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tat97\Desktop\"/>
    </mc:Choice>
  </mc:AlternateContent>
  <xr:revisionPtr revIDLastSave="0" documentId="13_ncr:1_{86A2D4DD-ADEE-4131-A463-DD07FC3BB6DC}" xr6:coauthVersionLast="47" xr6:coauthVersionMax="47" xr10:uidLastSave="{00000000-0000-0000-0000-000000000000}"/>
  <bookViews>
    <workbookView xWindow="3036" yWindow="816" windowWidth="17976" windowHeight="12924" activeTab="3" xr2:uid="{F1C9B772-5258-4411-8271-CC242808914B}"/>
  </bookViews>
  <sheets>
    <sheet name="SGTI 2021 Clean Data (AR+SGX)" sheetId="2" r:id="rId1"/>
    <sheet name="SGTI2021_Coding_ALL" sheetId="1" r:id="rId2"/>
    <sheet name="Scoring_example" sheetId="5" r:id="rId3"/>
    <sheet name="Sheet1" sheetId="6" r:id="rId4"/>
    <sheet name="List of companies for test" sheetId="4" r:id="rId5"/>
  </sheets>
  <externalReferences>
    <externalReference r:id="rId6"/>
    <externalReference r:id="rId7"/>
    <externalReference r:id="rId8"/>
    <externalReference r:id="rId9"/>
    <externalReference r:id="rId10"/>
    <externalReference r:id="rId11"/>
  </externalReferences>
  <definedNames>
    <definedName name="_xlnm._FilterDatabase" localSheetId="4" hidden="1">'List of companies for test'!$A$1:$L$121</definedName>
    <definedName name="_xlnm._FilterDatabase" localSheetId="2" hidden="1">Scoring_example!$A$1:$GA$1</definedName>
    <definedName name="_xlnm._FilterDatabase" localSheetId="1" hidden="1">SGTI2021_Coding_ALL!$A$1:$FX$134</definedName>
    <definedName name="CheckBoxRule">'[1]Project List template 2'!$F$1</definedName>
    <definedName name="Company">'[2]28Mar13'!$A$46:$A$712</definedName>
    <definedName name="DateCheck">'[1]Project List template 2'!$C$4*IF('[1]Project List template 2'!$D$4="WEEKS",7,IF('[1]Project List template 2'!$D$4="DAYS",1,30))</definedName>
    <definedName name="DD2018_Round1_list_new">[3]Announcments!#REF!</definedName>
    <definedName name="list" localSheetId="2">[3]Announcments!#REF!</definedName>
    <definedName name="list">[3]Announcments!#REF!</definedName>
    <definedName name="name" localSheetId="2">#REF!</definedName>
    <definedName name="name">#REF!</definedName>
    <definedName name="Reply_Content" localSheetId="2">#REF!</definedName>
    <definedName name="Reply_Content">#REF!</definedName>
    <definedName name="SGX_List_776_cos" localSheetId="2">#REF!</definedName>
    <definedName name="SGX_List_776_cos">#REF!</definedName>
    <definedName name="Test" localSheetId="2">#REF!</definedName>
    <definedName name="Test">#REF!</definedName>
  </definedNames>
  <calcPr calcId="191029"/>
  <pivotCaches>
    <pivotCache cacheId="3"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2" i="6" l="1"/>
  <c r="D46" i="6"/>
  <c r="D41" i="6"/>
  <c r="D33" i="6"/>
  <c r="D27" i="6"/>
  <c r="D22" i="6"/>
  <c r="D13" i="6"/>
  <c r="D6" i="6"/>
  <c r="D2" i="6"/>
  <c r="FS52" i="5"/>
  <c r="FT52" i="5"/>
  <c r="FT53" i="5"/>
  <c r="FR26" i="5"/>
  <c r="FR41" i="5"/>
  <c r="FS41" i="5"/>
  <c r="FT41" i="5"/>
  <c r="FV41" i="5"/>
  <c r="FW41" i="5"/>
  <c r="FX41" i="5"/>
  <c r="FY41" i="5"/>
  <c r="FZ41" i="5"/>
  <c r="GA41" i="5" s="1"/>
  <c r="FR7" i="5"/>
  <c r="FS7" i="5"/>
  <c r="FT7" i="5"/>
  <c r="FV7" i="5"/>
  <c r="FW7" i="5"/>
  <c r="FX7" i="5"/>
  <c r="FY7" i="5"/>
  <c r="FZ7" i="5"/>
  <c r="FR42" i="5"/>
  <c r="FS42" i="5"/>
  <c r="FT42" i="5"/>
  <c r="FV42" i="5"/>
  <c r="FW42" i="5"/>
  <c r="FX42" i="5"/>
  <c r="FY42" i="5"/>
  <c r="FZ42" i="5"/>
  <c r="FR13" i="5"/>
  <c r="FS13" i="5"/>
  <c r="FT13" i="5"/>
  <c r="FV13" i="5"/>
  <c r="FW13" i="5"/>
  <c r="FX13" i="5"/>
  <c r="FY13" i="5"/>
  <c r="FZ13" i="5"/>
  <c r="FR22" i="5"/>
  <c r="FS22" i="5"/>
  <c r="FT22" i="5"/>
  <c r="FV22" i="5"/>
  <c r="FW22" i="5"/>
  <c r="FX22" i="5"/>
  <c r="FY22" i="5"/>
  <c r="FZ22" i="5"/>
  <c r="FR2" i="5"/>
  <c r="FS2" i="5"/>
  <c r="FT2" i="5"/>
  <c r="FU2" i="5"/>
  <c r="FV2" i="5"/>
  <c r="FW2" i="5"/>
  <c r="FX2" i="5"/>
  <c r="FY2" i="5"/>
  <c r="FZ2" i="5"/>
  <c r="FR8" i="5"/>
  <c r="FS8" i="5"/>
  <c r="FT8" i="5"/>
  <c r="FV8" i="5"/>
  <c r="FW8" i="5"/>
  <c r="FX8" i="5"/>
  <c r="FY8" i="5"/>
  <c r="FZ8" i="5"/>
  <c r="FR46" i="5"/>
  <c r="FU46" i="5" s="1"/>
  <c r="FS46" i="5"/>
  <c r="FT46" i="5"/>
  <c r="FV46" i="5"/>
  <c r="FW46" i="5"/>
  <c r="FX46" i="5"/>
  <c r="FY46" i="5"/>
  <c r="FZ46" i="5"/>
  <c r="FR23" i="5"/>
  <c r="FS23" i="5"/>
  <c r="FT23" i="5"/>
  <c r="FV23" i="5"/>
  <c r="FW23" i="5"/>
  <c r="FX23" i="5"/>
  <c r="FY23" i="5"/>
  <c r="FZ23" i="5"/>
  <c r="FR14" i="5"/>
  <c r="FS14" i="5"/>
  <c r="FT14" i="5"/>
  <c r="FV14" i="5"/>
  <c r="FW14" i="5"/>
  <c r="FX14" i="5"/>
  <c r="FY14" i="5"/>
  <c r="FZ14" i="5"/>
  <c r="FR3" i="5"/>
  <c r="FS3" i="5"/>
  <c r="FT3" i="5"/>
  <c r="FV3" i="5"/>
  <c r="FW3" i="5"/>
  <c r="FX3" i="5"/>
  <c r="FY3" i="5"/>
  <c r="FZ3" i="5"/>
  <c r="FR47" i="5"/>
  <c r="FS47" i="5"/>
  <c r="FT47" i="5"/>
  <c r="FV47" i="5"/>
  <c r="FW47" i="5"/>
  <c r="FX47" i="5"/>
  <c r="FY47" i="5"/>
  <c r="FZ47" i="5"/>
  <c r="FR48" i="5"/>
  <c r="FS48" i="5"/>
  <c r="FT48" i="5"/>
  <c r="FV48" i="5"/>
  <c r="FW48" i="5"/>
  <c r="FX48" i="5"/>
  <c r="FY48" i="5"/>
  <c r="FZ48" i="5"/>
  <c r="FR33" i="5"/>
  <c r="FU33" i="5" s="1"/>
  <c r="FS33" i="5"/>
  <c r="FT33" i="5"/>
  <c r="FV33" i="5"/>
  <c r="FW33" i="5"/>
  <c r="FX33" i="5"/>
  <c r="FY33" i="5"/>
  <c r="FZ33" i="5"/>
  <c r="FR24" i="5"/>
  <c r="FS24" i="5"/>
  <c r="FT24" i="5"/>
  <c r="FV24" i="5"/>
  <c r="FW24" i="5"/>
  <c r="FX24" i="5"/>
  <c r="FY24" i="5"/>
  <c r="FZ24" i="5"/>
  <c r="FR34" i="5"/>
  <c r="FS34" i="5"/>
  <c r="FT34" i="5"/>
  <c r="FV34" i="5"/>
  <c r="FW34" i="5"/>
  <c r="FX34" i="5"/>
  <c r="FY34" i="5"/>
  <c r="FZ34" i="5"/>
  <c r="FR53" i="5"/>
  <c r="FS53" i="5"/>
  <c r="FV53" i="5"/>
  <c r="FW53" i="5"/>
  <c r="FX53" i="5"/>
  <c r="FY53" i="5"/>
  <c r="FZ53" i="5"/>
  <c r="FR25" i="5"/>
  <c r="FS25" i="5"/>
  <c r="FT25" i="5"/>
  <c r="FV25" i="5"/>
  <c r="FW25" i="5"/>
  <c r="FX25" i="5"/>
  <c r="FY25" i="5"/>
  <c r="FZ25" i="5"/>
  <c r="FR27" i="5"/>
  <c r="FS27" i="5"/>
  <c r="FT27" i="5"/>
  <c r="FV27" i="5"/>
  <c r="FW27" i="5"/>
  <c r="FX27" i="5"/>
  <c r="FY27" i="5"/>
  <c r="FZ27" i="5"/>
  <c r="FR28" i="5"/>
  <c r="FS28" i="5"/>
  <c r="FT28" i="5"/>
  <c r="FV28" i="5"/>
  <c r="FW28" i="5"/>
  <c r="FX28" i="5"/>
  <c r="FY28" i="5"/>
  <c r="FZ28" i="5"/>
  <c r="FR49" i="5"/>
  <c r="FS49" i="5"/>
  <c r="FT49" i="5"/>
  <c r="FV49" i="5"/>
  <c r="FW49" i="5"/>
  <c r="FX49" i="5"/>
  <c r="FY49" i="5"/>
  <c r="FZ49" i="5"/>
  <c r="FR43" i="5"/>
  <c r="FS43" i="5"/>
  <c r="FT43" i="5"/>
  <c r="FV43" i="5"/>
  <c r="FW43" i="5"/>
  <c r="FX43" i="5"/>
  <c r="FY43" i="5"/>
  <c r="FZ43" i="5"/>
  <c r="FR54" i="5"/>
  <c r="FS54" i="5"/>
  <c r="FT54" i="5"/>
  <c r="FV54" i="5"/>
  <c r="FW54" i="5"/>
  <c r="FX54" i="5"/>
  <c r="FY54" i="5"/>
  <c r="FZ54" i="5"/>
  <c r="FR35" i="5"/>
  <c r="FS35" i="5"/>
  <c r="FT35" i="5"/>
  <c r="FV35" i="5"/>
  <c r="FW35" i="5"/>
  <c r="FX35" i="5"/>
  <c r="FY35" i="5"/>
  <c r="FZ35" i="5"/>
  <c r="FR36" i="5"/>
  <c r="FS36" i="5"/>
  <c r="FT36" i="5"/>
  <c r="FV36" i="5"/>
  <c r="FW36" i="5"/>
  <c r="FX36" i="5"/>
  <c r="FY36" i="5"/>
  <c r="FZ36" i="5"/>
  <c r="FR55" i="5"/>
  <c r="FS55" i="5"/>
  <c r="FT55" i="5"/>
  <c r="FV55" i="5"/>
  <c r="FW55" i="5"/>
  <c r="FX55" i="5"/>
  <c r="FY55" i="5"/>
  <c r="FZ55" i="5"/>
  <c r="FR56" i="5"/>
  <c r="FS56" i="5"/>
  <c r="FT56" i="5"/>
  <c r="FV56" i="5"/>
  <c r="FW56" i="5"/>
  <c r="FX56" i="5"/>
  <c r="FY56" i="5"/>
  <c r="FZ56" i="5"/>
  <c r="FR29" i="5"/>
  <c r="FS29" i="5"/>
  <c r="FT29" i="5"/>
  <c r="FV29" i="5"/>
  <c r="FW29" i="5"/>
  <c r="FX29" i="5"/>
  <c r="FY29" i="5"/>
  <c r="FZ29" i="5"/>
  <c r="FR15" i="5"/>
  <c r="FS15" i="5"/>
  <c r="FT15" i="5"/>
  <c r="FV15" i="5"/>
  <c r="FW15" i="5"/>
  <c r="FX15" i="5"/>
  <c r="FY15" i="5"/>
  <c r="FZ15" i="5"/>
  <c r="FR37" i="5"/>
  <c r="FS37" i="5"/>
  <c r="FT37" i="5"/>
  <c r="FV37" i="5"/>
  <c r="FW37" i="5"/>
  <c r="FX37" i="5"/>
  <c r="FY37" i="5"/>
  <c r="FZ37" i="5"/>
  <c r="FR9" i="5"/>
  <c r="FS9" i="5"/>
  <c r="FT9" i="5"/>
  <c r="FV9" i="5"/>
  <c r="GA9" i="5" s="1"/>
  <c r="FW9" i="5"/>
  <c r="FX9" i="5"/>
  <c r="FY9" i="5"/>
  <c r="FZ9" i="5"/>
  <c r="FR38" i="5"/>
  <c r="FU38" i="5" s="1"/>
  <c r="FS38" i="5"/>
  <c r="FT38" i="5"/>
  <c r="FV38" i="5"/>
  <c r="FW38" i="5"/>
  <c r="FX38" i="5"/>
  <c r="FY38" i="5"/>
  <c r="FZ38" i="5"/>
  <c r="FR30" i="5"/>
  <c r="FS30" i="5"/>
  <c r="FT30" i="5"/>
  <c r="FV30" i="5"/>
  <c r="FW30" i="5"/>
  <c r="FX30" i="5"/>
  <c r="FY30" i="5"/>
  <c r="FZ30" i="5"/>
  <c r="FR10" i="5"/>
  <c r="FS10" i="5"/>
  <c r="FT10" i="5"/>
  <c r="FV10" i="5"/>
  <c r="FW10" i="5"/>
  <c r="FX10" i="5"/>
  <c r="FY10" i="5"/>
  <c r="FZ10" i="5"/>
  <c r="FR31" i="5"/>
  <c r="FU31" i="5" s="1"/>
  <c r="FS31" i="5"/>
  <c r="FT31" i="5"/>
  <c r="FV31" i="5"/>
  <c r="FW31" i="5"/>
  <c r="FX31" i="5"/>
  <c r="FY31" i="5"/>
  <c r="FZ31" i="5"/>
  <c r="FR16" i="5"/>
  <c r="FS16" i="5"/>
  <c r="FT16" i="5"/>
  <c r="FV16" i="5"/>
  <c r="FW16" i="5"/>
  <c r="FX16" i="5"/>
  <c r="FY16" i="5"/>
  <c r="FZ16" i="5"/>
  <c r="FR39" i="5"/>
  <c r="FS39" i="5"/>
  <c r="FT39" i="5"/>
  <c r="FV39" i="5"/>
  <c r="FW39" i="5"/>
  <c r="FX39" i="5"/>
  <c r="FY39" i="5"/>
  <c r="FZ39" i="5"/>
  <c r="FR50" i="5"/>
  <c r="FU50" i="5" s="1"/>
  <c r="FS50" i="5"/>
  <c r="FT50" i="5"/>
  <c r="FV50" i="5"/>
  <c r="FW50" i="5"/>
  <c r="FX50" i="5"/>
  <c r="FY50" i="5"/>
  <c r="FZ50" i="5"/>
  <c r="FR40" i="5"/>
  <c r="FS40" i="5"/>
  <c r="FT40" i="5"/>
  <c r="FV40" i="5"/>
  <c r="FW40" i="5"/>
  <c r="FX40" i="5"/>
  <c r="FY40" i="5"/>
  <c r="FZ40" i="5"/>
  <c r="FR4" i="5"/>
  <c r="FS4" i="5"/>
  <c r="FT4" i="5"/>
  <c r="FV4" i="5"/>
  <c r="FW4" i="5"/>
  <c r="FX4" i="5"/>
  <c r="FY4" i="5"/>
  <c r="FZ4" i="5"/>
  <c r="FR17" i="5"/>
  <c r="FU17" i="5" s="1"/>
  <c r="FS17" i="5"/>
  <c r="FT17" i="5"/>
  <c r="FV17" i="5"/>
  <c r="FW17" i="5"/>
  <c r="FX17" i="5"/>
  <c r="FY17" i="5"/>
  <c r="FZ17" i="5"/>
  <c r="FR11" i="5"/>
  <c r="FS11" i="5"/>
  <c r="FT11" i="5"/>
  <c r="FV11" i="5"/>
  <c r="FW11" i="5"/>
  <c r="FX11" i="5"/>
  <c r="FY11" i="5"/>
  <c r="FZ11" i="5"/>
  <c r="FR21" i="5"/>
  <c r="FS21" i="5"/>
  <c r="FT21" i="5"/>
  <c r="FV21" i="5"/>
  <c r="FW21" i="5"/>
  <c r="FX21" i="5"/>
  <c r="FY21" i="5"/>
  <c r="FZ21" i="5"/>
  <c r="FR5" i="5"/>
  <c r="FU5" i="5" s="1"/>
  <c r="FS5" i="5"/>
  <c r="FT5" i="5"/>
  <c r="FV5" i="5"/>
  <c r="FW5" i="5"/>
  <c r="FX5" i="5"/>
  <c r="FY5" i="5"/>
  <c r="FZ5" i="5"/>
  <c r="FR44" i="5"/>
  <c r="FS44" i="5"/>
  <c r="FT44" i="5"/>
  <c r="FV44" i="5"/>
  <c r="FW44" i="5"/>
  <c r="FX44" i="5"/>
  <c r="FY44" i="5"/>
  <c r="FZ44" i="5"/>
  <c r="FR18" i="5"/>
  <c r="FS18" i="5"/>
  <c r="FT18" i="5"/>
  <c r="FV18" i="5"/>
  <c r="FW18" i="5"/>
  <c r="FX18" i="5"/>
  <c r="FY18" i="5"/>
  <c r="FZ18" i="5"/>
  <c r="FR57" i="5"/>
  <c r="FU57" i="5" s="1"/>
  <c r="FS57" i="5"/>
  <c r="FT57" i="5"/>
  <c r="FV57" i="5"/>
  <c r="FW57" i="5"/>
  <c r="FX57" i="5"/>
  <c r="FY57" i="5"/>
  <c r="FZ57" i="5"/>
  <c r="FR12" i="5"/>
  <c r="FS12" i="5"/>
  <c r="FT12" i="5"/>
  <c r="FV12" i="5"/>
  <c r="FW12" i="5"/>
  <c r="FX12" i="5"/>
  <c r="FY12" i="5"/>
  <c r="FZ12" i="5"/>
  <c r="FR32" i="5"/>
  <c r="FS32" i="5"/>
  <c r="FT32" i="5"/>
  <c r="FV32" i="5"/>
  <c r="FW32" i="5"/>
  <c r="FX32" i="5"/>
  <c r="FY32" i="5"/>
  <c r="FZ32" i="5"/>
  <c r="FR51" i="5"/>
  <c r="FU51" i="5" s="1"/>
  <c r="FS51" i="5"/>
  <c r="FT51" i="5"/>
  <c r="FV51" i="5"/>
  <c r="FW51" i="5"/>
  <c r="FX51" i="5"/>
  <c r="FY51" i="5"/>
  <c r="FZ51" i="5"/>
  <c r="FR19" i="5"/>
  <c r="FS19" i="5"/>
  <c r="FT19" i="5"/>
  <c r="FV19" i="5"/>
  <c r="FW19" i="5"/>
  <c r="FX19" i="5"/>
  <c r="FY19" i="5"/>
  <c r="FZ19" i="5"/>
  <c r="FR20" i="5"/>
  <c r="FS20" i="5"/>
  <c r="FT20" i="5"/>
  <c r="FV20" i="5"/>
  <c r="FW20" i="5"/>
  <c r="FX20" i="5"/>
  <c r="FY20" i="5"/>
  <c r="FZ20" i="5"/>
  <c r="FR45" i="5"/>
  <c r="FU45" i="5" s="1"/>
  <c r="FS45" i="5"/>
  <c r="FT45" i="5"/>
  <c r="FV45" i="5"/>
  <c r="FW45" i="5"/>
  <c r="FX45" i="5"/>
  <c r="FY45" i="5"/>
  <c r="FZ45" i="5"/>
  <c r="FR58" i="5"/>
  <c r="FS58" i="5"/>
  <c r="FT58" i="5"/>
  <c r="FV58" i="5"/>
  <c r="FW58" i="5"/>
  <c r="FX58" i="5"/>
  <c r="FY58" i="5"/>
  <c r="FZ58" i="5"/>
  <c r="FS26" i="5"/>
  <c r="FT26" i="5"/>
  <c r="FV26" i="5"/>
  <c r="FW26" i="5"/>
  <c r="FX26" i="5"/>
  <c r="FY26" i="5"/>
  <c r="FZ26" i="5"/>
  <c r="FR6" i="5"/>
  <c r="FU6" i="5" s="1"/>
  <c r="FS6" i="5"/>
  <c r="FT6" i="5"/>
  <c r="FV6" i="5"/>
  <c r="FW6" i="5"/>
  <c r="FX6" i="5"/>
  <c r="FY6" i="5"/>
  <c r="FZ6" i="5"/>
  <c r="FV52" i="5"/>
  <c r="FW52" i="5"/>
  <c r="GA23" i="5" l="1"/>
  <c r="FU14" i="5"/>
  <c r="FU13" i="5"/>
  <c r="GA48" i="5"/>
  <c r="FU3" i="5"/>
  <c r="FU42" i="5"/>
  <c r="GA32" i="5"/>
  <c r="FU23" i="5"/>
  <c r="FU29" i="5"/>
  <c r="FU36" i="5"/>
  <c r="FU43" i="5"/>
  <c r="FU27" i="5"/>
  <c r="FU34" i="5"/>
  <c r="FU55" i="5"/>
  <c r="FU28" i="5"/>
  <c r="FU15" i="5"/>
  <c r="FU49" i="5"/>
  <c r="FU12" i="5"/>
  <c r="FU16" i="5"/>
  <c r="FU56" i="5"/>
  <c r="FU7" i="5"/>
  <c r="FU40" i="5"/>
  <c r="FU30" i="5"/>
  <c r="FU22" i="5"/>
  <c r="FU4" i="5"/>
  <c r="FU10" i="5"/>
  <c r="FU24" i="5"/>
  <c r="FU26" i="5"/>
  <c r="FU21" i="5"/>
  <c r="FU9" i="5"/>
  <c r="FU48" i="5"/>
  <c r="FU18" i="5"/>
  <c r="FU11" i="5"/>
  <c r="FU20" i="5"/>
  <c r="FU8" i="5"/>
  <c r="FU19" i="5"/>
  <c r="FU32" i="5"/>
  <c r="FU44" i="5"/>
  <c r="FU39" i="5"/>
  <c r="FU58" i="5"/>
  <c r="FU41" i="5"/>
  <c r="GA2" i="5"/>
  <c r="GA26" i="5"/>
  <c r="GA12" i="5"/>
  <c r="FU54" i="5"/>
  <c r="GA25" i="5"/>
  <c r="FU53" i="5"/>
  <c r="GA21" i="5"/>
  <c r="GA39" i="5"/>
  <c r="GA8" i="5"/>
  <c r="GA38" i="5"/>
  <c r="GA55" i="5"/>
  <c r="GA11" i="5"/>
  <c r="GA35" i="5"/>
  <c r="GA15" i="5"/>
  <c r="FU37" i="5"/>
  <c r="GA36" i="5"/>
  <c r="GA27" i="5"/>
  <c r="GA24" i="5"/>
  <c r="GA30" i="5"/>
  <c r="GA47" i="5"/>
  <c r="FU35" i="5"/>
  <c r="FU25" i="5"/>
  <c r="GA58" i="5"/>
  <c r="GA46" i="5"/>
  <c r="GA4" i="5"/>
  <c r="GA57" i="5"/>
  <c r="GA5" i="5"/>
  <c r="GA19" i="5"/>
  <c r="GA16" i="5"/>
  <c r="GA28" i="5"/>
  <c r="GA56" i="5"/>
  <c r="GA33" i="5"/>
  <c r="GA37" i="5"/>
  <c r="GA34" i="5"/>
  <c r="GA20" i="5"/>
  <c r="GA17" i="5"/>
  <c r="GA50" i="5"/>
  <c r="GA10" i="5"/>
  <c r="GA49" i="5"/>
  <c r="FU47" i="5"/>
  <c r="GA13" i="5"/>
  <c r="GA6" i="5"/>
  <c r="GA44" i="5"/>
  <c r="GA53" i="5"/>
  <c r="GA7" i="5"/>
  <c r="GA29" i="5"/>
  <c r="GA14" i="5"/>
  <c r="GA22" i="5"/>
  <c r="GA40" i="5"/>
  <c r="GA54" i="5"/>
  <c r="GA45" i="5"/>
  <c r="GA18" i="5"/>
  <c r="GA31" i="5"/>
  <c r="GA51" i="5"/>
  <c r="GA42" i="5"/>
  <c r="GA43" i="5"/>
  <c r="GA3" i="5"/>
  <c r="FX52" i="5"/>
  <c r="FY52" i="5"/>
  <c r="FZ52" i="5"/>
  <c r="FR52" i="5"/>
  <c r="GA52" i="5" l="1"/>
  <c r="FU52" i="5"/>
  <c r="H10" i="1" l="1"/>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2" i="4"/>
  <c r="I3" i="4"/>
  <c r="J3" i="4"/>
  <c r="K3" i="4"/>
  <c r="L3" i="4"/>
  <c r="I4" i="4"/>
  <c r="J4" i="4"/>
  <c r="K4" i="4"/>
  <c r="L4" i="4"/>
  <c r="I5" i="4"/>
  <c r="J5" i="4"/>
  <c r="K5" i="4"/>
  <c r="L5" i="4"/>
  <c r="I6" i="4"/>
  <c r="J6" i="4"/>
  <c r="K6" i="4"/>
  <c r="L6" i="4"/>
  <c r="I7" i="4"/>
  <c r="J7" i="4"/>
  <c r="K7" i="4"/>
  <c r="L7" i="4"/>
  <c r="I8" i="4"/>
  <c r="J8" i="4"/>
  <c r="K8" i="4"/>
  <c r="L8" i="4"/>
  <c r="I9" i="4"/>
  <c r="J9" i="4"/>
  <c r="K9" i="4"/>
  <c r="L9" i="4"/>
  <c r="I10" i="4"/>
  <c r="J10" i="4"/>
  <c r="K10" i="4"/>
  <c r="L10" i="4"/>
  <c r="I11" i="4"/>
  <c r="J11" i="4"/>
  <c r="K11" i="4"/>
  <c r="L11" i="4"/>
  <c r="I12" i="4"/>
  <c r="J12" i="4"/>
  <c r="K12" i="4"/>
  <c r="L12" i="4"/>
  <c r="I13" i="4"/>
  <c r="J13" i="4"/>
  <c r="K13" i="4"/>
  <c r="L13" i="4"/>
  <c r="I14" i="4"/>
  <c r="J14" i="4"/>
  <c r="K14" i="4"/>
  <c r="L14" i="4"/>
  <c r="I15" i="4"/>
  <c r="J15" i="4"/>
  <c r="K15" i="4"/>
  <c r="L15" i="4"/>
  <c r="I16" i="4"/>
  <c r="J16" i="4"/>
  <c r="K16" i="4"/>
  <c r="L16" i="4"/>
  <c r="I17" i="4"/>
  <c r="J17" i="4"/>
  <c r="K17" i="4"/>
  <c r="L17" i="4"/>
  <c r="I18" i="4"/>
  <c r="J18" i="4"/>
  <c r="K18" i="4"/>
  <c r="L18" i="4"/>
  <c r="I19" i="4"/>
  <c r="J19" i="4"/>
  <c r="K19" i="4"/>
  <c r="L19" i="4"/>
  <c r="I20" i="4"/>
  <c r="J20" i="4"/>
  <c r="K20" i="4"/>
  <c r="L20" i="4"/>
  <c r="I21" i="4"/>
  <c r="J21" i="4"/>
  <c r="K21" i="4"/>
  <c r="L21" i="4"/>
  <c r="I22" i="4"/>
  <c r="J22" i="4"/>
  <c r="K22" i="4"/>
  <c r="L22" i="4"/>
  <c r="I23" i="4"/>
  <c r="J23" i="4"/>
  <c r="K23" i="4"/>
  <c r="L23" i="4"/>
  <c r="I24" i="4"/>
  <c r="J24" i="4"/>
  <c r="K24" i="4"/>
  <c r="L24" i="4"/>
  <c r="I25" i="4"/>
  <c r="J25" i="4"/>
  <c r="K25" i="4"/>
  <c r="L25" i="4"/>
  <c r="I26" i="4"/>
  <c r="J26" i="4"/>
  <c r="K26" i="4"/>
  <c r="L26" i="4"/>
  <c r="I27" i="4"/>
  <c r="J27" i="4"/>
  <c r="K27" i="4"/>
  <c r="L27" i="4"/>
  <c r="I28" i="4"/>
  <c r="J28" i="4"/>
  <c r="K28" i="4"/>
  <c r="L28" i="4"/>
  <c r="I29" i="4"/>
  <c r="J29" i="4"/>
  <c r="K29" i="4"/>
  <c r="L29" i="4"/>
  <c r="I30" i="4"/>
  <c r="J30" i="4"/>
  <c r="K30" i="4"/>
  <c r="L30" i="4"/>
  <c r="I31" i="4"/>
  <c r="J31" i="4"/>
  <c r="K31" i="4"/>
  <c r="L31" i="4"/>
  <c r="I32" i="4"/>
  <c r="J32" i="4"/>
  <c r="K32" i="4"/>
  <c r="L32" i="4"/>
  <c r="I33" i="4"/>
  <c r="J33" i="4"/>
  <c r="K33" i="4"/>
  <c r="L33" i="4"/>
  <c r="I34" i="4"/>
  <c r="J34" i="4"/>
  <c r="K34" i="4"/>
  <c r="L34" i="4"/>
  <c r="I35" i="4"/>
  <c r="J35" i="4"/>
  <c r="K35" i="4"/>
  <c r="L35" i="4"/>
  <c r="I36" i="4"/>
  <c r="J36" i="4"/>
  <c r="K36" i="4"/>
  <c r="L36" i="4"/>
  <c r="I37" i="4"/>
  <c r="J37" i="4"/>
  <c r="K37" i="4"/>
  <c r="L37" i="4"/>
  <c r="I38" i="4"/>
  <c r="J38" i="4"/>
  <c r="K38" i="4"/>
  <c r="L38" i="4"/>
  <c r="I39" i="4"/>
  <c r="J39" i="4"/>
  <c r="K39" i="4"/>
  <c r="L39" i="4"/>
  <c r="I40" i="4"/>
  <c r="J40" i="4"/>
  <c r="K40" i="4"/>
  <c r="L40" i="4"/>
  <c r="I41" i="4"/>
  <c r="J41" i="4"/>
  <c r="K41" i="4"/>
  <c r="L41" i="4"/>
  <c r="I42" i="4"/>
  <c r="J42" i="4"/>
  <c r="K42" i="4"/>
  <c r="L42" i="4"/>
  <c r="I43" i="4"/>
  <c r="J43" i="4"/>
  <c r="K43" i="4"/>
  <c r="L43" i="4"/>
  <c r="I44" i="4"/>
  <c r="J44" i="4"/>
  <c r="K44" i="4"/>
  <c r="L44" i="4"/>
  <c r="I45" i="4"/>
  <c r="J45" i="4"/>
  <c r="K45" i="4"/>
  <c r="L45" i="4"/>
  <c r="I46" i="4"/>
  <c r="J46" i="4"/>
  <c r="K46" i="4"/>
  <c r="L46" i="4"/>
  <c r="I47" i="4"/>
  <c r="J47" i="4"/>
  <c r="K47" i="4"/>
  <c r="L47" i="4"/>
  <c r="I48" i="4"/>
  <c r="J48" i="4"/>
  <c r="K48" i="4"/>
  <c r="L48" i="4"/>
  <c r="I49" i="4"/>
  <c r="J49" i="4"/>
  <c r="K49" i="4"/>
  <c r="L49" i="4"/>
  <c r="I50" i="4"/>
  <c r="J50" i="4"/>
  <c r="K50" i="4"/>
  <c r="L50" i="4"/>
  <c r="I51" i="4"/>
  <c r="J51" i="4"/>
  <c r="K51" i="4"/>
  <c r="L51" i="4"/>
  <c r="I52" i="4"/>
  <c r="J52" i="4"/>
  <c r="K52" i="4"/>
  <c r="L52" i="4"/>
  <c r="I53" i="4"/>
  <c r="J53" i="4"/>
  <c r="K53" i="4"/>
  <c r="L53" i="4"/>
  <c r="I54" i="4"/>
  <c r="J54" i="4"/>
  <c r="K54" i="4"/>
  <c r="L54" i="4"/>
  <c r="I55" i="4"/>
  <c r="J55" i="4"/>
  <c r="K55" i="4"/>
  <c r="L55" i="4"/>
  <c r="I56" i="4"/>
  <c r="J56" i="4"/>
  <c r="K56" i="4"/>
  <c r="L56" i="4"/>
  <c r="I57" i="4"/>
  <c r="J57" i="4"/>
  <c r="K57" i="4"/>
  <c r="L57" i="4"/>
  <c r="I58" i="4"/>
  <c r="J58" i="4"/>
  <c r="K58" i="4"/>
  <c r="L58" i="4"/>
  <c r="I59" i="4"/>
  <c r="J59" i="4"/>
  <c r="K59" i="4"/>
  <c r="L59" i="4"/>
  <c r="I60" i="4"/>
  <c r="J60" i="4"/>
  <c r="K60" i="4"/>
  <c r="L60" i="4"/>
  <c r="I61" i="4"/>
  <c r="J61" i="4"/>
  <c r="K61" i="4"/>
  <c r="L61" i="4"/>
  <c r="I62" i="4"/>
  <c r="J62" i="4"/>
  <c r="K62" i="4"/>
  <c r="L62" i="4"/>
  <c r="I63" i="4"/>
  <c r="J63" i="4"/>
  <c r="K63" i="4"/>
  <c r="L63" i="4"/>
  <c r="I64" i="4"/>
  <c r="J64" i="4"/>
  <c r="K64" i="4"/>
  <c r="L64" i="4"/>
  <c r="I65" i="4"/>
  <c r="J65" i="4"/>
  <c r="K65" i="4"/>
  <c r="L65" i="4"/>
  <c r="I66" i="4"/>
  <c r="J66" i="4"/>
  <c r="K66" i="4"/>
  <c r="L66" i="4"/>
  <c r="I67" i="4"/>
  <c r="J67" i="4"/>
  <c r="K67" i="4"/>
  <c r="L67" i="4"/>
  <c r="I68" i="4"/>
  <c r="J68" i="4"/>
  <c r="K68" i="4"/>
  <c r="L68" i="4"/>
  <c r="I69" i="4"/>
  <c r="J69" i="4"/>
  <c r="K69" i="4"/>
  <c r="L69" i="4"/>
  <c r="I70" i="4"/>
  <c r="J70" i="4"/>
  <c r="K70" i="4"/>
  <c r="L70" i="4"/>
  <c r="I71" i="4"/>
  <c r="J71" i="4"/>
  <c r="K71" i="4"/>
  <c r="L71" i="4"/>
  <c r="I72" i="4"/>
  <c r="J72" i="4"/>
  <c r="K72" i="4"/>
  <c r="L72" i="4"/>
  <c r="I73" i="4"/>
  <c r="J73" i="4"/>
  <c r="K73" i="4"/>
  <c r="L73" i="4"/>
  <c r="I74" i="4"/>
  <c r="J74" i="4"/>
  <c r="K74" i="4"/>
  <c r="L74" i="4"/>
  <c r="I75" i="4"/>
  <c r="J75" i="4"/>
  <c r="K75" i="4"/>
  <c r="L75" i="4"/>
  <c r="I76" i="4"/>
  <c r="J76" i="4"/>
  <c r="K76" i="4"/>
  <c r="L76" i="4"/>
  <c r="I77" i="4"/>
  <c r="J77" i="4"/>
  <c r="K77" i="4"/>
  <c r="L77" i="4"/>
  <c r="I78" i="4"/>
  <c r="J78" i="4"/>
  <c r="K78" i="4"/>
  <c r="L78" i="4"/>
  <c r="I79" i="4"/>
  <c r="J79" i="4"/>
  <c r="K79" i="4"/>
  <c r="L79" i="4"/>
  <c r="I80" i="4"/>
  <c r="J80" i="4"/>
  <c r="K80" i="4"/>
  <c r="L80" i="4"/>
  <c r="I81" i="4"/>
  <c r="J81" i="4"/>
  <c r="K81" i="4"/>
  <c r="L81" i="4"/>
  <c r="I82" i="4"/>
  <c r="J82" i="4"/>
  <c r="K82" i="4"/>
  <c r="L82" i="4"/>
  <c r="I83" i="4"/>
  <c r="J83" i="4"/>
  <c r="K83" i="4"/>
  <c r="L83" i="4"/>
  <c r="I84" i="4"/>
  <c r="J84" i="4"/>
  <c r="K84" i="4"/>
  <c r="L84" i="4"/>
  <c r="I85" i="4"/>
  <c r="J85" i="4"/>
  <c r="K85" i="4"/>
  <c r="L85" i="4"/>
  <c r="I86" i="4"/>
  <c r="J86" i="4"/>
  <c r="K86" i="4"/>
  <c r="L86" i="4"/>
  <c r="I87" i="4"/>
  <c r="J87" i="4"/>
  <c r="K87" i="4"/>
  <c r="L87" i="4"/>
  <c r="I88" i="4"/>
  <c r="J88" i="4"/>
  <c r="K88" i="4"/>
  <c r="L88" i="4"/>
  <c r="I89" i="4"/>
  <c r="J89" i="4"/>
  <c r="K89" i="4"/>
  <c r="L89" i="4"/>
  <c r="I90" i="4"/>
  <c r="J90" i="4"/>
  <c r="K90" i="4"/>
  <c r="L90" i="4"/>
  <c r="I91" i="4"/>
  <c r="J91" i="4"/>
  <c r="K91" i="4"/>
  <c r="L91" i="4"/>
  <c r="I92" i="4"/>
  <c r="J92" i="4"/>
  <c r="K92" i="4"/>
  <c r="L92" i="4"/>
  <c r="I93" i="4"/>
  <c r="J93" i="4"/>
  <c r="K93" i="4"/>
  <c r="L93" i="4"/>
  <c r="I94" i="4"/>
  <c r="J94" i="4"/>
  <c r="K94" i="4"/>
  <c r="L94" i="4"/>
  <c r="I95" i="4"/>
  <c r="J95" i="4"/>
  <c r="K95" i="4"/>
  <c r="L95" i="4"/>
  <c r="I96" i="4"/>
  <c r="J96" i="4"/>
  <c r="K96" i="4"/>
  <c r="L96" i="4"/>
  <c r="I97" i="4"/>
  <c r="J97" i="4"/>
  <c r="K97" i="4"/>
  <c r="L97" i="4"/>
  <c r="I98" i="4"/>
  <c r="J98" i="4"/>
  <c r="K98" i="4"/>
  <c r="L98" i="4"/>
  <c r="I99" i="4"/>
  <c r="J99" i="4"/>
  <c r="K99" i="4"/>
  <c r="L99" i="4"/>
  <c r="I100" i="4"/>
  <c r="J100" i="4"/>
  <c r="K100" i="4"/>
  <c r="L100" i="4"/>
  <c r="I101" i="4"/>
  <c r="J101" i="4"/>
  <c r="K101" i="4"/>
  <c r="L101" i="4"/>
  <c r="I102" i="4"/>
  <c r="J102" i="4"/>
  <c r="K102" i="4"/>
  <c r="L102" i="4"/>
  <c r="I103" i="4"/>
  <c r="J103" i="4"/>
  <c r="K103" i="4"/>
  <c r="L103" i="4"/>
  <c r="I104" i="4"/>
  <c r="J104" i="4"/>
  <c r="K104" i="4"/>
  <c r="L104" i="4"/>
  <c r="I105" i="4"/>
  <c r="J105" i="4"/>
  <c r="K105" i="4"/>
  <c r="L105" i="4"/>
  <c r="I106" i="4"/>
  <c r="J106" i="4"/>
  <c r="K106" i="4"/>
  <c r="L106" i="4"/>
  <c r="I107" i="4"/>
  <c r="J107" i="4"/>
  <c r="K107" i="4"/>
  <c r="L107" i="4"/>
  <c r="I108" i="4"/>
  <c r="J108" i="4"/>
  <c r="K108" i="4"/>
  <c r="L108" i="4"/>
  <c r="I109" i="4"/>
  <c r="J109" i="4"/>
  <c r="K109" i="4"/>
  <c r="L109" i="4"/>
  <c r="I110" i="4"/>
  <c r="J110" i="4"/>
  <c r="K110" i="4"/>
  <c r="L110" i="4"/>
  <c r="I111" i="4"/>
  <c r="J111" i="4"/>
  <c r="K111" i="4"/>
  <c r="L111" i="4"/>
  <c r="I112" i="4"/>
  <c r="J112" i="4"/>
  <c r="K112" i="4"/>
  <c r="L112" i="4"/>
  <c r="I113" i="4"/>
  <c r="J113" i="4"/>
  <c r="K113" i="4"/>
  <c r="L113" i="4"/>
  <c r="I114" i="4"/>
  <c r="J114" i="4"/>
  <c r="K114" i="4"/>
  <c r="L114" i="4"/>
  <c r="I115" i="4"/>
  <c r="J115" i="4"/>
  <c r="K115" i="4"/>
  <c r="L115" i="4"/>
  <c r="I116" i="4"/>
  <c r="J116" i="4"/>
  <c r="K116" i="4"/>
  <c r="L116" i="4"/>
  <c r="I117" i="4"/>
  <c r="J117" i="4"/>
  <c r="K117" i="4"/>
  <c r="L117" i="4"/>
  <c r="I118" i="4"/>
  <c r="J118" i="4"/>
  <c r="K118" i="4"/>
  <c r="L118" i="4"/>
  <c r="I119" i="4"/>
  <c r="J119" i="4"/>
  <c r="K119" i="4"/>
  <c r="L119" i="4"/>
  <c r="I120" i="4"/>
  <c r="J120" i="4"/>
  <c r="K120" i="4"/>
  <c r="L120" i="4"/>
  <c r="I121" i="4"/>
  <c r="J121" i="4"/>
  <c r="K121" i="4"/>
  <c r="L121" i="4"/>
  <c r="L2" i="4"/>
  <c r="K2" i="4"/>
  <c r="J2" i="4"/>
  <c r="I2" i="4"/>
  <c r="BX227" i="2" l="1"/>
  <c r="R191" i="2"/>
  <c r="DR191" i="2"/>
  <c r="CD191" i="2"/>
  <c r="CC191" i="2"/>
  <c r="AB191" i="2"/>
  <c r="BY191" i="2"/>
  <c r="X191" i="2"/>
  <c r="W191" i="2"/>
  <c r="BK191" i="2"/>
  <c r="DP191" i="2"/>
  <c r="BD191" i="2"/>
  <c r="BC191" i="2"/>
  <c r="DM191" i="2"/>
  <c r="AZ191" i="2"/>
  <c r="DG191" i="2"/>
  <c r="AY191" i="2"/>
  <c r="DD191" i="2"/>
  <c r="DC191" i="2"/>
  <c r="AN191" i="2"/>
  <c r="CP191" i="2"/>
  <c r="AK191" i="2"/>
  <c r="AJ191" i="2"/>
  <c r="CO191" i="2"/>
  <c r="CN191" i="2"/>
  <c r="CM191" i="2"/>
  <c r="CM192" i="2" s="1"/>
  <c r="CL191" i="2"/>
  <c r="CL192" i="2" s="1"/>
  <c r="CJ191" i="2"/>
  <c r="CJ192" i="2" s="1"/>
  <c r="AQ191" i="2"/>
  <c r="CS191" i="2"/>
  <c r="CR191" i="2"/>
  <c r="BQ191" i="2"/>
  <c r="BO191" i="2"/>
  <c r="BX191" i="2"/>
  <c r="DN191" i="2"/>
  <c r="AC191" i="2"/>
  <c r="DI191" i="2"/>
  <c r="ED191" i="2"/>
  <c r="EB191" i="2"/>
  <c r="AP191" i="2"/>
  <c r="AL189" i="2"/>
  <c r="AL191" i="2" s="1"/>
  <c r="AL192" i="2" s="1"/>
  <c r="CQ189" i="2"/>
  <c r="CQ191" i="2" s="1"/>
  <c r="CQ192" i="2" s="1"/>
  <c r="EA189" i="2"/>
  <c r="EA191" i="2" s="1"/>
  <c r="EA192" i="2" s="1"/>
  <c r="CH189" i="2"/>
  <c r="CH191" i="2" s="1"/>
  <c r="CH192" i="2" s="1"/>
  <c r="AF189" i="2"/>
  <c r="AF191" i="2" s="1"/>
  <c r="AF192" i="2" s="1"/>
  <c r="CF189" i="2"/>
  <c r="CF191" i="2" s="1"/>
  <c r="CF192" i="2" s="1"/>
  <c r="DY189" i="2"/>
  <c r="DY191" i="2" s="1"/>
  <c r="DY192" i="2" s="1"/>
  <c r="BV189" i="2"/>
  <c r="BV191" i="2" s="1"/>
  <c r="BV192" i="2" s="1"/>
  <c r="R106" i="2"/>
  <c r="CD106" i="2"/>
  <c r="CC106" i="2"/>
  <c r="AB106" i="2"/>
  <c r="BY106" i="2"/>
  <c r="W106" i="2"/>
  <c r="AN106" i="2"/>
  <c r="CP106" i="2"/>
  <c r="AK106" i="2"/>
  <c r="AJ106" i="2"/>
  <c r="CO106" i="2"/>
  <c r="CN106" i="2"/>
  <c r="BQ106" i="2"/>
  <c r="BO106" i="2"/>
  <c r="DI106" i="2"/>
  <c r="ED106" i="2"/>
  <c r="AF90" i="2"/>
  <c r="CF90" i="2"/>
  <c r="DY90" i="2"/>
  <c r="FX11" i="1"/>
  <c r="FW11" i="1"/>
  <c r="FV11" i="1"/>
  <c r="FU11" i="1"/>
  <c r="FT11" i="1"/>
  <c r="FS11" i="1"/>
  <c r="FR11" i="1"/>
  <c r="FP11" i="1"/>
  <c r="FO11" i="1"/>
  <c r="FN11" i="1"/>
  <c r="FM11" i="1"/>
  <c r="FK11" i="1"/>
  <c r="FJ11" i="1"/>
  <c r="FI11" i="1"/>
  <c r="FH11" i="1"/>
  <c r="FG11" i="1"/>
  <c r="FF11" i="1"/>
  <c r="FE11" i="1"/>
  <c r="FD11" i="1"/>
  <c r="FC11" i="1"/>
  <c r="FB11" i="1"/>
  <c r="FA11" i="1"/>
  <c r="EZ11" i="1"/>
  <c r="EY11" i="1"/>
  <c r="EX11" i="1"/>
  <c r="ET11" i="1"/>
  <c r="ES11" i="1"/>
  <c r="ER11" i="1"/>
  <c r="EQ11" i="1"/>
  <c r="EP11" i="1"/>
  <c r="EO11" i="1"/>
  <c r="EN11" i="1"/>
  <c r="EM11" i="1"/>
  <c r="EL11" i="1"/>
  <c r="EK11" i="1"/>
  <c r="EJ11" i="1"/>
  <c r="EI11" i="1"/>
  <c r="EH11" i="1"/>
  <c r="EG11" i="1"/>
  <c r="EF11" i="1"/>
  <c r="EE11" i="1"/>
  <c r="ED11" i="1"/>
  <c r="EC11" i="1"/>
  <c r="EB11" i="1"/>
  <c r="EA11" i="1"/>
  <c r="DZ11" i="1"/>
  <c r="DY11" i="1"/>
  <c r="DW11" i="1"/>
  <c r="DV11" i="1"/>
  <c r="DU11" i="1"/>
  <c r="DT11" i="1"/>
  <c r="DS11" i="1"/>
  <c r="DR11" i="1"/>
  <c r="DQ11" i="1"/>
  <c r="DP11" i="1"/>
  <c r="DO11" i="1"/>
  <c r="DN11" i="1"/>
  <c r="DM11" i="1"/>
  <c r="DL11" i="1"/>
  <c r="DK11" i="1"/>
  <c r="DJ11" i="1"/>
  <c r="DI11" i="1"/>
  <c r="DH11" i="1"/>
  <c r="DG11" i="1"/>
  <c r="DF11" i="1"/>
  <c r="DE11" i="1"/>
  <c r="DD11" i="1"/>
  <c r="DC11" i="1"/>
  <c r="DB11" i="1"/>
  <c r="DA11" i="1"/>
  <c r="CZ11" i="1"/>
  <c r="CY11" i="1"/>
  <c r="CX11" i="1"/>
  <c r="CW11" i="1"/>
  <c r="CV11" i="1"/>
  <c r="CU11" i="1"/>
  <c r="CT11" i="1"/>
  <c r="CS11" i="1"/>
  <c r="CR11" i="1"/>
  <c r="CQ11" i="1"/>
  <c r="CP11" i="1"/>
  <c r="CO11" i="1"/>
  <c r="CN11" i="1"/>
  <c r="CM11" i="1"/>
  <c r="CL11" i="1"/>
  <c r="CK11" i="1"/>
  <c r="CJ11" i="1"/>
  <c r="CI11" i="1"/>
  <c r="CH11" i="1"/>
  <c r="CG11" i="1"/>
  <c r="CF11" i="1"/>
  <c r="CE11" i="1"/>
  <c r="CD11" i="1"/>
  <c r="CC11" i="1"/>
  <c r="CB11" i="1"/>
  <c r="CA11" i="1"/>
  <c r="BZ11" i="1"/>
  <c r="BY11" i="1"/>
  <c r="BX11" i="1"/>
  <c r="BW11" i="1"/>
  <c r="BV11" i="1"/>
  <c r="BU11" i="1"/>
  <c r="BT11" i="1"/>
  <c r="BS11" i="1"/>
  <c r="BR11" i="1"/>
  <c r="BQ11" i="1"/>
  <c r="BP11" i="1"/>
  <c r="BO11" i="1"/>
  <c r="BN11" i="1"/>
  <c r="BM11" i="1"/>
  <c r="BL11" i="1"/>
  <c r="BK11" i="1"/>
  <c r="BJ11" i="1"/>
  <c r="BI11" i="1"/>
  <c r="BH11" i="1"/>
  <c r="BG11" i="1"/>
  <c r="BF11" i="1"/>
  <c r="BE11" i="1"/>
  <c r="BD11" i="1"/>
  <c r="BC11" i="1"/>
  <c r="BB11" i="1"/>
  <c r="BA11" i="1"/>
  <c r="AZ11" i="1"/>
  <c r="AY11" i="1"/>
  <c r="AX11" i="1"/>
  <c r="AW11" i="1"/>
  <c r="AV11" i="1"/>
  <c r="AU11" i="1"/>
  <c r="AT11" i="1"/>
  <c r="AS11" i="1"/>
  <c r="AR11" i="1"/>
  <c r="AQ11" i="1"/>
  <c r="AP11" i="1"/>
  <c r="AO11" i="1"/>
  <c r="AN11" i="1"/>
  <c r="AM11" i="1"/>
  <c r="AL11" i="1"/>
  <c r="AK11" i="1"/>
  <c r="AJ11" i="1"/>
  <c r="AI11" i="1"/>
  <c r="AH11" i="1"/>
  <c r="AG11" i="1"/>
  <c r="AF11" i="1"/>
  <c r="AE11" i="1"/>
  <c r="AD11" i="1"/>
  <c r="AC11" i="1"/>
  <c r="AB11" i="1"/>
  <c r="AA11" i="1"/>
  <c r="Z11" i="1"/>
  <c r="Y11" i="1"/>
  <c r="X11" i="1"/>
  <c r="W11" i="1"/>
  <c r="V11" i="1"/>
  <c r="U11" i="1"/>
  <c r="T11" i="1"/>
  <c r="S11" i="1"/>
  <c r="R11" i="1"/>
  <c r="Q11" i="1"/>
  <c r="P11" i="1"/>
  <c r="O11" i="1"/>
  <c r="N11" i="1"/>
  <c r="M11" i="1"/>
  <c r="L11" i="1"/>
  <c r="K11" i="1"/>
  <c r="J11" i="1"/>
  <c r="H11" i="1"/>
  <c r="G11" i="1"/>
  <c r="E11" i="1"/>
  <c r="F11" i="1" s="1"/>
  <c r="FX96" i="1"/>
  <c r="FW96" i="1"/>
  <c r="FV96" i="1"/>
  <c r="FU96" i="1"/>
  <c r="FT96" i="1"/>
  <c r="FS96" i="1"/>
  <c r="FR96" i="1"/>
  <c r="FP96" i="1"/>
  <c r="FO96" i="1"/>
  <c r="FN96" i="1"/>
  <c r="FM96" i="1"/>
  <c r="FK96" i="1"/>
  <c r="FJ96" i="1"/>
  <c r="FI96" i="1"/>
  <c r="FH96" i="1"/>
  <c r="FG96" i="1"/>
  <c r="FF96" i="1"/>
  <c r="FE96" i="1"/>
  <c r="FD96" i="1"/>
  <c r="FC96" i="1"/>
  <c r="FB96" i="1"/>
  <c r="FA96" i="1"/>
  <c r="EZ96" i="1"/>
  <c r="EY96" i="1"/>
  <c r="EX96" i="1"/>
  <c r="ET96" i="1"/>
  <c r="ES96" i="1"/>
  <c r="ER96" i="1"/>
  <c r="EQ96" i="1"/>
  <c r="EP96" i="1"/>
  <c r="EO96" i="1"/>
  <c r="EN96" i="1"/>
  <c r="EM96" i="1"/>
  <c r="EL96" i="1"/>
  <c r="EK96" i="1"/>
  <c r="EJ96" i="1"/>
  <c r="EI96" i="1"/>
  <c r="EH96" i="1"/>
  <c r="EG96" i="1"/>
  <c r="EF96" i="1"/>
  <c r="EE96" i="1"/>
  <c r="ED96" i="1"/>
  <c r="EC96" i="1"/>
  <c r="EB96" i="1"/>
  <c r="EA96" i="1"/>
  <c r="DZ96" i="1"/>
  <c r="DY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H96" i="1"/>
  <c r="G96" i="1"/>
  <c r="E96" i="1"/>
  <c r="F96" i="1" s="1"/>
  <c r="FX55" i="1"/>
  <c r="FW55" i="1"/>
  <c r="FV55" i="1"/>
  <c r="FU55" i="1"/>
  <c r="FT55" i="1"/>
  <c r="FS55" i="1"/>
  <c r="FR55" i="1"/>
  <c r="FP55" i="1"/>
  <c r="FO55" i="1"/>
  <c r="FN55" i="1"/>
  <c r="FM55" i="1"/>
  <c r="FK55" i="1"/>
  <c r="FJ55" i="1"/>
  <c r="FI55" i="1"/>
  <c r="FH55" i="1"/>
  <c r="FG55" i="1"/>
  <c r="FF55" i="1"/>
  <c r="FE55" i="1"/>
  <c r="FD55" i="1"/>
  <c r="FC55" i="1"/>
  <c r="FB55" i="1"/>
  <c r="FA55" i="1"/>
  <c r="EZ55" i="1"/>
  <c r="EY55" i="1"/>
  <c r="EX55" i="1"/>
  <c r="ET55" i="1"/>
  <c r="ES55" i="1"/>
  <c r="ER55" i="1"/>
  <c r="EQ55" i="1"/>
  <c r="EP55" i="1"/>
  <c r="EO55" i="1"/>
  <c r="EN55" i="1"/>
  <c r="EM55" i="1"/>
  <c r="EL55" i="1"/>
  <c r="EK55" i="1"/>
  <c r="EJ55" i="1"/>
  <c r="EI55" i="1"/>
  <c r="EH55" i="1"/>
  <c r="EG55" i="1"/>
  <c r="EF55" i="1"/>
  <c r="EE55" i="1"/>
  <c r="ED55" i="1"/>
  <c r="EC55" i="1"/>
  <c r="EB55" i="1"/>
  <c r="EA55" i="1"/>
  <c r="DZ55" i="1"/>
  <c r="DY55" i="1"/>
  <c r="DW55" i="1"/>
  <c r="DV55" i="1"/>
  <c r="DU55" i="1"/>
  <c r="DT55" i="1"/>
  <c r="DS55" i="1"/>
  <c r="DR55" i="1"/>
  <c r="DQ55" i="1"/>
  <c r="DP55" i="1"/>
  <c r="DO55" i="1"/>
  <c r="DN55" i="1"/>
  <c r="DM55" i="1"/>
  <c r="DL55" i="1"/>
  <c r="DK55" i="1"/>
  <c r="DJ55" i="1"/>
  <c r="DI55" i="1"/>
  <c r="DH55" i="1"/>
  <c r="DG55" i="1"/>
  <c r="DF55" i="1"/>
  <c r="DE55" i="1"/>
  <c r="DD55" i="1"/>
  <c r="DC55" i="1"/>
  <c r="DB55" i="1"/>
  <c r="DA55" i="1"/>
  <c r="CZ55" i="1"/>
  <c r="CY55" i="1"/>
  <c r="CX55" i="1"/>
  <c r="CW55" i="1"/>
  <c r="CV55" i="1"/>
  <c r="CU55" i="1"/>
  <c r="CT55" i="1"/>
  <c r="CS55" i="1"/>
  <c r="CR55" i="1"/>
  <c r="CQ55" i="1"/>
  <c r="CP55" i="1"/>
  <c r="CO55" i="1"/>
  <c r="CN55" i="1"/>
  <c r="CM55" i="1"/>
  <c r="CL55" i="1"/>
  <c r="CK55" i="1"/>
  <c r="CJ55" i="1"/>
  <c r="CI55" i="1"/>
  <c r="CH55" i="1"/>
  <c r="CG55" i="1"/>
  <c r="CF55" i="1"/>
  <c r="CE55" i="1"/>
  <c r="CD55" i="1"/>
  <c r="CC55" i="1"/>
  <c r="CB55" i="1"/>
  <c r="CA55" i="1"/>
  <c r="BZ55" i="1"/>
  <c r="BY55" i="1"/>
  <c r="BX55" i="1"/>
  <c r="BW55" i="1"/>
  <c r="BV55" i="1"/>
  <c r="BU55" i="1"/>
  <c r="BT55" i="1"/>
  <c r="BS55" i="1"/>
  <c r="BR55" i="1"/>
  <c r="BQ55" i="1"/>
  <c r="BP55" i="1"/>
  <c r="BO55" i="1"/>
  <c r="BN55" i="1"/>
  <c r="BM55" i="1"/>
  <c r="BL55" i="1"/>
  <c r="BK55" i="1"/>
  <c r="BJ55" i="1"/>
  <c r="BI55" i="1"/>
  <c r="BH55"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D55" i="1"/>
  <c r="AC55" i="1"/>
  <c r="AB55" i="1"/>
  <c r="AA55" i="1"/>
  <c r="Z55" i="1"/>
  <c r="Y55" i="1"/>
  <c r="X55" i="1"/>
  <c r="W55" i="1"/>
  <c r="V55" i="1"/>
  <c r="U55" i="1"/>
  <c r="T55" i="1"/>
  <c r="S55" i="1"/>
  <c r="R55" i="1"/>
  <c r="Q55" i="1"/>
  <c r="P55" i="1"/>
  <c r="O55" i="1"/>
  <c r="N55" i="1"/>
  <c r="M55" i="1"/>
  <c r="L55" i="1"/>
  <c r="K55" i="1"/>
  <c r="J55" i="1"/>
  <c r="H55" i="1"/>
  <c r="G55" i="1"/>
  <c r="E55" i="1"/>
  <c r="F55" i="1" s="1"/>
  <c r="FX54" i="1"/>
  <c r="FW54" i="1"/>
  <c r="FV54" i="1"/>
  <c r="FU54" i="1"/>
  <c r="FT54" i="1"/>
  <c r="FS54" i="1"/>
  <c r="FR54" i="1"/>
  <c r="FP54" i="1"/>
  <c r="FO54" i="1"/>
  <c r="FN54" i="1"/>
  <c r="FM54" i="1"/>
  <c r="FK54" i="1"/>
  <c r="FJ54" i="1"/>
  <c r="FI54" i="1"/>
  <c r="FH54" i="1"/>
  <c r="FG54" i="1"/>
  <c r="FF54" i="1"/>
  <c r="FE54" i="1"/>
  <c r="FD54" i="1"/>
  <c r="FC54" i="1"/>
  <c r="FB54" i="1"/>
  <c r="FA54" i="1"/>
  <c r="EZ54" i="1"/>
  <c r="EY54" i="1"/>
  <c r="EX54" i="1"/>
  <c r="ET54" i="1"/>
  <c r="ES54" i="1"/>
  <c r="ER54" i="1"/>
  <c r="EQ54" i="1"/>
  <c r="EP54" i="1"/>
  <c r="EO54" i="1"/>
  <c r="EN54" i="1"/>
  <c r="EM54" i="1"/>
  <c r="EL54" i="1"/>
  <c r="EK54" i="1"/>
  <c r="EJ54" i="1"/>
  <c r="EI54" i="1"/>
  <c r="EH54" i="1"/>
  <c r="EG54" i="1"/>
  <c r="EF54" i="1"/>
  <c r="EE54" i="1"/>
  <c r="ED54" i="1"/>
  <c r="EC54" i="1"/>
  <c r="EB54" i="1"/>
  <c r="EA54" i="1"/>
  <c r="DZ54" i="1"/>
  <c r="DY54" i="1"/>
  <c r="DW54" i="1"/>
  <c r="DV54" i="1"/>
  <c r="DU54" i="1"/>
  <c r="DT54" i="1"/>
  <c r="DS54" i="1"/>
  <c r="DR54" i="1"/>
  <c r="DQ54" i="1"/>
  <c r="DP54" i="1"/>
  <c r="DO54" i="1"/>
  <c r="DN54" i="1"/>
  <c r="DM54" i="1"/>
  <c r="DL54" i="1"/>
  <c r="DK54" i="1"/>
  <c r="DJ54" i="1"/>
  <c r="DI54" i="1"/>
  <c r="DH54" i="1"/>
  <c r="DG54" i="1"/>
  <c r="DF54" i="1"/>
  <c r="DE54" i="1"/>
  <c r="DD54" i="1"/>
  <c r="DC54" i="1"/>
  <c r="DB54" i="1"/>
  <c r="DA54" i="1"/>
  <c r="CZ54" i="1"/>
  <c r="CY54" i="1"/>
  <c r="CX54" i="1"/>
  <c r="CW54" i="1"/>
  <c r="CV54" i="1"/>
  <c r="CU54" i="1"/>
  <c r="CT54" i="1"/>
  <c r="CS54" i="1"/>
  <c r="CR54" i="1"/>
  <c r="CQ54" i="1"/>
  <c r="CP54" i="1"/>
  <c r="CO54" i="1"/>
  <c r="CN54" i="1"/>
  <c r="CM54" i="1"/>
  <c r="CL54" i="1"/>
  <c r="CK54" i="1"/>
  <c r="CJ54" i="1"/>
  <c r="CI54" i="1"/>
  <c r="CH54" i="1"/>
  <c r="CG54" i="1"/>
  <c r="CF54" i="1"/>
  <c r="CE54" i="1"/>
  <c r="CD54" i="1"/>
  <c r="CC54" i="1"/>
  <c r="CB54" i="1"/>
  <c r="CA54" i="1"/>
  <c r="BZ54" i="1"/>
  <c r="BY54" i="1"/>
  <c r="BX54" i="1"/>
  <c r="BW54" i="1"/>
  <c r="BV54" i="1"/>
  <c r="BU54" i="1"/>
  <c r="BT54" i="1"/>
  <c r="BS54" i="1"/>
  <c r="BR54" i="1"/>
  <c r="BQ54" i="1"/>
  <c r="BP54" i="1"/>
  <c r="BO54" i="1"/>
  <c r="BN54" i="1"/>
  <c r="BM54" i="1"/>
  <c r="BL54" i="1"/>
  <c r="BK54" i="1"/>
  <c r="BJ54" i="1"/>
  <c r="BI54" i="1"/>
  <c r="BH54" i="1"/>
  <c r="BG54"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AG54" i="1"/>
  <c r="AF54" i="1"/>
  <c r="AE54" i="1"/>
  <c r="AD54" i="1"/>
  <c r="AC54" i="1"/>
  <c r="AB54" i="1"/>
  <c r="AA54" i="1"/>
  <c r="Z54" i="1"/>
  <c r="Y54" i="1"/>
  <c r="X54" i="1"/>
  <c r="W54" i="1"/>
  <c r="V54" i="1"/>
  <c r="U54" i="1"/>
  <c r="T54" i="1"/>
  <c r="S54" i="1"/>
  <c r="R54" i="1"/>
  <c r="Q54" i="1"/>
  <c r="P54" i="1"/>
  <c r="O54" i="1"/>
  <c r="N54" i="1"/>
  <c r="M54" i="1"/>
  <c r="L54" i="1"/>
  <c r="K54" i="1"/>
  <c r="J54" i="1"/>
  <c r="H54" i="1"/>
  <c r="G54" i="1"/>
  <c r="E54" i="1"/>
  <c r="F54" i="1" s="1"/>
  <c r="FX51" i="1"/>
  <c r="FW51" i="1"/>
  <c r="FV51" i="1"/>
  <c r="FU51" i="1"/>
  <c r="FT51" i="1"/>
  <c r="FS51" i="1"/>
  <c r="FR51" i="1"/>
  <c r="FP51" i="1"/>
  <c r="FO51" i="1"/>
  <c r="FN51" i="1"/>
  <c r="FM51" i="1"/>
  <c r="FK51" i="1"/>
  <c r="FJ51" i="1"/>
  <c r="FI51" i="1"/>
  <c r="FH51" i="1"/>
  <c r="FG51" i="1"/>
  <c r="FF51" i="1"/>
  <c r="FE51" i="1"/>
  <c r="FD51" i="1"/>
  <c r="FC51" i="1"/>
  <c r="FB51" i="1"/>
  <c r="FA51" i="1"/>
  <c r="EZ51" i="1"/>
  <c r="EY51" i="1"/>
  <c r="EX51" i="1"/>
  <c r="ET51" i="1"/>
  <c r="ES51" i="1"/>
  <c r="ER51" i="1"/>
  <c r="EQ51" i="1"/>
  <c r="EP51" i="1"/>
  <c r="EO51" i="1"/>
  <c r="EN51" i="1"/>
  <c r="EM51" i="1"/>
  <c r="EL51" i="1"/>
  <c r="EK51" i="1"/>
  <c r="EJ51" i="1"/>
  <c r="EI51" i="1"/>
  <c r="EH51" i="1"/>
  <c r="EG51" i="1"/>
  <c r="EF51" i="1"/>
  <c r="EE51" i="1"/>
  <c r="ED51" i="1"/>
  <c r="EC51" i="1"/>
  <c r="EB51" i="1"/>
  <c r="EA51" i="1"/>
  <c r="DZ51" i="1"/>
  <c r="DY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H51" i="1"/>
  <c r="G51" i="1"/>
  <c r="E51" i="1"/>
  <c r="F51" i="1" s="1"/>
  <c r="FX42" i="1"/>
  <c r="FW42" i="1"/>
  <c r="FV42" i="1"/>
  <c r="FU42" i="1"/>
  <c r="FT42" i="1"/>
  <c r="FS42" i="1"/>
  <c r="FR42" i="1"/>
  <c r="FP42" i="1"/>
  <c r="FO42" i="1"/>
  <c r="FN42" i="1"/>
  <c r="FM42" i="1"/>
  <c r="FK42" i="1"/>
  <c r="FJ42" i="1"/>
  <c r="FI42" i="1"/>
  <c r="FH42" i="1"/>
  <c r="FG42" i="1"/>
  <c r="FF42" i="1"/>
  <c r="FE42" i="1"/>
  <c r="FD42" i="1"/>
  <c r="FC42" i="1"/>
  <c r="FB42" i="1"/>
  <c r="FA42" i="1"/>
  <c r="EZ42" i="1"/>
  <c r="EY42" i="1"/>
  <c r="EX42" i="1"/>
  <c r="ET42" i="1"/>
  <c r="ES42" i="1"/>
  <c r="ER42" i="1"/>
  <c r="EQ42" i="1"/>
  <c r="EP42" i="1"/>
  <c r="EO42" i="1"/>
  <c r="EN42" i="1"/>
  <c r="EM42" i="1"/>
  <c r="EL42" i="1"/>
  <c r="EK42" i="1"/>
  <c r="EJ42" i="1"/>
  <c r="EI42" i="1"/>
  <c r="EH42" i="1"/>
  <c r="EG42" i="1"/>
  <c r="EF42" i="1"/>
  <c r="EE42" i="1"/>
  <c r="ED42" i="1"/>
  <c r="EC42" i="1"/>
  <c r="EB42" i="1"/>
  <c r="EA42" i="1"/>
  <c r="DZ42" i="1"/>
  <c r="DY42" i="1"/>
  <c r="DW42" i="1"/>
  <c r="DV42" i="1"/>
  <c r="DU42" i="1"/>
  <c r="DT42" i="1"/>
  <c r="DS42" i="1"/>
  <c r="DR42" i="1"/>
  <c r="DQ42" i="1"/>
  <c r="DP42" i="1"/>
  <c r="DO42" i="1"/>
  <c r="DN42" i="1"/>
  <c r="DM42" i="1"/>
  <c r="DL42" i="1"/>
  <c r="DK42" i="1"/>
  <c r="DJ42" i="1"/>
  <c r="DI42" i="1"/>
  <c r="DH42" i="1"/>
  <c r="DG42" i="1"/>
  <c r="DF42" i="1"/>
  <c r="DE42" i="1"/>
  <c r="DD42" i="1"/>
  <c r="DC42" i="1"/>
  <c r="DB42" i="1"/>
  <c r="DA42" i="1"/>
  <c r="CZ42" i="1"/>
  <c r="CY42" i="1"/>
  <c r="CX42" i="1"/>
  <c r="CW42" i="1"/>
  <c r="CV42" i="1"/>
  <c r="CU42" i="1"/>
  <c r="CT42" i="1"/>
  <c r="CS42" i="1"/>
  <c r="CR42" i="1"/>
  <c r="CQ42" i="1"/>
  <c r="CP42" i="1"/>
  <c r="CO42" i="1"/>
  <c r="CN42" i="1"/>
  <c r="CM42" i="1"/>
  <c r="CL42" i="1"/>
  <c r="CK42" i="1"/>
  <c r="CJ42" i="1"/>
  <c r="CI42" i="1"/>
  <c r="CH42" i="1"/>
  <c r="CG42" i="1"/>
  <c r="CF42" i="1"/>
  <c r="CE42" i="1"/>
  <c r="CD42" i="1"/>
  <c r="CC42" i="1"/>
  <c r="CB42" i="1"/>
  <c r="CA42" i="1"/>
  <c r="BZ42" i="1"/>
  <c r="BY42" i="1"/>
  <c r="BX42" i="1"/>
  <c r="BW42" i="1"/>
  <c r="BV42" i="1"/>
  <c r="BU42" i="1"/>
  <c r="BT42" i="1"/>
  <c r="BS42" i="1"/>
  <c r="BR42" i="1"/>
  <c r="BQ42" i="1"/>
  <c r="BP42" i="1"/>
  <c r="BO42" i="1"/>
  <c r="BN42" i="1"/>
  <c r="BM42" i="1"/>
  <c r="BL42" i="1"/>
  <c r="BK42" i="1"/>
  <c r="BJ42" i="1"/>
  <c r="BI42" i="1"/>
  <c r="BH42" i="1"/>
  <c r="BG42"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AG42" i="1"/>
  <c r="AF42" i="1"/>
  <c r="AE42" i="1"/>
  <c r="AD42" i="1"/>
  <c r="AC42" i="1"/>
  <c r="AB42" i="1"/>
  <c r="AA42" i="1"/>
  <c r="Z42" i="1"/>
  <c r="Y42" i="1"/>
  <c r="X42" i="1"/>
  <c r="W42" i="1"/>
  <c r="V42" i="1"/>
  <c r="U42" i="1"/>
  <c r="T42" i="1"/>
  <c r="S42" i="1"/>
  <c r="R42" i="1"/>
  <c r="Q42" i="1"/>
  <c r="P42" i="1"/>
  <c r="O42" i="1"/>
  <c r="N42" i="1"/>
  <c r="M42" i="1"/>
  <c r="L42" i="1"/>
  <c r="K42" i="1"/>
  <c r="J42" i="1"/>
  <c r="H42" i="1"/>
  <c r="G42" i="1"/>
  <c r="E42" i="1"/>
  <c r="F42" i="1" s="1"/>
  <c r="FX38" i="1"/>
  <c r="FW38" i="1"/>
  <c r="FV38" i="1"/>
  <c r="FU38" i="1"/>
  <c r="FT38" i="1"/>
  <c r="FS38" i="1"/>
  <c r="FR38" i="1"/>
  <c r="FP38" i="1"/>
  <c r="FO38" i="1"/>
  <c r="FN38" i="1"/>
  <c r="FM38" i="1"/>
  <c r="FK38" i="1"/>
  <c r="FJ38" i="1"/>
  <c r="FI38" i="1"/>
  <c r="FH38" i="1"/>
  <c r="FG38" i="1"/>
  <c r="FF38" i="1"/>
  <c r="FE38" i="1"/>
  <c r="FD38" i="1"/>
  <c r="FC38" i="1"/>
  <c r="FB38" i="1"/>
  <c r="FA38" i="1"/>
  <c r="EZ38" i="1"/>
  <c r="EY38" i="1"/>
  <c r="EX38" i="1"/>
  <c r="ET38" i="1"/>
  <c r="ES38" i="1"/>
  <c r="ER38" i="1"/>
  <c r="EQ38" i="1"/>
  <c r="EP38" i="1"/>
  <c r="EO38" i="1"/>
  <c r="EN38" i="1"/>
  <c r="EM38" i="1"/>
  <c r="EL38" i="1"/>
  <c r="EK38" i="1"/>
  <c r="EJ38" i="1"/>
  <c r="EI38" i="1"/>
  <c r="EH38" i="1"/>
  <c r="EG38" i="1"/>
  <c r="EF38" i="1"/>
  <c r="EE38" i="1"/>
  <c r="ED38" i="1"/>
  <c r="EC38" i="1"/>
  <c r="EB38" i="1"/>
  <c r="EA38" i="1"/>
  <c r="DZ38" i="1"/>
  <c r="DY38" i="1"/>
  <c r="DW38" i="1"/>
  <c r="DV38" i="1"/>
  <c r="DU38" i="1"/>
  <c r="DT38" i="1"/>
  <c r="DS38" i="1"/>
  <c r="DR38" i="1"/>
  <c r="DQ38" i="1"/>
  <c r="DP38" i="1"/>
  <c r="DO38" i="1"/>
  <c r="DN38" i="1"/>
  <c r="DM38" i="1"/>
  <c r="DL38" i="1"/>
  <c r="DK38" i="1"/>
  <c r="DJ38" i="1"/>
  <c r="DI38" i="1"/>
  <c r="DH38" i="1"/>
  <c r="DG38" i="1"/>
  <c r="DF38" i="1"/>
  <c r="DE38" i="1"/>
  <c r="DD38" i="1"/>
  <c r="DC38" i="1"/>
  <c r="DB38" i="1"/>
  <c r="DA38" i="1"/>
  <c r="CZ38" i="1"/>
  <c r="CY38" i="1"/>
  <c r="CX38" i="1"/>
  <c r="CW38" i="1"/>
  <c r="CV38" i="1"/>
  <c r="CU38" i="1"/>
  <c r="CT38" i="1"/>
  <c r="CS38" i="1"/>
  <c r="CR38" i="1"/>
  <c r="CQ38" i="1"/>
  <c r="CP38" i="1"/>
  <c r="CO38" i="1"/>
  <c r="CN38" i="1"/>
  <c r="CM38" i="1"/>
  <c r="CL38" i="1"/>
  <c r="CK38" i="1"/>
  <c r="CJ38" i="1"/>
  <c r="CI38" i="1"/>
  <c r="CH38" i="1"/>
  <c r="CG38" i="1"/>
  <c r="CF38" i="1"/>
  <c r="CE38" i="1"/>
  <c r="CD38" i="1"/>
  <c r="CC38" i="1"/>
  <c r="CB38" i="1"/>
  <c r="CA38" i="1"/>
  <c r="BZ38" i="1"/>
  <c r="BY38"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H38" i="1"/>
  <c r="G38" i="1"/>
  <c r="E38" i="1"/>
  <c r="F38" i="1" s="1"/>
  <c r="FX27" i="1"/>
  <c r="FW27" i="1"/>
  <c r="FV27" i="1"/>
  <c r="FU27" i="1"/>
  <c r="FT27" i="1"/>
  <c r="FS27" i="1"/>
  <c r="FR27" i="1"/>
  <c r="FP27" i="1"/>
  <c r="FO27" i="1"/>
  <c r="FN27" i="1"/>
  <c r="FM27" i="1"/>
  <c r="FK27" i="1"/>
  <c r="FJ27" i="1"/>
  <c r="FI27" i="1"/>
  <c r="FH27" i="1"/>
  <c r="FG27" i="1"/>
  <c r="FF27" i="1"/>
  <c r="FE27" i="1"/>
  <c r="FD27" i="1"/>
  <c r="FC27" i="1"/>
  <c r="FB27" i="1"/>
  <c r="FA27" i="1"/>
  <c r="EZ27" i="1"/>
  <c r="EY27" i="1"/>
  <c r="EX27" i="1"/>
  <c r="ET27" i="1"/>
  <c r="ES27" i="1"/>
  <c r="ER27" i="1"/>
  <c r="EQ27" i="1"/>
  <c r="EP27" i="1"/>
  <c r="EO27" i="1"/>
  <c r="EN27" i="1"/>
  <c r="EM27" i="1"/>
  <c r="EL27" i="1"/>
  <c r="EK27" i="1"/>
  <c r="EJ27" i="1"/>
  <c r="EI27" i="1"/>
  <c r="EH27" i="1"/>
  <c r="EG27" i="1"/>
  <c r="EF27" i="1"/>
  <c r="EE27" i="1"/>
  <c r="ED27" i="1"/>
  <c r="EC27" i="1"/>
  <c r="EB27" i="1"/>
  <c r="EA27" i="1"/>
  <c r="DZ27" i="1"/>
  <c r="DY27" i="1"/>
  <c r="DW27" i="1"/>
  <c r="DV27" i="1"/>
  <c r="DU27" i="1"/>
  <c r="DT27" i="1"/>
  <c r="DS27" i="1"/>
  <c r="DR27" i="1"/>
  <c r="DQ27" i="1"/>
  <c r="DP27" i="1"/>
  <c r="DO27" i="1"/>
  <c r="DN27" i="1"/>
  <c r="DM27" i="1"/>
  <c r="DL27" i="1"/>
  <c r="DK27" i="1"/>
  <c r="DJ27" i="1"/>
  <c r="DI27" i="1"/>
  <c r="DH27" i="1"/>
  <c r="DG27" i="1"/>
  <c r="DF27" i="1"/>
  <c r="DE27" i="1"/>
  <c r="DD27" i="1"/>
  <c r="DC27" i="1"/>
  <c r="DB27" i="1"/>
  <c r="DA27" i="1"/>
  <c r="CZ27" i="1"/>
  <c r="CY27" i="1"/>
  <c r="CX27" i="1"/>
  <c r="CW27" i="1"/>
  <c r="CV27" i="1"/>
  <c r="CU27" i="1"/>
  <c r="CT27" i="1"/>
  <c r="CS27" i="1"/>
  <c r="CR27" i="1"/>
  <c r="CQ27" i="1"/>
  <c r="CP27" i="1"/>
  <c r="CO27" i="1"/>
  <c r="CN27" i="1"/>
  <c r="CM27" i="1"/>
  <c r="CL27" i="1"/>
  <c r="CK27" i="1"/>
  <c r="CJ27" i="1"/>
  <c r="CI27" i="1"/>
  <c r="CH27" i="1"/>
  <c r="CG27" i="1"/>
  <c r="CF27" i="1"/>
  <c r="CE27" i="1"/>
  <c r="CD27" i="1"/>
  <c r="CC27" i="1"/>
  <c r="CB27" i="1"/>
  <c r="CA27" i="1"/>
  <c r="BZ27" i="1"/>
  <c r="BY27"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S27" i="1"/>
  <c r="R27" i="1"/>
  <c r="Q27" i="1"/>
  <c r="P27" i="1"/>
  <c r="O27" i="1"/>
  <c r="N27" i="1"/>
  <c r="M27" i="1"/>
  <c r="L27" i="1"/>
  <c r="K27" i="1"/>
  <c r="J27" i="1"/>
  <c r="H27" i="1"/>
  <c r="G27" i="1"/>
  <c r="E27" i="1"/>
  <c r="F27" i="1" s="1"/>
  <c r="FX15" i="1"/>
  <c r="FW15" i="1"/>
  <c r="FV15" i="1"/>
  <c r="FU15" i="1"/>
  <c r="FT15" i="1"/>
  <c r="FS15" i="1"/>
  <c r="FR15" i="1"/>
  <c r="FP15" i="1"/>
  <c r="FO15" i="1"/>
  <c r="FN15" i="1"/>
  <c r="FM15" i="1"/>
  <c r="FK15" i="1"/>
  <c r="FJ15" i="1"/>
  <c r="FI15" i="1"/>
  <c r="FH15" i="1"/>
  <c r="FG15" i="1"/>
  <c r="FF15" i="1"/>
  <c r="FE15" i="1"/>
  <c r="FD15" i="1"/>
  <c r="FC15" i="1"/>
  <c r="FB15" i="1"/>
  <c r="FA15" i="1"/>
  <c r="EZ15" i="1"/>
  <c r="EY15" i="1"/>
  <c r="EX15" i="1"/>
  <c r="ET15" i="1"/>
  <c r="ES15" i="1"/>
  <c r="ER15" i="1"/>
  <c r="EQ15" i="1"/>
  <c r="EP15" i="1"/>
  <c r="EO15" i="1"/>
  <c r="EN15" i="1"/>
  <c r="EM15" i="1"/>
  <c r="EL15" i="1"/>
  <c r="EK15" i="1"/>
  <c r="EJ15" i="1"/>
  <c r="EI15" i="1"/>
  <c r="EH15" i="1"/>
  <c r="EG15" i="1"/>
  <c r="EF15" i="1"/>
  <c r="EE15" i="1"/>
  <c r="ED15" i="1"/>
  <c r="EC15" i="1"/>
  <c r="EB15" i="1"/>
  <c r="EA15" i="1"/>
  <c r="DZ15" i="1"/>
  <c r="DY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H15" i="1"/>
  <c r="G15" i="1"/>
  <c r="E15" i="1"/>
  <c r="F15" i="1" s="1"/>
  <c r="FX87" i="1"/>
  <c r="FW87" i="1"/>
  <c r="FV87" i="1"/>
  <c r="FU87" i="1"/>
  <c r="FT87" i="1"/>
  <c r="FS87" i="1"/>
  <c r="FR87" i="1"/>
  <c r="FP87" i="1"/>
  <c r="FO87" i="1"/>
  <c r="FN87" i="1"/>
  <c r="FM87" i="1"/>
  <c r="FK87" i="1"/>
  <c r="FJ87" i="1"/>
  <c r="FI87" i="1"/>
  <c r="FH87" i="1"/>
  <c r="FG87" i="1"/>
  <c r="FF87" i="1"/>
  <c r="FE87" i="1"/>
  <c r="FD87" i="1"/>
  <c r="FC87" i="1"/>
  <c r="FB87" i="1"/>
  <c r="FA87" i="1"/>
  <c r="EZ87" i="1"/>
  <c r="EY87" i="1"/>
  <c r="EX87" i="1"/>
  <c r="ET87" i="1"/>
  <c r="ES87" i="1"/>
  <c r="ER87" i="1"/>
  <c r="EQ87" i="1"/>
  <c r="EP87" i="1"/>
  <c r="EO87" i="1"/>
  <c r="EN87" i="1"/>
  <c r="EM87" i="1"/>
  <c r="EL87" i="1"/>
  <c r="EK87" i="1"/>
  <c r="EJ87" i="1"/>
  <c r="EI87" i="1"/>
  <c r="EH87" i="1"/>
  <c r="EG87" i="1"/>
  <c r="EF87" i="1"/>
  <c r="EE87" i="1"/>
  <c r="ED87" i="1"/>
  <c r="EC87" i="1"/>
  <c r="EB87" i="1"/>
  <c r="EA87" i="1"/>
  <c r="DZ87" i="1"/>
  <c r="DY87" i="1"/>
  <c r="DW87" i="1"/>
  <c r="DV87" i="1"/>
  <c r="DU87" i="1"/>
  <c r="DT87" i="1"/>
  <c r="DS87" i="1"/>
  <c r="DR87" i="1"/>
  <c r="DQ87" i="1"/>
  <c r="DP87" i="1"/>
  <c r="DO87" i="1"/>
  <c r="DN87" i="1"/>
  <c r="DM87" i="1"/>
  <c r="DL87" i="1"/>
  <c r="DK87" i="1"/>
  <c r="DJ87" i="1"/>
  <c r="DI87" i="1"/>
  <c r="DH87" i="1"/>
  <c r="DG87" i="1"/>
  <c r="DF87" i="1"/>
  <c r="DE87" i="1"/>
  <c r="DD87" i="1"/>
  <c r="DC87" i="1"/>
  <c r="DB87" i="1"/>
  <c r="DA87" i="1"/>
  <c r="CZ87" i="1"/>
  <c r="CY87" i="1"/>
  <c r="CX87" i="1"/>
  <c r="CW87" i="1"/>
  <c r="CV87" i="1"/>
  <c r="CU87" i="1"/>
  <c r="CT87" i="1"/>
  <c r="CS87" i="1"/>
  <c r="CR87" i="1"/>
  <c r="CQ87" i="1"/>
  <c r="CP87" i="1"/>
  <c r="CO87" i="1"/>
  <c r="CN87" i="1"/>
  <c r="CM87" i="1"/>
  <c r="CL87" i="1"/>
  <c r="CK87" i="1"/>
  <c r="CJ87" i="1"/>
  <c r="CI87" i="1"/>
  <c r="CH87" i="1"/>
  <c r="CG87" i="1"/>
  <c r="CF87" i="1"/>
  <c r="CE87" i="1"/>
  <c r="CD87" i="1"/>
  <c r="CC87" i="1"/>
  <c r="CB87" i="1"/>
  <c r="CA87" i="1"/>
  <c r="BZ87" i="1"/>
  <c r="BY87"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AG87" i="1"/>
  <c r="AF87" i="1"/>
  <c r="AE87" i="1"/>
  <c r="AD87" i="1"/>
  <c r="AC87" i="1"/>
  <c r="AB87" i="1"/>
  <c r="AA87" i="1"/>
  <c r="Z87" i="1"/>
  <c r="Y87" i="1"/>
  <c r="X87" i="1"/>
  <c r="W87" i="1"/>
  <c r="V87" i="1"/>
  <c r="U87" i="1"/>
  <c r="T87" i="1"/>
  <c r="S87" i="1"/>
  <c r="R87" i="1"/>
  <c r="Q87" i="1"/>
  <c r="P87" i="1"/>
  <c r="O87" i="1"/>
  <c r="N87" i="1"/>
  <c r="M87" i="1"/>
  <c r="L87" i="1"/>
  <c r="K87" i="1"/>
  <c r="J87" i="1"/>
  <c r="H87" i="1"/>
  <c r="G87" i="1"/>
  <c r="E87" i="1"/>
  <c r="F87" i="1" s="1"/>
  <c r="FX119" i="1"/>
  <c r="FW119" i="1"/>
  <c r="FV119" i="1"/>
  <c r="FU119" i="1"/>
  <c r="FT119" i="1"/>
  <c r="FS119" i="1"/>
  <c r="FR119" i="1"/>
  <c r="FP119" i="1"/>
  <c r="FO119" i="1"/>
  <c r="FN119" i="1"/>
  <c r="FM119" i="1"/>
  <c r="FK119" i="1"/>
  <c r="FJ119" i="1"/>
  <c r="FI119" i="1"/>
  <c r="FH119" i="1"/>
  <c r="FG119" i="1"/>
  <c r="FF119" i="1"/>
  <c r="FE119" i="1"/>
  <c r="FD119" i="1"/>
  <c r="FC119" i="1"/>
  <c r="FB119" i="1"/>
  <c r="FA119" i="1"/>
  <c r="EZ119" i="1"/>
  <c r="EY119" i="1"/>
  <c r="EX119" i="1"/>
  <c r="ET119" i="1"/>
  <c r="ES119" i="1"/>
  <c r="ER119" i="1"/>
  <c r="EQ119" i="1"/>
  <c r="EP119" i="1"/>
  <c r="EO119" i="1"/>
  <c r="EN119" i="1"/>
  <c r="EM119" i="1"/>
  <c r="EL119" i="1"/>
  <c r="EK119" i="1"/>
  <c r="EJ119" i="1"/>
  <c r="EI119" i="1"/>
  <c r="EH119" i="1"/>
  <c r="EG119" i="1"/>
  <c r="EF119" i="1"/>
  <c r="EE119" i="1"/>
  <c r="ED119" i="1"/>
  <c r="EC119" i="1"/>
  <c r="EB119" i="1"/>
  <c r="EA119" i="1"/>
  <c r="DZ119" i="1"/>
  <c r="DY119" i="1"/>
  <c r="DW119" i="1"/>
  <c r="DV119" i="1"/>
  <c r="DU119" i="1"/>
  <c r="DT119" i="1"/>
  <c r="DS119" i="1"/>
  <c r="DR119" i="1"/>
  <c r="DQ119" i="1"/>
  <c r="DP119" i="1"/>
  <c r="DO119" i="1"/>
  <c r="DN119" i="1"/>
  <c r="DM119" i="1"/>
  <c r="DL119" i="1"/>
  <c r="DK119" i="1"/>
  <c r="DJ119" i="1"/>
  <c r="DI119" i="1"/>
  <c r="DH119" i="1"/>
  <c r="DG119" i="1"/>
  <c r="DF119" i="1"/>
  <c r="DE119" i="1"/>
  <c r="DD119" i="1"/>
  <c r="DC119" i="1"/>
  <c r="DB119" i="1"/>
  <c r="DA119" i="1"/>
  <c r="CZ119" i="1"/>
  <c r="CY119" i="1"/>
  <c r="CX119" i="1"/>
  <c r="CW119" i="1"/>
  <c r="CV119" i="1"/>
  <c r="CU119" i="1"/>
  <c r="CT119" i="1"/>
  <c r="CS119" i="1"/>
  <c r="CR119" i="1"/>
  <c r="CQ119" i="1"/>
  <c r="CP119" i="1"/>
  <c r="CO119" i="1"/>
  <c r="CN119" i="1"/>
  <c r="CM119" i="1"/>
  <c r="CL119" i="1"/>
  <c r="CK119" i="1"/>
  <c r="CJ119" i="1"/>
  <c r="CI119" i="1"/>
  <c r="CH119" i="1"/>
  <c r="CG119" i="1"/>
  <c r="CF119" i="1"/>
  <c r="CE119" i="1"/>
  <c r="CD119" i="1"/>
  <c r="CC119" i="1"/>
  <c r="CB119" i="1"/>
  <c r="CA119" i="1"/>
  <c r="BZ119" i="1"/>
  <c r="BY119" i="1"/>
  <c r="BX119" i="1"/>
  <c r="BW119" i="1"/>
  <c r="BV119" i="1"/>
  <c r="BU119" i="1"/>
  <c r="BT119" i="1"/>
  <c r="BS119" i="1"/>
  <c r="BR119" i="1"/>
  <c r="BQ119" i="1"/>
  <c r="BP119" i="1"/>
  <c r="BO119" i="1"/>
  <c r="BN119" i="1"/>
  <c r="BM119" i="1"/>
  <c r="BL119" i="1"/>
  <c r="BK119" i="1"/>
  <c r="BJ119" i="1"/>
  <c r="BI119" i="1"/>
  <c r="BH119" i="1"/>
  <c r="BG119" i="1"/>
  <c r="BF119" i="1"/>
  <c r="BE119" i="1"/>
  <c r="BD119" i="1"/>
  <c r="BC119" i="1"/>
  <c r="BB119" i="1"/>
  <c r="BA119" i="1"/>
  <c r="AZ119" i="1"/>
  <c r="AY119" i="1"/>
  <c r="AX119" i="1"/>
  <c r="AW119" i="1"/>
  <c r="AV119" i="1"/>
  <c r="AU119" i="1"/>
  <c r="AT119" i="1"/>
  <c r="AS119" i="1"/>
  <c r="AR119" i="1"/>
  <c r="AQ119" i="1"/>
  <c r="AP119" i="1"/>
  <c r="AO119" i="1"/>
  <c r="AN119" i="1"/>
  <c r="AM119" i="1"/>
  <c r="AL119" i="1"/>
  <c r="AK119" i="1"/>
  <c r="AJ119" i="1"/>
  <c r="AI119" i="1"/>
  <c r="AH119" i="1"/>
  <c r="AG119" i="1"/>
  <c r="AF119" i="1"/>
  <c r="AE119" i="1"/>
  <c r="AD119" i="1"/>
  <c r="AC119" i="1"/>
  <c r="AB119" i="1"/>
  <c r="AA119" i="1"/>
  <c r="Z119" i="1"/>
  <c r="Y119" i="1"/>
  <c r="X119" i="1"/>
  <c r="W119" i="1"/>
  <c r="V119" i="1"/>
  <c r="U119" i="1"/>
  <c r="T119" i="1"/>
  <c r="S119" i="1"/>
  <c r="R119" i="1"/>
  <c r="Q119" i="1"/>
  <c r="P119" i="1"/>
  <c r="O119" i="1"/>
  <c r="N119" i="1"/>
  <c r="M119" i="1"/>
  <c r="L119" i="1"/>
  <c r="K119" i="1"/>
  <c r="J119" i="1"/>
  <c r="H119" i="1"/>
  <c r="G119" i="1"/>
  <c r="E119" i="1"/>
  <c r="F119" i="1" s="1"/>
  <c r="FX114" i="1"/>
  <c r="FW114" i="1"/>
  <c r="FV114" i="1"/>
  <c r="FU114" i="1"/>
  <c r="FT114" i="1"/>
  <c r="FS114" i="1"/>
  <c r="FR114" i="1"/>
  <c r="FP114" i="1"/>
  <c r="FO114" i="1"/>
  <c r="FN114" i="1"/>
  <c r="FM114" i="1"/>
  <c r="FK114" i="1"/>
  <c r="FJ114" i="1"/>
  <c r="FI114" i="1"/>
  <c r="FH114" i="1"/>
  <c r="FG114" i="1"/>
  <c r="FF114" i="1"/>
  <c r="FE114" i="1"/>
  <c r="FD114" i="1"/>
  <c r="FC114" i="1"/>
  <c r="FB114" i="1"/>
  <c r="FA114" i="1"/>
  <c r="EZ114" i="1"/>
  <c r="EY114" i="1"/>
  <c r="EX114" i="1"/>
  <c r="ET114" i="1"/>
  <c r="ES114" i="1"/>
  <c r="ER114" i="1"/>
  <c r="EQ114" i="1"/>
  <c r="EP114" i="1"/>
  <c r="EO114" i="1"/>
  <c r="EN114" i="1"/>
  <c r="EM114" i="1"/>
  <c r="EL114" i="1"/>
  <c r="EK114" i="1"/>
  <c r="EJ114" i="1"/>
  <c r="EI114" i="1"/>
  <c r="EH114" i="1"/>
  <c r="EG114" i="1"/>
  <c r="EF114" i="1"/>
  <c r="EE114" i="1"/>
  <c r="ED114" i="1"/>
  <c r="EC114" i="1"/>
  <c r="EB114" i="1"/>
  <c r="EA114" i="1"/>
  <c r="DZ114" i="1"/>
  <c r="DY114" i="1"/>
  <c r="DW114" i="1"/>
  <c r="DV114" i="1"/>
  <c r="DU114" i="1"/>
  <c r="DT114" i="1"/>
  <c r="DS114" i="1"/>
  <c r="DR114" i="1"/>
  <c r="DQ114" i="1"/>
  <c r="DP114" i="1"/>
  <c r="DO114" i="1"/>
  <c r="DN114" i="1"/>
  <c r="DM114" i="1"/>
  <c r="DL114" i="1"/>
  <c r="DK114" i="1"/>
  <c r="DJ114" i="1"/>
  <c r="DI114" i="1"/>
  <c r="DH114" i="1"/>
  <c r="DG114" i="1"/>
  <c r="DF114" i="1"/>
  <c r="DE114" i="1"/>
  <c r="DD114" i="1"/>
  <c r="DC114" i="1"/>
  <c r="DB114" i="1"/>
  <c r="DA114" i="1"/>
  <c r="CZ114" i="1"/>
  <c r="CY114" i="1"/>
  <c r="CX114" i="1"/>
  <c r="CW114" i="1"/>
  <c r="CV114" i="1"/>
  <c r="CU114" i="1"/>
  <c r="CT114" i="1"/>
  <c r="CS114" i="1"/>
  <c r="CR114" i="1"/>
  <c r="CQ114" i="1"/>
  <c r="CP114" i="1"/>
  <c r="CO114" i="1"/>
  <c r="CN114" i="1"/>
  <c r="CM114" i="1"/>
  <c r="CL114" i="1"/>
  <c r="CK114" i="1"/>
  <c r="CJ114" i="1"/>
  <c r="CI114" i="1"/>
  <c r="CH114" i="1"/>
  <c r="CG114" i="1"/>
  <c r="CF114" i="1"/>
  <c r="CE114" i="1"/>
  <c r="CD114" i="1"/>
  <c r="CC114" i="1"/>
  <c r="CB114" i="1"/>
  <c r="CA114" i="1"/>
  <c r="BZ114" i="1"/>
  <c r="BY114" i="1"/>
  <c r="BX114" i="1"/>
  <c r="BW114" i="1"/>
  <c r="BV114" i="1"/>
  <c r="BU114" i="1"/>
  <c r="BT114" i="1"/>
  <c r="BS114" i="1"/>
  <c r="BR114" i="1"/>
  <c r="BQ114" i="1"/>
  <c r="BP114" i="1"/>
  <c r="BO114" i="1"/>
  <c r="BN114" i="1"/>
  <c r="BM114" i="1"/>
  <c r="BL114" i="1"/>
  <c r="BK114" i="1"/>
  <c r="BJ114" i="1"/>
  <c r="BI114"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H114" i="1"/>
  <c r="G114" i="1"/>
  <c r="E114" i="1"/>
  <c r="F114" i="1" s="1"/>
  <c r="FX113" i="1"/>
  <c r="FW113" i="1"/>
  <c r="FV113" i="1"/>
  <c r="FU113" i="1"/>
  <c r="FT113" i="1"/>
  <c r="FS113" i="1"/>
  <c r="FR113" i="1"/>
  <c r="FP113" i="1"/>
  <c r="FO113" i="1"/>
  <c r="FN113" i="1"/>
  <c r="FM113" i="1"/>
  <c r="FK113" i="1"/>
  <c r="FJ113" i="1"/>
  <c r="FI113" i="1"/>
  <c r="FH113" i="1"/>
  <c r="FG113" i="1"/>
  <c r="FF113" i="1"/>
  <c r="FE113" i="1"/>
  <c r="FD113" i="1"/>
  <c r="FC113" i="1"/>
  <c r="FB113" i="1"/>
  <c r="FA113" i="1"/>
  <c r="EZ113" i="1"/>
  <c r="EY113" i="1"/>
  <c r="EX113" i="1"/>
  <c r="ET113" i="1"/>
  <c r="ES113" i="1"/>
  <c r="ER113" i="1"/>
  <c r="EQ113" i="1"/>
  <c r="EP113" i="1"/>
  <c r="EO113" i="1"/>
  <c r="EN113" i="1"/>
  <c r="EM113" i="1"/>
  <c r="EL113" i="1"/>
  <c r="EK113" i="1"/>
  <c r="EJ113" i="1"/>
  <c r="EI113" i="1"/>
  <c r="EH113" i="1"/>
  <c r="EG113" i="1"/>
  <c r="EF113" i="1"/>
  <c r="EE113" i="1"/>
  <c r="ED113" i="1"/>
  <c r="EC113" i="1"/>
  <c r="EB113" i="1"/>
  <c r="EA113" i="1"/>
  <c r="DZ113" i="1"/>
  <c r="DY113" i="1"/>
  <c r="DW113" i="1"/>
  <c r="DV113" i="1"/>
  <c r="DU113" i="1"/>
  <c r="DT113" i="1"/>
  <c r="DS113" i="1"/>
  <c r="DR113" i="1"/>
  <c r="DQ113" i="1"/>
  <c r="DP113" i="1"/>
  <c r="DO113" i="1"/>
  <c r="DN113" i="1"/>
  <c r="DM113" i="1"/>
  <c r="DL113" i="1"/>
  <c r="DK113" i="1"/>
  <c r="DJ113" i="1"/>
  <c r="DI113" i="1"/>
  <c r="DH113" i="1"/>
  <c r="DG113" i="1"/>
  <c r="DF113" i="1"/>
  <c r="DE113" i="1"/>
  <c r="DD113" i="1"/>
  <c r="DC113" i="1"/>
  <c r="DB113" i="1"/>
  <c r="DA113" i="1"/>
  <c r="CZ113" i="1"/>
  <c r="CY113" i="1"/>
  <c r="CX113" i="1"/>
  <c r="CW113" i="1"/>
  <c r="CV113" i="1"/>
  <c r="CU113" i="1"/>
  <c r="CT113" i="1"/>
  <c r="CS113" i="1"/>
  <c r="CR113" i="1"/>
  <c r="CQ113" i="1"/>
  <c r="CP113" i="1"/>
  <c r="CO113" i="1"/>
  <c r="CN113" i="1"/>
  <c r="CM113" i="1"/>
  <c r="CL113" i="1"/>
  <c r="CK113" i="1"/>
  <c r="CJ113" i="1"/>
  <c r="CI113" i="1"/>
  <c r="CH113" i="1"/>
  <c r="CG113" i="1"/>
  <c r="CF113" i="1"/>
  <c r="CE113" i="1"/>
  <c r="CD113" i="1"/>
  <c r="CC113" i="1"/>
  <c r="CB113" i="1"/>
  <c r="CA113" i="1"/>
  <c r="BZ113" i="1"/>
  <c r="BY113"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AG113" i="1"/>
  <c r="AF113" i="1"/>
  <c r="AE113" i="1"/>
  <c r="AD113" i="1"/>
  <c r="AC113" i="1"/>
  <c r="AB113" i="1"/>
  <c r="AA113" i="1"/>
  <c r="Z113" i="1"/>
  <c r="Y113" i="1"/>
  <c r="X113" i="1"/>
  <c r="W113" i="1"/>
  <c r="V113" i="1"/>
  <c r="U113" i="1"/>
  <c r="T113" i="1"/>
  <c r="S113" i="1"/>
  <c r="R113" i="1"/>
  <c r="Q113" i="1"/>
  <c r="P113" i="1"/>
  <c r="O113" i="1"/>
  <c r="N113" i="1"/>
  <c r="M113" i="1"/>
  <c r="L113" i="1"/>
  <c r="K113" i="1"/>
  <c r="J113" i="1"/>
  <c r="H113" i="1"/>
  <c r="G113" i="1"/>
  <c r="E113" i="1"/>
  <c r="F113" i="1" s="1"/>
  <c r="FX110" i="1"/>
  <c r="FW110" i="1"/>
  <c r="FV110" i="1"/>
  <c r="FU110" i="1"/>
  <c r="FT110" i="1"/>
  <c r="FS110" i="1"/>
  <c r="FR110" i="1"/>
  <c r="FP110" i="1"/>
  <c r="FO110" i="1"/>
  <c r="FN110" i="1"/>
  <c r="FM110" i="1"/>
  <c r="FK110" i="1"/>
  <c r="FJ110" i="1"/>
  <c r="FI110" i="1"/>
  <c r="FH110" i="1"/>
  <c r="FG110" i="1"/>
  <c r="FF110" i="1"/>
  <c r="FE110" i="1"/>
  <c r="FD110" i="1"/>
  <c r="FC110" i="1"/>
  <c r="FB110" i="1"/>
  <c r="FA110" i="1"/>
  <c r="EZ110" i="1"/>
  <c r="EY110" i="1"/>
  <c r="EX110" i="1"/>
  <c r="ET110" i="1"/>
  <c r="ES110" i="1"/>
  <c r="ER110" i="1"/>
  <c r="EQ110" i="1"/>
  <c r="EP110" i="1"/>
  <c r="EO110" i="1"/>
  <c r="EN110" i="1"/>
  <c r="EM110" i="1"/>
  <c r="EL110" i="1"/>
  <c r="EK110" i="1"/>
  <c r="EJ110" i="1"/>
  <c r="EI110" i="1"/>
  <c r="EH110" i="1"/>
  <c r="EG110" i="1"/>
  <c r="EF110" i="1"/>
  <c r="EE110" i="1"/>
  <c r="ED110" i="1"/>
  <c r="EC110" i="1"/>
  <c r="EB110" i="1"/>
  <c r="EA110" i="1"/>
  <c r="DZ110" i="1"/>
  <c r="DY110" i="1"/>
  <c r="DW110" i="1"/>
  <c r="DV110" i="1"/>
  <c r="DU110" i="1"/>
  <c r="DT110" i="1"/>
  <c r="DS110" i="1"/>
  <c r="DR110" i="1"/>
  <c r="DQ110" i="1"/>
  <c r="DP110" i="1"/>
  <c r="DO110" i="1"/>
  <c r="DN110" i="1"/>
  <c r="DM110" i="1"/>
  <c r="DL110" i="1"/>
  <c r="DK110" i="1"/>
  <c r="DJ110" i="1"/>
  <c r="DI110" i="1"/>
  <c r="DH110" i="1"/>
  <c r="DG110" i="1"/>
  <c r="DF110" i="1"/>
  <c r="DE110" i="1"/>
  <c r="DD110" i="1"/>
  <c r="DC110" i="1"/>
  <c r="DB110" i="1"/>
  <c r="DA110" i="1"/>
  <c r="CZ110" i="1"/>
  <c r="CY110" i="1"/>
  <c r="CX110" i="1"/>
  <c r="CW110" i="1"/>
  <c r="CV110" i="1"/>
  <c r="CU110" i="1"/>
  <c r="CT110" i="1"/>
  <c r="CS110" i="1"/>
  <c r="CR110" i="1"/>
  <c r="CQ110" i="1"/>
  <c r="CP110" i="1"/>
  <c r="CO110" i="1"/>
  <c r="CN110" i="1"/>
  <c r="CM110" i="1"/>
  <c r="CL110" i="1"/>
  <c r="CK110" i="1"/>
  <c r="CJ110" i="1"/>
  <c r="CI110" i="1"/>
  <c r="CH110" i="1"/>
  <c r="CG110" i="1"/>
  <c r="CF110" i="1"/>
  <c r="CE110" i="1"/>
  <c r="CD110" i="1"/>
  <c r="CC110" i="1"/>
  <c r="CB110" i="1"/>
  <c r="CA110" i="1"/>
  <c r="BZ110" i="1"/>
  <c r="BY110"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AG110" i="1"/>
  <c r="AF110" i="1"/>
  <c r="AE110" i="1"/>
  <c r="AD110" i="1"/>
  <c r="AC110" i="1"/>
  <c r="AB110" i="1"/>
  <c r="AA110" i="1"/>
  <c r="Z110" i="1"/>
  <c r="Y110" i="1"/>
  <c r="X110" i="1"/>
  <c r="W110" i="1"/>
  <c r="V110" i="1"/>
  <c r="U110" i="1"/>
  <c r="T110" i="1"/>
  <c r="S110" i="1"/>
  <c r="R110" i="1"/>
  <c r="Q110" i="1"/>
  <c r="P110" i="1"/>
  <c r="O110" i="1"/>
  <c r="N110" i="1"/>
  <c r="M110" i="1"/>
  <c r="L110" i="1"/>
  <c r="K110" i="1"/>
  <c r="J110" i="1"/>
  <c r="H110" i="1"/>
  <c r="G110" i="1"/>
  <c r="E110" i="1"/>
  <c r="F110" i="1" s="1"/>
  <c r="FX108" i="1"/>
  <c r="FW108" i="1"/>
  <c r="FV108" i="1"/>
  <c r="FU108" i="1"/>
  <c r="FT108" i="1"/>
  <c r="FS108" i="1"/>
  <c r="FR108" i="1"/>
  <c r="FP108" i="1"/>
  <c r="FO108" i="1"/>
  <c r="FN108" i="1"/>
  <c r="FM108" i="1"/>
  <c r="FK108" i="1"/>
  <c r="FJ108" i="1"/>
  <c r="FI108" i="1"/>
  <c r="FH108" i="1"/>
  <c r="FG108" i="1"/>
  <c r="FF108" i="1"/>
  <c r="FE108" i="1"/>
  <c r="FD108" i="1"/>
  <c r="FC108" i="1"/>
  <c r="FB108" i="1"/>
  <c r="FA108" i="1"/>
  <c r="EZ108" i="1"/>
  <c r="EY108" i="1"/>
  <c r="EX108" i="1"/>
  <c r="ET108" i="1"/>
  <c r="ES108" i="1"/>
  <c r="ER108" i="1"/>
  <c r="EQ108" i="1"/>
  <c r="EP108" i="1"/>
  <c r="EO108" i="1"/>
  <c r="EN108" i="1"/>
  <c r="EM108" i="1"/>
  <c r="EL108" i="1"/>
  <c r="EK108" i="1"/>
  <c r="EJ108" i="1"/>
  <c r="EI108" i="1"/>
  <c r="EH108" i="1"/>
  <c r="EG108" i="1"/>
  <c r="EF108" i="1"/>
  <c r="EE108" i="1"/>
  <c r="ED108" i="1"/>
  <c r="EC108" i="1"/>
  <c r="EB108" i="1"/>
  <c r="EA108" i="1"/>
  <c r="DZ108" i="1"/>
  <c r="DY108" i="1"/>
  <c r="DW108" i="1"/>
  <c r="DV108" i="1"/>
  <c r="DU108" i="1"/>
  <c r="DT108" i="1"/>
  <c r="DS108" i="1"/>
  <c r="DR108" i="1"/>
  <c r="DQ108" i="1"/>
  <c r="DP108" i="1"/>
  <c r="DO108" i="1"/>
  <c r="DN108" i="1"/>
  <c r="DM108" i="1"/>
  <c r="DL108" i="1"/>
  <c r="DK108" i="1"/>
  <c r="DJ108" i="1"/>
  <c r="DI108" i="1"/>
  <c r="DH108" i="1"/>
  <c r="DG108" i="1"/>
  <c r="DF108" i="1"/>
  <c r="DE108" i="1"/>
  <c r="DD108" i="1"/>
  <c r="DC108" i="1"/>
  <c r="DB108" i="1"/>
  <c r="DA108" i="1"/>
  <c r="CZ108" i="1"/>
  <c r="CY108" i="1"/>
  <c r="CX108" i="1"/>
  <c r="CW108" i="1"/>
  <c r="CV108" i="1"/>
  <c r="CU108" i="1"/>
  <c r="CT108" i="1"/>
  <c r="CS108" i="1"/>
  <c r="CR108" i="1"/>
  <c r="CQ108" i="1"/>
  <c r="CP108" i="1"/>
  <c r="CO108" i="1"/>
  <c r="CN108" i="1"/>
  <c r="CM108" i="1"/>
  <c r="CL108" i="1"/>
  <c r="CK108" i="1"/>
  <c r="CJ108" i="1"/>
  <c r="CI108" i="1"/>
  <c r="CH108" i="1"/>
  <c r="CG108" i="1"/>
  <c r="CF108" i="1"/>
  <c r="CE108" i="1"/>
  <c r="CD108" i="1"/>
  <c r="CC108" i="1"/>
  <c r="CB108" i="1"/>
  <c r="CA108" i="1"/>
  <c r="BZ108" i="1"/>
  <c r="BY108"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AG108" i="1"/>
  <c r="AF108" i="1"/>
  <c r="AE108" i="1"/>
  <c r="AD108" i="1"/>
  <c r="AC108" i="1"/>
  <c r="AB108" i="1"/>
  <c r="AA108" i="1"/>
  <c r="Z108" i="1"/>
  <c r="Y108" i="1"/>
  <c r="X108" i="1"/>
  <c r="W108" i="1"/>
  <c r="V108" i="1"/>
  <c r="U108" i="1"/>
  <c r="T108" i="1"/>
  <c r="S108" i="1"/>
  <c r="R108" i="1"/>
  <c r="Q108" i="1"/>
  <c r="P108" i="1"/>
  <c r="O108" i="1"/>
  <c r="N108" i="1"/>
  <c r="M108" i="1"/>
  <c r="L108" i="1"/>
  <c r="K108" i="1"/>
  <c r="J108" i="1"/>
  <c r="H108" i="1"/>
  <c r="G108" i="1"/>
  <c r="E108" i="1"/>
  <c r="F108" i="1" s="1"/>
  <c r="FX107" i="1"/>
  <c r="FW107" i="1"/>
  <c r="FV107" i="1"/>
  <c r="FU107" i="1"/>
  <c r="FT107" i="1"/>
  <c r="FS107" i="1"/>
  <c r="FR107" i="1"/>
  <c r="FP107" i="1"/>
  <c r="FO107" i="1"/>
  <c r="FN107" i="1"/>
  <c r="FM107" i="1"/>
  <c r="FK107" i="1"/>
  <c r="FJ107" i="1"/>
  <c r="FI107" i="1"/>
  <c r="FH107" i="1"/>
  <c r="FG107" i="1"/>
  <c r="FF107" i="1"/>
  <c r="FE107" i="1"/>
  <c r="FD107" i="1"/>
  <c r="FC107" i="1"/>
  <c r="FB107" i="1"/>
  <c r="FA107" i="1"/>
  <c r="EZ107" i="1"/>
  <c r="EY107" i="1"/>
  <c r="EX107" i="1"/>
  <c r="ET107" i="1"/>
  <c r="ES107" i="1"/>
  <c r="ER107" i="1"/>
  <c r="EQ107" i="1"/>
  <c r="EP107" i="1"/>
  <c r="EO107" i="1"/>
  <c r="EN107" i="1"/>
  <c r="EM107" i="1"/>
  <c r="EL107" i="1"/>
  <c r="EK107" i="1"/>
  <c r="EJ107" i="1"/>
  <c r="EI107" i="1"/>
  <c r="EH107" i="1"/>
  <c r="EG107" i="1"/>
  <c r="EF107" i="1"/>
  <c r="EE107" i="1"/>
  <c r="ED107" i="1"/>
  <c r="EC107" i="1"/>
  <c r="EB107" i="1"/>
  <c r="EA107" i="1"/>
  <c r="DZ107" i="1"/>
  <c r="DY107" i="1"/>
  <c r="DW107" i="1"/>
  <c r="DV107" i="1"/>
  <c r="DU107" i="1"/>
  <c r="DT107" i="1"/>
  <c r="DS107" i="1"/>
  <c r="DR107" i="1"/>
  <c r="DQ107" i="1"/>
  <c r="DP107" i="1"/>
  <c r="DO107" i="1"/>
  <c r="DN107" i="1"/>
  <c r="DM107" i="1"/>
  <c r="DL107" i="1"/>
  <c r="DK107" i="1"/>
  <c r="DJ107" i="1"/>
  <c r="DI107" i="1"/>
  <c r="DH107" i="1"/>
  <c r="DG107" i="1"/>
  <c r="DF107" i="1"/>
  <c r="DE107" i="1"/>
  <c r="DD107" i="1"/>
  <c r="DC107" i="1"/>
  <c r="DB107" i="1"/>
  <c r="DA107" i="1"/>
  <c r="CZ107" i="1"/>
  <c r="CY107" i="1"/>
  <c r="CX107" i="1"/>
  <c r="CW107" i="1"/>
  <c r="CV107" i="1"/>
  <c r="CU107" i="1"/>
  <c r="CT107" i="1"/>
  <c r="CS107" i="1"/>
  <c r="CR107" i="1"/>
  <c r="CQ107" i="1"/>
  <c r="CP107" i="1"/>
  <c r="CO107" i="1"/>
  <c r="CN107" i="1"/>
  <c r="CM107" i="1"/>
  <c r="CL107" i="1"/>
  <c r="CK107" i="1"/>
  <c r="CJ107" i="1"/>
  <c r="CI107" i="1"/>
  <c r="CH107" i="1"/>
  <c r="CG107" i="1"/>
  <c r="CF107" i="1"/>
  <c r="CE107" i="1"/>
  <c r="CD107" i="1"/>
  <c r="CC107" i="1"/>
  <c r="CB107" i="1"/>
  <c r="CA107" i="1"/>
  <c r="BZ107" i="1"/>
  <c r="BY107"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AG107" i="1"/>
  <c r="AF107" i="1"/>
  <c r="AE107" i="1"/>
  <c r="AD107" i="1"/>
  <c r="AC107" i="1"/>
  <c r="AB107" i="1"/>
  <c r="AA107" i="1"/>
  <c r="Z107" i="1"/>
  <c r="Y107" i="1"/>
  <c r="X107" i="1"/>
  <c r="W107" i="1"/>
  <c r="V107" i="1"/>
  <c r="U107" i="1"/>
  <c r="T107" i="1"/>
  <c r="S107" i="1"/>
  <c r="R107" i="1"/>
  <c r="Q107" i="1"/>
  <c r="P107" i="1"/>
  <c r="O107" i="1"/>
  <c r="N107" i="1"/>
  <c r="M107" i="1"/>
  <c r="L107" i="1"/>
  <c r="K107" i="1"/>
  <c r="J107" i="1"/>
  <c r="H107" i="1"/>
  <c r="G107" i="1"/>
  <c r="E107" i="1"/>
  <c r="F107" i="1" s="1"/>
  <c r="FX101" i="1"/>
  <c r="FW101" i="1"/>
  <c r="FV101" i="1"/>
  <c r="FU101" i="1"/>
  <c r="FT101" i="1"/>
  <c r="FS101" i="1"/>
  <c r="FR101" i="1"/>
  <c r="FP101" i="1"/>
  <c r="FO101" i="1"/>
  <c r="FN101" i="1"/>
  <c r="FM101" i="1"/>
  <c r="FK101" i="1"/>
  <c r="FJ101" i="1"/>
  <c r="FI101" i="1"/>
  <c r="FH101" i="1"/>
  <c r="FG101" i="1"/>
  <c r="FF101" i="1"/>
  <c r="FE101" i="1"/>
  <c r="FD101" i="1"/>
  <c r="FC101" i="1"/>
  <c r="FB101" i="1"/>
  <c r="FA101" i="1"/>
  <c r="EZ101" i="1"/>
  <c r="EY101" i="1"/>
  <c r="EX101" i="1"/>
  <c r="ET101" i="1"/>
  <c r="ES101" i="1"/>
  <c r="ER101" i="1"/>
  <c r="EQ101" i="1"/>
  <c r="EP101" i="1"/>
  <c r="EO101" i="1"/>
  <c r="EN101" i="1"/>
  <c r="EM101" i="1"/>
  <c r="EL101" i="1"/>
  <c r="EK101" i="1"/>
  <c r="EJ101" i="1"/>
  <c r="EI101" i="1"/>
  <c r="EH101" i="1"/>
  <c r="EG101" i="1"/>
  <c r="EF101" i="1"/>
  <c r="EE101" i="1"/>
  <c r="ED101" i="1"/>
  <c r="EC101" i="1"/>
  <c r="EB101" i="1"/>
  <c r="EA101" i="1"/>
  <c r="DZ101" i="1"/>
  <c r="DY101" i="1"/>
  <c r="DW101" i="1"/>
  <c r="DV101" i="1"/>
  <c r="DU101" i="1"/>
  <c r="DT101" i="1"/>
  <c r="DS101" i="1"/>
  <c r="DR101" i="1"/>
  <c r="DQ101" i="1"/>
  <c r="DP101" i="1"/>
  <c r="DO101" i="1"/>
  <c r="DN101" i="1"/>
  <c r="DM101" i="1"/>
  <c r="DL101" i="1"/>
  <c r="DK101" i="1"/>
  <c r="DJ101" i="1"/>
  <c r="DI101" i="1"/>
  <c r="DH101" i="1"/>
  <c r="DG101" i="1"/>
  <c r="DF101" i="1"/>
  <c r="DE101" i="1"/>
  <c r="DD101" i="1"/>
  <c r="DC101" i="1"/>
  <c r="DB101" i="1"/>
  <c r="DA101" i="1"/>
  <c r="CZ101" i="1"/>
  <c r="CY101" i="1"/>
  <c r="CX101" i="1"/>
  <c r="CW101" i="1"/>
  <c r="CV101" i="1"/>
  <c r="CU101" i="1"/>
  <c r="CT101" i="1"/>
  <c r="CS101" i="1"/>
  <c r="CR101" i="1"/>
  <c r="CQ101" i="1"/>
  <c r="CP101" i="1"/>
  <c r="CO101" i="1"/>
  <c r="CN101" i="1"/>
  <c r="CM101" i="1"/>
  <c r="CL101" i="1"/>
  <c r="CK101" i="1"/>
  <c r="CJ101" i="1"/>
  <c r="CI101" i="1"/>
  <c r="CH101" i="1"/>
  <c r="CG101" i="1"/>
  <c r="CF101" i="1"/>
  <c r="CE101" i="1"/>
  <c r="CD101" i="1"/>
  <c r="CC101" i="1"/>
  <c r="CB101" i="1"/>
  <c r="CA101" i="1"/>
  <c r="BZ101" i="1"/>
  <c r="BY101"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AG101" i="1"/>
  <c r="AF101" i="1"/>
  <c r="AE101" i="1"/>
  <c r="AD101" i="1"/>
  <c r="AC101" i="1"/>
  <c r="AB101" i="1"/>
  <c r="AA101" i="1"/>
  <c r="Z101" i="1"/>
  <c r="Y101" i="1"/>
  <c r="X101" i="1"/>
  <c r="W101" i="1"/>
  <c r="V101" i="1"/>
  <c r="U101" i="1"/>
  <c r="T101" i="1"/>
  <c r="S101" i="1"/>
  <c r="R101" i="1"/>
  <c r="Q101" i="1"/>
  <c r="P101" i="1"/>
  <c r="O101" i="1"/>
  <c r="N101" i="1"/>
  <c r="M101" i="1"/>
  <c r="L101" i="1"/>
  <c r="K101" i="1"/>
  <c r="J101" i="1"/>
  <c r="H101" i="1"/>
  <c r="G101" i="1"/>
  <c r="E101" i="1"/>
  <c r="F101" i="1" s="1"/>
  <c r="FX41" i="1"/>
  <c r="FW41" i="1"/>
  <c r="FV41" i="1"/>
  <c r="FU41" i="1"/>
  <c r="FT41" i="1"/>
  <c r="FS41" i="1"/>
  <c r="FR41" i="1"/>
  <c r="FP41" i="1"/>
  <c r="FO41" i="1"/>
  <c r="FN41" i="1"/>
  <c r="FM41" i="1"/>
  <c r="FK41" i="1"/>
  <c r="FJ41" i="1"/>
  <c r="FI41" i="1"/>
  <c r="FH41" i="1"/>
  <c r="FG41" i="1"/>
  <c r="FF41" i="1"/>
  <c r="FE41" i="1"/>
  <c r="FD41" i="1"/>
  <c r="FC41" i="1"/>
  <c r="FB41" i="1"/>
  <c r="FA41" i="1"/>
  <c r="EZ41" i="1"/>
  <c r="EY41" i="1"/>
  <c r="EX41" i="1"/>
  <c r="ET41" i="1"/>
  <c r="ES41" i="1"/>
  <c r="ER41" i="1"/>
  <c r="EQ41" i="1"/>
  <c r="EP41" i="1"/>
  <c r="EO41" i="1"/>
  <c r="EN41" i="1"/>
  <c r="EM41" i="1"/>
  <c r="EL41" i="1"/>
  <c r="EK41" i="1"/>
  <c r="EJ41" i="1"/>
  <c r="EI41" i="1"/>
  <c r="EH41" i="1"/>
  <c r="EG41" i="1"/>
  <c r="EF41" i="1"/>
  <c r="EE41" i="1"/>
  <c r="ED41" i="1"/>
  <c r="EC41" i="1"/>
  <c r="EB41" i="1"/>
  <c r="EA41" i="1"/>
  <c r="DZ41" i="1"/>
  <c r="DY41" i="1"/>
  <c r="DW41" i="1"/>
  <c r="DV41" i="1"/>
  <c r="DU41" i="1"/>
  <c r="DT41" i="1"/>
  <c r="DS41" i="1"/>
  <c r="DR41" i="1"/>
  <c r="DQ41" i="1"/>
  <c r="DP41" i="1"/>
  <c r="DO41" i="1"/>
  <c r="DN41" i="1"/>
  <c r="DM41" i="1"/>
  <c r="DL41" i="1"/>
  <c r="DK41" i="1"/>
  <c r="DJ41" i="1"/>
  <c r="DI41" i="1"/>
  <c r="DH41" i="1"/>
  <c r="DG41" i="1"/>
  <c r="DF41" i="1"/>
  <c r="DE41" i="1"/>
  <c r="DD41" i="1"/>
  <c r="DC41" i="1"/>
  <c r="DB41" i="1"/>
  <c r="DA41" i="1"/>
  <c r="CZ41" i="1"/>
  <c r="CY41" i="1"/>
  <c r="CX41" i="1"/>
  <c r="CW41" i="1"/>
  <c r="CV41" i="1"/>
  <c r="CU41" i="1"/>
  <c r="CT41" i="1"/>
  <c r="CS41" i="1"/>
  <c r="CR41" i="1"/>
  <c r="CQ41" i="1"/>
  <c r="CP41" i="1"/>
  <c r="CO41" i="1"/>
  <c r="CN41" i="1"/>
  <c r="CM41" i="1"/>
  <c r="CL41" i="1"/>
  <c r="CK41" i="1"/>
  <c r="CJ41" i="1"/>
  <c r="CI41" i="1"/>
  <c r="CH41" i="1"/>
  <c r="CG41" i="1"/>
  <c r="CF41" i="1"/>
  <c r="CE41" i="1"/>
  <c r="CD41" i="1"/>
  <c r="CC41" i="1"/>
  <c r="CB41" i="1"/>
  <c r="CA41" i="1"/>
  <c r="BZ41" i="1"/>
  <c r="BY41"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AG41" i="1"/>
  <c r="AF41" i="1"/>
  <c r="AE41" i="1"/>
  <c r="AD41" i="1"/>
  <c r="AC41" i="1"/>
  <c r="AB41" i="1"/>
  <c r="AA41" i="1"/>
  <c r="Z41" i="1"/>
  <c r="Y41" i="1"/>
  <c r="X41" i="1"/>
  <c r="W41" i="1"/>
  <c r="V41" i="1"/>
  <c r="U41" i="1"/>
  <c r="T41" i="1"/>
  <c r="S41" i="1"/>
  <c r="R41" i="1"/>
  <c r="Q41" i="1"/>
  <c r="P41" i="1"/>
  <c r="O41" i="1"/>
  <c r="N41" i="1"/>
  <c r="M41" i="1"/>
  <c r="L41" i="1"/>
  <c r="K41" i="1"/>
  <c r="J41" i="1"/>
  <c r="H41" i="1"/>
  <c r="G41" i="1"/>
  <c r="E41" i="1"/>
  <c r="F41" i="1" s="1"/>
  <c r="FX35" i="1"/>
  <c r="FW35" i="1"/>
  <c r="FV35" i="1"/>
  <c r="FU35" i="1"/>
  <c r="FT35" i="1"/>
  <c r="FS35" i="1"/>
  <c r="FR35" i="1"/>
  <c r="FP35" i="1"/>
  <c r="FO35" i="1"/>
  <c r="FN35" i="1"/>
  <c r="FM35" i="1"/>
  <c r="FK35" i="1"/>
  <c r="FJ35" i="1"/>
  <c r="FI35" i="1"/>
  <c r="FH35" i="1"/>
  <c r="FG35" i="1"/>
  <c r="FF35" i="1"/>
  <c r="FE35" i="1"/>
  <c r="FD35" i="1"/>
  <c r="FC35" i="1"/>
  <c r="FB35" i="1"/>
  <c r="FA35" i="1"/>
  <c r="EZ35" i="1"/>
  <c r="EY35" i="1"/>
  <c r="EX35" i="1"/>
  <c r="ET35" i="1"/>
  <c r="ES35" i="1"/>
  <c r="ER35" i="1"/>
  <c r="EQ35" i="1"/>
  <c r="EP35" i="1"/>
  <c r="EO35" i="1"/>
  <c r="EN35" i="1"/>
  <c r="EM35" i="1"/>
  <c r="EL35" i="1"/>
  <c r="EK35" i="1"/>
  <c r="EJ35" i="1"/>
  <c r="EI35" i="1"/>
  <c r="EH35" i="1"/>
  <c r="EG35" i="1"/>
  <c r="EF35" i="1"/>
  <c r="EE35" i="1"/>
  <c r="ED35" i="1"/>
  <c r="EC35" i="1"/>
  <c r="EB35" i="1"/>
  <c r="EA35" i="1"/>
  <c r="DZ35" i="1"/>
  <c r="DY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H35" i="1"/>
  <c r="G35" i="1"/>
  <c r="E35" i="1"/>
  <c r="F35" i="1" s="1"/>
  <c r="FX31" i="1"/>
  <c r="FW31" i="1"/>
  <c r="FV31" i="1"/>
  <c r="FU31" i="1"/>
  <c r="FT31" i="1"/>
  <c r="FS31" i="1"/>
  <c r="FR31" i="1"/>
  <c r="FP31" i="1"/>
  <c r="FO31" i="1"/>
  <c r="FN31" i="1"/>
  <c r="FM31" i="1"/>
  <c r="FK31" i="1"/>
  <c r="FJ31" i="1"/>
  <c r="FI31" i="1"/>
  <c r="FH31" i="1"/>
  <c r="FG31" i="1"/>
  <c r="FF31" i="1"/>
  <c r="FE31" i="1"/>
  <c r="FD31" i="1"/>
  <c r="FC31" i="1"/>
  <c r="FB31" i="1"/>
  <c r="FA31" i="1"/>
  <c r="EZ31" i="1"/>
  <c r="EY31" i="1"/>
  <c r="EX31" i="1"/>
  <c r="ET31" i="1"/>
  <c r="ES31" i="1"/>
  <c r="ER31" i="1"/>
  <c r="EQ31" i="1"/>
  <c r="EP31" i="1"/>
  <c r="EO31" i="1"/>
  <c r="EN31" i="1"/>
  <c r="EM31" i="1"/>
  <c r="EL31" i="1"/>
  <c r="EK31" i="1"/>
  <c r="EJ31" i="1"/>
  <c r="EI31" i="1"/>
  <c r="EH31" i="1"/>
  <c r="EG31" i="1"/>
  <c r="EF31" i="1"/>
  <c r="EE31" i="1"/>
  <c r="ED31" i="1"/>
  <c r="EC31" i="1"/>
  <c r="EB31" i="1"/>
  <c r="EA31" i="1"/>
  <c r="DZ31" i="1"/>
  <c r="DY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H31" i="1"/>
  <c r="G31" i="1"/>
  <c r="E31" i="1"/>
  <c r="F31" i="1" s="1"/>
  <c r="FX30" i="1"/>
  <c r="FW30" i="1"/>
  <c r="FV30" i="1"/>
  <c r="FU30" i="1"/>
  <c r="FT30" i="1"/>
  <c r="FS30" i="1"/>
  <c r="FR30" i="1"/>
  <c r="FP30" i="1"/>
  <c r="FO30" i="1"/>
  <c r="FN30" i="1"/>
  <c r="FM30" i="1"/>
  <c r="FK30" i="1"/>
  <c r="FJ30" i="1"/>
  <c r="FI30" i="1"/>
  <c r="FH30" i="1"/>
  <c r="FG30" i="1"/>
  <c r="FF30" i="1"/>
  <c r="FE30" i="1"/>
  <c r="FD30" i="1"/>
  <c r="FC30" i="1"/>
  <c r="FB30" i="1"/>
  <c r="FA30" i="1"/>
  <c r="EZ30" i="1"/>
  <c r="EY30" i="1"/>
  <c r="EX30" i="1"/>
  <c r="ET30" i="1"/>
  <c r="ES30" i="1"/>
  <c r="ER30" i="1"/>
  <c r="EQ30" i="1"/>
  <c r="EP30" i="1"/>
  <c r="EO30" i="1"/>
  <c r="EN30" i="1"/>
  <c r="EM30" i="1"/>
  <c r="EL30" i="1"/>
  <c r="EK30" i="1"/>
  <c r="EJ30" i="1"/>
  <c r="EI30" i="1"/>
  <c r="EH30" i="1"/>
  <c r="EG30" i="1"/>
  <c r="EF30" i="1"/>
  <c r="EE30" i="1"/>
  <c r="ED30" i="1"/>
  <c r="EC30" i="1"/>
  <c r="EB30" i="1"/>
  <c r="EA30" i="1"/>
  <c r="DZ30" i="1"/>
  <c r="DY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H30" i="1"/>
  <c r="G30" i="1"/>
  <c r="E30" i="1"/>
  <c r="F30" i="1" s="1"/>
  <c r="FX28" i="1"/>
  <c r="FW28" i="1"/>
  <c r="FV28" i="1"/>
  <c r="FU28" i="1"/>
  <c r="FT28" i="1"/>
  <c r="FS28" i="1"/>
  <c r="FR28" i="1"/>
  <c r="FP28" i="1"/>
  <c r="FO28" i="1"/>
  <c r="FN28" i="1"/>
  <c r="FM28" i="1"/>
  <c r="FK28" i="1"/>
  <c r="FJ28" i="1"/>
  <c r="FI28" i="1"/>
  <c r="FH28" i="1"/>
  <c r="FG28" i="1"/>
  <c r="FF28" i="1"/>
  <c r="FE28" i="1"/>
  <c r="FD28" i="1"/>
  <c r="FC28" i="1"/>
  <c r="FB28" i="1"/>
  <c r="FA28" i="1"/>
  <c r="EZ28" i="1"/>
  <c r="EY28" i="1"/>
  <c r="EX28" i="1"/>
  <c r="ET28" i="1"/>
  <c r="ES28" i="1"/>
  <c r="ER28" i="1"/>
  <c r="EQ28" i="1"/>
  <c r="EP28" i="1"/>
  <c r="EO28" i="1"/>
  <c r="EN28" i="1"/>
  <c r="EM28" i="1"/>
  <c r="EL28" i="1"/>
  <c r="EK28" i="1"/>
  <c r="EJ28" i="1"/>
  <c r="EI28" i="1"/>
  <c r="EH28" i="1"/>
  <c r="EG28" i="1"/>
  <c r="EF28" i="1"/>
  <c r="EE28" i="1"/>
  <c r="ED28" i="1"/>
  <c r="EC28" i="1"/>
  <c r="EB28" i="1"/>
  <c r="EA28" i="1"/>
  <c r="DZ28" i="1"/>
  <c r="DY28" i="1"/>
  <c r="DW28" i="1"/>
  <c r="DV28" i="1"/>
  <c r="DU28" i="1"/>
  <c r="DT28" i="1"/>
  <c r="DS28" i="1"/>
  <c r="DR28" i="1"/>
  <c r="DQ28" i="1"/>
  <c r="DP28" i="1"/>
  <c r="DO28" i="1"/>
  <c r="DN28" i="1"/>
  <c r="DM28" i="1"/>
  <c r="DL28" i="1"/>
  <c r="DK28" i="1"/>
  <c r="DJ28" i="1"/>
  <c r="DI28" i="1"/>
  <c r="DH28" i="1"/>
  <c r="DG28" i="1"/>
  <c r="DF28" i="1"/>
  <c r="DE28" i="1"/>
  <c r="DD28" i="1"/>
  <c r="DC28" i="1"/>
  <c r="DB28" i="1"/>
  <c r="DA28" i="1"/>
  <c r="CZ28" i="1"/>
  <c r="CY28" i="1"/>
  <c r="CX28" i="1"/>
  <c r="CW28" i="1"/>
  <c r="CV28" i="1"/>
  <c r="CU28" i="1"/>
  <c r="CT28" i="1"/>
  <c r="CS28" i="1"/>
  <c r="CR28" i="1"/>
  <c r="CQ28" i="1"/>
  <c r="CP28" i="1"/>
  <c r="CO28" i="1"/>
  <c r="CN28" i="1"/>
  <c r="CM28" i="1"/>
  <c r="CL28" i="1"/>
  <c r="CK28" i="1"/>
  <c r="CJ28" i="1"/>
  <c r="CI28" i="1"/>
  <c r="CH28" i="1"/>
  <c r="CG28" i="1"/>
  <c r="CF28" i="1"/>
  <c r="CE28" i="1"/>
  <c r="CD28" i="1"/>
  <c r="CC28" i="1"/>
  <c r="CB28" i="1"/>
  <c r="CA28" i="1"/>
  <c r="BZ28" i="1"/>
  <c r="BY28"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AG28" i="1"/>
  <c r="AF28" i="1"/>
  <c r="AE28" i="1"/>
  <c r="AD28" i="1"/>
  <c r="AC28" i="1"/>
  <c r="AB28" i="1"/>
  <c r="AA28" i="1"/>
  <c r="Z28" i="1"/>
  <c r="Y28" i="1"/>
  <c r="X28" i="1"/>
  <c r="W28" i="1"/>
  <c r="V28" i="1"/>
  <c r="U28" i="1"/>
  <c r="T28" i="1"/>
  <c r="S28" i="1"/>
  <c r="R28" i="1"/>
  <c r="Q28" i="1"/>
  <c r="P28" i="1"/>
  <c r="O28" i="1"/>
  <c r="N28" i="1"/>
  <c r="M28" i="1"/>
  <c r="L28" i="1"/>
  <c r="K28" i="1"/>
  <c r="J28" i="1"/>
  <c r="H28" i="1"/>
  <c r="G28" i="1"/>
  <c r="E28" i="1"/>
  <c r="F28" i="1" s="1"/>
  <c r="FX80" i="1"/>
  <c r="FW80" i="1"/>
  <c r="FV80" i="1"/>
  <c r="FU80" i="1"/>
  <c r="FT80" i="1"/>
  <c r="FS80" i="1"/>
  <c r="FR80" i="1"/>
  <c r="FP80" i="1"/>
  <c r="FO80" i="1"/>
  <c r="FN80" i="1"/>
  <c r="FM80" i="1"/>
  <c r="FK80" i="1"/>
  <c r="FJ80" i="1"/>
  <c r="FI80" i="1"/>
  <c r="FH80" i="1"/>
  <c r="FG80" i="1"/>
  <c r="FF80" i="1"/>
  <c r="FE80" i="1"/>
  <c r="FD80" i="1"/>
  <c r="FC80" i="1"/>
  <c r="FB80" i="1"/>
  <c r="FA80" i="1"/>
  <c r="EZ80" i="1"/>
  <c r="EY80" i="1"/>
  <c r="EX80" i="1"/>
  <c r="ET80" i="1"/>
  <c r="ES80" i="1"/>
  <c r="ER80" i="1"/>
  <c r="EQ80" i="1"/>
  <c r="EP80" i="1"/>
  <c r="EO80" i="1"/>
  <c r="EN80" i="1"/>
  <c r="EM80" i="1"/>
  <c r="EL80" i="1"/>
  <c r="EK80" i="1"/>
  <c r="EJ80" i="1"/>
  <c r="EI80" i="1"/>
  <c r="EH80" i="1"/>
  <c r="EG80" i="1"/>
  <c r="EF80" i="1"/>
  <c r="EE80" i="1"/>
  <c r="ED80" i="1"/>
  <c r="EC80" i="1"/>
  <c r="EB80" i="1"/>
  <c r="EA80" i="1"/>
  <c r="DZ80" i="1"/>
  <c r="DY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H80" i="1"/>
  <c r="G80" i="1"/>
  <c r="E80" i="1"/>
  <c r="F80" i="1" s="1"/>
  <c r="FX79" i="1"/>
  <c r="FW79" i="1"/>
  <c r="FV79" i="1"/>
  <c r="FU79" i="1"/>
  <c r="FT79" i="1"/>
  <c r="FS79" i="1"/>
  <c r="FR79" i="1"/>
  <c r="FP79" i="1"/>
  <c r="FO79" i="1"/>
  <c r="FN79" i="1"/>
  <c r="FM79" i="1"/>
  <c r="FK79" i="1"/>
  <c r="FJ79" i="1"/>
  <c r="FI79" i="1"/>
  <c r="FH79" i="1"/>
  <c r="FG79" i="1"/>
  <c r="FF79" i="1"/>
  <c r="FE79" i="1"/>
  <c r="FD79" i="1"/>
  <c r="FC79" i="1"/>
  <c r="FB79" i="1"/>
  <c r="FA79" i="1"/>
  <c r="EZ79" i="1"/>
  <c r="EY79" i="1"/>
  <c r="EX79" i="1"/>
  <c r="ET79" i="1"/>
  <c r="ES79" i="1"/>
  <c r="ER79" i="1"/>
  <c r="EQ79" i="1"/>
  <c r="EP79" i="1"/>
  <c r="EO79" i="1"/>
  <c r="EN79" i="1"/>
  <c r="EM79" i="1"/>
  <c r="EL79" i="1"/>
  <c r="EK79" i="1"/>
  <c r="EJ79" i="1"/>
  <c r="EI79" i="1"/>
  <c r="EH79" i="1"/>
  <c r="EG79" i="1"/>
  <c r="EF79" i="1"/>
  <c r="EE79" i="1"/>
  <c r="ED79" i="1"/>
  <c r="EC79" i="1"/>
  <c r="EB79" i="1"/>
  <c r="EA79" i="1"/>
  <c r="DZ79" i="1"/>
  <c r="DY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H79" i="1"/>
  <c r="G79" i="1"/>
  <c r="E79" i="1"/>
  <c r="F79" i="1" s="1"/>
  <c r="FX25" i="1"/>
  <c r="FW25" i="1"/>
  <c r="FV25" i="1"/>
  <c r="FU25" i="1"/>
  <c r="FT25" i="1"/>
  <c r="FS25" i="1"/>
  <c r="FR25" i="1"/>
  <c r="FP25" i="1"/>
  <c r="FO25" i="1"/>
  <c r="FN25" i="1"/>
  <c r="FM25" i="1"/>
  <c r="FK25" i="1"/>
  <c r="FJ25" i="1"/>
  <c r="FI25" i="1"/>
  <c r="FH25" i="1"/>
  <c r="FG25" i="1"/>
  <c r="FF25" i="1"/>
  <c r="FE25" i="1"/>
  <c r="FD25" i="1"/>
  <c r="FC25" i="1"/>
  <c r="FB25" i="1"/>
  <c r="FA25" i="1"/>
  <c r="EZ25" i="1"/>
  <c r="EY25" i="1"/>
  <c r="EX25" i="1"/>
  <c r="ET25" i="1"/>
  <c r="ES25" i="1"/>
  <c r="ER25" i="1"/>
  <c r="EQ25" i="1"/>
  <c r="EP25" i="1"/>
  <c r="EO25" i="1"/>
  <c r="EN25" i="1"/>
  <c r="EM25" i="1"/>
  <c r="EL25" i="1"/>
  <c r="EK25" i="1"/>
  <c r="EJ25" i="1"/>
  <c r="EI25" i="1"/>
  <c r="EH25" i="1"/>
  <c r="EG25" i="1"/>
  <c r="EF25" i="1"/>
  <c r="EE25" i="1"/>
  <c r="ED25" i="1"/>
  <c r="EC25" i="1"/>
  <c r="EB25" i="1"/>
  <c r="EA25" i="1"/>
  <c r="DZ25" i="1"/>
  <c r="DY25" i="1"/>
  <c r="DW25" i="1"/>
  <c r="DV25" i="1"/>
  <c r="DU25" i="1"/>
  <c r="DT25" i="1"/>
  <c r="DS25" i="1"/>
  <c r="DR25" i="1"/>
  <c r="DQ25" i="1"/>
  <c r="DP25" i="1"/>
  <c r="DO25" i="1"/>
  <c r="DN25" i="1"/>
  <c r="DM25" i="1"/>
  <c r="DL25" i="1"/>
  <c r="DK25" i="1"/>
  <c r="DJ25" i="1"/>
  <c r="DI25" i="1"/>
  <c r="DH25" i="1"/>
  <c r="DG25" i="1"/>
  <c r="DF25" i="1"/>
  <c r="DE25" i="1"/>
  <c r="DD25" i="1"/>
  <c r="DC25" i="1"/>
  <c r="DB25" i="1"/>
  <c r="DA25" i="1"/>
  <c r="CZ25" i="1"/>
  <c r="CY25" i="1"/>
  <c r="CX25" i="1"/>
  <c r="CW25" i="1"/>
  <c r="CV25" i="1"/>
  <c r="CU25" i="1"/>
  <c r="CT25" i="1"/>
  <c r="CS25" i="1"/>
  <c r="CR25" i="1"/>
  <c r="CQ25" i="1"/>
  <c r="CP25" i="1"/>
  <c r="CO25" i="1"/>
  <c r="CN25" i="1"/>
  <c r="CM25" i="1"/>
  <c r="CL25" i="1"/>
  <c r="CK25" i="1"/>
  <c r="CJ25" i="1"/>
  <c r="CI25" i="1"/>
  <c r="CH25" i="1"/>
  <c r="CG25" i="1"/>
  <c r="CF25" i="1"/>
  <c r="CE25" i="1"/>
  <c r="CD25" i="1"/>
  <c r="CC25" i="1"/>
  <c r="CB25" i="1"/>
  <c r="CA25" i="1"/>
  <c r="BZ25" i="1"/>
  <c r="BY25"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AG25" i="1"/>
  <c r="AF25" i="1"/>
  <c r="AE25" i="1"/>
  <c r="AD25" i="1"/>
  <c r="AC25" i="1"/>
  <c r="AB25" i="1"/>
  <c r="AA25" i="1"/>
  <c r="Z25" i="1"/>
  <c r="Y25" i="1"/>
  <c r="X25" i="1"/>
  <c r="W25" i="1"/>
  <c r="V25" i="1"/>
  <c r="U25" i="1"/>
  <c r="T25" i="1"/>
  <c r="S25" i="1"/>
  <c r="R25" i="1"/>
  <c r="Q25" i="1"/>
  <c r="P25" i="1"/>
  <c r="O25" i="1"/>
  <c r="N25" i="1"/>
  <c r="M25" i="1"/>
  <c r="L25" i="1"/>
  <c r="K25" i="1"/>
  <c r="J25" i="1"/>
  <c r="H25" i="1"/>
  <c r="G25" i="1"/>
  <c r="E25" i="1"/>
  <c r="F25" i="1" s="1"/>
  <c r="FX75" i="1"/>
  <c r="FW75" i="1"/>
  <c r="FV75" i="1"/>
  <c r="FU75" i="1"/>
  <c r="FT75" i="1"/>
  <c r="FS75" i="1"/>
  <c r="FR75" i="1"/>
  <c r="FP75" i="1"/>
  <c r="FO75" i="1"/>
  <c r="FN75" i="1"/>
  <c r="FM75" i="1"/>
  <c r="FK75" i="1"/>
  <c r="FJ75" i="1"/>
  <c r="FI75" i="1"/>
  <c r="FH75" i="1"/>
  <c r="FG75" i="1"/>
  <c r="FF75" i="1"/>
  <c r="FE75" i="1"/>
  <c r="FD75" i="1"/>
  <c r="FC75" i="1"/>
  <c r="FB75" i="1"/>
  <c r="FA75" i="1"/>
  <c r="EZ75" i="1"/>
  <c r="EY75" i="1"/>
  <c r="EX75" i="1"/>
  <c r="ET75" i="1"/>
  <c r="ES75" i="1"/>
  <c r="ER75" i="1"/>
  <c r="EQ75" i="1"/>
  <c r="EP75" i="1"/>
  <c r="EO75" i="1"/>
  <c r="EN75" i="1"/>
  <c r="EM75" i="1"/>
  <c r="EL75" i="1"/>
  <c r="EK75" i="1"/>
  <c r="EJ75" i="1"/>
  <c r="EI75" i="1"/>
  <c r="EH75" i="1"/>
  <c r="EG75" i="1"/>
  <c r="EF75" i="1"/>
  <c r="EE75" i="1"/>
  <c r="ED75" i="1"/>
  <c r="EC75" i="1"/>
  <c r="EB75" i="1"/>
  <c r="EA75" i="1"/>
  <c r="DZ75" i="1"/>
  <c r="DY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H75" i="1"/>
  <c r="G75" i="1"/>
  <c r="E75" i="1"/>
  <c r="F75" i="1" s="1"/>
  <c r="FX21" i="1"/>
  <c r="FW21" i="1"/>
  <c r="FV21" i="1"/>
  <c r="FU21" i="1"/>
  <c r="FT21" i="1"/>
  <c r="FS21" i="1"/>
  <c r="FR21" i="1"/>
  <c r="FP21" i="1"/>
  <c r="FO21" i="1"/>
  <c r="FN21" i="1"/>
  <c r="FM21" i="1"/>
  <c r="FK21" i="1"/>
  <c r="FJ21" i="1"/>
  <c r="FI21" i="1"/>
  <c r="FH21" i="1"/>
  <c r="FG21" i="1"/>
  <c r="FF21" i="1"/>
  <c r="FE21" i="1"/>
  <c r="FD21" i="1"/>
  <c r="FC21" i="1"/>
  <c r="FB21" i="1"/>
  <c r="FA21" i="1"/>
  <c r="EZ21" i="1"/>
  <c r="EY21" i="1"/>
  <c r="EX21" i="1"/>
  <c r="ET21" i="1"/>
  <c r="ES21" i="1"/>
  <c r="ER21" i="1"/>
  <c r="EQ21" i="1"/>
  <c r="EP21" i="1"/>
  <c r="EO21" i="1"/>
  <c r="EN21" i="1"/>
  <c r="EM21" i="1"/>
  <c r="EL21" i="1"/>
  <c r="EK21" i="1"/>
  <c r="EJ21" i="1"/>
  <c r="EI21" i="1"/>
  <c r="EH21" i="1"/>
  <c r="EG21" i="1"/>
  <c r="EF21" i="1"/>
  <c r="EE21" i="1"/>
  <c r="ED21" i="1"/>
  <c r="EC21" i="1"/>
  <c r="EB21" i="1"/>
  <c r="EA21" i="1"/>
  <c r="DZ21" i="1"/>
  <c r="DY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H21" i="1"/>
  <c r="G21" i="1"/>
  <c r="E21" i="1"/>
  <c r="F21" i="1" s="1"/>
  <c r="FX20" i="1"/>
  <c r="FW20" i="1"/>
  <c r="FV20" i="1"/>
  <c r="FU20" i="1"/>
  <c r="FT20" i="1"/>
  <c r="FS20" i="1"/>
  <c r="FR20" i="1"/>
  <c r="FP20" i="1"/>
  <c r="FO20" i="1"/>
  <c r="FN20" i="1"/>
  <c r="FM20" i="1"/>
  <c r="FK20" i="1"/>
  <c r="FJ20" i="1"/>
  <c r="FI20" i="1"/>
  <c r="FH20" i="1"/>
  <c r="FG20" i="1"/>
  <c r="FF20" i="1"/>
  <c r="FE20" i="1"/>
  <c r="FD20" i="1"/>
  <c r="FC20" i="1"/>
  <c r="FB20" i="1"/>
  <c r="FA20" i="1"/>
  <c r="EZ20" i="1"/>
  <c r="EY20" i="1"/>
  <c r="EX20" i="1"/>
  <c r="ET20" i="1"/>
  <c r="ES20" i="1"/>
  <c r="ER20" i="1"/>
  <c r="EQ20" i="1"/>
  <c r="EP20" i="1"/>
  <c r="EO20" i="1"/>
  <c r="EN20" i="1"/>
  <c r="EM20" i="1"/>
  <c r="EL20" i="1"/>
  <c r="EK20" i="1"/>
  <c r="EJ20" i="1"/>
  <c r="EI20" i="1"/>
  <c r="EH20" i="1"/>
  <c r="EG20" i="1"/>
  <c r="EF20" i="1"/>
  <c r="EE20" i="1"/>
  <c r="ED20" i="1"/>
  <c r="EC20" i="1"/>
  <c r="EB20" i="1"/>
  <c r="EA20" i="1"/>
  <c r="DZ20" i="1"/>
  <c r="DY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H20" i="1"/>
  <c r="G20" i="1"/>
  <c r="E20" i="1"/>
  <c r="F20" i="1" s="1"/>
  <c r="FX71" i="1"/>
  <c r="FW71" i="1"/>
  <c r="FV71" i="1"/>
  <c r="FU71" i="1"/>
  <c r="FT71" i="1"/>
  <c r="FS71" i="1"/>
  <c r="FR71" i="1"/>
  <c r="FP71" i="1"/>
  <c r="FO71" i="1"/>
  <c r="FN71" i="1"/>
  <c r="FM71" i="1"/>
  <c r="FK71" i="1"/>
  <c r="FJ71" i="1"/>
  <c r="FI71" i="1"/>
  <c r="FH71" i="1"/>
  <c r="FG71" i="1"/>
  <c r="FF71" i="1"/>
  <c r="FE71" i="1"/>
  <c r="FD71" i="1"/>
  <c r="FC71" i="1"/>
  <c r="FB71" i="1"/>
  <c r="FA71" i="1"/>
  <c r="EZ71" i="1"/>
  <c r="EY71" i="1"/>
  <c r="EX71" i="1"/>
  <c r="ET71" i="1"/>
  <c r="ES71" i="1"/>
  <c r="ER71" i="1"/>
  <c r="EQ71" i="1"/>
  <c r="EP71" i="1"/>
  <c r="EO71" i="1"/>
  <c r="EN71" i="1"/>
  <c r="EM71" i="1"/>
  <c r="EL71" i="1"/>
  <c r="EK71" i="1"/>
  <c r="EJ71" i="1"/>
  <c r="EI71" i="1"/>
  <c r="EH71" i="1"/>
  <c r="EG71" i="1"/>
  <c r="EF71" i="1"/>
  <c r="EE71" i="1"/>
  <c r="ED71" i="1"/>
  <c r="EC71" i="1"/>
  <c r="EB71" i="1"/>
  <c r="EA71" i="1"/>
  <c r="DZ71" i="1"/>
  <c r="DY71" i="1"/>
  <c r="DW71" i="1"/>
  <c r="DV71" i="1"/>
  <c r="DU71" i="1"/>
  <c r="DT71" i="1"/>
  <c r="DS71" i="1"/>
  <c r="DR71" i="1"/>
  <c r="DQ71" i="1"/>
  <c r="DP71" i="1"/>
  <c r="DO71" i="1"/>
  <c r="DN71" i="1"/>
  <c r="DM71" i="1"/>
  <c r="DL71" i="1"/>
  <c r="DK71" i="1"/>
  <c r="DJ71" i="1"/>
  <c r="DI71" i="1"/>
  <c r="DH71" i="1"/>
  <c r="DG71" i="1"/>
  <c r="DF71" i="1"/>
  <c r="DE71" i="1"/>
  <c r="DD71" i="1"/>
  <c r="DC71" i="1"/>
  <c r="DB71" i="1"/>
  <c r="DA71" i="1"/>
  <c r="CZ71" i="1"/>
  <c r="CY71" i="1"/>
  <c r="CX71" i="1"/>
  <c r="CW71" i="1"/>
  <c r="CV71" i="1"/>
  <c r="CU71" i="1"/>
  <c r="CT71" i="1"/>
  <c r="CS71" i="1"/>
  <c r="CR71" i="1"/>
  <c r="CQ71" i="1"/>
  <c r="CP71" i="1"/>
  <c r="CO71" i="1"/>
  <c r="CN71" i="1"/>
  <c r="CM71" i="1"/>
  <c r="CL71" i="1"/>
  <c r="CK71" i="1"/>
  <c r="CJ71" i="1"/>
  <c r="CI71" i="1"/>
  <c r="CH71" i="1"/>
  <c r="CG71" i="1"/>
  <c r="CF71" i="1"/>
  <c r="CE71" i="1"/>
  <c r="CD71" i="1"/>
  <c r="CC71" i="1"/>
  <c r="CB71" i="1"/>
  <c r="CA71" i="1"/>
  <c r="BZ71" i="1"/>
  <c r="BY71" i="1"/>
  <c r="BX71" i="1"/>
  <c r="BW71" i="1"/>
  <c r="BV71" i="1"/>
  <c r="BU71" i="1"/>
  <c r="BT71" i="1"/>
  <c r="BS71" i="1"/>
  <c r="BR71" i="1"/>
  <c r="BQ71" i="1"/>
  <c r="BP71" i="1"/>
  <c r="BO71" i="1"/>
  <c r="BN71" i="1"/>
  <c r="BM71" i="1"/>
  <c r="BL71" i="1"/>
  <c r="BK71" i="1"/>
  <c r="BJ71" i="1"/>
  <c r="BI71" i="1"/>
  <c r="BH71" i="1"/>
  <c r="BG71"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AG71" i="1"/>
  <c r="AF71" i="1"/>
  <c r="AE71" i="1"/>
  <c r="AD71" i="1"/>
  <c r="AC71" i="1"/>
  <c r="AB71" i="1"/>
  <c r="AA71" i="1"/>
  <c r="Z71" i="1"/>
  <c r="Y71" i="1"/>
  <c r="X71" i="1"/>
  <c r="W71" i="1"/>
  <c r="V71" i="1"/>
  <c r="U71" i="1"/>
  <c r="T71" i="1"/>
  <c r="S71" i="1"/>
  <c r="R71" i="1"/>
  <c r="Q71" i="1"/>
  <c r="P71" i="1"/>
  <c r="O71" i="1"/>
  <c r="N71" i="1"/>
  <c r="M71" i="1"/>
  <c r="L71" i="1"/>
  <c r="K71" i="1"/>
  <c r="J71" i="1"/>
  <c r="H71" i="1"/>
  <c r="G71" i="1"/>
  <c r="E71" i="1"/>
  <c r="F71" i="1" s="1"/>
  <c r="FX12" i="1"/>
  <c r="FW12" i="1"/>
  <c r="FV12" i="1"/>
  <c r="FU12" i="1"/>
  <c r="FT12" i="1"/>
  <c r="FS12" i="1"/>
  <c r="FR12" i="1"/>
  <c r="FP12" i="1"/>
  <c r="FO12" i="1"/>
  <c r="FN12" i="1"/>
  <c r="FM12" i="1"/>
  <c r="FK12" i="1"/>
  <c r="FJ12" i="1"/>
  <c r="FI12" i="1"/>
  <c r="FH12" i="1"/>
  <c r="FG12" i="1"/>
  <c r="FF12" i="1"/>
  <c r="FE12" i="1"/>
  <c r="FD12" i="1"/>
  <c r="FC12" i="1"/>
  <c r="FB12" i="1"/>
  <c r="FA12" i="1"/>
  <c r="EZ12" i="1"/>
  <c r="EY12" i="1"/>
  <c r="EX12" i="1"/>
  <c r="ET12" i="1"/>
  <c r="ES12" i="1"/>
  <c r="ER12" i="1"/>
  <c r="EQ12" i="1"/>
  <c r="EP12" i="1"/>
  <c r="EO12" i="1"/>
  <c r="EN12" i="1"/>
  <c r="EM12" i="1"/>
  <c r="EL12" i="1"/>
  <c r="EK12" i="1"/>
  <c r="EJ12" i="1"/>
  <c r="EI12" i="1"/>
  <c r="EH12" i="1"/>
  <c r="EG12" i="1"/>
  <c r="EF12" i="1"/>
  <c r="EE12" i="1"/>
  <c r="ED12" i="1"/>
  <c r="EC12" i="1"/>
  <c r="EB12" i="1"/>
  <c r="EA12" i="1"/>
  <c r="DZ12" i="1"/>
  <c r="DY12" i="1"/>
  <c r="DW12" i="1"/>
  <c r="DV12" i="1"/>
  <c r="DU12" i="1"/>
  <c r="DT12" i="1"/>
  <c r="DS12" i="1"/>
  <c r="DR12" i="1"/>
  <c r="DQ12" i="1"/>
  <c r="DP12" i="1"/>
  <c r="DO12" i="1"/>
  <c r="DN12" i="1"/>
  <c r="DM12" i="1"/>
  <c r="DL12" i="1"/>
  <c r="DK12" i="1"/>
  <c r="DJ12" i="1"/>
  <c r="DI12" i="1"/>
  <c r="DH12" i="1"/>
  <c r="DG12" i="1"/>
  <c r="DF12" i="1"/>
  <c r="DE12" i="1"/>
  <c r="DD12" i="1"/>
  <c r="DC12" i="1"/>
  <c r="DB12" i="1"/>
  <c r="DA12" i="1"/>
  <c r="CZ12" i="1"/>
  <c r="CY12" i="1"/>
  <c r="CX12" i="1"/>
  <c r="CW12" i="1"/>
  <c r="CV12" i="1"/>
  <c r="CU12" i="1"/>
  <c r="CT12" i="1"/>
  <c r="CS12" i="1"/>
  <c r="CR12" i="1"/>
  <c r="CQ12" i="1"/>
  <c r="CP12" i="1"/>
  <c r="CO12" i="1"/>
  <c r="CN12" i="1"/>
  <c r="CM12" i="1"/>
  <c r="CL12" i="1"/>
  <c r="CK12" i="1"/>
  <c r="CJ12" i="1"/>
  <c r="CI12" i="1"/>
  <c r="CH12" i="1"/>
  <c r="CG12" i="1"/>
  <c r="CF12" i="1"/>
  <c r="CE12" i="1"/>
  <c r="CD12" i="1"/>
  <c r="CC12" i="1"/>
  <c r="CB12" i="1"/>
  <c r="CA12" i="1"/>
  <c r="BZ12" i="1"/>
  <c r="BY12" i="1"/>
  <c r="BX12" i="1"/>
  <c r="BW12" i="1"/>
  <c r="BV12" i="1"/>
  <c r="BU12" i="1"/>
  <c r="BT12" i="1"/>
  <c r="BS12" i="1"/>
  <c r="BR12" i="1"/>
  <c r="BQ12" i="1"/>
  <c r="BP12" i="1"/>
  <c r="BO12" i="1"/>
  <c r="BN12" i="1"/>
  <c r="BM12" i="1"/>
  <c r="BL12" i="1"/>
  <c r="BK12" i="1"/>
  <c r="BJ12" i="1"/>
  <c r="BI12" i="1"/>
  <c r="BH12" i="1"/>
  <c r="BG12" i="1"/>
  <c r="BF12" i="1"/>
  <c r="BE12" i="1"/>
  <c r="BD12" i="1"/>
  <c r="BC12" i="1"/>
  <c r="BB12" i="1"/>
  <c r="BA12" i="1"/>
  <c r="AZ12" i="1"/>
  <c r="AY12" i="1"/>
  <c r="AX12" i="1"/>
  <c r="AW12" i="1"/>
  <c r="AV12" i="1"/>
  <c r="AU12" i="1"/>
  <c r="AT12" i="1"/>
  <c r="AS12" i="1"/>
  <c r="AR12" i="1"/>
  <c r="AQ12" i="1"/>
  <c r="AP12" i="1"/>
  <c r="AO12" i="1"/>
  <c r="AN12" i="1"/>
  <c r="AM12" i="1"/>
  <c r="AL12" i="1"/>
  <c r="AK12" i="1"/>
  <c r="AJ12" i="1"/>
  <c r="AI12" i="1"/>
  <c r="AH12" i="1"/>
  <c r="AG12" i="1"/>
  <c r="AF12" i="1"/>
  <c r="AE12" i="1"/>
  <c r="AD12" i="1"/>
  <c r="AC12" i="1"/>
  <c r="AB12" i="1"/>
  <c r="AA12" i="1"/>
  <c r="Z12" i="1"/>
  <c r="Y12" i="1"/>
  <c r="X12" i="1"/>
  <c r="W12" i="1"/>
  <c r="V12" i="1"/>
  <c r="U12" i="1"/>
  <c r="T12" i="1"/>
  <c r="S12" i="1"/>
  <c r="R12" i="1"/>
  <c r="Q12" i="1"/>
  <c r="P12" i="1"/>
  <c r="O12" i="1"/>
  <c r="N12" i="1"/>
  <c r="M12" i="1"/>
  <c r="L12" i="1"/>
  <c r="K12" i="1"/>
  <c r="J12" i="1"/>
  <c r="H12" i="1"/>
  <c r="G12" i="1"/>
  <c r="E12" i="1"/>
  <c r="F12" i="1" s="1"/>
  <c r="FX62" i="1"/>
  <c r="FW62" i="1"/>
  <c r="FV62" i="1"/>
  <c r="FU62" i="1"/>
  <c r="FT62" i="1"/>
  <c r="FS62" i="1"/>
  <c r="FR62" i="1"/>
  <c r="FP62" i="1"/>
  <c r="FO62" i="1"/>
  <c r="FN62" i="1"/>
  <c r="FM62" i="1"/>
  <c r="FK62" i="1"/>
  <c r="FJ62" i="1"/>
  <c r="FI62" i="1"/>
  <c r="FH62" i="1"/>
  <c r="FG62" i="1"/>
  <c r="FF62" i="1"/>
  <c r="FE62" i="1"/>
  <c r="FD62" i="1"/>
  <c r="FC62" i="1"/>
  <c r="FB62" i="1"/>
  <c r="FA62" i="1"/>
  <c r="EZ62" i="1"/>
  <c r="EY62" i="1"/>
  <c r="EX62" i="1"/>
  <c r="ET62" i="1"/>
  <c r="ES62" i="1"/>
  <c r="ER62" i="1"/>
  <c r="EQ62" i="1"/>
  <c r="EP62" i="1"/>
  <c r="EO62" i="1"/>
  <c r="EN62" i="1"/>
  <c r="EM62" i="1"/>
  <c r="EL62" i="1"/>
  <c r="EK62" i="1"/>
  <c r="EJ62" i="1"/>
  <c r="EI62" i="1"/>
  <c r="EH62" i="1"/>
  <c r="EG62" i="1"/>
  <c r="EF62" i="1"/>
  <c r="EE62" i="1"/>
  <c r="ED62" i="1"/>
  <c r="EC62" i="1"/>
  <c r="EB62" i="1"/>
  <c r="EA62" i="1"/>
  <c r="DZ62" i="1"/>
  <c r="DY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H62" i="1"/>
  <c r="G62" i="1"/>
  <c r="E62" i="1"/>
  <c r="F62" i="1" s="1"/>
  <c r="FX60" i="1"/>
  <c r="FW60" i="1"/>
  <c r="FV60" i="1"/>
  <c r="FU60" i="1"/>
  <c r="FT60" i="1"/>
  <c r="FS60" i="1"/>
  <c r="FR60" i="1"/>
  <c r="FP60" i="1"/>
  <c r="FO60" i="1"/>
  <c r="FN60" i="1"/>
  <c r="FM60" i="1"/>
  <c r="FK60" i="1"/>
  <c r="FJ60" i="1"/>
  <c r="FI60" i="1"/>
  <c r="FH60" i="1"/>
  <c r="FG60" i="1"/>
  <c r="FF60" i="1"/>
  <c r="FE60" i="1"/>
  <c r="FD60" i="1"/>
  <c r="FC60" i="1"/>
  <c r="FB60" i="1"/>
  <c r="FA60" i="1"/>
  <c r="EZ60" i="1"/>
  <c r="EY60" i="1"/>
  <c r="EX60" i="1"/>
  <c r="ET60" i="1"/>
  <c r="ES60" i="1"/>
  <c r="ER60" i="1"/>
  <c r="EQ60" i="1"/>
  <c r="EP60" i="1"/>
  <c r="EO60" i="1"/>
  <c r="EN60" i="1"/>
  <c r="EM60" i="1"/>
  <c r="EL60" i="1"/>
  <c r="EK60" i="1"/>
  <c r="EJ60" i="1"/>
  <c r="EI60" i="1"/>
  <c r="EH60" i="1"/>
  <c r="EG60" i="1"/>
  <c r="EF60" i="1"/>
  <c r="EE60" i="1"/>
  <c r="ED60" i="1"/>
  <c r="EC60" i="1"/>
  <c r="EB60" i="1"/>
  <c r="EA60" i="1"/>
  <c r="DZ60" i="1"/>
  <c r="DY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H60" i="1"/>
  <c r="G60" i="1"/>
  <c r="E60" i="1"/>
  <c r="F60" i="1" s="1"/>
  <c r="FX120" i="1"/>
  <c r="FW120" i="1"/>
  <c r="FV120" i="1"/>
  <c r="FU120" i="1"/>
  <c r="FT120" i="1"/>
  <c r="FS120" i="1"/>
  <c r="FR120" i="1"/>
  <c r="FP120" i="1"/>
  <c r="FO120" i="1"/>
  <c r="FN120" i="1"/>
  <c r="FM120" i="1"/>
  <c r="FK120" i="1"/>
  <c r="FJ120" i="1"/>
  <c r="FI120" i="1"/>
  <c r="FH120" i="1"/>
  <c r="FG120" i="1"/>
  <c r="FF120" i="1"/>
  <c r="FE120" i="1"/>
  <c r="FD120" i="1"/>
  <c r="FC120" i="1"/>
  <c r="FB120" i="1"/>
  <c r="FA120" i="1"/>
  <c r="EZ120" i="1"/>
  <c r="EY120" i="1"/>
  <c r="EX120" i="1"/>
  <c r="ET120" i="1"/>
  <c r="ES120" i="1"/>
  <c r="ER120" i="1"/>
  <c r="EQ120" i="1"/>
  <c r="EP120" i="1"/>
  <c r="EO120" i="1"/>
  <c r="EN120" i="1"/>
  <c r="EM120" i="1"/>
  <c r="EL120" i="1"/>
  <c r="EK120" i="1"/>
  <c r="EJ120" i="1"/>
  <c r="EI120" i="1"/>
  <c r="EH120" i="1"/>
  <c r="EG120" i="1"/>
  <c r="EF120" i="1"/>
  <c r="EE120" i="1"/>
  <c r="ED120" i="1"/>
  <c r="EC120" i="1"/>
  <c r="EB120" i="1"/>
  <c r="EA120" i="1"/>
  <c r="DZ120" i="1"/>
  <c r="DY120" i="1"/>
  <c r="DW120" i="1"/>
  <c r="DV120" i="1"/>
  <c r="DU120" i="1"/>
  <c r="DT120" i="1"/>
  <c r="DS120" i="1"/>
  <c r="DR120" i="1"/>
  <c r="DQ120" i="1"/>
  <c r="DP120" i="1"/>
  <c r="DO120" i="1"/>
  <c r="DN120" i="1"/>
  <c r="DM120" i="1"/>
  <c r="DL120" i="1"/>
  <c r="DK120" i="1"/>
  <c r="DJ120" i="1"/>
  <c r="DI120" i="1"/>
  <c r="DH120" i="1"/>
  <c r="DG120" i="1"/>
  <c r="DF120" i="1"/>
  <c r="DE120" i="1"/>
  <c r="DD120" i="1"/>
  <c r="DC120" i="1"/>
  <c r="DB120" i="1"/>
  <c r="DA120" i="1"/>
  <c r="CZ120" i="1"/>
  <c r="CY120" i="1"/>
  <c r="CX120" i="1"/>
  <c r="CW120" i="1"/>
  <c r="CV120" i="1"/>
  <c r="CU120" i="1"/>
  <c r="CT120" i="1"/>
  <c r="CS120" i="1"/>
  <c r="CR120" i="1"/>
  <c r="CQ120" i="1"/>
  <c r="CP120" i="1"/>
  <c r="CO120" i="1"/>
  <c r="CN120" i="1"/>
  <c r="CM120" i="1"/>
  <c r="CL120" i="1"/>
  <c r="CK120" i="1"/>
  <c r="CJ120" i="1"/>
  <c r="CI120" i="1"/>
  <c r="CH120" i="1"/>
  <c r="CG120" i="1"/>
  <c r="CF120" i="1"/>
  <c r="CE120" i="1"/>
  <c r="CD120" i="1"/>
  <c r="CC120" i="1"/>
  <c r="CB120" i="1"/>
  <c r="CA120" i="1"/>
  <c r="BZ120" i="1"/>
  <c r="BY120" i="1"/>
  <c r="BX120" i="1"/>
  <c r="BW120" i="1"/>
  <c r="BV120" i="1"/>
  <c r="BU120" i="1"/>
  <c r="BT120" i="1"/>
  <c r="BS120" i="1"/>
  <c r="BR120" i="1"/>
  <c r="BQ120" i="1"/>
  <c r="BP120" i="1"/>
  <c r="BO120" i="1"/>
  <c r="BN120" i="1"/>
  <c r="BM120" i="1"/>
  <c r="BL120" i="1"/>
  <c r="BK120" i="1"/>
  <c r="BJ120" i="1"/>
  <c r="BI120" i="1"/>
  <c r="BH120" i="1"/>
  <c r="BG120" i="1"/>
  <c r="BF120" i="1"/>
  <c r="BE120" i="1"/>
  <c r="BD120" i="1"/>
  <c r="BC120" i="1"/>
  <c r="BB120" i="1"/>
  <c r="BA120" i="1"/>
  <c r="AZ120" i="1"/>
  <c r="AY120" i="1"/>
  <c r="AX120" i="1"/>
  <c r="AW120" i="1"/>
  <c r="AV120" i="1"/>
  <c r="AU120" i="1"/>
  <c r="AT120" i="1"/>
  <c r="AS120" i="1"/>
  <c r="AR120" i="1"/>
  <c r="AQ120" i="1"/>
  <c r="AP120" i="1"/>
  <c r="AO120" i="1"/>
  <c r="AN120" i="1"/>
  <c r="AM120" i="1"/>
  <c r="AL120" i="1"/>
  <c r="AK120" i="1"/>
  <c r="AJ120" i="1"/>
  <c r="AI120" i="1"/>
  <c r="AH120" i="1"/>
  <c r="AG120" i="1"/>
  <c r="AF120" i="1"/>
  <c r="AE120" i="1"/>
  <c r="AD120" i="1"/>
  <c r="AC120" i="1"/>
  <c r="AB120" i="1"/>
  <c r="AA120" i="1"/>
  <c r="Z120" i="1"/>
  <c r="Y120" i="1"/>
  <c r="X120" i="1"/>
  <c r="W120" i="1"/>
  <c r="V120" i="1"/>
  <c r="U120" i="1"/>
  <c r="T120" i="1"/>
  <c r="S120" i="1"/>
  <c r="R120" i="1"/>
  <c r="Q120" i="1"/>
  <c r="P120" i="1"/>
  <c r="O120" i="1"/>
  <c r="N120" i="1"/>
  <c r="M120" i="1"/>
  <c r="L120" i="1"/>
  <c r="K120" i="1"/>
  <c r="J120" i="1"/>
  <c r="H120" i="1"/>
  <c r="G120" i="1"/>
  <c r="E120" i="1"/>
  <c r="F120" i="1" s="1"/>
  <c r="FX118" i="1"/>
  <c r="FW118" i="1"/>
  <c r="FV118" i="1"/>
  <c r="FU118" i="1"/>
  <c r="FT118" i="1"/>
  <c r="FS118" i="1"/>
  <c r="FR118" i="1"/>
  <c r="FP118" i="1"/>
  <c r="FO118" i="1"/>
  <c r="FN118" i="1"/>
  <c r="FM118" i="1"/>
  <c r="FK118" i="1"/>
  <c r="FJ118" i="1"/>
  <c r="FI118" i="1"/>
  <c r="FH118" i="1"/>
  <c r="FG118" i="1"/>
  <c r="FF118" i="1"/>
  <c r="FE118" i="1"/>
  <c r="FD118" i="1"/>
  <c r="FC118" i="1"/>
  <c r="FB118" i="1"/>
  <c r="FA118" i="1"/>
  <c r="EZ118" i="1"/>
  <c r="EY118" i="1"/>
  <c r="EX118" i="1"/>
  <c r="ET118" i="1"/>
  <c r="ES118" i="1"/>
  <c r="ER118" i="1"/>
  <c r="EQ118" i="1"/>
  <c r="EP118" i="1"/>
  <c r="EO118" i="1"/>
  <c r="EN118" i="1"/>
  <c r="EM118" i="1"/>
  <c r="EL118" i="1"/>
  <c r="EK118" i="1"/>
  <c r="EJ118" i="1"/>
  <c r="EI118" i="1"/>
  <c r="EH118" i="1"/>
  <c r="EG118" i="1"/>
  <c r="EF118" i="1"/>
  <c r="EE118" i="1"/>
  <c r="ED118" i="1"/>
  <c r="EC118" i="1"/>
  <c r="EB118" i="1"/>
  <c r="EA118" i="1"/>
  <c r="DZ118" i="1"/>
  <c r="DY118" i="1"/>
  <c r="DW118" i="1"/>
  <c r="DV118" i="1"/>
  <c r="DU118" i="1"/>
  <c r="DT118" i="1"/>
  <c r="DS118" i="1"/>
  <c r="DR118" i="1"/>
  <c r="DQ118" i="1"/>
  <c r="DP118" i="1"/>
  <c r="DO118" i="1"/>
  <c r="DN118" i="1"/>
  <c r="DM118" i="1"/>
  <c r="DL118" i="1"/>
  <c r="DK118" i="1"/>
  <c r="DJ118" i="1"/>
  <c r="DI118" i="1"/>
  <c r="DH118" i="1"/>
  <c r="DG118" i="1"/>
  <c r="DF118" i="1"/>
  <c r="DE118" i="1"/>
  <c r="DD118" i="1"/>
  <c r="DC118" i="1"/>
  <c r="DB118" i="1"/>
  <c r="DA118" i="1"/>
  <c r="CZ118" i="1"/>
  <c r="CY118" i="1"/>
  <c r="CX118" i="1"/>
  <c r="CW118" i="1"/>
  <c r="CV118" i="1"/>
  <c r="CU118" i="1"/>
  <c r="CT118" i="1"/>
  <c r="CS118" i="1"/>
  <c r="CR118" i="1"/>
  <c r="CQ118" i="1"/>
  <c r="CP118" i="1"/>
  <c r="CO118" i="1"/>
  <c r="CN118" i="1"/>
  <c r="CM118" i="1"/>
  <c r="CL118" i="1"/>
  <c r="CK118" i="1"/>
  <c r="CJ118" i="1"/>
  <c r="CI118" i="1"/>
  <c r="CH118" i="1"/>
  <c r="CG118" i="1"/>
  <c r="CF118" i="1"/>
  <c r="CE118" i="1"/>
  <c r="CD118" i="1"/>
  <c r="CC118" i="1"/>
  <c r="CB118" i="1"/>
  <c r="CA118" i="1"/>
  <c r="BZ118" i="1"/>
  <c r="BY118" i="1"/>
  <c r="BX118" i="1"/>
  <c r="BW118" i="1"/>
  <c r="BV118" i="1"/>
  <c r="BU118" i="1"/>
  <c r="BT118" i="1"/>
  <c r="BS118" i="1"/>
  <c r="BR118" i="1"/>
  <c r="BQ118" i="1"/>
  <c r="BP118" i="1"/>
  <c r="BO118" i="1"/>
  <c r="BN118" i="1"/>
  <c r="BM118" i="1"/>
  <c r="BL118" i="1"/>
  <c r="BK118" i="1"/>
  <c r="BJ118" i="1"/>
  <c r="BI118" i="1"/>
  <c r="BH118" i="1"/>
  <c r="BG118" i="1"/>
  <c r="BF118" i="1"/>
  <c r="BE118" i="1"/>
  <c r="BD118" i="1"/>
  <c r="BC118" i="1"/>
  <c r="BB118" i="1"/>
  <c r="BA118" i="1"/>
  <c r="AZ118" i="1"/>
  <c r="AY118" i="1"/>
  <c r="AX118" i="1"/>
  <c r="AW118" i="1"/>
  <c r="AV118" i="1"/>
  <c r="AU118" i="1"/>
  <c r="AT118" i="1"/>
  <c r="AS118" i="1"/>
  <c r="AR118" i="1"/>
  <c r="AQ118" i="1"/>
  <c r="AP118" i="1"/>
  <c r="AO118" i="1"/>
  <c r="AN118" i="1"/>
  <c r="AM118" i="1"/>
  <c r="AL118" i="1"/>
  <c r="AK118"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H118" i="1"/>
  <c r="G118" i="1"/>
  <c r="E118" i="1"/>
  <c r="F118" i="1" s="1"/>
  <c r="FX117" i="1"/>
  <c r="FW117" i="1"/>
  <c r="FV117" i="1"/>
  <c r="FU117" i="1"/>
  <c r="FT117" i="1"/>
  <c r="FS117" i="1"/>
  <c r="FR117" i="1"/>
  <c r="FP117" i="1"/>
  <c r="FO117" i="1"/>
  <c r="FN117" i="1"/>
  <c r="FM117" i="1"/>
  <c r="FK117" i="1"/>
  <c r="FJ117" i="1"/>
  <c r="FI117" i="1"/>
  <c r="FH117" i="1"/>
  <c r="FG117" i="1"/>
  <c r="FF117" i="1"/>
  <c r="FE117" i="1"/>
  <c r="FD117" i="1"/>
  <c r="FC117" i="1"/>
  <c r="FB117" i="1"/>
  <c r="FA117" i="1"/>
  <c r="EZ117" i="1"/>
  <c r="EY117" i="1"/>
  <c r="EX117" i="1"/>
  <c r="ET117" i="1"/>
  <c r="ES117" i="1"/>
  <c r="ER117" i="1"/>
  <c r="EQ117" i="1"/>
  <c r="EP117" i="1"/>
  <c r="EO117" i="1"/>
  <c r="EN117" i="1"/>
  <c r="EM117" i="1"/>
  <c r="EL117" i="1"/>
  <c r="EK117" i="1"/>
  <c r="EJ117" i="1"/>
  <c r="EI117" i="1"/>
  <c r="EH117" i="1"/>
  <c r="EG117" i="1"/>
  <c r="EF117" i="1"/>
  <c r="EE117" i="1"/>
  <c r="ED117" i="1"/>
  <c r="EC117" i="1"/>
  <c r="EB117" i="1"/>
  <c r="EA117" i="1"/>
  <c r="DZ117" i="1"/>
  <c r="DY117" i="1"/>
  <c r="DW117" i="1"/>
  <c r="DV117" i="1"/>
  <c r="DU117" i="1"/>
  <c r="DT117" i="1"/>
  <c r="DS117" i="1"/>
  <c r="DR117" i="1"/>
  <c r="DQ117" i="1"/>
  <c r="DP117" i="1"/>
  <c r="DO117" i="1"/>
  <c r="DN117" i="1"/>
  <c r="DM117" i="1"/>
  <c r="DL117" i="1"/>
  <c r="DK117" i="1"/>
  <c r="DJ117" i="1"/>
  <c r="DI117" i="1"/>
  <c r="DH117" i="1"/>
  <c r="DG117" i="1"/>
  <c r="DF117" i="1"/>
  <c r="DE117" i="1"/>
  <c r="DD117" i="1"/>
  <c r="DC117" i="1"/>
  <c r="DB117" i="1"/>
  <c r="DA117" i="1"/>
  <c r="CZ117" i="1"/>
  <c r="CY117" i="1"/>
  <c r="CX117" i="1"/>
  <c r="CW117" i="1"/>
  <c r="CV117" i="1"/>
  <c r="CU117" i="1"/>
  <c r="CT117" i="1"/>
  <c r="CS117" i="1"/>
  <c r="CR117" i="1"/>
  <c r="CQ117" i="1"/>
  <c r="CP117" i="1"/>
  <c r="CO117" i="1"/>
  <c r="CN117" i="1"/>
  <c r="CM117" i="1"/>
  <c r="CL117" i="1"/>
  <c r="CK117" i="1"/>
  <c r="CJ117" i="1"/>
  <c r="CI117" i="1"/>
  <c r="CH117" i="1"/>
  <c r="CG117" i="1"/>
  <c r="CF117" i="1"/>
  <c r="CE117" i="1"/>
  <c r="CD117" i="1"/>
  <c r="CC117" i="1"/>
  <c r="CB117" i="1"/>
  <c r="CA117" i="1"/>
  <c r="BZ117" i="1"/>
  <c r="BY117"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A117" i="1"/>
  <c r="AZ117" i="1"/>
  <c r="AY117" i="1"/>
  <c r="AX117" i="1"/>
  <c r="AW117" i="1"/>
  <c r="AV117" i="1"/>
  <c r="AU117" i="1"/>
  <c r="AT117" i="1"/>
  <c r="AS117" i="1"/>
  <c r="AR117" i="1"/>
  <c r="AQ117" i="1"/>
  <c r="AP117" i="1"/>
  <c r="AO117" i="1"/>
  <c r="AN117" i="1"/>
  <c r="AM117" i="1"/>
  <c r="AL117" i="1"/>
  <c r="AK117" i="1"/>
  <c r="AJ117" i="1"/>
  <c r="AI117" i="1"/>
  <c r="AH117" i="1"/>
  <c r="AG117" i="1"/>
  <c r="AF117" i="1"/>
  <c r="AE117" i="1"/>
  <c r="AD117" i="1"/>
  <c r="AC117" i="1"/>
  <c r="AB117" i="1"/>
  <c r="AA117" i="1"/>
  <c r="Z117" i="1"/>
  <c r="Y117" i="1"/>
  <c r="X117" i="1"/>
  <c r="W117" i="1"/>
  <c r="V117" i="1"/>
  <c r="U117" i="1"/>
  <c r="T117" i="1"/>
  <c r="S117" i="1"/>
  <c r="R117" i="1"/>
  <c r="Q117" i="1"/>
  <c r="P117" i="1"/>
  <c r="O117" i="1"/>
  <c r="N117" i="1"/>
  <c r="M117" i="1"/>
  <c r="L117" i="1"/>
  <c r="K117" i="1"/>
  <c r="J117" i="1"/>
  <c r="H117" i="1"/>
  <c r="G117" i="1"/>
  <c r="E117" i="1"/>
  <c r="F117" i="1" s="1"/>
  <c r="FX58" i="1"/>
  <c r="FW58" i="1"/>
  <c r="FV58" i="1"/>
  <c r="FU58" i="1"/>
  <c r="FT58" i="1"/>
  <c r="FS58" i="1"/>
  <c r="FR58" i="1"/>
  <c r="FP58" i="1"/>
  <c r="FO58" i="1"/>
  <c r="FN58" i="1"/>
  <c r="FM58" i="1"/>
  <c r="FK58" i="1"/>
  <c r="FJ58" i="1"/>
  <c r="FI58" i="1"/>
  <c r="FH58" i="1"/>
  <c r="FG58" i="1"/>
  <c r="FF58" i="1"/>
  <c r="FE58" i="1"/>
  <c r="FD58" i="1"/>
  <c r="FC58" i="1"/>
  <c r="FB58" i="1"/>
  <c r="FA58" i="1"/>
  <c r="EZ58" i="1"/>
  <c r="EY58" i="1"/>
  <c r="EX58" i="1"/>
  <c r="ET58" i="1"/>
  <c r="ES58" i="1"/>
  <c r="ER58" i="1"/>
  <c r="EQ58" i="1"/>
  <c r="EP58" i="1"/>
  <c r="EO58" i="1"/>
  <c r="EN58" i="1"/>
  <c r="EM58" i="1"/>
  <c r="EL58" i="1"/>
  <c r="EK58" i="1"/>
  <c r="EJ58" i="1"/>
  <c r="EI58" i="1"/>
  <c r="EH58" i="1"/>
  <c r="EG58" i="1"/>
  <c r="EF58" i="1"/>
  <c r="EE58" i="1"/>
  <c r="ED58" i="1"/>
  <c r="EC58" i="1"/>
  <c r="EB58" i="1"/>
  <c r="EA58" i="1"/>
  <c r="DZ58" i="1"/>
  <c r="DY58" i="1"/>
  <c r="DW58" i="1"/>
  <c r="DV58" i="1"/>
  <c r="DU58" i="1"/>
  <c r="DT58" i="1"/>
  <c r="DS58" i="1"/>
  <c r="DR58" i="1"/>
  <c r="DQ58" i="1"/>
  <c r="DP58" i="1"/>
  <c r="DO58" i="1"/>
  <c r="DN58" i="1"/>
  <c r="DM58" i="1"/>
  <c r="DL58" i="1"/>
  <c r="DK58" i="1"/>
  <c r="DJ58" i="1"/>
  <c r="DI58" i="1"/>
  <c r="DH58" i="1"/>
  <c r="DG58" i="1"/>
  <c r="DF58" i="1"/>
  <c r="DE58" i="1"/>
  <c r="DD58" i="1"/>
  <c r="DC58" i="1"/>
  <c r="DB58" i="1"/>
  <c r="DA58" i="1"/>
  <c r="CZ58" i="1"/>
  <c r="CY58" i="1"/>
  <c r="CX58" i="1"/>
  <c r="CW58" i="1"/>
  <c r="CV58" i="1"/>
  <c r="CU58" i="1"/>
  <c r="CT58" i="1"/>
  <c r="CS58" i="1"/>
  <c r="CR58" i="1"/>
  <c r="CQ58" i="1"/>
  <c r="CP58" i="1"/>
  <c r="CO58" i="1"/>
  <c r="CN58" i="1"/>
  <c r="CM58" i="1"/>
  <c r="CL58" i="1"/>
  <c r="CK58" i="1"/>
  <c r="CJ58" i="1"/>
  <c r="CI58" i="1"/>
  <c r="CH58" i="1"/>
  <c r="CG58" i="1"/>
  <c r="CF58" i="1"/>
  <c r="CE58" i="1"/>
  <c r="CD58" i="1"/>
  <c r="CC58" i="1"/>
  <c r="CB58" i="1"/>
  <c r="CA58" i="1"/>
  <c r="BZ58" i="1"/>
  <c r="BY58"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AG58" i="1"/>
  <c r="AF58" i="1"/>
  <c r="AE58" i="1"/>
  <c r="AD58" i="1"/>
  <c r="AC58" i="1"/>
  <c r="AB58" i="1"/>
  <c r="AA58" i="1"/>
  <c r="Z58" i="1"/>
  <c r="Y58" i="1"/>
  <c r="X58" i="1"/>
  <c r="W58" i="1"/>
  <c r="V58" i="1"/>
  <c r="U58" i="1"/>
  <c r="T58" i="1"/>
  <c r="S58" i="1"/>
  <c r="R58" i="1"/>
  <c r="Q58" i="1"/>
  <c r="P58" i="1"/>
  <c r="O58" i="1"/>
  <c r="N58" i="1"/>
  <c r="M58" i="1"/>
  <c r="L58" i="1"/>
  <c r="K58" i="1"/>
  <c r="J58" i="1"/>
  <c r="H58" i="1"/>
  <c r="G58" i="1"/>
  <c r="E58" i="1"/>
  <c r="F58" i="1" s="1"/>
  <c r="FX116" i="1"/>
  <c r="FW116" i="1"/>
  <c r="FV116" i="1"/>
  <c r="FU116" i="1"/>
  <c r="FT116" i="1"/>
  <c r="FS116" i="1"/>
  <c r="FR116" i="1"/>
  <c r="FP116" i="1"/>
  <c r="FO116" i="1"/>
  <c r="FN116" i="1"/>
  <c r="FM116" i="1"/>
  <c r="FK116" i="1"/>
  <c r="FJ116" i="1"/>
  <c r="FI116" i="1"/>
  <c r="FH116" i="1"/>
  <c r="FG116" i="1"/>
  <c r="FF116" i="1"/>
  <c r="FE116" i="1"/>
  <c r="FD116" i="1"/>
  <c r="FC116" i="1"/>
  <c r="FB116" i="1"/>
  <c r="FA116" i="1"/>
  <c r="EZ116" i="1"/>
  <c r="EY116" i="1"/>
  <c r="EX116" i="1"/>
  <c r="ET116" i="1"/>
  <c r="ES116" i="1"/>
  <c r="ER116" i="1"/>
  <c r="EQ116" i="1"/>
  <c r="EP116" i="1"/>
  <c r="EO116" i="1"/>
  <c r="EN116" i="1"/>
  <c r="EM116" i="1"/>
  <c r="EL116" i="1"/>
  <c r="EK116" i="1"/>
  <c r="EJ116" i="1"/>
  <c r="EI116" i="1"/>
  <c r="EH116" i="1"/>
  <c r="EG116" i="1"/>
  <c r="EF116" i="1"/>
  <c r="EE116" i="1"/>
  <c r="ED116" i="1"/>
  <c r="EC116" i="1"/>
  <c r="EB116" i="1"/>
  <c r="EA116" i="1"/>
  <c r="DZ116" i="1"/>
  <c r="DY116" i="1"/>
  <c r="DW116" i="1"/>
  <c r="DV116" i="1"/>
  <c r="DU116" i="1"/>
  <c r="DT116" i="1"/>
  <c r="DS116" i="1"/>
  <c r="DR116" i="1"/>
  <c r="DQ116" i="1"/>
  <c r="DP116" i="1"/>
  <c r="DO116" i="1"/>
  <c r="DN116" i="1"/>
  <c r="DM116" i="1"/>
  <c r="DL116" i="1"/>
  <c r="DK116" i="1"/>
  <c r="DJ116" i="1"/>
  <c r="DI116" i="1"/>
  <c r="DH116" i="1"/>
  <c r="DG116" i="1"/>
  <c r="DF116" i="1"/>
  <c r="DE116" i="1"/>
  <c r="DD116" i="1"/>
  <c r="DC116" i="1"/>
  <c r="DB116" i="1"/>
  <c r="DA116" i="1"/>
  <c r="CZ116" i="1"/>
  <c r="CY116" i="1"/>
  <c r="CX116" i="1"/>
  <c r="CW116" i="1"/>
  <c r="CV116" i="1"/>
  <c r="CU116" i="1"/>
  <c r="CT116" i="1"/>
  <c r="CS116" i="1"/>
  <c r="CR116" i="1"/>
  <c r="CQ116" i="1"/>
  <c r="CP116" i="1"/>
  <c r="CO116" i="1"/>
  <c r="CN116" i="1"/>
  <c r="CM116" i="1"/>
  <c r="CL116" i="1"/>
  <c r="CK116" i="1"/>
  <c r="CJ116" i="1"/>
  <c r="CI116" i="1"/>
  <c r="CH116" i="1"/>
  <c r="CG116" i="1"/>
  <c r="CF116" i="1"/>
  <c r="CE116" i="1"/>
  <c r="CD116" i="1"/>
  <c r="CC116" i="1"/>
  <c r="CB116" i="1"/>
  <c r="CA116" i="1"/>
  <c r="BZ116" i="1"/>
  <c r="BY116"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A116" i="1"/>
  <c r="AZ116" i="1"/>
  <c r="AY116" i="1"/>
  <c r="AX116" i="1"/>
  <c r="AW116" i="1"/>
  <c r="AV116" i="1"/>
  <c r="AU116" i="1"/>
  <c r="AT116" i="1"/>
  <c r="AS116" i="1"/>
  <c r="AR116" i="1"/>
  <c r="AQ116" i="1"/>
  <c r="AP116" i="1"/>
  <c r="AO116" i="1"/>
  <c r="AN116" i="1"/>
  <c r="AM116" i="1"/>
  <c r="AL116" i="1"/>
  <c r="AK116" i="1"/>
  <c r="AJ116" i="1"/>
  <c r="AI116" i="1"/>
  <c r="AH116" i="1"/>
  <c r="AG116" i="1"/>
  <c r="AF116" i="1"/>
  <c r="AE116" i="1"/>
  <c r="AD116" i="1"/>
  <c r="AC116" i="1"/>
  <c r="AB116" i="1"/>
  <c r="AA116" i="1"/>
  <c r="Z116" i="1"/>
  <c r="Y116" i="1"/>
  <c r="X116" i="1"/>
  <c r="W116" i="1"/>
  <c r="V116" i="1"/>
  <c r="U116" i="1"/>
  <c r="T116" i="1"/>
  <c r="S116" i="1"/>
  <c r="R116" i="1"/>
  <c r="Q116" i="1"/>
  <c r="P116" i="1"/>
  <c r="O116" i="1"/>
  <c r="N116" i="1"/>
  <c r="M116" i="1"/>
  <c r="L116" i="1"/>
  <c r="K116" i="1"/>
  <c r="J116" i="1"/>
  <c r="H116" i="1"/>
  <c r="G116" i="1"/>
  <c r="E116" i="1"/>
  <c r="F116" i="1" s="1"/>
  <c r="FX56" i="1"/>
  <c r="FW56" i="1"/>
  <c r="FV56" i="1"/>
  <c r="FU56" i="1"/>
  <c r="FT56" i="1"/>
  <c r="FS56" i="1"/>
  <c r="FR56" i="1"/>
  <c r="FP56" i="1"/>
  <c r="FO56" i="1"/>
  <c r="FN56" i="1"/>
  <c r="FM56" i="1"/>
  <c r="FK56" i="1"/>
  <c r="FJ56" i="1"/>
  <c r="FI56" i="1"/>
  <c r="FH56" i="1"/>
  <c r="FG56" i="1"/>
  <c r="FF56" i="1"/>
  <c r="FE56" i="1"/>
  <c r="FD56" i="1"/>
  <c r="FC56" i="1"/>
  <c r="FB56" i="1"/>
  <c r="FA56" i="1"/>
  <c r="EZ56" i="1"/>
  <c r="EY56" i="1"/>
  <c r="EX56" i="1"/>
  <c r="ET56" i="1"/>
  <c r="ES56" i="1"/>
  <c r="ER56" i="1"/>
  <c r="EQ56" i="1"/>
  <c r="EP56" i="1"/>
  <c r="EO56" i="1"/>
  <c r="EN56" i="1"/>
  <c r="EM56" i="1"/>
  <c r="EL56" i="1"/>
  <c r="EK56" i="1"/>
  <c r="EJ56" i="1"/>
  <c r="EI56" i="1"/>
  <c r="EH56" i="1"/>
  <c r="EG56" i="1"/>
  <c r="EF56" i="1"/>
  <c r="EE56" i="1"/>
  <c r="ED56" i="1"/>
  <c r="EC56" i="1"/>
  <c r="EB56" i="1"/>
  <c r="EA56" i="1"/>
  <c r="DZ56" i="1"/>
  <c r="DY56" i="1"/>
  <c r="DW56" i="1"/>
  <c r="DV56" i="1"/>
  <c r="DU56" i="1"/>
  <c r="DT56" i="1"/>
  <c r="DS56" i="1"/>
  <c r="DR56" i="1"/>
  <c r="DQ56" i="1"/>
  <c r="DP56" i="1"/>
  <c r="DO56" i="1"/>
  <c r="DN56" i="1"/>
  <c r="DM56" i="1"/>
  <c r="DL56" i="1"/>
  <c r="DK56" i="1"/>
  <c r="DJ56" i="1"/>
  <c r="DI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AC56" i="1"/>
  <c r="AB56" i="1"/>
  <c r="AA56" i="1"/>
  <c r="Z56" i="1"/>
  <c r="Y56" i="1"/>
  <c r="X56" i="1"/>
  <c r="W56" i="1"/>
  <c r="V56" i="1"/>
  <c r="U56" i="1"/>
  <c r="T56" i="1"/>
  <c r="S56" i="1"/>
  <c r="R56" i="1"/>
  <c r="Q56" i="1"/>
  <c r="P56" i="1"/>
  <c r="O56" i="1"/>
  <c r="N56" i="1"/>
  <c r="M56" i="1"/>
  <c r="L56" i="1"/>
  <c r="K56" i="1"/>
  <c r="J56" i="1"/>
  <c r="H56" i="1"/>
  <c r="G56" i="1"/>
  <c r="E56" i="1"/>
  <c r="F56" i="1" s="1"/>
  <c r="FX53" i="1"/>
  <c r="FW53" i="1"/>
  <c r="FV53" i="1"/>
  <c r="FU53" i="1"/>
  <c r="FT53" i="1"/>
  <c r="FS53" i="1"/>
  <c r="FR53" i="1"/>
  <c r="FP53" i="1"/>
  <c r="FO53" i="1"/>
  <c r="FN53" i="1"/>
  <c r="FM53" i="1"/>
  <c r="FK53" i="1"/>
  <c r="FJ53" i="1"/>
  <c r="FI53" i="1"/>
  <c r="FH53" i="1"/>
  <c r="FG53" i="1"/>
  <c r="FF53" i="1"/>
  <c r="FE53" i="1"/>
  <c r="FD53" i="1"/>
  <c r="FC53" i="1"/>
  <c r="FB53" i="1"/>
  <c r="FA53" i="1"/>
  <c r="EZ53" i="1"/>
  <c r="EY53" i="1"/>
  <c r="EX53" i="1"/>
  <c r="ET53" i="1"/>
  <c r="ES53" i="1"/>
  <c r="ER53" i="1"/>
  <c r="EQ53" i="1"/>
  <c r="EP53" i="1"/>
  <c r="EO53" i="1"/>
  <c r="EN53" i="1"/>
  <c r="EM53" i="1"/>
  <c r="EL53" i="1"/>
  <c r="EK53" i="1"/>
  <c r="EJ53" i="1"/>
  <c r="EI53" i="1"/>
  <c r="EH53" i="1"/>
  <c r="EG53" i="1"/>
  <c r="EF53" i="1"/>
  <c r="EE53" i="1"/>
  <c r="ED53" i="1"/>
  <c r="EC53" i="1"/>
  <c r="EB53" i="1"/>
  <c r="EA53" i="1"/>
  <c r="DZ53" i="1"/>
  <c r="DY53" i="1"/>
  <c r="DW53" i="1"/>
  <c r="DV53" i="1"/>
  <c r="DU53" i="1"/>
  <c r="DT53" i="1"/>
  <c r="DS53" i="1"/>
  <c r="DR53" i="1"/>
  <c r="DQ53" i="1"/>
  <c r="DP53" i="1"/>
  <c r="DO53" i="1"/>
  <c r="DN53" i="1"/>
  <c r="DM53" i="1"/>
  <c r="DL53" i="1"/>
  <c r="DK53" i="1"/>
  <c r="DJ53" i="1"/>
  <c r="DI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S53" i="1"/>
  <c r="R53" i="1"/>
  <c r="Q53" i="1"/>
  <c r="P53" i="1"/>
  <c r="O53" i="1"/>
  <c r="N53" i="1"/>
  <c r="M53" i="1"/>
  <c r="L53" i="1"/>
  <c r="K53" i="1"/>
  <c r="J53" i="1"/>
  <c r="H53" i="1"/>
  <c r="G53" i="1"/>
  <c r="E53" i="1"/>
  <c r="F53" i="1" s="1"/>
  <c r="FX52" i="1"/>
  <c r="FW52" i="1"/>
  <c r="FV52" i="1"/>
  <c r="FU52" i="1"/>
  <c r="FT52" i="1"/>
  <c r="FS52" i="1"/>
  <c r="FR52" i="1"/>
  <c r="FP52" i="1"/>
  <c r="FO52" i="1"/>
  <c r="FN52" i="1"/>
  <c r="FM52" i="1"/>
  <c r="FK52" i="1"/>
  <c r="FJ52" i="1"/>
  <c r="FI52" i="1"/>
  <c r="FH52" i="1"/>
  <c r="FG52" i="1"/>
  <c r="FF52" i="1"/>
  <c r="FE52" i="1"/>
  <c r="FD52" i="1"/>
  <c r="FC52" i="1"/>
  <c r="FB52" i="1"/>
  <c r="FA52" i="1"/>
  <c r="EZ52" i="1"/>
  <c r="EY52" i="1"/>
  <c r="EX52" i="1"/>
  <c r="ET52" i="1"/>
  <c r="ES52" i="1"/>
  <c r="ER52" i="1"/>
  <c r="EQ52" i="1"/>
  <c r="EP52" i="1"/>
  <c r="EO52" i="1"/>
  <c r="EN52" i="1"/>
  <c r="EM52" i="1"/>
  <c r="EL52" i="1"/>
  <c r="EK52" i="1"/>
  <c r="EJ52" i="1"/>
  <c r="EI52" i="1"/>
  <c r="EH52" i="1"/>
  <c r="EG52" i="1"/>
  <c r="EF52" i="1"/>
  <c r="EE52" i="1"/>
  <c r="ED52" i="1"/>
  <c r="EC52" i="1"/>
  <c r="EB52" i="1"/>
  <c r="EA52" i="1"/>
  <c r="DZ52" i="1"/>
  <c r="DY52" i="1"/>
  <c r="DW52" i="1"/>
  <c r="DV52" i="1"/>
  <c r="DU52" i="1"/>
  <c r="DT52" i="1"/>
  <c r="DS52" i="1"/>
  <c r="DR52" i="1"/>
  <c r="DQ52" i="1"/>
  <c r="DP52" i="1"/>
  <c r="DO52" i="1"/>
  <c r="DN52" i="1"/>
  <c r="DM52" i="1"/>
  <c r="DL52" i="1"/>
  <c r="DK52" i="1"/>
  <c r="DJ52" i="1"/>
  <c r="DI52" i="1"/>
  <c r="DH52" i="1"/>
  <c r="DG52" i="1"/>
  <c r="DF52" i="1"/>
  <c r="DE52" i="1"/>
  <c r="DD52" i="1"/>
  <c r="DC52" i="1"/>
  <c r="DB52" i="1"/>
  <c r="DA52" i="1"/>
  <c r="CZ52" i="1"/>
  <c r="CY52" i="1"/>
  <c r="CX52" i="1"/>
  <c r="CW52" i="1"/>
  <c r="CV52" i="1"/>
  <c r="CU52" i="1"/>
  <c r="CT52" i="1"/>
  <c r="CS52" i="1"/>
  <c r="CR52" i="1"/>
  <c r="CQ52" i="1"/>
  <c r="CP52" i="1"/>
  <c r="CO52" i="1"/>
  <c r="CN52" i="1"/>
  <c r="CM52" i="1"/>
  <c r="CL52" i="1"/>
  <c r="CK52" i="1"/>
  <c r="CJ52" i="1"/>
  <c r="CI52" i="1"/>
  <c r="CH52" i="1"/>
  <c r="CG52" i="1"/>
  <c r="CF52" i="1"/>
  <c r="CE52" i="1"/>
  <c r="CD52" i="1"/>
  <c r="CC52" i="1"/>
  <c r="CB52" i="1"/>
  <c r="CA52" i="1"/>
  <c r="BZ52" i="1"/>
  <c r="BY52"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D52" i="1"/>
  <c r="AC52" i="1"/>
  <c r="AB52" i="1"/>
  <c r="AA52" i="1"/>
  <c r="Z52" i="1"/>
  <c r="Y52" i="1"/>
  <c r="X52" i="1"/>
  <c r="W52" i="1"/>
  <c r="V52" i="1"/>
  <c r="U52" i="1"/>
  <c r="T52" i="1"/>
  <c r="S52" i="1"/>
  <c r="R52" i="1"/>
  <c r="Q52" i="1"/>
  <c r="P52" i="1"/>
  <c r="O52" i="1"/>
  <c r="N52" i="1"/>
  <c r="M52" i="1"/>
  <c r="L52" i="1"/>
  <c r="K52" i="1"/>
  <c r="J52" i="1"/>
  <c r="H52" i="1"/>
  <c r="G52" i="1"/>
  <c r="E52" i="1"/>
  <c r="F52" i="1" s="1"/>
  <c r="FX115" i="1"/>
  <c r="FW115" i="1"/>
  <c r="FV115" i="1"/>
  <c r="FU115" i="1"/>
  <c r="FT115" i="1"/>
  <c r="FS115" i="1"/>
  <c r="FR115" i="1"/>
  <c r="FP115" i="1"/>
  <c r="FO115" i="1"/>
  <c r="FN115" i="1"/>
  <c r="FM115" i="1"/>
  <c r="FK115" i="1"/>
  <c r="FJ115" i="1"/>
  <c r="FI115" i="1"/>
  <c r="FH115" i="1"/>
  <c r="FG115" i="1"/>
  <c r="FF115" i="1"/>
  <c r="FE115" i="1"/>
  <c r="FD115" i="1"/>
  <c r="FC115" i="1"/>
  <c r="FB115" i="1"/>
  <c r="FA115" i="1"/>
  <c r="EZ115" i="1"/>
  <c r="EY115" i="1"/>
  <c r="EX115" i="1"/>
  <c r="ET115" i="1"/>
  <c r="ES115" i="1"/>
  <c r="ER115" i="1"/>
  <c r="EQ115" i="1"/>
  <c r="EP115" i="1"/>
  <c r="EO115" i="1"/>
  <c r="EN115" i="1"/>
  <c r="EM115" i="1"/>
  <c r="EL115" i="1"/>
  <c r="EK115" i="1"/>
  <c r="EJ115" i="1"/>
  <c r="EI115" i="1"/>
  <c r="EH115" i="1"/>
  <c r="EG115" i="1"/>
  <c r="EF115" i="1"/>
  <c r="EE115" i="1"/>
  <c r="ED115" i="1"/>
  <c r="EC115" i="1"/>
  <c r="EB115" i="1"/>
  <c r="EA115" i="1"/>
  <c r="DZ115" i="1"/>
  <c r="DY115" i="1"/>
  <c r="DW115" i="1"/>
  <c r="DV115" i="1"/>
  <c r="DU115" i="1"/>
  <c r="DT115" i="1"/>
  <c r="DS115" i="1"/>
  <c r="DR115" i="1"/>
  <c r="DQ115" i="1"/>
  <c r="DP115" i="1"/>
  <c r="DO115" i="1"/>
  <c r="DN115" i="1"/>
  <c r="DM115" i="1"/>
  <c r="DL115" i="1"/>
  <c r="DK115" i="1"/>
  <c r="DJ115" i="1"/>
  <c r="DI115" i="1"/>
  <c r="DH115" i="1"/>
  <c r="DG115" i="1"/>
  <c r="DF115" i="1"/>
  <c r="DE115" i="1"/>
  <c r="DD115" i="1"/>
  <c r="DC115" i="1"/>
  <c r="DB115" i="1"/>
  <c r="DA115" i="1"/>
  <c r="CZ115" i="1"/>
  <c r="CY115" i="1"/>
  <c r="CX115" i="1"/>
  <c r="CW115" i="1"/>
  <c r="CV115" i="1"/>
  <c r="CU115" i="1"/>
  <c r="CT115" i="1"/>
  <c r="CS115" i="1"/>
  <c r="CR115" i="1"/>
  <c r="CQ115" i="1"/>
  <c r="CP115" i="1"/>
  <c r="CO115" i="1"/>
  <c r="CN115" i="1"/>
  <c r="CM115" i="1"/>
  <c r="CL115" i="1"/>
  <c r="CK115" i="1"/>
  <c r="CJ115" i="1"/>
  <c r="CI115" i="1"/>
  <c r="CH115" i="1"/>
  <c r="CG115" i="1"/>
  <c r="CF115" i="1"/>
  <c r="CE115" i="1"/>
  <c r="CD115" i="1"/>
  <c r="CC115" i="1"/>
  <c r="CB115" i="1"/>
  <c r="CA115" i="1"/>
  <c r="BZ115" i="1"/>
  <c r="BY115" i="1"/>
  <c r="BX115" i="1"/>
  <c r="BW115" i="1"/>
  <c r="BV115" i="1"/>
  <c r="BU115" i="1"/>
  <c r="BT115" i="1"/>
  <c r="BS115" i="1"/>
  <c r="BR115" i="1"/>
  <c r="BQ115" i="1"/>
  <c r="BP115" i="1"/>
  <c r="BO115" i="1"/>
  <c r="BN115" i="1"/>
  <c r="BM115" i="1"/>
  <c r="BL115" i="1"/>
  <c r="BK115" i="1"/>
  <c r="BJ115" i="1"/>
  <c r="BI115" i="1"/>
  <c r="BH115" i="1"/>
  <c r="BG115" i="1"/>
  <c r="BF115" i="1"/>
  <c r="BE115" i="1"/>
  <c r="BD115" i="1"/>
  <c r="BC115" i="1"/>
  <c r="BB115" i="1"/>
  <c r="BA115" i="1"/>
  <c r="AZ115" i="1"/>
  <c r="AY115" i="1"/>
  <c r="AX115" i="1"/>
  <c r="AW115" i="1"/>
  <c r="AV115" i="1"/>
  <c r="AU115" i="1"/>
  <c r="AT115" i="1"/>
  <c r="AS115" i="1"/>
  <c r="AR115" i="1"/>
  <c r="AQ115" i="1"/>
  <c r="AP115" i="1"/>
  <c r="AO115" i="1"/>
  <c r="AN115" i="1"/>
  <c r="AM115" i="1"/>
  <c r="AL115" i="1"/>
  <c r="AK115"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H115" i="1"/>
  <c r="G115" i="1"/>
  <c r="E115" i="1"/>
  <c r="F115" i="1" s="1"/>
  <c r="FX49" i="1"/>
  <c r="FW49" i="1"/>
  <c r="FV49" i="1"/>
  <c r="FU49" i="1"/>
  <c r="FT49" i="1"/>
  <c r="FS49" i="1"/>
  <c r="FR49" i="1"/>
  <c r="FP49" i="1"/>
  <c r="FO49" i="1"/>
  <c r="FN49" i="1"/>
  <c r="FM49" i="1"/>
  <c r="FK49" i="1"/>
  <c r="FJ49" i="1"/>
  <c r="FI49" i="1"/>
  <c r="FH49" i="1"/>
  <c r="FG49" i="1"/>
  <c r="FF49" i="1"/>
  <c r="FE49" i="1"/>
  <c r="FD49" i="1"/>
  <c r="FC49" i="1"/>
  <c r="FB49" i="1"/>
  <c r="FA49" i="1"/>
  <c r="EZ49" i="1"/>
  <c r="EY49" i="1"/>
  <c r="EX49" i="1"/>
  <c r="ET49" i="1"/>
  <c r="ES49" i="1"/>
  <c r="ER49" i="1"/>
  <c r="EQ49" i="1"/>
  <c r="EP49" i="1"/>
  <c r="EO49" i="1"/>
  <c r="EN49" i="1"/>
  <c r="EM49" i="1"/>
  <c r="EL49" i="1"/>
  <c r="EK49" i="1"/>
  <c r="EJ49" i="1"/>
  <c r="EI49" i="1"/>
  <c r="EH49" i="1"/>
  <c r="EG49" i="1"/>
  <c r="EF49" i="1"/>
  <c r="EE49" i="1"/>
  <c r="ED49" i="1"/>
  <c r="EC49" i="1"/>
  <c r="EB49" i="1"/>
  <c r="EA49" i="1"/>
  <c r="DZ49" i="1"/>
  <c r="DY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H49" i="1"/>
  <c r="G49" i="1"/>
  <c r="E49" i="1"/>
  <c r="F49" i="1" s="1"/>
  <c r="FX109" i="1"/>
  <c r="FW109" i="1"/>
  <c r="FV109" i="1"/>
  <c r="FU109" i="1"/>
  <c r="FT109" i="1"/>
  <c r="FS109" i="1"/>
  <c r="FR109" i="1"/>
  <c r="FP109" i="1"/>
  <c r="FO109" i="1"/>
  <c r="FN109" i="1"/>
  <c r="FM109" i="1"/>
  <c r="FK109" i="1"/>
  <c r="FJ109" i="1"/>
  <c r="FI109" i="1"/>
  <c r="FH109" i="1"/>
  <c r="FG109" i="1"/>
  <c r="FF109" i="1"/>
  <c r="FE109" i="1"/>
  <c r="FD109" i="1"/>
  <c r="FC109" i="1"/>
  <c r="FB109" i="1"/>
  <c r="FA109" i="1"/>
  <c r="EZ109" i="1"/>
  <c r="EY109" i="1"/>
  <c r="EX109" i="1"/>
  <c r="ET109" i="1"/>
  <c r="ES109" i="1"/>
  <c r="ER109" i="1"/>
  <c r="EQ109" i="1"/>
  <c r="EP109" i="1"/>
  <c r="EO109" i="1"/>
  <c r="EN109" i="1"/>
  <c r="EM109" i="1"/>
  <c r="EL109" i="1"/>
  <c r="EK109" i="1"/>
  <c r="EJ109" i="1"/>
  <c r="EI109" i="1"/>
  <c r="EH109" i="1"/>
  <c r="EG109" i="1"/>
  <c r="EF109" i="1"/>
  <c r="EE109" i="1"/>
  <c r="ED109" i="1"/>
  <c r="EC109" i="1"/>
  <c r="EB109" i="1"/>
  <c r="EA109" i="1"/>
  <c r="DZ109" i="1"/>
  <c r="DY109" i="1"/>
  <c r="DW109" i="1"/>
  <c r="DV109" i="1"/>
  <c r="DU109" i="1"/>
  <c r="DT109" i="1"/>
  <c r="DS109" i="1"/>
  <c r="DR109" i="1"/>
  <c r="DQ109" i="1"/>
  <c r="DP109" i="1"/>
  <c r="DO109" i="1"/>
  <c r="DN109" i="1"/>
  <c r="DM109" i="1"/>
  <c r="DL109" i="1"/>
  <c r="DK109" i="1"/>
  <c r="DJ109" i="1"/>
  <c r="DI109" i="1"/>
  <c r="DH109" i="1"/>
  <c r="DG109" i="1"/>
  <c r="DF109" i="1"/>
  <c r="DE109" i="1"/>
  <c r="DD109" i="1"/>
  <c r="DC109" i="1"/>
  <c r="DB109" i="1"/>
  <c r="DA109" i="1"/>
  <c r="CZ109" i="1"/>
  <c r="CY109" i="1"/>
  <c r="CX109" i="1"/>
  <c r="CW109" i="1"/>
  <c r="CV109" i="1"/>
  <c r="CU109" i="1"/>
  <c r="CT109" i="1"/>
  <c r="CS109" i="1"/>
  <c r="CR109" i="1"/>
  <c r="CQ109" i="1"/>
  <c r="CP109" i="1"/>
  <c r="CO109" i="1"/>
  <c r="CN109" i="1"/>
  <c r="CM109" i="1"/>
  <c r="CL109" i="1"/>
  <c r="CK109" i="1"/>
  <c r="CJ109" i="1"/>
  <c r="CI109" i="1"/>
  <c r="CH109" i="1"/>
  <c r="CG109" i="1"/>
  <c r="CF109" i="1"/>
  <c r="CE109" i="1"/>
  <c r="CD109" i="1"/>
  <c r="CC109" i="1"/>
  <c r="CB109" i="1"/>
  <c r="CA109" i="1"/>
  <c r="BZ109" i="1"/>
  <c r="BY109"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AG109" i="1"/>
  <c r="AF109" i="1"/>
  <c r="AE109" i="1"/>
  <c r="AD109" i="1"/>
  <c r="AC109" i="1"/>
  <c r="AB109" i="1"/>
  <c r="AA109" i="1"/>
  <c r="Z109" i="1"/>
  <c r="Y109" i="1"/>
  <c r="X109" i="1"/>
  <c r="W109" i="1"/>
  <c r="V109" i="1"/>
  <c r="U109" i="1"/>
  <c r="T109" i="1"/>
  <c r="S109" i="1"/>
  <c r="R109" i="1"/>
  <c r="Q109" i="1"/>
  <c r="P109" i="1"/>
  <c r="O109" i="1"/>
  <c r="N109" i="1"/>
  <c r="M109" i="1"/>
  <c r="L109" i="1"/>
  <c r="K109" i="1"/>
  <c r="J109" i="1"/>
  <c r="H109" i="1"/>
  <c r="G109" i="1"/>
  <c r="E109" i="1"/>
  <c r="F109" i="1" s="1"/>
  <c r="FX48" i="1"/>
  <c r="FW48" i="1"/>
  <c r="FV48" i="1"/>
  <c r="FU48" i="1"/>
  <c r="FT48" i="1"/>
  <c r="FS48" i="1"/>
  <c r="FR48" i="1"/>
  <c r="FP48" i="1"/>
  <c r="FO48" i="1"/>
  <c r="FN48" i="1"/>
  <c r="FM48" i="1"/>
  <c r="FK48" i="1"/>
  <c r="FJ48" i="1"/>
  <c r="FI48" i="1"/>
  <c r="FH48" i="1"/>
  <c r="FG48" i="1"/>
  <c r="FF48" i="1"/>
  <c r="FE48" i="1"/>
  <c r="FD48" i="1"/>
  <c r="FC48" i="1"/>
  <c r="FB48" i="1"/>
  <c r="FA48" i="1"/>
  <c r="EZ48" i="1"/>
  <c r="EY48" i="1"/>
  <c r="EX48" i="1"/>
  <c r="ET48" i="1"/>
  <c r="ES48" i="1"/>
  <c r="ER48" i="1"/>
  <c r="EQ48" i="1"/>
  <c r="EP48" i="1"/>
  <c r="EO48" i="1"/>
  <c r="EN48" i="1"/>
  <c r="EM48" i="1"/>
  <c r="EL48" i="1"/>
  <c r="EK48" i="1"/>
  <c r="EJ48" i="1"/>
  <c r="EI48" i="1"/>
  <c r="EH48" i="1"/>
  <c r="EG48" i="1"/>
  <c r="EF48" i="1"/>
  <c r="EE48" i="1"/>
  <c r="ED48" i="1"/>
  <c r="EC48" i="1"/>
  <c r="EB48" i="1"/>
  <c r="EA48" i="1"/>
  <c r="DZ48" i="1"/>
  <c r="DY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H48" i="1"/>
  <c r="G48" i="1"/>
  <c r="E48" i="1"/>
  <c r="F48" i="1" s="1"/>
  <c r="FX106" i="1"/>
  <c r="FW106" i="1"/>
  <c r="FV106" i="1"/>
  <c r="FU106" i="1"/>
  <c r="FT106" i="1"/>
  <c r="FS106" i="1"/>
  <c r="FR106" i="1"/>
  <c r="FP106" i="1"/>
  <c r="FO106" i="1"/>
  <c r="FN106" i="1"/>
  <c r="FM106" i="1"/>
  <c r="FK106" i="1"/>
  <c r="FJ106" i="1"/>
  <c r="FI106" i="1"/>
  <c r="FH106" i="1"/>
  <c r="FG106" i="1"/>
  <c r="FF106" i="1"/>
  <c r="FE106" i="1"/>
  <c r="FD106" i="1"/>
  <c r="FC106" i="1"/>
  <c r="FB106" i="1"/>
  <c r="FA106" i="1"/>
  <c r="EZ106" i="1"/>
  <c r="EY106" i="1"/>
  <c r="EX106" i="1"/>
  <c r="ET106" i="1"/>
  <c r="ES106" i="1"/>
  <c r="ER106" i="1"/>
  <c r="EQ106" i="1"/>
  <c r="EP106" i="1"/>
  <c r="EO106" i="1"/>
  <c r="EN106" i="1"/>
  <c r="EM106" i="1"/>
  <c r="EL106" i="1"/>
  <c r="EK106" i="1"/>
  <c r="EJ106" i="1"/>
  <c r="EI106" i="1"/>
  <c r="EH106" i="1"/>
  <c r="EG106" i="1"/>
  <c r="EF106" i="1"/>
  <c r="EE106" i="1"/>
  <c r="ED106" i="1"/>
  <c r="EC106" i="1"/>
  <c r="EB106" i="1"/>
  <c r="EA106" i="1"/>
  <c r="DZ106" i="1"/>
  <c r="DY106" i="1"/>
  <c r="DW106" i="1"/>
  <c r="DV106" i="1"/>
  <c r="DU106" i="1"/>
  <c r="DT106" i="1"/>
  <c r="DS106" i="1"/>
  <c r="DR106" i="1"/>
  <c r="DQ106" i="1"/>
  <c r="DP106" i="1"/>
  <c r="DO106" i="1"/>
  <c r="DN106" i="1"/>
  <c r="DM106" i="1"/>
  <c r="DL106" i="1"/>
  <c r="DK106" i="1"/>
  <c r="DJ106" i="1"/>
  <c r="DI106" i="1"/>
  <c r="DH106" i="1"/>
  <c r="DG106" i="1"/>
  <c r="DF106" i="1"/>
  <c r="DE106" i="1"/>
  <c r="DD106" i="1"/>
  <c r="DC106" i="1"/>
  <c r="DB106" i="1"/>
  <c r="DA106" i="1"/>
  <c r="CZ106" i="1"/>
  <c r="CY106" i="1"/>
  <c r="CX106" i="1"/>
  <c r="CW106" i="1"/>
  <c r="CV106" i="1"/>
  <c r="CU106" i="1"/>
  <c r="CT106" i="1"/>
  <c r="CS106" i="1"/>
  <c r="CR106" i="1"/>
  <c r="CQ106" i="1"/>
  <c r="CP106" i="1"/>
  <c r="CO106" i="1"/>
  <c r="CN106" i="1"/>
  <c r="CM106" i="1"/>
  <c r="CL106" i="1"/>
  <c r="CK106" i="1"/>
  <c r="CJ106" i="1"/>
  <c r="CI106" i="1"/>
  <c r="CH106" i="1"/>
  <c r="CG106" i="1"/>
  <c r="CF106" i="1"/>
  <c r="CE106" i="1"/>
  <c r="CD106" i="1"/>
  <c r="CC106" i="1"/>
  <c r="CB106" i="1"/>
  <c r="CA106" i="1"/>
  <c r="BZ106" i="1"/>
  <c r="BY106"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AG106" i="1"/>
  <c r="AF106" i="1"/>
  <c r="AE106" i="1"/>
  <c r="AD106" i="1"/>
  <c r="AC106" i="1"/>
  <c r="AB106" i="1"/>
  <c r="AA106" i="1"/>
  <c r="Z106" i="1"/>
  <c r="Y106" i="1"/>
  <c r="X106" i="1"/>
  <c r="W106" i="1"/>
  <c r="V106" i="1"/>
  <c r="U106" i="1"/>
  <c r="T106" i="1"/>
  <c r="S106" i="1"/>
  <c r="R106" i="1"/>
  <c r="Q106" i="1"/>
  <c r="P106" i="1"/>
  <c r="O106" i="1"/>
  <c r="N106" i="1"/>
  <c r="M106" i="1"/>
  <c r="L106" i="1"/>
  <c r="K106" i="1"/>
  <c r="J106" i="1"/>
  <c r="H106" i="1"/>
  <c r="G106" i="1"/>
  <c r="E106" i="1"/>
  <c r="F106" i="1" s="1"/>
  <c r="FX105" i="1"/>
  <c r="FW105" i="1"/>
  <c r="FV105" i="1"/>
  <c r="FU105" i="1"/>
  <c r="FT105" i="1"/>
  <c r="FS105" i="1"/>
  <c r="FR105" i="1"/>
  <c r="FP105" i="1"/>
  <c r="FO105" i="1"/>
  <c r="FN105" i="1"/>
  <c r="FM105" i="1"/>
  <c r="FK105" i="1"/>
  <c r="FJ105" i="1"/>
  <c r="FI105" i="1"/>
  <c r="FH105" i="1"/>
  <c r="FG105" i="1"/>
  <c r="FF105" i="1"/>
  <c r="FE105" i="1"/>
  <c r="FD105" i="1"/>
  <c r="FC105" i="1"/>
  <c r="FB105" i="1"/>
  <c r="FA105" i="1"/>
  <c r="EZ105" i="1"/>
  <c r="EY105" i="1"/>
  <c r="EX105" i="1"/>
  <c r="ET105" i="1"/>
  <c r="ES105" i="1"/>
  <c r="ER105" i="1"/>
  <c r="EQ105" i="1"/>
  <c r="EP105" i="1"/>
  <c r="EO105" i="1"/>
  <c r="EN105" i="1"/>
  <c r="EM105" i="1"/>
  <c r="EL105" i="1"/>
  <c r="EK105" i="1"/>
  <c r="EJ105" i="1"/>
  <c r="EI105" i="1"/>
  <c r="EH105" i="1"/>
  <c r="EG105" i="1"/>
  <c r="EF105" i="1"/>
  <c r="EE105" i="1"/>
  <c r="ED105" i="1"/>
  <c r="EC105" i="1"/>
  <c r="EB105" i="1"/>
  <c r="EA105" i="1"/>
  <c r="DZ105" i="1"/>
  <c r="DY105" i="1"/>
  <c r="DW105" i="1"/>
  <c r="DV105" i="1"/>
  <c r="DU105" i="1"/>
  <c r="DT105" i="1"/>
  <c r="DS105" i="1"/>
  <c r="DR105" i="1"/>
  <c r="DQ105" i="1"/>
  <c r="DP105" i="1"/>
  <c r="DO105" i="1"/>
  <c r="DN105" i="1"/>
  <c r="DM105" i="1"/>
  <c r="DL105" i="1"/>
  <c r="DK105" i="1"/>
  <c r="DJ105" i="1"/>
  <c r="DI105" i="1"/>
  <c r="DH105" i="1"/>
  <c r="DG105" i="1"/>
  <c r="DF105" i="1"/>
  <c r="DE105" i="1"/>
  <c r="DD105" i="1"/>
  <c r="DC105" i="1"/>
  <c r="DB105" i="1"/>
  <c r="DA105" i="1"/>
  <c r="CZ105" i="1"/>
  <c r="CY105" i="1"/>
  <c r="CX105" i="1"/>
  <c r="CW105" i="1"/>
  <c r="CV105" i="1"/>
  <c r="CU105" i="1"/>
  <c r="CT105" i="1"/>
  <c r="CS105" i="1"/>
  <c r="CR105" i="1"/>
  <c r="CQ105" i="1"/>
  <c r="CP105" i="1"/>
  <c r="CO105" i="1"/>
  <c r="CN105" i="1"/>
  <c r="CM105" i="1"/>
  <c r="CL105" i="1"/>
  <c r="CK105" i="1"/>
  <c r="CJ105" i="1"/>
  <c r="CI105" i="1"/>
  <c r="CH105" i="1"/>
  <c r="CG105" i="1"/>
  <c r="CF105" i="1"/>
  <c r="CE105" i="1"/>
  <c r="CD105" i="1"/>
  <c r="CC105" i="1"/>
  <c r="CB105" i="1"/>
  <c r="CA105" i="1"/>
  <c r="BZ105" i="1"/>
  <c r="BY105"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AG105" i="1"/>
  <c r="AF105" i="1"/>
  <c r="AE105" i="1"/>
  <c r="AD105" i="1"/>
  <c r="AC105" i="1"/>
  <c r="AB105" i="1"/>
  <c r="AA105" i="1"/>
  <c r="Z105" i="1"/>
  <c r="Y105" i="1"/>
  <c r="X105" i="1"/>
  <c r="W105" i="1"/>
  <c r="V105" i="1"/>
  <c r="U105" i="1"/>
  <c r="T105" i="1"/>
  <c r="S105" i="1"/>
  <c r="R105" i="1"/>
  <c r="Q105" i="1"/>
  <c r="P105" i="1"/>
  <c r="O105" i="1"/>
  <c r="N105" i="1"/>
  <c r="M105" i="1"/>
  <c r="L105" i="1"/>
  <c r="K105" i="1"/>
  <c r="J105" i="1"/>
  <c r="H105" i="1"/>
  <c r="G105" i="1"/>
  <c r="E105" i="1"/>
  <c r="F105" i="1" s="1"/>
  <c r="FX103" i="1"/>
  <c r="FW103" i="1"/>
  <c r="FV103" i="1"/>
  <c r="FU103" i="1"/>
  <c r="FT103" i="1"/>
  <c r="FS103" i="1"/>
  <c r="FR103" i="1"/>
  <c r="FP103" i="1"/>
  <c r="FO103" i="1"/>
  <c r="FN103" i="1"/>
  <c r="FM103" i="1"/>
  <c r="FK103" i="1"/>
  <c r="FJ103" i="1"/>
  <c r="FI103" i="1"/>
  <c r="FH103" i="1"/>
  <c r="FG103" i="1"/>
  <c r="FF103" i="1"/>
  <c r="FE103" i="1"/>
  <c r="FD103" i="1"/>
  <c r="FC103" i="1"/>
  <c r="FB103" i="1"/>
  <c r="FA103" i="1"/>
  <c r="EZ103" i="1"/>
  <c r="EY103" i="1"/>
  <c r="EX103" i="1"/>
  <c r="ET103" i="1"/>
  <c r="ES103" i="1"/>
  <c r="ER103" i="1"/>
  <c r="EQ103" i="1"/>
  <c r="EP103" i="1"/>
  <c r="EO103" i="1"/>
  <c r="EN103" i="1"/>
  <c r="EM103" i="1"/>
  <c r="EL103" i="1"/>
  <c r="EK103" i="1"/>
  <c r="EJ103" i="1"/>
  <c r="EI103" i="1"/>
  <c r="EH103" i="1"/>
  <c r="EG103" i="1"/>
  <c r="EF103" i="1"/>
  <c r="EE103" i="1"/>
  <c r="ED103" i="1"/>
  <c r="EC103" i="1"/>
  <c r="EB103" i="1"/>
  <c r="EA103" i="1"/>
  <c r="DZ103" i="1"/>
  <c r="DY103" i="1"/>
  <c r="DW103" i="1"/>
  <c r="DV103" i="1"/>
  <c r="DU103" i="1"/>
  <c r="DT103" i="1"/>
  <c r="DS103" i="1"/>
  <c r="DR103" i="1"/>
  <c r="DQ103" i="1"/>
  <c r="DP103" i="1"/>
  <c r="DO103" i="1"/>
  <c r="DN103" i="1"/>
  <c r="DM103" i="1"/>
  <c r="DL103" i="1"/>
  <c r="DK103" i="1"/>
  <c r="DJ103" i="1"/>
  <c r="DI103" i="1"/>
  <c r="DH103" i="1"/>
  <c r="DG103" i="1"/>
  <c r="DF103" i="1"/>
  <c r="DE103" i="1"/>
  <c r="DD103" i="1"/>
  <c r="DC103" i="1"/>
  <c r="DB103" i="1"/>
  <c r="DA103" i="1"/>
  <c r="CZ103" i="1"/>
  <c r="CY103" i="1"/>
  <c r="CX103" i="1"/>
  <c r="CW103" i="1"/>
  <c r="CV103" i="1"/>
  <c r="CU103" i="1"/>
  <c r="CT103" i="1"/>
  <c r="CS103" i="1"/>
  <c r="CR103" i="1"/>
  <c r="CQ103" i="1"/>
  <c r="CP103" i="1"/>
  <c r="CO103" i="1"/>
  <c r="CN103" i="1"/>
  <c r="CM103" i="1"/>
  <c r="CL103" i="1"/>
  <c r="CK103" i="1"/>
  <c r="CJ103" i="1"/>
  <c r="CI103" i="1"/>
  <c r="CH103" i="1"/>
  <c r="CG103" i="1"/>
  <c r="CF103" i="1"/>
  <c r="CE103" i="1"/>
  <c r="CD103" i="1"/>
  <c r="CC103" i="1"/>
  <c r="CB103" i="1"/>
  <c r="CA103" i="1"/>
  <c r="BZ103" i="1"/>
  <c r="BY103"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AG103" i="1"/>
  <c r="AF103" i="1"/>
  <c r="AE103" i="1"/>
  <c r="AD103" i="1"/>
  <c r="AC103" i="1"/>
  <c r="AB103" i="1"/>
  <c r="AA103" i="1"/>
  <c r="Z103" i="1"/>
  <c r="Y103" i="1"/>
  <c r="X103" i="1"/>
  <c r="W103" i="1"/>
  <c r="V103" i="1"/>
  <c r="U103" i="1"/>
  <c r="T103" i="1"/>
  <c r="S103" i="1"/>
  <c r="R103" i="1"/>
  <c r="Q103" i="1"/>
  <c r="P103" i="1"/>
  <c r="O103" i="1"/>
  <c r="N103" i="1"/>
  <c r="M103" i="1"/>
  <c r="L103" i="1"/>
  <c r="K103" i="1"/>
  <c r="J103" i="1"/>
  <c r="H103" i="1"/>
  <c r="G103" i="1"/>
  <c r="E103" i="1"/>
  <c r="F103" i="1" s="1"/>
  <c r="FX102" i="1"/>
  <c r="FW102" i="1"/>
  <c r="FV102" i="1"/>
  <c r="FU102" i="1"/>
  <c r="FT102" i="1"/>
  <c r="FS102" i="1"/>
  <c r="FR102" i="1"/>
  <c r="FP102" i="1"/>
  <c r="FO102" i="1"/>
  <c r="FN102" i="1"/>
  <c r="FM102" i="1"/>
  <c r="FK102" i="1"/>
  <c r="FJ102" i="1"/>
  <c r="FI102" i="1"/>
  <c r="FH102" i="1"/>
  <c r="FG102" i="1"/>
  <c r="FF102" i="1"/>
  <c r="FE102" i="1"/>
  <c r="FD102" i="1"/>
  <c r="FC102" i="1"/>
  <c r="FB102" i="1"/>
  <c r="FA102" i="1"/>
  <c r="EZ102" i="1"/>
  <c r="EY102" i="1"/>
  <c r="EX102" i="1"/>
  <c r="ET102" i="1"/>
  <c r="ES102" i="1"/>
  <c r="ER102" i="1"/>
  <c r="EQ102" i="1"/>
  <c r="EP102" i="1"/>
  <c r="EO102" i="1"/>
  <c r="EN102" i="1"/>
  <c r="EM102" i="1"/>
  <c r="EL102" i="1"/>
  <c r="EK102" i="1"/>
  <c r="EJ102" i="1"/>
  <c r="EI102" i="1"/>
  <c r="EH102" i="1"/>
  <c r="EG102" i="1"/>
  <c r="EF102" i="1"/>
  <c r="EE102" i="1"/>
  <c r="ED102" i="1"/>
  <c r="EC102" i="1"/>
  <c r="EB102" i="1"/>
  <c r="EA102" i="1"/>
  <c r="DZ102" i="1"/>
  <c r="DY102" i="1"/>
  <c r="DW102" i="1"/>
  <c r="DV102" i="1"/>
  <c r="DU102" i="1"/>
  <c r="DT102" i="1"/>
  <c r="DS102" i="1"/>
  <c r="DR102" i="1"/>
  <c r="DQ102" i="1"/>
  <c r="DP102" i="1"/>
  <c r="DO102" i="1"/>
  <c r="DN102" i="1"/>
  <c r="DM102" i="1"/>
  <c r="DL102" i="1"/>
  <c r="DK102" i="1"/>
  <c r="DJ102" i="1"/>
  <c r="DI102" i="1"/>
  <c r="DH102" i="1"/>
  <c r="DG102" i="1"/>
  <c r="DF102" i="1"/>
  <c r="DE102" i="1"/>
  <c r="DD102" i="1"/>
  <c r="DC102" i="1"/>
  <c r="DB102" i="1"/>
  <c r="DA102" i="1"/>
  <c r="CZ102" i="1"/>
  <c r="CY102" i="1"/>
  <c r="CX102" i="1"/>
  <c r="CW102" i="1"/>
  <c r="CV102" i="1"/>
  <c r="CU102" i="1"/>
  <c r="CT102" i="1"/>
  <c r="CS102" i="1"/>
  <c r="CR102" i="1"/>
  <c r="CQ102" i="1"/>
  <c r="CP102" i="1"/>
  <c r="CO102" i="1"/>
  <c r="CN102" i="1"/>
  <c r="CM102" i="1"/>
  <c r="CL102" i="1"/>
  <c r="CK102" i="1"/>
  <c r="CJ102" i="1"/>
  <c r="CI102" i="1"/>
  <c r="CH102" i="1"/>
  <c r="CG102" i="1"/>
  <c r="CF102" i="1"/>
  <c r="CE102" i="1"/>
  <c r="CD102" i="1"/>
  <c r="CC102" i="1"/>
  <c r="CB102" i="1"/>
  <c r="CA102" i="1"/>
  <c r="BZ102" i="1"/>
  <c r="BY102"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AG102" i="1"/>
  <c r="AF102" i="1"/>
  <c r="AE102" i="1"/>
  <c r="AD102" i="1"/>
  <c r="AC102" i="1"/>
  <c r="AB102" i="1"/>
  <c r="AA102" i="1"/>
  <c r="Z102" i="1"/>
  <c r="Y102" i="1"/>
  <c r="X102" i="1"/>
  <c r="W102" i="1"/>
  <c r="V102" i="1"/>
  <c r="U102" i="1"/>
  <c r="T102" i="1"/>
  <c r="S102" i="1"/>
  <c r="R102" i="1"/>
  <c r="Q102" i="1"/>
  <c r="P102" i="1"/>
  <c r="O102" i="1"/>
  <c r="N102" i="1"/>
  <c r="M102" i="1"/>
  <c r="L102" i="1"/>
  <c r="K102" i="1"/>
  <c r="J102" i="1"/>
  <c r="H102" i="1"/>
  <c r="G102" i="1"/>
  <c r="E102" i="1"/>
  <c r="F102" i="1" s="1"/>
  <c r="FX47" i="1"/>
  <c r="FW47" i="1"/>
  <c r="FV47" i="1"/>
  <c r="FU47" i="1"/>
  <c r="FT47" i="1"/>
  <c r="FS47" i="1"/>
  <c r="FR47" i="1"/>
  <c r="FP47" i="1"/>
  <c r="FO47" i="1"/>
  <c r="FN47" i="1"/>
  <c r="FM47" i="1"/>
  <c r="FK47" i="1"/>
  <c r="FJ47" i="1"/>
  <c r="FI47" i="1"/>
  <c r="FH47" i="1"/>
  <c r="FG47" i="1"/>
  <c r="FF47" i="1"/>
  <c r="FE47" i="1"/>
  <c r="FD47" i="1"/>
  <c r="FC47" i="1"/>
  <c r="FB47" i="1"/>
  <c r="FA47" i="1"/>
  <c r="EZ47" i="1"/>
  <c r="EY47" i="1"/>
  <c r="EX47" i="1"/>
  <c r="ET47" i="1"/>
  <c r="ES47" i="1"/>
  <c r="ER47" i="1"/>
  <c r="EQ47" i="1"/>
  <c r="EP47" i="1"/>
  <c r="EO47" i="1"/>
  <c r="EN47" i="1"/>
  <c r="EM47" i="1"/>
  <c r="EL47" i="1"/>
  <c r="EK47" i="1"/>
  <c r="EJ47" i="1"/>
  <c r="EI47" i="1"/>
  <c r="EH47" i="1"/>
  <c r="EG47" i="1"/>
  <c r="EF47" i="1"/>
  <c r="EE47" i="1"/>
  <c r="ED47" i="1"/>
  <c r="EC47" i="1"/>
  <c r="EB47" i="1"/>
  <c r="EA47" i="1"/>
  <c r="DZ47" i="1"/>
  <c r="DY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H47" i="1"/>
  <c r="G47" i="1"/>
  <c r="E47" i="1"/>
  <c r="F47" i="1" s="1"/>
  <c r="FX46" i="1"/>
  <c r="FW46" i="1"/>
  <c r="FV46" i="1"/>
  <c r="FU46" i="1"/>
  <c r="FT46" i="1"/>
  <c r="FS46" i="1"/>
  <c r="FR46" i="1"/>
  <c r="FP46" i="1"/>
  <c r="FO46" i="1"/>
  <c r="FN46" i="1"/>
  <c r="FM46" i="1"/>
  <c r="FK46" i="1"/>
  <c r="FJ46" i="1"/>
  <c r="FI46" i="1"/>
  <c r="FH46" i="1"/>
  <c r="FG46" i="1"/>
  <c r="FF46" i="1"/>
  <c r="FE46" i="1"/>
  <c r="FD46" i="1"/>
  <c r="FC46" i="1"/>
  <c r="FB46" i="1"/>
  <c r="FA46" i="1"/>
  <c r="EZ46" i="1"/>
  <c r="EY46" i="1"/>
  <c r="EX46" i="1"/>
  <c r="ET46" i="1"/>
  <c r="ES46" i="1"/>
  <c r="ER46" i="1"/>
  <c r="EQ46" i="1"/>
  <c r="EP46" i="1"/>
  <c r="EO46" i="1"/>
  <c r="EN46" i="1"/>
  <c r="EM46" i="1"/>
  <c r="EL46" i="1"/>
  <c r="EK46" i="1"/>
  <c r="EJ46" i="1"/>
  <c r="EI46" i="1"/>
  <c r="EH46" i="1"/>
  <c r="EG46" i="1"/>
  <c r="EF46" i="1"/>
  <c r="EE46" i="1"/>
  <c r="ED46" i="1"/>
  <c r="EC46" i="1"/>
  <c r="EB46" i="1"/>
  <c r="EA46" i="1"/>
  <c r="DZ46" i="1"/>
  <c r="DY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H46" i="1"/>
  <c r="G46" i="1"/>
  <c r="E46" i="1"/>
  <c r="F46" i="1" s="1"/>
  <c r="FX45" i="1"/>
  <c r="FW45" i="1"/>
  <c r="FV45" i="1"/>
  <c r="FU45" i="1"/>
  <c r="FT45" i="1"/>
  <c r="FS45" i="1"/>
  <c r="FR45" i="1"/>
  <c r="FP45" i="1"/>
  <c r="FO45" i="1"/>
  <c r="FN45" i="1"/>
  <c r="FM45" i="1"/>
  <c r="FK45" i="1"/>
  <c r="FJ45" i="1"/>
  <c r="FI45" i="1"/>
  <c r="FH45" i="1"/>
  <c r="FG45" i="1"/>
  <c r="FF45" i="1"/>
  <c r="FE45" i="1"/>
  <c r="FD45" i="1"/>
  <c r="FC45" i="1"/>
  <c r="FB45" i="1"/>
  <c r="FA45" i="1"/>
  <c r="EZ45" i="1"/>
  <c r="EY45" i="1"/>
  <c r="EX45" i="1"/>
  <c r="ET45" i="1"/>
  <c r="ES45" i="1"/>
  <c r="ER45" i="1"/>
  <c r="EQ45" i="1"/>
  <c r="EP45" i="1"/>
  <c r="EO45" i="1"/>
  <c r="EN45" i="1"/>
  <c r="EM45" i="1"/>
  <c r="EL45" i="1"/>
  <c r="EK45" i="1"/>
  <c r="EJ45" i="1"/>
  <c r="EI45" i="1"/>
  <c r="EH45" i="1"/>
  <c r="EG45" i="1"/>
  <c r="EF45" i="1"/>
  <c r="EE45" i="1"/>
  <c r="ED45" i="1"/>
  <c r="EC45" i="1"/>
  <c r="EB45" i="1"/>
  <c r="EA45" i="1"/>
  <c r="DZ45" i="1"/>
  <c r="DY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H45" i="1"/>
  <c r="G45" i="1"/>
  <c r="E45" i="1"/>
  <c r="F45" i="1" s="1"/>
  <c r="FX44" i="1"/>
  <c r="FW44" i="1"/>
  <c r="FV44" i="1"/>
  <c r="FU44" i="1"/>
  <c r="FT44" i="1"/>
  <c r="FS44" i="1"/>
  <c r="FR44" i="1"/>
  <c r="FP44" i="1"/>
  <c r="FO44" i="1"/>
  <c r="FN44" i="1"/>
  <c r="FM44" i="1"/>
  <c r="FK44" i="1"/>
  <c r="FJ44" i="1"/>
  <c r="FI44" i="1"/>
  <c r="FH44" i="1"/>
  <c r="FG44" i="1"/>
  <c r="FF44" i="1"/>
  <c r="FE44" i="1"/>
  <c r="FD44" i="1"/>
  <c r="FC44" i="1"/>
  <c r="FB44" i="1"/>
  <c r="FA44" i="1"/>
  <c r="EZ44" i="1"/>
  <c r="EY44" i="1"/>
  <c r="EX44" i="1"/>
  <c r="ET44" i="1"/>
  <c r="ES44" i="1"/>
  <c r="ER44" i="1"/>
  <c r="EQ44" i="1"/>
  <c r="EP44" i="1"/>
  <c r="EO44" i="1"/>
  <c r="EN44" i="1"/>
  <c r="EM44" i="1"/>
  <c r="EL44" i="1"/>
  <c r="EK44" i="1"/>
  <c r="EJ44" i="1"/>
  <c r="EI44" i="1"/>
  <c r="EH44" i="1"/>
  <c r="EG44" i="1"/>
  <c r="EF44" i="1"/>
  <c r="EE44" i="1"/>
  <c r="ED44" i="1"/>
  <c r="EC44" i="1"/>
  <c r="EB44" i="1"/>
  <c r="EA44" i="1"/>
  <c r="DZ44" i="1"/>
  <c r="DY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H44" i="1"/>
  <c r="G44" i="1"/>
  <c r="E44" i="1"/>
  <c r="F44" i="1" s="1"/>
  <c r="FX43" i="1"/>
  <c r="FW43" i="1"/>
  <c r="FV43" i="1"/>
  <c r="FU43" i="1"/>
  <c r="FT43" i="1"/>
  <c r="FS43" i="1"/>
  <c r="FR43" i="1"/>
  <c r="FP43" i="1"/>
  <c r="FO43" i="1"/>
  <c r="FN43" i="1"/>
  <c r="FM43" i="1"/>
  <c r="FK43" i="1"/>
  <c r="FJ43" i="1"/>
  <c r="FI43" i="1"/>
  <c r="FH43" i="1"/>
  <c r="FG43" i="1"/>
  <c r="FF43" i="1"/>
  <c r="FE43" i="1"/>
  <c r="FD43" i="1"/>
  <c r="FC43" i="1"/>
  <c r="FB43" i="1"/>
  <c r="FA43" i="1"/>
  <c r="EZ43" i="1"/>
  <c r="EY43" i="1"/>
  <c r="EX43" i="1"/>
  <c r="ET43" i="1"/>
  <c r="ES43" i="1"/>
  <c r="ER43" i="1"/>
  <c r="EQ43" i="1"/>
  <c r="EP43" i="1"/>
  <c r="EO43" i="1"/>
  <c r="EN43" i="1"/>
  <c r="EM43" i="1"/>
  <c r="EL43" i="1"/>
  <c r="EK43" i="1"/>
  <c r="EJ43" i="1"/>
  <c r="EI43" i="1"/>
  <c r="EH43" i="1"/>
  <c r="EG43" i="1"/>
  <c r="EF43" i="1"/>
  <c r="EE43" i="1"/>
  <c r="ED43" i="1"/>
  <c r="EC43" i="1"/>
  <c r="EB43" i="1"/>
  <c r="EA43" i="1"/>
  <c r="DZ43" i="1"/>
  <c r="DY43" i="1"/>
  <c r="DW43" i="1"/>
  <c r="DV43" i="1"/>
  <c r="DU43" i="1"/>
  <c r="DT43" i="1"/>
  <c r="DS43" i="1"/>
  <c r="DR43" i="1"/>
  <c r="DQ43" i="1"/>
  <c r="DP43" i="1"/>
  <c r="DO43" i="1"/>
  <c r="DN43" i="1"/>
  <c r="DM43" i="1"/>
  <c r="DL43" i="1"/>
  <c r="DK43" i="1"/>
  <c r="DJ43" i="1"/>
  <c r="DI43" i="1"/>
  <c r="DH43" i="1"/>
  <c r="DG43" i="1"/>
  <c r="DF43" i="1"/>
  <c r="DE43" i="1"/>
  <c r="DD43" i="1"/>
  <c r="DC43" i="1"/>
  <c r="DB43" i="1"/>
  <c r="DA43" i="1"/>
  <c r="CZ43" i="1"/>
  <c r="CY43" i="1"/>
  <c r="CX43" i="1"/>
  <c r="CW43" i="1"/>
  <c r="CV43" i="1"/>
  <c r="CU43" i="1"/>
  <c r="CT43" i="1"/>
  <c r="CS43" i="1"/>
  <c r="CR43" i="1"/>
  <c r="CQ43" i="1"/>
  <c r="CP43" i="1"/>
  <c r="CO43" i="1"/>
  <c r="CN43" i="1"/>
  <c r="CM43" i="1"/>
  <c r="CL43" i="1"/>
  <c r="CK43" i="1"/>
  <c r="CJ43" i="1"/>
  <c r="CI43" i="1"/>
  <c r="CH43" i="1"/>
  <c r="CG43" i="1"/>
  <c r="CF43" i="1"/>
  <c r="CE43" i="1"/>
  <c r="CD43" i="1"/>
  <c r="CC43" i="1"/>
  <c r="CB43" i="1"/>
  <c r="CA43" i="1"/>
  <c r="BZ43" i="1"/>
  <c r="BY43" i="1"/>
  <c r="BX43" i="1"/>
  <c r="BW43" i="1"/>
  <c r="BV43" i="1"/>
  <c r="BU43" i="1"/>
  <c r="BT43" i="1"/>
  <c r="BS43" i="1"/>
  <c r="BR43" i="1"/>
  <c r="BQ43" i="1"/>
  <c r="BP43" i="1"/>
  <c r="BO43" i="1"/>
  <c r="BN43" i="1"/>
  <c r="BM43" i="1"/>
  <c r="BL43" i="1"/>
  <c r="BK43" i="1"/>
  <c r="BJ43" i="1"/>
  <c r="BI43" i="1"/>
  <c r="BH43" i="1"/>
  <c r="BG43" i="1"/>
  <c r="BF43" i="1"/>
  <c r="BE43" i="1"/>
  <c r="BD43" i="1"/>
  <c r="BC43" i="1"/>
  <c r="BB43" i="1"/>
  <c r="BA43" i="1"/>
  <c r="AZ43" i="1"/>
  <c r="AY43" i="1"/>
  <c r="AX43" i="1"/>
  <c r="AW43" i="1"/>
  <c r="AV43" i="1"/>
  <c r="AU43" i="1"/>
  <c r="AT43" i="1"/>
  <c r="AS43" i="1"/>
  <c r="AR43" i="1"/>
  <c r="AQ43" i="1"/>
  <c r="AP43" i="1"/>
  <c r="AO43" i="1"/>
  <c r="AN43" i="1"/>
  <c r="AM43" i="1"/>
  <c r="AL43" i="1"/>
  <c r="AK43" i="1"/>
  <c r="AJ43" i="1"/>
  <c r="AI43" i="1"/>
  <c r="AH43" i="1"/>
  <c r="AG43" i="1"/>
  <c r="AF43" i="1"/>
  <c r="AE43" i="1"/>
  <c r="AD43" i="1"/>
  <c r="AC43" i="1"/>
  <c r="AB43" i="1"/>
  <c r="AA43" i="1"/>
  <c r="Z43" i="1"/>
  <c r="Y43" i="1"/>
  <c r="X43" i="1"/>
  <c r="W43" i="1"/>
  <c r="V43" i="1"/>
  <c r="U43" i="1"/>
  <c r="T43" i="1"/>
  <c r="S43" i="1"/>
  <c r="R43" i="1"/>
  <c r="Q43" i="1"/>
  <c r="P43" i="1"/>
  <c r="O43" i="1"/>
  <c r="N43" i="1"/>
  <c r="M43" i="1"/>
  <c r="L43" i="1"/>
  <c r="K43" i="1"/>
  <c r="J43" i="1"/>
  <c r="H43" i="1"/>
  <c r="G43" i="1"/>
  <c r="E43" i="1"/>
  <c r="F43" i="1" s="1"/>
  <c r="FX100" i="1"/>
  <c r="FW100" i="1"/>
  <c r="FV100" i="1"/>
  <c r="FU100" i="1"/>
  <c r="FT100" i="1"/>
  <c r="FS100" i="1"/>
  <c r="FR100" i="1"/>
  <c r="FP100" i="1"/>
  <c r="FO100" i="1"/>
  <c r="FN100" i="1"/>
  <c r="FM100" i="1"/>
  <c r="FK100" i="1"/>
  <c r="FJ100" i="1"/>
  <c r="FI100" i="1"/>
  <c r="FH100" i="1"/>
  <c r="FG100" i="1"/>
  <c r="FF100" i="1"/>
  <c r="FE100" i="1"/>
  <c r="FD100" i="1"/>
  <c r="FC100" i="1"/>
  <c r="FB100" i="1"/>
  <c r="FA100" i="1"/>
  <c r="EZ100" i="1"/>
  <c r="EY100" i="1"/>
  <c r="EX100" i="1"/>
  <c r="ET100" i="1"/>
  <c r="ES100" i="1"/>
  <c r="ER100" i="1"/>
  <c r="EQ100" i="1"/>
  <c r="EP100" i="1"/>
  <c r="EO100" i="1"/>
  <c r="EN100" i="1"/>
  <c r="EM100" i="1"/>
  <c r="EL100" i="1"/>
  <c r="EK100" i="1"/>
  <c r="EJ100" i="1"/>
  <c r="EI100" i="1"/>
  <c r="EH100" i="1"/>
  <c r="EG100" i="1"/>
  <c r="EF100" i="1"/>
  <c r="EE100" i="1"/>
  <c r="ED100" i="1"/>
  <c r="EC100" i="1"/>
  <c r="EB100" i="1"/>
  <c r="EA100" i="1"/>
  <c r="DZ100" i="1"/>
  <c r="DY100" i="1"/>
  <c r="DW100" i="1"/>
  <c r="DV100" i="1"/>
  <c r="DU100" i="1"/>
  <c r="DT100" i="1"/>
  <c r="DS100" i="1"/>
  <c r="DR100" i="1"/>
  <c r="DQ100" i="1"/>
  <c r="DP100" i="1"/>
  <c r="DO100" i="1"/>
  <c r="DN100" i="1"/>
  <c r="DM100" i="1"/>
  <c r="DL100" i="1"/>
  <c r="DK100" i="1"/>
  <c r="DJ100" i="1"/>
  <c r="DI100" i="1"/>
  <c r="DH100" i="1"/>
  <c r="DG100" i="1"/>
  <c r="DF100" i="1"/>
  <c r="DE100" i="1"/>
  <c r="DD100" i="1"/>
  <c r="DC100" i="1"/>
  <c r="DB100" i="1"/>
  <c r="DA100" i="1"/>
  <c r="CZ100" i="1"/>
  <c r="CY100" i="1"/>
  <c r="CX100" i="1"/>
  <c r="CW100" i="1"/>
  <c r="CV100" i="1"/>
  <c r="CU100" i="1"/>
  <c r="CT100" i="1"/>
  <c r="CS100" i="1"/>
  <c r="CR100" i="1"/>
  <c r="CQ100" i="1"/>
  <c r="CP100" i="1"/>
  <c r="CO100" i="1"/>
  <c r="CN100" i="1"/>
  <c r="CM100" i="1"/>
  <c r="CL100" i="1"/>
  <c r="CK100" i="1"/>
  <c r="CJ100" i="1"/>
  <c r="CI100" i="1"/>
  <c r="CH100" i="1"/>
  <c r="CG100" i="1"/>
  <c r="CF100" i="1"/>
  <c r="CE100" i="1"/>
  <c r="CD100" i="1"/>
  <c r="CC100" i="1"/>
  <c r="CB100" i="1"/>
  <c r="CA100" i="1"/>
  <c r="BZ100" i="1"/>
  <c r="BY100"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AG100" i="1"/>
  <c r="AF100" i="1"/>
  <c r="AE100" i="1"/>
  <c r="AD100" i="1"/>
  <c r="AC100" i="1"/>
  <c r="AB100" i="1"/>
  <c r="AA100" i="1"/>
  <c r="Z100" i="1"/>
  <c r="Y100" i="1"/>
  <c r="X100" i="1"/>
  <c r="W100" i="1"/>
  <c r="V100" i="1"/>
  <c r="U100" i="1"/>
  <c r="T100" i="1"/>
  <c r="S100" i="1"/>
  <c r="R100" i="1"/>
  <c r="Q100" i="1"/>
  <c r="P100" i="1"/>
  <c r="O100" i="1"/>
  <c r="N100" i="1"/>
  <c r="M100" i="1"/>
  <c r="L100" i="1"/>
  <c r="K100" i="1"/>
  <c r="J100" i="1"/>
  <c r="H100" i="1"/>
  <c r="G100" i="1"/>
  <c r="E100" i="1"/>
  <c r="F100" i="1" s="1"/>
  <c r="FX98" i="1"/>
  <c r="FW98" i="1"/>
  <c r="FV98" i="1"/>
  <c r="FU98" i="1"/>
  <c r="FT98" i="1"/>
  <c r="FS98" i="1"/>
  <c r="FR98" i="1"/>
  <c r="FP98" i="1"/>
  <c r="FO98" i="1"/>
  <c r="FN98" i="1"/>
  <c r="FM98" i="1"/>
  <c r="FK98" i="1"/>
  <c r="FJ98" i="1"/>
  <c r="FI98" i="1"/>
  <c r="FH98" i="1"/>
  <c r="FG98" i="1"/>
  <c r="FF98" i="1"/>
  <c r="FE98" i="1"/>
  <c r="FD98" i="1"/>
  <c r="FC98" i="1"/>
  <c r="FB98" i="1"/>
  <c r="FA98" i="1"/>
  <c r="EZ98" i="1"/>
  <c r="EY98" i="1"/>
  <c r="EX98" i="1"/>
  <c r="ET98" i="1"/>
  <c r="ES98" i="1"/>
  <c r="ER98" i="1"/>
  <c r="EQ98" i="1"/>
  <c r="EP98" i="1"/>
  <c r="EO98" i="1"/>
  <c r="EN98" i="1"/>
  <c r="EM98" i="1"/>
  <c r="EL98" i="1"/>
  <c r="EK98" i="1"/>
  <c r="EJ98" i="1"/>
  <c r="EI98" i="1"/>
  <c r="EH98" i="1"/>
  <c r="EG98" i="1"/>
  <c r="EF98" i="1"/>
  <c r="EE98" i="1"/>
  <c r="ED98" i="1"/>
  <c r="EC98" i="1"/>
  <c r="EB98" i="1"/>
  <c r="EA98" i="1"/>
  <c r="DZ98" i="1"/>
  <c r="DY98" i="1"/>
  <c r="DW98" i="1"/>
  <c r="DV98" i="1"/>
  <c r="DU98" i="1"/>
  <c r="DT98" i="1"/>
  <c r="DS98" i="1"/>
  <c r="DR98" i="1"/>
  <c r="DQ98" i="1"/>
  <c r="DP98" i="1"/>
  <c r="DO98" i="1"/>
  <c r="DN98" i="1"/>
  <c r="DM98" i="1"/>
  <c r="DL98" i="1"/>
  <c r="DK98" i="1"/>
  <c r="DJ98" i="1"/>
  <c r="DI98" i="1"/>
  <c r="DH98" i="1"/>
  <c r="DG98" i="1"/>
  <c r="DF98" i="1"/>
  <c r="DE98" i="1"/>
  <c r="DD98" i="1"/>
  <c r="DC98" i="1"/>
  <c r="DB98" i="1"/>
  <c r="DA98" i="1"/>
  <c r="CZ98" i="1"/>
  <c r="CY98" i="1"/>
  <c r="CX98" i="1"/>
  <c r="CW98" i="1"/>
  <c r="CV98" i="1"/>
  <c r="CU98" i="1"/>
  <c r="CT98" i="1"/>
  <c r="CS98" i="1"/>
  <c r="CR98" i="1"/>
  <c r="CQ98" i="1"/>
  <c r="CP98" i="1"/>
  <c r="CO98" i="1"/>
  <c r="CN98" i="1"/>
  <c r="CM98" i="1"/>
  <c r="CL98" i="1"/>
  <c r="CK98" i="1"/>
  <c r="CJ98" i="1"/>
  <c r="CI98" i="1"/>
  <c r="CH98" i="1"/>
  <c r="CG98" i="1"/>
  <c r="CF98" i="1"/>
  <c r="CE98" i="1"/>
  <c r="CD98" i="1"/>
  <c r="CC98" i="1"/>
  <c r="CB98" i="1"/>
  <c r="CA98" i="1"/>
  <c r="BZ98" i="1"/>
  <c r="BY98"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AG98" i="1"/>
  <c r="AF98" i="1"/>
  <c r="AE98" i="1"/>
  <c r="AD98" i="1"/>
  <c r="AC98" i="1"/>
  <c r="AB98" i="1"/>
  <c r="AA98" i="1"/>
  <c r="Z98" i="1"/>
  <c r="Y98" i="1"/>
  <c r="X98" i="1"/>
  <c r="W98" i="1"/>
  <c r="V98" i="1"/>
  <c r="U98" i="1"/>
  <c r="T98" i="1"/>
  <c r="S98" i="1"/>
  <c r="R98" i="1"/>
  <c r="Q98" i="1"/>
  <c r="P98" i="1"/>
  <c r="O98" i="1"/>
  <c r="N98" i="1"/>
  <c r="M98" i="1"/>
  <c r="L98" i="1"/>
  <c r="K98" i="1"/>
  <c r="J98" i="1"/>
  <c r="H98" i="1"/>
  <c r="G98" i="1"/>
  <c r="E98" i="1"/>
  <c r="F98" i="1" s="1"/>
  <c r="FX97" i="1"/>
  <c r="FW97" i="1"/>
  <c r="FV97" i="1"/>
  <c r="FU97" i="1"/>
  <c r="FT97" i="1"/>
  <c r="FS97" i="1"/>
  <c r="FR97" i="1"/>
  <c r="FP97" i="1"/>
  <c r="FO97" i="1"/>
  <c r="FN97" i="1"/>
  <c r="FM97" i="1"/>
  <c r="FK97" i="1"/>
  <c r="FJ97" i="1"/>
  <c r="FI97" i="1"/>
  <c r="FH97" i="1"/>
  <c r="FG97" i="1"/>
  <c r="FF97" i="1"/>
  <c r="FE97" i="1"/>
  <c r="FD97" i="1"/>
  <c r="FC97" i="1"/>
  <c r="FB97" i="1"/>
  <c r="FA97" i="1"/>
  <c r="EZ97" i="1"/>
  <c r="EY97" i="1"/>
  <c r="EX97" i="1"/>
  <c r="ET97" i="1"/>
  <c r="ES97" i="1"/>
  <c r="ER97" i="1"/>
  <c r="EQ97" i="1"/>
  <c r="EP97" i="1"/>
  <c r="EO97" i="1"/>
  <c r="EN97" i="1"/>
  <c r="EM97" i="1"/>
  <c r="EL97" i="1"/>
  <c r="EK97" i="1"/>
  <c r="EJ97" i="1"/>
  <c r="EI97" i="1"/>
  <c r="EH97" i="1"/>
  <c r="EG97" i="1"/>
  <c r="EF97" i="1"/>
  <c r="EE97" i="1"/>
  <c r="ED97" i="1"/>
  <c r="EC97" i="1"/>
  <c r="EB97" i="1"/>
  <c r="EA97" i="1"/>
  <c r="DZ97" i="1"/>
  <c r="DY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H97" i="1"/>
  <c r="G97" i="1"/>
  <c r="E97" i="1"/>
  <c r="F97" i="1" s="1"/>
  <c r="FX37" i="1"/>
  <c r="FW37" i="1"/>
  <c r="FV37" i="1"/>
  <c r="FU37" i="1"/>
  <c r="FT37" i="1"/>
  <c r="FS37" i="1"/>
  <c r="FR37" i="1"/>
  <c r="FP37" i="1"/>
  <c r="FO37" i="1"/>
  <c r="FN37" i="1"/>
  <c r="FM37" i="1"/>
  <c r="FK37" i="1"/>
  <c r="FJ37" i="1"/>
  <c r="FI37" i="1"/>
  <c r="FH37" i="1"/>
  <c r="FG37" i="1"/>
  <c r="FF37" i="1"/>
  <c r="FE37" i="1"/>
  <c r="FD37" i="1"/>
  <c r="FC37" i="1"/>
  <c r="FB37" i="1"/>
  <c r="FA37" i="1"/>
  <c r="EZ37" i="1"/>
  <c r="EY37" i="1"/>
  <c r="EX37" i="1"/>
  <c r="ET37" i="1"/>
  <c r="ES37" i="1"/>
  <c r="ER37" i="1"/>
  <c r="EQ37" i="1"/>
  <c r="EP37" i="1"/>
  <c r="EO37" i="1"/>
  <c r="EN37" i="1"/>
  <c r="EM37" i="1"/>
  <c r="EL37" i="1"/>
  <c r="EK37" i="1"/>
  <c r="EJ37" i="1"/>
  <c r="EI37" i="1"/>
  <c r="EH37" i="1"/>
  <c r="EG37" i="1"/>
  <c r="EF37" i="1"/>
  <c r="EE37" i="1"/>
  <c r="ED37" i="1"/>
  <c r="EC37" i="1"/>
  <c r="EB37" i="1"/>
  <c r="EA37" i="1"/>
  <c r="DZ37" i="1"/>
  <c r="DY37" i="1"/>
  <c r="DW37" i="1"/>
  <c r="DV37" i="1"/>
  <c r="DU37" i="1"/>
  <c r="DT37" i="1"/>
  <c r="DS37" i="1"/>
  <c r="DR37" i="1"/>
  <c r="DQ37" i="1"/>
  <c r="DP37" i="1"/>
  <c r="DO37" i="1"/>
  <c r="DN37" i="1"/>
  <c r="DM37" i="1"/>
  <c r="DL37" i="1"/>
  <c r="DK37" i="1"/>
  <c r="DJ37" i="1"/>
  <c r="DI37" i="1"/>
  <c r="DH37" i="1"/>
  <c r="DG37" i="1"/>
  <c r="DF37" i="1"/>
  <c r="DE37" i="1"/>
  <c r="DD37" i="1"/>
  <c r="DC37" i="1"/>
  <c r="DB37" i="1"/>
  <c r="DA37" i="1"/>
  <c r="CZ37" i="1"/>
  <c r="CY37" i="1"/>
  <c r="CX37" i="1"/>
  <c r="CW37" i="1"/>
  <c r="CV37" i="1"/>
  <c r="CU37" i="1"/>
  <c r="CT37" i="1"/>
  <c r="CS37" i="1"/>
  <c r="CR37" i="1"/>
  <c r="CQ37" i="1"/>
  <c r="CP37" i="1"/>
  <c r="CO37" i="1"/>
  <c r="CN37" i="1"/>
  <c r="CM37" i="1"/>
  <c r="CL37" i="1"/>
  <c r="CK37" i="1"/>
  <c r="CJ37" i="1"/>
  <c r="CI37" i="1"/>
  <c r="CH37" i="1"/>
  <c r="CG37" i="1"/>
  <c r="CF37" i="1"/>
  <c r="CE37" i="1"/>
  <c r="CD37" i="1"/>
  <c r="CC37" i="1"/>
  <c r="CB37" i="1"/>
  <c r="CA37" i="1"/>
  <c r="BZ37" i="1"/>
  <c r="BY37"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T37" i="1"/>
  <c r="S37" i="1"/>
  <c r="R37" i="1"/>
  <c r="Q37" i="1"/>
  <c r="P37" i="1"/>
  <c r="O37" i="1"/>
  <c r="N37" i="1"/>
  <c r="M37" i="1"/>
  <c r="L37" i="1"/>
  <c r="K37" i="1"/>
  <c r="J37" i="1"/>
  <c r="H37" i="1"/>
  <c r="G37" i="1"/>
  <c r="E37" i="1"/>
  <c r="F37" i="1" s="1"/>
  <c r="FX92" i="1"/>
  <c r="FW92" i="1"/>
  <c r="FV92" i="1"/>
  <c r="FU92" i="1"/>
  <c r="FT92" i="1"/>
  <c r="FS92" i="1"/>
  <c r="FR92" i="1"/>
  <c r="FP92" i="1"/>
  <c r="FO92" i="1"/>
  <c r="FN92" i="1"/>
  <c r="FM92" i="1"/>
  <c r="FK92" i="1"/>
  <c r="FJ92" i="1"/>
  <c r="FI92" i="1"/>
  <c r="FH92" i="1"/>
  <c r="FG92" i="1"/>
  <c r="FF92" i="1"/>
  <c r="FE92" i="1"/>
  <c r="FD92" i="1"/>
  <c r="FC92" i="1"/>
  <c r="FB92" i="1"/>
  <c r="FA92" i="1"/>
  <c r="EZ92" i="1"/>
  <c r="EY92" i="1"/>
  <c r="EX92" i="1"/>
  <c r="ET92" i="1"/>
  <c r="ES92" i="1"/>
  <c r="ER92" i="1"/>
  <c r="EQ92" i="1"/>
  <c r="EP92" i="1"/>
  <c r="EO92" i="1"/>
  <c r="EN92" i="1"/>
  <c r="EM92" i="1"/>
  <c r="EL92" i="1"/>
  <c r="EK92" i="1"/>
  <c r="EJ92" i="1"/>
  <c r="EI92" i="1"/>
  <c r="EH92" i="1"/>
  <c r="EG92" i="1"/>
  <c r="EF92" i="1"/>
  <c r="EE92" i="1"/>
  <c r="ED92" i="1"/>
  <c r="EC92" i="1"/>
  <c r="EB92" i="1"/>
  <c r="EA92" i="1"/>
  <c r="DZ92" i="1"/>
  <c r="DY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H92" i="1"/>
  <c r="G92" i="1"/>
  <c r="E92" i="1"/>
  <c r="F92" i="1" s="1"/>
  <c r="FX34" i="1"/>
  <c r="FW34" i="1"/>
  <c r="FV34" i="1"/>
  <c r="FU34" i="1"/>
  <c r="FT34" i="1"/>
  <c r="FS34" i="1"/>
  <c r="FR34" i="1"/>
  <c r="FP34" i="1"/>
  <c r="FO34" i="1"/>
  <c r="FN34" i="1"/>
  <c r="FM34" i="1"/>
  <c r="FK34" i="1"/>
  <c r="FJ34" i="1"/>
  <c r="FI34" i="1"/>
  <c r="FH34" i="1"/>
  <c r="FG34" i="1"/>
  <c r="FF34" i="1"/>
  <c r="FE34" i="1"/>
  <c r="FD34" i="1"/>
  <c r="FC34" i="1"/>
  <c r="FB34" i="1"/>
  <c r="FA34" i="1"/>
  <c r="EZ34" i="1"/>
  <c r="EY34" i="1"/>
  <c r="EX34" i="1"/>
  <c r="ET34" i="1"/>
  <c r="ES34" i="1"/>
  <c r="ER34" i="1"/>
  <c r="EQ34" i="1"/>
  <c r="EP34" i="1"/>
  <c r="EO34" i="1"/>
  <c r="EN34" i="1"/>
  <c r="EM34" i="1"/>
  <c r="EL34" i="1"/>
  <c r="EK34" i="1"/>
  <c r="EJ34" i="1"/>
  <c r="EI34" i="1"/>
  <c r="EH34" i="1"/>
  <c r="EG34" i="1"/>
  <c r="EF34" i="1"/>
  <c r="EE34" i="1"/>
  <c r="ED34" i="1"/>
  <c r="EC34" i="1"/>
  <c r="EB34" i="1"/>
  <c r="EA34" i="1"/>
  <c r="DZ34" i="1"/>
  <c r="DY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H34" i="1"/>
  <c r="G34" i="1"/>
  <c r="E34" i="1"/>
  <c r="F34" i="1" s="1"/>
  <c r="FX33" i="1"/>
  <c r="FW33" i="1"/>
  <c r="FV33" i="1"/>
  <c r="FU33" i="1"/>
  <c r="FT33" i="1"/>
  <c r="FS33" i="1"/>
  <c r="FR33" i="1"/>
  <c r="FP33" i="1"/>
  <c r="FO33" i="1"/>
  <c r="FN33" i="1"/>
  <c r="FM33" i="1"/>
  <c r="FK33" i="1"/>
  <c r="FJ33" i="1"/>
  <c r="FI33" i="1"/>
  <c r="FH33" i="1"/>
  <c r="FG33" i="1"/>
  <c r="FF33" i="1"/>
  <c r="FE33" i="1"/>
  <c r="FD33" i="1"/>
  <c r="FC33" i="1"/>
  <c r="FB33" i="1"/>
  <c r="FA33" i="1"/>
  <c r="EZ33" i="1"/>
  <c r="EY33" i="1"/>
  <c r="EX33" i="1"/>
  <c r="ET33" i="1"/>
  <c r="ES33" i="1"/>
  <c r="ER33" i="1"/>
  <c r="EQ33" i="1"/>
  <c r="EP33" i="1"/>
  <c r="EO33" i="1"/>
  <c r="EN33" i="1"/>
  <c r="EM33" i="1"/>
  <c r="EL33" i="1"/>
  <c r="EK33" i="1"/>
  <c r="EJ33" i="1"/>
  <c r="EI33" i="1"/>
  <c r="EH33" i="1"/>
  <c r="EG33" i="1"/>
  <c r="EF33" i="1"/>
  <c r="EE33" i="1"/>
  <c r="ED33" i="1"/>
  <c r="EC33" i="1"/>
  <c r="EB33" i="1"/>
  <c r="EA33" i="1"/>
  <c r="DZ33" i="1"/>
  <c r="DY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H33" i="1"/>
  <c r="G33" i="1"/>
  <c r="E33" i="1"/>
  <c r="F33" i="1" s="1"/>
  <c r="FX91" i="1"/>
  <c r="FW91" i="1"/>
  <c r="FV91" i="1"/>
  <c r="FU91" i="1"/>
  <c r="FT91" i="1"/>
  <c r="FS91" i="1"/>
  <c r="FR91" i="1"/>
  <c r="FP91" i="1"/>
  <c r="FO91" i="1"/>
  <c r="FN91" i="1"/>
  <c r="FM91" i="1"/>
  <c r="FK91" i="1"/>
  <c r="FJ91" i="1"/>
  <c r="FI91" i="1"/>
  <c r="FH91" i="1"/>
  <c r="FG91" i="1"/>
  <c r="FF91" i="1"/>
  <c r="FE91" i="1"/>
  <c r="FD91" i="1"/>
  <c r="FC91" i="1"/>
  <c r="FB91" i="1"/>
  <c r="FA91" i="1"/>
  <c r="EZ91" i="1"/>
  <c r="EY91" i="1"/>
  <c r="EX91" i="1"/>
  <c r="ET91" i="1"/>
  <c r="ES91" i="1"/>
  <c r="ER91" i="1"/>
  <c r="EQ91" i="1"/>
  <c r="EP91" i="1"/>
  <c r="EO91" i="1"/>
  <c r="EN91" i="1"/>
  <c r="EM91" i="1"/>
  <c r="EL91" i="1"/>
  <c r="EK91" i="1"/>
  <c r="EJ91" i="1"/>
  <c r="EI91" i="1"/>
  <c r="EH91" i="1"/>
  <c r="EG91" i="1"/>
  <c r="EF91" i="1"/>
  <c r="EE91" i="1"/>
  <c r="ED91" i="1"/>
  <c r="EC91" i="1"/>
  <c r="EB91" i="1"/>
  <c r="EA91" i="1"/>
  <c r="DZ91" i="1"/>
  <c r="DY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H91" i="1"/>
  <c r="G91" i="1"/>
  <c r="E91" i="1"/>
  <c r="F91" i="1" s="1"/>
  <c r="FX90" i="1"/>
  <c r="FW90" i="1"/>
  <c r="FV90" i="1"/>
  <c r="FU90" i="1"/>
  <c r="FT90" i="1"/>
  <c r="FS90" i="1"/>
  <c r="FR90" i="1"/>
  <c r="FP90" i="1"/>
  <c r="FO90" i="1"/>
  <c r="FN90" i="1"/>
  <c r="FM90" i="1"/>
  <c r="FK90" i="1"/>
  <c r="FJ90" i="1"/>
  <c r="FI90" i="1"/>
  <c r="FH90" i="1"/>
  <c r="FG90" i="1"/>
  <c r="FF90" i="1"/>
  <c r="FE90" i="1"/>
  <c r="FD90" i="1"/>
  <c r="FC90" i="1"/>
  <c r="FB90" i="1"/>
  <c r="FA90" i="1"/>
  <c r="EZ90" i="1"/>
  <c r="EY90" i="1"/>
  <c r="EX90" i="1"/>
  <c r="ET90" i="1"/>
  <c r="ES90" i="1"/>
  <c r="ER90" i="1"/>
  <c r="EQ90" i="1"/>
  <c r="EP90" i="1"/>
  <c r="EO90" i="1"/>
  <c r="EN90" i="1"/>
  <c r="EM90" i="1"/>
  <c r="EL90" i="1"/>
  <c r="EK90" i="1"/>
  <c r="EJ90" i="1"/>
  <c r="EI90" i="1"/>
  <c r="EH90" i="1"/>
  <c r="EG90" i="1"/>
  <c r="EF90" i="1"/>
  <c r="EE90" i="1"/>
  <c r="ED90" i="1"/>
  <c r="EC90" i="1"/>
  <c r="EB90" i="1"/>
  <c r="EA90" i="1"/>
  <c r="DZ90" i="1"/>
  <c r="DY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H90" i="1"/>
  <c r="G90" i="1"/>
  <c r="E90" i="1"/>
  <c r="F90" i="1" s="1"/>
  <c r="FX32" i="1"/>
  <c r="FW32" i="1"/>
  <c r="FV32" i="1"/>
  <c r="FU32" i="1"/>
  <c r="FT32" i="1"/>
  <c r="FS32" i="1"/>
  <c r="FR32" i="1"/>
  <c r="FP32" i="1"/>
  <c r="FO32" i="1"/>
  <c r="FN32" i="1"/>
  <c r="FM32" i="1"/>
  <c r="FK32" i="1"/>
  <c r="FJ32" i="1"/>
  <c r="FI32" i="1"/>
  <c r="FH32" i="1"/>
  <c r="FG32" i="1"/>
  <c r="FF32" i="1"/>
  <c r="FE32" i="1"/>
  <c r="FD32" i="1"/>
  <c r="FC32" i="1"/>
  <c r="FB32" i="1"/>
  <c r="FA32" i="1"/>
  <c r="EZ32" i="1"/>
  <c r="EY32" i="1"/>
  <c r="EX32" i="1"/>
  <c r="ET32" i="1"/>
  <c r="ES32" i="1"/>
  <c r="ER32" i="1"/>
  <c r="EQ32" i="1"/>
  <c r="EP32" i="1"/>
  <c r="EO32" i="1"/>
  <c r="EN32" i="1"/>
  <c r="EM32" i="1"/>
  <c r="EL32" i="1"/>
  <c r="EK32" i="1"/>
  <c r="EJ32" i="1"/>
  <c r="EI32" i="1"/>
  <c r="EH32" i="1"/>
  <c r="EG32" i="1"/>
  <c r="EF32" i="1"/>
  <c r="EE32" i="1"/>
  <c r="ED32" i="1"/>
  <c r="EC32" i="1"/>
  <c r="EB32" i="1"/>
  <c r="EA32" i="1"/>
  <c r="DZ32" i="1"/>
  <c r="DY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H32" i="1"/>
  <c r="G32" i="1"/>
  <c r="E32" i="1"/>
  <c r="F32" i="1" s="1"/>
  <c r="FX89" i="1"/>
  <c r="FW89" i="1"/>
  <c r="FV89" i="1"/>
  <c r="FU89" i="1"/>
  <c r="FT89" i="1"/>
  <c r="FS89" i="1"/>
  <c r="FR89" i="1"/>
  <c r="FP89" i="1"/>
  <c r="FO89" i="1"/>
  <c r="FN89" i="1"/>
  <c r="FM89" i="1"/>
  <c r="FK89" i="1"/>
  <c r="FJ89" i="1"/>
  <c r="FI89" i="1"/>
  <c r="FH89" i="1"/>
  <c r="FG89" i="1"/>
  <c r="FF89" i="1"/>
  <c r="FE89" i="1"/>
  <c r="FD89" i="1"/>
  <c r="FC89" i="1"/>
  <c r="FB89" i="1"/>
  <c r="FA89" i="1"/>
  <c r="EZ89" i="1"/>
  <c r="EY89" i="1"/>
  <c r="EX89" i="1"/>
  <c r="ET89" i="1"/>
  <c r="ES89" i="1"/>
  <c r="ER89" i="1"/>
  <c r="EQ89" i="1"/>
  <c r="EP89" i="1"/>
  <c r="EO89" i="1"/>
  <c r="EN89" i="1"/>
  <c r="EM89" i="1"/>
  <c r="EL89" i="1"/>
  <c r="EK89" i="1"/>
  <c r="EJ89" i="1"/>
  <c r="EI89" i="1"/>
  <c r="EH89" i="1"/>
  <c r="EG89" i="1"/>
  <c r="EF89" i="1"/>
  <c r="EE89" i="1"/>
  <c r="ED89" i="1"/>
  <c r="EC89" i="1"/>
  <c r="EB89" i="1"/>
  <c r="EA89" i="1"/>
  <c r="DZ89" i="1"/>
  <c r="DY89" i="1"/>
  <c r="DW89" i="1"/>
  <c r="DV89" i="1"/>
  <c r="DU89" i="1"/>
  <c r="DT89" i="1"/>
  <c r="DS89" i="1"/>
  <c r="DR89" i="1"/>
  <c r="DQ89" i="1"/>
  <c r="DP89" i="1"/>
  <c r="DO89" i="1"/>
  <c r="DN89" i="1"/>
  <c r="DM89" i="1"/>
  <c r="DL89" i="1"/>
  <c r="DK89" i="1"/>
  <c r="DJ89" i="1"/>
  <c r="DI89" i="1"/>
  <c r="DH89" i="1"/>
  <c r="DG89" i="1"/>
  <c r="DF89" i="1"/>
  <c r="DE89" i="1"/>
  <c r="DD89" i="1"/>
  <c r="DC89" i="1"/>
  <c r="DB89" i="1"/>
  <c r="DA89" i="1"/>
  <c r="CZ89" i="1"/>
  <c r="CY89" i="1"/>
  <c r="CX89" i="1"/>
  <c r="CW89" i="1"/>
  <c r="CV89" i="1"/>
  <c r="CU89" i="1"/>
  <c r="CT89" i="1"/>
  <c r="CS89" i="1"/>
  <c r="CR89" i="1"/>
  <c r="CQ89" i="1"/>
  <c r="CP89" i="1"/>
  <c r="CO89" i="1"/>
  <c r="CN89" i="1"/>
  <c r="CM89" i="1"/>
  <c r="CL89" i="1"/>
  <c r="CK89" i="1"/>
  <c r="CJ89" i="1"/>
  <c r="CI89" i="1"/>
  <c r="CH89" i="1"/>
  <c r="CG89" i="1"/>
  <c r="CF89" i="1"/>
  <c r="CE89" i="1"/>
  <c r="CD89" i="1"/>
  <c r="CC89" i="1"/>
  <c r="CB89" i="1"/>
  <c r="CA89" i="1"/>
  <c r="BZ89" i="1"/>
  <c r="BY89"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AG89" i="1"/>
  <c r="AF89" i="1"/>
  <c r="AE89" i="1"/>
  <c r="AD89" i="1"/>
  <c r="AC89" i="1"/>
  <c r="AB89" i="1"/>
  <c r="AA89" i="1"/>
  <c r="Z89" i="1"/>
  <c r="Y89" i="1"/>
  <c r="X89" i="1"/>
  <c r="W89" i="1"/>
  <c r="V89" i="1"/>
  <c r="U89" i="1"/>
  <c r="T89" i="1"/>
  <c r="S89" i="1"/>
  <c r="R89" i="1"/>
  <c r="Q89" i="1"/>
  <c r="P89" i="1"/>
  <c r="O89" i="1"/>
  <c r="N89" i="1"/>
  <c r="M89" i="1"/>
  <c r="L89" i="1"/>
  <c r="K89" i="1"/>
  <c r="J89" i="1"/>
  <c r="H89" i="1"/>
  <c r="G89" i="1"/>
  <c r="E89" i="1"/>
  <c r="F89" i="1" s="1"/>
  <c r="FX88" i="1"/>
  <c r="FW88" i="1"/>
  <c r="FV88" i="1"/>
  <c r="FU88" i="1"/>
  <c r="FT88" i="1"/>
  <c r="FS88" i="1"/>
  <c r="FR88" i="1"/>
  <c r="FP88" i="1"/>
  <c r="FO88" i="1"/>
  <c r="FN88" i="1"/>
  <c r="FM88" i="1"/>
  <c r="FK88" i="1"/>
  <c r="FJ88" i="1"/>
  <c r="FI88" i="1"/>
  <c r="FH88" i="1"/>
  <c r="FG88" i="1"/>
  <c r="FF88" i="1"/>
  <c r="FE88" i="1"/>
  <c r="FD88" i="1"/>
  <c r="FC88" i="1"/>
  <c r="FB88" i="1"/>
  <c r="FA88" i="1"/>
  <c r="EZ88" i="1"/>
  <c r="EY88" i="1"/>
  <c r="EX88" i="1"/>
  <c r="ET88" i="1"/>
  <c r="ES88" i="1"/>
  <c r="ER88" i="1"/>
  <c r="EQ88" i="1"/>
  <c r="EP88" i="1"/>
  <c r="EO88" i="1"/>
  <c r="EN88" i="1"/>
  <c r="EM88" i="1"/>
  <c r="EL88" i="1"/>
  <c r="EK88" i="1"/>
  <c r="EJ88" i="1"/>
  <c r="EI88" i="1"/>
  <c r="EH88" i="1"/>
  <c r="EG88" i="1"/>
  <c r="EF88" i="1"/>
  <c r="EE88" i="1"/>
  <c r="ED88" i="1"/>
  <c r="EC88" i="1"/>
  <c r="EB88" i="1"/>
  <c r="EA88" i="1"/>
  <c r="DZ88" i="1"/>
  <c r="DY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AY88" i="1"/>
  <c r="AX88" i="1"/>
  <c r="AW88" i="1"/>
  <c r="AV88" i="1"/>
  <c r="AU88" i="1"/>
  <c r="AT88" i="1"/>
  <c r="AS88" i="1"/>
  <c r="AR88" i="1"/>
  <c r="AQ88" i="1"/>
  <c r="AP88" i="1"/>
  <c r="AO88" i="1"/>
  <c r="AN88" i="1"/>
  <c r="AM88" i="1"/>
  <c r="AL88" i="1"/>
  <c r="AK88" i="1"/>
  <c r="AJ88" i="1"/>
  <c r="AI88" i="1"/>
  <c r="AH88" i="1"/>
  <c r="AG88" i="1"/>
  <c r="AF88" i="1"/>
  <c r="AE88" i="1"/>
  <c r="AD88" i="1"/>
  <c r="AC88" i="1"/>
  <c r="AB88" i="1"/>
  <c r="AA88" i="1"/>
  <c r="Z88" i="1"/>
  <c r="Y88" i="1"/>
  <c r="X88" i="1"/>
  <c r="W88" i="1"/>
  <c r="V88" i="1"/>
  <c r="U88" i="1"/>
  <c r="T88" i="1"/>
  <c r="S88" i="1"/>
  <c r="R88" i="1"/>
  <c r="Q88" i="1"/>
  <c r="P88" i="1"/>
  <c r="O88" i="1"/>
  <c r="N88" i="1"/>
  <c r="M88" i="1"/>
  <c r="L88" i="1"/>
  <c r="K88" i="1"/>
  <c r="J88" i="1"/>
  <c r="H88" i="1"/>
  <c r="G88" i="1"/>
  <c r="E88" i="1"/>
  <c r="F88" i="1" s="1"/>
  <c r="FX86" i="1"/>
  <c r="FW86" i="1"/>
  <c r="FV86" i="1"/>
  <c r="FU86" i="1"/>
  <c r="FT86" i="1"/>
  <c r="FS86" i="1"/>
  <c r="FR86" i="1"/>
  <c r="FP86" i="1"/>
  <c r="FO86" i="1"/>
  <c r="FN86" i="1"/>
  <c r="FM86" i="1"/>
  <c r="FK86" i="1"/>
  <c r="FJ86" i="1"/>
  <c r="FI86" i="1"/>
  <c r="FH86" i="1"/>
  <c r="FG86" i="1"/>
  <c r="FF86" i="1"/>
  <c r="FE86" i="1"/>
  <c r="FD86" i="1"/>
  <c r="FC86" i="1"/>
  <c r="FB86" i="1"/>
  <c r="FA86" i="1"/>
  <c r="EZ86" i="1"/>
  <c r="EY86" i="1"/>
  <c r="EX86" i="1"/>
  <c r="ET86" i="1"/>
  <c r="ES86" i="1"/>
  <c r="ER86" i="1"/>
  <c r="EQ86" i="1"/>
  <c r="EP86" i="1"/>
  <c r="EO86" i="1"/>
  <c r="EN86" i="1"/>
  <c r="EM86" i="1"/>
  <c r="EL86" i="1"/>
  <c r="EK86" i="1"/>
  <c r="EJ86" i="1"/>
  <c r="EI86" i="1"/>
  <c r="EH86" i="1"/>
  <c r="EG86" i="1"/>
  <c r="EF86" i="1"/>
  <c r="EE86" i="1"/>
  <c r="ED86" i="1"/>
  <c r="EC86" i="1"/>
  <c r="EB86" i="1"/>
  <c r="EA86" i="1"/>
  <c r="DZ86" i="1"/>
  <c r="DY86" i="1"/>
  <c r="DW86" i="1"/>
  <c r="DV86" i="1"/>
  <c r="DU86" i="1"/>
  <c r="DT86" i="1"/>
  <c r="DS86" i="1"/>
  <c r="DR86" i="1"/>
  <c r="DQ86" i="1"/>
  <c r="DP86" i="1"/>
  <c r="DO86" i="1"/>
  <c r="DN86" i="1"/>
  <c r="DM86" i="1"/>
  <c r="DL86" i="1"/>
  <c r="DK86" i="1"/>
  <c r="DJ86" i="1"/>
  <c r="DI86" i="1"/>
  <c r="DH86" i="1"/>
  <c r="DG86" i="1"/>
  <c r="DF86" i="1"/>
  <c r="DE86" i="1"/>
  <c r="DD86" i="1"/>
  <c r="DC86" i="1"/>
  <c r="DB86" i="1"/>
  <c r="DA86" i="1"/>
  <c r="CZ86" i="1"/>
  <c r="CY86" i="1"/>
  <c r="CX86" i="1"/>
  <c r="CW86" i="1"/>
  <c r="CV86" i="1"/>
  <c r="CU86" i="1"/>
  <c r="CT86" i="1"/>
  <c r="CS86" i="1"/>
  <c r="CR86" i="1"/>
  <c r="CQ86" i="1"/>
  <c r="CP86" i="1"/>
  <c r="CO86" i="1"/>
  <c r="CN86" i="1"/>
  <c r="CM86" i="1"/>
  <c r="CL86" i="1"/>
  <c r="CK86" i="1"/>
  <c r="CJ86" i="1"/>
  <c r="CI86" i="1"/>
  <c r="CH86" i="1"/>
  <c r="CG86" i="1"/>
  <c r="CF86" i="1"/>
  <c r="CE86" i="1"/>
  <c r="CD86" i="1"/>
  <c r="CC86" i="1"/>
  <c r="CB86" i="1"/>
  <c r="CA86" i="1"/>
  <c r="BZ86" i="1"/>
  <c r="BY86"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AG86" i="1"/>
  <c r="AF86" i="1"/>
  <c r="AE86" i="1"/>
  <c r="AD86" i="1"/>
  <c r="AC86" i="1"/>
  <c r="AB86" i="1"/>
  <c r="AA86" i="1"/>
  <c r="Z86" i="1"/>
  <c r="Y86" i="1"/>
  <c r="X86" i="1"/>
  <c r="W86" i="1"/>
  <c r="V86" i="1"/>
  <c r="U86" i="1"/>
  <c r="T86" i="1"/>
  <c r="S86" i="1"/>
  <c r="R86" i="1"/>
  <c r="Q86" i="1"/>
  <c r="P86" i="1"/>
  <c r="O86" i="1"/>
  <c r="N86" i="1"/>
  <c r="M86" i="1"/>
  <c r="L86" i="1"/>
  <c r="K86" i="1"/>
  <c r="J86" i="1"/>
  <c r="H86" i="1"/>
  <c r="G86" i="1"/>
  <c r="E86" i="1"/>
  <c r="F86" i="1" s="1"/>
  <c r="FX85" i="1"/>
  <c r="FW85" i="1"/>
  <c r="FV85" i="1"/>
  <c r="FU85" i="1"/>
  <c r="FT85" i="1"/>
  <c r="FS85" i="1"/>
  <c r="FR85" i="1"/>
  <c r="FP85" i="1"/>
  <c r="FO85" i="1"/>
  <c r="FN85" i="1"/>
  <c r="FM85" i="1"/>
  <c r="FK85" i="1"/>
  <c r="FJ85" i="1"/>
  <c r="FI85" i="1"/>
  <c r="FH85" i="1"/>
  <c r="FG85" i="1"/>
  <c r="FF85" i="1"/>
  <c r="FE85" i="1"/>
  <c r="FD85" i="1"/>
  <c r="FC85" i="1"/>
  <c r="FB85" i="1"/>
  <c r="FA85" i="1"/>
  <c r="EZ85" i="1"/>
  <c r="EY85" i="1"/>
  <c r="EX85" i="1"/>
  <c r="ET85" i="1"/>
  <c r="ES85" i="1"/>
  <c r="ER85" i="1"/>
  <c r="EQ85" i="1"/>
  <c r="EP85" i="1"/>
  <c r="EO85" i="1"/>
  <c r="EN85" i="1"/>
  <c r="EM85" i="1"/>
  <c r="EL85" i="1"/>
  <c r="EK85" i="1"/>
  <c r="EJ85" i="1"/>
  <c r="EI85" i="1"/>
  <c r="EH85" i="1"/>
  <c r="EG85" i="1"/>
  <c r="EF85" i="1"/>
  <c r="EE85" i="1"/>
  <c r="ED85" i="1"/>
  <c r="EC85" i="1"/>
  <c r="EB85" i="1"/>
  <c r="EA85" i="1"/>
  <c r="DZ85" i="1"/>
  <c r="DY85" i="1"/>
  <c r="DW85" i="1"/>
  <c r="DV85" i="1"/>
  <c r="DU85" i="1"/>
  <c r="DT85" i="1"/>
  <c r="DS85" i="1"/>
  <c r="DR85" i="1"/>
  <c r="DQ85" i="1"/>
  <c r="DP85" i="1"/>
  <c r="DO85" i="1"/>
  <c r="DN85" i="1"/>
  <c r="DM85" i="1"/>
  <c r="DL85" i="1"/>
  <c r="DK85" i="1"/>
  <c r="DJ85" i="1"/>
  <c r="DI85" i="1"/>
  <c r="DH85" i="1"/>
  <c r="DG85" i="1"/>
  <c r="DF85" i="1"/>
  <c r="DE85" i="1"/>
  <c r="DD85" i="1"/>
  <c r="DC85" i="1"/>
  <c r="DB85" i="1"/>
  <c r="DA85" i="1"/>
  <c r="CZ85" i="1"/>
  <c r="CY85" i="1"/>
  <c r="CX85" i="1"/>
  <c r="CW85" i="1"/>
  <c r="CV85" i="1"/>
  <c r="CU85" i="1"/>
  <c r="CT85" i="1"/>
  <c r="CS85" i="1"/>
  <c r="CR85" i="1"/>
  <c r="CQ85" i="1"/>
  <c r="CP85" i="1"/>
  <c r="CO85" i="1"/>
  <c r="CN85" i="1"/>
  <c r="CM85" i="1"/>
  <c r="CL85" i="1"/>
  <c r="CK85" i="1"/>
  <c r="CJ85" i="1"/>
  <c r="CI85" i="1"/>
  <c r="CH85" i="1"/>
  <c r="CG85" i="1"/>
  <c r="CF85" i="1"/>
  <c r="CE85" i="1"/>
  <c r="CD85" i="1"/>
  <c r="CC85" i="1"/>
  <c r="CB85" i="1"/>
  <c r="CA85" i="1"/>
  <c r="BZ85" i="1"/>
  <c r="BY85"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AG85" i="1"/>
  <c r="AF85" i="1"/>
  <c r="AE85" i="1"/>
  <c r="AD85" i="1"/>
  <c r="AC85" i="1"/>
  <c r="AB85" i="1"/>
  <c r="AA85" i="1"/>
  <c r="Z85" i="1"/>
  <c r="Y85" i="1"/>
  <c r="X85" i="1"/>
  <c r="W85" i="1"/>
  <c r="V85" i="1"/>
  <c r="U85" i="1"/>
  <c r="T85" i="1"/>
  <c r="S85" i="1"/>
  <c r="R85" i="1"/>
  <c r="Q85" i="1"/>
  <c r="P85" i="1"/>
  <c r="O85" i="1"/>
  <c r="N85" i="1"/>
  <c r="M85" i="1"/>
  <c r="L85" i="1"/>
  <c r="K85" i="1"/>
  <c r="J85" i="1"/>
  <c r="H85" i="1"/>
  <c r="G85" i="1"/>
  <c r="E85" i="1"/>
  <c r="F85" i="1" s="1"/>
  <c r="FX83" i="1"/>
  <c r="FW83" i="1"/>
  <c r="FV83" i="1"/>
  <c r="FU83" i="1"/>
  <c r="FT83" i="1"/>
  <c r="FS83" i="1"/>
  <c r="FR83" i="1"/>
  <c r="FP83" i="1"/>
  <c r="FO83" i="1"/>
  <c r="FN83" i="1"/>
  <c r="FM83" i="1"/>
  <c r="FK83" i="1"/>
  <c r="FJ83" i="1"/>
  <c r="FI83" i="1"/>
  <c r="FH83" i="1"/>
  <c r="FG83" i="1"/>
  <c r="FF83" i="1"/>
  <c r="FE83" i="1"/>
  <c r="FD83" i="1"/>
  <c r="FC83" i="1"/>
  <c r="FB83" i="1"/>
  <c r="FA83" i="1"/>
  <c r="EZ83" i="1"/>
  <c r="EY83" i="1"/>
  <c r="EX83" i="1"/>
  <c r="ET83" i="1"/>
  <c r="ES83" i="1"/>
  <c r="ER83" i="1"/>
  <c r="EQ83" i="1"/>
  <c r="EP83" i="1"/>
  <c r="EO83" i="1"/>
  <c r="EN83" i="1"/>
  <c r="EM83" i="1"/>
  <c r="EL83" i="1"/>
  <c r="EK83" i="1"/>
  <c r="EJ83" i="1"/>
  <c r="EI83" i="1"/>
  <c r="EH83" i="1"/>
  <c r="EG83" i="1"/>
  <c r="EF83" i="1"/>
  <c r="EE83" i="1"/>
  <c r="ED83" i="1"/>
  <c r="EC83" i="1"/>
  <c r="EB83" i="1"/>
  <c r="EA83" i="1"/>
  <c r="DZ83" i="1"/>
  <c r="DY83" i="1"/>
  <c r="DW83" i="1"/>
  <c r="DV83" i="1"/>
  <c r="DU83" i="1"/>
  <c r="DT83" i="1"/>
  <c r="DS83" i="1"/>
  <c r="DR83" i="1"/>
  <c r="DQ83" i="1"/>
  <c r="DP83" i="1"/>
  <c r="DO83" i="1"/>
  <c r="DN83" i="1"/>
  <c r="DM83" i="1"/>
  <c r="DL83" i="1"/>
  <c r="DK83" i="1"/>
  <c r="DJ83" i="1"/>
  <c r="DI83" i="1"/>
  <c r="DH83" i="1"/>
  <c r="DG83" i="1"/>
  <c r="DF83" i="1"/>
  <c r="DE83" i="1"/>
  <c r="DD83" i="1"/>
  <c r="DC83" i="1"/>
  <c r="DB83" i="1"/>
  <c r="DA83" i="1"/>
  <c r="CZ83" i="1"/>
  <c r="CY83" i="1"/>
  <c r="CX83" i="1"/>
  <c r="CW83" i="1"/>
  <c r="CV83" i="1"/>
  <c r="CU83" i="1"/>
  <c r="CT83" i="1"/>
  <c r="CS83" i="1"/>
  <c r="CR83" i="1"/>
  <c r="CQ83" i="1"/>
  <c r="CP83" i="1"/>
  <c r="CO83" i="1"/>
  <c r="CN83" i="1"/>
  <c r="CM83" i="1"/>
  <c r="CL83" i="1"/>
  <c r="CK83" i="1"/>
  <c r="CJ83" i="1"/>
  <c r="CI83" i="1"/>
  <c r="CH83" i="1"/>
  <c r="CG83" i="1"/>
  <c r="CF83" i="1"/>
  <c r="CE83" i="1"/>
  <c r="CD83" i="1"/>
  <c r="CC83" i="1"/>
  <c r="CB83" i="1"/>
  <c r="CA83" i="1"/>
  <c r="BZ83" i="1"/>
  <c r="BY83"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Z83" i="1"/>
  <c r="Y83" i="1"/>
  <c r="X83" i="1"/>
  <c r="W83" i="1"/>
  <c r="V83" i="1"/>
  <c r="U83" i="1"/>
  <c r="T83" i="1"/>
  <c r="S83" i="1"/>
  <c r="R83" i="1"/>
  <c r="Q83" i="1"/>
  <c r="P83" i="1"/>
  <c r="O83" i="1"/>
  <c r="N83" i="1"/>
  <c r="M83" i="1"/>
  <c r="L83" i="1"/>
  <c r="K83" i="1"/>
  <c r="J83" i="1"/>
  <c r="H83" i="1"/>
  <c r="G83" i="1"/>
  <c r="E83" i="1"/>
  <c r="F83" i="1" s="1"/>
  <c r="FX81" i="1"/>
  <c r="FW81" i="1"/>
  <c r="FV81" i="1"/>
  <c r="FU81" i="1"/>
  <c r="FT81" i="1"/>
  <c r="FS81" i="1"/>
  <c r="FR81" i="1"/>
  <c r="FP81" i="1"/>
  <c r="FO81" i="1"/>
  <c r="FN81" i="1"/>
  <c r="FM81" i="1"/>
  <c r="FK81" i="1"/>
  <c r="FJ81" i="1"/>
  <c r="FI81" i="1"/>
  <c r="FH81" i="1"/>
  <c r="FG81" i="1"/>
  <c r="FF81" i="1"/>
  <c r="FE81" i="1"/>
  <c r="FD81" i="1"/>
  <c r="FC81" i="1"/>
  <c r="FB81" i="1"/>
  <c r="FA81" i="1"/>
  <c r="EZ81" i="1"/>
  <c r="EY81" i="1"/>
  <c r="EX81" i="1"/>
  <c r="ET81" i="1"/>
  <c r="ES81" i="1"/>
  <c r="ER81" i="1"/>
  <c r="EQ81" i="1"/>
  <c r="EP81" i="1"/>
  <c r="EO81" i="1"/>
  <c r="EN81" i="1"/>
  <c r="EM81" i="1"/>
  <c r="EL81" i="1"/>
  <c r="EK81" i="1"/>
  <c r="EJ81" i="1"/>
  <c r="EI81" i="1"/>
  <c r="EH81" i="1"/>
  <c r="EG81" i="1"/>
  <c r="EF81" i="1"/>
  <c r="EE81" i="1"/>
  <c r="ED81" i="1"/>
  <c r="EC81" i="1"/>
  <c r="EB81" i="1"/>
  <c r="EA81" i="1"/>
  <c r="DZ81" i="1"/>
  <c r="DY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H81" i="1"/>
  <c r="G81" i="1"/>
  <c r="E81" i="1"/>
  <c r="F81" i="1" s="1"/>
  <c r="FX77" i="1"/>
  <c r="FW77" i="1"/>
  <c r="FV77" i="1"/>
  <c r="FU77" i="1"/>
  <c r="FT77" i="1"/>
  <c r="FS77" i="1"/>
  <c r="FR77" i="1"/>
  <c r="FP77" i="1"/>
  <c r="FO77" i="1"/>
  <c r="FN77" i="1"/>
  <c r="FM77" i="1"/>
  <c r="FK77" i="1"/>
  <c r="FJ77" i="1"/>
  <c r="FI77" i="1"/>
  <c r="FH77" i="1"/>
  <c r="FG77" i="1"/>
  <c r="FF77" i="1"/>
  <c r="FE77" i="1"/>
  <c r="FD77" i="1"/>
  <c r="FC77" i="1"/>
  <c r="FB77" i="1"/>
  <c r="FA77" i="1"/>
  <c r="EZ77" i="1"/>
  <c r="EY77" i="1"/>
  <c r="EX77" i="1"/>
  <c r="ET77" i="1"/>
  <c r="ES77" i="1"/>
  <c r="ER77" i="1"/>
  <c r="EQ77" i="1"/>
  <c r="EP77" i="1"/>
  <c r="EO77" i="1"/>
  <c r="EN77" i="1"/>
  <c r="EM77" i="1"/>
  <c r="EL77" i="1"/>
  <c r="EK77" i="1"/>
  <c r="EJ77" i="1"/>
  <c r="EI77" i="1"/>
  <c r="EH77" i="1"/>
  <c r="EG77" i="1"/>
  <c r="EF77" i="1"/>
  <c r="EE77" i="1"/>
  <c r="ED77" i="1"/>
  <c r="EC77" i="1"/>
  <c r="EB77" i="1"/>
  <c r="EA77" i="1"/>
  <c r="DZ77" i="1"/>
  <c r="DY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H77" i="1"/>
  <c r="G77" i="1"/>
  <c r="E77" i="1"/>
  <c r="F77" i="1" s="1"/>
  <c r="FX76" i="1"/>
  <c r="FW76" i="1"/>
  <c r="FV76" i="1"/>
  <c r="FU76" i="1"/>
  <c r="FT76" i="1"/>
  <c r="FS76" i="1"/>
  <c r="FR76" i="1"/>
  <c r="FP76" i="1"/>
  <c r="FO76" i="1"/>
  <c r="FN76" i="1"/>
  <c r="FM76" i="1"/>
  <c r="FK76" i="1"/>
  <c r="FJ76" i="1"/>
  <c r="FI76" i="1"/>
  <c r="FH76" i="1"/>
  <c r="FG76" i="1"/>
  <c r="FF76" i="1"/>
  <c r="FE76" i="1"/>
  <c r="FD76" i="1"/>
  <c r="FC76" i="1"/>
  <c r="FB76" i="1"/>
  <c r="FA76" i="1"/>
  <c r="EZ76" i="1"/>
  <c r="EY76" i="1"/>
  <c r="EX76" i="1"/>
  <c r="ET76" i="1"/>
  <c r="ES76" i="1"/>
  <c r="ER76" i="1"/>
  <c r="EQ76" i="1"/>
  <c r="EP76" i="1"/>
  <c r="EO76" i="1"/>
  <c r="EN76" i="1"/>
  <c r="EM76" i="1"/>
  <c r="EL76" i="1"/>
  <c r="EK76" i="1"/>
  <c r="EJ76" i="1"/>
  <c r="EI76" i="1"/>
  <c r="EH76" i="1"/>
  <c r="EG76" i="1"/>
  <c r="EF76" i="1"/>
  <c r="EE76" i="1"/>
  <c r="ED76" i="1"/>
  <c r="EC76" i="1"/>
  <c r="EB76" i="1"/>
  <c r="EA76" i="1"/>
  <c r="DZ76" i="1"/>
  <c r="DY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H76" i="1"/>
  <c r="G76" i="1"/>
  <c r="E76" i="1"/>
  <c r="F76" i="1" s="1"/>
  <c r="FX24" i="1"/>
  <c r="FW24" i="1"/>
  <c r="FV24" i="1"/>
  <c r="FU24" i="1"/>
  <c r="FT24" i="1"/>
  <c r="FS24" i="1"/>
  <c r="FR24" i="1"/>
  <c r="FP24" i="1"/>
  <c r="FO24" i="1"/>
  <c r="FN24" i="1"/>
  <c r="FM24" i="1"/>
  <c r="FK24" i="1"/>
  <c r="FJ24" i="1"/>
  <c r="FI24" i="1"/>
  <c r="FH24" i="1"/>
  <c r="FG24" i="1"/>
  <c r="FF24" i="1"/>
  <c r="FE24" i="1"/>
  <c r="FD24" i="1"/>
  <c r="FC24" i="1"/>
  <c r="FB24" i="1"/>
  <c r="FA24" i="1"/>
  <c r="EZ24" i="1"/>
  <c r="EY24" i="1"/>
  <c r="EX24" i="1"/>
  <c r="ET24" i="1"/>
  <c r="ES24" i="1"/>
  <c r="ER24" i="1"/>
  <c r="EQ24" i="1"/>
  <c r="EP24" i="1"/>
  <c r="EO24" i="1"/>
  <c r="EN24" i="1"/>
  <c r="EM24" i="1"/>
  <c r="EL24" i="1"/>
  <c r="EK24" i="1"/>
  <c r="EJ24" i="1"/>
  <c r="EI24" i="1"/>
  <c r="EH24" i="1"/>
  <c r="EG24" i="1"/>
  <c r="EF24" i="1"/>
  <c r="EE24" i="1"/>
  <c r="ED24" i="1"/>
  <c r="EC24" i="1"/>
  <c r="EB24" i="1"/>
  <c r="EA24" i="1"/>
  <c r="DZ24" i="1"/>
  <c r="DY24" i="1"/>
  <c r="DW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H24" i="1"/>
  <c r="G24" i="1"/>
  <c r="E24" i="1"/>
  <c r="F24" i="1" s="1"/>
  <c r="FX23" i="1"/>
  <c r="FW23" i="1"/>
  <c r="FV23" i="1"/>
  <c r="FU23" i="1"/>
  <c r="FT23" i="1"/>
  <c r="FS23" i="1"/>
  <c r="FR23" i="1"/>
  <c r="FP23" i="1"/>
  <c r="FO23" i="1"/>
  <c r="FN23" i="1"/>
  <c r="FM23" i="1"/>
  <c r="FK23" i="1"/>
  <c r="FJ23" i="1"/>
  <c r="FI23" i="1"/>
  <c r="FH23" i="1"/>
  <c r="FG23" i="1"/>
  <c r="FF23" i="1"/>
  <c r="FE23" i="1"/>
  <c r="FD23" i="1"/>
  <c r="FC23" i="1"/>
  <c r="FB23" i="1"/>
  <c r="FA23" i="1"/>
  <c r="EZ23" i="1"/>
  <c r="EY23" i="1"/>
  <c r="EX23" i="1"/>
  <c r="ET23" i="1"/>
  <c r="ES23" i="1"/>
  <c r="ER23" i="1"/>
  <c r="EQ23" i="1"/>
  <c r="EP23" i="1"/>
  <c r="EO23" i="1"/>
  <c r="EN23" i="1"/>
  <c r="EM23" i="1"/>
  <c r="EL23" i="1"/>
  <c r="EK23" i="1"/>
  <c r="EJ23" i="1"/>
  <c r="EI23" i="1"/>
  <c r="EH23" i="1"/>
  <c r="EG23" i="1"/>
  <c r="EF23" i="1"/>
  <c r="EE23" i="1"/>
  <c r="ED23" i="1"/>
  <c r="EC23" i="1"/>
  <c r="EB23" i="1"/>
  <c r="EA23" i="1"/>
  <c r="DZ23" i="1"/>
  <c r="DY23" i="1"/>
  <c r="DW23" i="1"/>
  <c r="DV23" i="1"/>
  <c r="DU23" i="1"/>
  <c r="DT23" i="1"/>
  <c r="DS23" i="1"/>
  <c r="DR23" i="1"/>
  <c r="DQ23" i="1"/>
  <c r="DP23" i="1"/>
  <c r="DO23"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H23" i="1"/>
  <c r="G23" i="1"/>
  <c r="E23" i="1"/>
  <c r="F23" i="1" s="1"/>
  <c r="FX19" i="1"/>
  <c r="FW19" i="1"/>
  <c r="FV19" i="1"/>
  <c r="FU19" i="1"/>
  <c r="FT19" i="1"/>
  <c r="FS19" i="1"/>
  <c r="FR19" i="1"/>
  <c r="FP19" i="1"/>
  <c r="FO19" i="1"/>
  <c r="FN19" i="1"/>
  <c r="FM19" i="1"/>
  <c r="FK19" i="1"/>
  <c r="FJ19" i="1"/>
  <c r="FI19" i="1"/>
  <c r="FH19" i="1"/>
  <c r="FG19" i="1"/>
  <c r="FF19" i="1"/>
  <c r="FE19" i="1"/>
  <c r="FD19" i="1"/>
  <c r="FC19" i="1"/>
  <c r="FB19" i="1"/>
  <c r="FA19" i="1"/>
  <c r="EZ19" i="1"/>
  <c r="EY19" i="1"/>
  <c r="EX19" i="1"/>
  <c r="ET19" i="1"/>
  <c r="ES19" i="1"/>
  <c r="ER19" i="1"/>
  <c r="EQ19" i="1"/>
  <c r="EP19" i="1"/>
  <c r="EO19" i="1"/>
  <c r="EN19" i="1"/>
  <c r="EM19" i="1"/>
  <c r="EL19" i="1"/>
  <c r="EK19" i="1"/>
  <c r="EJ19" i="1"/>
  <c r="EI19" i="1"/>
  <c r="EH19" i="1"/>
  <c r="EG19" i="1"/>
  <c r="EF19" i="1"/>
  <c r="EE19" i="1"/>
  <c r="ED19" i="1"/>
  <c r="EC19" i="1"/>
  <c r="EB19" i="1"/>
  <c r="EA19" i="1"/>
  <c r="DZ19" i="1"/>
  <c r="DY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H19" i="1"/>
  <c r="G19" i="1"/>
  <c r="E19" i="1"/>
  <c r="F19" i="1" s="1"/>
  <c r="FX18" i="1"/>
  <c r="FW18" i="1"/>
  <c r="FV18" i="1"/>
  <c r="FU18" i="1"/>
  <c r="FT18" i="1"/>
  <c r="FS18" i="1"/>
  <c r="FR18" i="1"/>
  <c r="FP18" i="1"/>
  <c r="FO18" i="1"/>
  <c r="FN18" i="1"/>
  <c r="FM18" i="1"/>
  <c r="FK18" i="1"/>
  <c r="FJ18" i="1"/>
  <c r="FI18" i="1"/>
  <c r="FH18" i="1"/>
  <c r="FG18" i="1"/>
  <c r="FF18" i="1"/>
  <c r="FE18" i="1"/>
  <c r="FD18" i="1"/>
  <c r="FC18" i="1"/>
  <c r="FB18" i="1"/>
  <c r="FA18" i="1"/>
  <c r="EZ18" i="1"/>
  <c r="EY18" i="1"/>
  <c r="EX18" i="1"/>
  <c r="ET18" i="1"/>
  <c r="ES18" i="1"/>
  <c r="ER18" i="1"/>
  <c r="EQ18" i="1"/>
  <c r="EP18" i="1"/>
  <c r="EO18" i="1"/>
  <c r="EN18" i="1"/>
  <c r="EM18" i="1"/>
  <c r="EL18" i="1"/>
  <c r="EK18" i="1"/>
  <c r="EJ18" i="1"/>
  <c r="EI18" i="1"/>
  <c r="EH18" i="1"/>
  <c r="EG18" i="1"/>
  <c r="EF18" i="1"/>
  <c r="EE18" i="1"/>
  <c r="ED18" i="1"/>
  <c r="EC18" i="1"/>
  <c r="EB18" i="1"/>
  <c r="EA18" i="1"/>
  <c r="DZ18" i="1"/>
  <c r="DY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H18" i="1"/>
  <c r="G18" i="1"/>
  <c r="E18" i="1"/>
  <c r="F18" i="1" s="1"/>
  <c r="FX73" i="1"/>
  <c r="FW73" i="1"/>
  <c r="FV73" i="1"/>
  <c r="FU73" i="1"/>
  <c r="FT73" i="1"/>
  <c r="FS73" i="1"/>
  <c r="FR73" i="1"/>
  <c r="FP73" i="1"/>
  <c r="FO73" i="1"/>
  <c r="FN73" i="1"/>
  <c r="FM73" i="1"/>
  <c r="FK73" i="1"/>
  <c r="FJ73" i="1"/>
  <c r="FI73" i="1"/>
  <c r="FH73" i="1"/>
  <c r="FG73" i="1"/>
  <c r="FF73" i="1"/>
  <c r="FE73" i="1"/>
  <c r="FD73" i="1"/>
  <c r="FC73" i="1"/>
  <c r="FB73" i="1"/>
  <c r="FA73" i="1"/>
  <c r="EZ73" i="1"/>
  <c r="EY73" i="1"/>
  <c r="EX73" i="1"/>
  <c r="ET73" i="1"/>
  <c r="ES73" i="1"/>
  <c r="ER73" i="1"/>
  <c r="EQ73" i="1"/>
  <c r="EP73" i="1"/>
  <c r="EO73" i="1"/>
  <c r="EN73" i="1"/>
  <c r="EM73" i="1"/>
  <c r="EL73" i="1"/>
  <c r="EK73" i="1"/>
  <c r="EJ73" i="1"/>
  <c r="EI73" i="1"/>
  <c r="EH73" i="1"/>
  <c r="EG73" i="1"/>
  <c r="EF73" i="1"/>
  <c r="EE73" i="1"/>
  <c r="ED73" i="1"/>
  <c r="EC73" i="1"/>
  <c r="EB73" i="1"/>
  <c r="EA73" i="1"/>
  <c r="DZ73" i="1"/>
  <c r="DY73" i="1"/>
  <c r="DW73" i="1"/>
  <c r="DV73" i="1"/>
  <c r="DU73" i="1"/>
  <c r="DT73" i="1"/>
  <c r="DS73" i="1"/>
  <c r="DR73" i="1"/>
  <c r="DQ73" i="1"/>
  <c r="DP73" i="1"/>
  <c r="DO73" i="1"/>
  <c r="DN73" i="1"/>
  <c r="DM73" i="1"/>
  <c r="DL73" i="1"/>
  <c r="DK73" i="1"/>
  <c r="DJ73" i="1"/>
  <c r="DI73" i="1"/>
  <c r="DH73" i="1"/>
  <c r="DG73" i="1"/>
  <c r="DF73" i="1"/>
  <c r="DE73" i="1"/>
  <c r="DD73" i="1"/>
  <c r="DC73" i="1"/>
  <c r="DB73" i="1"/>
  <c r="DA73" i="1"/>
  <c r="CZ73" i="1"/>
  <c r="CY73" i="1"/>
  <c r="CX73" i="1"/>
  <c r="CW73" i="1"/>
  <c r="CV73" i="1"/>
  <c r="CU73" i="1"/>
  <c r="CT73" i="1"/>
  <c r="CS73" i="1"/>
  <c r="CR73" i="1"/>
  <c r="CQ73" i="1"/>
  <c r="CP73" i="1"/>
  <c r="CO73" i="1"/>
  <c r="CN73" i="1"/>
  <c r="CM73" i="1"/>
  <c r="CL73" i="1"/>
  <c r="CK73" i="1"/>
  <c r="CJ73" i="1"/>
  <c r="CI73" i="1"/>
  <c r="CH73" i="1"/>
  <c r="CG73" i="1"/>
  <c r="CF73" i="1"/>
  <c r="CE73" i="1"/>
  <c r="CD73" i="1"/>
  <c r="CC73" i="1"/>
  <c r="CB73" i="1"/>
  <c r="CA73" i="1"/>
  <c r="BZ73" i="1"/>
  <c r="BY73" i="1"/>
  <c r="BX73" i="1"/>
  <c r="BW73" i="1"/>
  <c r="BV73" i="1"/>
  <c r="BU73" i="1"/>
  <c r="BT73" i="1"/>
  <c r="BS73" i="1"/>
  <c r="BR73" i="1"/>
  <c r="BQ73" i="1"/>
  <c r="BP73" i="1"/>
  <c r="BO73" i="1"/>
  <c r="BN73" i="1"/>
  <c r="BM73" i="1"/>
  <c r="BL73" i="1"/>
  <c r="BK73" i="1"/>
  <c r="BJ73" i="1"/>
  <c r="BI73" i="1"/>
  <c r="BH73" i="1"/>
  <c r="BG73"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AG73" i="1"/>
  <c r="AF73" i="1"/>
  <c r="AE73" i="1"/>
  <c r="AD73" i="1"/>
  <c r="AC73" i="1"/>
  <c r="AB73" i="1"/>
  <c r="AA73" i="1"/>
  <c r="Z73" i="1"/>
  <c r="Y73" i="1"/>
  <c r="X73" i="1"/>
  <c r="W73" i="1"/>
  <c r="V73" i="1"/>
  <c r="U73" i="1"/>
  <c r="T73" i="1"/>
  <c r="S73" i="1"/>
  <c r="R73" i="1"/>
  <c r="Q73" i="1"/>
  <c r="P73" i="1"/>
  <c r="O73" i="1"/>
  <c r="N73" i="1"/>
  <c r="M73" i="1"/>
  <c r="L73" i="1"/>
  <c r="K73" i="1"/>
  <c r="J73" i="1"/>
  <c r="H73" i="1"/>
  <c r="G73" i="1"/>
  <c r="E73" i="1"/>
  <c r="F73" i="1" s="1"/>
  <c r="FX70" i="1"/>
  <c r="FW70" i="1"/>
  <c r="FV70" i="1"/>
  <c r="FU70" i="1"/>
  <c r="FT70" i="1"/>
  <c r="FS70" i="1"/>
  <c r="FR70" i="1"/>
  <c r="FP70" i="1"/>
  <c r="FO70" i="1"/>
  <c r="FN70" i="1"/>
  <c r="FM70" i="1"/>
  <c r="FK70" i="1"/>
  <c r="FJ70" i="1"/>
  <c r="FI70" i="1"/>
  <c r="FH70" i="1"/>
  <c r="FG70" i="1"/>
  <c r="FF70" i="1"/>
  <c r="FE70" i="1"/>
  <c r="FD70" i="1"/>
  <c r="FC70" i="1"/>
  <c r="FB70" i="1"/>
  <c r="FA70" i="1"/>
  <c r="EZ70" i="1"/>
  <c r="EY70" i="1"/>
  <c r="EX70" i="1"/>
  <c r="ET70" i="1"/>
  <c r="ES70" i="1"/>
  <c r="ER70" i="1"/>
  <c r="EQ70" i="1"/>
  <c r="EP70" i="1"/>
  <c r="EO70" i="1"/>
  <c r="EN70" i="1"/>
  <c r="EM70" i="1"/>
  <c r="EL70" i="1"/>
  <c r="EK70" i="1"/>
  <c r="EJ70" i="1"/>
  <c r="EI70" i="1"/>
  <c r="EH70" i="1"/>
  <c r="EG70" i="1"/>
  <c r="EF70" i="1"/>
  <c r="EE70" i="1"/>
  <c r="ED70" i="1"/>
  <c r="EC70" i="1"/>
  <c r="EB70" i="1"/>
  <c r="EA70" i="1"/>
  <c r="DZ70" i="1"/>
  <c r="DY70" i="1"/>
  <c r="DW70" i="1"/>
  <c r="DV70" i="1"/>
  <c r="DU70" i="1"/>
  <c r="DT70" i="1"/>
  <c r="DS70" i="1"/>
  <c r="DR70" i="1"/>
  <c r="DQ70" i="1"/>
  <c r="DP70" i="1"/>
  <c r="DO70" i="1"/>
  <c r="DN70" i="1"/>
  <c r="DM70" i="1"/>
  <c r="DL70" i="1"/>
  <c r="DK70" i="1"/>
  <c r="DJ70" i="1"/>
  <c r="DI70" i="1"/>
  <c r="DH70" i="1"/>
  <c r="DG70" i="1"/>
  <c r="DF70" i="1"/>
  <c r="DE70" i="1"/>
  <c r="DD70" i="1"/>
  <c r="DC70" i="1"/>
  <c r="DB70" i="1"/>
  <c r="DA70" i="1"/>
  <c r="CZ70" i="1"/>
  <c r="CY70" i="1"/>
  <c r="CX70" i="1"/>
  <c r="CW70" i="1"/>
  <c r="CV70" i="1"/>
  <c r="CU70" i="1"/>
  <c r="CT70" i="1"/>
  <c r="CS70" i="1"/>
  <c r="CR70" i="1"/>
  <c r="CQ70" i="1"/>
  <c r="CP70" i="1"/>
  <c r="CO70" i="1"/>
  <c r="CN70" i="1"/>
  <c r="CM70" i="1"/>
  <c r="CL70" i="1"/>
  <c r="CK70" i="1"/>
  <c r="CJ70" i="1"/>
  <c r="CI70" i="1"/>
  <c r="CH70" i="1"/>
  <c r="CG70" i="1"/>
  <c r="CF70" i="1"/>
  <c r="CE70" i="1"/>
  <c r="CD70" i="1"/>
  <c r="CC70" i="1"/>
  <c r="CB70" i="1"/>
  <c r="CA70" i="1"/>
  <c r="BZ70" i="1"/>
  <c r="BY70"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AC70" i="1"/>
  <c r="AB70" i="1"/>
  <c r="AA70" i="1"/>
  <c r="Z70" i="1"/>
  <c r="Y70" i="1"/>
  <c r="X70" i="1"/>
  <c r="W70" i="1"/>
  <c r="V70" i="1"/>
  <c r="U70" i="1"/>
  <c r="T70" i="1"/>
  <c r="S70" i="1"/>
  <c r="R70" i="1"/>
  <c r="Q70" i="1"/>
  <c r="P70" i="1"/>
  <c r="O70" i="1"/>
  <c r="N70" i="1"/>
  <c r="M70" i="1"/>
  <c r="L70" i="1"/>
  <c r="K70" i="1"/>
  <c r="J70" i="1"/>
  <c r="H70" i="1"/>
  <c r="G70" i="1"/>
  <c r="E70" i="1"/>
  <c r="F70" i="1" s="1"/>
  <c r="FX69" i="1"/>
  <c r="FW69" i="1"/>
  <c r="FV69" i="1"/>
  <c r="FU69" i="1"/>
  <c r="FT69" i="1"/>
  <c r="FS69" i="1"/>
  <c r="FR69" i="1"/>
  <c r="FP69" i="1"/>
  <c r="FO69" i="1"/>
  <c r="FN69" i="1"/>
  <c r="FM69" i="1"/>
  <c r="FK69" i="1"/>
  <c r="FJ69" i="1"/>
  <c r="FI69" i="1"/>
  <c r="FH69" i="1"/>
  <c r="FG69" i="1"/>
  <c r="FF69" i="1"/>
  <c r="FE69" i="1"/>
  <c r="FD69" i="1"/>
  <c r="FC69" i="1"/>
  <c r="FB69" i="1"/>
  <c r="FA69" i="1"/>
  <c r="EZ69" i="1"/>
  <c r="EY69" i="1"/>
  <c r="EX69" i="1"/>
  <c r="ET69" i="1"/>
  <c r="ES69" i="1"/>
  <c r="ER69" i="1"/>
  <c r="EQ69" i="1"/>
  <c r="EP69" i="1"/>
  <c r="EO69" i="1"/>
  <c r="EN69" i="1"/>
  <c r="EM69" i="1"/>
  <c r="EL69" i="1"/>
  <c r="EK69" i="1"/>
  <c r="EJ69" i="1"/>
  <c r="EI69" i="1"/>
  <c r="EH69" i="1"/>
  <c r="EG69" i="1"/>
  <c r="EF69" i="1"/>
  <c r="EE69" i="1"/>
  <c r="ED69" i="1"/>
  <c r="EC69" i="1"/>
  <c r="EB69" i="1"/>
  <c r="EA69" i="1"/>
  <c r="DZ69" i="1"/>
  <c r="DY69" i="1"/>
  <c r="DW69" i="1"/>
  <c r="DV69" i="1"/>
  <c r="DU69" i="1"/>
  <c r="DT69" i="1"/>
  <c r="DS69" i="1"/>
  <c r="DR69" i="1"/>
  <c r="DQ69" i="1"/>
  <c r="DP69" i="1"/>
  <c r="DO69" i="1"/>
  <c r="DN69" i="1"/>
  <c r="DM69" i="1"/>
  <c r="DL69" i="1"/>
  <c r="DK69" i="1"/>
  <c r="DJ69" i="1"/>
  <c r="DI69" i="1"/>
  <c r="DH69" i="1"/>
  <c r="DG69" i="1"/>
  <c r="DF69" i="1"/>
  <c r="DE69" i="1"/>
  <c r="DD69" i="1"/>
  <c r="DC69" i="1"/>
  <c r="DB69" i="1"/>
  <c r="DA69" i="1"/>
  <c r="CZ69" i="1"/>
  <c r="CY69" i="1"/>
  <c r="CX69" i="1"/>
  <c r="CW69" i="1"/>
  <c r="CV69" i="1"/>
  <c r="CU69" i="1"/>
  <c r="CT69" i="1"/>
  <c r="CS69" i="1"/>
  <c r="CR69" i="1"/>
  <c r="CQ69" i="1"/>
  <c r="CP69" i="1"/>
  <c r="CO69" i="1"/>
  <c r="CN69" i="1"/>
  <c r="CM69" i="1"/>
  <c r="CL69" i="1"/>
  <c r="CK69" i="1"/>
  <c r="CJ69" i="1"/>
  <c r="CI69" i="1"/>
  <c r="CH69" i="1"/>
  <c r="CG69" i="1"/>
  <c r="CF69" i="1"/>
  <c r="CE69" i="1"/>
  <c r="CD69" i="1"/>
  <c r="CC69" i="1"/>
  <c r="CB69" i="1"/>
  <c r="CA69" i="1"/>
  <c r="BZ69" i="1"/>
  <c r="BY69"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AC69" i="1"/>
  <c r="AB69" i="1"/>
  <c r="AA69" i="1"/>
  <c r="Z69" i="1"/>
  <c r="Y69" i="1"/>
  <c r="X69" i="1"/>
  <c r="W69" i="1"/>
  <c r="V69" i="1"/>
  <c r="U69" i="1"/>
  <c r="T69" i="1"/>
  <c r="S69" i="1"/>
  <c r="R69" i="1"/>
  <c r="Q69" i="1"/>
  <c r="P69" i="1"/>
  <c r="O69" i="1"/>
  <c r="N69" i="1"/>
  <c r="M69" i="1"/>
  <c r="L69" i="1"/>
  <c r="K69" i="1"/>
  <c r="J69" i="1"/>
  <c r="H69" i="1"/>
  <c r="G69" i="1"/>
  <c r="E69" i="1"/>
  <c r="F69" i="1" s="1"/>
  <c r="FX68" i="1"/>
  <c r="FW68" i="1"/>
  <c r="FV68" i="1"/>
  <c r="FU68" i="1"/>
  <c r="FT68" i="1"/>
  <c r="FS68" i="1"/>
  <c r="FR68" i="1"/>
  <c r="FP68" i="1"/>
  <c r="FO68" i="1"/>
  <c r="FN68" i="1"/>
  <c r="FM68" i="1"/>
  <c r="FK68" i="1"/>
  <c r="FJ68" i="1"/>
  <c r="FI68" i="1"/>
  <c r="FH68" i="1"/>
  <c r="FG68" i="1"/>
  <c r="FF68" i="1"/>
  <c r="FE68" i="1"/>
  <c r="FD68" i="1"/>
  <c r="FC68" i="1"/>
  <c r="FB68" i="1"/>
  <c r="FA68" i="1"/>
  <c r="EZ68" i="1"/>
  <c r="EY68" i="1"/>
  <c r="EX68" i="1"/>
  <c r="ET68" i="1"/>
  <c r="ES68" i="1"/>
  <c r="ER68" i="1"/>
  <c r="EQ68" i="1"/>
  <c r="EP68" i="1"/>
  <c r="EO68" i="1"/>
  <c r="EN68" i="1"/>
  <c r="EM68" i="1"/>
  <c r="EL68" i="1"/>
  <c r="EK68" i="1"/>
  <c r="EJ68" i="1"/>
  <c r="EI68" i="1"/>
  <c r="EH68" i="1"/>
  <c r="EG68" i="1"/>
  <c r="EF68" i="1"/>
  <c r="EE68" i="1"/>
  <c r="ED68" i="1"/>
  <c r="EC68" i="1"/>
  <c r="EB68" i="1"/>
  <c r="EA68" i="1"/>
  <c r="DZ68" i="1"/>
  <c r="DY68" i="1"/>
  <c r="DW68" i="1"/>
  <c r="DV68" i="1"/>
  <c r="DU68" i="1"/>
  <c r="DT68" i="1"/>
  <c r="DS68" i="1"/>
  <c r="DR68" i="1"/>
  <c r="DQ68" i="1"/>
  <c r="DP68" i="1"/>
  <c r="DO68" i="1"/>
  <c r="DN68" i="1"/>
  <c r="DM68" i="1"/>
  <c r="DL68" i="1"/>
  <c r="DK68" i="1"/>
  <c r="DJ68" i="1"/>
  <c r="DI68" i="1"/>
  <c r="DH68" i="1"/>
  <c r="DG68" i="1"/>
  <c r="DF68" i="1"/>
  <c r="DE68" i="1"/>
  <c r="DD68" i="1"/>
  <c r="DC68" i="1"/>
  <c r="DB68" i="1"/>
  <c r="DA68" i="1"/>
  <c r="CZ68" i="1"/>
  <c r="CY68" i="1"/>
  <c r="CX68" i="1"/>
  <c r="CW68" i="1"/>
  <c r="CV68" i="1"/>
  <c r="CU68" i="1"/>
  <c r="CT68" i="1"/>
  <c r="CS68" i="1"/>
  <c r="CR68" i="1"/>
  <c r="CQ68" i="1"/>
  <c r="CP68" i="1"/>
  <c r="CO68" i="1"/>
  <c r="CN68" i="1"/>
  <c r="CM68" i="1"/>
  <c r="CL68" i="1"/>
  <c r="CK68" i="1"/>
  <c r="CJ68" i="1"/>
  <c r="CI68" i="1"/>
  <c r="CH68" i="1"/>
  <c r="CG68" i="1"/>
  <c r="CF68" i="1"/>
  <c r="CE68" i="1"/>
  <c r="CD68" i="1"/>
  <c r="CC68" i="1"/>
  <c r="CB68" i="1"/>
  <c r="CA68" i="1"/>
  <c r="BZ68" i="1"/>
  <c r="BY68"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AG68" i="1"/>
  <c r="AF68" i="1"/>
  <c r="AE68" i="1"/>
  <c r="AD68" i="1"/>
  <c r="AC68" i="1"/>
  <c r="AB68" i="1"/>
  <c r="AA68" i="1"/>
  <c r="Z68" i="1"/>
  <c r="Y68" i="1"/>
  <c r="X68" i="1"/>
  <c r="W68" i="1"/>
  <c r="V68" i="1"/>
  <c r="U68" i="1"/>
  <c r="T68" i="1"/>
  <c r="S68" i="1"/>
  <c r="R68" i="1"/>
  <c r="Q68" i="1"/>
  <c r="P68" i="1"/>
  <c r="O68" i="1"/>
  <c r="N68" i="1"/>
  <c r="M68" i="1"/>
  <c r="L68" i="1"/>
  <c r="K68" i="1"/>
  <c r="J68" i="1"/>
  <c r="H68" i="1"/>
  <c r="G68" i="1"/>
  <c r="E68" i="1"/>
  <c r="F68" i="1" s="1"/>
  <c r="FX66" i="1"/>
  <c r="FW66" i="1"/>
  <c r="FV66" i="1"/>
  <c r="FU66" i="1"/>
  <c r="FT66" i="1"/>
  <c r="FS66" i="1"/>
  <c r="FR66" i="1"/>
  <c r="FP66" i="1"/>
  <c r="FO66" i="1"/>
  <c r="FN66" i="1"/>
  <c r="FM66" i="1"/>
  <c r="FK66" i="1"/>
  <c r="FJ66" i="1"/>
  <c r="FI66" i="1"/>
  <c r="FH66" i="1"/>
  <c r="FG66" i="1"/>
  <c r="FF66" i="1"/>
  <c r="FE66" i="1"/>
  <c r="FD66" i="1"/>
  <c r="FC66" i="1"/>
  <c r="FB66" i="1"/>
  <c r="FA66" i="1"/>
  <c r="EZ66" i="1"/>
  <c r="EY66" i="1"/>
  <c r="EX66" i="1"/>
  <c r="ET66" i="1"/>
  <c r="ES66" i="1"/>
  <c r="ER66" i="1"/>
  <c r="EQ66" i="1"/>
  <c r="EP66" i="1"/>
  <c r="EO66" i="1"/>
  <c r="EN66" i="1"/>
  <c r="EM66" i="1"/>
  <c r="EL66" i="1"/>
  <c r="EK66" i="1"/>
  <c r="EJ66" i="1"/>
  <c r="EI66" i="1"/>
  <c r="EH66" i="1"/>
  <c r="EG66" i="1"/>
  <c r="EF66" i="1"/>
  <c r="EE66" i="1"/>
  <c r="ED66" i="1"/>
  <c r="EC66" i="1"/>
  <c r="EB66" i="1"/>
  <c r="EA66" i="1"/>
  <c r="DZ66" i="1"/>
  <c r="DY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H66" i="1"/>
  <c r="G66" i="1"/>
  <c r="E66" i="1"/>
  <c r="F66" i="1" s="1"/>
  <c r="FX14" i="1"/>
  <c r="FW14" i="1"/>
  <c r="FV14" i="1"/>
  <c r="FU14" i="1"/>
  <c r="FT14" i="1"/>
  <c r="FS14" i="1"/>
  <c r="FR14" i="1"/>
  <c r="FP14" i="1"/>
  <c r="FO14" i="1"/>
  <c r="FN14" i="1"/>
  <c r="FM14" i="1"/>
  <c r="FK14" i="1"/>
  <c r="FJ14" i="1"/>
  <c r="FI14" i="1"/>
  <c r="FH14" i="1"/>
  <c r="FG14" i="1"/>
  <c r="FF14" i="1"/>
  <c r="FE14" i="1"/>
  <c r="FD14" i="1"/>
  <c r="FC14" i="1"/>
  <c r="FB14" i="1"/>
  <c r="FA14" i="1"/>
  <c r="EZ14" i="1"/>
  <c r="EY14" i="1"/>
  <c r="EX14" i="1"/>
  <c r="ET14" i="1"/>
  <c r="ES14" i="1"/>
  <c r="ER14" i="1"/>
  <c r="EQ14" i="1"/>
  <c r="EP14" i="1"/>
  <c r="EO14" i="1"/>
  <c r="EN14" i="1"/>
  <c r="EM14" i="1"/>
  <c r="EL14" i="1"/>
  <c r="EK14" i="1"/>
  <c r="EJ14" i="1"/>
  <c r="EI14" i="1"/>
  <c r="EH14" i="1"/>
  <c r="EG14" i="1"/>
  <c r="EF14" i="1"/>
  <c r="EE14" i="1"/>
  <c r="ED14" i="1"/>
  <c r="EC14" i="1"/>
  <c r="EB14" i="1"/>
  <c r="EA14" i="1"/>
  <c r="DZ14" i="1"/>
  <c r="DY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H14" i="1"/>
  <c r="G14" i="1"/>
  <c r="E14" i="1"/>
  <c r="F14" i="1" s="1"/>
  <c r="FX10" i="1"/>
  <c r="FW10" i="1"/>
  <c r="FV10" i="1"/>
  <c r="FU10" i="1"/>
  <c r="FT10" i="1"/>
  <c r="FS10" i="1"/>
  <c r="FR10" i="1"/>
  <c r="FP10" i="1"/>
  <c r="FO10" i="1"/>
  <c r="FN10" i="1"/>
  <c r="FM10" i="1"/>
  <c r="FK10" i="1"/>
  <c r="FJ10" i="1"/>
  <c r="FI10" i="1"/>
  <c r="FH10" i="1"/>
  <c r="FG10" i="1"/>
  <c r="FF10" i="1"/>
  <c r="FE10" i="1"/>
  <c r="FD10" i="1"/>
  <c r="FC10" i="1"/>
  <c r="FB10" i="1"/>
  <c r="FA10" i="1"/>
  <c r="EZ10" i="1"/>
  <c r="EY10" i="1"/>
  <c r="EX10" i="1"/>
  <c r="ET10" i="1"/>
  <c r="ES10" i="1"/>
  <c r="ER10" i="1"/>
  <c r="EQ10" i="1"/>
  <c r="EP10" i="1"/>
  <c r="EO10" i="1"/>
  <c r="EN10" i="1"/>
  <c r="EM10" i="1"/>
  <c r="EL10" i="1"/>
  <c r="EK10" i="1"/>
  <c r="EJ10" i="1"/>
  <c r="EI10" i="1"/>
  <c r="EH10" i="1"/>
  <c r="EG10" i="1"/>
  <c r="EF10" i="1"/>
  <c r="EE10" i="1"/>
  <c r="ED10" i="1"/>
  <c r="EC10" i="1"/>
  <c r="EB10" i="1"/>
  <c r="EA10" i="1"/>
  <c r="DZ10" i="1"/>
  <c r="DY10" i="1"/>
  <c r="DW10" i="1"/>
  <c r="DV10" i="1"/>
  <c r="DU10" i="1"/>
  <c r="DT10" i="1"/>
  <c r="DS10" i="1"/>
  <c r="DR10" i="1"/>
  <c r="DQ10" i="1"/>
  <c r="DP10" i="1"/>
  <c r="DO10" i="1"/>
  <c r="DN10" i="1"/>
  <c r="DM10" i="1"/>
  <c r="DL10" i="1"/>
  <c r="DK10" i="1"/>
  <c r="DJ10" i="1"/>
  <c r="DI10" i="1"/>
  <c r="DH10" i="1"/>
  <c r="DG10" i="1"/>
  <c r="DF10" i="1"/>
  <c r="DE10" i="1"/>
  <c r="DD10" i="1"/>
  <c r="DC10" i="1"/>
  <c r="DB10" i="1"/>
  <c r="DA10" i="1"/>
  <c r="CZ10" i="1"/>
  <c r="CY10" i="1"/>
  <c r="CX10" i="1"/>
  <c r="CW10" i="1"/>
  <c r="CV10" i="1"/>
  <c r="CU10" i="1"/>
  <c r="CT10" i="1"/>
  <c r="CS10" i="1"/>
  <c r="CR10" i="1"/>
  <c r="CQ10" i="1"/>
  <c r="CP10" i="1"/>
  <c r="CO10" i="1"/>
  <c r="CN10" i="1"/>
  <c r="CM10" i="1"/>
  <c r="CL10" i="1"/>
  <c r="CK10" i="1"/>
  <c r="CJ10" i="1"/>
  <c r="CI10" i="1"/>
  <c r="CH10" i="1"/>
  <c r="CG10" i="1"/>
  <c r="CF10" i="1"/>
  <c r="CE10" i="1"/>
  <c r="CD10" i="1"/>
  <c r="CC10" i="1"/>
  <c r="CB10" i="1"/>
  <c r="CA10" i="1"/>
  <c r="BZ10" i="1"/>
  <c r="BY10"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B10" i="1"/>
  <c r="AA10" i="1"/>
  <c r="Z10" i="1"/>
  <c r="Y10" i="1"/>
  <c r="X10" i="1"/>
  <c r="W10" i="1"/>
  <c r="V10" i="1"/>
  <c r="U10" i="1"/>
  <c r="T10" i="1"/>
  <c r="S10" i="1"/>
  <c r="R10" i="1"/>
  <c r="Q10" i="1"/>
  <c r="P10" i="1"/>
  <c r="O10" i="1"/>
  <c r="N10" i="1"/>
  <c r="M10" i="1"/>
  <c r="L10" i="1"/>
  <c r="K10" i="1"/>
  <c r="J10" i="1"/>
  <c r="G10" i="1"/>
  <c r="E10" i="1"/>
  <c r="F10" i="1" s="1"/>
  <c r="FX125" i="1"/>
  <c r="FW125" i="1"/>
  <c r="FV125" i="1"/>
  <c r="FU125" i="1"/>
  <c r="FT125" i="1"/>
  <c r="FS125" i="1"/>
  <c r="FR125" i="1"/>
  <c r="FP125" i="1"/>
  <c r="FO125" i="1"/>
  <c r="FN125" i="1"/>
  <c r="FM125" i="1"/>
  <c r="FK125" i="1"/>
  <c r="FJ125" i="1"/>
  <c r="FI125" i="1"/>
  <c r="FH125" i="1"/>
  <c r="FG125" i="1"/>
  <c r="FF125" i="1"/>
  <c r="FE125" i="1"/>
  <c r="FD125" i="1"/>
  <c r="FC125" i="1"/>
  <c r="FB125" i="1"/>
  <c r="FA125" i="1"/>
  <c r="EZ125" i="1"/>
  <c r="EY125" i="1"/>
  <c r="EX125" i="1"/>
  <c r="ET125" i="1"/>
  <c r="ES125" i="1"/>
  <c r="ER125" i="1"/>
  <c r="EQ125" i="1"/>
  <c r="EP125" i="1"/>
  <c r="EO125" i="1"/>
  <c r="EN125" i="1"/>
  <c r="EM125" i="1"/>
  <c r="EL125" i="1"/>
  <c r="EK125" i="1"/>
  <c r="EJ125" i="1"/>
  <c r="EI125" i="1"/>
  <c r="EH125" i="1"/>
  <c r="EG125" i="1"/>
  <c r="EF125" i="1"/>
  <c r="EE125" i="1"/>
  <c r="ED125" i="1"/>
  <c r="EC125" i="1"/>
  <c r="EB125" i="1"/>
  <c r="EA125" i="1"/>
  <c r="DZ125" i="1"/>
  <c r="DY125" i="1"/>
  <c r="DW125" i="1"/>
  <c r="DV125" i="1"/>
  <c r="DU125" i="1"/>
  <c r="DT125" i="1"/>
  <c r="DS125" i="1"/>
  <c r="DR125" i="1"/>
  <c r="DQ125" i="1"/>
  <c r="DP125" i="1"/>
  <c r="DO125" i="1"/>
  <c r="DN125" i="1"/>
  <c r="DM125" i="1"/>
  <c r="DL125" i="1"/>
  <c r="DK125" i="1"/>
  <c r="DJ125" i="1"/>
  <c r="DI125" i="1"/>
  <c r="DH125" i="1"/>
  <c r="DG125" i="1"/>
  <c r="DF125" i="1"/>
  <c r="DE125" i="1"/>
  <c r="DD125" i="1"/>
  <c r="DC125" i="1"/>
  <c r="DB125" i="1"/>
  <c r="DA125" i="1"/>
  <c r="CZ125" i="1"/>
  <c r="CY125" i="1"/>
  <c r="CX125" i="1"/>
  <c r="CW125" i="1"/>
  <c r="CV125" i="1"/>
  <c r="CU125" i="1"/>
  <c r="CT125" i="1"/>
  <c r="CS125" i="1"/>
  <c r="CR125" i="1"/>
  <c r="CQ125" i="1"/>
  <c r="CP125" i="1"/>
  <c r="CO125" i="1"/>
  <c r="CN125" i="1"/>
  <c r="CM125" i="1"/>
  <c r="CL125" i="1"/>
  <c r="CK125" i="1"/>
  <c r="CJ125" i="1"/>
  <c r="CI125" i="1"/>
  <c r="CH125" i="1"/>
  <c r="CG125" i="1"/>
  <c r="CF125" i="1"/>
  <c r="CE125" i="1"/>
  <c r="CD125" i="1"/>
  <c r="CC125" i="1"/>
  <c r="CB125" i="1"/>
  <c r="CA125" i="1"/>
  <c r="BZ125" i="1"/>
  <c r="BY125"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A125" i="1"/>
  <c r="AZ125" i="1"/>
  <c r="AY125" i="1"/>
  <c r="AX125" i="1"/>
  <c r="AW125" i="1"/>
  <c r="AV125" i="1"/>
  <c r="AU125" i="1"/>
  <c r="AT125" i="1"/>
  <c r="AS125" i="1"/>
  <c r="AR125" i="1"/>
  <c r="AQ125" i="1"/>
  <c r="AP125" i="1"/>
  <c r="AO125" i="1"/>
  <c r="AN125" i="1"/>
  <c r="AM125" i="1"/>
  <c r="AL125" i="1"/>
  <c r="AK125" i="1"/>
  <c r="AJ125" i="1"/>
  <c r="AI125" i="1"/>
  <c r="AH125" i="1"/>
  <c r="AG125" i="1"/>
  <c r="AF125" i="1"/>
  <c r="AE125" i="1"/>
  <c r="AD125" i="1"/>
  <c r="AC125" i="1"/>
  <c r="AB125" i="1"/>
  <c r="AA125" i="1"/>
  <c r="Z125" i="1"/>
  <c r="Y125" i="1"/>
  <c r="X125" i="1"/>
  <c r="W125" i="1"/>
  <c r="V125" i="1"/>
  <c r="U125" i="1"/>
  <c r="T125" i="1"/>
  <c r="S125" i="1"/>
  <c r="R125" i="1"/>
  <c r="Q125" i="1"/>
  <c r="P125" i="1"/>
  <c r="O125" i="1"/>
  <c r="N125" i="1"/>
  <c r="M125" i="1"/>
  <c r="L125" i="1"/>
  <c r="K125" i="1"/>
  <c r="J125" i="1"/>
  <c r="H125" i="1"/>
  <c r="G125" i="1"/>
  <c r="E125" i="1"/>
  <c r="F125" i="1" s="1"/>
  <c r="FX8" i="1"/>
  <c r="FW8" i="1"/>
  <c r="FV8" i="1"/>
  <c r="FU8" i="1"/>
  <c r="FT8" i="1"/>
  <c r="FS8" i="1"/>
  <c r="FR8" i="1"/>
  <c r="FP8" i="1"/>
  <c r="FO8" i="1"/>
  <c r="FN8" i="1"/>
  <c r="FM8" i="1"/>
  <c r="FK8" i="1"/>
  <c r="FJ8" i="1"/>
  <c r="FI8" i="1"/>
  <c r="FH8" i="1"/>
  <c r="FG8" i="1"/>
  <c r="FF8" i="1"/>
  <c r="FE8" i="1"/>
  <c r="FD8" i="1"/>
  <c r="FC8" i="1"/>
  <c r="FB8" i="1"/>
  <c r="FA8" i="1"/>
  <c r="EZ8" i="1"/>
  <c r="EY8" i="1"/>
  <c r="EX8" i="1"/>
  <c r="ET8" i="1"/>
  <c r="ES8" i="1"/>
  <c r="ER8" i="1"/>
  <c r="EQ8" i="1"/>
  <c r="EP8" i="1"/>
  <c r="EO8" i="1"/>
  <c r="EN8" i="1"/>
  <c r="EM8" i="1"/>
  <c r="EL8" i="1"/>
  <c r="EK8" i="1"/>
  <c r="EJ8" i="1"/>
  <c r="EI8" i="1"/>
  <c r="EH8" i="1"/>
  <c r="EG8" i="1"/>
  <c r="EF8" i="1"/>
  <c r="EE8" i="1"/>
  <c r="ED8" i="1"/>
  <c r="EC8" i="1"/>
  <c r="EB8" i="1"/>
  <c r="EA8" i="1"/>
  <c r="DZ8" i="1"/>
  <c r="DY8" i="1"/>
  <c r="DW8" i="1"/>
  <c r="DV8" i="1"/>
  <c r="DU8" i="1"/>
  <c r="DT8" i="1"/>
  <c r="DS8" i="1"/>
  <c r="DR8" i="1"/>
  <c r="DQ8" i="1"/>
  <c r="DP8" i="1"/>
  <c r="DO8" i="1"/>
  <c r="DN8" i="1"/>
  <c r="DM8" i="1"/>
  <c r="DL8" i="1"/>
  <c r="DK8" i="1"/>
  <c r="DJ8" i="1"/>
  <c r="DI8" i="1"/>
  <c r="DH8" i="1"/>
  <c r="DG8" i="1"/>
  <c r="DF8" i="1"/>
  <c r="DE8" i="1"/>
  <c r="DD8" i="1"/>
  <c r="DC8" i="1"/>
  <c r="DB8" i="1"/>
  <c r="DA8" i="1"/>
  <c r="CZ8" i="1"/>
  <c r="CY8" i="1"/>
  <c r="CX8" i="1"/>
  <c r="CW8" i="1"/>
  <c r="CV8" i="1"/>
  <c r="CU8" i="1"/>
  <c r="CT8" i="1"/>
  <c r="CS8" i="1"/>
  <c r="CR8" i="1"/>
  <c r="CQ8" i="1"/>
  <c r="CP8" i="1"/>
  <c r="CO8" i="1"/>
  <c r="CN8" i="1"/>
  <c r="CM8" i="1"/>
  <c r="CL8" i="1"/>
  <c r="CK8" i="1"/>
  <c r="CJ8" i="1"/>
  <c r="CI8" i="1"/>
  <c r="CH8" i="1"/>
  <c r="CG8" i="1"/>
  <c r="CF8" i="1"/>
  <c r="CE8" i="1"/>
  <c r="CD8" i="1"/>
  <c r="CC8" i="1"/>
  <c r="CB8" i="1"/>
  <c r="CA8" i="1"/>
  <c r="BZ8" i="1"/>
  <c r="BY8" i="1"/>
  <c r="BX8" i="1"/>
  <c r="BW8" i="1"/>
  <c r="BV8" i="1"/>
  <c r="BU8" i="1"/>
  <c r="BT8" i="1"/>
  <c r="BS8" i="1"/>
  <c r="BR8" i="1"/>
  <c r="BQ8" i="1"/>
  <c r="BP8" i="1"/>
  <c r="BO8" i="1"/>
  <c r="BN8" i="1"/>
  <c r="BM8" i="1"/>
  <c r="BL8" i="1"/>
  <c r="BK8" i="1"/>
  <c r="BJ8" i="1"/>
  <c r="BI8" i="1"/>
  <c r="BH8"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Z8" i="1"/>
  <c r="Y8" i="1"/>
  <c r="X8" i="1"/>
  <c r="W8" i="1"/>
  <c r="V8" i="1"/>
  <c r="U8" i="1"/>
  <c r="T8" i="1"/>
  <c r="S8" i="1"/>
  <c r="R8" i="1"/>
  <c r="Q8" i="1"/>
  <c r="P8" i="1"/>
  <c r="O8" i="1"/>
  <c r="N8" i="1"/>
  <c r="M8" i="1"/>
  <c r="L8" i="1"/>
  <c r="K8" i="1"/>
  <c r="J8" i="1"/>
  <c r="H8" i="1"/>
  <c r="G8" i="1"/>
  <c r="E8" i="1"/>
  <c r="F8" i="1" s="1"/>
  <c r="FX7" i="1"/>
  <c r="FW7" i="1"/>
  <c r="FV7" i="1"/>
  <c r="FU7" i="1"/>
  <c r="FT7" i="1"/>
  <c r="FS7" i="1"/>
  <c r="FR7" i="1"/>
  <c r="FP7" i="1"/>
  <c r="FO7" i="1"/>
  <c r="FN7" i="1"/>
  <c r="FM7" i="1"/>
  <c r="FK7" i="1"/>
  <c r="FJ7" i="1"/>
  <c r="FI7" i="1"/>
  <c r="FH7" i="1"/>
  <c r="FG7" i="1"/>
  <c r="FF7" i="1"/>
  <c r="FE7" i="1"/>
  <c r="FD7" i="1"/>
  <c r="FC7" i="1"/>
  <c r="FB7" i="1"/>
  <c r="FA7" i="1"/>
  <c r="EZ7" i="1"/>
  <c r="EY7" i="1"/>
  <c r="EX7" i="1"/>
  <c r="ET7" i="1"/>
  <c r="ES7" i="1"/>
  <c r="ER7" i="1"/>
  <c r="EQ7" i="1"/>
  <c r="EP7" i="1"/>
  <c r="EO7" i="1"/>
  <c r="EN7" i="1"/>
  <c r="EM7" i="1"/>
  <c r="EL7" i="1"/>
  <c r="EK7" i="1"/>
  <c r="EJ7" i="1"/>
  <c r="EI7" i="1"/>
  <c r="EH7" i="1"/>
  <c r="EG7" i="1"/>
  <c r="EF7" i="1"/>
  <c r="EE7" i="1"/>
  <c r="ED7" i="1"/>
  <c r="EC7" i="1"/>
  <c r="EB7" i="1"/>
  <c r="EA7" i="1"/>
  <c r="DZ7" i="1"/>
  <c r="DY7" i="1"/>
  <c r="DW7" i="1"/>
  <c r="DV7" i="1"/>
  <c r="DU7" i="1"/>
  <c r="DT7" i="1"/>
  <c r="DS7" i="1"/>
  <c r="DR7" i="1"/>
  <c r="DQ7" i="1"/>
  <c r="DP7" i="1"/>
  <c r="DO7" i="1"/>
  <c r="DN7" i="1"/>
  <c r="DM7" i="1"/>
  <c r="DL7" i="1"/>
  <c r="DK7" i="1"/>
  <c r="DJ7" i="1"/>
  <c r="DI7" i="1"/>
  <c r="DH7" i="1"/>
  <c r="DG7" i="1"/>
  <c r="DF7" i="1"/>
  <c r="DE7" i="1"/>
  <c r="DD7" i="1"/>
  <c r="DC7" i="1"/>
  <c r="DB7" i="1"/>
  <c r="DA7" i="1"/>
  <c r="CZ7" i="1"/>
  <c r="CY7" i="1"/>
  <c r="CX7" i="1"/>
  <c r="CW7" i="1"/>
  <c r="CV7" i="1"/>
  <c r="CU7" i="1"/>
  <c r="CT7" i="1"/>
  <c r="CS7" i="1"/>
  <c r="CR7" i="1"/>
  <c r="CQ7" i="1"/>
  <c r="CP7" i="1"/>
  <c r="CO7" i="1"/>
  <c r="CN7" i="1"/>
  <c r="CM7" i="1"/>
  <c r="CL7" i="1"/>
  <c r="CK7" i="1"/>
  <c r="CJ7" i="1"/>
  <c r="CI7" i="1"/>
  <c r="CH7" i="1"/>
  <c r="CG7" i="1"/>
  <c r="CF7" i="1"/>
  <c r="CE7" i="1"/>
  <c r="CD7" i="1"/>
  <c r="CC7" i="1"/>
  <c r="CB7" i="1"/>
  <c r="CA7" i="1"/>
  <c r="BZ7" i="1"/>
  <c r="BY7" i="1"/>
  <c r="BX7" i="1"/>
  <c r="BW7" i="1"/>
  <c r="BV7" i="1"/>
  <c r="BU7" i="1"/>
  <c r="BT7" i="1"/>
  <c r="BS7" i="1"/>
  <c r="BR7" i="1"/>
  <c r="BQ7" i="1"/>
  <c r="BP7" i="1"/>
  <c r="BO7" i="1"/>
  <c r="BN7" i="1"/>
  <c r="BM7" i="1"/>
  <c r="BL7" i="1"/>
  <c r="BK7" i="1"/>
  <c r="BJ7" i="1"/>
  <c r="BI7" i="1"/>
  <c r="BH7"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AC7" i="1"/>
  <c r="AB7" i="1"/>
  <c r="AA7" i="1"/>
  <c r="Z7" i="1"/>
  <c r="Y7" i="1"/>
  <c r="X7" i="1"/>
  <c r="W7" i="1"/>
  <c r="V7" i="1"/>
  <c r="U7" i="1"/>
  <c r="T7" i="1"/>
  <c r="S7" i="1"/>
  <c r="R7" i="1"/>
  <c r="Q7" i="1"/>
  <c r="P7" i="1"/>
  <c r="O7" i="1"/>
  <c r="N7" i="1"/>
  <c r="M7" i="1"/>
  <c r="L7" i="1"/>
  <c r="K7" i="1"/>
  <c r="J7" i="1"/>
  <c r="H7" i="1"/>
  <c r="G7" i="1"/>
  <c r="E7" i="1"/>
  <c r="F7" i="1" s="1"/>
  <c r="FX6" i="1"/>
  <c r="FW6" i="1"/>
  <c r="FV6" i="1"/>
  <c r="FU6" i="1"/>
  <c r="FT6" i="1"/>
  <c r="FS6" i="1"/>
  <c r="FR6" i="1"/>
  <c r="FP6" i="1"/>
  <c r="FO6" i="1"/>
  <c r="FN6" i="1"/>
  <c r="FM6" i="1"/>
  <c r="FK6" i="1"/>
  <c r="FJ6" i="1"/>
  <c r="FI6" i="1"/>
  <c r="FH6" i="1"/>
  <c r="FG6" i="1"/>
  <c r="FF6" i="1"/>
  <c r="FE6" i="1"/>
  <c r="FD6" i="1"/>
  <c r="FC6" i="1"/>
  <c r="FB6" i="1"/>
  <c r="FA6" i="1"/>
  <c r="EZ6" i="1"/>
  <c r="EY6" i="1"/>
  <c r="EX6" i="1"/>
  <c r="ET6" i="1"/>
  <c r="ES6" i="1"/>
  <c r="ER6" i="1"/>
  <c r="EQ6" i="1"/>
  <c r="EP6" i="1"/>
  <c r="EO6" i="1"/>
  <c r="EN6" i="1"/>
  <c r="EM6" i="1"/>
  <c r="EL6" i="1"/>
  <c r="EK6" i="1"/>
  <c r="EJ6" i="1"/>
  <c r="EI6" i="1"/>
  <c r="EH6" i="1"/>
  <c r="EG6" i="1"/>
  <c r="EF6" i="1"/>
  <c r="EE6" i="1"/>
  <c r="ED6" i="1"/>
  <c r="EC6" i="1"/>
  <c r="EB6" i="1"/>
  <c r="EA6" i="1"/>
  <c r="DZ6" i="1"/>
  <c r="DY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H6" i="1"/>
  <c r="G6" i="1"/>
  <c r="E6" i="1"/>
  <c r="F6" i="1" s="1"/>
  <c r="FX4" i="1"/>
  <c r="FW4" i="1"/>
  <c r="FV4" i="1"/>
  <c r="FU4" i="1"/>
  <c r="FT4" i="1"/>
  <c r="FS4" i="1"/>
  <c r="FR4" i="1"/>
  <c r="FP4" i="1"/>
  <c r="FO4" i="1"/>
  <c r="FN4" i="1"/>
  <c r="FM4" i="1"/>
  <c r="FK4" i="1"/>
  <c r="FJ4" i="1"/>
  <c r="FI4" i="1"/>
  <c r="FH4" i="1"/>
  <c r="FG4" i="1"/>
  <c r="FF4" i="1"/>
  <c r="FE4" i="1"/>
  <c r="FD4" i="1"/>
  <c r="FC4" i="1"/>
  <c r="FB4" i="1"/>
  <c r="FA4" i="1"/>
  <c r="EZ4" i="1"/>
  <c r="EY4" i="1"/>
  <c r="EX4" i="1"/>
  <c r="ET4" i="1"/>
  <c r="ES4" i="1"/>
  <c r="ER4" i="1"/>
  <c r="EQ4" i="1"/>
  <c r="EP4" i="1"/>
  <c r="EO4" i="1"/>
  <c r="EN4" i="1"/>
  <c r="EM4" i="1"/>
  <c r="EL4" i="1"/>
  <c r="EK4" i="1"/>
  <c r="EJ4" i="1"/>
  <c r="EI4" i="1"/>
  <c r="EH4" i="1"/>
  <c r="EG4" i="1"/>
  <c r="EF4" i="1"/>
  <c r="EE4" i="1"/>
  <c r="ED4" i="1"/>
  <c r="EC4" i="1"/>
  <c r="EB4" i="1"/>
  <c r="EA4" i="1"/>
  <c r="DZ4" i="1"/>
  <c r="DY4" i="1"/>
  <c r="DW4" i="1"/>
  <c r="DV4" i="1"/>
  <c r="DU4" i="1"/>
  <c r="DT4" i="1"/>
  <c r="DS4" i="1"/>
  <c r="DR4" i="1"/>
  <c r="DQ4" i="1"/>
  <c r="DP4" i="1"/>
  <c r="DO4" i="1"/>
  <c r="DN4" i="1"/>
  <c r="DM4" i="1"/>
  <c r="DL4" i="1"/>
  <c r="DK4" i="1"/>
  <c r="DJ4" i="1"/>
  <c r="DI4" i="1"/>
  <c r="DH4" i="1"/>
  <c r="DG4" i="1"/>
  <c r="DF4" i="1"/>
  <c r="DE4" i="1"/>
  <c r="DD4" i="1"/>
  <c r="DC4" i="1"/>
  <c r="DB4" i="1"/>
  <c r="DA4" i="1"/>
  <c r="CZ4" i="1"/>
  <c r="CY4" i="1"/>
  <c r="CX4" i="1"/>
  <c r="CW4" i="1"/>
  <c r="CV4" i="1"/>
  <c r="CU4" i="1"/>
  <c r="CT4" i="1"/>
  <c r="CS4" i="1"/>
  <c r="CR4" i="1"/>
  <c r="CQ4" i="1"/>
  <c r="CP4" i="1"/>
  <c r="CO4"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S4" i="1"/>
  <c r="R4" i="1"/>
  <c r="Q4" i="1"/>
  <c r="P4" i="1"/>
  <c r="O4" i="1"/>
  <c r="N4" i="1"/>
  <c r="M4" i="1"/>
  <c r="L4" i="1"/>
  <c r="K4" i="1"/>
  <c r="J4" i="1"/>
  <c r="H4" i="1"/>
  <c r="G4" i="1"/>
  <c r="E4" i="1"/>
  <c r="F4" i="1" s="1"/>
  <c r="FX122" i="1"/>
  <c r="FW122" i="1"/>
  <c r="FV122" i="1"/>
  <c r="FU122" i="1"/>
  <c r="FT122" i="1"/>
  <c r="FS122" i="1"/>
  <c r="FR122" i="1"/>
  <c r="FP122" i="1"/>
  <c r="FO122" i="1"/>
  <c r="FN122" i="1"/>
  <c r="FM122" i="1"/>
  <c r="FK122" i="1"/>
  <c r="FJ122" i="1"/>
  <c r="FI122" i="1"/>
  <c r="FH122" i="1"/>
  <c r="FG122" i="1"/>
  <c r="FF122" i="1"/>
  <c r="FE122" i="1"/>
  <c r="FD122" i="1"/>
  <c r="FC122" i="1"/>
  <c r="FB122" i="1"/>
  <c r="FA122" i="1"/>
  <c r="EZ122" i="1"/>
  <c r="EY122" i="1"/>
  <c r="EX122" i="1"/>
  <c r="ET122" i="1"/>
  <c r="ES122" i="1"/>
  <c r="ER122" i="1"/>
  <c r="EQ122" i="1"/>
  <c r="EP122" i="1"/>
  <c r="EO122" i="1"/>
  <c r="EN122" i="1"/>
  <c r="EM122" i="1"/>
  <c r="EL122" i="1"/>
  <c r="EK122" i="1"/>
  <c r="EJ122" i="1"/>
  <c r="EI122" i="1"/>
  <c r="EH122" i="1"/>
  <c r="EG122" i="1"/>
  <c r="EF122" i="1"/>
  <c r="EE122" i="1"/>
  <c r="ED122" i="1"/>
  <c r="EC122" i="1"/>
  <c r="EB122" i="1"/>
  <c r="EA122" i="1"/>
  <c r="DZ122" i="1"/>
  <c r="DY122" i="1"/>
  <c r="DW122" i="1"/>
  <c r="DV122" i="1"/>
  <c r="DU122" i="1"/>
  <c r="DT122" i="1"/>
  <c r="DS122" i="1"/>
  <c r="DR122" i="1"/>
  <c r="DQ122" i="1"/>
  <c r="DP122" i="1"/>
  <c r="DO122" i="1"/>
  <c r="DN122" i="1"/>
  <c r="DM122" i="1"/>
  <c r="DL122" i="1"/>
  <c r="DK122" i="1"/>
  <c r="DJ122" i="1"/>
  <c r="DI122" i="1"/>
  <c r="DH122" i="1"/>
  <c r="DG122" i="1"/>
  <c r="DF122" i="1"/>
  <c r="DE122" i="1"/>
  <c r="DD122" i="1"/>
  <c r="DC122" i="1"/>
  <c r="DB122" i="1"/>
  <c r="DA122" i="1"/>
  <c r="CZ122" i="1"/>
  <c r="CY122" i="1"/>
  <c r="CX122" i="1"/>
  <c r="CW122" i="1"/>
  <c r="CV122" i="1"/>
  <c r="CU122" i="1"/>
  <c r="CT122" i="1"/>
  <c r="CS122" i="1"/>
  <c r="CR122" i="1"/>
  <c r="CQ122" i="1"/>
  <c r="CP122" i="1"/>
  <c r="CO122" i="1"/>
  <c r="CN122" i="1"/>
  <c r="CM122" i="1"/>
  <c r="CL122" i="1"/>
  <c r="CK122" i="1"/>
  <c r="CJ122" i="1"/>
  <c r="CI122" i="1"/>
  <c r="CH122" i="1"/>
  <c r="CG122" i="1"/>
  <c r="CF122" i="1"/>
  <c r="CE122" i="1"/>
  <c r="CD122" i="1"/>
  <c r="CC122" i="1"/>
  <c r="CB122" i="1"/>
  <c r="CA122" i="1"/>
  <c r="BZ122" i="1"/>
  <c r="BY122"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H122" i="1"/>
  <c r="G122" i="1"/>
  <c r="E122" i="1"/>
  <c r="F122" i="1" s="1"/>
  <c r="FX3" i="1"/>
  <c r="FW3" i="1"/>
  <c r="FV3" i="1"/>
  <c r="FU3" i="1"/>
  <c r="FT3" i="1"/>
  <c r="FS3" i="1"/>
  <c r="FR3" i="1"/>
  <c r="FP3" i="1"/>
  <c r="FO3" i="1"/>
  <c r="FN3" i="1"/>
  <c r="FM3" i="1"/>
  <c r="FK3" i="1"/>
  <c r="FJ3" i="1"/>
  <c r="FI3" i="1"/>
  <c r="FH3" i="1"/>
  <c r="FG3" i="1"/>
  <c r="FF3" i="1"/>
  <c r="FE3" i="1"/>
  <c r="FD3" i="1"/>
  <c r="FC3" i="1"/>
  <c r="FB3" i="1"/>
  <c r="FA3" i="1"/>
  <c r="EZ3" i="1"/>
  <c r="EY3" i="1"/>
  <c r="EX3" i="1"/>
  <c r="ET3" i="1"/>
  <c r="ES3" i="1"/>
  <c r="ER3" i="1"/>
  <c r="EQ3" i="1"/>
  <c r="EP3" i="1"/>
  <c r="EO3" i="1"/>
  <c r="EN3" i="1"/>
  <c r="EM3" i="1"/>
  <c r="EL3" i="1"/>
  <c r="EK3" i="1"/>
  <c r="EJ3" i="1"/>
  <c r="EI3" i="1"/>
  <c r="EH3" i="1"/>
  <c r="EG3" i="1"/>
  <c r="EF3" i="1"/>
  <c r="EE3" i="1"/>
  <c r="ED3" i="1"/>
  <c r="EC3" i="1"/>
  <c r="EB3" i="1"/>
  <c r="EA3" i="1"/>
  <c r="DZ3" i="1"/>
  <c r="DY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H3" i="1"/>
  <c r="G3" i="1"/>
  <c r="E3" i="1"/>
  <c r="F3" i="1" s="1"/>
  <c r="FX2" i="1"/>
  <c r="FW2" i="1"/>
  <c r="FV2" i="1"/>
  <c r="FU2" i="1"/>
  <c r="FT2" i="1"/>
  <c r="FS2" i="1"/>
  <c r="FR2" i="1"/>
  <c r="FP2" i="1"/>
  <c r="FO2" i="1"/>
  <c r="FN2" i="1"/>
  <c r="FM2" i="1"/>
  <c r="FK2" i="1"/>
  <c r="FJ2" i="1"/>
  <c r="FI2" i="1"/>
  <c r="FH2" i="1"/>
  <c r="FG2" i="1"/>
  <c r="FF2" i="1"/>
  <c r="FE2" i="1"/>
  <c r="FD2" i="1"/>
  <c r="FC2" i="1"/>
  <c r="FB2" i="1"/>
  <c r="FA2" i="1"/>
  <c r="EZ2" i="1"/>
  <c r="EY2" i="1"/>
  <c r="EX2" i="1"/>
  <c r="ET2" i="1"/>
  <c r="ES2" i="1"/>
  <c r="ER2" i="1"/>
  <c r="EQ2" i="1"/>
  <c r="EP2" i="1"/>
  <c r="EO2" i="1"/>
  <c r="EN2" i="1"/>
  <c r="EM2" i="1"/>
  <c r="EL2" i="1"/>
  <c r="EK2" i="1"/>
  <c r="EJ2" i="1"/>
  <c r="EI2" i="1"/>
  <c r="EH2" i="1"/>
  <c r="EG2" i="1"/>
  <c r="EF2" i="1"/>
  <c r="EE2" i="1"/>
  <c r="ED2" i="1"/>
  <c r="EC2" i="1"/>
  <c r="EB2" i="1"/>
  <c r="EA2" i="1"/>
  <c r="DZ2" i="1"/>
  <c r="DY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H2" i="1"/>
  <c r="G2" i="1"/>
  <c r="E2" i="1"/>
  <c r="F2" i="1" s="1"/>
  <c r="FX61" i="1"/>
  <c r="FW61" i="1"/>
  <c r="FV61" i="1"/>
  <c r="FU61" i="1"/>
  <c r="FT61" i="1"/>
  <c r="FS61" i="1"/>
  <c r="FR61" i="1"/>
  <c r="FP61" i="1"/>
  <c r="FO61" i="1"/>
  <c r="FN61" i="1"/>
  <c r="FM61" i="1"/>
  <c r="FK61" i="1"/>
  <c r="FJ61" i="1"/>
  <c r="FI61" i="1"/>
  <c r="FH61" i="1"/>
  <c r="FG61" i="1"/>
  <c r="FF61" i="1"/>
  <c r="FE61" i="1"/>
  <c r="FD61" i="1"/>
  <c r="FC61" i="1"/>
  <c r="FB61" i="1"/>
  <c r="FA61" i="1"/>
  <c r="EZ61" i="1"/>
  <c r="EY61" i="1"/>
  <c r="EX61" i="1"/>
  <c r="ET61" i="1"/>
  <c r="ES61" i="1"/>
  <c r="ER61" i="1"/>
  <c r="EQ61" i="1"/>
  <c r="EP61" i="1"/>
  <c r="EO61" i="1"/>
  <c r="EN61" i="1"/>
  <c r="EM61" i="1"/>
  <c r="EL61" i="1"/>
  <c r="EK61" i="1"/>
  <c r="EJ61" i="1"/>
  <c r="EI61" i="1"/>
  <c r="EH61" i="1"/>
  <c r="EG61" i="1"/>
  <c r="EF61" i="1"/>
  <c r="EE61" i="1"/>
  <c r="ED61" i="1"/>
  <c r="EC61" i="1"/>
  <c r="EB61" i="1"/>
  <c r="EA61" i="1"/>
  <c r="DZ61" i="1"/>
  <c r="DY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H61" i="1"/>
  <c r="G61" i="1"/>
  <c r="E61" i="1"/>
  <c r="F61" i="1" s="1"/>
  <c r="FX59" i="1"/>
  <c r="FW59" i="1"/>
  <c r="FV59" i="1"/>
  <c r="FU59" i="1"/>
  <c r="FT59" i="1"/>
  <c r="FS59" i="1"/>
  <c r="FR59" i="1"/>
  <c r="FP59" i="1"/>
  <c r="FO59" i="1"/>
  <c r="FN59" i="1"/>
  <c r="FM59" i="1"/>
  <c r="FK59" i="1"/>
  <c r="FJ59" i="1"/>
  <c r="FI59" i="1"/>
  <c r="FH59" i="1"/>
  <c r="FG59" i="1"/>
  <c r="FF59" i="1"/>
  <c r="FE59" i="1"/>
  <c r="FD59" i="1"/>
  <c r="FC59" i="1"/>
  <c r="FB59" i="1"/>
  <c r="FA59" i="1"/>
  <c r="EZ59" i="1"/>
  <c r="EY59" i="1"/>
  <c r="EX59" i="1"/>
  <c r="ET59" i="1"/>
  <c r="ES59" i="1"/>
  <c r="ER59" i="1"/>
  <c r="EQ59" i="1"/>
  <c r="EP59" i="1"/>
  <c r="EO59" i="1"/>
  <c r="EN59" i="1"/>
  <c r="EM59" i="1"/>
  <c r="EL59" i="1"/>
  <c r="EK59" i="1"/>
  <c r="EJ59" i="1"/>
  <c r="EI59" i="1"/>
  <c r="EH59" i="1"/>
  <c r="EG59" i="1"/>
  <c r="EF59" i="1"/>
  <c r="EE59" i="1"/>
  <c r="ED59" i="1"/>
  <c r="EC59" i="1"/>
  <c r="EB59" i="1"/>
  <c r="EA59" i="1"/>
  <c r="DZ59" i="1"/>
  <c r="DY59" i="1"/>
  <c r="DW59" i="1"/>
  <c r="DV59" i="1"/>
  <c r="DU59" i="1"/>
  <c r="DT59" i="1"/>
  <c r="DS59" i="1"/>
  <c r="DR59" i="1"/>
  <c r="DQ59" i="1"/>
  <c r="DP59" i="1"/>
  <c r="DO59" i="1"/>
  <c r="DN59" i="1"/>
  <c r="DM59" i="1"/>
  <c r="DL59" i="1"/>
  <c r="DK59" i="1"/>
  <c r="DJ59" i="1"/>
  <c r="DI59" i="1"/>
  <c r="DH59" i="1"/>
  <c r="DG59" i="1"/>
  <c r="DF59" i="1"/>
  <c r="DE59" i="1"/>
  <c r="DD59" i="1"/>
  <c r="DC59" i="1"/>
  <c r="DB59" i="1"/>
  <c r="DA59" i="1"/>
  <c r="CZ59" i="1"/>
  <c r="CY59" i="1"/>
  <c r="CX59" i="1"/>
  <c r="CW59" i="1"/>
  <c r="CV59" i="1"/>
  <c r="CU59" i="1"/>
  <c r="CT59" i="1"/>
  <c r="CS59" i="1"/>
  <c r="CR59" i="1"/>
  <c r="CQ59" i="1"/>
  <c r="CP59" i="1"/>
  <c r="CO59" i="1"/>
  <c r="CN59" i="1"/>
  <c r="CM59" i="1"/>
  <c r="CL59" i="1"/>
  <c r="CK59" i="1"/>
  <c r="CJ59" i="1"/>
  <c r="CI59" i="1"/>
  <c r="CH59" i="1"/>
  <c r="CG59" i="1"/>
  <c r="CF59" i="1"/>
  <c r="CE59" i="1"/>
  <c r="CD59" i="1"/>
  <c r="CC59" i="1"/>
  <c r="CB59" i="1"/>
  <c r="CA59" i="1"/>
  <c r="BZ59" i="1"/>
  <c r="BY59"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AG59" i="1"/>
  <c r="AF59" i="1"/>
  <c r="AE59" i="1"/>
  <c r="AD59" i="1"/>
  <c r="AC59" i="1"/>
  <c r="AB59" i="1"/>
  <c r="AA59" i="1"/>
  <c r="Z59" i="1"/>
  <c r="Y59" i="1"/>
  <c r="X59" i="1"/>
  <c r="W59" i="1"/>
  <c r="V59" i="1"/>
  <c r="U59" i="1"/>
  <c r="T59" i="1"/>
  <c r="S59" i="1"/>
  <c r="R59" i="1"/>
  <c r="Q59" i="1"/>
  <c r="P59" i="1"/>
  <c r="O59" i="1"/>
  <c r="N59" i="1"/>
  <c r="M59" i="1"/>
  <c r="L59" i="1"/>
  <c r="K59" i="1"/>
  <c r="J59" i="1"/>
  <c r="H59" i="1"/>
  <c r="G59" i="1"/>
  <c r="E59" i="1"/>
  <c r="F59" i="1" s="1"/>
  <c r="FX112" i="1"/>
  <c r="FW112" i="1"/>
  <c r="FV112" i="1"/>
  <c r="FU112" i="1"/>
  <c r="FT112" i="1"/>
  <c r="FS112" i="1"/>
  <c r="FR112" i="1"/>
  <c r="FP112" i="1"/>
  <c r="FO112" i="1"/>
  <c r="FN112" i="1"/>
  <c r="FM112" i="1"/>
  <c r="FK112" i="1"/>
  <c r="FJ112" i="1"/>
  <c r="FI112" i="1"/>
  <c r="FH112" i="1"/>
  <c r="FG112" i="1"/>
  <c r="FF112" i="1"/>
  <c r="FE112" i="1"/>
  <c r="FD112" i="1"/>
  <c r="FC112" i="1"/>
  <c r="FB112" i="1"/>
  <c r="FA112" i="1"/>
  <c r="EZ112" i="1"/>
  <c r="EY112" i="1"/>
  <c r="EX112" i="1"/>
  <c r="ET112" i="1"/>
  <c r="ES112" i="1"/>
  <c r="ER112" i="1"/>
  <c r="EQ112" i="1"/>
  <c r="EP112" i="1"/>
  <c r="EO112" i="1"/>
  <c r="EN112" i="1"/>
  <c r="EM112" i="1"/>
  <c r="EL112" i="1"/>
  <c r="EK112" i="1"/>
  <c r="EJ112" i="1"/>
  <c r="EI112" i="1"/>
  <c r="EH112" i="1"/>
  <c r="EG112" i="1"/>
  <c r="EF112" i="1"/>
  <c r="EE112" i="1"/>
  <c r="ED112" i="1"/>
  <c r="EC112" i="1"/>
  <c r="EB112" i="1"/>
  <c r="EA112" i="1"/>
  <c r="DZ112" i="1"/>
  <c r="DY112" i="1"/>
  <c r="DW112" i="1"/>
  <c r="DV112" i="1"/>
  <c r="DU112" i="1"/>
  <c r="DT112" i="1"/>
  <c r="DS112" i="1"/>
  <c r="DR112" i="1"/>
  <c r="DQ112" i="1"/>
  <c r="DP112" i="1"/>
  <c r="DO112" i="1"/>
  <c r="DN112" i="1"/>
  <c r="DM112" i="1"/>
  <c r="DL112" i="1"/>
  <c r="DK112" i="1"/>
  <c r="DJ112" i="1"/>
  <c r="DI112" i="1"/>
  <c r="DH112" i="1"/>
  <c r="DG112" i="1"/>
  <c r="DF112" i="1"/>
  <c r="DE112" i="1"/>
  <c r="DD112" i="1"/>
  <c r="DC112" i="1"/>
  <c r="DB112" i="1"/>
  <c r="DA112" i="1"/>
  <c r="CZ112" i="1"/>
  <c r="CY112" i="1"/>
  <c r="CX112" i="1"/>
  <c r="CW112" i="1"/>
  <c r="CV112" i="1"/>
  <c r="CU112" i="1"/>
  <c r="CT112" i="1"/>
  <c r="CS112" i="1"/>
  <c r="CR112" i="1"/>
  <c r="CQ112" i="1"/>
  <c r="CP112" i="1"/>
  <c r="CO112" i="1"/>
  <c r="CN112" i="1"/>
  <c r="CM112" i="1"/>
  <c r="CL112" i="1"/>
  <c r="CK112" i="1"/>
  <c r="CJ112" i="1"/>
  <c r="CI112" i="1"/>
  <c r="CH112" i="1"/>
  <c r="CG112" i="1"/>
  <c r="CF112" i="1"/>
  <c r="CE112" i="1"/>
  <c r="CD112" i="1"/>
  <c r="CC112" i="1"/>
  <c r="CB112" i="1"/>
  <c r="CA112" i="1"/>
  <c r="BZ112" i="1"/>
  <c r="BY112"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AC112" i="1"/>
  <c r="AB112" i="1"/>
  <c r="AA112" i="1"/>
  <c r="Z112" i="1"/>
  <c r="Y112" i="1"/>
  <c r="X112" i="1"/>
  <c r="W112" i="1"/>
  <c r="V112" i="1"/>
  <c r="U112" i="1"/>
  <c r="T112" i="1"/>
  <c r="S112" i="1"/>
  <c r="R112" i="1"/>
  <c r="Q112" i="1"/>
  <c r="P112" i="1"/>
  <c r="O112" i="1"/>
  <c r="N112" i="1"/>
  <c r="M112" i="1"/>
  <c r="L112" i="1"/>
  <c r="K112" i="1"/>
  <c r="J112" i="1"/>
  <c r="H112" i="1"/>
  <c r="G112" i="1"/>
  <c r="E112" i="1"/>
  <c r="F112" i="1" s="1"/>
  <c r="FX104" i="1"/>
  <c r="FW104" i="1"/>
  <c r="FV104" i="1"/>
  <c r="FU104" i="1"/>
  <c r="FT104" i="1"/>
  <c r="FS104" i="1"/>
  <c r="FR104" i="1"/>
  <c r="FP104" i="1"/>
  <c r="FO104" i="1"/>
  <c r="FN104" i="1"/>
  <c r="FM104" i="1"/>
  <c r="FK104" i="1"/>
  <c r="FJ104" i="1"/>
  <c r="FI104" i="1"/>
  <c r="FH104" i="1"/>
  <c r="FG104" i="1"/>
  <c r="FF104" i="1"/>
  <c r="FE104" i="1"/>
  <c r="FD104" i="1"/>
  <c r="FC104" i="1"/>
  <c r="FB104" i="1"/>
  <c r="FA104" i="1"/>
  <c r="EZ104" i="1"/>
  <c r="EY104" i="1"/>
  <c r="EX104" i="1"/>
  <c r="ET104" i="1"/>
  <c r="ES104" i="1"/>
  <c r="ER104" i="1"/>
  <c r="EQ104" i="1"/>
  <c r="EP104" i="1"/>
  <c r="EO104" i="1"/>
  <c r="EN104" i="1"/>
  <c r="EM104" i="1"/>
  <c r="EL104" i="1"/>
  <c r="EK104" i="1"/>
  <c r="EJ104" i="1"/>
  <c r="EI104" i="1"/>
  <c r="EH104" i="1"/>
  <c r="EG104" i="1"/>
  <c r="EF104" i="1"/>
  <c r="EE104" i="1"/>
  <c r="ED104" i="1"/>
  <c r="EC104" i="1"/>
  <c r="EB104" i="1"/>
  <c r="EA104" i="1"/>
  <c r="DZ104" i="1"/>
  <c r="DY104" i="1"/>
  <c r="DW104" i="1"/>
  <c r="DV104" i="1"/>
  <c r="DU104" i="1"/>
  <c r="DT104" i="1"/>
  <c r="DS104" i="1"/>
  <c r="DR104" i="1"/>
  <c r="DQ104" i="1"/>
  <c r="DP104" i="1"/>
  <c r="DO104" i="1"/>
  <c r="DN104" i="1"/>
  <c r="DM104" i="1"/>
  <c r="DL104" i="1"/>
  <c r="DK104" i="1"/>
  <c r="DJ104" i="1"/>
  <c r="DI104" i="1"/>
  <c r="DH104" i="1"/>
  <c r="DG104" i="1"/>
  <c r="DF104" i="1"/>
  <c r="DE104" i="1"/>
  <c r="DD104" i="1"/>
  <c r="DC104" i="1"/>
  <c r="DB104" i="1"/>
  <c r="DA104" i="1"/>
  <c r="CZ104" i="1"/>
  <c r="CY104" i="1"/>
  <c r="CX104" i="1"/>
  <c r="CW104" i="1"/>
  <c r="CV104" i="1"/>
  <c r="CU104" i="1"/>
  <c r="CT104" i="1"/>
  <c r="CS104" i="1"/>
  <c r="CR104" i="1"/>
  <c r="CQ104" i="1"/>
  <c r="CP104" i="1"/>
  <c r="CO104" i="1"/>
  <c r="CN104" i="1"/>
  <c r="CM104" i="1"/>
  <c r="CL104" i="1"/>
  <c r="CK104" i="1"/>
  <c r="CJ104" i="1"/>
  <c r="CI104" i="1"/>
  <c r="CH104" i="1"/>
  <c r="CG104" i="1"/>
  <c r="CF104" i="1"/>
  <c r="CE104" i="1"/>
  <c r="CD104" i="1"/>
  <c r="CC104" i="1"/>
  <c r="CB104" i="1"/>
  <c r="CA104" i="1"/>
  <c r="BZ104" i="1"/>
  <c r="BY104"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AG104" i="1"/>
  <c r="AF104" i="1"/>
  <c r="AE104" i="1"/>
  <c r="AD104" i="1"/>
  <c r="AC104" i="1"/>
  <c r="AB104" i="1"/>
  <c r="AA104" i="1"/>
  <c r="Z104" i="1"/>
  <c r="Y104" i="1"/>
  <c r="X104" i="1"/>
  <c r="W104" i="1"/>
  <c r="V104" i="1"/>
  <c r="U104" i="1"/>
  <c r="T104" i="1"/>
  <c r="S104" i="1"/>
  <c r="R104" i="1"/>
  <c r="Q104" i="1"/>
  <c r="P104" i="1"/>
  <c r="O104" i="1"/>
  <c r="N104" i="1"/>
  <c r="M104" i="1"/>
  <c r="L104" i="1"/>
  <c r="K104" i="1"/>
  <c r="J104" i="1"/>
  <c r="H104" i="1"/>
  <c r="G104" i="1"/>
  <c r="E104" i="1"/>
  <c r="F104" i="1" s="1"/>
  <c r="FX130" i="1"/>
  <c r="FW130" i="1"/>
  <c r="FV130" i="1"/>
  <c r="FU130" i="1"/>
  <c r="FT130" i="1"/>
  <c r="FS130" i="1"/>
  <c r="FR130" i="1"/>
  <c r="FP130" i="1"/>
  <c r="FO130" i="1"/>
  <c r="FN130" i="1"/>
  <c r="FM130" i="1"/>
  <c r="FK130" i="1"/>
  <c r="FJ130" i="1"/>
  <c r="FI130" i="1"/>
  <c r="FH130" i="1"/>
  <c r="FG130" i="1"/>
  <c r="FF130" i="1"/>
  <c r="FE130" i="1"/>
  <c r="FD130" i="1"/>
  <c r="FC130" i="1"/>
  <c r="FB130" i="1"/>
  <c r="FA130" i="1"/>
  <c r="EZ130" i="1"/>
  <c r="EY130" i="1"/>
  <c r="EX130" i="1"/>
  <c r="ET130" i="1"/>
  <c r="ES130" i="1"/>
  <c r="ER130" i="1"/>
  <c r="EQ130" i="1"/>
  <c r="EP130" i="1"/>
  <c r="EO130" i="1"/>
  <c r="EN130" i="1"/>
  <c r="EM130" i="1"/>
  <c r="EL130" i="1"/>
  <c r="EK130" i="1"/>
  <c r="EJ130" i="1"/>
  <c r="EI130" i="1"/>
  <c r="EH130" i="1"/>
  <c r="EG130" i="1"/>
  <c r="EF130" i="1"/>
  <c r="EE130" i="1"/>
  <c r="ED130" i="1"/>
  <c r="EC130" i="1"/>
  <c r="EB130" i="1"/>
  <c r="EA130" i="1"/>
  <c r="DZ130" i="1"/>
  <c r="DY130" i="1"/>
  <c r="DW130" i="1"/>
  <c r="DV130" i="1"/>
  <c r="DU130" i="1"/>
  <c r="DT130" i="1"/>
  <c r="DS130" i="1"/>
  <c r="DR130" i="1"/>
  <c r="DQ130" i="1"/>
  <c r="DP130" i="1"/>
  <c r="DO130" i="1"/>
  <c r="DN130" i="1"/>
  <c r="DM130" i="1"/>
  <c r="DL130" i="1"/>
  <c r="DK130" i="1"/>
  <c r="DJ130" i="1"/>
  <c r="DI130" i="1"/>
  <c r="DH130" i="1"/>
  <c r="DG130" i="1"/>
  <c r="DF130" i="1"/>
  <c r="DE130" i="1"/>
  <c r="DD130" i="1"/>
  <c r="DC130" i="1"/>
  <c r="DB130" i="1"/>
  <c r="DA130" i="1"/>
  <c r="CZ130" i="1"/>
  <c r="CY130" i="1"/>
  <c r="CX130" i="1"/>
  <c r="CW130" i="1"/>
  <c r="CV130" i="1"/>
  <c r="CU130" i="1"/>
  <c r="CT130" i="1"/>
  <c r="CS130" i="1"/>
  <c r="CR130" i="1"/>
  <c r="CQ130" i="1"/>
  <c r="CP130" i="1"/>
  <c r="CO130" i="1"/>
  <c r="CN130" i="1"/>
  <c r="CM130" i="1"/>
  <c r="CL130" i="1"/>
  <c r="CK130" i="1"/>
  <c r="CJ130" i="1"/>
  <c r="CI130" i="1"/>
  <c r="CH130" i="1"/>
  <c r="CG130" i="1"/>
  <c r="CF130" i="1"/>
  <c r="CE130" i="1"/>
  <c r="CD130" i="1"/>
  <c r="CC130" i="1"/>
  <c r="CB130" i="1"/>
  <c r="CA130" i="1"/>
  <c r="BZ130" i="1"/>
  <c r="BY130"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A130" i="1"/>
  <c r="AZ130" i="1"/>
  <c r="AY130" i="1"/>
  <c r="AX130" i="1"/>
  <c r="AW130" i="1"/>
  <c r="AV130" i="1"/>
  <c r="AU130" i="1"/>
  <c r="AT130" i="1"/>
  <c r="AS130" i="1"/>
  <c r="AR130" i="1"/>
  <c r="AQ130" i="1"/>
  <c r="AP130" i="1"/>
  <c r="AO130" i="1"/>
  <c r="AN130" i="1"/>
  <c r="AM130" i="1"/>
  <c r="AL130" i="1"/>
  <c r="AK130" i="1"/>
  <c r="AJ130" i="1"/>
  <c r="AI130" i="1"/>
  <c r="AH130" i="1"/>
  <c r="AG130" i="1"/>
  <c r="AF130" i="1"/>
  <c r="AE130" i="1"/>
  <c r="AD130" i="1"/>
  <c r="AC130" i="1"/>
  <c r="AB130" i="1"/>
  <c r="AA130" i="1"/>
  <c r="Z130" i="1"/>
  <c r="Y130" i="1"/>
  <c r="X130" i="1"/>
  <c r="W130" i="1"/>
  <c r="V130" i="1"/>
  <c r="U130" i="1"/>
  <c r="T130" i="1"/>
  <c r="S130" i="1"/>
  <c r="R130" i="1"/>
  <c r="Q130" i="1"/>
  <c r="P130" i="1"/>
  <c r="O130" i="1"/>
  <c r="N130" i="1"/>
  <c r="M130" i="1"/>
  <c r="L130" i="1"/>
  <c r="K130" i="1"/>
  <c r="J130" i="1"/>
  <c r="H130" i="1"/>
  <c r="G130" i="1"/>
  <c r="E130" i="1"/>
  <c r="F130" i="1" s="1"/>
  <c r="FX40" i="1"/>
  <c r="FW40" i="1"/>
  <c r="FV40" i="1"/>
  <c r="FU40" i="1"/>
  <c r="FT40" i="1"/>
  <c r="FS40" i="1"/>
  <c r="FR40" i="1"/>
  <c r="FP40" i="1"/>
  <c r="FO40" i="1"/>
  <c r="FN40" i="1"/>
  <c r="FM40" i="1"/>
  <c r="FK40" i="1"/>
  <c r="FJ40" i="1"/>
  <c r="FI40" i="1"/>
  <c r="FH40" i="1"/>
  <c r="FG40" i="1"/>
  <c r="FF40" i="1"/>
  <c r="FE40" i="1"/>
  <c r="FD40" i="1"/>
  <c r="FC40" i="1"/>
  <c r="FB40" i="1"/>
  <c r="FA40" i="1"/>
  <c r="EZ40" i="1"/>
  <c r="EY40" i="1"/>
  <c r="EX40" i="1"/>
  <c r="ET40" i="1"/>
  <c r="ES40" i="1"/>
  <c r="ER40" i="1"/>
  <c r="EQ40" i="1"/>
  <c r="EP40" i="1"/>
  <c r="EO40" i="1"/>
  <c r="EN40" i="1"/>
  <c r="EM40" i="1"/>
  <c r="EL40" i="1"/>
  <c r="EK40" i="1"/>
  <c r="EJ40" i="1"/>
  <c r="EI40" i="1"/>
  <c r="EH40" i="1"/>
  <c r="EG40" i="1"/>
  <c r="EF40" i="1"/>
  <c r="EE40" i="1"/>
  <c r="ED40" i="1"/>
  <c r="EC40" i="1"/>
  <c r="EB40" i="1"/>
  <c r="EA40" i="1"/>
  <c r="DZ40" i="1"/>
  <c r="DY40" i="1"/>
  <c r="DW40" i="1"/>
  <c r="DV40" i="1"/>
  <c r="DU40" i="1"/>
  <c r="DT40" i="1"/>
  <c r="DS40" i="1"/>
  <c r="DR40" i="1"/>
  <c r="DQ40" i="1"/>
  <c r="DP40" i="1"/>
  <c r="DO40" i="1"/>
  <c r="DN40" i="1"/>
  <c r="DM40" i="1"/>
  <c r="DL40" i="1"/>
  <c r="DK40" i="1"/>
  <c r="DJ40" i="1"/>
  <c r="DI40" i="1"/>
  <c r="DH40" i="1"/>
  <c r="DG40" i="1"/>
  <c r="DF40" i="1"/>
  <c r="DE40" i="1"/>
  <c r="DD40" i="1"/>
  <c r="DC40" i="1"/>
  <c r="DB40" i="1"/>
  <c r="DA40" i="1"/>
  <c r="CZ40" i="1"/>
  <c r="CY40" i="1"/>
  <c r="CX40" i="1"/>
  <c r="CW40" i="1"/>
  <c r="CV40" i="1"/>
  <c r="CU40" i="1"/>
  <c r="CT40" i="1"/>
  <c r="CS40" i="1"/>
  <c r="CR40" i="1"/>
  <c r="CQ40" i="1"/>
  <c r="CP40" i="1"/>
  <c r="CO40" i="1"/>
  <c r="CN40" i="1"/>
  <c r="CM40" i="1"/>
  <c r="CL40" i="1"/>
  <c r="CK40" i="1"/>
  <c r="CJ40" i="1"/>
  <c r="CI40" i="1"/>
  <c r="CH40" i="1"/>
  <c r="CG40" i="1"/>
  <c r="CF40" i="1"/>
  <c r="CE40" i="1"/>
  <c r="CD40" i="1"/>
  <c r="CC40" i="1"/>
  <c r="CB40" i="1"/>
  <c r="CA40" i="1"/>
  <c r="BZ40" i="1"/>
  <c r="BY40"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AG40" i="1"/>
  <c r="AF40" i="1"/>
  <c r="AE40" i="1"/>
  <c r="AD40" i="1"/>
  <c r="AC40" i="1"/>
  <c r="AB40" i="1"/>
  <c r="AA40" i="1"/>
  <c r="Z40" i="1"/>
  <c r="Y40" i="1"/>
  <c r="X40" i="1"/>
  <c r="W40" i="1"/>
  <c r="V40" i="1"/>
  <c r="U40" i="1"/>
  <c r="T40" i="1"/>
  <c r="S40" i="1"/>
  <c r="R40" i="1"/>
  <c r="Q40" i="1"/>
  <c r="P40" i="1"/>
  <c r="O40" i="1"/>
  <c r="N40" i="1"/>
  <c r="M40" i="1"/>
  <c r="L40" i="1"/>
  <c r="K40" i="1"/>
  <c r="J40" i="1"/>
  <c r="H40" i="1"/>
  <c r="G40" i="1"/>
  <c r="E40" i="1"/>
  <c r="F40" i="1" s="1"/>
  <c r="FX95" i="1"/>
  <c r="FW95" i="1"/>
  <c r="FV95" i="1"/>
  <c r="FU95" i="1"/>
  <c r="FT95" i="1"/>
  <c r="FS95" i="1"/>
  <c r="FR95" i="1"/>
  <c r="FP95" i="1"/>
  <c r="FO95" i="1"/>
  <c r="FN95" i="1"/>
  <c r="FM95" i="1"/>
  <c r="FK95" i="1"/>
  <c r="FJ95" i="1"/>
  <c r="FI95" i="1"/>
  <c r="FH95" i="1"/>
  <c r="FG95" i="1"/>
  <c r="FF95" i="1"/>
  <c r="FE95" i="1"/>
  <c r="FD95" i="1"/>
  <c r="FC95" i="1"/>
  <c r="FB95" i="1"/>
  <c r="FA95" i="1"/>
  <c r="EZ95" i="1"/>
  <c r="EY95" i="1"/>
  <c r="EX95" i="1"/>
  <c r="ET95" i="1"/>
  <c r="ES95" i="1"/>
  <c r="ER95" i="1"/>
  <c r="EQ95" i="1"/>
  <c r="EP95" i="1"/>
  <c r="EO95" i="1"/>
  <c r="EN95" i="1"/>
  <c r="EM95" i="1"/>
  <c r="EL95" i="1"/>
  <c r="EK95" i="1"/>
  <c r="EJ95" i="1"/>
  <c r="EI95" i="1"/>
  <c r="EH95" i="1"/>
  <c r="EG95" i="1"/>
  <c r="EF95" i="1"/>
  <c r="EE95" i="1"/>
  <c r="ED95" i="1"/>
  <c r="EC95" i="1"/>
  <c r="EB95" i="1"/>
  <c r="EA95" i="1"/>
  <c r="DZ95" i="1"/>
  <c r="DY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H95" i="1"/>
  <c r="G95" i="1"/>
  <c r="E95" i="1"/>
  <c r="F95" i="1" s="1"/>
  <c r="FX94" i="1"/>
  <c r="FW94" i="1"/>
  <c r="FV94" i="1"/>
  <c r="FU94" i="1"/>
  <c r="FT94" i="1"/>
  <c r="FS94" i="1"/>
  <c r="FR94" i="1"/>
  <c r="FP94" i="1"/>
  <c r="FO94" i="1"/>
  <c r="FN94" i="1"/>
  <c r="FM94" i="1"/>
  <c r="FK94" i="1"/>
  <c r="FJ94" i="1"/>
  <c r="FI94" i="1"/>
  <c r="FH94" i="1"/>
  <c r="FG94" i="1"/>
  <c r="FF94" i="1"/>
  <c r="FE94" i="1"/>
  <c r="FD94" i="1"/>
  <c r="FC94" i="1"/>
  <c r="FB94" i="1"/>
  <c r="FA94" i="1"/>
  <c r="EZ94" i="1"/>
  <c r="EY94" i="1"/>
  <c r="EX94" i="1"/>
  <c r="ET94" i="1"/>
  <c r="ES94" i="1"/>
  <c r="ER94" i="1"/>
  <c r="EQ94" i="1"/>
  <c r="EP94" i="1"/>
  <c r="EO94" i="1"/>
  <c r="EN94" i="1"/>
  <c r="EM94" i="1"/>
  <c r="EL94" i="1"/>
  <c r="EK94" i="1"/>
  <c r="EJ94" i="1"/>
  <c r="EI94" i="1"/>
  <c r="EH94" i="1"/>
  <c r="EG94" i="1"/>
  <c r="EF94" i="1"/>
  <c r="EE94" i="1"/>
  <c r="ED94" i="1"/>
  <c r="EC94" i="1"/>
  <c r="EB94" i="1"/>
  <c r="EA94" i="1"/>
  <c r="DZ94" i="1"/>
  <c r="DY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H94" i="1"/>
  <c r="G94" i="1"/>
  <c r="E94" i="1"/>
  <c r="F94" i="1" s="1"/>
  <c r="FX22" i="1"/>
  <c r="FW22" i="1"/>
  <c r="FV22" i="1"/>
  <c r="FU22" i="1"/>
  <c r="FT22" i="1"/>
  <c r="FS22" i="1"/>
  <c r="FR22" i="1"/>
  <c r="FP22" i="1"/>
  <c r="FO22" i="1"/>
  <c r="FN22" i="1"/>
  <c r="FM22" i="1"/>
  <c r="FK22" i="1"/>
  <c r="FJ22" i="1"/>
  <c r="FI22" i="1"/>
  <c r="FH22" i="1"/>
  <c r="FG22" i="1"/>
  <c r="FF22" i="1"/>
  <c r="FE22" i="1"/>
  <c r="FD22" i="1"/>
  <c r="FC22" i="1"/>
  <c r="FB22" i="1"/>
  <c r="FA22" i="1"/>
  <c r="EZ22" i="1"/>
  <c r="EY22" i="1"/>
  <c r="EX22" i="1"/>
  <c r="ET22" i="1"/>
  <c r="ES22" i="1"/>
  <c r="ER22" i="1"/>
  <c r="EQ22" i="1"/>
  <c r="EP22" i="1"/>
  <c r="EO22" i="1"/>
  <c r="EN22" i="1"/>
  <c r="EM22" i="1"/>
  <c r="EL22" i="1"/>
  <c r="EK22" i="1"/>
  <c r="EJ22" i="1"/>
  <c r="EI22" i="1"/>
  <c r="EH22" i="1"/>
  <c r="EG22" i="1"/>
  <c r="EF22" i="1"/>
  <c r="EE22" i="1"/>
  <c r="ED22" i="1"/>
  <c r="EC22" i="1"/>
  <c r="EB22" i="1"/>
  <c r="EA22" i="1"/>
  <c r="DZ22" i="1"/>
  <c r="DY22" i="1"/>
  <c r="DW22" i="1"/>
  <c r="DV22" i="1"/>
  <c r="DU22" i="1"/>
  <c r="DT22" i="1"/>
  <c r="DS22" i="1"/>
  <c r="DR22" i="1"/>
  <c r="DQ22" i="1"/>
  <c r="DP22" i="1"/>
  <c r="DO22"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H22" i="1"/>
  <c r="G22" i="1"/>
  <c r="E22" i="1"/>
  <c r="F22" i="1" s="1"/>
  <c r="FX67" i="1"/>
  <c r="FW67" i="1"/>
  <c r="FV67" i="1"/>
  <c r="FU67" i="1"/>
  <c r="FT67" i="1"/>
  <c r="FS67" i="1"/>
  <c r="FR67" i="1"/>
  <c r="FP67" i="1"/>
  <c r="FO67" i="1"/>
  <c r="FN67" i="1"/>
  <c r="FM67" i="1"/>
  <c r="FK67" i="1"/>
  <c r="FJ67" i="1"/>
  <c r="FI67" i="1"/>
  <c r="FH67" i="1"/>
  <c r="FG67" i="1"/>
  <c r="FF67" i="1"/>
  <c r="FE67" i="1"/>
  <c r="FD67" i="1"/>
  <c r="FC67" i="1"/>
  <c r="FB67" i="1"/>
  <c r="FA67" i="1"/>
  <c r="EZ67" i="1"/>
  <c r="EY67" i="1"/>
  <c r="EX67" i="1"/>
  <c r="ET67" i="1"/>
  <c r="ES67" i="1"/>
  <c r="ER67" i="1"/>
  <c r="EQ67" i="1"/>
  <c r="EP67" i="1"/>
  <c r="EO67" i="1"/>
  <c r="EN67" i="1"/>
  <c r="EM67" i="1"/>
  <c r="EL67" i="1"/>
  <c r="EK67" i="1"/>
  <c r="EJ67" i="1"/>
  <c r="EI67" i="1"/>
  <c r="EH67" i="1"/>
  <c r="EG67" i="1"/>
  <c r="EF67" i="1"/>
  <c r="EE67" i="1"/>
  <c r="ED67" i="1"/>
  <c r="EC67" i="1"/>
  <c r="EB67" i="1"/>
  <c r="EA67" i="1"/>
  <c r="DZ67" i="1"/>
  <c r="DY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H67" i="1"/>
  <c r="G67" i="1"/>
  <c r="E67" i="1"/>
  <c r="F67" i="1" s="1"/>
  <c r="FX65" i="1"/>
  <c r="FW65" i="1"/>
  <c r="FV65" i="1"/>
  <c r="FU65" i="1"/>
  <c r="FT65" i="1"/>
  <c r="FS65" i="1"/>
  <c r="FR65" i="1"/>
  <c r="FP65" i="1"/>
  <c r="FO65" i="1"/>
  <c r="FN65" i="1"/>
  <c r="FM65" i="1"/>
  <c r="FK65" i="1"/>
  <c r="FJ65" i="1"/>
  <c r="FI65" i="1"/>
  <c r="FH65" i="1"/>
  <c r="FG65" i="1"/>
  <c r="FF65" i="1"/>
  <c r="FE65" i="1"/>
  <c r="FD65" i="1"/>
  <c r="FC65" i="1"/>
  <c r="FB65" i="1"/>
  <c r="FA65" i="1"/>
  <c r="EZ65" i="1"/>
  <c r="EY65" i="1"/>
  <c r="EX65" i="1"/>
  <c r="ET65" i="1"/>
  <c r="ES65" i="1"/>
  <c r="ER65" i="1"/>
  <c r="EQ65" i="1"/>
  <c r="EP65" i="1"/>
  <c r="EO65" i="1"/>
  <c r="EN65" i="1"/>
  <c r="EM65" i="1"/>
  <c r="EL65" i="1"/>
  <c r="EK65" i="1"/>
  <c r="EJ65" i="1"/>
  <c r="EI65" i="1"/>
  <c r="EH65" i="1"/>
  <c r="EG65" i="1"/>
  <c r="EF65" i="1"/>
  <c r="EE65" i="1"/>
  <c r="ED65" i="1"/>
  <c r="EC65" i="1"/>
  <c r="EB65" i="1"/>
  <c r="EA65" i="1"/>
  <c r="DZ65" i="1"/>
  <c r="DY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H65" i="1"/>
  <c r="G65" i="1"/>
  <c r="E65" i="1"/>
  <c r="F65" i="1" s="1"/>
  <c r="FX74" i="1"/>
  <c r="FW74" i="1"/>
  <c r="FV74" i="1"/>
  <c r="FU74" i="1"/>
  <c r="FT74" i="1"/>
  <c r="FS74" i="1"/>
  <c r="FR74" i="1"/>
  <c r="FP74" i="1"/>
  <c r="FO74" i="1"/>
  <c r="FN74" i="1"/>
  <c r="FM74" i="1"/>
  <c r="FK74" i="1"/>
  <c r="FJ74" i="1"/>
  <c r="FI74" i="1"/>
  <c r="FH74" i="1"/>
  <c r="FG74" i="1"/>
  <c r="FF74" i="1"/>
  <c r="FE74" i="1"/>
  <c r="FD74" i="1"/>
  <c r="FC74" i="1"/>
  <c r="FB74" i="1"/>
  <c r="FA74" i="1"/>
  <c r="EZ74" i="1"/>
  <c r="EY74" i="1"/>
  <c r="EX74" i="1"/>
  <c r="ET74" i="1"/>
  <c r="ES74" i="1"/>
  <c r="ER74" i="1"/>
  <c r="EQ74" i="1"/>
  <c r="EP74" i="1"/>
  <c r="EO74" i="1"/>
  <c r="EN74" i="1"/>
  <c r="EM74" i="1"/>
  <c r="EL74" i="1"/>
  <c r="EK74" i="1"/>
  <c r="EJ74" i="1"/>
  <c r="EI74" i="1"/>
  <c r="EH74" i="1"/>
  <c r="EG74" i="1"/>
  <c r="EF74" i="1"/>
  <c r="EE74" i="1"/>
  <c r="ED74" i="1"/>
  <c r="EC74" i="1"/>
  <c r="EB74" i="1"/>
  <c r="EA74" i="1"/>
  <c r="DZ74" i="1"/>
  <c r="DY74" i="1"/>
  <c r="DW74" i="1"/>
  <c r="DV74" i="1"/>
  <c r="DU74" i="1"/>
  <c r="DT74" i="1"/>
  <c r="DS74" i="1"/>
  <c r="DR74" i="1"/>
  <c r="DQ74" i="1"/>
  <c r="DP74" i="1"/>
  <c r="DO74" i="1"/>
  <c r="DN74" i="1"/>
  <c r="DM74" i="1"/>
  <c r="DL74" i="1"/>
  <c r="DK74" i="1"/>
  <c r="DJ74" i="1"/>
  <c r="DI74" i="1"/>
  <c r="DH74" i="1"/>
  <c r="DG74" i="1"/>
  <c r="DF74" i="1"/>
  <c r="DE74" i="1"/>
  <c r="DD74" i="1"/>
  <c r="DC74" i="1"/>
  <c r="DB74" i="1"/>
  <c r="DA74" i="1"/>
  <c r="CZ74" i="1"/>
  <c r="CY74" i="1"/>
  <c r="CX74" i="1"/>
  <c r="CW74" i="1"/>
  <c r="CV74" i="1"/>
  <c r="CU74" i="1"/>
  <c r="CT74" i="1"/>
  <c r="CS74" i="1"/>
  <c r="CR74" i="1"/>
  <c r="CQ74" i="1"/>
  <c r="CP74" i="1"/>
  <c r="CO74" i="1"/>
  <c r="CN74" i="1"/>
  <c r="CM74" i="1"/>
  <c r="CL74" i="1"/>
  <c r="CK74" i="1"/>
  <c r="CJ74" i="1"/>
  <c r="CI74" i="1"/>
  <c r="CH74" i="1"/>
  <c r="CG74" i="1"/>
  <c r="CF74" i="1"/>
  <c r="CE74" i="1"/>
  <c r="CD74" i="1"/>
  <c r="CC74" i="1"/>
  <c r="CB74" i="1"/>
  <c r="CA74" i="1"/>
  <c r="BZ74" i="1"/>
  <c r="BY74"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AC74" i="1"/>
  <c r="AB74" i="1"/>
  <c r="AA74" i="1"/>
  <c r="Z74" i="1"/>
  <c r="Y74" i="1"/>
  <c r="X74" i="1"/>
  <c r="W74" i="1"/>
  <c r="V74" i="1"/>
  <c r="U74" i="1"/>
  <c r="T74" i="1"/>
  <c r="S74" i="1"/>
  <c r="R74" i="1"/>
  <c r="Q74" i="1"/>
  <c r="P74" i="1"/>
  <c r="O74" i="1"/>
  <c r="N74" i="1"/>
  <c r="M74" i="1"/>
  <c r="L74" i="1"/>
  <c r="K74" i="1"/>
  <c r="J74" i="1"/>
  <c r="H74" i="1"/>
  <c r="G74" i="1"/>
  <c r="E74" i="1"/>
  <c r="F74" i="1" s="1"/>
  <c r="FX63" i="1"/>
  <c r="FW63" i="1"/>
  <c r="FV63" i="1"/>
  <c r="FU63" i="1"/>
  <c r="FT63" i="1"/>
  <c r="FS63" i="1"/>
  <c r="FR63" i="1"/>
  <c r="FP63" i="1"/>
  <c r="FO63" i="1"/>
  <c r="FN63" i="1"/>
  <c r="FM63" i="1"/>
  <c r="FK63" i="1"/>
  <c r="FJ63" i="1"/>
  <c r="FI63" i="1"/>
  <c r="FH63" i="1"/>
  <c r="FG63" i="1"/>
  <c r="FF63" i="1"/>
  <c r="FE63" i="1"/>
  <c r="FD63" i="1"/>
  <c r="FC63" i="1"/>
  <c r="FB63" i="1"/>
  <c r="FA63" i="1"/>
  <c r="EZ63" i="1"/>
  <c r="EY63" i="1"/>
  <c r="EX63" i="1"/>
  <c r="ET63" i="1"/>
  <c r="ES63" i="1"/>
  <c r="ER63" i="1"/>
  <c r="EQ63" i="1"/>
  <c r="EP63" i="1"/>
  <c r="EO63" i="1"/>
  <c r="EN63" i="1"/>
  <c r="EM63" i="1"/>
  <c r="EL63" i="1"/>
  <c r="EK63" i="1"/>
  <c r="EJ63" i="1"/>
  <c r="EI63" i="1"/>
  <c r="EH63" i="1"/>
  <c r="EG63" i="1"/>
  <c r="EF63" i="1"/>
  <c r="EE63" i="1"/>
  <c r="ED63" i="1"/>
  <c r="EC63" i="1"/>
  <c r="EB63" i="1"/>
  <c r="EA63" i="1"/>
  <c r="DZ63" i="1"/>
  <c r="DY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H63" i="1"/>
  <c r="G63" i="1"/>
  <c r="E63" i="1"/>
  <c r="F63" i="1" s="1"/>
  <c r="FX26" i="1"/>
  <c r="FW26" i="1"/>
  <c r="FV26" i="1"/>
  <c r="FU26" i="1"/>
  <c r="FT26" i="1"/>
  <c r="FS26" i="1"/>
  <c r="FR26" i="1"/>
  <c r="FP26" i="1"/>
  <c r="FO26" i="1"/>
  <c r="FN26" i="1"/>
  <c r="FM26" i="1"/>
  <c r="FK26" i="1"/>
  <c r="FJ26" i="1"/>
  <c r="FI26" i="1"/>
  <c r="FH26" i="1"/>
  <c r="FG26" i="1"/>
  <c r="FF26" i="1"/>
  <c r="FE26" i="1"/>
  <c r="FD26" i="1"/>
  <c r="FC26" i="1"/>
  <c r="FB26" i="1"/>
  <c r="FA26" i="1"/>
  <c r="EZ26" i="1"/>
  <c r="EY26" i="1"/>
  <c r="EX26" i="1"/>
  <c r="ET26" i="1"/>
  <c r="ES26" i="1"/>
  <c r="ER26" i="1"/>
  <c r="EQ26" i="1"/>
  <c r="EP26" i="1"/>
  <c r="EO26" i="1"/>
  <c r="EN26" i="1"/>
  <c r="EM26" i="1"/>
  <c r="EL26" i="1"/>
  <c r="EK26" i="1"/>
  <c r="EJ26" i="1"/>
  <c r="EI26" i="1"/>
  <c r="EH26" i="1"/>
  <c r="EG26" i="1"/>
  <c r="EF26" i="1"/>
  <c r="EE26" i="1"/>
  <c r="ED26" i="1"/>
  <c r="EC26" i="1"/>
  <c r="EB26" i="1"/>
  <c r="EA26" i="1"/>
  <c r="DZ26" i="1"/>
  <c r="DY26" i="1"/>
  <c r="DW26" i="1"/>
  <c r="DV26" i="1"/>
  <c r="DU26" i="1"/>
  <c r="DT26" i="1"/>
  <c r="DS26" i="1"/>
  <c r="DR26" i="1"/>
  <c r="DQ26" i="1"/>
  <c r="DP26" i="1"/>
  <c r="DO26" i="1"/>
  <c r="DN26" i="1"/>
  <c r="DM26" i="1"/>
  <c r="DL26" i="1"/>
  <c r="DK26" i="1"/>
  <c r="DJ26" i="1"/>
  <c r="DI26" i="1"/>
  <c r="DH26" i="1"/>
  <c r="DG26" i="1"/>
  <c r="DF26" i="1"/>
  <c r="DE26" i="1"/>
  <c r="DD26" i="1"/>
  <c r="DC26" i="1"/>
  <c r="DB26" i="1"/>
  <c r="DA26" i="1"/>
  <c r="CZ26" i="1"/>
  <c r="CY26" i="1"/>
  <c r="CX26" i="1"/>
  <c r="CW26" i="1"/>
  <c r="CV26" i="1"/>
  <c r="CU26" i="1"/>
  <c r="CT26" i="1"/>
  <c r="CS26" i="1"/>
  <c r="CR26" i="1"/>
  <c r="CQ26" i="1"/>
  <c r="CP26" i="1"/>
  <c r="CO26" i="1"/>
  <c r="CN26" i="1"/>
  <c r="CM26" i="1"/>
  <c r="CL26" i="1"/>
  <c r="CK26" i="1"/>
  <c r="CJ26" i="1"/>
  <c r="CI26" i="1"/>
  <c r="CH26" i="1"/>
  <c r="CG26" i="1"/>
  <c r="CF26" i="1"/>
  <c r="CE26" i="1"/>
  <c r="CD26" i="1"/>
  <c r="CC26" i="1"/>
  <c r="CB26" i="1"/>
  <c r="CA26" i="1"/>
  <c r="BZ26" i="1"/>
  <c r="BY26"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K26" i="1"/>
  <c r="J26" i="1"/>
  <c r="H26" i="1"/>
  <c r="G26" i="1"/>
  <c r="E26" i="1"/>
  <c r="F26" i="1" s="1"/>
  <c r="FX121" i="1"/>
  <c r="FW121" i="1"/>
  <c r="FV121" i="1"/>
  <c r="FU121" i="1"/>
  <c r="FT121" i="1"/>
  <c r="FS121" i="1"/>
  <c r="FR121" i="1"/>
  <c r="FP121" i="1"/>
  <c r="FO121" i="1"/>
  <c r="FN121" i="1"/>
  <c r="FM121" i="1"/>
  <c r="FK121" i="1"/>
  <c r="FJ121" i="1"/>
  <c r="FI121" i="1"/>
  <c r="FH121" i="1"/>
  <c r="FG121" i="1"/>
  <c r="FF121" i="1"/>
  <c r="FE121" i="1"/>
  <c r="FD121" i="1"/>
  <c r="FC121" i="1"/>
  <c r="FB121" i="1"/>
  <c r="FA121" i="1"/>
  <c r="EZ121" i="1"/>
  <c r="EY121" i="1"/>
  <c r="EX121" i="1"/>
  <c r="ET121" i="1"/>
  <c r="ES121" i="1"/>
  <c r="ER121" i="1"/>
  <c r="EQ121" i="1"/>
  <c r="EP121" i="1"/>
  <c r="EO121" i="1"/>
  <c r="EN121" i="1"/>
  <c r="EM121" i="1"/>
  <c r="EL121" i="1"/>
  <c r="EK121" i="1"/>
  <c r="EJ121" i="1"/>
  <c r="EI121" i="1"/>
  <c r="EH121" i="1"/>
  <c r="EG121" i="1"/>
  <c r="EF121" i="1"/>
  <c r="EE121" i="1"/>
  <c r="ED121" i="1"/>
  <c r="EC121" i="1"/>
  <c r="EB121" i="1"/>
  <c r="EA121" i="1"/>
  <c r="DZ121" i="1"/>
  <c r="DY121" i="1"/>
  <c r="DW121" i="1"/>
  <c r="DV121" i="1"/>
  <c r="DU121" i="1"/>
  <c r="DT121" i="1"/>
  <c r="DS121" i="1"/>
  <c r="DR121" i="1"/>
  <c r="DQ121" i="1"/>
  <c r="DP121" i="1"/>
  <c r="DO121" i="1"/>
  <c r="DN121" i="1"/>
  <c r="DM121" i="1"/>
  <c r="DL121" i="1"/>
  <c r="DK121" i="1"/>
  <c r="DJ121" i="1"/>
  <c r="DI121" i="1"/>
  <c r="DH121" i="1"/>
  <c r="DG121" i="1"/>
  <c r="DF121" i="1"/>
  <c r="DE121" i="1"/>
  <c r="DD121" i="1"/>
  <c r="DC121" i="1"/>
  <c r="DB121" i="1"/>
  <c r="DA121" i="1"/>
  <c r="CZ121" i="1"/>
  <c r="CY121" i="1"/>
  <c r="CX121" i="1"/>
  <c r="CW121" i="1"/>
  <c r="CV121" i="1"/>
  <c r="CU121" i="1"/>
  <c r="CT121" i="1"/>
  <c r="CS121" i="1"/>
  <c r="CR121" i="1"/>
  <c r="CQ121" i="1"/>
  <c r="CP121" i="1"/>
  <c r="CO121" i="1"/>
  <c r="CN121" i="1"/>
  <c r="CM121" i="1"/>
  <c r="CL121" i="1"/>
  <c r="CK121" i="1"/>
  <c r="CJ121" i="1"/>
  <c r="CI121" i="1"/>
  <c r="CH121" i="1"/>
  <c r="CG121" i="1"/>
  <c r="CF121" i="1"/>
  <c r="CE121" i="1"/>
  <c r="CD121" i="1"/>
  <c r="CC121" i="1"/>
  <c r="CB121" i="1"/>
  <c r="CA121" i="1"/>
  <c r="BZ121" i="1"/>
  <c r="BY121" i="1"/>
  <c r="BX121" i="1"/>
  <c r="BW121" i="1"/>
  <c r="BV121" i="1"/>
  <c r="BU121" i="1"/>
  <c r="BT121" i="1"/>
  <c r="BS121" i="1"/>
  <c r="BR121" i="1"/>
  <c r="BQ121" i="1"/>
  <c r="BP121" i="1"/>
  <c r="BO121" i="1"/>
  <c r="BN121" i="1"/>
  <c r="BM121" i="1"/>
  <c r="BL121" i="1"/>
  <c r="BK121" i="1"/>
  <c r="BJ121" i="1"/>
  <c r="BI121" i="1"/>
  <c r="BH121" i="1"/>
  <c r="BG121" i="1"/>
  <c r="BF121" i="1"/>
  <c r="BE121" i="1"/>
  <c r="BD121" i="1"/>
  <c r="BC121" i="1"/>
  <c r="BB121" i="1"/>
  <c r="BA121" i="1"/>
  <c r="AZ121" i="1"/>
  <c r="AY121" i="1"/>
  <c r="AX121" i="1"/>
  <c r="AW121" i="1"/>
  <c r="AV121" i="1"/>
  <c r="AU121" i="1"/>
  <c r="AT121" i="1"/>
  <c r="AS121" i="1"/>
  <c r="AR121" i="1"/>
  <c r="AQ121" i="1"/>
  <c r="AP121" i="1"/>
  <c r="AO121" i="1"/>
  <c r="AN121" i="1"/>
  <c r="AM121" i="1"/>
  <c r="AL121" i="1"/>
  <c r="AK121" i="1"/>
  <c r="AJ121" i="1"/>
  <c r="AI121" i="1"/>
  <c r="AH121" i="1"/>
  <c r="AG121" i="1"/>
  <c r="AF121" i="1"/>
  <c r="AE121" i="1"/>
  <c r="AD121" i="1"/>
  <c r="AC121" i="1"/>
  <c r="AB121" i="1"/>
  <c r="AA121" i="1"/>
  <c r="Z121" i="1"/>
  <c r="Y121" i="1"/>
  <c r="X121" i="1"/>
  <c r="W121" i="1"/>
  <c r="V121" i="1"/>
  <c r="U121" i="1"/>
  <c r="T121" i="1"/>
  <c r="S121" i="1"/>
  <c r="R121" i="1"/>
  <c r="Q121" i="1"/>
  <c r="P121" i="1"/>
  <c r="O121" i="1"/>
  <c r="N121" i="1"/>
  <c r="M121" i="1"/>
  <c r="L121" i="1"/>
  <c r="K121" i="1"/>
  <c r="J121" i="1"/>
  <c r="H121" i="1"/>
  <c r="G121" i="1"/>
  <c r="E121" i="1"/>
  <c r="F121" i="1" s="1"/>
  <c r="FX57" i="1"/>
  <c r="FW57" i="1"/>
  <c r="FV57" i="1"/>
  <c r="FU57" i="1"/>
  <c r="FT57" i="1"/>
  <c r="FS57" i="1"/>
  <c r="FR57" i="1"/>
  <c r="FP57" i="1"/>
  <c r="FO57" i="1"/>
  <c r="FN57" i="1"/>
  <c r="FM57" i="1"/>
  <c r="FK57" i="1"/>
  <c r="FJ57" i="1"/>
  <c r="FI57" i="1"/>
  <c r="FH57" i="1"/>
  <c r="FG57" i="1"/>
  <c r="FF57" i="1"/>
  <c r="FE57" i="1"/>
  <c r="FD57" i="1"/>
  <c r="FC57" i="1"/>
  <c r="FB57" i="1"/>
  <c r="FA57" i="1"/>
  <c r="EZ57" i="1"/>
  <c r="EY57" i="1"/>
  <c r="EX57" i="1"/>
  <c r="ET57" i="1"/>
  <c r="ES57" i="1"/>
  <c r="ER57" i="1"/>
  <c r="EQ57" i="1"/>
  <c r="EP57" i="1"/>
  <c r="EO57" i="1"/>
  <c r="EN57" i="1"/>
  <c r="EM57" i="1"/>
  <c r="EL57" i="1"/>
  <c r="EK57" i="1"/>
  <c r="EJ57" i="1"/>
  <c r="EI57" i="1"/>
  <c r="EH57" i="1"/>
  <c r="EG57" i="1"/>
  <c r="EF57" i="1"/>
  <c r="EE57" i="1"/>
  <c r="ED57" i="1"/>
  <c r="EC57" i="1"/>
  <c r="EB57" i="1"/>
  <c r="EA57" i="1"/>
  <c r="DZ57" i="1"/>
  <c r="DY57" i="1"/>
  <c r="DW57" i="1"/>
  <c r="DV57" i="1"/>
  <c r="DU57" i="1"/>
  <c r="DT57" i="1"/>
  <c r="DS57" i="1"/>
  <c r="DR57" i="1"/>
  <c r="DQ57" i="1"/>
  <c r="DP57" i="1"/>
  <c r="DO57" i="1"/>
  <c r="DN57" i="1"/>
  <c r="DM57" i="1"/>
  <c r="DL57" i="1"/>
  <c r="DK57" i="1"/>
  <c r="DJ57" i="1"/>
  <c r="DI57" i="1"/>
  <c r="DH57" i="1"/>
  <c r="DG57" i="1"/>
  <c r="DF57" i="1"/>
  <c r="DE57" i="1"/>
  <c r="DD57" i="1"/>
  <c r="DC57" i="1"/>
  <c r="DB57" i="1"/>
  <c r="DA57" i="1"/>
  <c r="CZ57" i="1"/>
  <c r="CY57" i="1"/>
  <c r="CX57" i="1"/>
  <c r="CW57" i="1"/>
  <c r="CV57" i="1"/>
  <c r="CU57" i="1"/>
  <c r="CT57" i="1"/>
  <c r="CS57" i="1"/>
  <c r="CR57" i="1"/>
  <c r="CQ57" i="1"/>
  <c r="CP57" i="1"/>
  <c r="CO57" i="1"/>
  <c r="CN57" i="1"/>
  <c r="CM57" i="1"/>
  <c r="CL57" i="1"/>
  <c r="CK57" i="1"/>
  <c r="CJ57" i="1"/>
  <c r="CI57" i="1"/>
  <c r="CH57" i="1"/>
  <c r="CG57" i="1"/>
  <c r="CF57" i="1"/>
  <c r="CE57" i="1"/>
  <c r="CD57" i="1"/>
  <c r="CC57" i="1"/>
  <c r="CB57" i="1"/>
  <c r="CA57" i="1"/>
  <c r="BZ57" i="1"/>
  <c r="BY57"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AG57" i="1"/>
  <c r="AF57" i="1"/>
  <c r="AE57" i="1"/>
  <c r="AD57" i="1"/>
  <c r="AC57" i="1"/>
  <c r="AB57" i="1"/>
  <c r="AA57" i="1"/>
  <c r="Z57" i="1"/>
  <c r="Y57" i="1"/>
  <c r="X57" i="1"/>
  <c r="W57" i="1"/>
  <c r="V57" i="1"/>
  <c r="U57" i="1"/>
  <c r="T57" i="1"/>
  <c r="S57" i="1"/>
  <c r="R57" i="1"/>
  <c r="Q57" i="1"/>
  <c r="P57" i="1"/>
  <c r="O57" i="1"/>
  <c r="N57" i="1"/>
  <c r="M57" i="1"/>
  <c r="L57" i="1"/>
  <c r="K57" i="1"/>
  <c r="J57" i="1"/>
  <c r="H57" i="1"/>
  <c r="G57" i="1"/>
  <c r="E57" i="1"/>
  <c r="F57" i="1" s="1"/>
  <c r="FX111" i="1"/>
  <c r="FW111" i="1"/>
  <c r="FV111" i="1"/>
  <c r="FU111" i="1"/>
  <c r="FT111" i="1"/>
  <c r="FS111" i="1"/>
  <c r="FR111" i="1"/>
  <c r="FP111" i="1"/>
  <c r="FO111" i="1"/>
  <c r="FN111" i="1"/>
  <c r="FM111" i="1"/>
  <c r="FK111" i="1"/>
  <c r="FJ111" i="1"/>
  <c r="FI111" i="1"/>
  <c r="FH111" i="1"/>
  <c r="FG111" i="1"/>
  <c r="FF111" i="1"/>
  <c r="FE111" i="1"/>
  <c r="FD111" i="1"/>
  <c r="FC111" i="1"/>
  <c r="FB111" i="1"/>
  <c r="FA111" i="1"/>
  <c r="EZ111" i="1"/>
  <c r="EY111" i="1"/>
  <c r="EX111" i="1"/>
  <c r="ET111" i="1"/>
  <c r="ES111" i="1"/>
  <c r="ER111" i="1"/>
  <c r="EQ111" i="1"/>
  <c r="EP111" i="1"/>
  <c r="EO111" i="1"/>
  <c r="EN111" i="1"/>
  <c r="EM111" i="1"/>
  <c r="EL111" i="1"/>
  <c r="EK111" i="1"/>
  <c r="EJ111" i="1"/>
  <c r="EI111" i="1"/>
  <c r="EH111" i="1"/>
  <c r="EG111" i="1"/>
  <c r="EF111" i="1"/>
  <c r="EE111" i="1"/>
  <c r="ED111" i="1"/>
  <c r="EC111" i="1"/>
  <c r="EB111" i="1"/>
  <c r="EA111" i="1"/>
  <c r="DZ111" i="1"/>
  <c r="DY111" i="1"/>
  <c r="DW111" i="1"/>
  <c r="DV111" i="1"/>
  <c r="DU111" i="1"/>
  <c r="DT111" i="1"/>
  <c r="DS111" i="1"/>
  <c r="DR111" i="1"/>
  <c r="DQ111" i="1"/>
  <c r="DP111" i="1"/>
  <c r="DO111" i="1"/>
  <c r="DN111" i="1"/>
  <c r="DM111" i="1"/>
  <c r="DL111" i="1"/>
  <c r="DK111" i="1"/>
  <c r="DJ111" i="1"/>
  <c r="DI111" i="1"/>
  <c r="DH111" i="1"/>
  <c r="DG111" i="1"/>
  <c r="DF111" i="1"/>
  <c r="DE111" i="1"/>
  <c r="DD111" i="1"/>
  <c r="DC111" i="1"/>
  <c r="DB111" i="1"/>
  <c r="DA111" i="1"/>
  <c r="CZ111" i="1"/>
  <c r="CY111" i="1"/>
  <c r="CX111" i="1"/>
  <c r="CW111" i="1"/>
  <c r="CV111" i="1"/>
  <c r="CU111" i="1"/>
  <c r="CT111" i="1"/>
  <c r="CS111" i="1"/>
  <c r="CR111" i="1"/>
  <c r="CQ111" i="1"/>
  <c r="CP111" i="1"/>
  <c r="CO111" i="1"/>
  <c r="CN111" i="1"/>
  <c r="CM111" i="1"/>
  <c r="CL111" i="1"/>
  <c r="CK111" i="1"/>
  <c r="CJ111" i="1"/>
  <c r="CI111" i="1"/>
  <c r="CH111" i="1"/>
  <c r="CG111" i="1"/>
  <c r="CF111" i="1"/>
  <c r="CE111" i="1"/>
  <c r="CD111" i="1"/>
  <c r="CC111" i="1"/>
  <c r="CB111" i="1"/>
  <c r="CA111" i="1"/>
  <c r="BZ111" i="1"/>
  <c r="BY111"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AG111" i="1"/>
  <c r="AF111" i="1"/>
  <c r="AE111" i="1"/>
  <c r="AD111" i="1"/>
  <c r="AC111" i="1"/>
  <c r="AB111" i="1"/>
  <c r="AA111" i="1"/>
  <c r="Z111" i="1"/>
  <c r="Y111" i="1"/>
  <c r="X111" i="1"/>
  <c r="W111" i="1"/>
  <c r="V111" i="1"/>
  <c r="U111" i="1"/>
  <c r="T111" i="1"/>
  <c r="S111" i="1"/>
  <c r="R111" i="1"/>
  <c r="Q111" i="1"/>
  <c r="P111" i="1"/>
  <c r="O111" i="1"/>
  <c r="N111" i="1"/>
  <c r="M111" i="1"/>
  <c r="L111" i="1"/>
  <c r="K111" i="1"/>
  <c r="J111" i="1"/>
  <c r="H111" i="1"/>
  <c r="G111" i="1"/>
  <c r="E111" i="1"/>
  <c r="F111" i="1" s="1"/>
  <c r="FX131" i="1"/>
  <c r="FW131" i="1"/>
  <c r="FV131" i="1"/>
  <c r="FU131" i="1"/>
  <c r="FT131" i="1"/>
  <c r="FS131" i="1"/>
  <c r="FR131" i="1"/>
  <c r="FP131" i="1"/>
  <c r="FO131" i="1"/>
  <c r="FN131" i="1"/>
  <c r="FM131" i="1"/>
  <c r="FK131" i="1"/>
  <c r="FJ131" i="1"/>
  <c r="FI131" i="1"/>
  <c r="FH131" i="1"/>
  <c r="FG131" i="1"/>
  <c r="FF131" i="1"/>
  <c r="FE131" i="1"/>
  <c r="FD131" i="1"/>
  <c r="FC131" i="1"/>
  <c r="FB131" i="1"/>
  <c r="FA131" i="1"/>
  <c r="EZ131" i="1"/>
  <c r="EY131" i="1"/>
  <c r="EX131" i="1"/>
  <c r="ET131" i="1"/>
  <c r="ES131" i="1"/>
  <c r="ER131" i="1"/>
  <c r="EQ131" i="1"/>
  <c r="EP131" i="1"/>
  <c r="EO131" i="1"/>
  <c r="EN131" i="1"/>
  <c r="EM131" i="1"/>
  <c r="EL131" i="1"/>
  <c r="EK131" i="1"/>
  <c r="EJ131" i="1"/>
  <c r="EI131" i="1"/>
  <c r="EH131" i="1"/>
  <c r="EG131" i="1"/>
  <c r="EF131" i="1"/>
  <c r="EE131" i="1"/>
  <c r="ED131" i="1"/>
  <c r="EC131" i="1"/>
  <c r="EB131" i="1"/>
  <c r="EA131" i="1"/>
  <c r="DZ131" i="1"/>
  <c r="DY131" i="1"/>
  <c r="DW131" i="1"/>
  <c r="DV131" i="1"/>
  <c r="DU131" i="1"/>
  <c r="DT131" i="1"/>
  <c r="DS131" i="1"/>
  <c r="DR131" i="1"/>
  <c r="DQ131" i="1"/>
  <c r="DP131" i="1"/>
  <c r="DO131" i="1"/>
  <c r="DN131" i="1"/>
  <c r="DM131" i="1"/>
  <c r="DL131" i="1"/>
  <c r="DK131" i="1"/>
  <c r="DJ131" i="1"/>
  <c r="DI131" i="1"/>
  <c r="DH131" i="1"/>
  <c r="DG131" i="1"/>
  <c r="DF131" i="1"/>
  <c r="DE131" i="1"/>
  <c r="DD131" i="1"/>
  <c r="DC131" i="1"/>
  <c r="DB131" i="1"/>
  <c r="DA131" i="1"/>
  <c r="CZ131" i="1"/>
  <c r="CY131" i="1"/>
  <c r="CX131" i="1"/>
  <c r="CW131" i="1"/>
  <c r="CV131" i="1"/>
  <c r="CU131" i="1"/>
  <c r="CT131" i="1"/>
  <c r="CS131" i="1"/>
  <c r="CR131" i="1"/>
  <c r="CQ131" i="1"/>
  <c r="CP131" i="1"/>
  <c r="CO131" i="1"/>
  <c r="CN131" i="1"/>
  <c r="CM131" i="1"/>
  <c r="CL131" i="1"/>
  <c r="CK131" i="1"/>
  <c r="CJ131" i="1"/>
  <c r="CI131" i="1"/>
  <c r="CH131" i="1"/>
  <c r="CG131" i="1"/>
  <c r="CF131" i="1"/>
  <c r="CE131" i="1"/>
  <c r="CD131" i="1"/>
  <c r="CC131" i="1"/>
  <c r="CB131" i="1"/>
  <c r="CA131" i="1"/>
  <c r="BZ131" i="1"/>
  <c r="BY131" i="1"/>
  <c r="BX131" i="1"/>
  <c r="BW131" i="1"/>
  <c r="BV131" i="1"/>
  <c r="BU131" i="1"/>
  <c r="BT131" i="1"/>
  <c r="BS131" i="1"/>
  <c r="BR131" i="1"/>
  <c r="BQ131" i="1"/>
  <c r="BP131" i="1"/>
  <c r="BO131" i="1"/>
  <c r="BN131" i="1"/>
  <c r="BM131" i="1"/>
  <c r="BL131" i="1"/>
  <c r="BK131" i="1"/>
  <c r="BJ131" i="1"/>
  <c r="BI131" i="1"/>
  <c r="BH131" i="1"/>
  <c r="BG131" i="1"/>
  <c r="BF131" i="1"/>
  <c r="BE131" i="1"/>
  <c r="BD131" i="1"/>
  <c r="BC131" i="1"/>
  <c r="BB131" i="1"/>
  <c r="BA131" i="1"/>
  <c r="AZ131" i="1"/>
  <c r="AY131" i="1"/>
  <c r="AX131" i="1"/>
  <c r="AW131" i="1"/>
  <c r="AV131" i="1"/>
  <c r="AU131" i="1"/>
  <c r="AT131" i="1"/>
  <c r="AS131" i="1"/>
  <c r="AR131" i="1"/>
  <c r="AQ131" i="1"/>
  <c r="AP131" i="1"/>
  <c r="AO131" i="1"/>
  <c r="AN131" i="1"/>
  <c r="AM131" i="1"/>
  <c r="AL131" i="1"/>
  <c r="AK131" i="1"/>
  <c r="AJ131" i="1"/>
  <c r="AI131" i="1"/>
  <c r="AH131" i="1"/>
  <c r="AG131" i="1"/>
  <c r="AF131" i="1"/>
  <c r="AE131" i="1"/>
  <c r="AD131" i="1"/>
  <c r="AC131" i="1"/>
  <c r="AB131" i="1"/>
  <c r="AA131" i="1"/>
  <c r="Z131" i="1"/>
  <c r="Y131" i="1"/>
  <c r="X131" i="1"/>
  <c r="W131" i="1"/>
  <c r="V131" i="1"/>
  <c r="U131" i="1"/>
  <c r="T131" i="1"/>
  <c r="S131" i="1"/>
  <c r="R131" i="1"/>
  <c r="Q131" i="1"/>
  <c r="P131" i="1"/>
  <c r="O131" i="1"/>
  <c r="N131" i="1"/>
  <c r="M131" i="1"/>
  <c r="L131" i="1"/>
  <c r="K131" i="1"/>
  <c r="J131" i="1"/>
  <c r="H131" i="1"/>
  <c r="G131" i="1"/>
  <c r="E131" i="1"/>
  <c r="F131" i="1" s="1"/>
  <c r="FX129" i="1"/>
  <c r="FW129" i="1"/>
  <c r="FV129" i="1"/>
  <c r="FU129" i="1"/>
  <c r="FT129" i="1"/>
  <c r="FS129" i="1"/>
  <c r="FR129" i="1"/>
  <c r="FP129" i="1"/>
  <c r="FO129" i="1"/>
  <c r="FN129" i="1"/>
  <c r="FM129" i="1"/>
  <c r="FK129" i="1"/>
  <c r="FJ129" i="1"/>
  <c r="FI129" i="1"/>
  <c r="FH129" i="1"/>
  <c r="FG129" i="1"/>
  <c r="FF129" i="1"/>
  <c r="FE129" i="1"/>
  <c r="FD129" i="1"/>
  <c r="FC129" i="1"/>
  <c r="FB129" i="1"/>
  <c r="FA129" i="1"/>
  <c r="EZ129" i="1"/>
  <c r="EY129" i="1"/>
  <c r="EX129" i="1"/>
  <c r="ET129" i="1"/>
  <c r="ES129" i="1"/>
  <c r="ER129" i="1"/>
  <c r="EQ129" i="1"/>
  <c r="EP129" i="1"/>
  <c r="EO129" i="1"/>
  <c r="EN129" i="1"/>
  <c r="EM129" i="1"/>
  <c r="EL129" i="1"/>
  <c r="EK129" i="1"/>
  <c r="EJ129" i="1"/>
  <c r="EI129" i="1"/>
  <c r="EH129" i="1"/>
  <c r="EG129" i="1"/>
  <c r="EF129" i="1"/>
  <c r="EE129" i="1"/>
  <c r="ED129" i="1"/>
  <c r="EC129" i="1"/>
  <c r="EB129" i="1"/>
  <c r="EA129" i="1"/>
  <c r="DZ129" i="1"/>
  <c r="DY129" i="1"/>
  <c r="DW129" i="1"/>
  <c r="DV129" i="1"/>
  <c r="DU129" i="1"/>
  <c r="DT129" i="1"/>
  <c r="DS129" i="1"/>
  <c r="DR129" i="1"/>
  <c r="DQ129" i="1"/>
  <c r="DP129" i="1"/>
  <c r="DO129" i="1"/>
  <c r="DN129" i="1"/>
  <c r="DM129" i="1"/>
  <c r="DL129" i="1"/>
  <c r="DK129" i="1"/>
  <c r="DJ129" i="1"/>
  <c r="DI129" i="1"/>
  <c r="DH129" i="1"/>
  <c r="DG129" i="1"/>
  <c r="DF129" i="1"/>
  <c r="DE129" i="1"/>
  <c r="DD129" i="1"/>
  <c r="DC129" i="1"/>
  <c r="DB129" i="1"/>
  <c r="DA129" i="1"/>
  <c r="CZ129" i="1"/>
  <c r="CY129" i="1"/>
  <c r="CX129" i="1"/>
  <c r="CW129" i="1"/>
  <c r="CV129" i="1"/>
  <c r="CU129" i="1"/>
  <c r="CT129" i="1"/>
  <c r="CS129" i="1"/>
  <c r="CR129" i="1"/>
  <c r="CQ129" i="1"/>
  <c r="CP129" i="1"/>
  <c r="CO129" i="1"/>
  <c r="CN129" i="1"/>
  <c r="CM129" i="1"/>
  <c r="CL129" i="1"/>
  <c r="CK129" i="1"/>
  <c r="CJ129" i="1"/>
  <c r="CI129" i="1"/>
  <c r="CH129" i="1"/>
  <c r="CG129" i="1"/>
  <c r="CF129" i="1"/>
  <c r="CE129" i="1"/>
  <c r="CD129" i="1"/>
  <c r="CC129" i="1"/>
  <c r="CB129" i="1"/>
  <c r="CA129" i="1"/>
  <c r="BZ129" i="1"/>
  <c r="BY129" i="1"/>
  <c r="BX129" i="1"/>
  <c r="BW129" i="1"/>
  <c r="BV129" i="1"/>
  <c r="BU129" i="1"/>
  <c r="BT129" i="1"/>
  <c r="BS129" i="1"/>
  <c r="BR129" i="1"/>
  <c r="BQ129" i="1"/>
  <c r="BP129" i="1"/>
  <c r="BO129" i="1"/>
  <c r="BN129" i="1"/>
  <c r="BM129" i="1"/>
  <c r="BL129" i="1"/>
  <c r="BK129" i="1"/>
  <c r="BJ129" i="1"/>
  <c r="BI129" i="1"/>
  <c r="BH129" i="1"/>
  <c r="BG129" i="1"/>
  <c r="BF129" i="1"/>
  <c r="BE129" i="1"/>
  <c r="BD129" i="1"/>
  <c r="BC129" i="1"/>
  <c r="BB129" i="1"/>
  <c r="BA129" i="1"/>
  <c r="AZ129" i="1"/>
  <c r="AY129" i="1"/>
  <c r="AX129" i="1"/>
  <c r="AW129" i="1"/>
  <c r="AV129" i="1"/>
  <c r="AU129" i="1"/>
  <c r="AT129" i="1"/>
  <c r="AS129" i="1"/>
  <c r="AR129" i="1"/>
  <c r="AQ129" i="1"/>
  <c r="AP129" i="1"/>
  <c r="AO129" i="1"/>
  <c r="AN129" i="1"/>
  <c r="AM129" i="1"/>
  <c r="AL129" i="1"/>
  <c r="AK129"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H129" i="1"/>
  <c r="G129" i="1"/>
  <c r="E129" i="1"/>
  <c r="F129" i="1" s="1"/>
  <c r="FX39" i="1"/>
  <c r="FW39" i="1"/>
  <c r="FV39" i="1"/>
  <c r="FU39" i="1"/>
  <c r="FT39" i="1"/>
  <c r="FS39" i="1"/>
  <c r="FR39" i="1"/>
  <c r="FP39" i="1"/>
  <c r="FO39" i="1"/>
  <c r="FN39" i="1"/>
  <c r="FM39" i="1"/>
  <c r="FK39" i="1"/>
  <c r="FJ39" i="1"/>
  <c r="FI39" i="1"/>
  <c r="FH39" i="1"/>
  <c r="FG39" i="1"/>
  <c r="FF39" i="1"/>
  <c r="FE39" i="1"/>
  <c r="FD39" i="1"/>
  <c r="FC39" i="1"/>
  <c r="FB39" i="1"/>
  <c r="FA39" i="1"/>
  <c r="EZ39" i="1"/>
  <c r="EY39" i="1"/>
  <c r="EX39" i="1"/>
  <c r="ET39" i="1"/>
  <c r="ES39" i="1"/>
  <c r="ER39" i="1"/>
  <c r="EQ39" i="1"/>
  <c r="EP39" i="1"/>
  <c r="EO39" i="1"/>
  <c r="EN39" i="1"/>
  <c r="EM39" i="1"/>
  <c r="EL39" i="1"/>
  <c r="EK39" i="1"/>
  <c r="EJ39" i="1"/>
  <c r="EI39" i="1"/>
  <c r="EH39" i="1"/>
  <c r="EG39" i="1"/>
  <c r="EF39" i="1"/>
  <c r="EE39" i="1"/>
  <c r="ED39" i="1"/>
  <c r="EC39" i="1"/>
  <c r="EB39" i="1"/>
  <c r="EA39" i="1"/>
  <c r="DZ39" i="1"/>
  <c r="DY39" i="1"/>
  <c r="DW39" i="1"/>
  <c r="DV39" i="1"/>
  <c r="DU39" i="1"/>
  <c r="DT39" i="1"/>
  <c r="DS39" i="1"/>
  <c r="DR39" i="1"/>
  <c r="DQ39" i="1"/>
  <c r="DP39" i="1"/>
  <c r="DO39" i="1"/>
  <c r="DN39" i="1"/>
  <c r="DM39" i="1"/>
  <c r="DL39" i="1"/>
  <c r="DK39" i="1"/>
  <c r="DJ39" i="1"/>
  <c r="DI39" i="1"/>
  <c r="DH39" i="1"/>
  <c r="DG39" i="1"/>
  <c r="DF39" i="1"/>
  <c r="DE39" i="1"/>
  <c r="DD39" i="1"/>
  <c r="DC39" i="1"/>
  <c r="DB39" i="1"/>
  <c r="DA39" i="1"/>
  <c r="CZ39" i="1"/>
  <c r="CY39" i="1"/>
  <c r="CX39" i="1"/>
  <c r="CW39" i="1"/>
  <c r="CV39" i="1"/>
  <c r="CU39" i="1"/>
  <c r="CT39" i="1"/>
  <c r="CS39" i="1"/>
  <c r="CR39" i="1"/>
  <c r="CQ39" i="1"/>
  <c r="CP39" i="1"/>
  <c r="CO39" i="1"/>
  <c r="CN39" i="1"/>
  <c r="CM39" i="1"/>
  <c r="CL39" i="1"/>
  <c r="CK39" i="1"/>
  <c r="CJ39" i="1"/>
  <c r="CI39" i="1"/>
  <c r="CH39" i="1"/>
  <c r="CG39" i="1"/>
  <c r="CF39" i="1"/>
  <c r="CE39" i="1"/>
  <c r="CD39" i="1"/>
  <c r="CC39" i="1"/>
  <c r="CB39" i="1"/>
  <c r="CA39" i="1"/>
  <c r="BZ39" i="1"/>
  <c r="BY39"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AG39" i="1"/>
  <c r="AF39" i="1"/>
  <c r="AE39" i="1"/>
  <c r="AD39" i="1"/>
  <c r="AC39" i="1"/>
  <c r="AB39" i="1"/>
  <c r="AA39" i="1"/>
  <c r="Z39" i="1"/>
  <c r="Y39" i="1"/>
  <c r="X39" i="1"/>
  <c r="W39" i="1"/>
  <c r="V39" i="1"/>
  <c r="U39" i="1"/>
  <c r="T39" i="1"/>
  <c r="S39" i="1"/>
  <c r="R39" i="1"/>
  <c r="Q39" i="1"/>
  <c r="P39" i="1"/>
  <c r="O39" i="1"/>
  <c r="N39" i="1"/>
  <c r="M39" i="1"/>
  <c r="L39" i="1"/>
  <c r="K39" i="1"/>
  <c r="J39" i="1"/>
  <c r="H39" i="1"/>
  <c r="G39" i="1"/>
  <c r="E39" i="1"/>
  <c r="F39" i="1" s="1"/>
  <c r="FX93" i="1"/>
  <c r="FW93" i="1"/>
  <c r="FV93" i="1"/>
  <c r="FU93" i="1"/>
  <c r="FT93" i="1"/>
  <c r="FS93" i="1"/>
  <c r="FR93" i="1"/>
  <c r="FP93" i="1"/>
  <c r="FO93" i="1"/>
  <c r="FN93" i="1"/>
  <c r="FM93" i="1"/>
  <c r="FK93" i="1"/>
  <c r="FJ93" i="1"/>
  <c r="FI93" i="1"/>
  <c r="FH93" i="1"/>
  <c r="FG93" i="1"/>
  <c r="FF93" i="1"/>
  <c r="FE93" i="1"/>
  <c r="FD93" i="1"/>
  <c r="FC93" i="1"/>
  <c r="FB93" i="1"/>
  <c r="FA93" i="1"/>
  <c r="EZ93" i="1"/>
  <c r="EY93" i="1"/>
  <c r="EX93" i="1"/>
  <c r="ET93" i="1"/>
  <c r="ES93" i="1"/>
  <c r="ER93" i="1"/>
  <c r="EQ93" i="1"/>
  <c r="EP93" i="1"/>
  <c r="EO93" i="1"/>
  <c r="EN93" i="1"/>
  <c r="EM93" i="1"/>
  <c r="EL93" i="1"/>
  <c r="EK93" i="1"/>
  <c r="EJ93" i="1"/>
  <c r="EI93" i="1"/>
  <c r="EH93" i="1"/>
  <c r="EG93" i="1"/>
  <c r="EF93" i="1"/>
  <c r="EE93" i="1"/>
  <c r="ED93" i="1"/>
  <c r="EC93" i="1"/>
  <c r="EB93" i="1"/>
  <c r="EA93" i="1"/>
  <c r="DZ93" i="1"/>
  <c r="DY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H93" i="1"/>
  <c r="G93" i="1"/>
  <c r="E93" i="1"/>
  <c r="F93" i="1" s="1"/>
  <c r="FX128" i="1"/>
  <c r="FW128" i="1"/>
  <c r="FV128" i="1"/>
  <c r="FU128" i="1"/>
  <c r="FT128" i="1"/>
  <c r="FS128" i="1"/>
  <c r="FR128" i="1"/>
  <c r="FP128" i="1"/>
  <c r="FO128" i="1"/>
  <c r="FN128" i="1"/>
  <c r="FM128" i="1"/>
  <c r="FK128" i="1"/>
  <c r="FJ128" i="1"/>
  <c r="FI128" i="1"/>
  <c r="FH128" i="1"/>
  <c r="FG128" i="1"/>
  <c r="FF128" i="1"/>
  <c r="FE128" i="1"/>
  <c r="FD128" i="1"/>
  <c r="FC128" i="1"/>
  <c r="FB128" i="1"/>
  <c r="FA128" i="1"/>
  <c r="EZ128" i="1"/>
  <c r="EY128" i="1"/>
  <c r="EX128" i="1"/>
  <c r="ET128" i="1"/>
  <c r="ES128" i="1"/>
  <c r="ER128" i="1"/>
  <c r="EQ128" i="1"/>
  <c r="EP128" i="1"/>
  <c r="EO128" i="1"/>
  <c r="EN128" i="1"/>
  <c r="EM128" i="1"/>
  <c r="EL128" i="1"/>
  <c r="EK128" i="1"/>
  <c r="EJ128" i="1"/>
  <c r="EI128" i="1"/>
  <c r="EH128" i="1"/>
  <c r="EG128" i="1"/>
  <c r="EF128" i="1"/>
  <c r="EE128" i="1"/>
  <c r="ED128" i="1"/>
  <c r="EC128" i="1"/>
  <c r="EB128" i="1"/>
  <c r="EA128" i="1"/>
  <c r="DZ128" i="1"/>
  <c r="DY128" i="1"/>
  <c r="DW128" i="1"/>
  <c r="DV128" i="1"/>
  <c r="DU128" i="1"/>
  <c r="DT128" i="1"/>
  <c r="DS128" i="1"/>
  <c r="DR128" i="1"/>
  <c r="DQ128" i="1"/>
  <c r="DP128" i="1"/>
  <c r="DO128" i="1"/>
  <c r="DN128" i="1"/>
  <c r="DM128" i="1"/>
  <c r="DL128" i="1"/>
  <c r="DK128" i="1"/>
  <c r="DJ128" i="1"/>
  <c r="DI128" i="1"/>
  <c r="DH128" i="1"/>
  <c r="DG128" i="1"/>
  <c r="DF128" i="1"/>
  <c r="DE128" i="1"/>
  <c r="DD128" i="1"/>
  <c r="DC128" i="1"/>
  <c r="DB128" i="1"/>
  <c r="DA128" i="1"/>
  <c r="CZ128" i="1"/>
  <c r="CY128" i="1"/>
  <c r="CX128" i="1"/>
  <c r="CW128" i="1"/>
  <c r="CV128" i="1"/>
  <c r="CU128" i="1"/>
  <c r="CT128" i="1"/>
  <c r="CS128" i="1"/>
  <c r="CR128" i="1"/>
  <c r="CQ128" i="1"/>
  <c r="CP128" i="1"/>
  <c r="CO128" i="1"/>
  <c r="CN128" i="1"/>
  <c r="CM128" i="1"/>
  <c r="CL128" i="1"/>
  <c r="CK128" i="1"/>
  <c r="CJ128" i="1"/>
  <c r="CI128" i="1"/>
  <c r="CH128" i="1"/>
  <c r="CG128" i="1"/>
  <c r="CF128" i="1"/>
  <c r="CE128" i="1"/>
  <c r="CD128" i="1"/>
  <c r="CC128" i="1"/>
  <c r="CB128" i="1"/>
  <c r="CA128" i="1"/>
  <c r="BZ128" i="1"/>
  <c r="BY128"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A128" i="1"/>
  <c r="AZ128" i="1"/>
  <c r="AY128" i="1"/>
  <c r="AX128" i="1"/>
  <c r="AW128" i="1"/>
  <c r="AV128" i="1"/>
  <c r="AU128" i="1"/>
  <c r="AT128" i="1"/>
  <c r="AS128" i="1"/>
  <c r="AR128" i="1"/>
  <c r="AQ128" i="1"/>
  <c r="AP128" i="1"/>
  <c r="AO128" i="1"/>
  <c r="AN128" i="1"/>
  <c r="AM128" i="1"/>
  <c r="AL128" i="1"/>
  <c r="AK128" i="1"/>
  <c r="AJ128" i="1"/>
  <c r="AI128" i="1"/>
  <c r="AH128" i="1"/>
  <c r="AG128" i="1"/>
  <c r="AF128" i="1"/>
  <c r="AE128" i="1"/>
  <c r="AD128" i="1"/>
  <c r="AC128" i="1"/>
  <c r="AB128" i="1"/>
  <c r="AA128" i="1"/>
  <c r="Z128" i="1"/>
  <c r="Y128" i="1"/>
  <c r="X128" i="1"/>
  <c r="W128" i="1"/>
  <c r="V128" i="1"/>
  <c r="U128" i="1"/>
  <c r="T128" i="1"/>
  <c r="S128" i="1"/>
  <c r="R128" i="1"/>
  <c r="Q128" i="1"/>
  <c r="P128" i="1"/>
  <c r="O128" i="1"/>
  <c r="N128" i="1"/>
  <c r="M128" i="1"/>
  <c r="L128" i="1"/>
  <c r="K128" i="1"/>
  <c r="J128" i="1"/>
  <c r="H128" i="1"/>
  <c r="G128" i="1"/>
  <c r="E128" i="1"/>
  <c r="F128" i="1" s="1"/>
  <c r="FX84" i="1"/>
  <c r="FW84" i="1"/>
  <c r="FV84" i="1"/>
  <c r="FU84" i="1"/>
  <c r="FT84" i="1"/>
  <c r="FS84" i="1"/>
  <c r="FR84" i="1"/>
  <c r="FP84" i="1"/>
  <c r="FO84" i="1"/>
  <c r="FN84" i="1"/>
  <c r="FM84" i="1"/>
  <c r="FK84" i="1"/>
  <c r="FJ84" i="1"/>
  <c r="FI84" i="1"/>
  <c r="FH84" i="1"/>
  <c r="FG84" i="1"/>
  <c r="FF84" i="1"/>
  <c r="FE84" i="1"/>
  <c r="FD84" i="1"/>
  <c r="FC84" i="1"/>
  <c r="FB84" i="1"/>
  <c r="FA84" i="1"/>
  <c r="EZ84" i="1"/>
  <c r="EY84" i="1"/>
  <c r="EX84" i="1"/>
  <c r="ET84" i="1"/>
  <c r="ES84" i="1"/>
  <c r="ER84" i="1"/>
  <c r="EQ84" i="1"/>
  <c r="EP84" i="1"/>
  <c r="EO84" i="1"/>
  <c r="EN84" i="1"/>
  <c r="EM84" i="1"/>
  <c r="EL84" i="1"/>
  <c r="EK84" i="1"/>
  <c r="EJ84" i="1"/>
  <c r="EI84" i="1"/>
  <c r="EH84" i="1"/>
  <c r="EG84" i="1"/>
  <c r="EF84" i="1"/>
  <c r="EE84" i="1"/>
  <c r="ED84" i="1"/>
  <c r="EC84" i="1"/>
  <c r="EB84" i="1"/>
  <c r="EA84" i="1"/>
  <c r="DZ84" i="1"/>
  <c r="DY84" i="1"/>
  <c r="DW84" i="1"/>
  <c r="DV84" i="1"/>
  <c r="DU84" i="1"/>
  <c r="DT84" i="1"/>
  <c r="DS84" i="1"/>
  <c r="DR84" i="1"/>
  <c r="DQ84" i="1"/>
  <c r="DP84" i="1"/>
  <c r="DO84" i="1"/>
  <c r="DN84" i="1"/>
  <c r="DM84" i="1"/>
  <c r="DL84" i="1"/>
  <c r="DK84" i="1"/>
  <c r="DJ84" i="1"/>
  <c r="DI84" i="1"/>
  <c r="DH84" i="1"/>
  <c r="DG84" i="1"/>
  <c r="DF84" i="1"/>
  <c r="DE84" i="1"/>
  <c r="DD84" i="1"/>
  <c r="DC84" i="1"/>
  <c r="DB84" i="1"/>
  <c r="DA84" i="1"/>
  <c r="CZ84" i="1"/>
  <c r="CY84" i="1"/>
  <c r="CX84" i="1"/>
  <c r="CW84" i="1"/>
  <c r="CV84" i="1"/>
  <c r="CU84" i="1"/>
  <c r="CT84" i="1"/>
  <c r="CS84" i="1"/>
  <c r="CR84" i="1"/>
  <c r="CQ84" i="1"/>
  <c r="CP84" i="1"/>
  <c r="CO84" i="1"/>
  <c r="CN84" i="1"/>
  <c r="CM84" i="1"/>
  <c r="CL84" i="1"/>
  <c r="CK84" i="1"/>
  <c r="CJ84" i="1"/>
  <c r="CI84" i="1"/>
  <c r="CH84" i="1"/>
  <c r="CG84" i="1"/>
  <c r="CF84" i="1"/>
  <c r="CE84" i="1"/>
  <c r="CD84" i="1"/>
  <c r="CC84" i="1"/>
  <c r="CB84" i="1"/>
  <c r="CA84" i="1"/>
  <c r="BZ84" i="1"/>
  <c r="BY84"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AC84" i="1"/>
  <c r="AB84" i="1"/>
  <c r="AA84" i="1"/>
  <c r="Z84" i="1"/>
  <c r="Y84" i="1"/>
  <c r="X84" i="1"/>
  <c r="W84" i="1"/>
  <c r="V84" i="1"/>
  <c r="U84" i="1"/>
  <c r="T84" i="1"/>
  <c r="S84" i="1"/>
  <c r="R84" i="1"/>
  <c r="Q84" i="1"/>
  <c r="P84" i="1"/>
  <c r="O84" i="1"/>
  <c r="N84" i="1"/>
  <c r="M84" i="1"/>
  <c r="L84" i="1"/>
  <c r="K84" i="1"/>
  <c r="J84" i="1"/>
  <c r="H84" i="1"/>
  <c r="G84" i="1"/>
  <c r="E84" i="1"/>
  <c r="F84" i="1" s="1"/>
  <c r="FX29" i="1"/>
  <c r="FW29" i="1"/>
  <c r="FV29" i="1"/>
  <c r="FU29" i="1"/>
  <c r="FT29" i="1"/>
  <c r="FS29" i="1"/>
  <c r="FR29" i="1"/>
  <c r="FP29" i="1"/>
  <c r="FO29" i="1"/>
  <c r="FN29" i="1"/>
  <c r="FM29" i="1"/>
  <c r="FK29" i="1"/>
  <c r="FJ29" i="1"/>
  <c r="FI29" i="1"/>
  <c r="FH29" i="1"/>
  <c r="FG29" i="1"/>
  <c r="FF29" i="1"/>
  <c r="FE29" i="1"/>
  <c r="FD29" i="1"/>
  <c r="FC29" i="1"/>
  <c r="FB29" i="1"/>
  <c r="FA29" i="1"/>
  <c r="EZ29" i="1"/>
  <c r="EY29" i="1"/>
  <c r="EX29" i="1"/>
  <c r="ET29" i="1"/>
  <c r="ES29" i="1"/>
  <c r="ER29" i="1"/>
  <c r="EQ29" i="1"/>
  <c r="EP29" i="1"/>
  <c r="EO29" i="1"/>
  <c r="EN29" i="1"/>
  <c r="EM29" i="1"/>
  <c r="EL29" i="1"/>
  <c r="EK29" i="1"/>
  <c r="EJ29" i="1"/>
  <c r="EI29" i="1"/>
  <c r="EH29" i="1"/>
  <c r="EG29" i="1"/>
  <c r="EF29" i="1"/>
  <c r="EE29" i="1"/>
  <c r="ED29" i="1"/>
  <c r="EC29" i="1"/>
  <c r="EB29" i="1"/>
  <c r="EA29" i="1"/>
  <c r="DZ29" i="1"/>
  <c r="DY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H29" i="1"/>
  <c r="G29" i="1"/>
  <c r="E29" i="1"/>
  <c r="F29" i="1" s="1"/>
  <c r="FX82" i="1"/>
  <c r="FW82" i="1"/>
  <c r="FV82" i="1"/>
  <c r="FU82" i="1"/>
  <c r="FT82" i="1"/>
  <c r="FS82" i="1"/>
  <c r="FR82" i="1"/>
  <c r="FP82" i="1"/>
  <c r="FO82" i="1"/>
  <c r="FN82" i="1"/>
  <c r="FM82" i="1"/>
  <c r="FK82" i="1"/>
  <c r="FJ82" i="1"/>
  <c r="FI82" i="1"/>
  <c r="FH82" i="1"/>
  <c r="FG82" i="1"/>
  <c r="FF82" i="1"/>
  <c r="FE82" i="1"/>
  <c r="FD82" i="1"/>
  <c r="FC82" i="1"/>
  <c r="FB82" i="1"/>
  <c r="FA82" i="1"/>
  <c r="EZ82" i="1"/>
  <c r="EY82" i="1"/>
  <c r="EX82" i="1"/>
  <c r="ET82" i="1"/>
  <c r="ES82" i="1"/>
  <c r="ER82" i="1"/>
  <c r="EQ82" i="1"/>
  <c r="EP82" i="1"/>
  <c r="EO82" i="1"/>
  <c r="EN82" i="1"/>
  <c r="EM82" i="1"/>
  <c r="EL82" i="1"/>
  <c r="EK82" i="1"/>
  <c r="EJ82" i="1"/>
  <c r="EI82" i="1"/>
  <c r="EH82" i="1"/>
  <c r="EG82" i="1"/>
  <c r="EF82" i="1"/>
  <c r="EE82" i="1"/>
  <c r="ED82" i="1"/>
  <c r="EC82" i="1"/>
  <c r="EB82" i="1"/>
  <c r="EA82" i="1"/>
  <c r="DZ82" i="1"/>
  <c r="DY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H82" i="1"/>
  <c r="G82" i="1"/>
  <c r="E82" i="1"/>
  <c r="F82" i="1" s="1"/>
  <c r="FX126" i="1"/>
  <c r="FW126" i="1"/>
  <c r="FV126" i="1"/>
  <c r="FU126" i="1"/>
  <c r="FT126" i="1"/>
  <c r="FS126" i="1"/>
  <c r="FR126" i="1"/>
  <c r="FP126" i="1"/>
  <c r="FO126" i="1"/>
  <c r="FN126" i="1"/>
  <c r="FM126" i="1"/>
  <c r="FK126" i="1"/>
  <c r="FJ126" i="1"/>
  <c r="FI126" i="1"/>
  <c r="FH126" i="1"/>
  <c r="FG126" i="1"/>
  <c r="FF126" i="1"/>
  <c r="FE126" i="1"/>
  <c r="FD126" i="1"/>
  <c r="FC126" i="1"/>
  <c r="FB126" i="1"/>
  <c r="FA126" i="1"/>
  <c r="EZ126" i="1"/>
  <c r="EY126" i="1"/>
  <c r="EX126" i="1"/>
  <c r="ET126" i="1"/>
  <c r="ES126" i="1"/>
  <c r="ER126" i="1"/>
  <c r="EQ126" i="1"/>
  <c r="EP126" i="1"/>
  <c r="EO126" i="1"/>
  <c r="EN126" i="1"/>
  <c r="EM126" i="1"/>
  <c r="EL126" i="1"/>
  <c r="EK126" i="1"/>
  <c r="EJ126" i="1"/>
  <c r="EI126" i="1"/>
  <c r="EH126" i="1"/>
  <c r="EG126" i="1"/>
  <c r="EF126" i="1"/>
  <c r="EE126" i="1"/>
  <c r="ED126" i="1"/>
  <c r="EC126" i="1"/>
  <c r="EB126" i="1"/>
  <c r="EA126" i="1"/>
  <c r="DZ126" i="1"/>
  <c r="DY126" i="1"/>
  <c r="DW126" i="1"/>
  <c r="DV126" i="1"/>
  <c r="DU126" i="1"/>
  <c r="DT126" i="1"/>
  <c r="DS126" i="1"/>
  <c r="DR126" i="1"/>
  <c r="DQ126" i="1"/>
  <c r="DP126" i="1"/>
  <c r="DO126" i="1"/>
  <c r="DN126" i="1"/>
  <c r="DM126" i="1"/>
  <c r="DL126" i="1"/>
  <c r="DK126" i="1"/>
  <c r="DJ126" i="1"/>
  <c r="DI126" i="1"/>
  <c r="DH126" i="1"/>
  <c r="DG126" i="1"/>
  <c r="DF126" i="1"/>
  <c r="DE126" i="1"/>
  <c r="DD126" i="1"/>
  <c r="DC126" i="1"/>
  <c r="DB126" i="1"/>
  <c r="DA126" i="1"/>
  <c r="CZ126" i="1"/>
  <c r="CY126" i="1"/>
  <c r="CX126" i="1"/>
  <c r="CW126" i="1"/>
  <c r="CV126" i="1"/>
  <c r="CU126" i="1"/>
  <c r="CT126" i="1"/>
  <c r="CS126" i="1"/>
  <c r="CR126" i="1"/>
  <c r="CQ126" i="1"/>
  <c r="CP126" i="1"/>
  <c r="CO126" i="1"/>
  <c r="CN126" i="1"/>
  <c r="CM126" i="1"/>
  <c r="CL126" i="1"/>
  <c r="CK126" i="1"/>
  <c r="CJ126" i="1"/>
  <c r="CI126" i="1"/>
  <c r="CH126" i="1"/>
  <c r="CG126" i="1"/>
  <c r="CF126" i="1"/>
  <c r="CE126" i="1"/>
  <c r="CD126" i="1"/>
  <c r="CC126" i="1"/>
  <c r="CB126" i="1"/>
  <c r="CA126" i="1"/>
  <c r="BZ126" i="1"/>
  <c r="BY126" i="1"/>
  <c r="BX126" i="1"/>
  <c r="BW126" i="1"/>
  <c r="BV126" i="1"/>
  <c r="BU126" i="1"/>
  <c r="BT126" i="1"/>
  <c r="BS126" i="1"/>
  <c r="BR126" i="1"/>
  <c r="BQ126" i="1"/>
  <c r="BP126" i="1"/>
  <c r="BO126" i="1"/>
  <c r="BN126" i="1"/>
  <c r="BM126" i="1"/>
  <c r="BL126" i="1"/>
  <c r="BK126" i="1"/>
  <c r="BJ126" i="1"/>
  <c r="BI126" i="1"/>
  <c r="BH126" i="1"/>
  <c r="BG126" i="1"/>
  <c r="BF126" i="1"/>
  <c r="BE126" i="1"/>
  <c r="BD126" i="1"/>
  <c r="BC126" i="1"/>
  <c r="BB126" i="1"/>
  <c r="BA126" i="1"/>
  <c r="AZ126" i="1"/>
  <c r="AY126" i="1"/>
  <c r="AX126" i="1"/>
  <c r="AW126" i="1"/>
  <c r="AV126" i="1"/>
  <c r="AU126" i="1"/>
  <c r="AT126" i="1"/>
  <c r="AS126" i="1"/>
  <c r="AR126" i="1"/>
  <c r="AQ126" i="1"/>
  <c r="AP126" i="1"/>
  <c r="AO126" i="1"/>
  <c r="AN126" i="1"/>
  <c r="AM126" i="1"/>
  <c r="AL126" i="1"/>
  <c r="AK126" i="1"/>
  <c r="AJ126" i="1"/>
  <c r="AI126" i="1"/>
  <c r="AH126" i="1"/>
  <c r="AG126" i="1"/>
  <c r="AF126" i="1"/>
  <c r="AE126" i="1"/>
  <c r="AD126" i="1"/>
  <c r="AC126" i="1"/>
  <c r="AB126" i="1"/>
  <c r="AA126" i="1"/>
  <c r="Z126" i="1"/>
  <c r="Y126" i="1"/>
  <c r="X126" i="1"/>
  <c r="W126" i="1"/>
  <c r="V126" i="1"/>
  <c r="U126" i="1"/>
  <c r="T126" i="1"/>
  <c r="S126" i="1"/>
  <c r="R126" i="1"/>
  <c r="Q126" i="1"/>
  <c r="P126" i="1"/>
  <c r="O126" i="1"/>
  <c r="N126" i="1"/>
  <c r="M126" i="1"/>
  <c r="L126" i="1"/>
  <c r="K126" i="1"/>
  <c r="J126" i="1"/>
  <c r="H126" i="1"/>
  <c r="G126" i="1"/>
  <c r="E126" i="1"/>
  <c r="F126" i="1" s="1"/>
  <c r="FX72" i="1"/>
  <c r="FW72" i="1"/>
  <c r="FV72" i="1"/>
  <c r="FU72" i="1"/>
  <c r="FT72" i="1"/>
  <c r="FS72" i="1"/>
  <c r="FR72" i="1"/>
  <c r="FP72" i="1"/>
  <c r="FO72" i="1"/>
  <c r="FN72" i="1"/>
  <c r="FM72" i="1"/>
  <c r="FK72" i="1"/>
  <c r="FJ72" i="1"/>
  <c r="FI72" i="1"/>
  <c r="FH72" i="1"/>
  <c r="FG72" i="1"/>
  <c r="FF72" i="1"/>
  <c r="FE72" i="1"/>
  <c r="FD72" i="1"/>
  <c r="FC72" i="1"/>
  <c r="FB72" i="1"/>
  <c r="FA72" i="1"/>
  <c r="EZ72" i="1"/>
  <c r="EY72" i="1"/>
  <c r="EX72" i="1"/>
  <c r="ET72" i="1"/>
  <c r="ES72" i="1"/>
  <c r="ER72" i="1"/>
  <c r="EQ72" i="1"/>
  <c r="EP72" i="1"/>
  <c r="EO72" i="1"/>
  <c r="EN72" i="1"/>
  <c r="EM72" i="1"/>
  <c r="EL72" i="1"/>
  <c r="EK72" i="1"/>
  <c r="EJ72" i="1"/>
  <c r="EI72" i="1"/>
  <c r="EH72" i="1"/>
  <c r="EG72" i="1"/>
  <c r="EF72" i="1"/>
  <c r="EE72" i="1"/>
  <c r="ED72" i="1"/>
  <c r="EC72" i="1"/>
  <c r="EB72" i="1"/>
  <c r="EA72" i="1"/>
  <c r="DZ72" i="1"/>
  <c r="DY72" i="1"/>
  <c r="DW72" i="1"/>
  <c r="DV72" i="1"/>
  <c r="DU72" i="1"/>
  <c r="DT72" i="1"/>
  <c r="DS72" i="1"/>
  <c r="DR72" i="1"/>
  <c r="DQ72" i="1"/>
  <c r="DP72" i="1"/>
  <c r="DO72" i="1"/>
  <c r="DN72" i="1"/>
  <c r="DM72" i="1"/>
  <c r="DL72" i="1"/>
  <c r="DK72" i="1"/>
  <c r="DJ72" i="1"/>
  <c r="DI72" i="1"/>
  <c r="DH72" i="1"/>
  <c r="DG72" i="1"/>
  <c r="DF72" i="1"/>
  <c r="DE72" i="1"/>
  <c r="DD72" i="1"/>
  <c r="DC72" i="1"/>
  <c r="DB72" i="1"/>
  <c r="DA72" i="1"/>
  <c r="CZ72" i="1"/>
  <c r="CY72" i="1"/>
  <c r="CX72" i="1"/>
  <c r="CW72" i="1"/>
  <c r="CV72" i="1"/>
  <c r="CU72" i="1"/>
  <c r="CT72" i="1"/>
  <c r="CS72" i="1"/>
  <c r="CR72" i="1"/>
  <c r="CQ72" i="1"/>
  <c r="CP72" i="1"/>
  <c r="CO72"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S72" i="1"/>
  <c r="R72" i="1"/>
  <c r="Q72" i="1"/>
  <c r="P72" i="1"/>
  <c r="O72" i="1"/>
  <c r="N72" i="1"/>
  <c r="M72" i="1"/>
  <c r="L72" i="1"/>
  <c r="K72" i="1"/>
  <c r="J72" i="1"/>
  <c r="H72" i="1"/>
  <c r="G72" i="1"/>
  <c r="E72" i="1"/>
  <c r="F72" i="1" s="1"/>
  <c r="FX16" i="1"/>
  <c r="FW16" i="1"/>
  <c r="FV16" i="1"/>
  <c r="FU16" i="1"/>
  <c r="FT16" i="1"/>
  <c r="FS16" i="1"/>
  <c r="FR16" i="1"/>
  <c r="FP16" i="1"/>
  <c r="FO16" i="1"/>
  <c r="FN16" i="1"/>
  <c r="FM16" i="1"/>
  <c r="FK16" i="1"/>
  <c r="FJ16" i="1"/>
  <c r="FI16" i="1"/>
  <c r="FH16" i="1"/>
  <c r="FG16" i="1"/>
  <c r="FF16" i="1"/>
  <c r="FE16" i="1"/>
  <c r="FD16" i="1"/>
  <c r="FC16" i="1"/>
  <c r="FB16" i="1"/>
  <c r="FA16" i="1"/>
  <c r="EZ16" i="1"/>
  <c r="EY16" i="1"/>
  <c r="EX16" i="1"/>
  <c r="ET16" i="1"/>
  <c r="ES16" i="1"/>
  <c r="ER16" i="1"/>
  <c r="EQ16" i="1"/>
  <c r="EP16" i="1"/>
  <c r="EO16" i="1"/>
  <c r="EN16" i="1"/>
  <c r="EM16" i="1"/>
  <c r="EL16" i="1"/>
  <c r="EK16" i="1"/>
  <c r="EJ16" i="1"/>
  <c r="EI16" i="1"/>
  <c r="EH16" i="1"/>
  <c r="EG16" i="1"/>
  <c r="EF16" i="1"/>
  <c r="EE16" i="1"/>
  <c r="ED16" i="1"/>
  <c r="EC16" i="1"/>
  <c r="EB16" i="1"/>
  <c r="EA16" i="1"/>
  <c r="DZ16" i="1"/>
  <c r="DY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H16" i="1"/>
  <c r="G16" i="1"/>
  <c r="E16" i="1"/>
  <c r="F16" i="1" s="1"/>
  <c r="FX13" i="1"/>
  <c r="FW13" i="1"/>
  <c r="FV13" i="1"/>
  <c r="FU13" i="1"/>
  <c r="FT13" i="1"/>
  <c r="FS13" i="1"/>
  <c r="FR13" i="1"/>
  <c r="FP13" i="1"/>
  <c r="FO13" i="1"/>
  <c r="FN13" i="1"/>
  <c r="FM13" i="1"/>
  <c r="FK13" i="1"/>
  <c r="FJ13" i="1"/>
  <c r="FI13" i="1"/>
  <c r="FH13" i="1"/>
  <c r="FG13" i="1"/>
  <c r="FF13" i="1"/>
  <c r="FE13" i="1"/>
  <c r="FD13" i="1"/>
  <c r="FC13" i="1"/>
  <c r="FB13" i="1"/>
  <c r="FA13" i="1"/>
  <c r="EZ13" i="1"/>
  <c r="EY13" i="1"/>
  <c r="EX13" i="1"/>
  <c r="ET13" i="1"/>
  <c r="ES13" i="1"/>
  <c r="ER13" i="1"/>
  <c r="EQ13" i="1"/>
  <c r="EP13" i="1"/>
  <c r="EO13" i="1"/>
  <c r="EN13" i="1"/>
  <c r="EM13" i="1"/>
  <c r="EL13" i="1"/>
  <c r="EK13" i="1"/>
  <c r="EJ13" i="1"/>
  <c r="EI13" i="1"/>
  <c r="EH13" i="1"/>
  <c r="EG13" i="1"/>
  <c r="EF13" i="1"/>
  <c r="EE13" i="1"/>
  <c r="ED13" i="1"/>
  <c r="EC13" i="1"/>
  <c r="EB13" i="1"/>
  <c r="EA13" i="1"/>
  <c r="DZ13" i="1"/>
  <c r="DY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H13" i="1"/>
  <c r="G13" i="1"/>
  <c r="E13" i="1"/>
  <c r="F13" i="1" s="1"/>
  <c r="FX124" i="1"/>
  <c r="FW124" i="1"/>
  <c r="FV124" i="1"/>
  <c r="FU124" i="1"/>
  <c r="FT124" i="1"/>
  <c r="FS124" i="1"/>
  <c r="FR124" i="1"/>
  <c r="FP124" i="1"/>
  <c r="FO124" i="1"/>
  <c r="FN124" i="1"/>
  <c r="FM124" i="1"/>
  <c r="FK124" i="1"/>
  <c r="FJ124" i="1"/>
  <c r="FI124" i="1"/>
  <c r="FH124" i="1"/>
  <c r="FG124" i="1"/>
  <c r="FF124" i="1"/>
  <c r="FE124" i="1"/>
  <c r="FD124" i="1"/>
  <c r="FC124" i="1"/>
  <c r="FB124" i="1"/>
  <c r="FA124" i="1"/>
  <c r="EZ124" i="1"/>
  <c r="EY124" i="1"/>
  <c r="EX124" i="1"/>
  <c r="ET124" i="1"/>
  <c r="ES124" i="1"/>
  <c r="ER124" i="1"/>
  <c r="EQ124" i="1"/>
  <c r="EP124" i="1"/>
  <c r="EO124" i="1"/>
  <c r="EN124" i="1"/>
  <c r="EM124" i="1"/>
  <c r="EL124" i="1"/>
  <c r="EK124" i="1"/>
  <c r="EJ124" i="1"/>
  <c r="EI124" i="1"/>
  <c r="EH124" i="1"/>
  <c r="EG124" i="1"/>
  <c r="EF124" i="1"/>
  <c r="EE124" i="1"/>
  <c r="ED124" i="1"/>
  <c r="EC124" i="1"/>
  <c r="EB124" i="1"/>
  <c r="EA124" i="1"/>
  <c r="DZ124" i="1"/>
  <c r="DY124" i="1"/>
  <c r="DW124" i="1"/>
  <c r="DV124" i="1"/>
  <c r="DU124" i="1"/>
  <c r="DT124" i="1"/>
  <c r="DS124" i="1"/>
  <c r="DR124" i="1"/>
  <c r="DQ124" i="1"/>
  <c r="DP124" i="1"/>
  <c r="DO124" i="1"/>
  <c r="DN124" i="1"/>
  <c r="DM124" i="1"/>
  <c r="DL124" i="1"/>
  <c r="DK124" i="1"/>
  <c r="DJ124" i="1"/>
  <c r="DI124" i="1"/>
  <c r="DH124" i="1"/>
  <c r="DG124" i="1"/>
  <c r="DF124" i="1"/>
  <c r="DE124" i="1"/>
  <c r="DD124" i="1"/>
  <c r="DC124" i="1"/>
  <c r="DB124" i="1"/>
  <c r="DA124" i="1"/>
  <c r="CZ124" i="1"/>
  <c r="CY124" i="1"/>
  <c r="CX124" i="1"/>
  <c r="CW124" i="1"/>
  <c r="CV124" i="1"/>
  <c r="CU124" i="1"/>
  <c r="CT124" i="1"/>
  <c r="CS124" i="1"/>
  <c r="CR124" i="1"/>
  <c r="CQ124" i="1"/>
  <c r="CP124" i="1"/>
  <c r="CO124" i="1"/>
  <c r="CN124" i="1"/>
  <c r="CM124" i="1"/>
  <c r="CL124" i="1"/>
  <c r="CK124" i="1"/>
  <c r="CJ124" i="1"/>
  <c r="CI124" i="1"/>
  <c r="CH124" i="1"/>
  <c r="CG124" i="1"/>
  <c r="CF124" i="1"/>
  <c r="CE124" i="1"/>
  <c r="CD124" i="1"/>
  <c r="CC124" i="1"/>
  <c r="CB124" i="1"/>
  <c r="CA124" i="1"/>
  <c r="BZ124" i="1"/>
  <c r="BY124"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A124" i="1"/>
  <c r="AZ124" i="1"/>
  <c r="AY124" i="1"/>
  <c r="AX124" i="1"/>
  <c r="AW124" i="1"/>
  <c r="AV124" i="1"/>
  <c r="AU124" i="1"/>
  <c r="AT124" i="1"/>
  <c r="AS124" i="1"/>
  <c r="AR124" i="1"/>
  <c r="AQ124" i="1"/>
  <c r="AP124" i="1"/>
  <c r="AO124" i="1"/>
  <c r="AN124" i="1"/>
  <c r="AM124" i="1"/>
  <c r="AL124" i="1"/>
  <c r="AK124" i="1"/>
  <c r="AJ124" i="1"/>
  <c r="AI124" i="1"/>
  <c r="AH124" i="1"/>
  <c r="AG124" i="1"/>
  <c r="AF124" i="1"/>
  <c r="AE124" i="1"/>
  <c r="AD124" i="1"/>
  <c r="AC124" i="1"/>
  <c r="AB124" i="1"/>
  <c r="AA124" i="1"/>
  <c r="Z124" i="1"/>
  <c r="Y124" i="1"/>
  <c r="X124" i="1"/>
  <c r="W124" i="1"/>
  <c r="V124" i="1"/>
  <c r="U124" i="1"/>
  <c r="T124" i="1"/>
  <c r="S124" i="1"/>
  <c r="R124" i="1"/>
  <c r="Q124" i="1"/>
  <c r="P124" i="1"/>
  <c r="O124" i="1"/>
  <c r="N124" i="1"/>
  <c r="M124" i="1"/>
  <c r="L124" i="1"/>
  <c r="K124" i="1"/>
  <c r="J124" i="1"/>
  <c r="H124" i="1"/>
  <c r="G124" i="1"/>
  <c r="E124" i="1"/>
  <c r="F124" i="1" s="1"/>
  <c r="FX64" i="1"/>
  <c r="FW64" i="1"/>
  <c r="FV64" i="1"/>
  <c r="FU64" i="1"/>
  <c r="FT64" i="1"/>
  <c r="FS64" i="1"/>
  <c r="FR64" i="1"/>
  <c r="FP64" i="1"/>
  <c r="FO64" i="1"/>
  <c r="FN64" i="1"/>
  <c r="FM64" i="1"/>
  <c r="FK64" i="1"/>
  <c r="FJ64" i="1"/>
  <c r="FI64" i="1"/>
  <c r="FH64" i="1"/>
  <c r="FG64" i="1"/>
  <c r="FF64" i="1"/>
  <c r="FE64" i="1"/>
  <c r="FD64" i="1"/>
  <c r="FC64" i="1"/>
  <c r="FB64" i="1"/>
  <c r="FA64" i="1"/>
  <c r="EZ64" i="1"/>
  <c r="EY64" i="1"/>
  <c r="EX64" i="1"/>
  <c r="ET64" i="1"/>
  <c r="ES64" i="1"/>
  <c r="ER64" i="1"/>
  <c r="EQ64" i="1"/>
  <c r="EP64" i="1"/>
  <c r="EO64" i="1"/>
  <c r="EN64" i="1"/>
  <c r="EM64" i="1"/>
  <c r="EL64" i="1"/>
  <c r="EK64" i="1"/>
  <c r="EJ64" i="1"/>
  <c r="EI64" i="1"/>
  <c r="EH64" i="1"/>
  <c r="EG64" i="1"/>
  <c r="EF64" i="1"/>
  <c r="EE64" i="1"/>
  <c r="ED64" i="1"/>
  <c r="EC64" i="1"/>
  <c r="EB64" i="1"/>
  <c r="EA64" i="1"/>
  <c r="DZ64" i="1"/>
  <c r="DY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H64" i="1"/>
  <c r="G64" i="1"/>
  <c r="E64" i="1"/>
  <c r="F64" i="1" s="1"/>
  <c r="FX5" i="1"/>
  <c r="FW5" i="1"/>
  <c r="FV5" i="1"/>
  <c r="FU5" i="1"/>
  <c r="FT5" i="1"/>
  <c r="FS5" i="1"/>
  <c r="FR5" i="1"/>
  <c r="FP5" i="1"/>
  <c r="FO5" i="1"/>
  <c r="FN5" i="1"/>
  <c r="FM5" i="1"/>
  <c r="FK5" i="1"/>
  <c r="FJ5" i="1"/>
  <c r="FI5" i="1"/>
  <c r="FH5" i="1"/>
  <c r="FG5" i="1"/>
  <c r="FF5" i="1"/>
  <c r="FE5" i="1"/>
  <c r="FD5" i="1"/>
  <c r="FC5" i="1"/>
  <c r="FB5" i="1"/>
  <c r="FA5" i="1"/>
  <c r="EZ5" i="1"/>
  <c r="EY5" i="1"/>
  <c r="EX5" i="1"/>
  <c r="ET5" i="1"/>
  <c r="ES5" i="1"/>
  <c r="ER5" i="1"/>
  <c r="EQ5" i="1"/>
  <c r="EP5" i="1"/>
  <c r="EO5" i="1"/>
  <c r="EN5" i="1"/>
  <c r="EM5" i="1"/>
  <c r="EL5" i="1"/>
  <c r="EK5" i="1"/>
  <c r="EJ5" i="1"/>
  <c r="EI5" i="1"/>
  <c r="EH5" i="1"/>
  <c r="EG5" i="1"/>
  <c r="EF5" i="1"/>
  <c r="EE5" i="1"/>
  <c r="ED5" i="1"/>
  <c r="EC5" i="1"/>
  <c r="EB5" i="1"/>
  <c r="EA5" i="1"/>
  <c r="DZ5" i="1"/>
  <c r="DY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H5" i="1"/>
  <c r="G5" i="1"/>
  <c r="E5" i="1"/>
  <c r="F5" i="1" s="1"/>
  <c r="FX9" i="1"/>
  <c r="FW9" i="1"/>
  <c r="FV9" i="1"/>
  <c r="FU9" i="1"/>
  <c r="FT9" i="1"/>
  <c r="FS9" i="1"/>
  <c r="FR9" i="1"/>
  <c r="FP9" i="1"/>
  <c r="FO9" i="1"/>
  <c r="FN9" i="1"/>
  <c r="FM9" i="1"/>
  <c r="FK9" i="1"/>
  <c r="FJ9" i="1"/>
  <c r="FI9" i="1"/>
  <c r="FH9" i="1"/>
  <c r="FG9" i="1"/>
  <c r="FF9" i="1"/>
  <c r="FE9" i="1"/>
  <c r="FD9" i="1"/>
  <c r="FC9" i="1"/>
  <c r="FB9" i="1"/>
  <c r="FA9" i="1"/>
  <c r="EZ9" i="1"/>
  <c r="EY9" i="1"/>
  <c r="EX9" i="1"/>
  <c r="ET9" i="1"/>
  <c r="ES9" i="1"/>
  <c r="ER9" i="1"/>
  <c r="EQ9" i="1"/>
  <c r="EP9" i="1"/>
  <c r="EO9" i="1"/>
  <c r="EN9" i="1"/>
  <c r="EM9" i="1"/>
  <c r="EL9" i="1"/>
  <c r="EK9" i="1"/>
  <c r="EJ9" i="1"/>
  <c r="EI9" i="1"/>
  <c r="EH9" i="1"/>
  <c r="EG9" i="1"/>
  <c r="EF9" i="1"/>
  <c r="EE9" i="1"/>
  <c r="ED9" i="1"/>
  <c r="EC9" i="1"/>
  <c r="EB9" i="1"/>
  <c r="EA9" i="1"/>
  <c r="DZ9" i="1"/>
  <c r="DY9" i="1"/>
  <c r="DW9" i="1"/>
  <c r="DV9" i="1"/>
  <c r="DU9" i="1"/>
  <c r="DT9" i="1"/>
  <c r="DS9" i="1"/>
  <c r="DR9" i="1"/>
  <c r="DQ9" i="1"/>
  <c r="DP9" i="1"/>
  <c r="DO9" i="1"/>
  <c r="DN9" i="1"/>
  <c r="DM9" i="1"/>
  <c r="DL9" i="1"/>
  <c r="DK9" i="1"/>
  <c r="DJ9" i="1"/>
  <c r="DI9" i="1"/>
  <c r="DH9" i="1"/>
  <c r="DG9" i="1"/>
  <c r="DF9" i="1"/>
  <c r="DE9" i="1"/>
  <c r="DD9" i="1"/>
  <c r="DC9" i="1"/>
  <c r="DB9" i="1"/>
  <c r="DA9" i="1"/>
  <c r="CZ9" i="1"/>
  <c r="CY9" i="1"/>
  <c r="CX9" i="1"/>
  <c r="CW9" i="1"/>
  <c r="CV9" i="1"/>
  <c r="CU9" i="1"/>
  <c r="CT9" i="1"/>
  <c r="CS9" i="1"/>
  <c r="CR9" i="1"/>
  <c r="CQ9" i="1"/>
  <c r="CP9" i="1"/>
  <c r="CO9" i="1"/>
  <c r="CN9" i="1"/>
  <c r="CM9" i="1"/>
  <c r="CL9" i="1"/>
  <c r="CK9" i="1"/>
  <c r="CJ9" i="1"/>
  <c r="CI9" i="1"/>
  <c r="CH9" i="1"/>
  <c r="CG9" i="1"/>
  <c r="CF9" i="1"/>
  <c r="CE9" i="1"/>
  <c r="CD9" i="1"/>
  <c r="CC9" i="1"/>
  <c r="CB9" i="1"/>
  <c r="CA9" i="1"/>
  <c r="BZ9" i="1"/>
  <c r="BY9" i="1"/>
  <c r="BX9" i="1"/>
  <c r="BW9" i="1"/>
  <c r="BV9" i="1"/>
  <c r="BU9" i="1"/>
  <c r="BT9" i="1"/>
  <c r="BS9" i="1"/>
  <c r="BR9" i="1"/>
  <c r="BQ9" i="1"/>
  <c r="BP9" i="1"/>
  <c r="BO9" i="1"/>
  <c r="BN9" i="1"/>
  <c r="BM9" i="1"/>
  <c r="BL9" i="1"/>
  <c r="BK9" i="1"/>
  <c r="BJ9" i="1"/>
  <c r="BI9" i="1"/>
  <c r="BH9"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Z9" i="1"/>
  <c r="Y9" i="1"/>
  <c r="X9" i="1"/>
  <c r="W9" i="1"/>
  <c r="V9" i="1"/>
  <c r="U9" i="1"/>
  <c r="T9" i="1"/>
  <c r="S9" i="1"/>
  <c r="R9" i="1"/>
  <c r="Q9" i="1"/>
  <c r="P9" i="1"/>
  <c r="O9" i="1"/>
  <c r="N9" i="1"/>
  <c r="M9" i="1"/>
  <c r="L9" i="1"/>
  <c r="K9" i="1"/>
  <c r="J9" i="1"/>
  <c r="H9" i="1"/>
  <c r="G9" i="1"/>
  <c r="E9" i="1"/>
  <c r="F9" i="1" s="1"/>
  <c r="FX50" i="1"/>
  <c r="FW50" i="1"/>
  <c r="FV50" i="1"/>
  <c r="FU50" i="1"/>
  <c r="FT50" i="1"/>
  <c r="FS50" i="1"/>
  <c r="FR50" i="1"/>
  <c r="FP50" i="1"/>
  <c r="FO50" i="1"/>
  <c r="FN50" i="1"/>
  <c r="FM50" i="1"/>
  <c r="FK50" i="1"/>
  <c r="FJ50" i="1"/>
  <c r="FI50" i="1"/>
  <c r="FH50" i="1"/>
  <c r="FG50" i="1"/>
  <c r="FF50" i="1"/>
  <c r="FE50" i="1"/>
  <c r="FD50" i="1"/>
  <c r="FC50" i="1"/>
  <c r="FB50" i="1"/>
  <c r="FA50" i="1"/>
  <c r="EZ50" i="1"/>
  <c r="EY50" i="1"/>
  <c r="EX50" i="1"/>
  <c r="ET50" i="1"/>
  <c r="ES50" i="1"/>
  <c r="ER50" i="1"/>
  <c r="EQ50" i="1"/>
  <c r="EP50" i="1"/>
  <c r="EO50" i="1"/>
  <c r="EN50" i="1"/>
  <c r="EM50" i="1"/>
  <c r="EL50" i="1"/>
  <c r="EK50" i="1"/>
  <c r="EJ50" i="1"/>
  <c r="EI50" i="1"/>
  <c r="EH50" i="1"/>
  <c r="EG50" i="1"/>
  <c r="EF50" i="1"/>
  <c r="EE50" i="1"/>
  <c r="ED50" i="1"/>
  <c r="EC50" i="1"/>
  <c r="EB50" i="1"/>
  <c r="EA50" i="1"/>
  <c r="DZ50" i="1"/>
  <c r="DY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H50" i="1"/>
  <c r="G50" i="1"/>
  <c r="E50" i="1"/>
  <c r="F50" i="1" s="1"/>
  <c r="FX99" i="1"/>
  <c r="FW99" i="1"/>
  <c r="FV99" i="1"/>
  <c r="FU99" i="1"/>
  <c r="FT99" i="1"/>
  <c r="FS99" i="1"/>
  <c r="FR99" i="1"/>
  <c r="FP99" i="1"/>
  <c r="FO99" i="1"/>
  <c r="FN99" i="1"/>
  <c r="FM99" i="1"/>
  <c r="FK99" i="1"/>
  <c r="FJ99" i="1"/>
  <c r="FI99" i="1"/>
  <c r="FH99" i="1"/>
  <c r="FG99" i="1"/>
  <c r="FF99" i="1"/>
  <c r="FE99" i="1"/>
  <c r="FD99" i="1"/>
  <c r="FC99" i="1"/>
  <c r="FB99" i="1"/>
  <c r="FA99" i="1"/>
  <c r="EZ99" i="1"/>
  <c r="EY99" i="1"/>
  <c r="EX99" i="1"/>
  <c r="ET99" i="1"/>
  <c r="ES99" i="1"/>
  <c r="ER99" i="1"/>
  <c r="EQ99" i="1"/>
  <c r="EP99" i="1"/>
  <c r="EO99" i="1"/>
  <c r="EN99" i="1"/>
  <c r="EM99" i="1"/>
  <c r="EL99" i="1"/>
  <c r="EK99" i="1"/>
  <c r="EJ99" i="1"/>
  <c r="EI99" i="1"/>
  <c r="EH99" i="1"/>
  <c r="EG99" i="1"/>
  <c r="EF99" i="1"/>
  <c r="EE99" i="1"/>
  <c r="ED99" i="1"/>
  <c r="EC99" i="1"/>
  <c r="EB99" i="1"/>
  <c r="EA99" i="1"/>
  <c r="DZ99" i="1"/>
  <c r="DY99" i="1"/>
  <c r="DW99" i="1"/>
  <c r="DV99" i="1"/>
  <c r="DU99" i="1"/>
  <c r="DT99" i="1"/>
  <c r="DS99" i="1"/>
  <c r="DR99" i="1"/>
  <c r="DQ99" i="1"/>
  <c r="DP99" i="1"/>
  <c r="DO99" i="1"/>
  <c r="DN99" i="1"/>
  <c r="DM99" i="1"/>
  <c r="DL99" i="1"/>
  <c r="DK99" i="1"/>
  <c r="DJ99" i="1"/>
  <c r="DI99" i="1"/>
  <c r="DH99" i="1"/>
  <c r="DG99" i="1"/>
  <c r="DF99" i="1"/>
  <c r="DE99" i="1"/>
  <c r="DD99" i="1"/>
  <c r="DC99" i="1"/>
  <c r="DB99" i="1"/>
  <c r="DA99" i="1"/>
  <c r="CZ99" i="1"/>
  <c r="CY99" i="1"/>
  <c r="CX99" i="1"/>
  <c r="CW99" i="1"/>
  <c r="CV99" i="1"/>
  <c r="CU99" i="1"/>
  <c r="CT99" i="1"/>
  <c r="CS99" i="1"/>
  <c r="CR99" i="1"/>
  <c r="CQ99" i="1"/>
  <c r="CP99" i="1"/>
  <c r="CO99" i="1"/>
  <c r="CN99" i="1"/>
  <c r="CM99" i="1"/>
  <c r="CL99" i="1"/>
  <c r="CK99" i="1"/>
  <c r="CJ99" i="1"/>
  <c r="CI99" i="1"/>
  <c r="CH99" i="1"/>
  <c r="CG99" i="1"/>
  <c r="CF99" i="1"/>
  <c r="CE99" i="1"/>
  <c r="CD99" i="1"/>
  <c r="CC99" i="1"/>
  <c r="CB99" i="1"/>
  <c r="CA99" i="1"/>
  <c r="BZ99" i="1"/>
  <c r="BY99" i="1"/>
  <c r="BX99" i="1"/>
  <c r="BW99" i="1"/>
  <c r="BV99" i="1"/>
  <c r="BU99" i="1"/>
  <c r="BT99" i="1"/>
  <c r="BS99" i="1"/>
  <c r="BR99" i="1"/>
  <c r="BQ99" i="1"/>
  <c r="BP99" i="1"/>
  <c r="BO99" i="1"/>
  <c r="BN99" i="1"/>
  <c r="BM99" i="1"/>
  <c r="BL99" i="1"/>
  <c r="BK99" i="1"/>
  <c r="BJ99" i="1"/>
  <c r="BI99" i="1"/>
  <c r="BH99" i="1"/>
  <c r="BG99"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AG99" i="1"/>
  <c r="AF99" i="1"/>
  <c r="AE99" i="1"/>
  <c r="AD99" i="1"/>
  <c r="AC99" i="1"/>
  <c r="AB99" i="1"/>
  <c r="AA99" i="1"/>
  <c r="Z99" i="1"/>
  <c r="Y99" i="1"/>
  <c r="X99" i="1"/>
  <c r="W99" i="1"/>
  <c r="V99" i="1"/>
  <c r="U99" i="1"/>
  <c r="T99" i="1"/>
  <c r="S99" i="1"/>
  <c r="R99" i="1"/>
  <c r="Q99" i="1"/>
  <c r="P99" i="1"/>
  <c r="O99" i="1"/>
  <c r="N99" i="1"/>
  <c r="M99" i="1"/>
  <c r="L99" i="1"/>
  <c r="K99" i="1"/>
  <c r="J99" i="1"/>
  <c r="H99" i="1"/>
  <c r="G99" i="1"/>
  <c r="E99" i="1"/>
  <c r="F99" i="1" s="1"/>
  <c r="FX36" i="1"/>
  <c r="FW36" i="1"/>
  <c r="FV36" i="1"/>
  <c r="FU36" i="1"/>
  <c r="FT36" i="1"/>
  <c r="FS36" i="1"/>
  <c r="FR36" i="1"/>
  <c r="FP36" i="1"/>
  <c r="FO36" i="1"/>
  <c r="FN36" i="1"/>
  <c r="FM36" i="1"/>
  <c r="FK36" i="1"/>
  <c r="FJ36" i="1"/>
  <c r="FI36" i="1"/>
  <c r="FH36" i="1"/>
  <c r="FG36" i="1"/>
  <c r="FF36" i="1"/>
  <c r="FE36" i="1"/>
  <c r="FD36" i="1"/>
  <c r="FC36" i="1"/>
  <c r="FB36" i="1"/>
  <c r="FA36" i="1"/>
  <c r="EZ36" i="1"/>
  <c r="EY36" i="1"/>
  <c r="EX36" i="1"/>
  <c r="ET36" i="1"/>
  <c r="ES36" i="1"/>
  <c r="ER36" i="1"/>
  <c r="EQ36" i="1"/>
  <c r="EP36" i="1"/>
  <c r="EO36" i="1"/>
  <c r="EN36" i="1"/>
  <c r="EM36" i="1"/>
  <c r="EL36" i="1"/>
  <c r="EK36" i="1"/>
  <c r="EJ36" i="1"/>
  <c r="EI36" i="1"/>
  <c r="EH36" i="1"/>
  <c r="EG36" i="1"/>
  <c r="EF36" i="1"/>
  <c r="EE36" i="1"/>
  <c r="ED36" i="1"/>
  <c r="EC36" i="1"/>
  <c r="EB36" i="1"/>
  <c r="EA36" i="1"/>
  <c r="DZ36" i="1"/>
  <c r="DY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H36" i="1"/>
  <c r="G36" i="1"/>
  <c r="E36" i="1"/>
  <c r="F36" i="1" s="1"/>
  <c r="FX78" i="1"/>
  <c r="FW78" i="1"/>
  <c r="FV78" i="1"/>
  <c r="FU78" i="1"/>
  <c r="FT78" i="1"/>
  <c r="FS78" i="1"/>
  <c r="FR78" i="1"/>
  <c r="FP78" i="1"/>
  <c r="FO78" i="1"/>
  <c r="FN78" i="1"/>
  <c r="FM78" i="1"/>
  <c r="FK78" i="1"/>
  <c r="FJ78" i="1"/>
  <c r="FI78" i="1"/>
  <c r="FH78" i="1"/>
  <c r="FG78" i="1"/>
  <c r="FF78" i="1"/>
  <c r="FE78" i="1"/>
  <c r="FD78" i="1"/>
  <c r="FC78" i="1"/>
  <c r="FB78" i="1"/>
  <c r="FA78" i="1"/>
  <c r="EZ78" i="1"/>
  <c r="EY78" i="1"/>
  <c r="EX78" i="1"/>
  <c r="ET78" i="1"/>
  <c r="ES78" i="1"/>
  <c r="ER78" i="1"/>
  <c r="EQ78" i="1"/>
  <c r="EP78" i="1"/>
  <c r="EO78" i="1"/>
  <c r="EN78" i="1"/>
  <c r="EM78" i="1"/>
  <c r="EL78" i="1"/>
  <c r="EK78" i="1"/>
  <c r="EJ78" i="1"/>
  <c r="EI78" i="1"/>
  <c r="EH78" i="1"/>
  <c r="EG78" i="1"/>
  <c r="EF78" i="1"/>
  <c r="EE78" i="1"/>
  <c r="ED78" i="1"/>
  <c r="EC78" i="1"/>
  <c r="EB78" i="1"/>
  <c r="EA78" i="1"/>
  <c r="DZ78" i="1"/>
  <c r="DY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H78" i="1"/>
  <c r="G78" i="1"/>
  <c r="E78" i="1"/>
  <c r="F78" i="1" s="1"/>
  <c r="FX127" i="1"/>
  <c r="FW127" i="1"/>
  <c r="FV127" i="1"/>
  <c r="FU127" i="1"/>
  <c r="FT127" i="1"/>
  <c r="FS127" i="1"/>
  <c r="FR127" i="1"/>
  <c r="FP127" i="1"/>
  <c r="FO127" i="1"/>
  <c r="FN127" i="1"/>
  <c r="FM127" i="1"/>
  <c r="FK127" i="1"/>
  <c r="FJ127" i="1"/>
  <c r="FI127" i="1"/>
  <c r="FH127" i="1"/>
  <c r="FG127" i="1"/>
  <c r="FF127" i="1"/>
  <c r="FE127" i="1"/>
  <c r="FD127" i="1"/>
  <c r="FC127" i="1"/>
  <c r="FB127" i="1"/>
  <c r="FA127" i="1"/>
  <c r="EZ127" i="1"/>
  <c r="EY127" i="1"/>
  <c r="EX127" i="1"/>
  <c r="ET127" i="1"/>
  <c r="ES127" i="1"/>
  <c r="ER127" i="1"/>
  <c r="EQ127" i="1"/>
  <c r="EP127" i="1"/>
  <c r="EO127" i="1"/>
  <c r="EN127" i="1"/>
  <c r="EM127" i="1"/>
  <c r="EL127" i="1"/>
  <c r="EK127" i="1"/>
  <c r="EJ127" i="1"/>
  <c r="EI127" i="1"/>
  <c r="EH127" i="1"/>
  <c r="EG127" i="1"/>
  <c r="EF127" i="1"/>
  <c r="EE127" i="1"/>
  <c r="ED127" i="1"/>
  <c r="EC127" i="1"/>
  <c r="EB127" i="1"/>
  <c r="EA127" i="1"/>
  <c r="DZ127" i="1"/>
  <c r="DY127" i="1"/>
  <c r="DW127" i="1"/>
  <c r="DV127" i="1"/>
  <c r="DU127" i="1"/>
  <c r="DT127" i="1"/>
  <c r="DS127" i="1"/>
  <c r="DR127" i="1"/>
  <c r="DQ127" i="1"/>
  <c r="DP127" i="1"/>
  <c r="DO127" i="1"/>
  <c r="DN127" i="1"/>
  <c r="DM127" i="1"/>
  <c r="DL127" i="1"/>
  <c r="DK127" i="1"/>
  <c r="DJ127" i="1"/>
  <c r="DI127" i="1"/>
  <c r="DH127" i="1"/>
  <c r="DG127" i="1"/>
  <c r="DF127" i="1"/>
  <c r="DE127" i="1"/>
  <c r="DD127" i="1"/>
  <c r="DC127" i="1"/>
  <c r="DB127" i="1"/>
  <c r="DA127" i="1"/>
  <c r="CZ127" i="1"/>
  <c r="CY127" i="1"/>
  <c r="CX127" i="1"/>
  <c r="CW127" i="1"/>
  <c r="CV127" i="1"/>
  <c r="CU127" i="1"/>
  <c r="CT127" i="1"/>
  <c r="CS127" i="1"/>
  <c r="CR127" i="1"/>
  <c r="CQ127" i="1"/>
  <c r="CP127" i="1"/>
  <c r="CO127" i="1"/>
  <c r="CN127" i="1"/>
  <c r="CM127" i="1"/>
  <c r="CL127" i="1"/>
  <c r="CK127" i="1"/>
  <c r="CJ127" i="1"/>
  <c r="CI127" i="1"/>
  <c r="CH127" i="1"/>
  <c r="CG127" i="1"/>
  <c r="CF127" i="1"/>
  <c r="CE127" i="1"/>
  <c r="CD127" i="1"/>
  <c r="CC127" i="1"/>
  <c r="CB127" i="1"/>
  <c r="CA127" i="1"/>
  <c r="BZ127" i="1"/>
  <c r="BY127"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A127" i="1"/>
  <c r="AZ127" i="1"/>
  <c r="AY127" i="1"/>
  <c r="AX127" i="1"/>
  <c r="AW127" i="1"/>
  <c r="AV127" i="1"/>
  <c r="AU127" i="1"/>
  <c r="AT127" i="1"/>
  <c r="AS127" i="1"/>
  <c r="AR127" i="1"/>
  <c r="AQ127" i="1"/>
  <c r="AP127" i="1"/>
  <c r="AO127" i="1"/>
  <c r="AN127" i="1"/>
  <c r="AM127" i="1"/>
  <c r="AL127" i="1"/>
  <c r="AK127" i="1"/>
  <c r="AJ127" i="1"/>
  <c r="AI127" i="1"/>
  <c r="AH127" i="1"/>
  <c r="AG127" i="1"/>
  <c r="AF127" i="1"/>
  <c r="AE127" i="1"/>
  <c r="AD127" i="1"/>
  <c r="AC127" i="1"/>
  <c r="AB127" i="1"/>
  <c r="AA127" i="1"/>
  <c r="Z127" i="1"/>
  <c r="Y127" i="1"/>
  <c r="X127" i="1"/>
  <c r="W127" i="1"/>
  <c r="V127" i="1"/>
  <c r="U127" i="1"/>
  <c r="T127" i="1"/>
  <c r="S127" i="1"/>
  <c r="R127" i="1"/>
  <c r="Q127" i="1"/>
  <c r="P127" i="1"/>
  <c r="O127" i="1"/>
  <c r="N127" i="1"/>
  <c r="M127" i="1"/>
  <c r="L127" i="1"/>
  <c r="K127" i="1"/>
  <c r="J127" i="1"/>
  <c r="H127" i="1"/>
  <c r="G127" i="1"/>
  <c r="E127" i="1"/>
  <c r="F127" i="1" s="1"/>
  <c r="FX17" i="1"/>
  <c r="FW17" i="1"/>
  <c r="FV17" i="1"/>
  <c r="FU17" i="1"/>
  <c r="FT17" i="1"/>
  <c r="FS17" i="1"/>
  <c r="FR17" i="1"/>
  <c r="FP17" i="1"/>
  <c r="FO17" i="1"/>
  <c r="FN17" i="1"/>
  <c r="FM17" i="1"/>
  <c r="FK17" i="1"/>
  <c r="FJ17" i="1"/>
  <c r="FI17" i="1"/>
  <c r="FH17" i="1"/>
  <c r="FG17" i="1"/>
  <c r="FF17" i="1"/>
  <c r="FE17" i="1"/>
  <c r="FD17" i="1"/>
  <c r="FC17" i="1"/>
  <c r="FB17" i="1"/>
  <c r="FA17" i="1"/>
  <c r="EZ17" i="1"/>
  <c r="EY17" i="1"/>
  <c r="EX17" i="1"/>
  <c r="ET17" i="1"/>
  <c r="ES17" i="1"/>
  <c r="ER17" i="1"/>
  <c r="EQ17" i="1"/>
  <c r="EP17" i="1"/>
  <c r="EO17" i="1"/>
  <c r="EN17" i="1"/>
  <c r="EM17" i="1"/>
  <c r="EL17" i="1"/>
  <c r="EK17" i="1"/>
  <c r="EJ17" i="1"/>
  <c r="EI17" i="1"/>
  <c r="EH17" i="1"/>
  <c r="EG17" i="1"/>
  <c r="EF17" i="1"/>
  <c r="EE17" i="1"/>
  <c r="ED17" i="1"/>
  <c r="EC17" i="1"/>
  <c r="EB17" i="1"/>
  <c r="EA17" i="1"/>
  <c r="DZ17" i="1"/>
  <c r="DY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H17" i="1"/>
  <c r="G17" i="1"/>
  <c r="E17" i="1"/>
  <c r="F17" i="1" s="1"/>
  <c r="FX123" i="1"/>
  <c r="FW123" i="1"/>
  <c r="FV123" i="1"/>
  <c r="FU123" i="1"/>
  <c r="FT123" i="1"/>
  <c r="FS123" i="1"/>
  <c r="FR123" i="1"/>
  <c r="FP123" i="1"/>
  <c r="FO123" i="1"/>
  <c r="FN123" i="1"/>
  <c r="FM123" i="1"/>
  <c r="FK123" i="1"/>
  <c r="FJ123" i="1"/>
  <c r="FI123" i="1"/>
  <c r="FH123" i="1"/>
  <c r="FG123" i="1"/>
  <c r="FF123" i="1"/>
  <c r="FE123" i="1"/>
  <c r="FD123" i="1"/>
  <c r="FC123" i="1"/>
  <c r="FB123" i="1"/>
  <c r="FA123" i="1"/>
  <c r="EZ123" i="1"/>
  <c r="EY123" i="1"/>
  <c r="EX123" i="1"/>
  <c r="ET123" i="1"/>
  <c r="ES123" i="1"/>
  <c r="ER123" i="1"/>
  <c r="EQ123" i="1"/>
  <c r="EP123" i="1"/>
  <c r="EO123" i="1"/>
  <c r="EN123" i="1"/>
  <c r="EM123" i="1"/>
  <c r="EL123" i="1"/>
  <c r="EK123" i="1"/>
  <c r="EJ123" i="1"/>
  <c r="EI123" i="1"/>
  <c r="EH123" i="1"/>
  <c r="EG123" i="1"/>
  <c r="EF123" i="1"/>
  <c r="EE123" i="1"/>
  <c r="ED123" i="1"/>
  <c r="EC123" i="1"/>
  <c r="EB123" i="1"/>
  <c r="EA123" i="1"/>
  <c r="DZ123" i="1"/>
  <c r="DY123" i="1"/>
  <c r="DW123" i="1"/>
  <c r="DV123" i="1"/>
  <c r="DU123" i="1"/>
  <c r="DT123" i="1"/>
  <c r="DS123" i="1"/>
  <c r="DR123" i="1"/>
  <c r="DQ123" i="1"/>
  <c r="DP123" i="1"/>
  <c r="DO123" i="1"/>
  <c r="DN123" i="1"/>
  <c r="DM123" i="1"/>
  <c r="DL123" i="1"/>
  <c r="DK123" i="1"/>
  <c r="DJ123" i="1"/>
  <c r="DI123" i="1"/>
  <c r="DH123" i="1"/>
  <c r="DG123" i="1"/>
  <c r="DF123" i="1"/>
  <c r="DE123" i="1"/>
  <c r="DD123" i="1"/>
  <c r="DC123" i="1"/>
  <c r="DB123" i="1"/>
  <c r="DA123" i="1"/>
  <c r="CZ123" i="1"/>
  <c r="CY123" i="1"/>
  <c r="CX123" i="1"/>
  <c r="CW123" i="1"/>
  <c r="CV123" i="1"/>
  <c r="CU123" i="1"/>
  <c r="CT123" i="1"/>
  <c r="CS123" i="1"/>
  <c r="CR123" i="1"/>
  <c r="CQ123" i="1"/>
  <c r="CP123" i="1"/>
  <c r="CO123" i="1"/>
  <c r="CN123" i="1"/>
  <c r="CM123" i="1"/>
  <c r="CL123" i="1"/>
  <c r="CK123" i="1"/>
  <c r="CJ123" i="1"/>
  <c r="CI123" i="1"/>
  <c r="CH123" i="1"/>
  <c r="CG123" i="1"/>
  <c r="CF123" i="1"/>
  <c r="CE123" i="1"/>
  <c r="CD123" i="1"/>
  <c r="CC123" i="1"/>
  <c r="CB123" i="1"/>
  <c r="CA123" i="1"/>
  <c r="BZ123" i="1"/>
  <c r="BY123" i="1"/>
  <c r="BX123" i="1"/>
  <c r="BW123" i="1"/>
  <c r="BV123" i="1"/>
  <c r="BU123" i="1"/>
  <c r="BT123" i="1"/>
  <c r="BS123" i="1"/>
  <c r="BR123" i="1"/>
  <c r="BQ123" i="1"/>
  <c r="BP123" i="1"/>
  <c r="BO123" i="1"/>
  <c r="BN123" i="1"/>
  <c r="BM123" i="1"/>
  <c r="BL123" i="1"/>
  <c r="BK123" i="1"/>
  <c r="BJ123" i="1"/>
  <c r="BI123" i="1"/>
  <c r="BH123" i="1"/>
  <c r="BG123" i="1"/>
  <c r="BF123" i="1"/>
  <c r="BE123" i="1"/>
  <c r="BD123" i="1"/>
  <c r="BC123" i="1"/>
  <c r="BB123" i="1"/>
  <c r="BA123" i="1"/>
  <c r="AZ123" i="1"/>
  <c r="AY123" i="1"/>
  <c r="AX123" i="1"/>
  <c r="AW123" i="1"/>
  <c r="AV123" i="1"/>
  <c r="AU123" i="1"/>
  <c r="AT123" i="1"/>
  <c r="AS123" i="1"/>
  <c r="AR123" i="1"/>
  <c r="AQ123" i="1"/>
  <c r="AP123" i="1"/>
  <c r="AO123" i="1"/>
  <c r="AN123" i="1"/>
  <c r="AM123" i="1"/>
  <c r="AL123" i="1"/>
  <c r="AK123" i="1"/>
  <c r="AJ123" i="1"/>
  <c r="AI123" i="1"/>
  <c r="AH123" i="1"/>
  <c r="AG123" i="1"/>
  <c r="AF123" i="1"/>
  <c r="AE123" i="1"/>
  <c r="AD123" i="1"/>
  <c r="AC123" i="1"/>
  <c r="AB123" i="1"/>
  <c r="AA123" i="1"/>
  <c r="Z123" i="1"/>
  <c r="Y123" i="1"/>
  <c r="X123" i="1"/>
  <c r="W123" i="1"/>
  <c r="V123" i="1"/>
  <c r="U123" i="1"/>
  <c r="T123" i="1"/>
  <c r="S123" i="1"/>
  <c r="R123" i="1"/>
  <c r="Q123" i="1"/>
  <c r="P123" i="1"/>
  <c r="O123" i="1"/>
  <c r="N123" i="1"/>
  <c r="M123" i="1"/>
  <c r="L123" i="1"/>
  <c r="K123" i="1"/>
  <c r="J123" i="1"/>
  <c r="H123" i="1"/>
  <c r="G123" i="1"/>
  <c r="E123" i="1"/>
  <c r="F12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admin</author>
    <author>hongw</author>
    <author>Jun Hui</author>
    <author>Chua Cheng Tat</author>
    <author>Jun Kiat Lee</author>
    <author>Timothy Lee</author>
  </authors>
  <commentList>
    <comment ref="BB5" authorId="0" shapeId="0" xr:uid="{8D224A49-A386-459F-82F1-7FAAA0C5CB00}">
      <text>
        <r>
          <rPr>
            <b/>
            <sz val="9"/>
            <color indexed="81"/>
            <rFont val="Tahoma"/>
            <family val="2"/>
          </rPr>
          <t>Author:</t>
        </r>
        <r>
          <rPr>
            <sz val="9"/>
            <color indexed="81"/>
            <rFont val="Tahoma"/>
            <family val="2"/>
          </rPr>
          <t xml:space="preserve">
Available on the company website</t>
        </r>
      </text>
    </comment>
    <comment ref="AK6" authorId="0" shapeId="0" xr:uid="{4B1BEB85-0825-4D52-80EE-9CCE0047F7C8}">
      <text>
        <r>
          <rPr>
            <b/>
            <sz val="9"/>
            <color indexed="81"/>
            <rFont val="Tahoma"/>
            <family val="2"/>
          </rPr>
          <t>Author:</t>
        </r>
        <r>
          <rPr>
            <sz val="9"/>
            <color indexed="81"/>
            <rFont val="Tahoma"/>
            <family val="2"/>
          </rPr>
          <t xml:space="preserve">
SR just released</t>
        </r>
      </text>
    </comment>
    <comment ref="AO6" authorId="0" shapeId="0" xr:uid="{E49FD8E2-47A6-4F2E-8BDE-BABD457781EB}">
      <text>
        <r>
          <rPr>
            <b/>
            <sz val="9"/>
            <color indexed="81"/>
            <rFont val="Tahoma"/>
            <family val="2"/>
          </rPr>
          <t>Author:</t>
        </r>
        <r>
          <rPr>
            <sz val="9"/>
            <color indexed="81"/>
            <rFont val="Tahoma"/>
            <family val="2"/>
          </rPr>
          <t xml:space="preserve">
Included in the AR</t>
        </r>
      </text>
    </comment>
    <comment ref="BH6" authorId="0" shapeId="0" xr:uid="{EFC1B3C4-A080-42ED-9076-235B0F26D2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2020 SR is not released 
https://ughealthcarecorporation.listedcompany.com/sr.html</t>
        </r>
      </text>
    </comment>
    <comment ref="BR6" authorId="0" shapeId="0" xr:uid="{996B483C-133B-40F9-BCEC-97AC0DDA09B3}">
      <text>
        <r>
          <rPr>
            <b/>
            <sz val="9"/>
            <color indexed="81"/>
            <rFont val="Tahoma"/>
            <family val="2"/>
          </rPr>
          <t>Author:</t>
        </r>
        <r>
          <rPr>
            <sz val="9"/>
            <color indexed="81"/>
            <rFont val="Tahoma"/>
            <family val="2"/>
          </rPr>
          <t xml:space="preserve">
Pg 55 to 60 is the Chinese version</t>
        </r>
      </text>
    </comment>
    <comment ref="CO6" authorId="0" shapeId="0" xr:uid="{D7154D3C-4FB3-4E9B-AB36-D00D1AAA29AA}">
      <text>
        <r>
          <rPr>
            <b/>
            <sz val="9"/>
            <color indexed="81"/>
            <rFont val="Tahoma"/>
            <family val="2"/>
          </rPr>
          <t>Author:</t>
        </r>
        <r>
          <rPr>
            <sz val="9"/>
            <color indexed="81"/>
            <rFont val="Tahoma"/>
            <family val="2"/>
          </rPr>
          <t xml:space="preserve">
SR has since be published as of 21/5/21</t>
        </r>
      </text>
    </comment>
    <comment ref="CX6" authorId="0" shapeId="0" xr:uid="{5712D99F-CB89-4ED1-979D-B31994ADAA30}">
      <text>
        <r>
          <rPr>
            <b/>
            <sz val="9"/>
            <color indexed="81"/>
            <rFont val="Tahoma"/>
            <family val="2"/>
          </rPr>
          <t>Author:</t>
        </r>
        <r>
          <rPr>
            <sz val="9"/>
            <color indexed="81"/>
            <rFont val="Tahoma"/>
            <family val="2"/>
          </rPr>
          <t xml:space="preserve">
Is found within AR</t>
        </r>
      </text>
    </comment>
    <comment ref="E26" authorId="0" shapeId="0" xr:uid="{100DAE6F-1BEB-43F9-96B3-B3696670CD91}">
      <text>
        <r>
          <rPr>
            <b/>
            <sz val="9"/>
            <color indexed="81"/>
            <rFont val="Tahoma"/>
            <family val="2"/>
          </rPr>
          <t>Author:</t>
        </r>
        <r>
          <rPr>
            <sz val="9"/>
            <color indexed="81"/>
            <rFont val="Tahoma"/>
            <family val="2"/>
          </rPr>
          <t xml:space="preserve">
AR pg.4</t>
        </r>
      </text>
    </comment>
    <comment ref="F26" authorId="0" shapeId="0" xr:uid="{63DC0A2D-0AFD-41F4-BA4E-21960633CD28}">
      <text>
        <r>
          <rPr>
            <b/>
            <sz val="9"/>
            <color indexed="81"/>
            <rFont val="Tahoma"/>
            <family val="2"/>
          </rPr>
          <t>Author:</t>
        </r>
        <r>
          <rPr>
            <sz val="9"/>
            <color indexed="81"/>
            <rFont val="Tahoma"/>
            <family val="2"/>
          </rPr>
          <t xml:space="preserve">
AR pg.21</t>
        </r>
      </text>
    </comment>
    <comment ref="G26" authorId="0" shapeId="0" xr:uid="{AA2CC9F2-35A7-4A27-AA46-EA091FE40CA3}">
      <text>
        <r>
          <rPr>
            <b/>
            <sz val="9"/>
            <color indexed="81"/>
            <rFont val="Tahoma"/>
            <family val="2"/>
          </rPr>
          <t>Author:</t>
        </r>
        <r>
          <rPr>
            <sz val="9"/>
            <color indexed="81"/>
            <rFont val="Tahoma"/>
            <family val="2"/>
          </rPr>
          <t xml:space="preserve">
AR pg.13</t>
        </r>
      </text>
    </comment>
    <comment ref="I26" authorId="0" shapeId="0" xr:uid="{02F8CA86-C4A6-4838-87BD-8D50EC411A24}">
      <text>
        <r>
          <rPr>
            <b/>
            <sz val="9"/>
            <color indexed="81"/>
            <rFont val="Tahoma"/>
            <family val="2"/>
          </rPr>
          <t>Author:</t>
        </r>
        <r>
          <rPr>
            <sz val="9"/>
            <color indexed="81"/>
            <rFont val="Tahoma"/>
            <family val="2"/>
          </rPr>
          <t xml:space="preserve">
AR pg.16</t>
        </r>
      </text>
    </comment>
    <comment ref="J26" authorId="0" shapeId="0" xr:uid="{60A04B3A-64AE-413A-819A-359AE97EFD20}">
      <text>
        <r>
          <rPr>
            <b/>
            <sz val="9"/>
            <color indexed="81"/>
            <rFont val="Tahoma"/>
            <family val="2"/>
          </rPr>
          <t>Author:</t>
        </r>
        <r>
          <rPr>
            <sz val="9"/>
            <color indexed="81"/>
            <rFont val="Tahoma"/>
            <family val="2"/>
          </rPr>
          <t xml:space="preserve">
AR pg.10</t>
        </r>
      </text>
    </comment>
    <comment ref="K26" authorId="0" shapeId="0" xr:uid="{7D63EC2C-D88A-4654-892D-3C490F0B1B93}">
      <text>
        <r>
          <rPr>
            <b/>
            <sz val="9"/>
            <color indexed="81"/>
            <rFont val="Tahoma"/>
            <family val="2"/>
          </rPr>
          <t>Author:</t>
        </r>
        <r>
          <rPr>
            <sz val="9"/>
            <color indexed="81"/>
            <rFont val="Tahoma"/>
            <family val="2"/>
          </rPr>
          <t xml:space="preserve">
AR pg.14</t>
        </r>
      </text>
    </comment>
    <comment ref="L26" authorId="0" shapeId="0" xr:uid="{30E895B4-5BFD-45F1-98A0-75EE547451D8}">
      <text>
        <r>
          <rPr>
            <b/>
            <sz val="9"/>
            <color indexed="81"/>
            <rFont val="Tahoma"/>
            <family val="2"/>
          </rPr>
          <t>Author:</t>
        </r>
        <r>
          <rPr>
            <sz val="9"/>
            <color indexed="81"/>
            <rFont val="Tahoma"/>
            <family val="2"/>
          </rPr>
          <t xml:space="preserve">
AR, p13</t>
        </r>
      </text>
    </comment>
    <comment ref="M26" authorId="0" shapeId="0" xr:uid="{DD6B7A1C-81C8-49C0-A3C0-FEB0DAFEB537}">
      <text>
        <r>
          <rPr>
            <b/>
            <sz val="9"/>
            <color indexed="81"/>
            <rFont val="Tahoma"/>
            <family val="2"/>
          </rPr>
          <t>Author:</t>
        </r>
        <r>
          <rPr>
            <sz val="9"/>
            <color indexed="81"/>
            <rFont val="Tahoma"/>
            <family val="2"/>
          </rPr>
          <t xml:space="preserve">
AR pg.25</t>
        </r>
      </text>
    </comment>
    <comment ref="O26" authorId="0" shapeId="0" xr:uid="{A4935954-E212-4561-84DB-9F72828D7907}">
      <text>
        <r>
          <rPr>
            <b/>
            <sz val="9"/>
            <color indexed="81"/>
            <rFont val="Tahoma"/>
            <family val="2"/>
          </rPr>
          <t>Author:</t>
        </r>
        <r>
          <rPr>
            <sz val="9"/>
            <color indexed="81"/>
            <rFont val="Tahoma"/>
            <family val="2"/>
          </rPr>
          <t xml:space="preserve">
Chairman and MD are the same person</t>
        </r>
      </text>
    </comment>
    <comment ref="P26" authorId="0" shapeId="0" xr:uid="{CF71A537-0377-457B-8E82-35F99FE02815}">
      <text>
        <r>
          <rPr>
            <b/>
            <sz val="9"/>
            <color indexed="81"/>
            <rFont val="Tahoma"/>
            <family val="2"/>
          </rPr>
          <t>Author:</t>
        </r>
        <r>
          <rPr>
            <sz val="9"/>
            <color indexed="81"/>
            <rFont val="Tahoma"/>
            <family val="2"/>
          </rPr>
          <t xml:space="preserve">
AR, p66. Company did not have a CEO in FY2020</t>
        </r>
      </text>
    </comment>
    <comment ref="R26" authorId="0" shapeId="0" xr:uid="{50035078-6BBE-47E8-9D08-BA4AC778AD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S26" authorId="0" shapeId="0" xr:uid="{02085D84-D682-4C35-84DF-4242DB5434D5}">
      <text>
        <r>
          <rPr>
            <b/>
            <sz val="9"/>
            <color indexed="81"/>
            <rFont val="Tahoma"/>
            <family val="2"/>
          </rPr>
          <t>Author:</t>
        </r>
        <r>
          <rPr>
            <sz val="9"/>
            <color indexed="81"/>
            <rFont val="Tahoma"/>
            <family val="2"/>
          </rPr>
          <t xml:space="preserve">
Chairman is an executive chairman</t>
        </r>
      </text>
    </comment>
    <comment ref="T26" authorId="0" shapeId="0" xr:uid="{CB80A833-C6E0-45D4-9916-F5C72F7B546F}">
      <text>
        <r>
          <rPr>
            <b/>
            <sz val="9"/>
            <color indexed="81"/>
            <rFont val="Tahoma"/>
            <family val="2"/>
          </rPr>
          <t>Author:</t>
        </r>
        <r>
          <rPr>
            <sz val="9"/>
            <color indexed="81"/>
            <rFont val="Tahoma"/>
            <family val="2"/>
          </rPr>
          <t xml:space="preserve">
AR pg.8</t>
        </r>
      </text>
    </comment>
    <comment ref="U26" authorId="0" shapeId="0" xr:uid="{196CBC0C-7653-4768-B5CE-1518A2994991}">
      <text>
        <r>
          <rPr>
            <b/>
            <sz val="9"/>
            <color indexed="81"/>
            <rFont val="Tahoma"/>
            <family val="2"/>
          </rPr>
          <t>Author:</t>
        </r>
        <r>
          <rPr>
            <sz val="9"/>
            <color indexed="81"/>
            <rFont val="Tahoma"/>
            <family val="2"/>
          </rPr>
          <t xml:space="preserve">
AR pg 4-5</t>
        </r>
      </text>
    </comment>
    <comment ref="V26" authorId="0" shapeId="0" xr:uid="{28D28ED4-C830-47F5-8052-DC4B3EE347F5}">
      <text>
        <r>
          <rPr>
            <b/>
            <sz val="9"/>
            <color indexed="81"/>
            <rFont val="Tahoma"/>
            <family val="2"/>
          </rPr>
          <t>Author:</t>
        </r>
        <r>
          <rPr>
            <sz val="9"/>
            <color indexed="81"/>
            <rFont val="Tahoma"/>
            <family val="2"/>
          </rPr>
          <t xml:space="preserve">
AR pg 58</t>
        </r>
      </text>
    </comment>
    <comment ref="W26" authorId="0" shapeId="0" xr:uid="{64C0E6A5-6083-4D91-8476-B704800C24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X26" authorId="0" shapeId="0" xr:uid="{446A600C-2738-49CB-A34A-50CF264368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p.24-25</t>
        </r>
      </text>
    </comment>
    <comment ref="Y26" authorId="0" shapeId="0" xr:uid="{C3A25C21-1A9A-4349-B6E6-95748BAFEC52}">
      <text>
        <r>
          <rPr>
            <b/>
            <sz val="9"/>
            <color indexed="81"/>
            <rFont val="Tahoma"/>
            <family val="2"/>
          </rPr>
          <t>Author:</t>
        </r>
        <r>
          <rPr>
            <sz val="9"/>
            <color indexed="81"/>
            <rFont val="Tahoma"/>
            <family val="2"/>
          </rPr>
          <t xml:space="preserve">
AR p. 5, MELVIN GOH
Executive Chairman
and CEO</t>
        </r>
      </text>
    </comment>
    <comment ref="Z26" authorId="0" shapeId="0" xr:uid="{DA0D057E-668B-4408-AA05-45635EB4A7B8}">
      <text>
        <r>
          <rPr>
            <b/>
            <sz val="9"/>
            <color indexed="81"/>
            <rFont val="Tahoma"/>
            <family val="2"/>
          </rPr>
          <t>Author:</t>
        </r>
        <r>
          <rPr>
            <sz val="9"/>
            <color indexed="81"/>
            <rFont val="Tahoma"/>
            <family val="2"/>
          </rPr>
          <t xml:space="preserve">
AR pg 9/15/27</t>
        </r>
      </text>
    </comment>
    <comment ref="AA26" authorId="0" shapeId="0" xr:uid="{991B5BFA-0579-4E0C-B6EC-F4BE52C6E663}">
      <text>
        <r>
          <rPr>
            <b/>
            <sz val="9"/>
            <color indexed="81"/>
            <rFont val="Tahoma"/>
            <family val="2"/>
          </rPr>
          <t>Author:</t>
        </r>
        <r>
          <rPr>
            <sz val="9"/>
            <color indexed="81"/>
            <rFont val="Tahoma"/>
            <family val="2"/>
          </rPr>
          <t xml:space="preserve">
AR pg 24/36</t>
        </r>
      </text>
    </comment>
    <comment ref="AB26" authorId="0" shapeId="0" xr:uid="{9BD5616F-3059-41D7-B9F3-DA80E3A912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D26" authorId="0" shapeId="0" xr:uid="{D7BA1477-2143-4394-AC15-B06A7B99BE82}">
      <text>
        <r>
          <rPr>
            <b/>
            <sz val="9"/>
            <color indexed="81"/>
            <rFont val="Tahoma"/>
            <family val="2"/>
          </rPr>
          <t>Author:</t>
        </r>
        <r>
          <rPr>
            <sz val="9"/>
            <color indexed="81"/>
            <rFont val="Tahoma"/>
            <family val="2"/>
          </rPr>
          <t xml:space="preserve">
AR p. 20,  Mr Boon Swan Foo, the Non-executive and
Non-independent Chairman</t>
        </r>
      </text>
    </comment>
    <comment ref="AE26" authorId="0" shapeId="0" xr:uid="{B4B32247-EE0C-43B7-AE99-5587D547C19A}">
      <text>
        <r>
          <rPr>
            <b/>
            <sz val="9"/>
            <color indexed="81"/>
            <rFont val="Tahoma"/>
            <family val="2"/>
          </rPr>
          <t>Author:</t>
        </r>
        <r>
          <rPr>
            <sz val="9"/>
            <color indexed="81"/>
            <rFont val="Tahoma"/>
            <family val="2"/>
          </rPr>
          <t xml:space="preserve">
AR pg.10</t>
        </r>
      </text>
    </comment>
    <comment ref="AF26" authorId="0" shapeId="0" xr:uid="{BA9AE0D1-7B78-49E1-A4DE-F168C183BC01}">
      <text>
        <r>
          <rPr>
            <b/>
            <sz val="9"/>
            <color indexed="81"/>
            <rFont val="Tahoma"/>
            <family val="2"/>
          </rPr>
          <t>Author:</t>
        </r>
        <r>
          <rPr>
            <sz val="9"/>
            <color indexed="81"/>
            <rFont val="Tahoma"/>
            <family val="2"/>
          </rPr>
          <t xml:space="preserve">
AR 10</t>
        </r>
      </text>
    </comment>
    <comment ref="AG26" authorId="0" shapeId="0" xr:uid="{1F1946B8-A46C-45BE-BCF7-7877B6F02380}">
      <text>
        <r>
          <rPr>
            <b/>
            <sz val="9"/>
            <color indexed="81"/>
            <rFont val="Tahoma"/>
            <family val="2"/>
          </rPr>
          <t>Author:</t>
        </r>
        <r>
          <rPr>
            <sz val="9"/>
            <color indexed="81"/>
            <rFont val="Tahoma"/>
            <family val="2"/>
          </rPr>
          <t xml:space="preserve">
AR pg.6</t>
        </r>
      </text>
    </comment>
    <comment ref="AH26" authorId="0" shapeId="0" xr:uid="{C5FB4E44-15E4-4E8A-8A6B-78585CB541D3}">
      <text>
        <r>
          <rPr>
            <b/>
            <sz val="9"/>
            <color indexed="81"/>
            <rFont val="Tahoma"/>
            <family val="2"/>
          </rPr>
          <t>Author:</t>
        </r>
        <r>
          <rPr>
            <sz val="9"/>
            <color indexed="81"/>
            <rFont val="Tahoma"/>
            <family val="2"/>
          </rPr>
          <t xml:space="preserve">
AR pg.6</t>
        </r>
      </text>
    </comment>
    <comment ref="AI26" authorId="0" shapeId="0" xr:uid="{1FC8CB3E-0B5D-4A05-BCFD-B111F87B2F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"Mr Edward Lee is the Chairman of the Board as well as the Lead ID. Pursuant to Rule 1207(10A) of the SGX Listing Manual,
Mr Edward Lee is not related to the CEO or members of the Management.</t>
        </r>
      </text>
    </comment>
    <comment ref="AJ26" authorId="0" shapeId="0" xr:uid="{46FF70B0-BB24-47C8-8F1F-18F5D3F5EF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K26" authorId="0" shapeId="0" xr:uid="{233642E6-932B-4335-9F89-63F2DD51D305}">
      <text>
        <r>
          <rPr>
            <b/>
            <sz val="9"/>
            <color indexed="81"/>
            <rFont val="Tahoma"/>
            <family val="2"/>
          </rPr>
          <t>Author:</t>
        </r>
        <r>
          <rPr>
            <sz val="9"/>
            <color indexed="81"/>
            <rFont val="Tahoma"/>
            <family val="2"/>
          </rPr>
          <t xml:space="preserve">
Handojo Santosa is an executive chairman</t>
        </r>
      </text>
    </comment>
    <comment ref="AM26" authorId="0" shapeId="0" xr:uid="{C0D459D2-BE12-4EEE-B0A2-A8DD699F4347}">
      <text>
        <r>
          <rPr>
            <b/>
            <sz val="9"/>
            <color indexed="81"/>
            <rFont val="Tahoma"/>
            <family val="2"/>
          </rPr>
          <t>Author:</t>
        </r>
        <r>
          <rPr>
            <sz val="9"/>
            <color indexed="81"/>
            <rFont val="Tahoma"/>
            <family val="2"/>
          </rPr>
          <t xml:space="preserve">
AR pg.10</t>
        </r>
      </text>
    </comment>
    <comment ref="AN26" authorId="0" shapeId="0" xr:uid="{F5A0BF1E-6A42-420D-9F58-A1D6489034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P.106</t>
        </r>
      </text>
    </comment>
    <comment ref="AO26" authorId="0" shapeId="0" xr:uid="{E259B3A5-5531-4EC5-9C66-D6091DB0C886}">
      <text>
        <r>
          <rPr>
            <b/>
            <sz val="9"/>
            <color indexed="81"/>
            <rFont val="Tahoma"/>
            <family val="2"/>
          </rPr>
          <t>Author:</t>
        </r>
        <r>
          <rPr>
            <sz val="9"/>
            <color indexed="81"/>
            <rFont val="Tahoma"/>
            <family val="2"/>
          </rPr>
          <t xml:space="preserve">
AR, pg 10</t>
        </r>
      </text>
    </comment>
    <comment ref="AP26" authorId="0" shapeId="0" xr:uid="{A0AB1A3E-1D7B-497A-B1EB-70B5A6DB54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p.38,39</t>
        </r>
      </text>
    </comment>
    <comment ref="AQ26" authorId="0" shapeId="0" xr:uid="{FEE92F06-936D-40E8-B80E-855CF7D1CAD9}">
      <text>
        <r>
          <rPr>
            <b/>
            <sz val="9"/>
            <color indexed="81"/>
            <rFont val="Tahoma"/>
            <family val="2"/>
          </rPr>
          <t>Author:</t>
        </r>
        <r>
          <rPr>
            <sz val="9"/>
            <color indexed="81"/>
            <rFont val="Tahoma"/>
            <family val="2"/>
          </rPr>
          <t xml:space="preserve">
AR, p. 16</t>
        </r>
      </text>
    </comment>
    <comment ref="AR26" authorId="0" shapeId="0" xr:uid="{A7184F3E-4634-41C0-A60E-A5FE148FD7F1}">
      <text>
        <r>
          <rPr>
            <b/>
            <sz val="9"/>
            <color indexed="81"/>
            <rFont val="Tahoma"/>
            <family val="2"/>
          </rPr>
          <t>Author:</t>
        </r>
        <r>
          <rPr>
            <sz val="9"/>
            <color indexed="81"/>
            <rFont val="Tahoma"/>
            <family val="2"/>
          </rPr>
          <t xml:space="preserve">
N/A,AR,2</t>
        </r>
      </text>
    </comment>
    <comment ref="AS26" authorId="0" shapeId="0" xr:uid="{892FD863-826B-401B-9AC4-D0DD2650624D}">
      <text>
        <r>
          <rPr>
            <b/>
            <sz val="9"/>
            <color indexed="81"/>
            <rFont val="Tahoma"/>
            <family val="2"/>
          </rPr>
          <t>Author:</t>
        </r>
        <r>
          <rPr>
            <sz val="9"/>
            <color indexed="81"/>
            <rFont val="Tahoma"/>
            <family val="2"/>
          </rPr>
          <t xml:space="preserve">
AR, pg 10</t>
        </r>
      </text>
    </comment>
    <comment ref="AT26" authorId="0" shapeId="0" xr:uid="{8BF35D74-5CBD-4886-8198-F9D88FA97F74}">
      <text>
        <r>
          <rPr>
            <b/>
            <sz val="9"/>
            <color indexed="81"/>
            <rFont val="Tahoma"/>
            <family val="2"/>
          </rPr>
          <t>Author:</t>
        </r>
        <r>
          <rPr>
            <sz val="9"/>
            <color indexed="81"/>
            <rFont val="Tahoma"/>
            <family val="2"/>
          </rPr>
          <t xml:space="preserve">
AR, governance report, pg 4</t>
        </r>
      </text>
    </comment>
    <comment ref="AU26" authorId="0" shapeId="0" xr:uid="{08AA2A84-8FBB-4A18-9607-90586457CBC5}">
      <text>
        <r>
          <rPr>
            <b/>
            <sz val="9"/>
            <color indexed="81"/>
            <rFont val="Tahoma"/>
            <family val="2"/>
          </rPr>
          <t>Author:</t>
        </r>
        <r>
          <rPr>
            <sz val="9"/>
            <color indexed="81"/>
            <rFont val="Tahoma"/>
            <family val="2"/>
          </rPr>
          <t xml:space="preserve">
AR, 33</t>
        </r>
      </text>
    </comment>
    <comment ref="AV26" authorId="0" shapeId="0" xr:uid="{82E7FDC2-F6C7-4675-9D85-85D945DA643B}">
      <text>
        <r>
          <rPr>
            <b/>
            <sz val="9"/>
            <color indexed="81"/>
            <rFont val="Tahoma"/>
            <family val="2"/>
          </rPr>
          <t>Author:</t>
        </r>
        <r>
          <rPr>
            <sz val="9"/>
            <color indexed="81"/>
            <rFont val="Tahoma"/>
            <family val="2"/>
          </rPr>
          <t xml:space="preserve">
N/A, 13</t>
        </r>
      </text>
    </comment>
    <comment ref="AW26" authorId="0" shapeId="0" xr:uid="{5D53854B-5B32-4CF3-880C-2C262895538B}">
      <text>
        <r>
          <rPr>
            <b/>
            <sz val="9"/>
            <color indexed="81"/>
            <rFont val="Tahoma"/>
            <family val="2"/>
          </rPr>
          <t>Author:</t>
        </r>
        <r>
          <rPr>
            <sz val="9"/>
            <color indexed="81"/>
            <rFont val="Tahoma"/>
            <family val="2"/>
          </rPr>
          <t xml:space="preserve">
AR,4</t>
        </r>
      </text>
    </comment>
    <comment ref="AX26" authorId="0" shapeId="0" xr:uid="{4D2C9257-7C4E-4D90-9E22-FDF57C0FAE66}">
      <text>
        <r>
          <rPr>
            <b/>
            <sz val="9"/>
            <color indexed="81"/>
            <rFont val="Tahoma"/>
            <family val="2"/>
          </rPr>
          <t>Author:</t>
        </r>
        <r>
          <rPr>
            <sz val="9"/>
            <color indexed="81"/>
            <rFont val="Tahoma"/>
            <family val="2"/>
          </rPr>
          <t xml:space="preserve">
AR, 12</t>
        </r>
      </text>
    </comment>
    <comment ref="AY26" authorId="0" shapeId="0" xr:uid="{19B23FC3-DAF8-498E-A1B0-7BDFE38D8CDE}">
      <text>
        <r>
          <rPr>
            <b/>
            <sz val="9"/>
            <color indexed="81"/>
            <rFont val="Tahoma"/>
            <family val="2"/>
          </rPr>
          <t>Author:</t>
        </r>
        <r>
          <rPr>
            <sz val="9"/>
            <color indexed="81"/>
            <rFont val="Tahoma"/>
            <family val="2"/>
          </rPr>
          <t xml:space="preserve">
AR, p. 35, 54</t>
        </r>
      </text>
    </comment>
    <comment ref="AZ26" authorId="0" shapeId="0" xr:uid="{3AA1AAE4-75B0-4A14-9C4C-8E9ECB6D6BA5}">
      <text>
        <r>
          <rPr>
            <b/>
            <sz val="9"/>
            <color indexed="81"/>
            <rFont val="Tahoma"/>
            <family val="2"/>
          </rPr>
          <t>Author:</t>
        </r>
        <r>
          <rPr>
            <sz val="9"/>
            <color indexed="81"/>
            <rFont val="Tahoma"/>
            <family val="2"/>
          </rPr>
          <t xml:space="preserve">
AR, p. 6, 31</t>
        </r>
      </text>
    </comment>
    <comment ref="BB26" authorId="0" shapeId="0" xr:uid="{8CAEDFDC-25F4-4452-8CB4-C7649870C7B0}">
      <text>
        <r>
          <rPr>
            <b/>
            <sz val="9"/>
            <color indexed="81"/>
            <rFont val="Tahoma"/>
            <family val="2"/>
          </rPr>
          <t>Author:</t>
        </r>
        <r>
          <rPr>
            <sz val="9"/>
            <color indexed="81"/>
            <rFont val="Tahoma"/>
            <family val="2"/>
          </rPr>
          <t xml:space="preserve">
AR, pg 8</t>
        </r>
      </text>
    </comment>
    <comment ref="BC26" authorId="0" shapeId="0" xr:uid="{620395D5-8636-423C-AA4F-A7462292A155}">
      <text>
        <r>
          <rPr>
            <b/>
            <sz val="9"/>
            <color indexed="81"/>
            <rFont val="Tahoma"/>
            <family val="2"/>
          </rPr>
          <t>Author:</t>
        </r>
        <r>
          <rPr>
            <sz val="9"/>
            <color indexed="81"/>
            <rFont val="Tahoma"/>
            <family val="2"/>
          </rPr>
          <t xml:space="preserve">
AR, p. 33</t>
        </r>
      </text>
    </comment>
    <comment ref="BD26" authorId="0" shapeId="0" xr:uid="{7B204177-AFDA-4E9A-940A-54B32A6F16F3}">
      <text>
        <r>
          <rPr>
            <b/>
            <sz val="9"/>
            <color indexed="81"/>
            <rFont val="Tahoma"/>
            <family val="2"/>
          </rPr>
          <t>Author:</t>
        </r>
        <r>
          <rPr>
            <sz val="9"/>
            <color indexed="81"/>
            <rFont val="Tahoma"/>
            <family val="2"/>
          </rPr>
          <t xml:space="preserve">
AR, p. 56, 75</t>
        </r>
      </text>
    </comment>
    <comment ref="BE26" authorId="0" shapeId="0" xr:uid="{02015ABB-CD70-4527-B85A-74C56FAA0B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 "As the Executive Chairman, Mr. Wong, is responsible for overseeing the Board"</t>
        </r>
      </text>
    </comment>
    <comment ref="BF26" authorId="0" shapeId="0" xr:uid="{2BB0BBC2-5808-4F99-AAA2-B13304E324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 "Currently, the Executive Chairman of the Company is Mr Ji Zenghe"</t>
        </r>
      </text>
    </comment>
    <comment ref="BG26" authorId="0" shapeId="0" xr:uid="{C13CE584-5E0C-4FE7-8E08-3E05D18BB8C9}">
      <text>
        <r>
          <rPr>
            <b/>
            <sz val="9"/>
            <color indexed="81"/>
            <rFont val="Tahoma"/>
            <family val="2"/>
          </rPr>
          <t>Author:</t>
        </r>
        <r>
          <rPr>
            <sz val="9"/>
            <color indexed="81"/>
            <rFont val="Tahoma"/>
            <family val="2"/>
          </rPr>
          <t xml:space="preserve">
AR p. 10, DAVID TODD DOLLINGER
Chair and Chief Executive Officer
STEPHEN LOUIS RHODES
Chair and Chief Executive Officer</t>
        </r>
      </text>
    </comment>
    <comment ref="BH26" authorId="0" shapeId="0" xr:uid="{2EAC23D4-BCA6-4A5A-86DF-6952D58524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14, https://links.sgx.com/FileOpen/UG%20Healthcare_Annual%20Report%202020.ashx?App=Announcement&amp;FileID=634566</t>
        </r>
      </text>
    </comment>
    <comment ref="BI26" authorId="0" shapeId="0" xr:uid="{95172AD5-20DF-4B21-A83D-59C58C75C838}">
      <text>
        <r>
          <rPr>
            <b/>
            <sz val="9"/>
            <color indexed="81"/>
            <rFont val="Tahoma"/>
            <family val="2"/>
          </rPr>
          <t>Author:</t>
        </r>
        <r>
          <rPr>
            <sz val="9"/>
            <color indexed="81"/>
            <rFont val="Tahoma"/>
            <family val="2"/>
          </rPr>
          <t xml:space="preserve">
AR p. 11, Edy Wiranto
Non-Executive Chairman</t>
        </r>
      </text>
    </comment>
    <comment ref="BJ26" authorId="0" shapeId="0" xr:uid="{48674B07-B2C7-41A7-84E0-5F36547811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t>
        </r>
      </text>
    </comment>
    <comment ref="BK26" authorId="0" shapeId="0" xr:uid="{C63CF17E-1D27-4381-A128-57B2479F6852}">
      <text>
        <r>
          <rPr>
            <b/>
            <sz val="9"/>
            <color indexed="81"/>
            <rFont val="Tahoma"/>
            <family val="2"/>
          </rPr>
          <t>Author:</t>
        </r>
        <r>
          <rPr>
            <sz val="9"/>
            <color indexed="81"/>
            <rFont val="Tahoma"/>
            <family val="2"/>
          </rPr>
          <t xml:space="preserve">
AR, p. 45, 72</t>
        </r>
      </text>
    </comment>
    <comment ref="BL26" authorId="0" shapeId="0" xr:uid="{45D2514B-0800-443C-9BF1-29F38F1CBE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t>
        </r>
      </text>
    </comment>
    <comment ref="BO26" authorId="0" shapeId="0" xr:uid="{6AE4C920-8E7B-4BD0-8351-63895D58E0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Chairman &amp; Independent
Non-Executive Director
AR p46</t>
        </r>
      </text>
    </comment>
    <comment ref="BP26" authorId="0" shapeId="0" xr:uid="{AB24C4C9-B1ED-4416-AFE3-ADFE201E56C7}">
      <text>
        <r>
          <rPr>
            <b/>
            <sz val="9"/>
            <color indexed="81"/>
            <rFont val="Tahoma"/>
            <family val="2"/>
          </rPr>
          <t>Author:</t>
        </r>
        <r>
          <rPr>
            <sz val="9"/>
            <color indexed="81"/>
            <rFont val="Tahoma"/>
            <family val="2"/>
          </rPr>
          <t xml:space="preserve">
Joint Chairman Loh Kim Kang David is an executive director</t>
        </r>
      </text>
    </comment>
    <comment ref="BQ26" authorId="0" shapeId="0" xr:uid="{E0F1DB2D-E6A8-4C9B-9558-040EAEA828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NG JWEE PHUAN @ FREDERICK (ERIC)
Non-Executive Chairman and Independent Director
AR p17</t>
        </r>
      </text>
    </comment>
    <comment ref="BU26" authorId="0" shapeId="0" xr:uid="{DEB83BE1-E774-4487-A688-97ACA6E19B93}">
      <text>
        <r>
          <rPr>
            <b/>
            <sz val="9"/>
            <color indexed="81"/>
            <rFont val="Tahoma"/>
            <family val="2"/>
          </rPr>
          <t>Author:</t>
        </r>
        <r>
          <rPr>
            <sz val="9"/>
            <color indexed="81"/>
            <rFont val="Tahoma"/>
            <family val="2"/>
          </rPr>
          <t xml:space="preserve">
Chairman is executive</t>
        </r>
      </text>
    </comment>
    <comment ref="BV26" authorId="0" shapeId="0" xr:uid="{6C4AB176-BD6E-4439-ACFF-68204B22D0B3}">
      <text>
        <r>
          <rPr>
            <b/>
            <sz val="9"/>
            <color indexed="81"/>
            <rFont val="Tahoma"/>
            <family val="2"/>
          </rPr>
          <t>Author:</t>
        </r>
        <r>
          <rPr>
            <sz val="9"/>
            <color indexed="81"/>
            <rFont val="Tahoma"/>
            <family val="2"/>
          </rPr>
          <t xml:space="preserve">
AR 13</t>
        </r>
      </text>
    </comment>
    <comment ref="BY26" authorId="0" shapeId="0" xr:uid="{ED97F94B-5B00-4D68-8A78-DE20763E72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BZ26" authorId="0" shapeId="0" xr:uid="{BA15A937-3E3F-455D-9DAC-1378AB5694E5}">
      <text>
        <r>
          <rPr>
            <b/>
            <sz val="9"/>
            <color indexed="81"/>
            <rFont val="Tahoma"/>
            <family val="2"/>
          </rPr>
          <t>Author:</t>
        </r>
        <r>
          <rPr>
            <sz val="9"/>
            <color indexed="81"/>
            <rFont val="Tahoma"/>
            <family val="2"/>
          </rPr>
          <t xml:space="preserve">
AR pg 36/42</t>
        </r>
      </text>
    </comment>
    <comment ref="CA26" authorId="0" shapeId="0" xr:uid="{D3A6EB77-BE06-4413-B3D3-196951C64E4D}">
      <text>
        <r>
          <rPr>
            <b/>
            <sz val="9"/>
            <color indexed="81"/>
            <rFont val="Tahoma"/>
            <family val="2"/>
          </rPr>
          <t>Author:</t>
        </r>
        <r>
          <rPr>
            <sz val="9"/>
            <color indexed="81"/>
            <rFont val="Tahoma"/>
            <family val="2"/>
          </rPr>
          <t xml:space="preserve">
AR pg 23/81</t>
        </r>
      </text>
    </comment>
    <comment ref="CB26" authorId="0" shapeId="0" xr:uid="{5C29E594-A6D3-4185-A3D0-6240B23F6FAC}">
      <text>
        <r>
          <rPr>
            <b/>
            <sz val="9"/>
            <color indexed="81"/>
            <rFont val="Tahoma"/>
            <family val="2"/>
          </rPr>
          <t>Author:</t>
        </r>
        <r>
          <rPr>
            <sz val="9"/>
            <color indexed="81"/>
            <rFont val="Tahoma"/>
            <family val="2"/>
          </rPr>
          <t xml:space="preserve">
AR pg.183</t>
        </r>
      </text>
    </comment>
    <comment ref="CC26" authorId="0" shapeId="0" xr:uid="{88632608-C3EE-4499-A615-53E7027851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P.20-21</t>
        </r>
      </text>
    </comment>
    <comment ref="CE26" authorId="0" shapeId="0" xr:uid="{2BAC1D13-2847-4C6F-A30A-AF0F0D181B77}">
      <text>
        <r>
          <rPr>
            <b/>
            <sz val="9"/>
            <color indexed="81"/>
            <rFont val="Tahoma"/>
            <family val="2"/>
          </rPr>
          <t>Author:</t>
        </r>
        <r>
          <rPr>
            <sz val="9"/>
            <color indexed="81"/>
            <rFont val="Tahoma"/>
            <family val="2"/>
          </rPr>
          <t xml:space="preserve">
AR pg 52</t>
        </r>
      </text>
    </comment>
    <comment ref="CG26" authorId="0" shapeId="0" xr:uid="{8821AC85-23E3-4E3D-A587-C08F253862B3}">
      <text>
        <r>
          <rPr>
            <b/>
            <sz val="9"/>
            <color indexed="81"/>
            <rFont val="Tahoma"/>
            <family val="2"/>
          </rPr>
          <t>Author:</t>
        </r>
        <r>
          <rPr>
            <sz val="9"/>
            <color indexed="81"/>
            <rFont val="Tahoma"/>
            <family val="2"/>
          </rPr>
          <t xml:space="preserve">
AR pg 91</t>
        </r>
      </text>
    </comment>
    <comment ref="CH26" authorId="0" shapeId="0" xr:uid="{E501B127-35A5-4693-A1C8-3BA04A881486}">
      <text>
        <r>
          <rPr>
            <b/>
            <sz val="9"/>
            <color indexed="81"/>
            <rFont val="Tahoma"/>
            <family val="2"/>
          </rPr>
          <t>Author:</t>
        </r>
        <r>
          <rPr>
            <sz val="9"/>
            <color indexed="81"/>
            <rFont val="Tahoma"/>
            <family val="2"/>
          </rPr>
          <t xml:space="preserve">
AR 18</t>
        </r>
      </text>
    </comment>
    <comment ref="CI26" authorId="0" shapeId="0" xr:uid="{95A812AF-958F-467D-B52E-34723F8AA0F8}">
      <text>
        <r>
          <rPr>
            <b/>
            <sz val="9"/>
            <color indexed="81"/>
            <rFont val="Tahoma"/>
            <family val="2"/>
          </rPr>
          <t>Author:</t>
        </r>
        <r>
          <rPr>
            <sz val="9"/>
            <color indexed="81"/>
            <rFont val="Tahoma"/>
            <family val="2"/>
          </rPr>
          <t xml:space="preserve">
71</t>
        </r>
      </text>
    </comment>
    <comment ref="CJ26" authorId="0" shapeId="0" xr:uid="{1E62DEBB-671B-4E87-A2D5-8769E869D0E3}">
      <text>
        <r>
          <rPr>
            <b/>
            <sz val="9"/>
            <color indexed="81"/>
            <rFont val="Tahoma"/>
            <family val="2"/>
          </rPr>
          <t>Author:</t>
        </r>
        <r>
          <rPr>
            <sz val="9"/>
            <color indexed="81"/>
            <rFont val="Tahoma"/>
            <family val="2"/>
          </rPr>
          <t xml:space="preserve">
ar 4</t>
        </r>
      </text>
    </comment>
    <comment ref="CK26" authorId="0" shapeId="0" xr:uid="{88903FC3-38F9-4A89-8CDA-F102B82146C8}">
      <text>
        <r>
          <rPr>
            <b/>
            <sz val="9"/>
            <color indexed="81"/>
            <rFont val="Tahoma"/>
            <family val="2"/>
          </rPr>
          <t>Author:</t>
        </r>
        <r>
          <rPr>
            <sz val="9"/>
            <color indexed="81"/>
            <rFont val="Tahoma"/>
            <family val="2"/>
          </rPr>
          <t xml:space="preserve">
AR,19</t>
        </r>
      </text>
    </comment>
    <comment ref="CL26" authorId="0" shapeId="0" xr:uid="{CF5CAF2E-B4F2-4E42-A105-2E48DF6583D5}">
      <text>
        <r>
          <rPr>
            <b/>
            <sz val="9"/>
            <color indexed="81"/>
            <rFont val="Tahoma"/>
            <family val="2"/>
          </rPr>
          <t>Author:</t>
        </r>
        <r>
          <rPr>
            <sz val="9"/>
            <color indexed="81"/>
            <rFont val="Tahoma"/>
            <family val="2"/>
          </rPr>
          <t xml:space="preserve">
ar 13</t>
        </r>
      </text>
    </comment>
    <comment ref="CN26" authorId="0" shapeId="0" xr:uid="{C6F70A0E-37BB-4D05-8C49-A6BC1D8754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p.58-59</t>
        </r>
      </text>
    </comment>
    <comment ref="CO26" authorId="0" shapeId="0" xr:uid="{2B76F2A0-E446-4C20-8F8E-FEEAF78464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CP26" authorId="0" shapeId="0" xr:uid="{D60C4C30-C5C0-4E1C-80F0-E2E87A85B3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R26" authorId="0" shapeId="0" xr:uid="{8AF0E931-358E-4663-95BB-C88A9EBF5680}">
      <text>
        <r>
          <rPr>
            <b/>
            <sz val="9"/>
            <color indexed="81"/>
            <rFont val="Tahoma"/>
            <family val="2"/>
          </rPr>
          <t>Author:</t>
        </r>
        <r>
          <rPr>
            <sz val="9"/>
            <color indexed="81"/>
            <rFont val="Tahoma"/>
            <family val="2"/>
          </rPr>
          <t xml:space="preserve">
AR (pdf), p. 4</t>
        </r>
      </text>
    </comment>
    <comment ref="CS26" authorId="0" shapeId="0" xr:uid="{54BC566E-6DCD-4577-B9E9-AD89938DA3BF}">
      <text>
        <r>
          <rPr>
            <b/>
            <sz val="9"/>
            <color indexed="81"/>
            <rFont val="Tahoma"/>
            <family val="2"/>
          </rPr>
          <t>Author:</t>
        </r>
        <r>
          <rPr>
            <sz val="9"/>
            <color indexed="81"/>
            <rFont val="Tahoma"/>
            <family val="2"/>
          </rPr>
          <t xml:space="preserve">
AR, p. 8</t>
        </r>
      </text>
    </comment>
    <comment ref="CT26" authorId="0" shapeId="0" xr:uid="{8C81CA70-BDC2-4F09-BE6D-5FDB873104C0}">
      <text>
        <r>
          <rPr>
            <b/>
            <sz val="9"/>
            <color indexed="81"/>
            <rFont val="Tahoma"/>
            <family val="2"/>
          </rPr>
          <t>Author:</t>
        </r>
        <r>
          <rPr>
            <sz val="9"/>
            <color indexed="81"/>
            <rFont val="Tahoma"/>
            <family val="2"/>
          </rPr>
          <t xml:space="preserve">
AR pg.4</t>
        </r>
      </text>
    </comment>
    <comment ref="CU26" authorId="0" shapeId="0" xr:uid="{C32CE1ED-5C4E-4852-8240-732FAC14EC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"non-executive chairman"
AR pg 50 "The Chairman, Mr Lee Bon Leong and the Managing Director, Mr Sidney Chew Choon Tee are separate persons and have no familial relationship with each other</t>
        </r>
      </text>
    </comment>
    <comment ref="CV26" authorId="0" shapeId="0" xr:uid="{01B34D62-0E80-4C66-8049-0921C94909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 &amp; AR pg 24 "The Chairman and the CEO of Mermaid are not related to each other"</t>
        </r>
      </text>
    </comment>
    <comment ref="CW26" authorId="0" shapeId="0" xr:uid="{4C18C748-0EFC-4630-9871-C4EA4B7022DB}">
      <text>
        <r>
          <rPr>
            <b/>
            <sz val="9"/>
            <color indexed="81"/>
            <rFont val="Tahoma"/>
            <family val="2"/>
          </rPr>
          <t>Author:</t>
        </r>
        <r>
          <rPr>
            <sz val="9"/>
            <color indexed="81"/>
            <rFont val="Tahoma"/>
            <family val="2"/>
          </rPr>
          <t xml:space="preserve">
AR pg.3</t>
        </r>
      </text>
    </comment>
    <comment ref="CX26" authorId="0" shapeId="0" xr:uid="{A98079AB-3241-40E8-95F4-A27DE30816B6}">
      <text>
        <r>
          <rPr>
            <b/>
            <sz val="9"/>
            <color indexed="81"/>
            <rFont val="Tahoma"/>
            <family val="2"/>
          </rPr>
          <t>Author:</t>
        </r>
        <r>
          <rPr>
            <sz val="9"/>
            <color indexed="81"/>
            <rFont val="Tahoma"/>
            <family val="2"/>
          </rPr>
          <t xml:space="preserve">
AR, pg 8, independent but not a non-executive director</t>
        </r>
      </text>
    </comment>
    <comment ref="CY26" authorId="0" shapeId="0" xr:uid="{D5A42C96-796B-4F46-A2D3-4722A9C926E6}">
      <text>
        <r>
          <rPr>
            <b/>
            <sz val="9"/>
            <color indexed="81"/>
            <rFont val="Tahoma"/>
            <family val="2"/>
          </rPr>
          <t xml:space="preserve">Author:
</t>
        </r>
        <r>
          <rPr>
            <sz val="9"/>
            <color indexed="81"/>
            <rFont val="Tahoma"/>
            <family val="2"/>
          </rPr>
          <t>AR pg 12/95</t>
        </r>
      </text>
    </comment>
    <comment ref="CZ26" authorId="0" shapeId="0" xr:uid="{78F57D17-E19B-4613-A7F7-9217EC516C04}">
      <text>
        <r>
          <rPr>
            <b/>
            <sz val="9"/>
            <color indexed="81"/>
            <rFont val="Tahoma"/>
            <family val="2"/>
          </rPr>
          <t>Author:</t>
        </r>
        <r>
          <rPr>
            <sz val="9"/>
            <color indexed="81"/>
            <rFont val="Tahoma"/>
            <family val="2"/>
          </rPr>
          <t xml:space="preserve">
AR,10</t>
        </r>
      </text>
    </comment>
    <comment ref="DA26" authorId="0" shapeId="0" xr:uid="{9070CDCC-7380-4420-94ED-639E08B68F6F}">
      <text>
        <r>
          <rPr>
            <b/>
            <sz val="9"/>
            <color indexed="81"/>
            <rFont val="Tahoma"/>
            <family val="2"/>
          </rPr>
          <t>Author:</t>
        </r>
        <r>
          <rPr>
            <sz val="9"/>
            <color indexed="81"/>
            <rFont val="Tahoma"/>
            <family val="2"/>
          </rPr>
          <t xml:space="preserve">
AR,16</t>
        </r>
      </text>
    </comment>
    <comment ref="DB26" authorId="0" shapeId="0" xr:uid="{F4B0C82E-C8A4-4182-B4F9-FFD4F802C9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t>
        </r>
      </text>
    </comment>
    <comment ref="DC26" authorId="0" shapeId="0" xr:uid="{9419654B-0F7F-46A0-8BEA-F35D606366AD}">
      <text>
        <r>
          <rPr>
            <b/>
            <sz val="9"/>
            <color indexed="81"/>
            <rFont val="Tahoma"/>
            <family val="2"/>
          </rPr>
          <t>Author:</t>
        </r>
        <r>
          <rPr>
            <sz val="9"/>
            <color indexed="81"/>
            <rFont val="Tahoma"/>
            <family val="2"/>
          </rPr>
          <t xml:space="preserve">
AR, p. 54, 90
The Chairman and the CEO/Acting CEO are not related</t>
        </r>
      </text>
    </comment>
    <comment ref="DD26" authorId="0" shapeId="0" xr:uid="{20B61271-2D4F-4927-91D5-1AEB240A2796}">
      <text>
        <r>
          <rPr>
            <b/>
            <sz val="9"/>
            <color indexed="81"/>
            <rFont val="Tahoma"/>
            <family val="2"/>
          </rPr>
          <t>Author:</t>
        </r>
        <r>
          <rPr>
            <sz val="9"/>
            <color indexed="81"/>
            <rFont val="Tahoma"/>
            <family val="2"/>
          </rPr>
          <t xml:space="preserve">
AR, p. 29</t>
        </r>
      </text>
    </comment>
    <comment ref="DE26" authorId="0" shapeId="0" xr:uid="{A8FBE6D5-6993-4229-90CC-D08F5F7004BF}">
      <text>
        <r>
          <rPr>
            <b/>
            <sz val="9"/>
            <color indexed="81"/>
            <rFont val="Tahoma"/>
            <family val="2"/>
          </rPr>
          <t>Author:</t>
        </r>
        <r>
          <rPr>
            <sz val="9"/>
            <color indexed="81"/>
            <rFont val="Tahoma"/>
            <family val="2"/>
          </rPr>
          <t xml:space="preserve">
AR,19</t>
        </r>
      </text>
    </comment>
    <comment ref="DF26" authorId="0" shapeId="0" xr:uid="{A6798712-F386-4FF5-9F43-340A80848106}">
      <text>
        <r>
          <rPr>
            <b/>
            <sz val="9"/>
            <color indexed="81"/>
            <rFont val="Tahoma"/>
            <family val="2"/>
          </rPr>
          <t>Author:</t>
        </r>
        <r>
          <rPr>
            <sz val="9"/>
            <color indexed="81"/>
            <rFont val="Tahoma"/>
            <family val="2"/>
          </rPr>
          <t xml:space="preserve">
AR pg 40</t>
        </r>
      </text>
    </comment>
    <comment ref="DG26" authorId="0" shapeId="0" xr:uid="{087C9291-1AB2-438A-958D-644D8288AADB}">
      <text>
        <r>
          <rPr>
            <b/>
            <sz val="9"/>
            <color indexed="81"/>
            <rFont val="Tahoma"/>
            <family val="2"/>
          </rPr>
          <t>Author:</t>
        </r>
        <r>
          <rPr>
            <sz val="9"/>
            <color indexed="81"/>
            <rFont val="Tahoma"/>
            <family val="2"/>
          </rPr>
          <t xml:space="preserve">
AR, p. 12</t>
        </r>
      </text>
    </comment>
    <comment ref="DH26" authorId="0" shapeId="0" xr:uid="{A25EC43C-76BB-4E61-B259-CA9F715B4CB6}">
      <text>
        <r>
          <rPr>
            <b/>
            <sz val="9"/>
            <color indexed="81"/>
            <rFont val="Tahoma"/>
            <family val="2"/>
          </rPr>
          <t>Author:</t>
        </r>
        <r>
          <rPr>
            <sz val="9"/>
            <color indexed="81"/>
            <rFont val="Tahoma"/>
            <family val="2"/>
          </rPr>
          <t xml:space="preserve">
AR pg 16</t>
        </r>
      </text>
    </comment>
    <comment ref="DI26" authorId="0" shapeId="0" xr:uid="{46B79028-F219-4815-BFFF-8BB5004F7A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DJ26" authorId="0" shapeId="0" xr:uid="{AC0674BF-EA8D-4DB2-88A1-86962F3BF0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t>
        </r>
      </text>
    </comment>
    <comment ref="DL26" authorId="0" shapeId="0" xr:uid="{595318A0-CB68-4D7C-A985-F75B2A3F457B}">
      <text>
        <r>
          <rPr>
            <b/>
            <sz val="9"/>
            <color indexed="81"/>
            <rFont val="Tahoma"/>
            <family val="2"/>
          </rPr>
          <t>Author:</t>
        </r>
        <r>
          <rPr>
            <sz val="9"/>
            <color indexed="81"/>
            <rFont val="Tahoma"/>
            <family val="2"/>
          </rPr>
          <t xml:space="preserve">
AR pg 71</t>
        </r>
      </text>
    </comment>
    <comment ref="DM26" authorId="0" shapeId="0" xr:uid="{C46058C9-C63B-4F60-817B-5F4A29F94FF2}">
      <text>
        <r>
          <rPr>
            <b/>
            <sz val="9"/>
            <color indexed="81"/>
            <rFont val="Tahoma"/>
            <family val="2"/>
          </rPr>
          <t>Author:</t>
        </r>
        <r>
          <rPr>
            <sz val="9"/>
            <color indexed="81"/>
            <rFont val="Tahoma"/>
            <family val="2"/>
          </rPr>
          <t xml:space="preserve">
AR, p. 4</t>
        </r>
      </text>
    </comment>
    <comment ref="DN26" authorId="0" shapeId="0" xr:uid="{71E08423-35ED-4BA9-B7E5-DC3DC625A3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DO26" authorId="0" shapeId="0" xr:uid="{A140FAD5-9B8D-4B94-B8B1-19F7BA11DD76}">
      <text>
        <r>
          <rPr>
            <b/>
            <sz val="9"/>
            <color indexed="81"/>
            <rFont val="Tahoma"/>
            <family val="2"/>
          </rPr>
          <t>Author:</t>
        </r>
        <r>
          <rPr>
            <sz val="9"/>
            <color indexed="81"/>
            <rFont val="Tahoma"/>
            <family val="2"/>
          </rPr>
          <t xml:space="preserve">
AR p. 10, RICHARD EU YEE MING, PBM
Chairman
Non-Executive &amp; Independent Director</t>
        </r>
      </text>
    </comment>
    <comment ref="DP26" authorId="0" shapeId="0" xr:uid="{2731184A-BD27-4CDC-B407-C549A001BE7B}">
      <text>
        <r>
          <rPr>
            <b/>
            <sz val="9"/>
            <color indexed="81"/>
            <rFont val="Tahoma"/>
            <family val="2"/>
          </rPr>
          <t>Author:</t>
        </r>
        <r>
          <rPr>
            <sz val="9"/>
            <color indexed="81"/>
            <rFont val="Tahoma"/>
            <family val="2"/>
          </rPr>
          <t xml:space="preserve">
AR, p. 10</t>
        </r>
      </text>
    </comment>
    <comment ref="DQ26" authorId="0" shapeId="0" xr:uid="{5E2F0F14-E908-40B5-80BA-19F345DD1013}">
      <text>
        <r>
          <rPr>
            <b/>
            <sz val="9"/>
            <color indexed="81"/>
            <rFont val="Tahoma"/>
            <family val="2"/>
          </rPr>
          <t>Author:</t>
        </r>
        <r>
          <rPr>
            <sz val="9"/>
            <color indexed="81"/>
            <rFont val="Tahoma"/>
            <family val="2"/>
          </rPr>
          <t xml:space="preserve">
AR p. 5, Wee Cho Yaw, 92
Chairman
Non-Independent and Non-Executive</t>
        </r>
      </text>
    </comment>
    <comment ref="DR26" authorId="0" shapeId="0" xr:uid="{A5E75EC8-D2E6-48E5-8B9B-E54E63C68700}">
      <text>
        <r>
          <rPr>
            <b/>
            <sz val="9"/>
            <color indexed="81"/>
            <rFont val="Tahoma"/>
            <family val="2"/>
          </rPr>
          <t>Author:</t>
        </r>
        <r>
          <rPr>
            <sz val="9"/>
            <color indexed="81"/>
            <rFont val="Tahoma"/>
            <family val="2"/>
          </rPr>
          <t xml:space="preserve">
AR, p.16-17, 44</t>
        </r>
      </text>
    </comment>
    <comment ref="DS26" authorId="0" shapeId="0" xr:uid="{416B1B0B-F4C3-4AD5-9E91-549DC1A0501D}">
      <text>
        <r>
          <rPr>
            <b/>
            <sz val="9"/>
            <color indexed="81"/>
            <rFont val="Tahoma"/>
            <family val="2"/>
          </rPr>
          <t>Author:</t>
        </r>
        <r>
          <rPr>
            <sz val="9"/>
            <color indexed="81"/>
            <rFont val="Tahoma"/>
            <family val="2"/>
          </rPr>
          <t xml:space="preserve">
AR p. 11, Wong Ngit Liong
Chairman &amp; CEO</t>
        </r>
      </text>
    </comment>
    <comment ref="DT26" authorId="1" shapeId="0" xr:uid="{F59FBC3F-182F-47EE-9771-7D6F3D54BA2D}">
      <text>
        <r>
          <rPr>
            <b/>
            <sz val="9"/>
            <color indexed="81"/>
            <rFont val="Tahoma"/>
            <family val="2"/>
          </rPr>
          <t>admin:</t>
        </r>
        <r>
          <rPr>
            <sz val="9"/>
            <color indexed="81"/>
            <rFont val="Tahoma"/>
            <family val="2"/>
          </rPr>
          <t xml:space="preserve">
AR pg 21</t>
        </r>
      </text>
    </comment>
    <comment ref="DU26" authorId="0" shapeId="0" xr:uid="{5E4C7471-AAC0-475C-B07F-544470CF5B44}">
      <text>
        <r>
          <rPr>
            <b/>
            <sz val="9"/>
            <color indexed="81"/>
            <rFont val="Tahoma"/>
            <family val="2"/>
          </rPr>
          <t>Author:</t>
        </r>
        <r>
          <rPr>
            <sz val="9"/>
            <color indexed="81"/>
            <rFont val="Tahoma"/>
            <family val="2"/>
          </rPr>
          <t xml:space="preserve">
AR pg.14</t>
        </r>
      </text>
    </comment>
    <comment ref="DV26" authorId="2" shapeId="0" xr:uid="{4F9E5C65-F17D-47A9-ADCC-A02BBEAD55AD}">
      <text>
        <r>
          <rPr>
            <b/>
            <sz val="9"/>
            <color indexed="81"/>
            <rFont val="Tahoma"/>
            <family val="2"/>
          </rPr>
          <t>hongw:</t>
        </r>
        <r>
          <rPr>
            <sz val="9"/>
            <color indexed="81"/>
            <rFont val="Tahoma"/>
            <family val="2"/>
          </rPr>
          <t xml:space="preserve">
AR, p9</t>
        </r>
      </text>
    </comment>
    <comment ref="DW26" authorId="0" shapeId="0" xr:uid="{1F4E40B4-DDDF-41DE-9DD4-A4F0CE5C5016}">
      <text>
        <r>
          <rPr>
            <b/>
            <sz val="9"/>
            <color indexed="81"/>
            <rFont val="Tahoma"/>
            <family val="2"/>
          </rPr>
          <t>Author:</t>
        </r>
        <r>
          <rPr>
            <sz val="9"/>
            <color indexed="81"/>
            <rFont val="Tahoma"/>
            <family val="2"/>
          </rPr>
          <t xml:space="preserve">
Chairman Mr Lai Kuan Loong is an independent director</t>
        </r>
      </text>
    </comment>
    <comment ref="DX26" authorId="0" shapeId="0" xr:uid="{D091DA09-9BEA-4EDA-B4FB-51C27D8B5FBE}">
      <text>
        <r>
          <rPr>
            <b/>
            <sz val="9"/>
            <color indexed="81"/>
            <rFont val="Tahoma"/>
            <family val="2"/>
          </rPr>
          <t>Author:</t>
        </r>
        <r>
          <rPr>
            <sz val="9"/>
            <color indexed="81"/>
            <rFont val="Tahoma"/>
            <family val="2"/>
          </rPr>
          <t xml:space="preserve">
AR pg.26</t>
        </r>
      </text>
    </comment>
    <comment ref="DZ26" authorId="0" shapeId="0" xr:uid="{790F2078-513A-44BC-A325-AE7280AEE6E4}">
      <text>
        <r>
          <rPr>
            <b/>
            <sz val="9"/>
            <color indexed="81"/>
            <rFont val="Tahoma"/>
            <family val="2"/>
          </rPr>
          <t>Author:</t>
        </r>
        <r>
          <rPr>
            <sz val="9"/>
            <color indexed="81"/>
            <rFont val="Tahoma"/>
            <family val="2"/>
          </rPr>
          <t xml:space="preserve">
AR pg.15</t>
        </r>
      </text>
    </comment>
    <comment ref="EB26" authorId="3" shapeId="0" xr:uid="{78A66361-FD16-4073-B830-57F0FBE9565B}">
      <text>
        <r>
          <rPr>
            <b/>
            <sz val="9"/>
            <color indexed="81"/>
            <rFont val="Tahoma"/>
            <family val="2"/>
          </rPr>
          <t>Jun Hui:</t>
        </r>
        <r>
          <rPr>
            <sz val="9"/>
            <color indexed="81"/>
            <rFont val="Tahoma"/>
            <family val="2"/>
          </rPr>
          <t xml:space="preserve">
AR,10</t>
        </r>
      </text>
    </comment>
    <comment ref="EC26" authorId="0" shapeId="0" xr:uid="{556C15A9-EBBB-4E22-9DF1-17C8DA75A2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ED26" authorId="0" shapeId="0" xr:uid="{EDFFCC9E-300F-4B3B-869A-901DCF8F3B6B}">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p.56 </t>
        </r>
      </text>
    </comment>
    <comment ref="DK27" authorId="0" shapeId="0" xr:uid="{C978A400-CFF3-4510-9B2C-0715AAE1CE04}">
      <text>
        <r>
          <rPr>
            <b/>
            <sz val="9"/>
            <color indexed="81"/>
            <rFont val="Tahoma"/>
            <family val="2"/>
          </rPr>
          <t>Author:</t>
        </r>
        <r>
          <rPr>
            <sz val="9"/>
            <color indexed="81"/>
            <rFont val="Tahoma"/>
            <family val="2"/>
          </rPr>
          <t xml:space="preserve">
AR pg 108</t>
        </r>
      </text>
    </comment>
    <comment ref="E31" authorId="0" shapeId="0" xr:uid="{399D580F-F031-476B-AFE3-3BEDF5697FCC}">
      <text>
        <r>
          <rPr>
            <b/>
            <sz val="9"/>
            <color indexed="81"/>
            <rFont val="Tahoma"/>
            <family val="2"/>
          </rPr>
          <t>Author:</t>
        </r>
        <r>
          <rPr>
            <sz val="9"/>
            <color indexed="81"/>
            <rFont val="Tahoma"/>
            <family val="2"/>
          </rPr>
          <t xml:space="preserve">
AR pg.16</t>
        </r>
      </text>
    </comment>
    <comment ref="F31" authorId="0" shapeId="0" xr:uid="{C291A7C6-99A7-4DC7-BEA0-15F1601785E2}">
      <text>
        <r>
          <rPr>
            <b/>
            <sz val="9"/>
            <color indexed="81"/>
            <rFont val="Tahoma"/>
            <family val="2"/>
          </rPr>
          <t>Author:</t>
        </r>
        <r>
          <rPr>
            <sz val="9"/>
            <color indexed="81"/>
            <rFont val="Tahoma"/>
            <family val="2"/>
          </rPr>
          <t xml:space="preserve">
AR pg.28</t>
        </r>
      </text>
    </comment>
    <comment ref="I31" authorId="0" shapeId="0" xr:uid="{9D0A4383-FEF8-4215-BB7F-ED5A1D75C04B}">
      <text>
        <r>
          <rPr>
            <b/>
            <sz val="9"/>
            <color indexed="81"/>
            <rFont val="Tahoma"/>
            <family val="2"/>
          </rPr>
          <t>Author:</t>
        </r>
        <r>
          <rPr>
            <sz val="9"/>
            <color indexed="81"/>
            <rFont val="Tahoma"/>
            <family val="2"/>
          </rPr>
          <t xml:space="preserve">
AR pg.63</t>
        </r>
      </text>
    </comment>
    <comment ref="J31" authorId="0" shapeId="0" xr:uid="{33A3FDF9-5BE2-487B-BBF0-117A90208141}">
      <text>
        <r>
          <rPr>
            <b/>
            <sz val="9"/>
            <color indexed="81"/>
            <rFont val="Tahoma"/>
            <family val="2"/>
          </rPr>
          <t>Author:</t>
        </r>
        <r>
          <rPr>
            <sz val="9"/>
            <color indexed="81"/>
            <rFont val="Tahoma"/>
            <family val="2"/>
          </rPr>
          <t xml:space="preserve">
AR pg.22</t>
        </r>
      </text>
    </comment>
    <comment ref="K31" authorId="0" shapeId="0" xr:uid="{CD2CA134-C3DE-4061-AA2D-8DC78D76ACED}">
      <text>
        <r>
          <rPr>
            <b/>
            <sz val="9"/>
            <color indexed="81"/>
            <rFont val="Tahoma"/>
            <family val="2"/>
          </rPr>
          <t>Author:</t>
        </r>
        <r>
          <rPr>
            <sz val="9"/>
            <color indexed="81"/>
            <rFont val="Tahoma"/>
            <family val="2"/>
          </rPr>
          <t xml:space="preserve">
AR pg.17</t>
        </r>
      </text>
    </comment>
    <comment ref="M31" authorId="0" shapeId="0" xr:uid="{D80C6919-D4EA-4671-B578-9EF96CC32D43}">
      <text>
        <r>
          <rPr>
            <b/>
            <sz val="9"/>
            <color indexed="81"/>
            <rFont val="Tahoma"/>
            <family val="2"/>
          </rPr>
          <t>Author:</t>
        </r>
        <r>
          <rPr>
            <sz val="9"/>
            <color indexed="81"/>
            <rFont val="Tahoma"/>
            <family val="2"/>
          </rPr>
          <t xml:space="preserve">
AR pg.80</t>
        </r>
      </text>
    </comment>
    <comment ref="Q31" authorId="0" shapeId="0" xr:uid="{EAD60E2C-B53B-4E23-944B-DFE730EB083A}">
      <text>
        <r>
          <rPr>
            <b/>
            <sz val="9"/>
            <color indexed="81"/>
            <rFont val="Tahoma"/>
            <family val="2"/>
          </rPr>
          <t>Author:</t>
        </r>
        <r>
          <rPr>
            <sz val="9"/>
            <color indexed="81"/>
            <rFont val="Tahoma"/>
            <family val="2"/>
          </rPr>
          <t xml:space="preserve">
AR, p88</t>
        </r>
      </text>
    </comment>
    <comment ref="R31" authorId="0" shapeId="0" xr:uid="{F0EEC524-88D3-467F-9177-3C4B57BF4B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S31" authorId="0" shapeId="0" xr:uid="{59398401-AEB7-4780-B84A-E32229FFA4D4}">
      <text>
        <r>
          <rPr>
            <b/>
            <sz val="9"/>
            <color indexed="81"/>
            <rFont val="Tahoma"/>
            <family val="2"/>
          </rPr>
          <t>Author:</t>
        </r>
        <r>
          <rPr>
            <sz val="9"/>
            <color indexed="81"/>
            <rFont val="Tahoma"/>
            <family val="2"/>
          </rPr>
          <t xml:space="preserve">
AR, p15</t>
        </r>
      </text>
    </comment>
    <comment ref="T31" authorId="0" shapeId="0" xr:uid="{66CCBBF9-D9AD-46D0-8164-E3F89C4EFCCF}">
      <text>
        <r>
          <rPr>
            <b/>
            <sz val="9"/>
            <color indexed="81"/>
            <rFont val="Tahoma"/>
            <family val="2"/>
          </rPr>
          <t>Author:</t>
        </r>
        <r>
          <rPr>
            <sz val="9"/>
            <color indexed="81"/>
            <rFont val="Tahoma"/>
            <family val="2"/>
          </rPr>
          <t xml:space="preserve">
AR pg.53</t>
        </r>
      </text>
    </comment>
    <comment ref="U31" authorId="0" shapeId="0" xr:uid="{28C1351A-3E66-4ABF-BE50-7B2F79D572B6}">
      <text>
        <r>
          <rPr>
            <b/>
            <sz val="9"/>
            <color indexed="81"/>
            <rFont val="Tahoma"/>
            <family val="2"/>
          </rPr>
          <t>Author:</t>
        </r>
        <r>
          <rPr>
            <sz val="9"/>
            <color indexed="81"/>
            <rFont val="Tahoma"/>
            <family val="2"/>
          </rPr>
          <t xml:space="preserve">
AR pg 51</t>
        </r>
      </text>
    </comment>
    <comment ref="V31" authorId="0" shapeId="0" xr:uid="{87694F91-350C-4FDD-922E-B69339957008}">
      <text>
        <r>
          <rPr>
            <b/>
            <sz val="9"/>
            <color indexed="81"/>
            <rFont val="Tahoma"/>
            <family val="2"/>
          </rPr>
          <t>Author:</t>
        </r>
        <r>
          <rPr>
            <sz val="9"/>
            <color indexed="81"/>
            <rFont val="Tahoma"/>
            <family val="2"/>
          </rPr>
          <t xml:space="preserve">
AR pg 58-59 doesn’t clearly state any diversity policy</t>
        </r>
      </text>
    </comment>
    <comment ref="W31" authorId="0" shapeId="0" xr:uid="{39B68BDC-BA12-4DC0-BD29-0B22300F43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 no policy stated</t>
        </r>
      </text>
    </comment>
    <comment ref="X31" authorId="0" shapeId="0" xr:uid="{2DD83143-5885-4B09-B25B-8F0D7C17D2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t>
        </r>
      </text>
    </comment>
    <comment ref="Y31" authorId="0" shapeId="0" xr:uid="{4514A3A8-032C-4BC7-B9F8-A4DCF8DA1995}">
      <text>
        <r>
          <rPr>
            <b/>
            <sz val="9"/>
            <color indexed="81"/>
            <rFont val="Tahoma"/>
            <family val="2"/>
          </rPr>
          <t>Author:</t>
        </r>
        <r>
          <rPr>
            <sz val="9"/>
            <color indexed="81"/>
            <rFont val="Tahoma"/>
            <family val="2"/>
          </rPr>
          <t xml:space="preserve">
AR p. 47, while the Company has not adopted a formal board diversity policy</t>
        </r>
      </text>
    </comment>
    <comment ref="Z31" authorId="0" shapeId="0" xr:uid="{6641FC7E-646C-459A-9096-71AF51C859F1}">
      <text>
        <r>
          <rPr>
            <b/>
            <sz val="9"/>
            <color indexed="81"/>
            <rFont val="Tahoma"/>
            <family val="2"/>
          </rPr>
          <t>Author:</t>
        </r>
        <r>
          <rPr>
            <sz val="9"/>
            <color indexed="81"/>
            <rFont val="Tahoma"/>
            <family val="2"/>
          </rPr>
          <t xml:space="preserve">
AR pg 25-26</t>
        </r>
      </text>
    </comment>
    <comment ref="AA31" authorId="0" shapeId="0" xr:uid="{ABA80315-AF03-4017-AC2E-51E2E5E2908B}">
      <text>
        <r>
          <rPr>
            <b/>
            <sz val="9"/>
            <color indexed="81"/>
            <rFont val="Tahoma"/>
            <family val="2"/>
          </rPr>
          <t>Author:</t>
        </r>
        <r>
          <rPr>
            <sz val="9"/>
            <color indexed="81"/>
            <rFont val="Tahoma"/>
            <family val="2"/>
          </rPr>
          <t xml:space="preserve">
AR pg 34-35</t>
        </r>
      </text>
    </comment>
    <comment ref="AB31" authorId="0" shapeId="0" xr:uid="{B76DFD4C-B11E-45EE-A19B-83645E7640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P.29-30</t>
        </r>
      </text>
    </comment>
    <comment ref="AD31" authorId="0" shapeId="0" xr:uid="{F6EA599A-7DB9-4A87-9813-422BA68413DF}">
      <text>
        <r>
          <rPr>
            <b/>
            <sz val="9"/>
            <color indexed="81"/>
            <rFont val="Tahoma"/>
            <family val="2"/>
          </rPr>
          <t>Author:</t>
        </r>
        <r>
          <rPr>
            <sz val="9"/>
            <color indexed="81"/>
            <rFont val="Tahoma"/>
            <family val="2"/>
          </rPr>
          <t xml:space="preserve">
AR p. 32, Board Diversity Policy</t>
        </r>
      </text>
    </comment>
    <comment ref="AE31" authorId="0" shapeId="0" xr:uid="{85716264-FA1D-4BC4-9789-96FDB489A2FD}">
      <text>
        <r>
          <rPr>
            <b/>
            <sz val="9"/>
            <color indexed="81"/>
            <rFont val="Tahoma"/>
            <family val="2"/>
          </rPr>
          <t>Author:</t>
        </r>
        <r>
          <rPr>
            <sz val="9"/>
            <color indexed="81"/>
            <rFont val="Tahoma"/>
            <family val="2"/>
          </rPr>
          <t xml:space="preserve">
AR pg.34</t>
        </r>
      </text>
    </comment>
    <comment ref="AF31" authorId="0" shapeId="0" xr:uid="{3C825676-1E9C-495A-89C8-AC72D8CFDC67}">
      <text>
        <r>
          <rPr>
            <b/>
            <sz val="9"/>
            <color indexed="81"/>
            <rFont val="Tahoma"/>
            <family val="2"/>
          </rPr>
          <t>Author:</t>
        </r>
        <r>
          <rPr>
            <sz val="9"/>
            <color indexed="81"/>
            <rFont val="Tahoma"/>
            <family val="2"/>
          </rPr>
          <t xml:space="preserve">
AR 21</t>
        </r>
      </text>
    </comment>
    <comment ref="AG31" authorId="0" shapeId="0" xr:uid="{0C51C8FA-5444-4D90-B675-261B8F7E72BF}">
      <text>
        <r>
          <rPr>
            <b/>
            <sz val="9"/>
            <color indexed="81"/>
            <rFont val="Tahoma"/>
            <family val="2"/>
          </rPr>
          <t>Author:</t>
        </r>
        <r>
          <rPr>
            <sz val="9"/>
            <color indexed="81"/>
            <rFont val="Tahoma"/>
            <family val="2"/>
          </rPr>
          <t xml:space="preserve">
AR pg.38</t>
        </r>
      </text>
    </comment>
    <comment ref="AI31" authorId="0" shapeId="0" xr:uid="{8AF0CA42-CEF5-4B25-A39A-20D5440306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"The NC ensures
a balanced representation at the Board by considering factors such as the diversity of skills, knowledge, experience, gender,
background and age of the Directors"</t>
        </r>
      </text>
    </comment>
    <comment ref="AJ31" authorId="0" shapeId="0" xr:uid="{98F65A62-29FE-4A93-A784-E564FD2148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AK31" authorId="0" shapeId="0" xr:uid="{B9D0D250-99BF-4DA8-B7EF-B3A7B8F559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M31" authorId="0" shapeId="0" xr:uid="{3684D13E-C916-4CCB-A26D-10F76DFE40D6}">
      <text>
        <r>
          <rPr>
            <b/>
            <sz val="9"/>
            <color indexed="81"/>
            <rFont val="Tahoma"/>
            <family val="2"/>
          </rPr>
          <t>Author:</t>
        </r>
        <r>
          <rPr>
            <sz val="9"/>
            <color indexed="81"/>
            <rFont val="Tahoma"/>
            <family val="2"/>
          </rPr>
          <t xml:space="preserve">
AR pg.40</t>
        </r>
      </text>
    </comment>
    <comment ref="AN31" authorId="0" shapeId="0" xr:uid="{F7F87331-55A4-4229-BACC-37B09D07CD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P.104</t>
        </r>
      </text>
    </comment>
    <comment ref="AP31" authorId="0" shapeId="0" xr:uid="{9620DF0B-E9C6-4F07-8B80-1F77B4EAD9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p.38,39</t>
        </r>
      </text>
    </comment>
    <comment ref="AQ31" authorId="0" shapeId="0" xr:uid="{30C78533-7D62-4530-8724-B15098AFE95E}">
      <text>
        <r>
          <rPr>
            <b/>
            <sz val="9"/>
            <color indexed="81"/>
            <rFont val="Tahoma"/>
            <family val="2"/>
          </rPr>
          <t>Author:</t>
        </r>
        <r>
          <rPr>
            <sz val="9"/>
            <color indexed="81"/>
            <rFont val="Tahoma"/>
            <family val="2"/>
          </rPr>
          <t xml:space="preserve">
AR, p. 27</t>
        </r>
      </text>
    </comment>
    <comment ref="AR31" authorId="0" shapeId="0" xr:uid="{68C8283C-A44A-4597-9AE0-94BB8AEC3107}">
      <text>
        <r>
          <rPr>
            <b/>
            <sz val="9"/>
            <color indexed="81"/>
            <rFont val="Tahoma"/>
            <family val="2"/>
          </rPr>
          <t>Author:</t>
        </r>
        <r>
          <rPr>
            <sz val="9"/>
            <color indexed="81"/>
            <rFont val="Tahoma"/>
            <family val="2"/>
          </rPr>
          <t xml:space="preserve">
AR,10-11</t>
        </r>
      </text>
    </comment>
    <comment ref="AS31" authorId="0" shapeId="0" xr:uid="{C9EDFE27-D99A-46C4-A520-C61496DB82B9}">
      <text>
        <r>
          <rPr>
            <b/>
            <sz val="9"/>
            <color indexed="81"/>
            <rFont val="Tahoma"/>
            <family val="2"/>
          </rPr>
          <t>Author:</t>
        </r>
        <r>
          <rPr>
            <sz val="9"/>
            <color indexed="81"/>
            <rFont val="Tahoma"/>
            <family val="2"/>
          </rPr>
          <t xml:space="preserve">
AR, pg 22, "The Board adopted a board diversity policy which recognises the importance of having an eff ective and diverse
Board. The main objective of the policy is to have the appropriate balance of skills, experience, knowledge and other
aspects of diversity (eg. gender, age and nationality) on the Board to support the long-term success of the Group.
Under the policy, the NC is responsible for recommending to the Board the relevant practices to promote and
achieve diversity on the Board."</t>
        </r>
      </text>
    </comment>
    <comment ref="AT31" authorId="0" shapeId="0" xr:uid="{E20CA3E4-D90B-40E2-BB3B-CD6701953B3B}">
      <text>
        <r>
          <rPr>
            <b/>
            <sz val="9"/>
            <color indexed="81"/>
            <rFont val="Tahoma"/>
            <family val="2"/>
          </rPr>
          <t>Author:</t>
        </r>
        <r>
          <rPr>
            <sz val="9"/>
            <color indexed="81"/>
            <rFont val="Tahoma"/>
            <family val="2"/>
          </rPr>
          <t xml:space="preserve">
AR, governance report, pg 15</t>
        </r>
      </text>
    </comment>
    <comment ref="AU31" authorId="0" shapeId="0" xr:uid="{B003CD4B-CB89-47BD-A86F-81B7E5337078}">
      <text>
        <r>
          <rPr>
            <b/>
            <sz val="9"/>
            <color indexed="81"/>
            <rFont val="Tahoma"/>
            <family val="2"/>
          </rPr>
          <t>Author:</t>
        </r>
        <r>
          <rPr>
            <sz val="9"/>
            <color indexed="81"/>
            <rFont val="Tahoma"/>
            <family val="2"/>
          </rPr>
          <t xml:space="preserve">
AR, 35</t>
        </r>
      </text>
    </comment>
    <comment ref="AV31" authorId="0" shapeId="0" xr:uid="{9FBE9436-B7C4-41DA-B9F4-3D8DEB0A2E33}">
      <text>
        <r>
          <rPr>
            <b/>
            <sz val="9"/>
            <color indexed="81"/>
            <rFont val="Tahoma"/>
            <family val="2"/>
          </rPr>
          <t>Author:</t>
        </r>
        <r>
          <rPr>
            <sz val="9"/>
            <color indexed="81"/>
            <rFont val="Tahoma"/>
            <family val="2"/>
          </rPr>
          <t xml:space="preserve">
AR, 20</t>
        </r>
      </text>
    </comment>
    <comment ref="AW31" authorId="0" shapeId="0" xr:uid="{4C4D8625-6F76-4619-A912-6DCA3A74E21B}">
      <text>
        <r>
          <rPr>
            <b/>
            <sz val="9"/>
            <color indexed="81"/>
            <rFont val="Tahoma"/>
            <family val="2"/>
          </rPr>
          <t>Author:</t>
        </r>
        <r>
          <rPr>
            <sz val="9"/>
            <color indexed="81"/>
            <rFont val="Tahoma"/>
            <family val="2"/>
          </rPr>
          <t xml:space="preserve">
AR,26</t>
        </r>
      </text>
    </comment>
    <comment ref="AX31" authorId="0" shapeId="0" xr:uid="{9C359125-F011-4F51-B83A-926B9243ADA6}">
      <text>
        <r>
          <rPr>
            <b/>
            <sz val="9"/>
            <color indexed="81"/>
            <rFont val="Tahoma"/>
            <family val="2"/>
          </rPr>
          <t>Author:</t>
        </r>
        <r>
          <rPr>
            <sz val="9"/>
            <color indexed="81"/>
            <rFont val="Tahoma"/>
            <family val="2"/>
          </rPr>
          <t xml:space="preserve">
AR, 24</t>
        </r>
      </text>
    </comment>
    <comment ref="AY31" authorId="0" shapeId="0" xr:uid="{5FCBC0D8-BEBC-452F-B06A-F4731B453BC4}">
      <text>
        <r>
          <rPr>
            <b/>
            <sz val="9"/>
            <color indexed="81"/>
            <rFont val="Tahoma"/>
            <family val="2"/>
          </rPr>
          <t>Author:</t>
        </r>
        <r>
          <rPr>
            <sz val="9"/>
            <color indexed="81"/>
            <rFont val="Tahoma"/>
            <family val="2"/>
          </rPr>
          <t xml:space="preserve">
AR, p. 53</t>
        </r>
      </text>
    </comment>
    <comment ref="AZ31" authorId="0" shapeId="0" xr:uid="{2C051517-6412-44BA-AC2A-B4E4A7326F25}">
      <text>
        <r>
          <rPr>
            <b/>
            <sz val="9"/>
            <color indexed="81"/>
            <rFont val="Tahoma"/>
            <family val="2"/>
          </rPr>
          <t>Author:</t>
        </r>
        <r>
          <rPr>
            <sz val="9"/>
            <color indexed="81"/>
            <rFont val="Tahoma"/>
            <family val="2"/>
          </rPr>
          <t xml:space="preserve">
AR, p. 31</t>
        </r>
      </text>
    </comment>
    <comment ref="BA31" authorId="0" shapeId="0" xr:uid="{6893ECCA-F208-440F-AB67-5C81C5632D27}">
      <text>
        <r>
          <rPr>
            <b/>
            <sz val="9"/>
            <color indexed="81"/>
            <rFont val="Tahoma"/>
            <family val="2"/>
          </rPr>
          <t>Author:</t>
        </r>
        <r>
          <rPr>
            <sz val="9"/>
            <color indexed="81"/>
            <rFont val="Tahoma"/>
            <family val="2"/>
          </rPr>
          <t xml:space="preserve">
AR, p116</t>
        </r>
      </text>
    </comment>
    <comment ref="BB31" authorId="0" shapeId="0" xr:uid="{0A28C742-E517-452A-9634-BEDC7DF126C1}">
      <text>
        <r>
          <rPr>
            <b/>
            <sz val="9"/>
            <color indexed="81"/>
            <rFont val="Tahoma"/>
            <family val="2"/>
          </rPr>
          <t>Author:</t>
        </r>
        <r>
          <rPr>
            <sz val="9"/>
            <color indexed="81"/>
            <rFont val="Tahoma"/>
            <family val="2"/>
          </rPr>
          <t xml:space="preserve">
AR, pg 20, "The Company has adopted a formal Board diversity policy, where the size of the Board should be
appropriate with no individual or group dominating the Board’s decision-making process. The Board’s
policy with regard to diversity in identifying director nominees is to have an appropriate mix of members
with complementary skills, core competencies and experience for the Group such as accounting or
fi nance, business or management experience and industry knowledge for the eff ective functioning of the
Board, regardless of gender."</t>
        </r>
      </text>
    </comment>
    <comment ref="BC31" authorId="0" shapeId="0" xr:uid="{35ED7989-CC10-4FC1-AC64-54C9CD126868}">
      <text>
        <r>
          <rPr>
            <b/>
            <sz val="9"/>
            <color indexed="81"/>
            <rFont val="Tahoma"/>
            <family val="2"/>
          </rPr>
          <t>Author:</t>
        </r>
        <r>
          <rPr>
            <sz val="9"/>
            <color indexed="81"/>
            <rFont val="Tahoma"/>
            <family val="2"/>
          </rPr>
          <t xml:space="preserve">
AR, p. 44 - 45</t>
        </r>
      </text>
    </comment>
    <comment ref="BD31" authorId="0" shapeId="0" xr:uid="{723171BE-FE32-4E69-B1C6-66C5ABBFFCAF}">
      <text>
        <r>
          <rPr>
            <b/>
            <sz val="9"/>
            <color indexed="81"/>
            <rFont val="Tahoma"/>
            <family val="2"/>
          </rPr>
          <t>Author:</t>
        </r>
        <r>
          <rPr>
            <sz val="9"/>
            <color indexed="81"/>
            <rFont val="Tahoma"/>
            <family val="2"/>
          </rPr>
          <t xml:space="preserve">
AR, p. 74</t>
        </r>
      </text>
    </comment>
    <comment ref="BE31" authorId="0" shapeId="0" xr:uid="{CDF3B3EB-69D6-4BB8-A9CE-CC7BD67B9C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"The Company does not have a board diversity policy, however the Board comprises individuals who have experience in accounting, finance, business, management, industry knowledge and strategic planning experience."</t>
        </r>
      </text>
    </comment>
    <comment ref="BF31" authorId="0" shapeId="0" xr:uid="{A8D09802-DFA2-48D7-B699-3836C97C63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"The Board has adopted a Board Diversity Policy which sets out its policy and framework for promoting
diversity on the Board. These board diversity objectives are achieved by harnessing the
different aspects of diversity, such as professional experiences, business perspectives, skills, knowledge,
gender, age, cultural and educational background, ethnicity and length of service.</t>
        </r>
      </text>
    </comment>
    <comment ref="BG31" authorId="0" shapeId="0" xr:uid="{D20BC86C-D251-4EA8-894D-EFB97D5A8357}">
      <text>
        <r>
          <rPr>
            <b/>
            <sz val="9"/>
            <color indexed="81"/>
            <rFont val="Tahoma"/>
            <family val="2"/>
          </rPr>
          <t>Author:</t>
        </r>
        <r>
          <rPr>
            <sz val="9"/>
            <color indexed="81"/>
            <rFont val="Tahoma"/>
            <family val="2"/>
          </rPr>
          <t xml:space="preserve">
AR p. 60, Practice Guidance 2: Board diversity policy</t>
        </r>
      </text>
    </comment>
    <comment ref="BH31" authorId="0" shapeId="0" xr:uid="{5319133E-7A45-472D-B0E0-7B2FB228FB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32, https://links.sgx.com/FileOpen/UG%20Healthcare_Annual%20Report%202020.ashx?App=Announcement&amp;FileID=634566</t>
        </r>
      </text>
    </comment>
    <comment ref="BI31" authorId="0" shapeId="0" xr:uid="{40656B30-E17A-4533-BF7A-5B74973D3A92}">
      <text>
        <r>
          <rPr>
            <b/>
            <sz val="9"/>
            <color indexed="81"/>
            <rFont val="Tahoma"/>
            <family val="2"/>
          </rPr>
          <t>Author:</t>
        </r>
        <r>
          <rPr>
            <sz val="9"/>
            <color indexed="81"/>
            <rFont val="Tahoma"/>
            <family val="2"/>
          </rPr>
          <t xml:space="preserve">
AR p. 38, Although there is no diversity policy adopted,</t>
        </r>
      </text>
    </comment>
    <comment ref="BJ31" authorId="0" shapeId="0" xr:uid="{F67ED4C7-17B0-4185-8CD7-0FC4032A41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 mentions a board diversity policy, but discloses no info on it</t>
        </r>
      </text>
    </comment>
    <comment ref="BK31" authorId="0" shapeId="0" xr:uid="{F944DE1A-9F4C-4BB5-86BC-1BF01EAB01BA}">
      <text>
        <r>
          <rPr>
            <b/>
            <sz val="9"/>
            <color indexed="81"/>
            <rFont val="Tahoma"/>
            <family val="2"/>
          </rPr>
          <t>Author:</t>
        </r>
        <r>
          <rPr>
            <sz val="9"/>
            <color indexed="81"/>
            <rFont val="Tahoma"/>
            <family val="2"/>
          </rPr>
          <t xml:space="preserve">
AR, p. 70 - 71</t>
        </r>
      </text>
    </comment>
    <comment ref="BL31" authorId="0" shapeId="0" xr:uid="{70674DBB-D952-4FC0-B4F0-9C002E924D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t>
        </r>
      </text>
    </comment>
    <comment ref="BM31" authorId="0" shapeId="0" xr:uid="{259B0E2B-CCF1-4DBA-8990-ADAE87BACEB2}">
      <text>
        <r>
          <rPr>
            <b/>
            <sz val="9"/>
            <color indexed="81"/>
            <rFont val="Tahoma"/>
            <family val="2"/>
          </rPr>
          <t>Author:</t>
        </r>
        <r>
          <rPr>
            <sz val="9"/>
            <color indexed="81"/>
            <rFont val="Tahoma"/>
            <family val="2"/>
          </rPr>
          <t xml:space="preserve">
AR, p45</t>
        </r>
      </text>
    </comment>
    <comment ref="BN31" authorId="0" shapeId="0" xr:uid="{A4C2565B-5511-4AE9-B895-C803FEA69425}">
      <text>
        <r>
          <rPr>
            <b/>
            <sz val="9"/>
            <color indexed="81"/>
            <rFont val="Tahoma"/>
            <family val="2"/>
          </rPr>
          <t>Author:</t>
        </r>
        <r>
          <rPr>
            <sz val="9"/>
            <color indexed="81"/>
            <rFont val="Tahoma"/>
            <family val="2"/>
          </rPr>
          <t xml:space="preserve">
AR, p28</t>
        </r>
      </text>
    </comment>
    <comment ref="BP31" authorId="0" shapeId="0" xr:uid="{52D4CB12-8BA3-452C-A465-881AEFB541EC}">
      <text>
        <r>
          <rPr>
            <b/>
            <sz val="9"/>
            <color indexed="81"/>
            <rFont val="Tahoma"/>
            <family val="2"/>
          </rPr>
          <t>Author:</t>
        </r>
        <r>
          <rPr>
            <sz val="9"/>
            <color indexed="81"/>
            <rFont val="Tahoma"/>
            <family val="2"/>
          </rPr>
          <t xml:space="preserve">
AR, p81</t>
        </r>
      </text>
    </comment>
    <comment ref="BR31" authorId="0" shapeId="0" xr:uid="{5003C04D-3394-49EE-891F-A78A63901B86}">
      <text>
        <r>
          <rPr>
            <b/>
            <sz val="9"/>
            <color indexed="81"/>
            <rFont val="Tahoma"/>
            <family val="2"/>
          </rPr>
          <t>Author:</t>
        </r>
        <r>
          <rPr>
            <sz val="9"/>
            <color indexed="81"/>
            <rFont val="Tahoma"/>
            <family val="2"/>
          </rPr>
          <t xml:space="preserve">
AR, p91</t>
        </r>
      </text>
    </comment>
    <comment ref="BS31" authorId="0" shapeId="0" xr:uid="{287C2D32-809F-4F92-9810-367914828F02}">
      <text>
        <r>
          <rPr>
            <b/>
            <sz val="9"/>
            <color indexed="81"/>
            <rFont val="Tahoma"/>
            <family val="2"/>
          </rPr>
          <t>Author:</t>
        </r>
        <r>
          <rPr>
            <sz val="9"/>
            <color indexed="81"/>
            <rFont val="Tahoma"/>
            <family val="2"/>
          </rPr>
          <t xml:space="preserve">
AR, p70</t>
        </r>
      </text>
    </comment>
    <comment ref="BT31" authorId="0" shapeId="0" xr:uid="{0E3818F6-30E5-4847-A33B-6D4480E19EC0}">
      <text>
        <r>
          <rPr>
            <b/>
            <sz val="9"/>
            <color indexed="81"/>
            <rFont val="Tahoma"/>
            <family val="2"/>
          </rPr>
          <t>Author:</t>
        </r>
        <r>
          <rPr>
            <sz val="9"/>
            <color indexed="81"/>
            <rFont val="Tahoma"/>
            <family val="2"/>
          </rPr>
          <t xml:space="preserve">
AR, p75</t>
        </r>
      </text>
    </comment>
    <comment ref="BU31" authorId="0" shapeId="0" xr:uid="{18C811AA-259F-4EF3-A349-23E54135FF92}">
      <text>
        <r>
          <rPr>
            <b/>
            <sz val="9"/>
            <color indexed="81"/>
            <rFont val="Tahoma"/>
            <family val="2"/>
          </rPr>
          <t>Author:</t>
        </r>
        <r>
          <rPr>
            <sz val="9"/>
            <color indexed="81"/>
            <rFont val="Tahoma"/>
            <family val="2"/>
          </rPr>
          <t xml:space="preserve">
AR, p38</t>
        </r>
      </text>
    </comment>
    <comment ref="BV31" authorId="0" shapeId="0" xr:uid="{477D526F-930D-4EC1-8146-76E47DEC9B62}">
      <text>
        <r>
          <rPr>
            <b/>
            <sz val="9"/>
            <color indexed="81"/>
            <rFont val="Tahoma"/>
            <family val="2"/>
          </rPr>
          <t>Author:</t>
        </r>
        <r>
          <rPr>
            <sz val="9"/>
            <color indexed="81"/>
            <rFont val="Tahoma"/>
            <family val="2"/>
          </rPr>
          <t xml:space="preserve">
AR Pg 58
</t>
        </r>
      </text>
    </comment>
    <comment ref="BX31" authorId="0" shapeId="0" xr:uid="{A5D85AC1-6965-438F-8879-BE8896722C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BY31" authorId="0" shapeId="0" xr:uid="{3025F1FB-F5FD-4EC8-AAA5-AFAFF84A1F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BZ31" authorId="0" shapeId="0" xr:uid="{E2328156-A7C4-4B7F-91A4-01E6E9439CDE}">
      <text>
        <r>
          <rPr>
            <b/>
            <sz val="9"/>
            <color indexed="81"/>
            <rFont val="Tahoma"/>
            <family val="2"/>
          </rPr>
          <t>Author:</t>
        </r>
        <r>
          <rPr>
            <sz val="9"/>
            <color indexed="81"/>
            <rFont val="Tahoma"/>
            <family val="2"/>
          </rPr>
          <t xml:space="preserve">
AR pg 41-42 has no clearly stated board diversity policy</t>
        </r>
      </text>
    </comment>
    <comment ref="CA31" authorId="0" shapeId="0" xr:uid="{392E5E78-2C0E-4F44-9C0E-8A1C0C9024FE}">
      <text>
        <r>
          <rPr>
            <b/>
            <sz val="9"/>
            <color indexed="81"/>
            <rFont val="Tahoma"/>
            <family val="2"/>
          </rPr>
          <t>Author:</t>
        </r>
        <r>
          <rPr>
            <sz val="9"/>
            <color indexed="81"/>
            <rFont val="Tahoma"/>
            <family val="2"/>
          </rPr>
          <t xml:space="preserve">
AR pg 79</t>
        </r>
      </text>
    </comment>
    <comment ref="CB31" authorId="0" shapeId="0" xr:uid="{75F3A98B-FAA9-4658-A89E-2C07A9FFF2EA}">
      <text>
        <r>
          <rPr>
            <b/>
            <sz val="9"/>
            <color indexed="81"/>
            <rFont val="Tahoma"/>
            <family val="2"/>
          </rPr>
          <t>Author:</t>
        </r>
        <r>
          <rPr>
            <sz val="9"/>
            <color indexed="81"/>
            <rFont val="Tahoma"/>
            <family val="2"/>
          </rPr>
          <t xml:space="preserve">
AR pg.193</t>
        </r>
      </text>
    </comment>
    <comment ref="CC31" authorId="0" shapeId="0" xr:uid="{3377B800-DAF2-4DD9-8B26-13147F908E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t>
        </r>
      </text>
    </comment>
    <comment ref="CD31" authorId="0" shapeId="0" xr:uid="{D8C91CEA-3290-4D95-A86D-0BA6336BC7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CE31" authorId="0" shapeId="0" xr:uid="{CCEE1373-51F4-4718-AA20-D49B7B3BF4C7}">
      <text>
        <r>
          <rPr>
            <b/>
            <sz val="9"/>
            <color indexed="81"/>
            <rFont val="Tahoma"/>
            <family val="2"/>
          </rPr>
          <t>Author:</t>
        </r>
        <r>
          <rPr>
            <sz val="9"/>
            <color indexed="81"/>
            <rFont val="Tahoma"/>
            <family val="2"/>
          </rPr>
          <t xml:space="preserve">
AR pg 51</t>
        </r>
      </text>
    </comment>
    <comment ref="CG31" authorId="0" shapeId="0" xr:uid="{0CDB7FAC-0811-470F-83FD-2CC5971147FF}">
      <text>
        <r>
          <rPr>
            <b/>
            <sz val="9"/>
            <color indexed="81"/>
            <rFont val="Tahoma"/>
            <family val="2"/>
          </rPr>
          <t>Author:</t>
        </r>
        <r>
          <rPr>
            <sz val="9"/>
            <color indexed="81"/>
            <rFont val="Tahoma"/>
            <family val="2"/>
          </rPr>
          <t xml:space="preserve">
AR pg 90</t>
        </r>
      </text>
    </comment>
    <comment ref="CH31" authorId="0" shapeId="0" xr:uid="{F9F43FA4-BD26-45FD-A6E4-AC8CA9944B0D}">
      <text>
        <r>
          <rPr>
            <b/>
            <sz val="9"/>
            <color indexed="81"/>
            <rFont val="Tahoma"/>
            <family val="2"/>
          </rPr>
          <t>Author:</t>
        </r>
        <r>
          <rPr>
            <sz val="9"/>
            <color indexed="81"/>
            <rFont val="Tahoma"/>
            <family val="2"/>
          </rPr>
          <t xml:space="preserve">
AR 30/31
</t>
        </r>
      </text>
    </comment>
    <comment ref="CI31" authorId="0" shapeId="0" xr:uid="{E617649B-07CC-4219-9424-3D0EDD3D83DD}">
      <text>
        <r>
          <rPr>
            <b/>
            <sz val="9"/>
            <color indexed="81"/>
            <rFont val="Tahoma"/>
            <family val="2"/>
          </rPr>
          <t>Author:</t>
        </r>
        <r>
          <rPr>
            <sz val="9"/>
            <color indexed="81"/>
            <rFont val="Tahoma"/>
            <family val="2"/>
          </rPr>
          <t xml:space="preserve">
AR pg 78</t>
        </r>
      </text>
    </comment>
    <comment ref="CK31" authorId="0" shapeId="0" xr:uid="{B57D745F-46FA-4D68-9BAE-0B9AF1165B88}">
      <text>
        <r>
          <rPr>
            <b/>
            <sz val="9"/>
            <color indexed="81"/>
            <rFont val="Tahoma"/>
            <family val="2"/>
          </rPr>
          <t>Author:</t>
        </r>
        <r>
          <rPr>
            <sz val="9"/>
            <color indexed="81"/>
            <rFont val="Tahoma"/>
            <family val="2"/>
          </rPr>
          <t xml:space="preserve">
AR,61</t>
        </r>
      </text>
    </comment>
    <comment ref="CN31" authorId="0" shapeId="0" xr:uid="{CC8EF495-BC5E-4841-A219-ADB151342D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CO31" authorId="0" shapeId="0" xr:uid="{DE27245F-7342-4812-AE02-8834D853BA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P31" authorId="0" shapeId="0" xr:uid="{81BF0657-60FD-43B3-B133-C7B73EE730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R31" authorId="0" shapeId="0" xr:uid="{C21067F3-03F5-4AB8-813B-F86642262DC6}">
      <text>
        <r>
          <rPr>
            <b/>
            <sz val="9"/>
            <color indexed="81"/>
            <rFont val="Tahoma"/>
            <family val="2"/>
          </rPr>
          <t>Author:</t>
        </r>
        <r>
          <rPr>
            <sz val="9"/>
            <color indexed="81"/>
            <rFont val="Tahoma"/>
            <family val="2"/>
          </rPr>
          <t xml:space="preserve">
AR (pdf), p. 15 -16</t>
        </r>
      </text>
    </comment>
    <comment ref="CS31" authorId="0" shapeId="0" xr:uid="{3B7320D0-BA5D-40DB-AD27-4DD1E7434E8C}">
      <text>
        <r>
          <rPr>
            <b/>
            <sz val="9"/>
            <color indexed="81"/>
            <rFont val="Tahoma"/>
            <family val="2"/>
          </rPr>
          <t>Author:</t>
        </r>
        <r>
          <rPr>
            <sz val="9"/>
            <color indexed="81"/>
            <rFont val="Tahoma"/>
            <family val="2"/>
          </rPr>
          <t xml:space="preserve">
AR, p. 45</t>
        </r>
      </text>
    </comment>
    <comment ref="CT31" authorId="0" shapeId="0" xr:uid="{DAC237CC-20BD-4FD9-A1C9-FCEF06FEAE11}">
      <text>
        <r>
          <rPr>
            <b/>
            <sz val="9"/>
            <color indexed="81"/>
            <rFont val="Tahoma"/>
            <family val="2"/>
          </rPr>
          <t>Author:</t>
        </r>
        <r>
          <rPr>
            <sz val="9"/>
            <color indexed="81"/>
            <rFont val="Tahoma"/>
            <family val="2"/>
          </rPr>
          <t xml:space="preserve">
AR pg.23</t>
        </r>
      </text>
    </comment>
    <comment ref="CW31" authorId="0" shapeId="0" xr:uid="{78A3D8E8-181D-4E31-AE2D-2FB5CA752B1A}">
      <text>
        <r>
          <rPr>
            <b/>
            <sz val="9"/>
            <color indexed="81"/>
            <rFont val="Tahoma"/>
            <family val="2"/>
          </rPr>
          <t>Author:</t>
        </r>
        <r>
          <rPr>
            <sz val="9"/>
            <color indexed="81"/>
            <rFont val="Tahoma"/>
            <family val="2"/>
          </rPr>
          <t xml:space="preserve">
AR pg.13</t>
        </r>
      </text>
    </comment>
    <comment ref="CX31" authorId="0" shapeId="0" xr:uid="{E37B1A1F-B348-4026-8B10-74E224CA0793}">
      <text>
        <r>
          <rPr>
            <b/>
            <sz val="9"/>
            <color indexed="81"/>
            <rFont val="Tahoma"/>
            <family val="2"/>
          </rPr>
          <t>Author:</t>
        </r>
        <r>
          <rPr>
            <sz val="9"/>
            <color indexed="81"/>
            <rFont val="Tahoma"/>
            <family val="2"/>
          </rPr>
          <t xml:space="preserve">
AR, pg 38</t>
        </r>
      </text>
    </comment>
    <comment ref="CY31" authorId="0" shapeId="0" xr:uid="{5C5D8347-7ABA-48E7-A6C0-ED5C9986D222}">
      <text>
        <r>
          <rPr>
            <b/>
            <sz val="9"/>
            <color indexed="81"/>
            <rFont val="Tahoma"/>
            <family val="2"/>
          </rPr>
          <t xml:space="preserve">Author:
</t>
        </r>
        <r>
          <rPr>
            <sz val="9"/>
            <color indexed="81"/>
            <rFont val="Tahoma"/>
            <family val="2"/>
          </rPr>
          <t>AR pg 94</t>
        </r>
      </text>
    </comment>
    <comment ref="CZ31" authorId="0" shapeId="0" xr:uid="{758A46A7-B873-4463-985F-DFAFB6DFD7C4}">
      <text>
        <r>
          <rPr>
            <b/>
            <sz val="9"/>
            <color indexed="81"/>
            <rFont val="Tahoma"/>
            <family val="2"/>
          </rPr>
          <t>Author:</t>
        </r>
        <r>
          <rPr>
            <sz val="9"/>
            <color indexed="81"/>
            <rFont val="Tahoma"/>
            <family val="2"/>
          </rPr>
          <t xml:space="preserve">
AR,67</t>
        </r>
      </text>
    </comment>
    <comment ref="DA31" authorId="0" shapeId="0" xr:uid="{4AB6CDFF-F7C4-41C8-8078-0A9A0DDAEDF9}">
      <text>
        <r>
          <rPr>
            <b/>
            <sz val="9"/>
            <color indexed="81"/>
            <rFont val="Tahoma"/>
            <family val="2"/>
          </rPr>
          <t>Author:</t>
        </r>
        <r>
          <rPr>
            <sz val="9"/>
            <color indexed="81"/>
            <rFont val="Tahoma"/>
            <family val="2"/>
          </rPr>
          <t xml:space="preserve">
AR,56</t>
        </r>
      </text>
    </comment>
    <comment ref="DB31" authorId="0" shapeId="0" xr:uid="{A4546B0A-237D-427C-9F09-0FE509847E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t>
        </r>
      </text>
    </comment>
    <comment ref="DC31" authorId="0" shapeId="0" xr:uid="{ECF6C3D4-061E-48EE-9378-4A5396650C27}">
      <text>
        <r>
          <rPr>
            <b/>
            <sz val="9"/>
            <color indexed="81"/>
            <rFont val="Tahoma"/>
            <family val="2"/>
          </rPr>
          <t>Author:</t>
        </r>
        <r>
          <rPr>
            <sz val="9"/>
            <color indexed="81"/>
            <rFont val="Tahoma"/>
            <family val="2"/>
          </rPr>
          <t xml:space="preserve">
AR, p. 88 - 89</t>
        </r>
      </text>
    </comment>
    <comment ref="DD31" authorId="0" shapeId="0" xr:uid="{03FCA9A2-617A-4EE6-BFA4-F5C8C63D0BB5}">
      <text>
        <r>
          <rPr>
            <b/>
            <sz val="9"/>
            <color indexed="81"/>
            <rFont val="Tahoma"/>
            <family val="2"/>
          </rPr>
          <t>Author:</t>
        </r>
        <r>
          <rPr>
            <sz val="9"/>
            <color indexed="81"/>
            <rFont val="Tahoma"/>
            <family val="2"/>
          </rPr>
          <t xml:space="preserve">
AR, p. 58 - 59</t>
        </r>
      </text>
    </comment>
    <comment ref="DE31" authorId="0" shapeId="0" xr:uid="{2B791F76-B5FD-4963-8891-FC2A26F43980}">
      <text>
        <r>
          <rPr>
            <b/>
            <sz val="9"/>
            <color indexed="81"/>
            <rFont val="Tahoma"/>
            <family val="2"/>
          </rPr>
          <t>Author:</t>
        </r>
        <r>
          <rPr>
            <sz val="9"/>
            <color indexed="81"/>
            <rFont val="Tahoma"/>
            <family val="2"/>
          </rPr>
          <t xml:space="preserve">
AR,30</t>
        </r>
      </text>
    </comment>
    <comment ref="DF31" authorId="0" shapeId="0" xr:uid="{D50FEA18-398C-4D43-9E6F-AE8ABB7EF183}">
      <text>
        <r>
          <rPr>
            <b/>
            <sz val="9"/>
            <color indexed="81"/>
            <rFont val="Tahoma"/>
            <family val="2"/>
          </rPr>
          <t>Author:</t>
        </r>
        <r>
          <rPr>
            <sz val="9"/>
            <color indexed="81"/>
            <rFont val="Tahoma"/>
            <family val="2"/>
          </rPr>
          <t xml:space="preserve">
AR pg 39</t>
        </r>
      </text>
    </comment>
    <comment ref="DG31" authorId="0" shapeId="0" xr:uid="{EC31F21E-6C21-45F5-B30A-10D00673A0A5}">
      <text>
        <r>
          <rPr>
            <b/>
            <sz val="9"/>
            <color indexed="81"/>
            <rFont val="Tahoma"/>
            <family val="2"/>
          </rPr>
          <t>Author:</t>
        </r>
        <r>
          <rPr>
            <sz val="9"/>
            <color indexed="81"/>
            <rFont val="Tahoma"/>
            <family val="2"/>
          </rPr>
          <t xml:space="preserve">
AR, p. 24</t>
        </r>
      </text>
    </comment>
    <comment ref="DH31" authorId="0" shapeId="0" xr:uid="{0989067E-BD4B-46DB-B6AC-443136FF5696}">
      <text>
        <r>
          <rPr>
            <b/>
            <sz val="9"/>
            <color indexed="81"/>
            <rFont val="Tahoma"/>
            <family val="2"/>
          </rPr>
          <t>Author:</t>
        </r>
        <r>
          <rPr>
            <sz val="9"/>
            <color indexed="81"/>
            <rFont val="Tahoma"/>
            <family val="2"/>
          </rPr>
          <t xml:space="preserve">
AR pg 15</t>
        </r>
      </text>
    </comment>
    <comment ref="DI31" authorId="0" shapeId="0" xr:uid="{82E370E0-7F9D-4B8E-B95A-B3B968BBCC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DJ31" authorId="0" shapeId="0" xr:uid="{54704BA2-168F-4CB2-9226-7D5EF00C69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t>
        </r>
      </text>
    </comment>
    <comment ref="DK31" authorId="0" shapeId="0" xr:uid="{56F6A503-0F99-46AC-A053-A042CD636D94}">
      <text>
        <r>
          <rPr>
            <b/>
            <sz val="9"/>
            <color indexed="81"/>
            <rFont val="Tahoma"/>
            <family val="2"/>
          </rPr>
          <t>Author:</t>
        </r>
        <r>
          <rPr>
            <sz val="9"/>
            <color indexed="81"/>
            <rFont val="Tahoma"/>
            <family val="2"/>
          </rPr>
          <t xml:space="preserve">
AR pg 107</t>
        </r>
      </text>
    </comment>
    <comment ref="DL31" authorId="0" shapeId="0" xr:uid="{5DC723E5-F468-462B-AD46-1ED8B89964FE}">
      <text>
        <r>
          <rPr>
            <b/>
            <sz val="9"/>
            <color indexed="81"/>
            <rFont val="Tahoma"/>
            <family val="2"/>
          </rPr>
          <t>Author:</t>
        </r>
        <r>
          <rPr>
            <sz val="9"/>
            <color indexed="81"/>
            <rFont val="Tahoma"/>
            <family val="2"/>
          </rPr>
          <t xml:space="preserve">
AR pg 69</t>
        </r>
      </text>
    </comment>
    <comment ref="DM31" authorId="0" shapeId="0" xr:uid="{9217BE0E-8AB4-45C2-A580-B3C38877A2F2}">
      <text>
        <r>
          <rPr>
            <b/>
            <sz val="9"/>
            <color indexed="81"/>
            <rFont val="Tahoma"/>
            <family val="2"/>
          </rPr>
          <t>Author:</t>
        </r>
        <r>
          <rPr>
            <sz val="9"/>
            <color indexed="81"/>
            <rFont val="Tahoma"/>
            <family val="2"/>
          </rPr>
          <t xml:space="preserve">
AR, p. 33
No detailed explanation on how they ensure diversity</t>
        </r>
      </text>
    </comment>
    <comment ref="DO31" authorId="0" shapeId="0" xr:uid="{6FF51D2B-0FC6-4179-B409-237A917A6D0F}">
      <text>
        <r>
          <rPr>
            <b/>
            <sz val="9"/>
            <color indexed="81"/>
            <rFont val="Tahoma"/>
            <family val="2"/>
          </rPr>
          <t>Author:</t>
        </r>
        <r>
          <rPr>
            <sz val="9"/>
            <color indexed="81"/>
            <rFont val="Tahoma"/>
            <family val="2"/>
          </rPr>
          <t xml:space="preserve">
AR pg.63</t>
        </r>
      </text>
    </comment>
    <comment ref="DP31" authorId="0" shapeId="0" xr:uid="{D420732D-A9AF-49A2-91E2-78191154889A}">
      <text>
        <r>
          <rPr>
            <b/>
            <sz val="9"/>
            <color indexed="81"/>
            <rFont val="Tahoma"/>
            <family val="2"/>
          </rPr>
          <t>Author:</t>
        </r>
        <r>
          <rPr>
            <sz val="9"/>
            <color indexed="81"/>
            <rFont val="Tahoma"/>
            <family val="2"/>
          </rPr>
          <t xml:space="preserve">
AR, p. 75</t>
        </r>
      </text>
    </comment>
    <comment ref="DR31" authorId="0" shapeId="0" xr:uid="{18C522B2-489E-4F4A-8BBA-726A4ED5AF9B}">
      <text>
        <r>
          <rPr>
            <b/>
            <sz val="9"/>
            <color indexed="81"/>
            <rFont val="Tahoma"/>
            <family val="2"/>
          </rPr>
          <t>Author:</t>
        </r>
        <r>
          <rPr>
            <sz val="9"/>
            <color indexed="81"/>
            <rFont val="Tahoma"/>
            <family val="2"/>
          </rPr>
          <t xml:space="preserve">
AR, p.44: under 'Size and Composition of Board and Board Committees', paragraph 2</t>
        </r>
      </text>
    </comment>
    <comment ref="DS31" authorId="0" shapeId="0" xr:uid="{29470C93-CFA2-4125-A01E-8003A64EE587}">
      <text>
        <r>
          <rPr>
            <b/>
            <sz val="9"/>
            <color indexed="81"/>
            <rFont val="Tahoma"/>
            <family val="2"/>
          </rPr>
          <t>Author:</t>
        </r>
        <r>
          <rPr>
            <sz val="9"/>
            <color indexed="81"/>
            <rFont val="Tahoma"/>
            <family val="2"/>
          </rPr>
          <t xml:space="preserve">
AR p. 66, The Company has adopted a policy on “Developing A High-Performance Board”, recognizing the significance of
diversity in various areas including, professional qualifications, skills, business experience, industry knowledge,
gender, nationalities, tenure of service, seniority and other distinguishing qualities</t>
        </r>
      </text>
    </comment>
    <comment ref="DT31" authorId="0" shapeId="0" xr:uid="{74CA0B96-C8DC-426F-B47C-3DD001443B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elaborated on p. 21
https://www.wingtaiasia.com.sg/uploadfiles/WTHAR2020.pdf</t>
        </r>
      </text>
    </comment>
    <comment ref="DU31" authorId="0" shapeId="0" xr:uid="{D46A5862-B08E-47F9-B47F-2CDC4E91A9F0}">
      <text>
        <r>
          <rPr>
            <b/>
            <sz val="9"/>
            <color indexed="81"/>
            <rFont val="Tahoma"/>
            <family val="2"/>
          </rPr>
          <t>Author:</t>
        </r>
        <r>
          <rPr>
            <sz val="9"/>
            <color indexed="81"/>
            <rFont val="Tahoma"/>
            <family val="2"/>
          </rPr>
          <t xml:space="preserve">
AR pg.24</t>
        </r>
      </text>
    </comment>
    <comment ref="DV31" authorId="0" shapeId="0" xr:uid="{15B50E4E-D3C1-48B1-AA88-8B0B49201853}">
      <text>
        <r>
          <rPr>
            <b/>
            <sz val="9"/>
            <color indexed="81"/>
            <rFont val="Tahoma"/>
            <family val="2"/>
          </rPr>
          <t>Author:</t>
        </r>
        <r>
          <rPr>
            <sz val="9"/>
            <color indexed="81"/>
            <rFont val="Tahoma"/>
            <family val="2"/>
          </rPr>
          <t xml:space="preserve">
AR pg.36</t>
        </r>
      </text>
    </comment>
    <comment ref="DW31" authorId="0" shapeId="0" xr:uid="{8A389D48-7FE9-416A-B43E-05D9F89483B1}">
      <text>
        <r>
          <rPr>
            <b/>
            <sz val="9"/>
            <color indexed="81"/>
            <rFont val="Tahoma"/>
            <family val="2"/>
          </rPr>
          <t>Author:</t>
        </r>
        <r>
          <rPr>
            <sz val="9"/>
            <color indexed="81"/>
            <rFont val="Tahoma"/>
            <family val="2"/>
          </rPr>
          <t xml:space="preserve">
AR, p54</t>
        </r>
      </text>
    </comment>
    <comment ref="DY31" authorId="0" shapeId="0" xr:uid="{B50F33B9-C25F-493D-90E7-F14FA3F4342D}">
      <text>
        <r>
          <rPr>
            <b/>
            <sz val="9"/>
            <color indexed="81"/>
            <rFont val="Tahoma"/>
            <family val="2"/>
          </rPr>
          <t>Author:
AR 20</t>
        </r>
      </text>
    </comment>
    <comment ref="DZ31" authorId="0" shapeId="0" xr:uid="{E7B0C5FE-BB6D-485B-8507-64F540790263}">
      <text>
        <r>
          <rPr>
            <b/>
            <sz val="9"/>
            <color indexed="81"/>
            <rFont val="Tahoma"/>
            <family val="2"/>
          </rPr>
          <t>Author:</t>
        </r>
        <r>
          <rPr>
            <sz val="9"/>
            <color indexed="81"/>
            <rFont val="Tahoma"/>
            <family val="2"/>
          </rPr>
          <t xml:space="preserve">
AR pg.67</t>
        </r>
      </text>
    </comment>
    <comment ref="EA31" authorId="0" shapeId="0" xr:uid="{493E9AE7-D9C1-4653-B5DC-B5F0365DFA8E}">
      <text>
        <r>
          <rPr>
            <b/>
            <sz val="9"/>
            <color indexed="81"/>
            <rFont val="Tahoma"/>
            <family val="2"/>
          </rPr>
          <t>Author:</t>
        </r>
        <r>
          <rPr>
            <sz val="9"/>
            <color indexed="81"/>
            <rFont val="Tahoma"/>
            <family val="2"/>
          </rPr>
          <t xml:space="preserve">
AR 26</t>
        </r>
      </text>
    </comment>
    <comment ref="EB31" authorId="0" shapeId="0" xr:uid="{77B42C4C-A002-4970-9674-621E8297C2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 no diversity policy</t>
        </r>
      </text>
    </comment>
    <comment ref="EC31" authorId="0" shapeId="0" xr:uid="{40031B11-4AF5-46D4-BBF9-39B1B3DACE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20</t>
        </r>
      </text>
    </comment>
    <comment ref="ED31" authorId="0" shapeId="0" xr:uid="{78E187CE-816C-4763-B751-0DB97FA9ED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E32" authorId="0" shapeId="0" xr:uid="{84F7B204-B624-489A-B696-EE046D38A662}">
      <text>
        <r>
          <rPr>
            <b/>
            <sz val="9"/>
            <color indexed="81"/>
            <rFont val="Tahoma"/>
            <family val="2"/>
          </rPr>
          <t>Author:</t>
        </r>
        <r>
          <rPr>
            <sz val="9"/>
            <color indexed="81"/>
            <rFont val="Tahoma"/>
            <family val="2"/>
          </rPr>
          <t xml:space="preserve">
AR pg.14</t>
        </r>
      </text>
    </comment>
    <comment ref="G32" authorId="0" shapeId="0" xr:uid="{13B38988-0B7B-43BD-A81D-C1208FF10DD9}">
      <text>
        <r>
          <rPr>
            <b/>
            <sz val="9"/>
            <color indexed="81"/>
            <rFont val="Tahoma"/>
            <family val="2"/>
          </rPr>
          <t>Author:</t>
        </r>
        <r>
          <rPr>
            <sz val="9"/>
            <color indexed="81"/>
            <rFont val="Tahoma"/>
            <family val="2"/>
          </rPr>
          <t xml:space="preserve">
AR pg.15</t>
        </r>
      </text>
    </comment>
    <comment ref="I32" authorId="0" shapeId="0" xr:uid="{A5C8F2C1-6F67-4FD3-8DA9-EC0ABCD339CA}">
      <text>
        <r>
          <rPr>
            <b/>
            <sz val="9"/>
            <color indexed="81"/>
            <rFont val="Tahoma"/>
            <family val="2"/>
          </rPr>
          <t>Author:</t>
        </r>
        <r>
          <rPr>
            <sz val="9"/>
            <color indexed="81"/>
            <rFont val="Tahoma"/>
            <family val="2"/>
          </rPr>
          <t xml:space="preserve">
AR pg.61</t>
        </r>
      </text>
    </comment>
    <comment ref="J32" authorId="0" shapeId="0" xr:uid="{DB4C2EE0-E179-4551-843F-9A24E4984FB3}">
      <text>
        <r>
          <rPr>
            <b/>
            <sz val="9"/>
            <color indexed="81"/>
            <rFont val="Tahoma"/>
            <family val="2"/>
          </rPr>
          <t>Author:</t>
        </r>
        <r>
          <rPr>
            <sz val="9"/>
            <color indexed="81"/>
            <rFont val="Tahoma"/>
            <family val="2"/>
          </rPr>
          <t xml:space="preserve">
AR pg.20</t>
        </r>
      </text>
    </comment>
    <comment ref="K32" authorId="0" shapeId="0" xr:uid="{C806994A-777D-4527-A1A4-63BFBD13A854}">
      <text>
        <r>
          <rPr>
            <b/>
            <sz val="9"/>
            <color indexed="81"/>
            <rFont val="Tahoma"/>
            <family val="2"/>
          </rPr>
          <t>Author:</t>
        </r>
        <r>
          <rPr>
            <sz val="9"/>
            <color indexed="81"/>
            <rFont val="Tahoma"/>
            <family val="2"/>
          </rPr>
          <t xml:space="preserve">
AR pg.14</t>
        </r>
      </text>
    </comment>
    <comment ref="L32" authorId="0" shapeId="0" xr:uid="{C291FD49-281F-4788-95E0-405359AA69E6}">
      <text>
        <r>
          <rPr>
            <b/>
            <sz val="9"/>
            <color indexed="81"/>
            <rFont val="Tahoma"/>
            <family val="2"/>
          </rPr>
          <t>Author:</t>
        </r>
        <r>
          <rPr>
            <sz val="9"/>
            <color indexed="81"/>
            <rFont val="Tahoma"/>
            <family val="2"/>
          </rPr>
          <t xml:space="preserve">
AR, p18</t>
        </r>
      </text>
    </comment>
    <comment ref="M32" authorId="0" shapeId="0" xr:uid="{2D0C18A8-A7CD-4D12-AC7D-F759C744A8E9}">
      <text>
        <r>
          <rPr>
            <b/>
            <sz val="9"/>
            <color indexed="81"/>
            <rFont val="Tahoma"/>
            <family val="2"/>
          </rPr>
          <t>Author:</t>
        </r>
        <r>
          <rPr>
            <sz val="9"/>
            <color indexed="81"/>
            <rFont val="Tahoma"/>
            <family val="2"/>
          </rPr>
          <t xml:space="preserve">
AR pg.79</t>
        </r>
      </text>
    </comment>
    <comment ref="N32" authorId="0" shapeId="0" xr:uid="{70E960FA-6E77-47C8-9A2C-2433E99027F7}">
      <text>
        <r>
          <rPr>
            <b/>
            <sz val="9"/>
            <color indexed="81"/>
            <rFont val="Tahoma"/>
            <family val="2"/>
          </rPr>
          <t>Author:</t>
        </r>
        <r>
          <rPr>
            <sz val="9"/>
            <color indexed="81"/>
            <rFont val="Tahoma"/>
            <family val="2"/>
          </rPr>
          <t xml:space="preserve">
AR, p26</t>
        </r>
      </text>
    </comment>
    <comment ref="O32" authorId="0" shapeId="0" xr:uid="{42A01394-74FE-491D-8298-84E37E5FB56D}">
      <text>
        <r>
          <rPr>
            <b/>
            <sz val="9"/>
            <color indexed="81"/>
            <rFont val="Tahoma"/>
            <family val="2"/>
          </rPr>
          <t>Author:</t>
        </r>
        <r>
          <rPr>
            <sz val="9"/>
            <color indexed="81"/>
            <rFont val="Tahoma"/>
            <family val="2"/>
          </rPr>
          <t xml:space="preserve">
AR, p24</t>
        </r>
      </text>
    </comment>
    <comment ref="Q32" authorId="0" shapeId="0" xr:uid="{05EB0129-6253-4335-89FF-8225A2E2E8F4}">
      <text>
        <r>
          <rPr>
            <b/>
            <sz val="9"/>
            <color indexed="81"/>
            <rFont val="Tahoma"/>
            <family val="2"/>
          </rPr>
          <t>Author:</t>
        </r>
        <r>
          <rPr>
            <sz val="9"/>
            <color indexed="81"/>
            <rFont val="Tahoma"/>
            <family val="2"/>
          </rPr>
          <t xml:space="preserve">
AR, p78</t>
        </r>
      </text>
    </comment>
    <comment ref="R32" authorId="0" shapeId="0" xr:uid="{7618EEDE-71C0-4310-AE98-E999C37E12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S32" authorId="0" shapeId="0" xr:uid="{38E52791-CD74-4F1D-9A7B-F5352635AC34}">
      <text>
        <r>
          <rPr>
            <b/>
            <sz val="9"/>
            <color indexed="81"/>
            <rFont val="Tahoma"/>
            <family val="2"/>
          </rPr>
          <t>Author:</t>
        </r>
        <r>
          <rPr>
            <sz val="9"/>
            <color indexed="81"/>
            <rFont val="Tahoma"/>
            <family val="2"/>
          </rPr>
          <t xml:space="preserve">
AR, p13</t>
        </r>
      </text>
    </comment>
    <comment ref="T32" authorId="0" shapeId="0" xr:uid="{D622E630-59BA-4679-B265-57628652269D}">
      <text>
        <r>
          <rPr>
            <b/>
            <sz val="9"/>
            <color indexed="81"/>
            <rFont val="Tahoma"/>
            <family val="2"/>
          </rPr>
          <t>Author:</t>
        </r>
        <r>
          <rPr>
            <sz val="9"/>
            <color indexed="81"/>
            <rFont val="Tahoma"/>
            <family val="2"/>
          </rPr>
          <t xml:space="preserve">
AR pg.48</t>
        </r>
      </text>
    </comment>
    <comment ref="U32" authorId="0" shapeId="0" xr:uid="{E730F0D9-1CB8-4233-9ADB-8283BB9292C1}">
      <text>
        <r>
          <rPr>
            <b/>
            <sz val="9"/>
            <color indexed="81"/>
            <rFont val="Tahoma"/>
            <family val="2"/>
          </rPr>
          <t>Author:</t>
        </r>
        <r>
          <rPr>
            <sz val="9"/>
            <color indexed="81"/>
            <rFont val="Tahoma"/>
            <family val="2"/>
          </rPr>
          <t xml:space="preserve">
AR pg 49-50</t>
        </r>
      </text>
    </comment>
    <comment ref="V32" authorId="0" shapeId="0" xr:uid="{72D93689-2464-4300-99B6-1ACB414D2583}">
      <text>
        <r>
          <rPr>
            <b/>
            <sz val="9"/>
            <color indexed="81"/>
            <rFont val="Tahoma"/>
            <family val="2"/>
          </rPr>
          <t>Author:</t>
        </r>
        <r>
          <rPr>
            <sz val="9"/>
            <color indexed="81"/>
            <rFont val="Tahoma"/>
            <family val="2"/>
          </rPr>
          <t xml:space="preserve">
AR pg 54</t>
        </r>
      </text>
    </comment>
    <comment ref="W32" authorId="0" shapeId="0" xr:uid="{DC3061B8-DC80-4AB8-8AB8-C7A560F9BE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X32" authorId="0" shapeId="0" xr:uid="{D5851F80-FCD8-4897-B5E2-0BE3A233F6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P.20-21</t>
        </r>
      </text>
    </comment>
    <comment ref="Y32" authorId="0" shapeId="0" xr:uid="{41D8727C-5890-4FB5-B6D6-FFA1157E53A5}">
      <text>
        <r>
          <rPr>
            <b/>
            <sz val="9"/>
            <color indexed="81"/>
            <rFont val="Tahoma"/>
            <family val="2"/>
          </rPr>
          <t>Author:</t>
        </r>
        <r>
          <rPr>
            <sz val="9"/>
            <color indexed="81"/>
            <rFont val="Tahoma"/>
            <family val="2"/>
          </rPr>
          <t xml:space="preserve">
AR p. 41, All new Directors were given appropriate briefings when they were first appointed to the Board</t>
        </r>
      </text>
    </comment>
    <comment ref="Z32" authorId="0" shapeId="0" xr:uid="{9FFC32CB-2269-4618-9473-B50569F63746}">
      <text>
        <r>
          <rPr>
            <b/>
            <sz val="9"/>
            <color indexed="81"/>
            <rFont val="Tahoma"/>
            <family val="2"/>
          </rPr>
          <t>Author:</t>
        </r>
        <r>
          <rPr>
            <sz val="9"/>
            <color indexed="81"/>
            <rFont val="Tahoma"/>
            <family val="2"/>
          </rPr>
          <t xml:space="preserve">
AR pg 19</t>
        </r>
      </text>
    </comment>
    <comment ref="AA32" authorId="0" shapeId="0" xr:uid="{D90A4231-0833-4DF8-BE71-27C24240AC70}">
      <text>
        <r>
          <rPr>
            <b/>
            <sz val="9"/>
            <color indexed="81"/>
            <rFont val="Tahoma"/>
            <family val="2"/>
          </rPr>
          <t>Author:</t>
        </r>
        <r>
          <rPr>
            <sz val="9"/>
            <color indexed="81"/>
            <rFont val="Tahoma"/>
            <family val="2"/>
          </rPr>
          <t xml:space="preserve">
AR pg 32</t>
        </r>
      </text>
    </comment>
    <comment ref="AB32" authorId="0" shapeId="0" xr:uid="{D2C9D86F-A6AC-4768-9D3A-75D7EDD70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AC32" authorId="0" shapeId="0" xr:uid="{57B9A1B7-0494-4057-A530-F8D9C6F4E9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AD32" authorId="0" shapeId="0" xr:uid="{807C8B70-557D-4D9C-9616-55A241D64F5D}">
      <text>
        <r>
          <rPr>
            <b/>
            <sz val="9"/>
            <color indexed="81"/>
            <rFont val="Tahoma"/>
            <family val="2"/>
          </rPr>
          <t>Author:</t>
        </r>
        <r>
          <rPr>
            <sz val="9"/>
            <color indexed="81"/>
            <rFont val="Tahoma"/>
            <family val="2"/>
          </rPr>
          <t xml:space="preserve">
AR p. 28, Induction, Orientation and Training</t>
        </r>
      </text>
    </comment>
    <comment ref="AE32" authorId="0" shapeId="0" xr:uid="{4F1F5454-1FAB-4316-870D-B048BBDB3F9C}">
      <text>
        <r>
          <rPr>
            <b/>
            <sz val="9"/>
            <color indexed="81"/>
            <rFont val="Tahoma"/>
            <family val="2"/>
          </rPr>
          <t>Author:</t>
        </r>
        <r>
          <rPr>
            <sz val="9"/>
            <color indexed="81"/>
            <rFont val="Tahoma"/>
            <family val="2"/>
          </rPr>
          <t xml:space="preserve">
AR pg.29</t>
        </r>
      </text>
    </comment>
    <comment ref="AF32" authorId="0" shapeId="0" xr:uid="{474770C0-0CA5-411C-88AF-BAEF1D061EC8}">
      <text>
        <r>
          <rPr>
            <b/>
            <sz val="9"/>
            <color indexed="81"/>
            <rFont val="Tahoma"/>
            <family val="2"/>
          </rPr>
          <t>Author:</t>
        </r>
        <r>
          <rPr>
            <sz val="9"/>
            <color indexed="81"/>
            <rFont val="Tahoma"/>
            <family val="2"/>
          </rPr>
          <t xml:space="preserve">
AR 16</t>
        </r>
      </text>
    </comment>
    <comment ref="AG32" authorId="0" shapeId="0" xr:uid="{48125DF1-4979-4DA6-A8D2-56E8FA56E6EB}">
      <text>
        <r>
          <rPr>
            <b/>
            <sz val="9"/>
            <color indexed="81"/>
            <rFont val="Tahoma"/>
            <family val="2"/>
          </rPr>
          <t>Author:</t>
        </r>
        <r>
          <rPr>
            <sz val="9"/>
            <color indexed="81"/>
            <rFont val="Tahoma"/>
            <family val="2"/>
          </rPr>
          <t xml:space="preserve">
AR pg.38</t>
        </r>
      </text>
    </comment>
    <comment ref="AH32" authorId="0" shapeId="0" xr:uid="{966AD700-61D2-47E2-BFD1-BCB03DEC2A52}">
      <text>
        <r>
          <rPr>
            <b/>
            <sz val="9"/>
            <color indexed="81"/>
            <rFont val="Tahoma"/>
            <family val="2"/>
          </rPr>
          <t>Author:</t>
        </r>
        <r>
          <rPr>
            <sz val="9"/>
            <color indexed="81"/>
            <rFont val="Tahoma"/>
            <family val="2"/>
          </rPr>
          <t xml:space="preserve">
AR pg.18</t>
        </r>
      </text>
    </comment>
    <comment ref="AI32" authorId="0" shapeId="0" xr:uid="{3EEF8A19-5518-4278-8AD4-55D30C80FA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"All newly appointed Directors are briefed
by the Chairman of the Board as well as any Board Committees they are appointed to regarding their roles, duties and
responsibilities. They will also attend an orientation programme conducted by the Management to familiarise them with
the Group’s organisation structure, business operations, strategic directions, industry trends, corporate developments and
corporate governance practices as well as their statutory duties and other responsibilities as Directors."</t>
        </r>
      </text>
    </comment>
    <comment ref="AJ32" authorId="0" shapeId="0" xr:uid="{9DE88C7B-EF79-4276-8484-958C076A24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K32" authorId="0" shapeId="0" xr:uid="{6A469B7B-02B7-4632-B02E-7C6FBFAA15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M32" authorId="0" shapeId="0" xr:uid="{A0A61E80-C554-490B-A996-D7D2132416BA}">
      <text>
        <r>
          <rPr>
            <b/>
            <sz val="9"/>
            <color indexed="81"/>
            <rFont val="Tahoma"/>
            <family val="2"/>
          </rPr>
          <t>Author:</t>
        </r>
        <r>
          <rPr>
            <sz val="9"/>
            <color indexed="81"/>
            <rFont val="Tahoma"/>
            <family val="2"/>
          </rPr>
          <t xml:space="preserve">
AR pg.35</t>
        </r>
      </text>
    </comment>
    <comment ref="AN32" authorId="0" shapeId="0" xr:uid="{55F5E333-1C14-43D1-AA7E-5F511A95B0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P.97</t>
        </r>
      </text>
    </comment>
    <comment ref="AO32" authorId="0" shapeId="0" xr:uid="{28C6A9BD-E4A5-4202-A725-3F36380C1063}">
      <text>
        <r>
          <rPr>
            <b/>
            <sz val="9"/>
            <color indexed="81"/>
            <rFont val="Tahoma"/>
            <family val="2"/>
          </rPr>
          <t>Author:</t>
        </r>
        <r>
          <rPr>
            <sz val="9"/>
            <color indexed="81"/>
            <rFont val="Tahoma"/>
            <family val="2"/>
          </rPr>
          <t xml:space="preserve">
AR, pg 27, "All newly-appointed Directors attend an orientation programme to familiarise themselves with the Group’s business,
operations and governance practices. The Board of Directors have the opportunity to visit the Group’s China plants
and meet with the Management to gain a better understanding of the Group’s business operations. In addition,
Directors are provided with the contact numbers and email addresses of key executives, the Company Secretary and
Auditors to facilitate efficient and direct access"</t>
        </r>
      </text>
    </comment>
    <comment ref="AQ32" authorId="0" shapeId="0" xr:uid="{CCBCA474-627E-4CAC-AC53-0789984E4BC7}">
      <text>
        <r>
          <rPr>
            <b/>
            <sz val="9"/>
            <color indexed="81"/>
            <rFont val="Tahoma"/>
            <family val="2"/>
          </rPr>
          <t>Author:</t>
        </r>
        <r>
          <rPr>
            <sz val="9"/>
            <color indexed="81"/>
            <rFont val="Tahoma"/>
            <family val="2"/>
          </rPr>
          <t xml:space="preserve">
AR, p. 23</t>
        </r>
      </text>
    </comment>
    <comment ref="AR32" authorId="0" shapeId="0" xr:uid="{2658EA3C-E35B-48DD-9B60-7931818A4201}">
      <text>
        <r>
          <rPr>
            <b/>
            <sz val="9"/>
            <color indexed="81"/>
            <rFont val="Tahoma"/>
            <family val="2"/>
          </rPr>
          <t>Author:</t>
        </r>
        <r>
          <rPr>
            <sz val="9"/>
            <color indexed="81"/>
            <rFont val="Tahoma"/>
            <family val="2"/>
          </rPr>
          <t xml:space="preserve">
AR,6</t>
        </r>
      </text>
    </comment>
    <comment ref="AS32" authorId="0" shapeId="0" xr:uid="{F3CFD864-395E-4151-A9A1-CAFF09948F3A}">
      <text>
        <r>
          <rPr>
            <b/>
            <sz val="9"/>
            <color indexed="81"/>
            <rFont val="Tahoma"/>
            <family val="2"/>
          </rPr>
          <t>Author:</t>
        </r>
        <r>
          <rPr>
            <sz val="9"/>
            <color indexed="81"/>
            <rFont val="Tahoma"/>
            <family val="2"/>
          </rPr>
          <t xml:space="preserve">
AR, pg 19, "The Company conducts orientation programs for new Directors so that they are familiar with their duties and its
business activities, strategic directions, policies and risks as well as governance practices. Such programs include
briefi ngs by Management and visits to principal subsidiaries."</t>
        </r>
      </text>
    </comment>
    <comment ref="AT32" authorId="0" shapeId="0" xr:uid="{6F6E39CC-E8B5-473D-BA7F-FA469800A664}">
      <text>
        <r>
          <rPr>
            <b/>
            <sz val="9"/>
            <color indexed="81"/>
            <rFont val="Tahoma"/>
            <family val="2"/>
          </rPr>
          <t>Author:</t>
        </r>
        <r>
          <rPr>
            <sz val="9"/>
            <color indexed="81"/>
            <rFont val="Tahoma"/>
            <family val="2"/>
          </rPr>
          <t xml:space="preserve">
AR, governance report, pg 13</t>
        </r>
      </text>
    </comment>
    <comment ref="AU32" authorId="0" shapeId="0" xr:uid="{160025CB-FFB0-497A-949E-2F63196DC08E}">
      <text>
        <r>
          <rPr>
            <b/>
            <sz val="9"/>
            <color indexed="81"/>
            <rFont val="Tahoma"/>
            <family val="2"/>
          </rPr>
          <t>Author:</t>
        </r>
        <r>
          <rPr>
            <sz val="9"/>
            <color indexed="81"/>
            <rFont val="Tahoma"/>
            <family val="2"/>
          </rPr>
          <t xml:space="preserve">
AR, 29</t>
        </r>
      </text>
    </comment>
    <comment ref="AV32" authorId="0" shapeId="0" xr:uid="{9D453B53-A2BA-4EA2-8146-89C6FF051677}">
      <text>
        <r>
          <rPr>
            <b/>
            <sz val="9"/>
            <color indexed="81"/>
            <rFont val="Tahoma"/>
            <family val="2"/>
          </rPr>
          <t>Author:</t>
        </r>
        <r>
          <rPr>
            <sz val="9"/>
            <color indexed="81"/>
            <rFont val="Tahoma"/>
            <family val="2"/>
          </rPr>
          <t xml:space="preserve">
AR, 19</t>
        </r>
      </text>
    </comment>
    <comment ref="AW32" authorId="0" shapeId="0" xr:uid="{543252B7-3AB8-4675-B743-6FFCB4C687FC}">
      <text>
        <r>
          <rPr>
            <b/>
            <sz val="9"/>
            <color indexed="81"/>
            <rFont val="Tahoma"/>
            <family val="2"/>
          </rPr>
          <t>Author:</t>
        </r>
        <r>
          <rPr>
            <sz val="9"/>
            <color indexed="81"/>
            <rFont val="Tahoma"/>
            <family val="2"/>
          </rPr>
          <t xml:space="preserve">
AR,23</t>
        </r>
      </text>
    </comment>
    <comment ref="AX32" authorId="0" shapeId="0" xr:uid="{9D7F9567-33F8-45C9-B51C-82B4C368E213}">
      <text>
        <r>
          <rPr>
            <b/>
            <sz val="9"/>
            <color indexed="81"/>
            <rFont val="Tahoma"/>
            <family val="2"/>
          </rPr>
          <t>Author:</t>
        </r>
        <r>
          <rPr>
            <sz val="9"/>
            <color indexed="81"/>
            <rFont val="Tahoma"/>
            <family val="2"/>
          </rPr>
          <t xml:space="preserve">
AR, 23</t>
        </r>
      </text>
    </comment>
    <comment ref="AY32" authorId="0" shapeId="0" xr:uid="{26F47B39-B5D2-42EE-A92D-150CA9B77829}">
      <text>
        <r>
          <rPr>
            <b/>
            <sz val="9"/>
            <color indexed="81"/>
            <rFont val="Tahoma"/>
            <family val="2"/>
          </rPr>
          <t>Author:</t>
        </r>
        <r>
          <rPr>
            <sz val="9"/>
            <color indexed="81"/>
            <rFont val="Tahoma"/>
            <family val="2"/>
          </rPr>
          <t xml:space="preserve">
AR, p. 51</t>
        </r>
      </text>
    </comment>
    <comment ref="AZ32" authorId="0" shapeId="0" xr:uid="{4A98858B-2BB8-478B-B259-D81F4D9F7928}">
      <text>
        <r>
          <rPr>
            <b/>
            <sz val="9"/>
            <color indexed="81"/>
            <rFont val="Tahoma"/>
            <family val="2"/>
          </rPr>
          <t>Author:</t>
        </r>
        <r>
          <rPr>
            <sz val="9"/>
            <color indexed="81"/>
            <rFont val="Tahoma"/>
            <family val="2"/>
          </rPr>
          <t xml:space="preserve">
AR, p. 27</t>
        </r>
      </text>
    </comment>
    <comment ref="BA32" authorId="0" shapeId="0" xr:uid="{0565A918-1A50-4521-B23E-1ADA49F59988}">
      <text>
        <r>
          <rPr>
            <b/>
            <sz val="9"/>
            <color indexed="81"/>
            <rFont val="Tahoma"/>
            <family val="2"/>
          </rPr>
          <t>Author:</t>
        </r>
        <r>
          <rPr>
            <sz val="9"/>
            <color indexed="81"/>
            <rFont val="Tahoma"/>
            <family val="2"/>
          </rPr>
          <t xml:space="preserve">
AR, p115</t>
        </r>
      </text>
    </comment>
    <comment ref="BB32" authorId="0" shapeId="0" xr:uid="{253631B8-F9FD-4086-8F65-96B4912D8EEF}">
      <text>
        <r>
          <rPr>
            <b/>
            <sz val="9"/>
            <color indexed="81"/>
            <rFont val="Tahoma"/>
            <family val="2"/>
          </rPr>
          <t>Author:</t>
        </r>
        <r>
          <rPr>
            <sz val="9"/>
            <color indexed="81"/>
            <rFont val="Tahoma"/>
            <family val="2"/>
          </rPr>
          <t xml:space="preserve">
AR, pg 16, "The Company will arrange an orientation
program (including onsite visits, if necessary) to new Directors to enable them to familiarise themselves
with the Group’s business and governance practices. They will also be briefed of the relevant regulations,
shares dealing policy of the Company, their notifi cation obligations under the Companies Act (Chapter
50) and Securities and Futures Act."</t>
        </r>
      </text>
    </comment>
    <comment ref="BC32" authorId="0" shapeId="0" xr:uid="{A9D3C9F0-51DB-4540-A016-EDD17F89F198}">
      <text>
        <r>
          <rPr>
            <b/>
            <sz val="9"/>
            <color indexed="81"/>
            <rFont val="Tahoma"/>
            <family val="2"/>
          </rPr>
          <t>Author:</t>
        </r>
        <r>
          <rPr>
            <sz val="9"/>
            <color indexed="81"/>
            <rFont val="Tahoma"/>
            <family val="2"/>
          </rPr>
          <t xml:space="preserve">
AR, p. 40</t>
        </r>
      </text>
    </comment>
    <comment ref="BD32" authorId="0" shapeId="0" xr:uid="{DCA5C94D-CB23-458A-A748-A5C32605231F}">
      <text>
        <r>
          <rPr>
            <b/>
            <sz val="9"/>
            <color indexed="81"/>
            <rFont val="Tahoma"/>
            <family val="2"/>
          </rPr>
          <t>Author:</t>
        </r>
        <r>
          <rPr>
            <sz val="9"/>
            <color indexed="81"/>
            <rFont val="Tahoma"/>
            <family val="2"/>
          </rPr>
          <t xml:space="preserve">
AR, p. 72</t>
        </r>
      </text>
    </comment>
    <comment ref="BE32" authorId="0" shapeId="0" xr:uid="{243B8762-4890-435B-96B4-ED2F1348B7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 "Newly-appointed Directors will receive appropriate orientation and briefings on director’s duties, responsibilities,
disclosure duties and statutory obligations. Newly appointed Directors will also be briefed by the Management
on the business activities of the Group, strategic directions, governance policies, policies on disclosure of
interests in securities, the rules relating to disclosure of any conflict of interest in a transaction involving the
Company, prohibitions in dealing in the Company’s securities and restrictions on disclosure of price sensitive
information. In addition, they are also given the opportunity to visit the Group’s operational facilities and meet
with the management to gain a better understanding of the Group’s business operations." (not detailed enough)</t>
        </r>
      </text>
    </comment>
    <comment ref="BF32" authorId="0" shapeId="0" xr:uid="{2AABF88A-8144-4F62-9369-2FAAC15A2F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has an orientation program for all newly appointed Directors, and briefings provided by
Management to better understand the Group’s business operations, including the opportunity to visit the
key operations of the Group and to meet with key management personnel"</t>
        </r>
      </text>
    </comment>
    <comment ref="BG32" authorId="0" shapeId="0" xr:uid="{8C5A4AC4-EC69-44BC-93A4-E627CE30FEBE}">
      <text>
        <r>
          <rPr>
            <b/>
            <sz val="9"/>
            <color indexed="81"/>
            <rFont val="Tahoma"/>
            <family val="2"/>
          </rPr>
          <t>Author:</t>
        </r>
        <r>
          <rPr>
            <sz val="9"/>
            <color indexed="81"/>
            <rFont val="Tahoma"/>
            <family val="2"/>
          </rPr>
          <t xml:space="preserve">
AR p. 54, All new Directors appointed to the Board are briefed on the Group’s activities, strategic direction and policies, key business
risks, and the regulatory environment in which the Group operates</t>
        </r>
      </text>
    </comment>
    <comment ref="BH32" authorId="0" shapeId="0" xr:uid="{B2D0E7F3-580D-47D7-AE4C-44A2035F87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https://links.sgx.com/FileOpen/UG%20Healthcare_Annual%20Report%202020.ashx?App=Announcement&amp;FileID=634566</t>
        </r>
      </text>
    </comment>
    <comment ref="BI32" authorId="0" shapeId="0" xr:uid="{BC6EF563-5406-4554-B69C-05A5FAC30594}">
      <text>
        <r>
          <rPr>
            <b/>
            <sz val="9"/>
            <color indexed="81"/>
            <rFont val="Tahoma"/>
            <family val="2"/>
          </rPr>
          <t>Author:</t>
        </r>
        <r>
          <rPr>
            <sz val="9"/>
            <color indexed="81"/>
            <rFont val="Tahoma"/>
            <family val="2"/>
          </rPr>
          <t xml:space="preserve">
AR p. 34, ew Directors will also be briefed during the orientation program on the overview of the business operations,
the latest results announced, the Company’s corporate governance practices, regulatory regime, their duties as Directors
and the relevant Board Committee’s terms of reference. </t>
        </r>
      </text>
    </comment>
    <comment ref="BJ32" authorId="0" shapeId="0" xr:uid="{EE92F783-6BD2-4D81-8465-21D383FF24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t>
        </r>
      </text>
    </comment>
    <comment ref="BK32" authorId="0" shapeId="0" xr:uid="{6A2894E0-7FC5-4E01-86CA-AEBAA9594CE8}">
      <text>
        <r>
          <rPr>
            <b/>
            <sz val="9"/>
            <color indexed="81"/>
            <rFont val="Tahoma"/>
            <family val="2"/>
          </rPr>
          <t>Author:</t>
        </r>
        <r>
          <rPr>
            <sz val="9"/>
            <color indexed="81"/>
            <rFont val="Tahoma"/>
            <family val="2"/>
          </rPr>
          <t xml:space="preserve">
AR, p. 67</t>
        </r>
      </text>
    </comment>
    <comment ref="BL32" authorId="0" shapeId="0" xr:uid="{F5F9B6B1-48A0-4032-A4AC-2CF608BF76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t>
        </r>
      </text>
    </comment>
    <comment ref="BN32" authorId="0" shapeId="0" xr:uid="{71FAD9E4-EF96-49D0-8213-C56726D0A609}">
      <text>
        <r>
          <rPr>
            <b/>
            <sz val="9"/>
            <color indexed="81"/>
            <rFont val="Tahoma"/>
            <family val="2"/>
          </rPr>
          <t>Author:</t>
        </r>
        <r>
          <rPr>
            <sz val="9"/>
            <color indexed="81"/>
            <rFont val="Tahoma"/>
            <family val="2"/>
          </rPr>
          <t xml:space="preserve">
AR, p23</t>
        </r>
      </text>
    </comment>
    <comment ref="BO32" authorId="0" shapeId="0" xr:uid="{5A9EB316-445E-4662-96A7-EB16C221FD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newly appointed
director will be given an orientation and comprehensive briefing by Management on the Group’s corporate profile, and the Group’s strategies, plans, businesses and operations. The Company will also ensure that new directors with no prior experience as a director of a listed company undergo training in the roles and responsibilities of a director of a listed issuer as prescribed under
the Listing Manual of the SGX-ST.
AR p61</t>
        </r>
      </text>
    </comment>
    <comment ref="BP32" authorId="0" shapeId="0" xr:uid="{E69C4EEC-A49E-4DC6-9F4A-B7F1445AA0F5}">
      <text>
        <r>
          <rPr>
            <b/>
            <sz val="9"/>
            <color indexed="81"/>
            <rFont val="Tahoma"/>
            <family val="2"/>
          </rPr>
          <t>Author:</t>
        </r>
        <r>
          <rPr>
            <sz val="9"/>
            <color indexed="81"/>
            <rFont val="Tahoma"/>
            <family val="2"/>
          </rPr>
          <t xml:space="preserve">
AR, p74</t>
        </r>
      </text>
    </comment>
    <comment ref="BQ32" authorId="0" shapeId="0" xr:uid="{CF5F10FF-3505-4753-8339-72F5D9B7E4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Upon appointment of a new Director, a formal letter setting out his duties and responsibilities will be provided
AR p26
Comment: no orientation/induction, just letter</t>
        </r>
      </text>
    </comment>
    <comment ref="BR32" authorId="0" shapeId="0" xr:uid="{1775D582-16B5-4450-997C-84CC233CA414}">
      <text>
        <r>
          <rPr>
            <b/>
            <sz val="9"/>
            <color indexed="81"/>
            <rFont val="Tahoma"/>
            <family val="2"/>
          </rPr>
          <t>Author:</t>
        </r>
        <r>
          <rPr>
            <sz val="9"/>
            <color indexed="81"/>
            <rFont val="Tahoma"/>
            <family val="2"/>
          </rPr>
          <t xml:space="preserve">
AR, p93</t>
        </r>
      </text>
    </comment>
    <comment ref="BT32" authorId="0" shapeId="0" xr:uid="{F032CE0C-0631-47EF-BB92-D538ECD5D137}">
      <text>
        <r>
          <rPr>
            <b/>
            <sz val="9"/>
            <color indexed="81"/>
            <rFont val="Tahoma"/>
            <family val="2"/>
          </rPr>
          <t>Author:</t>
        </r>
        <r>
          <rPr>
            <sz val="9"/>
            <color indexed="81"/>
            <rFont val="Tahoma"/>
            <family val="2"/>
          </rPr>
          <t xml:space="preserve">
AR, p70</t>
        </r>
      </text>
    </comment>
    <comment ref="BU32" authorId="0" shapeId="0" xr:uid="{A00B67F5-4D31-4127-A8AF-04FD7F37AB13}">
      <text>
        <r>
          <rPr>
            <b/>
            <sz val="9"/>
            <color indexed="81"/>
            <rFont val="Tahoma"/>
            <family val="2"/>
          </rPr>
          <t>Author:</t>
        </r>
        <r>
          <rPr>
            <sz val="9"/>
            <color indexed="81"/>
            <rFont val="Tahoma"/>
            <family val="2"/>
          </rPr>
          <t xml:space="preserve">
AR, p34</t>
        </r>
      </text>
    </comment>
    <comment ref="BV32" authorId="0" shapeId="0" xr:uid="{EBE888B0-77E4-4E83-B8B1-D1A22A6EAF79}">
      <text>
        <r>
          <rPr>
            <b/>
            <sz val="9"/>
            <color indexed="81"/>
            <rFont val="Tahoma"/>
            <family val="2"/>
          </rPr>
          <t>Author:</t>
        </r>
        <r>
          <rPr>
            <sz val="9"/>
            <color indexed="81"/>
            <rFont val="Tahoma"/>
            <family val="2"/>
          </rPr>
          <t xml:space="preserve">
AR 54
</t>
        </r>
      </text>
    </comment>
    <comment ref="BW32" authorId="0" shapeId="0" xr:uid="{A8E159FC-BC85-47B6-98DC-8E44C9206140}">
      <text>
        <r>
          <rPr>
            <b/>
            <sz val="9"/>
            <color indexed="81"/>
            <rFont val="Tahoma"/>
            <family val="2"/>
          </rPr>
          <t>Author:</t>
        </r>
        <r>
          <rPr>
            <sz val="9"/>
            <color indexed="81"/>
            <rFont val="Tahoma"/>
            <family val="2"/>
          </rPr>
          <t xml:space="preserve">
AR, p119</t>
        </r>
      </text>
    </comment>
    <comment ref="BX32" authorId="0" shapeId="0" xr:uid="{D184C63E-94DE-4699-9924-9229071663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BY32" authorId="0" shapeId="0" xr:uid="{74A9E787-341C-4641-9E67-88398D19B2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BZ32" authorId="0" shapeId="0" xr:uid="{1B32D18D-C400-4E78-BB56-45BF419ADA3C}">
      <text>
        <r>
          <rPr>
            <b/>
            <sz val="9"/>
            <color indexed="81"/>
            <rFont val="Tahoma"/>
            <family val="2"/>
          </rPr>
          <t>Author:</t>
        </r>
        <r>
          <rPr>
            <sz val="9"/>
            <color indexed="81"/>
            <rFont val="Tahoma"/>
            <family val="2"/>
          </rPr>
          <t xml:space="preserve">
AR pg 46</t>
        </r>
      </text>
    </comment>
    <comment ref="CA32" authorId="0" shapeId="0" xr:uid="{7BD1E3F2-157C-4AB5-BF6A-6A54A41F8D24}">
      <text>
        <r>
          <rPr>
            <b/>
            <sz val="9"/>
            <color indexed="81"/>
            <rFont val="Tahoma"/>
            <family val="2"/>
          </rPr>
          <t>Author:</t>
        </r>
        <r>
          <rPr>
            <sz val="9"/>
            <color indexed="81"/>
            <rFont val="Tahoma"/>
            <family val="2"/>
          </rPr>
          <t xml:space="preserve">
AR pg 70-71</t>
        </r>
      </text>
    </comment>
    <comment ref="CB32" authorId="0" shapeId="0" xr:uid="{F76BB7D4-DEDD-46B1-A6E3-780D8D151D53}">
      <text>
        <r>
          <rPr>
            <b/>
            <sz val="9"/>
            <color indexed="81"/>
            <rFont val="Tahoma"/>
            <family val="2"/>
          </rPr>
          <t>Author:</t>
        </r>
        <r>
          <rPr>
            <sz val="9"/>
            <color indexed="81"/>
            <rFont val="Tahoma"/>
            <family val="2"/>
          </rPr>
          <t xml:space="preserve">
AR pg.191</t>
        </r>
      </text>
    </comment>
    <comment ref="CC32" authorId="0" shapeId="0" xr:uid="{AC2FF2E6-E3F0-43C9-B217-B3ADDCEDDB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CD32" authorId="0" shapeId="0" xr:uid="{BD8BE869-A083-43EB-921A-9CDF83C93F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E32" authorId="0" shapeId="0" xr:uid="{C92A186F-23CA-47C2-8625-47BB8F62C5C4}">
      <text>
        <r>
          <rPr>
            <b/>
            <sz val="9"/>
            <color indexed="81"/>
            <rFont val="Tahoma"/>
            <family val="2"/>
          </rPr>
          <t>Author:</t>
        </r>
        <r>
          <rPr>
            <sz val="9"/>
            <color indexed="81"/>
            <rFont val="Tahoma"/>
            <family val="2"/>
          </rPr>
          <t xml:space="preserve">
AR pg 47-48</t>
        </r>
      </text>
    </comment>
    <comment ref="CG32" authorId="0" shapeId="0" xr:uid="{A9A6ECEB-66CA-43B5-93AA-A27851CC8D66}">
      <text>
        <r>
          <rPr>
            <b/>
            <sz val="9"/>
            <color indexed="81"/>
            <rFont val="Tahoma"/>
            <family val="2"/>
          </rPr>
          <t>Author:</t>
        </r>
        <r>
          <rPr>
            <sz val="9"/>
            <color indexed="81"/>
            <rFont val="Tahoma"/>
            <family val="2"/>
          </rPr>
          <t xml:space="preserve">
AR pg 88</t>
        </r>
      </text>
    </comment>
    <comment ref="CH32" authorId="0" shapeId="0" xr:uid="{688C01C6-8331-4EAE-85F1-2454C5A42211}">
      <text>
        <r>
          <rPr>
            <b/>
            <sz val="9"/>
            <color indexed="81"/>
            <rFont val="Tahoma"/>
            <family val="2"/>
          </rPr>
          <t>Author:</t>
        </r>
        <r>
          <rPr>
            <sz val="9"/>
            <color indexed="81"/>
            <rFont val="Tahoma"/>
            <family val="2"/>
          </rPr>
          <t xml:space="preserve">
AR 27/28</t>
        </r>
      </text>
    </comment>
    <comment ref="CI32" authorId="0" shapeId="0" xr:uid="{BA6C78CB-8617-4265-B6B4-8A9FB80284A6}">
      <text>
        <r>
          <rPr>
            <b/>
            <sz val="9"/>
            <color indexed="81"/>
            <rFont val="Tahoma"/>
            <family val="2"/>
          </rPr>
          <t>Author:</t>
        </r>
        <r>
          <rPr>
            <sz val="9"/>
            <color indexed="81"/>
            <rFont val="Tahoma"/>
            <family val="2"/>
          </rPr>
          <t xml:space="preserve">
AR pg 80</t>
        </r>
      </text>
    </comment>
    <comment ref="CJ32" authorId="0" shapeId="0" xr:uid="{EB4DA3AA-97C3-4891-B621-749A26B33381}">
      <text>
        <r>
          <rPr>
            <b/>
            <sz val="9"/>
            <color indexed="81"/>
            <rFont val="Tahoma"/>
            <family val="2"/>
          </rPr>
          <t>Author:</t>
        </r>
        <r>
          <rPr>
            <sz val="9"/>
            <color indexed="81"/>
            <rFont val="Tahoma"/>
            <family val="2"/>
          </rPr>
          <t xml:space="preserve">
ar 13</t>
        </r>
      </text>
    </comment>
    <comment ref="CK32" authorId="0" shapeId="0" xr:uid="{5246EB5B-D488-4E7E-B3F6-94E4DC9028DE}">
      <text>
        <r>
          <rPr>
            <b/>
            <sz val="9"/>
            <color indexed="81"/>
            <rFont val="Tahoma"/>
            <family val="2"/>
          </rPr>
          <t>Author:</t>
        </r>
        <r>
          <rPr>
            <sz val="9"/>
            <color indexed="81"/>
            <rFont val="Tahoma"/>
            <family val="2"/>
          </rPr>
          <t xml:space="preserve">
AR,55</t>
        </r>
      </text>
    </comment>
    <comment ref="CL32" authorId="0" shapeId="0" xr:uid="{608C1EEC-6D56-4C9B-A6DD-2A8CD6291189}">
      <text>
        <r>
          <rPr>
            <b/>
            <sz val="9"/>
            <color indexed="81"/>
            <rFont val="Tahoma"/>
            <family val="2"/>
          </rPr>
          <t>Author:</t>
        </r>
        <r>
          <rPr>
            <sz val="9"/>
            <color indexed="81"/>
            <rFont val="Tahoma"/>
            <family val="2"/>
          </rPr>
          <t xml:space="preserve">
ar 31</t>
        </r>
      </text>
    </comment>
    <comment ref="CM32" authorId="0" shapeId="0" xr:uid="{24604D08-298B-43B7-9622-3722567603E5}">
      <text>
        <r>
          <rPr>
            <b/>
            <sz val="9"/>
            <color indexed="81"/>
            <rFont val="Tahoma"/>
            <family val="2"/>
          </rPr>
          <t>Author:</t>
        </r>
        <r>
          <rPr>
            <sz val="9"/>
            <color indexed="81"/>
            <rFont val="Tahoma"/>
            <family val="2"/>
          </rPr>
          <t xml:space="preserve">
ar 52</t>
        </r>
      </text>
    </comment>
    <comment ref="CN32" authorId="0" shapeId="0" xr:uid="{68BA83B9-CDB6-4E93-BEF0-39FB4705A5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p.53-54</t>
        </r>
      </text>
    </comment>
    <comment ref="CO32" authorId="0" shapeId="0" xr:uid="{98A8C7B7-E233-4C3A-A17A-2AFC0B65EE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P32" authorId="0" shapeId="0" xr:uid="{942B2310-36E4-4B74-B23B-283E6F6FC302}">
      <text>
        <r>
          <rPr>
            <b/>
            <sz val="9"/>
            <color indexed="81"/>
            <rFont val="Tahoma"/>
            <family val="2"/>
          </rPr>
          <t>Author:</t>
        </r>
        <r>
          <rPr>
            <sz val="9"/>
            <color indexed="81"/>
            <rFont val="Tahoma"/>
            <family val="2"/>
          </rPr>
          <t xml:space="preserve">
AR, p30</t>
        </r>
      </text>
    </comment>
    <comment ref="CQ32" authorId="4" shapeId="0" xr:uid="{8ECA9DB4-B1A5-4B5A-A84B-2A58D4A9C276}">
      <text>
        <r>
          <rPr>
            <b/>
            <sz val="9"/>
            <color indexed="81"/>
            <rFont val="Tahoma"/>
            <family val="2"/>
          </rPr>
          <t>Chua Cheng Tat:</t>
        </r>
        <r>
          <rPr>
            <sz val="9"/>
            <color indexed="81"/>
            <rFont val="Tahoma"/>
            <family val="2"/>
          </rPr>
          <t xml:space="preserve">
AR pg.47</t>
        </r>
      </text>
    </comment>
    <comment ref="CR32" authorId="0" shapeId="0" xr:uid="{D6DC52A5-BA34-4484-B13A-A288223F4CEB}">
      <text>
        <r>
          <rPr>
            <b/>
            <sz val="9"/>
            <color indexed="81"/>
            <rFont val="Tahoma"/>
            <family val="2"/>
          </rPr>
          <t>Author:</t>
        </r>
        <r>
          <rPr>
            <sz val="9"/>
            <color indexed="81"/>
            <rFont val="Tahoma"/>
            <family val="2"/>
          </rPr>
          <t xml:space="preserve">
AR (pdf), p. 15</t>
        </r>
      </text>
    </comment>
    <comment ref="CS32" authorId="0" shapeId="0" xr:uid="{2C19989A-8460-4E89-BA57-3BB0A8B913EB}">
      <text>
        <r>
          <rPr>
            <b/>
            <sz val="9"/>
            <color indexed="81"/>
            <rFont val="Tahoma"/>
            <family val="2"/>
          </rPr>
          <t>Author:</t>
        </r>
        <r>
          <rPr>
            <sz val="9"/>
            <color indexed="81"/>
            <rFont val="Tahoma"/>
            <family val="2"/>
          </rPr>
          <t xml:space="preserve">
AR, p. 42</t>
        </r>
      </text>
    </comment>
    <comment ref="CT32" authorId="0" shapeId="0" xr:uid="{BA68F779-C803-4643-8692-96C82EC125B2}">
      <text>
        <r>
          <rPr>
            <b/>
            <sz val="9"/>
            <color indexed="81"/>
            <rFont val="Tahoma"/>
            <family val="2"/>
          </rPr>
          <t>Author:</t>
        </r>
        <r>
          <rPr>
            <sz val="9"/>
            <color indexed="81"/>
            <rFont val="Tahoma"/>
            <family val="2"/>
          </rPr>
          <t xml:space="preserve">
AR pg.20</t>
        </r>
      </text>
    </comment>
    <comment ref="CU32" authorId="0" shapeId="0" xr:uid="{FEE9D9DA-4849-4CE9-AFF1-FA862E8FE2DB}">
      <text>
        <r>
          <rPr>
            <b/>
            <sz val="9"/>
            <color indexed="81"/>
            <rFont val="Tahoma"/>
            <family val="2"/>
          </rPr>
          <t>Author:</t>
        </r>
        <r>
          <rPr>
            <sz val="9"/>
            <color indexed="81"/>
            <rFont val="Tahoma"/>
            <family val="2"/>
          </rPr>
          <t xml:space="preserve">
AR pg.47</t>
        </r>
      </text>
    </comment>
    <comment ref="CV32" authorId="0" shapeId="0" xr:uid="{2F487CBC-32C6-48AF-BADE-BA72EAC77E24}">
      <text>
        <r>
          <rPr>
            <b/>
            <sz val="9"/>
            <color indexed="81"/>
            <rFont val="Tahoma"/>
            <family val="2"/>
          </rPr>
          <t>Author:</t>
        </r>
        <r>
          <rPr>
            <sz val="9"/>
            <color indexed="81"/>
            <rFont val="Tahoma"/>
            <family val="2"/>
          </rPr>
          <t xml:space="preserve">
AR pg.18</t>
        </r>
      </text>
    </comment>
    <comment ref="CW32" authorId="0" shapeId="0" xr:uid="{55DD49EE-8692-4B48-98F8-5B63245384B6}">
      <text>
        <r>
          <rPr>
            <b/>
            <sz val="9"/>
            <color indexed="81"/>
            <rFont val="Tahoma"/>
            <family val="2"/>
          </rPr>
          <t>Author:</t>
        </r>
        <r>
          <rPr>
            <sz val="9"/>
            <color indexed="81"/>
            <rFont val="Tahoma"/>
            <family val="2"/>
          </rPr>
          <t xml:space="preserve">
AR pg.12</t>
        </r>
      </text>
    </comment>
    <comment ref="CX32" authorId="0" shapeId="0" xr:uid="{C4D183C8-1B3B-45FE-9B55-3B5F2D7561EA}">
      <text>
        <r>
          <rPr>
            <b/>
            <sz val="9"/>
            <color indexed="81"/>
            <rFont val="Tahoma"/>
            <family val="2"/>
          </rPr>
          <t>Author:</t>
        </r>
        <r>
          <rPr>
            <sz val="9"/>
            <color indexed="81"/>
            <rFont val="Tahoma"/>
            <family val="2"/>
          </rPr>
          <t xml:space="preserve">
AR, pg 35, "Orientation programmes will be organised during the year for new incoming Directors to ensure that they are
familiar with the Company’s key businesses and corporate governance practices. This also allows the new
Director to get acquainted with Senior Management, thereby facilitating board interaction and independent
access to Senior Management. Directors may also at any time request further explanations, briefings and
informal discussions on any aspect of the Company’s operations or business."</t>
        </r>
      </text>
    </comment>
    <comment ref="CY32" authorId="0" shapeId="0" xr:uid="{37425239-F503-451E-B80F-6514AE34799E}">
      <text>
        <r>
          <rPr>
            <b/>
            <sz val="9"/>
            <color indexed="81"/>
            <rFont val="Tahoma"/>
            <family val="2"/>
          </rPr>
          <t>Author:</t>
        </r>
        <r>
          <rPr>
            <sz val="9"/>
            <color indexed="81"/>
            <rFont val="Tahoma"/>
            <family val="2"/>
          </rPr>
          <t xml:space="preserve">
AR pg 93-94</t>
        </r>
      </text>
    </comment>
    <comment ref="CZ32" authorId="0" shapeId="0" xr:uid="{7CD2434A-40F2-464D-BE2A-7BA6B4B25F96}">
      <text>
        <r>
          <rPr>
            <b/>
            <sz val="9"/>
            <color indexed="81"/>
            <rFont val="Tahoma"/>
            <family val="2"/>
          </rPr>
          <t>Author:</t>
        </r>
        <r>
          <rPr>
            <sz val="9"/>
            <color indexed="81"/>
            <rFont val="Tahoma"/>
            <family val="2"/>
          </rPr>
          <t xml:space="preserve">
AR,63</t>
        </r>
      </text>
    </comment>
    <comment ref="DA32" authorId="0" shapeId="0" xr:uid="{91A1F27E-0CCE-4375-84B4-5FFBFA3538FC}">
      <text>
        <r>
          <rPr>
            <b/>
            <sz val="9"/>
            <color indexed="81"/>
            <rFont val="Tahoma"/>
            <family val="2"/>
          </rPr>
          <t>Author:</t>
        </r>
        <r>
          <rPr>
            <sz val="9"/>
            <color indexed="81"/>
            <rFont val="Tahoma"/>
            <family val="2"/>
          </rPr>
          <t xml:space="preserve">
AR,52</t>
        </r>
      </text>
    </comment>
    <comment ref="DB32" authorId="0" shapeId="0" xr:uid="{0A117161-A0B9-45E3-863E-C0A2A1C402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C32" authorId="0" shapeId="0" xr:uid="{3D4258F5-1C74-4721-A1BD-609FD8F4EF4F}">
      <text>
        <r>
          <rPr>
            <b/>
            <sz val="9"/>
            <color indexed="81"/>
            <rFont val="Tahoma"/>
            <family val="2"/>
          </rPr>
          <t>Author:</t>
        </r>
        <r>
          <rPr>
            <sz val="9"/>
            <color indexed="81"/>
            <rFont val="Tahoma"/>
            <family val="2"/>
          </rPr>
          <t xml:space="preserve">
AR, p. 85</t>
        </r>
      </text>
    </comment>
    <comment ref="DD32" authorId="0" shapeId="0" xr:uid="{91D0E26C-3D5B-4842-BD4D-911924924049}">
      <text>
        <r>
          <rPr>
            <b/>
            <sz val="9"/>
            <color indexed="81"/>
            <rFont val="Tahoma"/>
            <family val="2"/>
          </rPr>
          <t>Author:</t>
        </r>
        <r>
          <rPr>
            <sz val="9"/>
            <color indexed="81"/>
            <rFont val="Tahoma"/>
            <family val="2"/>
          </rPr>
          <t xml:space="preserve">
AR, p. 57</t>
        </r>
      </text>
    </comment>
    <comment ref="DE32" authorId="0" shapeId="0" xr:uid="{436F3E90-0CE2-45A5-AE44-F8610EF066E2}">
      <text>
        <r>
          <rPr>
            <b/>
            <sz val="9"/>
            <color indexed="81"/>
            <rFont val="Tahoma"/>
            <family val="2"/>
          </rPr>
          <t>Author:</t>
        </r>
        <r>
          <rPr>
            <sz val="9"/>
            <color indexed="81"/>
            <rFont val="Tahoma"/>
            <family val="2"/>
          </rPr>
          <t xml:space="preserve">
AR,28</t>
        </r>
      </text>
    </comment>
    <comment ref="DF32" authorId="0" shapeId="0" xr:uid="{1A2A7F0A-2BDD-4363-B05F-06D2038E8343}">
      <text>
        <r>
          <rPr>
            <b/>
            <sz val="9"/>
            <color indexed="81"/>
            <rFont val="Tahoma"/>
            <family val="2"/>
          </rPr>
          <t>Author:</t>
        </r>
        <r>
          <rPr>
            <sz val="9"/>
            <color indexed="81"/>
            <rFont val="Tahoma"/>
            <family val="2"/>
          </rPr>
          <t xml:space="preserve">
AR pg 34</t>
        </r>
      </text>
    </comment>
    <comment ref="DG32" authorId="0" shapeId="0" xr:uid="{014D4044-AC9A-4449-A0E3-0C8B4E971289}">
      <text>
        <r>
          <rPr>
            <b/>
            <sz val="9"/>
            <color indexed="81"/>
            <rFont val="Tahoma"/>
            <family val="2"/>
          </rPr>
          <t>Author:</t>
        </r>
        <r>
          <rPr>
            <sz val="9"/>
            <color indexed="81"/>
            <rFont val="Tahoma"/>
            <family val="2"/>
          </rPr>
          <t xml:space="preserve">
AR, p. 19</t>
        </r>
      </text>
    </comment>
    <comment ref="DH32" authorId="0" shapeId="0" xr:uid="{D6E49E84-096B-4BC0-A5EA-53C6E73715F9}">
      <text>
        <r>
          <rPr>
            <b/>
            <sz val="9"/>
            <color indexed="81"/>
            <rFont val="Tahoma"/>
            <family val="2"/>
          </rPr>
          <t>Author:</t>
        </r>
        <r>
          <rPr>
            <sz val="9"/>
            <color indexed="81"/>
            <rFont val="Tahoma"/>
            <family val="2"/>
          </rPr>
          <t xml:space="preserve">
AR pg 12</t>
        </r>
      </text>
    </comment>
    <comment ref="DI32" authorId="0" shapeId="0" xr:uid="{83062DED-F1E7-441B-9591-402B6A47B1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DJ32" authorId="0" shapeId="0" xr:uid="{929FCDED-4E70-4321-A236-D153551AC1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DK32" authorId="0" shapeId="0" xr:uid="{3F99742E-1AA3-46BC-8368-7EDF82954331}">
      <text>
        <r>
          <rPr>
            <b/>
            <sz val="9"/>
            <color indexed="81"/>
            <rFont val="Tahoma"/>
            <family val="2"/>
          </rPr>
          <t>Author:</t>
        </r>
        <r>
          <rPr>
            <sz val="9"/>
            <color indexed="81"/>
            <rFont val="Tahoma"/>
            <family val="2"/>
          </rPr>
          <t xml:space="preserve">
AR pg 104</t>
        </r>
      </text>
    </comment>
    <comment ref="DL32" authorId="0" shapeId="0" xr:uid="{EB702F43-8684-4398-BF32-B9275FB29206}">
      <text>
        <r>
          <rPr>
            <b/>
            <sz val="9"/>
            <color indexed="81"/>
            <rFont val="Tahoma"/>
            <family val="2"/>
          </rPr>
          <t>Author:</t>
        </r>
        <r>
          <rPr>
            <sz val="9"/>
            <color indexed="81"/>
            <rFont val="Tahoma"/>
            <family val="2"/>
          </rPr>
          <t xml:space="preserve">
AR pg 68</t>
        </r>
      </text>
    </comment>
    <comment ref="DM32" authorId="0" shapeId="0" xr:uid="{5CA5A835-B792-4D62-9CB8-91FBF9A83794}">
      <text>
        <r>
          <rPr>
            <b/>
            <sz val="9"/>
            <color indexed="81"/>
            <rFont val="Tahoma"/>
            <family val="2"/>
          </rPr>
          <t>Author:</t>
        </r>
        <r>
          <rPr>
            <sz val="9"/>
            <color indexed="81"/>
            <rFont val="Tahoma"/>
            <family val="2"/>
          </rPr>
          <t xml:space="preserve">
AR, p. 30</t>
        </r>
      </text>
    </comment>
    <comment ref="DN32" authorId="0" shapeId="0" xr:uid="{2192DB8F-2DA5-4AB7-BCB2-D217F5A7B9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DO32" authorId="0" shapeId="0" xr:uid="{27741B33-398B-426D-8152-F02A2941B795}">
      <text>
        <r>
          <rPr>
            <b/>
            <sz val="9"/>
            <color indexed="81"/>
            <rFont val="Tahoma"/>
            <family val="2"/>
          </rPr>
          <t>Author:</t>
        </r>
        <r>
          <rPr>
            <sz val="9"/>
            <color indexed="81"/>
            <rFont val="Tahoma"/>
            <family val="2"/>
          </rPr>
          <t xml:space="preserve">
AR p. 59, A Director’s onboarding programme is also organised for
the new Director which includes a presentation session by senior
management on an overview of the Group’s business activities
and site visits to the Group’s key investment properties and
projects. </t>
        </r>
      </text>
    </comment>
    <comment ref="DP32" authorId="0" shapeId="0" xr:uid="{36A57335-FD3B-4F8B-A6C0-655C2C4EBAF9}">
      <text>
        <r>
          <rPr>
            <b/>
            <sz val="9"/>
            <color indexed="81"/>
            <rFont val="Tahoma"/>
            <family val="2"/>
          </rPr>
          <t>Author:</t>
        </r>
        <r>
          <rPr>
            <sz val="9"/>
            <color indexed="81"/>
            <rFont val="Tahoma"/>
            <family val="2"/>
          </rPr>
          <t xml:space="preserve">
AR, p. 77</t>
        </r>
      </text>
    </comment>
    <comment ref="DQ32" authorId="0" shapeId="0" xr:uid="{DB1F421B-4B5A-4100-8E77-D25AE56766B4}">
      <text>
        <r>
          <rPr>
            <b/>
            <sz val="9"/>
            <color indexed="81"/>
            <rFont val="Tahoma"/>
            <family val="2"/>
          </rPr>
          <t>Author:</t>
        </r>
        <r>
          <rPr>
            <sz val="9"/>
            <color indexed="81"/>
            <rFont val="Tahoma"/>
            <family val="2"/>
          </rPr>
          <t xml:space="preserve">
AR p. 20, New Directors receive an induction soon after they join the
Board. They receive a manual that contains the Constitution of
the Company, the terms of reference of the Board and Board
Committees, Articles of Directorship, Code of Corporate
Governance, Code of Conduct and extracts of applicable
laws and regulations</t>
        </r>
      </text>
    </comment>
    <comment ref="DR32" authorId="0" shapeId="0" xr:uid="{82DF28D0-E2C4-4536-8CB9-68ADB72A79A3}">
      <text>
        <r>
          <rPr>
            <b/>
            <sz val="9"/>
            <color indexed="81"/>
            <rFont val="Tahoma"/>
            <family val="2"/>
          </rPr>
          <t>Author:</t>
        </r>
        <r>
          <rPr>
            <sz val="9"/>
            <color indexed="81"/>
            <rFont val="Tahoma"/>
            <family val="2"/>
          </rPr>
          <t xml:space="preserve">
AR, p.42-43</t>
        </r>
      </text>
    </comment>
    <comment ref="DS32" authorId="0" shapeId="0" xr:uid="{F9B30C8D-BDB6-4C6A-8BDC-AB0004FA1297}">
      <text>
        <r>
          <rPr>
            <b/>
            <sz val="9"/>
            <color indexed="81"/>
            <rFont val="Tahoma"/>
            <family val="2"/>
          </rPr>
          <t>Author:</t>
        </r>
        <r>
          <rPr>
            <sz val="9"/>
            <color indexed="81"/>
            <rFont val="Tahoma"/>
            <family val="2"/>
          </rPr>
          <t xml:space="preserve">
AR p. 63, Typically, orientation programmes are also organised to acquaint new Directors with the Group’s business and
governance policies, including site tours and briefings by senior Management. </t>
        </r>
      </text>
    </comment>
    <comment ref="DT32" authorId="0" shapeId="0" xr:uid="{EE62A5D3-0E6A-4210-86A6-0503B30C32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20, https://www.wingtaiasia.com.sg/uploadfiles/WTHAR2020.pdf</t>
        </r>
      </text>
    </comment>
    <comment ref="DU32" authorId="0" shapeId="0" xr:uid="{F6BFA562-F823-473A-B009-BA147D5BC444}">
      <text>
        <r>
          <rPr>
            <b/>
            <sz val="9"/>
            <color indexed="81"/>
            <rFont val="Tahoma"/>
            <family val="2"/>
          </rPr>
          <t>Author:</t>
        </r>
        <r>
          <rPr>
            <sz val="9"/>
            <color indexed="81"/>
            <rFont val="Tahoma"/>
            <family val="2"/>
          </rPr>
          <t xml:space="preserve">
AR pg.22</t>
        </r>
      </text>
    </comment>
    <comment ref="DV32" authorId="0" shapeId="0" xr:uid="{188D332E-78ED-4343-A663-34500BA93C65}">
      <text>
        <r>
          <rPr>
            <b/>
            <sz val="9"/>
            <color indexed="81"/>
            <rFont val="Tahoma"/>
            <family val="2"/>
          </rPr>
          <t>Author:</t>
        </r>
        <r>
          <rPr>
            <sz val="9"/>
            <color indexed="81"/>
            <rFont val="Tahoma"/>
            <family val="2"/>
          </rPr>
          <t xml:space="preserve">
AR pg.35</t>
        </r>
      </text>
    </comment>
    <comment ref="DW32" authorId="0" shapeId="0" xr:uid="{F5095906-4AD0-408E-9204-7EC97C8AFF64}">
      <text>
        <r>
          <rPr>
            <b/>
            <sz val="9"/>
            <color indexed="81"/>
            <rFont val="Tahoma"/>
            <family val="2"/>
          </rPr>
          <t>Author:</t>
        </r>
        <r>
          <rPr>
            <sz val="9"/>
            <color indexed="81"/>
            <rFont val="Tahoma"/>
            <family val="2"/>
          </rPr>
          <t xml:space="preserve">
AR, p53</t>
        </r>
      </text>
    </comment>
    <comment ref="DX32" authorId="0" shapeId="0" xr:uid="{DC75FF4A-F169-4CB4-BD1F-783BCE80BC20}">
      <text>
        <r>
          <rPr>
            <b/>
            <sz val="9"/>
            <color indexed="81"/>
            <rFont val="Tahoma"/>
            <family val="2"/>
          </rPr>
          <t>Author:</t>
        </r>
        <r>
          <rPr>
            <sz val="9"/>
            <color indexed="81"/>
            <rFont val="Tahoma"/>
            <family val="2"/>
          </rPr>
          <t xml:space="preserve">
AR pg.51</t>
        </r>
      </text>
    </comment>
    <comment ref="DY32" authorId="0" shapeId="0" xr:uid="{9ECAE761-F90C-4455-94DC-B54FDC1B5E57}">
      <text>
        <r>
          <rPr>
            <b/>
            <sz val="9"/>
            <color indexed="81"/>
            <rFont val="Tahoma"/>
            <family val="2"/>
          </rPr>
          <t>Author:</t>
        </r>
        <r>
          <rPr>
            <sz val="9"/>
            <color indexed="81"/>
            <rFont val="Tahoma"/>
            <family val="2"/>
          </rPr>
          <t xml:space="preserve">
AR 18</t>
        </r>
      </text>
    </comment>
    <comment ref="DZ32" authorId="0" shapeId="0" xr:uid="{BA09E4FD-DF06-4455-B1B7-8349115F81C1}">
      <text>
        <r>
          <rPr>
            <b/>
            <sz val="9"/>
            <color indexed="81"/>
            <rFont val="Tahoma"/>
            <family val="2"/>
          </rPr>
          <t>Author:</t>
        </r>
        <r>
          <rPr>
            <sz val="9"/>
            <color indexed="81"/>
            <rFont val="Tahoma"/>
            <family val="2"/>
          </rPr>
          <t xml:space="preserve">
AR pg.64</t>
        </r>
      </text>
    </comment>
    <comment ref="EA32" authorId="0" shapeId="0" xr:uid="{9FFA9E6D-B0F6-4F6F-8AE0-A8D73DF3E487}">
      <text>
        <r>
          <rPr>
            <b/>
            <sz val="9"/>
            <color indexed="81"/>
            <rFont val="Tahoma"/>
            <family val="2"/>
          </rPr>
          <t>Author:</t>
        </r>
        <r>
          <rPr>
            <sz val="9"/>
            <color indexed="81"/>
            <rFont val="Tahoma"/>
            <family val="2"/>
          </rPr>
          <t xml:space="preserve">
AR 22</t>
        </r>
      </text>
    </comment>
    <comment ref="EB32" authorId="0" shapeId="0" xr:uid="{ED444601-BEF4-4432-B3F4-2DDE755E16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EC32" authorId="0" shapeId="0" xr:uid="{118AB087-69A9-42F9-BB7A-F3C1D5137C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t>
        </r>
      </text>
    </comment>
    <comment ref="ED32" authorId="0" shapeId="0" xr:uid="{90E66920-765D-44AD-89EB-13BBFC7A8C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E33" authorId="0" shapeId="0" xr:uid="{E6408FDE-96F7-4EBE-A0FC-247F3F08A930}">
      <text>
        <r>
          <rPr>
            <b/>
            <sz val="9"/>
            <color indexed="81"/>
            <rFont val="Tahoma"/>
            <family val="2"/>
          </rPr>
          <t>Author:</t>
        </r>
        <r>
          <rPr>
            <sz val="9"/>
            <color indexed="81"/>
            <rFont val="Tahoma"/>
            <family val="2"/>
          </rPr>
          <t xml:space="preserve">
AR pg.14</t>
        </r>
      </text>
    </comment>
    <comment ref="F33" authorId="0" shapeId="0" xr:uid="{83B3CACD-74D2-4424-B671-8F8287A4AEC0}">
      <text>
        <r>
          <rPr>
            <b/>
            <sz val="9"/>
            <color indexed="81"/>
            <rFont val="Tahoma"/>
            <family val="2"/>
          </rPr>
          <t>Author:</t>
        </r>
        <r>
          <rPr>
            <sz val="9"/>
            <color indexed="81"/>
            <rFont val="Tahoma"/>
            <family val="2"/>
          </rPr>
          <t xml:space="preserve">
AR pg.27</t>
        </r>
      </text>
    </comment>
    <comment ref="G33" authorId="0" shapeId="0" xr:uid="{D454942C-3506-4687-A322-B2A95D15059B}">
      <text>
        <r>
          <rPr>
            <b/>
            <sz val="9"/>
            <color indexed="81"/>
            <rFont val="Tahoma"/>
            <family val="2"/>
          </rPr>
          <t>Author:</t>
        </r>
        <r>
          <rPr>
            <sz val="9"/>
            <color indexed="81"/>
            <rFont val="Tahoma"/>
            <family val="2"/>
          </rPr>
          <t xml:space="preserve">
AR pg.15</t>
        </r>
      </text>
    </comment>
    <comment ref="H33" authorId="0" shapeId="0" xr:uid="{548BB27B-1CB8-4512-B7D0-A8F0633BC588}">
      <text>
        <r>
          <rPr>
            <b/>
            <sz val="9"/>
            <color indexed="81"/>
            <rFont val="Tahoma"/>
            <family val="2"/>
          </rPr>
          <t>Author:</t>
        </r>
        <r>
          <rPr>
            <sz val="9"/>
            <color indexed="81"/>
            <rFont val="Tahoma"/>
            <family val="2"/>
          </rPr>
          <t xml:space="preserve">
AR, p37</t>
        </r>
      </text>
    </comment>
    <comment ref="I33" authorId="0" shapeId="0" xr:uid="{60632C1B-899E-4138-94C9-D398C891125A}">
      <text>
        <r>
          <rPr>
            <b/>
            <sz val="9"/>
            <color indexed="81"/>
            <rFont val="Tahoma"/>
            <family val="2"/>
          </rPr>
          <t>Author:</t>
        </r>
        <r>
          <rPr>
            <sz val="9"/>
            <color indexed="81"/>
            <rFont val="Tahoma"/>
            <family val="2"/>
          </rPr>
          <t xml:space="preserve">
AR pg.61</t>
        </r>
      </text>
    </comment>
    <comment ref="J33" authorId="0" shapeId="0" xr:uid="{848CD100-33AE-408E-A48C-E93E4EA6438E}">
      <text>
        <r>
          <rPr>
            <b/>
            <sz val="9"/>
            <color indexed="81"/>
            <rFont val="Tahoma"/>
            <family val="2"/>
          </rPr>
          <t>Author:</t>
        </r>
        <r>
          <rPr>
            <sz val="9"/>
            <color indexed="81"/>
            <rFont val="Tahoma"/>
            <family val="2"/>
          </rPr>
          <t xml:space="preserve">
AR pg.20</t>
        </r>
      </text>
    </comment>
    <comment ref="K33" authorId="0" shapeId="0" xr:uid="{E447A7A6-01CC-478A-9BDB-5A8D13EC7931}">
      <text>
        <r>
          <rPr>
            <b/>
            <sz val="9"/>
            <color indexed="81"/>
            <rFont val="Tahoma"/>
            <family val="2"/>
          </rPr>
          <t>Author:</t>
        </r>
        <r>
          <rPr>
            <sz val="9"/>
            <color indexed="81"/>
            <rFont val="Tahoma"/>
            <family val="2"/>
          </rPr>
          <t xml:space="preserve">
AR pg.14</t>
        </r>
      </text>
    </comment>
    <comment ref="M33" authorId="0" shapeId="0" xr:uid="{0A0D08AF-891B-4DAC-B842-C5286341C324}">
      <text>
        <r>
          <rPr>
            <b/>
            <sz val="9"/>
            <color indexed="81"/>
            <rFont val="Tahoma"/>
            <family val="2"/>
          </rPr>
          <t>Author:</t>
        </r>
        <r>
          <rPr>
            <sz val="9"/>
            <color indexed="81"/>
            <rFont val="Tahoma"/>
            <family val="2"/>
          </rPr>
          <t xml:space="preserve">
AR pg.79</t>
        </r>
      </text>
    </comment>
    <comment ref="N33" authorId="0" shapeId="0" xr:uid="{EE2060E7-6669-423B-8BBA-909B715690D0}">
      <text>
        <r>
          <rPr>
            <b/>
            <sz val="9"/>
            <color indexed="81"/>
            <rFont val="Tahoma"/>
            <family val="2"/>
          </rPr>
          <t>Author:</t>
        </r>
        <r>
          <rPr>
            <sz val="9"/>
            <color indexed="81"/>
            <rFont val="Tahoma"/>
            <family val="2"/>
          </rPr>
          <t xml:space="preserve">
AR, p26</t>
        </r>
      </text>
    </comment>
    <comment ref="O33" authorId="0" shapeId="0" xr:uid="{69D12FD8-680C-4B01-9243-B5A3C469B181}">
      <text>
        <r>
          <rPr>
            <b/>
            <sz val="9"/>
            <color indexed="81"/>
            <rFont val="Tahoma"/>
            <family val="2"/>
          </rPr>
          <t>Author:</t>
        </r>
        <r>
          <rPr>
            <sz val="9"/>
            <color indexed="81"/>
            <rFont val="Tahoma"/>
            <family val="2"/>
          </rPr>
          <t xml:space="preserve">
AR, p24</t>
        </r>
      </text>
    </comment>
    <comment ref="P33" authorId="0" shapeId="0" xr:uid="{88F18C3C-2CDD-4D0E-A8AC-65E10D0E2C88}">
      <text>
        <r>
          <rPr>
            <b/>
            <sz val="9"/>
            <color indexed="81"/>
            <rFont val="Tahoma"/>
            <family val="2"/>
          </rPr>
          <t>Author:</t>
        </r>
        <r>
          <rPr>
            <sz val="9"/>
            <color indexed="81"/>
            <rFont val="Tahoma"/>
            <family val="2"/>
          </rPr>
          <t xml:space="preserve">
AR, p15</t>
        </r>
      </text>
    </comment>
    <comment ref="Q33" authorId="0" shapeId="0" xr:uid="{13A51C25-FB1A-4B8E-894C-9931E92CDCA4}">
      <text>
        <r>
          <rPr>
            <b/>
            <sz val="9"/>
            <color indexed="81"/>
            <rFont val="Tahoma"/>
            <family val="2"/>
          </rPr>
          <t>Author:</t>
        </r>
        <r>
          <rPr>
            <sz val="9"/>
            <color indexed="81"/>
            <rFont val="Tahoma"/>
            <family val="2"/>
          </rPr>
          <t xml:space="preserve">
AR, p78</t>
        </r>
      </text>
    </comment>
    <comment ref="R33" authorId="0" shapeId="0" xr:uid="{C030DEB3-A74B-4505-8FD4-C8F135D67A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S33" authorId="0" shapeId="0" xr:uid="{4245E652-A86C-44A8-9E11-51A5F8CED3BE}">
      <text>
        <r>
          <rPr>
            <b/>
            <sz val="9"/>
            <color indexed="81"/>
            <rFont val="Tahoma"/>
            <family val="2"/>
          </rPr>
          <t>Author:</t>
        </r>
        <r>
          <rPr>
            <sz val="9"/>
            <color indexed="81"/>
            <rFont val="Tahoma"/>
            <family val="2"/>
          </rPr>
          <t xml:space="preserve">
AR, p13</t>
        </r>
      </text>
    </comment>
    <comment ref="T33" authorId="0" shapeId="0" xr:uid="{FDB3EF07-E5CE-4BE2-9325-4AFCBCC4EA31}">
      <text>
        <r>
          <rPr>
            <b/>
            <sz val="9"/>
            <color indexed="81"/>
            <rFont val="Tahoma"/>
            <family val="2"/>
          </rPr>
          <t>Author:</t>
        </r>
        <r>
          <rPr>
            <sz val="9"/>
            <color indexed="81"/>
            <rFont val="Tahoma"/>
            <family val="2"/>
          </rPr>
          <t xml:space="preserve">
AR pg.48</t>
        </r>
      </text>
    </comment>
    <comment ref="U33" authorId="0" shapeId="0" xr:uid="{A7FCDD93-908C-4BC1-A0F1-E6A365184735}">
      <text>
        <r>
          <rPr>
            <b/>
            <sz val="9"/>
            <color indexed="81"/>
            <rFont val="Tahoma"/>
            <family val="2"/>
          </rPr>
          <t>Author:</t>
        </r>
        <r>
          <rPr>
            <sz val="9"/>
            <color indexed="81"/>
            <rFont val="Tahoma"/>
            <family val="2"/>
          </rPr>
          <t xml:space="preserve">
AR pg 51</t>
        </r>
      </text>
    </comment>
    <comment ref="V33" authorId="0" shapeId="0" xr:uid="{4684B5FD-3950-422F-89EC-014E4A5B9B37}">
      <text>
        <r>
          <rPr>
            <b/>
            <sz val="9"/>
            <color indexed="81"/>
            <rFont val="Tahoma"/>
            <family val="2"/>
          </rPr>
          <t>Author:</t>
        </r>
        <r>
          <rPr>
            <sz val="9"/>
            <color indexed="81"/>
            <rFont val="Tahoma"/>
            <family val="2"/>
          </rPr>
          <t xml:space="preserve">
AR pg 54</t>
        </r>
      </text>
    </comment>
    <comment ref="W33" authorId="0" shapeId="0" xr:uid="{DE9C1A02-6291-46FF-BE58-BD881EA709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X33" authorId="0" shapeId="0" xr:uid="{219F6DF6-5FC9-4965-8C8B-F56B651FB6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P.20-21</t>
        </r>
      </text>
    </comment>
    <comment ref="Y33" authorId="0" shapeId="0" xr:uid="{68EF73BA-1365-4407-88E3-4CAEE5803456}">
      <text>
        <r>
          <rPr>
            <b/>
            <sz val="9"/>
            <color indexed="81"/>
            <rFont val="Tahoma"/>
            <family val="2"/>
          </rPr>
          <t>Author:</t>
        </r>
        <r>
          <rPr>
            <sz val="9"/>
            <color indexed="81"/>
            <rFont val="Tahoma"/>
            <family val="2"/>
          </rPr>
          <t xml:space="preserve">
AR p. 41, The Directors are encouraged to keep themselves abreast of the latest developments relevant
to the Group and attendance of appropriate courses and seminars will be arranged and funded by the Company. </t>
        </r>
      </text>
    </comment>
    <comment ref="Z33" authorId="0" shapeId="0" xr:uid="{F534E7FA-6FD9-4027-9E00-B517111D0475}">
      <text>
        <r>
          <rPr>
            <b/>
            <sz val="9"/>
            <color indexed="81"/>
            <rFont val="Tahoma"/>
            <family val="2"/>
          </rPr>
          <t>Author:</t>
        </r>
        <r>
          <rPr>
            <sz val="9"/>
            <color indexed="81"/>
            <rFont val="Tahoma"/>
            <family val="2"/>
          </rPr>
          <t xml:space="preserve">
AR pg 20</t>
        </r>
      </text>
    </comment>
    <comment ref="AA33" authorId="0" shapeId="0" xr:uid="{599073D4-89FE-4DF1-B7B3-713D3F1BFCF0}">
      <text>
        <r>
          <rPr>
            <b/>
            <sz val="9"/>
            <color indexed="81"/>
            <rFont val="Tahoma"/>
            <family val="2"/>
          </rPr>
          <t>Author:</t>
        </r>
        <r>
          <rPr>
            <sz val="9"/>
            <color indexed="81"/>
            <rFont val="Tahoma"/>
            <family val="2"/>
          </rPr>
          <t xml:space="preserve">
AR pg 33</t>
        </r>
      </text>
    </comment>
    <comment ref="AB33" authorId="0" shapeId="0" xr:uid="{6A7628B8-E641-4D85-9FBA-2349D96D1B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AC33" authorId="0" shapeId="0" xr:uid="{E58EB6D4-4A16-4FCC-8BB2-C73EDD125D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AD33" authorId="0" shapeId="0" xr:uid="{1380A99D-4C23-4873-9044-6B0D9DF4212C}">
      <text>
        <r>
          <rPr>
            <b/>
            <sz val="9"/>
            <color indexed="81"/>
            <rFont val="Tahoma"/>
            <family val="2"/>
          </rPr>
          <t>Author:</t>
        </r>
        <r>
          <rPr>
            <sz val="9"/>
            <color indexed="81"/>
            <rFont val="Tahoma"/>
            <family val="2"/>
          </rPr>
          <t xml:space="preserve">
AR p. 28, Induction, Orientation and Training</t>
        </r>
      </text>
    </comment>
    <comment ref="AE33" authorId="0" shapeId="0" xr:uid="{3C931C7A-87E3-46F8-90E7-76E2966B5E8A}">
      <text>
        <r>
          <rPr>
            <b/>
            <sz val="9"/>
            <color indexed="81"/>
            <rFont val="Tahoma"/>
            <family val="2"/>
          </rPr>
          <t>Author:</t>
        </r>
        <r>
          <rPr>
            <sz val="9"/>
            <color indexed="81"/>
            <rFont val="Tahoma"/>
            <family val="2"/>
          </rPr>
          <t xml:space="preserve">
AR pg.29</t>
        </r>
      </text>
    </comment>
    <comment ref="AF33" authorId="0" shapeId="0" xr:uid="{5591F3A8-7C01-40B8-9B64-CEF140168540}">
      <text>
        <r>
          <rPr>
            <b/>
            <sz val="9"/>
            <color indexed="81"/>
            <rFont val="Tahoma"/>
            <family val="2"/>
          </rPr>
          <t>Author:</t>
        </r>
        <r>
          <rPr>
            <sz val="9"/>
            <color indexed="81"/>
            <rFont val="Tahoma"/>
            <family val="2"/>
          </rPr>
          <t xml:space="preserve">
Ar 15
</t>
        </r>
      </text>
    </comment>
    <comment ref="AG33" authorId="0" shapeId="0" xr:uid="{A390F364-1F85-4517-9441-C59D74C36C9E}">
      <text>
        <r>
          <rPr>
            <b/>
            <sz val="9"/>
            <color indexed="81"/>
            <rFont val="Tahoma"/>
            <family val="2"/>
          </rPr>
          <t>Author:</t>
        </r>
        <r>
          <rPr>
            <sz val="9"/>
            <color indexed="81"/>
            <rFont val="Tahoma"/>
            <family val="2"/>
          </rPr>
          <t xml:space="preserve">
AR pg.38</t>
        </r>
      </text>
    </comment>
    <comment ref="AH33" authorId="0" shapeId="0" xr:uid="{08DF256B-2764-4529-8CA9-5F6A19FBB428}">
      <text>
        <r>
          <rPr>
            <b/>
            <sz val="9"/>
            <color indexed="81"/>
            <rFont val="Tahoma"/>
            <family val="2"/>
          </rPr>
          <t>Author:</t>
        </r>
        <r>
          <rPr>
            <sz val="9"/>
            <color indexed="81"/>
            <rFont val="Tahoma"/>
            <family val="2"/>
          </rPr>
          <t xml:space="preserve">
AR pg.18</t>
        </r>
      </text>
    </comment>
    <comment ref="AI33" authorId="0" shapeId="0" xr:uid="{CD0A4EBA-69E4-4D85-9570-741DEE660B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"The Directors receive continuing education and training in areas pertaining to their duties and responsibilities. This includes
seminars and workshops on corporate governance, financial reporting standards, and relevant laws and regulations, such as
the SGX-ST Listing Manual, the Code of Corporate Governance and the Companies Act.":</t>
        </r>
      </text>
    </comment>
    <comment ref="AJ33" authorId="0" shapeId="0" xr:uid="{F86B4DD5-CB5E-4FBD-818A-42A8D80B38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K33" authorId="0" shapeId="0" xr:uid="{370D3B99-6D7F-43BB-9E12-12A36F59AF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L33" authorId="0" shapeId="0" xr:uid="{DD9787DF-3B04-4F81-9080-D1D35B09BAFA}">
      <text>
        <r>
          <rPr>
            <b/>
            <sz val="9"/>
            <color indexed="81"/>
            <rFont val="Tahoma"/>
            <family val="2"/>
          </rPr>
          <t>Author:</t>
        </r>
        <r>
          <rPr>
            <sz val="9"/>
            <color indexed="81"/>
            <rFont val="Tahoma"/>
            <family val="2"/>
          </rPr>
          <t xml:space="preserve">
ar 42</t>
        </r>
      </text>
    </comment>
    <comment ref="AM33" authorId="0" shapeId="0" xr:uid="{BAE82870-C74D-4206-B3DD-3CE2CD8FECE8}">
      <text>
        <r>
          <rPr>
            <b/>
            <sz val="9"/>
            <color indexed="81"/>
            <rFont val="Tahoma"/>
            <family val="2"/>
          </rPr>
          <t>Author:</t>
        </r>
        <r>
          <rPr>
            <sz val="9"/>
            <color indexed="81"/>
            <rFont val="Tahoma"/>
            <family val="2"/>
          </rPr>
          <t xml:space="preserve">
AR pg.35</t>
        </r>
      </text>
    </comment>
    <comment ref="AN33" authorId="0" shapeId="0" xr:uid="{60B0571E-5949-4526-AD8B-58EB9A2262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P.97-98</t>
        </r>
      </text>
    </comment>
    <comment ref="AO33" authorId="0" shapeId="0" xr:uid="{5D824E88-385F-4D58-B656-A65813278A3E}">
      <text>
        <r>
          <rPr>
            <b/>
            <sz val="9"/>
            <color indexed="81"/>
            <rFont val="Tahoma"/>
            <family val="2"/>
          </rPr>
          <t>Author:</t>
        </r>
        <r>
          <rPr>
            <sz val="9"/>
            <color indexed="81"/>
            <rFont val="Tahoma"/>
            <family val="2"/>
          </rPr>
          <t xml:space="preserve">
AR, pg 27, "To keep pace with a fast-changing regulatory environment, the Board
is kept informed of any relevant changes to legislation and regulatory requirements. Directors and Management
also attend courses to keep abreast of changes in the law and governance matters that may affect the Group. The
Board values ongoing professional development and recognises the importance that all Directors receive regular
training so as to be able to serve effectively on and contribute to the Board"</t>
        </r>
      </text>
    </comment>
    <comment ref="AQ33" authorId="0" shapeId="0" xr:uid="{50012720-B8B5-4FBD-A605-6FC7B5200652}">
      <text>
        <r>
          <rPr>
            <b/>
            <sz val="9"/>
            <color indexed="81"/>
            <rFont val="Tahoma"/>
            <family val="2"/>
          </rPr>
          <t>Author:</t>
        </r>
        <r>
          <rPr>
            <sz val="9"/>
            <color indexed="81"/>
            <rFont val="Tahoma"/>
            <family val="2"/>
          </rPr>
          <t xml:space="preserve">
AR, p. 23</t>
        </r>
      </text>
    </comment>
    <comment ref="AR33" authorId="0" shapeId="0" xr:uid="{F0F1BD65-42F9-4245-A7D3-9C3AE449FDFA}">
      <text>
        <r>
          <rPr>
            <b/>
            <sz val="9"/>
            <color indexed="81"/>
            <rFont val="Tahoma"/>
            <family val="2"/>
          </rPr>
          <t>Author:</t>
        </r>
        <r>
          <rPr>
            <sz val="9"/>
            <color indexed="81"/>
            <rFont val="Tahoma"/>
            <family val="2"/>
          </rPr>
          <t xml:space="preserve">
AR,6</t>
        </r>
      </text>
    </comment>
    <comment ref="AS33" authorId="0" shapeId="0" xr:uid="{3A02DD76-E97F-4F98-9F62-4FBC1C89B2D0}">
      <text>
        <r>
          <rPr>
            <b/>
            <sz val="9"/>
            <color indexed="81"/>
            <rFont val="Tahoma"/>
            <family val="2"/>
          </rPr>
          <t>Author:</t>
        </r>
        <r>
          <rPr>
            <sz val="9"/>
            <color indexed="81"/>
            <rFont val="Tahoma"/>
            <family val="2"/>
          </rPr>
          <t xml:space="preserve">
AR, pg 19, "Furthermore, the Directors receive training, briefi ng and/or updates on applicable laws, regulations and practices,
accounting standards, risk management as well as industry-specifi c knowledge, issues and risks from time to time.
For instance, the Directors attended a training conducted by a law fi rm on directors’ fi duciary duties, announcements
and dealings in securities in 2020."</t>
        </r>
      </text>
    </comment>
    <comment ref="AT33" authorId="0" shapeId="0" xr:uid="{8E4453CB-9601-4408-881C-234083E1E3AD}">
      <text>
        <r>
          <rPr>
            <b/>
            <sz val="9"/>
            <color indexed="81"/>
            <rFont val="Tahoma"/>
            <family val="2"/>
          </rPr>
          <t>Author:</t>
        </r>
        <r>
          <rPr>
            <sz val="9"/>
            <color indexed="81"/>
            <rFont val="Tahoma"/>
            <family val="2"/>
          </rPr>
          <t xml:space="preserve">
AR, governance report, pg 13</t>
        </r>
      </text>
    </comment>
    <comment ref="AU33" authorId="0" shapeId="0" xr:uid="{3C02EE28-4B74-4B88-8AEC-4CCAC1DDAA2C}">
      <text>
        <r>
          <rPr>
            <b/>
            <sz val="9"/>
            <color indexed="81"/>
            <rFont val="Tahoma"/>
            <family val="2"/>
          </rPr>
          <t>Author:</t>
        </r>
        <r>
          <rPr>
            <sz val="9"/>
            <color indexed="81"/>
            <rFont val="Tahoma"/>
            <family val="2"/>
          </rPr>
          <t xml:space="preserve">
AR, 30</t>
        </r>
      </text>
    </comment>
    <comment ref="AV33" authorId="0" shapeId="0" xr:uid="{08AA0B4C-2EF2-46C6-A898-9CF89C83A2D6}">
      <text>
        <r>
          <rPr>
            <b/>
            <sz val="9"/>
            <color indexed="81"/>
            <rFont val="Tahoma"/>
            <family val="2"/>
          </rPr>
          <t>Author:</t>
        </r>
        <r>
          <rPr>
            <sz val="9"/>
            <color indexed="81"/>
            <rFont val="Tahoma"/>
            <family val="2"/>
          </rPr>
          <t xml:space="preserve">
AR, 19</t>
        </r>
      </text>
    </comment>
    <comment ref="AW33" authorId="0" shapeId="0" xr:uid="{64989F98-D6D4-4DFE-A7AC-4B5C69F765E0}">
      <text>
        <r>
          <rPr>
            <b/>
            <sz val="9"/>
            <color indexed="81"/>
            <rFont val="Tahoma"/>
            <family val="2"/>
          </rPr>
          <t>Author:</t>
        </r>
        <r>
          <rPr>
            <sz val="9"/>
            <color indexed="81"/>
            <rFont val="Tahoma"/>
            <family val="2"/>
          </rPr>
          <t xml:space="preserve">
AR,23</t>
        </r>
      </text>
    </comment>
    <comment ref="AX33" authorId="0" shapeId="0" xr:uid="{989EE3C9-4A56-458A-A434-98B9C0BD65CE}">
      <text>
        <r>
          <rPr>
            <b/>
            <sz val="9"/>
            <color indexed="81"/>
            <rFont val="Tahoma"/>
            <family val="2"/>
          </rPr>
          <t>Author:</t>
        </r>
        <r>
          <rPr>
            <sz val="9"/>
            <color indexed="81"/>
            <rFont val="Tahoma"/>
            <family val="2"/>
          </rPr>
          <t xml:space="preserve">
AR, 23</t>
        </r>
      </text>
    </comment>
    <comment ref="AY33" authorId="0" shapeId="0" xr:uid="{EBCB99B1-A336-41B4-894A-C919129AF9E4}">
      <text>
        <r>
          <rPr>
            <b/>
            <sz val="9"/>
            <color indexed="81"/>
            <rFont val="Tahoma"/>
            <family val="2"/>
          </rPr>
          <t>Author:</t>
        </r>
        <r>
          <rPr>
            <sz val="9"/>
            <color indexed="81"/>
            <rFont val="Tahoma"/>
            <family val="2"/>
          </rPr>
          <t xml:space="preserve">
AR, p. 51</t>
        </r>
      </text>
    </comment>
    <comment ref="AZ33" authorId="0" shapeId="0" xr:uid="{1A615ACB-640B-43BF-A73D-E7557CC70E64}">
      <text>
        <r>
          <rPr>
            <b/>
            <sz val="9"/>
            <color indexed="81"/>
            <rFont val="Tahoma"/>
            <family val="2"/>
          </rPr>
          <t>Author:</t>
        </r>
        <r>
          <rPr>
            <sz val="9"/>
            <color indexed="81"/>
            <rFont val="Tahoma"/>
            <family val="2"/>
          </rPr>
          <t xml:space="preserve">
AR, p. 27</t>
        </r>
      </text>
    </comment>
    <comment ref="BA33" authorId="0" shapeId="0" xr:uid="{A26E114A-1971-40BA-9AE4-5B6DD536CB76}">
      <text>
        <r>
          <rPr>
            <b/>
            <sz val="9"/>
            <color indexed="81"/>
            <rFont val="Tahoma"/>
            <family val="2"/>
          </rPr>
          <t>Author:</t>
        </r>
        <r>
          <rPr>
            <sz val="9"/>
            <color indexed="81"/>
            <rFont val="Tahoma"/>
            <family val="2"/>
          </rPr>
          <t xml:space="preserve">
AR, p115</t>
        </r>
      </text>
    </comment>
    <comment ref="BB33" authorId="0" shapeId="0" xr:uid="{3861AB10-2887-4CCE-853A-024B577CA4CC}">
      <text>
        <r>
          <rPr>
            <b/>
            <sz val="9"/>
            <color indexed="81"/>
            <rFont val="Tahoma"/>
            <family val="2"/>
          </rPr>
          <t>Author:</t>
        </r>
        <r>
          <rPr>
            <sz val="9"/>
            <color indexed="81"/>
            <rFont val="Tahoma"/>
            <family val="2"/>
          </rPr>
          <t xml:space="preserve">
AR, pg 16, "Directors are informed and encouraged to attend
seminars, conference and training courses at the Company’s expenses that will assist them in developing
their skills and knowledge, executing their obligations to the Company and effectively discharge
their duties as directors"</t>
        </r>
      </text>
    </comment>
    <comment ref="BC33" authorId="0" shapeId="0" xr:uid="{147B256D-A52F-4D7C-A5FD-612C6FCFE265}">
      <text>
        <r>
          <rPr>
            <b/>
            <sz val="9"/>
            <color indexed="81"/>
            <rFont val="Tahoma"/>
            <family val="2"/>
          </rPr>
          <t>Author:</t>
        </r>
        <r>
          <rPr>
            <sz val="9"/>
            <color indexed="81"/>
            <rFont val="Tahoma"/>
            <family val="2"/>
          </rPr>
          <t xml:space="preserve">
AR, p. 40</t>
        </r>
      </text>
    </comment>
    <comment ref="BD33" authorId="0" shapeId="0" xr:uid="{F01B04E3-73DE-4BA2-B5CC-638A48153318}">
      <text>
        <r>
          <rPr>
            <b/>
            <sz val="9"/>
            <color indexed="81"/>
            <rFont val="Tahoma"/>
            <family val="2"/>
          </rPr>
          <t>Author:</t>
        </r>
        <r>
          <rPr>
            <sz val="9"/>
            <color indexed="81"/>
            <rFont val="Tahoma"/>
            <family val="2"/>
          </rPr>
          <t xml:space="preserve">
AR, p. 72</t>
        </r>
      </text>
    </comment>
    <comment ref="BE33" authorId="0" shapeId="0" xr:uid="{D84E65E3-F067-41EF-B3E5-106ECC705D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"Directors are also encouraged to attend workshops and seminars to enhance their skills and knowledge, which
will be funded by the Company. Regular training, particularly on risk management, corporate governance and
key changes in the relevant regulatory requirements and financial reporting standards, will be arranged and
funded by the Company for all Directors, from time to time."</t>
        </r>
      </text>
    </comment>
    <comment ref="BF33" authorId="0" shapeId="0" xr:uid="{C82A2425-6B33-48EE-B846-CB5707ED2D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"The Directors are provided with continuing education in areas such as directors’ duties and responsibilities,
corporate governance, changes in financial reporting standards, insider trading, as well as changes in
the relevant provisions of the Companies Act, Chapter 50 of Singapore (“Companies Act”) and Listing
Manual of the Singapore Exchange Securities Trading Limited (the “SGX-ST”), so as to update and refresh
themselves on matters that affect or may enhance their performance as Board or Board committee
members. They are also informed of and are encouraged to attend relevant seminars and/or webinars such
as those organised by the SGX-ST, SID and other external professional organisations to keep abreast of
developments relevant to their roles.</t>
        </r>
      </text>
    </comment>
    <comment ref="BG33" authorId="0" shapeId="0" xr:uid="{E9A66457-618C-4016-ABB4-8F4E9D0B51FA}">
      <text>
        <r>
          <rPr>
            <b/>
            <sz val="9"/>
            <color indexed="81"/>
            <rFont val="Tahoma"/>
            <family val="2"/>
          </rPr>
          <t>Author:</t>
        </r>
        <r>
          <rPr>
            <sz val="9"/>
            <color indexed="81"/>
            <rFont val="Tahoma"/>
            <family val="2"/>
          </rPr>
          <t xml:space="preserve">
AR p. 54, To ensure Directors can fulfil their obligations and continuously improve the performance of the Board, all Directors are
encouraged to undergo continual professional development during the term of their appointment</t>
        </r>
      </text>
    </comment>
    <comment ref="BH33" authorId="0" shapeId="0" xr:uid="{311021E8-C1BD-421B-9F3E-DD1197989D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https://links.sgx.com/FileOpen/UG%20Healthcare_Annual%20Report%202020.ashx?App=Announcement&amp;FileID=634566</t>
        </r>
      </text>
    </comment>
    <comment ref="BI33" authorId="0" shapeId="0" xr:uid="{4CC2043E-B2E5-4EC5-87D3-6DC999043B6B}">
      <text>
        <r>
          <rPr>
            <b/>
            <sz val="9"/>
            <color indexed="81"/>
            <rFont val="Tahoma"/>
            <family val="2"/>
          </rPr>
          <t>Author:</t>
        </r>
        <r>
          <rPr>
            <sz val="9"/>
            <color indexed="81"/>
            <rFont val="Tahoma"/>
            <family val="2"/>
          </rPr>
          <t xml:space="preserve">
AR p. 34, ew Directors will also be briefed during the orientation program on the overview of the business operations,
the latest results announced, the Company’s corporate governance practices, regulatory regime, their duties as Directors
and the relevant Board Committee’s terms of reference. </t>
        </r>
      </text>
    </comment>
    <comment ref="BJ33" authorId="0" shapeId="0" xr:uid="{ABF0F44E-4FE7-44E6-834A-98E85B0EF9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t>
        </r>
      </text>
    </comment>
    <comment ref="BK33" authorId="0" shapeId="0" xr:uid="{DA69DDC2-E07A-4D20-9F77-A08789AA71F3}">
      <text>
        <r>
          <rPr>
            <b/>
            <sz val="9"/>
            <color indexed="81"/>
            <rFont val="Tahoma"/>
            <family val="2"/>
          </rPr>
          <t>Author:</t>
        </r>
        <r>
          <rPr>
            <sz val="9"/>
            <color indexed="81"/>
            <rFont val="Tahoma"/>
            <family val="2"/>
          </rPr>
          <t xml:space="preserve">
AR, p. 67</t>
        </r>
      </text>
    </comment>
    <comment ref="BL33" authorId="0" shapeId="0" xr:uid="{FD9ABF64-646D-4BAA-AAFC-C4D0BA9073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51-52</t>
        </r>
      </text>
    </comment>
    <comment ref="BM33" authorId="0" shapeId="0" xr:uid="{E6D7459E-A49A-4792-894B-495CF2F8C4D0}">
      <text>
        <r>
          <rPr>
            <b/>
            <sz val="9"/>
            <color indexed="81"/>
            <rFont val="Tahoma"/>
            <family val="2"/>
          </rPr>
          <t>Author:</t>
        </r>
        <r>
          <rPr>
            <sz val="9"/>
            <color indexed="81"/>
            <rFont val="Tahoma"/>
            <family val="2"/>
          </rPr>
          <t xml:space="preserve">
AR, p43</t>
        </r>
      </text>
    </comment>
    <comment ref="BN33" authorId="0" shapeId="0" xr:uid="{84A8ED3E-8BBD-4DFC-A267-5FB768F647B2}">
      <text>
        <r>
          <rPr>
            <b/>
            <sz val="9"/>
            <color indexed="81"/>
            <rFont val="Tahoma"/>
            <family val="2"/>
          </rPr>
          <t>Author:</t>
        </r>
        <r>
          <rPr>
            <sz val="9"/>
            <color indexed="81"/>
            <rFont val="Tahoma"/>
            <family val="2"/>
          </rPr>
          <t xml:space="preserve">
AR, p23</t>
        </r>
      </text>
    </comment>
    <comment ref="BO33" authorId="0" shapeId="0" xr:uid="{7C461343-CF09-4E58-AA50-758076D299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provides the directors with the opportunity to develop and maintain their skills and knowledge through internal
briefings as well as external courses. The Company provides members of the Board with regular updates on board processes,
governance practices and changes to laws and regulations that have a bearing either on the Group or on an individual director.
Directors are also encouraged to undergo continual professional development during the term of their appointment, including
attending appropriate external training courses conducted by third parties such as the Singapore Institute of Directors (“SID”)
and external professionals, at the Company’s expense.
AR p61</t>
        </r>
      </text>
    </comment>
    <comment ref="BP33" authorId="0" shapeId="0" xr:uid="{50DE22F1-3DE7-47D7-9965-BA306CFFAB9A}">
      <text>
        <r>
          <rPr>
            <b/>
            <sz val="9"/>
            <color indexed="81"/>
            <rFont val="Tahoma"/>
            <family val="2"/>
          </rPr>
          <t>Author:</t>
        </r>
        <r>
          <rPr>
            <sz val="9"/>
            <color indexed="81"/>
            <rFont val="Tahoma"/>
            <family val="2"/>
          </rPr>
          <t xml:space="preserve">
AR, p74</t>
        </r>
      </text>
    </comment>
    <comment ref="BQ33" authorId="0" shapeId="0" xr:uid="{4C651527-2E26-4648-BF91-259FE9311C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Directors are encouraged to attend seminars and receive training to improve themselves in the discharge of directors’
duties and responsibilities. 
AR p26</t>
        </r>
      </text>
    </comment>
    <comment ref="BR33" authorId="0" shapeId="0" xr:uid="{CA3B076F-D02A-4E9D-B263-7C3E9B2164BE}">
      <text>
        <r>
          <rPr>
            <b/>
            <sz val="9"/>
            <color indexed="81"/>
            <rFont val="Tahoma"/>
            <family val="2"/>
          </rPr>
          <t>Author:</t>
        </r>
        <r>
          <rPr>
            <sz val="9"/>
            <color indexed="81"/>
            <rFont val="Tahoma"/>
            <family val="2"/>
          </rPr>
          <t xml:space="preserve">
AR, p93</t>
        </r>
      </text>
    </comment>
    <comment ref="BS33" authorId="0" shapeId="0" xr:uid="{E686CDAD-5E0A-489A-9284-9668A32B40FC}">
      <text>
        <r>
          <rPr>
            <b/>
            <sz val="9"/>
            <color indexed="81"/>
            <rFont val="Tahoma"/>
            <family val="2"/>
          </rPr>
          <t>Author:</t>
        </r>
        <r>
          <rPr>
            <sz val="9"/>
            <color indexed="81"/>
            <rFont val="Tahoma"/>
            <family val="2"/>
          </rPr>
          <t xml:space="preserve">
AR, p66</t>
        </r>
      </text>
    </comment>
    <comment ref="BT33" authorId="0" shapeId="0" xr:uid="{6C2308B0-E3CA-4C9E-AE1A-8CBAA0AF02B8}">
      <text>
        <r>
          <rPr>
            <b/>
            <sz val="9"/>
            <color indexed="81"/>
            <rFont val="Tahoma"/>
            <family val="2"/>
          </rPr>
          <t>Author:</t>
        </r>
        <r>
          <rPr>
            <sz val="9"/>
            <color indexed="81"/>
            <rFont val="Tahoma"/>
            <family val="2"/>
          </rPr>
          <t xml:space="preserve">
AR, p70</t>
        </r>
      </text>
    </comment>
    <comment ref="BU33" authorId="0" shapeId="0" xr:uid="{07B93DF1-0BA9-4915-A912-FCF05663CE90}">
      <text>
        <r>
          <rPr>
            <b/>
            <sz val="9"/>
            <color indexed="81"/>
            <rFont val="Tahoma"/>
            <family val="2"/>
          </rPr>
          <t>Author:</t>
        </r>
        <r>
          <rPr>
            <sz val="9"/>
            <color indexed="81"/>
            <rFont val="Tahoma"/>
            <family val="2"/>
          </rPr>
          <t xml:space="preserve">
AR, p34</t>
        </r>
      </text>
    </comment>
    <comment ref="BV33" authorId="0" shapeId="0" xr:uid="{E39EC50A-1B6C-4A0C-AEC3-844A77EE4B2F}">
      <text>
        <r>
          <rPr>
            <b/>
            <sz val="9"/>
            <color indexed="81"/>
            <rFont val="Tahoma"/>
            <family val="2"/>
          </rPr>
          <t>Author:</t>
        </r>
        <r>
          <rPr>
            <sz val="9"/>
            <color indexed="81"/>
            <rFont val="Tahoma"/>
            <family val="2"/>
          </rPr>
          <t xml:space="preserve">
AR Pg 54</t>
        </r>
      </text>
    </comment>
    <comment ref="BW33" authorId="0" shapeId="0" xr:uid="{05BEE48D-311F-4275-9410-E9F5E6770E2C}">
      <text>
        <r>
          <rPr>
            <b/>
            <sz val="9"/>
            <color indexed="81"/>
            <rFont val="Tahoma"/>
            <family val="2"/>
          </rPr>
          <t>Author:</t>
        </r>
        <r>
          <rPr>
            <sz val="9"/>
            <color indexed="81"/>
            <rFont val="Tahoma"/>
            <family val="2"/>
          </rPr>
          <t xml:space="preserve">
AR, p119</t>
        </r>
      </text>
    </comment>
    <comment ref="BX33" authorId="0" shapeId="0" xr:uid="{96C866B3-B63A-44E9-B3C4-09BB129131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BY33" authorId="0" shapeId="0" xr:uid="{244FD6E9-1690-4487-A748-F9899745EE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P.29-30</t>
        </r>
      </text>
    </comment>
    <comment ref="BZ33" authorId="0" shapeId="0" xr:uid="{246926B8-0885-41C4-BF54-09FD990E5452}">
      <text>
        <r>
          <rPr>
            <b/>
            <sz val="9"/>
            <color indexed="81"/>
            <rFont val="Tahoma"/>
            <family val="2"/>
          </rPr>
          <t>Author:</t>
        </r>
        <r>
          <rPr>
            <sz val="9"/>
            <color indexed="81"/>
            <rFont val="Tahoma"/>
            <family val="2"/>
          </rPr>
          <t xml:space="preserve">
AR pg 37</t>
        </r>
      </text>
    </comment>
    <comment ref="CA33" authorId="0" shapeId="0" xr:uid="{66E87203-3CE4-4DE1-B0CF-48DA3330B3CA}">
      <text>
        <r>
          <rPr>
            <b/>
            <sz val="9"/>
            <color indexed="81"/>
            <rFont val="Tahoma"/>
            <family val="2"/>
          </rPr>
          <t>Author:</t>
        </r>
        <r>
          <rPr>
            <sz val="9"/>
            <color indexed="81"/>
            <rFont val="Tahoma"/>
            <family val="2"/>
          </rPr>
          <t xml:space="preserve">
AR pg 71</t>
        </r>
      </text>
    </comment>
    <comment ref="CB33" authorId="0" shapeId="0" xr:uid="{82E1044D-7594-4F7E-A658-4D21606F22C0}">
      <text>
        <r>
          <rPr>
            <b/>
            <sz val="9"/>
            <color indexed="81"/>
            <rFont val="Tahoma"/>
            <family val="2"/>
          </rPr>
          <t>Author:</t>
        </r>
        <r>
          <rPr>
            <sz val="9"/>
            <color indexed="81"/>
            <rFont val="Tahoma"/>
            <family val="2"/>
          </rPr>
          <t xml:space="preserve">
AR pg.191</t>
        </r>
      </text>
    </comment>
    <comment ref="CC33" authorId="0" shapeId="0" xr:uid="{C25C771B-1D3B-4F03-B993-99CD38BF9B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CD33" authorId="0" shapeId="0" xr:uid="{705F3088-E555-4659-946D-30D8E2E08C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E33" authorId="0" shapeId="0" xr:uid="{092B07CE-713C-4A75-90D9-15E816C473CC}">
      <text>
        <r>
          <rPr>
            <b/>
            <sz val="9"/>
            <color indexed="81"/>
            <rFont val="Tahoma"/>
            <family val="2"/>
          </rPr>
          <t>Author:</t>
        </r>
        <r>
          <rPr>
            <sz val="9"/>
            <color indexed="81"/>
            <rFont val="Tahoma"/>
            <family val="2"/>
          </rPr>
          <t xml:space="preserve">
AR pg 48</t>
        </r>
      </text>
    </comment>
    <comment ref="CF33" authorId="0" shapeId="0" xr:uid="{03AE3E88-56B1-4B21-AF4D-4DE5828B7256}">
      <text>
        <r>
          <rPr>
            <b/>
            <sz val="9"/>
            <color indexed="81"/>
            <rFont val="Tahoma"/>
            <family val="2"/>
          </rPr>
          <t>Author:</t>
        </r>
        <r>
          <rPr>
            <sz val="9"/>
            <color indexed="81"/>
            <rFont val="Tahoma"/>
            <family val="2"/>
          </rPr>
          <t xml:space="preserve">
AR 14</t>
        </r>
      </text>
    </comment>
    <comment ref="CG33" authorId="0" shapeId="0" xr:uid="{4C702851-E145-4E05-90A3-2B40DA404699}">
      <text>
        <r>
          <rPr>
            <b/>
            <sz val="9"/>
            <color indexed="81"/>
            <rFont val="Tahoma"/>
            <family val="2"/>
          </rPr>
          <t>Author:</t>
        </r>
        <r>
          <rPr>
            <sz val="9"/>
            <color indexed="81"/>
            <rFont val="Tahoma"/>
            <family val="2"/>
          </rPr>
          <t xml:space="preserve">
AR pg 88-89</t>
        </r>
      </text>
    </comment>
    <comment ref="CH33" authorId="0" shapeId="0" xr:uid="{9AA1A94A-73F7-4561-A37F-26B6A6FBCF14}">
      <text>
        <r>
          <rPr>
            <b/>
            <sz val="9"/>
            <color indexed="81"/>
            <rFont val="Tahoma"/>
            <family val="2"/>
          </rPr>
          <t>Author:</t>
        </r>
        <r>
          <rPr>
            <sz val="9"/>
            <color indexed="81"/>
            <rFont val="Tahoma"/>
            <family val="2"/>
          </rPr>
          <t xml:space="preserve">
AR 28</t>
        </r>
      </text>
    </comment>
    <comment ref="CI33" authorId="0" shapeId="0" xr:uid="{EAF8351A-E5E7-4C96-AE96-575805F31BAB}">
      <text>
        <r>
          <rPr>
            <b/>
            <sz val="9"/>
            <color indexed="81"/>
            <rFont val="Tahoma"/>
            <family val="2"/>
          </rPr>
          <t>Author:</t>
        </r>
        <r>
          <rPr>
            <sz val="9"/>
            <color indexed="81"/>
            <rFont val="Tahoma"/>
            <family val="2"/>
          </rPr>
          <t xml:space="preserve">
AR pg 80</t>
        </r>
      </text>
    </comment>
    <comment ref="CJ33" authorId="0" shapeId="0" xr:uid="{B72E8DC2-B323-4560-99A1-C8D6DE2937EF}">
      <text>
        <r>
          <rPr>
            <b/>
            <sz val="9"/>
            <color indexed="81"/>
            <rFont val="Tahoma"/>
            <family val="2"/>
          </rPr>
          <t>Author:</t>
        </r>
        <r>
          <rPr>
            <sz val="9"/>
            <color indexed="81"/>
            <rFont val="Tahoma"/>
            <family val="2"/>
          </rPr>
          <t xml:space="preserve">
ar 15</t>
        </r>
      </text>
    </comment>
    <comment ref="CK33" authorId="0" shapeId="0" xr:uid="{EE25CCC5-30DC-462D-98BB-0AB0E064C3E4}">
      <text>
        <r>
          <rPr>
            <b/>
            <sz val="9"/>
            <color indexed="81"/>
            <rFont val="Tahoma"/>
            <family val="2"/>
          </rPr>
          <t>Author:</t>
        </r>
        <r>
          <rPr>
            <sz val="9"/>
            <color indexed="81"/>
            <rFont val="Tahoma"/>
            <family val="2"/>
          </rPr>
          <t xml:space="preserve">
AR,56</t>
        </r>
      </text>
    </comment>
    <comment ref="CL33" authorId="0" shapeId="0" xr:uid="{3320BA5C-AF46-4031-80A2-200F92EB003D}">
      <text>
        <r>
          <rPr>
            <b/>
            <sz val="9"/>
            <color indexed="81"/>
            <rFont val="Tahoma"/>
            <family val="2"/>
          </rPr>
          <t>Author:</t>
        </r>
        <r>
          <rPr>
            <sz val="9"/>
            <color indexed="81"/>
            <rFont val="Tahoma"/>
            <family val="2"/>
          </rPr>
          <t xml:space="preserve">
ar 31 - 32</t>
        </r>
      </text>
    </comment>
    <comment ref="CM33" authorId="0" shapeId="0" xr:uid="{F6DDFC4B-0A21-4FFE-A50F-153469FC3ED5}">
      <text>
        <r>
          <rPr>
            <b/>
            <sz val="9"/>
            <color indexed="81"/>
            <rFont val="Tahoma"/>
            <family val="2"/>
          </rPr>
          <t>Author:</t>
        </r>
        <r>
          <rPr>
            <sz val="9"/>
            <color indexed="81"/>
            <rFont val="Tahoma"/>
            <family val="2"/>
          </rPr>
          <t xml:space="preserve">
ar 52</t>
        </r>
      </text>
    </comment>
    <comment ref="CN33" authorId="0" shapeId="0" xr:uid="{97FA57DA-1688-45C1-9CB9-71779D4C8B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p.53-54</t>
        </r>
      </text>
    </comment>
    <comment ref="CO33" authorId="0" shapeId="0" xr:uid="{7A5B57AF-6EF9-4366-92D0-BDAEE4B3E5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P33" authorId="0" shapeId="0" xr:uid="{0B636B7C-DF2C-4141-8538-E98EA9DFFF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Q33" authorId="0" shapeId="0" xr:uid="{DC95A87F-7DE8-42DC-B3FB-D8ED9C327095}">
      <text>
        <r>
          <rPr>
            <b/>
            <sz val="9"/>
            <color indexed="81"/>
            <rFont val="Tahoma"/>
            <family val="2"/>
          </rPr>
          <t>Author:</t>
        </r>
        <r>
          <rPr>
            <sz val="9"/>
            <color indexed="81"/>
            <rFont val="Tahoma"/>
            <family val="2"/>
          </rPr>
          <t xml:space="preserve">
AR 55</t>
        </r>
      </text>
    </comment>
    <comment ref="CR33" authorId="0" shapeId="0" xr:uid="{E8D5653C-BD5A-4354-9682-25356A8B42D4}">
      <text>
        <r>
          <rPr>
            <b/>
            <sz val="9"/>
            <color indexed="81"/>
            <rFont val="Tahoma"/>
            <family val="2"/>
          </rPr>
          <t>Author:</t>
        </r>
        <r>
          <rPr>
            <sz val="9"/>
            <color indexed="81"/>
            <rFont val="Tahoma"/>
            <family val="2"/>
          </rPr>
          <t xml:space="preserve">
AR (pdf), p. 15</t>
        </r>
      </text>
    </comment>
    <comment ref="CS33" authorId="0" shapeId="0" xr:uid="{16956A69-827F-4065-B26C-0D32091C26C8}">
      <text>
        <r>
          <rPr>
            <b/>
            <sz val="9"/>
            <color indexed="81"/>
            <rFont val="Tahoma"/>
            <family val="2"/>
          </rPr>
          <t>Author:</t>
        </r>
        <r>
          <rPr>
            <sz val="9"/>
            <color indexed="81"/>
            <rFont val="Tahoma"/>
            <family val="2"/>
          </rPr>
          <t xml:space="preserve">
AR, p. 42</t>
        </r>
      </text>
    </comment>
    <comment ref="CT33" authorId="0" shapeId="0" xr:uid="{D0AD6EB2-B2EC-4276-9E34-182D3E90EBE4}">
      <text>
        <r>
          <rPr>
            <b/>
            <sz val="9"/>
            <color indexed="81"/>
            <rFont val="Tahoma"/>
            <family val="2"/>
          </rPr>
          <t>Author:</t>
        </r>
        <r>
          <rPr>
            <sz val="9"/>
            <color indexed="81"/>
            <rFont val="Tahoma"/>
            <family val="2"/>
          </rPr>
          <t xml:space="preserve">
AR pg.20</t>
        </r>
      </text>
    </comment>
    <comment ref="CU33" authorId="0" shapeId="0" xr:uid="{6A27B497-2E69-4EB3-8A91-36E3569FD3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 "The Directors are also encouraged to keep themselves abreast of the latest developments relevant to the Group and attendance of appropriate courses and
seminars will be arranged and funded by the Company"</t>
        </r>
      </text>
    </comment>
    <comment ref="CV33" authorId="0" shapeId="0" xr:uid="{82C0A8AF-0CEB-4343-8906-CBAF615B48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"All Board members are encouraged to receive regular training, particularly on relevant new laws,
regulations and changing commercial risks, from time to time, in order to raise awareness of compliance, essentials
of the roles of a director and a member of each committee in a listed company. The Company shall be responsible
for the course fees</t>
        </r>
      </text>
    </comment>
    <comment ref="CW33" authorId="0" shapeId="0" xr:uid="{415E7AB7-CF2C-46AE-BB79-A1FBE379DC0E}">
      <text>
        <r>
          <rPr>
            <b/>
            <sz val="9"/>
            <color indexed="81"/>
            <rFont val="Tahoma"/>
            <family val="2"/>
          </rPr>
          <t>Author:</t>
        </r>
        <r>
          <rPr>
            <sz val="9"/>
            <color indexed="81"/>
            <rFont val="Tahoma"/>
            <family val="2"/>
          </rPr>
          <t xml:space="preserve">
AR pg.12</t>
        </r>
      </text>
    </comment>
    <comment ref="CX33" authorId="0" shapeId="0" xr:uid="{F678EC24-FCCC-464D-B464-8B18DDE747D5}">
      <text>
        <r>
          <rPr>
            <b/>
            <sz val="9"/>
            <color indexed="81"/>
            <rFont val="Tahoma"/>
            <family val="2"/>
          </rPr>
          <t>Author:</t>
        </r>
        <r>
          <rPr>
            <sz val="9"/>
            <color indexed="81"/>
            <rFont val="Tahoma"/>
            <family val="2"/>
          </rPr>
          <t xml:space="preserve">
AR, pg 34, "Management and Professional Advisers keep the Directors up-to-date on pertinent developments in the
business including changes to laws and regulations, corporate governance, financial reporting standards and
industry-related matters. Such periodic updates are provided to the Directors to facilitate the discharge of
their duties.
The Directors also attend other appropriate courses, conferences and seminars conducted by various
Regulatory Authorities, Financial Institutions and Professional Consultants, including, Accounting and
Corporate Regulatory Authority (ACRA), Association of Chartered Certified Accountants (ACCA), Australian
Institute of Company Directors (AICD), A.T. Kearney, Certified Practicing Accountants (CPA) Australia,
National Association of Corporate Directors (NACD), Stewardship Asia Centre (SAC), Singapore Institute of
Directors (SID), PricewaterhouseCoopers (PwC) and Ernst &amp; Young (EY). Funding is also provided in support of
relevant training for the Directors."</t>
        </r>
      </text>
    </comment>
    <comment ref="CY33" authorId="0" shapeId="0" xr:uid="{CF81CB0E-CF65-45C9-8A7A-7013D1C4F058}">
      <text>
        <r>
          <rPr>
            <b/>
            <sz val="9"/>
            <color indexed="81"/>
            <rFont val="Tahoma"/>
            <family val="2"/>
          </rPr>
          <t>Author:</t>
        </r>
        <r>
          <rPr>
            <sz val="9"/>
            <color indexed="81"/>
            <rFont val="Tahoma"/>
            <family val="2"/>
          </rPr>
          <t xml:space="preserve">
AR pg 94</t>
        </r>
      </text>
    </comment>
    <comment ref="CZ33" authorId="0" shapeId="0" xr:uid="{21B994BD-AFD1-4D84-82A0-7AA67843C246}">
      <text>
        <r>
          <rPr>
            <b/>
            <sz val="9"/>
            <color indexed="81"/>
            <rFont val="Tahoma"/>
            <family val="2"/>
          </rPr>
          <t>Author:</t>
        </r>
        <r>
          <rPr>
            <sz val="9"/>
            <color indexed="81"/>
            <rFont val="Tahoma"/>
            <family val="2"/>
          </rPr>
          <t xml:space="preserve">
AR,63</t>
        </r>
      </text>
    </comment>
    <comment ref="DA33" authorId="0" shapeId="0" xr:uid="{F537943B-D8C9-43CD-AF91-E63396B5331C}">
      <text>
        <r>
          <rPr>
            <b/>
            <sz val="9"/>
            <color indexed="81"/>
            <rFont val="Tahoma"/>
            <family val="2"/>
          </rPr>
          <t>Author:</t>
        </r>
        <r>
          <rPr>
            <sz val="9"/>
            <color indexed="81"/>
            <rFont val="Tahoma"/>
            <family val="2"/>
          </rPr>
          <t xml:space="preserve">
AR,52</t>
        </r>
      </text>
    </comment>
    <comment ref="DB33" authorId="0" shapeId="0" xr:uid="{79CDB3C0-18EB-4E24-94C8-6855A9EF0F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DC33" authorId="0" shapeId="0" xr:uid="{0B556D54-8E7D-4EB5-A22C-20DDC5404A38}">
      <text>
        <r>
          <rPr>
            <b/>
            <sz val="9"/>
            <color indexed="81"/>
            <rFont val="Tahoma"/>
            <family val="2"/>
          </rPr>
          <t>Author:</t>
        </r>
        <r>
          <rPr>
            <sz val="9"/>
            <color indexed="81"/>
            <rFont val="Tahoma"/>
            <family val="2"/>
          </rPr>
          <t xml:space="preserve">
AR, p. 85</t>
        </r>
      </text>
    </comment>
    <comment ref="DD33" authorId="0" shapeId="0" xr:uid="{F1EB5A16-4C2F-4345-AB88-0026D3F7C5FA}">
      <text>
        <r>
          <rPr>
            <b/>
            <sz val="9"/>
            <color indexed="81"/>
            <rFont val="Tahoma"/>
            <family val="2"/>
          </rPr>
          <t>Author:</t>
        </r>
        <r>
          <rPr>
            <sz val="9"/>
            <color indexed="81"/>
            <rFont val="Tahoma"/>
            <family val="2"/>
          </rPr>
          <t xml:space="preserve">
AR, p. 57</t>
        </r>
      </text>
    </comment>
    <comment ref="DE33" authorId="0" shapeId="0" xr:uid="{D360E2E7-40A7-40A0-A242-5ACE3A499D2A}">
      <text>
        <r>
          <rPr>
            <b/>
            <sz val="9"/>
            <color indexed="81"/>
            <rFont val="Tahoma"/>
            <family val="2"/>
          </rPr>
          <t>Author:</t>
        </r>
        <r>
          <rPr>
            <sz val="9"/>
            <color indexed="81"/>
            <rFont val="Tahoma"/>
            <family val="2"/>
          </rPr>
          <t xml:space="preserve">
AR,28</t>
        </r>
      </text>
    </comment>
    <comment ref="DF33" authorId="0" shapeId="0" xr:uid="{723E988F-9F98-434D-A02E-FC68D0F56423}">
      <text>
        <r>
          <rPr>
            <b/>
            <sz val="9"/>
            <color indexed="81"/>
            <rFont val="Tahoma"/>
            <family val="2"/>
          </rPr>
          <t>Author:</t>
        </r>
        <r>
          <rPr>
            <sz val="9"/>
            <color indexed="81"/>
            <rFont val="Tahoma"/>
            <family val="2"/>
          </rPr>
          <t xml:space="preserve">
AR pg 34-35</t>
        </r>
      </text>
    </comment>
    <comment ref="DG33" authorId="0" shapeId="0" xr:uid="{F350D232-FD77-466F-BE76-A5916A70B4BD}">
      <text>
        <r>
          <rPr>
            <b/>
            <sz val="9"/>
            <color indexed="81"/>
            <rFont val="Tahoma"/>
            <family val="2"/>
          </rPr>
          <t>Author:</t>
        </r>
        <r>
          <rPr>
            <sz val="9"/>
            <color indexed="81"/>
            <rFont val="Tahoma"/>
            <family val="2"/>
          </rPr>
          <t xml:space="preserve">
AR, p. 19</t>
        </r>
      </text>
    </comment>
    <comment ref="DH33" authorId="0" shapeId="0" xr:uid="{99F2DDF9-DBAD-44BE-BF3C-C9045F48EC4C}">
      <text>
        <r>
          <rPr>
            <b/>
            <sz val="9"/>
            <color indexed="81"/>
            <rFont val="Tahoma"/>
            <family val="2"/>
          </rPr>
          <t>Author:</t>
        </r>
        <r>
          <rPr>
            <sz val="9"/>
            <color indexed="81"/>
            <rFont val="Tahoma"/>
            <family val="2"/>
          </rPr>
          <t xml:space="preserve">
AR pg 12-13</t>
        </r>
      </text>
    </comment>
    <comment ref="DI33" authorId="3" shapeId="0" xr:uid="{2A1122E9-EC36-48B3-A959-6A62CB5F0439}">
      <text>
        <r>
          <rPr>
            <b/>
            <sz val="9"/>
            <color indexed="81"/>
            <rFont val="Tahoma"/>
            <family val="2"/>
          </rPr>
          <t>Jun Hui:</t>
        </r>
        <r>
          <rPr>
            <sz val="9"/>
            <color indexed="81"/>
            <rFont val="Tahoma"/>
            <family val="2"/>
          </rPr>
          <t xml:space="preserve">
AR,54</t>
        </r>
      </text>
    </comment>
    <comment ref="DJ33" authorId="0" shapeId="0" xr:uid="{302B5168-97B1-4826-8EA6-929EC4085B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DK33" authorId="0" shapeId="0" xr:uid="{FF67E19D-5F2B-45DC-95F2-3CEBCBB5BE46}">
      <text>
        <r>
          <rPr>
            <b/>
            <sz val="9"/>
            <color indexed="81"/>
            <rFont val="Tahoma"/>
            <family val="2"/>
          </rPr>
          <t>Author:</t>
        </r>
        <r>
          <rPr>
            <sz val="9"/>
            <color indexed="81"/>
            <rFont val="Tahoma"/>
            <family val="2"/>
          </rPr>
          <t xml:space="preserve">
AR pg 105</t>
        </r>
      </text>
    </comment>
    <comment ref="DL33" authorId="0" shapeId="0" xr:uid="{0A13AA82-4BBD-49D6-AD17-A067B80D48DC}">
      <text>
        <r>
          <rPr>
            <b/>
            <sz val="9"/>
            <color indexed="81"/>
            <rFont val="Tahoma"/>
            <family val="2"/>
          </rPr>
          <t>Author:</t>
        </r>
        <r>
          <rPr>
            <sz val="9"/>
            <color indexed="81"/>
            <rFont val="Tahoma"/>
            <family val="2"/>
          </rPr>
          <t xml:space="preserve">
AR pg 68</t>
        </r>
      </text>
    </comment>
    <comment ref="DM33" authorId="0" shapeId="0" xr:uid="{F9333382-E034-4669-92FC-A782D523C0C6}">
      <text>
        <r>
          <rPr>
            <b/>
            <sz val="9"/>
            <color indexed="81"/>
            <rFont val="Tahoma"/>
            <family val="2"/>
          </rPr>
          <t>Author:</t>
        </r>
        <r>
          <rPr>
            <sz val="9"/>
            <color indexed="81"/>
            <rFont val="Tahoma"/>
            <family val="2"/>
          </rPr>
          <t xml:space="preserve">
AR, p. 31</t>
        </r>
      </text>
    </comment>
    <comment ref="DN33" authorId="0" shapeId="0" xr:uid="{CF53AAA4-D70E-49F1-8B23-56DEDEF546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DO33" authorId="0" shapeId="0" xr:uid="{66DC1F49-8BDC-424C-8EF9-143879FE6735}">
      <text>
        <r>
          <rPr>
            <b/>
            <sz val="9"/>
            <color indexed="81"/>
            <rFont val="Tahoma"/>
            <family val="2"/>
          </rPr>
          <t>Author:</t>
        </r>
        <r>
          <rPr>
            <sz val="9"/>
            <color indexed="81"/>
            <rFont val="Tahoma"/>
            <family val="2"/>
          </rPr>
          <t xml:space="preserve">
AR p. 59, Directors are provided with opportunities to undergo relevant
trainings and to continually improve the Board and Board
Committees’ performance...</t>
        </r>
      </text>
    </comment>
    <comment ref="DP33" authorId="0" shapeId="0" xr:uid="{7DF9BD67-D282-43EC-BEF0-0E558B0B5765}">
      <text>
        <r>
          <rPr>
            <b/>
            <sz val="9"/>
            <color indexed="81"/>
            <rFont val="Tahoma"/>
            <family val="2"/>
          </rPr>
          <t>Author:</t>
        </r>
        <r>
          <rPr>
            <sz val="9"/>
            <color indexed="81"/>
            <rFont val="Tahoma"/>
            <family val="2"/>
          </rPr>
          <t xml:space="preserve">
AR, p. 77</t>
        </r>
      </text>
    </comment>
    <comment ref="DQ33" authorId="0" shapeId="0" xr:uid="{B667F477-59A9-44D4-B78C-97211C4FB6F6}">
      <text>
        <r>
          <rPr>
            <b/>
            <sz val="9"/>
            <color indexed="81"/>
            <rFont val="Tahoma"/>
            <family val="2"/>
          </rPr>
          <t>Author:</t>
        </r>
        <r>
          <rPr>
            <sz val="9"/>
            <color indexed="81"/>
            <rFont val="Tahoma"/>
            <family val="2"/>
          </rPr>
          <t xml:space="preserve">
AR p. 20, The NC oversees the training programme and budget for
Directors’ continuous training. In-house training was conducted
in 2020 on various subjects including cyber security, technology
risks and digital transformation. The training was provided
by internal and external specialists. Directors also attended
conferences/seminars conducted by the Singapore Institute of
Directors. The NC is of the view that the 2020 training programme
has equipped Directors with the skills and knowledge necessary
to discharge their duties.</t>
        </r>
      </text>
    </comment>
    <comment ref="DR33" authorId="0" shapeId="0" xr:uid="{DCD3939B-BE75-42D4-AB14-A9128EEFDFCC}">
      <text>
        <r>
          <rPr>
            <b/>
            <sz val="9"/>
            <color indexed="81"/>
            <rFont val="Tahoma"/>
            <family val="2"/>
          </rPr>
          <t>Author:</t>
        </r>
        <r>
          <rPr>
            <sz val="9"/>
            <color indexed="81"/>
            <rFont val="Tahoma"/>
            <family val="2"/>
          </rPr>
          <t xml:space="preserve">
AR, p.43</t>
        </r>
      </text>
    </comment>
    <comment ref="DS33" authorId="0" shapeId="0" xr:uid="{AD8B73B3-86F4-431C-8A0E-B71D1986F2C8}">
      <text>
        <r>
          <rPr>
            <b/>
            <sz val="9"/>
            <color indexed="81"/>
            <rFont val="Tahoma"/>
            <family val="2"/>
          </rPr>
          <t>Author:</t>
        </r>
        <r>
          <rPr>
            <sz val="9"/>
            <color indexed="81"/>
            <rFont val="Tahoma"/>
            <family val="2"/>
          </rPr>
          <t xml:space="preserve">
AR p. 63, Directors may also request for training and development in areas of interest to the Board. 
</t>
        </r>
      </text>
    </comment>
    <comment ref="DT33" authorId="0" shapeId="0" xr:uid="{058E9756-2DBB-4BEB-B1D7-F319292CE5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20, https://links.sgx.com/FileOpen/WTH%20AR%202020.ashx?App=Announcement&amp;FileID=634061</t>
        </r>
      </text>
    </comment>
    <comment ref="DU33" authorId="0" shapeId="0" xr:uid="{56254AB5-2466-468D-9ED4-8F2864953054}">
      <text>
        <r>
          <rPr>
            <b/>
            <sz val="9"/>
            <color indexed="81"/>
            <rFont val="Tahoma"/>
            <family val="2"/>
          </rPr>
          <t>Author:</t>
        </r>
        <r>
          <rPr>
            <sz val="9"/>
            <color indexed="81"/>
            <rFont val="Tahoma"/>
            <family val="2"/>
          </rPr>
          <t xml:space="preserve">
AR pg.22</t>
        </r>
      </text>
    </comment>
    <comment ref="DV33" authorId="0" shapeId="0" xr:uid="{B91FC531-ACDA-4217-BFA4-1F8794AD745F}">
      <text>
        <r>
          <rPr>
            <b/>
            <sz val="9"/>
            <color indexed="81"/>
            <rFont val="Tahoma"/>
            <family val="2"/>
          </rPr>
          <t>Author:</t>
        </r>
        <r>
          <rPr>
            <sz val="9"/>
            <color indexed="81"/>
            <rFont val="Tahoma"/>
            <family val="2"/>
          </rPr>
          <t xml:space="preserve">
AR pg.35</t>
        </r>
      </text>
    </comment>
    <comment ref="DW33" authorId="0" shapeId="0" xr:uid="{76C145D3-CBBF-435C-B6A2-08D4E219D8B7}">
      <text>
        <r>
          <rPr>
            <b/>
            <sz val="9"/>
            <color indexed="81"/>
            <rFont val="Tahoma"/>
            <family val="2"/>
          </rPr>
          <t>Author:</t>
        </r>
        <r>
          <rPr>
            <sz val="9"/>
            <color indexed="81"/>
            <rFont val="Tahoma"/>
            <family val="2"/>
          </rPr>
          <t xml:space="preserve">
AR, p52</t>
        </r>
      </text>
    </comment>
    <comment ref="DX33" authorId="0" shapeId="0" xr:uid="{9D456E2B-51CE-4C2C-B528-ED043AC08332}">
      <text>
        <r>
          <rPr>
            <b/>
            <sz val="9"/>
            <color indexed="81"/>
            <rFont val="Tahoma"/>
            <family val="2"/>
          </rPr>
          <t>Author:</t>
        </r>
        <r>
          <rPr>
            <sz val="9"/>
            <color indexed="81"/>
            <rFont val="Tahoma"/>
            <family val="2"/>
          </rPr>
          <t xml:space="preserve">
AR pg.51</t>
        </r>
      </text>
    </comment>
    <comment ref="DY33" authorId="0" shapeId="0" xr:uid="{2D014910-1FAA-4A20-88EE-FE9B2B015460}">
      <text>
        <r>
          <rPr>
            <b/>
            <sz val="9"/>
            <color indexed="81"/>
            <rFont val="Tahoma"/>
            <family val="2"/>
          </rPr>
          <t>Author:</t>
        </r>
        <r>
          <rPr>
            <sz val="9"/>
            <color indexed="81"/>
            <rFont val="Tahoma"/>
            <family val="2"/>
          </rPr>
          <t xml:space="preserve">
AR 18 </t>
        </r>
      </text>
    </comment>
    <comment ref="DZ33" authorId="0" shapeId="0" xr:uid="{6CCEACBC-C5EB-4380-AEFD-11C80549D3CA}">
      <text>
        <r>
          <rPr>
            <b/>
            <sz val="9"/>
            <color indexed="81"/>
            <rFont val="Tahoma"/>
            <family val="2"/>
          </rPr>
          <t>Author:</t>
        </r>
        <r>
          <rPr>
            <sz val="9"/>
            <color indexed="81"/>
            <rFont val="Tahoma"/>
            <family val="2"/>
          </rPr>
          <t xml:space="preserve">
AR pg.64</t>
        </r>
      </text>
    </comment>
    <comment ref="EA33" authorId="0" shapeId="0" xr:uid="{CA67FBA8-1A3D-40A3-8379-E313961DE4FE}">
      <text>
        <r>
          <rPr>
            <b/>
            <sz val="9"/>
            <color indexed="81"/>
            <rFont val="Tahoma"/>
            <family val="2"/>
          </rPr>
          <t>Author:</t>
        </r>
        <r>
          <rPr>
            <sz val="9"/>
            <color indexed="81"/>
            <rFont val="Tahoma"/>
            <family val="2"/>
          </rPr>
          <t xml:space="preserve">
AR 22</t>
        </r>
      </text>
    </comment>
    <comment ref="EB33" authorId="0" shapeId="0" xr:uid="{0502A770-018F-4913-957B-9BE4741F4A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EC33" authorId="0" shapeId="0" xr:uid="{F418E0EB-7883-48CC-9D66-472C4B1B82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t>
        </r>
      </text>
    </comment>
    <comment ref="ED33" authorId="0" shapeId="0" xr:uid="{1C969E00-9051-46D5-B990-3B1FCE09EC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E46" authorId="0" shapeId="0" xr:uid="{5E290EBA-CF68-41BC-B246-96B9A57BC0B6}">
      <text>
        <r>
          <rPr>
            <b/>
            <sz val="9"/>
            <color indexed="81"/>
            <rFont val="Tahoma"/>
            <family val="2"/>
          </rPr>
          <t>Author:</t>
        </r>
        <r>
          <rPr>
            <sz val="9"/>
            <color indexed="81"/>
            <rFont val="Tahoma"/>
            <family val="2"/>
          </rPr>
          <t xml:space="preserve">
AR pg.19</t>
        </r>
      </text>
    </comment>
    <comment ref="F46" authorId="0" shapeId="0" xr:uid="{343FAB66-B249-49C6-AA4A-15D31BB04303}">
      <text>
        <r>
          <rPr>
            <b/>
            <sz val="9"/>
            <color indexed="81"/>
            <rFont val="Tahoma"/>
            <family val="2"/>
          </rPr>
          <t>Author:</t>
        </r>
        <r>
          <rPr>
            <sz val="9"/>
            <color indexed="81"/>
            <rFont val="Tahoma"/>
            <family val="2"/>
          </rPr>
          <t xml:space="preserve">
AR pg.32</t>
        </r>
      </text>
    </comment>
    <comment ref="G46" authorId="0" shapeId="0" xr:uid="{A7B2BF59-FF3E-495C-A3AB-DB240272B113}">
      <text>
        <r>
          <rPr>
            <b/>
            <sz val="9"/>
            <color indexed="81"/>
            <rFont val="Tahoma"/>
            <family val="2"/>
          </rPr>
          <t>Author:</t>
        </r>
        <r>
          <rPr>
            <sz val="9"/>
            <color indexed="81"/>
            <rFont val="Tahoma"/>
            <family val="2"/>
          </rPr>
          <t xml:space="preserve">
AR pg.20</t>
        </r>
      </text>
    </comment>
    <comment ref="I46" authorId="0" shapeId="0" xr:uid="{A91FC537-A843-45D1-AB54-A929BC2DF48F}">
      <text>
        <r>
          <rPr>
            <b/>
            <sz val="9"/>
            <color indexed="81"/>
            <rFont val="Tahoma"/>
            <family val="2"/>
          </rPr>
          <t>Author:</t>
        </r>
        <r>
          <rPr>
            <sz val="9"/>
            <color indexed="81"/>
            <rFont val="Tahoma"/>
            <family val="2"/>
          </rPr>
          <t xml:space="preserve">
AR pg.65</t>
        </r>
      </text>
    </comment>
    <comment ref="J46" authorId="0" shapeId="0" xr:uid="{4F3D5065-E8C8-47C6-B4FA-8148DD9233CC}">
      <text>
        <r>
          <rPr>
            <b/>
            <sz val="9"/>
            <color indexed="81"/>
            <rFont val="Tahoma"/>
            <family val="2"/>
          </rPr>
          <t>Author:</t>
        </r>
        <r>
          <rPr>
            <sz val="9"/>
            <color indexed="81"/>
            <rFont val="Tahoma"/>
            <family val="2"/>
          </rPr>
          <t xml:space="preserve">
AR pg.26</t>
        </r>
      </text>
    </comment>
    <comment ref="K46" authorId="0" shapeId="0" xr:uid="{114795C6-805B-4498-BA9B-F41AA3719B6A}">
      <text>
        <r>
          <rPr>
            <b/>
            <sz val="9"/>
            <color indexed="81"/>
            <rFont val="Tahoma"/>
            <family val="2"/>
          </rPr>
          <t>Author:</t>
        </r>
        <r>
          <rPr>
            <sz val="9"/>
            <color indexed="81"/>
            <rFont val="Tahoma"/>
            <family val="2"/>
          </rPr>
          <t xml:space="preserve">
AR pg.20</t>
        </r>
      </text>
    </comment>
    <comment ref="M46" authorId="0" shapeId="0" xr:uid="{67413BB4-FD6C-4FF7-A09C-98C423D9A97B}">
      <text>
        <r>
          <rPr>
            <b/>
            <sz val="9"/>
            <color indexed="81"/>
            <rFont val="Tahoma"/>
            <family val="2"/>
          </rPr>
          <t>Author:</t>
        </r>
        <r>
          <rPr>
            <sz val="9"/>
            <color indexed="81"/>
            <rFont val="Tahoma"/>
            <family val="2"/>
          </rPr>
          <t xml:space="preserve">
AR pg.81</t>
        </r>
      </text>
    </comment>
    <comment ref="R46" authorId="0" shapeId="0" xr:uid="{76E3189D-84CD-467E-9CAC-8EDAAD5363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p.54-55</t>
        </r>
      </text>
    </comment>
    <comment ref="U46" authorId="0" shapeId="0" xr:uid="{7FE7C2C7-E5AC-4268-9F4A-D8A0A6337C14}">
      <text>
        <r>
          <rPr>
            <b/>
            <sz val="9"/>
            <color indexed="81"/>
            <rFont val="Tahoma"/>
            <family val="2"/>
          </rPr>
          <t>Author:</t>
        </r>
        <r>
          <rPr>
            <sz val="9"/>
            <color indexed="81"/>
            <rFont val="Tahoma"/>
            <family val="2"/>
          </rPr>
          <t xml:space="preserve">
AR pg 49</t>
        </r>
      </text>
    </comment>
    <comment ref="V46" authorId="0" shapeId="0" xr:uid="{0785D34D-4F31-42E4-857A-D94ACA9DD3E1}">
      <text>
        <r>
          <rPr>
            <b/>
            <sz val="9"/>
            <color indexed="81"/>
            <rFont val="Tahoma"/>
            <family val="2"/>
          </rPr>
          <t>Author:</t>
        </r>
        <r>
          <rPr>
            <sz val="9"/>
            <color indexed="81"/>
            <rFont val="Tahoma"/>
            <family val="2"/>
          </rPr>
          <t xml:space="preserve">
AR pg 58-59
</t>
        </r>
      </text>
    </comment>
    <comment ref="Y46" authorId="0" shapeId="0" xr:uid="{71E349CE-009C-4458-A99F-3419400BC6EC}">
      <text>
        <r>
          <rPr>
            <b/>
            <sz val="9"/>
            <color indexed="81"/>
            <rFont val="Tahoma"/>
            <family val="2"/>
          </rPr>
          <t>Author:</t>
        </r>
        <r>
          <rPr>
            <sz val="9"/>
            <color indexed="81"/>
            <rFont val="Tahoma"/>
            <family val="2"/>
          </rPr>
          <t xml:space="preserve">
AR p. 51, The NC leads the process of selection and appointment of new Directors</t>
        </r>
      </text>
    </comment>
    <comment ref="Z46" authorId="0" shapeId="0" xr:uid="{ABD064EE-079E-44A6-95D8-1424F6C1F98B}">
      <text>
        <r>
          <rPr>
            <b/>
            <sz val="9"/>
            <color indexed="81"/>
            <rFont val="Tahoma"/>
            <family val="2"/>
          </rPr>
          <t>Author:</t>
        </r>
        <r>
          <rPr>
            <sz val="9"/>
            <color indexed="81"/>
            <rFont val="Tahoma"/>
            <family val="2"/>
          </rPr>
          <t xml:space="preserve">
AR pg 28-30</t>
        </r>
      </text>
    </comment>
    <comment ref="AA46" authorId="0" shapeId="0" xr:uid="{46C29207-B838-4815-922E-6FA7B5742BB8}">
      <text>
        <r>
          <rPr>
            <b/>
            <sz val="9"/>
            <color indexed="81"/>
            <rFont val="Tahoma"/>
            <family val="2"/>
          </rPr>
          <t>Author:</t>
        </r>
        <r>
          <rPr>
            <sz val="9"/>
            <color indexed="81"/>
            <rFont val="Tahoma"/>
            <family val="2"/>
          </rPr>
          <t xml:space="preserve">
AR pg 37</t>
        </r>
      </text>
    </comment>
    <comment ref="AC46" authorId="0" shapeId="0" xr:uid="{AD797DA0-85AC-4780-897A-48DCA0B440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 
A bit brief though</t>
        </r>
      </text>
    </comment>
    <comment ref="AD46" authorId="0" shapeId="0" xr:uid="{CA44A72D-740B-4C2B-BDCB-E478A44DD373}">
      <text>
        <r>
          <rPr>
            <b/>
            <sz val="9"/>
            <color indexed="81"/>
            <rFont val="Tahoma"/>
            <family val="2"/>
          </rPr>
          <t>Author:</t>
        </r>
        <r>
          <rPr>
            <sz val="9"/>
            <color indexed="81"/>
            <rFont val="Tahoma"/>
            <family val="2"/>
          </rPr>
          <t xml:space="preserve">
AR p. 34, Process for Selection and Appointment of Directors</t>
        </r>
      </text>
    </comment>
    <comment ref="AE46" authorId="0" shapeId="0" xr:uid="{FB7414C3-2469-4A52-B26D-37EFCEA12D88}">
      <text>
        <r>
          <rPr>
            <b/>
            <sz val="9"/>
            <color indexed="81"/>
            <rFont val="Tahoma"/>
            <family val="2"/>
          </rPr>
          <t>Author:</t>
        </r>
        <r>
          <rPr>
            <sz val="9"/>
            <color indexed="81"/>
            <rFont val="Tahoma"/>
            <family val="2"/>
          </rPr>
          <t xml:space="preserve">
AR pg.37</t>
        </r>
      </text>
    </comment>
    <comment ref="AG46" authorId="0" shapeId="0" xr:uid="{0FCE2CB0-1548-4321-A890-E04BCFCD7BEF}">
      <text>
        <r>
          <rPr>
            <b/>
            <sz val="9"/>
            <color indexed="81"/>
            <rFont val="Tahoma"/>
            <family val="2"/>
          </rPr>
          <t>Author:</t>
        </r>
        <r>
          <rPr>
            <sz val="9"/>
            <color indexed="81"/>
            <rFont val="Tahoma"/>
            <family val="2"/>
          </rPr>
          <t xml:space="preserve">
AR pg.40</t>
        </r>
      </text>
    </comment>
    <comment ref="AH46" authorId="0" shapeId="0" xr:uid="{8895E6FF-909C-450D-88A7-6F87968F1A4D}">
      <text>
        <r>
          <rPr>
            <b/>
            <sz val="9"/>
            <color indexed="81"/>
            <rFont val="Tahoma"/>
            <family val="2"/>
          </rPr>
          <t>Author:</t>
        </r>
        <r>
          <rPr>
            <sz val="9"/>
            <color indexed="81"/>
            <rFont val="Tahoma"/>
            <family val="2"/>
          </rPr>
          <t xml:space="preserve">
AR pg.20</t>
        </r>
      </text>
    </comment>
    <comment ref="AI46" authorId="0" shapeId="0" xr:uid="{05CEFF92-247E-4F79-A87F-B5420E0D9B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"The NC adopts the following process to select
and nominate new Directors as well as re-appoint incumbent Directors for another term on the Board:
•
Conduct an annual review on the size and composition of the Board to ensure there are sufficient IDs represented;
•
Leverage external resources, such as recruitment firms, to search and shortlist potential candidates;
•
Review the suitability of each candidate, including factors like experience, competencies, drive and commitment, in
consultation with the Board and the Management, to ensure diversity and effectiveness of the Board; and
•
Recommend the best candidates to the Board for approval.'</t>
        </r>
      </text>
    </comment>
    <comment ref="AJ46" authorId="0" shapeId="0" xr:uid="{D14764DA-5FBD-435A-B3A5-3B3B71E841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M46" authorId="0" shapeId="0" xr:uid="{FEA539E5-6825-478F-A0F8-978335525A19}">
      <text>
        <r>
          <rPr>
            <b/>
            <sz val="9"/>
            <color indexed="81"/>
            <rFont val="Tahoma"/>
            <family val="2"/>
          </rPr>
          <t>Author:</t>
        </r>
        <r>
          <rPr>
            <sz val="9"/>
            <color indexed="81"/>
            <rFont val="Tahoma"/>
            <family val="2"/>
          </rPr>
          <t xml:space="preserve">
AR pg.47</t>
        </r>
      </text>
    </comment>
    <comment ref="AN46" authorId="0" shapeId="0" xr:uid="{D96767D4-3D6F-4D17-89A8-CF8EF6D242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P.107</t>
        </r>
      </text>
    </comment>
    <comment ref="AP46" authorId="0" shapeId="0" xr:uid="{39769693-8B95-457C-A81B-B4BBF3BC14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Q46" authorId="0" shapeId="0" xr:uid="{0F560B5A-4F55-4C07-A2C6-C83FCDEDD9E3}">
      <text>
        <r>
          <rPr>
            <b/>
            <sz val="9"/>
            <color indexed="81"/>
            <rFont val="Tahoma"/>
            <family val="2"/>
          </rPr>
          <t>Author:</t>
        </r>
        <r>
          <rPr>
            <sz val="9"/>
            <color indexed="81"/>
            <rFont val="Tahoma"/>
            <family val="2"/>
          </rPr>
          <t xml:space="preserve">
AR, p. 29</t>
        </r>
      </text>
    </comment>
    <comment ref="AR46" authorId="0" shapeId="0" xr:uid="{9613FE34-A761-45C8-B447-13A7E4D45454}">
      <text>
        <r>
          <rPr>
            <b/>
            <sz val="9"/>
            <color indexed="81"/>
            <rFont val="Tahoma"/>
            <family val="2"/>
          </rPr>
          <t>Author:</t>
        </r>
        <r>
          <rPr>
            <sz val="9"/>
            <color indexed="81"/>
            <rFont val="Tahoma"/>
            <family val="2"/>
          </rPr>
          <t xml:space="preserve">
AR,13</t>
        </r>
      </text>
    </comment>
    <comment ref="AT46" authorId="0" shapeId="0" xr:uid="{F6D50A98-EE00-458F-91BD-7F4A9E5DB597}">
      <text>
        <r>
          <rPr>
            <b/>
            <sz val="9"/>
            <color indexed="81"/>
            <rFont val="Tahoma"/>
            <family val="2"/>
          </rPr>
          <t>Author:</t>
        </r>
        <r>
          <rPr>
            <sz val="9"/>
            <color indexed="81"/>
            <rFont val="Tahoma"/>
            <family val="2"/>
          </rPr>
          <t xml:space="preserve">
AR, governance report, pg 19</t>
        </r>
      </text>
    </comment>
    <comment ref="AU46" authorId="0" shapeId="0" xr:uid="{CD6E4EB1-C3AD-4AA6-9B01-537A9E625069}">
      <text>
        <r>
          <rPr>
            <b/>
            <sz val="9"/>
            <color indexed="81"/>
            <rFont val="Tahoma"/>
            <family val="2"/>
          </rPr>
          <t>Author:</t>
        </r>
        <r>
          <rPr>
            <sz val="9"/>
            <color indexed="81"/>
            <rFont val="Tahoma"/>
            <family val="2"/>
          </rPr>
          <t xml:space="preserve">
'recommendations from current board members', 'industry experience', AR, 37</t>
        </r>
      </text>
    </comment>
    <comment ref="AV46" authorId="0" shapeId="0" xr:uid="{B55C4D5D-D671-4527-8BF4-D92A8AFA2034}">
      <text>
        <r>
          <rPr>
            <b/>
            <sz val="9"/>
            <color indexed="81"/>
            <rFont val="Tahoma"/>
            <family val="2"/>
          </rPr>
          <t>Author:</t>
        </r>
        <r>
          <rPr>
            <sz val="9"/>
            <color indexed="81"/>
            <rFont val="Tahoma"/>
            <family val="2"/>
          </rPr>
          <t xml:space="preserve">
AR, 25</t>
        </r>
      </text>
    </comment>
    <comment ref="AW46" authorId="0" shapeId="0" xr:uid="{78547100-FBC6-4F80-88A7-880D72B504B2}">
      <text>
        <r>
          <rPr>
            <b/>
            <sz val="9"/>
            <color indexed="81"/>
            <rFont val="Tahoma"/>
            <family val="2"/>
          </rPr>
          <t>Author:</t>
        </r>
        <r>
          <rPr>
            <sz val="9"/>
            <color indexed="81"/>
            <rFont val="Tahoma"/>
            <family val="2"/>
          </rPr>
          <t xml:space="preserve">
AR,28</t>
        </r>
      </text>
    </comment>
    <comment ref="AX46" authorId="0" shapeId="0" xr:uid="{E173FC93-B415-4DE1-9EEF-4AE194CF0C76}">
      <text>
        <r>
          <rPr>
            <b/>
            <sz val="9"/>
            <color indexed="81"/>
            <rFont val="Tahoma"/>
            <family val="2"/>
          </rPr>
          <t>Author:</t>
        </r>
        <r>
          <rPr>
            <sz val="9"/>
            <color indexed="81"/>
            <rFont val="Tahoma"/>
            <family val="2"/>
          </rPr>
          <t xml:space="preserve">
AR, 27</t>
        </r>
      </text>
    </comment>
    <comment ref="AY46" authorId="0" shapeId="0" xr:uid="{A851C6E4-BA7F-4E83-81FF-3EFED910CD04}">
      <text>
        <r>
          <rPr>
            <b/>
            <sz val="9"/>
            <color indexed="81"/>
            <rFont val="Tahoma"/>
            <family val="2"/>
          </rPr>
          <t>Author:</t>
        </r>
        <r>
          <rPr>
            <sz val="9"/>
            <color indexed="81"/>
            <rFont val="Tahoma"/>
            <family val="2"/>
          </rPr>
          <t xml:space="preserve">
AR, p. 55</t>
        </r>
      </text>
    </comment>
    <comment ref="AZ46" authorId="0" shapeId="0" xr:uid="{DBCB12F5-FB4E-4329-AF07-35329F062B2D}">
      <text>
        <r>
          <rPr>
            <b/>
            <sz val="9"/>
            <color indexed="81"/>
            <rFont val="Tahoma"/>
            <family val="2"/>
          </rPr>
          <t>Author:</t>
        </r>
        <r>
          <rPr>
            <sz val="9"/>
            <color indexed="81"/>
            <rFont val="Tahoma"/>
            <family val="2"/>
          </rPr>
          <t xml:space="preserve">
AR, p. 31, 32</t>
        </r>
      </text>
    </comment>
    <comment ref="BB46" authorId="0" shapeId="0" xr:uid="{4A20A3EC-EF5D-46F0-9BF7-98226E2A1FC2}">
      <text>
        <r>
          <rPr>
            <b/>
            <sz val="9"/>
            <color indexed="81"/>
            <rFont val="Tahoma"/>
            <family val="2"/>
          </rPr>
          <t>Author:</t>
        </r>
        <r>
          <rPr>
            <sz val="9"/>
            <color indexed="81"/>
            <rFont val="Tahoma"/>
            <family val="2"/>
          </rPr>
          <t xml:space="preserve">
AR, pg 23</t>
        </r>
      </text>
    </comment>
    <comment ref="BC46" authorId="0" shapeId="0" xr:uid="{F447E85D-55FF-46C7-86AB-765B2A69C756}">
      <text>
        <r>
          <rPr>
            <b/>
            <sz val="9"/>
            <color indexed="81"/>
            <rFont val="Tahoma"/>
            <family val="2"/>
          </rPr>
          <t>Author:</t>
        </r>
        <r>
          <rPr>
            <sz val="9"/>
            <color indexed="81"/>
            <rFont val="Tahoma"/>
            <family val="2"/>
          </rPr>
          <t xml:space="preserve">
AR, p. 45</t>
        </r>
      </text>
    </comment>
    <comment ref="BD46" authorId="0" shapeId="0" xr:uid="{BD05026D-5B3E-4FDA-A29E-3D1FDDABA2F9}">
      <text>
        <r>
          <rPr>
            <b/>
            <sz val="9"/>
            <color indexed="81"/>
            <rFont val="Tahoma"/>
            <family val="2"/>
          </rPr>
          <t>Author:</t>
        </r>
        <r>
          <rPr>
            <sz val="9"/>
            <color indexed="81"/>
            <rFont val="Tahoma"/>
            <family val="2"/>
          </rPr>
          <t xml:space="preserve">
AR, p. 76</t>
        </r>
      </text>
    </comment>
    <comment ref="BE46" authorId="0" shapeId="0" xr:uid="{B8C8A92E-000C-410A-A86D-3296AC98F6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"The NC is responsible for identifying and recommending new Directors to the Board. In selecting potential new Directors, the NC will seek to identify the competencies required to enable the Board to fulfil its responsibilities. The NC may engage consultants to undertake research on, or assess, candidates applying for new positions on the Board, or to engage such other independent experts, as it considers necessary to carry out its duties and responsibilities. Recommendations for new Directors are put to the Board for its consideration."</t>
        </r>
      </text>
    </comment>
    <comment ref="BF46" authorId="0" shapeId="0" xr:uid="{3F951E7A-553E-42DC-A69C-024BD32A83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NC has recommended, and the Board has approved, a formal process for the selection of new
directors as follows:
(a) The NC evaluates the balance of skills, knowledge and experience on the Board and, in the light of
such evaluation and in consultation with Management, prepares a description of the role and the
essential and desirable competencies for a particular appointment;
(b) Directors and Management may suggest suitable potential candidates. If necessary, the NC may
enlist external help (for example, from the SID, search consultants, advertisements) to source for
potential candidates;
(c) The NC assesses suitability of short-listed candidates, meets and discusses with them, if necessary,
the expectations and the level of commitment required; and
(d) The NC makes recommendations to the Board for approval."</t>
        </r>
      </text>
    </comment>
    <comment ref="BG46" authorId="0" shapeId="0" xr:uid="{4F4FB12C-BDA2-499E-B713-715C2A7B28A7}">
      <text>
        <r>
          <rPr>
            <b/>
            <sz val="9"/>
            <color indexed="81"/>
            <rFont val="Tahoma"/>
            <family val="2"/>
          </rPr>
          <t>Author:</t>
        </r>
        <r>
          <rPr>
            <sz val="9"/>
            <color indexed="81"/>
            <rFont val="Tahoma"/>
            <family val="2"/>
          </rPr>
          <t xml:space="preserve">
AR p. 62, Identifying individuals qualified for nomination to the Board and reviewing and recommending the nomination or renomination of the Directors, having regard to the Director’s contribution and performance;</t>
        </r>
      </text>
    </comment>
    <comment ref="BH46" authorId="3" shapeId="0" xr:uid="{7A3446A1-FCB3-4BCE-A6FE-29B873B1E038}">
      <text>
        <r>
          <rPr>
            <b/>
            <sz val="9"/>
            <color indexed="81"/>
            <rFont val="Tahoma"/>
            <family val="2"/>
          </rPr>
          <t>Jun Hui:</t>
        </r>
        <r>
          <rPr>
            <sz val="9"/>
            <color indexed="81"/>
            <rFont val="Tahoma"/>
            <family val="2"/>
          </rPr>
          <t xml:space="preserve">
AR,34</t>
        </r>
      </text>
    </comment>
    <comment ref="BI46" authorId="0" shapeId="0" xr:uid="{C294F420-1C91-4546-B4E1-D67EABA68C0F}">
      <text>
        <r>
          <rPr>
            <b/>
            <sz val="9"/>
            <color indexed="81"/>
            <rFont val="Tahoma"/>
            <family val="2"/>
          </rPr>
          <t>Author:</t>
        </r>
        <r>
          <rPr>
            <sz val="9"/>
            <color indexed="81"/>
            <rFont val="Tahoma"/>
            <family val="2"/>
          </rPr>
          <t xml:space="preserve">
AR p. 41, n the selection process for the appointment of new Directors, the NC reviews the composition of the Board and identifies
the skill sets which will enhance the Board’s overall effectiveness</t>
        </r>
      </text>
    </comment>
    <comment ref="BJ46" authorId="0" shapeId="0" xr:uid="{0046A5BF-1683-40D7-9C46-A6D0FE2FD6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18-19</t>
        </r>
      </text>
    </comment>
    <comment ref="BK46" authorId="0" shapeId="0" xr:uid="{694827C2-1E6A-4047-8633-8ABD2ED335E3}">
      <text>
        <r>
          <rPr>
            <b/>
            <sz val="9"/>
            <color indexed="81"/>
            <rFont val="Tahoma"/>
            <family val="2"/>
          </rPr>
          <t>Author:</t>
        </r>
        <r>
          <rPr>
            <sz val="9"/>
            <color indexed="81"/>
            <rFont val="Tahoma"/>
            <family val="2"/>
          </rPr>
          <t xml:space="preserve">
AR, p. 73</t>
        </r>
      </text>
    </comment>
    <comment ref="BL46" authorId="0" shapeId="0" xr:uid="{6A6D37DF-F7D6-4444-8E14-4A978E3024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t>
        </r>
      </text>
    </comment>
    <comment ref="BN46" authorId="0" shapeId="0" xr:uid="{20FBD264-5A04-420F-9426-1633242C4D55}">
      <text>
        <r>
          <rPr>
            <b/>
            <sz val="9"/>
            <color indexed="81"/>
            <rFont val="Tahoma"/>
            <family val="2"/>
          </rPr>
          <t>Author:</t>
        </r>
        <r>
          <rPr>
            <sz val="9"/>
            <color indexed="81"/>
            <rFont val="Tahoma"/>
            <family val="2"/>
          </rPr>
          <t xml:space="preserve">
AR, p31</t>
        </r>
      </text>
    </comment>
    <comment ref="BP46" authorId="0" shapeId="0" xr:uid="{A3549DA7-18D3-4FBC-8D39-43330AA4210E}">
      <text>
        <r>
          <rPr>
            <b/>
            <sz val="9"/>
            <color indexed="81"/>
            <rFont val="Tahoma"/>
            <family val="2"/>
          </rPr>
          <t>Author:</t>
        </r>
        <r>
          <rPr>
            <sz val="9"/>
            <color indexed="81"/>
            <rFont val="Tahoma"/>
            <family val="2"/>
          </rPr>
          <t xml:space="preserve">
AR, p79</t>
        </r>
      </text>
    </comment>
    <comment ref="BR46" authorId="0" shapeId="0" xr:uid="{BA7AFCF1-E6F7-4BA6-AA6F-335A8D067018}">
      <text>
        <r>
          <rPr>
            <b/>
            <sz val="9"/>
            <color indexed="81"/>
            <rFont val="Tahoma"/>
            <family val="2"/>
          </rPr>
          <t>Author:</t>
        </r>
        <r>
          <rPr>
            <sz val="9"/>
            <color indexed="81"/>
            <rFont val="Tahoma"/>
            <family val="2"/>
          </rPr>
          <t xml:space="preserve">
AR, p96 - 97</t>
        </r>
      </text>
    </comment>
    <comment ref="BS46" authorId="0" shapeId="0" xr:uid="{65EBAF76-DDCF-487E-83EE-E3F0634A916F}">
      <text>
        <r>
          <rPr>
            <b/>
            <sz val="9"/>
            <color indexed="81"/>
            <rFont val="Tahoma"/>
            <family val="2"/>
          </rPr>
          <t>Author:</t>
        </r>
        <r>
          <rPr>
            <sz val="9"/>
            <color indexed="81"/>
            <rFont val="Tahoma"/>
            <family val="2"/>
          </rPr>
          <t xml:space="preserve">
AR, p73</t>
        </r>
      </text>
    </comment>
    <comment ref="BT46" authorId="0" shapeId="0" xr:uid="{F0E595B5-C967-4936-9389-6C715B66F5BE}">
      <text>
        <r>
          <rPr>
            <b/>
            <sz val="9"/>
            <color indexed="81"/>
            <rFont val="Tahoma"/>
            <family val="2"/>
          </rPr>
          <t>Author:</t>
        </r>
        <r>
          <rPr>
            <sz val="9"/>
            <color indexed="81"/>
            <rFont val="Tahoma"/>
            <family val="2"/>
          </rPr>
          <t xml:space="preserve">
AR, p78</t>
        </r>
      </text>
    </comment>
    <comment ref="BU46" authorId="0" shapeId="0" xr:uid="{986EC709-33AE-4438-AB7F-05C8E6897477}">
      <text>
        <r>
          <rPr>
            <b/>
            <sz val="9"/>
            <color indexed="81"/>
            <rFont val="Tahoma"/>
            <family val="2"/>
          </rPr>
          <t>Author:</t>
        </r>
        <r>
          <rPr>
            <sz val="9"/>
            <color indexed="81"/>
            <rFont val="Tahoma"/>
            <family val="2"/>
          </rPr>
          <t xml:space="preserve">
AR, p41 - 42</t>
        </r>
      </text>
    </comment>
    <comment ref="BV46" authorId="0" shapeId="0" xr:uid="{69C6CBD8-4B63-4FDA-938E-2006AF36720E}">
      <text>
        <r>
          <rPr>
            <b/>
            <sz val="9"/>
            <color indexed="81"/>
            <rFont val="Tahoma"/>
            <family val="2"/>
          </rPr>
          <t>Author:</t>
        </r>
        <r>
          <rPr>
            <sz val="9"/>
            <color indexed="81"/>
            <rFont val="Tahoma"/>
            <family val="2"/>
          </rPr>
          <t xml:space="preserve">
AR Pg 60
</t>
        </r>
      </text>
    </comment>
    <comment ref="BW46" authorId="0" shapeId="0" xr:uid="{4F887A17-8D3A-41A0-9D16-1808E535CE0C}">
      <text>
        <r>
          <rPr>
            <b/>
            <sz val="9"/>
            <color indexed="81"/>
            <rFont val="Tahoma"/>
            <family val="2"/>
          </rPr>
          <t>Author:</t>
        </r>
        <r>
          <rPr>
            <sz val="9"/>
            <color indexed="81"/>
            <rFont val="Tahoma"/>
            <family val="2"/>
          </rPr>
          <t xml:space="preserve">
AR, p124</t>
        </r>
      </text>
    </comment>
    <comment ref="BX46" authorId="0" shapeId="0" xr:uid="{76A2EBE6-CBEE-4595-9503-0697ACC7AB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BZ46" authorId="0" shapeId="0" xr:uid="{F771EE56-15E4-489E-BE03-C6D113D960E4}">
      <text>
        <r>
          <rPr>
            <b/>
            <sz val="9"/>
            <color indexed="81"/>
            <rFont val="Tahoma"/>
            <family val="2"/>
          </rPr>
          <t>Author:</t>
        </r>
        <r>
          <rPr>
            <sz val="9"/>
            <color indexed="81"/>
            <rFont val="Tahoma"/>
            <family val="2"/>
          </rPr>
          <t xml:space="preserve">
AR pg 43</t>
        </r>
      </text>
    </comment>
    <comment ref="CA46" authorId="0" shapeId="0" xr:uid="{480123D2-6F58-455B-ACA3-4AE4B3A10B26}">
      <text>
        <r>
          <rPr>
            <b/>
            <sz val="9"/>
            <color indexed="81"/>
            <rFont val="Tahoma"/>
            <family val="2"/>
          </rPr>
          <t>Author:</t>
        </r>
        <r>
          <rPr>
            <sz val="9"/>
            <color indexed="81"/>
            <rFont val="Tahoma"/>
            <family val="2"/>
          </rPr>
          <t xml:space="preserve">
AR pg 78</t>
        </r>
      </text>
    </comment>
    <comment ref="CB46" authorId="0" shapeId="0" xr:uid="{E3C308D8-A900-493F-98C9-11D11EC843CF}">
      <text>
        <r>
          <rPr>
            <b/>
            <sz val="9"/>
            <color indexed="81"/>
            <rFont val="Tahoma"/>
            <family val="2"/>
          </rPr>
          <t>Author:</t>
        </r>
        <r>
          <rPr>
            <sz val="9"/>
            <color indexed="81"/>
            <rFont val="Tahoma"/>
            <family val="2"/>
          </rPr>
          <t xml:space="preserve">
AR pg.194</t>
        </r>
      </text>
    </comment>
    <comment ref="CE46" authorId="0" shapeId="0" xr:uid="{00C1313E-6AEE-4285-9BEA-594F85E6BDE3}">
      <text>
        <r>
          <rPr>
            <b/>
            <sz val="9"/>
            <color indexed="81"/>
            <rFont val="Tahoma"/>
            <family val="2"/>
          </rPr>
          <t>Author:</t>
        </r>
        <r>
          <rPr>
            <sz val="9"/>
            <color indexed="81"/>
            <rFont val="Tahoma"/>
            <family val="2"/>
          </rPr>
          <t xml:space="preserve">
AR pg 52-53</t>
        </r>
      </text>
    </comment>
    <comment ref="CG46" authorId="0" shapeId="0" xr:uid="{98B264B0-88B0-4A7A-B00E-4DCF98AAF86E}">
      <text>
        <r>
          <rPr>
            <b/>
            <sz val="9"/>
            <color indexed="81"/>
            <rFont val="Tahoma"/>
            <family val="2"/>
          </rPr>
          <t>Author:</t>
        </r>
        <r>
          <rPr>
            <sz val="9"/>
            <color indexed="81"/>
            <rFont val="Tahoma"/>
            <family val="2"/>
          </rPr>
          <t xml:space="preserve">
AR pg 83</t>
        </r>
      </text>
    </comment>
    <comment ref="CI46" authorId="0" shapeId="0" xr:uid="{85146CB0-9E2B-4833-AB49-38282EF6744E}">
      <text>
        <r>
          <rPr>
            <b/>
            <sz val="9"/>
            <color indexed="81"/>
            <rFont val="Tahoma"/>
            <family val="2"/>
          </rPr>
          <t>Author:</t>
        </r>
        <r>
          <rPr>
            <sz val="9"/>
            <color indexed="81"/>
            <rFont val="Tahoma"/>
            <family val="2"/>
          </rPr>
          <t xml:space="preserve">
79</t>
        </r>
      </text>
    </comment>
    <comment ref="CK46" authorId="0" shapeId="0" xr:uid="{79E01C3B-68A7-4070-B18C-342E45F91F9F}">
      <text>
        <r>
          <rPr>
            <b/>
            <sz val="9"/>
            <color indexed="81"/>
            <rFont val="Tahoma"/>
            <family val="2"/>
          </rPr>
          <t>Author:</t>
        </r>
        <r>
          <rPr>
            <sz val="9"/>
            <color indexed="81"/>
            <rFont val="Tahoma"/>
            <family val="2"/>
          </rPr>
          <t xml:space="preserve">
AR,64</t>
        </r>
      </text>
    </comment>
    <comment ref="CN46" authorId="0" shapeId="0" xr:uid="{E26F0823-8FCE-4A6E-8E4D-B2183E4CCC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CO46" authorId="0" shapeId="0" xr:uid="{EEBE9075-3532-481B-A3A4-F3C2AB12AA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p.28-29</t>
        </r>
      </text>
    </comment>
    <comment ref="CR46" authorId="0" shapeId="0" xr:uid="{4D39C58D-A7C1-48E5-89A3-7B7A57266E64}">
      <text>
        <r>
          <rPr>
            <b/>
            <sz val="9"/>
            <color indexed="81"/>
            <rFont val="Tahoma"/>
            <family val="2"/>
          </rPr>
          <t>Author:</t>
        </r>
        <r>
          <rPr>
            <sz val="9"/>
            <color indexed="81"/>
            <rFont val="Tahoma"/>
            <family val="2"/>
          </rPr>
          <t xml:space="preserve">
AR (pdf), p. 16</t>
        </r>
      </text>
    </comment>
    <comment ref="CS46" authorId="0" shapeId="0" xr:uid="{5C03F28D-863B-45C3-8B29-F11C1A6BEBD4}">
      <text>
        <r>
          <rPr>
            <b/>
            <sz val="9"/>
            <color indexed="81"/>
            <rFont val="Tahoma"/>
            <family val="2"/>
          </rPr>
          <t>Author:</t>
        </r>
        <r>
          <rPr>
            <sz val="9"/>
            <color indexed="81"/>
            <rFont val="Tahoma"/>
            <family val="2"/>
          </rPr>
          <t xml:space="preserve">
AR, p. 45</t>
        </r>
      </text>
    </comment>
    <comment ref="CT46" authorId="0" shapeId="0" xr:uid="{96F02600-2EA5-40F0-A700-35658CB0B4A6}">
      <text>
        <r>
          <rPr>
            <b/>
            <sz val="9"/>
            <color indexed="81"/>
            <rFont val="Tahoma"/>
            <family val="2"/>
          </rPr>
          <t>Author:</t>
        </r>
        <r>
          <rPr>
            <sz val="9"/>
            <color indexed="81"/>
            <rFont val="Tahoma"/>
            <family val="2"/>
          </rPr>
          <t xml:space="preserve">
AR pg.25</t>
        </r>
      </text>
    </comment>
    <comment ref="CU46" authorId="0" shapeId="0" xr:uid="{F98A3A53-4924-4459-A918-97C800DB90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 "When the need for a new Director arises, or where it is considered
that the Board would benefit from the services of a new Director with particular skills or to replace a retiring Director, the NC, in consultation with the Board, will determine the
selection criteria and will select candidates with the appropriate expertise and experience for the position. In its search and nomination process for new Director, the NC may rely
on search companies, personal contacts and recommendations for the right candidates. The NC ensures that the newly appointed Director is aware of their duties and obligations."</t>
        </r>
      </text>
    </comment>
    <comment ref="CV46" authorId="0" shapeId="0" xr:uid="{82F08109-AAAC-42D9-AD94-AAE4A57E27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 Nomination Committee reviews and assesses candidates for directorships before making recommendations
to the Board. It also reviews the retirement and re-election of Directors at each Annual General Meeting (“AGM”)
under Mermaid’s Articles of Association and makes recommendations to the Board on the same.
In the selection and nomination for new Directors, the Nomination Committee taps on the Directors’ resources
to ensure the potential candidates possess relevant experience and have the caliber to contribute to the Company
and its business, having regard to the attributes of the existing Board and the requirements of the Company.
The potential candidates will go through a shortlisting process and thereafter, interviews with the shortlisted
candidates. Executive recruitment agencies may also be appointed to assist in the search process where necessary."</t>
        </r>
      </text>
    </comment>
    <comment ref="CX46" authorId="0" shapeId="0" xr:uid="{4B057770-422A-4808-A816-32BC867F01BA}">
      <text>
        <r>
          <rPr>
            <b/>
            <sz val="9"/>
            <color indexed="81"/>
            <rFont val="Tahoma"/>
            <family val="2"/>
          </rPr>
          <t>Author:</t>
        </r>
        <r>
          <rPr>
            <sz val="9"/>
            <color indexed="81"/>
            <rFont val="Tahoma"/>
            <family val="2"/>
          </rPr>
          <t xml:space="preserve">
AR, pg 41</t>
        </r>
      </text>
    </comment>
    <comment ref="CY46" authorId="0" shapeId="0" xr:uid="{BCEB37CD-BB6B-44B0-B11C-B5AC94F917D8}">
      <text>
        <r>
          <rPr>
            <b/>
            <sz val="9"/>
            <color indexed="81"/>
            <rFont val="Tahoma"/>
            <family val="2"/>
          </rPr>
          <t>Author:</t>
        </r>
        <r>
          <rPr>
            <sz val="9"/>
            <color indexed="81"/>
            <rFont val="Tahoma"/>
            <family val="2"/>
          </rPr>
          <t xml:space="preserve">
AR pg 91/95</t>
        </r>
      </text>
    </comment>
    <comment ref="CZ46" authorId="0" shapeId="0" xr:uid="{4AFC1150-96D4-4E4F-8AE5-7697C4D15434}">
      <text>
        <r>
          <rPr>
            <b/>
            <sz val="9"/>
            <color indexed="81"/>
            <rFont val="Tahoma"/>
            <family val="2"/>
          </rPr>
          <t>Author:</t>
        </r>
        <r>
          <rPr>
            <sz val="9"/>
            <color indexed="81"/>
            <rFont val="Tahoma"/>
            <family val="2"/>
          </rPr>
          <t xml:space="preserve">
AR,71</t>
        </r>
      </text>
    </comment>
    <comment ref="DA46" authorId="0" shapeId="0" xr:uid="{4489DEF1-5E5A-4E55-9B32-21BE7FE07658}">
      <text>
        <r>
          <rPr>
            <b/>
            <sz val="9"/>
            <color indexed="81"/>
            <rFont val="Tahoma"/>
            <family val="2"/>
          </rPr>
          <t>Author:</t>
        </r>
        <r>
          <rPr>
            <sz val="9"/>
            <color indexed="81"/>
            <rFont val="Tahoma"/>
            <family val="2"/>
          </rPr>
          <t xml:space="preserve">
AR,60</t>
        </r>
      </text>
    </comment>
    <comment ref="DB46" authorId="0" shapeId="0" xr:uid="{F2E9BDA0-79B3-46FD-BEC1-95B095A6FE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t>
        </r>
      </text>
    </comment>
    <comment ref="DC46" authorId="0" shapeId="0" xr:uid="{F5CE33F5-CBB5-49A7-A75F-7F862D85E6C9}">
      <text>
        <r>
          <rPr>
            <b/>
            <sz val="9"/>
            <color indexed="81"/>
            <rFont val="Tahoma"/>
            <family val="2"/>
          </rPr>
          <t>Author:</t>
        </r>
        <r>
          <rPr>
            <sz val="9"/>
            <color indexed="81"/>
            <rFont val="Tahoma"/>
            <family val="2"/>
          </rPr>
          <t xml:space="preserve">
AR, p. 91</t>
        </r>
      </text>
    </comment>
    <comment ref="DD46" authorId="0" shapeId="0" xr:uid="{BEEA7D00-118A-45D7-9F4D-29D2F3919841}">
      <text>
        <r>
          <rPr>
            <b/>
            <sz val="9"/>
            <color indexed="81"/>
            <rFont val="Tahoma"/>
            <family val="2"/>
          </rPr>
          <t>Author:</t>
        </r>
        <r>
          <rPr>
            <sz val="9"/>
            <color indexed="81"/>
            <rFont val="Tahoma"/>
            <family val="2"/>
          </rPr>
          <t xml:space="preserve">
AR, p. 60 - 61</t>
        </r>
      </text>
    </comment>
    <comment ref="DE46" authorId="0" shapeId="0" xr:uid="{5962735D-02B8-4182-ABAB-8D27140DFE3D}">
      <text>
        <r>
          <rPr>
            <b/>
            <sz val="9"/>
            <color indexed="81"/>
            <rFont val="Tahoma"/>
            <family val="2"/>
          </rPr>
          <t>Author:</t>
        </r>
        <r>
          <rPr>
            <sz val="9"/>
            <color indexed="81"/>
            <rFont val="Tahoma"/>
            <family val="2"/>
          </rPr>
          <t xml:space="preserve">
AR,31</t>
        </r>
      </text>
    </comment>
    <comment ref="DF46" authorId="0" shapeId="0" xr:uid="{28BF7FA0-9EF3-48F6-93FE-59688D3B3952}">
      <text>
        <r>
          <rPr>
            <b/>
            <sz val="9"/>
            <color indexed="81"/>
            <rFont val="Tahoma"/>
            <family val="2"/>
          </rPr>
          <t>Author:</t>
        </r>
        <r>
          <rPr>
            <sz val="9"/>
            <color indexed="81"/>
            <rFont val="Tahoma"/>
            <family val="2"/>
          </rPr>
          <t xml:space="preserve">
AR pg 40-41</t>
        </r>
      </text>
    </comment>
    <comment ref="DG46" authorId="0" shapeId="0" xr:uid="{7029EB53-0FD1-438F-8820-D79C8EAA2F8F}">
      <text>
        <r>
          <rPr>
            <b/>
            <sz val="9"/>
            <color indexed="81"/>
            <rFont val="Tahoma"/>
            <family val="2"/>
          </rPr>
          <t>Author:</t>
        </r>
        <r>
          <rPr>
            <sz val="9"/>
            <color indexed="81"/>
            <rFont val="Tahoma"/>
            <family val="2"/>
          </rPr>
          <t xml:space="preserve">
AR, p. 26</t>
        </r>
      </text>
    </comment>
    <comment ref="DH46" authorId="0" shapeId="0" xr:uid="{EB966CF3-D0DA-4673-AA5E-B9C0C502D9AE}">
      <text>
        <r>
          <rPr>
            <b/>
            <sz val="9"/>
            <color indexed="81"/>
            <rFont val="Tahoma"/>
            <family val="2"/>
          </rPr>
          <t>Author:</t>
        </r>
        <r>
          <rPr>
            <sz val="9"/>
            <color indexed="81"/>
            <rFont val="Tahoma"/>
            <family val="2"/>
          </rPr>
          <t xml:space="preserve">
AR pg 16</t>
        </r>
      </text>
    </comment>
    <comment ref="DI46" authorId="0" shapeId="0" xr:uid="{6AD42186-2573-4A87-A11F-EC2A85E984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DJ46" authorId="0" shapeId="0" xr:uid="{C05BDAAB-3DE7-43C2-A418-3763AC02EF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t>
        </r>
      </text>
    </comment>
    <comment ref="DK46" authorId="0" shapeId="0" xr:uid="{BB42FD73-C3A7-47C9-8B71-C6BF2DBC79F6}">
      <text>
        <r>
          <rPr>
            <b/>
            <sz val="9"/>
            <color indexed="81"/>
            <rFont val="Tahoma"/>
            <family val="2"/>
          </rPr>
          <t>Author:</t>
        </r>
        <r>
          <rPr>
            <sz val="9"/>
            <color indexed="81"/>
            <rFont val="Tahoma"/>
            <family val="2"/>
          </rPr>
          <t xml:space="preserve">
AR pg 109</t>
        </r>
      </text>
    </comment>
    <comment ref="DL46" authorId="0" shapeId="0" xr:uid="{3481AF8E-3501-41C8-91D7-D35B9A580137}">
      <text>
        <r>
          <rPr>
            <b/>
            <sz val="9"/>
            <color indexed="81"/>
            <rFont val="Tahoma"/>
            <family val="2"/>
          </rPr>
          <t>Author:</t>
        </r>
        <r>
          <rPr>
            <sz val="9"/>
            <color indexed="81"/>
            <rFont val="Tahoma"/>
            <family val="2"/>
          </rPr>
          <t xml:space="preserve">
AR pg 75</t>
        </r>
      </text>
    </comment>
    <comment ref="DM46" authorId="0" shapeId="0" xr:uid="{CB10A243-3A9B-4BC0-902F-C05B12673014}">
      <text>
        <r>
          <rPr>
            <b/>
            <sz val="9"/>
            <color indexed="81"/>
            <rFont val="Tahoma"/>
            <family val="2"/>
          </rPr>
          <t>Author:</t>
        </r>
        <r>
          <rPr>
            <sz val="9"/>
            <color indexed="81"/>
            <rFont val="Tahoma"/>
            <family val="2"/>
          </rPr>
          <t xml:space="preserve">
AR, p. 34</t>
        </r>
      </text>
    </comment>
    <comment ref="DN46" authorId="0" shapeId="0" xr:uid="{4A9F7E52-65C1-4F6D-A0A8-BFC0514C96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DO46" authorId="0" shapeId="0" xr:uid="{3B83D527-EC2D-4255-B312-57C2CE47FFDF}">
      <text>
        <r>
          <rPr>
            <b/>
            <sz val="9"/>
            <color indexed="81"/>
            <rFont val="Tahoma"/>
            <family val="2"/>
          </rPr>
          <t>Author:</t>
        </r>
        <r>
          <rPr>
            <sz val="9"/>
            <color indexed="81"/>
            <rFont val="Tahoma"/>
            <family val="2"/>
          </rPr>
          <t xml:space="preserve">
AR p. 65, The NC is responsible for recommending identified candidates
to the Board to fill vacancies arising from resignation or
retirement, or if there is a need to appoint additional Directors to
fill a competency gap in the Board, or for any other reasons as
identified by the NC. </t>
        </r>
      </text>
    </comment>
    <comment ref="DP46" authorId="0" shapeId="0" xr:uid="{9ED34B79-F708-436D-B909-DA34082AB805}">
      <text>
        <r>
          <rPr>
            <b/>
            <sz val="9"/>
            <color indexed="81"/>
            <rFont val="Tahoma"/>
            <family val="2"/>
          </rPr>
          <t>Author:</t>
        </r>
        <r>
          <rPr>
            <sz val="9"/>
            <color indexed="81"/>
            <rFont val="Tahoma"/>
            <family val="2"/>
          </rPr>
          <t xml:space="preserve">
AR, p. 77</t>
        </r>
      </text>
    </comment>
    <comment ref="DQ46" authorId="0" shapeId="0" xr:uid="{F20DBC05-8586-45AF-94CB-C56E06D6C016}">
      <text>
        <r>
          <rPr>
            <b/>
            <sz val="9"/>
            <color indexed="81"/>
            <rFont val="Tahoma"/>
            <family val="2"/>
          </rPr>
          <t>Author:</t>
        </r>
        <r>
          <rPr>
            <sz val="9"/>
            <color indexed="81"/>
            <rFont val="Tahoma"/>
            <family val="2"/>
          </rPr>
          <t xml:space="preserve">
AR p. 20, Any Director may nominate candidates for the Board.
The NC reviews the suitability of candidates for appointment
having regard to the board diversity policy</t>
        </r>
      </text>
    </comment>
    <comment ref="DR46" authorId="0" shapeId="0" xr:uid="{5A454C8F-F8F3-402A-9A4A-1BDB483273A2}">
      <text>
        <r>
          <rPr>
            <b/>
            <sz val="9"/>
            <color indexed="81"/>
            <rFont val="Tahoma"/>
            <family val="2"/>
          </rPr>
          <t>Author:</t>
        </r>
        <r>
          <rPr>
            <sz val="9"/>
            <color indexed="81"/>
            <rFont val="Tahoma"/>
            <family val="2"/>
          </rPr>
          <t xml:space="preserve">
AR, p.47</t>
        </r>
      </text>
    </comment>
    <comment ref="DS46" authorId="0" shapeId="0" xr:uid="{97AB39F9-FF05-44D6-A870-15D66782AD31}">
      <text>
        <r>
          <rPr>
            <b/>
            <sz val="9"/>
            <color indexed="81"/>
            <rFont val="Tahoma"/>
            <family val="2"/>
          </rPr>
          <t>Author:</t>
        </r>
        <r>
          <rPr>
            <sz val="9"/>
            <color indexed="81"/>
            <rFont val="Tahoma"/>
            <family val="2"/>
          </rPr>
          <t xml:space="preserve">
AR p. 68, Selection Process for New Directors
The Nominating Committee has a formal and transparent selection process for appointment of new Directors</t>
        </r>
      </text>
    </comment>
    <comment ref="DT46" authorId="0" shapeId="0" xr:uid="{E7D613C6-8168-468D-831C-795A44D72A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22, https://links.sgx.com/FileOpen/WTH%20AR%202020.ashx?App=Announcement&amp;FileID=634061</t>
        </r>
      </text>
    </comment>
    <comment ref="DU46" authorId="0" shapeId="0" xr:uid="{226C1890-8699-4BD1-9A20-773C5D9C1279}">
      <text>
        <r>
          <rPr>
            <b/>
            <sz val="9"/>
            <color indexed="81"/>
            <rFont val="Tahoma"/>
            <family val="2"/>
          </rPr>
          <t>Author:</t>
        </r>
        <r>
          <rPr>
            <sz val="9"/>
            <color indexed="81"/>
            <rFont val="Tahoma"/>
            <family val="2"/>
          </rPr>
          <t xml:space="preserve">
AR pg.27</t>
        </r>
      </text>
    </comment>
    <comment ref="DX46" authorId="0" shapeId="0" xr:uid="{795979E1-B7F4-40D1-8871-1633B0FC9B39}">
      <text>
        <r>
          <rPr>
            <b/>
            <sz val="9"/>
            <color indexed="81"/>
            <rFont val="Tahoma"/>
            <family val="2"/>
          </rPr>
          <t>Author:</t>
        </r>
        <r>
          <rPr>
            <sz val="9"/>
            <color indexed="81"/>
            <rFont val="Tahoma"/>
            <family val="2"/>
          </rPr>
          <t xml:space="preserve">
AR pg.55</t>
        </r>
      </text>
    </comment>
    <comment ref="DY46" authorId="0" shapeId="0" xr:uid="{DAE92C9A-AEE1-476C-9CA5-3E245EA962FA}">
      <text>
        <r>
          <rPr>
            <b/>
            <sz val="9"/>
            <color indexed="81"/>
            <rFont val="Tahoma"/>
            <family val="2"/>
          </rPr>
          <t>Author:</t>
        </r>
        <r>
          <rPr>
            <sz val="9"/>
            <color indexed="81"/>
            <rFont val="Tahoma"/>
            <family val="2"/>
          </rPr>
          <t xml:space="preserve">
no indication</t>
        </r>
      </text>
    </comment>
    <comment ref="DZ46" authorId="0" shapeId="0" xr:uid="{9CC0CB91-080B-41E0-B951-06429CDC6B07}">
      <text>
        <r>
          <rPr>
            <b/>
            <sz val="9"/>
            <color indexed="81"/>
            <rFont val="Tahoma"/>
            <family val="2"/>
          </rPr>
          <t>Author:</t>
        </r>
        <r>
          <rPr>
            <sz val="9"/>
            <color indexed="81"/>
            <rFont val="Tahoma"/>
            <family val="2"/>
          </rPr>
          <t xml:space="preserve">
AR pg.68</t>
        </r>
      </text>
    </comment>
    <comment ref="EB46" authorId="0" shapeId="0" xr:uid="{9390291E-5B2D-488A-AB8A-6134E543D9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EC46" authorId="0" shapeId="0" xr:uid="{47D5E1C9-0F88-449C-941E-7F4F401B37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21 - 22</t>
        </r>
      </text>
    </comment>
    <comment ref="ED46" authorId="0" shapeId="0" xr:uid="{48F2E8E5-0CAA-41E4-9093-F1B4D4637E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P.51-52</t>
        </r>
      </text>
    </comment>
    <comment ref="E47" authorId="0" shapeId="0" xr:uid="{3B662C94-04F8-4881-85A6-32592B54DCA3}">
      <text>
        <r>
          <rPr>
            <b/>
            <sz val="9"/>
            <color indexed="81"/>
            <rFont val="Tahoma"/>
            <family val="2"/>
          </rPr>
          <t>Author:</t>
        </r>
        <r>
          <rPr>
            <sz val="9"/>
            <color indexed="81"/>
            <rFont val="Tahoma"/>
            <family val="2"/>
          </rPr>
          <t xml:space="preserve">
AR pg.19</t>
        </r>
      </text>
    </comment>
    <comment ref="G47" authorId="0" shapeId="0" xr:uid="{1E16859A-A5D7-4EE9-AA78-35FB2A5FB648}">
      <text>
        <r>
          <rPr>
            <b/>
            <sz val="9"/>
            <color indexed="81"/>
            <rFont val="Tahoma"/>
            <family val="2"/>
          </rPr>
          <t>Author:</t>
        </r>
        <r>
          <rPr>
            <sz val="9"/>
            <color indexed="81"/>
            <rFont val="Tahoma"/>
            <family val="2"/>
          </rPr>
          <t xml:space="preserve">
AR pg.20</t>
        </r>
      </text>
    </comment>
    <comment ref="H47" authorId="5" shapeId="0" xr:uid="{F0EDBBBB-717E-4E72-BFCD-15FD484E6B38}">
      <text>
        <r>
          <rPr>
            <b/>
            <sz val="9"/>
            <color indexed="81"/>
            <rFont val="Tahoma"/>
            <family val="2"/>
          </rPr>
          <t>Jun Kiat Lee:</t>
        </r>
        <r>
          <rPr>
            <sz val="9"/>
            <color indexed="81"/>
            <rFont val="Tahoma"/>
            <family val="2"/>
          </rPr>
          <t xml:space="preserve">
ar 42</t>
        </r>
      </text>
    </comment>
    <comment ref="I47" authorId="0" shapeId="0" xr:uid="{7C54DEB6-860B-47EB-8681-496AD53D6F70}">
      <text>
        <r>
          <rPr>
            <b/>
            <sz val="9"/>
            <color indexed="81"/>
            <rFont val="Tahoma"/>
            <family val="2"/>
          </rPr>
          <t>Author:</t>
        </r>
        <r>
          <rPr>
            <sz val="9"/>
            <color indexed="81"/>
            <rFont val="Tahoma"/>
            <family val="2"/>
          </rPr>
          <t xml:space="preserve">
AR pg.66</t>
        </r>
      </text>
    </comment>
    <comment ref="J47" authorId="0" shapeId="0" xr:uid="{BE744143-18B3-47BD-BEB2-B6B063C3647A}">
      <text>
        <r>
          <rPr>
            <b/>
            <sz val="9"/>
            <color indexed="81"/>
            <rFont val="Tahoma"/>
            <family val="2"/>
          </rPr>
          <t>Author:</t>
        </r>
        <r>
          <rPr>
            <sz val="9"/>
            <color indexed="81"/>
            <rFont val="Tahoma"/>
            <family val="2"/>
          </rPr>
          <t xml:space="preserve">
AR pg.21</t>
        </r>
      </text>
    </comment>
    <comment ref="R47" authorId="0" shapeId="0" xr:uid="{F73130C6-D99B-4A4D-BFCA-BAA2CCF3A6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T47" authorId="0" shapeId="0" xr:uid="{A157D13F-EFAC-4200-99C3-CACA8C2FED5E}">
      <text>
        <r>
          <rPr>
            <b/>
            <sz val="9"/>
            <color indexed="81"/>
            <rFont val="Tahoma"/>
            <family val="2"/>
          </rPr>
          <t>Author:</t>
        </r>
        <r>
          <rPr>
            <sz val="9"/>
            <color indexed="81"/>
            <rFont val="Tahoma"/>
            <family val="2"/>
          </rPr>
          <t xml:space="preserve">
AR pg.54</t>
        </r>
      </text>
    </comment>
    <comment ref="U47" authorId="0" shapeId="0" xr:uid="{DAECE979-1784-43D2-A5F4-1761B1F55221}">
      <text>
        <r>
          <rPr>
            <b/>
            <sz val="9"/>
            <color indexed="81"/>
            <rFont val="Tahoma"/>
            <family val="2"/>
          </rPr>
          <t>Author:</t>
        </r>
        <r>
          <rPr>
            <sz val="9"/>
            <color indexed="81"/>
            <rFont val="Tahoma"/>
            <family val="2"/>
          </rPr>
          <t xml:space="preserve">
AR pg 50</t>
        </r>
      </text>
    </comment>
    <comment ref="V47" authorId="0" shapeId="0" xr:uid="{D316165F-F021-494E-A978-E8E6EC8835D5}">
      <text>
        <r>
          <rPr>
            <b/>
            <sz val="9"/>
            <color indexed="81"/>
            <rFont val="Tahoma"/>
            <family val="2"/>
          </rPr>
          <t>Author:</t>
        </r>
        <r>
          <rPr>
            <sz val="9"/>
            <color indexed="81"/>
            <rFont val="Tahoma"/>
            <family val="2"/>
          </rPr>
          <t xml:space="preserve">
AR pg 61</t>
        </r>
      </text>
    </comment>
    <comment ref="W47" authorId="0" shapeId="0" xr:uid="{3A35786C-B1B5-4BED-8EBC-30719917E2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Y47" authorId="0" shapeId="0" xr:uid="{4609D838-21B0-426F-8783-218F4FA7AB98}">
      <text>
        <r>
          <rPr>
            <b/>
            <sz val="9"/>
            <color indexed="81"/>
            <rFont val="Tahoma"/>
            <family val="2"/>
          </rPr>
          <t>Author:</t>
        </r>
        <r>
          <rPr>
            <sz val="9"/>
            <color indexed="81"/>
            <rFont val="Tahoma"/>
            <family val="2"/>
          </rPr>
          <t xml:space="preserve">
AR p. 44, The NC views that it would not be appropriate to set a limit on the number of directorships that a Director may hold
because Directors have different capabilities, and the nature of the organisations in which they hold appointments
and the kind of committees on which they serve are of different complexities. </t>
        </r>
      </text>
    </comment>
    <comment ref="Z47" authorId="0" shapeId="0" xr:uid="{07FBF591-0681-418F-A9E7-1C5E335ABD2C}">
      <text>
        <r>
          <rPr>
            <b/>
            <sz val="9"/>
            <color indexed="81"/>
            <rFont val="Tahoma"/>
            <family val="2"/>
          </rPr>
          <t>Author:</t>
        </r>
        <r>
          <rPr>
            <sz val="9"/>
            <color indexed="81"/>
            <rFont val="Tahoma"/>
            <family val="2"/>
          </rPr>
          <t xml:space="preserve">
AR pg 38</t>
        </r>
      </text>
    </comment>
    <comment ref="AA47" authorId="0" shapeId="0" xr:uid="{754992D1-6DE4-48D6-8A37-56E75D7CDC89}">
      <text>
        <r>
          <rPr>
            <b/>
            <sz val="9"/>
            <color indexed="81"/>
            <rFont val="Tahoma"/>
            <family val="2"/>
          </rPr>
          <t>Author:</t>
        </r>
        <r>
          <rPr>
            <sz val="9"/>
            <color indexed="81"/>
            <rFont val="Tahoma"/>
            <family val="2"/>
          </rPr>
          <t xml:space="preserve">
AR pg 39</t>
        </r>
      </text>
    </comment>
    <comment ref="AB47" authorId="0" shapeId="0" xr:uid="{35A6B324-6102-48B6-AF94-795183A9D1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AD47" authorId="0" shapeId="0" xr:uid="{92755F4F-12CA-4B4B-B5E6-752AE7B2686F}">
      <text>
        <r>
          <rPr>
            <b/>
            <sz val="9"/>
            <color indexed="81"/>
            <rFont val="Tahoma"/>
            <family val="2"/>
          </rPr>
          <t>Author:</t>
        </r>
        <r>
          <rPr>
            <sz val="9"/>
            <color indexed="81"/>
            <rFont val="Tahoma"/>
            <family val="2"/>
          </rPr>
          <t xml:space="preserve">
AR p. 37, the Board has determined the maximum number of listed company board representations to which any
Director may hold concurrently to be six3</t>
        </r>
      </text>
    </comment>
    <comment ref="AE47" authorId="0" shapeId="0" xr:uid="{8A269103-652B-470B-8339-02C7F6DE3E4D}">
      <text>
        <r>
          <rPr>
            <b/>
            <sz val="9"/>
            <color indexed="81"/>
            <rFont val="Tahoma"/>
            <family val="2"/>
          </rPr>
          <t>Author:</t>
        </r>
        <r>
          <rPr>
            <sz val="9"/>
            <color indexed="81"/>
            <rFont val="Tahoma"/>
            <family val="2"/>
          </rPr>
          <t xml:space="preserve">
AR pg.40</t>
        </r>
      </text>
    </comment>
    <comment ref="AF47" authorId="0" shapeId="0" xr:uid="{53306944-F32F-4889-AD14-BC58AF273815}">
      <text>
        <r>
          <rPr>
            <b/>
            <sz val="9"/>
            <color indexed="81"/>
            <rFont val="Tahoma"/>
            <family val="2"/>
          </rPr>
          <t>Author:</t>
        </r>
        <r>
          <rPr>
            <sz val="9"/>
            <color indexed="81"/>
            <rFont val="Tahoma"/>
            <family val="2"/>
          </rPr>
          <t xml:space="preserve">
AR 26</t>
        </r>
      </text>
    </comment>
    <comment ref="AI47" authorId="0" shapeId="0" xr:uid="{7C822BF5-F416-46F7-B145-48A21EA2E99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ÁR pg 39 "The Board does not see a need at present to limit the number of board representations for the Directors."</t>
        </r>
      </text>
    </comment>
    <comment ref="AJ47" authorId="0" shapeId="0" xr:uid="{F56C0A25-2736-485D-9C9E-FC67044355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47" authorId="0" shapeId="0" xr:uid="{F5153E08-129D-48C6-A956-1ED3F62145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t>
        </r>
      </text>
    </comment>
    <comment ref="AL47" authorId="0" shapeId="0" xr:uid="{57A54DC1-C453-447A-93CD-353838B2118B}">
      <text>
        <r>
          <rPr>
            <b/>
            <sz val="9"/>
            <color indexed="81"/>
            <rFont val="Tahoma"/>
            <family val="2"/>
          </rPr>
          <t>Author:</t>
        </r>
        <r>
          <rPr>
            <sz val="9"/>
            <color indexed="81"/>
            <rFont val="Tahoma"/>
            <family val="2"/>
          </rPr>
          <t xml:space="preserve">
ar 45</t>
        </r>
      </text>
    </comment>
    <comment ref="AN47" authorId="0" shapeId="0" xr:uid="{3984B475-FB93-4804-8353-7FCB0C902A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P.113</t>
        </r>
      </text>
    </comment>
    <comment ref="AO47" authorId="0" shapeId="0" xr:uid="{C852F76E-0DCE-421D-9B1C-24E386B6CA42}">
      <text>
        <r>
          <rPr>
            <b/>
            <sz val="9"/>
            <color indexed="81"/>
            <rFont val="Tahoma"/>
            <family val="2"/>
          </rPr>
          <t>Author:</t>
        </r>
        <r>
          <rPr>
            <sz val="9"/>
            <color indexed="81"/>
            <rFont val="Tahoma"/>
            <family val="2"/>
          </rPr>
          <t xml:space="preserve">
AR, pg 38, "The NC is of the view that the number of directorships a Director can hold and his principal commitments should
not be prescriptive as the time commitment for each board membership will vary"</t>
        </r>
      </text>
    </comment>
    <comment ref="AP47" authorId="0" shapeId="0" xr:uid="{3937AE00-3D97-4952-BDFD-45E286244B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Q47" authorId="0" shapeId="0" xr:uid="{39C718BF-D11F-484D-A2C6-E42FB1AA56EB}">
      <text>
        <r>
          <rPr>
            <b/>
            <sz val="9"/>
            <color indexed="81"/>
            <rFont val="Tahoma"/>
            <family val="2"/>
          </rPr>
          <t>Author:</t>
        </r>
        <r>
          <rPr>
            <sz val="9"/>
            <color indexed="81"/>
            <rFont val="Tahoma"/>
            <family val="2"/>
          </rPr>
          <t xml:space="preserve">
AR, p. 30</t>
        </r>
      </text>
    </comment>
    <comment ref="AR47" authorId="0" shapeId="0" xr:uid="{CB6F4102-781B-413B-9ED1-BC47EB4DE305}">
      <text>
        <r>
          <rPr>
            <b/>
            <sz val="9"/>
            <color indexed="81"/>
            <rFont val="Tahoma"/>
            <family val="2"/>
          </rPr>
          <t>Author:</t>
        </r>
        <r>
          <rPr>
            <sz val="9"/>
            <color indexed="81"/>
            <rFont val="Tahoma"/>
            <family val="2"/>
          </rPr>
          <t xml:space="preserve">
AR,14</t>
        </r>
      </text>
    </comment>
    <comment ref="AT47" authorId="0" shapeId="0" xr:uid="{912D7818-E6C3-4315-AB08-E6D26F40BEF4}">
      <text>
        <r>
          <rPr>
            <b/>
            <sz val="9"/>
            <color indexed="81"/>
            <rFont val="Tahoma"/>
            <family val="2"/>
          </rPr>
          <t>Author:</t>
        </r>
        <r>
          <rPr>
            <sz val="9"/>
            <color indexed="81"/>
            <rFont val="Tahoma"/>
            <family val="2"/>
          </rPr>
          <t xml:space="preserve">
AR, governance report, pg 19, "No limit on the number of board
representations which a Director may hold has
been imposed by the NRC as Directors have
demonstrated their commitment and effectiveness
in discharging their duties and responsibilities
and avoiding actual or potential conflicts of
interest caused by serving on other boards."</t>
        </r>
      </text>
    </comment>
    <comment ref="AU47" authorId="0" shapeId="0" xr:uid="{D0B285DC-532B-4049-8772-27E9ABD41137}">
      <text>
        <r>
          <rPr>
            <b/>
            <sz val="9"/>
            <color indexed="81"/>
            <rFont val="Tahoma"/>
            <family val="2"/>
          </rPr>
          <t>Author:</t>
        </r>
        <r>
          <rPr>
            <sz val="9"/>
            <color indexed="81"/>
            <rFont val="Tahoma"/>
            <family val="2"/>
          </rPr>
          <t xml:space="preserve">
AR, 32</t>
        </r>
      </text>
    </comment>
    <comment ref="AV47" authorId="0" shapeId="0" xr:uid="{CF5F0E6A-020A-4A9C-AAB1-843FD7825BD8}">
      <text>
        <r>
          <rPr>
            <b/>
            <sz val="9"/>
            <color indexed="81"/>
            <rFont val="Tahoma"/>
            <family val="2"/>
          </rPr>
          <t>Author:</t>
        </r>
        <r>
          <rPr>
            <sz val="9"/>
            <color indexed="81"/>
            <rFont val="Tahoma"/>
            <family val="2"/>
          </rPr>
          <t xml:space="preserve">
AR, 24</t>
        </r>
      </text>
    </comment>
    <comment ref="AW47" authorId="0" shapeId="0" xr:uid="{0DC30B09-F209-457A-B0D9-4203DBEBA886}">
      <text>
        <r>
          <rPr>
            <b/>
            <sz val="9"/>
            <color indexed="81"/>
            <rFont val="Tahoma"/>
            <family val="2"/>
          </rPr>
          <t>Author:</t>
        </r>
        <r>
          <rPr>
            <sz val="9"/>
            <color indexed="81"/>
            <rFont val="Tahoma"/>
            <family val="2"/>
          </rPr>
          <t xml:space="preserve">
AR,30</t>
        </r>
      </text>
    </comment>
    <comment ref="AX47" authorId="0" shapeId="0" xr:uid="{C49CB9C1-E632-4D01-9533-00796FA3D9B0}">
      <text>
        <r>
          <rPr>
            <b/>
            <sz val="9"/>
            <color indexed="81"/>
            <rFont val="Tahoma"/>
            <family val="2"/>
          </rPr>
          <t>Author:</t>
        </r>
        <r>
          <rPr>
            <sz val="9"/>
            <color indexed="81"/>
            <rFont val="Tahoma"/>
            <family val="2"/>
          </rPr>
          <t xml:space="preserve">
AR, 28</t>
        </r>
      </text>
    </comment>
    <comment ref="AY47" authorId="0" shapeId="0" xr:uid="{921FA1F6-9171-4A37-A15B-3541EF3CECDD}">
      <text>
        <r>
          <rPr>
            <b/>
            <sz val="9"/>
            <color indexed="81"/>
            <rFont val="Tahoma"/>
            <family val="2"/>
          </rPr>
          <t>Author:</t>
        </r>
        <r>
          <rPr>
            <sz val="9"/>
            <color indexed="81"/>
            <rFont val="Tahoma"/>
            <family val="2"/>
          </rPr>
          <t xml:space="preserve">
AR, p. 53</t>
        </r>
      </text>
    </comment>
    <comment ref="AZ47" authorId="0" shapeId="0" xr:uid="{68DCBF5E-9E77-4299-B4DD-AFAB35C13DDD}">
      <text>
        <r>
          <rPr>
            <b/>
            <sz val="9"/>
            <color indexed="81"/>
            <rFont val="Tahoma"/>
            <family val="2"/>
          </rPr>
          <t>Author:</t>
        </r>
        <r>
          <rPr>
            <sz val="9"/>
            <color indexed="81"/>
            <rFont val="Tahoma"/>
            <family val="2"/>
          </rPr>
          <t xml:space="preserve">
AR, p. 35</t>
        </r>
      </text>
    </comment>
    <comment ref="BB47" authorId="0" shapeId="0" xr:uid="{6F5997BA-9D0B-4D7A-9E95-7FFC2E5E3927}">
      <text>
        <r>
          <rPr>
            <b/>
            <sz val="9"/>
            <color indexed="81"/>
            <rFont val="Tahoma"/>
            <family val="2"/>
          </rPr>
          <t>Author:</t>
        </r>
        <r>
          <rPr>
            <sz val="9"/>
            <color indexed="81"/>
            <rFont val="Tahoma"/>
            <family val="2"/>
          </rPr>
          <t xml:space="preserve">
AR, pg 24, "As time
requirements of each director are subjective, the Board and NC have decided not to fi x a maximum limit
on the number of directorships a director can hold"</t>
        </r>
      </text>
    </comment>
    <comment ref="BC47" authorId="0" shapeId="0" xr:uid="{CC25924F-2061-48F4-9198-1841D936C2D6}">
      <text>
        <r>
          <rPr>
            <b/>
            <sz val="9"/>
            <color indexed="81"/>
            <rFont val="Tahoma"/>
            <family val="2"/>
          </rPr>
          <t>Author:</t>
        </r>
        <r>
          <rPr>
            <sz val="9"/>
            <color indexed="81"/>
            <rFont val="Tahoma"/>
            <family val="2"/>
          </rPr>
          <t xml:space="preserve">
AR, p. 49</t>
        </r>
      </text>
    </comment>
    <comment ref="BD47" authorId="0" shapeId="0" xr:uid="{355C4D1F-A8D6-47B6-89C4-426B32760EA2}">
      <text>
        <r>
          <rPr>
            <b/>
            <sz val="9"/>
            <color indexed="81"/>
            <rFont val="Tahoma"/>
            <family val="2"/>
          </rPr>
          <t>Author:</t>
        </r>
        <r>
          <rPr>
            <sz val="9"/>
            <color indexed="81"/>
            <rFont val="Tahoma"/>
            <family val="2"/>
          </rPr>
          <t xml:space="preserve">
AR, p. 77</t>
        </r>
      </text>
    </comment>
    <comment ref="BE47" authorId="0" shapeId="0" xr:uid="{CAB1001E-62D9-4A05-97E8-51D61B3E25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"The Board does not limit the maximum number of listed company board representation the Directors may hold
as long as each of the Directors is able to commit his/her time and attention to the affairs of the Company"</t>
        </r>
      </text>
    </comment>
    <comment ref="BG47" authorId="0" shapeId="0" xr:uid="{4E6A595D-A6BD-4F05-A8F7-777DF49405A0}">
      <text>
        <r>
          <rPr>
            <b/>
            <sz val="9"/>
            <color indexed="81"/>
            <rFont val="Tahoma"/>
            <family val="2"/>
          </rPr>
          <t>Author:</t>
        </r>
        <r>
          <rPr>
            <sz val="9"/>
            <color indexed="81"/>
            <rFont val="Tahoma"/>
            <family val="2"/>
          </rPr>
          <t xml:space="preserve">
AR p. 56,  In
addressing competing time commitments faced when Directors serve on multiple boards, the NC has determined that each
Director should hold not more than 6 listed company board representations, unless otherwise approved by the NC under
special circumstances. </t>
        </r>
        <r>
          <rPr>
            <b/>
            <sz val="9"/>
            <color indexed="81"/>
            <rFont val="Tahoma"/>
            <family val="2"/>
          </rPr>
          <t>Mr Sin Boon Ann has directorship in 7
other listed companies,</t>
        </r>
      </text>
    </comment>
    <comment ref="BH47" authorId="3" shapeId="0" xr:uid="{BCE241F1-2E05-4D8C-B3BE-1C7488C42F9F}">
      <text>
        <r>
          <rPr>
            <b/>
            <sz val="9"/>
            <color indexed="81"/>
            <rFont val="Tahoma"/>
            <family val="2"/>
          </rPr>
          <t>Jun Hui:</t>
        </r>
        <r>
          <rPr>
            <sz val="9"/>
            <color indexed="81"/>
            <rFont val="Tahoma"/>
            <family val="2"/>
          </rPr>
          <t xml:space="preserve">
AR,41</t>
        </r>
      </text>
    </comment>
    <comment ref="BI47" authorId="0" shapeId="0" xr:uid="{E3DAA802-709F-4DD2-8D90-3C105E9A8E74}">
      <text>
        <r>
          <rPr>
            <b/>
            <sz val="9"/>
            <color indexed="81"/>
            <rFont val="Tahoma"/>
            <family val="2"/>
          </rPr>
          <t>Author:</t>
        </r>
        <r>
          <rPr>
            <sz val="9"/>
            <color indexed="81"/>
            <rFont val="Tahoma"/>
            <family val="2"/>
          </rPr>
          <t xml:space="preserve">
AR p. 41, Currently, the Board does not limit the maximum number of listed Board representations which any Director may hold as
long as each of the Board members is able to commit his time and attention to the affairs of the Company</t>
        </r>
      </text>
    </comment>
    <comment ref="BJ47" authorId="0" shapeId="0" xr:uid="{548C3E94-88FE-40BA-ABFC-50771C4B75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BK47" authorId="0" shapeId="0" xr:uid="{02A6CEA7-25BC-485D-971C-DF0D7C3691F4}">
      <text>
        <r>
          <rPr>
            <b/>
            <sz val="9"/>
            <color indexed="81"/>
            <rFont val="Tahoma"/>
            <family val="2"/>
          </rPr>
          <t>Author:</t>
        </r>
        <r>
          <rPr>
            <sz val="9"/>
            <color indexed="81"/>
            <rFont val="Tahoma"/>
            <family val="2"/>
          </rPr>
          <t xml:space="preserve">
AR, p. 73</t>
        </r>
      </text>
    </comment>
    <comment ref="BL47" authorId="0" shapeId="0" xr:uid="{4E44B039-A274-43CE-801F-6D637F7531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t>
        </r>
      </text>
    </comment>
    <comment ref="BU47" authorId="0" shapeId="0" xr:uid="{AC72C467-0097-4685-A437-E56668B8F752}">
      <text>
        <r>
          <rPr>
            <b/>
            <sz val="9"/>
            <color indexed="81"/>
            <rFont val="Tahoma"/>
            <family val="2"/>
          </rPr>
          <t>Author:</t>
        </r>
        <r>
          <rPr>
            <sz val="9"/>
            <color indexed="81"/>
            <rFont val="Tahoma"/>
            <family val="2"/>
          </rPr>
          <t xml:space="preserve">
AR, p37</t>
        </r>
      </text>
    </comment>
    <comment ref="BV47" authorId="0" shapeId="0" xr:uid="{B6C9CCB3-278F-4979-B379-75DCB564C075}">
      <text>
        <r>
          <rPr>
            <b/>
            <sz val="9"/>
            <color indexed="81"/>
            <rFont val="Tahoma"/>
            <family val="2"/>
          </rPr>
          <t>Author:</t>
        </r>
        <r>
          <rPr>
            <sz val="9"/>
            <color indexed="81"/>
            <rFont val="Tahoma"/>
            <family val="2"/>
          </rPr>
          <t xml:space="preserve">
AR 62
</t>
        </r>
      </text>
    </comment>
    <comment ref="BX47" authorId="0" shapeId="0" xr:uid="{27B150F8-DB0C-45E7-ACDF-D45A5BD355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t>
        </r>
      </text>
    </comment>
    <comment ref="BY47" authorId="0" shapeId="0" xr:uid="{D68A9D99-630E-4942-979C-52648DCAB8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47" authorId="0" shapeId="0" xr:uid="{524B217F-4724-4514-ADE2-56B3E4944560}">
      <text>
        <r>
          <rPr>
            <b/>
            <sz val="9"/>
            <color indexed="81"/>
            <rFont val="Tahoma"/>
            <family val="2"/>
          </rPr>
          <t>Author:</t>
        </r>
        <r>
          <rPr>
            <sz val="9"/>
            <color indexed="81"/>
            <rFont val="Tahoma"/>
            <family val="2"/>
          </rPr>
          <t xml:space="preserve">
AR pg 46</t>
        </r>
      </text>
    </comment>
    <comment ref="CA47" authorId="0" shapeId="0" xr:uid="{7E96CB09-8F9B-4F2B-8438-86A4BBBC1631}">
      <text>
        <r>
          <rPr>
            <b/>
            <sz val="9"/>
            <color indexed="81"/>
            <rFont val="Tahoma"/>
            <family val="2"/>
          </rPr>
          <t>Author:</t>
        </r>
        <r>
          <rPr>
            <sz val="9"/>
            <color indexed="81"/>
            <rFont val="Tahoma"/>
            <family val="2"/>
          </rPr>
          <t xml:space="preserve">
AR pg 83</t>
        </r>
      </text>
    </comment>
    <comment ref="CD47" authorId="0" shapeId="0" xr:uid="{EE7F49F2-E135-4B28-87C4-F7A94D8ECE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47" authorId="0" shapeId="0" xr:uid="{FCF3D4F5-883F-4A29-9ECD-D0E7F689FD6D}">
      <text>
        <r>
          <rPr>
            <b/>
            <sz val="9"/>
            <color indexed="81"/>
            <rFont val="Tahoma"/>
            <family val="2"/>
          </rPr>
          <t>Author:</t>
        </r>
        <r>
          <rPr>
            <sz val="9"/>
            <color indexed="81"/>
            <rFont val="Tahoma"/>
            <family val="2"/>
          </rPr>
          <t xml:space="preserve">
No clear explicit limit</t>
        </r>
      </text>
    </comment>
    <comment ref="CG47" authorId="0" shapeId="0" xr:uid="{0910595E-9DE6-407A-BED9-5DC6DF0B5129}">
      <text>
        <r>
          <rPr>
            <b/>
            <sz val="9"/>
            <color indexed="81"/>
            <rFont val="Tahoma"/>
            <family val="2"/>
          </rPr>
          <t>Author:</t>
        </r>
        <r>
          <rPr>
            <sz val="9"/>
            <color indexed="81"/>
            <rFont val="Tahoma"/>
            <family val="2"/>
          </rPr>
          <t xml:space="preserve">
AR pg 92</t>
        </r>
      </text>
    </comment>
    <comment ref="CH47" authorId="0" shapeId="0" xr:uid="{7CCB3D39-743B-4B83-901C-C65DFC1F937A}">
      <text>
        <r>
          <rPr>
            <b/>
            <sz val="9"/>
            <color indexed="81"/>
            <rFont val="Tahoma"/>
            <family val="2"/>
          </rPr>
          <t>Author:</t>
        </r>
        <r>
          <rPr>
            <sz val="9"/>
            <color indexed="81"/>
            <rFont val="Tahoma"/>
            <family val="2"/>
          </rPr>
          <t xml:space="preserve">
Ar 31</t>
        </r>
      </text>
    </comment>
    <comment ref="CI47" authorId="0" shapeId="0" xr:uid="{D9882134-3FCD-45EF-881F-D45C4918D8A9}">
      <text>
        <r>
          <rPr>
            <b/>
            <sz val="9"/>
            <color indexed="81"/>
            <rFont val="Tahoma"/>
            <family val="2"/>
          </rPr>
          <t>Author:</t>
        </r>
        <r>
          <rPr>
            <sz val="9"/>
            <color indexed="81"/>
            <rFont val="Tahoma"/>
            <family val="2"/>
          </rPr>
          <t xml:space="preserve">
AR pg 80</t>
        </r>
      </text>
    </comment>
    <comment ref="CJ47" authorId="0" shapeId="0" xr:uid="{636FFE6E-D2E0-4EA8-9A77-57882FD2B12E}">
      <text>
        <r>
          <rPr>
            <b/>
            <sz val="9"/>
            <color indexed="81"/>
            <rFont val="Tahoma"/>
            <family val="2"/>
          </rPr>
          <t>Author:</t>
        </r>
        <r>
          <rPr>
            <sz val="9"/>
            <color indexed="81"/>
            <rFont val="Tahoma"/>
            <family val="2"/>
          </rPr>
          <t xml:space="preserve">
AR 18</t>
        </r>
      </text>
    </comment>
    <comment ref="CK47" authorId="0" shapeId="0" xr:uid="{41CE6FC6-8BA0-4CCD-A53E-FE692B14721D}">
      <text>
        <r>
          <rPr>
            <b/>
            <sz val="9"/>
            <color indexed="81"/>
            <rFont val="Tahoma"/>
            <family val="2"/>
          </rPr>
          <t>Author:</t>
        </r>
        <r>
          <rPr>
            <sz val="9"/>
            <color indexed="81"/>
            <rFont val="Tahoma"/>
            <family val="2"/>
          </rPr>
          <t xml:space="preserve">
AR,58</t>
        </r>
      </text>
    </comment>
    <comment ref="CL47" authorId="0" shapeId="0" xr:uid="{B9B12B0F-09BA-4FA9-BEB5-984917725322}">
      <text>
        <r>
          <rPr>
            <b/>
            <sz val="9"/>
            <color indexed="81"/>
            <rFont val="Tahoma"/>
            <family val="2"/>
          </rPr>
          <t>Author:</t>
        </r>
        <r>
          <rPr>
            <sz val="9"/>
            <color indexed="81"/>
            <rFont val="Tahoma"/>
            <family val="2"/>
          </rPr>
          <t xml:space="preserve">
ar 35</t>
        </r>
      </text>
    </comment>
    <comment ref="CM47" authorId="0" shapeId="0" xr:uid="{E8269BE0-3CA5-4EBE-B26A-EF3D1385BAE1}">
      <text>
        <r>
          <rPr>
            <b/>
            <sz val="9"/>
            <color indexed="81"/>
            <rFont val="Tahoma"/>
            <family val="2"/>
          </rPr>
          <t>Author:</t>
        </r>
        <r>
          <rPr>
            <sz val="9"/>
            <color indexed="81"/>
            <rFont val="Tahoma"/>
            <family val="2"/>
          </rPr>
          <t xml:space="preserve">
ar 57</t>
        </r>
      </text>
    </comment>
    <comment ref="CN47" authorId="0" shapeId="0" xr:uid="{03B2B57D-118F-41A3-857F-DA3D0B0AAF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CO47" authorId="0" shapeId="0" xr:uid="{385B1FD7-E818-41A0-AC34-CFB8927151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P47" authorId="0" shapeId="0" xr:uid="{B437AEB1-7CB9-4FE9-986C-27B2793ED9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Q47" authorId="0" shapeId="0" xr:uid="{7163AFB5-ED0B-4B12-8907-537BF671E792}">
      <text>
        <r>
          <rPr>
            <b/>
            <sz val="9"/>
            <color indexed="81"/>
            <rFont val="Tahoma"/>
            <family val="2"/>
          </rPr>
          <t>Author:</t>
        </r>
        <r>
          <rPr>
            <sz val="9"/>
            <color indexed="81"/>
            <rFont val="Tahoma"/>
            <family val="2"/>
          </rPr>
          <t xml:space="preserve">
Ar 91</t>
        </r>
      </text>
    </comment>
    <comment ref="CR47" authorId="0" shapeId="0" xr:uid="{03662D90-1869-48F3-808D-A11DB56E674D}">
      <text>
        <r>
          <rPr>
            <b/>
            <sz val="9"/>
            <color indexed="81"/>
            <rFont val="Tahoma"/>
            <family val="2"/>
          </rPr>
          <t>Author:</t>
        </r>
        <r>
          <rPr>
            <sz val="9"/>
            <color indexed="81"/>
            <rFont val="Tahoma"/>
            <family val="2"/>
          </rPr>
          <t xml:space="preserve">
AR (pdf), p. 19</t>
        </r>
      </text>
    </comment>
    <comment ref="CS47" authorId="0" shapeId="0" xr:uid="{4DB01202-609D-4FD4-BE89-305C00787B7F}">
      <text>
        <r>
          <rPr>
            <b/>
            <sz val="9"/>
            <color indexed="81"/>
            <rFont val="Tahoma"/>
            <family val="2"/>
          </rPr>
          <t>Author:</t>
        </r>
        <r>
          <rPr>
            <sz val="9"/>
            <color indexed="81"/>
            <rFont val="Tahoma"/>
            <family val="2"/>
          </rPr>
          <t xml:space="preserve">
AR, p. 48</t>
        </r>
      </text>
    </comment>
    <comment ref="CU47" authorId="0" shapeId="0" xr:uid="{1DE812AF-7DB7-4595-9F4A-5436E994AC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49"As such, the NC and the Board have decided that there is no necessity to determine the maximum number of listed company
board representations which a Director may hold."</t>
        </r>
      </text>
    </comment>
    <comment ref="CW47" authorId="0" shapeId="0" xr:uid="{5999A955-8260-4E92-BFBC-AAB2A9497233}">
      <text>
        <r>
          <rPr>
            <b/>
            <sz val="9"/>
            <color indexed="81"/>
            <rFont val="Tahoma"/>
            <family val="2"/>
          </rPr>
          <t>Author:</t>
        </r>
        <r>
          <rPr>
            <sz val="9"/>
            <color indexed="81"/>
            <rFont val="Tahoma"/>
            <family val="2"/>
          </rPr>
          <t xml:space="preserve">
AR pg.18</t>
        </r>
      </text>
    </comment>
    <comment ref="CX47" authorId="0" shapeId="0" xr:uid="{6BF3D7E4-30CE-4FE1-BF9A-54398DA599FF}">
      <text>
        <r>
          <rPr>
            <b/>
            <sz val="9"/>
            <color indexed="81"/>
            <rFont val="Tahoma"/>
            <family val="2"/>
          </rPr>
          <t>Author:</t>
        </r>
        <r>
          <rPr>
            <sz val="9"/>
            <color indexed="81"/>
            <rFont val="Tahoma"/>
            <family val="2"/>
          </rPr>
          <t xml:space="preserve">
AR, pg 36, "The NC recommends that Independent
Directors serve concurrently on no more than five listed company Boards, and that the Senior Management
serve concurrently on no more than two listed company Boards besides the Company"</t>
        </r>
      </text>
    </comment>
    <comment ref="CY47" authorId="0" shapeId="0" xr:uid="{109E02B9-EE81-4517-AB7E-A05601D42B8C}">
      <text>
        <r>
          <rPr>
            <b/>
            <sz val="9"/>
            <color indexed="81"/>
            <rFont val="Tahoma"/>
            <family val="2"/>
          </rPr>
          <t>Author:</t>
        </r>
        <r>
          <rPr>
            <sz val="9"/>
            <color indexed="81"/>
            <rFont val="Tahoma"/>
            <family val="2"/>
          </rPr>
          <t xml:space="preserve">
AR pg 96</t>
        </r>
      </text>
    </comment>
    <comment ref="CZ47" authorId="0" shapeId="0" xr:uid="{371A47B9-68D1-44E0-BCC1-F6F71BBE7AFA}">
      <text>
        <r>
          <rPr>
            <b/>
            <sz val="9"/>
            <color indexed="81"/>
            <rFont val="Tahoma"/>
            <family val="2"/>
          </rPr>
          <t>Author:</t>
        </r>
        <r>
          <rPr>
            <sz val="9"/>
            <color indexed="81"/>
            <rFont val="Tahoma"/>
            <family val="2"/>
          </rPr>
          <t xml:space="preserve">
AR,74</t>
        </r>
      </text>
    </comment>
    <comment ref="DA47" authorId="0" shapeId="0" xr:uid="{8D787D3E-00EA-49D0-96F1-3D991FDD0EFD}">
      <text>
        <r>
          <rPr>
            <b/>
            <sz val="9"/>
            <color indexed="81"/>
            <rFont val="Tahoma"/>
            <family val="2"/>
          </rPr>
          <t>Author:</t>
        </r>
        <r>
          <rPr>
            <sz val="9"/>
            <color indexed="81"/>
            <rFont val="Tahoma"/>
            <family val="2"/>
          </rPr>
          <t xml:space="preserve">
AR,60</t>
        </r>
      </text>
    </comment>
    <comment ref="DB47" authorId="0" shapeId="0" xr:uid="{972CD18D-B788-4C49-B848-58D803458A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t>
        </r>
      </text>
    </comment>
    <comment ref="DC47" authorId="0" shapeId="0" xr:uid="{C5821803-F106-40C9-9D7A-C447707FFF33}">
      <text>
        <r>
          <rPr>
            <b/>
            <sz val="9"/>
            <color indexed="81"/>
            <rFont val="Tahoma"/>
            <family val="2"/>
          </rPr>
          <t>Author:</t>
        </r>
        <r>
          <rPr>
            <sz val="9"/>
            <color indexed="81"/>
            <rFont val="Tahoma"/>
            <family val="2"/>
          </rPr>
          <t xml:space="preserve">
AR, p. 91</t>
        </r>
      </text>
    </comment>
    <comment ref="DD47" authorId="0" shapeId="0" xr:uid="{C797AAFB-3F84-47FE-9B5F-D5087AFD4D32}">
      <text>
        <r>
          <rPr>
            <b/>
            <sz val="9"/>
            <color indexed="81"/>
            <rFont val="Tahoma"/>
            <family val="2"/>
          </rPr>
          <t>Author:</t>
        </r>
        <r>
          <rPr>
            <sz val="9"/>
            <color indexed="81"/>
            <rFont val="Tahoma"/>
            <family val="2"/>
          </rPr>
          <t xml:space="preserve">
AR, p. 61</t>
        </r>
      </text>
    </comment>
    <comment ref="DE47" authorId="0" shapeId="0" xr:uid="{AC0B887C-7A7E-422A-BA02-9517DA02F4D7}">
      <text>
        <r>
          <rPr>
            <b/>
            <sz val="9"/>
            <color indexed="81"/>
            <rFont val="Tahoma"/>
            <family val="2"/>
          </rPr>
          <t>Author:</t>
        </r>
        <r>
          <rPr>
            <sz val="9"/>
            <color indexed="81"/>
            <rFont val="Tahoma"/>
            <family val="2"/>
          </rPr>
          <t xml:space="preserve">
AR,32</t>
        </r>
      </text>
    </comment>
    <comment ref="DF47" authorId="0" shapeId="0" xr:uid="{672AE11B-ABE1-4595-9617-78BFA3A1551F}">
      <text>
        <r>
          <rPr>
            <b/>
            <sz val="9"/>
            <color indexed="81"/>
            <rFont val="Tahoma"/>
            <family val="2"/>
          </rPr>
          <t>Author:</t>
        </r>
        <r>
          <rPr>
            <sz val="9"/>
            <color indexed="81"/>
            <rFont val="Tahoma"/>
            <family val="2"/>
          </rPr>
          <t xml:space="preserve">
AR pg 42</t>
        </r>
      </text>
    </comment>
    <comment ref="DG47" authorId="0" shapeId="0" xr:uid="{3B56CA62-2DAC-4C13-B228-951C65EBEF06}">
      <text>
        <r>
          <rPr>
            <b/>
            <sz val="9"/>
            <color indexed="81"/>
            <rFont val="Tahoma"/>
            <family val="2"/>
          </rPr>
          <t>Author:</t>
        </r>
        <r>
          <rPr>
            <sz val="9"/>
            <color indexed="81"/>
            <rFont val="Tahoma"/>
            <family val="2"/>
          </rPr>
          <t xml:space="preserve">
AR, p. 28</t>
        </r>
      </text>
    </comment>
    <comment ref="DH47" authorId="0" shapeId="0" xr:uid="{3889272A-8131-4105-86FA-D667EE249316}">
      <text>
        <r>
          <rPr>
            <b/>
            <sz val="9"/>
            <color indexed="81"/>
            <rFont val="Tahoma"/>
            <family val="2"/>
          </rPr>
          <t>Author:</t>
        </r>
        <r>
          <rPr>
            <sz val="9"/>
            <color indexed="81"/>
            <rFont val="Tahoma"/>
            <family val="2"/>
          </rPr>
          <t xml:space="preserve">
AR pg 18</t>
        </r>
      </text>
    </comment>
    <comment ref="DI47" authorId="3" shapeId="0" xr:uid="{60EA94BF-74F2-4BBA-B507-B95F37FA50ED}">
      <text>
        <r>
          <rPr>
            <b/>
            <sz val="9"/>
            <color indexed="81"/>
            <rFont val="Tahoma"/>
            <family val="2"/>
          </rPr>
          <t>Jun Hui:</t>
        </r>
        <r>
          <rPr>
            <sz val="9"/>
            <color indexed="81"/>
            <rFont val="Tahoma"/>
            <family val="2"/>
          </rPr>
          <t xml:space="preserve">
AR,61</t>
        </r>
      </text>
    </comment>
    <comment ref="DJ47" authorId="0" shapeId="0" xr:uid="{EDA46617-8843-436D-9380-ED0C36735E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K47" authorId="0" shapeId="0" xr:uid="{03B003A6-1D52-4E9C-B2F1-E091EDCC53F2}">
      <text>
        <r>
          <rPr>
            <b/>
            <sz val="9"/>
            <color indexed="81"/>
            <rFont val="Tahoma"/>
            <family val="2"/>
          </rPr>
          <t>Author:</t>
        </r>
        <r>
          <rPr>
            <sz val="9"/>
            <color indexed="81"/>
            <rFont val="Tahoma"/>
            <family val="2"/>
          </rPr>
          <t xml:space="preserve">
AR pg 110</t>
        </r>
      </text>
    </comment>
    <comment ref="DL47" authorId="0" shapeId="0" xr:uid="{74A4D20F-4407-4CB2-8424-211D9B1A7C9F}">
      <text>
        <r>
          <rPr>
            <b/>
            <sz val="9"/>
            <color indexed="81"/>
            <rFont val="Tahoma"/>
            <family val="2"/>
          </rPr>
          <t>Author:</t>
        </r>
        <r>
          <rPr>
            <sz val="9"/>
            <color indexed="81"/>
            <rFont val="Tahoma"/>
            <family val="2"/>
          </rPr>
          <t xml:space="preserve">
AR pg 72</t>
        </r>
      </text>
    </comment>
    <comment ref="DM47" authorId="0" shapeId="0" xr:uid="{D18937C1-A141-4CF2-B6D6-5253CD0F7310}">
      <text>
        <r>
          <rPr>
            <b/>
            <sz val="9"/>
            <color indexed="81"/>
            <rFont val="Tahoma"/>
            <family val="2"/>
          </rPr>
          <t>Author:</t>
        </r>
        <r>
          <rPr>
            <sz val="9"/>
            <color indexed="81"/>
            <rFont val="Tahoma"/>
            <family val="2"/>
          </rPr>
          <t xml:space="preserve">
AR, p. 34</t>
        </r>
      </text>
    </comment>
    <comment ref="DN47" authorId="0" shapeId="0" xr:uid="{821D50D9-6B5C-4585-9E2B-BF41D9FAC0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
Same limit of 6 directorship for both full time and non- full time directors</t>
        </r>
      </text>
    </comment>
    <comment ref="DO47" authorId="0" shapeId="0" xr:uid="{42B0EF1E-F1ED-4E7C-86D3-A47440002B2D}">
      <text>
        <r>
          <rPr>
            <b/>
            <sz val="9"/>
            <color indexed="81"/>
            <rFont val="Tahoma"/>
            <family val="2"/>
          </rPr>
          <t>Author:</t>
        </r>
        <r>
          <rPr>
            <sz val="9"/>
            <color indexed="81"/>
            <rFont val="Tahoma"/>
            <family val="2"/>
          </rPr>
          <t xml:space="preserve">
AR p. 66, n this respect, the Company’s current
policy stipulates that if a Director is an executive director or key
management personnel of another listed company or a major
corporation, he/she should preferably not hold more than three
other directorships on unrelated listed companies and/or major
corporations (</t>
        </r>
      </text>
    </comment>
    <comment ref="DP47" authorId="0" shapeId="0" xr:uid="{2E89F7FF-65CC-456B-B00F-965BE2F6810A}">
      <text>
        <r>
          <rPr>
            <b/>
            <sz val="9"/>
            <color indexed="81"/>
            <rFont val="Tahoma"/>
            <family val="2"/>
          </rPr>
          <t>Author:</t>
        </r>
        <r>
          <rPr>
            <sz val="9"/>
            <color indexed="81"/>
            <rFont val="Tahoma"/>
            <family val="2"/>
          </rPr>
          <t xml:space="preserve">
AR, p. 76</t>
        </r>
      </text>
    </comment>
    <comment ref="DQ47" authorId="0" shapeId="0" xr:uid="{6E308025-E5FA-49C4-89F6-B236BE3AA8FC}">
      <text>
        <r>
          <rPr>
            <b/>
            <sz val="9"/>
            <color indexed="81"/>
            <rFont val="Tahoma"/>
            <family val="2"/>
          </rPr>
          <t>Author:</t>
        </r>
        <r>
          <rPr>
            <sz val="9"/>
            <color indexed="81"/>
            <rFont val="Tahoma"/>
            <family val="2"/>
          </rPr>
          <t xml:space="preserve">
AR p. 20, The NC is
of the opinion that it is not necessary to limit the number of
directorships that Directors may hold because each Director
knows best the number of appointments he is capable of
handling</t>
        </r>
      </text>
    </comment>
    <comment ref="DR47" authorId="0" shapeId="0" xr:uid="{69E4139C-2B40-4726-BF06-093233B2B96C}">
      <text>
        <r>
          <rPr>
            <b/>
            <sz val="9"/>
            <color indexed="81"/>
            <rFont val="Tahoma"/>
            <family val="2"/>
          </rPr>
          <t>Author:</t>
        </r>
        <r>
          <rPr>
            <sz val="9"/>
            <color indexed="81"/>
            <rFont val="Tahoma"/>
            <family val="2"/>
          </rPr>
          <t xml:space="preserve">
AR, p.46: "The Board does not set any prescribed maximum number of listed company board representations
which any Director may hold."</t>
        </r>
      </text>
    </comment>
    <comment ref="DS47" authorId="0" shapeId="0" xr:uid="{6317967D-A056-4ABF-AB4A-E761E126636F}">
      <text>
        <r>
          <rPr>
            <b/>
            <sz val="9"/>
            <color indexed="81"/>
            <rFont val="Tahoma"/>
            <family val="2"/>
          </rPr>
          <t>Author:</t>
        </r>
        <r>
          <rPr>
            <sz val="9"/>
            <color indexed="81"/>
            <rFont val="Tahoma"/>
            <family val="2"/>
          </rPr>
          <t xml:space="preserve">
AR p. 68, The Board has concurred with the Nominating Committee’s recommendation that the maximum number of
listed company board representations which a Director may hold should not exceed six</t>
        </r>
      </text>
    </comment>
    <comment ref="DT47" authorId="0" shapeId="0" xr:uid="{E2867B3E-C2F7-4F4A-BDCC-FE4847D984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19, https://links.sgx.com/FileOpen/WTH%20AR%202020.ashx?App=Announcement&amp;FileID=634061
Capped at 5 directorships</t>
        </r>
      </text>
    </comment>
    <comment ref="DX47" authorId="0" shapeId="0" xr:uid="{FE45AA07-F2C9-45E8-ABEC-B2B1FD5A8525}">
      <text>
        <r>
          <rPr>
            <b/>
            <sz val="9"/>
            <color indexed="81"/>
            <rFont val="Tahoma"/>
            <family val="2"/>
          </rPr>
          <t>Author:</t>
        </r>
        <r>
          <rPr>
            <sz val="9"/>
            <color indexed="81"/>
            <rFont val="Tahoma"/>
            <family val="2"/>
          </rPr>
          <t xml:space="preserve">
AR pg.56</t>
        </r>
      </text>
    </comment>
    <comment ref="DY47" authorId="0" shapeId="0" xr:uid="{AF085A2E-CE6C-4069-9847-E982DC7E4812}">
      <text>
        <r>
          <rPr>
            <b/>
            <sz val="9"/>
            <color indexed="81"/>
            <rFont val="Tahoma"/>
            <family val="2"/>
          </rPr>
          <t>Author:</t>
        </r>
        <r>
          <rPr>
            <sz val="9"/>
            <color indexed="81"/>
            <rFont val="Tahoma"/>
            <family val="2"/>
          </rPr>
          <t xml:space="preserve">
AR 24</t>
        </r>
      </text>
    </comment>
    <comment ref="EA47" authorId="0" shapeId="0" xr:uid="{7B8CFA0B-608F-45A5-8399-30A69F30833F}">
      <text>
        <r>
          <rPr>
            <b/>
            <sz val="9"/>
            <color indexed="81"/>
            <rFont val="Tahoma"/>
            <family val="2"/>
          </rPr>
          <t>Author:</t>
        </r>
        <r>
          <rPr>
            <sz val="9"/>
            <color indexed="81"/>
            <rFont val="Tahoma"/>
            <family val="2"/>
          </rPr>
          <t xml:space="preserve">
AR 29</t>
        </r>
      </text>
    </comment>
    <comment ref="EB47" authorId="0" shapeId="0" xr:uid="{ABB4D03D-AC54-447B-A78F-108B329F75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EC47" authorId="0" shapeId="0" xr:uid="{EB12C42F-0BC1-4991-B411-A60305EB2B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t>
        </r>
      </text>
    </comment>
    <comment ref="ED47" authorId="3" shapeId="0" xr:uid="{DB0EB808-E9FC-45E3-ABBC-A074A43467A1}">
      <text>
        <r>
          <rPr>
            <b/>
            <sz val="9"/>
            <color indexed="81"/>
            <rFont val="Tahoma"/>
            <family val="2"/>
          </rPr>
          <t>Jun Hui:</t>
        </r>
        <r>
          <rPr>
            <sz val="9"/>
            <color indexed="81"/>
            <rFont val="Tahoma"/>
            <family val="2"/>
          </rPr>
          <t xml:space="preserve">
AR,58</t>
        </r>
      </text>
    </comment>
    <comment ref="E50" authorId="0" shapeId="0" xr:uid="{2EF5246A-EA74-42C8-8916-E1B3202CFF7E}">
      <text>
        <r>
          <rPr>
            <b/>
            <sz val="9"/>
            <color indexed="81"/>
            <rFont val="Tahoma"/>
            <family val="2"/>
          </rPr>
          <t>Author:</t>
        </r>
        <r>
          <rPr>
            <sz val="9"/>
            <color indexed="81"/>
            <rFont val="Tahoma"/>
            <family val="2"/>
          </rPr>
          <t xml:space="preserve">
AR pg.19</t>
        </r>
      </text>
    </comment>
    <comment ref="F50" authorId="0" shapeId="0" xr:uid="{AD89C2AE-C30C-46CE-8960-85DC6723A7C9}">
      <text>
        <r>
          <rPr>
            <b/>
            <sz val="9"/>
            <color indexed="81"/>
            <rFont val="Tahoma"/>
            <family val="2"/>
          </rPr>
          <t>Author:</t>
        </r>
        <r>
          <rPr>
            <sz val="9"/>
            <color indexed="81"/>
            <rFont val="Tahoma"/>
            <family val="2"/>
          </rPr>
          <t xml:space="preserve">
AR pg.32</t>
        </r>
      </text>
    </comment>
    <comment ref="G50" authorId="0" shapeId="0" xr:uid="{1C047748-06DF-4E8C-A5E7-45BC5DCD2048}">
      <text>
        <r>
          <rPr>
            <b/>
            <sz val="9"/>
            <color indexed="81"/>
            <rFont val="Tahoma"/>
            <family val="2"/>
          </rPr>
          <t>Author:</t>
        </r>
        <r>
          <rPr>
            <sz val="9"/>
            <color indexed="81"/>
            <rFont val="Tahoma"/>
            <family val="2"/>
          </rPr>
          <t xml:space="preserve">
AR pg.20</t>
        </r>
      </text>
    </comment>
    <comment ref="I50" authorId="0" shapeId="0" xr:uid="{78024D73-FC45-4E21-B09B-0B70B99775E2}">
      <text>
        <r>
          <rPr>
            <b/>
            <sz val="9"/>
            <color indexed="81"/>
            <rFont val="Tahoma"/>
            <family val="2"/>
          </rPr>
          <t>Author:</t>
        </r>
        <r>
          <rPr>
            <sz val="9"/>
            <color indexed="81"/>
            <rFont val="Tahoma"/>
            <family val="2"/>
          </rPr>
          <t xml:space="preserve">
AR pg.65</t>
        </r>
      </text>
    </comment>
    <comment ref="J50" authorId="0" shapeId="0" xr:uid="{3C616800-224D-4D43-A7BC-8B3D47154AC9}">
      <text>
        <r>
          <rPr>
            <b/>
            <sz val="9"/>
            <color indexed="81"/>
            <rFont val="Tahoma"/>
            <family val="2"/>
          </rPr>
          <t>Author:</t>
        </r>
        <r>
          <rPr>
            <sz val="9"/>
            <color indexed="81"/>
            <rFont val="Tahoma"/>
            <family val="2"/>
          </rPr>
          <t xml:space="preserve">
AR pg.27</t>
        </r>
      </text>
    </comment>
    <comment ref="K50" authorId="0" shapeId="0" xr:uid="{B45F5DFE-DACD-4A8D-869F-58665979BF68}">
      <text>
        <r>
          <rPr>
            <b/>
            <sz val="9"/>
            <color indexed="81"/>
            <rFont val="Tahoma"/>
            <family val="2"/>
          </rPr>
          <t>Author:</t>
        </r>
        <r>
          <rPr>
            <sz val="9"/>
            <color indexed="81"/>
            <rFont val="Tahoma"/>
            <family val="2"/>
          </rPr>
          <t xml:space="preserve">
AR pg.20</t>
        </r>
      </text>
    </comment>
    <comment ref="M50" authorId="0" shapeId="0" xr:uid="{FF5D7959-0390-43F3-BB28-13BA17A9C470}">
      <text>
        <r>
          <rPr>
            <b/>
            <sz val="9"/>
            <color indexed="81"/>
            <rFont val="Tahoma"/>
            <family val="2"/>
          </rPr>
          <t>Author:</t>
        </r>
        <r>
          <rPr>
            <sz val="9"/>
            <color indexed="81"/>
            <rFont val="Tahoma"/>
            <family val="2"/>
          </rPr>
          <t xml:space="preserve">
AR pg.81</t>
        </r>
      </text>
    </comment>
    <comment ref="Q50" authorId="0" shapeId="0" xr:uid="{78A0F49F-9AB6-42CE-95A3-624D49134B0D}">
      <text>
        <r>
          <rPr>
            <b/>
            <sz val="9"/>
            <color indexed="81"/>
            <rFont val="Tahoma"/>
            <family val="2"/>
          </rPr>
          <t>Author:</t>
        </r>
        <r>
          <rPr>
            <sz val="9"/>
            <color indexed="81"/>
            <rFont val="Tahoma"/>
            <family val="2"/>
          </rPr>
          <t xml:space="preserve">
AR, p91</t>
        </r>
      </text>
    </comment>
    <comment ref="R50" authorId="0" shapeId="0" xr:uid="{BA838EEB-4492-4BF3-B238-74D896D010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P.54-55</t>
        </r>
      </text>
    </comment>
    <comment ref="S50" authorId="0" shapeId="0" xr:uid="{D95BA3B6-8182-43FA-8078-0E15B0C3B2DC}">
      <text>
        <r>
          <rPr>
            <b/>
            <sz val="9"/>
            <color indexed="81"/>
            <rFont val="Tahoma"/>
            <family val="2"/>
          </rPr>
          <t>Author:</t>
        </r>
        <r>
          <rPr>
            <sz val="9"/>
            <color indexed="81"/>
            <rFont val="Tahoma"/>
            <family val="2"/>
          </rPr>
          <t xml:space="preserve">
AR, p18</t>
        </r>
      </text>
    </comment>
    <comment ref="U50" authorId="0" shapeId="0" xr:uid="{375F8DBC-322C-441A-96B6-2CE90D82B0F4}">
      <text>
        <r>
          <rPr>
            <b/>
            <sz val="9"/>
            <color indexed="81"/>
            <rFont val="Tahoma"/>
            <family val="2"/>
          </rPr>
          <t>Author:</t>
        </r>
        <r>
          <rPr>
            <sz val="9"/>
            <color indexed="81"/>
            <rFont val="Tahoma"/>
            <family val="2"/>
          </rPr>
          <t xml:space="preserve">
AR pg 49</t>
        </r>
      </text>
    </comment>
    <comment ref="V50" authorId="0" shapeId="0" xr:uid="{4D613FCE-BE89-4DE6-A46A-0F911489AA6E}">
      <text>
        <r>
          <rPr>
            <b/>
            <sz val="9"/>
            <color indexed="81"/>
            <rFont val="Tahoma"/>
            <family val="2"/>
          </rPr>
          <t>Author:</t>
        </r>
        <r>
          <rPr>
            <sz val="9"/>
            <color indexed="81"/>
            <rFont val="Tahoma"/>
            <family val="2"/>
          </rPr>
          <t xml:space="preserve">
AR pg 58-59</t>
        </r>
      </text>
    </comment>
    <comment ref="W50" authorId="0" shapeId="0" xr:uid="{89DCB216-4C62-4C50-8549-ACB91435B6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Y50" authorId="0" shapeId="0" xr:uid="{6DE94FAF-53EC-4CA9-A2B2-E2CFB2A26CB9}">
      <text>
        <r>
          <rPr>
            <b/>
            <sz val="9"/>
            <color indexed="81"/>
            <rFont val="Tahoma"/>
            <family val="2"/>
          </rPr>
          <t>Author:</t>
        </r>
        <r>
          <rPr>
            <sz val="9"/>
            <color indexed="81"/>
            <rFont val="Tahoma"/>
            <family val="2"/>
          </rPr>
          <t xml:space="preserve">
AR p. 51, The NC will evaluate the balance, skills, knowledge and experience of the existing Board and the requirements of
the Group, in determining the role and key attributes that an incoming Director should have.</t>
        </r>
      </text>
    </comment>
    <comment ref="Z50" authorId="0" shapeId="0" xr:uid="{B6F4B315-3835-4FB0-831E-B9D63624F4A1}">
      <text>
        <r>
          <rPr>
            <b/>
            <sz val="9"/>
            <color indexed="81"/>
            <rFont val="Tahoma"/>
            <family val="2"/>
          </rPr>
          <t>Author:</t>
        </r>
        <r>
          <rPr>
            <sz val="9"/>
            <color indexed="81"/>
            <rFont val="Tahoma"/>
            <family val="2"/>
          </rPr>
          <t xml:space="preserve">
AR pg 39 is too brief on the requirements</t>
        </r>
      </text>
    </comment>
    <comment ref="AA50" authorId="0" shapeId="0" xr:uid="{90D33CFA-AEE5-4788-9C58-4132BD4DB0C1}">
      <text>
        <r>
          <rPr>
            <b/>
            <sz val="9"/>
            <color indexed="81"/>
            <rFont val="Tahoma"/>
            <family val="2"/>
          </rPr>
          <t>Author:</t>
        </r>
        <r>
          <rPr>
            <sz val="9"/>
            <color indexed="81"/>
            <rFont val="Tahoma"/>
            <family val="2"/>
          </rPr>
          <t xml:space="preserve">
AR pg 39</t>
        </r>
      </text>
    </comment>
    <comment ref="AB50" authorId="0" shapeId="0" xr:uid="{164F4F4F-FE4A-4008-B878-A6102B37D1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D50" authorId="0" shapeId="0" xr:uid="{53DDA380-3411-4AF7-B66E-46A660008F65}">
      <text>
        <r>
          <rPr>
            <b/>
            <sz val="9"/>
            <color indexed="81"/>
            <rFont val="Tahoma"/>
            <family val="2"/>
          </rPr>
          <t>Author:</t>
        </r>
        <r>
          <rPr>
            <sz val="9"/>
            <color indexed="81"/>
            <rFont val="Tahoma"/>
            <family val="2"/>
          </rPr>
          <t xml:space="preserve">
AR p. 34, GIL has adopted a Board Diversity Policy in its selection and retention of Directors. GIL’s Board Diversity Policy is
stated under Principle 2: Board Composition and Guidance.</t>
        </r>
      </text>
    </comment>
    <comment ref="AE50" authorId="0" shapeId="0" xr:uid="{4E557AC3-92B3-49EF-AF9D-9B163012578F}">
      <text>
        <r>
          <rPr>
            <b/>
            <sz val="9"/>
            <color indexed="81"/>
            <rFont val="Tahoma"/>
            <family val="2"/>
          </rPr>
          <t>Author:</t>
        </r>
        <r>
          <rPr>
            <sz val="9"/>
            <color indexed="81"/>
            <rFont val="Tahoma"/>
            <family val="2"/>
          </rPr>
          <t xml:space="preserve">
AR pg.37</t>
        </r>
      </text>
    </comment>
    <comment ref="AF50" authorId="0" shapeId="0" xr:uid="{5A595809-514B-4290-A961-05770B4570C2}">
      <text>
        <r>
          <rPr>
            <b/>
            <sz val="9"/>
            <color indexed="81"/>
            <rFont val="Tahoma"/>
            <family val="2"/>
          </rPr>
          <t>Author:</t>
        </r>
        <r>
          <rPr>
            <sz val="9"/>
            <color indexed="81"/>
            <rFont val="Tahoma"/>
            <family val="2"/>
          </rPr>
          <t xml:space="preserve">
AR 24</t>
        </r>
      </text>
    </comment>
    <comment ref="AG50" authorId="0" shapeId="0" xr:uid="{9980A0D8-E5AE-4B9F-8B0B-4FF4BB7835EA}">
      <text>
        <r>
          <rPr>
            <b/>
            <sz val="9"/>
            <color indexed="81"/>
            <rFont val="Tahoma"/>
            <family val="2"/>
          </rPr>
          <t>Author:</t>
        </r>
        <r>
          <rPr>
            <sz val="9"/>
            <color indexed="81"/>
            <rFont val="Tahoma"/>
            <family val="2"/>
          </rPr>
          <t xml:space="preserve">
AR pg.41</t>
        </r>
      </text>
    </comment>
    <comment ref="AH50" authorId="0" shapeId="0" xr:uid="{BD50F681-B1FC-42A3-BBA2-D358FCD53C41}">
      <text>
        <r>
          <rPr>
            <b/>
            <sz val="9"/>
            <color indexed="81"/>
            <rFont val="Tahoma"/>
            <family val="2"/>
          </rPr>
          <t>Author:</t>
        </r>
        <r>
          <rPr>
            <sz val="9"/>
            <color indexed="81"/>
            <rFont val="Tahoma"/>
            <family val="2"/>
          </rPr>
          <t xml:space="preserve">
AR pg.21</t>
        </r>
      </text>
    </comment>
    <comment ref="AM50" authorId="0" shapeId="0" xr:uid="{F0155F3B-3D88-40B6-A726-40918D4FC2BE}">
      <text>
        <r>
          <rPr>
            <b/>
            <sz val="9"/>
            <color indexed="81"/>
            <rFont val="Tahoma"/>
            <family val="2"/>
          </rPr>
          <t>Author:</t>
        </r>
        <r>
          <rPr>
            <sz val="9"/>
            <color indexed="81"/>
            <rFont val="Tahoma"/>
            <family val="2"/>
          </rPr>
          <t xml:space="preserve">
AR pg.46</t>
        </r>
      </text>
    </comment>
    <comment ref="AP50" authorId="0" shapeId="0" xr:uid="{FB6F1FFE-1E2E-41C1-B560-8755142FB1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Q50" authorId="0" shapeId="0" xr:uid="{14A68968-D90C-4CB9-BA2A-FF0F18435AE7}">
      <text>
        <r>
          <rPr>
            <b/>
            <sz val="9"/>
            <color indexed="81"/>
            <rFont val="Tahoma"/>
            <family val="2"/>
          </rPr>
          <t>Author:</t>
        </r>
        <r>
          <rPr>
            <sz val="9"/>
            <color indexed="81"/>
            <rFont val="Tahoma"/>
            <family val="2"/>
          </rPr>
          <t xml:space="preserve">
AR, p. 29</t>
        </r>
      </text>
    </comment>
    <comment ref="AR50" authorId="0" shapeId="0" xr:uid="{97C986D3-C055-4F39-8322-3184CECC433D}">
      <text>
        <r>
          <rPr>
            <b/>
            <sz val="9"/>
            <color indexed="81"/>
            <rFont val="Tahoma"/>
            <family val="2"/>
          </rPr>
          <t>Author:</t>
        </r>
        <r>
          <rPr>
            <sz val="9"/>
            <color indexed="81"/>
            <rFont val="Tahoma"/>
            <family val="2"/>
          </rPr>
          <t xml:space="preserve">
AR,13</t>
        </r>
      </text>
    </comment>
    <comment ref="AU50" authorId="0" shapeId="0" xr:uid="{12339BE0-5867-4778-BEBA-05E4DB333D9D}">
      <text>
        <r>
          <rPr>
            <b/>
            <sz val="9"/>
            <color indexed="81"/>
            <rFont val="Tahoma"/>
            <family val="2"/>
          </rPr>
          <t>Author:</t>
        </r>
        <r>
          <rPr>
            <sz val="9"/>
            <color indexed="81"/>
            <rFont val="Tahoma"/>
            <family val="2"/>
          </rPr>
          <t xml:space="preserve">
AR, 37</t>
        </r>
      </text>
    </comment>
    <comment ref="AV50" authorId="0" shapeId="0" xr:uid="{2AD6DB01-A07B-4271-842D-7114C3F6FACA}">
      <text>
        <r>
          <rPr>
            <b/>
            <sz val="9"/>
            <color indexed="81"/>
            <rFont val="Tahoma"/>
            <family val="2"/>
          </rPr>
          <t>Author:</t>
        </r>
        <r>
          <rPr>
            <sz val="9"/>
            <color indexed="81"/>
            <rFont val="Tahoma"/>
            <family val="2"/>
          </rPr>
          <t xml:space="preserve">
AR, 25</t>
        </r>
      </text>
    </comment>
    <comment ref="AW50" authorId="0" shapeId="0" xr:uid="{3F212A07-3F80-40E0-BE3D-1B48FFBEA97F}">
      <text>
        <r>
          <rPr>
            <b/>
            <sz val="9"/>
            <color indexed="81"/>
            <rFont val="Tahoma"/>
            <family val="2"/>
          </rPr>
          <t>Author:</t>
        </r>
        <r>
          <rPr>
            <sz val="9"/>
            <color indexed="81"/>
            <rFont val="Tahoma"/>
            <family val="2"/>
          </rPr>
          <t xml:space="preserve">
AR,28</t>
        </r>
      </text>
    </comment>
    <comment ref="AX50" authorId="0" shapeId="0" xr:uid="{0B2BD8F1-21FA-4840-895E-0D76378856FC}">
      <text>
        <r>
          <rPr>
            <b/>
            <sz val="9"/>
            <color indexed="81"/>
            <rFont val="Tahoma"/>
            <family val="2"/>
          </rPr>
          <t>Author:</t>
        </r>
        <r>
          <rPr>
            <sz val="9"/>
            <color indexed="81"/>
            <rFont val="Tahoma"/>
            <family val="2"/>
          </rPr>
          <t xml:space="preserve">
AR, 27</t>
        </r>
      </text>
    </comment>
    <comment ref="AY50" authorId="0" shapeId="0" xr:uid="{C48BA553-C4B8-4478-8247-56AC9901955D}">
      <text>
        <r>
          <rPr>
            <b/>
            <sz val="9"/>
            <color indexed="81"/>
            <rFont val="Tahoma"/>
            <family val="2"/>
          </rPr>
          <t>Author:</t>
        </r>
        <r>
          <rPr>
            <sz val="9"/>
            <color indexed="81"/>
            <rFont val="Tahoma"/>
            <family val="2"/>
          </rPr>
          <t xml:space="preserve">
AR, p. 55</t>
        </r>
      </text>
    </comment>
    <comment ref="AZ50" authorId="0" shapeId="0" xr:uid="{C081485C-F3DE-45C8-BB28-6E58B0DA79AD}">
      <text>
        <r>
          <rPr>
            <b/>
            <sz val="9"/>
            <color indexed="81"/>
            <rFont val="Tahoma"/>
            <family val="2"/>
          </rPr>
          <t>Author:</t>
        </r>
        <r>
          <rPr>
            <sz val="9"/>
            <color indexed="81"/>
            <rFont val="Tahoma"/>
            <family val="2"/>
          </rPr>
          <t xml:space="preserve">
AR, p. 32</t>
        </r>
      </text>
    </comment>
    <comment ref="BB50" authorId="0" shapeId="0" xr:uid="{AD9153BA-7F8F-43C6-9646-6F31031DF1EF}">
      <text>
        <r>
          <rPr>
            <b/>
            <sz val="9"/>
            <color indexed="81"/>
            <rFont val="Tahoma"/>
            <family val="2"/>
          </rPr>
          <t>Author:</t>
        </r>
        <r>
          <rPr>
            <sz val="9"/>
            <color indexed="81"/>
            <rFont val="Tahoma"/>
            <family val="2"/>
          </rPr>
          <t xml:space="preserve">
AR, pg 23</t>
        </r>
      </text>
    </comment>
    <comment ref="BC50" authorId="0" shapeId="0" xr:uid="{C72FE68E-0BD4-40FD-AEEA-C53DE77E79A6}">
      <text>
        <r>
          <rPr>
            <b/>
            <sz val="9"/>
            <color indexed="81"/>
            <rFont val="Tahoma"/>
            <family val="2"/>
          </rPr>
          <t>Author:</t>
        </r>
        <r>
          <rPr>
            <sz val="9"/>
            <color indexed="81"/>
            <rFont val="Tahoma"/>
            <family val="2"/>
          </rPr>
          <t xml:space="preserve">
AR, p. 48</t>
        </r>
      </text>
    </comment>
    <comment ref="BD50" authorId="0" shapeId="0" xr:uid="{DDCA24F0-DF06-461B-94EF-D444697FB991}">
      <text>
        <r>
          <rPr>
            <b/>
            <sz val="9"/>
            <color indexed="81"/>
            <rFont val="Tahoma"/>
            <family val="2"/>
          </rPr>
          <t>Author:</t>
        </r>
        <r>
          <rPr>
            <sz val="9"/>
            <color indexed="81"/>
            <rFont val="Tahoma"/>
            <family val="2"/>
          </rPr>
          <t xml:space="preserve">
AR, p. 76</t>
        </r>
      </text>
    </comment>
    <comment ref="BF50" authorId="0" shapeId="0" xr:uid="{9A23C4ED-9476-4471-B1DE-BB5F5A1657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"All new appointments are subject to the recommendation of the NC based on, inter alia, the following
objective criteria:
(a) Integrity;
(b) Independent mindedness;
(c) Possess core competencies which meet the current needs of the Company and complement the
skills and competencies of the existing directors on the Board;
(d) Able to commit time and effort to carry out duties and responsibilities effectively;
(e) Experience in the relevant field of business of the Company or industries in which it operates; and
(f) Financially literate."</t>
        </r>
      </text>
    </comment>
    <comment ref="BG50" authorId="0" shapeId="0" xr:uid="{96D1674A-DFAC-4913-B179-1CDF42EEA3F8}">
      <text>
        <r>
          <rPr>
            <b/>
            <sz val="9"/>
            <color indexed="81"/>
            <rFont val="Tahoma"/>
            <family val="2"/>
          </rPr>
          <t>Author:</t>
        </r>
        <r>
          <rPr>
            <sz val="9"/>
            <color indexed="81"/>
            <rFont val="Tahoma"/>
            <family val="2"/>
          </rPr>
          <t xml:space="preserve">
AR p. 63, Candidates are selected based on their character, judgment, business experience and acumen. The Company also considers
Company-specific factors (such as size and composition of the Board, nature and scope of the Group’s operations and size) in
deciding on the capacity of Directors.
</t>
        </r>
      </text>
    </comment>
    <comment ref="BI50" authorId="0" shapeId="0" xr:uid="{1861D073-2F1F-403C-B52D-BC856FB873D1}">
      <text>
        <r>
          <rPr>
            <b/>
            <sz val="9"/>
            <color indexed="81"/>
            <rFont val="Tahoma"/>
            <family val="2"/>
          </rPr>
          <t>Author:</t>
        </r>
        <r>
          <rPr>
            <sz val="9"/>
            <color indexed="81"/>
            <rFont val="Tahoma"/>
            <family val="2"/>
          </rPr>
          <t xml:space="preserve">
AR p. 41, Provision 4.3:</t>
        </r>
      </text>
    </comment>
    <comment ref="BJ50" authorId="0" shapeId="0" xr:uid="{1299AEF8-3DCD-4BF3-A21B-D938C72ED9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BK50" authorId="0" shapeId="0" xr:uid="{D9D633FB-703D-4508-B333-3E745E7895D6}">
      <text>
        <r>
          <rPr>
            <b/>
            <sz val="9"/>
            <color indexed="81"/>
            <rFont val="Tahoma"/>
            <family val="2"/>
          </rPr>
          <t>Author:</t>
        </r>
        <r>
          <rPr>
            <sz val="9"/>
            <color indexed="81"/>
            <rFont val="Tahoma"/>
            <family val="2"/>
          </rPr>
          <t xml:space="preserve">
AR, p. 73</t>
        </r>
      </text>
    </comment>
    <comment ref="BL50" authorId="0" shapeId="0" xr:uid="{70B5BF17-EB01-4C20-AF41-39695B1F03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BO50" authorId="0" shapeId="0" xr:uid="{5D6D0850-B6E0-4B8F-9413-5F641AC8D0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Nominating Committee will assess candidates and make a recommendation to the Board for appointment as directors.
As part of such assessment process, the Nominating Committee will review the expertise, skills and attributes of the current
directors on the Board, identify its future needs and shortlist candidates with the appropriate profiles for nomination.
Knowledge of the Company’s construction and real estate industry and corporate governance practices, and prior experience as a
listed entity director in Singapore, are, among other things, the criteria used to identify and evaluate the potential new directors.
The search may be conducted through professional recruiters, as well as various contacts and recommendations. The objective
of this process is to seek to maintain a  The objective
of this process is to seek to maintain a diversity of skills, knowledge, experience, gender, age, ethnicity and other attributes
necessary to effectively meet the needs of the Company
AR p68</t>
        </r>
      </text>
    </comment>
    <comment ref="BV50" authorId="0" shapeId="0" xr:uid="{7D7D85D9-DFD4-4D16-A07F-18D4B420F61C}">
      <text>
        <r>
          <rPr>
            <b/>
            <sz val="9"/>
            <color indexed="81"/>
            <rFont val="Tahoma"/>
            <family val="2"/>
          </rPr>
          <t>Author:</t>
        </r>
        <r>
          <rPr>
            <sz val="9"/>
            <color indexed="81"/>
            <rFont val="Tahoma"/>
            <family val="2"/>
          </rPr>
          <t xml:space="preserve">
no specific info on what sort of skills are sought
</t>
        </r>
      </text>
    </comment>
    <comment ref="BX50" authorId="0" shapeId="0" xr:uid="{2B51EE5E-9038-4E87-A8FE-DF737B9E3F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BY50" authorId="0" shapeId="0" xr:uid="{0F97D280-F058-499C-AE36-1DC1CF8A8C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BZ50" authorId="0" shapeId="0" xr:uid="{55F6D1BE-0D20-4C6A-93F7-DA15121F3FEB}">
      <text>
        <r>
          <rPr>
            <b/>
            <sz val="9"/>
            <color indexed="81"/>
            <rFont val="Tahoma"/>
            <family val="2"/>
          </rPr>
          <t>Author:</t>
        </r>
        <r>
          <rPr>
            <sz val="9"/>
            <color indexed="81"/>
            <rFont val="Tahoma"/>
            <family val="2"/>
          </rPr>
          <t xml:space="preserve">
AR pg 44 too vague wrt the skills/experiences sought</t>
        </r>
      </text>
    </comment>
    <comment ref="CA50" authorId="0" shapeId="0" xr:uid="{1CBD8573-1456-4F44-890F-FC6B841B594C}">
      <text>
        <r>
          <rPr>
            <b/>
            <sz val="9"/>
            <color indexed="81"/>
            <rFont val="Tahoma"/>
            <family val="2"/>
          </rPr>
          <t>Author:</t>
        </r>
        <r>
          <rPr>
            <sz val="9"/>
            <color indexed="81"/>
            <rFont val="Tahoma"/>
            <family val="2"/>
          </rPr>
          <t xml:space="preserve">
AR pg 82</t>
        </r>
      </text>
    </comment>
    <comment ref="CB50" authorId="0" shapeId="0" xr:uid="{C67ECBFF-0773-4B25-97E9-AB6996527BAD}">
      <text>
        <r>
          <rPr>
            <b/>
            <sz val="9"/>
            <color indexed="81"/>
            <rFont val="Tahoma"/>
            <family val="2"/>
          </rPr>
          <t>Author:</t>
        </r>
        <r>
          <rPr>
            <sz val="9"/>
            <color indexed="81"/>
            <rFont val="Tahoma"/>
            <family val="2"/>
          </rPr>
          <t xml:space="preserve">
AR pg.194</t>
        </r>
      </text>
    </comment>
    <comment ref="CC50" authorId="0" shapeId="0" xr:uid="{E8AA9E55-04C7-418C-A9D6-B905D35EDE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50" authorId="0" shapeId="0" xr:uid="{90500981-BA17-42DA-A602-2E4427C677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CE50" authorId="0" shapeId="0" xr:uid="{D99DD128-CA3A-42B3-8905-615DD2472105}">
      <text>
        <r>
          <rPr>
            <b/>
            <sz val="9"/>
            <color indexed="81"/>
            <rFont val="Tahoma"/>
            <family val="2"/>
          </rPr>
          <t>Author:</t>
        </r>
        <r>
          <rPr>
            <sz val="9"/>
            <color indexed="81"/>
            <rFont val="Tahoma"/>
            <family val="2"/>
          </rPr>
          <t xml:space="preserve">
AR pg 53-54 is vague on the skills and experience required</t>
        </r>
      </text>
    </comment>
    <comment ref="CG50" authorId="0" shapeId="0" xr:uid="{DD26E081-3EB3-4FCB-AF51-F093AC26C96D}">
      <text>
        <r>
          <rPr>
            <b/>
            <sz val="9"/>
            <color indexed="81"/>
            <rFont val="Tahoma"/>
            <family val="2"/>
          </rPr>
          <t>Author:</t>
        </r>
        <r>
          <rPr>
            <sz val="9"/>
            <color indexed="81"/>
            <rFont val="Tahoma"/>
            <family val="2"/>
          </rPr>
          <t xml:space="preserve">
AR pg 92</t>
        </r>
      </text>
    </comment>
    <comment ref="CH50" authorId="4" shapeId="0" xr:uid="{6C00A4BA-0DE1-4E68-B360-ACE7A166B8D2}">
      <text>
        <r>
          <rPr>
            <b/>
            <sz val="9"/>
            <color indexed="81"/>
            <rFont val="Tahoma"/>
            <family val="2"/>
          </rPr>
          <t>Chua Cheng Tat:</t>
        </r>
        <r>
          <rPr>
            <sz val="9"/>
            <color indexed="81"/>
            <rFont val="Tahoma"/>
            <family val="2"/>
          </rPr>
          <t xml:space="preserve">
AR pg.31</t>
        </r>
      </text>
    </comment>
    <comment ref="CI50" authorId="0" shapeId="0" xr:uid="{5C7F7F9C-48A1-4A9C-B6A2-410D7145BB57}">
      <text>
        <r>
          <rPr>
            <b/>
            <sz val="9"/>
            <color indexed="81"/>
            <rFont val="Tahoma"/>
            <family val="2"/>
          </rPr>
          <t>Author:</t>
        </r>
        <r>
          <rPr>
            <sz val="9"/>
            <color indexed="81"/>
            <rFont val="Tahoma"/>
            <family val="2"/>
          </rPr>
          <t xml:space="preserve">
AR pg 79</t>
        </r>
      </text>
    </comment>
    <comment ref="CK50" authorId="0" shapeId="0" xr:uid="{84D507C1-1DF3-4F82-8967-56B3283A8D52}">
      <text>
        <r>
          <rPr>
            <b/>
            <sz val="9"/>
            <color indexed="81"/>
            <rFont val="Tahoma"/>
            <family val="2"/>
          </rPr>
          <t>Author:</t>
        </r>
        <r>
          <rPr>
            <sz val="9"/>
            <color indexed="81"/>
            <rFont val="Tahoma"/>
            <family val="2"/>
          </rPr>
          <t xml:space="preserve">
AR,65</t>
        </r>
      </text>
    </comment>
    <comment ref="CP50" authorId="0" shapeId="0" xr:uid="{B0ADF61D-CC37-40D6-87BD-9042686851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R50" authorId="0" shapeId="0" xr:uid="{A59ECF87-1B25-4D71-AE37-4477DB92984B}">
      <text>
        <r>
          <rPr>
            <b/>
            <sz val="9"/>
            <color indexed="81"/>
            <rFont val="Tahoma"/>
            <family val="2"/>
          </rPr>
          <t>Author:</t>
        </r>
        <r>
          <rPr>
            <sz val="9"/>
            <color indexed="81"/>
            <rFont val="Tahoma"/>
            <family val="2"/>
          </rPr>
          <t xml:space="preserve">
AR (pdf), p. 19</t>
        </r>
      </text>
    </comment>
    <comment ref="CS50" authorId="0" shapeId="0" xr:uid="{B4A417C4-9916-4935-8E2B-F33A0DB8D958}">
      <text>
        <r>
          <rPr>
            <b/>
            <sz val="9"/>
            <color indexed="81"/>
            <rFont val="Tahoma"/>
            <family val="2"/>
          </rPr>
          <t>Author:</t>
        </r>
        <r>
          <rPr>
            <sz val="9"/>
            <color indexed="81"/>
            <rFont val="Tahoma"/>
            <family val="2"/>
          </rPr>
          <t xml:space="preserve">
AR, p. 50</t>
        </r>
      </text>
    </comment>
    <comment ref="CT50" authorId="0" shapeId="0" xr:uid="{BCFB9B06-E987-40BD-9CBF-94AB05BA3CE8}">
      <text>
        <r>
          <rPr>
            <b/>
            <sz val="9"/>
            <color indexed="81"/>
            <rFont val="Tahoma"/>
            <family val="2"/>
          </rPr>
          <t>Author:</t>
        </r>
        <r>
          <rPr>
            <sz val="9"/>
            <color indexed="81"/>
            <rFont val="Tahoma"/>
            <family val="2"/>
          </rPr>
          <t xml:space="preserve">
AR pg.25</t>
        </r>
      </text>
    </comment>
    <comment ref="CW50" authorId="0" shapeId="0" xr:uid="{55BCEF34-A5BA-4194-BE1A-697939FF7889}">
      <text>
        <r>
          <rPr>
            <b/>
            <sz val="9"/>
            <color indexed="81"/>
            <rFont val="Tahoma"/>
            <family val="2"/>
          </rPr>
          <t>Author:</t>
        </r>
        <r>
          <rPr>
            <sz val="9"/>
            <color indexed="81"/>
            <rFont val="Tahoma"/>
            <family val="2"/>
          </rPr>
          <t xml:space="preserve">
AR pg.17</t>
        </r>
      </text>
    </comment>
    <comment ref="CZ50" authorId="0" shapeId="0" xr:uid="{C92816C7-7DCE-427F-9A0F-D023949E9F9A}">
      <text>
        <r>
          <rPr>
            <b/>
            <sz val="9"/>
            <color indexed="81"/>
            <rFont val="Tahoma"/>
            <family val="2"/>
          </rPr>
          <t>Author:</t>
        </r>
        <r>
          <rPr>
            <sz val="9"/>
            <color indexed="81"/>
            <rFont val="Tahoma"/>
            <family val="2"/>
          </rPr>
          <t xml:space="preserve">
AR,71</t>
        </r>
      </text>
    </comment>
    <comment ref="DA50" authorId="0" shapeId="0" xr:uid="{9F2F8E9D-9262-4445-A81C-99EBD15BD121}">
      <text>
        <r>
          <rPr>
            <b/>
            <sz val="9"/>
            <color indexed="81"/>
            <rFont val="Tahoma"/>
            <family val="2"/>
          </rPr>
          <t>Author:</t>
        </r>
        <r>
          <rPr>
            <sz val="9"/>
            <color indexed="81"/>
            <rFont val="Tahoma"/>
            <family val="2"/>
          </rPr>
          <t xml:space="preserve">
AR,60</t>
        </r>
      </text>
    </comment>
    <comment ref="DC50" authorId="0" shapeId="0" xr:uid="{C0F02D32-8A4C-47B5-A9C2-14F51975E67E}">
      <text>
        <r>
          <rPr>
            <b/>
            <sz val="9"/>
            <color indexed="81"/>
            <rFont val="Tahoma"/>
            <family val="2"/>
          </rPr>
          <t>Author:</t>
        </r>
        <r>
          <rPr>
            <sz val="9"/>
            <color indexed="81"/>
            <rFont val="Tahoma"/>
            <family val="2"/>
          </rPr>
          <t xml:space="preserve">
AR, p. 91</t>
        </r>
      </text>
    </comment>
    <comment ref="DD50" authorId="0" shapeId="0" xr:uid="{2168703C-734C-4FB1-9148-BF006E854947}">
      <text>
        <r>
          <rPr>
            <b/>
            <sz val="9"/>
            <color indexed="81"/>
            <rFont val="Tahoma"/>
            <family val="2"/>
          </rPr>
          <t>Author:</t>
        </r>
        <r>
          <rPr>
            <sz val="9"/>
            <color indexed="81"/>
            <rFont val="Tahoma"/>
            <family val="2"/>
          </rPr>
          <t xml:space="preserve">
AR, p. 61</t>
        </r>
      </text>
    </comment>
    <comment ref="DE50" authorId="0" shapeId="0" xr:uid="{FBF65BEC-E614-4331-9877-E5BA9FE14F62}">
      <text>
        <r>
          <rPr>
            <b/>
            <sz val="9"/>
            <color indexed="81"/>
            <rFont val="Tahoma"/>
            <family val="2"/>
          </rPr>
          <t>Author:</t>
        </r>
        <r>
          <rPr>
            <sz val="9"/>
            <color indexed="81"/>
            <rFont val="Tahoma"/>
            <family val="2"/>
          </rPr>
          <t xml:space="preserve">
AR,31</t>
        </r>
      </text>
    </comment>
    <comment ref="DG50" authorId="0" shapeId="0" xr:uid="{7EF3ECCD-2253-40C9-9219-61E6BCFC6535}">
      <text>
        <r>
          <rPr>
            <b/>
            <sz val="9"/>
            <color indexed="81"/>
            <rFont val="Tahoma"/>
            <family val="2"/>
          </rPr>
          <t>Author:</t>
        </r>
        <r>
          <rPr>
            <sz val="9"/>
            <color indexed="81"/>
            <rFont val="Tahoma"/>
            <family val="2"/>
          </rPr>
          <t xml:space="preserve">
AR, p. 26</t>
        </r>
      </text>
    </comment>
    <comment ref="DH50" authorId="0" shapeId="0" xr:uid="{66B42D4C-A1B0-43A0-ABFB-15E1AF271FEE}">
      <text>
        <r>
          <rPr>
            <b/>
            <sz val="9"/>
            <color indexed="81"/>
            <rFont val="Tahoma"/>
            <family val="2"/>
          </rPr>
          <t>Author:</t>
        </r>
        <r>
          <rPr>
            <sz val="9"/>
            <color indexed="81"/>
            <rFont val="Tahoma"/>
            <family val="2"/>
          </rPr>
          <t xml:space="preserve">
AR pg 17</t>
        </r>
      </text>
    </comment>
    <comment ref="DI50" authorId="0" shapeId="0" xr:uid="{3AF1B66E-4C4B-4E55-9BE9-DBA89EE1C0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DJ50" authorId="0" shapeId="0" xr:uid="{82F32D8A-D687-4D4C-A5D9-92A1AD5CF4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K50" authorId="0" shapeId="0" xr:uid="{E148E590-CEFF-42EC-97C8-CB6AA861C150}">
      <text>
        <r>
          <rPr>
            <b/>
            <sz val="9"/>
            <color indexed="81"/>
            <rFont val="Tahoma"/>
            <family val="2"/>
          </rPr>
          <t>Author:</t>
        </r>
        <r>
          <rPr>
            <sz val="9"/>
            <color indexed="81"/>
            <rFont val="Tahoma"/>
            <family val="2"/>
          </rPr>
          <t xml:space="preserve">
AR pg 109</t>
        </r>
      </text>
    </comment>
    <comment ref="DL50" authorId="0" shapeId="0" xr:uid="{C442FA85-717C-408B-9576-EC99214A73D6}">
      <text>
        <r>
          <rPr>
            <b/>
            <sz val="9"/>
            <color indexed="81"/>
            <rFont val="Tahoma"/>
            <family val="2"/>
          </rPr>
          <t>Author:</t>
        </r>
        <r>
          <rPr>
            <sz val="9"/>
            <color indexed="81"/>
            <rFont val="Tahoma"/>
            <family val="2"/>
          </rPr>
          <t xml:space="preserve">
AR pg 69</t>
        </r>
      </text>
    </comment>
    <comment ref="DM50" authorId="0" shapeId="0" xr:uid="{B87DFD62-2098-4DBC-AF8C-1CBB8503E282}">
      <text>
        <r>
          <rPr>
            <b/>
            <sz val="9"/>
            <color indexed="81"/>
            <rFont val="Tahoma"/>
            <family val="2"/>
          </rPr>
          <t>Author:</t>
        </r>
        <r>
          <rPr>
            <sz val="9"/>
            <color indexed="81"/>
            <rFont val="Tahoma"/>
            <family val="2"/>
          </rPr>
          <t xml:space="preserve">
AR, p. 34</t>
        </r>
      </text>
    </comment>
    <comment ref="DO50" authorId="0" shapeId="0" xr:uid="{8C145739-C3BE-4999-A772-9029F77601AF}">
      <text>
        <r>
          <rPr>
            <b/>
            <sz val="9"/>
            <color indexed="81"/>
            <rFont val="Tahoma"/>
            <family val="2"/>
          </rPr>
          <t>Author:</t>
        </r>
        <r>
          <rPr>
            <sz val="9"/>
            <color indexed="81"/>
            <rFont val="Tahoma"/>
            <family val="2"/>
          </rPr>
          <t xml:space="preserve">
AR p. 65, The Company has in place a process for selecting and appointing
new Directors. This process includes, inter alia, an evaluation of
the candidate’s capabilities by taking into consideration diversity
of skills, experience, background, gender, age, ethnicity and
other relevant factors and how the candidate fits into the overall
desired competency matrix of the Board.</t>
        </r>
      </text>
    </comment>
    <comment ref="DP50" authorId="0" shapeId="0" xr:uid="{63EC512D-A670-4E33-9F9F-1672055596A3}">
      <text>
        <r>
          <rPr>
            <b/>
            <sz val="9"/>
            <color indexed="81"/>
            <rFont val="Tahoma"/>
            <family val="2"/>
          </rPr>
          <t>Author:</t>
        </r>
        <r>
          <rPr>
            <sz val="9"/>
            <color indexed="81"/>
            <rFont val="Tahoma"/>
            <family val="2"/>
          </rPr>
          <t xml:space="preserve">
AR, p. 77</t>
        </r>
      </text>
    </comment>
    <comment ref="DQ50" authorId="0" shapeId="0" xr:uid="{A079380D-F7BC-4ACB-BD41-DA3A30E3002D}">
      <text>
        <r>
          <rPr>
            <b/>
            <sz val="9"/>
            <color indexed="81"/>
            <rFont val="Tahoma"/>
            <family val="2"/>
          </rPr>
          <t>Author:</t>
        </r>
        <r>
          <rPr>
            <sz val="9"/>
            <color indexed="81"/>
            <rFont val="Tahoma"/>
            <family val="2"/>
          </rPr>
          <t xml:space="preserve">
AR p. 20, The NC reviews the suitability of candidates for appointment
having regard to the board diversity policy. The Board seeks
diversity in terms of business experience, skills, age, gender,
ethnicity and culture among other attributes when reviewing
potential candidates. It also considers the candidates’ current
commitments, independence, qualification for office, personal
attributes and whether he would have sufficient time to commit
to UOI’s affairs</t>
        </r>
      </text>
    </comment>
    <comment ref="DR50" authorId="0" shapeId="0" xr:uid="{8FEC48D2-CBDD-444E-B4AD-BA22D9836CE6}">
      <text>
        <r>
          <rPr>
            <b/>
            <sz val="9"/>
            <color indexed="81"/>
            <rFont val="Tahoma"/>
            <family val="2"/>
          </rPr>
          <t>Author:</t>
        </r>
        <r>
          <rPr>
            <sz val="9"/>
            <color indexed="81"/>
            <rFont val="Tahoma"/>
            <family val="2"/>
          </rPr>
          <t xml:space="preserve">
AR, p.47</t>
        </r>
      </text>
    </comment>
    <comment ref="DS50" authorId="0" shapeId="0" xr:uid="{43E0BC1D-F7C3-44E5-92FE-F750848EBB8F}">
      <text>
        <r>
          <rPr>
            <b/>
            <sz val="9"/>
            <color indexed="81"/>
            <rFont val="Tahoma"/>
            <family val="2"/>
          </rPr>
          <t>Author:</t>
        </r>
        <r>
          <rPr>
            <sz val="9"/>
            <color indexed="81"/>
            <rFont val="Tahoma"/>
            <family val="2"/>
          </rPr>
          <t xml:space="preserve">
AR p. 68,  It considers prospective candidates from an extensive network
of contacts, evaluates and shortlists candidates with the relevant experience and expertise in combination or all
of the following areas of general management, finance, financial reporting, legal and governance aspects, and
knowledge of the Group’s industry, business and markets. Suitable candidates are then recommended to the Board
for consideration.</t>
        </r>
      </text>
    </comment>
    <comment ref="DV50" authorId="0" shapeId="0" xr:uid="{A69BDE2C-63FD-44AC-AA99-570A18F55226}">
      <text>
        <r>
          <rPr>
            <b/>
            <sz val="9"/>
            <color indexed="81"/>
            <rFont val="Tahoma"/>
            <family val="2"/>
          </rPr>
          <t>Author:</t>
        </r>
        <r>
          <rPr>
            <sz val="9"/>
            <color indexed="81"/>
            <rFont val="Tahoma"/>
            <family val="2"/>
          </rPr>
          <t xml:space="preserve">
AR pg.41</t>
        </r>
      </text>
    </comment>
    <comment ref="DY50" authorId="0" shapeId="0" xr:uid="{EAF36CC8-A274-4A14-A130-C7EC02E2D1ED}">
      <text>
        <r>
          <rPr>
            <b/>
            <sz val="9"/>
            <color indexed="81"/>
            <rFont val="Tahoma"/>
            <family val="2"/>
          </rPr>
          <t>Author:</t>
        </r>
        <r>
          <rPr>
            <sz val="9"/>
            <color indexed="81"/>
            <rFont val="Tahoma"/>
            <family val="2"/>
          </rPr>
          <t xml:space="preserve">
only brief description AR Pg 25</t>
        </r>
      </text>
    </comment>
    <comment ref="EB50" authorId="0" shapeId="0" xr:uid="{77C4B882-742E-4FBB-B3A6-A355FCF4F9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EC50" authorId="0" shapeId="0" xr:uid="{8A4D452E-B0F8-4223-9C32-8F6BC17C27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ED50" authorId="0" shapeId="0" xr:uid="{085EBB1F-F854-4D74-80D6-EF7D716663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E51" authorId="0" shapeId="0" xr:uid="{14C66F29-0FC6-4D6E-9965-AAC3EC7C2207}">
      <text>
        <r>
          <rPr>
            <b/>
            <sz val="9"/>
            <color indexed="81"/>
            <rFont val="Tahoma"/>
            <family val="2"/>
          </rPr>
          <t>Author:</t>
        </r>
        <r>
          <rPr>
            <sz val="9"/>
            <color indexed="81"/>
            <rFont val="Tahoma"/>
            <family val="2"/>
          </rPr>
          <t xml:space="preserve">
AR pg.19</t>
        </r>
      </text>
    </comment>
    <comment ref="F51" authorId="0" shapeId="0" xr:uid="{6C757B83-36CF-49E5-8423-F1F0BADE1CC3}">
      <text>
        <r>
          <rPr>
            <b/>
            <sz val="9"/>
            <color indexed="81"/>
            <rFont val="Tahoma"/>
            <family val="2"/>
          </rPr>
          <t>Author:</t>
        </r>
        <r>
          <rPr>
            <sz val="9"/>
            <color indexed="81"/>
            <rFont val="Tahoma"/>
            <family val="2"/>
          </rPr>
          <t xml:space="preserve">
AR pg.32</t>
        </r>
      </text>
    </comment>
    <comment ref="G51" authorId="0" shapeId="0" xr:uid="{3965D9A7-7413-4B9C-A536-B45D6D748AB5}">
      <text>
        <r>
          <rPr>
            <b/>
            <sz val="9"/>
            <color indexed="81"/>
            <rFont val="Tahoma"/>
            <family val="2"/>
          </rPr>
          <t>Author:</t>
        </r>
        <r>
          <rPr>
            <sz val="9"/>
            <color indexed="81"/>
            <rFont val="Tahoma"/>
            <family val="2"/>
          </rPr>
          <t xml:space="preserve">
AR pg.20</t>
        </r>
      </text>
    </comment>
    <comment ref="H51" authorId="0" shapeId="0" xr:uid="{D6A1CA1A-9DBB-4D7A-836F-1A3C19EC5548}">
      <text>
        <r>
          <rPr>
            <b/>
            <sz val="9"/>
            <color indexed="81"/>
            <rFont val="Tahoma"/>
            <family val="2"/>
          </rPr>
          <t>Author:</t>
        </r>
        <r>
          <rPr>
            <sz val="9"/>
            <color indexed="81"/>
            <rFont val="Tahoma"/>
            <family val="2"/>
          </rPr>
          <t xml:space="preserve">
AR, p42</t>
        </r>
      </text>
    </comment>
    <comment ref="I51" authorId="0" shapeId="0" xr:uid="{5BB30BA4-8177-4308-9040-21E7FEBFF074}">
      <text>
        <r>
          <rPr>
            <b/>
            <sz val="9"/>
            <color indexed="81"/>
            <rFont val="Tahoma"/>
            <family val="2"/>
          </rPr>
          <t>Author:</t>
        </r>
        <r>
          <rPr>
            <sz val="9"/>
            <color indexed="81"/>
            <rFont val="Tahoma"/>
            <family val="2"/>
          </rPr>
          <t xml:space="preserve">
AR pg.65</t>
        </r>
      </text>
    </comment>
    <comment ref="J51" authorId="0" shapeId="0" xr:uid="{8AC74706-47D1-43C1-A881-D03F008B11BD}">
      <text>
        <r>
          <rPr>
            <b/>
            <sz val="9"/>
            <color indexed="81"/>
            <rFont val="Tahoma"/>
            <family val="2"/>
          </rPr>
          <t>Author:</t>
        </r>
        <r>
          <rPr>
            <sz val="9"/>
            <color indexed="81"/>
            <rFont val="Tahoma"/>
            <family val="2"/>
          </rPr>
          <t xml:space="preserve">
AR pg.27</t>
        </r>
      </text>
    </comment>
    <comment ref="K51" authorId="0" shapeId="0" xr:uid="{059B0479-7A80-4397-8900-9A102D246996}">
      <text>
        <r>
          <rPr>
            <b/>
            <sz val="9"/>
            <color indexed="81"/>
            <rFont val="Tahoma"/>
            <family val="2"/>
          </rPr>
          <t>Author:</t>
        </r>
        <r>
          <rPr>
            <sz val="9"/>
            <color indexed="81"/>
            <rFont val="Tahoma"/>
            <family val="2"/>
          </rPr>
          <t xml:space="preserve">
AR pg.20</t>
        </r>
      </text>
    </comment>
    <comment ref="M51" authorId="0" shapeId="0" xr:uid="{82AE9E32-A485-4171-84C8-0E69CE56C1EE}">
      <text>
        <r>
          <rPr>
            <b/>
            <sz val="9"/>
            <color indexed="81"/>
            <rFont val="Tahoma"/>
            <family val="2"/>
          </rPr>
          <t>Author:</t>
        </r>
        <r>
          <rPr>
            <sz val="9"/>
            <color indexed="81"/>
            <rFont val="Tahoma"/>
            <family val="2"/>
          </rPr>
          <t xml:space="preserve">
AR pg.81</t>
        </r>
      </text>
    </comment>
    <comment ref="N51" authorId="0" shapeId="0" xr:uid="{F83E7419-90DC-4FFD-8345-298446F74FC5}">
      <text>
        <r>
          <rPr>
            <b/>
            <sz val="9"/>
            <color indexed="81"/>
            <rFont val="Tahoma"/>
            <family val="2"/>
          </rPr>
          <t>Author:</t>
        </r>
        <r>
          <rPr>
            <sz val="9"/>
            <color indexed="81"/>
            <rFont val="Tahoma"/>
            <family val="2"/>
          </rPr>
          <t xml:space="preserve">
AR, p33</t>
        </r>
      </text>
    </comment>
    <comment ref="O51" authorId="0" shapeId="0" xr:uid="{B6E799D4-7B7F-42D0-A1C5-A48AB9DA82D7}">
      <text>
        <r>
          <rPr>
            <b/>
            <sz val="9"/>
            <color indexed="81"/>
            <rFont val="Tahoma"/>
            <family val="2"/>
          </rPr>
          <t>Author:</t>
        </r>
        <r>
          <rPr>
            <sz val="9"/>
            <color indexed="81"/>
            <rFont val="Tahoma"/>
            <family val="2"/>
          </rPr>
          <t xml:space="preserve">
AR, p30</t>
        </r>
      </text>
    </comment>
    <comment ref="R51" authorId="0" shapeId="0" xr:uid="{015E9470-FEDF-400B-B6D6-5E8C374262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P.54-55</t>
        </r>
      </text>
    </comment>
    <comment ref="S51" authorId="0" shapeId="0" xr:uid="{6FB3E44B-A3D0-453A-857F-7445C2D1FE02}">
      <text>
        <r>
          <rPr>
            <b/>
            <sz val="9"/>
            <color indexed="81"/>
            <rFont val="Tahoma"/>
            <family val="2"/>
          </rPr>
          <t>Author:</t>
        </r>
        <r>
          <rPr>
            <sz val="9"/>
            <color indexed="81"/>
            <rFont val="Tahoma"/>
            <family val="2"/>
          </rPr>
          <t xml:space="preserve">
AR, p17 - 18</t>
        </r>
      </text>
    </comment>
    <comment ref="T51" authorId="0" shapeId="0" xr:uid="{935DBAE4-DD04-4A00-A07D-4DF0814F9F93}">
      <text>
        <r>
          <rPr>
            <b/>
            <sz val="9"/>
            <color indexed="81"/>
            <rFont val="Tahoma"/>
            <family val="2"/>
          </rPr>
          <t>Author:</t>
        </r>
        <r>
          <rPr>
            <sz val="9"/>
            <color indexed="81"/>
            <rFont val="Tahoma"/>
            <family val="2"/>
          </rPr>
          <t xml:space="preserve">
AR pg.55</t>
        </r>
      </text>
    </comment>
    <comment ref="U51" authorId="0" shapeId="0" xr:uid="{448361DE-8B27-44FD-8E56-B5EE337CF732}">
      <text>
        <r>
          <rPr>
            <b/>
            <sz val="9"/>
            <color indexed="81"/>
            <rFont val="Tahoma"/>
            <family val="2"/>
          </rPr>
          <t>Author:</t>
        </r>
        <r>
          <rPr>
            <sz val="9"/>
            <color indexed="81"/>
            <rFont val="Tahoma"/>
            <family val="2"/>
          </rPr>
          <t xml:space="preserve">
AR pg 49</t>
        </r>
      </text>
    </comment>
    <comment ref="V51" authorId="0" shapeId="0" xr:uid="{33EA0F7E-4BDB-4D4D-A108-F7318ED90200}">
      <text>
        <r>
          <rPr>
            <b/>
            <sz val="9"/>
            <color indexed="81"/>
            <rFont val="Tahoma"/>
            <family val="2"/>
          </rPr>
          <t>Author:</t>
        </r>
        <r>
          <rPr>
            <sz val="9"/>
            <color indexed="81"/>
            <rFont val="Tahoma"/>
            <family val="2"/>
          </rPr>
          <t xml:space="preserve">
AR pg 58-59</t>
        </r>
      </text>
    </comment>
    <comment ref="W51" authorId="0" shapeId="0" xr:uid="{B0471568-BC69-4188-BDA5-BC1C3E2A56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X51" authorId="0" shapeId="0" xr:uid="{6007B876-7B5F-4468-AEA4-EE8DF1474E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Z51" authorId="0" shapeId="0" xr:uid="{19440469-52A6-4E24-96EE-A6E6763D570B}">
      <text>
        <r>
          <rPr>
            <b/>
            <sz val="9"/>
            <color indexed="81"/>
            <rFont val="Tahoma"/>
            <family val="2"/>
          </rPr>
          <t>Author:</t>
        </r>
        <r>
          <rPr>
            <sz val="9"/>
            <color indexed="81"/>
            <rFont val="Tahoma"/>
            <family val="2"/>
          </rPr>
          <t xml:space="preserve">
AR pg 28-30/39</t>
        </r>
      </text>
    </comment>
    <comment ref="AA51" authorId="0" shapeId="0" xr:uid="{320B3DA0-9444-42AB-AE01-46B23ED34D29}">
      <text>
        <r>
          <rPr>
            <b/>
            <sz val="9"/>
            <color indexed="81"/>
            <rFont val="Tahoma"/>
            <family val="2"/>
          </rPr>
          <t>Author:</t>
        </r>
        <r>
          <rPr>
            <sz val="9"/>
            <color indexed="81"/>
            <rFont val="Tahoma"/>
            <family val="2"/>
          </rPr>
          <t xml:space="preserve">
AR pg 39</t>
        </r>
      </text>
    </comment>
    <comment ref="AB51" authorId="0" shapeId="0" xr:uid="{10AE1DA1-D71E-4B7B-87FA-8551A19170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C51" authorId="0" shapeId="0" xr:uid="{C1FF6ACB-8DB2-4B7E-A9B4-DE2291DA05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 
A bit brief though</t>
        </r>
      </text>
    </comment>
    <comment ref="AD51" authorId="0" shapeId="0" xr:uid="{4E36CEC3-DFA3-4BA0-88A6-99950134D654}">
      <text>
        <r>
          <rPr>
            <b/>
            <sz val="9"/>
            <color indexed="81"/>
            <rFont val="Tahoma"/>
            <family val="2"/>
          </rPr>
          <t>Author:</t>
        </r>
        <r>
          <rPr>
            <sz val="9"/>
            <color indexed="81"/>
            <rFont val="Tahoma"/>
            <family val="2"/>
          </rPr>
          <t xml:space="preserve">
AR p. 34, The Company engages external consultant to assist in the sourcing of potential candidates when necessary. The
NGC may also review candidates recommended by Board members. The shortlisted candidates will be interviewed by
the NGC Chairman and Board Chairman before seeking fi nal approval of the Board.</t>
        </r>
      </text>
    </comment>
    <comment ref="AE51" authorId="0" shapeId="0" xr:uid="{CBAA40FE-8053-4F11-9E83-0ECA31F43300}">
      <text>
        <r>
          <rPr>
            <b/>
            <sz val="9"/>
            <color indexed="81"/>
            <rFont val="Tahoma"/>
            <family val="2"/>
          </rPr>
          <t>Author:</t>
        </r>
        <r>
          <rPr>
            <sz val="9"/>
            <color indexed="81"/>
            <rFont val="Tahoma"/>
            <family val="2"/>
          </rPr>
          <t xml:space="preserve">
AR pg.37</t>
        </r>
      </text>
    </comment>
    <comment ref="AF51" authorId="0" shapeId="0" xr:uid="{3DD7C7DF-8C55-43C4-9C31-992B5C8D902E}">
      <text>
        <r>
          <rPr>
            <b/>
            <sz val="9"/>
            <color indexed="81"/>
            <rFont val="Tahoma"/>
            <family val="2"/>
          </rPr>
          <t>Author:</t>
        </r>
        <r>
          <rPr>
            <sz val="9"/>
            <color indexed="81"/>
            <rFont val="Tahoma"/>
            <family val="2"/>
          </rPr>
          <t xml:space="preserve">
AR 24</t>
        </r>
      </text>
    </comment>
    <comment ref="AG51" authorId="0" shapeId="0" xr:uid="{E04E76FA-92A3-4602-BF50-F29D28A7ABBB}">
      <text>
        <r>
          <rPr>
            <b/>
            <sz val="9"/>
            <color indexed="81"/>
            <rFont val="Tahoma"/>
            <family val="2"/>
          </rPr>
          <t>Author:</t>
        </r>
        <r>
          <rPr>
            <sz val="9"/>
            <color indexed="81"/>
            <rFont val="Tahoma"/>
            <family val="2"/>
          </rPr>
          <t xml:space="preserve">
AR pg.41</t>
        </r>
      </text>
    </comment>
    <comment ref="AI51" authorId="0" shapeId="0" xr:uid="{9C04795E-825F-40B6-90E7-D8880720D0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"The NC adopts the following process to select
and nominate new Directors as well as re-appoint incumbent Directors for another term on the Board:
•
Conduct an annual review on the size and composition of the Board to ensure there are sufficient IDs represented;
•
Leverage external resources, such as recruitment firms, to search and shortlist potential candidates;
•
Review the suitability of each candidate, including factors like experience, competencies, drive and commitment, in
consultation with the Board and the Management, to ensure diversity and effectiveness of the Board; and
•
Recommend the best candidates to the Board for approval."</t>
        </r>
      </text>
    </comment>
    <comment ref="AJ51" authorId="0" shapeId="0" xr:uid="{AA1DC0EA-C22A-4A31-8B01-8AED6F02B8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K51" authorId="0" shapeId="0" xr:uid="{A25B99B3-9A11-4926-BFCF-31B20A90BA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M51" authorId="0" shapeId="0" xr:uid="{59FA66B9-EC6E-4390-95BE-4A6E3BB07EE7}">
      <text>
        <r>
          <rPr>
            <b/>
            <sz val="9"/>
            <color indexed="81"/>
            <rFont val="Tahoma"/>
            <family val="2"/>
          </rPr>
          <t>Author:</t>
        </r>
        <r>
          <rPr>
            <sz val="9"/>
            <color indexed="81"/>
            <rFont val="Tahoma"/>
            <family val="2"/>
          </rPr>
          <t xml:space="preserve">
AR pg.46</t>
        </r>
      </text>
    </comment>
    <comment ref="AN51" authorId="0" shapeId="0" xr:uid="{43314FBD-8563-4357-8B7D-4344382831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P.108</t>
        </r>
      </text>
    </comment>
    <comment ref="AO51" authorId="0" shapeId="0" xr:uid="{CF16D9B5-1692-4A87-86AE-0EF963E87DEE}">
      <text>
        <r>
          <rPr>
            <b/>
            <sz val="9"/>
            <color indexed="81"/>
            <rFont val="Tahoma"/>
            <family val="2"/>
          </rPr>
          <t>Author:</t>
        </r>
        <r>
          <rPr>
            <sz val="9"/>
            <color indexed="81"/>
            <rFont val="Tahoma"/>
            <family val="2"/>
          </rPr>
          <t xml:space="preserve">
AR, pg 37 - 38</t>
        </r>
      </text>
    </comment>
    <comment ref="AQ51" authorId="0" shapeId="0" xr:uid="{4495AFFF-8BEF-4ECF-9D1F-9D5C6295D9B5}">
      <text>
        <r>
          <rPr>
            <b/>
            <sz val="9"/>
            <color indexed="81"/>
            <rFont val="Tahoma"/>
            <family val="2"/>
          </rPr>
          <t>Author:</t>
        </r>
        <r>
          <rPr>
            <sz val="9"/>
            <color indexed="81"/>
            <rFont val="Tahoma"/>
            <family val="2"/>
          </rPr>
          <t xml:space="preserve">
AR, p. 29</t>
        </r>
      </text>
    </comment>
    <comment ref="AR51" authorId="0" shapeId="0" xr:uid="{D8BFB363-12E1-448B-96AF-CF292CB50467}">
      <text>
        <r>
          <rPr>
            <b/>
            <sz val="9"/>
            <color indexed="81"/>
            <rFont val="Tahoma"/>
            <family val="2"/>
          </rPr>
          <t>Author:</t>
        </r>
        <r>
          <rPr>
            <sz val="9"/>
            <color indexed="81"/>
            <rFont val="Tahoma"/>
            <family val="2"/>
          </rPr>
          <t xml:space="preserve">
AR,13</t>
        </r>
      </text>
    </comment>
    <comment ref="AS51" authorId="0" shapeId="0" xr:uid="{8AA2946D-66C9-4680-BA54-14EFA664E04D}">
      <text>
        <r>
          <rPr>
            <b/>
            <sz val="9"/>
            <color indexed="81"/>
            <rFont val="Tahoma"/>
            <family val="2"/>
          </rPr>
          <t>Author:</t>
        </r>
        <r>
          <rPr>
            <sz val="9"/>
            <color indexed="81"/>
            <rFont val="Tahoma"/>
            <family val="2"/>
          </rPr>
          <t xml:space="preserve">
AR, pg 22</t>
        </r>
      </text>
    </comment>
    <comment ref="AT51" authorId="0" shapeId="0" xr:uid="{F19744FE-1675-44A7-89B6-89DBB0E42979}">
      <text>
        <r>
          <rPr>
            <b/>
            <sz val="9"/>
            <color indexed="81"/>
            <rFont val="Tahoma"/>
            <family val="2"/>
          </rPr>
          <t>Author:</t>
        </r>
        <r>
          <rPr>
            <sz val="9"/>
            <color indexed="81"/>
            <rFont val="Tahoma"/>
            <family val="2"/>
          </rPr>
          <t xml:space="preserve">
AR, governance report, pg 19</t>
        </r>
      </text>
    </comment>
    <comment ref="AU51" authorId="0" shapeId="0" xr:uid="{0CFE3EC5-E21E-4DF9-96E3-9760708527B6}">
      <text>
        <r>
          <rPr>
            <b/>
            <sz val="9"/>
            <color indexed="81"/>
            <rFont val="Tahoma"/>
            <family val="2"/>
          </rPr>
          <t>Author:</t>
        </r>
        <r>
          <rPr>
            <sz val="9"/>
            <color indexed="81"/>
            <rFont val="Tahoma"/>
            <family val="2"/>
          </rPr>
          <t xml:space="preserve">
AR, 37</t>
        </r>
      </text>
    </comment>
    <comment ref="AV51" authorId="0" shapeId="0" xr:uid="{A4C0AAE3-F91A-4A95-A735-D69502694ACF}">
      <text>
        <r>
          <rPr>
            <b/>
            <sz val="9"/>
            <color indexed="81"/>
            <rFont val="Tahoma"/>
            <family val="2"/>
          </rPr>
          <t>Author:</t>
        </r>
        <r>
          <rPr>
            <sz val="9"/>
            <color indexed="81"/>
            <rFont val="Tahoma"/>
            <family val="2"/>
          </rPr>
          <t xml:space="preserve">
AR, 25</t>
        </r>
      </text>
    </comment>
    <comment ref="AW51" authorId="0" shapeId="0" xr:uid="{E90AAB89-E082-4672-BDAF-1C54F2F0765A}">
      <text>
        <r>
          <rPr>
            <b/>
            <sz val="9"/>
            <color indexed="81"/>
            <rFont val="Tahoma"/>
            <family val="2"/>
          </rPr>
          <t>Author:</t>
        </r>
        <r>
          <rPr>
            <sz val="9"/>
            <color indexed="81"/>
            <rFont val="Tahoma"/>
            <family val="2"/>
          </rPr>
          <t xml:space="preserve">
AR,28</t>
        </r>
      </text>
    </comment>
    <comment ref="AX51" authorId="0" shapeId="0" xr:uid="{AA78578D-327A-48BB-A458-6DDD2E469800}">
      <text>
        <r>
          <rPr>
            <b/>
            <sz val="9"/>
            <color indexed="81"/>
            <rFont val="Tahoma"/>
            <family val="2"/>
          </rPr>
          <t>Author:</t>
        </r>
        <r>
          <rPr>
            <sz val="9"/>
            <color indexed="81"/>
            <rFont val="Tahoma"/>
            <family val="2"/>
          </rPr>
          <t xml:space="preserve">
AR, 27</t>
        </r>
      </text>
    </comment>
    <comment ref="AY51" authorId="0" shapeId="0" xr:uid="{E67D073A-29F8-4DFD-9FB0-49625F67010B}">
      <text>
        <r>
          <rPr>
            <b/>
            <sz val="9"/>
            <color indexed="81"/>
            <rFont val="Tahoma"/>
            <family val="2"/>
          </rPr>
          <t>Author:</t>
        </r>
        <r>
          <rPr>
            <sz val="9"/>
            <color indexed="81"/>
            <rFont val="Tahoma"/>
            <family val="2"/>
          </rPr>
          <t xml:space="preserve">
AR, p. 55</t>
        </r>
      </text>
    </comment>
    <comment ref="AZ51" authorId="0" shapeId="0" xr:uid="{655F156E-4629-4032-826D-AD979076C16D}">
      <text>
        <r>
          <rPr>
            <b/>
            <sz val="9"/>
            <color indexed="81"/>
            <rFont val="Tahoma"/>
            <family val="2"/>
          </rPr>
          <t>Author:</t>
        </r>
        <r>
          <rPr>
            <sz val="9"/>
            <color indexed="81"/>
            <rFont val="Tahoma"/>
            <family val="2"/>
          </rPr>
          <t xml:space="preserve">
AR, p. 32</t>
        </r>
      </text>
    </comment>
    <comment ref="BB51" authorId="0" shapeId="0" xr:uid="{001A49E4-E9B7-49BE-9D4C-646C222ABCEA}">
      <text>
        <r>
          <rPr>
            <b/>
            <sz val="9"/>
            <color indexed="81"/>
            <rFont val="Tahoma"/>
            <family val="2"/>
          </rPr>
          <t>Author:</t>
        </r>
        <r>
          <rPr>
            <sz val="9"/>
            <color indexed="81"/>
            <rFont val="Tahoma"/>
            <family val="2"/>
          </rPr>
          <t xml:space="preserve">
AR, pg 23</t>
        </r>
      </text>
    </comment>
    <comment ref="BC51" authorId="0" shapeId="0" xr:uid="{CC280B7B-B924-4DB2-89F4-6A43C5821F49}">
      <text>
        <r>
          <rPr>
            <b/>
            <sz val="9"/>
            <color indexed="81"/>
            <rFont val="Tahoma"/>
            <family val="2"/>
          </rPr>
          <t>Author:</t>
        </r>
        <r>
          <rPr>
            <sz val="9"/>
            <color indexed="81"/>
            <rFont val="Tahoma"/>
            <family val="2"/>
          </rPr>
          <t xml:space="preserve">
AR, p. 48</t>
        </r>
      </text>
    </comment>
    <comment ref="BD51" authorId="0" shapeId="0" xr:uid="{65D0AEC9-78F9-4643-B0A9-A114B0C08E45}">
      <text>
        <r>
          <rPr>
            <b/>
            <sz val="9"/>
            <color indexed="81"/>
            <rFont val="Tahoma"/>
            <family val="2"/>
          </rPr>
          <t>Author:</t>
        </r>
        <r>
          <rPr>
            <sz val="9"/>
            <color indexed="81"/>
            <rFont val="Tahoma"/>
            <family val="2"/>
          </rPr>
          <t xml:space="preserve">
AR, p. 76</t>
        </r>
      </text>
    </comment>
    <comment ref="BF51" authorId="0" shapeId="0" xr:uid="{02C82913-013D-4EA1-8957-B8BB7693A4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NC has recommended, and the Board has approved, a formal process for the selection of new
directors as follows:
(a) The NC evaluates the balance of skills, knowledge and experience on the Board and, in the light of
such evaluation and in consultation with Management, prepares a description of the role and the
essential and desirable competencies for a particular appointment;
(b) Directors and Management may suggest suitable potential candidates. If necessary, the NC may
enlist external help (for example, from the SID, search consultants, advertisements) to source for
potential candidates;
(c) The NC assesses suitability of short-listed candidates, meets and discusses with them, if necessary,
the expectations and the level of commitment required; and
(d) The NC makes recommendations to the Board for approval.</t>
        </r>
      </text>
    </comment>
    <comment ref="BG51" authorId="0" shapeId="0" xr:uid="{14DBB5C5-5427-4927-88E6-482E7296A54F}">
      <text>
        <r>
          <rPr>
            <b/>
            <sz val="9"/>
            <color indexed="81"/>
            <rFont val="Tahoma"/>
            <family val="2"/>
          </rPr>
          <t>Author:</t>
        </r>
        <r>
          <rPr>
            <sz val="9"/>
            <color indexed="81"/>
            <rFont val="Tahoma"/>
            <family val="2"/>
          </rPr>
          <t xml:space="preserve">
AR p. 63, With respect to new directors, the NC would usually consider candidates drawn from the contacts and networks of existing
Directors and may approach relevant institutions to source for a suitable candidate...</t>
        </r>
      </text>
    </comment>
    <comment ref="BH51" authorId="0" shapeId="0" xr:uid="{42214BBD-5A3D-4F8E-95BA-E071BF9F4C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34, https://ughealthcarecorporation.listedcompany.com/newsroom/20201008_214034_8K7_8KBA3YZ2GKXT9GUU.1.pdf</t>
        </r>
      </text>
    </comment>
    <comment ref="BI51" authorId="0" shapeId="0" xr:uid="{7EA6D4AA-462B-48F7-B388-9DA5526B77F2}">
      <text>
        <r>
          <rPr>
            <b/>
            <sz val="9"/>
            <color indexed="81"/>
            <rFont val="Tahoma"/>
            <family val="2"/>
          </rPr>
          <t>Author:</t>
        </r>
        <r>
          <rPr>
            <sz val="9"/>
            <color indexed="81"/>
            <rFont val="Tahoma"/>
            <family val="2"/>
          </rPr>
          <t xml:space="preserve">
AR p. 41, Provision 4.3:</t>
        </r>
      </text>
    </comment>
    <comment ref="BJ51" authorId="0" shapeId="0" xr:uid="{7F440751-D82E-4CAF-A925-F8C5AC06A8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BK51" authorId="0" shapeId="0" xr:uid="{9A19A358-87EF-4754-96A3-D5A840E28FDF}">
      <text>
        <r>
          <rPr>
            <b/>
            <sz val="9"/>
            <color indexed="81"/>
            <rFont val="Tahoma"/>
            <family val="2"/>
          </rPr>
          <t>Author:</t>
        </r>
        <r>
          <rPr>
            <sz val="9"/>
            <color indexed="81"/>
            <rFont val="Tahoma"/>
            <family val="2"/>
          </rPr>
          <t xml:space="preserve">
AR, p. 73</t>
        </r>
      </text>
    </comment>
    <comment ref="BL51" authorId="0" shapeId="0" xr:uid="{EB067FD3-1C20-495D-986D-E9617C064B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BN51" authorId="0" shapeId="0" xr:uid="{DFF9BBC0-8FDD-49A6-9D6B-E3A02EA512AA}">
      <text>
        <r>
          <rPr>
            <b/>
            <sz val="9"/>
            <color indexed="81"/>
            <rFont val="Tahoma"/>
            <family val="2"/>
          </rPr>
          <t>Author:</t>
        </r>
        <r>
          <rPr>
            <sz val="9"/>
            <color indexed="81"/>
            <rFont val="Tahoma"/>
            <family val="2"/>
          </rPr>
          <t xml:space="preserve">
AR, 31</t>
        </r>
      </text>
    </comment>
    <comment ref="BO51" authorId="0" shapeId="0" xr:uid="{67A141D5-3599-4B28-8D71-81686AF9CA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Shortlisted candidates would be required to furnish their curriculum vitae stating in detail their qualification, working experience
and employment history. In addition, they may be required to complete certain prescribed forms to enable the Nominating
Committee to assess the candidate’s independence, if applicable. The Nominating Committee interviews each prospective
candidate with appropriate profile to assess suitability and to ensure that the candidates are aware of the expectation and
commitment required and makes recommendations to the Board for approval and adoption.
AR p68</t>
        </r>
      </text>
    </comment>
    <comment ref="BQ51" authorId="0" shapeId="0" xr:uid="{353D91D2-2F6C-4734-92B2-97E76DA712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the nomination and selection process, the NC reviews the composition of the Board by taking into consideration the
mix of expertise, skills attributes and length of service of existing Board members, so as to identify desirable competencies
and criterion for a particular appointment. In so doing, it strives to source for candidates who possess the skills and
experience that will further strengthen the Board, and who are able to contribute to the Company in relevant strategic
business areas, in line with the growth and development of the Group. This process also takes into account the evolving
Corporate Governance landscape with the aim to achieving compliance progressively and proactively. 
AR p28</t>
        </r>
      </text>
    </comment>
    <comment ref="BS51" authorId="0" shapeId="0" xr:uid="{D4B92775-BD53-4470-8949-4842F4936837}">
      <text>
        <r>
          <rPr>
            <b/>
            <sz val="9"/>
            <color indexed="81"/>
            <rFont val="Tahoma"/>
            <family val="2"/>
          </rPr>
          <t>Author:</t>
        </r>
        <r>
          <rPr>
            <sz val="9"/>
            <color indexed="81"/>
            <rFont val="Tahoma"/>
            <family val="2"/>
          </rPr>
          <t xml:space="preserve">
AR, p73</t>
        </r>
      </text>
    </comment>
    <comment ref="BT51" authorId="0" shapeId="0" xr:uid="{A12DA9F8-A336-4A5B-841E-EBA1C9540ADC}">
      <text>
        <r>
          <rPr>
            <b/>
            <sz val="9"/>
            <color indexed="81"/>
            <rFont val="Tahoma"/>
            <family val="2"/>
          </rPr>
          <t>Author:</t>
        </r>
        <r>
          <rPr>
            <sz val="9"/>
            <color indexed="81"/>
            <rFont val="Tahoma"/>
            <family val="2"/>
          </rPr>
          <t xml:space="preserve">
AR, p78</t>
        </r>
      </text>
    </comment>
    <comment ref="BU51" authorId="0" shapeId="0" xr:uid="{8C56A060-4446-4E7A-A840-D6836C135AAC}">
      <text>
        <r>
          <rPr>
            <b/>
            <sz val="9"/>
            <color indexed="81"/>
            <rFont val="Tahoma"/>
            <family val="2"/>
          </rPr>
          <t>Author:</t>
        </r>
        <r>
          <rPr>
            <sz val="9"/>
            <color indexed="81"/>
            <rFont val="Tahoma"/>
            <family val="2"/>
          </rPr>
          <t xml:space="preserve">
AR, p41 - 42</t>
        </r>
      </text>
    </comment>
    <comment ref="BV51" authorId="0" shapeId="0" xr:uid="{67E98208-8E52-4E98-8190-03D3BFCD86D2}">
      <text>
        <r>
          <rPr>
            <b/>
            <sz val="9"/>
            <color indexed="81"/>
            <rFont val="Tahoma"/>
            <family val="2"/>
          </rPr>
          <t>Author:</t>
        </r>
        <r>
          <rPr>
            <sz val="9"/>
            <color indexed="81"/>
            <rFont val="Tahoma"/>
            <family val="2"/>
          </rPr>
          <t xml:space="preserve">
AR Pg 60
</t>
        </r>
      </text>
    </comment>
    <comment ref="BW51" authorId="0" shapeId="0" xr:uid="{4BD0DDFA-7E3B-44F3-A64D-0AFF1E1B51A6}">
      <text>
        <r>
          <rPr>
            <b/>
            <sz val="9"/>
            <color indexed="81"/>
            <rFont val="Tahoma"/>
            <family val="2"/>
          </rPr>
          <t>Author:</t>
        </r>
        <r>
          <rPr>
            <sz val="9"/>
            <color indexed="81"/>
            <rFont val="Tahoma"/>
            <family val="2"/>
          </rPr>
          <t xml:space="preserve">
AR, p125</t>
        </r>
      </text>
    </comment>
    <comment ref="BX51" authorId="0" shapeId="0" xr:uid="{6A109BCB-4B2F-45C2-8D00-833791909A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BY51" authorId="0" shapeId="0" xr:uid="{7E5E7243-56D7-4BE6-A703-F578DD58E2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BZ51" authorId="0" shapeId="0" xr:uid="{722ECB9E-ADEE-4443-B451-E40E07496D3C}">
      <text>
        <r>
          <rPr>
            <b/>
            <sz val="9"/>
            <color indexed="81"/>
            <rFont val="Tahoma"/>
            <family val="2"/>
          </rPr>
          <t>Author:</t>
        </r>
        <r>
          <rPr>
            <sz val="9"/>
            <color indexed="81"/>
            <rFont val="Tahoma"/>
            <family val="2"/>
          </rPr>
          <t xml:space="preserve">
AR pg 44</t>
        </r>
      </text>
    </comment>
    <comment ref="CA51" authorId="0" shapeId="0" xr:uid="{725A5785-EB13-4F1D-B9F0-1C78A785DEF4}">
      <text>
        <r>
          <rPr>
            <b/>
            <sz val="9"/>
            <color indexed="81"/>
            <rFont val="Tahoma"/>
            <family val="2"/>
          </rPr>
          <t>Author:</t>
        </r>
        <r>
          <rPr>
            <sz val="9"/>
            <color indexed="81"/>
            <rFont val="Tahoma"/>
            <family val="2"/>
          </rPr>
          <t xml:space="preserve">
AR pg 82</t>
        </r>
      </text>
    </comment>
    <comment ref="CC51" authorId="0" shapeId="0" xr:uid="{14117070-C906-4062-8104-09A48C44FD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51" authorId="0" shapeId="0" xr:uid="{F7D1ABBA-6936-4EA2-A277-33E91FA747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CE51" authorId="0" shapeId="0" xr:uid="{AE1FFCD8-372F-4E4A-8CDF-19DA96AF21BC}">
      <text>
        <r>
          <rPr>
            <b/>
            <sz val="9"/>
            <color indexed="81"/>
            <rFont val="Tahoma"/>
            <family val="2"/>
          </rPr>
          <t>Author:</t>
        </r>
        <r>
          <rPr>
            <sz val="9"/>
            <color indexed="81"/>
            <rFont val="Tahoma"/>
            <family val="2"/>
          </rPr>
          <t xml:space="preserve">
AR pg 53-54</t>
        </r>
      </text>
    </comment>
    <comment ref="CF51" authorId="0" shapeId="0" xr:uid="{ECC8E0B6-61B7-4D84-99CA-04097CAEC9FC}">
      <text>
        <r>
          <rPr>
            <b/>
            <sz val="9"/>
            <color indexed="81"/>
            <rFont val="Tahoma"/>
            <family val="2"/>
          </rPr>
          <t>Author:</t>
        </r>
        <r>
          <rPr>
            <sz val="9"/>
            <color indexed="81"/>
            <rFont val="Tahoma"/>
            <family val="2"/>
          </rPr>
          <t xml:space="preserve">
AR 25</t>
        </r>
      </text>
    </comment>
    <comment ref="CG51" authorId="0" shapeId="0" xr:uid="{E280D826-0F31-48A3-A763-452EB961DA00}">
      <text>
        <r>
          <rPr>
            <b/>
            <sz val="9"/>
            <color indexed="81"/>
            <rFont val="Tahoma"/>
            <family val="2"/>
          </rPr>
          <t>Author:</t>
        </r>
        <r>
          <rPr>
            <sz val="9"/>
            <color indexed="81"/>
            <rFont val="Tahoma"/>
            <family val="2"/>
          </rPr>
          <t xml:space="preserve">
AR pg 92</t>
        </r>
      </text>
    </comment>
    <comment ref="CH51" authorId="4" shapeId="0" xr:uid="{5440647E-DFDE-45C4-9205-1C4229BB59D9}">
      <text>
        <r>
          <rPr>
            <b/>
            <sz val="9"/>
            <color indexed="81"/>
            <rFont val="Tahoma"/>
            <family val="2"/>
          </rPr>
          <t>Chua Cheng Tat:</t>
        </r>
        <r>
          <rPr>
            <sz val="9"/>
            <color indexed="81"/>
            <rFont val="Tahoma"/>
            <family val="2"/>
          </rPr>
          <t xml:space="preserve">
AR pg.31</t>
        </r>
      </text>
    </comment>
    <comment ref="CI51" authorId="0" shapeId="0" xr:uid="{DD1B72C9-4ABA-4FC6-9EEF-A6666B389A9C}">
      <text>
        <r>
          <rPr>
            <b/>
            <sz val="9"/>
            <color indexed="81"/>
            <rFont val="Tahoma"/>
            <family val="2"/>
          </rPr>
          <t>Author:</t>
        </r>
        <r>
          <rPr>
            <sz val="9"/>
            <color indexed="81"/>
            <rFont val="Tahoma"/>
            <family val="2"/>
          </rPr>
          <t xml:space="preserve">
AR pg 79</t>
        </r>
      </text>
    </comment>
    <comment ref="CJ51" authorId="0" shapeId="0" xr:uid="{B46E1B3C-CC10-46AB-A7A8-577AA2ACD6D4}">
      <text>
        <r>
          <rPr>
            <b/>
            <sz val="9"/>
            <color indexed="81"/>
            <rFont val="Tahoma"/>
            <family val="2"/>
          </rPr>
          <t>Author:</t>
        </r>
        <r>
          <rPr>
            <sz val="9"/>
            <color indexed="81"/>
            <rFont val="Tahoma"/>
            <family val="2"/>
          </rPr>
          <t xml:space="preserve">
ar 26</t>
        </r>
      </text>
    </comment>
    <comment ref="CK51" authorId="0" shapeId="0" xr:uid="{859A711D-A38A-4E6C-BBC4-BF5A4F1BD358}">
      <text>
        <r>
          <rPr>
            <b/>
            <sz val="9"/>
            <color indexed="81"/>
            <rFont val="Tahoma"/>
            <family val="2"/>
          </rPr>
          <t>Author:</t>
        </r>
        <r>
          <rPr>
            <sz val="9"/>
            <color indexed="81"/>
            <rFont val="Tahoma"/>
            <family val="2"/>
          </rPr>
          <t xml:space="preserve">
AR,64</t>
        </r>
      </text>
    </comment>
    <comment ref="CM51" authorId="0" shapeId="0" xr:uid="{B82A58CE-C8A5-42A8-ABBC-8DB7C6E24B37}">
      <text>
        <r>
          <rPr>
            <b/>
            <sz val="9"/>
            <color indexed="81"/>
            <rFont val="Tahoma"/>
            <family val="2"/>
          </rPr>
          <t>Author:</t>
        </r>
        <r>
          <rPr>
            <sz val="9"/>
            <color indexed="81"/>
            <rFont val="Tahoma"/>
            <family val="2"/>
          </rPr>
          <t xml:space="preserve">
AR 57</t>
        </r>
      </text>
    </comment>
    <comment ref="CN51" authorId="0" shapeId="0" xr:uid="{ED44C468-6C60-4141-899F-A5D296172F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CO51" authorId="0" shapeId="0" xr:uid="{AE2040A7-0EC9-4DBE-8FB6-05D12240D9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p.28-29</t>
        </r>
      </text>
    </comment>
    <comment ref="CP51" authorId="0" shapeId="0" xr:uid="{98293025-1217-4B16-B272-0CD6130D8A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Q51" authorId="0" shapeId="0" xr:uid="{F7176CA7-06CA-47B0-84B5-DBF038DC8A4F}">
      <text>
        <r>
          <rPr>
            <b/>
            <sz val="9"/>
            <color indexed="81"/>
            <rFont val="Tahoma"/>
            <family val="2"/>
          </rPr>
          <t>Author:</t>
        </r>
        <r>
          <rPr>
            <sz val="9"/>
            <color indexed="81"/>
            <rFont val="Tahoma"/>
            <family val="2"/>
          </rPr>
          <t xml:space="preserve">
AR 64</t>
        </r>
      </text>
    </comment>
    <comment ref="CR51" authorId="0" shapeId="0" xr:uid="{A5BA9A57-9E2B-457C-84F8-D12002DC6289}">
      <text>
        <r>
          <rPr>
            <b/>
            <sz val="9"/>
            <color indexed="81"/>
            <rFont val="Tahoma"/>
            <family val="2"/>
          </rPr>
          <t>Author:</t>
        </r>
        <r>
          <rPr>
            <sz val="9"/>
            <color indexed="81"/>
            <rFont val="Tahoma"/>
            <family val="2"/>
          </rPr>
          <t xml:space="preserve">
AR (pdf), p. 19</t>
        </r>
      </text>
    </comment>
    <comment ref="CS51" authorId="0" shapeId="0" xr:uid="{2DB5749B-54C9-46E0-A0CB-E69E4610EAD4}">
      <text>
        <r>
          <rPr>
            <b/>
            <sz val="9"/>
            <color indexed="81"/>
            <rFont val="Tahoma"/>
            <family val="2"/>
          </rPr>
          <t>Author:</t>
        </r>
        <r>
          <rPr>
            <sz val="9"/>
            <color indexed="81"/>
            <rFont val="Tahoma"/>
            <family val="2"/>
          </rPr>
          <t xml:space="preserve">
AR, p. 50</t>
        </r>
      </text>
    </comment>
    <comment ref="CT51" authorId="0" shapeId="0" xr:uid="{948DEF61-7F11-4A4A-8269-7AA0F1AB7E05}">
      <text>
        <r>
          <rPr>
            <b/>
            <sz val="9"/>
            <color indexed="81"/>
            <rFont val="Tahoma"/>
            <family val="2"/>
          </rPr>
          <t>Author:</t>
        </r>
        <r>
          <rPr>
            <sz val="9"/>
            <color indexed="81"/>
            <rFont val="Tahoma"/>
            <family val="2"/>
          </rPr>
          <t xml:space="preserve">
AR pg.25</t>
        </r>
      </text>
    </comment>
    <comment ref="CV51" authorId="0" shapeId="0" xr:uid="{EB4EFF9C-4352-4F92-A4EF-9AFA0F3BB111}">
      <text>
        <r>
          <rPr>
            <b/>
            <sz val="9"/>
            <color indexed="81"/>
            <rFont val="Tahoma"/>
            <family val="2"/>
          </rPr>
          <t>Author:</t>
        </r>
        <r>
          <rPr>
            <sz val="9"/>
            <color indexed="81"/>
            <rFont val="Tahoma"/>
            <family val="2"/>
          </rPr>
          <t xml:space="preserve">
AR pg.25</t>
        </r>
      </text>
    </comment>
    <comment ref="CX51" authorId="0" shapeId="0" xr:uid="{906CB216-C800-45F7-860F-4A6DA631DEF1}">
      <text>
        <r>
          <rPr>
            <b/>
            <sz val="9"/>
            <color indexed="81"/>
            <rFont val="Tahoma"/>
            <family val="2"/>
          </rPr>
          <t>Author:</t>
        </r>
        <r>
          <rPr>
            <sz val="9"/>
            <color indexed="81"/>
            <rFont val="Tahoma"/>
            <family val="2"/>
          </rPr>
          <t xml:space="preserve">
AR, pg 41</t>
        </r>
      </text>
    </comment>
    <comment ref="CY51" authorId="0" shapeId="0" xr:uid="{41FC9572-5735-4E00-806B-514E881F1CCC}">
      <text>
        <r>
          <rPr>
            <b/>
            <sz val="9"/>
            <color indexed="81"/>
            <rFont val="Tahoma"/>
            <family val="2"/>
          </rPr>
          <t>Author:</t>
        </r>
        <r>
          <rPr>
            <sz val="9"/>
            <color indexed="81"/>
            <rFont val="Tahoma"/>
            <family val="2"/>
          </rPr>
          <t xml:space="preserve">
AR pg 95</t>
        </r>
      </text>
    </comment>
    <comment ref="CZ51" authorId="0" shapeId="0" xr:uid="{8DEFD8EE-7887-4778-A6F6-3FFC3E22EEBE}">
      <text>
        <r>
          <rPr>
            <b/>
            <sz val="9"/>
            <color indexed="81"/>
            <rFont val="Tahoma"/>
            <family val="2"/>
          </rPr>
          <t>Author:</t>
        </r>
        <r>
          <rPr>
            <sz val="9"/>
            <color indexed="81"/>
            <rFont val="Tahoma"/>
            <family val="2"/>
          </rPr>
          <t xml:space="preserve">
AR,71</t>
        </r>
      </text>
    </comment>
    <comment ref="DA51" authorId="0" shapeId="0" xr:uid="{7000825C-918B-4C15-922B-F6AEC66CA694}">
      <text>
        <r>
          <rPr>
            <b/>
            <sz val="9"/>
            <color indexed="81"/>
            <rFont val="Tahoma"/>
            <family val="2"/>
          </rPr>
          <t>Author:</t>
        </r>
        <r>
          <rPr>
            <sz val="9"/>
            <color indexed="81"/>
            <rFont val="Tahoma"/>
            <family val="2"/>
          </rPr>
          <t xml:space="preserve">
AR,60</t>
        </r>
      </text>
    </comment>
    <comment ref="DB51" authorId="0" shapeId="0" xr:uid="{2B34BDFF-66A6-44BA-97A4-CEBE4E35E9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t>
        </r>
      </text>
    </comment>
    <comment ref="DC51" authorId="0" shapeId="0" xr:uid="{6F60BF1F-93EA-4FD1-8871-1B969C7626D8}">
      <text>
        <r>
          <rPr>
            <b/>
            <sz val="9"/>
            <color indexed="81"/>
            <rFont val="Tahoma"/>
            <family val="2"/>
          </rPr>
          <t>Author:</t>
        </r>
        <r>
          <rPr>
            <sz val="9"/>
            <color indexed="81"/>
            <rFont val="Tahoma"/>
            <family val="2"/>
          </rPr>
          <t xml:space="preserve">
AR, p. 91</t>
        </r>
      </text>
    </comment>
    <comment ref="DD51" authorId="0" shapeId="0" xr:uid="{248DDF55-0FB4-4F53-85B1-F79503308F07}">
      <text>
        <r>
          <rPr>
            <b/>
            <sz val="9"/>
            <color indexed="81"/>
            <rFont val="Tahoma"/>
            <family val="2"/>
          </rPr>
          <t>Author:</t>
        </r>
        <r>
          <rPr>
            <sz val="9"/>
            <color indexed="81"/>
            <rFont val="Tahoma"/>
            <family val="2"/>
          </rPr>
          <t xml:space="preserve">
AR, p. 61</t>
        </r>
      </text>
    </comment>
    <comment ref="DE51" authorId="0" shapeId="0" xr:uid="{1811A02E-765C-4E2D-94B3-7AC98994CA30}">
      <text>
        <r>
          <rPr>
            <b/>
            <sz val="9"/>
            <color indexed="81"/>
            <rFont val="Tahoma"/>
            <family val="2"/>
          </rPr>
          <t>Author:</t>
        </r>
        <r>
          <rPr>
            <sz val="9"/>
            <color indexed="81"/>
            <rFont val="Tahoma"/>
            <family val="2"/>
          </rPr>
          <t xml:space="preserve">
AR,31-32</t>
        </r>
      </text>
    </comment>
    <comment ref="DF51" authorId="0" shapeId="0" xr:uid="{39E22AAC-D3E4-4E29-93EC-741B7F2F0479}">
      <text>
        <r>
          <rPr>
            <b/>
            <sz val="9"/>
            <color indexed="81"/>
            <rFont val="Tahoma"/>
            <family val="2"/>
          </rPr>
          <t>Author:</t>
        </r>
        <r>
          <rPr>
            <sz val="9"/>
            <color indexed="81"/>
            <rFont val="Tahoma"/>
            <family val="2"/>
          </rPr>
          <t xml:space="preserve">
AR pg 41-42</t>
        </r>
      </text>
    </comment>
    <comment ref="DG51" authorId="0" shapeId="0" xr:uid="{344C0E50-22AC-4E77-86E6-1F56CBBBE368}">
      <text>
        <r>
          <rPr>
            <b/>
            <sz val="9"/>
            <color indexed="81"/>
            <rFont val="Tahoma"/>
            <family val="2"/>
          </rPr>
          <t>Author:</t>
        </r>
        <r>
          <rPr>
            <sz val="9"/>
            <color indexed="81"/>
            <rFont val="Tahoma"/>
            <family val="2"/>
          </rPr>
          <t xml:space="preserve">
AR, p. 26</t>
        </r>
      </text>
    </comment>
    <comment ref="DH51" authorId="0" shapeId="0" xr:uid="{F21494FA-6BA2-4B84-A869-6FA280C63D6C}">
      <text>
        <r>
          <rPr>
            <b/>
            <sz val="9"/>
            <color indexed="81"/>
            <rFont val="Tahoma"/>
            <family val="2"/>
          </rPr>
          <t>Author:</t>
        </r>
        <r>
          <rPr>
            <sz val="9"/>
            <color indexed="81"/>
            <rFont val="Tahoma"/>
            <family val="2"/>
          </rPr>
          <t xml:space="preserve">
AR pg 17</t>
        </r>
      </text>
    </comment>
    <comment ref="DI51" authorId="0" shapeId="0" xr:uid="{7785D0C6-D9AF-4BB0-92DB-5930057BF9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DJ51" authorId="0" shapeId="0" xr:uid="{DDF32522-8F75-4C53-9616-3BF40B4B4B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K51" authorId="0" shapeId="0" xr:uid="{7B14AACA-7B36-42F5-AD5A-633CF2930A8F}">
      <text>
        <r>
          <rPr>
            <b/>
            <sz val="9"/>
            <color indexed="81"/>
            <rFont val="Tahoma"/>
            <family val="2"/>
          </rPr>
          <t>Author:</t>
        </r>
        <r>
          <rPr>
            <sz val="9"/>
            <color indexed="81"/>
            <rFont val="Tahoma"/>
            <family val="2"/>
          </rPr>
          <t xml:space="preserve">
AR pg 109</t>
        </r>
      </text>
    </comment>
    <comment ref="DL51" authorId="0" shapeId="0" xr:uid="{C6B5992F-8A2F-4045-AA33-0AAFF9C9FF03}">
      <text>
        <r>
          <rPr>
            <b/>
            <sz val="9"/>
            <color indexed="81"/>
            <rFont val="Tahoma"/>
            <family val="2"/>
          </rPr>
          <t>Author:</t>
        </r>
        <r>
          <rPr>
            <sz val="9"/>
            <color indexed="81"/>
            <rFont val="Tahoma"/>
            <family val="2"/>
          </rPr>
          <t xml:space="preserve">
AR pg 72</t>
        </r>
      </text>
    </comment>
    <comment ref="DM51" authorId="0" shapeId="0" xr:uid="{39B1AE0C-990C-427D-B049-FEF2FD15DD40}">
      <text>
        <r>
          <rPr>
            <b/>
            <sz val="9"/>
            <color indexed="81"/>
            <rFont val="Tahoma"/>
            <family val="2"/>
          </rPr>
          <t>Author:</t>
        </r>
        <r>
          <rPr>
            <sz val="9"/>
            <color indexed="81"/>
            <rFont val="Tahoma"/>
            <family val="2"/>
          </rPr>
          <t xml:space="preserve">
AR, p. 34</t>
        </r>
      </text>
    </comment>
    <comment ref="DN51" authorId="0" shapeId="0" xr:uid="{6E15F09C-0E30-49F6-B550-A3DA4C00B3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DO51" authorId="0" shapeId="0" xr:uid="{CBCD6B09-4DFD-4BFD-B6E8-EBCAF45DE96C}">
      <text>
        <r>
          <rPr>
            <b/>
            <sz val="9"/>
            <color indexed="81"/>
            <rFont val="Tahoma"/>
            <family val="2"/>
          </rPr>
          <t>Author:</t>
        </r>
        <r>
          <rPr>
            <sz val="9"/>
            <color indexed="81"/>
            <rFont val="Tahoma"/>
            <family val="2"/>
          </rPr>
          <t xml:space="preserve">
AR p. 65, The Company has in place a process for selecting and appointing
new Directors. This process includes, inter alia, an evaluation of
the candidate’s capabilities by taking into consideration diversity
of skills, experience, background, gender, age, ethnicity and
other relevant factors and how the candidate fits into the overall
desired competency matrix of the Board.</t>
        </r>
      </text>
    </comment>
    <comment ref="DP51" authorId="0" shapeId="0" xr:uid="{789569BD-4B86-41DD-B7AA-5668F910971A}">
      <text>
        <r>
          <rPr>
            <b/>
            <sz val="9"/>
            <color indexed="81"/>
            <rFont val="Tahoma"/>
            <family val="2"/>
          </rPr>
          <t>Author:</t>
        </r>
        <r>
          <rPr>
            <sz val="9"/>
            <color indexed="81"/>
            <rFont val="Tahoma"/>
            <family val="2"/>
          </rPr>
          <t xml:space="preserve">
AR, p. 77</t>
        </r>
      </text>
    </comment>
    <comment ref="DR51" authorId="0" shapeId="0" xr:uid="{47E20811-F623-4719-9313-DF802D7B5EC7}">
      <text>
        <r>
          <rPr>
            <b/>
            <sz val="9"/>
            <color indexed="81"/>
            <rFont val="Tahoma"/>
            <family val="2"/>
          </rPr>
          <t>Author:</t>
        </r>
        <r>
          <rPr>
            <sz val="9"/>
            <color indexed="81"/>
            <rFont val="Tahoma"/>
            <family val="2"/>
          </rPr>
          <t xml:space="preserve">
AR, p.47</t>
        </r>
      </text>
    </comment>
    <comment ref="DS51" authorId="0" shapeId="0" xr:uid="{289A620B-1836-475A-84B4-150E24B5BA70}">
      <text>
        <r>
          <rPr>
            <b/>
            <sz val="9"/>
            <color indexed="81"/>
            <rFont val="Tahoma"/>
            <family val="2"/>
          </rPr>
          <t>Author:</t>
        </r>
        <r>
          <rPr>
            <sz val="9"/>
            <color indexed="81"/>
            <rFont val="Tahoma"/>
            <family val="2"/>
          </rPr>
          <t xml:space="preserve">
AR p. 68, The Nominating Committee has a formal and transparent selection process for appointment of new Director</t>
        </r>
      </text>
    </comment>
    <comment ref="DV51" authorId="0" shapeId="0" xr:uid="{985006CF-8E12-4CEE-9CFF-A98C515014EF}">
      <text>
        <r>
          <rPr>
            <b/>
            <sz val="9"/>
            <color indexed="81"/>
            <rFont val="Tahoma"/>
            <family val="2"/>
          </rPr>
          <t>Author:</t>
        </r>
        <r>
          <rPr>
            <sz val="9"/>
            <color indexed="81"/>
            <rFont val="Tahoma"/>
            <family val="2"/>
          </rPr>
          <t xml:space="preserve">
AR pg.41</t>
        </r>
      </text>
    </comment>
    <comment ref="DW51" authorId="0" shapeId="0" xr:uid="{2C5984BD-656C-4E04-87F0-7D4FC44CEAC8}">
      <text>
        <r>
          <rPr>
            <b/>
            <sz val="9"/>
            <color indexed="81"/>
            <rFont val="Tahoma"/>
            <family val="2"/>
          </rPr>
          <t>Author:</t>
        </r>
        <r>
          <rPr>
            <sz val="9"/>
            <color indexed="81"/>
            <rFont val="Tahoma"/>
            <family val="2"/>
          </rPr>
          <t xml:space="preserve">
AR, p58</t>
        </r>
      </text>
    </comment>
    <comment ref="DX51" authorId="0" shapeId="0" xr:uid="{A29B2E25-20C8-4AB1-AFF7-66E736F39373}">
      <text>
        <r>
          <rPr>
            <b/>
            <sz val="9"/>
            <color indexed="81"/>
            <rFont val="Tahoma"/>
            <family val="2"/>
          </rPr>
          <t>Author:</t>
        </r>
        <r>
          <rPr>
            <sz val="9"/>
            <color indexed="81"/>
            <rFont val="Tahoma"/>
            <family val="2"/>
          </rPr>
          <t xml:space="preserve">
AR pg.55</t>
        </r>
      </text>
    </comment>
    <comment ref="DZ51" authorId="0" shapeId="0" xr:uid="{35C58232-DAEC-4037-97C1-F477DCE73618}">
      <text>
        <r>
          <rPr>
            <b/>
            <sz val="9"/>
            <color indexed="81"/>
            <rFont val="Tahoma"/>
            <family val="2"/>
          </rPr>
          <t>Author:</t>
        </r>
        <r>
          <rPr>
            <sz val="9"/>
            <color indexed="81"/>
            <rFont val="Tahoma"/>
            <family val="2"/>
          </rPr>
          <t xml:space="preserve">
AR pg.69</t>
        </r>
      </text>
    </comment>
    <comment ref="EA51" authorId="0" shapeId="0" xr:uid="{E08FD141-E163-4DF6-AA45-556DB3FC8F3F}">
      <text>
        <r>
          <rPr>
            <b/>
            <sz val="9"/>
            <color indexed="81"/>
            <rFont val="Tahoma"/>
            <family val="2"/>
          </rPr>
          <t>Author:</t>
        </r>
        <r>
          <rPr>
            <sz val="9"/>
            <color indexed="81"/>
            <rFont val="Tahoma"/>
            <family val="2"/>
          </rPr>
          <t xml:space="preserve">
AR 29</t>
        </r>
      </text>
    </comment>
    <comment ref="EB51" authorId="0" shapeId="0" xr:uid="{1FC9580D-194B-4A26-95DF-6FF0DFC4E0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EC51" authorId="0" shapeId="0" xr:uid="{118DD986-8910-445B-911D-E5F940E82D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ED51" authorId="0" shapeId="0" xr:uid="{DDD37000-53CA-4544-B6FC-A37C915BB5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E54" authorId="0" shapeId="0" xr:uid="{7048F759-EDDC-4BF7-A8F1-595DC09054C7}">
      <text>
        <r>
          <rPr>
            <b/>
            <sz val="9"/>
            <color indexed="81"/>
            <rFont val="Tahoma"/>
            <family val="2"/>
          </rPr>
          <t>Author:</t>
        </r>
        <r>
          <rPr>
            <sz val="9"/>
            <color indexed="81"/>
            <rFont val="Tahoma"/>
            <family val="2"/>
          </rPr>
          <t xml:space="preserve">
AR pg.20</t>
        </r>
      </text>
    </comment>
    <comment ref="F54" authorId="0" shapeId="0" xr:uid="{C80FBE9C-3EEA-485D-ADCA-A4A529B6C695}">
      <text>
        <r>
          <rPr>
            <b/>
            <sz val="9"/>
            <color indexed="81"/>
            <rFont val="Tahoma"/>
            <family val="2"/>
          </rPr>
          <t>Author:</t>
        </r>
        <r>
          <rPr>
            <sz val="9"/>
            <color indexed="81"/>
            <rFont val="Tahoma"/>
            <family val="2"/>
          </rPr>
          <t xml:space="preserve">
AR pg.33</t>
        </r>
      </text>
    </comment>
    <comment ref="G54" authorId="0" shapeId="0" xr:uid="{60733863-DE11-43CC-A657-07E615C9AEEB}">
      <text>
        <r>
          <rPr>
            <b/>
            <sz val="9"/>
            <color indexed="81"/>
            <rFont val="Tahoma"/>
            <family val="2"/>
          </rPr>
          <t>Author:</t>
        </r>
        <r>
          <rPr>
            <sz val="9"/>
            <color indexed="81"/>
            <rFont val="Tahoma"/>
            <family val="2"/>
          </rPr>
          <t xml:space="preserve">
AR pg.21</t>
        </r>
      </text>
    </comment>
    <comment ref="H54" authorId="0" shapeId="0" xr:uid="{4A4C6AB9-1A95-4349-8469-CD88CF66A131}">
      <text>
        <r>
          <rPr>
            <b/>
            <sz val="9"/>
            <color indexed="81"/>
            <rFont val="Tahoma"/>
            <family val="2"/>
          </rPr>
          <t>Author:</t>
        </r>
        <r>
          <rPr>
            <sz val="9"/>
            <color indexed="81"/>
            <rFont val="Tahoma"/>
            <family val="2"/>
          </rPr>
          <t xml:space="preserve">
AR, p51</t>
        </r>
      </text>
    </comment>
    <comment ref="I54" authorId="0" shapeId="0" xr:uid="{DDD55A58-C50F-4E23-B311-13D9E49500E9}">
      <text>
        <r>
          <rPr>
            <b/>
            <sz val="9"/>
            <color indexed="81"/>
            <rFont val="Tahoma"/>
            <family val="2"/>
          </rPr>
          <t>Author:</t>
        </r>
        <r>
          <rPr>
            <sz val="9"/>
            <color indexed="81"/>
            <rFont val="Tahoma"/>
            <family val="2"/>
          </rPr>
          <t xml:space="preserve">
AR pg.66</t>
        </r>
      </text>
    </comment>
    <comment ref="J54" authorId="0" shapeId="0" xr:uid="{2EF0FCEE-B2EC-4A8F-B14B-2E0119650E59}">
      <text>
        <r>
          <rPr>
            <b/>
            <sz val="9"/>
            <color indexed="81"/>
            <rFont val="Tahoma"/>
            <family val="2"/>
          </rPr>
          <t>Author:</t>
        </r>
        <r>
          <rPr>
            <sz val="9"/>
            <color indexed="81"/>
            <rFont val="Tahoma"/>
            <family val="2"/>
          </rPr>
          <t xml:space="preserve">
AR pg.30</t>
        </r>
      </text>
    </comment>
    <comment ref="K54" authorId="0" shapeId="0" xr:uid="{3C3FEF99-A6AE-455E-B75A-1BDAFA6E78A1}">
      <text>
        <r>
          <rPr>
            <b/>
            <sz val="9"/>
            <color indexed="81"/>
            <rFont val="Tahoma"/>
            <family val="2"/>
          </rPr>
          <t>Author:</t>
        </r>
        <r>
          <rPr>
            <sz val="9"/>
            <color indexed="81"/>
            <rFont val="Tahoma"/>
            <family val="2"/>
          </rPr>
          <t xml:space="preserve">
AR pg.21</t>
        </r>
      </text>
    </comment>
    <comment ref="L54" authorId="0" shapeId="0" xr:uid="{638DE65E-8FF8-4AA2-9055-9DEB5E2E55B5}">
      <text>
        <r>
          <rPr>
            <b/>
            <sz val="9"/>
            <color indexed="81"/>
            <rFont val="Tahoma"/>
            <family val="2"/>
          </rPr>
          <t>Author:</t>
        </r>
        <r>
          <rPr>
            <sz val="9"/>
            <color indexed="81"/>
            <rFont val="Tahoma"/>
            <family val="2"/>
          </rPr>
          <t xml:space="preserve">
AR, p22</t>
        </r>
      </text>
    </comment>
    <comment ref="M54" authorId="0" shapeId="0" xr:uid="{A7CD9B24-8FAA-40DF-8945-E72B552A4E7A}">
      <text>
        <r>
          <rPr>
            <b/>
            <sz val="9"/>
            <color indexed="81"/>
            <rFont val="Tahoma"/>
            <family val="2"/>
          </rPr>
          <t>Author:</t>
        </r>
        <r>
          <rPr>
            <sz val="9"/>
            <color indexed="81"/>
            <rFont val="Tahoma"/>
            <family val="2"/>
          </rPr>
          <t xml:space="preserve">
AR pg.82</t>
        </r>
      </text>
    </comment>
    <comment ref="O54" authorId="0" shapeId="0" xr:uid="{88294916-A97E-4543-9D60-66069540E8E5}">
      <text>
        <r>
          <rPr>
            <b/>
            <sz val="9"/>
            <color indexed="81"/>
            <rFont val="Tahoma"/>
            <family val="2"/>
          </rPr>
          <t>Author:</t>
        </r>
        <r>
          <rPr>
            <sz val="9"/>
            <color indexed="81"/>
            <rFont val="Tahoma"/>
            <family val="2"/>
          </rPr>
          <t xml:space="preserve">
AR, p30 - 31</t>
        </r>
      </text>
    </comment>
    <comment ref="P54" authorId="0" shapeId="0" xr:uid="{E3AF1163-D318-445A-A1CB-74DCBA613938}">
      <text>
        <r>
          <rPr>
            <b/>
            <sz val="9"/>
            <color indexed="81"/>
            <rFont val="Tahoma"/>
            <family val="2"/>
          </rPr>
          <t>Author:</t>
        </r>
        <r>
          <rPr>
            <sz val="9"/>
            <color indexed="81"/>
            <rFont val="Tahoma"/>
            <family val="2"/>
          </rPr>
          <t xml:space="preserve">
AR, p28</t>
        </r>
      </text>
    </comment>
    <comment ref="Q54" authorId="0" shapeId="0" xr:uid="{90E7C0A5-A8A2-4C9B-80D1-E6300BA2D1EA}">
      <text>
        <r>
          <rPr>
            <b/>
            <sz val="9"/>
            <color indexed="81"/>
            <rFont val="Tahoma"/>
            <family val="2"/>
          </rPr>
          <t>Author:</t>
        </r>
        <r>
          <rPr>
            <sz val="9"/>
            <color indexed="81"/>
            <rFont val="Tahoma"/>
            <family val="2"/>
          </rPr>
          <t xml:space="preserve">
AR, p93 - 94</t>
        </r>
      </text>
    </comment>
    <comment ref="R54" authorId="0" shapeId="0" xr:uid="{E45CC931-6D85-42E3-961C-5B1FE0B144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S54" authorId="0" shapeId="0" xr:uid="{76BFFABD-BC92-4982-8529-01CFEF8E3A51}">
      <text>
        <r>
          <rPr>
            <b/>
            <sz val="9"/>
            <color indexed="81"/>
            <rFont val="Tahoma"/>
            <family val="2"/>
          </rPr>
          <t>Author:</t>
        </r>
        <r>
          <rPr>
            <sz val="9"/>
            <color indexed="81"/>
            <rFont val="Tahoma"/>
            <family val="2"/>
          </rPr>
          <t xml:space="preserve">
AR, 19</t>
        </r>
      </text>
    </comment>
    <comment ref="T54" authorId="0" shapeId="0" xr:uid="{EFA30B84-F099-4BF8-8206-3D578780ED0B}">
      <text>
        <r>
          <rPr>
            <b/>
            <sz val="9"/>
            <color indexed="81"/>
            <rFont val="Tahoma"/>
            <family val="2"/>
          </rPr>
          <t>Author:</t>
        </r>
        <r>
          <rPr>
            <sz val="9"/>
            <color indexed="81"/>
            <rFont val="Tahoma"/>
            <family val="2"/>
          </rPr>
          <t xml:space="preserve">
AR pg.57
</t>
        </r>
      </text>
    </comment>
    <comment ref="U54" authorId="0" shapeId="0" xr:uid="{681ED0F7-BC10-4CF6-8588-38CD273B7FC2}">
      <text>
        <r>
          <rPr>
            <b/>
            <sz val="9"/>
            <color indexed="81"/>
            <rFont val="Tahoma"/>
            <family val="2"/>
          </rPr>
          <t>Author:</t>
        </r>
        <r>
          <rPr>
            <sz val="9"/>
            <color indexed="81"/>
            <rFont val="Tahoma"/>
            <family val="2"/>
          </rPr>
          <t xml:space="preserve">
AR pg 50</t>
        </r>
      </text>
    </comment>
    <comment ref="V54" authorId="0" shapeId="0" xr:uid="{AFF24BD9-439B-4744-B0D1-038CE9592AC3}">
      <text>
        <r>
          <rPr>
            <b/>
            <sz val="9"/>
            <color indexed="81"/>
            <rFont val="Tahoma"/>
            <family val="2"/>
          </rPr>
          <t>Author:</t>
        </r>
        <r>
          <rPr>
            <sz val="9"/>
            <color indexed="81"/>
            <rFont val="Tahoma"/>
            <family val="2"/>
          </rPr>
          <t xml:space="preserve">
AR pg 60</t>
        </r>
      </text>
    </comment>
    <comment ref="W54" authorId="0" shapeId="0" xr:uid="{01651F6B-2CFF-401A-8CC4-222292995A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X54" authorId="0" shapeId="0" xr:uid="{6E1D9A59-449D-468C-BC9A-568804DE8A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Y54" authorId="0" shapeId="0" xr:uid="{5F475877-0BF9-443C-ABEC-D9C21913061C}">
      <text>
        <r>
          <rPr>
            <b/>
            <sz val="9"/>
            <color indexed="81"/>
            <rFont val="Tahoma"/>
            <family val="2"/>
          </rPr>
          <t>Author:</t>
        </r>
        <r>
          <rPr>
            <sz val="9"/>
            <color indexed="81"/>
            <rFont val="Tahoma"/>
            <family val="2"/>
          </rPr>
          <t xml:space="preserve">
AR p. 58, Board Performance </t>
        </r>
      </text>
    </comment>
    <comment ref="Z54" authorId="0" shapeId="0" xr:uid="{BED0C566-7D62-4D00-BD13-FDDA8C4A39D3}">
      <text>
        <r>
          <rPr>
            <b/>
            <sz val="9"/>
            <color indexed="81"/>
            <rFont val="Tahoma"/>
            <family val="2"/>
          </rPr>
          <t>Author:</t>
        </r>
        <r>
          <rPr>
            <sz val="9"/>
            <color indexed="81"/>
            <rFont val="Tahoma"/>
            <family val="2"/>
          </rPr>
          <t xml:space="preserve">
AR pg 43-44</t>
        </r>
      </text>
    </comment>
    <comment ref="AA54" authorId="0" shapeId="0" xr:uid="{A0749EB5-EAD4-4D93-AEF9-DF82E2BD612E}">
      <text>
        <r>
          <rPr>
            <b/>
            <sz val="9"/>
            <color indexed="81"/>
            <rFont val="Tahoma"/>
            <family val="2"/>
          </rPr>
          <t>Author:</t>
        </r>
        <r>
          <rPr>
            <sz val="9"/>
            <color indexed="81"/>
            <rFont val="Tahoma"/>
            <family val="2"/>
          </rPr>
          <t xml:space="preserve">
AR pg 40</t>
        </r>
      </text>
    </comment>
    <comment ref="AB54" authorId="0" shapeId="0" xr:uid="{F5F84B5F-92D2-4F67-8B28-496F7C3CC3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AC54" authorId="0" shapeId="0" xr:uid="{04CA0F25-0CB2-4F57-BD02-12A3FC5955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
Lacking in detail though</t>
        </r>
      </text>
    </comment>
    <comment ref="AD54" authorId="0" shapeId="0" xr:uid="{341B750F-DDE0-4B23-B531-E2801FDCF941}">
      <text>
        <r>
          <rPr>
            <b/>
            <sz val="9"/>
            <color indexed="81"/>
            <rFont val="Tahoma"/>
            <family val="2"/>
          </rPr>
          <t>Author:</t>
        </r>
        <r>
          <rPr>
            <sz val="9"/>
            <color indexed="81"/>
            <rFont val="Tahoma"/>
            <family val="2"/>
          </rPr>
          <t xml:space="preserve">
AR p.37, Board and Board Committee Performance Evaluation</t>
        </r>
      </text>
    </comment>
    <comment ref="AF54" authorId="0" shapeId="0" xr:uid="{D5DBB121-2C23-4CF5-AFEF-FF8B13E7E3E3}">
      <text>
        <r>
          <rPr>
            <b/>
            <sz val="9"/>
            <color indexed="81"/>
            <rFont val="Tahoma"/>
            <family val="2"/>
          </rPr>
          <t>Author:</t>
        </r>
        <r>
          <rPr>
            <sz val="9"/>
            <color indexed="81"/>
            <rFont val="Tahoma"/>
            <family val="2"/>
          </rPr>
          <t xml:space="preserve">
Ar 27</t>
        </r>
      </text>
    </comment>
    <comment ref="AI54" authorId="0" shapeId="0" xr:uid="{84D73E91-3387-4B3E-A3D1-6C5B9425CA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"All the Directors are required to complete the following appraisal forms annually:
• Board Assessment
• Board Committee Assessment for the AC &amp; RMC, the NC and the RC
• Board Chairman Assessment
• Director Peer Assessment"</t>
        </r>
      </text>
    </comment>
    <comment ref="AJ54" authorId="0" shapeId="0" xr:uid="{13C4DEB6-4E75-4EDD-9E5A-ABD22D9079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4" authorId="0" shapeId="0" xr:uid="{3E60F258-A0C2-47E0-97B2-DF54EEA0D7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M54" authorId="0" shapeId="0" xr:uid="{FE72BA04-2E7F-49BA-AB30-4F9BAE452FA9}">
      <text>
        <r>
          <rPr>
            <b/>
            <sz val="9"/>
            <color indexed="81"/>
            <rFont val="Tahoma"/>
            <family val="2"/>
          </rPr>
          <t>Author:</t>
        </r>
        <r>
          <rPr>
            <sz val="9"/>
            <color indexed="81"/>
            <rFont val="Tahoma"/>
            <family val="2"/>
          </rPr>
          <t xml:space="preserve">
AR pg.50</t>
        </r>
      </text>
    </comment>
    <comment ref="AN54" authorId="0" shapeId="0" xr:uid="{BB9CC56D-4E80-4302-A101-4E39F46384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P54" authorId="0" shapeId="0" xr:uid="{7CFE2768-0FFB-47D1-B6B4-06450B1B4A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54" authorId="0" shapeId="0" xr:uid="{561F5F50-2134-4506-9813-84751A1435A6}">
      <text>
        <r>
          <rPr>
            <b/>
            <sz val="9"/>
            <color indexed="81"/>
            <rFont val="Tahoma"/>
            <family val="2"/>
          </rPr>
          <t>Author:</t>
        </r>
        <r>
          <rPr>
            <sz val="9"/>
            <color indexed="81"/>
            <rFont val="Tahoma"/>
            <family val="2"/>
          </rPr>
          <t xml:space="preserve">
AR, p. 33</t>
        </r>
      </text>
    </comment>
    <comment ref="AR54" authorId="0" shapeId="0" xr:uid="{8BAFA3FD-C7F4-4227-AD93-9F307370B2D1}">
      <text>
        <r>
          <rPr>
            <b/>
            <sz val="9"/>
            <color indexed="81"/>
            <rFont val="Tahoma"/>
            <family val="2"/>
          </rPr>
          <t>Author:</t>
        </r>
        <r>
          <rPr>
            <sz val="9"/>
            <color indexed="81"/>
            <rFont val="Tahoma"/>
            <family val="2"/>
          </rPr>
          <t xml:space="preserve">
AR,14</t>
        </r>
      </text>
    </comment>
    <comment ref="AT54" authorId="0" shapeId="0" xr:uid="{94C106AD-5400-412E-81FF-EBDB8E16D08B}">
      <text>
        <r>
          <rPr>
            <b/>
            <sz val="9"/>
            <color indexed="81"/>
            <rFont val="Tahoma"/>
            <family val="2"/>
          </rPr>
          <t>Author:</t>
        </r>
        <r>
          <rPr>
            <sz val="9"/>
            <color indexed="81"/>
            <rFont val="Tahoma"/>
            <family val="2"/>
          </rPr>
          <t xml:space="preserve">
AR, governance report, pg 19 &amp; 20</t>
        </r>
      </text>
    </comment>
    <comment ref="AU54" authorId="0" shapeId="0" xr:uid="{8256666B-C20A-4FA1-A597-41260B44AACA}">
      <text>
        <r>
          <rPr>
            <b/>
            <sz val="9"/>
            <color indexed="81"/>
            <rFont val="Tahoma"/>
            <family val="2"/>
          </rPr>
          <t>Author:</t>
        </r>
        <r>
          <rPr>
            <sz val="9"/>
            <color indexed="81"/>
            <rFont val="Tahoma"/>
            <family val="2"/>
          </rPr>
          <t xml:space="preserve">
AR, 39</t>
        </r>
      </text>
    </comment>
    <comment ref="AV54" authorId="0" shapeId="0" xr:uid="{D30EAA7B-5A9B-411D-B038-CB5C225F04A0}">
      <text>
        <r>
          <rPr>
            <b/>
            <sz val="9"/>
            <color indexed="81"/>
            <rFont val="Tahoma"/>
            <family val="2"/>
          </rPr>
          <t>Author:</t>
        </r>
        <r>
          <rPr>
            <sz val="9"/>
            <color indexed="81"/>
            <rFont val="Tahoma"/>
            <family val="2"/>
          </rPr>
          <t xml:space="preserve">
AR, 24</t>
        </r>
      </text>
    </comment>
    <comment ref="AW54" authorId="0" shapeId="0" xr:uid="{25D12E87-0AE5-4620-ADE0-361E6F068617}">
      <text>
        <r>
          <rPr>
            <b/>
            <sz val="9"/>
            <color indexed="81"/>
            <rFont val="Tahoma"/>
            <family val="2"/>
          </rPr>
          <t>Author:</t>
        </r>
        <r>
          <rPr>
            <sz val="9"/>
            <color indexed="81"/>
            <rFont val="Tahoma"/>
            <family val="2"/>
          </rPr>
          <t xml:space="preserve">
AR,30</t>
        </r>
      </text>
    </comment>
    <comment ref="AX54" authorId="0" shapeId="0" xr:uid="{18FEAEC5-C11D-4D40-974F-00D7D5A0BE2F}">
      <text>
        <r>
          <rPr>
            <b/>
            <sz val="9"/>
            <color indexed="81"/>
            <rFont val="Tahoma"/>
            <family val="2"/>
          </rPr>
          <t>Author:</t>
        </r>
        <r>
          <rPr>
            <sz val="9"/>
            <color indexed="81"/>
            <rFont val="Tahoma"/>
            <family val="2"/>
          </rPr>
          <t xml:space="preserve">
AR, 29-30</t>
        </r>
      </text>
    </comment>
    <comment ref="AY54" authorId="0" shapeId="0" xr:uid="{A7A59F76-3C57-48FD-8843-7679523B220B}">
      <text>
        <r>
          <rPr>
            <b/>
            <sz val="9"/>
            <color indexed="81"/>
            <rFont val="Tahoma"/>
            <family val="2"/>
          </rPr>
          <t>Author:</t>
        </r>
        <r>
          <rPr>
            <sz val="9"/>
            <color indexed="81"/>
            <rFont val="Tahoma"/>
            <family val="2"/>
          </rPr>
          <t xml:space="preserve">
AR, p. 55</t>
        </r>
      </text>
    </comment>
    <comment ref="AZ54" authorId="0" shapeId="0" xr:uid="{7D421FCE-0BB7-4192-9DE2-07304A6B8BEF}">
      <text>
        <r>
          <rPr>
            <b/>
            <sz val="9"/>
            <color indexed="81"/>
            <rFont val="Tahoma"/>
            <family val="2"/>
          </rPr>
          <t>Author:</t>
        </r>
        <r>
          <rPr>
            <sz val="9"/>
            <color indexed="81"/>
            <rFont val="Tahoma"/>
            <family val="2"/>
          </rPr>
          <t xml:space="preserve">
AR, p. 35</t>
        </r>
      </text>
    </comment>
    <comment ref="BA54" authorId="0" shapeId="0" xr:uid="{DF2C0E57-D3B6-4BEC-96EE-137747FF0893}">
      <text>
        <r>
          <rPr>
            <b/>
            <sz val="9"/>
            <color indexed="81"/>
            <rFont val="Tahoma"/>
            <family val="2"/>
          </rPr>
          <t>Author:</t>
        </r>
        <r>
          <rPr>
            <sz val="9"/>
            <color indexed="81"/>
            <rFont val="Tahoma"/>
            <family val="2"/>
          </rPr>
          <t xml:space="preserve">
AR, p120 </t>
        </r>
      </text>
    </comment>
    <comment ref="BB54" authorId="0" shapeId="0" xr:uid="{C6CFA007-9DBC-41FB-A82F-95CFEB6B2D87}">
      <text>
        <r>
          <rPr>
            <b/>
            <sz val="9"/>
            <color indexed="81"/>
            <rFont val="Tahoma"/>
            <family val="2"/>
          </rPr>
          <t>Author:</t>
        </r>
        <r>
          <rPr>
            <sz val="9"/>
            <color indexed="81"/>
            <rFont val="Tahoma"/>
            <family val="2"/>
          </rPr>
          <t xml:space="preserve">
AR, pg 27</t>
        </r>
      </text>
    </comment>
    <comment ref="BC54" authorId="0" shapeId="0" xr:uid="{DA6548E7-0222-4242-8D9A-B9A16D174471}">
      <text>
        <r>
          <rPr>
            <b/>
            <sz val="9"/>
            <color indexed="81"/>
            <rFont val="Tahoma"/>
            <family val="2"/>
          </rPr>
          <t>Author:</t>
        </r>
        <r>
          <rPr>
            <sz val="9"/>
            <color indexed="81"/>
            <rFont val="Tahoma"/>
            <family val="2"/>
          </rPr>
          <t xml:space="preserve">
AR, p. 51</t>
        </r>
      </text>
    </comment>
    <comment ref="BD54" authorId="0" shapeId="0" xr:uid="{9DAD5F4C-64CD-4D3B-BDA5-E5369924A9F8}">
      <text>
        <r>
          <rPr>
            <b/>
            <sz val="9"/>
            <color indexed="81"/>
            <rFont val="Tahoma"/>
            <family val="2"/>
          </rPr>
          <t>Author:</t>
        </r>
        <r>
          <rPr>
            <sz val="9"/>
            <color indexed="81"/>
            <rFont val="Tahoma"/>
            <family val="2"/>
          </rPr>
          <t xml:space="preserve">
AR, p. 77</t>
        </r>
      </text>
    </comment>
    <comment ref="BE54" authorId="0" shapeId="0" xr:uid="{85752D4C-3C14-462F-BB78-10B2B795C9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"The NC had adopted the following annual assessment forms which required the completion by each Director and respective Board Committees’ member:
• Board Evaluation Form as a whole
• Individual Director Evaluation Form
• AC Evaluation Form
• NC Evaluation Form
• RC Evaluation Form
(Collectively, “Annual Evaluation Forms”)
The completed Annual Evaluation Forms are collated for the NC’s for review and deliberation. The NC will then present the results, conclusions and its recommendations to the Board."</t>
        </r>
      </text>
    </comment>
    <comment ref="BF54" authorId="0" shapeId="0" xr:uid="{5072F6B7-356E-4347-9D16-A4910C3E80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"Evaluation processes
(a) Board and Board committees
Each Board member is required to complete a Board and Board Committees Assessment Checklist.
Based on the returns from each of the directors, a consolidated report was prepared and presented
to the Board for discussion on the changes which should be made to help the Board and Board
committees discharge their respective duties more effectively"</t>
        </r>
      </text>
    </comment>
    <comment ref="BG54" authorId="0" shapeId="0" xr:uid="{F21AA055-3C8F-44CF-B340-81C05732C012}">
      <text>
        <r>
          <rPr>
            <b/>
            <sz val="9"/>
            <color indexed="81"/>
            <rFont val="Tahoma"/>
            <family val="2"/>
          </rPr>
          <t>Author:</t>
        </r>
        <r>
          <rPr>
            <sz val="9"/>
            <color indexed="81"/>
            <rFont val="Tahoma"/>
            <family val="2"/>
          </rPr>
          <t xml:space="preserve">
AR p. 66, For FY2020, the review process was as follows:-</t>
        </r>
      </text>
    </comment>
    <comment ref="BH54" authorId="0" shapeId="0" xr:uid="{CB23EC6F-07BB-4651-A8CB-A575BCA0DE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34, https://ughealthcarecorporation.listedcompany.com/newsroom/20201008_214034_8K7_8KBA3YZ2GKXT9GUU.1.pdf</t>
        </r>
      </text>
    </comment>
    <comment ref="BI54" authorId="0" shapeId="0" xr:uid="{2B6A297C-6EE7-44EC-AB65-F5DB695A7B0A}">
      <text>
        <r>
          <rPr>
            <b/>
            <sz val="9"/>
            <color indexed="81"/>
            <rFont val="Tahoma"/>
            <family val="2"/>
          </rPr>
          <t>Author:</t>
        </r>
        <r>
          <rPr>
            <sz val="9"/>
            <color indexed="81"/>
            <rFont val="Tahoma"/>
            <family val="2"/>
          </rPr>
          <t xml:space="preserve">
AR p. 43, On the recommendation of the NC, the Board has adopted a formal system of evaluating Board performance with the use
of evaluation forms to assess the effectiveness of the Board, Board Committees and the individual Director. The completed
forms are returned to the Company Secretary for compilation of the average scores. The compiled results are then tabulated
and presented at the NC Meeting for the NC’s review. T</t>
        </r>
      </text>
    </comment>
    <comment ref="BJ54" authorId="0" shapeId="0" xr:uid="{79CD744A-3065-43BB-80B7-FEEE136AAF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54" authorId="0" shapeId="0" xr:uid="{3118DB56-1457-4067-927B-4F271B25BFB9}">
      <text>
        <r>
          <rPr>
            <b/>
            <sz val="9"/>
            <color indexed="81"/>
            <rFont val="Tahoma"/>
            <family val="2"/>
          </rPr>
          <t>Author:</t>
        </r>
        <r>
          <rPr>
            <sz val="9"/>
            <color indexed="81"/>
            <rFont val="Tahoma"/>
            <family val="2"/>
          </rPr>
          <t xml:space="preserve">
AR, p. 74</t>
        </r>
      </text>
    </comment>
    <comment ref="BL54" authorId="0" shapeId="0" xr:uid="{F44A3FC7-0FDA-4EE5-9725-95C89B11E4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M54" authorId="0" shapeId="0" xr:uid="{5ECAFB3A-DFC1-4536-8887-4136C1D61607}">
      <text>
        <r>
          <rPr>
            <b/>
            <sz val="9"/>
            <color indexed="81"/>
            <rFont val="Tahoma"/>
            <family val="2"/>
          </rPr>
          <t>Author:</t>
        </r>
        <r>
          <rPr>
            <sz val="9"/>
            <color indexed="81"/>
            <rFont val="Tahoma"/>
            <family val="2"/>
          </rPr>
          <t xml:space="preserve">
AR, p49</t>
        </r>
      </text>
    </comment>
    <comment ref="BN54" authorId="0" shapeId="0" xr:uid="{0FAF70C9-C1B6-4971-A8D3-9DB569592C96}">
      <text>
        <r>
          <rPr>
            <b/>
            <sz val="9"/>
            <color indexed="81"/>
            <rFont val="Tahoma"/>
            <family val="2"/>
          </rPr>
          <t>Author:</t>
        </r>
        <r>
          <rPr>
            <sz val="9"/>
            <color indexed="81"/>
            <rFont val="Tahoma"/>
            <family val="2"/>
          </rPr>
          <t xml:space="preserve">
AR, p36</t>
        </r>
      </text>
    </comment>
    <comment ref="BO54" authorId="0" shapeId="0" xr:uid="{F2D7CA53-C66C-466A-9933-F3CE93DA05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evaluation process of the Board, the Board Committees and each director (including the Chairman) involves the directors
completing the relevant evaluation forms which are designed to incorporate the assessment parameters referred to above. In the
case of evaluation of each director, the relevant evaluation forms cover both self-evaluation and peer evaluation. The company
secretary will summarise the results of all the evaluations and present it to the Nominating Committee for review. Areas where
the Board’s performance and effectiveness could be enhanced and recommendations for improvement will be discussed by the
Board and, where appropriate, implemented.
AR p71</t>
        </r>
      </text>
    </comment>
    <comment ref="BP54" authorId="0" shapeId="0" xr:uid="{DEFC8F43-CD30-49F4-84EC-423721F83F62}">
      <text>
        <r>
          <rPr>
            <b/>
            <sz val="9"/>
            <color indexed="81"/>
            <rFont val="Tahoma"/>
            <family val="2"/>
          </rPr>
          <t>Author:</t>
        </r>
        <r>
          <rPr>
            <sz val="9"/>
            <color indexed="81"/>
            <rFont val="Tahoma"/>
            <family val="2"/>
          </rPr>
          <t xml:space="preserve">
AR, p83</t>
        </r>
      </text>
    </comment>
    <comment ref="BQ54" authorId="0" shapeId="0" xr:uid="{E51C01CA-6086-4068-9C57-6A25C5A225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R54" authorId="0" shapeId="0" xr:uid="{E6AFA4E9-B048-48E8-A87E-9AF439FA5CE3}">
      <text>
        <r>
          <rPr>
            <b/>
            <sz val="9"/>
            <color indexed="81"/>
            <rFont val="Tahoma"/>
            <family val="2"/>
          </rPr>
          <t>Author:</t>
        </r>
        <r>
          <rPr>
            <sz val="9"/>
            <color indexed="81"/>
            <rFont val="Tahoma"/>
            <family val="2"/>
          </rPr>
          <t xml:space="preserve">
AR, p98 - 99</t>
        </r>
      </text>
    </comment>
    <comment ref="BS54" authorId="0" shapeId="0" xr:uid="{9FAFDD1D-F493-40C4-89AE-EDF7A61A9146}">
      <text>
        <r>
          <rPr>
            <b/>
            <sz val="9"/>
            <color indexed="81"/>
            <rFont val="Tahoma"/>
            <family val="2"/>
          </rPr>
          <t>Author:</t>
        </r>
        <r>
          <rPr>
            <sz val="9"/>
            <color indexed="81"/>
            <rFont val="Tahoma"/>
            <family val="2"/>
          </rPr>
          <t xml:space="preserve">
AR, p77</t>
        </r>
      </text>
    </comment>
    <comment ref="BT54" authorId="0" shapeId="0" xr:uid="{98794818-C33E-4BFC-B865-E5632B29832B}">
      <text>
        <r>
          <rPr>
            <b/>
            <sz val="9"/>
            <color indexed="81"/>
            <rFont val="Tahoma"/>
            <family val="2"/>
          </rPr>
          <t>Author:</t>
        </r>
        <r>
          <rPr>
            <sz val="9"/>
            <color indexed="81"/>
            <rFont val="Tahoma"/>
            <family val="2"/>
          </rPr>
          <t xml:space="preserve">
AR, p87</t>
        </r>
      </text>
    </comment>
    <comment ref="BU54" authorId="0" shapeId="0" xr:uid="{F823BA47-5FEC-4A7D-A6CD-FBD5462F9D31}">
      <text>
        <r>
          <rPr>
            <b/>
            <sz val="9"/>
            <color indexed="81"/>
            <rFont val="Tahoma"/>
            <family val="2"/>
          </rPr>
          <t>Author:</t>
        </r>
        <r>
          <rPr>
            <sz val="9"/>
            <color indexed="81"/>
            <rFont val="Tahoma"/>
            <family val="2"/>
          </rPr>
          <t xml:space="preserve">
AR, p42 - 43</t>
        </r>
      </text>
    </comment>
    <comment ref="BV54" authorId="0" shapeId="0" xr:uid="{3D17BC55-2FDD-43D8-A08B-DFBE2A3AC0DE}">
      <text>
        <r>
          <rPr>
            <b/>
            <sz val="9"/>
            <color indexed="81"/>
            <rFont val="Tahoma"/>
            <family val="2"/>
          </rPr>
          <t>Author:</t>
        </r>
        <r>
          <rPr>
            <sz val="9"/>
            <color indexed="81"/>
            <rFont val="Tahoma"/>
            <family val="2"/>
          </rPr>
          <t xml:space="preserve">
Not described in 
AR Pg 63
</t>
        </r>
      </text>
    </comment>
    <comment ref="BX54" authorId="0" shapeId="0" xr:uid="{BC7798BF-C1FE-4407-B2F7-10CB1703E7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BY54" authorId="0" shapeId="0" xr:uid="{7D48FD92-3C62-4FCA-96DD-8EE3A0C714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54" authorId="0" shapeId="0" xr:uid="{1B2E473A-6DB3-4A09-8FC2-66F5A564AC3D}">
      <text>
        <r>
          <rPr>
            <b/>
            <sz val="9"/>
            <color indexed="81"/>
            <rFont val="Tahoma"/>
            <family val="2"/>
          </rPr>
          <t>Author:</t>
        </r>
        <r>
          <rPr>
            <sz val="9"/>
            <color indexed="81"/>
            <rFont val="Tahoma"/>
            <family val="2"/>
          </rPr>
          <t xml:space="preserve">
AR pg 47</t>
        </r>
      </text>
    </comment>
    <comment ref="CA54" authorId="0" shapeId="0" xr:uid="{65AA15C7-973F-47A9-A8F2-218BC5A460DB}">
      <text>
        <r>
          <rPr>
            <b/>
            <sz val="9"/>
            <color indexed="81"/>
            <rFont val="Tahoma"/>
            <family val="2"/>
          </rPr>
          <t>Author:</t>
        </r>
        <r>
          <rPr>
            <sz val="9"/>
            <color indexed="81"/>
            <rFont val="Tahoma"/>
            <family val="2"/>
          </rPr>
          <t xml:space="preserve">
AR pg 86</t>
        </r>
      </text>
    </comment>
    <comment ref="CB54" authorId="0" shapeId="0" xr:uid="{A423C0FF-C6F1-41EC-BD78-755BC377C7A1}">
      <text>
        <r>
          <rPr>
            <b/>
            <sz val="9"/>
            <color indexed="81"/>
            <rFont val="Tahoma"/>
            <family val="2"/>
          </rPr>
          <t>Author:</t>
        </r>
        <r>
          <rPr>
            <sz val="9"/>
            <color indexed="81"/>
            <rFont val="Tahoma"/>
            <family val="2"/>
          </rPr>
          <t xml:space="preserve">
AR pg.196</t>
        </r>
      </text>
    </comment>
    <comment ref="CC54" authorId="0" shapeId="0" xr:uid="{AD43EEDC-4503-4113-9A63-FDCAF42A7E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4" authorId="0" shapeId="0" xr:uid="{98F30EEE-E017-4787-934E-AEE879DCB7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54" authorId="0" shapeId="0" xr:uid="{3F50E70E-FA3C-4756-BC62-58140AF112FC}">
      <text>
        <r>
          <rPr>
            <b/>
            <sz val="9"/>
            <color indexed="81"/>
            <rFont val="Tahoma"/>
            <family val="2"/>
          </rPr>
          <t>Author:</t>
        </r>
        <r>
          <rPr>
            <sz val="9"/>
            <color indexed="81"/>
            <rFont val="Tahoma"/>
            <family val="2"/>
          </rPr>
          <t xml:space="preserve">
AR pg 56</t>
        </r>
      </text>
    </comment>
    <comment ref="CF54" authorId="0" shapeId="0" xr:uid="{9A8C2FC0-6C81-4227-9950-32AB2319A589}">
      <text>
        <r>
          <rPr>
            <b/>
            <sz val="9"/>
            <color indexed="81"/>
            <rFont val="Tahoma"/>
            <family val="2"/>
          </rPr>
          <t>Author:</t>
        </r>
        <r>
          <rPr>
            <sz val="9"/>
            <color indexed="81"/>
            <rFont val="Tahoma"/>
            <family val="2"/>
          </rPr>
          <t xml:space="preserve">
AR 27</t>
        </r>
      </text>
    </comment>
    <comment ref="CG54" authorId="0" shapeId="0" xr:uid="{7D1C83DD-531A-45B1-855E-0D16647444B8}">
      <text>
        <r>
          <rPr>
            <b/>
            <sz val="9"/>
            <color indexed="81"/>
            <rFont val="Tahoma"/>
            <family val="2"/>
          </rPr>
          <t>Author:</t>
        </r>
        <r>
          <rPr>
            <sz val="9"/>
            <color indexed="81"/>
            <rFont val="Tahoma"/>
            <family val="2"/>
          </rPr>
          <t xml:space="preserve">
AR pg 93</t>
        </r>
      </text>
    </comment>
    <comment ref="CH54" authorId="0" shapeId="0" xr:uid="{08549624-9121-4784-87FB-025971D02EEE}">
      <text>
        <r>
          <rPr>
            <b/>
            <sz val="9"/>
            <color indexed="81"/>
            <rFont val="Tahoma"/>
            <family val="2"/>
          </rPr>
          <t>Author:</t>
        </r>
        <r>
          <rPr>
            <sz val="9"/>
            <color indexed="81"/>
            <rFont val="Tahoma"/>
            <family val="2"/>
          </rPr>
          <t xml:space="preserve">
AR 32</t>
        </r>
      </text>
    </comment>
    <comment ref="CI54" authorId="0" shapeId="0" xr:uid="{86C97704-F5AF-4A4D-BC69-BE8129B3E27E}">
      <text>
        <r>
          <rPr>
            <b/>
            <sz val="9"/>
            <color indexed="81"/>
            <rFont val="Tahoma"/>
            <family val="2"/>
          </rPr>
          <t>Author:</t>
        </r>
        <r>
          <rPr>
            <sz val="9"/>
            <color indexed="81"/>
            <rFont val="Tahoma"/>
            <family val="2"/>
          </rPr>
          <t xml:space="preserve">
AR pg 81</t>
        </r>
      </text>
    </comment>
    <comment ref="CJ54" authorId="0" shapeId="0" xr:uid="{C7679733-DFD4-4E89-9127-B1139854F379}">
      <text>
        <r>
          <rPr>
            <b/>
            <sz val="9"/>
            <color indexed="81"/>
            <rFont val="Tahoma"/>
            <family val="2"/>
          </rPr>
          <t>Author:</t>
        </r>
        <r>
          <rPr>
            <sz val="9"/>
            <color indexed="81"/>
            <rFont val="Tahoma"/>
            <family val="2"/>
          </rPr>
          <t xml:space="preserve">
AR 40-42</t>
        </r>
      </text>
    </comment>
    <comment ref="CK54" authorId="0" shapeId="0" xr:uid="{86EF624F-53F5-4FB5-9D76-61B29CAE0FF2}">
      <text>
        <r>
          <rPr>
            <b/>
            <sz val="9"/>
            <color indexed="81"/>
            <rFont val="Tahoma"/>
            <family val="2"/>
          </rPr>
          <t>Author:</t>
        </r>
        <r>
          <rPr>
            <sz val="9"/>
            <color indexed="81"/>
            <rFont val="Tahoma"/>
            <family val="2"/>
          </rPr>
          <t xml:space="preserve">
AR,66</t>
        </r>
      </text>
    </comment>
    <comment ref="CN54" authorId="0" shapeId="0" xr:uid="{297DC183-2C70-4AA0-8DF5-1C0EA14BD4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CO54" authorId="0" shapeId="0" xr:uid="{BFA1022C-1674-412C-9ABA-53A93CD803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4" authorId="0" shapeId="0" xr:uid="{6408328F-D69F-41C4-8F25-44B05641FF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Q54" authorId="0" shapeId="0" xr:uid="{0C71FB43-ABC0-4456-99A5-A51B3A772B07}">
      <text>
        <r>
          <rPr>
            <b/>
            <sz val="9"/>
            <color indexed="81"/>
            <rFont val="Tahoma"/>
            <family val="2"/>
          </rPr>
          <t>Author:</t>
        </r>
        <r>
          <rPr>
            <sz val="9"/>
            <color indexed="81"/>
            <rFont val="Tahoma"/>
            <family val="2"/>
          </rPr>
          <t xml:space="preserve">
AR 68</t>
        </r>
      </text>
    </comment>
    <comment ref="CR54" authorId="0" shapeId="0" xr:uid="{D340F214-1D19-4855-AC52-DC643DEC8978}">
      <text>
        <r>
          <rPr>
            <b/>
            <sz val="9"/>
            <color indexed="81"/>
            <rFont val="Tahoma"/>
            <family val="2"/>
          </rPr>
          <t>Author:</t>
        </r>
        <r>
          <rPr>
            <sz val="9"/>
            <color indexed="81"/>
            <rFont val="Tahoma"/>
            <family val="2"/>
          </rPr>
          <t xml:space="preserve">
AR (pdf), p. 19</t>
        </r>
      </text>
    </comment>
    <comment ref="CS54" authorId="0" shapeId="0" xr:uid="{6CFEB663-26A1-4DAB-A113-790A30FC843A}">
      <text>
        <r>
          <rPr>
            <b/>
            <sz val="9"/>
            <color indexed="81"/>
            <rFont val="Tahoma"/>
            <family val="2"/>
          </rPr>
          <t>Author:</t>
        </r>
        <r>
          <rPr>
            <sz val="9"/>
            <color indexed="81"/>
            <rFont val="Tahoma"/>
            <family val="2"/>
          </rPr>
          <t xml:space="preserve">
AR, p. 52</t>
        </r>
      </text>
    </comment>
    <comment ref="CT54" authorId="0" shapeId="0" xr:uid="{492EFBFB-A3C1-4814-8AF8-DB3A1D9690A0}">
      <text>
        <r>
          <rPr>
            <b/>
            <sz val="9"/>
            <color indexed="81"/>
            <rFont val="Tahoma"/>
            <family val="2"/>
          </rPr>
          <t>Author:</t>
        </r>
        <r>
          <rPr>
            <sz val="9"/>
            <color indexed="81"/>
            <rFont val="Tahoma"/>
            <family val="2"/>
          </rPr>
          <t xml:space="preserve">
AR pg.27</t>
        </r>
      </text>
    </comment>
    <comment ref="CU54" authorId="0" shapeId="0" xr:uid="{1808ED2A-194D-4FC3-8EA3-DC0299C044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The NC assesses the
overall effectiveness of the Board and its committees by having all members of the Board completing an Assessment Checklis</t>
        </r>
      </text>
    </comment>
    <comment ref="CV54" authorId="0" shapeId="0" xr:uid="{CCA7C976-532D-4756-B554-CCFF278E7E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"On the initiative of the Nomination Committee and in line with past practice, each Director, on an annual basis,
undertakes a self-assessment exercise of the performance of the Board as a whole, of each of its Committees,
and of himself/herself taking into relevant consideration the roles and responsibilities of Directors pursuant to
the Code and the results of the Company’s business operations."</t>
        </r>
      </text>
    </comment>
    <comment ref="CW54" authorId="0" shapeId="0" xr:uid="{3C1F5834-E2C7-41A3-9B81-E7D6C6D404A7}">
      <text>
        <r>
          <rPr>
            <b/>
            <sz val="9"/>
            <color indexed="81"/>
            <rFont val="Tahoma"/>
            <family val="2"/>
          </rPr>
          <t>Author:</t>
        </r>
        <r>
          <rPr>
            <sz val="9"/>
            <color indexed="81"/>
            <rFont val="Tahoma"/>
            <family val="2"/>
          </rPr>
          <t xml:space="preserve">
AR pg.18</t>
        </r>
      </text>
    </comment>
    <comment ref="CX54" authorId="0" shapeId="0" xr:uid="{0A37D969-DB7A-4A25-B4BE-6B2A5B19DC82}">
      <text>
        <r>
          <rPr>
            <b/>
            <sz val="9"/>
            <color indexed="81"/>
            <rFont val="Tahoma"/>
            <family val="2"/>
          </rPr>
          <t>Author:</t>
        </r>
        <r>
          <rPr>
            <sz val="9"/>
            <color indexed="81"/>
            <rFont val="Tahoma"/>
            <family val="2"/>
          </rPr>
          <t xml:space="preserve">
AR, pg 41</t>
        </r>
      </text>
    </comment>
    <comment ref="CY54" authorId="0" shapeId="0" xr:uid="{04DD66FC-2F8C-4E5C-BA44-288465555F64}">
      <text>
        <r>
          <rPr>
            <b/>
            <sz val="9"/>
            <color indexed="81"/>
            <rFont val="Tahoma"/>
            <family val="2"/>
          </rPr>
          <t>Author:</t>
        </r>
        <r>
          <rPr>
            <sz val="9"/>
            <color indexed="81"/>
            <rFont val="Tahoma"/>
            <family val="2"/>
          </rPr>
          <t xml:space="preserve">
AR pg 96</t>
        </r>
      </text>
    </comment>
    <comment ref="CZ54" authorId="0" shapeId="0" xr:uid="{43785922-3DBD-4BF3-8C36-6F9572E1ACFB}">
      <text>
        <r>
          <rPr>
            <b/>
            <sz val="9"/>
            <color indexed="81"/>
            <rFont val="Tahoma"/>
            <family val="2"/>
          </rPr>
          <t>Author:</t>
        </r>
        <r>
          <rPr>
            <sz val="9"/>
            <color indexed="81"/>
            <rFont val="Tahoma"/>
            <family val="2"/>
          </rPr>
          <t xml:space="preserve">
AR,75</t>
        </r>
      </text>
    </comment>
    <comment ref="DA54" authorId="0" shapeId="0" xr:uid="{3B8BA9D3-453F-47DA-8B3C-20F3C8B1E3D8}">
      <text>
        <r>
          <rPr>
            <b/>
            <sz val="9"/>
            <color indexed="81"/>
            <rFont val="Tahoma"/>
            <family val="2"/>
          </rPr>
          <t>Author:</t>
        </r>
        <r>
          <rPr>
            <sz val="9"/>
            <color indexed="81"/>
            <rFont val="Tahoma"/>
            <family val="2"/>
          </rPr>
          <t xml:space="preserve">
AR,61</t>
        </r>
      </text>
    </comment>
    <comment ref="DB54" authorId="0" shapeId="0" xr:uid="{89EF9247-D26F-4FA2-BDE5-AC1182C887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C54" authorId="0" shapeId="0" xr:uid="{24571A10-2485-4FE0-A726-EEFB7B45D1E8}">
      <text>
        <r>
          <rPr>
            <b/>
            <sz val="9"/>
            <color indexed="81"/>
            <rFont val="Tahoma"/>
            <family val="2"/>
          </rPr>
          <t>Author:</t>
        </r>
        <r>
          <rPr>
            <sz val="9"/>
            <color indexed="81"/>
            <rFont val="Tahoma"/>
            <family val="2"/>
          </rPr>
          <t xml:space="preserve">
AR, p. 92</t>
        </r>
      </text>
    </comment>
    <comment ref="DD54" authorId="0" shapeId="0" xr:uid="{6C5B7CD9-F52D-4EFC-BD53-17E8D0253F22}">
      <text>
        <r>
          <rPr>
            <b/>
            <sz val="9"/>
            <color indexed="81"/>
            <rFont val="Tahoma"/>
            <family val="2"/>
          </rPr>
          <t>Author:</t>
        </r>
        <r>
          <rPr>
            <sz val="9"/>
            <color indexed="81"/>
            <rFont val="Tahoma"/>
            <family val="2"/>
          </rPr>
          <t xml:space="preserve">
AR, p. 61</t>
        </r>
      </text>
    </comment>
    <comment ref="DE54" authorId="0" shapeId="0" xr:uid="{B139D6EA-3B2E-4E46-8C79-065BF508ECF0}">
      <text>
        <r>
          <rPr>
            <b/>
            <sz val="9"/>
            <color indexed="81"/>
            <rFont val="Tahoma"/>
            <family val="2"/>
          </rPr>
          <t>Author:</t>
        </r>
        <r>
          <rPr>
            <sz val="9"/>
            <color indexed="81"/>
            <rFont val="Tahoma"/>
            <family val="2"/>
          </rPr>
          <t xml:space="preserve">
AR,32</t>
        </r>
      </text>
    </comment>
    <comment ref="DF54" authorId="0" shapeId="0" xr:uid="{0EB0A037-251C-40CE-B601-4E29803E7346}">
      <text>
        <r>
          <rPr>
            <b/>
            <sz val="9"/>
            <color indexed="81"/>
            <rFont val="Tahoma"/>
            <family val="2"/>
          </rPr>
          <t>Author:</t>
        </r>
        <r>
          <rPr>
            <sz val="9"/>
            <color indexed="81"/>
            <rFont val="Tahoma"/>
            <family val="2"/>
          </rPr>
          <t xml:space="preserve">
AR pg 43</t>
        </r>
      </text>
    </comment>
    <comment ref="DG54" authorId="0" shapeId="0" xr:uid="{9D185965-F317-40F0-A206-C0FE2380BD48}">
      <text>
        <r>
          <rPr>
            <b/>
            <sz val="9"/>
            <color indexed="81"/>
            <rFont val="Tahoma"/>
            <family val="2"/>
          </rPr>
          <t>Author:</t>
        </r>
        <r>
          <rPr>
            <sz val="9"/>
            <color indexed="81"/>
            <rFont val="Tahoma"/>
            <family val="2"/>
          </rPr>
          <t xml:space="preserve">
AR, p. 28</t>
        </r>
      </text>
    </comment>
    <comment ref="DH54" authorId="0" shapeId="0" xr:uid="{C9DA1321-ACCA-4750-8310-E4AD1AC7DC0E}">
      <text>
        <r>
          <rPr>
            <b/>
            <sz val="9"/>
            <color indexed="81"/>
            <rFont val="Tahoma"/>
            <family val="2"/>
          </rPr>
          <t>Author:</t>
        </r>
        <r>
          <rPr>
            <sz val="9"/>
            <color indexed="81"/>
            <rFont val="Tahoma"/>
            <family val="2"/>
          </rPr>
          <t xml:space="preserve">
AR pg 19</t>
        </r>
      </text>
    </comment>
    <comment ref="DI54" authorId="0" shapeId="0" xr:uid="{C484F4E8-EE18-4871-9566-6806B88F02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54" authorId="0" shapeId="0" xr:uid="{0F4AD65B-4007-4468-9321-14828F7759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60-61</t>
        </r>
      </text>
    </comment>
    <comment ref="DK54" authorId="0" shapeId="0" xr:uid="{763E6ADA-2CDE-4DB2-B5D0-11AB458742B9}">
      <text>
        <r>
          <rPr>
            <b/>
            <sz val="9"/>
            <color indexed="81"/>
            <rFont val="Tahoma"/>
            <family val="2"/>
          </rPr>
          <t>Author:</t>
        </r>
        <r>
          <rPr>
            <sz val="9"/>
            <color indexed="81"/>
            <rFont val="Tahoma"/>
            <family val="2"/>
          </rPr>
          <t xml:space="preserve">
AR pg 109</t>
        </r>
      </text>
    </comment>
    <comment ref="DL54" authorId="0" shapeId="0" xr:uid="{9B80B3DF-5E16-4B23-8224-FF4152EAC69E}">
      <text>
        <r>
          <rPr>
            <b/>
            <sz val="9"/>
            <color indexed="81"/>
            <rFont val="Tahoma"/>
            <family val="2"/>
          </rPr>
          <t>Author:</t>
        </r>
        <r>
          <rPr>
            <sz val="9"/>
            <color indexed="81"/>
            <rFont val="Tahoma"/>
            <family val="2"/>
          </rPr>
          <t xml:space="preserve">
AR pg 73</t>
        </r>
      </text>
    </comment>
    <comment ref="DM54" authorId="0" shapeId="0" xr:uid="{0DAFF714-8046-4AA7-A723-6FE987CA2432}">
      <text>
        <r>
          <rPr>
            <b/>
            <sz val="9"/>
            <color indexed="81"/>
            <rFont val="Tahoma"/>
            <family val="2"/>
          </rPr>
          <t>Author:</t>
        </r>
        <r>
          <rPr>
            <sz val="9"/>
            <color indexed="81"/>
            <rFont val="Tahoma"/>
            <family val="2"/>
          </rPr>
          <t xml:space="preserve">
AR, p. 35</t>
        </r>
      </text>
    </comment>
    <comment ref="DN54" authorId="0" shapeId="0" xr:uid="{96502D91-994E-430E-9D24-AC8F4B85A0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54" authorId="0" shapeId="0" xr:uid="{0A0ABA42-C3F5-4B7D-A411-D3ACD255118C}">
      <text>
        <r>
          <rPr>
            <b/>
            <sz val="9"/>
            <color indexed="81"/>
            <rFont val="Tahoma"/>
            <family val="2"/>
          </rPr>
          <t>Author:</t>
        </r>
        <r>
          <rPr>
            <sz val="9"/>
            <color indexed="81"/>
            <rFont val="Tahoma"/>
            <family val="2"/>
          </rPr>
          <t xml:space="preserve">
AR p. 66, For FY2020 and as in previous years, the Board conducted an
annual evaluation of the performance of the Board and individual
Directors by having each Director complete a questionnaire for
“Board Performance Assessment” with comments where necessary</t>
        </r>
      </text>
    </comment>
    <comment ref="DP54" authorId="0" shapeId="0" xr:uid="{699F4572-B1E3-4B49-BD6D-5E071098D067}">
      <text>
        <r>
          <rPr>
            <b/>
            <sz val="9"/>
            <color indexed="81"/>
            <rFont val="Tahoma"/>
            <family val="2"/>
          </rPr>
          <t>Author:</t>
        </r>
        <r>
          <rPr>
            <sz val="9"/>
            <color indexed="81"/>
            <rFont val="Tahoma"/>
            <family val="2"/>
          </rPr>
          <t xml:space="preserve">
AR, p. 76</t>
        </r>
      </text>
    </comment>
    <comment ref="DQ54" authorId="0" shapeId="0" xr:uid="{3F5528E0-4184-4034-AF67-BB0EAC5ED094}">
      <text>
        <r>
          <rPr>
            <b/>
            <sz val="9"/>
            <color indexed="81"/>
            <rFont val="Tahoma"/>
            <family val="2"/>
          </rPr>
          <t>Author:</t>
        </r>
        <r>
          <rPr>
            <sz val="9"/>
            <color indexed="81"/>
            <rFont val="Tahoma"/>
            <family val="2"/>
          </rPr>
          <t xml:space="preserve">
AR p. 19, Every year, Directors are assessed on whether they remain
fit and proper for office using a questionnaire based on the
MAS Guidelines on Fit and Proper Criteria. </t>
        </r>
      </text>
    </comment>
    <comment ref="DR54" authorId="0" shapeId="0" xr:uid="{852EC4DE-E2BD-4A7A-B4E2-EF2843B1F6DE}">
      <text>
        <r>
          <rPr>
            <b/>
            <sz val="9"/>
            <color indexed="81"/>
            <rFont val="Tahoma"/>
            <family val="2"/>
          </rPr>
          <t>Author:</t>
        </r>
        <r>
          <rPr>
            <sz val="9"/>
            <color indexed="81"/>
            <rFont val="Tahoma"/>
            <family val="2"/>
          </rPr>
          <t xml:space="preserve">
AR, p.47-48</t>
        </r>
      </text>
    </comment>
    <comment ref="DS54" authorId="0" shapeId="0" xr:uid="{14B7E25F-5A40-4A17-8E3D-18F6863CE011}">
      <text>
        <r>
          <rPr>
            <b/>
            <sz val="9"/>
            <color indexed="81"/>
            <rFont val="Tahoma"/>
            <family val="2"/>
          </rPr>
          <t>Author:</t>
        </r>
        <r>
          <rPr>
            <sz val="9"/>
            <color indexed="81"/>
            <rFont val="Tahoma"/>
            <family val="2"/>
          </rPr>
          <t xml:space="preserve">
AR p. 70, The evaluation process, undertaken by the
Nominating Committee is via a questionnaire to the Directors for their feedback and comments on a set of agreed
criteria</t>
        </r>
      </text>
    </comment>
    <comment ref="DT54" authorId="0" shapeId="0" xr:uid="{7A32EC5D-D3F4-4178-BF72-AF83800130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54" authorId="0" shapeId="0" xr:uid="{9E7664A4-916F-4AC4-828B-4C802FF96D0A}">
      <text>
        <r>
          <rPr>
            <b/>
            <sz val="9"/>
            <color indexed="81"/>
            <rFont val="Tahoma"/>
            <family val="2"/>
          </rPr>
          <t>Author:</t>
        </r>
        <r>
          <rPr>
            <sz val="9"/>
            <color indexed="81"/>
            <rFont val="Tahoma"/>
            <family val="2"/>
          </rPr>
          <t xml:space="preserve">
AR pg.29</t>
        </r>
      </text>
    </comment>
    <comment ref="DV54" authorId="0" shapeId="0" xr:uid="{F33B11BD-0343-4350-A0EC-57CC374CC308}">
      <text>
        <r>
          <rPr>
            <b/>
            <sz val="9"/>
            <color indexed="81"/>
            <rFont val="Tahoma"/>
            <family val="2"/>
          </rPr>
          <t>Author:</t>
        </r>
        <r>
          <rPr>
            <sz val="9"/>
            <color indexed="81"/>
            <rFont val="Tahoma"/>
            <family val="2"/>
          </rPr>
          <t xml:space="preserve">
AR pg.42</t>
        </r>
      </text>
    </comment>
    <comment ref="DW54" authorId="0" shapeId="0" xr:uid="{E5355856-374C-4429-9BA5-56B611D07762}">
      <text>
        <r>
          <rPr>
            <b/>
            <sz val="9"/>
            <color indexed="81"/>
            <rFont val="Tahoma"/>
            <family val="2"/>
          </rPr>
          <t>Author:</t>
        </r>
        <r>
          <rPr>
            <sz val="9"/>
            <color indexed="81"/>
            <rFont val="Tahoma"/>
            <family val="2"/>
          </rPr>
          <t xml:space="preserve">
AR, p58</t>
        </r>
      </text>
    </comment>
    <comment ref="DX54" authorId="0" shapeId="0" xr:uid="{24D6A350-8A86-42E0-9425-BB39E2123B1B}">
      <text>
        <r>
          <rPr>
            <b/>
            <sz val="9"/>
            <color indexed="81"/>
            <rFont val="Tahoma"/>
            <family val="2"/>
          </rPr>
          <t>Author:</t>
        </r>
        <r>
          <rPr>
            <sz val="9"/>
            <color indexed="81"/>
            <rFont val="Tahoma"/>
            <family val="2"/>
          </rPr>
          <t xml:space="preserve">
AR pg.58</t>
        </r>
      </text>
    </comment>
    <comment ref="DY54" authorId="0" shapeId="0" xr:uid="{F23F4CF4-A5AD-4BAA-928C-331088BD30B5}">
      <text>
        <r>
          <rPr>
            <b/>
            <sz val="9"/>
            <color indexed="81"/>
            <rFont val="Tahoma"/>
            <family val="2"/>
          </rPr>
          <t>Author:</t>
        </r>
        <r>
          <rPr>
            <sz val="9"/>
            <color indexed="81"/>
            <rFont val="Tahoma"/>
            <family val="2"/>
          </rPr>
          <t xml:space="preserve">
ar 27</t>
        </r>
      </text>
    </comment>
    <comment ref="DZ54" authorId="0" shapeId="0" xr:uid="{712A08CB-0121-429C-8348-510BFEBF8D45}">
      <text>
        <r>
          <rPr>
            <b/>
            <sz val="9"/>
            <color indexed="81"/>
            <rFont val="Tahoma"/>
            <family val="2"/>
          </rPr>
          <t>Author:</t>
        </r>
        <r>
          <rPr>
            <sz val="9"/>
            <color indexed="81"/>
            <rFont val="Tahoma"/>
            <family val="2"/>
          </rPr>
          <t xml:space="preserve">
AR pg.70</t>
        </r>
      </text>
    </comment>
    <comment ref="EA54" authorId="0" shapeId="0" xr:uid="{0A3FFD83-36B3-4BB9-8DD1-028580FB8CE4}">
      <text>
        <r>
          <rPr>
            <b/>
            <sz val="9"/>
            <color indexed="81"/>
            <rFont val="Tahoma"/>
            <family val="2"/>
          </rPr>
          <t>Author:</t>
        </r>
        <r>
          <rPr>
            <sz val="9"/>
            <color indexed="81"/>
            <rFont val="Tahoma"/>
            <family val="2"/>
          </rPr>
          <t xml:space="preserve">
AR 31</t>
        </r>
      </text>
    </comment>
    <comment ref="EB54" authorId="0" shapeId="0" xr:uid="{9DAB3703-E157-49A1-B8EA-A954836432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54" authorId="0" shapeId="0" xr:uid="{D63E9392-69D0-4524-8CD1-762BD2AD35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54" authorId="0" shapeId="0" xr:uid="{45F03A29-4CD4-4303-BA33-37468A8B34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E55" authorId="0" shapeId="0" xr:uid="{CAB51581-6CCB-45A1-8A02-650A6FE2B650}">
      <text>
        <r>
          <rPr>
            <b/>
            <sz val="9"/>
            <color indexed="81"/>
            <rFont val="Tahoma"/>
            <family val="2"/>
          </rPr>
          <t>Author:</t>
        </r>
        <r>
          <rPr>
            <sz val="9"/>
            <color indexed="81"/>
            <rFont val="Tahoma"/>
            <family val="2"/>
          </rPr>
          <t xml:space="preserve">
AR pg.20</t>
        </r>
      </text>
    </comment>
    <comment ref="F55" authorId="0" shapeId="0" xr:uid="{0CFAB0A4-2F83-4855-8DD7-C4DF17997870}">
      <text>
        <r>
          <rPr>
            <b/>
            <sz val="9"/>
            <color indexed="81"/>
            <rFont val="Tahoma"/>
            <family val="2"/>
          </rPr>
          <t>Author:</t>
        </r>
        <r>
          <rPr>
            <sz val="9"/>
            <color indexed="81"/>
            <rFont val="Tahoma"/>
            <family val="2"/>
          </rPr>
          <t xml:space="preserve">
AR pg.33</t>
        </r>
      </text>
    </comment>
    <comment ref="G55" authorId="0" shapeId="0" xr:uid="{B43031F9-9444-4D5C-86F8-9CC9F965527E}">
      <text>
        <r>
          <rPr>
            <b/>
            <sz val="9"/>
            <color indexed="81"/>
            <rFont val="Tahoma"/>
            <family val="2"/>
          </rPr>
          <t>Author:</t>
        </r>
        <r>
          <rPr>
            <sz val="9"/>
            <color indexed="81"/>
            <rFont val="Tahoma"/>
            <family val="2"/>
          </rPr>
          <t xml:space="preserve">
AR pg.21</t>
        </r>
      </text>
    </comment>
    <comment ref="H55" authorId="0" shapeId="0" xr:uid="{575FD4A0-819D-42F0-804C-575DEA42DB66}">
      <text>
        <r>
          <rPr>
            <b/>
            <sz val="9"/>
            <color indexed="81"/>
            <rFont val="Tahoma"/>
            <family val="2"/>
          </rPr>
          <t>Author:</t>
        </r>
        <r>
          <rPr>
            <sz val="9"/>
            <color indexed="81"/>
            <rFont val="Tahoma"/>
            <family val="2"/>
          </rPr>
          <t xml:space="preserve">
AR, p51</t>
        </r>
      </text>
    </comment>
    <comment ref="I55" authorId="0" shapeId="0" xr:uid="{30872E8C-2C2B-44BF-AF67-ADD839DAC3A2}">
      <text>
        <r>
          <rPr>
            <b/>
            <sz val="9"/>
            <color indexed="81"/>
            <rFont val="Tahoma"/>
            <family val="2"/>
          </rPr>
          <t>Author:</t>
        </r>
        <r>
          <rPr>
            <sz val="9"/>
            <color indexed="81"/>
            <rFont val="Tahoma"/>
            <family val="2"/>
          </rPr>
          <t xml:space="preserve">
AR pg.66</t>
        </r>
      </text>
    </comment>
    <comment ref="J55" authorId="0" shapeId="0" xr:uid="{732F6DF3-EB86-4AED-A104-98D2EEDB88D5}">
      <text>
        <r>
          <rPr>
            <b/>
            <sz val="9"/>
            <color indexed="81"/>
            <rFont val="Tahoma"/>
            <family val="2"/>
          </rPr>
          <t>Author:</t>
        </r>
        <r>
          <rPr>
            <sz val="9"/>
            <color indexed="81"/>
            <rFont val="Tahoma"/>
            <family val="2"/>
          </rPr>
          <t xml:space="preserve">
AR pg.30</t>
        </r>
      </text>
    </comment>
    <comment ref="K55" authorId="0" shapeId="0" xr:uid="{B7A67F31-3262-49F8-BF10-28752E2A4891}">
      <text>
        <r>
          <rPr>
            <b/>
            <sz val="9"/>
            <color indexed="81"/>
            <rFont val="Tahoma"/>
            <family val="2"/>
          </rPr>
          <t>Author:</t>
        </r>
        <r>
          <rPr>
            <sz val="9"/>
            <color indexed="81"/>
            <rFont val="Tahoma"/>
            <family val="2"/>
          </rPr>
          <t xml:space="preserve">
AR pg.21</t>
        </r>
      </text>
    </comment>
    <comment ref="L55" authorId="0" shapeId="0" xr:uid="{28D83A9D-3B27-4125-9830-679BBEED36C8}">
      <text>
        <r>
          <rPr>
            <b/>
            <sz val="9"/>
            <color indexed="81"/>
            <rFont val="Tahoma"/>
            <family val="2"/>
          </rPr>
          <t>Author:</t>
        </r>
        <r>
          <rPr>
            <sz val="9"/>
            <color indexed="81"/>
            <rFont val="Tahoma"/>
            <family val="2"/>
          </rPr>
          <t xml:space="preserve">
AR, p22</t>
        </r>
      </text>
    </comment>
    <comment ref="M55" authorId="0" shapeId="0" xr:uid="{75266A63-A56A-4650-A871-C635D7333EB3}">
      <text>
        <r>
          <rPr>
            <b/>
            <sz val="9"/>
            <color indexed="81"/>
            <rFont val="Tahoma"/>
            <family val="2"/>
          </rPr>
          <t>Author:</t>
        </r>
        <r>
          <rPr>
            <sz val="9"/>
            <color indexed="81"/>
            <rFont val="Tahoma"/>
            <family val="2"/>
          </rPr>
          <t xml:space="preserve">
AR pg.82</t>
        </r>
      </text>
    </comment>
    <comment ref="N55" authorId="0" shapeId="0" xr:uid="{05F02AFB-4124-4D8A-A2ED-1F7D92B42FE1}">
      <text>
        <r>
          <rPr>
            <b/>
            <sz val="9"/>
            <color indexed="81"/>
            <rFont val="Tahoma"/>
            <family val="2"/>
          </rPr>
          <t>Author:</t>
        </r>
        <r>
          <rPr>
            <sz val="9"/>
            <color indexed="81"/>
            <rFont val="Tahoma"/>
            <family val="2"/>
          </rPr>
          <t xml:space="preserve">
AR, p37</t>
        </r>
      </text>
    </comment>
    <comment ref="O55" authorId="0" shapeId="0" xr:uid="{433817B2-4074-41CD-BB24-CFCCBAD95074}">
      <text>
        <r>
          <rPr>
            <b/>
            <sz val="9"/>
            <color indexed="81"/>
            <rFont val="Tahoma"/>
            <family val="2"/>
          </rPr>
          <t>Author:</t>
        </r>
        <r>
          <rPr>
            <sz val="9"/>
            <color indexed="81"/>
            <rFont val="Tahoma"/>
            <family val="2"/>
          </rPr>
          <t xml:space="preserve">
AR, p30 - 31</t>
        </r>
      </text>
    </comment>
    <comment ref="P55" authorId="0" shapeId="0" xr:uid="{7F4535F9-908C-419E-BCC6-48B04D12EBE4}">
      <text>
        <r>
          <rPr>
            <b/>
            <sz val="9"/>
            <color indexed="81"/>
            <rFont val="Tahoma"/>
            <family val="2"/>
          </rPr>
          <t>Author:</t>
        </r>
        <r>
          <rPr>
            <sz val="9"/>
            <color indexed="81"/>
            <rFont val="Tahoma"/>
            <family val="2"/>
          </rPr>
          <t xml:space="preserve">
AR, p28</t>
        </r>
      </text>
    </comment>
    <comment ref="Q55" authorId="0" shapeId="0" xr:uid="{F2E26A85-91BD-4840-A1FC-1C26AD31071E}">
      <text>
        <r>
          <rPr>
            <b/>
            <sz val="9"/>
            <color indexed="81"/>
            <rFont val="Tahoma"/>
            <family val="2"/>
          </rPr>
          <t>Author:</t>
        </r>
        <r>
          <rPr>
            <sz val="9"/>
            <color indexed="81"/>
            <rFont val="Tahoma"/>
            <family val="2"/>
          </rPr>
          <t xml:space="preserve">
AR, p93 - 94</t>
        </r>
      </text>
    </comment>
    <comment ref="R55" authorId="0" shapeId="0" xr:uid="{76F86228-8B5D-4C9C-87D9-868B879F11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S55" authorId="0" shapeId="0" xr:uid="{CCF8FC9F-889E-4684-964E-CC2673512182}">
      <text>
        <r>
          <rPr>
            <b/>
            <sz val="9"/>
            <color indexed="81"/>
            <rFont val="Tahoma"/>
            <family val="2"/>
          </rPr>
          <t>Author:</t>
        </r>
        <r>
          <rPr>
            <sz val="9"/>
            <color indexed="81"/>
            <rFont val="Tahoma"/>
            <family val="2"/>
          </rPr>
          <t xml:space="preserve">
AR, p19</t>
        </r>
      </text>
    </comment>
    <comment ref="T55" authorId="0" shapeId="0" xr:uid="{ED60C66A-9E0A-405B-A6EE-5EEA0E39AF75}">
      <text>
        <r>
          <rPr>
            <b/>
            <sz val="9"/>
            <color indexed="81"/>
            <rFont val="Tahoma"/>
            <family val="2"/>
          </rPr>
          <t>Author:</t>
        </r>
        <r>
          <rPr>
            <sz val="9"/>
            <color indexed="81"/>
            <rFont val="Tahoma"/>
            <family val="2"/>
          </rPr>
          <t xml:space="preserve">
AR pg.57
</t>
        </r>
      </text>
    </comment>
    <comment ref="U55" authorId="0" shapeId="0" xr:uid="{B441201B-D369-4CC0-8989-474FDD563C1A}">
      <text>
        <r>
          <rPr>
            <b/>
            <sz val="9"/>
            <color indexed="81"/>
            <rFont val="Tahoma"/>
            <family val="2"/>
          </rPr>
          <t>Author:</t>
        </r>
        <r>
          <rPr>
            <sz val="9"/>
            <color indexed="81"/>
            <rFont val="Tahoma"/>
            <family val="2"/>
          </rPr>
          <t xml:space="preserve">
AR pg 50</t>
        </r>
      </text>
    </comment>
    <comment ref="V55" authorId="0" shapeId="0" xr:uid="{035DE56C-2A87-489F-BC68-35691B7CD227}">
      <text>
        <r>
          <rPr>
            <b/>
            <sz val="9"/>
            <color indexed="81"/>
            <rFont val="Tahoma"/>
            <family val="2"/>
          </rPr>
          <t>Author:</t>
        </r>
        <r>
          <rPr>
            <sz val="9"/>
            <color indexed="81"/>
            <rFont val="Tahoma"/>
            <family val="2"/>
          </rPr>
          <t xml:space="preserve">
AR pg 60</t>
        </r>
      </text>
    </comment>
    <comment ref="W55" authorId="0" shapeId="0" xr:uid="{7BAEC8A4-E5CD-442E-AE2E-08E57C2A3A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X55" authorId="0" shapeId="0" xr:uid="{95F7F689-9348-4EA3-A69D-2D464941E9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Y55" authorId="0" shapeId="0" xr:uid="{B79E5D9F-AA3C-4C19-A5F6-25AB9A9275A3}">
      <text>
        <r>
          <rPr>
            <b/>
            <sz val="9"/>
            <color indexed="81"/>
            <rFont val="Tahoma"/>
            <family val="2"/>
          </rPr>
          <t>Author:</t>
        </r>
        <r>
          <rPr>
            <sz val="9"/>
            <color indexed="81"/>
            <rFont val="Tahoma"/>
            <family val="2"/>
          </rPr>
          <t xml:space="preserve">
AR p. 58, Performance Criteria for Board Evaluation</t>
        </r>
      </text>
    </comment>
    <comment ref="Z55" authorId="0" shapeId="0" xr:uid="{78E7C29A-E0FC-41D5-A0BC-0AA6D8396282}">
      <text>
        <r>
          <rPr>
            <b/>
            <sz val="9"/>
            <color indexed="81"/>
            <rFont val="Tahoma"/>
            <family val="2"/>
          </rPr>
          <t>Author:</t>
        </r>
        <r>
          <rPr>
            <sz val="9"/>
            <color indexed="81"/>
            <rFont val="Tahoma"/>
            <family val="2"/>
          </rPr>
          <t xml:space="preserve">
AR pg 43-44</t>
        </r>
      </text>
    </comment>
    <comment ref="AA55" authorId="0" shapeId="0" xr:uid="{7DB8632C-1AC3-47FA-91E3-C95DC2A2877C}">
      <text>
        <r>
          <rPr>
            <b/>
            <sz val="9"/>
            <color indexed="81"/>
            <rFont val="Tahoma"/>
            <family val="2"/>
          </rPr>
          <t>Author:</t>
        </r>
        <r>
          <rPr>
            <sz val="9"/>
            <color indexed="81"/>
            <rFont val="Tahoma"/>
            <family val="2"/>
          </rPr>
          <t xml:space="preserve">
AR pg 40</t>
        </r>
      </text>
    </comment>
    <comment ref="AB55" authorId="0" shapeId="0" xr:uid="{B1B83F0A-995E-4CAE-B9DC-BCE6D2F1EE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AC55" authorId="0" shapeId="0" xr:uid="{AF076E98-EDBD-4B00-99EB-39CE150F2FBE}">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p.27;
</t>
        </r>
      </text>
    </comment>
    <comment ref="AD55" authorId="0" shapeId="0" xr:uid="{E38CD277-BB04-4621-B6D6-FD467BCD9376}">
      <text>
        <r>
          <rPr>
            <b/>
            <sz val="9"/>
            <color indexed="81"/>
            <rFont val="Tahoma"/>
            <family val="2"/>
          </rPr>
          <t>Author:</t>
        </r>
        <r>
          <rPr>
            <sz val="9"/>
            <color indexed="81"/>
            <rFont val="Tahoma"/>
            <family val="2"/>
          </rPr>
          <t xml:space="preserve">
AR p.37, Board and Board Committee Performance Evaluation</t>
        </r>
      </text>
    </comment>
    <comment ref="AF55" authorId="0" shapeId="0" xr:uid="{928AA1FE-6655-43BA-BEA9-8A874F851E3A}">
      <text>
        <r>
          <rPr>
            <b/>
            <sz val="9"/>
            <color indexed="81"/>
            <rFont val="Tahoma"/>
            <family val="2"/>
          </rPr>
          <t>Author:</t>
        </r>
        <r>
          <rPr>
            <sz val="9"/>
            <color indexed="81"/>
            <rFont val="Tahoma"/>
            <family val="2"/>
          </rPr>
          <t xml:space="preserve">
AR 27</t>
        </r>
      </text>
    </comment>
    <comment ref="AG55" authorId="0" shapeId="0" xr:uid="{454BF3F4-2CAD-4E4F-9838-2CFA36602032}">
      <text>
        <r>
          <rPr>
            <b/>
            <sz val="9"/>
            <color indexed="81"/>
            <rFont val="Tahoma"/>
            <family val="2"/>
          </rPr>
          <t>Author:</t>
        </r>
        <r>
          <rPr>
            <sz val="9"/>
            <color indexed="81"/>
            <rFont val="Tahoma"/>
            <family val="2"/>
          </rPr>
          <t xml:space="preserve">
AR pg.41</t>
        </r>
      </text>
    </comment>
    <comment ref="AH55" authorId="0" shapeId="0" xr:uid="{CFCCC684-147F-435A-A958-88CC1DDA2923}">
      <text>
        <r>
          <rPr>
            <b/>
            <sz val="9"/>
            <color indexed="81"/>
            <rFont val="Tahoma"/>
            <family val="2"/>
          </rPr>
          <t>Author:</t>
        </r>
        <r>
          <rPr>
            <sz val="9"/>
            <color indexed="81"/>
            <rFont val="Tahoma"/>
            <family val="2"/>
          </rPr>
          <t xml:space="preserve">
AR pg.22</t>
        </r>
      </text>
    </comment>
    <comment ref="AJ55" authorId="0" shapeId="0" xr:uid="{204D6DAA-97BD-4F77-9EC6-D9C203D926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5" authorId="0" shapeId="0" xr:uid="{9A8237E2-F320-4F4C-A7BA-2D4785AE81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L55" authorId="0" shapeId="0" xr:uid="{053B63C8-4353-4B60-BA82-B313C2517C8B}">
      <text>
        <r>
          <rPr>
            <b/>
            <sz val="9"/>
            <color indexed="81"/>
            <rFont val="Tahoma"/>
            <family val="2"/>
          </rPr>
          <t>Author:</t>
        </r>
        <r>
          <rPr>
            <sz val="9"/>
            <color indexed="81"/>
            <rFont val="Tahoma"/>
            <family val="2"/>
          </rPr>
          <t xml:space="preserve">
ar 48</t>
        </r>
      </text>
    </comment>
    <comment ref="AM55" authorId="0" shapeId="0" xr:uid="{059FE058-FC99-4A96-870B-0DC63AB789F6}">
      <text>
        <r>
          <rPr>
            <b/>
            <sz val="9"/>
            <color indexed="81"/>
            <rFont val="Tahoma"/>
            <family val="2"/>
          </rPr>
          <t>Author:</t>
        </r>
        <r>
          <rPr>
            <sz val="9"/>
            <color indexed="81"/>
            <rFont val="Tahoma"/>
            <family val="2"/>
          </rPr>
          <t xml:space="preserve">
AR pg.50</t>
        </r>
      </text>
    </comment>
    <comment ref="AO55" authorId="0" shapeId="0" xr:uid="{FE00871F-56DA-4837-8FD5-9C72432C57D3}">
      <text>
        <r>
          <rPr>
            <b/>
            <sz val="9"/>
            <color indexed="81"/>
            <rFont val="Tahoma"/>
            <family val="2"/>
          </rPr>
          <t>Author:</t>
        </r>
        <r>
          <rPr>
            <sz val="9"/>
            <color indexed="81"/>
            <rFont val="Tahoma"/>
            <family val="2"/>
          </rPr>
          <t xml:space="preserve">
AR, pg 41, "The performance criteria for the Board evaluation are in respect of board size and composition, board process,
board information and accountability, board performance in relation to discharging its principal functions and
responsibilities and financial targets."</t>
        </r>
      </text>
    </comment>
    <comment ref="AP55" authorId="0" shapeId="0" xr:uid="{695C7144-F3DF-43ED-BCC9-7DC1F1A043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55" authorId="0" shapeId="0" xr:uid="{7F264693-82AF-454F-9924-6175C25A42C2}">
      <text>
        <r>
          <rPr>
            <b/>
            <sz val="9"/>
            <color indexed="81"/>
            <rFont val="Tahoma"/>
            <family val="2"/>
          </rPr>
          <t>Author:</t>
        </r>
        <r>
          <rPr>
            <sz val="9"/>
            <color indexed="81"/>
            <rFont val="Tahoma"/>
            <family val="2"/>
          </rPr>
          <t xml:space="preserve">
AR, p. 33</t>
        </r>
      </text>
    </comment>
    <comment ref="AR55" authorId="0" shapeId="0" xr:uid="{BBE1CF88-8C00-4B7E-9E1F-C76E4F8EE803}">
      <text>
        <r>
          <rPr>
            <b/>
            <sz val="9"/>
            <color indexed="81"/>
            <rFont val="Tahoma"/>
            <family val="2"/>
          </rPr>
          <t>Author:</t>
        </r>
        <r>
          <rPr>
            <sz val="9"/>
            <color indexed="81"/>
            <rFont val="Tahoma"/>
            <family val="2"/>
          </rPr>
          <t xml:space="preserve">
AR,14</t>
        </r>
      </text>
    </comment>
    <comment ref="AT55" authorId="0" shapeId="0" xr:uid="{DC95267F-57EE-418B-AFE2-6C0CEFC81FF9}">
      <text>
        <r>
          <rPr>
            <b/>
            <sz val="9"/>
            <color indexed="81"/>
            <rFont val="Tahoma"/>
            <family val="2"/>
          </rPr>
          <t>Author:</t>
        </r>
        <r>
          <rPr>
            <sz val="9"/>
            <color indexed="81"/>
            <rFont val="Tahoma"/>
            <family val="2"/>
          </rPr>
          <t xml:space="preserve">
AR, governance report, pg 19 &amp; 20</t>
        </r>
      </text>
    </comment>
    <comment ref="AU55" authorId="0" shapeId="0" xr:uid="{805E3E3C-E5FB-4F52-8613-8445799C748D}">
      <text>
        <r>
          <rPr>
            <b/>
            <sz val="9"/>
            <color indexed="81"/>
            <rFont val="Tahoma"/>
            <family val="2"/>
          </rPr>
          <t>Author:</t>
        </r>
        <r>
          <rPr>
            <sz val="9"/>
            <color indexed="81"/>
            <rFont val="Tahoma"/>
            <family val="2"/>
          </rPr>
          <t xml:space="preserve">
AR, 39</t>
        </r>
      </text>
    </comment>
    <comment ref="AV55" authorId="0" shapeId="0" xr:uid="{9EAF03D2-F9A6-4222-8EA3-3105E8C25F91}">
      <text>
        <r>
          <rPr>
            <b/>
            <sz val="9"/>
            <color indexed="81"/>
            <rFont val="Tahoma"/>
            <family val="2"/>
          </rPr>
          <t>Author:</t>
        </r>
        <r>
          <rPr>
            <sz val="9"/>
            <color indexed="81"/>
            <rFont val="Tahoma"/>
            <family val="2"/>
          </rPr>
          <t xml:space="preserve">
AR, 25</t>
        </r>
      </text>
    </comment>
    <comment ref="AW55" authorId="0" shapeId="0" xr:uid="{B2736A6D-5F8A-4EA9-AE61-02F22F7A94EB}">
      <text>
        <r>
          <rPr>
            <b/>
            <sz val="9"/>
            <color indexed="81"/>
            <rFont val="Tahoma"/>
            <family val="2"/>
          </rPr>
          <t>Author:</t>
        </r>
        <r>
          <rPr>
            <sz val="9"/>
            <color indexed="81"/>
            <rFont val="Tahoma"/>
            <family val="2"/>
          </rPr>
          <t xml:space="preserve">
AR,30</t>
        </r>
      </text>
    </comment>
    <comment ref="AX55" authorId="0" shapeId="0" xr:uid="{3A4344D3-B77C-49B5-BFFF-CD5B82CF9F3F}">
      <text>
        <r>
          <rPr>
            <b/>
            <sz val="9"/>
            <color indexed="81"/>
            <rFont val="Tahoma"/>
            <family val="2"/>
          </rPr>
          <t>Author:</t>
        </r>
        <r>
          <rPr>
            <sz val="9"/>
            <color indexed="81"/>
            <rFont val="Tahoma"/>
            <family val="2"/>
          </rPr>
          <t xml:space="preserve">
AR, 29-30</t>
        </r>
      </text>
    </comment>
    <comment ref="AY55" authorId="0" shapeId="0" xr:uid="{CC3CF53F-F719-450A-835D-0E6A4B45C60C}">
      <text>
        <r>
          <rPr>
            <b/>
            <sz val="9"/>
            <color indexed="81"/>
            <rFont val="Tahoma"/>
            <family val="2"/>
          </rPr>
          <t>Author:</t>
        </r>
        <r>
          <rPr>
            <sz val="9"/>
            <color indexed="81"/>
            <rFont val="Tahoma"/>
            <family val="2"/>
          </rPr>
          <t xml:space="preserve">
AR, p. 55</t>
        </r>
      </text>
    </comment>
    <comment ref="AZ55" authorId="0" shapeId="0" xr:uid="{63AA3642-9C4A-4034-BE21-D94983ACF59E}">
      <text>
        <r>
          <rPr>
            <b/>
            <sz val="9"/>
            <color indexed="81"/>
            <rFont val="Tahoma"/>
            <family val="2"/>
          </rPr>
          <t>Author:</t>
        </r>
        <r>
          <rPr>
            <sz val="9"/>
            <color indexed="81"/>
            <rFont val="Tahoma"/>
            <family val="2"/>
          </rPr>
          <t xml:space="preserve">
AR, p. 35</t>
        </r>
      </text>
    </comment>
    <comment ref="BA55" authorId="0" shapeId="0" xr:uid="{BBAC1543-4FCC-4F8C-97EB-5AD663C76DF2}">
      <text>
        <r>
          <rPr>
            <b/>
            <sz val="9"/>
            <color indexed="81"/>
            <rFont val="Tahoma"/>
            <family val="2"/>
          </rPr>
          <t>Author:</t>
        </r>
        <r>
          <rPr>
            <sz val="9"/>
            <color indexed="81"/>
            <rFont val="Tahoma"/>
            <family val="2"/>
          </rPr>
          <t xml:space="preserve">
AR, p120</t>
        </r>
      </text>
    </comment>
    <comment ref="BB55" authorId="0" shapeId="0" xr:uid="{DF1A6B36-C04E-4C64-B562-0652E1247B18}">
      <text>
        <r>
          <rPr>
            <b/>
            <sz val="9"/>
            <color indexed="81"/>
            <rFont val="Tahoma"/>
            <family val="2"/>
          </rPr>
          <t>Author:</t>
        </r>
        <r>
          <rPr>
            <sz val="9"/>
            <color indexed="81"/>
            <rFont val="Tahoma"/>
            <family val="2"/>
          </rPr>
          <t xml:space="preserve">
AR, pg 27</t>
        </r>
      </text>
    </comment>
    <comment ref="BC55" authorId="0" shapeId="0" xr:uid="{0D60E9FB-7BB3-4DE1-82F7-B471BF5A0FC4}">
      <text>
        <r>
          <rPr>
            <b/>
            <sz val="9"/>
            <color indexed="81"/>
            <rFont val="Tahoma"/>
            <family val="2"/>
          </rPr>
          <t>Author:</t>
        </r>
        <r>
          <rPr>
            <sz val="9"/>
            <color indexed="81"/>
            <rFont val="Tahoma"/>
            <family val="2"/>
          </rPr>
          <t xml:space="preserve">
AR, p. 51</t>
        </r>
      </text>
    </comment>
    <comment ref="BD55" authorId="0" shapeId="0" xr:uid="{6F15AD7F-F973-46CD-A6D8-DF992F3F596A}">
      <text>
        <r>
          <rPr>
            <b/>
            <sz val="9"/>
            <color indexed="81"/>
            <rFont val="Tahoma"/>
            <family val="2"/>
          </rPr>
          <t>Author:</t>
        </r>
        <r>
          <rPr>
            <sz val="9"/>
            <color indexed="81"/>
            <rFont val="Tahoma"/>
            <family val="2"/>
          </rPr>
          <t xml:space="preserve">
AR, p. 77</t>
        </r>
      </text>
    </comment>
    <comment ref="BE55" authorId="0" shapeId="0" xr:uid="{13849490-C507-499F-8552-E45E87ABF6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"The evaluation of Board’s and Board Committees’ performance deals with matters on Board composition, information to the Board, Board procedures and Board accountability"</t>
        </r>
      </text>
    </comment>
    <comment ref="BF55" authorId="0" shapeId="0" xr:uid="{7F66C911-7959-4B7F-BCC4-44EE7BD4E0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"The performance criteria for the Board evaluation are in respect of the Board size, composition and
independence, conduct of meetings, corporate strategy and planning, risk management and internal
control, Board performance in relation to discharging its principal functions, Board committee performance
in relation to discharging their responsibilities set out in their respective terms of reference, achievement
of financial targets which includes return on equity, improvement of performance of the Company’s share
price vis-à-vis the Singapore Straits Times Index, recruitment policy, process for determining remuneration
and compensation of directors and key management personnel, financial reporting, and communication
with shareholders.</t>
        </r>
      </text>
    </comment>
    <comment ref="BG55" authorId="0" shapeId="0" xr:uid="{F02118D6-CADF-491F-91B1-5023D86C7AF4}">
      <text>
        <r>
          <rPr>
            <b/>
            <sz val="9"/>
            <color indexed="81"/>
            <rFont val="Tahoma"/>
            <family val="2"/>
          </rPr>
          <t>Author:</t>
        </r>
        <r>
          <rPr>
            <sz val="9"/>
            <color indexed="81"/>
            <rFont val="Tahoma"/>
            <family val="2"/>
          </rPr>
          <t xml:space="preserve">
AR p. 65, Performance criteria for the Board and Board Committees are as follows:</t>
        </r>
      </text>
    </comment>
    <comment ref="BH55" authorId="0" shapeId="0" xr:uid="{36CE037A-4AF8-4931-8CD1-8F1720F6A7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42, http://ughealthcarecorporation.listedcompany.com/newsroom/20201008_214034_8K7_8KBA3YZ2GKXT9GUU.1.pdf</t>
        </r>
      </text>
    </comment>
    <comment ref="BI55" authorId="0" shapeId="0" xr:uid="{07DB742A-6D59-4DEE-9A71-DB0FB1685277}">
      <text>
        <r>
          <rPr>
            <b/>
            <sz val="9"/>
            <color indexed="81"/>
            <rFont val="Tahoma"/>
            <family val="2"/>
          </rPr>
          <t>Author:</t>
        </r>
        <r>
          <rPr>
            <sz val="9"/>
            <color indexed="81"/>
            <rFont val="Tahoma"/>
            <family val="2"/>
          </rPr>
          <t xml:space="preserve">
AR p. 43, The evaluation serves to assess the effectiveness of the Board and its Board Committees as a whole on the following
parameters:
</t>
        </r>
      </text>
    </comment>
    <comment ref="BJ55" authorId="0" shapeId="0" xr:uid="{831AE293-312B-4AF9-AAC1-17A94FC19A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55" authorId="0" shapeId="0" xr:uid="{A75C6F88-3A17-4EB2-A2E8-BD83635EE4B9}">
      <text>
        <r>
          <rPr>
            <b/>
            <sz val="9"/>
            <color indexed="81"/>
            <rFont val="Tahoma"/>
            <family val="2"/>
          </rPr>
          <t>Author:</t>
        </r>
        <r>
          <rPr>
            <sz val="9"/>
            <color indexed="81"/>
            <rFont val="Tahoma"/>
            <family val="2"/>
          </rPr>
          <t xml:space="preserve">
AR, p. 74</t>
        </r>
      </text>
    </comment>
    <comment ref="BL55" authorId="0" shapeId="0" xr:uid="{006FCCDA-C7A0-46CA-887F-63469D2229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M55" authorId="0" shapeId="0" xr:uid="{DF501461-FB04-4FBF-A1EE-D5CFD198A9B6}">
      <text>
        <r>
          <rPr>
            <b/>
            <sz val="9"/>
            <color indexed="81"/>
            <rFont val="Tahoma"/>
            <family val="2"/>
          </rPr>
          <t>Author:</t>
        </r>
        <r>
          <rPr>
            <sz val="9"/>
            <color indexed="81"/>
            <rFont val="Tahoma"/>
            <family val="2"/>
          </rPr>
          <t xml:space="preserve">
AR, p49</t>
        </r>
      </text>
    </comment>
    <comment ref="BN55" authorId="0" shapeId="0" xr:uid="{124529D7-CB6C-41D2-80F0-32D1C9F1D706}">
      <text>
        <r>
          <rPr>
            <b/>
            <sz val="9"/>
            <color indexed="81"/>
            <rFont val="Tahoma"/>
            <family val="2"/>
          </rPr>
          <t>Author:</t>
        </r>
        <r>
          <rPr>
            <sz val="9"/>
            <color indexed="81"/>
            <rFont val="Tahoma"/>
            <family val="2"/>
          </rPr>
          <t xml:space="preserve">
AR, p36</t>
        </r>
      </text>
    </comment>
    <comment ref="BO55" authorId="0" shapeId="0" xr:uid="{546093B6-C3EC-415E-BC12-4696D5EF63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relation to the evaluation of the Board, the assessment parameters include evaluation of the Board’s composition, access to
information, the quality of Board processes, accountability and the Board’s performance in relation to discharging its principal
responsibilities.
AR p71</t>
        </r>
      </text>
    </comment>
    <comment ref="BP55" authorId="0" shapeId="0" xr:uid="{D22DC72A-B83E-48DF-81C5-07CCDAB0FEC1}">
      <text>
        <r>
          <rPr>
            <b/>
            <sz val="9"/>
            <color indexed="81"/>
            <rFont val="Tahoma"/>
            <family val="2"/>
          </rPr>
          <t>Author:</t>
        </r>
        <r>
          <rPr>
            <sz val="9"/>
            <color indexed="81"/>
            <rFont val="Tahoma"/>
            <family val="2"/>
          </rPr>
          <t xml:space="preserve">
AR, p83</t>
        </r>
      </text>
    </comment>
    <comment ref="BQ55" authorId="0" shapeId="0" xr:uid="{F04C16DC-755D-451F-A636-C75E22CE31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R55" authorId="0" shapeId="0" xr:uid="{7F2C0368-A557-4076-98B8-AE6F7A6A66BC}">
      <text>
        <r>
          <rPr>
            <b/>
            <sz val="9"/>
            <color indexed="81"/>
            <rFont val="Tahoma"/>
            <family val="2"/>
          </rPr>
          <t>Author:</t>
        </r>
        <r>
          <rPr>
            <sz val="9"/>
            <color indexed="81"/>
            <rFont val="Tahoma"/>
            <family val="2"/>
          </rPr>
          <t xml:space="preserve">
AR, p98 - 99</t>
        </r>
      </text>
    </comment>
    <comment ref="BS55" authorId="0" shapeId="0" xr:uid="{F13A7964-F01D-41F2-A3FF-BF32F5C19AC6}">
      <text>
        <r>
          <rPr>
            <b/>
            <sz val="9"/>
            <color indexed="81"/>
            <rFont val="Tahoma"/>
            <family val="2"/>
          </rPr>
          <t>Author:</t>
        </r>
        <r>
          <rPr>
            <sz val="9"/>
            <color indexed="81"/>
            <rFont val="Tahoma"/>
            <family val="2"/>
          </rPr>
          <t xml:space="preserve">
AR, p77</t>
        </r>
      </text>
    </comment>
    <comment ref="BU55" authorId="0" shapeId="0" xr:uid="{FFEBC8E9-C657-4326-A5F6-79E4C3C58EBF}">
      <text>
        <r>
          <rPr>
            <b/>
            <sz val="9"/>
            <color indexed="81"/>
            <rFont val="Tahoma"/>
            <family val="2"/>
          </rPr>
          <t>Author:</t>
        </r>
        <r>
          <rPr>
            <sz val="9"/>
            <color indexed="81"/>
            <rFont val="Tahoma"/>
            <family val="2"/>
          </rPr>
          <t xml:space="preserve">
AR, p42 - 43</t>
        </r>
      </text>
    </comment>
    <comment ref="BW55" authorId="0" shapeId="0" xr:uid="{121C23F0-9BB8-4C33-A531-A61BC49BB24C}">
      <text>
        <r>
          <rPr>
            <b/>
            <sz val="9"/>
            <color indexed="81"/>
            <rFont val="Tahoma"/>
            <family val="2"/>
          </rPr>
          <t>Author:</t>
        </r>
        <r>
          <rPr>
            <sz val="9"/>
            <color indexed="81"/>
            <rFont val="Tahoma"/>
            <family val="2"/>
          </rPr>
          <t xml:space="preserve">
AR, p126</t>
        </r>
      </text>
    </comment>
    <comment ref="BX55" authorId="0" shapeId="0" xr:uid="{C39229FD-20B9-440E-A8A7-65CAF0BDED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BY55" authorId="0" shapeId="0" xr:uid="{CF20C6B9-B52E-45BE-8F40-89F12A87DB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55" authorId="0" shapeId="0" xr:uid="{2BC6CB87-60EA-4DB3-A9D0-7538FA2BDE1F}">
      <text>
        <r>
          <rPr>
            <b/>
            <sz val="9"/>
            <color indexed="81"/>
            <rFont val="Tahoma"/>
            <family val="2"/>
          </rPr>
          <t>Author:</t>
        </r>
        <r>
          <rPr>
            <sz val="9"/>
            <color indexed="81"/>
            <rFont val="Tahoma"/>
            <family val="2"/>
          </rPr>
          <t xml:space="preserve">
AR pg 47</t>
        </r>
      </text>
    </comment>
    <comment ref="CA55" authorId="0" shapeId="0" xr:uid="{4419298A-D269-4E54-8746-529C3AAB57E6}">
      <text>
        <r>
          <rPr>
            <b/>
            <sz val="9"/>
            <color indexed="81"/>
            <rFont val="Tahoma"/>
            <family val="2"/>
          </rPr>
          <t>Author:</t>
        </r>
        <r>
          <rPr>
            <sz val="9"/>
            <color indexed="81"/>
            <rFont val="Tahoma"/>
            <family val="2"/>
          </rPr>
          <t xml:space="preserve">
AR pg 86</t>
        </r>
      </text>
    </comment>
    <comment ref="CB55" authorId="0" shapeId="0" xr:uid="{4D9D3526-D4DD-4E2A-80BC-F0D591F5E5B8}">
      <text>
        <r>
          <rPr>
            <b/>
            <sz val="9"/>
            <color indexed="81"/>
            <rFont val="Tahoma"/>
            <family val="2"/>
          </rPr>
          <t>Author:</t>
        </r>
        <r>
          <rPr>
            <sz val="9"/>
            <color indexed="81"/>
            <rFont val="Tahoma"/>
            <family val="2"/>
          </rPr>
          <t xml:space="preserve">
AR pg.196</t>
        </r>
      </text>
    </comment>
    <comment ref="CC55" authorId="0" shapeId="0" xr:uid="{6CDE847D-3602-4DE1-A253-1874AF8545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5" authorId="0" shapeId="0" xr:uid="{BD0F8244-5CF8-46DE-A035-8D9E01549E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55" authorId="0" shapeId="0" xr:uid="{7DDD35C5-5D4C-4E47-9DF1-F5866EC02242}">
      <text>
        <r>
          <rPr>
            <b/>
            <sz val="9"/>
            <color indexed="81"/>
            <rFont val="Tahoma"/>
            <family val="2"/>
          </rPr>
          <t>Author:</t>
        </r>
        <r>
          <rPr>
            <sz val="9"/>
            <color indexed="81"/>
            <rFont val="Tahoma"/>
            <family val="2"/>
          </rPr>
          <t xml:space="preserve">
AR pg 56</t>
        </r>
      </text>
    </comment>
    <comment ref="CG55" authorId="0" shapeId="0" xr:uid="{531AB080-1606-44D6-9220-8B7EF0D5A004}">
      <text>
        <r>
          <rPr>
            <b/>
            <sz val="9"/>
            <color indexed="81"/>
            <rFont val="Tahoma"/>
            <family val="2"/>
          </rPr>
          <t>Author:</t>
        </r>
        <r>
          <rPr>
            <sz val="9"/>
            <color indexed="81"/>
            <rFont val="Tahoma"/>
            <family val="2"/>
          </rPr>
          <t xml:space="preserve">
AR pg 93</t>
        </r>
      </text>
    </comment>
    <comment ref="CH55" authorId="0" shapeId="0" xr:uid="{6CAB12A7-6FFB-4939-A9AA-DF34D464DEA5}">
      <text>
        <r>
          <rPr>
            <b/>
            <sz val="9"/>
            <color indexed="81"/>
            <rFont val="Tahoma"/>
            <family val="2"/>
          </rPr>
          <t>Author:</t>
        </r>
        <r>
          <rPr>
            <sz val="9"/>
            <color indexed="81"/>
            <rFont val="Tahoma"/>
            <family val="2"/>
          </rPr>
          <t xml:space="preserve">
AR 32</t>
        </r>
      </text>
    </comment>
    <comment ref="CI55" authorId="0" shapeId="0" xr:uid="{541AA9A9-DD19-4E4C-9A9E-7B9317A7198F}">
      <text>
        <r>
          <rPr>
            <b/>
            <sz val="9"/>
            <color indexed="81"/>
            <rFont val="Tahoma"/>
            <family val="2"/>
          </rPr>
          <t>Author:</t>
        </r>
        <r>
          <rPr>
            <sz val="9"/>
            <color indexed="81"/>
            <rFont val="Tahoma"/>
            <family val="2"/>
          </rPr>
          <t xml:space="preserve">
AR pg 80-81</t>
        </r>
      </text>
    </comment>
    <comment ref="CJ55" authorId="0" shapeId="0" xr:uid="{8F1D0F1A-67F6-4A71-BBD4-18395D76AC8B}">
      <text>
        <r>
          <rPr>
            <b/>
            <sz val="9"/>
            <color indexed="81"/>
            <rFont val="Tahoma"/>
            <family val="2"/>
          </rPr>
          <t>Author:</t>
        </r>
        <r>
          <rPr>
            <sz val="9"/>
            <color indexed="81"/>
            <rFont val="Tahoma"/>
            <family val="2"/>
          </rPr>
          <t xml:space="preserve">
AR 40-42</t>
        </r>
      </text>
    </comment>
    <comment ref="CK55" authorId="0" shapeId="0" xr:uid="{6B9F6ABE-9185-4854-8A1E-ECC0242C0E82}">
      <text>
        <r>
          <rPr>
            <b/>
            <sz val="9"/>
            <color indexed="81"/>
            <rFont val="Tahoma"/>
            <family val="2"/>
          </rPr>
          <t>Author:</t>
        </r>
        <r>
          <rPr>
            <sz val="9"/>
            <color indexed="81"/>
            <rFont val="Tahoma"/>
            <family val="2"/>
          </rPr>
          <t xml:space="preserve">
AR,66</t>
        </r>
      </text>
    </comment>
    <comment ref="CL55" authorId="0" shapeId="0" xr:uid="{749DD5F8-579B-409A-B559-F8A984287BD0}">
      <text>
        <r>
          <rPr>
            <b/>
            <sz val="9"/>
            <color indexed="81"/>
            <rFont val="Tahoma"/>
            <family val="2"/>
          </rPr>
          <t>Author:</t>
        </r>
        <r>
          <rPr>
            <sz val="9"/>
            <color indexed="81"/>
            <rFont val="Tahoma"/>
            <family val="2"/>
          </rPr>
          <t xml:space="preserve">
ar 43</t>
        </r>
      </text>
    </comment>
    <comment ref="CM55" authorId="0" shapeId="0" xr:uid="{BB62877E-0D2A-4196-849E-937031EBE788}">
      <text>
        <r>
          <rPr>
            <b/>
            <sz val="9"/>
            <color indexed="81"/>
            <rFont val="Tahoma"/>
            <family val="2"/>
          </rPr>
          <t>Author:</t>
        </r>
        <r>
          <rPr>
            <sz val="9"/>
            <color indexed="81"/>
            <rFont val="Tahoma"/>
            <family val="2"/>
          </rPr>
          <t xml:space="preserve">
ar 59</t>
        </r>
      </text>
    </comment>
    <comment ref="CN55" authorId="0" shapeId="0" xr:uid="{FFB93990-A198-46DE-A2A4-CC41B25613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CO55" authorId="0" shapeId="0" xr:uid="{2AAF9320-4EA6-4B7E-A6B6-219EFEFC5C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5" authorId="0" shapeId="0" xr:uid="{7CEB3AA9-A6AA-4090-890F-C6F69C575F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R55" authorId="0" shapeId="0" xr:uid="{E5C8EABA-3F0D-4BDA-BB56-5D8E298DC119}">
      <text>
        <r>
          <rPr>
            <b/>
            <sz val="9"/>
            <color indexed="81"/>
            <rFont val="Tahoma"/>
            <family val="2"/>
          </rPr>
          <t>Author:</t>
        </r>
        <r>
          <rPr>
            <sz val="9"/>
            <color indexed="81"/>
            <rFont val="Tahoma"/>
            <family val="2"/>
          </rPr>
          <t xml:space="preserve">
AR (pdf), p. 19</t>
        </r>
      </text>
    </comment>
    <comment ref="CS55" authorId="0" shapeId="0" xr:uid="{A5254AF6-FF5B-415B-9F8B-52A7438128A2}">
      <text>
        <r>
          <rPr>
            <b/>
            <sz val="9"/>
            <color indexed="81"/>
            <rFont val="Tahoma"/>
            <family val="2"/>
          </rPr>
          <t>Author:</t>
        </r>
        <r>
          <rPr>
            <sz val="9"/>
            <color indexed="81"/>
            <rFont val="Tahoma"/>
            <family val="2"/>
          </rPr>
          <t xml:space="preserve">
AR, p. 52</t>
        </r>
      </text>
    </comment>
    <comment ref="CT55" authorId="0" shapeId="0" xr:uid="{ECE31A0D-6E68-445F-8588-8F68AB0ACF39}">
      <text>
        <r>
          <rPr>
            <b/>
            <sz val="9"/>
            <color indexed="81"/>
            <rFont val="Tahoma"/>
            <family val="2"/>
          </rPr>
          <t>Author:</t>
        </r>
        <r>
          <rPr>
            <sz val="9"/>
            <color indexed="81"/>
            <rFont val="Tahoma"/>
            <family val="2"/>
          </rPr>
          <t xml:space="preserve">
AR pg.27</t>
        </r>
      </text>
    </comment>
    <comment ref="CU55" authorId="0" shapeId="0" xr:uid="{2EDE547B-6176-4350-9F7F-B4BA08487A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"which takes into consideration factors such as its
structure, conduct of meetings, risk management and internal controls, strategic leadership and relationship with the Management. The NC also assesses the Board’s performance
based on a set of quantitative criteria and financial performance indicators.</t>
        </r>
      </text>
    </comment>
    <comment ref="CV55" authorId="0" shapeId="0" xr:uid="{9B74298A-A158-4E2B-AE12-4A787C49F0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"On the initiative of the Nomination Committee and in line with past practice, each Director, on an annual basis,
undertakes a self-assessment exercise of the performance of the Board as a whole, of each of its Committees,
and of himself/herself taking into relevant consideration the roles and responsibilities of Directors pursuant to
the Code and the results of the Company’s business operations."</t>
        </r>
      </text>
    </comment>
    <comment ref="CW55" authorId="0" shapeId="0" xr:uid="{629280EF-3BC2-468B-A1F9-2CB39A4F856B}">
      <text>
        <r>
          <rPr>
            <b/>
            <sz val="9"/>
            <color indexed="81"/>
            <rFont val="Tahoma"/>
            <family val="2"/>
          </rPr>
          <t>Author:</t>
        </r>
        <r>
          <rPr>
            <sz val="9"/>
            <color indexed="81"/>
            <rFont val="Tahoma"/>
            <family val="2"/>
          </rPr>
          <t xml:space="preserve">
AR pg.18</t>
        </r>
      </text>
    </comment>
    <comment ref="CX55" authorId="0" shapeId="0" xr:uid="{74DD544D-C051-4B39-8DEC-15D360373FC8}">
      <text>
        <r>
          <rPr>
            <b/>
            <sz val="9"/>
            <color indexed="81"/>
            <rFont val="Tahoma"/>
            <family val="2"/>
          </rPr>
          <t>Author:</t>
        </r>
        <r>
          <rPr>
            <sz val="9"/>
            <color indexed="81"/>
            <rFont val="Tahoma"/>
            <family val="2"/>
          </rPr>
          <t xml:space="preserve">
AR, pg 41 &amp; 42</t>
        </r>
      </text>
    </comment>
    <comment ref="CY55" authorId="0" shapeId="0" xr:uid="{B1A2076B-B361-4B4F-AFB4-8D008B6CF01C}">
      <text>
        <r>
          <rPr>
            <b/>
            <sz val="9"/>
            <color indexed="81"/>
            <rFont val="Tahoma"/>
            <family val="2"/>
          </rPr>
          <t>Author:</t>
        </r>
        <r>
          <rPr>
            <sz val="9"/>
            <color indexed="81"/>
            <rFont val="Tahoma"/>
            <family val="2"/>
          </rPr>
          <t xml:space="preserve">
AR pg 96</t>
        </r>
      </text>
    </comment>
    <comment ref="CZ55" authorId="0" shapeId="0" xr:uid="{4725CA0F-58C0-4E13-A143-0ADF4F3670FE}">
      <text>
        <r>
          <rPr>
            <b/>
            <sz val="9"/>
            <color indexed="81"/>
            <rFont val="Tahoma"/>
            <family val="2"/>
          </rPr>
          <t>Author:</t>
        </r>
        <r>
          <rPr>
            <sz val="9"/>
            <color indexed="81"/>
            <rFont val="Tahoma"/>
            <family val="2"/>
          </rPr>
          <t xml:space="preserve">
AR,75</t>
        </r>
      </text>
    </comment>
    <comment ref="DA55" authorId="0" shapeId="0" xr:uid="{6C7A436F-843A-42B8-BD4E-30CBB488BE52}">
      <text>
        <r>
          <rPr>
            <b/>
            <sz val="9"/>
            <color indexed="81"/>
            <rFont val="Tahoma"/>
            <family val="2"/>
          </rPr>
          <t>Author:</t>
        </r>
        <r>
          <rPr>
            <sz val="9"/>
            <color indexed="81"/>
            <rFont val="Tahoma"/>
            <family val="2"/>
          </rPr>
          <t xml:space="preserve">
AR,61</t>
        </r>
      </text>
    </comment>
    <comment ref="DB55" authorId="0" shapeId="0" xr:uid="{E018979F-E51C-4995-AD80-C20DDD3023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C55" authorId="0" shapeId="0" xr:uid="{946DC70F-7642-4AFE-A4A2-0ADA5422C984}">
      <text>
        <r>
          <rPr>
            <b/>
            <sz val="9"/>
            <color indexed="81"/>
            <rFont val="Tahoma"/>
            <family val="2"/>
          </rPr>
          <t>Author:</t>
        </r>
        <r>
          <rPr>
            <sz val="9"/>
            <color indexed="81"/>
            <rFont val="Tahoma"/>
            <family val="2"/>
          </rPr>
          <t xml:space="preserve">
AR, p. 92</t>
        </r>
      </text>
    </comment>
    <comment ref="DD55" authorId="0" shapeId="0" xr:uid="{5E28302B-F6B4-460B-8FB5-DF36BABEE017}">
      <text>
        <r>
          <rPr>
            <b/>
            <sz val="9"/>
            <color indexed="81"/>
            <rFont val="Tahoma"/>
            <family val="2"/>
          </rPr>
          <t>Author:</t>
        </r>
        <r>
          <rPr>
            <sz val="9"/>
            <color indexed="81"/>
            <rFont val="Tahoma"/>
            <family val="2"/>
          </rPr>
          <t xml:space="preserve">
AR, p. 61</t>
        </r>
      </text>
    </comment>
    <comment ref="DE55" authorId="0" shapeId="0" xr:uid="{5E6463B2-B93E-4C17-9A8B-992B24DC97D9}">
      <text>
        <r>
          <rPr>
            <b/>
            <sz val="9"/>
            <color indexed="81"/>
            <rFont val="Tahoma"/>
            <family val="2"/>
          </rPr>
          <t>Author:</t>
        </r>
        <r>
          <rPr>
            <sz val="9"/>
            <color indexed="81"/>
            <rFont val="Tahoma"/>
            <family val="2"/>
          </rPr>
          <t xml:space="preserve">
AR,33</t>
        </r>
      </text>
    </comment>
    <comment ref="DF55" authorId="0" shapeId="0" xr:uid="{B1863E5C-196F-4CD7-9819-2F293B657D25}">
      <text>
        <r>
          <rPr>
            <b/>
            <sz val="9"/>
            <color indexed="81"/>
            <rFont val="Tahoma"/>
            <family val="2"/>
          </rPr>
          <t>Author:</t>
        </r>
        <r>
          <rPr>
            <sz val="9"/>
            <color indexed="81"/>
            <rFont val="Tahoma"/>
            <family val="2"/>
          </rPr>
          <t xml:space="preserve">
AR pg 43</t>
        </r>
      </text>
    </comment>
    <comment ref="DG55" authorId="0" shapeId="0" xr:uid="{F3AD93C3-A174-4DAD-A861-ABB134B22C2A}">
      <text>
        <r>
          <rPr>
            <b/>
            <sz val="9"/>
            <color indexed="81"/>
            <rFont val="Tahoma"/>
            <family val="2"/>
          </rPr>
          <t>Author:</t>
        </r>
        <r>
          <rPr>
            <sz val="9"/>
            <color indexed="81"/>
            <rFont val="Tahoma"/>
            <family val="2"/>
          </rPr>
          <t xml:space="preserve">
AR, p. 28</t>
        </r>
      </text>
    </comment>
    <comment ref="DH55" authorId="0" shapeId="0" xr:uid="{4B78DD9B-0B85-4CDB-B26B-845AE6F4FAE8}">
      <text>
        <r>
          <rPr>
            <b/>
            <sz val="9"/>
            <color indexed="81"/>
            <rFont val="Tahoma"/>
            <family val="2"/>
          </rPr>
          <t>Author:</t>
        </r>
        <r>
          <rPr>
            <sz val="9"/>
            <color indexed="81"/>
            <rFont val="Tahoma"/>
            <family val="2"/>
          </rPr>
          <t xml:space="preserve">
AR pg 19</t>
        </r>
      </text>
    </comment>
    <comment ref="DI55" authorId="0" shapeId="0" xr:uid="{88D65B4E-C6A7-41E1-9180-5596818AA9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55" authorId="0" shapeId="0" xr:uid="{D0BBEF1E-54FC-432B-9B2D-E59CB552F3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60-61</t>
        </r>
      </text>
    </comment>
    <comment ref="DK55" authorId="0" shapeId="0" xr:uid="{DB56C251-E2BA-4877-B198-D2B03AC09689}">
      <text>
        <r>
          <rPr>
            <b/>
            <sz val="9"/>
            <color indexed="81"/>
            <rFont val="Tahoma"/>
            <family val="2"/>
          </rPr>
          <t>Author:</t>
        </r>
        <r>
          <rPr>
            <sz val="9"/>
            <color indexed="81"/>
            <rFont val="Tahoma"/>
            <family val="2"/>
          </rPr>
          <t xml:space="preserve">
AR pg 109</t>
        </r>
      </text>
    </comment>
    <comment ref="DL55" authorId="0" shapeId="0" xr:uid="{24465BD1-8443-4387-B29A-BB65DBA4B273}">
      <text>
        <r>
          <rPr>
            <b/>
            <sz val="9"/>
            <color indexed="81"/>
            <rFont val="Tahoma"/>
            <family val="2"/>
          </rPr>
          <t>Author:</t>
        </r>
        <r>
          <rPr>
            <sz val="9"/>
            <color indexed="81"/>
            <rFont val="Tahoma"/>
            <family val="2"/>
          </rPr>
          <t xml:space="preserve">
AR pg 73</t>
        </r>
      </text>
    </comment>
    <comment ref="DM55" authorId="0" shapeId="0" xr:uid="{DC2673CC-6BCC-47C8-B685-5EEC647F0000}">
      <text>
        <r>
          <rPr>
            <b/>
            <sz val="9"/>
            <color indexed="81"/>
            <rFont val="Tahoma"/>
            <family val="2"/>
          </rPr>
          <t>Author:</t>
        </r>
        <r>
          <rPr>
            <sz val="9"/>
            <color indexed="81"/>
            <rFont val="Tahoma"/>
            <family val="2"/>
          </rPr>
          <t xml:space="preserve">
AR, p. 35</t>
        </r>
      </text>
    </comment>
    <comment ref="DN55" authorId="0" shapeId="0" xr:uid="{B0C21627-59F2-4870-9B9A-6B1AA545A3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55" authorId="0" shapeId="0" xr:uid="{D1B39007-7525-40B3-8184-7F3B69422793}">
      <text>
        <r>
          <rPr>
            <b/>
            <sz val="9"/>
            <color indexed="81"/>
            <rFont val="Tahoma"/>
            <family val="2"/>
          </rPr>
          <t>Author:</t>
        </r>
        <r>
          <rPr>
            <sz val="9"/>
            <color indexed="81"/>
            <rFont val="Tahoma"/>
            <family val="2"/>
          </rPr>
          <t xml:space="preserve">
AR p. 66, In evaluating the Board’s performance, the following areas were
assessed: </t>
        </r>
      </text>
    </comment>
    <comment ref="DP55" authorId="0" shapeId="0" xr:uid="{F313231F-6384-4AEE-9D08-7A153ACF1FE0}">
      <text>
        <r>
          <rPr>
            <b/>
            <sz val="9"/>
            <color indexed="81"/>
            <rFont val="Tahoma"/>
            <family val="2"/>
          </rPr>
          <t>Author:</t>
        </r>
        <r>
          <rPr>
            <sz val="9"/>
            <color indexed="81"/>
            <rFont val="Tahoma"/>
            <family val="2"/>
          </rPr>
          <t xml:space="preserve">
AR, p. 76</t>
        </r>
      </text>
    </comment>
    <comment ref="DQ55" authorId="0" shapeId="0" xr:uid="{D46FB03B-574D-4E79-A78D-1DB4B4017ECB}">
      <text>
        <r>
          <rPr>
            <b/>
            <sz val="9"/>
            <color indexed="81"/>
            <rFont val="Tahoma"/>
            <family val="2"/>
          </rPr>
          <t>Author:</t>
        </r>
        <r>
          <rPr>
            <sz val="9"/>
            <color indexed="81"/>
            <rFont val="Tahoma"/>
            <family val="2"/>
          </rPr>
          <t xml:space="preserve">
AR p. 19, The factors that the NC considers in assessing the effectiveness
of the Board and Board Committees include UOI’s financial
and share performance, conformity with accounting standards,
compliance with applicable laws and regulations, the opinions
and feedback of regulators and rating agencies, overall
achievement of the Board and the Directors’ responses in the
questionnaire which includes an assessment of the adequacy
and effectiveness of the Company’s system of internal controls
and risk management.</t>
        </r>
      </text>
    </comment>
    <comment ref="DR55" authorId="0" shapeId="0" xr:uid="{A044CB6A-B3A8-4351-9E57-5C570D009AF9}">
      <text>
        <r>
          <rPr>
            <b/>
            <sz val="9"/>
            <color indexed="81"/>
            <rFont val="Tahoma"/>
            <family val="2"/>
          </rPr>
          <t>Author:</t>
        </r>
        <r>
          <rPr>
            <sz val="9"/>
            <color indexed="81"/>
            <rFont val="Tahoma"/>
            <family val="2"/>
          </rPr>
          <t xml:space="preserve">
AR, p.47-48</t>
        </r>
      </text>
    </comment>
    <comment ref="DS55" authorId="0" shapeId="0" xr:uid="{0FD9AB33-3613-4396-AB33-8EFBB630BE5A}">
      <text>
        <r>
          <rPr>
            <b/>
            <sz val="9"/>
            <color indexed="81"/>
            <rFont val="Tahoma"/>
            <family val="2"/>
          </rPr>
          <t>Author:</t>
        </r>
        <r>
          <rPr>
            <sz val="9"/>
            <color indexed="81"/>
            <rFont val="Tahoma"/>
            <family val="2"/>
          </rPr>
          <t xml:space="preserve">
AR p. 71, The evaluation criteria encompasses, inter alia, assessment of the size, independence and quality of the Board
composition...</t>
        </r>
      </text>
    </comment>
    <comment ref="DT55" authorId="0" shapeId="0" xr:uid="{1CE40DAD-200B-44B7-A344-0E450D6EE4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55" authorId="0" shapeId="0" xr:uid="{798CF5F1-E08C-4C79-B9D3-A62E251A15EA}">
      <text>
        <r>
          <rPr>
            <b/>
            <sz val="9"/>
            <color indexed="81"/>
            <rFont val="Tahoma"/>
            <family val="2"/>
          </rPr>
          <t>Author:</t>
        </r>
        <r>
          <rPr>
            <sz val="9"/>
            <color indexed="81"/>
            <rFont val="Tahoma"/>
            <family val="2"/>
          </rPr>
          <t xml:space="preserve">
AR pg.29</t>
        </r>
      </text>
    </comment>
    <comment ref="DV55" authorId="0" shapeId="0" xr:uid="{8C68B35E-BC82-4874-9546-227F11D6550B}">
      <text>
        <r>
          <rPr>
            <b/>
            <sz val="9"/>
            <color indexed="81"/>
            <rFont val="Tahoma"/>
            <family val="2"/>
          </rPr>
          <t>Author:</t>
        </r>
        <r>
          <rPr>
            <sz val="9"/>
            <color indexed="81"/>
            <rFont val="Tahoma"/>
            <family val="2"/>
          </rPr>
          <t xml:space="preserve">
AR pg.42</t>
        </r>
      </text>
    </comment>
    <comment ref="DW55" authorId="0" shapeId="0" xr:uid="{79218FC5-90D3-4B1F-9CB2-F90BE636E59E}">
      <text>
        <r>
          <rPr>
            <b/>
            <sz val="9"/>
            <color indexed="81"/>
            <rFont val="Tahoma"/>
            <family val="2"/>
          </rPr>
          <t>Author:</t>
        </r>
        <r>
          <rPr>
            <sz val="9"/>
            <color indexed="81"/>
            <rFont val="Tahoma"/>
            <family val="2"/>
          </rPr>
          <t xml:space="preserve">
AR, p58</t>
        </r>
      </text>
    </comment>
    <comment ref="DX55" authorId="0" shapeId="0" xr:uid="{95C375C0-CD46-4AE9-8716-4D52344B0185}">
      <text>
        <r>
          <rPr>
            <b/>
            <sz val="9"/>
            <color indexed="81"/>
            <rFont val="Tahoma"/>
            <family val="2"/>
          </rPr>
          <t>Author:</t>
        </r>
        <r>
          <rPr>
            <sz val="9"/>
            <color indexed="81"/>
            <rFont val="Tahoma"/>
            <family val="2"/>
          </rPr>
          <t xml:space="preserve">
AR pg.58</t>
        </r>
      </text>
    </comment>
    <comment ref="DY55" authorId="0" shapeId="0" xr:uid="{76E8D722-7C90-44D3-B945-865A0A5A952A}">
      <text>
        <r>
          <rPr>
            <b/>
            <sz val="9"/>
            <color indexed="81"/>
            <rFont val="Tahoma"/>
            <family val="2"/>
          </rPr>
          <t>Author:</t>
        </r>
        <r>
          <rPr>
            <sz val="9"/>
            <color indexed="81"/>
            <rFont val="Tahoma"/>
            <family val="2"/>
          </rPr>
          <t xml:space="preserve">
ar 27</t>
        </r>
      </text>
    </comment>
    <comment ref="DZ55" authorId="0" shapeId="0" xr:uid="{048A5CC4-70BC-48B1-8C5C-B8E37FF937D1}">
      <text>
        <r>
          <rPr>
            <b/>
            <sz val="9"/>
            <color indexed="81"/>
            <rFont val="Tahoma"/>
            <family val="2"/>
          </rPr>
          <t>Author:</t>
        </r>
        <r>
          <rPr>
            <sz val="9"/>
            <color indexed="81"/>
            <rFont val="Tahoma"/>
            <family val="2"/>
          </rPr>
          <t xml:space="preserve">
AR pg.70</t>
        </r>
      </text>
    </comment>
    <comment ref="EB55" authorId="0" shapeId="0" xr:uid="{A33C6BBB-8821-444D-BB91-DFF4A507B5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55" authorId="0" shapeId="0" xr:uid="{338D7E10-1A2F-4FD7-8D66-D913ECB4B1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55" authorId="0" shapeId="0" xr:uid="{550BB4C7-442C-4B78-A697-BE6449B72A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E56" authorId="0" shapeId="0" xr:uid="{8B2BD487-2B58-4CBA-8270-20E695798738}">
      <text>
        <r>
          <rPr>
            <b/>
            <sz val="9"/>
            <color indexed="81"/>
            <rFont val="Tahoma"/>
            <family val="2"/>
          </rPr>
          <t>Author:</t>
        </r>
        <r>
          <rPr>
            <sz val="9"/>
            <color indexed="81"/>
            <rFont val="Tahoma"/>
            <family val="2"/>
          </rPr>
          <t xml:space="preserve">
AR pg.20</t>
        </r>
      </text>
    </comment>
    <comment ref="F56" authorId="0" shapeId="0" xr:uid="{56C6B58B-291D-4695-BE9D-06EA5E58F644}">
      <text>
        <r>
          <rPr>
            <b/>
            <sz val="9"/>
            <color indexed="81"/>
            <rFont val="Tahoma"/>
            <family val="2"/>
          </rPr>
          <t>Author:</t>
        </r>
        <r>
          <rPr>
            <sz val="9"/>
            <color indexed="81"/>
            <rFont val="Tahoma"/>
            <family val="2"/>
          </rPr>
          <t xml:space="preserve">
AR pg.33</t>
        </r>
      </text>
    </comment>
    <comment ref="G56" authorId="0" shapeId="0" xr:uid="{2A1EA126-205B-4B49-ACE4-724929D9842A}">
      <text>
        <r>
          <rPr>
            <b/>
            <sz val="9"/>
            <color indexed="81"/>
            <rFont val="Tahoma"/>
            <family val="2"/>
          </rPr>
          <t>Author:</t>
        </r>
        <r>
          <rPr>
            <sz val="9"/>
            <color indexed="81"/>
            <rFont val="Tahoma"/>
            <family val="2"/>
          </rPr>
          <t xml:space="preserve">
AR pg.21</t>
        </r>
      </text>
    </comment>
    <comment ref="H56" authorId="0" shapeId="0" xr:uid="{7DB3FF68-B1A7-4DD2-9B21-690E52EE69A9}">
      <text>
        <r>
          <rPr>
            <b/>
            <sz val="9"/>
            <color indexed="81"/>
            <rFont val="Tahoma"/>
            <family val="2"/>
          </rPr>
          <t>Author:</t>
        </r>
        <r>
          <rPr>
            <sz val="9"/>
            <color indexed="81"/>
            <rFont val="Tahoma"/>
            <family val="2"/>
          </rPr>
          <t xml:space="preserve">
AR, p51</t>
        </r>
      </text>
    </comment>
    <comment ref="I56" authorId="0" shapeId="0" xr:uid="{3421FC4F-B790-4FF4-A86C-91009A9138DA}">
      <text>
        <r>
          <rPr>
            <b/>
            <sz val="9"/>
            <color indexed="81"/>
            <rFont val="Tahoma"/>
            <family val="2"/>
          </rPr>
          <t>Author:</t>
        </r>
        <r>
          <rPr>
            <sz val="9"/>
            <color indexed="81"/>
            <rFont val="Tahoma"/>
            <family val="2"/>
          </rPr>
          <t xml:space="preserve">
AR pg.66</t>
        </r>
      </text>
    </comment>
    <comment ref="J56" authorId="0" shapeId="0" xr:uid="{23C03C49-5190-484E-B030-9ADA79691862}">
      <text>
        <r>
          <rPr>
            <b/>
            <sz val="9"/>
            <color indexed="81"/>
            <rFont val="Tahoma"/>
            <family val="2"/>
          </rPr>
          <t>Author:</t>
        </r>
        <r>
          <rPr>
            <sz val="9"/>
            <color indexed="81"/>
            <rFont val="Tahoma"/>
            <family val="2"/>
          </rPr>
          <t xml:space="preserve">
AR pg.30</t>
        </r>
      </text>
    </comment>
    <comment ref="K56" authorId="0" shapeId="0" xr:uid="{0DECB934-6310-44D2-86BF-D1639CEBF267}">
      <text>
        <r>
          <rPr>
            <b/>
            <sz val="9"/>
            <color indexed="81"/>
            <rFont val="Tahoma"/>
            <family val="2"/>
          </rPr>
          <t>Author:</t>
        </r>
        <r>
          <rPr>
            <sz val="9"/>
            <color indexed="81"/>
            <rFont val="Tahoma"/>
            <family val="2"/>
          </rPr>
          <t xml:space="preserve">
AR pg.21</t>
        </r>
      </text>
    </comment>
    <comment ref="M56" authorId="0" shapeId="0" xr:uid="{4B3079C8-98D9-4660-BCDB-5C1EFC8D9A49}">
      <text>
        <r>
          <rPr>
            <b/>
            <sz val="9"/>
            <color indexed="81"/>
            <rFont val="Tahoma"/>
            <family val="2"/>
          </rPr>
          <t>Author:</t>
        </r>
        <r>
          <rPr>
            <sz val="9"/>
            <color indexed="81"/>
            <rFont val="Tahoma"/>
            <family val="2"/>
          </rPr>
          <t xml:space="preserve">
AR pg.82</t>
        </r>
      </text>
    </comment>
    <comment ref="O56" authorId="0" shapeId="0" xr:uid="{46913CA5-AAC1-41B1-8A3B-68E1C0002747}">
      <text>
        <r>
          <rPr>
            <b/>
            <sz val="9"/>
            <color indexed="81"/>
            <rFont val="Tahoma"/>
            <family val="2"/>
          </rPr>
          <t>Author:</t>
        </r>
        <r>
          <rPr>
            <sz val="9"/>
            <color indexed="81"/>
            <rFont val="Tahoma"/>
            <family val="2"/>
          </rPr>
          <t xml:space="preserve">
AR, p30 - 31</t>
        </r>
      </text>
    </comment>
    <comment ref="P56" authorId="0" shapeId="0" xr:uid="{EA5AB666-D952-4DFA-8D52-15437A5A9850}">
      <text>
        <r>
          <rPr>
            <b/>
            <sz val="9"/>
            <color indexed="81"/>
            <rFont val="Tahoma"/>
            <family val="2"/>
          </rPr>
          <t>Author:</t>
        </r>
        <r>
          <rPr>
            <sz val="9"/>
            <color indexed="81"/>
            <rFont val="Tahoma"/>
            <family val="2"/>
          </rPr>
          <t xml:space="preserve">
AR, p28</t>
        </r>
      </text>
    </comment>
    <comment ref="Q56" authorId="0" shapeId="0" xr:uid="{E5619258-AFE6-4BAB-A395-BB5CA839C576}">
      <text>
        <r>
          <rPr>
            <b/>
            <sz val="9"/>
            <color indexed="81"/>
            <rFont val="Tahoma"/>
            <family val="2"/>
          </rPr>
          <t>Author:</t>
        </r>
        <r>
          <rPr>
            <sz val="9"/>
            <color indexed="81"/>
            <rFont val="Tahoma"/>
            <family val="2"/>
          </rPr>
          <t xml:space="preserve">
AR, p93 - 94</t>
        </r>
      </text>
    </comment>
    <comment ref="R56" authorId="0" shapeId="0" xr:uid="{93C4850E-8F09-4B28-B303-F861C24647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S56" authorId="0" shapeId="0" xr:uid="{52AED2A4-04D8-41E2-80F8-24319B5C02D3}">
      <text>
        <r>
          <rPr>
            <b/>
            <sz val="9"/>
            <color indexed="81"/>
            <rFont val="Tahoma"/>
            <family val="2"/>
          </rPr>
          <t>Author:</t>
        </r>
        <r>
          <rPr>
            <sz val="9"/>
            <color indexed="81"/>
            <rFont val="Tahoma"/>
            <family val="2"/>
          </rPr>
          <t xml:space="preserve">
AR, p19</t>
        </r>
      </text>
    </comment>
    <comment ref="T56" authorId="0" shapeId="0" xr:uid="{100B748F-2C53-493D-AD5E-98E1E0A3D13A}">
      <text>
        <r>
          <rPr>
            <b/>
            <sz val="9"/>
            <color indexed="81"/>
            <rFont val="Tahoma"/>
            <family val="2"/>
          </rPr>
          <t>Author:</t>
        </r>
        <r>
          <rPr>
            <sz val="9"/>
            <color indexed="81"/>
            <rFont val="Tahoma"/>
            <family val="2"/>
          </rPr>
          <t xml:space="preserve">
AR pg.57
</t>
        </r>
      </text>
    </comment>
    <comment ref="U56" authorId="0" shapeId="0" xr:uid="{AE71FDD7-FBC9-4B72-B238-3A1A80315F97}">
      <text>
        <r>
          <rPr>
            <b/>
            <sz val="9"/>
            <color indexed="81"/>
            <rFont val="Tahoma"/>
            <family val="2"/>
          </rPr>
          <t>Author:</t>
        </r>
        <r>
          <rPr>
            <sz val="9"/>
            <color indexed="81"/>
            <rFont val="Tahoma"/>
            <family val="2"/>
          </rPr>
          <t xml:space="preserve">
AR pg 50</t>
        </r>
      </text>
    </comment>
    <comment ref="V56" authorId="0" shapeId="0" xr:uid="{3319CE3B-B2E9-475D-B5E8-46041E6E9560}">
      <text>
        <r>
          <rPr>
            <b/>
            <sz val="9"/>
            <color indexed="81"/>
            <rFont val="Tahoma"/>
            <family val="2"/>
          </rPr>
          <t>Author:</t>
        </r>
        <r>
          <rPr>
            <sz val="9"/>
            <color indexed="81"/>
            <rFont val="Tahoma"/>
            <family val="2"/>
          </rPr>
          <t xml:space="preserve">
AR pg 60</t>
        </r>
      </text>
    </comment>
    <comment ref="X56" authorId="0" shapeId="0" xr:uid="{9883F2F9-527D-4EB4-85FC-831E28BC34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Y56" authorId="0" shapeId="0" xr:uid="{5F51C2A8-0AD3-4F51-9A4B-18F17C64FDDA}">
      <text>
        <r>
          <rPr>
            <b/>
            <sz val="9"/>
            <color indexed="81"/>
            <rFont val="Tahoma"/>
            <family val="2"/>
          </rPr>
          <t>Author:</t>
        </r>
        <r>
          <rPr>
            <sz val="9"/>
            <color indexed="81"/>
            <rFont val="Tahoma"/>
            <family val="2"/>
          </rPr>
          <t xml:space="preserve">
AR p. 59, Evaluation of Individual Directors </t>
        </r>
      </text>
    </comment>
    <comment ref="Z56" authorId="0" shapeId="0" xr:uid="{0DBB3E60-6A36-4826-A725-FB08F1A409B6}">
      <text>
        <r>
          <rPr>
            <b/>
            <sz val="9"/>
            <color indexed="81"/>
            <rFont val="Tahoma"/>
            <family val="2"/>
          </rPr>
          <t>Author:</t>
        </r>
        <r>
          <rPr>
            <sz val="9"/>
            <color indexed="81"/>
            <rFont val="Tahoma"/>
            <family val="2"/>
          </rPr>
          <t xml:space="preserve">
AR pg 43-44</t>
        </r>
      </text>
    </comment>
    <comment ref="AA56" authorId="0" shapeId="0" xr:uid="{7C1A489B-2B5B-43D4-BEA8-DC05BFCEA9DE}">
      <text>
        <r>
          <rPr>
            <b/>
            <sz val="9"/>
            <color indexed="81"/>
            <rFont val="Tahoma"/>
            <family val="2"/>
          </rPr>
          <t>Author:</t>
        </r>
        <r>
          <rPr>
            <sz val="9"/>
            <color indexed="81"/>
            <rFont val="Tahoma"/>
            <family val="2"/>
          </rPr>
          <t xml:space="preserve">
AR pg 40</t>
        </r>
      </text>
    </comment>
    <comment ref="AB56" authorId="0" shapeId="0" xr:uid="{6AA4CB8E-1121-486C-8625-ECD6DDA996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C56" authorId="0" shapeId="0" xr:uid="{38BC4F87-FCA0-4991-A2EF-24ED5A23F1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
Lacking in detail though</t>
        </r>
      </text>
    </comment>
    <comment ref="AD56" authorId="0" shapeId="0" xr:uid="{99971EFC-E445-4B9D-B4D4-F256F019E8FA}">
      <text>
        <r>
          <rPr>
            <b/>
            <sz val="9"/>
            <color indexed="81"/>
            <rFont val="Tahoma"/>
            <family val="2"/>
          </rPr>
          <t>Author:</t>
        </r>
        <r>
          <rPr>
            <sz val="9"/>
            <color indexed="81"/>
            <rFont val="Tahoma"/>
            <family val="2"/>
          </rPr>
          <t xml:space="preserve">
AR p. 37, Individual Director and Chairman Evaluation</t>
        </r>
      </text>
    </comment>
    <comment ref="AF56" authorId="0" shapeId="0" xr:uid="{FB574894-173F-4538-A209-C350809A676C}">
      <text>
        <r>
          <rPr>
            <b/>
            <sz val="9"/>
            <color indexed="81"/>
            <rFont val="Tahoma"/>
            <family val="2"/>
          </rPr>
          <t>Author:</t>
        </r>
        <r>
          <rPr>
            <sz val="9"/>
            <color indexed="81"/>
            <rFont val="Tahoma"/>
            <family val="2"/>
          </rPr>
          <t xml:space="preserve">
Ar 27</t>
        </r>
      </text>
    </comment>
    <comment ref="AI56" authorId="0" shapeId="0" xr:uid="{41436660-C114-4CC9-8105-B6EB7B722A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"All the Directors are required to complete the following appraisal forms annually:
• Board Assessment
• Board Committee Assessment for the AC &amp; RMC, the NC and the RC
• Board Chairman Assessment
• Director Peer Assessment"</t>
        </r>
      </text>
    </comment>
    <comment ref="AJ56" authorId="0" shapeId="0" xr:uid="{050363A6-4721-4B5E-80EC-31318CEEC1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6" authorId="0" shapeId="0" xr:uid="{069D7A08-0469-4453-8CB9-4D0AE60FA3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M56" authorId="0" shapeId="0" xr:uid="{5028EF15-DADC-43A2-9B83-4C188636A995}">
      <text>
        <r>
          <rPr>
            <b/>
            <sz val="9"/>
            <color indexed="81"/>
            <rFont val="Tahoma"/>
            <family val="2"/>
          </rPr>
          <t>Author:</t>
        </r>
        <r>
          <rPr>
            <sz val="9"/>
            <color indexed="81"/>
            <rFont val="Tahoma"/>
            <family val="2"/>
          </rPr>
          <t xml:space="preserve">
AR pg.50</t>
        </r>
      </text>
    </comment>
    <comment ref="AN56" authorId="0" shapeId="0" xr:uid="{B945325B-ABE0-431E-BA44-02DAD80792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P56" authorId="0" shapeId="0" xr:uid="{D0493CC4-6B1F-48FE-A8EA-0EB4E9D0C7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56" authorId="0" shapeId="0" xr:uid="{B2180FE9-2202-4620-BFC6-2E5101A5DF84}">
      <text>
        <r>
          <rPr>
            <b/>
            <sz val="9"/>
            <color indexed="81"/>
            <rFont val="Tahoma"/>
            <family val="2"/>
          </rPr>
          <t>Author:</t>
        </r>
        <r>
          <rPr>
            <sz val="9"/>
            <color indexed="81"/>
            <rFont val="Tahoma"/>
            <family val="2"/>
          </rPr>
          <t xml:space="preserve">
AR, p. 33</t>
        </r>
      </text>
    </comment>
    <comment ref="AR56" authorId="0" shapeId="0" xr:uid="{0638F4AE-F319-44F7-82A6-4BFDF5D25478}">
      <text>
        <r>
          <rPr>
            <b/>
            <sz val="9"/>
            <color indexed="81"/>
            <rFont val="Tahoma"/>
            <family val="2"/>
          </rPr>
          <t>Author:</t>
        </r>
        <r>
          <rPr>
            <sz val="9"/>
            <color indexed="81"/>
            <rFont val="Tahoma"/>
            <family val="2"/>
          </rPr>
          <t xml:space="preserve">
AR,14</t>
        </r>
      </text>
    </comment>
    <comment ref="AT56" authorId="0" shapeId="0" xr:uid="{C7E2AC22-787C-4415-A811-857B7F394FC2}">
      <text>
        <r>
          <rPr>
            <b/>
            <sz val="9"/>
            <color indexed="81"/>
            <rFont val="Tahoma"/>
            <family val="2"/>
          </rPr>
          <t>Author:</t>
        </r>
        <r>
          <rPr>
            <sz val="9"/>
            <color indexed="81"/>
            <rFont val="Tahoma"/>
            <family val="2"/>
          </rPr>
          <t xml:space="preserve">
AR, governance report, pg 19 &amp; 20</t>
        </r>
      </text>
    </comment>
    <comment ref="AU56" authorId="0" shapeId="0" xr:uid="{31421FBE-63A2-4260-B89C-C071F8ABDB41}">
      <text>
        <r>
          <rPr>
            <b/>
            <sz val="9"/>
            <color indexed="81"/>
            <rFont val="Tahoma"/>
            <family val="2"/>
          </rPr>
          <t>Author:</t>
        </r>
        <r>
          <rPr>
            <sz val="9"/>
            <color indexed="81"/>
            <rFont val="Tahoma"/>
            <family val="2"/>
          </rPr>
          <t xml:space="preserve">
AR, 39</t>
        </r>
      </text>
    </comment>
    <comment ref="AV56" authorId="0" shapeId="0" xr:uid="{DA3D170D-DEE7-45D1-8C2C-ADFB643E7F11}">
      <text>
        <r>
          <rPr>
            <b/>
            <sz val="9"/>
            <color indexed="81"/>
            <rFont val="Tahoma"/>
            <family val="2"/>
          </rPr>
          <t>Author:</t>
        </r>
        <r>
          <rPr>
            <sz val="9"/>
            <color indexed="81"/>
            <rFont val="Tahoma"/>
            <family val="2"/>
          </rPr>
          <t xml:space="preserve">
AR, 24</t>
        </r>
      </text>
    </comment>
    <comment ref="AW56" authorId="0" shapeId="0" xr:uid="{D1889E8E-3E7B-43D8-A783-4A36FCDDCBBB}">
      <text>
        <r>
          <rPr>
            <b/>
            <sz val="9"/>
            <color indexed="81"/>
            <rFont val="Tahoma"/>
            <family val="2"/>
          </rPr>
          <t>Author:</t>
        </r>
        <r>
          <rPr>
            <sz val="9"/>
            <color indexed="81"/>
            <rFont val="Tahoma"/>
            <family val="2"/>
          </rPr>
          <t xml:space="preserve">
AR,30</t>
        </r>
      </text>
    </comment>
    <comment ref="AX56" authorId="0" shapeId="0" xr:uid="{0328C476-97F5-42F8-B86F-4DE6A549A589}">
      <text>
        <r>
          <rPr>
            <b/>
            <sz val="9"/>
            <color indexed="81"/>
            <rFont val="Tahoma"/>
            <family val="2"/>
          </rPr>
          <t>Author:</t>
        </r>
        <r>
          <rPr>
            <sz val="9"/>
            <color indexed="81"/>
            <rFont val="Tahoma"/>
            <family val="2"/>
          </rPr>
          <t xml:space="preserve">
AR, 29-30</t>
        </r>
      </text>
    </comment>
    <comment ref="AY56" authorId="0" shapeId="0" xr:uid="{6D1EC1BB-2FBB-493D-98F3-043EBF2E909B}">
      <text>
        <r>
          <rPr>
            <b/>
            <sz val="9"/>
            <color indexed="81"/>
            <rFont val="Tahoma"/>
            <family val="2"/>
          </rPr>
          <t>Author:</t>
        </r>
        <r>
          <rPr>
            <sz val="9"/>
            <color indexed="81"/>
            <rFont val="Tahoma"/>
            <family val="2"/>
          </rPr>
          <t xml:space="preserve">
AR, p. 55</t>
        </r>
      </text>
    </comment>
    <comment ref="AZ56" authorId="0" shapeId="0" xr:uid="{7D9F549E-F79E-4258-92B4-ED7C846F0870}">
      <text>
        <r>
          <rPr>
            <b/>
            <sz val="9"/>
            <color indexed="81"/>
            <rFont val="Tahoma"/>
            <family val="2"/>
          </rPr>
          <t>Author:</t>
        </r>
        <r>
          <rPr>
            <sz val="9"/>
            <color indexed="81"/>
            <rFont val="Tahoma"/>
            <family val="2"/>
          </rPr>
          <t xml:space="preserve">
AR, p. 35</t>
        </r>
      </text>
    </comment>
    <comment ref="BA56" authorId="0" shapeId="0" xr:uid="{9C2F1810-41C0-41E6-9430-6178F1FB7076}">
      <text>
        <r>
          <rPr>
            <b/>
            <sz val="9"/>
            <color indexed="81"/>
            <rFont val="Tahoma"/>
            <family val="2"/>
          </rPr>
          <t>Author:</t>
        </r>
        <r>
          <rPr>
            <sz val="9"/>
            <color indexed="81"/>
            <rFont val="Tahoma"/>
            <family val="2"/>
          </rPr>
          <t xml:space="preserve">
AR, p120</t>
        </r>
      </text>
    </comment>
    <comment ref="BB56" authorId="0" shapeId="0" xr:uid="{03EDA302-4AAE-4474-83BF-38BF3B7892D7}">
      <text>
        <r>
          <rPr>
            <b/>
            <sz val="9"/>
            <color indexed="81"/>
            <rFont val="Tahoma"/>
            <family val="2"/>
          </rPr>
          <t>Author:</t>
        </r>
        <r>
          <rPr>
            <sz val="9"/>
            <color indexed="81"/>
            <rFont val="Tahoma"/>
            <family val="2"/>
          </rPr>
          <t xml:space="preserve">
AR, pg 27</t>
        </r>
      </text>
    </comment>
    <comment ref="BC56" authorId="0" shapeId="0" xr:uid="{A2B8FA79-13D6-44B1-8273-54B8CD4FD7C8}">
      <text>
        <r>
          <rPr>
            <b/>
            <sz val="9"/>
            <color indexed="81"/>
            <rFont val="Tahoma"/>
            <family val="2"/>
          </rPr>
          <t>Author:</t>
        </r>
        <r>
          <rPr>
            <sz val="9"/>
            <color indexed="81"/>
            <rFont val="Tahoma"/>
            <family val="2"/>
          </rPr>
          <t xml:space="preserve">
AR, p. 51</t>
        </r>
      </text>
    </comment>
    <comment ref="BD56" authorId="0" shapeId="0" xr:uid="{B867E24C-F3F3-4B0A-A54C-4FAC114460E7}">
      <text>
        <r>
          <rPr>
            <b/>
            <sz val="9"/>
            <color indexed="81"/>
            <rFont val="Tahoma"/>
            <family val="2"/>
          </rPr>
          <t>Author:</t>
        </r>
        <r>
          <rPr>
            <sz val="9"/>
            <color indexed="81"/>
            <rFont val="Tahoma"/>
            <family val="2"/>
          </rPr>
          <t xml:space="preserve">
AR, p. 77</t>
        </r>
      </text>
    </comment>
    <comment ref="BE56" authorId="0" shapeId="0" xr:uid="{20601FFE-CA95-42B6-B77A-3A8701C7B9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"The NC had adopted the following annual assessment forms which required the completion by each Director and respective Board Committees’ member:
• Board Evaluation Form as a whole
• Individual Director Evaluation Form
• AC Evaluation Form
• NC Evaluation Form
• RC Evaluation Form
(Collectively, “Annual Evaluation Forms”)
The completed Annual Evaluation Forms are collated for the NC’s for review and deliberation. The NC will then present the results, conclusions and its recommendations to the Board."</t>
        </r>
      </text>
    </comment>
    <comment ref="BF56" authorId="0" shapeId="0" xr:uid="{3B6263BF-8E7C-4EC3-AD65-D4FF614181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"(b) Individual directors
In the case of the assessment of individual directors, each director is required to complete a
director’s assessment form by way of a self-assessment of his contribution to the effectiveness of
the Board. Based on the returns from each of the directors, a consolidated report was prepared
and presented to the Board for discussion. The Chairman of the Board then provides the necessary
feedback on the respective Board performance of each director, with a view to improving their
respective performance on the Board.</t>
        </r>
      </text>
    </comment>
    <comment ref="BG56" authorId="0" shapeId="0" xr:uid="{B5DD1832-1E30-4BC7-9BD1-7D21FFF47C38}">
      <text>
        <r>
          <rPr>
            <b/>
            <sz val="9"/>
            <color indexed="81"/>
            <rFont val="Tahoma"/>
            <family val="2"/>
          </rPr>
          <t>Author:</t>
        </r>
        <r>
          <rPr>
            <sz val="9"/>
            <color indexed="81"/>
            <rFont val="Tahoma"/>
            <family val="2"/>
          </rPr>
          <t xml:space="preserve">
AR p. 66, For FY2020, the review process was as follows:-</t>
        </r>
      </text>
    </comment>
    <comment ref="BH56" authorId="0" shapeId="0" xr:uid="{F99F3886-6F43-4A62-B300-EB4D75071C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34, https://ughealthcarecorporation.listedcompany.com/newsroom/20201008_214034_8K7_8KBA3YZ2GKXT9GUU.1.pdf</t>
        </r>
      </text>
    </comment>
    <comment ref="BI56" authorId="0" shapeId="0" xr:uid="{9864BFAF-58B5-411D-B84C-EE038B9C95A5}">
      <text>
        <r>
          <rPr>
            <b/>
            <sz val="9"/>
            <color indexed="81"/>
            <rFont val="Tahoma"/>
            <family val="2"/>
          </rPr>
          <t>Author:</t>
        </r>
        <r>
          <rPr>
            <sz val="9"/>
            <color indexed="81"/>
            <rFont val="Tahoma"/>
            <family val="2"/>
          </rPr>
          <t xml:space="preserve">
AR p. 43, On the recommendation of the NC, the Board has adopted a formal system of evaluating Board performance with the use
of evaluation forms to assess the effectiveness of the Board, Board Committees and the individual Director. The completed
forms are returned to the Company Secretary for compilation of the average scores. The compiled results are then tabulated
and presented at the NC Meeting for the NC’s review. T</t>
        </r>
      </text>
    </comment>
    <comment ref="BJ56" authorId="0" shapeId="0" xr:uid="{F486252E-514B-4C4A-873F-E91D89E6BB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56" authorId="0" shapeId="0" xr:uid="{6960DE9E-2FFB-490F-A8E2-4B423A9B6587}">
      <text>
        <r>
          <rPr>
            <b/>
            <sz val="9"/>
            <color indexed="81"/>
            <rFont val="Tahoma"/>
            <family val="2"/>
          </rPr>
          <t>Author:</t>
        </r>
        <r>
          <rPr>
            <sz val="9"/>
            <color indexed="81"/>
            <rFont val="Tahoma"/>
            <family val="2"/>
          </rPr>
          <t xml:space="preserve">
AR, p. 74</t>
        </r>
      </text>
    </comment>
    <comment ref="BL56" authorId="0" shapeId="0" xr:uid="{03DF7717-0D4B-44B5-9175-8C29384D62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M56" authorId="0" shapeId="0" xr:uid="{E879F771-4AE2-48F8-A0E9-B196953849D9}">
      <text>
        <r>
          <rPr>
            <b/>
            <sz val="9"/>
            <color indexed="81"/>
            <rFont val="Tahoma"/>
            <family val="2"/>
          </rPr>
          <t>Author:</t>
        </r>
        <r>
          <rPr>
            <sz val="9"/>
            <color indexed="81"/>
            <rFont val="Tahoma"/>
            <family val="2"/>
          </rPr>
          <t xml:space="preserve">
AR, p49</t>
        </r>
      </text>
    </comment>
    <comment ref="BN56" authorId="0" shapeId="0" xr:uid="{A6E0C218-614A-48BE-8653-70C2A5868717}">
      <text>
        <r>
          <rPr>
            <b/>
            <sz val="9"/>
            <color indexed="81"/>
            <rFont val="Tahoma"/>
            <family val="2"/>
          </rPr>
          <t>Author:</t>
        </r>
        <r>
          <rPr>
            <sz val="9"/>
            <color indexed="81"/>
            <rFont val="Tahoma"/>
            <family val="2"/>
          </rPr>
          <t xml:space="preserve">
AR, p36</t>
        </r>
      </text>
    </comment>
    <comment ref="BO56" authorId="0" shapeId="0" xr:uid="{28180FD4-D88E-4C42-886A-3CEABEFFA2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evaluation process of the Board, the Board Committees and each director (including the Chairman) involves the directors
completing the relevant evaluation forms which are designed to incorporate the assessment parameters referred to above. In the
case of evaluation of each director, the relevant evaluation forms cover both self-evaluation and peer evaluation. The company
secretary will summarise the results of all the evaluations and present it to the Nominating Committee for review. Areas where
the Board’s performance and effectiveness could be enhanced and recommendations for improvement will be discussed by the
Board and, where appropriate, implemented.
AR p71</t>
        </r>
      </text>
    </comment>
    <comment ref="BP56" authorId="0" shapeId="0" xr:uid="{673931F7-EADC-4B93-B3D0-6600414DA047}">
      <text>
        <r>
          <rPr>
            <b/>
            <sz val="9"/>
            <color indexed="81"/>
            <rFont val="Tahoma"/>
            <family val="2"/>
          </rPr>
          <t>Author:</t>
        </r>
        <r>
          <rPr>
            <sz val="9"/>
            <color indexed="81"/>
            <rFont val="Tahoma"/>
            <family val="2"/>
          </rPr>
          <t xml:space="preserve">
AR, p83</t>
        </r>
      </text>
    </comment>
    <comment ref="BQ56" authorId="0" shapeId="0" xr:uid="{9FF89FD1-1CD8-42F0-AA63-CD4498225D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S56" authorId="0" shapeId="0" xr:uid="{F1147BE1-E5C1-4D78-BDC4-EB0CBDF28EE4}">
      <text>
        <r>
          <rPr>
            <b/>
            <sz val="9"/>
            <color indexed="81"/>
            <rFont val="Tahoma"/>
            <family val="2"/>
          </rPr>
          <t>Author:</t>
        </r>
        <r>
          <rPr>
            <sz val="9"/>
            <color indexed="81"/>
            <rFont val="Tahoma"/>
            <family val="2"/>
          </rPr>
          <t xml:space="preserve">
AR, p77</t>
        </r>
      </text>
    </comment>
    <comment ref="BT56" authorId="0" shapeId="0" xr:uid="{32DA9B6B-689B-460C-8DF0-D84062740177}">
      <text>
        <r>
          <rPr>
            <b/>
            <sz val="9"/>
            <color indexed="81"/>
            <rFont val="Tahoma"/>
            <family val="2"/>
          </rPr>
          <t>Author:</t>
        </r>
        <r>
          <rPr>
            <sz val="9"/>
            <color indexed="81"/>
            <rFont val="Tahoma"/>
            <family val="2"/>
          </rPr>
          <t xml:space="preserve">
AR, p87</t>
        </r>
      </text>
    </comment>
    <comment ref="BU56" authorId="0" shapeId="0" xr:uid="{4D23A527-6102-4F24-978C-E6DD2D3A764E}">
      <text>
        <r>
          <rPr>
            <b/>
            <sz val="9"/>
            <color indexed="81"/>
            <rFont val="Tahoma"/>
            <family val="2"/>
          </rPr>
          <t>Author:</t>
        </r>
        <r>
          <rPr>
            <sz val="9"/>
            <color indexed="81"/>
            <rFont val="Tahoma"/>
            <family val="2"/>
          </rPr>
          <t xml:space="preserve">
AR, p42 - 43</t>
        </r>
      </text>
    </comment>
    <comment ref="BV56" authorId="0" shapeId="0" xr:uid="{7DCEB20F-97C2-4142-B3A7-C06C8981FC3F}">
      <text>
        <r>
          <rPr>
            <b/>
            <sz val="9"/>
            <color indexed="81"/>
            <rFont val="Tahoma"/>
            <family val="2"/>
          </rPr>
          <t>Author:</t>
        </r>
        <r>
          <rPr>
            <sz val="9"/>
            <color indexed="81"/>
            <rFont val="Tahoma"/>
            <family val="2"/>
          </rPr>
          <t xml:space="preserve">
AR Pg 63
</t>
        </r>
      </text>
    </comment>
    <comment ref="BX56" authorId="0" shapeId="0" xr:uid="{EB5C845E-644A-4AAC-8CF5-48E20ED304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BY56" authorId="0" shapeId="0" xr:uid="{C032A342-B5F9-4D25-8CDE-B72EF7A43E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56" authorId="0" shapeId="0" xr:uid="{442A80D9-995A-48EF-B9B0-4E43B503DC1C}">
      <text>
        <r>
          <rPr>
            <b/>
            <sz val="9"/>
            <color indexed="81"/>
            <rFont val="Tahoma"/>
            <family val="2"/>
          </rPr>
          <t>Author:</t>
        </r>
        <r>
          <rPr>
            <sz val="9"/>
            <color indexed="81"/>
            <rFont val="Tahoma"/>
            <family val="2"/>
          </rPr>
          <t xml:space="preserve">
AR pg 47</t>
        </r>
      </text>
    </comment>
    <comment ref="CA56" authorId="0" shapeId="0" xr:uid="{E539C9CE-5CF5-4862-B5E4-6CA41899EC80}">
      <text>
        <r>
          <rPr>
            <b/>
            <sz val="9"/>
            <color indexed="81"/>
            <rFont val="Tahoma"/>
            <family val="2"/>
          </rPr>
          <t>Author:</t>
        </r>
        <r>
          <rPr>
            <sz val="9"/>
            <color indexed="81"/>
            <rFont val="Tahoma"/>
            <family val="2"/>
          </rPr>
          <t xml:space="preserve">
AR pg 86</t>
        </r>
      </text>
    </comment>
    <comment ref="CB56" authorId="0" shapeId="0" xr:uid="{FF5984D7-63D0-455A-B1A3-331D82D1E650}">
      <text>
        <r>
          <rPr>
            <b/>
            <sz val="9"/>
            <color indexed="81"/>
            <rFont val="Tahoma"/>
            <family val="2"/>
          </rPr>
          <t>Author:</t>
        </r>
        <r>
          <rPr>
            <sz val="9"/>
            <color indexed="81"/>
            <rFont val="Tahoma"/>
            <family val="2"/>
          </rPr>
          <t xml:space="preserve">
AR pg.196</t>
        </r>
      </text>
    </comment>
    <comment ref="CC56" authorId="0" shapeId="0" xr:uid="{00102234-757A-47AF-9FDD-2C1B7943C0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6" authorId="0" shapeId="0" xr:uid="{67304B2B-F00D-4928-94B0-E61809103B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56" authorId="0" shapeId="0" xr:uid="{08456AFC-B7F3-4E5D-9B24-879BD1394920}">
      <text>
        <r>
          <rPr>
            <b/>
            <sz val="9"/>
            <color indexed="81"/>
            <rFont val="Tahoma"/>
            <family val="2"/>
          </rPr>
          <t>Author:</t>
        </r>
        <r>
          <rPr>
            <sz val="9"/>
            <color indexed="81"/>
            <rFont val="Tahoma"/>
            <family val="2"/>
          </rPr>
          <t xml:space="preserve">
AR pg 56</t>
        </r>
      </text>
    </comment>
    <comment ref="CF56" authorId="0" shapeId="0" xr:uid="{FDC646CC-2F7A-4956-B653-4DF9EDA5AB42}">
      <text>
        <r>
          <rPr>
            <b/>
            <sz val="9"/>
            <color indexed="81"/>
            <rFont val="Tahoma"/>
            <family val="2"/>
          </rPr>
          <t>Author:</t>
        </r>
        <r>
          <rPr>
            <sz val="9"/>
            <color indexed="81"/>
            <rFont val="Tahoma"/>
            <family val="2"/>
          </rPr>
          <t xml:space="preserve">
AR 27</t>
        </r>
      </text>
    </comment>
    <comment ref="CG56" authorId="0" shapeId="0" xr:uid="{DE05F6F7-9D8B-4BC3-B9CE-DFAB5B0CA153}">
      <text>
        <r>
          <rPr>
            <b/>
            <sz val="9"/>
            <color indexed="81"/>
            <rFont val="Tahoma"/>
            <family val="2"/>
          </rPr>
          <t>Author:</t>
        </r>
        <r>
          <rPr>
            <sz val="9"/>
            <color indexed="81"/>
            <rFont val="Tahoma"/>
            <family val="2"/>
          </rPr>
          <t xml:space="preserve">
AR pg 93</t>
        </r>
      </text>
    </comment>
    <comment ref="CH56" authorId="0" shapeId="0" xr:uid="{522717E7-A04C-491B-B470-CC75975BDFBC}">
      <text>
        <r>
          <rPr>
            <b/>
            <sz val="9"/>
            <color indexed="81"/>
            <rFont val="Tahoma"/>
            <family val="2"/>
          </rPr>
          <t>Author:</t>
        </r>
        <r>
          <rPr>
            <sz val="9"/>
            <color indexed="81"/>
            <rFont val="Tahoma"/>
            <family val="2"/>
          </rPr>
          <t xml:space="preserve">
AR 32</t>
        </r>
      </text>
    </comment>
    <comment ref="CI56" authorId="0" shapeId="0" xr:uid="{5D6D548A-B8C1-4A97-BEED-D8F97D1917C1}">
      <text>
        <r>
          <rPr>
            <b/>
            <sz val="9"/>
            <color indexed="81"/>
            <rFont val="Tahoma"/>
            <family val="2"/>
          </rPr>
          <t>Author:</t>
        </r>
        <r>
          <rPr>
            <sz val="9"/>
            <color indexed="81"/>
            <rFont val="Tahoma"/>
            <family val="2"/>
          </rPr>
          <t xml:space="preserve">
AR pg 81</t>
        </r>
      </text>
    </comment>
    <comment ref="CJ56" authorId="0" shapeId="0" xr:uid="{166AC63F-6855-4E7F-9D58-F23D9ED46B47}">
      <text>
        <r>
          <rPr>
            <b/>
            <sz val="9"/>
            <color indexed="81"/>
            <rFont val="Tahoma"/>
            <family val="2"/>
          </rPr>
          <t>Author:</t>
        </r>
        <r>
          <rPr>
            <sz val="9"/>
            <color indexed="81"/>
            <rFont val="Tahoma"/>
            <family val="2"/>
          </rPr>
          <t xml:space="preserve">
AR 40-42</t>
        </r>
      </text>
    </comment>
    <comment ref="CK56" authorId="0" shapeId="0" xr:uid="{C0D6374F-82E6-4857-A5F7-1BE5192E33E6}">
      <text>
        <r>
          <rPr>
            <b/>
            <sz val="9"/>
            <color indexed="81"/>
            <rFont val="Tahoma"/>
            <family val="2"/>
          </rPr>
          <t>Author:</t>
        </r>
        <r>
          <rPr>
            <sz val="9"/>
            <color indexed="81"/>
            <rFont val="Tahoma"/>
            <family val="2"/>
          </rPr>
          <t xml:space="preserve">
AR,66</t>
        </r>
      </text>
    </comment>
    <comment ref="CN56" authorId="0" shapeId="0" xr:uid="{4050D2BC-73A7-44C8-AD1F-BC6F1AA7E5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CO56" authorId="0" shapeId="0" xr:uid="{48A47A3E-190A-46C6-89DE-18B96F6AF8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6" authorId="0" shapeId="0" xr:uid="{C9A252B5-47DF-4FBA-991E-D37AED9457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Q56" authorId="0" shapeId="0" xr:uid="{DBAA1E66-556D-4B08-91DA-CDB65666E5A3}">
      <text>
        <r>
          <rPr>
            <b/>
            <sz val="9"/>
            <color indexed="81"/>
            <rFont val="Tahoma"/>
            <family val="2"/>
          </rPr>
          <t>Author:</t>
        </r>
        <r>
          <rPr>
            <sz val="9"/>
            <color indexed="81"/>
            <rFont val="Tahoma"/>
            <family val="2"/>
          </rPr>
          <t xml:space="preserve">
AR 68</t>
        </r>
      </text>
    </comment>
    <comment ref="CR56" authorId="0" shapeId="0" xr:uid="{0EA2BB98-501E-4C5C-B55F-B4E176936FC2}">
      <text>
        <r>
          <rPr>
            <b/>
            <sz val="9"/>
            <color indexed="81"/>
            <rFont val="Tahoma"/>
            <family val="2"/>
          </rPr>
          <t>Author:</t>
        </r>
        <r>
          <rPr>
            <sz val="9"/>
            <color indexed="81"/>
            <rFont val="Tahoma"/>
            <family val="2"/>
          </rPr>
          <t xml:space="preserve">
AR (pdf), p. 19</t>
        </r>
      </text>
    </comment>
    <comment ref="CS56" authorId="0" shapeId="0" xr:uid="{B26097C6-3DAF-4098-9226-3051D1818262}">
      <text>
        <r>
          <rPr>
            <b/>
            <sz val="9"/>
            <color indexed="81"/>
            <rFont val="Tahoma"/>
            <family val="2"/>
          </rPr>
          <t>Author:</t>
        </r>
        <r>
          <rPr>
            <sz val="9"/>
            <color indexed="81"/>
            <rFont val="Tahoma"/>
            <family val="2"/>
          </rPr>
          <t xml:space="preserve">
AR, p. 52</t>
        </r>
      </text>
    </comment>
    <comment ref="CT56" authorId="0" shapeId="0" xr:uid="{4687FBFF-0067-45DC-815D-C65B6D592909}">
      <text>
        <r>
          <rPr>
            <b/>
            <sz val="9"/>
            <color indexed="81"/>
            <rFont val="Tahoma"/>
            <family val="2"/>
          </rPr>
          <t>Author:</t>
        </r>
        <r>
          <rPr>
            <sz val="9"/>
            <color indexed="81"/>
            <rFont val="Tahoma"/>
            <family val="2"/>
          </rPr>
          <t xml:space="preserve">
AR pg.27</t>
        </r>
      </text>
    </comment>
    <comment ref="CU56" authorId="0" shapeId="0" xr:uid="{805C607D-97B5-4E8C-82FC-C61D31B6AE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"The NC assesses the individual Directors’ performance by completing an Individual Director Assessment Checklist"</t>
        </r>
      </text>
    </comment>
    <comment ref="CV56" authorId="0" shapeId="0" xr:uid="{037D1C7E-590D-407A-AED6-21114613D2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"On the initiative of the Nomination Committee and in line with past practice, each Director, on an annual basis,
undertakes a self-assessment exercise of the performance of the Board as a whole, of each of its Committees,
and of himself/herself taking into relevant consideration the roles and responsibilities of Directors pursuant to
the Code and the results of the Company’s business operations."</t>
        </r>
      </text>
    </comment>
    <comment ref="CW56" authorId="0" shapeId="0" xr:uid="{C0004CCE-CDF2-4429-BBAC-E219974AB98B}">
      <text>
        <r>
          <rPr>
            <b/>
            <sz val="9"/>
            <color indexed="81"/>
            <rFont val="Tahoma"/>
            <family val="2"/>
          </rPr>
          <t>Author:</t>
        </r>
        <r>
          <rPr>
            <sz val="9"/>
            <color indexed="81"/>
            <rFont val="Tahoma"/>
            <family val="2"/>
          </rPr>
          <t xml:space="preserve">
AR pg.18</t>
        </r>
      </text>
    </comment>
    <comment ref="CX56" authorId="0" shapeId="0" xr:uid="{983CB8CC-CEF4-412A-915B-6841DF08228C}">
      <text>
        <r>
          <rPr>
            <b/>
            <sz val="9"/>
            <color indexed="81"/>
            <rFont val="Tahoma"/>
            <family val="2"/>
          </rPr>
          <t>Author:</t>
        </r>
        <r>
          <rPr>
            <sz val="9"/>
            <color indexed="81"/>
            <rFont val="Tahoma"/>
            <family val="2"/>
          </rPr>
          <t xml:space="preserve">
AR, pg 41 &amp; 42</t>
        </r>
      </text>
    </comment>
    <comment ref="CY56" authorId="0" shapeId="0" xr:uid="{F5EEEA14-BBA8-41D6-BADD-21386100977A}">
      <text>
        <r>
          <rPr>
            <b/>
            <sz val="9"/>
            <color indexed="81"/>
            <rFont val="Tahoma"/>
            <family val="2"/>
          </rPr>
          <t>Author:</t>
        </r>
        <r>
          <rPr>
            <sz val="9"/>
            <color indexed="81"/>
            <rFont val="Tahoma"/>
            <family val="2"/>
          </rPr>
          <t xml:space="preserve">
AR pg 96</t>
        </r>
      </text>
    </comment>
    <comment ref="CZ56" authorId="0" shapeId="0" xr:uid="{F62281A4-963A-48B8-B05C-5CA77272B08E}">
      <text>
        <r>
          <rPr>
            <b/>
            <sz val="9"/>
            <color indexed="81"/>
            <rFont val="Tahoma"/>
            <family val="2"/>
          </rPr>
          <t>Author:</t>
        </r>
        <r>
          <rPr>
            <sz val="9"/>
            <color indexed="81"/>
            <rFont val="Tahoma"/>
            <family val="2"/>
          </rPr>
          <t xml:space="preserve">
AR,75</t>
        </r>
      </text>
    </comment>
    <comment ref="DA56" authorId="0" shapeId="0" xr:uid="{01ED2D4B-6CC3-473D-BEDC-F96E56DCBC48}">
      <text>
        <r>
          <rPr>
            <b/>
            <sz val="9"/>
            <color indexed="81"/>
            <rFont val="Tahoma"/>
            <family val="2"/>
          </rPr>
          <t>Author:</t>
        </r>
        <r>
          <rPr>
            <sz val="9"/>
            <color indexed="81"/>
            <rFont val="Tahoma"/>
            <family val="2"/>
          </rPr>
          <t xml:space="preserve">
AR,61</t>
        </r>
      </text>
    </comment>
    <comment ref="DB56" authorId="0" shapeId="0" xr:uid="{61AF4BA7-B16A-451C-B74A-7149AB99DD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C56" authorId="0" shapeId="0" xr:uid="{CECABACA-D5EA-44A0-99A6-0D430B650C24}">
      <text>
        <r>
          <rPr>
            <b/>
            <sz val="9"/>
            <color indexed="81"/>
            <rFont val="Tahoma"/>
            <family val="2"/>
          </rPr>
          <t>Author:</t>
        </r>
        <r>
          <rPr>
            <sz val="9"/>
            <color indexed="81"/>
            <rFont val="Tahoma"/>
            <family val="2"/>
          </rPr>
          <t xml:space="preserve">
AR, p. 91, 92</t>
        </r>
      </text>
    </comment>
    <comment ref="DD56" authorId="0" shapeId="0" xr:uid="{D4C7E40E-1C0F-4220-ABA6-8F06820C961C}">
      <text>
        <r>
          <rPr>
            <b/>
            <sz val="9"/>
            <color indexed="81"/>
            <rFont val="Tahoma"/>
            <family val="2"/>
          </rPr>
          <t>Author:</t>
        </r>
        <r>
          <rPr>
            <sz val="9"/>
            <color indexed="81"/>
            <rFont val="Tahoma"/>
            <family val="2"/>
          </rPr>
          <t xml:space="preserve">
AR, p. 61</t>
        </r>
      </text>
    </comment>
    <comment ref="DE56" authorId="0" shapeId="0" xr:uid="{A945F334-EBBD-449F-81FD-110CBEDB8480}">
      <text>
        <r>
          <rPr>
            <b/>
            <sz val="9"/>
            <color indexed="81"/>
            <rFont val="Tahoma"/>
            <family val="2"/>
          </rPr>
          <t>Author:</t>
        </r>
        <r>
          <rPr>
            <sz val="9"/>
            <color indexed="81"/>
            <rFont val="Tahoma"/>
            <family val="2"/>
          </rPr>
          <t xml:space="preserve">
AR,33</t>
        </r>
      </text>
    </comment>
    <comment ref="DF56" authorId="0" shapeId="0" xr:uid="{77ACCADD-212E-4A6D-950E-5EB112591773}">
      <text>
        <r>
          <rPr>
            <b/>
            <sz val="9"/>
            <color indexed="81"/>
            <rFont val="Tahoma"/>
            <family val="2"/>
          </rPr>
          <t>Author:</t>
        </r>
        <r>
          <rPr>
            <sz val="9"/>
            <color indexed="81"/>
            <rFont val="Tahoma"/>
            <family val="2"/>
          </rPr>
          <t xml:space="preserve">
AR pg 43</t>
        </r>
      </text>
    </comment>
    <comment ref="DG56" authorId="0" shapeId="0" xr:uid="{584681FD-5D0D-43EC-8B01-2BAB143174CA}">
      <text>
        <r>
          <rPr>
            <b/>
            <sz val="9"/>
            <color indexed="81"/>
            <rFont val="Tahoma"/>
            <family val="2"/>
          </rPr>
          <t>Author:</t>
        </r>
        <r>
          <rPr>
            <sz val="9"/>
            <color indexed="81"/>
            <rFont val="Tahoma"/>
            <family val="2"/>
          </rPr>
          <t xml:space="preserve">
AR, p. 28</t>
        </r>
      </text>
    </comment>
    <comment ref="DH56" authorId="0" shapeId="0" xr:uid="{D8FC5636-1AA4-4E91-B6AC-29348F3310EC}">
      <text>
        <r>
          <rPr>
            <b/>
            <sz val="9"/>
            <color indexed="81"/>
            <rFont val="Tahoma"/>
            <family val="2"/>
          </rPr>
          <t>Author:</t>
        </r>
        <r>
          <rPr>
            <sz val="9"/>
            <color indexed="81"/>
            <rFont val="Tahoma"/>
            <family val="2"/>
          </rPr>
          <t xml:space="preserve">
AR pg 19</t>
        </r>
      </text>
    </comment>
    <comment ref="DI56" authorId="0" shapeId="0" xr:uid="{9A481F78-4A95-4B78-8D20-22D489FF76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56" authorId="0" shapeId="0" xr:uid="{690466AB-A2B6-4F12-93BF-E2B3ECD480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60-61</t>
        </r>
      </text>
    </comment>
    <comment ref="DK56" authorId="0" shapeId="0" xr:uid="{215F4BAF-E9D5-45FE-A3E6-93D9A6B2E507}">
      <text>
        <r>
          <rPr>
            <b/>
            <sz val="9"/>
            <color indexed="81"/>
            <rFont val="Tahoma"/>
            <family val="2"/>
          </rPr>
          <t>Author:</t>
        </r>
        <r>
          <rPr>
            <sz val="9"/>
            <color indexed="81"/>
            <rFont val="Tahoma"/>
            <family val="2"/>
          </rPr>
          <t xml:space="preserve">
AR pg 109</t>
        </r>
      </text>
    </comment>
    <comment ref="DL56" authorId="0" shapeId="0" xr:uid="{6297E9C9-0939-48EE-8C9F-3582469B34E7}">
      <text>
        <r>
          <rPr>
            <b/>
            <sz val="9"/>
            <color indexed="81"/>
            <rFont val="Tahoma"/>
            <family val="2"/>
          </rPr>
          <t>Author:</t>
        </r>
        <r>
          <rPr>
            <sz val="9"/>
            <color indexed="81"/>
            <rFont val="Tahoma"/>
            <family val="2"/>
          </rPr>
          <t xml:space="preserve">
AR pg 73</t>
        </r>
      </text>
    </comment>
    <comment ref="DM56" authorId="0" shapeId="0" xr:uid="{4BE41A7E-13E6-43B8-B4C0-C805F2A1071E}">
      <text>
        <r>
          <rPr>
            <b/>
            <sz val="9"/>
            <color indexed="81"/>
            <rFont val="Tahoma"/>
            <family val="2"/>
          </rPr>
          <t>Author:</t>
        </r>
        <r>
          <rPr>
            <sz val="9"/>
            <color indexed="81"/>
            <rFont val="Tahoma"/>
            <family val="2"/>
          </rPr>
          <t xml:space="preserve">
AR, p. 35</t>
        </r>
      </text>
    </comment>
    <comment ref="DO56" authorId="0" shapeId="0" xr:uid="{B4ED38B2-DB43-44D3-9906-74D04F33B046}">
      <text>
        <r>
          <rPr>
            <b/>
            <sz val="9"/>
            <color indexed="81"/>
            <rFont val="Tahoma"/>
            <family val="2"/>
          </rPr>
          <t>Author:</t>
        </r>
        <r>
          <rPr>
            <sz val="9"/>
            <color indexed="81"/>
            <rFont val="Tahoma"/>
            <family val="2"/>
          </rPr>
          <t xml:space="preserve">
AR p. 66, For FY2020 and as in previous years, the Board conducted an
annual evaluation of the performance of the Board and individual
Directors by having each Director complete a questionnaire for
“Board Performance Assessment” with comments where necessary</t>
        </r>
      </text>
    </comment>
    <comment ref="DP56" authorId="0" shapeId="0" xr:uid="{45EE02C3-80AE-47CD-8EF8-63DB3ED1D955}">
      <text>
        <r>
          <rPr>
            <b/>
            <sz val="9"/>
            <color indexed="81"/>
            <rFont val="Tahoma"/>
            <family val="2"/>
          </rPr>
          <t>Author:</t>
        </r>
        <r>
          <rPr>
            <sz val="9"/>
            <color indexed="81"/>
            <rFont val="Tahoma"/>
            <family val="2"/>
          </rPr>
          <t xml:space="preserve">
AR, p. 76</t>
        </r>
      </text>
    </comment>
    <comment ref="DQ56" authorId="0" shapeId="0" xr:uid="{A26212EB-53B3-4CEE-B38A-6E008CB369AB}">
      <text>
        <r>
          <rPr>
            <b/>
            <sz val="9"/>
            <color indexed="81"/>
            <rFont val="Tahoma"/>
            <family val="2"/>
          </rPr>
          <t>Author:</t>
        </r>
        <r>
          <rPr>
            <sz val="9"/>
            <color indexed="81"/>
            <rFont val="Tahoma"/>
            <family val="2"/>
          </rPr>
          <t xml:space="preserve">
AR p. 19, Every year, Directors are assessed on whether they remain
fit and proper for office using a questionnaire based on the
MAS Guidelines on Fit and Proper Criteria. </t>
        </r>
      </text>
    </comment>
    <comment ref="DR56" authorId="0" shapeId="0" xr:uid="{FBE93C09-3691-4100-9AC9-8486CC64E007}">
      <text>
        <r>
          <rPr>
            <b/>
            <sz val="9"/>
            <color indexed="81"/>
            <rFont val="Tahoma"/>
            <family val="2"/>
          </rPr>
          <t>Author:</t>
        </r>
        <r>
          <rPr>
            <sz val="9"/>
            <color indexed="81"/>
            <rFont val="Tahoma"/>
            <family val="2"/>
          </rPr>
          <t xml:space="preserve">
AR, p.47-48</t>
        </r>
      </text>
    </comment>
    <comment ref="DS56" authorId="0" shapeId="0" xr:uid="{569F6979-68F2-4CAD-B362-A207B603BD1C}">
      <text>
        <r>
          <rPr>
            <b/>
            <sz val="9"/>
            <color indexed="81"/>
            <rFont val="Tahoma"/>
            <family val="2"/>
          </rPr>
          <t>Author:</t>
        </r>
        <r>
          <rPr>
            <sz val="9"/>
            <color indexed="81"/>
            <rFont val="Tahoma"/>
            <family val="2"/>
          </rPr>
          <t xml:space="preserve">
AR p. 71, Whilst there is no individual director evaluation
per se, the strengths and contributions of each individual Director and their demonstrated commitment to his/her
role on the Board are reviewed in the context of the performance evaluation exercise, and areas identified for
improvement will be addressed.</t>
        </r>
      </text>
    </comment>
    <comment ref="DT56" authorId="0" shapeId="0" xr:uid="{8D35796E-19EC-45FD-90E1-05414CC3FB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56" authorId="0" shapeId="0" xr:uid="{FA185E93-D711-4EF3-949C-878D6C65FE23}">
      <text>
        <r>
          <rPr>
            <b/>
            <sz val="9"/>
            <color indexed="81"/>
            <rFont val="Tahoma"/>
            <family val="2"/>
          </rPr>
          <t>Author:</t>
        </r>
        <r>
          <rPr>
            <sz val="9"/>
            <color indexed="81"/>
            <rFont val="Tahoma"/>
            <family val="2"/>
          </rPr>
          <t xml:space="preserve">
AR pg.29</t>
        </r>
      </text>
    </comment>
    <comment ref="DV56" authorId="0" shapeId="0" xr:uid="{EA86C495-B094-4D75-9F51-25F9438B7F9B}">
      <text>
        <r>
          <rPr>
            <b/>
            <sz val="9"/>
            <color indexed="81"/>
            <rFont val="Tahoma"/>
            <family val="2"/>
          </rPr>
          <t>Author:</t>
        </r>
        <r>
          <rPr>
            <sz val="9"/>
            <color indexed="81"/>
            <rFont val="Tahoma"/>
            <family val="2"/>
          </rPr>
          <t xml:space="preserve">
AR pg.42</t>
        </r>
      </text>
    </comment>
    <comment ref="DW56" authorId="0" shapeId="0" xr:uid="{F154640D-9714-42A6-A1FD-9EF584A31EB0}">
      <text>
        <r>
          <rPr>
            <b/>
            <sz val="9"/>
            <color indexed="81"/>
            <rFont val="Tahoma"/>
            <family val="2"/>
          </rPr>
          <t>Author:</t>
        </r>
        <r>
          <rPr>
            <sz val="9"/>
            <color indexed="81"/>
            <rFont val="Tahoma"/>
            <family val="2"/>
          </rPr>
          <t xml:space="preserve">
AR, p59
</t>
        </r>
      </text>
    </comment>
    <comment ref="DX56" authorId="0" shapeId="0" xr:uid="{53237C66-62AD-46DB-87DE-C11D57EE99E6}">
      <text>
        <r>
          <rPr>
            <b/>
            <sz val="9"/>
            <color indexed="81"/>
            <rFont val="Tahoma"/>
            <family val="2"/>
          </rPr>
          <t>Author:</t>
        </r>
        <r>
          <rPr>
            <sz val="9"/>
            <color indexed="81"/>
            <rFont val="Tahoma"/>
            <family val="2"/>
          </rPr>
          <t xml:space="preserve">
AR pg.58</t>
        </r>
      </text>
    </comment>
    <comment ref="DY56" authorId="0" shapeId="0" xr:uid="{DECA0956-B711-4F45-9C91-DB620D3420C9}">
      <text>
        <r>
          <rPr>
            <b/>
            <sz val="9"/>
            <color indexed="81"/>
            <rFont val="Tahoma"/>
            <family val="2"/>
          </rPr>
          <t>Author:</t>
        </r>
        <r>
          <rPr>
            <sz val="9"/>
            <color indexed="81"/>
            <rFont val="Tahoma"/>
            <family val="2"/>
          </rPr>
          <t xml:space="preserve">
ar 28</t>
        </r>
      </text>
    </comment>
    <comment ref="DZ56" authorId="0" shapeId="0" xr:uid="{13C3E8FF-BEFF-480F-8AC1-DEBED8885869}">
      <text>
        <r>
          <rPr>
            <b/>
            <sz val="9"/>
            <color indexed="81"/>
            <rFont val="Tahoma"/>
            <family val="2"/>
          </rPr>
          <t>Author:</t>
        </r>
        <r>
          <rPr>
            <sz val="9"/>
            <color indexed="81"/>
            <rFont val="Tahoma"/>
            <family val="2"/>
          </rPr>
          <t xml:space="preserve">
AR pg.70</t>
        </r>
      </text>
    </comment>
    <comment ref="EB56" authorId="0" shapeId="0" xr:uid="{04983DA3-FBD5-4851-810A-B7BEBF01F0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56" authorId="0" shapeId="0" xr:uid="{28FC3232-F5F6-46E4-98BC-9C37D3F327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56" authorId="0" shapeId="0" xr:uid="{88824FA4-CF08-474A-946F-D2B0D4191E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E57" authorId="0" shapeId="0" xr:uid="{9F78AA27-2562-46C2-81E9-1714BF419425}">
      <text>
        <r>
          <rPr>
            <b/>
            <sz val="9"/>
            <color indexed="81"/>
            <rFont val="Tahoma"/>
            <family val="2"/>
          </rPr>
          <t>Author:</t>
        </r>
        <r>
          <rPr>
            <sz val="9"/>
            <color indexed="81"/>
            <rFont val="Tahoma"/>
            <family val="2"/>
          </rPr>
          <t xml:space="preserve">
AR pg.20</t>
        </r>
      </text>
    </comment>
    <comment ref="F57" authorId="0" shapeId="0" xr:uid="{50204366-7417-4CDB-A33D-853CF87AA921}">
      <text>
        <r>
          <rPr>
            <b/>
            <sz val="9"/>
            <color indexed="81"/>
            <rFont val="Tahoma"/>
            <family val="2"/>
          </rPr>
          <t>Author:</t>
        </r>
        <r>
          <rPr>
            <sz val="9"/>
            <color indexed="81"/>
            <rFont val="Tahoma"/>
            <family val="2"/>
          </rPr>
          <t xml:space="preserve">
AR pg.33</t>
        </r>
      </text>
    </comment>
    <comment ref="G57" authorId="0" shapeId="0" xr:uid="{DEC01938-83E0-4BD9-85CC-84E03E453CA4}">
      <text>
        <r>
          <rPr>
            <b/>
            <sz val="9"/>
            <color indexed="81"/>
            <rFont val="Tahoma"/>
            <family val="2"/>
          </rPr>
          <t>Author:</t>
        </r>
        <r>
          <rPr>
            <sz val="9"/>
            <color indexed="81"/>
            <rFont val="Tahoma"/>
            <family val="2"/>
          </rPr>
          <t xml:space="preserve">
AR pg.21</t>
        </r>
      </text>
    </comment>
    <comment ref="H57" authorId="0" shapeId="0" xr:uid="{668D66A5-9C22-4D7E-8309-EDD3EF800C29}">
      <text>
        <r>
          <rPr>
            <b/>
            <sz val="9"/>
            <color indexed="81"/>
            <rFont val="Tahoma"/>
            <family val="2"/>
          </rPr>
          <t>Author:</t>
        </r>
        <r>
          <rPr>
            <sz val="9"/>
            <color indexed="81"/>
            <rFont val="Tahoma"/>
            <family val="2"/>
          </rPr>
          <t xml:space="preserve">
AR, p51</t>
        </r>
      </text>
    </comment>
    <comment ref="I57" authorId="0" shapeId="0" xr:uid="{B6153B0D-CD0A-4ABB-B3B2-D77CF09C3675}">
      <text>
        <r>
          <rPr>
            <b/>
            <sz val="9"/>
            <color indexed="81"/>
            <rFont val="Tahoma"/>
            <family val="2"/>
          </rPr>
          <t>Author:</t>
        </r>
        <r>
          <rPr>
            <sz val="9"/>
            <color indexed="81"/>
            <rFont val="Tahoma"/>
            <family val="2"/>
          </rPr>
          <t xml:space="preserve">
AR pg.66</t>
        </r>
      </text>
    </comment>
    <comment ref="J57" authorId="0" shapeId="0" xr:uid="{788378E0-A8D4-4C79-8559-986BE4E65DD8}">
      <text>
        <r>
          <rPr>
            <b/>
            <sz val="9"/>
            <color indexed="81"/>
            <rFont val="Tahoma"/>
            <family val="2"/>
          </rPr>
          <t>Author:</t>
        </r>
        <r>
          <rPr>
            <sz val="9"/>
            <color indexed="81"/>
            <rFont val="Tahoma"/>
            <family val="2"/>
          </rPr>
          <t xml:space="preserve">
AR pg.30</t>
        </r>
      </text>
    </comment>
    <comment ref="K57" authorId="0" shapeId="0" xr:uid="{6ECF337B-5058-4DB7-AEC3-A459D27D1AA3}">
      <text>
        <r>
          <rPr>
            <b/>
            <sz val="9"/>
            <color indexed="81"/>
            <rFont val="Tahoma"/>
            <family val="2"/>
          </rPr>
          <t>Author:</t>
        </r>
        <r>
          <rPr>
            <sz val="9"/>
            <color indexed="81"/>
            <rFont val="Tahoma"/>
            <family val="2"/>
          </rPr>
          <t xml:space="preserve">
AR pg.21</t>
        </r>
      </text>
    </comment>
    <comment ref="M57" authorId="0" shapeId="0" xr:uid="{F5631D18-2405-4878-96C6-05D360CB2A43}">
      <text>
        <r>
          <rPr>
            <b/>
            <sz val="9"/>
            <color indexed="81"/>
            <rFont val="Tahoma"/>
            <family val="2"/>
          </rPr>
          <t>Author:</t>
        </r>
        <r>
          <rPr>
            <sz val="9"/>
            <color indexed="81"/>
            <rFont val="Tahoma"/>
            <family val="2"/>
          </rPr>
          <t xml:space="preserve">
AR pg.82</t>
        </r>
      </text>
    </comment>
    <comment ref="O57" authorId="0" shapeId="0" xr:uid="{B5425011-3F87-4E30-82A1-69B5FDE2E64D}">
      <text>
        <r>
          <rPr>
            <b/>
            <sz val="9"/>
            <color indexed="81"/>
            <rFont val="Tahoma"/>
            <family val="2"/>
          </rPr>
          <t>Author:</t>
        </r>
        <r>
          <rPr>
            <sz val="9"/>
            <color indexed="81"/>
            <rFont val="Tahoma"/>
            <family val="2"/>
          </rPr>
          <t xml:space="preserve">
AR, p30 - 31</t>
        </r>
      </text>
    </comment>
    <comment ref="Q57" authorId="0" shapeId="0" xr:uid="{DF09EA2E-3189-47F4-97DB-AB16DAD9CEB6}">
      <text>
        <r>
          <rPr>
            <b/>
            <sz val="9"/>
            <color indexed="81"/>
            <rFont val="Tahoma"/>
            <family val="2"/>
          </rPr>
          <t>Author:</t>
        </r>
        <r>
          <rPr>
            <sz val="9"/>
            <color indexed="81"/>
            <rFont val="Tahoma"/>
            <family val="2"/>
          </rPr>
          <t xml:space="preserve">
AR, p93 - 94</t>
        </r>
      </text>
    </comment>
    <comment ref="R57" authorId="0" shapeId="0" xr:uid="{92EE3E5C-7433-4FA4-AED0-AC64FDE078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S57" authorId="0" shapeId="0" xr:uid="{7487C0BA-28A4-45C5-890D-DD5612010D4D}">
      <text>
        <r>
          <rPr>
            <b/>
            <sz val="9"/>
            <color indexed="81"/>
            <rFont val="Tahoma"/>
            <family val="2"/>
          </rPr>
          <t>Author:</t>
        </r>
        <r>
          <rPr>
            <sz val="9"/>
            <color indexed="81"/>
            <rFont val="Tahoma"/>
            <family val="2"/>
          </rPr>
          <t xml:space="preserve">
AR, p19</t>
        </r>
      </text>
    </comment>
    <comment ref="T57" authorId="0" shapeId="0" xr:uid="{820C2834-7BB4-460F-9346-B600B4C9E090}">
      <text>
        <r>
          <rPr>
            <b/>
            <sz val="9"/>
            <color indexed="81"/>
            <rFont val="Tahoma"/>
            <family val="2"/>
          </rPr>
          <t>Author:</t>
        </r>
        <r>
          <rPr>
            <sz val="9"/>
            <color indexed="81"/>
            <rFont val="Tahoma"/>
            <family val="2"/>
          </rPr>
          <t xml:space="preserve">
AR pg.57
</t>
        </r>
      </text>
    </comment>
    <comment ref="U57" authorId="0" shapeId="0" xr:uid="{C6E0D76E-0353-46EE-A4C7-01B8D796AFDB}">
      <text>
        <r>
          <rPr>
            <b/>
            <sz val="9"/>
            <color indexed="81"/>
            <rFont val="Tahoma"/>
            <family val="2"/>
          </rPr>
          <t>Author:</t>
        </r>
        <r>
          <rPr>
            <sz val="9"/>
            <color indexed="81"/>
            <rFont val="Tahoma"/>
            <family val="2"/>
          </rPr>
          <t xml:space="preserve">
AR pg 50</t>
        </r>
      </text>
    </comment>
    <comment ref="V57" authorId="0" shapeId="0" xr:uid="{8A4143E6-F189-4A85-B4C3-FE04C6E0EA96}">
      <text>
        <r>
          <rPr>
            <b/>
            <sz val="9"/>
            <color indexed="81"/>
            <rFont val="Tahoma"/>
            <family val="2"/>
          </rPr>
          <t>Author:</t>
        </r>
        <r>
          <rPr>
            <sz val="9"/>
            <color indexed="81"/>
            <rFont val="Tahoma"/>
            <family val="2"/>
          </rPr>
          <t xml:space="preserve">
AR pg 60</t>
        </r>
      </text>
    </comment>
    <comment ref="W57" authorId="0" shapeId="0" xr:uid="{E8CE84D4-0BC7-4393-B255-D79125F184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Y57" authorId="0" shapeId="0" xr:uid="{AFEF1426-220B-412A-B165-01EA35547558}">
      <text>
        <r>
          <rPr>
            <b/>
            <sz val="9"/>
            <color indexed="81"/>
            <rFont val="Tahoma"/>
            <family val="2"/>
          </rPr>
          <t>Author:</t>
        </r>
        <r>
          <rPr>
            <sz val="9"/>
            <color indexed="81"/>
            <rFont val="Tahoma"/>
            <family val="2"/>
          </rPr>
          <t xml:space="preserve">
AR p. 59, Evaluation of Individual Directors </t>
        </r>
      </text>
    </comment>
    <comment ref="Z57" authorId="0" shapeId="0" xr:uid="{BFDD6559-519C-45E8-A025-564D28F7C71D}">
      <text>
        <r>
          <rPr>
            <b/>
            <sz val="9"/>
            <color indexed="81"/>
            <rFont val="Tahoma"/>
            <family val="2"/>
          </rPr>
          <t>Author:</t>
        </r>
        <r>
          <rPr>
            <sz val="9"/>
            <color indexed="81"/>
            <rFont val="Tahoma"/>
            <family val="2"/>
          </rPr>
          <t xml:space="preserve">
AR pg 43-44</t>
        </r>
      </text>
    </comment>
    <comment ref="AA57" authorId="0" shapeId="0" xr:uid="{D7F41E57-4BEF-4AFB-AE8C-E6465271D472}">
      <text>
        <r>
          <rPr>
            <b/>
            <sz val="9"/>
            <color indexed="81"/>
            <rFont val="Tahoma"/>
            <family val="2"/>
          </rPr>
          <t>Author:</t>
        </r>
        <r>
          <rPr>
            <sz val="9"/>
            <color indexed="81"/>
            <rFont val="Tahoma"/>
            <family val="2"/>
          </rPr>
          <t xml:space="preserve">
AR pg 40</t>
        </r>
      </text>
    </comment>
    <comment ref="AB57" authorId="0" shapeId="0" xr:uid="{1167DCB9-0B65-455C-A6EF-B486F3328E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C57" authorId="0" shapeId="0" xr:uid="{41F5A994-A1B0-4E9E-AB7F-AA8C13E68C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
Simply mentions contribution from each director to effectiveness of the board.</t>
        </r>
      </text>
    </comment>
    <comment ref="AD57" authorId="0" shapeId="0" xr:uid="{7E0412D3-A44A-424F-AD1F-FB9E7C23352C}">
      <text>
        <r>
          <rPr>
            <b/>
            <sz val="9"/>
            <color indexed="81"/>
            <rFont val="Tahoma"/>
            <family val="2"/>
          </rPr>
          <t>Author:</t>
        </r>
        <r>
          <rPr>
            <sz val="9"/>
            <color indexed="81"/>
            <rFont val="Tahoma"/>
            <family val="2"/>
          </rPr>
          <t xml:space="preserve">
AR p. 37, Individual Director and Chairman Evaluation</t>
        </r>
      </text>
    </comment>
    <comment ref="AF57" authorId="0" shapeId="0" xr:uid="{A897C184-F1AE-4669-B3B7-45648907070F}">
      <text>
        <r>
          <rPr>
            <b/>
            <sz val="9"/>
            <color indexed="81"/>
            <rFont val="Tahoma"/>
            <family val="2"/>
          </rPr>
          <t>Author:</t>
        </r>
        <r>
          <rPr>
            <sz val="9"/>
            <color indexed="81"/>
            <rFont val="Tahoma"/>
            <family val="2"/>
          </rPr>
          <t xml:space="preserve">
AR 27</t>
        </r>
      </text>
    </comment>
    <comment ref="AG57" authorId="0" shapeId="0" xr:uid="{9FF0CA10-8212-43B9-B79B-C457902B1138}">
      <text>
        <r>
          <rPr>
            <b/>
            <sz val="9"/>
            <color indexed="81"/>
            <rFont val="Tahoma"/>
            <family val="2"/>
          </rPr>
          <t>Author:</t>
        </r>
        <r>
          <rPr>
            <sz val="9"/>
            <color indexed="81"/>
            <rFont val="Tahoma"/>
            <family val="2"/>
          </rPr>
          <t xml:space="preserve">
AR pg.41</t>
        </r>
      </text>
    </comment>
    <comment ref="AH57" authorId="0" shapeId="0" xr:uid="{B6C648C3-7563-4DBD-A85E-F7AAD81F77B2}">
      <text>
        <r>
          <rPr>
            <b/>
            <sz val="9"/>
            <color indexed="81"/>
            <rFont val="Tahoma"/>
            <family val="2"/>
          </rPr>
          <t>Author:</t>
        </r>
        <r>
          <rPr>
            <sz val="9"/>
            <color indexed="81"/>
            <rFont val="Tahoma"/>
            <family val="2"/>
          </rPr>
          <t xml:space="preserve">
AR pg.22</t>
        </r>
      </text>
    </comment>
    <comment ref="AJ57" authorId="0" shapeId="0" xr:uid="{4F85D829-DC7A-4D35-8A2B-B9D6DDC589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7" authorId="0" shapeId="0" xr:uid="{55826730-9B0F-4D6C-81CF-1020AC1BF2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L57" authorId="0" shapeId="0" xr:uid="{4C7D4E15-336D-4710-AA45-83BD2B07347D}">
      <text>
        <r>
          <rPr>
            <b/>
            <sz val="9"/>
            <color indexed="81"/>
            <rFont val="Tahoma"/>
            <family val="2"/>
          </rPr>
          <t>Author:</t>
        </r>
        <r>
          <rPr>
            <sz val="9"/>
            <color indexed="81"/>
            <rFont val="Tahoma"/>
            <family val="2"/>
          </rPr>
          <t xml:space="preserve">
ar 48</t>
        </r>
      </text>
    </comment>
    <comment ref="AM57" authorId="0" shapeId="0" xr:uid="{7346A869-655C-4B47-B483-7BF92A4FD583}">
      <text>
        <r>
          <rPr>
            <b/>
            <sz val="9"/>
            <color indexed="81"/>
            <rFont val="Tahoma"/>
            <family val="2"/>
          </rPr>
          <t>Author:</t>
        </r>
        <r>
          <rPr>
            <sz val="9"/>
            <color indexed="81"/>
            <rFont val="Tahoma"/>
            <family val="2"/>
          </rPr>
          <t xml:space="preserve">
AR pg.50</t>
        </r>
      </text>
    </comment>
    <comment ref="AN57" authorId="0" shapeId="0" xr:uid="{5BC1B2FE-D4DB-4E84-B620-31D07DC3E7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O57" authorId="0" shapeId="0" xr:uid="{7ED7C8CC-67CC-4E51-8D81-452310352865}">
      <text>
        <r>
          <rPr>
            <b/>
            <sz val="9"/>
            <color indexed="81"/>
            <rFont val="Tahoma"/>
            <family val="2"/>
          </rPr>
          <t>Author:</t>
        </r>
        <r>
          <rPr>
            <sz val="9"/>
            <color indexed="81"/>
            <rFont val="Tahoma"/>
            <family val="2"/>
          </rPr>
          <t xml:space="preserve">
AR, pg 41, "The individual Directors’ performance criteria were in relation to their industry
knowledge and/or functional expertise, contribution and workload requirements, sense of independence and
attendance at the board and committee meetings"</t>
        </r>
      </text>
    </comment>
    <comment ref="AP57" authorId="0" shapeId="0" xr:uid="{87E6A10B-7C9A-45C7-826A-27ADFDA605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57" authorId="0" shapeId="0" xr:uid="{E2EDF8B2-ED52-4EF7-A408-FB137EDA1C84}">
      <text>
        <r>
          <rPr>
            <b/>
            <sz val="9"/>
            <color indexed="81"/>
            <rFont val="Tahoma"/>
            <family val="2"/>
          </rPr>
          <t>Author:</t>
        </r>
        <r>
          <rPr>
            <sz val="9"/>
            <color indexed="81"/>
            <rFont val="Tahoma"/>
            <family val="2"/>
          </rPr>
          <t xml:space="preserve">
AR, p. 33</t>
        </r>
      </text>
    </comment>
    <comment ref="AR57" authorId="0" shapeId="0" xr:uid="{2A6D646C-19EC-4395-9BBB-5944A4868516}">
      <text>
        <r>
          <rPr>
            <b/>
            <sz val="9"/>
            <color indexed="81"/>
            <rFont val="Tahoma"/>
            <family val="2"/>
          </rPr>
          <t>Author:</t>
        </r>
        <r>
          <rPr>
            <sz val="9"/>
            <color indexed="81"/>
            <rFont val="Tahoma"/>
            <family val="2"/>
          </rPr>
          <t xml:space="preserve">
AR,14</t>
        </r>
      </text>
    </comment>
    <comment ref="AT57" authorId="0" shapeId="0" xr:uid="{649BD3B0-EEEB-4EE7-80F2-28F40D77AA46}">
      <text>
        <r>
          <rPr>
            <b/>
            <sz val="9"/>
            <color indexed="81"/>
            <rFont val="Tahoma"/>
            <family val="2"/>
          </rPr>
          <t>Author:</t>
        </r>
        <r>
          <rPr>
            <sz val="9"/>
            <color indexed="81"/>
            <rFont val="Tahoma"/>
            <family val="2"/>
          </rPr>
          <t xml:space="preserve">
AR, governance report, pg 19 &amp; 20</t>
        </r>
      </text>
    </comment>
    <comment ref="AU57" authorId="0" shapeId="0" xr:uid="{BFA3038D-7450-48DD-B050-936523324826}">
      <text>
        <r>
          <rPr>
            <b/>
            <sz val="9"/>
            <color indexed="81"/>
            <rFont val="Tahoma"/>
            <family val="2"/>
          </rPr>
          <t>Author:</t>
        </r>
        <r>
          <rPr>
            <sz val="9"/>
            <color indexed="81"/>
            <rFont val="Tahoma"/>
            <family val="2"/>
          </rPr>
          <t xml:space="preserve">
AR, 39</t>
        </r>
      </text>
    </comment>
    <comment ref="AV57" authorId="0" shapeId="0" xr:uid="{CBDAD3CE-00A6-4BEB-AB32-F969E9005E44}">
      <text>
        <r>
          <rPr>
            <b/>
            <sz val="9"/>
            <color indexed="81"/>
            <rFont val="Tahoma"/>
            <family val="2"/>
          </rPr>
          <t>Author:</t>
        </r>
        <r>
          <rPr>
            <sz val="9"/>
            <color indexed="81"/>
            <rFont val="Tahoma"/>
            <family val="2"/>
          </rPr>
          <t xml:space="preserve">
AR, 25</t>
        </r>
      </text>
    </comment>
    <comment ref="AW57" authorId="0" shapeId="0" xr:uid="{F7A80508-065A-479B-BAAC-D13934E62D91}">
      <text>
        <r>
          <rPr>
            <b/>
            <sz val="9"/>
            <color indexed="81"/>
            <rFont val="Tahoma"/>
            <family val="2"/>
          </rPr>
          <t>Author:</t>
        </r>
        <r>
          <rPr>
            <sz val="9"/>
            <color indexed="81"/>
            <rFont val="Tahoma"/>
            <family val="2"/>
          </rPr>
          <t xml:space="preserve">
AR,30</t>
        </r>
      </text>
    </comment>
    <comment ref="AX57" authorId="0" shapeId="0" xr:uid="{BF983030-3CE9-45DD-A77B-D2579321049B}">
      <text>
        <r>
          <rPr>
            <b/>
            <sz val="9"/>
            <color indexed="81"/>
            <rFont val="Tahoma"/>
            <family val="2"/>
          </rPr>
          <t>Author:</t>
        </r>
        <r>
          <rPr>
            <sz val="9"/>
            <color indexed="81"/>
            <rFont val="Tahoma"/>
            <family val="2"/>
          </rPr>
          <t xml:space="preserve">
AR, 29-30</t>
        </r>
      </text>
    </comment>
    <comment ref="AY57" authorId="0" shapeId="0" xr:uid="{1066FE8B-BF3D-4D3A-8086-89E020CCFC47}">
      <text>
        <r>
          <rPr>
            <b/>
            <sz val="9"/>
            <color indexed="81"/>
            <rFont val="Tahoma"/>
            <family val="2"/>
          </rPr>
          <t>Author:</t>
        </r>
        <r>
          <rPr>
            <sz val="9"/>
            <color indexed="81"/>
            <rFont val="Tahoma"/>
            <family val="2"/>
          </rPr>
          <t xml:space="preserve">
AR, p. 55</t>
        </r>
      </text>
    </comment>
    <comment ref="AZ57" authorId="0" shapeId="0" xr:uid="{315229F3-7B59-47DA-80E4-40C15C9D1362}">
      <text>
        <r>
          <rPr>
            <b/>
            <sz val="9"/>
            <color indexed="81"/>
            <rFont val="Tahoma"/>
            <family val="2"/>
          </rPr>
          <t>Author:</t>
        </r>
        <r>
          <rPr>
            <sz val="9"/>
            <color indexed="81"/>
            <rFont val="Tahoma"/>
            <family val="2"/>
          </rPr>
          <t xml:space="preserve">
AR, p. 35</t>
        </r>
      </text>
    </comment>
    <comment ref="BA57" authorId="0" shapeId="0" xr:uid="{9C4A7366-0E86-4E07-B44E-1FBD982E48C2}">
      <text>
        <r>
          <rPr>
            <b/>
            <sz val="9"/>
            <color indexed="81"/>
            <rFont val="Tahoma"/>
            <family val="2"/>
          </rPr>
          <t>Author:</t>
        </r>
        <r>
          <rPr>
            <sz val="9"/>
            <color indexed="81"/>
            <rFont val="Tahoma"/>
            <family val="2"/>
          </rPr>
          <t xml:space="preserve">
AR, p120</t>
        </r>
      </text>
    </comment>
    <comment ref="BB57" authorId="0" shapeId="0" xr:uid="{A7188062-E36C-4062-A6A9-672387A6AF08}">
      <text>
        <r>
          <rPr>
            <b/>
            <sz val="9"/>
            <color indexed="81"/>
            <rFont val="Tahoma"/>
            <family val="2"/>
          </rPr>
          <t>Author:</t>
        </r>
        <r>
          <rPr>
            <sz val="9"/>
            <color indexed="81"/>
            <rFont val="Tahoma"/>
            <family val="2"/>
          </rPr>
          <t xml:space="preserve">
AR, pg 27</t>
        </r>
      </text>
    </comment>
    <comment ref="BC57" authorId="0" shapeId="0" xr:uid="{6B0DFDC9-7E01-4821-A9DE-C586FB1F676A}">
      <text>
        <r>
          <rPr>
            <b/>
            <sz val="9"/>
            <color indexed="81"/>
            <rFont val="Tahoma"/>
            <family val="2"/>
          </rPr>
          <t>Author:</t>
        </r>
        <r>
          <rPr>
            <sz val="9"/>
            <color indexed="81"/>
            <rFont val="Tahoma"/>
            <family val="2"/>
          </rPr>
          <t xml:space="preserve">
AR, p. 51</t>
        </r>
      </text>
    </comment>
    <comment ref="BD57" authorId="0" shapeId="0" xr:uid="{CDB8AC42-2BF6-43DC-B05F-7DAB84D99A62}">
      <text>
        <r>
          <rPr>
            <b/>
            <sz val="9"/>
            <color indexed="81"/>
            <rFont val="Tahoma"/>
            <family val="2"/>
          </rPr>
          <t>Author:</t>
        </r>
        <r>
          <rPr>
            <sz val="9"/>
            <color indexed="81"/>
            <rFont val="Tahoma"/>
            <family val="2"/>
          </rPr>
          <t xml:space="preserve">
AR, p. 77</t>
        </r>
      </text>
    </comment>
    <comment ref="BE57" authorId="0" shapeId="0" xr:uid="{694B3C7C-6D0E-4FCD-8FCE-076F85473E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"The evaluation of individual Director deals with matters on attendance at meetings, Directors’ duties and know-how and interaction with fellow Directors."</t>
        </r>
      </text>
    </comment>
    <comment ref="BF57" authorId="0" shapeId="0" xr:uid="{C2C8A3FF-F1CF-4171-A51A-D3EBE8B28B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"The individual director’s performance criteria are categorised into (1) attendance at board and related
activities; (2) adequacy of preparation for board meetings; (3) contribution in strategic/business
decisions, finance/accounting, risk management, legal/regulatory, human resource management, or any
other specialist area of each director; (4) area of experience; (5) generation of constructive debate; (6)
maintenance of independence; (7) disclosure of interested party transactions; and (8) overall assessment."</t>
        </r>
      </text>
    </comment>
    <comment ref="BG57" authorId="0" shapeId="0" xr:uid="{E03AA77D-4201-4B18-A4A5-AADA0CECE27B}">
      <text>
        <r>
          <rPr>
            <b/>
            <sz val="9"/>
            <color indexed="81"/>
            <rFont val="Tahoma"/>
            <family val="2"/>
          </rPr>
          <t>Author:</t>
        </r>
        <r>
          <rPr>
            <sz val="9"/>
            <color indexed="81"/>
            <rFont val="Tahoma"/>
            <family val="2"/>
          </rPr>
          <t xml:space="preserve">
AR p. 65, Performance criteria for the Board and Board Committees are as follows:</t>
        </r>
      </text>
    </comment>
    <comment ref="BH57" authorId="0" shapeId="0" xr:uid="{84165858-7400-4159-8159-E7CAD00074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34, https://ughealthcarecorporation.listedcompany.com/newsroom/20201008_214034_8K7_8KBA3YZ2GKXT9GUU.1.pdf</t>
        </r>
      </text>
    </comment>
    <comment ref="BI57" authorId="0" shapeId="0" xr:uid="{9C7273B1-D067-4D05-A301-5FD6F2A4B1FD}">
      <text>
        <r>
          <rPr>
            <b/>
            <sz val="9"/>
            <color indexed="81"/>
            <rFont val="Tahoma"/>
            <family val="2"/>
          </rPr>
          <t>Author:</t>
        </r>
        <r>
          <rPr>
            <sz val="9"/>
            <color indexed="81"/>
            <rFont val="Tahoma"/>
            <family val="2"/>
          </rPr>
          <t xml:space="preserve">
AR p. 43, The criteria taken into consideration by the NC and the Chairman for the re-nomination of the Directors include contribution
and performance based on factors such as attendance, preparedness, participation at Board and Board Committees
meetings, his qualification, experience and expertise and the time and effort dedicated to the activities of each Board
Committee and to the Group’s business and affairs, including the Management’s access to the Directors for guidance or
exchange of views as and when necessary.</t>
        </r>
      </text>
    </comment>
    <comment ref="BJ57" authorId="0" shapeId="0" xr:uid="{EC45DE9D-ACC2-4F1A-96A5-9E44120D36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57" authorId="0" shapeId="0" xr:uid="{B8F45F7C-48E0-4D1F-89E4-564F2BFA1DD7}">
      <text>
        <r>
          <rPr>
            <b/>
            <sz val="9"/>
            <color indexed="81"/>
            <rFont val="Tahoma"/>
            <family val="2"/>
          </rPr>
          <t>Author:</t>
        </r>
        <r>
          <rPr>
            <sz val="9"/>
            <color indexed="81"/>
            <rFont val="Tahoma"/>
            <family val="2"/>
          </rPr>
          <t xml:space="preserve">
AR, p. 74</t>
        </r>
      </text>
    </comment>
    <comment ref="BL57" authorId="0" shapeId="0" xr:uid="{354B99A0-441F-4C2A-AE39-4DD362C4AE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M57" authorId="0" shapeId="0" xr:uid="{80E433F0-CE7E-40AC-8779-2EEB0FEF2940}">
      <text>
        <r>
          <rPr>
            <b/>
            <sz val="9"/>
            <color indexed="81"/>
            <rFont val="Tahoma"/>
            <family val="2"/>
          </rPr>
          <t>Author:</t>
        </r>
        <r>
          <rPr>
            <sz val="9"/>
            <color indexed="81"/>
            <rFont val="Tahoma"/>
            <family val="2"/>
          </rPr>
          <t xml:space="preserve">
AR, p49</t>
        </r>
      </text>
    </comment>
    <comment ref="BO57" authorId="0" shapeId="0" xr:uid="{8636F19A-848D-4050-8B6E-367097F54E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relation to the evaluation of each individual director (including the Chairman), the assessment takes into account numerous
factors, including the directors’ attendance, participation and contribution at the Board and various Board Committee meetings.
AR p71</t>
        </r>
      </text>
    </comment>
    <comment ref="BP57" authorId="0" shapeId="0" xr:uid="{D4123E93-04F9-4238-9CCC-0C8AA10E9ACB}">
      <text>
        <r>
          <rPr>
            <b/>
            <sz val="9"/>
            <color indexed="81"/>
            <rFont val="Tahoma"/>
            <family val="2"/>
          </rPr>
          <t>Author:</t>
        </r>
        <r>
          <rPr>
            <sz val="9"/>
            <color indexed="81"/>
            <rFont val="Tahoma"/>
            <family val="2"/>
          </rPr>
          <t xml:space="preserve">
AR, p83</t>
        </r>
      </text>
    </comment>
    <comment ref="BQ57" authorId="0" shapeId="0" xr:uid="{13D99A77-EC97-408A-AE25-27A931DE91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S57" authorId="0" shapeId="0" xr:uid="{71BA99DF-F3A9-4268-B104-EACDAB4D306E}">
      <text>
        <r>
          <rPr>
            <b/>
            <sz val="9"/>
            <color indexed="81"/>
            <rFont val="Tahoma"/>
            <family val="2"/>
          </rPr>
          <t>Author:</t>
        </r>
        <r>
          <rPr>
            <sz val="9"/>
            <color indexed="81"/>
            <rFont val="Tahoma"/>
            <family val="2"/>
          </rPr>
          <t xml:space="preserve">
AR, p77</t>
        </r>
      </text>
    </comment>
    <comment ref="BT57" authorId="0" shapeId="0" xr:uid="{CE4A84AA-1C68-419E-B18E-B8AD195BEF72}">
      <text>
        <r>
          <rPr>
            <b/>
            <sz val="9"/>
            <color indexed="81"/>
            <rFont val="Tahoma"/>
            <family val="2"/>
          </rPr>
          <t>Author:</t>
        </r>
        <r>
          <rPr>
            <sz val="9"/>
            <color indexed="81"/>
            <rFont val="Tahoma"/>
            <family val="2"/>
          </rPr>
          <t xml:space="preserve">
AR, p87</t>
        </r>
      </text>
    </comment>
    <comment ref="BU57" authorId="0" shapeId="0" xr:uid="{DD340F0D-1C78-49E2-945A-F40B2E38D9D0}">
      <text>
        <r>
          <rPr>
            <b/>
            <sz val="9"/>
            <color indexed="81"/>
            <rFont val="Tahoma"/>
            <family val="2"/>
          </rPr>
          <t>Author:</t>
        </r>
        <r>
          <rPr>
            <sz val="9"/>
            <color indexed="81"/>
            <rFont val="Tahoma"/>
            <family val="2"/>
          </rPr>
          <t xml:space="preserve">
AR, p42 - 43</t>
        </r>
      </text>
    </comment>
    <comment ref="BV57" authorId="0" shapeId="0" xr:uid="{3E6E6AF8-E8B5-41A9-8EEC-7AF448E10A82}">
      <text>
        <r>
          <rPr>
            <b/>
            <sz val="9"/>
            <color indexed="81"/>
            <rFont val="Tahoma"/>
            <family val="2"/>
          </rPr>
          <t>Author:</t>
        </r>
        <r>
          <rPr>
            <sz val="9"/>
            <color indexed="81"/>
            <rFont val="Tahoma"/>
            <family val="2"/>
          </rPr>
          <t xml:space="preserve">
AR Pg 63
</t>
        </r>
      </text>
    </comment>
    <comment ref="BW57" authorId="0" shapeId="0" xr:uid="{5A76B675-8734-42E2-A27E-DFE60FDA3D5C}">
      <text>
        <r>
          <rPr>
            <b/>
            <sz val="9"/>
            <color indexed="81"/>
            <rFont val="Tahoma"/>
            <family val="2"/>
          </rPr>
          <t>Author:</t>
        </r>
        <r>
          <rPr>
            <sz val="9"/>
            <color indexed="81"/>
            <rFont val="Tahoma"/>
            <family val="2"/>
          </rPr>
          <t xml:space="preserve">
AR, p126</t>
        </r>
      </text>
    </comment>
    <comment ref="BX57" authorId="0" shapeId="0" xr:uid="{0BF973F8-B202-42CA-8EE1-8068581868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BY57" authorId="0" shapeId="0" xr:uid="{D2B0D2FE-9416-4391-BBCB-D894BDA6C0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57" authorId="0" shapeId="0" xr:uid="{E88EBBCC-C31A-4D9F-8208-8CDAE6B87BEE}">
      <text>
        <r>
          <rPr>
            <b/>
            <sz val="9"/>
            <color indexed="81"/>
            <rFont val="Tahoma"/>
            <family val="2"/>
          </rPr>
          <t>Author:</t>
        </r>
        <r>
          <rPr>
            <sz val="9"/>
            <color indexed="81"/>
            <rFont val="Tahoma"/>
            <family val="2"/>
          </rPr>
          <t xml:space="preserve">
AR pg 47</t>
        </r>
      </text>
    </comment>
    <comment ref="CA57" authorId="0" shapeId="0" xr:uid="{E4D3E747-1EC7-47BD-AA3C-B5F4AB83441D}">
      <text>
        <r>
          <rPr>
            <b/>
            <sz val="9"/>
            <color indexed="81"/>
            <rFont val="Tahoma"/>
            <family val="2"/>
          </rPr>
          <t>Author:</t>
        </r>
        <r>
          <rPr>
            <sz val="9"/>
            <color indexed="81"/>
            <rFont val="Tahoma"/>
            <family val="2"/>
          </rPr>
          <t xml:space="preserve">
AR pg 86</t>
        </r>
      </text>
    </comment>
    <comment ref="CB57" authorId="0" shapeId="0" xr:uid="{F90CADB3-70EB-490F-B4E6-C3D3CA8DAAEC}">
      <text>
        <r>
          <rPr>
            <b/>
            <sz val="9"/>
            <color indexed="81"/>
            <rFont val="Tahoma"/>
            <family val="2"/>
          </rPr>
          <t>Author:</t>
        </r>
        <r>
          <rPr>
            <sz val="9"/>
            <color indexed="81"/>
            <rFont val="Tahoma"/>
            <family val="2"/>
          </rPr>
          <t xml:space="preserve">
AR pg.196</t>
        </r>
      </text>
    </comment>
    <comment ref="CC57" authorId="0" shapeId="0" xr:uid="{5DECDDB0-A4CC-4FDA-8429-25D5B0FF21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7" authorId="0" shapeId="0" xr:uid="{52388A7E-E9E6-4CD4-AB8F-66F7A7CAC1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57" authorId="0" shapeId="0" xr:uid="{6A52CBDC-9C09-467A-837B-F90AB3C0663F}">
      <text>
        <r>
          <rPr>
            <b/>
            <sz val="9"/>
            <color indexed="81"/>
            <rFont val="Tahoma"/>
            <family val="2"/>
          </rPr>
          <t>Author:</t>
        </r>
        <r>
          <rPr>
            <sz val="9"/>
            <color indexed="81"/>
            <rFont val="Tahoma"/>
            <family val="2"/>
          </rPr>
          <t xml:space="preserve">
AR pg 56</t>
        </r>
      </text>
    </comment>
    <comment ref="CF57" authorId="0" shapeId="0" xr:uid="{4CAE1744-9A92-4F4C-8A83-50143561E11C}">
      <text>
        <r>
          <rPr>
            <b/>
            <sz val="9"/>
            <color indexed="81"/>
            <rFont val="Tahoma"/>
            <family val="2"/>
          </rPr>
          <t>Author:</t>
        </r>
        <r>
          <rPr>
            <sz val="9"/>
            <color indexed="81"/>
            <rFont val="Tahoma"/>
            <family val="2"/>
          </rPr>
          <t xml:space="preserve">
AR 27</t>
        </r>
      </text>
    </comment>
    <comment ref="CG57" authorId="0" shapeId="0" xr:uid="{4431131C-0122-44B8-80E7-194981973B70}">
      <text>
        <r>
          <rPr>
            <b/>
            <sz val="9"/>
            <color indexed="81"/>
            <rFont val="Tahoma"/>
            <family val="2"/>
          </rPr>
          <t>Author:</t>
        </r>
        <r>
          <rPr>
            <sz val="9"/>
            <color indexed="81"/>
            <rFont val="Tahoma"/>
            <family val="2"/>
          </rPr>
          <t xml:space="preserve">
AR pg 93 </t>
        </r>
      </text>
    </comment>
    <comment ref="CH57" authorId="0" shapeId="0" xr:uid="{BE54CAF5-93E9-4F5C-A0F0-602073944782}">
      <text>
        <r>
          <rPr>
            <b/>
            <sz val="9"/>
            <color indexed="81"/>
            <rFont val="Tahoma"/>
            <family val="2"/>
          </rPr>
          <t>Author:</t>
        </r>
        <r>
          <rPr>
            <sz val="9"/>
            <color indexed="81"/>
            <rFont val="Tahoma"/>
            <family val="2"/>
          </rPr>
          <t xml:space="preserve">
AR 32</t>
        </r>
      </text>
    </comment>
    <comment ref="CI57" authorId="0" shapeId="0" xr:uid="{EBC0F672-499E-4735-BF8C-8BF21F279B2E}">
      <text>
        <r>
          <rPr>
            <b/>
            <sz val="9"/>
            <color indexed="81"/>
            <rFont val="Tahoma"/>
            <family val="2"/>
          </rPr>
          <t>Author:</t>
        </r>
        <r>
          <rPr>
            <sz val="9"/>
            <color indexed="81"/>
            <rFont val="Tahoma"/>
            <family val="2"/>
          </rPr>
          <t xml:space="preserve">
AR pg 80-81</t>
        </r>
      </text>
    </comment>
    <comment ref="CJ57" authorId="0" shapeId="0" xr:uid="{BFD03821-2C78-40D7-97BC-40A8E6FA1B5E}">
      <text>
        <r>
          <rPr>
            <b/>
            <sz val="9"/>
            <color indexed="81"/>
            <rFont val="Tahoma"/>
            <family val="2"/>
          </rPr>
          <t>Author:</t>
        </r>
        <r>
          <rPr>
            <sz val="9"/>
            <color indexed="81"/>
            <rFont val="Tahoma"/>
            <family val="2"/>
          </rPr>
          <t xml:space="preserve">
AR 40-42</t>
        </r>
      </text>
    </comment>
    <comment ref="CK57" authorId="0" shapeId="0" xr:uid="{665843DB-EF20-49F0-B618-104702B03ADC}">
      <text>
        <r>
          <rPr>
            <b/>
            <sz val="9"/>
            <color indexed="81"/>
            <rFont val="Tahoma"/>
            <family val="2"/>
          </rPr>
          <t>Author:</t>
        </r>
        <r>
          <rPr>
            <sz val="9"/>
            <color indexed="81"/>
            <rFont val="Tahoma"/>
            <family val="2"/>
          </rPr>
          <t xml:space="preserve">
AR,67</t>
        </r>
      </text>
    </comment>
    <comment ref="CL57" authorId="0" shapeId="0" xr:uid="{95837BEE-29E9-404F-B6AD-A480EA0FE8BA}">
      <text>
        <r>
          <rPr>
            <b/>
            <sz val="9"/>
            <color indexed="81"/>
            <rFont val="Tahoma"/>
            <family val="2"/>
          </rPr>
          <t>Author:</t>
        </r>
        <r>
          <rPr>
            <sz val="9"/>
            <color indexed="81"/>
            <rFont val="Tahoma"/>
            <family val="2"/>
          </rPr>
          <t xml:space="preserve">
ar 44</t>
        </r>
      </text>
    </comment>
    <comment ref="CM57" authorId="0" shapeId="0" xr:uid="{688D535E-D88D-4F2E-9C31-6586CFD2BC65}">
      <text>
        <r>
          <rPr>
            <b/>
            <sz val="9"/>
            <color indexed="81"/>
            <rFont val="Tahoma"/>
            <family val="2"/>
          </rPr>
          <t>Author:</t>
        </r>
        <r>
          <rPr>
            <sz val="9"/>
            <color indexed="81"/>
            <rFont val="Tahoma"/>
            <family val="2"/>
          </rPr>
          <t xml:space="preserve">
ar 59</t>
        </r>
      </text>
    </comment>
    <comment ref="CN57" authorId="0" shapeId="0" xr:uid="{85E03DCB-3019-4D6F-8D18-6F4E7C8D6F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CO57" authorId="0" shapeId="0" xr:uid="{CD0C42B7-48DC-42C3-83B9-0E5C9CAB2D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7" authorId="0" shapeId="0" xr:uid="{43C5FDE2-364B-4E21-8981-A7637279AF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R57" authorId="0" shapeId="0" xr:uid="{1EA9CC67-1122-461C-B9E1-C828C2FB1143}">
      <text>
        <r>
          <rPr>
            <b/>
            <sz val="9"/>
            <color indexed="81"/>
            <rFont val="Tahoma"/>
            <family val="2"/>
          </rPr>
          <t>Author:</t>
        </r>
        <r>
          <rPr>
            <sz val="9"/>
            <color indexed="81"/>
            <rFont val="Tahoma"/>
            <family val="2"/>
          </rPr>
          <t xml:space="preserve">
AR (pdf), p. 19</t>
        </r>
      </text>
    </comment>
    <comment ref="CS57" authorId="0" shapeId="0" xr:uid="{075E22E9-50F3-4163-82E9-1E092741D218}">
      <text>
        <r>
          <rPr>
            <b/>
            <sz val="9"/>
            <color indexed="81"/>
            <rFont val="Tahoma"/>
            <family val="2"/>
          </rPr>
          <t>Author:</t>
        </r>
        <r>
          <rPr>
            <sz val="9"/>
            <color indexed="81"/>
            <rFont val="Tahoma"/>
            <family val="2"/>
          </rPr>
          <t xml:space="preserve">
AR, p. 52</t>
        </r>
      </text>
    </comment>
    <comment ref="CT57" authorId="0" shapeId="0" xr:uid="{625019E6-23DC-4407-880E-4DCBF325F73C}">
      <text>
        <r>
          <rPr>
            <b/>
            <sz val="9"/>
            <color indexed="81"/>
            <rFont val="Tahoma"/>
            <family val="2"/>
          </rPr>
          <t>Author:</t>
        </r>
        <r>
          <rPr>
            <sz val="9"/>
            <color indexed="81"/>
            <rFont val="Tahoma"/>
            <family val="2"/>
          </rPr>
          <t xml:space="preserve">
AR pg.27</t>
        </r>
      </text>
    </comment>
    <comment ref="CU57" authorId="0" shapeId="0" xr:uid="{124CD8FA-74F2-42CF-9A09-D0CD4529AF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"which takes into consideration factors such as commitment
of time for meetings, level of participation and contribution at such meetings and the technical knowledge of the Directors. The evaluation of individual Directors aims to assess
whether each Director continues to contribute effectively and demonstrate commitment to the role, including commitment of time for Board and Board Committee meetings, and
any other duties.</t>
        </r>
      </text>
    </comment>
    <comment ref="CV57" authorId="0" shapeId="0" xr:uid="{D37680BC-0D11-436B-8A1B-D354282C83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"On the initiative of the Nomination Committee and in line with past practice, each Director, on an annual basis,
undertakes a self-assessment exercise of the performance of the Board as a whole, of each of its Committees,
and of himself/herself taking into relevant consideration the roles and responsibilities of Directors pursuant to
the Code and the results of the Company’s business operations."</t>
        </r>
      </text>
    </comment>
    <comment ref="CX57" authorId="0" shapeId="0" xr:uid="{013E5728-4DAD-4C4A-88AE-1C82E4206421}">
      <text>
        <r>
          <rPr>
            <b/>
            <sz val="9"/>
            <color indexed="81"/>
            <rFont val="Tahoma"/>
            <family val="2"/>
          </rPr>
          <t>Author:</t>
        </r>
        <r>
          <rPr>
            <sz val="9"/>
            <color indexed="81"/>
            <rFont val="Tahoma"/>
            <family val="2"/>
          </rPr>
          <t xml:space="preserve">
AR, pg 42</t>
        </r>
      </text>
    </comment>
    <comment ref="CY57" authorId="0" shapeId="0" xr:uid="{83B713B1-6037-4C6F-A6CB-B7AD8D94052C}">
      <text>
        <r>
          <rPr>
            <b/>
            <sz val="9"/>
            <color indexed="81"/>
            <rFont val="Tahoma"/>
            <family val="2"/>
          </rPr>
          <t>Author:</t>
        </r>
        <r>
          <rPr>
            <sz val="9"/>
            <color indexed="81"/>
            <rFont val="Tahoma"/>
            <family val="2"/>
          </rPr>
          <t xml:space="preserve">
AR pg 96</t>
        </r>
      </text>
    </comment>
    <comment ref="CZ57" authorId="0" shapeId="0" xr:uid="{FC677DD2-7A5F-4775-9270-3C58E4EBEA2C}">
      <text>
        <r>
          <rPr>
            <b/>
            <sz val="9"/>
            <color indexed="81"/>
            <rFont val="Tahoma"/>
            <family val="2"/>
          </rPr>
          <t>Author:</t>
        </r>
        <r>
          <rPr>
            <sz val="9"/>
            <color indexed="81"/>
            <rFont val="Tahoma"/>
            <family val="2"/>
          </rPr>
          <t xml:space="preserve">
AR,76</t>
        </r>
      </text>
    </comment>
    <comment ref="DA57" authorId="0" shapeId="0" xr:uid="{FDBC8C0B-A77A-4DFE-8045-FEE018616F34}">
      <text>
        <r>
          <rPr>
            <b/>
            <sz val="9"/>
            <color indexed="81"/>
            <rFont val="Tahoma"/>
            <family val="2"/>
          </rPr>
          <t>Author:</t>
        </r>
        <r>
          <rPr>
            <sz val="9"/>
            <color indexed="81"/>
            <rFont val="Tahoma"/>
            <family val="2"/>
          </rPr>
          <t xml:space="preserve">
AR,61</t>
        </r>
      </text>
    </comment>
    <comment ref="DB57" authorId="0" shapeId="0" xr:uid="{4BD9A92E-BE34-4D56-A94E-C175EAC1B7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C57" authorId="0" shapeId="0" xr:uid="{FBB76CCE-51F7-44E6-91D8-58A3AC809782}">
      <text>
        <r>
          <rPr>
            <b/>
            <sz val="9"/>
            <color indexed="81"/>
            <rFont val="Tahoma"/>
            <family val="2"/>
          </rPr>
          <t>Author:</t>
        </r>
        <r>
          <rPr>
            <sz val="9"/>
            <color indexed="81"/>
            <rFont val="Tahoma"/>
            <family val="2"/>
          </rPr>
          <t xml:space="preserve">
AR, p. 91, 92</t>
        </r>
      </text>
    </comment>
    <comment ref="DD57" authorId="0" shapeId="0" xr:uid="{30ECB8A3-A656-4459-A474-A4BF4ADF449D}">
      <text>
        <r>
          <rPr>
            <b/>
            <sz val="9"/>
            <color indexed="81"/>
            <rFont val="Tahoma"/>
            <family val="2"/>
          </rPr>
          <t>Author:</t>
        </r>
        <r>
          <rPr>
            <sz val="9"/>
            <color indexed="81"/>
            <rFont val="Tahoma"/>
            <family val="2"/>
          </rPr>
          <t xml:space="preserve">
AR, p. 61</t>
        </r>
      </text>
    </comment>
    <comment ref="DE57" authorId="0" shapeId="0" xr:uid="{6A7B4E6F-C3C4-4A25-9ACD-4D1B560A3CE6}">
      <text>
        <r>
          <rPr>
            <b/>
            <sz val="9"/>
            <color indexed="81"/>
            <rFont val="Tahoma"/>
            <family val="2"/>
          </rPr>
          <t>Author:</t>
        </r>
        <r>
          <rPr>
            <sz val="9"/>
            <color indexed="81"/>
            <rFont val="Tahoma"/>
            <family val="2"/>
          </rPr>
          <t xml:space="preserve">
AR,33</t>
        </r>
      </text>
    </comment>
    <comment ref="DF57" authorId="0" shapeId="0" xr:uid="{5686BEEE-CF97-4562-8203-637C5D309BCD}">
      <text>
        <r>
          <rPr>
            <b/>
            <sz val="9"/>
            <color indexed="81"/>
            <rFont val="Tahoma"/>
            <family val="2"/>
          </rPr>
          <t>Author:</t>
        </r>
        <r>
          <rPr>
            <sz val="9"/>
            <color indexed="81"/>
            <rFont val="Tahoma"/>
            <family val="2"/>
          </rPr>
          <t xml:space="preserve">
AR pg 43</t>
        </r>
      </text>
    </comment>
    <comment ref="DG57" authorId="0" shapeId="0" xr:uid="{38A1F22A-AC25-480E-BD44-A34BF5D1B2D0}">
      <text>
        <r>
          <rPr>
            <b/>
            <sz val="9"/>
            <color indexed="81"/>
            <rFont val="Tahoma"/>
            <family val="2"/>
          </rPr>
          <t>Author:</t>
        </r>
        <r>
          <rPr>
            <sz val="9"/>
            <color indexed="81"/>
            <rFont val="Tahoma"/>
            <family val="2"/>
          </rPr>
          <t xml:space="preserve">
AR, p. 28</t>
        </r>
      </text>
    </comment>
    <comment ref="DH57" authorId="0" shapeId="0" xr:uid="{E47617AF-B975-459B-BEAD-BB03441CB4C2}">
      <text>
        <r>
          <rPr>
            <b/>
            <sz val="9"/>
            <color indexed="81"/>
            <rFont val="Tahoma"/>
            <family val="2"/>
          </rPr>
          <t>Author:</t>
        </r>
        <r>
          <rPr>
            <sz val="9"/>
            <color indexed="81"/>
            <rFont val="Tahoma"/>
            <family val="2"/>
          </rPr>
          <t xml:space="preserve">
AR pg 19</t>
        </r>
      </text>
    </comment>
    <comment ref="DI57" authorId="0" shapeId="0" xr:uid="{3D3BD41C-3394-4729-A3DB-BE03EC82EE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57" authorId="0" shapeId="0" xr:uid="{34C5F42E-AB20-4184-A86C-F322CCFB45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60-61</t>
        </r>
      </text>
    </comment>
    <comment ref="DK57" authorId="0" shapeId="0" xr:uid="{087A4392-C9E3-402E-BAD5-2966A9A0E116}">
      <text>
        <r>
          <rPr>
            <b/>
            <sz val="9"/>
            <color indexed="81"/>
            <rFont val="Tahoma"/>
            <family val="2"/>
          </rPr>
          <t>Author:</t>
        </r>
        <r>
          <rPr>
            <sz val="9"/>
            <color indexed="81"/>
            <rFont val="Tahoma"/>
            <family val="2"/>
          </rPr>
          <t xml:space="preserve">
AR pg 109</t>
        </r>
      </text>
    </comment>
    <comment ref="DL57" authorId="0" shapeId="0" xr:uid="{667DD1A0-74A3-4E34-8C8D-53CE4A8AF17C}">
      <text>
        <r>
          <rPr>
            <b/>
            <sz val="9"/>
            <color indexed="81"/>
            <rFont val="Tahoma"/>
            <family val="2"/>
          </rPr>
          <t>Author:</t>
        </r>
        <r>
          <rPr>
            <sz val="9"/>
            <color indexed="81"/>
            <rFont val="Tahoma"/>
            <family val="2"/>
          </rPr>
          <t xml:space="preserve">
AR pg 73</t>
        </r>
      </text>
    </comment>
    <comment ref="DM57" authorId="0" shapeId="0" xr:uid="{0F03F86A-EF70-402C-A212-92218BA5CB72}">
      <text>
        <r>
          <rPr>
            <b/>
            <sz val="9"/>
            <color indexed="81"/>
            <rFont val="Tahoma"/>
            <family val="2"/>
          </rPr>
          <t>Author:</t>
        </r>
        <r>
          <rPr>
            <sz val="9"/>
            <color indexed="81"/>
            <rFont val="Tahoma"/>
            <family val="2"/>
          </rPr>
          <t xml:space="preserve">
AR, p. 35</t>
        </r>
      </text>
    </comment>
    <comment ref="DO57" authorId="0" shapeId="0" xr:uid="{5945A8EC-2CB1-4DFE-A4FC-4DDF5124CCE6}">
      <text>
        <r>
          <rPr>
            <b/>
            <sz val="9"/>
            <color indexed="81"/>
            <rFont val="Tahoma"/>
            <family val="2"/>
          </rPr>
          <t>Author:</t>
        </r>
        <r>
          <rPr>
            <sz val="9"/>
            <color indexed="81"/>
            <rFont val="Tahoma"/>
            <family val="2"/>
          </rPr>
          <t xml:space="preserve">
AR p. 67, The evaluation of each individual Director’s performance is a
continuous process. The evaluation criteria include the Director’s
attendance at meetings of the Board, Board Committees and
at general meetings, his/her ability to devote sufficient time and
attention to the Company’s affairs, participation in discussions at
meetings, knowledge of and contacts in the regions where the
Group operates, his/her functional expertise and commitment of
time to the Company. </t>
        </r>
      </text>
    </comment>
    <comment ref="DP57" authorId="0" shapeId="0" xr:uid="{EBB64C8F-B79D-453E-B553-38BA22F0ED12}">
      <text>
        <r>
          <rPr>
            <b/>
            <sz val="9"/>
            <color indexed="81"/>
            <rFont val="Tahoma"/>
            <family val="2"/>
          </rPr>
          <t>Author:</t>
        </r>
        <r>
          <rPr>
            <sz val="9"/>
            <color indexed="81"/>
            <rFont val="Tahoma"/>
            <family val="2"/>
          </rPr>
          <t xml:space="preserve">
AR, p. 76</t>
        </r>
      </text>
    </comment>
    <comment ref="DQ57" authorId="0" shapeId="0" xr:uid="{110050BC-A8E6-4D20-9E11-A581E3B66D44}">
      <text>
        <r>
          <rPr>
            <b/>
            <sz val="9"/>
            <color indexed="81"/>
            <rFont val="Tahoma"/>
            <family val="2"/>
          </rPr>
          <t>Author:</t>
        </r>
        <r>
          <rPr>
            <sz val="9"/>
            <color indexed="81"/>
            <rFont val="Tahoma"/>
            <family val="2"/>
          </rPr>
          <t xml:space="preserve">
AR p.19, The review of each Director’s performance took into account:</t>
        </r>
      </text>
    </comment>
    <comment ref="DR57" authorId="0" shapeId="0" xr:uid="{025243ED-ADC3-428F-90D9-2925853E034A}">
      <text>
        <r>
          <rPr>
            <b/>
            <sz val="9"/>
            <color indexed="81"/>
            <rFont val="Tahoma"/>
            <family val="2"/>
          </rPr>
          <t>Author:</t>
        </r>
        <r>
          <rPr>
            <sz val="9"/>
            <color indexed="81"/>
            <rFont val="Tahoma"/>
            <family val="2"/>
          </rPr>
          <t xml:space="preserve">
AR, p.47-48</t>
        </r>
      </text>
    </comment>
    <comment ref="DT57" authorId="0" shapeId="0" xr:uid="{587936F0-E4BA-4780-AE6E-28B2925C6A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57" authorId="0" shapeId="0" xr:uid="{FADE3902-6795-487F-9EC7-C80FCD630AA9}">
      <text>
        <r>
          <rPr>
            <b/>
            <sz val="9"/>
            <color indexed="81"/>
            <rFont val="Tahoma"/>
            <family val="2"/>
          </rPr>
          <t>Author:</t>
        </r>
        <r>
          <rPr>
            <sz val="9"/>
            <color indexed="81"/>
            <rFont val="Tahoma"/>
            <family val="2"/>
          </rPr>
          <t xml:space="preserve">
AR pg.29</t>
        </r>
      </text>
    </comment>
    <comment ref="DV57" authorId="0" shapeId="0" xr:uid="{5807B778-C0A4-4E9F-B9EC-442F5504B857}">
      <text>
        <r>
          <rPr>
            <b/>
            <sz val="9"/>
            <color indexed="81"/>
            <rFont val="Tahoma"/>
            <family val="2"/>
          </rPr>
          <t>Author:</t>
        </r>
        <r>
          <rPr>
            <sz val="9"/>
            <color indexed="81"/>
            <rFont val="Tahoma"/>
            <family val="2"/>
          </rPr>
          <t xml:space="preserve">
AR pg.42</t>
        </r>
      </text>
    </comment>
    <comment ref="DW57" authorId="0" shapeId="0" xr:uid="{910532E0-632F-4B66-8098-5EF937F1FFA4}">
      <text>
        <r>
          <rPr>
            <b/>
            <sz val="9"/>
            <color indexed="81"/>
            <rFont val="Tahoma"/>
            <family val="2"/>
          </rPr>
          <t>Author:</t>
        </r>
        <r>
          <rPr>
            <sz val="9"/>
            <color indexed="81"/>
            <rFont val="Tahoma"/>
            <family val="2"/>
          </rPr>
          <t xml:space="preserve">
AR, p59</t>
        </r>
      </text>
    </comment>
    <comment ref="DX57" authorId="0" shapeId="0" xr:uid="{F47D04FB-C16F-4249-AFBD-D6B3AE332873}">
      <text>
        <r>
          <rPr>
            <b/>
            <sz val="9"/>
            <color indexed="81"/>
            <rFont val="Tahoma"/>
            <family val="2"/>
          </rPr>
          <t>Author:</t>
        </r>
        <r>
          <rPr>
            <sz val="9"/>
            <color indexed="81"/>
            <rFont val="Tahoma"/>
            <family val="2"/>
          </rPr>
          <t xml:space="preserve">
AR pg.58</t>
        </r>
      </text>
    </comment>
    <comment ref="DY57" authorId="0" shapeId="0" xr:uid="{2DA9A7D8-F400-4D7A-A459-4F89413B723D}">
      <text>
        <r>
          <rPr>
            <b/>
            <sz val="9"/>
            <color indexed="81"/>
            <rFont val="Tahoma"/>
            <family val="2"/>
          </rPr>
          <t>Author:</t>
        </r>
        <r>
          <rPr>
            <sz val="9"/>
            <color indexed="81"/>
            <rFont val="Tahoma"/>
            <family val="2"/>
          </rPr>
          <t xml:space="preserve">
ar 27</t>
        </r>
      </text>
    </comment>
    <comment ref="EB57" authorId="0" shapeId="0" xr:uid="{3B6158EF-A7E4-4549-9E8A-AB9BD3789F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57" authorId="0" shapeId="0" xr:uid="{FEC9FED2-0F49-4D03-99B1-4550FB7B67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57" authorId="0" shapeId="0" xr:uid="{6719ECEE-959B-49F3-890C-79AC583F49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J58" authorId="0" shapeId="0" xr:uid="{F0FAD124-AF9E-4B07-B38C-6765A48B6CA5}">
      <text>
        <r>
          <rPr>
            <b/>
            <sz val="9"/>
            <color indexed="81"/>
            <rFont val="Tahoma"/>
            <family val="2"/>
          </rPr>
          <t>Author:</t>
        </r>
        <r>
          <rPr>
            <sz val="9"/>
            <color indexed="81"/>
            <rFont val="Tahoma"/>
            <family val="2"/>
          </rPr>
          <t xml:space="preserve">
AR pg.30</t>
        </r>
      </text>
    </comment>
    <comment ref="Q58" authorId="0" shapeId="0" xr:uid="{26E9BDC1-F895-44E0-982C-0E468B4C7E39}">
      <text>
        <r>
          <rPr>
            <b/>
            <sz val="9"/>
            <color indexed="81"/>
            <rFont val="Tahoma"/>
            <family val="2"/>
          </rPr>
          <t>Author:</t>
        </r>
        <r>
          <rPr>
            <sz val="9"/>
            <color indexed="81"/>
            <rFont val="Tahoma"/>
            <family val="2"/>
          </rPr>
          <t xml:space="preserve">
AR, p93 - 94</t>
        </r>
      </text>
    </comment>
    <comment ref="R58" authorId="0" shapeId="0" xr:uid="{C2F73013-FC7C-42BE-B3E3-C3351545FA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U58" authorId="0" shapeId="0" xr:uid="{D378EE55-2983-4414-8AA0-780335584F8D}">
      <text>
        <r>
          <rPr>
            <b/>
            <sz val="9"/>
            <color indexed="81"/>
            <rFont val="Tahoma"/>
            <family val="2"/>
          </rPr>
          <t>Author:</t>
        </r>
        <r>
          <rPr>
            <sz val="9"/>
            <color indexed="81"/>
            <rFont val="Tahoma"/>
            <family val="2"/>
          </rPr>
          <t xml:space="preserve">
AR pg 50</t>
        </r>
      </text>
    </comment>
    <comment ref="V58" authorId="0" shapeId="0" xr:uid="{8A977E15-1D06-47AC-994C-469688EF35D0}">
      <text>
        <r>
          <rPr>
            <b/>
            <sz val="9"/>
            <color indexed="81"/>
            <rFont val="Tahoma"/>
            <family val="2"/>
          </rPr>
          <t>Author:</t>
        </r>
        <r>
          <rPr>
            <sz val="9"/>
            <color indexed="81"/>
            <rFont val="Tahoma"/>
            <family val="2"/>
          </rPr>
          <t xml:space="preserve">
AR pg 60</t>
        </r>
      </text>
    </comment>
    <comment ref="W58" authorId="0" shapeId="0" xr:uid="{E63571B1-C456-429E-A0E8-5C23BCE8AB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X58" authorId="0" shapeId="0" xr:uid="{A0991ACD-1FD2-4D85-AE23-CA566E97C1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Z58" authorId="0" shapeId="0" xr:uid="{936CC087-42E4-4556-9D99-C155268D7439}">
      <text>
        <r>
          <rPr>
            <b/>
            <sz val="9"/>
            <color indexed="81"/>
            <rFont val="Tahoma"/>
            <family val="2"/>
          </rPr>
          <t>Author:</t>
        </r>
        <r>
          <rPr>
            <sz val="9"/>
            <color indexed="81"/>
            <rFont val="Tahoma"/>
            <family val="2"/>
          </rPr>
          <t xml:space="preserve">
AR pg 43-45 has no mention of use of external parties</t>
        </r>
      </text>
    </comment>
    <comment ref="AB58" authorId="0" shapeId="0" xr:uid="{498FB74A-1CEB-4B42-88DD-12B5F6F083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AJ58" authorId="0" shapeId="0" xr:uid="{B7C73080-EDB1-4346-9ED3-B6D90D5A12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8" authorId="0" shapeId="0" xr:uid="{BAF50E95-3BE7-4C39-808B-DC5900F850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N58" authorId="0" shapeId="0" xr:uid="{9097D821-7474-41CA-A674-ECF004C04E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O58" authorId="0" shapeId="0" xr:uid="{33EF2199-359E-4C51-B83D-B90C92BFA0D9}">
      <text>
        <r>
          <rPr>
            <b/>
            <sz val="9"/>
            <color indexed="81"/>
            <rFont val="Tahoma"/>
            <family val="2"/>
          </rPr>
          <t>Author:</t>
        </r>
        <r>
          <rPr>
            <sz val="9"/>
            <color indexed="81"/>
            <rFont val="Tahoma"/>
            <family val="2"/>
          </rPr>
          <t xml:space="preserve">
AR, pg 41, "No external facilitator was used during the evaluation of FY2020’s performance."</t>
        </r>
      </text>
    </comment>
    <comment ref="AP58" authorId="0" shapeId="0" xr:uid="{FCFDE864-6179-4F48-A59B-6E93B4163A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58" authorId="0" shapeId="0" xr:uid="{B1E930D1-6C63-4352-8327-7D2FAAF94449}">
      <text>
        <r>
          <rPr>
            <b/>
            <sz val="9"/>
            <color indexed="81"/>
            <rFont val="Tahoma"/>
            <family val="2"/>
          </rPr>
          <t>Author:</t>
        </r>
        <r>
          <rPr>
            <sz val="9"/>
            <color indexed="81"/>
            <rFont val="Tahoma"/>
            <family val="2"/>
          </rPr>
          <t xml:space="preserve">
AR, p. 33</t>
        </r>
      </text>
    </comment>
    <comment ref="AR58" authorId="0" shapeId="0" xr:uid="{CF8932BF-D205-4FCA-A146-F7297C8E0A76}">
      <text>
        <r>
          <rPr>
            <b/>
            <sz val="9"/>
            <color indexed="81"/>
            <rFont val="Tahoma"/>
            <family val="2"/>
          </rPr>
          <t>Author:</t>
        </r>
        <r>
          <rPr>
            <sz val="9"/>
            <color indexed="81"/>
            <rFont val="Tahoma"/>
            <family val="2"/>
          </rPr>
          <t xml:space="preserve">
AR,14</t>
        </r>
      </text>
    </comment>
    <comment ref="AS58" authorId="0" shapeId="0" xr:uid="{47F4AA78-78DE-4E7B-8E5B-E7FFFEBFBD54}">
      <text>
        <r>
          <rPr>
            <b/>
            <sz val="9"/>
            <color indexed="81"/>
            <rFont val="Tahoma"/>
            <family val="2"/>
          </rPr>
          <t>Author:</t>
        </r>
        <r>
          <rPr>
            <sz val="9"/>
            <color indexed="81"/>
            <rFont val="Tahoma"/>
            <family val="2"/>
          </rPr>
          <t xml:space="preserve">
AR, pg 25, "To-date, the Board does not require the assistance of an external facilitator in relation to the
assessment process."</t>
        </r>
      </text>
    </comment>
    <comment ref="AU58" authorId="0" shapeId="0" xr:uid="{78222A80-09B5-432B-8BFA-E9C19871B2C2}">
      <text>
        <r>
          <rPr>
            <b/>
            <sz val="9"/>
            <color indexed="81"/>
            <rFont val="Tahoma"/>
            <family val="2"/>
          </rPr>
          <t>Author:</t>
        </r>
        <r>
          <rPr>
            <sz val="9"/>
            <color indexed="81"/>
            <rFont val="Tahoma"/>
            <family val="2"/>
          </rPr>
          <t xml:space="preserve">
AR, 39</t>
        </r>
      </text>
    </comment>
    <comment ref="AV58" authorId="0" shapeId="0" xr:uid="{133C0263-6664-429D-99B3-2E3431AF07DE}">
      <text>
        <r>
          <rPr>
            <b/>
            <sz val="9"/>
            <color indexed="81"/>
            <rFont val="Tahoma"/>
            <family val="2"/>
          </rPr>
          <t>Author:</t>
        </r>
        <r>
          <rPr>
            <sz val="9"/>
            <color indexed="81"/>
            <rFont val="Tahoma"/>
            <family val="2"/>
          </rPr>
          <t xml:space="preserve">
AR, 25</t>
        </r>
      </text>
    </comment>
    <comment ref="AW58" authorId="0" shapeId="0" xr:uid="{29149007-5FA3-4E7E-9F89-B330020D31C7}">
      <text>
        <r>
          <rPr>
            <b/>
            <sz val="9"/>
            <color indexed="81"/>
            <rFont val="Tahoma"/>
            <family val="2"/>
          </rPr>
          <t>Author:</t>
        </r>
        <r>
          <rPr>
            <sz val="9"/>
            <color indexed="81"/>
            <rFont val="Tahoma"/>
            <family val="2"/>
          </rPr>
          <t xml:space="preserve">
AR,30</t>
        </r>
      </text>
    </comment>
    <comment ref="AX58" authorId="0" shapeId="0" xr:uid="{1270BDDF-59B4-43DE-AB65-9A423416E57C}">
      <text>
        <r>
          <rPr>
            <b/>
            <sz val="9"/>
            <color indexed="81"/>
            <rFont val="Tahoma"/>
            <family val="2"/>
          </rPr>
          <t>Author:</t>
        </r>
        <r>
          <rPr>
            <sz val="9"/>
            <color indexed="81"/>
            <rFont val="Tahoma"/>
            <family val="2"/>
          </rPr>
          <t xml:space="preserve">
AR, 30</t>
        </r>
      </text>
    </comment>
    <comment ref="AY58" authorId="0" shapeId="0" xr:uid="{F751FEFC-669B-4757-B103-E37089EFBB2B}">
      <text>
        <r>
          <rPr>
            <b/>
            <sz val="9"/>
            <color indexed="81"/>
            <rFont val="Tahoma"/>
            <family val="2"/>
          </rPr>
          <t>Author:</t>
        </r>
        <r>
          <rPr>
            <sz val="9"/>
            <color indexed="81"/>
            <rFont val="Tahoma"/>
            <family val="2"/>
          </rPr>
          <t xml:space="preserve">
AR, p. 55</t>
        </r>
      </text>
    </comment>
    <comment ref="AZ58" authorId="0" shapeId="0" xr:uid="{52F66C48-F39E-4B38-8E62-575542D940D9}">
      <text>
        <r>
          <rPr>
            <b/>
            <sz val="9"/>
            <color indexed="81"/>
            <rFont val="Tahoma"/>
            <family val="2"/>
          </rPr>
          <t>Author:</t>
        </r>
        <r>
          <rPr>
            <sz val="9"/>
            <color indexed="81"/>
            <rFont val="Tahoma"/>
            <family val="2"/>
          </rPr>
          <t xml:space="preserve">
AR, p. 35</t>
        </r>
      </text>
    </comment>
    <comment ref="BB58" authorId="0" shapeId="0" xr:uid="{BCA234DA-AE88-497B-8727-46A1CB47DF8D}">
      <text>
        <r>
          <rPr>
            <b/>
            <sz val="9"/>
            <color indexed="81"/>
            <rFont val="Tahoma"/>
            <family val="2"/>
          </rPr>
          <t>Author:</t>
        </r>
        <r>
          <rPr>
            <sz val="9"/>
            <color indexed="81"/>
            <rFont val="Tahoma"/>
            <family val="2"/>
          </rPr>
          <t xml:space="preserve">
AR, pg 27, "The Board has not engaged any external consultant to conduct an assessment of the eff ectiveness of the
Board and the contribution by each individual Director to the eff ectiveness of the Board"</t>
        </r>
      </text>
    </comment>
    <comment ref="BC58" authorId="0" shapeId="0" xr:uid="{30772380-ABA9-4F56-BC8A-249CE254E223}">
      <text>
        <r>
          <rPr>
            <b/>
            <sz val="9"/>
            <color indexed="81"/>
            <rFont val="Tahoma"/>
            <family val="2"/>
          </rPr>
          <t>Author:</t>
        </r>
        <r>
          <rPr>
            <sz val="9"/>
            <color indexed="81"/>
            <rFont val="Tahoma"/>
            <family val="2"/>
          </rPr>
          <t xml:space="preserve">
AR, p. 52</t>
        </r>
      </text>
    </comment>
    <comment ref="BD58" authorId="0" shapeId="0" xr:uid="{0C74D21D-9CA9-47D6-9267-1172EB8BFFBF}">
      <text>
        <r>
          <rPr>
            <b/>
            <sz val="9"/>
            <color indexed="81"/>
            <rFont val="Tahoma"/>
            <family val="2"/>
          </rPr>
          <t>Author:</t>
        </r>
        <r>
          <rPr>
            <sz val="9"/>
            <color indexed="81"/>
            <rFont val="Tahoma"/>
            <family val="2"/>
          </rPr>
          <t xml:space="preserve">
AR, p. 77</t>
        </r>
      </text>
    </comment>
    <comment ref="BG58" authorId="0" shapeId="0" xr:uid="{DCBAD999-EA72-47D9-A3D1-227F2CB5EC22}">
      <text>
        <r>
          <rPr>
            <b/>
            <sz val="9"/>
            <color indexed="81"/>
            <rFont val="Tahoma"/>
            <family val="2"/>
          </rPr>
          <t>Author:</t>
        </r>
        <r>
          <rPr>
            <sz val="9"/>
            <color indexed="81"/>
            <rFont val="Tahoma"/>
            <family val="2"/>
          </rPr>
          <t xml:space="preserve">
AR p. 65, The Board has not engaged any external facilitator in conducting the assessment of the performance of the Board and the
Board Committees. If and where relevant, the NC will consider such engagement.</t>
        </r>
      </text>
    </comment>
    <comment ref="BH58" authorId="0" shapeId="0" xr:uid="{8EA4B0C5-0989-43C0-B4C7-04C8CA3940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May use an external party p.34</t>
        </r>
      </text>
    </comment>
    <comment ref="BI58" authorId="0" shapeId="0" xr:uid="{76156806-9264-4A72-B80D-8D082F56549A}">
      <text>
        <r>
          <rPr>
            <b/>
            <sz val="9"/>
            <color indexed="81"/>
            <rFont val="Tahoma"/>
            <family val="2"/>
          </rPr>
          <t>Author:</t>
        </r>
        <r>
          <rPr>
            <sz val="9"/>
            <color indexed="81"/>
            <rFont val="Tahoma"/>
            <family val="2"/>
          </rPr>
          <t xml:space="preserve">
AR p. 43, No external facilitators were used in the assessment of the Board as a whole, its Board Committees and the individual
Directors</t>
        </r>
      </text>
    </comment>
    <comment ref="BK58" authorId="0" shapeId="0" xr:uid="{F7469FD3-CB11-43A4-A087-B93805E5B463}">
      <text>
        <r>
          <rPr>
            <b/>
            <sz val="9"/>
            <color indexed="81"/>
            <rFont val="Tahoma"/>
            <family val="2"/>
          </rPr>
          <t>Author:</t>
        </r>
        <r>
          <rPr>
            <sz val="9"/>
            <color indexed="81"/>
            <rFont val="Tahoma"/>
            <family val="2"/>
          </rPr>
          <t xml:space="preserve">
AR, p. 74</t>
        </r>
      </text>
    </comment>
    <comment ref="BO58" authorId="0" shapeId="0" xr:uid="{87215E8C-9911-4702-8F20-D353A9F7AE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external
facilitator was engaged for the purpose of these evaluations as the Nominating Committee and the Board are of the view that the
current evaluation process is adequate. Moving forward, where appropriate, the Board will consider such engagement.
AR p71</t>
        </r>
      </text>
    </comment>
    <comment ref="BQ58" authorId="0" shapeId="0" xr:uid="{D1F21053-BE70-4B60-B2AE-0FB533F671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X58" authorId="0" shapeId="0" xr:uid="{9EFA58BC-6F38-400A-B8B8-8D5DC68C9E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p.83;
Boardroom C&amp;A merely facilitated the procedures.</t>
        </r>
      </text>
    </comment>
    <comment ref="BY58" authorId="0" shapeId="0" xr:uid="{F0E92AA5-2A80-44B1-B3F1-B76560C439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A58" authorId="0" shapeId="0" xr:uid="{B78703D7-1106-4E1B-8DE1-C3A15F7AD253}">
      <text>
        <r>
          <rPr>
            <b/>
            <sz val="9"/>
            <color indexed="81"/>
            <rFont val="Tahoma"/>
            <family val="2"/>
          </rPr>
          <t>Author:</t>
        </r>
        <r>
          <rPr>
            <sz val="9"/>
            <color indexed="81"/>
            <rFont val="Tahoma"/>
            <family val="2"/>
          </rPr>
          <t xml:space="preserve">
AR pg 86</t>
        </r>
      </text>
    </comment>
    <comment ref="CB58" authorId="0" shapeId="0" xr:uid="{55C78FE7-5DEB-4966-9D06-157A1CB937E4}">
      <text>
        <r>
          <rPr>
            <b/>
            <sz val="9"/>
            <color indexed="81"/>
            <rFont val="Tahoma"/>
            <family val="2"/>
          </rPr>
          <t>Author:</t>
        </r>
        <r>
          <rPr>
            <sz val="9"/>
            <color indexed="81"/>
            <rFont val="Tahoma"/>
            <family val="2"/>
          </rPr>
          <t xml:space="preserve">
AR pg.196</t>
        </r>
      </text>
    </comment>
    <comment ref="CC58" authorId="0" shapeId="0" xr:uid="{3607424F-0708-4E55-8C45-D5ED780441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8" authorId="0" shapeId="0" xr:uid="{07E1A67E-96C1-4371-9B82-808E57DD5C3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G58" authorId="0" shapeId="0" xr:uid="{BC42E7C3-1DD8-4760-87F1-C3D3F6005E33}">
      <text>
        <r>
          <rPr>
            <b/>
            <sz val="9"/>
            <color indexed="81"/>
            <rFont val="Tahoma"/>
            <family val="2"/>
          </rPr>
          <t>Author:</t>
        </r>
        <r>
          <rPr>
            <sz val="9"/>
            <color indexed="81"/>
            <rFont val="Tahoma"/>
            <family val="2"/>
          </rPr>
          <t xml:space="preserve">
AR pg 93</t>
        </r>
      </text>
    </comment>
    <comment ref="CK58" authorId="0" shapeId="0" xr:uid="{CDEDE7AE-059E-4AD4-ACE8-ED5DDD6F79D8}">
      <text>
        <r>
          <rPr>
            <b/>
            <sz val="9"/>
            <color indexed="81"/>
            <rFont val="Tahoma"/>
            <family val="2"/>
          </rPr>
          <t>Author:</t>
        </r>
        <r>
          <rPr>
            <sz val="9"/>
            <color indexed="81"/>
            <rFont val="Tahoma"/>
            <family val="2"/>
          </rPr>
          <t xml:space="preserve">
AR,66</t>
        </r>
      </text>
    </comment>
    <comment ref="CL58" authorId="0" shapeId="0" xr:uid="{B237D16B-3DB5-4DD8-A398-48583F44D141}">
      <text>
        <r>
          <rPr>
            <b/>
            <sz val="9"/>
            <color indexed="81"/>
            <rFont val="Tahoma"/>
            <family val="2"/>
          </rPr>
          <t>Author:</t>
        </r>
        <r>
          <rPr>
            <sz val="9"/>
            <color indexed="81"/>
            <rFont val="Tahoma"/>
            <family val="2"/>
          </rPr>
          <t xml:space="preserve">
ar 43</t>
        </r>
      </text>
    </comment>
    <comment ref="CM58" authorId="0" shapeId="0" xr:uid="{C49919DA-D939-4D3F-87B3-316FB62DF286}">
      <text>
        <r>
          <rPr>
            <b/>
            <sz val="9"/>
            <color indexed="81"/>
            <rFont val="Tahoma"/>
            <family val="2"/>
          </rPr>
          <t>Author:</t>
        </r>
        <r>
          <rPr>
            <sz val="9"/>
            <color indexed="81"/>
            <rFont val="Tahoma"/>
            <family val="2"/>
          </rPr>
          <t xml:space="preserve">
ar 58</t>
        </r>
      </text>
    </comment>
    <comment ref="CN58" authorId="0" shapeId="0" xr:uid="{79300829-513B-4CEC-9D23-6047BD5651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p.65-66, not disclosed</t>
        </r>
      </text>
    </comment>
    <comment ref="CO58" authorId="0" shapeId="0" xr:uid="{BE8F3330-7AAF-4950-9DB3-F3B6DE0DC0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8" authorId="0" shapeId="0" xr:uid="{E1FDB0CB-1773-4231-ACC2-AB3FDA0522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Q58" authorId="0" shapeId="0" xr:uid="{3F4F4670-2A54-43C7-9177-ED8FECF85B90}">
      <text>
        <r>
          <rPr>
            <b/>
            <sz val="9"/>
            <color indexed="81"/>
            <rFont val="Tahoma"/>
            <family val="2"/>
          </rPr>
          <t>Author:</t>
        </r>
        <r>
          <rPr>
            <sz val="9"/>
            <color indexed="81"/>
            <rFont val="Tahoma"/>
            <family val="2"/>
          </rPr>
          <t xml:space="preserve">
Ar 68</t>
        </r>
      </text>
    </comment>
    <comment ref="CR58" authorId="0" shapeId="0" xr:uid="{78AC620A-7414-496C-B020-1E475CA937E5}">
      <text>
        <r>
          <rPr>
            <b/>
            <sz val="9"/>
            <color indexed="81"/>
            <rFont val="Tahoma"/>
            <family val="2"/>
          </rPr>
          <t>Author:</t>
        </r>
        <r>
          <rPr>
            <sz val="9"/>
            <color indexed="81"/>
            <rFont val="Tahoma"/>
            <family val="2"/>
          </rPr>
          <t xml:space="preserve">
AR (pdf), p. 19</t>
        </r>
      </text>
    </comment>
    <comment ref="CS58" authorId="0" shapeId="0" xr:uid="{00C500C5-6761-46E8-9059-8C97018FDFD4}">
      <text>
        <r>
          <rPr>
            <b/>
            <sz val="9"/>
            <color indexed="81"/>
            <rFont val="Tahoma"/>
            <family val="2"/>
          </rPr>
          <t>Author:</t>
        </r>
        <r>
          <rPr>
            <sz val="9"/>
            <color indexed="81"/>
            <rFont val="Tahoma"/>
            <family val="2"/>
          </rPr>
          <t xml:space="preserve">
AR, p. 52</t>
        </r>
      </text>
    </comment>
    <comment ref="CY58" authorId="0" shapeId="0" xr:uid="{ACBAB6EE-5DF7-42BB-9F98-A9E0B53B905F}">
      <text>
        <r>
          <rPr>
            <b/>
            <sz val="9"/>
            <color indexed="81"/>
            <rFont val="Tahoma"/>
            <family val="2"/>
          </rPr>
          <t>Author:</t>
        </r>
        <r>
          <rPr>
            <sz val="9"/>
            <color indexed="81"/>
            <rFont val="Tahoma"/>
            <family val="2"/>
          </rPr>
          <t xml:space="preserve">
AR pg 96</t>
        </r>
      </text>
    </comment>
    <comment ref="CZ58" authorId="0" shapeId="0" xr:uid="{7E6DB871-DB61-47D8-8142-6BFB305F201B}">
      <text>
        <r>
          <rPr>
            <b/>
            <sz val="9"/>
            <color indexed="81"/>
            <rFont val="Tahoma"/>
            <family val="2"/>
          </rPr>
          <t>Author:</t>
        </r>
        <r>
          <rPr>
            <sz val="9"/>
            <color indexed="81"/>
            <rFont val="Tahoma"/>
            <family val="2"/>
          </rPr>
          <t xml:space="preserve">
AR,76</t>
        </r>
      </text>
    </comment>
    <comment ref="DA58" authorId="0" shapeId="0" xr:uid="{708A882A-10D6-44C2-B4F6-FB0D0A2D1B30}">
      <text>
        <r>
          <rPr>
            <b/>
            <sz val="9"/>
            <color indexed="81"/>
            <rFont val="Tahoma"/>
            <family val="2"/>
          </rPr>
          <t>Author:</t>
        </r>
        <r>
          <rPr>
            <sz val="9"/>
            <color indexed="81"/>
            <rFont val="Tahoma"/>
            <family val="2"/>
          </rPr>
          <t xml:space="preserve">
AR,61</t>
        </r>
      </text>
    </comment>
    <comment ref="DB58" authorId="0" shapeId="0" xr:uid="{446EF766-2A66-41A9-A9B8-21F9F2B504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
Egon Zehnder</t>
        </r>
      </text>
    </comment>
    <comment ref="DC58" authorId="0" shapeId="0" xr:uid="{BE9114F5-EC39-49C7-B8A6-ABFE203E3E21}">
      <text>
        <r>
          <rPr>
            <b/>
            <sz val="9"/>
            <color indexed="81"/>
            <rFont val="Tahoma"/>
            <family val="2"/>
          </rPr>
          <t>Author:</t>
        </r>
        <r>
          <rPr>
            <sz val="9"/>
            <color indexed="81"/>
            <rFont val="Tahoma"/>
            <family val="2"/>
          </rPr>
          <t xml:space="preserve">
AR, p. 92</t>
        </r>
      </text>
    </comment>
    <comment ref="DD58" authorId="0" shapeId="0" xr:uid="{53FE73FD-D441-47B5-B4DE-78E91750A350}">
      <text>
        <r>
          <rPr>
            <b/>
            <sz val="9"/>
            <color indexed="81"/>
            <rFont val="Tahoma"/>
            <family val="2"/>
          </rPr>
          <t>Author:</t>
        </r>
        <r>
          <rPr>
            <sz val="9"/>
            <color indexed="81"/>
            <rFont val="Tahoma"/>
            <family val="2"/>
          </rPr>
          <t xml:space="preserve">
AR, p. 61</t>
        </r>
      </text>
    </comment>
    <comment ref="DE58" authorId="0" shapeId="0" xr:uid="{8B183B92-F836-421A-AAC1-1B1C28E41830}">
      <text>
        <r>
          <rPr>
            <b/>
            <sz val="9"/>
            <color indexed="81"/>
            <rFont val="Tahoma"/>
            <family val="2"/>
          </rPr>
          <t>Author:</t>
        </r>
        <r>
          <rPr>
            <sz val="9"/>
            <color indexed="81"/>
            <rFont val="Tahoma"/>
            <family val="2"/>
          </rPr>
          <t xml:space="preserve">
AR,32-33</t>
        </r>
      </text>
    </comment>
    <comment ref="DF58" authorId="0" shapeId="0" xr:uid="{E177283B-0F9D-4483-B89B-18E38F6EEE82}">
      <text>
        <r>
          <rPr>
            <b/>
            <sz val="9"/>
            <color indexed="81"/>
            <rFont val="Tahoma"/>
            <family val="2"/>
          </rPr>
          <t>Author:</t>
        </r>
        <r>
          <rPr>
            <sz val="9"/>
            <color indexed="81"/>
            <rFont val="Tahoma"/>
            <family val="2"/>
          </rPr>
          <t xml:space="preserve">
AR pg 43</t>
        </r>
      </text>
    </comment>
    <comment ref="DG58" authorId="0" shapeId="0" xr:uid="{14A304DB-947B-42FC-A3AE-7F92561D77D7}">
      <text>
        <r>
          <rPr>
            <b/>
            <sz val="9"/>
            <color indexed="81"/>
            <rFont val="Tahoma"/>
            <family val="2"/>
          </rPr>
          <t>Author:</t>
        </r>
        <r>
          <rPr>
            <sz val="9"/>
            <color indexed="81"/>
            <rFont val="Tahoma"/>
            <family val="2"/>
          </rPr>
          <t xml:space="preserve">
AR, p. 28</t>
        </r>
      </text>
    </comment>
    <comment ref="DI58" authorId="0" shapeId="0" xr:uid="{39B5089F-4346-4A34-B05F-0862D8E535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58" authorId="0" shapeId="0" xr:uid="{569FEB52-419F-4645-825B-8440AA7980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DK58" authorId="0" shapeId="0" xr:uid="{2247806B-3E77-4CB4-947E-6E0A3DC68FE1}">
      <text>
        <r>
          <rPr>
            <b/>
            <sz val="9"/>
            <color indexed="81"/>
            <rFont val="Tahoma"/>
            <family val="2"/>
          </rPr>
          <t>Author:</t>
        </r>
        <r>
          <rPr>
            <sz val="9"/>
            <color indexed="81"/>
            <rFont val="Tahoma"/>
            <family val="2"/>
          </rPr>
          <t xml:space="preserve">
No name given</t>
        </r>
      </text>
    </comment>
    <comment ref="DL58" authorId="0" shapeId="0" xr:uid="{F4BF571E-FE92-441A-80EF-4F1A5C7E275C}">
      <text>
        <r>
          <rPr>
            <b/>
            <sz val="9"/>
            <color indexed="81"/>
            <rFont val="Tahoma"/>
            <family val="2"/>
          </rPr>
          <t>Author:</t>
        </r>
        <r>
          <rPr>
            <sz val="9"/>
            <color indexed="81"/>
            <rFont val="Tahoma"/>
            <family val="2"/>
          </rPr>
          <t xml:space="preserve">
AR pg 73</t>
        </r>
      </text>
    </comment>
    <comment ref="DM58" authorId="0" shapeId="0" xr:uid="{8E55B495-C261-4C81-937E-EC1C1E778E47}">
      <text>
        <r>
          <rPr>
            <b/>
            <sz val="9"/>
            <color indexed="81"/>
            <rFont val="Tahoma"/>
            <family val="2"/>
          </rPr>
          <t>Author:</t>
        </r>
        <r>
          <rPr>
            <sz val="9"/>
            <color indexed="81"/>
            <rFont val="Tahoma"/>
            <family val="2"/>
          </rPr>
          <t xml:space="preserve">
AR, p. 35</t>
        </r>
      </text>
    </comment>
    <comment ref="DN58" authorId="0" shapeId="0" xr:uid="{323757A6-D397-4F71-AD01-0D81321D21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58" authorId="0" shapeId="0" xr:uid="{A9E558D4-CA27-4EC9-A0F7-2B7FC1FA30A9}">
      <text>
        <r>
          <rPr>
            <b/>
            <sz val="9"/>
            <color indexed="81"/>
            <rFont val="Tahoma"/>
            <family val="2"/>
          </rPr>
          <t>Author:</t>
        </r>
        <r>
          <rPr>
            <sz val="9"/>
            <color indexed="81"/>
            <rFont val="Tahoma"/>
            <family val="2"/>
          </rPr>
          <t xml:space="preserve">
AR p. 67
</t>
        </r>
      </text>
    </comment>
    <comment ref="DP58" authorId="0" shapeId="0" xr:uid="{6E9D9607-19F4-45D4-A1AE-EB4E6B35C228}">
      <text>
        <r>
          <rPr>
            <b/>
            <sz val="9"/>
            <color indexed="81"/>
            <rFont val="Tahoma"/>
            <family val="2"/>
          </rPr>
          <t>Author:</t>
        </r>
        <r>
          <rPr>
            <sz val="9"/>
            <color indexed="81"/>
            <rFont val="Tahoma"/>
            <family val="2"/>
          </rPr>
          <t xml:space="preserve">
AR, p. 76</t>
        </r>
      </text>
    </comment>
    <comment ref="DQ58" authorId="0" shapeId="0" xr:uid="{B4B4907E-1F1E-4921-A158-BCF5EF02E6CB}">
      <text>
        <r>
          <rPr>
            <b/>
            <sz val="9"/>
            <color indexed="81"/>
            <rFont val="Tahoma"/>
            <family val="2"/>
          </rPr>
          <t>Author:</t>
        </r>
        <r>
          <rPr>
            <sz val="9"/>
            <color indexed="81"/>
            <rFont val="Tahoma"/>
            <family val="2"/>
          </rPr>
          <t xml:space="preserve">
AR p. 19, The NC is of the view
that it was not necessary to engage an external facilitator to
perform the assessment as all Directors were able to speak
candidly throughout the process.</t>
        </r>
      </text>
    </comment>
    <comment ref="DR58" authorId="0" shapeId="0" xr:uid="{9095BA4F-C66E-48E2-A405-65295888168A}">
      <text>
        <r>
          <rPr>
            <b/>
            <sz val="9"/>
            <color indexed="81"/>
            <rFont val="Tahoma"/>
            <family val="2"/>
          </rPr>
          <t>Author:</t>
        </r>
        <r>
          <rPr>
            <sz val="9"/>
            <color indexed="81"/>
            <rFont val="Tahoma"/>
            <family val="2"/>
          </rPr>
          <t xml:space="preserve">
AR, p.48</t>
        </r>
      </text>
    </comment>
    <comment ref="DT58" authorId="0" shapeId="0" xr:uid="{0C00C587-4C5C-46D4-87C2-4CC0656B35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58" authorId="0" shapeId="0" xr:uid="{B7A6C3F7-2707-4CCB-8FE3-3C4C274692E3}">
      <text>
        <r>
          <rPr>
            <b/>
            <sz val="9"/>
            <color indexed="81"/>
            <rFont val="Tahoma"/>
            <family val="2"/>
          </rPr>
          <t>Author:</t>
        </r>
        <r>
          <rPr>
            <sz val="9"/>
            <color indexed="81"/>
            <rFont val="Tahoma"/>
            <family val="2"/>
          </rPr>
          <t xml:space="preserve">
AR pg.29</t>
        </r>
      </text>
    </comment>
    <comment ref="DX58" authorId="0" shapeId="0" xr:uid="{3D4DB92C-6047-4F6A-BE74-3305F4FAA4B8}">
      <text>
        <r>
          <rPr>
            <b/>
            <sz val="9"/>
            <color indexed="81"/>
            <rFont val="Tahoma"/>
            <family val="2"/>
          </rPr>
          <t>Author:</t>
        </r>
        <r>
          <rPr>
            <sz val="9"/>
            <color indexed="81"/>
            <rFont val="Tahoma"/>
            <family val="2"/>
          </rPr>
          <t xml:space="preserve">
AR pg.58</t>
        </r>
      </text>
    </comment>
    <comment ref="DY58" authorId="0" shapeId="0" xr:uid="{5C2C7287-ED84-4E1D-B3D1-834A1DD21500}">
      <text>
        <r>
          <rPr>
            <b/>
            <sz val="9"/>
            <color indexed="81"/>
            <rFont val="Tahoma"/>
            <family val="2"/>
          </rPr>
          <t>Author:</t>
        </r>
        <r>
          <rPr>
            <sz val="9"/>
            <color indexed="81"/>
            <rFont val="Tahoma"/>
            <family val="2"/>
          </rPr>
          <t xml:space="preserve">
ar 27</t>
        </r>
      </text>
    </comment>
    <comment ref="EB58" authorId="0" shapeId="0" xr:uid="{EE85D650-AC89-40D7-AF4B-B0B3BBD985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58" authorId="0" shapeId="0" xr:uid="{8A3BB39C-A748-4F44-968B-C4EB3503C2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58" authorId="0" shapeId="0" xr:uid="{FBC94E86-0EB3-440B-B101-E412CE1B09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G59" authorId="0" shapeId="0" xr:uid="{383CF045-541F-4F32-932F-4BF31C551F9B}">
      <text>
        <r>
          <rPr>
            <b/>
            <sz val="9"/>
            <color indexed="81"/>
            <rFont val="Tahoma"/>
            <family val="2"/>
          </rPr>
          <t>Author:</t>
        </r>
        <r>
          <rPr>
            <sz val="9"/>
            <color indexed="81"/>
            <rFont val="Tahoma"/>
            <family val="2"/>
          </rPr>
          <t xml:space="preserve">
AR pg.21</t>
        </r>
      </text>
    </comment>
    <comment ref="I59" authorId="0" shapeId="0" xr:uid="{2A505F6F-8890-4508-8553-F2391CBC53DF}">
      <text>
        <r>
          <rPr>
            <b/>
            <sz val="9"/>
            <color indexed="81"/>
            <rFont val="Tahoma"/>
            <family val="2"/>
          </rPr>
          <t>Author:</t>
        </r>
        <r>
          <rPr>
            <sz val="9"/>
            <color indexed="81"/>
            <rFont val="Tahoma"/>
            <family val="2"/>
          </rPr>
          <t xml:space="preserve">
AR pg.66</t>
        </r>
      </text>
    </comment>
    <comment ref="Q59" authorId="0" shapeId="0" xr:uid="{C0825029-AC68-453D-8C46-EEFF33C07471}">
      <text>
        <r>
          <rPr>
            <b/>
            <sz val="9"/>
            <color indexed="81"/>
            <rFont val="Tahoma"/>
            <family val="2"/>
          </rPr>
          <t>Author:</t>
        </r>
        <r>
          <rPr>
            <sz val="9"/>
            <color indexed="81"/>
            <rFont val="Tahoma"/>
            <family val="2"/>
          </rPr>
          <t xml:space="preserve">
AR, p93</t>
        </r>
      </text>
    </comment>
    <comment ref="R59" authorId="0" shapeId="0" xr:uid="{FBF52737-0608-4C75-8B99-61A06DE7BB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U59" authorId="0" shapeId="0" xr:uid="{25E2F03F-42ED-4922-AFF6-8F7C0C968146}">
      <text>
        <r>
          <rPr>
            <b/>
            <sz val="9"/>
            <color indexed="81"/>
            <rFont val="Tahoma"/>
            <family val="2"/>
          </rPr>
          <t>Author:</t>
        </r>
        <r>
          <rPr>
            <sz val="9"/>
            <color indexed="81"/>
            <rFont val="Tahoma"/>
            <family val="2"/>
          </rPr>
          <t xml:space="preserve">
AR pg 50 has no explicit mention of evaluation of CEO</t>
        </r>
      </text>
    </comment>
    <comment ref="W59" authorId="0" shapeId="0" xr:uid="{8BD6AC19-1E8B-48E0-A1FF-19C9145AA286}">
      <text>
        <r>
          <rPr>
            <b/>
            <sz val="9"/>
            <color indexed="81"/>
            <rFont val="Tahoma"/>
            <family val="2"/>
          </rPr>
          <t>Author:</t>
        </r>
        <r>
          <rPr>
            <sz val="9"/>
            <color indexed="81"/>
            <rFont val="Tahoma"/>
            <family val="2"/>
          </rPr>
          <t xml:space="preserve">
AR, p34</t>
        </r>
      </text>
    </comment>
    <comment ref="X59" authorId="0" shapeId="0" xr:uid="{AB9E5542-3186-4ED4-B84A-B6839DCF99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A59" authorId="0" shapeId="0" xr:uid="{27F1F8F7-3498-4F04-99BE-683A60EDB46F}">
      <text>
        <r>
          <rPr>
            <b/>
            <sz val="9"/>
            <color indexed="81"/>
            <rFont val="Tahoma"/>
            <family val="2"/>
          </rPr>
          <t>Author:</t>
        </r>
        <r>
          <rPr>
            <sz val="9"/>
            <color indexed="81"/>
            <rFont val="Tahoma"/>
            <family val="2"/>
          </rPr>
          <t xml:space="preserve">
AR pg 40
Only assessment of Chair, not direct mention of CEO</t>
        </r>
      </text>
    </comment>
    <comment ref="AB59" authorId="0" shapeId="0" xr:uid="{83A19267-9747-4DDD-B892-5A56D8461A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F59" authorId="0" shapeId="0" xr:uid="{73238EE5-F2A7-4701-A451-C97110B5BA4C}">
      <text>
        <r>
          <rPr>
            <b/>
            <sz val="9"/>
            <color indexed="81"/>
            <rFont val="Tahoma"/>
            <family val="2"/>
          </rPr>
          <t>Author:</t>
        </r>
        <r>
          <rPr>
            <sz val="9"/>
            <color indexed="81"/>
            <rFont val="Tahoma"/>
            <family val="2"/>
          </rPr>
          <t xml:space="preserve">
No CEO or MD but run by a few Exec Directors </t>
        </r>
      </text>
    </comment>
    <comment ref="AJ59" authorId="0" shapeId="0" xr:uid="{3D782A4E-501C-4779-9660-973D07657A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59" authorId="0" shapeId="0" xr:uid="{0FCE2528-FF3F-4133-8124-B53C1EC89A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N59" authorId="0" shapeId="0" xr:uid="{4B9000AA-BCFA-49CC-921A-2C859ABFD4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P59" authorId="0" shapeId="0" xr:uid="{6A00446A-4591-4619-8AB4-01B9025765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 not disclosed</t>
        </r>
      </text>
    </comment>
    <comment ref="AR59" authorId="0" shapeId="0" xr:uid="{3C0F05F6-51E9-45EB-B133-ACEDFF763E07}">
      <text>
        <r>
          <rPr>
            <b/>
            <sz val="9"/>
            <color indexed="81"/>
            <rFont val="Tahoma"/>
            <family val="2"/>
          </rPr>
          <t>Author:</t>
        </r>
        <r>
          <rPr>
            <sz val="9"/>
            <color indexed="81"/>
            <rFont val="Tahoma"/>
            <family val="2"/>
          </rPr>
          <t xml:space="preserve">
AR,14</t>
        </r>
      </text>
    </comment>
    <comment ref="AU59" authorId="0" shapeId="0" xr:uid="{6F864C02-7DD4-496E-B24F-1B2E8268EA8F}">
      <text>
        <r>
          <rPr>
            <b/>
            <sz val="9"/>
            <color indexed="81"/>
            <rFont val="Tahoma"/>
            <family val="2"/>
          </rPr>
          <t>Author:</t>
        </r>
        <r>
          <rPr>
            <sz val="9"/>
            <color indexed="81"/>
            <rFont val="Tahoma"/>
            <family val="2"/>
          </rPr>
          <t xml:space="preserve">
AR, 39</t>
        </r>
      </text>
    </comment>
    <comment ref="AV59" authorId="0" shapeId="0" xr:uid="{9468F860-26CE-4269-B270-AE3810E45D9E}">
      <text>
        <r>
          <rPr>
            <b/>
            <sz val="9"/>
            <color indexed="81"/>
            <rFont val="Tahoma"/>
            <family val="2"/>
          </rPr>
          <t>Author:</t>
        </r>
        <r>
          <rPr>
            <sz val="9"/>
            <color indexed="81"/>
            <rFont val="Tahoma"/>
            <family val="2"/>
          </rPr>
          <t xml:space="preserve">
AR, 24-25</t>
        </r>
      </text>
    </comment>
    <comment ref="AW59" authorId="0" shapeId="0" xr:uid="{2C55E49C-81B2-4C65-82E6-1579E90548CE}">
      <text>
        <r>
          <rPr>
            <b/>
            <sz val="9"/>
            <color indexed="81"/>
            <rFont val="Tahoma"/>
            <family val="2"/>
          </rPr>
          <t>Author:</t>
        </r>
        <r>
          <rPr>
            <sz val="9"/>
            <color indexed="81"/>
            <rFont val="Tahoma"/>
            <family val="2"/>
          </rPr>
          <t xml:space="preserve">
AR,30</t>
        </r>
      </text>
    </comment>
    <comment ref="AX59" authorId="0" shapeId="0" xr:uid="{DB51A14D-A0C0-45F7-89CA-A5F8EA876768}">
      <text>
        <r>
          <rPr>
            <b/>
            <sz val="9"/>
            <color indexed="81"/>
            <rFont val="Tahoma"/>
            <family val="2"/>
          </rPr>
          <t>Author:</t>
        </r>
        <r>
          <rPr>
            <sz val="9"/>
            <color indexed="81"/>
            <rFont val="Tahoma"/>
            <family val="2"/>
          </rPr>
          <t xml:space="preserve">
AR, 29-30</t>
        </r>
      </text>
    </comment>
    <comment ref="AY59" authorId="0" shapeId="0" xr:uid="{958A56D2-6065-484A-B9A0-72CF6C6A26A6}">
      <text>
        <r>
          <rPr>
            <b/>
            <sz val="9"/>
            <color indexed="81"/>
            <rFont val="Tahoma"/>
            <family val="2"/>
          </rPr>
          <t>Author:</t>
        </r>
        <r>
          <rPr>
            <sz val="9"/>
            <color indexed="81"/>
            <rFont val="Tahoma"/>
            <family val="2"/>
          </rPr>
          <t xml:space="preserve">
AR, p. 56</t>
        </r>
      </text>
    </comment>
    <comment ref="AZ59" authorId="0" shapeId="0" xr:uid="{C3E44EF3-8973-4A7F-9C94-AEE77EEF7D1F}">
      <text>
        <r>
          <rPr>
            <b/>
            <sz val="9"/>
            <color indexed="81"/>
            <rFont val="Tahoma"/>
            <family val="2"/>
          </rPr>
          <t>Author:</t>
        </r>
        <r>
          <rPr>
            <sz val="9"/>
            <color indexed="81"/>
            <rFont val="Tahoma"/>
            <family val="2"/>
          </rPr>
          <t xml:space="preserve">
AR, p. 26</t>
        </r>
      </text>
    </comment>
    <comment ref="BC59" authorId="0" shapeId="0" xr:uid="{E78E767C-E383-4D3A-A65F-549A875EA20F}">
      <text>
        <r>
          <rPr>
            <b/>
            <sz val="9"/>
            <color indexed="81"/>
            <rFont val="Tahoma"/>
            <family val="2"/>
          </rPr>
          <t>Author:</t>
        </r>
        <r>
          <rPr>
            <sz val="9"/>
            <color indexed="81"/>
            <rFont val="Tahoma"/>
            <family val="2"/>
          </rPr>
          <t xml:space="preserve">
AR, p. 40, 54
The frequency is not stated</t>
        </r>
      </text>
    </comment>
    <comment ref="BD59" authorId="0" shapeId="0" xr:uid="{230E3812-2740-4580-BC19-9B0C8DF11936}">
      <text>
        <r>
          <rPr>
            <b/>
            <sz val="9"/>
            <color indexed="81"/>
            <rFont val="Tahoma"/>
            <family val="2"/>
          </rPr>
          <t>Author:</t>
        </r>
        <r>
          <rPr>
            <sz val="9"/>
            <color indexed="81"/>
            <rFont val="Tahoma"/>
            <family val="2"/>
          </rPr>
          <t xml:space="preserve">
AR, p. 69, 78</t>
        </r>
      </text>
    </comment>
    <comment ref="BG59" authorId="0" shapeId="0" xr:uid="{9C333117-F634-43F9-AA39-C2F0C8D88F51}">
      <text>
        <r>
          <rPr>
            <b/>
            <sz val="9"/>
            <color indexed="81"/>
            <rFont val="Tahoma"/>
            <family val="2"/>
          </rPr>
          <t>Author:</t>
        </r>
        <r>
          <rPr>
            <sz val="9"/>
            <color indexed="81"/>
            <rFont val="Tahoma"/>
            <family val="2"/>
          </rPr>
          <t xml:space="preserve">
AR p. 65, As such, no formal assessment of
the contribution by the Chairs and each individual Director to the effectiveness of the Board and Board Committees has been
conducted.</t>
        </r>
      </text>
    </comment>
    <comment ref="BH59" authorId="3" shapeId="0" xr:uid="{796F3B94-D1CE-444E-91A7-CC06A74AA011}">
      <text>
        <r>
          <rPr>
            <b/>
            <sz val="9"/>
            <color indexed="81"/>
            <rFont val="Tahoma"/>
            <family val="2"/>
          </rPr>
          <t>Jun Hui:</t>
        </r>
        <r>
          <rPr>
            <sz val="9"/>
            <color indexed="81"/>
            <rFont val="Tahoma"/>
            <family val="2"/>
          </rPr>
          <t xml:space="preserve">
AR,42</t>
        </r>
      </text>
    </comment>
    <comment ref="BJ59" authorId="0" shapeId="0" xr:uid="{6A5C3C1A-AC81-4F85-99EB-D91E276497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59" authorId="0" shapeId="0" xr:uid="{C71076F1-8EA5-430B-A809-6A6AA7340364}">
      <text>
        <r>
          <rPr>
            <b/>
            <sz val="9"/>
            <color indexed="81"/>
            <rFont val="Tahoma"/>
            <family val="2"/>
          </rPr>
          <t>Author:</t>
        </r>
        <r>
          <rPr>
            <sz val="9"/>
            <color indexed="81"/>
            <rFont val="Tahoma"/>
            <family val="2"/>
          </rPr>
          <t xml:space="preserve">
AR, p. 66
frequency not stated</t>
        </r>
      </text>
    </comment>
    <comment ref="BL59" authorId="0" shapeId="0" xr:uid="{1DFDE8C9-FEB0-413E-9F5F-98096FDC13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N59" authorId="0" shapeId="0" xr:uid="{65AC8EF1-BB50-4AC2-B762-B3EAD12FFAA4}">
      <text>
        <r>
          <rPr>
            <b/>
            <sz val="9"/>
            <color indexed="81"/>
            <rFont val="Tahoma"/>
            <family val="2"/>
          </rPr>
          <t>Author:</t>
        </r>
        <r>
          <rPr>
            <sz val="9"/>
            <color indexed="81"/>
            <rFont val="Tahoma"/>
            <family val="2"/>
          </rPr>
          <t xml:space="preserve">
AR, p36</t>
        </r>
      </text>
    </comment>
    <comment ref="BO59" authorId="0" shapeId="0" xr:uid="{A981B803-5DCE-4710-93F1-72E5024177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evaluation process of the Board, the Board Committees and each director (including the Chairman) involves the directors
completing the relevant evaluation forms which are designed to incorporate the assessment parameters referred to above.
AR p71</t>
        </r>
      </text>
    </comment>
    <comment ref="BP59" authorId="0" shapeId="0" xr:uid="{2359FDDC-C8DF-44AC-939F-DF3FC49E0173}">
      <text>
        <r>
          <rPr>
            <b/>
            <sz val="9"/>
            <color indexed="81"/>
            <rFont val="Tahoma"/>
            <family val="2"/>
          </rPr>
          <t>Author:</t>
        </r>
        <r>
          <rPr>
            <sz val="9"/>
            <color indexed="81"/>
            <rFont val="Tahoma"/>
            <family val="2"/>
          </rPr>
          <t xml:space="preserve">
AR, p83</t>
        </r>
      </text>
    </comment>
    <comment ref="BQ59" authorId="0" shapeId="0" xr:uid="{78B092CB-414C-49CB-B18B-196F1532C0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V59" authorId="0" shapeId="0" xr:uid="{8223AAEC-EB7F-464C-8D82-9962AC9F0F2B}">
      <text>
        <r>
          <rPr>
            <b/>
            <sz val="9"/>
            <color indexed="81"/>
            <rFont val="Tahoma"/>
            <family val="2"/>
          </rPr>
          <t>Author:</t>
        </r>
        <r>
          <rPr>
            <sz val="9"/>
            <color indexed="81"/>
            <rFont val="Tahoma"/>
            <family val="2"/>
          </rPr>
          <t xml:space="preserve">
no indication from AR of annual performance assessment</t>
        </r>
      </text>
    </comment>
    <comment ref="BY59" authorId="0" shapeId="0" xr:uid="{612160AD-26A6-4BF5-8975-E3D228C700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59" authorId="0" shapeId="0" xr:uid="{852089B9-1BA4-4968-A685-F1C9F2A0049E}">
      <text>
        <r>
          <rPr>
            <b/>
            <sz val="9"/>
            <color indexed="81"/>
            <rFont val="Tahoma"/>
            <family val="2"/>
          </rPr>
          <t>Author:</t>
        </r>
        <r>
          <rPr>
            <sz val="9"/>
            <color indexed="81"/>
            <rFont val="Tahoma"/>
            <family val="2"/>
          </rPr>
          <t xml:space="preserve">
AR pg 47</t>
        </r>
      </text>
    </comment>
    <comment ref="CA59" authorId="0" shapeId="0" xr:uid="{234EF6A8-0803-496E-85CC-490C2FD53384}">
      <text>
        <r>
          <rPr>
            <b/>
            <sz val="9"/>
            <color indexed="81"/>
            <rFont val="Tahoma"/>
            <family val="2"/>
          </rPr>
          <t>Author:</t>
        </r>
        <r>
          <rPr>
            <sz val="9"/>
            <color indexed="81"/>
            <rFont val="Tahoma"/>
            <family val="2"/>
          </rPr>
          <t xml:space="preserve">
AR pg 86
Only mentions chairman to do evaluation, not CEO</t>
        </r>
      </text>
    </comment>
    <comment ref="CC59" authorId="0" shapeId="0" xr:uid="{DD904A41-00C5-42A4-8BC4-11876595A0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59" authorId="0" shapeId="0" xr:uid="{F52A1210-21E7-4C25-B14C-8ED2F48839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F59" authorId="4" shapeId="0" xr:uid="{DDAA7BC9-93E4-4C7D-B1F9-A6EB7A4F6BC5}">
      <text>
        <r>
          <rPr>
            <b/>
            <sz val="9"/>
            <color indexed="81"/>
            <rFont val="Tahoma"/>
            <family val="2"/>
          </rPr>
          <t>Chua Cheng Tat:</t>
        </r>
        <r>
          <rPr>
            <sz val="9"/>
            <color indexed="81"/>
            <rFont val="Tahoma"/>
            <family val="2"/>
          </rPr>
          <t xml:space="preserve">
AR pg.22</t>
        </r>
      </text>
    </comment>
    <comment ref="CK59" authorId="0" shapeId="0" xr:uid="{23843F50-EDC4-4F76-8E99-D1489F49324E}">
      <text>
        <r>
          <rPr>
            <b/>
            <sz val="9"/>
            <color indexed="81"/>
            <rFont val="Tahoma"/>
            <family val="2"/>
          </rPr>
          <t>Author:</t>
        </r>
        <r>
          <rPr>
            <sz val="9"/>
            <color indexed="81"/>
            <rFont val="Tahoma"/>
            <family val="2"/>
          </rPr>
          <t xml:space="preserve">
AR,66</t>
        </r>
      </text>
    </comment>
    <comment ref="CL59" authorId="0" shapeId="0" xr:uid="{2878E7E4-0669-4B6B-8D66-BDD033389CC6}">
      <text>
        <r>
          <rPr>
            <b/>
            <sz val="9"/>
            <color indexed="81"/>
            <rFont val="Tahoma"/>
            <family val="2"/>
          </rPr>
          <t>Author:</t>
        </r>
        <r>
          <rPr>
            <sz val="9"/>
            <color indexed="81"/>
            <rFont val="Tahoma"/>
            <family val="2"/>
          </rPr>
          <t xml:space="preserve">
ar 44</t>
        </r>
      </text>
    </comment>
    <comment ref="CN59" authorId="0" shapeId="0" xr:uid="{F3A75A19-E45C-4F54-B355-561A619330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CO59" authorId="0" shapeId="0" xr:uid="{B6C68703-5869-446E-842F-0D9EE59F64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59" authorId="0" shapeId="0" xr:uid="{CDC72865-E14B-4CEE-B723-4B0572575F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R59" authorId="0" shapeId="0" xr:uid="{46206971-BC96-4B08-85CF-83C2BA3C56F4}">
      <text>
        <r>
          <rPr>
            <b/>
            <sz val="9"/>
            <color indexed="81"/>
            <rFont val="Tahoma"/>
            <family val="2"/>
          </rPr>
          <t>Author:</t>
        </r>
        <r>
          <rPr>
            <sz val="9"/>
            <color indexed="81"/>
            <rFont val="Tahoma"/>
            <family val="2"/>
          </rPr>
          <t xml:space="preserve">
AR (pdf), p. 13, 16
Not explicitly stated</t>
        </r>
      </text>
    </comment>
    <comment ref="CS59" authorId="0" shapeId="0" xr:uid="{88BF12E0-A16D-49C3-BF1F-EBBD578CA9CF}">
      <text>
        <r>
          <rPr>
            <b/>
            <sz val="9"/>
            <color indexed="81"/>
            <rFont val="Tahoma"/>
            <family val="2"/>
          </rPr>
          <t>Author:</t>
        </r>
        <r>
          <rPr>
            <sz val="9"/>
            <color indexed="81"/>
            <rFont val="Tahoma"/>
            <family val="2"/>
          </rPr>
          <t xml:space="preserve">
AR, p. 46
Not explicitly stated it is conducted annually</t>
        </r>
      </text>
    </comment>
    <comment ref="CT59" authorId="0" shapeId="0" xr:uid="{FD86A7E4-37AE-4C4A-8DBB-7046CCF167A4}">
      <text>
        <r>
          <rPr>
            <b/>
            <sz val="9"/>
            <color indexed="81"/>
            <rFont val="Tahoma"/>
            <family val="2"/>
          </rPr>
          <t>Author:</t>
        </r>
        <r>
          <rPr>
            <sz val="9"/>
            <color indexed="81"/>
            <rFont val="Tahoma"/>
            <family val="2"/>
          </rPr>
          <t xml:space="preserve">
AR pg.27</t>
        </r>
      </text>
    </comment>
    <comment ref="CW59" authorId="0" shapeId="0" xr:uid="{A421B21C-5D67-4D8D-AAD9-07AF8A9F6C94}">
      <text>
        <r>
          <rPr>
            <b/>
            <sz val="9"/>
            <color indexed="81"/>
            <rFont val="Tahoma"/>
            <family val="2"/>
          </rPr>
          <t>Author:</t>
        </r>
        <r>
          <rPr>
            <sz val="9"/>
            <color indexed="81"/>
            <rFont val="Tahoma"/>
            <family val="2"/>
          </rPr>
          <t xml:space="preserve">
AR pg.18</t>
        </r>
      </text>
    </comment>
    <comment ref="CZ59" authorId="0" shapeId="0" xr:uid="{F4CAA138-B866-4798-A367-3BA3BDF75F83}">
      <text>
        <r>
          <rPr>
            <b/>
            <sz val="9"/>
            <color indexed="81"/>
            <rFont val="Tahoma"/>
            <family val="2"/>
          </rPr>
          <t>Author:</t>
        </r>
        <r>
          <rPr>
            <sz val="9"/>
            <color indexed="81"/>
            <rFont val="Tahoma"/>
            <family val="2"/>
          </rPr>
          <t xml:space="preserve">
AR,75-76</t>
        </r>
      </text>
    </comment>
    <comment ref="DA59" authorId="0" shapeId="0" xr:uid="{C684DAAF-CAFF-4C29-917F-E431E95295BB}">
      <text>
        <r>
          <rPr>
            <b/>
            <sz val="9"/>
            <color indexed="81"/>
            <rFont val="Tahoma"/>
            <family val="2"/>
          </rPr>
          <t>Author:</t>
        </r>
        <r>
          <rPr>
            <sz val="9"/>
            <color indexed="81"/>
            <rFont val="Tahoma"/>
            <family val="2"/>
          </rPr>
          <t xml:space="preserve">
AR,61</t>
        </r>
      </text>
    </comment>
    <comment ref="DB59" authorId="0" shapeId="0" xr:uid="{1559B6E6-1026-4924-B05B-6B59504FF8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DC59" authorId="0" shapeId="0" xr:uid="{180ADC51-912E-4A25-9B3D-8F3C0AE1B338}">
      <text>
        <r>
          <rPr>
            <b/>
            <sz val="9"/>
            <color indexed="81"/>
            <rFont val="Tahoma"/>
            <family val="2"/>
          </rPr>
          <t>Author:</t>
        </r>
        <r>
          <rPr>
            <sz val="9"/>
            <color indexed="81"/>
            <rFont val="Tahoma"/>
            <family val="2"/>
          </rPr>
          <t xml:space="preserve">
AR, p. 84
The frequency is not explicitly stated</t>
        </r>
      </text>
    </comment>
    <comment ref="DD59" authorId="0" shapeId="0" xr:uid="{DAFE08D4-3425-4503-B91D-2B4C328425E9}">
      <text>
        <r>
          <rPr>
            <b/>
            <sz val="9"/>
            <color indexed="81"/>
            <rFont val="Tahoma"/>
            <family val="2"/>
          </rPr>
          <t>Author:</t>
        </r>
        <r>
          <rPr>
            <sz val="9"/>
            <color indexed="81"/>
            <rFont val="Tahoma"/>
            <family val="2"/>
          </rPr>
          <t xml:space="preserve">
AR, p. 55, 62</t>
        </r>
      </text>
    </comment>
    <comment ref="DE59" authorId="0" shapeId="0" xr:uid="{00BED585-472C-4950-91EE-6DC88AC3F6F3}">
      <text>
        <r>
          <rPr>
            <b/>
            <sz val="9"/>
            <color indexed="81"/>
            <rFont val="Tahoma"/>
            <family val="2"/>
          </rPr>
          <t>Author:</t>
        </r>
        <r>
          <rPr>
            <sz val="9"/>
            <color indexed="81"/>
            <rFont val="Tahoma"/>
            <family val="2"/>
          </rPr>
          <t xml:space="preserve">
AR,32</t>
        </r>
      </text>
    </comment>
    <comment ref="DF59" authorId="0" shapeId="0" xr:uid="{2EA05D65-DE8A-446D-B3FA-4F9667AE9323}">
      <text>
        <r>
          <rPr>
            <b/>
            <sz val="9"/>
            <color indexed="81"/>
            <rFont val="Tahoma"/>
            <family val="2"/>
          </rPr>
          <t>Author:</t>
        </r>
        <r>
          <rPr>
            <sz val="9"/>
            <color indexed="81"/>
            <rFont val="Tahoma"/>
            <family val="2"/>
          </rPr>
          <t xml:space="preserve">
AR pg 43</t>
        </r>
      </text>
    </comment>
    <comment ref="DG59" authorId="0" shapeId="0" xr:uid="{6FD34488-F95F-4F16-ADC4-3D85AC4D4F00}">
      <text>
        <r>
          <rPr>
            <b/>
            <sz val="9"/>
            <color indexed="81"/>
            <rFont val="Tahoma"/>
            <family val="2"/>
          </rPr>
          <t>Author:</t>
        </r>
        <r>
          <rPr>
            <sz val="9"/>
            <color indexed="81"/>
            <rFont val="Tahoma"/>
            <family val="2"/>
          </rPr>
          <t xml:space="preserve">
AR, p. 18</t>
        </r>
      </text>
    </comment>
    <comment ref="DI59" authorId="0" shapeId="0" xr:uid="{642E02C7-72EC-49B6-8FDB-E6C4DC8ADF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L59" authorId="0" shapeId="0" xr:uid="{DD25AEF2-5E88-4E95-8217-4F528694640A}">
      <text>
        <r>
          <rPr>
            <b/>
            <sz val="9"/>
            <color indexed="81"/>
            <rFont val="Tahoma"/>
            <family val="2"/>
          </rPr>
          <t>Author:</t>
        </r>
        <r>
          <rPr>
            <sz val="9"/>
            <color indexed="81"/>
            <rFont val="Tahoma"/>
            <family val="2"/>
          </rPr>
          <t xml:space="preserve">
AR pg 73</t>
        </r>
      </text>
    </comment>
    <comment ref="DM59" authorId="0" shapeId="0" xr:uid="{22B8B6FB-F461-4406-A559-0771BAB23D64}">
      <text>
        <r>
          <rPr>
            <b/>
            <sz val="9"/>
            <color indexed="81"/>
            <rFont val="Tahoma"/>
            <family val="2"/>
          </rPr>
          <t>Author:</t>
        </r>
        <r>
          <rPr>
            <sz val="9"/>
            <color indexed="81"/>
            <rFont val="Tahoma"/>
            <family val="2"/>
          </rPr>
          <t xml:space="preserve">
AR, p. 36</t>
        </r>
      </text>
    </comment>
    <comment ref="DO59" authorId="0" shapeId="0" xr:uid="{E86D5B7C-F037-4466-97CC-042B987EB603}">
      <text>
        <r>
          <rPr>
            <b/>
            <sz val="9"/>
            <color indexed="81"/>
            <rFont val="Tahoma"/>
            <family val="2"/>
          </rPr>
          <t>Author:</t>
        </r>
        <r>
          <rPr>
            <sz val="9"/>
            <color indexed="81"/>
            <rFont val="Tahoma"/>
            <family val="2"/>
          </rPr>
          <t xml:space="preserve">
AR p. 67, For FY2020 and as in previous years, the Board conducted an
annual evaluation of the performance of the Board and individual
Directors by having each Director complete a questionnaire for
“Board Performance Assessment” with comments where necessary</t>
        </r>
      </text>
    </comment>
    <comment ref="DP59" authorId="0" shapeId="0" xr:uid="{411BA9F1-048F-4652-A1CF-5EF25FF9D851}">
      <text>
        <r>
          <rPr>
            <b/>
            <sz val="9"/>
            <color indexed="81"/>
            <rFont val="Tahoma"/>
            <family val="2"/>
          </rPr>
          <t>Author:</t>
        </r>
        <r>
          <rPr>
            <sz val="9"/>
            <color indexed="81"/>
            <rFont val="Tahoma"/>
            <family val="2"/>
          </rPr>
          <t xml:space="preserve">
AR, p. 73, 79</t>
        </r>
      </text>
    </comment>
    <comment ref="DR59" authorId="0" shapeId="0" xr:uid="{BAA69076-A3A2-48A0-A993-A9A08BD4C31B}">
      <text>
        <r>
          <rPr>
            <b/>
            <sz val="9"/>
            <color indexed="81"/>
            <rFont val="Tahoma"/>
            <family val="2"/>
          </rPr>
          <t>Author:</t>
        </r>
        <r>
          <rPr>
            <sz val="9"/>
            <color indexed="81"/>
            <rFont val="Tahoma"/>
            <family val="2"/>
          </rPr>
          <t xml:space="preserve">
AR, p.49: "There are appropriate measures in place to assess
the performance of the Executive Director and key management personnel."</t>
        </r>
      </text>
    </comment>
    <comment ref="DT59" authorId="0" shapeId="0" xr:uid="{D68F9704-6DAE-4EC5-B631-69173A6865DB}">
      <text>
        <r>
          <rPr>
            <sz val="11"/>
            <color theme="1"/>
            <rFont val="Calibri"/>
            <family val="2"/>
            <scheme val="minor"/>
          </rPr>
          <t>AR pg 23</t>
        </r>
      </text>
    </comment>
    <comment ref="DU59" authorId="0" shapeId="0" xr:uid="{F30D3976-53D6-4D73-B5D5-8AAD23960E5F}">
      <text>
        <r>
          <rPr>
            <b/>
            <sz val="9"/>
            <color indexed="81"/>
            <rFont val="Tahoma"/>
            <family val="2"/>
          </rPr>
          <t>Author:</t>
        </r>
        <r>
          <rPr>
            <sz val="9"/>
            <color indexed="81"/>
            <rFont val="Tahoma"/>
            <family val="2"/>
          </rPr>
          <t xml:space="preserve">
AR pg.29</t>
        </r>
      </text>
    </comment>
    <comment ref="DV59" authorId="0" shapeId="0" xr:uid="{2DB923EE-245A-429D-BAFE-D470D98FCB0B}">
      <text>
        <r>
          <rPr>
            <b/>
            <sz val="9"/>
            <color indexed="81"/>
            <rFont val="Tahoma"/>
            <family val="2"/>
          </rPr>
          <t>Author:</t>
        </r>
        <r>
          <rPr>
            <sz val="9"/>
            <color indexed="81"/>
            <rFont val="Tahoma"/>
            <family val="2"/>
          </rPr>
          <t xml:space="preserve">
AR pg.42</t>
        </r>
      </text>
    </comment>
    <comment ref="DY59" authorId="0" shapeId="0" xr:uid="{1FAC46D4-FA34-441D-B5DB-5BF2D3E5A5BF}">
      <text>
        <r>
          <rPr>
            <b/>
            <sz val="9"/>
            <color indexed="81"/>
            <rFont val="Tahoma"/>
            <family val="2"/>
          </rPr>
          <t>Author:</t>
        </r>
        <r>
          <rPr>
            <sz val="9"/>
            <color indexed="81"/>
            <rFont val="Tahoma"/>
            <family val="2"/>
          </rPr>
          <t xml:space="preserve">
ar 27</t>
        </r>
      </text>
    </comment>
    <comment ref="EB59" authorId="3" shapeId="0" xr:uid="{23A65EA8-CCD3-40F2-9CCA-FA06B96E43A7}">
      <text>
        <r>
          <rPr>
            <b/>
            <sz val="9"/>
            <color indexed="81"/>
            <rFont val="Tahoma"/>
            <family val="2"/>
          </rPr>
          <t>Jun Hui:</t>
        </r>
        <r>
          <rPr>
            <sz val="9"/>
            <color indexed="81"/>
            <rFont val="Tahoma"/>
            <family val="2"/>
          </rPr>
          <t xml:space="preserve">
AR,27</t>
        </r>
      </text>
    </comment>
    <comment ref="EC59" authorId="0" shapeId="0" xr:uid="{308D835E-C4B3-467D-9B2D-E8067BFCF9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60" authorId="0" shapeId="0" xr:uid="{4BF1BAB7-6C89-4452-9337-2820471EDF21}">
      <text>
        <r>
          <rPr>
            <b/>
            <sz val="9"/>
            <color indexed="81"/>
            <rFont val="Tahoma"/>
            <family val="2"/>
          </rPr>
          <t>Author:</t>
        </r>
        <r>
          <rPr>
            <sz val="9"/>
            <color indexed="81"/>
            <rFont val="Tahoma"/>
            <family val="2"/>
          </rPr>
          <t xml:space="preserve">
AR pg.20</t>
        </r>
      </text>
    </comment>
    <comment ref="F60" authorId="0" shapeId="0" xr:uid="{49088A9F-ED42-4CC0-B5DB-8CE8ED61E464}">
      <text>
        <r>
          <rPr>
            <b/>
            <sz val="9"/>
            <color indexed="81"/>
            <rFont val="Tahoma"/>
            <family val="2"/>
          </rPr>
          <t>Author:</t>
        </r>
        <r>
          <rPr>
            <sz val="9"/>
            <color indexed="81"/>
            <rFont val="Tahoma"/>
            <family val="2"/>
          </rPr>
          <t xml:space="preserve">
AR pg.33</t>
        </r>
      </text>
    </comment>
    <comment ref="G60" authorId="0" shapeId="0" xr:uid="{2540F0B0-E644-44A5-B85E-1B9D64F6DD72}">
      <text>
        <r>
          <rPr>
            <b/>
            <sz val="9"/>
            <color indexed="81"/>
            <rFont val="Tahoma"/>
            <family val="2"/>
          </rPr>
          <t>Author:</t>
        </r>
        <r>
          <rPr>
            <sz val="9"/>
            <color indexed="81"/>
            <rFont val="Tahoma"/>
            <family val="2"/>
          </rPr>
          <t xml:space="preserve">
AR pg.21</t>
        </r>
      </text>
    </comment>
    <comment ref="H60" authorId="0" shapeId="0" xr:uid="{F5033E47-719C-401C-A0E8-2814AD3CD2FA}">
      <text>
        <r>
          <rPr>
            <b/>
            <sz val="9"/>
            <color indexed="81"/>
            <rFont val="Tahoma"/>
            <family val="2"/>
          </rPr>
          <t>Author:</t>
        </r>
        <r>
          <rPr>
            <sz val="9"/>
            <color indexed="81"/>
            <rFont val="Tahoma"/>
            <family val="2"/>
          </rPr>
          <t xml:space="preserve">
AR, p51</t>
        </r>
      </text>
    </comment>
    <comment ref="I60" authorId="0" shapeId="0" xr:uid="{5F1184EA-7DB8-442D-A165-6017505DB28B}">
      <text>
        <r>
          <rPr>
            <b/>
            <sz val="9"/>
            <color indexed="81"/>
            <rFont val="Tahoma"/>
            <family val="2"/>
          </rPr>
          <t>Author:</t>
        </r>
        <r>
          <rPr>
            <sz val="9"/>
            <color indexed="81"/>
            <rFont val="Tahoma"/>
            <family val="2"/>
          </rPr>
          <t xml:space="preserve">
AR pg.66</t>
        </r>
      </text>
    </comment>
    <comment ref="J60" authorId="0" shapeId="0" xr:uid="{94403A0C-E4AF-4EC9-B458-1D78CF0D3AC7}">
      <text>
        <r>
          <rPr>
            <b/>
            <sz val="9"/>
            <color indexed="81"/>
            <rFont val="Tahoma"/>
            <family val="2"/>
          </rPr>
          <t>Author:</t>
        </r>
        <r>
          <rPr>
            <sz val="9"/>
            <color indexed="81"/>
            <rFont val="Tahoma"/>
            <family val="2"/>
          </rPr>
          <t xml:space="preserve">
AR pg.30</t>
        </r>
      </text>
    </comment>
    <comment ref="K60" authorId="0" shapeId="0" xr:uid="{00679194-076A-4E34-B4B0-A0F4510D84C9}">
      <text>
        <r>
          <rPr>
            <b/>
            <sz val="9"/>
            <color indexed="81"/>
            <rFont val="Tahoma"/>
            <family val="2"/>
          </rPr>
          <t>Author:</t>
        </r>
        <r>
          <rPr>
            <sz val="9"/>
            <color indexed="81"/>
            <rFont val="Tahoma"/>
            <family val="2"/>
          </rPr>
          <t xml:space="preserve">
AR pg.21</t>
        </r>
      </text>
    </comment>
    <comment ref="L60" authorId="0" shapeId="0" xr:uid="{2174AEA7-7AF4-4F78-939E-54D3941FE1CD}">
      <text>
        <r>
          <rPr>
            <b/>
            <sz val="9"/>
            <color indexed="81"/>
            <rFont val="Tahoma"/>
            <family val="2"/>
          </rPr>
          <t>Author:</t>
        </r>
        <r>
          <rPr>
            <sz val="9"/>
            <color indexed="81"/>
            <rFont val="Tahoma"/>
            <family val="2"/>
          </rPr>
          <t xml:space="preserve">
AR, p22</t>
        </r>
      </text>
    </comment>
    <comment ref="M60" authorId="0" shapeId="0" xr:uid="{F008E006-BDAC-4B6F-B071-54D510629E1A}">
      <text>
        <r>
          <rPr>
            <b/>
            <sz val="9"/>
            <color indexed="81"/>
            <rFont val="Tahoma"/>
            <family val="2"/>
          </rPr>
          <t>Author:</t>
        </r>
        <r>
          <rPr>
            <sz val="9"/>
            <color indexed="81"/>
            <rFont val="Tahoma"/>
            <family val="2"/>
          </rPr>
          <t xml:space="preserve">
AR pg.82</t>
        </r>
      </text>
    </comment>
    <comment ref="N60" authorId="0" shapeId="0" xr:uid="{92C55E1E-3003-4F94-86E1-B15F45C49FE6}">
      <text>
        <r>
          <rPr>
            <b/>
            <sz val="9"/>
            <color indexed="81"/>
            <rFont val="Tahoma"/>
            <family val="2"/>
          </rPr>
          <t>Author:</t>
        </r>
        <r>
          <rPr>
            <sz val="9"/>
            <color indexed="81"/>
            <rFont val="Tahoma"/>
            <family val="2"/>
          </rPr>
          <t xml:space="preserve">
AR, p37</t>
        </r>
      </text>
    </comment>
    <comment ref="O60" authorId="0" shapeId="0" xr:uid="{74FE4FD2-7F41-4CB1-8AB0-36AD0F34B95F}">
      <text>
        <r>
          <rPr>
            <b/>
            <sz val="9"/>
            <color indexed="81"/>
            <rFont val="Tahoma"/>
            <family val="2"/>
          </rPr>
          <t>Author:</t>
        </r>
        <r>
          <rPr>
            <sz val="9"/>
            <color indexed="81"/>
            <rFont val="Tahoma"/>
            <family val="2"/>
          </rPr>
          <t xml:space="preserve">
AR, p30 - 31</t>
        </r>
      </text>
    </comment>
    <comment ref="Q60" authorId="0" shapeId="0" xr:uid="{54D2019A-C7C5-4650-B453-AC5B60A5A65D}">
      <text>
        <r>
          <rPr>
            <b/>
            <sz val="9"/>
            <color indexed="81"/>
            <rFont val="Tahoma"/>
            <family val="2"/>
          </rPr>
          <t>Author:</t>
        </r>
        <r>
          <rPr>
            <sz val="9"/>
            <color indexed="81"/>
            <rFont val="Tahoma"/>
            <family val="2"/>
          </rPr>
          <t xml:space="preserve">
AR, p93 - 92</t>
        </r>
      </text>
    </comment>
    <comment ref="R60" authorId="0" shapeId="0" xr:uid="{142D506A-9E09-4C1F-AB1D-9F239477C13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S60" authorId="0" shapeId="0" xr:uid="{503F2A16-B836-4FC4-BEB6-D506D0C1AE61}">
      <text>
        <r>
          <rPr>
            <b/>
            <sz val="9"/>
            <color indexed="81"/>
            <rFont val="Tahoma"/>
            <family val="2"/>
          </rPr>
          <t>Author:</t>
        </r>
        <r>
          <rPr>
            <sz val="9"/>
            <color indexed="81"/>
            <rFont val="Tahoma"/>
            <family val="2"/>
          </rPr>
          <t xml:space="preserve">
AR, p19</t>
        </r>
      </text>
    </comment>
    <comment ref="T60" authorId="0" shapeId="0" xr:uid="{7BE98884-ED08-42A4-9973-7F6A1A6120EC}">
      <text>
        <r>
          <rPr>
            <b/>
            <sz val="9"/>
            <color indexed="81"/>
            <rFont val="Tahoma"/>
            <family val="2"/>
          </rPr>
          <t>Author:</t>
        </r>
        <r>
          <rPr>
            <sz val="9"/>
            <color indexed="81"/>
            <rFont val="Tahoma"/>
            <family val="2"/>
          </rPr>
          <t xml:space="preserve">
AR pg.57
</t>
        </r>
      </text>
    </comment>
    <comment ref="U60" authorId="0" shapeId="0" xr:uid="{E352E819-02AE-41BD-9BAC-B3EF01C31371}">
      <text>
        <r>
          <rPr>
            <b/>
            <sz val="9"/>
            <color indexed="81"/>
            <rFont val="Tahoma"/>
            <family val="2"/>
          </rPr>
          <t>Author:</t>
        </r>
        <r>
          <rPr>
            <sz val="9"/>
            <color indexed="81"/>
            <rFont val="Tahoma"/>
            <family val="2"/>
          </rPr>
          <t xml:space="preserve">
AR pg 50</t>
        </r>
      </text>
    </comment>
    <comment ref="V60" authorId="0" shapeId="0" xr:uid="{6FA655F9-CAC3-4F8F-9995-D5DA62736B93}">
      <text>
        <r>
          <rPr>
            <b/>
            <sz val="9"/>
            <color indexed="81"/>
            <rFont val="Tahoma"/>
            <family val="2"/>
          </rPr>
          <t>Author:</t>
        </r>
        <r>
          <rPr>
            <sz val="9"/>
            <color indexed="81"/>
            <rFont val="Tahoma"/>
            <family val="2"/>
          </rPr>
          <t xml:space="preserve">
AR pg 60</t>
        </r>
      </text>
    </comment>
    <comment ref="W60" authorId="0" shapeId="0" xr:uid="{A85EAD1D-1352-4640-A8BC-8516745598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Y60" authorId="0" shapeId="0" xr:uid="{7F9F2B6D-5732-4A4B-B9B7-070301666B5C}">
      <text>
        <r>
          <rPr>
            <b/>
            <sz val="9"/>
            <color indexed="81"/>
            <rFont val="Tahoma"/>
            <family val="2"/>
          </rPr>
          <t>Author:</t>
        </r>
        <r>
          <rPr>
            <sz val="9"/>
            <color indexed="81"/>
            <rFont val="Tahoma"/>
            <family val="2"/>
          </rPr>
          <t xml:space="preserve">
AR p. 59, or FY2020, the NC having reviewed the overall performance of the Board as a whole, its Board committees as well
as the performance of each individual Director, was satisfied with their performance for the period under review. </t>
        </r>
      </text>
    </comment>
    <comment ref="Z60" authorId="0" shapeId="0" xr:uid="{3DE917EC-99FC-451B-9099-5DEA9652FCB0}">
      <text>
        <r>
          <rPr>
            <b/>
            <sz val="9"/>
            <color indexed="81"/>
            <rFont val="Tahoma"/>
            <family val="2"/>
          </rPr>
          <t>Author:</t>
        </r>
        <r>
          <rPr>
            <sz val="9"/>
            <color indexed="81"/>
            <rFont val="Tahoma"/>
            <family val="2"/>
          </rPr>
          <t xml:space="preserve">
AR pg 45</t>
        </r>
      </text>
    </comment>
    <comment ref="AA60" authorId="0" shapeId="0" xr:uid="{2228A7BF-9413-429D-9F48-27826A0E4ED8}">
      <text>
        <r>
          <rPr>
            <b/>
            <sz val="9"/>
            <color indexed="81"/>
            <rFont val="Tahoma"/>
            <family val="2"/>
          </rPr>
          <t>Author:</t>
        </r>
        <r>
          <rPr>
            <sz val="9"/>
            <color indexed="81"/>
            <rFont val="Tahoma"/>
            <family val="2"/>
          </rPr>
          <t xml:space="preserve">
AR pg 40</t>
        </r>
      </text>
    </comment>
    <comment ref="AB60" authorId="0" shapeId="0" xr:uid="{2DB5BFBC-86AA-4B55-9872-F5CCE84482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AC60" authorId="0" shapeId="0" xr:uid="{88FCC6B7-B992-4534-A3DA-AE7C5A0BBF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AD60" authorId="0" shapeId="0" xr:uid="{77E250ED-0E48-4166-9668-EC8DF9F34603}">
      <text>
        <r>
          <rPr>
            <b/>
            <sz val="9"/>
            <color indexed="81"/>
            <rFont val="Tahoma"/>
            <family val="2"/>
          </rPr>
          <t>Author:</t>
        </r>
        <r>
          <rPr>
            <sz val="9"/>
            <color indexed="81"/>
            <rFont val="Tahoma"/>
            <family val="2"/>
          </rPr>
          <t xml:space="preserve">
AR p. 40, For FY2020, the Board, taking into consideration the key fi ndings of the NGC, is satisfi ed that the Board and its
committees, the Chairman and each individual Director have adequately fulfi lled their responsibilities. No external
facilitator has been engaged for evaluation of the Board and Board committee.</t>
        </r>
      </text>
    </comment>
    <comment ref="AE60" authorId="0" shapeId="0" xr:uid="{8C936C64-C932-4A71-B4EB-7FE07FCD5754}">
      <text>
        <r>
          <rPr>
            <b/>
            <sz val="9"/>
            <color indexed="81"/>
            <rFont val="Tahoma"/>
            <family val="2"/>
          </rPr>
          <t>Author:</t>
        </r>
        <r>
          <rPr>
            <sz val="9"/>
            <color indexed="81"/>
            <rFont val="Tahoma"/>
            <family val="2"/>
          </rPr>
          <t xml:space="preserve">
AR pg.40</t>
        </r>
      </text>
    </comment>
    <comment ref="AF60" authorId="0" shapeId="0" xr:uid="{C0C10EAE-17E7-45EC-AF60-8E78300D9AED}">
      <text>
        <r>
          <rPr>
            <b/>
            <sz val="9"/>
            <color indexed="81"/>
            <rFont val="Tahoma"/>
            <family val="2"/>
          </rPr>
          <t>Author:</t>
        </r>
        <r>
          <rPr>
            <sz val="9"/>
            <color indexed="81"/>
            <rFont val="Tahoma"/>
            <family val="2"/>
          </rPr>
          <t xml:space="preserve">
AR 27</t>
        </r>
      </text>
    </comment>
    <comment ref="AG60" authorId="0" shapeId="0" xr:uid="{AB09E740-5E61-45AB-9F38-B9B0C5CFF14A}">
      <text>
        <r>
          <rPr>
            <b/>
            <sz val="9"/>
            <color indexed="81"/>
            <rFont val="Tahoma"/>
            <family val="2"/>
          </rPr>
          <t>Author:</t>
        </r>
        <r>
          <rPr>
            <sz val="9"/>
            <color indexed="81"/>
            <rFont val="Tahoma"/>
            <family val="2"/>
          </rPr>
          <t xml:space="preserve">
AR pg.41</t>
        </r>
      </text>
    </comment>
    <comment ref="AH60" authorId="0" shapeId="0" xr:uid="{C44F7387-0C41-4530-8867-924771A5FEC1}">
      <text>
        <r>
          <rPr>
            <b/>
            <sz val="9"/>
            <color indexed="81"/>
            <rFont val="Tahoma"/>
            <family val="2"/>
          </rPr>
          <t>Author:</t>
        </r>
        <r>
          <rPr>
            <sz val="9"/>
            <color indexed="81"/>
            <rFont val="Tahoma"/>
            <family val="2"/>
          </rPr>
          <t xml:space="preserve">
AR pg.22</t>
        </r>
      </text>
    </comment>
    <comment ref="AI60" authorId="0" shapeId="0" xr:uid="{76C09D4F-BFAF-466E-9E8B-10264EF64A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39"The Company conducts an annual assessment of the overall
performance and effectiveness of the Board and Board Committees, and the contributions of the Chairman and Directors
using key criteria set out in the “Nominating Committee Guide” issued by the SID"</t>
        </r>
      </text>
    </comment>
    <comment ref="AJ60" authorId="0" shapeId="0" xr:uid="{CD792561-8562-4F4C-951F-D90E7C0AAE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60" authorId="0" shapeId="0" xr:uid="{0526A0EF-403A-4EB6-8B9C-B5337AD3CC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M60" authorId="0" shapeId="0" xr:uid="{BB9372F3-AE74-4CDF-936C-F5E90F91B4E4}">
      <text>
        <r>
          <rPr>
            <b/>
            <sz val="9"/>
            <color indexed="81"/>
            <rFont val="Tahoma"/>
            <family val="2"/>
          </rPr>
          <t>Author:</t>
        </r>
        <r>
          <rPr>
            <sz val="9"/>
            <color indexed="81"/>
            <rFont val="Tahoma"/>
            <family val="2"/>
          </rPr>
          <t xml:space="preserve">
AR pg.50</t>
        </r>
      </text>
    </comment>
    <comment ref="AN60" authorId="0" shapeId="0" xr:uid="{484CF0E6-6D50-4EA9-A4A7-B953916768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P.114-115</t>
        </r>
      </text>
    </comment>
    <comment ref="AO60" authorId="0" shapeId="0" xr:uid="{59B6C73D-0F78-4D4F-A096-D104EE8EAB47}">
      <text>
        <r>
          <rPr>
            <b/>
            <sz val="9"/>
            <color indexed="81"/>
            <rFont val="Tahoma"/>
            <family val="2"/>
          </rPr>
          <t>Author:</t>
        </r>
        <r>
          <rPr>
            <sz val="9"/>
            <color indexed="81"/>
            <rFont val="Tahoma"/>
            <family val="2"/>
          </rPr>
          <t xml:space="preserve">
AR, pg 41, "The NC evaluated the performance of the Board as a whole taking into consideration the Board’s discharge of its
principal responsibilities and Board’s deliberation of Company’s long-term strategy. The NC considered the Board’s
performance to be satisfactory"</t>
        </r>
      </text>
    </comment>
    <comment ref="AP60" authorId="0" shapeId="0" xr:uid="{C0CE54E5-F11F-4FC1-A5E8-9C8757BDFB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Q60" authorId="0" shapeId="0" xr:uid="{C6F3D349-1017-4E48-966B-10AA82C50364}">
      <text>
        <r>
          <rPr>
            <b/>
            <sz val="9"/>
            <color indexed="81"/>
            <rFont val="Tahoma"/>
            <family val="2"/>
          </rPr>
          <t>Author:</t>
        </r>
        <r>
          <rPr>
            <sz val="9"/>
            <color indexed="81"/>
            <rFont val="Tahoma"/>
            <family val="2"/>
          </rPr>
          <t xml:space="preserve">
AR, p. 33</t>
        </r>
      </text>
    </comment>
    <comment ref="AR60" authorId="0" shapeId="0" xr:uid="{A4DE768B-ED3D-4005-816A-B7B9B97E3435}">
      <text>
        <r>
          <rPr>
            <b/>
            <sz val="9"/>
            <color indexed="81"/>
            <rFont val="Tahoma"/>
            <family val="2"/>
          </rPr>
          <t>Author:</t>
        </r>
        <r>
          <rPr>
            <sz val="9"/>
            <color indexed="81"/>
            <rFont val="Tahoma"/>
            <family val="2"/>
          </rPr>
          <t xml:space="preserve">
AR,14</t>
        </r>
      </text>
    </comment>
    <comment ref="AS60" authorId="0" shapeId="0" xr:uid="{A10263A2-AC04-4008-BAEC-D8324C66E5D8}">
      <text>
        <r>
          <rPr>
            <b/>
            <sz val="9"/>
            <color indexed="81"/>
            <rFont val="Tahoma"/>
            <family val="2"/>
          </rPr>
          <t>Author:</t>
        </r>
        <r>
          <rPr>
            <sz val="9"/>
            <color indexed="81"/>
            <rFont val="Tahoma"/>
            <family val="2"/>
          </rPr>
          <t xml:space="preserve">
AR, pg 25, " The Board undertakes a formal annual assessment of its eff ectiveness as a whole, and that of each of its
board committees and individual directors."</t>
        </r>
      </text>
    </comment>
    <comment ref="AT60" authorId="0" shapeId="0" xr:uid="{F7980943-59DA-4C20-AFA6-97C5A39E4729}">
      <text>
        <r>
          <rPr>
            <b/>
            <sz val="9"/>
            <color indexed="81"/>
            <rFont val="Tahoma"/>
            <family val="2"/>
          </rPr>
          <t>Author:</t>
        </r>
        <r>
          <rPr>
            <sz val="9"/>
            <color indexed="81"/>
            <rFont val="Tahoma"/>
            <family val="2"/>
          </rPr>
          <t xml:space="preserve">
AR, governance report, pg 20</t>
        </r>
      </text>
    </comment>
    <comment ref="AU60" authorId="0" shapeId="0" xr:uid="{9921F83D-D5CC-406A-A0DA-8D89DD4957F1}">
      <text>
        <r>
          <rPr>
            <b/>
            <sz val="9"/>
            <color indexed="81"/>
            <rFont val="Tahoma"/>
            <family val="2"/>
          </rPr>
          <t>Author:</t>
        </r>
        <r>
          <rPr>
            <sz val="9"/>
            <color indexed="81"/>
            <rFont val="Tahoma"/>
            <family val="2"/>
          </rPr>
          <t xml:space="preserve">
AR, 39</t>
        </r>
      </text>
    </comment>
    <comment ref="AV60" authorId="0" shapeId="0" xr:uid="{4FB735C7-FE07-4BC9-AF28-05B6C019BE2B}">
      <text>
        <r>
          <rPr>
            <b/>
            <sz val="9"/>
            <color indexed="81"/>
            <rFont val="Tahoma"/>
            <family val="2"/>
          </rPr>
          <t>Author:</t>
        </r>
        <r>
          <rPr>
            <sz val="9"/>
            <color indexed="81"/>
            <rFont val="Tahoma"/>
            <family val="2"/>
          </rPr>
          <t xml:space="preserve">
AR, 24-25</t>
        </r>
      </text>
    </comment>
    <comment ref="AW60" authorId="0" shapeId="0" xr:uid="{9694619C-7640-422A-B4A2-2057B697AB51}">
      <text>
        <r>
          <rPr>
            <b/>
            <sz val="9"/>
            <color indexed="81"/>
            <rFont val="Tahoma"/>
            <family val="2"/>
          </rPr>
          <t>Author:</t>
        </r>
        <r>
          <rPr>
            <sz val="9"/>
            <color indexed="81"/>
            <rFont val="Tahoma"/>
            <family val="2"/>
          </rPr>
          <t xml:space="preserve">
AR,30</t>
        </r>
      </text>
    </comment>
    <comment ref="AX60" authorId="0" shapeId="0" xr:uid="{47B618FA-580D-40BE-A410-B1825DD66E69}">
      <text>
        <r>
          <rPr>
            <b/>
            <sz val="9"/>
            <color indexed="81"/>
            <rFont val="Tahoma"/>
            <family val="2"/>
          </rPr>
          <t>Author:</t>
        </r>
        <r>
          <rPr>
            <sz val="9"/>
            <color indexed="81"/>
            <rFont val="Tahoma"/>
            <family val="2"/>
          </rPr>
          <t xml:space="preserve">
AR, 29-30</t>
        </r>
      </text>
    </comment>
    <comment ref="AY60" authorId="0" shapeId="0" xr:uid="{C1C8BDC2-68B0-493A-A586-F44F90CE51DC}">
      <text>
        <r>
          <rPr>
            <b/>
            <sz val="9"/>
            <color indexed="81"/>
            <rFont val="Tahoma"/>
            <family val="2"/>
          </rPr>
          <t>Author:</t>
        </r>
        <r>
          <rPr>
            <sz val="9"/>
            <color indexed="81"/>
            <rFont val="Tahoma"/>
            <family val="2"/>
          </rPr>
          <t xml:space="preserve">
AR, p. 55</t>
        </r>
      </text>
    </comment>
    <comment ref="AZ60" authorId="0" shapeId="0" xr:uid="{DF1AAAB0-14E6-48A8-A67C-73E8D9E7C6C2}">
      <text>
        <r>
          <rPr>
            <b/>
            <sz val="9"/>
            <color indexed="81"/>
            <rFont val="Tahoma"/>
            <family val="2"/>
          </rPr>
          <t>Author:</t>
        </r>
        <r>
          <rPr>
            <sz val="9"/>
            <color indexed="81"/>
            <rFont val="Tahoma"/>
            <family val="2"/>
          </rPr>
          <t xml:space="preserve">
AR, p. 35</t>
        </r>
      </text>
    </comment>
    <comment ref="BA60" authorId="0" shapeId="0" xr:uid="{980486B9-FF27-406B-9FAE-7D8E4CED7BB3}">
      <text>
        <r>
          <rPr>
            <b/>
            <sz val="9"/>
            <color indexed="81"/>
            <rFont val="Tahoma"/>
            <family val="2"/>
          </rPr>
          <t>Author:</t>
        </r>
        <r>
          <rPr>
            <sz val="9"/>
            <color indexed="81"/>
            <rFont val="Tahoma"/>
            <family val="2"/>
          </rPr>
          <t xml:space="preserve">
AR, p120</t>
        </r>
      </text>
    </comment>
    <comment ref="BB60" authorId="0" shapeId="0" xr:uid="{91F275F7-CF55-42B5-8BFB-8F94D0370C4D}">
      <text>
        <r>
          <rPr>
            <b/>
            <sz val="9"/>
            <color indexed="81"/>
            <rFont val="Tahoma"/>
            <family val="2"/>
          </rPr>
          <t>Author:</t>
        </r>
        <r>
          <rPr>
            <sz val="9"/>
            <color indexed="81"/>
            <rFont val="Tahoma"/>
            <family val="2"/>
          </rPr>
          <t xml:space="preserve">
AR, pg 27, "The NC, having reviewed the overall performance of the Board and Board Committees in terms of its
role and responsibilities and the conduct of its aff airs as a whole for the fi nancial year reported on, is
of the view that the performance of the Board as a whole and Board Committees has been satisfactory."</t>
        </r>
      </text>
    </comment>
    <comment ref="BC60" authorId="0" shapeId="0" xr:uid="{A304998C-7A30-4462-9280-F4583CD675E7}">
      <text>
        <r>
          <rPr>
            <b/>
            <sz val="9"/>
            <color indexed="81"/>
            <rFont val="Tahoma"/>
            <family val="2"/>
          </rPr>
          <t>Author:</t>
        </r>
        <r>
          <rPr>
            <sz val="9"/>
            <color indexed="81"/>
            <rFont val="Tahoma"/>
            <family val="2"/>
          </rPr>
          <t xml:space="preserve">
AR, p. 51</t>
        </r>
      </text>
    </comment>
    <comment ref="BD60" authorId="0" shapeId="0" xr:uid="{25D3ED43-26A7-4A4F-8384-3FF53D9896FD}">
      <text>
        <r>
          <rPr>
            <b/>
            <sz val="9"/>
            <color indexed="81"/>
            <rFont val="Tahoma"/>
            <family val="2"/>
          </rPr>
          <t>Author:</t>
        </r>
        <r>
          <rPr>
            <sz val="9"/>
            <color indexed="81"/>
            <rFont val="Tahoma"/>
            <family val="2"/>
          </rPr>
          <t xml:space="preserve">
AR, p. 77</t>
        </r>
      </text>
    </comment>
    <comment ref="BE60" authorId="0" shapeId="0" xr:uid="{922613CF-7826-47B7-B1F3-F9E883FA80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"AR pg 21 "The NC had adopted the following annual assessment forms which required the completion by each Director and respective Board Committees’ member:
• Board Evaluation Form as a whole
• Individual Director Evaluation Form
• AC Evaluation Form
• NC Evaluation Form
• RC Evaluation Form
(Collectively, “Annual Evaluation Forms”)
The completed Annual Evaluation Forms are collated for the NC’s for review and deliberation. The NC will then present the results, conclusions and its recommendations to the Board.""</t>
        </r>
      </text>
    </comment>
    <comment ref="BF60" authorId="0" shapeId="0" xr:uid="{3DFBE329-C35C-4879-A919-A59250C16F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 Board has implemented a formal process for assessing the effectiveness of the Board as a whole and
the Board committees, as well as the contribution by each director to the effectiveness of the Board."</t>
        </r>
      </text>
    </comment>
    <comment ref="BG60" authorId="0" shapeId="0" xr:uid="{DA920691-B06E-49B1-9AD6-0C4F86BAD08B}">
      <text>
        <r>
          <rPr>
            <b/>
            <sz val="9"/>
            <color indexed="81"/>
            <rFont val="Tahoma"/>
            <family val="2"/>
          </rPr>
          <t>Author:</t>
        </r>
        <r>
          <rPr>
            <sz val="9"/>
            <color indexed="81"/>
            <rFont val="Tahoma"/>
            <family val="2"/>
          </rPr>
          <t xml:space="preserve">
AR p. 66, For FY2020, the review process was as follows:-
</t>
        </r>
      </text>
    </comment>
    <comment ref="BH60" authorId="0" shapeId="0" xr:uid="{99B285D1-1762-4CE3-942F-C4CF03FC4A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42, http://ughealthcarecorporation.listedcompany.com/newsroom/20201008_214034_8K7_8KBA3YZ2GKXT9GUU.1.pdf</t>
        </r>
      </text>
    </comment>
    <comment ref="BI60" authorId="0" shapeId="0" xr:uid="{4DDB6EA9-12F9-42DB-B49B-A76EBC9C03FF}">
      <text>
        <r>
          <rPr>
            <b/>
            <sz val="9"/>
            <color indexed="81"/>
            <rFont val="Tahoma"/>
            <family val="2"/>
          </rPr>
          <t>Author:</t>
        </r>
        <r>
          <rPr>
            <sz val="9"/>
            <color indexed="81"/>
            <rFont val="Tahoma"/>
            <family val="2"/>
          </rPr>
          <t xml:space="preserve">
AR p. 43, The evaluation of Board performance is conducted annually to identify areas of improvement and as a form of good Board
management practice</t>
        </r>
      </text>
    </comment>
    <comment ref="BJ60" authorId="0" shapeId="0" xr:uid="{065927DC-C8E4-4C21-AACB-C0F992A6F6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t>
        </r>
      </text>
    </comment>
    <comment ref="BK60" authorId="0" shapeId="0" xr:uid="{8776016C-3100-4C8B-9AA1-03C817FE3D96}">
      <text>
        <r>
          <rPr>
            <b/>
            <sz val="9"/>
            <color indexed="81"/>
            <rFont val="Tahoma"/>
            <family val="2"/>
          </rPr>
          <t>Author:</t>
        </r>
        <r>
          <rPr>
            <sz val="9"/>
            <color indexed="81"/>
            <rFont val="Tahoma"/>
            <family val="2"/>
          </rPr>
          <t xml:space="preserve">
AR, p. 74</t>
        </r>
      </text>
    </comment>
    <comment ref="BL60" authorId="0" shapeId="0" xr:uid="{06D4510E-158D-4B0D-BEBF-4EC3DBD3BF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BM60" authorId="0" shapeId="0" xr:uid="{463E7821-C922-4A09-8C1F-01EEC44CB579}">
      <text>
        <r>
          <rPr>
            <b/>
            <sz val="9"/>
            <color indexed="81"/>
            <rFont val="Tahoma"/>
            <family val="2"/>
          </rPr>
          <t>Author:</t>
        </r>
        <r>
          <rPr>
            <sz val="9"/>
            <color indexed="81"/>
            <rFont val="Tahoma"/>
            <family val="2"/>
          </rPr>
          <t xml:space="preserve">
AR, p49</t>
        </r>
      </text>
    </comment>
    <comment ref="BN60" authorId="0" shapeId="0" xr:uid="{7FD073B8-3A4A-4948-86D4-B288E4A2CA89}">
      <text>
        <r>
          <rPr>
            <b/>
            <sz val="9"/>
            <color indexed="81"/>
            <rFont val="Tahoma"/>
            <family val="2"/>
          </rPr>
          <t>Author:</t>
        </r>
        <r>
          <rPr>
            <sz val="9"/>
            <color indexed="81"/>
            <rFont val="Tahoma"/>
            <family val="2"/>
          </rPr>
          <t xml:space="preserve">
AR, p36
</t>
        </r>
      </text>
    </comment>
    <comment ref="BO60" authorId="0" shapeId="0" xr:uid="{70FC55EA-4DFD-4E5A-AB69-C8F4C2A72E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evaluation process of the Board, the Board Committees and each director (including the Chairman) involves the directors
completing the relevant evaluation forms which are designed to incorporate the assessment parameters referred to above.
AR p71</t>
        </r>
      </text>
    </comment>
    <comment ref="BP60" authorId="0" shapeId="0" xr:uid="{FAA95EBF-9825-4A9D-8671-DBFF73CFD893}">
      <text>
        <r>
          <rPr>
            <b/>
            <sz val="9"/>
            <color indexed="81"/>
            <rFont val="Tahoma"/>
            <family val="2"/>
          </rPr>
          <t>Author:</t>
        </r>
        <r>
          <rPr>
            <sz val="9"/>
            <color indexed="81"/>
            <rFont val="Tahoma"/>
            <family val="2"/>
          </rPr>
          <t xml:space="preserve">
AR, p83</t>
        </r>
      </text>
    </comment>
    <comment ref="BQ60" authorId="0" shapeId="0" xr:uid="{35171263-9872-4BF0-B211-88DCDFB533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principles of good corporate governance, the NC had implemented and continued with an annual
performance evaluation for assessing the effectiveness of the Board as a whole and has completed the assessment without
the engagement of an external facilitator. The purpose of the evaluation process is to increase the overall effectiveness
of the Board. In view of the current size of the Board and that all Independent Directors are members of the Board
Committees, the assessment of the Board Committees was incorporated into the assessment of the Board as a whole.
The NC had decided unanimously, that there would be no separate assessment of the Board Committees and individual
Directors. The NC, in considering the re-nomination of any Director, had considered but not limited to the extent of their
attendance, participation and contribution in the proceedings of the meetings.
AR p30</t>
        </r>
      </text>
    </comment>
    <comment ref="BR60" authorId="0" shapeId="0" xr:uid="{CCD26680-EB3F-488D-9A10-0A86030D500D}">
      <text>
        <r>
          <rPr>
            <b/>
            <sz val="9"/>
            <color indexed="81"/>
            <rFont val="Tahoma"/>
            <family val="2"/>
          </rPr>
          <t>Author:</t>
        </r>
        <r>
          <rPr>
            <sz val="9"/>
            <color indexed="81"/>
            <rFont val="Tahoma"/>
            <family val="2"/>
          </rPr>
          <t xml:space="preserve">
AR, p98 - 99</t>
        </r>
      </text>
    </comment>
    <comment ref="BS60" authorId="0" shapeId="0" xr:uid="{87A746C4-5278-4D29-9EAD-1C96C4363F5F}">
      <text>
        <r>
          <rPr>
            <b/>
            <sz val="9"/>
            <color indexed="81"/>
            <rFont val="Tahoma"/>
            <family val="2"/>
          </rPr>
          <t>Author:</t>
        </r>
        <r>
          <rPr>
            <sz val="9"/>
            <color indexed="81"/>
            <rFont val="Tahoma"/>
            <family val="2"/>
          </rPr>
          <t xml:space="preserve">
AR, p77</t>
        </r>
      </text>
    </comment>
    <comment ref="BT60" authorId="0" shapeId="0" xr:uid="{E2896E78-390E-4329-8FAD-28DC575644FB}">
      <text>
        <r>
          <rPr>
            <b/>
            <sz val="9"/>
            <color indexed="81"/>
            <rFont val="Tahoma"/>
            <family val="2"/>
          </rPr>
          <t>Author:</t>
        </r>
        <r>
          <rPr>
            <sz val="9"/>
            <color indexed="81"/>
            <rFont val="Tahoma"/>
            <family val="2"/>
          </rPr>
          <t xml:space="preserve">
AR, p87</t>
        </r>
      </text>
    </comment>
    <comment ref="BU60" authorId="0" shapeId="0" xr:uid="{170A0AE8-B287-4AAA-91C4-DFB28E5146D4}">
      <text>
        <r>
          <rPr>
            <b/>
            <sz val="9"/>
            <color indexed="81"/>
            <rFont val="Tahoma"/>
            <family val="2"/>
          </rPr>
          <t>Author:</t>
        </r>
        <r>
          <rPr>
            <sz val="9"/>
            <color indexed="81"/>
            <rFont val="Tahoma"/>
            <family val="2"/>
          </rPr>
          <t xml:space="preserve">
AR, p42 - 43</t>
        </r>
      </text>
    </comment>
    <comment ref="BV60" authorId="0" shapeId="0" xr:uid="{2B554E36-F6E0-4817-A1EB-89339FD2B1F1}">
      <text>
        <r>
          <rPr>
            <b/>
            <sz val="9"/>
            <color indexed="81"/>
            <rFont val="Tahoma"/>
            <family val="2"/>
          </rPr>
          <t>Author:</t>
        </r>
        <r>
          <rPr>
            <sz val="9"/>
            <color indexed="81"/>
            <rFont val="Tahoma"/>
            <family val="2"/>
          </rPr>
          <t xml:space="preserve">
AR 63
</t>
        </r>
      </text>
    </comment>
    <comment ref="BW60" authorId="0" shapeId="0" xr:uid="{B5FD1AD2-9C8E-4456-B635-08488DB84B3E}">
      <text>
        <r>
          <rPr>
            <b/>
            <sz val="9"/>
            <color indexed="81"/>
            <rFont val="Tahoma"/>
            <family val="2"/>
          </rPr>
          <t>Author:</t>
        </r>
        <r>
          <rPr>
            <sz val="9"/>
            <color indexed="81"/>
            <rFont val="Tahoma"/>
            <family val="2"/>
          </rPr>
          <t xml:space="preserve">
AR, p126</t>
        </r>
      </text>
    </comment>
    <comment ref="BX60" authorId="0" shapeId="0" xr:uid="{E86F3037-12DA-46FE-8419-0D2EC1BCFB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BY60" authorId="0" shapeId="0" xr:uid="{75C746BF-972E-4751-AF00-BF2647D68D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BZ60" authorId="0" shapeId="0" xr:uid="{C40B886F-9EE8-4A01-991D-98EC9B038EE9}">
      <text>
        <r>
          <rPr>
            <b/>
            <sz val="9"/>
            <color indexed="81"/>
            <rFont val="Tahoma"/>
            <family val="2"/>
          </rPr>
          <t>Author:</t>
        </r>
        <r>
          <rPr>
            <sz val="9"/>
            <color indexed="81"/>
            <rFont val="Tahoma"/>
            <family val="2"/>
          </rPr>
          <t xml:space="preserve">
AR pg 47</t>
        </r>
      </text>
    </comment>
    <comment ref="CA60" authorId="0" shapeId="0" xr:uid="{7E30D582-AF1B-43AF-AC67-3C983739F3ED}">
      <text>
        <r>
          <rPr>
            <b/>
            <sz val="9"/>
            <color indexed="81"/>
            <rFont val="Tahoma"/>
            <family val="2"/>
          </rPr>
          <t>Author:</t>
        </r>
        <r>
          <rPr>
            <sz val="9"/>
            <color indexed="81"/>
            <rFont val="Tahoma"/>
            <family val="2"/>
          </rPr>
          <t xml:space="preserve">
AR pg 86</t>
        </r>
      </text>
    </comment>
    <comment ref="CB60" authorId="0" shapeId="0" xr:uid="{3412FEF6-917A-4921-BF10-983594D4E5B2}">
      <text>
        <r>
          <rPr>
            <b/>
            <sz val="9"/>
            <color indexed="81"/>
            <rFont val="Tahoma"/>
            <family val="2"/>
          </rPr>
          <t>Author:</t>
        </r>
        <r>
          <rPr>
            <sz val="9"/>
            <color indexed="81"/>
            <rFont val="Tahoma"/>
            <family val="2"/>
          </rPr>
          <t xml:space="preserve">
AR pg.196</t>
        </r>
      </text>
    </comment>
    <comment ref="CC60" authorId="0" shapeId="0" xr:uid="{4A5CEF0C-5ED1-42D4-8799-6DCBBB9D79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CD60" authorId="0" shapeId="0" xr:uid="{DCAC17A2-FAF0-4D9B-83CB-39BF3E9179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60" authorId="0" shapeId="0" xr:uid="{09C6ABC0-96CA-4A5E-BC4F-5935FAE21BBB}">
      <text>
        <r>
          <rPr>
            <b/>
            <sz val="9"/>
            <color indexed="81"/>
            <rFont val="Tahoma"/>
            <family val="2"/>
          </rPr>
          <t>Author:</t>
        </r>
        <r>
          <rPr>
            <sz val="9"/>
            <color indexed="81"/>
            <rFont val="Tahoma"/>
            <family val="2"/>
          </rPr>
          <t xml:space="preserve">
AR pg 56 doesn’t clearly state that an annual performance had been conducted</t>
        </r>
      </text>
    </comment>
    <comment ref="CF60" authorId="0" shapeId="0" xr:uid="{A4CFAD36-2629-4CB6-A181-06E7ED9886CE}">
      <text>
        <r>
          <rPr>
            <b/>
            <sz val="9"/>
            <color indexed="81"/>
            <rFont val="Tahoma"/>
            <family val="2"/>
          </rPr>
          <t>Author:</t>
        </r>
        <r>
          <rPr>
            <sz val="9"/>
            <color indexed="81"/>
            <rFont val="Tahoma"/>
            <family val="2"/>
          </rPr>
          <t xml:space="preserve">
NO INDICATION BOARD COMMITTEES ARE GRADED ANNUALLY</t>
        </r>
      </text>
    </comment>
    <comment ref="CG60" authorId="0" shapeId="0" xr:uid="{29F363D6-62F0-4817-855D-C282F76A64D9}">
      <text>
        <r>
          <rPr>
            <b/>
            <sz val="9"/>
            <color indexed="81"/>
            <rFont val="Tahoma"/>
            <family val="2"/>
          </rPr>
          <t>Author:</t>
        </r>
        <r>
          <rPr>
            <sz val="9"/>
            <color indexed="81"/>
            <rFont val="Tahoma"/>
            <family val="2"/>
          </rPr>
          <t xml:space="preserve">
AR pg 93</t>
        </r>
      </text>
    </comment>
    <comment ref="CH60" authorId="0" shapeId="0" xr:uid="{48787A21-106E-4091-B02F-9E91E10DBF0F}">
      <text>
        <r>
          <rPr>
            <b/>
            <sz val="9"/>
            <color indexed="81"/>
            <rFont val="Tahoma"/>
            <family val="2"/>
          </rPr>
          <t>Author:</t>
        </r>
        <r>
          <rPr>
            <sz val="9"/>
            <color indexed="81"/>
            <rFont val="Tahoma"/>
            <family val="2"/>
          </rPr>
          <t xml:space="preserve">
AR 32</t>
        </r>
      </text>
    </comment>
    <comment ref="CI60" authorId="0" shapeId="0" xr:uid="{73C0A17D-637B-4E92-BC49-9D123BE8CA42}">
      <text>
        <r>
          <rPr>
            <b/>
            <sz val="9"/>
            <color indexed="81"/>
            <rFont val="Tahoma"/>
            <family val="2"/>
          </rPr>
          <t>Author:</t>
        </r>
        <r>
          <rPr>
            <sz val="9"/>
            <color indexed="81"/>
            <rFont val="Tahoma"/>
            <family val="2"/>
          </rPr>
          <t xml:space="preserve">
AR pg 81</t>
        </r>
      </text>
    </comment>
    <comment ref="CJ60" authorId="0" shapeId="0" xr:uid="{39F2DF0B-DB98-4064-ADB3-FDA49836BC91}">
      <text>
        <r>
          <rPr>
            <b/>
            <sz val="9"/>
            <color indexed="81"/>
            <rFont val="Tahoma"/>
            <family val="2"/>
          </rPr>
          <t>Author:</t>
        </r>
        <r>
          <rPr>
            <sz val="9"/>
            <color indexed="81"/>
            <rFont val="Tahoma"/>
            <family val="2"/>
          </rPr>
          <t xml:space="preserve">
Ar 42</t>
        </r>
      </text>
    </comment>
    <comment ref="CK60" authorId="0" shapeId="0" xr:uid="{0F8DE0DB-73D3-4594-B25F-DB4707D1AEE6}">
      <text>
        <r>
          <rPr>
            <b/>
            <sz val="9"/>
            <color indexed="81"/>
            <rFont val="Tahoma"/>
            <family val="2"/>
          </rPr>
          <t>Author:</t>
        </r>
        <r>
          <rPr>
            <sz val="9"/>
            <color indexed="81"/>
            <rFont val="Tahoma"/>
            <family val="2"/>
          </rPr>
          <t xml:space="preserve">
AR,66</t>
        </r>
      </text>
    </comment>
    <comment ref="CL60" authorId="0" shapeId="0" xr:uid="{314FF8AE-6E04-44B3-AB73-087CC2749434}">
      <text>
        <r>
          <rPr>
            <b/>
            <sz val="9"/>
            <color indexed="81"/>
            <rFont val="Tahoma"/>
            <family val="2"/>
          </rPr>
          <t>Author:</t>
        </r>
        <r>
          <rPr>
            <sz val="9"/>
            <color indexed="81"/>
            <rFont val="Tahoma"/>
            <family val="2"/>
          </rPr>
          <t xml:space="preserve">
ar 43</t>
        </r>
      </text>
    </comment>
    <comment ref="CM60" authorId="0" shapeId="0" xr:uid="{3D5A83AB-3C3B-4CDA-A091-1DE7A6596766}">
      <text>
        <r>
          <rPr>
            <b/>
            <sz val="9"/>
            <color indexed="81"/>
            <rFont val="Tahoma"/>
            <family val="2"/>
          </rPr>
          <t>Author:</t>
        </r>
        <r>
          <rPr>
            <sz val="9"/>
            <color indexed="81"/>
            <rFont val="Tahoma"/>
            <family val="2"/>
          </rPr>
          <t xml:space="preserve">
ar 59</t>
        </r>
      </text>
    </comment>
    <comment ref="CN60" authorId="0" shapeId="0" xr:uid="{CBDD1DE7-8762-411F-A623-5D6192AFC0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CO60" authorId="0" shapeId="0" xr:uid="{7897B82C-6B3F-4081-941C-8AFE2DE651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P60" authorId="0" shapeId="0" xr:uid="{7AFAAE0E-1C67-4287-9FD1-92730860CC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Q60" authorId="0" shapeId="0" xr:uid="{25B64DE7-F636-4312-9F8D-672E80BA0E35}">
      <text>
        <r>
          <rPr>
            <b/>
            <sz val="9"/>
            <color indexed="81"/>
            <rFont val="Tahoma"/>
            <family val="2"/>
          </rPr>
          <t>Author:</t>
        </r>
        <r>
          <rPr>
            <sz val="9"/>
            <color indexed="81"/>
            <rFont val="Tahoma"/>
            <family val="2"/>
          </rPr>
          <t xml:space="preserve">
AR 68</t>
        </r>
      </text>
    </comment>
    <comment ref="CR60" authorId="0" shapeId="0" xr:uid="{A4BDFE13-4244-4BD3-BEC4-763D5F81B117}">
      <text>
        <r>
          <rPr>
            <b/>
            <sz val="9"/>
            <color indexed="81"/>
            <rFont val="Tahoma"/>
            <family val="2"/>
          </rPr>
          <t>Author:</t>
        </r>
        <r>
          <rPr>
            <sz val="9"/>
            <color indexed="81"/>
            <rFont val="Tahoma"/>
            <family val="2"/>
          </rPr>
          <t xml:space="preserve">
AR (pdf), p. 19</t>
        </r>
      </text>
    </comment>
    <comment ref="CS60" authorId="0" shapeId="0" xr:uid="{BB89ED1B-ED42-4F51-A5A8-F66C3B99C989}">
      <text>
        <r>
          <rPr>
            <b/>
            <sz val="9"/>
            <color indexed="81"/>
            <rFont val="Tahoma"/>
            <family val="2"/>
          </rPr>
          <t>Author:</t>
        </r>
        <r>
          <rPr>
            <sz val="9"/>
            <color indexed="81"/>
            <rFont val="Tahoma"/>
            <family val="2"/>
          </rPr>
          <t xml:space="preserve">
AR, p. 52</t>
        </r>
      </text>
    </comment>
    <comment ref="CT60" authorId="0" shapeId="0" xr:uid="{25176E7E-AF41-464F-8820-03CB6C3CE898}">
      <text>
        <r>
          <rPr>
            <b/>
            <sz val="9"/>
            <color indexed="81"/>
            <rFont val="Tahoma"/>
            <family val="2"/>
          </rPr>
          <t>Author:</t>
        </r>
        <r>
          <rPr>
            <sz val="9"/>
            <color indexed="81"/>
            <rFont val="Tahoma"/>
            <family val="2"/>
          </rPr>
          <t xml:space="preserve">
AR pg.27</t>
        </r>
      </text>
    </comment>
    <comment ref="CU60" authorId="0" shapeId="0" xr:uid="{59BCEBAA-BDFF-42F0-8F52-94EA42BCB4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"The NC is responsible for assessing the effectiveness of the Board, the board committees and each individual Director."</t>
        </r>
      </text>
    </comment>
    <comment ref="CV60" authorId="0" shapeId="0" xr:uid="{500C650D-7BFA-44AA-B602-A46F69E3E6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"Based on the reviews by the Nomination Committee, the Board is of the view that the Board and its Committees
operate effectively and each Director is contributing to the overall effectiveness of the Board."</t>
        </r>
      </text>
    </comment>
    <comment ref="CW60" authorId="0" shapeId="0" xr:uid="{7D99991E-BD75-4477-B4C8-374514747F8F}">
      <text>
        <r>
          <rPr>
            <b/>
            <sz val="9"/>
            <color indexed="81"/>
            <rFont val="Tahoma"/>
            <family val="2"/>
          </rPr>
          <t>Author:</t>
        </r>
        <r>
          <rPr>
            <sz val="9"/>
            <color indexed="81"/>
            <rFont val="Tahoma"/>
            <family val="2"/>
          </rPr>
          <t xml:space="preserve">
AR pg.18</t>
        </r>
      </text>
    </comment>
    <comment ref="CX60" authorId="0" shapeId="0" xr:uid="{EDE964F6-6D40-471B-9CB0-BB99B475A6B9}">
      <text>
        <r>
          <rPr>
            <b/>
            <sz val="9"/>
            <color indexed="81"/>
            <rFont val="Tahoma"/>
            <family val="2"/>
          </rPr>
          <t>Author:</t>
        </r>
        <r>
          <rPr>
            <sz val="9"/>
            <color indexed="81"/>
            <rFont val="Tahoma"/>
            <family val="2"/>
          </rPr>
          <t xml:space="preserve">
AR, pg 42, "Following the foregoing assessment, the Board is of the view that the Board and its Board Committees
operate efficiently and that each Director is contributing to the overall effectiveness of the Board."</t>
        </r>
      </text>
    </comment>
    <comment ref="CY60" authorId="0" shapeId="0" xr:uid="{13B2162B-8001-4BD6-97F3-015F089FFAD0}">
      <text>
        <r>
          <rPr>
            <b/>
            <sz val="9"/>
            <color indexed="81"/>
            <rFont val="Tahoma"/>
            <family val="2"/>
          </rPr>
          <t>Author:</t>
        </r>
        <r>
          <rPr>
            <sz val="9"/>
            <color indexed="81"/>
            <rFont val="Tahoma"/>
            <family val="2"/>
          </rPr>
          <t xml:space="preserve">
AR pg 96</t>
        </r>
      </text>
    </comment>
    <comment ref="CZ60" authorId="0" shapeId="0" xr:uid="{6EC74E48-A468-4589-A22D-56FA6CA2D266}">
      <text>
        <r>
          <rPr>
            <b/>
            <sz val="9"/>
            <color indexed="81"/>
            <rFont val="Tahoma"/>
            <family val="2"/>
          </rPr>
          <t>Author:</t>
        </r>
        <r>
          <rPr>
            <sz val="9"/>
            <color indexed="81"/>
            <rFont val="Tahoma"/>
            <family val="2"/>
          </rPr>
          <t xml:space="preserve">
AR,75</t>
        </r>
      </text>
    </comment>
    <comment ref="DA60" authorId="0" shapeId="0" xr:uid="{A8786BEE-62E4-4D87-ABB1-58DD32962EFF}">
      <text>
        <r>
          <rPr>
            <b/>
            <sz val="9"/>
            <color indexed="81"/>
            <rFont val="Tahoma"/>
            <family val="2"/>
          </rPr>
          <t>Author:</t>
        </r>
        <r>
          <rPr>
            <sz val="9"/>
            <color indexed="81"/>
            <rFont val="Tahoma"/>
            <family val="2"/>
          </rPr>
          <t xml:space="preserve">
AR,61</t>
        </r>
      </text>
    </comment>
    <comment ref="DB60" authorId="0" shapeId="0" xr:uid="{31377FC9-615E-42FB-8FB8-DB5AC582EF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C60" authorId="0" shapeId="0" xr:uid="{2B2D05C7-CC30-4166-8264-534241A2C4DD}">
      <text>
        <r>
          <rPr>
            <b/>
            <sz val="9"/>
            <color indexed="81"/>
            <rFont val="Tahoma"/>
            <family val="2"/>
          </rPr>
          <t>Author:</t>
        </r>
        <r>
          <rPr>
            <sz val="9"/>
            <color indexed="81"/>
            <rFont val="Tahoma"/>
            <family val="2"/>
          </rPr>
          <t xml:space="preserve">
AR, p. 92</t>
        </r>
      </text>
    </comment>
    <comment ref="DD60" authorId="0" shapeId="0" xr:uid="{9340823A-E500-4B4B-B82B-23E81B875447}">
      <text>
        <r>
          <rPr>
            <b/>
            <sz val="9"/>
            <color indexed="81"/>
            <rFont val="Tahoma"/>
            <family val="2"/>
          </rPr>
          <t>Author:</t>
        </r>
        <r>
          <rPr>
            <sz val="9"/>
            <color indexed="81"/>
            <rFont val="Tahoma"/>
            <family val="2"/>
          </rPr>
          <t xml:space="preserve">
AR, p. 61</t>
        </r>
      </text>
    </comment>
    <comment ref="DE60" authorId="0" shapeId="0" xr:uid="{6FE7A7F7-33A1-46CB-BD5D-1DEDB5EB4CEE}">
      <text>
        <r>
          <rPr>
            <b/>
            <sz val="9"/>
            <color indexed="81"/>
            <rFont val="Tahoma"/>
            <family val="2"/>
          </rPr>
          <t>Author:</t>
        </r>
        <r>
          <rPr>
            <sz val="9"/>
            <color indexed="81"/>
            <rFont val="Tahoma"/>
            <family val="2"/>
          </rPr>
          <t xml:space="preserve">
AR,32</t>
        </r>
      </text>
    </comment>
    <comment ref="DF60" authorId="0" shapeId="0" xr:uid="{7BBBC0D6-7227-4457-B94B-D825FB87D308}">
      <text>
        <r>
          <rPr>
            <b/>
            <sz val="9"/>
            <color indexed="81"/>
            <rFont val="Tahoma"/>
            <family val="2"/>
          </rPr>
          <t>Author:</t>
        </r>
        <r>
          <rPr>
            <sz val="9"/>
            <color indexed="81"/>
            <rFont val="Tahoma"/>
            <family val="2"/>
          </rPr>
          <t xml:space="preserve">
AR pg 44</t>
        </r>
      </text>
    </comment>
    <comment ref="DG60" authorId="0" shapeId="0" xr:uid="{E8BCCFEB-F754-4A4C-B487-FCE83B8560E2}">
      <text>
        <r>
          <rPr>
            <b/>
            <sz val="9"/>
            <color indexed="81"/>
            <rFont val="Tahoma"/>
            <family val="2"/>
          </rPr>
          <t>Author:</t>
        </r>
        <r>
          <rPr>
            <sz val="9"/>
            <color indexed="81"/>
            <rFont val="Tahoma"/>
            <family val="2"/>
          </rPr>
          <t xml:space="preserve">
AR, p. 28</t>
        </r>
      </text>
    </comment>
    <comment ref="DH60" authorId="0" shapeId="0" xr:uid="{9ABFA0F0-0E9E-4BA9-BDA5-F9C1B8B80189}">
      <text>
        <r>
          <rPr>
            <b/>
            <sz val="9"/>
            <color indexed="81"/>
            <rFont val="Tahoma"/>
            <family val="2"/>
          </rPr>
          <t>Author:</t>
        </r>
        <r>
          <rPr>
            <sz val="9"/>
            <color indexed="81"/>
            <rFont val="Tahoma"/>
            <family val="2"/>
          </rPr>
          <t xml:space="preserve">
AR pg 19</t>
        </r>
      </text>
    </comment>
    <comment ref="DI60" authorId="0" shapeId="0" xr:uid="{5D503933-CA5B-4D27-980D-47A82D1A32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P.62-63</t>
        </r>
      </text>
    </comment>
    <comment ref="DJ60" authorId="0" shapeId="0" xr:uid="{B2D12286-5475-460C-8D94-DA26025AA3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DK60" authorId="0" shapeId="0" xr:uid="{4D42E67C-7ECC-44E9-855F-8D7A18A7E9F0}">
      <text>
        <r>
          <rPr>
            <b/>
            <sz val="9"/>
            <color indexed="81"/>
            <rFont val="Tahoma"/>
            <family val="2"/>
          </rPr>
          <t>Author:</t>
        </r>
        <r>
          <rPr>
            <sz val="9"/>
            <color indexed="81"/>
            <rFont val="Tahoma"/>
            <family val="2"/>
          </rPr>
          <t xml:space="preserve">
AR pg 109</t>
        </r>
      </text>
    </comment>
    <comment ref="DL60" authorId="0" shapeId="0" xr:uid="{EFD3A210-0469-4907-8AAC-11985F14F429}">
      <text>
        <r>
          <rPr>
            <b/>
            <sz val="9"/>
            <color indexed="81"/>
            <rFont val="Tahoma"/>
            <family val="2"/>
          </rPr>
          <t>Author:</t>
        </r>
        <r>
          <rPr>
            <sz val="9"/>
            <color indexed="81"/>
            <rFont val="Tahoma"/>
            <family val="2"/>
          </rPr>
          <t xml:space="preserve">
AR pg 73</t>
        </r>
      </text>
    </comment>
    <comment ref="DM60" authorId="0" shapeId="0" xr:uid="{D841BFB1-D86B-4DA1-8B27-B38D9CABA7CB}">
      <text>
        <r>
          <rPr>
            <b/>
            <sz val="9"/>
            <color indexed="81"/>
            <rFont val="Tahoma"/>
            <family val="2"/>
          </rPr>
          <t>Author:</t>
        </r>
        <r>
          <rPr>
            <sz val="9"/>
            <color indexed="81"/>
            <rFont val="Tahoma"/>
            <family val="2"/>
          </rPr>
          <t xml:space="preserve">
AR, p. 35</t>
        </r>
      </text>
    </comment>
    <comment ref="DN60" authorId="0" shapeId="0" xr:uid="{5E957BE5-12D4-4ED8-90C2-55E7357E07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60" authorId="0" shapeId="0" xr:uid="{A0388ABC-4E5D-462C-A5B5-608ACC42E598}">
      <text>
        <r>
          <rPr>
            <b/>
            <sz val="9"/>
            <color indexed="81"/>
            <rFont val="Tahoma"/>
            <family val="2"/>
          </rPr>
          <t>Author:</t>
        </r>
        <r>
          <rPr>
            <sz val="9"/>
            <color indexed="81"/>
            <rFont val="Tahoma"/>
            <family val="2"/>
          </rPr>
          <t xml:space="preserve">
AR p. 67, The Board was satisfied with the results of the annual evaluation
of the performance of the Board, its Board Committees and
individual Directors’ assessment for FY2020. 
</t>
        </r>
      </text>
    </comment>
    <comment ref="DP60" authorId="0" shapeId="0" xr:uid="{CF959A8E-FCEF-4C1A-98E3-FE2CB7328D27}">
      <text>
        <r>
          <rPr>
            <b/>
            <sz val="9"/>
            <color indexed="81"/>
            <rFont val="Tahoma"/>
            <family val="2"/>
          </rPr>
          <t>Author:</t>
        </r>
        <r>
          <rPr>
            <sz val="9"/>
            <color indexed="81"/>
            <rFont val="Tahoma"/>
            <family val="2"/>
          </rPr>
          <t xml:space="preserve">
AR, p. 76</t>
        </r>
      </text>
    </comment>
    <comment ref="DQ60" authorId="0" shapeId="0" xr:uid="{93A9DFB8-FBF6-4ADD-BF71-F56F825654DB}">
      <text>
        <r>
          <rPr>
            <b/>
            <sz val="9"/>
            <color indexed="81"/>
            <rFont val="Tahoma"/>
            <family val="2"/>
          </rPr>
          <t>Author:</t>
        </r>
        <r>
          <rPr>
            <sz val="9"/>
            <color indexed="81"/>
            <rFont val="Tahoma"/>
            <family val="2"/>
          </rPr>
          <t xml:space="preserve">
AR p. 19, At the end of each year, each Director performs a confidential
self-assessment and an assessment of the work performed by
the Board and Board Committees by completing a questionnaire. 
</t>
        </r>
      </text>
    </comment>
    <comment ref="DR60" authorId="0" shapeId="0" xr:uid="{9090C2F8-32F1-45D3-B21C-4C3C25804334}">
      <text>
        <r>
          <rPr>
            <b/>
            <sz val="9"/>
            <color indexed="81"/>
            <rFont val="Tahoma"/>
            <family val="2"/>
          </rPr>
          <t>Author:</t>
        </r>
        <r>
          <rPr>
            <sz val="9"/>
            <color indexed="81"/>
            <rFont val="Tahoma"/>
            <family val="2"/>
          </rPr>
          <t xml:space="preserve">
AR, p.47-48</t>
        </r>
      </text>
    </comment>
    <comment ref="DS60" authorId="0" shapeId="0" xr:uid="{411CB954-5966-4CFC-9848-6A19898F5B42}">
      <text>
        <r>
          <rPr>
            <b/>
            <sz val="9"/>
            <color indexed="81"/>
            <rFont val="Tahoma"/>
            <family val="2"/>
          </rPr>
          <t>Author:</t>
        </r>
        <r>
          <rPr>
            <sz val="9"/>
            <color indexed="81"/>
            <rFont val="Tahoma"/>
            <family val="2"/>
          </rPr>
          <t xml:space="preserve">
AR p. 70, A Board performance evaluation exercise is carried out annually to evaluate the performance of the Board and its
Board Committees in discharging their roles. </t>
        </r>
      </text>
    </comment>
    <comment ref="DT60" authorId="0" shapeId="0" xr:uid="{2B5FC57E-EB7E-4927-B197-8D4C5CD913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60" authorId="0" shapeId="0" xr:uid="{AAD453A2-6A3C-48BA-A44D-630D0BD92FA6}">
      <text>
        <r>
          <rPr>
            <b/>
            <sz val="9"/>
            <color indexed="81"/>
            <rFont val="Tahoma"/>
            <family val="2"/>
          </rPr>
          <t>Author:</t>
        </r>
        <r>
          <rPr>
            <sz val="9"/>
            <color indexed="81"/>
            <rFont val="Tahoma"/>
            <family val="2"/>
          </rPr>
          <t xml:space="preserve">
AR pg.29</t>
        </r>
      </text>
    </comment>
    <comment ref="DV60" authorId="0" shapeId="0" xr:uid="{E846A48E-768C-470E-9E0D-0F6B9ABFF4BE}">
      <text>
        <r>
          <rPr>
            <b/>
            <sz val="9"/>
            <color indexed="81"/>
            <rFont val="Tahoma"/>
            <family val="2"/>
          </rPr>
          <t>Author:</t>
        </r>
        <r>
          <rPr>
            <sz val="9"/>
            <color indexed="81"/>
            <rFont val="Tahoma"/>
            <family val="2"/>
          </rPr>
          <t xml:space="preserve">
AR pg.42</t>
        </r>
      </text>
    </comment>
    <comment ref="DW60" authorId="0" shapeId="0" xr:uid="{DCD34952-3E32-400D-8354-2205E702E080}">
      <text>
        <r>
          <rPr>
            <b/>
            <sz val="9"/>
            <color indexed="81"/>
            <rFont val="Tahoma"/>
            <family val="2"/>
          </rPr>
          <t>Author:</t>
        </r>
        <r>
          <rPr>
            <sz val="9"/>
            <color indexed="81"/>
            <rFont val="Tahoma"/>
            <family val="2"/>
          </rPr>
          <t xml:space="preserve">
AR, p59</t>
        </r>
      </text>
    </comment>
    <comment ref="DX60" authorId="0" shapeId="0" xr:uid="{53EE8D05-1E6E-433B-BDE7-BA6A4AC8C7E8}">
      <text>
        <r>
          <rPr>
            <b/>
            <sz val="9"/>
            <color indexed="81"/>
            <rFont val="Tahoma"/>
            <family val="2"/>
          </rPr>
          <t>Author:</t>
        </r>
        <r>
          <rPr>
            <sz val="9"/>
            <color indexed="81"/>
            <rFont val="Tahoma"/>
            <family val="2"/>
          </rPr>
          <t xml:space="preserve">
AR pg.58</t>
        </r>
      </text>
    </comment>
    <comment ref="DY60" authorId="0" shapeId="0" xr:uid="{58443670-ECD6-4967-97B9-E3B6756D1E25}">
      <text>
        <r>
          <rPr>
            <b/>
            <sz val="9"/>
            <color indexed="81"/>
            <rFont val="Tahoma"/>
            <family val="2"/>
          </rPr>
          <t>Author:</t>
        </r>
        <r>
          <rPr>
            <sz val="9"/>
            <color indexed="81"/>
            <rFont val="Tahoma"/>
            <family val="2"/>
          </rPr>
          <t xml:space="preserve">
ar 27</t>
        </r>
      </text>
    </comment>
    <comment ref="DZ60" authorId="0" shapeId="0" xr:uid="{002BC46A-792E-4B67-A20C-F9B46A99AFC7}">
      <text>
        <r>
          <rPr>
            <b/>
            <sz val="9"/>
            <color indexed="81"/>
            <rFont val="Tahoma"/>
            <family val="2"/>
          </rPr>
          <t>Author:</t>
        </r>
        <r>
          <rPr>
            <sz val="9"/>
            <color indexed="81"/>
            <rFont val="Tahoma"/>
            <family val="2"/>
          </rPr>
          <t xml:space="preserve">
AR pg.70</t>
        </r>
      </text>
    </comment>
    <comment ref="EA60" authorId="0" shapeId="0" xr:uid="{AC238D2A-FEFB-4E14-8A10-C2A23A289E43}">
      <text>
        <r>
          <rPr>
            <b/>
            <sz val="9"/>
            <color indexed="81"/>
            <rFont val="Tahoma"/>
            <family val="2"/>
          </rPr>
          <t>Author:</t>
        </r>
        <r>
          <rPr>
            <sz val="9"/>
            <color indexed="81"/>
            <rFont val="Tahoma"/>
            <family val="2"/>
          </rPr>
          <t xml:space="preserve">
AR 31</t>
        </r>
      </text>
    </comment>
    <comment ref="EB60" authorId="0" shapeId="0" xr:uid="{98130C49-D04E-4E60-A9A9-EB8A6B975F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C60" authorId="0" shapeId="0" xr:uid="{6F316052-08FB-4D15-996D-57DBA8DAC6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
        </r>
      </text>
    </comment>
    <comment ref="ED60" authorId="0" shapeId="0" xr:uid="{5828C013-E43D-4D83-9825-025C7EA7CB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E68" authorId="0" shapeId="0" xr:uid="{763A5B61-FABA-4AE9-A12E-32841A99D449}">
      <text>
        <r>
          <rPr>
            <b/>
            <sz val="9"/>
            <color indexed="81"/>
            <rFont val="Tahoma"/>
            <family val="2"/>
          </rPr>
          <t>Author:</t>
        </r>
        <r>
          <rPr>
            <sz val="9"/>
            <color indexed="81"/>
            <rFont val="Tahoma"/>
            <family val="2"/>
          </rPr>
          <t xml:space="preserve">
AR pg.22</t>
        </r>
      </text>
    </comment>
    <comment ref="F68" authorId="0" shapeId="0" xr:uid="{C5BF696A-D7A5-4094-B146-902536699269}">
      <text>
        <r>
          <rPr>
            <b/>
            <sz val="9"/>
            <color indexed="81"/>
            <rFont val="Tahoma"/>
            <family val="2"/>
          </rPr>
          <t>Author:</t>
        </r>
        <r>
          <rPr>
            <sz val="9"/>
            <color indexed="81"/>
            <rFont val="Tahoma"/>
            <family val="2"/>
          </rPr>
          <t xml:space="preserve">
AR pg.35</t>
        </r>
      </text>
    </comment>
    <comment ref="G68" authorId="0" shapeId="0" xr:uid="{9881170E-2C0E-4BFA-AB67-E4E71877D29B}">
      <text>
        <r>
          <rPr>
            <b/>
            <sz val="9"/>
            <color indexed="81"/>
            <rFont val="Tahoma"/>
            <family val="2"/>
          </rPr>
          <t>Author:</t>
        </r>
        <r>
          <rPr>
            <sz val="9"/>
            <color indexed="81"/>
            <rFont val="Tahoma"/>
            <family val="2"/>
          </rPr>
          <t xml:space="preserve">
AR pg.24</t>
        </r>
      </text>
    </comment>
    <comment ref="H68" authorId="0" shapeId="0" xr:uid="{0872A9D8-1297-4DAF-B4D1-747E4C2E0671}">
      <text>
        <r>
          <rPr>
            <b/>
            <sz val="9"/>
            <color indexed="81"/>
            <rFont val="Tahoma"/>
            <family val="2"/>
          </rPr>
          <t>Author:</t>
        </r>
        <r>
          <rPr>
            <sz val="9"/>
            <color indexed="81"/>
            <rFont val="Tahoma"/>
            <family val="2"/>
          </rPr>
          <t xml:space="preserve">
AR. P53. Some directors are under B1</t>
        </r>
      </text>
    </comment>
    <comment ref="I68" authorId="0" shapeId="0" xr:uid="{7332F339-3574-4EED-8E74-755C94DC6986}">
      <text>
        <r>
          <rPr>
            <b/>
            <sz val="9"/>
            <color indexed="81"/>
            <rFont val="Tahoma"/>
            <family val="2"/>
          </rPr>
          <t>Author:</t>
        </r>
        <r>
          <rPr>
            <sz val="9"/>
            <color indexed="81"/>
            <rFont val="Tahoma"/>
            <family val="2"/>
          </rPr>
          <t xml:space="preserve">
AR pg.68</t>
        </r>
      </text>
    </comment>
    <comment ref="J68" authorId="0" shapeId="0" xr:uid="{EA496F7C-C225-4869-9EE2-9692940EAA58}">
      <text>
        <r>
          <rPr>
            <b/>
            <sz val="9"/>
            <color indexed="81"/>
            <rFont val="Tahoma"/>
            <family val="2"/>
          </rPr>
          <t>Author:</t>
        </r>
        <r>
          <rPr>
            <sz val="9"/>
            <color indexed="81"/>
            <rFont val="Tahoma"/>
            <family val="2"/>
          </rPr>
          <t xml:space="preserve">
AR pg.33</t>
        </r>
      </text>
    </comment>
    <comment ref="K68" authorId="0" shapeId="0" xr:uid="{B439DBFB-F807-4FA2-9693-FF52E8201FD9}">
      <text>
        <r>
          <rPr>
            <b/>
            <sz val="9"/>
            <color indexed="81"/>
            <rFont val="Tahoma"/>
            <family val="2"/>
          </rPr>
          <t>Author:</t>
        </r>
        <r>
          <rPr>
            <sz val="9"/>
            <color indexed="81"/>
            <rFont val="Tahoma"/>
            <family val="2"/>
          </rPr>
          <t xml:space="preserve">
AR pg.24</t>
        </r>
      </text>
    </comment>
    <comment ref="L68" authorId="0" shapeId="0" xr:uid="{D5B1FC39-3A61-4B70-B3CE-FB2CAD9EBB96}">
      <text>
        <r>
          <rPr>
            <b/>
            <sz val="9"/>
            <color indexed="81"/>
            <rFont val="Tahoma"/>
            <family val="2"/>
          </rPr>
          <t>Author:</t>
        </r>
        <r>
          <rPr>
            <sz val="9"/>
            <color indexed="81"/>
            <rFont val="Tahoma"/>
            <family val="2"/>
          </rPr>
          <t xml:space="preserve">
AR, p25</t>
        </r>
      </text>
    </comment>
    <comment ref="M68" authorId="0" shapeId="0" xr:uid="{EB0D85A7-F521-45BA-AEE5-1B6EA480FD00}">
      <text>
        <r>
          <rPr>
            <b/>
            <sz val="9"/>
            <color indexed="81"/>
            <rFont val="Tahoma"/>
            <family val="2"/>
          </rPr>
          <t>Author:</t>
        </r>
        <r>
          <rPr>
            <sz val="9"/>
            <color indexed="81"/>
            <rFont val="Tahoma"/>
            <family val="2"/>
          </rPr>
          <t xml:space="preserve">
AR pg.84</t>
        </r>
      </text>
    </comment>
    <comment ref="N68" authorId="0" shapeId="0" xr:uid="{B48AEB26-2CA3-4A40-8C98-802D912D8D09}">
      <text>
        <r>
          <rPr>
            <b/>
            <sz val="9"/>
            <color indexed="81"/>
            <rFont val="Tahoma"/>
            <family val="2"/>
          </rPr>
          <t>Author:</t>
        </r>
        <r>
          <rPr>
            <sz val="9"/>
            <color indexed="81"/>
            <rFont val="Tahoma"/>
            <family val="2"/>
          </rPr>
          <t xml:space="preserve">
AR, p39</t>
        </r>
      </text>
    </comment>
    <comment ref="O68" authorId="0" shapeId="0" xr:uid="{D3A52198-A0AB-46F9-8E47-FCA1AE1D75A2}">
      <text>
        <r>
          <rPr>
            <b/>
            <sz val="9"/>
            <color indexed="81"/>
            <rFont val="Tahoma"/>
            <family val="2"/>
          </rPr>
          <t>Author:</t>
        </r>
        <r>
          <rPr>
            <sz val="9"/>
            <color indexed="81"/>
            <rFont val="Tahoma"/>
            <family val="2"/>
          </rPr>
          <t xml:space="preserve">
AR, p33</t>
        </r>
      </text>
    </comment>
    <comment ref="P68" authorId="0" shapeId="0" xr:uid="{ACAD6D06-D741-4BFE-843E-EB2182AAC29B}">
      <text>
        <r>
          <rPr>
            <b/>
            <sz val="9"/>
            <color indexed="81"/>
            <rFont val="Tahoma"/>
            <family val="2"/>
          </rPr>
          <t>Author:</t>
        </r>
        <r>
          <rPr>
            <sz val="9"/>
            <color indexed="81"/>
            <rFont val="Tahoma"/>
            <family val="2"/>
          </rPr>
          <t xml:space="preserve">
AR, p30</t>
        </r>
      </text>
    </comment>
    <comment ref="Q68" authorId="0" shapeId="0" xr:uid="{10E3E809-DBFC-4BAF-96E1-06C6FFB3231F}">
      <text>
        <r>
          <rPr>
            <b/>
            <sz val="9"/>
            <color indexed="81"/>
            <rFont val="Tahoma"/>
            <family val="2"/>
          </rPr>
          <t>Author:</t>
        </r>
        <r>
          <rPr>
            <sz val="9"/>
            <color indexed="81"/>
            <rFont val="Tahoma"/>
            <family val="2"/>
          </rPr>
          <t xml:space="preserve">
AR, p112</t>
        </r>
      </text>
    </comment>
    <comment ref="R68" authorId="0" shapeId="0" xr:uid="{66E3895F-4001-407E-B404-D76C84AE39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S68" authorId="0" shapeId="0" xr:uid="{4E004772-B7D7-40B2-9D8A-A6F39C03EFCC}">
      <text>
        <r>
          <rPr>
            <b/>
            <sz val="9"/>
            <color indexed="81"/>
            <rFont val="Tahoma"/>
            <family val="2"/>
          </rPr>
          <t>Author:</t>
        </r>
        <r>
          <rPr>
            <sz val="9"/>
            <color indexed="81"/>
            <rFont val="Tahoma"/>
            <family val="2"/>
          </rPr>
          <t xml:space="preserve">
AR, p22</t>
        </r>
      </text>
    </comment>
    <comment ref="T68" authorId="0" shapeId="0" xr:uid="{62ABBCA2-D6B0-4848-B606-45BBBF2E5E81}">
      <text>
        <r>
          <rPr>
            <b/>
            <sz val="9"/>
            <color indexed="81"/>
            <rFont val="Tahoma"/>
            <family val="2"/>
          </rPr>
          <t>Author:</t>
        </r>
        <r>
          <rPr>
            <sz val="9"/>
            <color indexed="81"/>
            <rFont val="Tahoma"/>
            <family val="2"/>
          </rPr>
          <t xml:space="preserve">
AR pg.62</t>
        </r>
      </text>
    </comment>
    <comment ref="U68" authorId="0" shapeId="0" xr:uid="{F05A92A7-695C-4D51-B419-213AC365225B}">
      <text>
        <r>
          <rPr>
            <b/>
            <sz val="9"/>
            <color indexed="81"/>
            <rFont val="Tahoma"/>
            <family val="2"/>
          </rPr>
          <t>Author:</t>
        </r>
        <r>
          <rPr>
            <sz val="9"/>
            <color indexed="81"/>
            <rFont val="Tahoma"/>
            <family val="2"/>
          </rPr>
          <t xml:space="preserve">
AR pg 65</t>
        </r>
      </text>
    </comment>
    <comment ref="V68" authorId="0" shapeId="0" xr:uid="{F7272462-654C-4098-AAA7-DCAF9700A4B4}">
      <text>
        <r>
          <rPr>
            <b/>
            <sz val="9"/>
            <color indexed="81"/>
            <rFont val="Tahoma"/>
            <family val="2"/>
          </rPr>
          <t>Author:</t>
        </r>
        <r>
          <rPr>
            <sz val="9"/>
            <color indexed="81"/>
            <rFont val="Tahoma"/>
            <family val="2"/>
          </rPr>
          <t xml:space="preserve">
AR pg 172</t>
        </r>
      </text>
    </comment>
    <comment ref="W68" authorId="0" shapeId="0" xr:uid="{30867185-6140-4601-AC4A-5CEAFA7567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X68" authorId="0" shapeId="0" xr:uid="{2F27FD05-F111-4917-BA6B-07D18869CD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Y68" authorId="0" shapeId="0" xr:uid="{01F78AE6-94EF-4FEC-A08C-8D3DA58B8E78}">
      <text>
        <r>
          <rPr>
            <b/>
            <sz val="9"/>
            <color indexed="81"/>
            <rFont val="Tahoma"/>
            <family val="2"/>
          </rPr>
          <t>Author:</t>
        </r>
        <r>
          <rPr>
            <sz val="9"/>
            <color indexed="81"/>
            <rFont val="Tahoma"/>
            <family val="2"/>
          </rPr>
          <t xml:space="preserve">
AR p. 62, Remuneration of Directors and the CEO</t>
        </r>
      </text>
    </comment>
    <comment ref="Z68" authorId="0" shapeId="0" xr:uid="{2C34FB5D-8688-4ADB-B0E2-A8BE18FCFDF7}">
      <text>
        <r>
          <rPr>
            <b/>
            <sz val="9"/>
            <color indexed="81"/>
            <rFont val="Tahoma"/>
            <family val="2"/>
          </rPr>
          <t>Author:</t>
        </r>
        <r>
          <rPr>
            <sz val="9"/>
            <color indexed="81"/>
            <rFont val="Tahoma"/>
            <family val="2"/>
          </rPr>
          <t xml:space="preserve">
AR pg 48</t>
        </r>
      </text>
    </comment>
    <comment ref="AA68" authorId="0" shapeId="0" xr:uid="{7B22029B-C237-4CF8-854C-E4919D116336}">
      <text>
        <r>
          <rPr>
            <b/>
            <sz val="9"/>
            <color indexed="81"/>
            <rFont val="Tahoma"/>
            <family val="2"/>
          </rPr>
          <t>Author:</t>
        </r>
        <r>
          <rPr>
            <sz val="9"/>
            <color indexed="81"/>
            <rFont val="Tahoma"/>
            <family val="2"/>
          </rPr>
          <t xml:space="preserve">
AR pg 45</t>
        </r>
      </text>
    </comment>
    <comment ref="AB68" authorId="0" shapeId="0" xr:uid="{5AB9E27D-5BDC-4854-BA69-007B62209E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C68" authorId="0" shapeId="0" xr:uid="{AD6F9287-D98A-4710-8724-FBAC454BDD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D68" authorId="0" shapeId="0" xr:uid="{0CCDA29B-0B59-44B3-B2A1-2502BD52A9E5}">
      <text>
        <r>
          <rPr>
            <b/>
            <sz val="9"/>
            <color indexed="81"/>
            <rFont val="Tahoma"/>
            <family val="2"/>
          </rPr>
          <t>Author:</t>
        </r>
        <r>
          <rPr>
            <sz val="9"/>
            <color indexed="81"/>
            <rFont val="Tahoma"/>
            <family val="2"/>
          </rPr>
          <t xml:space="preserve">
AR p. 41, The remuneration of Directors for FY2020 is as follows:</t>
        </r>
      </text>
    </comment>
    <comment ref="AE68" authorId="0" shapeId="0" xr:uid="{F7CE0C4E-5C13-4A86-8D9B-37A8CF4146FE}">
      <text>
        <r>
          <rPr>
            <b/>
            <sz val="9"/>
            <color indexed="81"/>
            <rFont val="Tahoma"/>
            <family val="2"/>
          </rPr>
          <t>Author:</t>
        </r>
        <r>
          <rPr>
            <sz val="9"/>
            <color indexed="81"/>
            <rFont val="Tahoma"/>
            <family val="2"/>
          </rPr>
          <t xml:space="preserve">
AR pg.44</t>
        </r>
      </text>
    </comment>
    <comment ref="AF68" authorId="0" shapeId="0" xr:uid="{EB6C7E0C-EC0D-4698-932B-268083C25939}">
      <text>
        <r>
          <rPr>
            <b/>
            <sz val="9"/>
            <color indexed="81"/>
            <rFont val="Tahoma"/>
            <family val="2"/>
          </rPr>
          <t>Author:</t>
        </r>
        <r>
          <rPr>
            <sz val="9"/>
            <color indexed="81"/>
            <rFont val="Tahoma"/>
            <family val="2"/>
          </rPr>
          <t xml:space="preserve">
AR 31</t>
        </r>
      </text>
    </comment>
    <comment ref="AG68" authorId="0" shapeId="0" xr:uid="{88303E69-1F44-404C-A6C4-600F2066FCE5}">
      <text>
        <r>
          <rPr>
            <b/>
            <sz val="9"/>
            <color indexed="81"/>
            <rFont val="Tahoma"/>
            <family val="2"/>
          </rPr>
          <t>Author:</t>
        </r>
        <r>
          <rPr>
            <sz val="9"/>
            <color indexed="81"/>
            <rFont val="Tahoma"/>
            <family val="2"/>
          </rPr>
          <t xml:space="preserve">
AR pg.45</t>
        </r>
      </text>
    </comment>
    <comment ref="AH68" authorId="0" shapeId="0" xr:uid="{B2BAB3F3-E8A3-4419-A537-6142CA71BE8C}">
      <text>
        <r>
          <rPr>
            <b/>
            <sz val="9"/>
            <color indexed="81"/>
            <rFont val="Tahoma"/>
            <family val="2"/>
          </rPr>
          <t>Author:</t>
        </r>
        <r>
          <rPr>
            <sz val="9"/>
            <color indexed="81"/>
            <rFont val="Tahoma"/>
            <family val="2"/>
          </rPr>
          <t xml:space="preserve">
AR pg.25</t>
        </r>
      </text>
    </comment>
    <comment ref="AI68" authorId="0" shapeId="0" xr:uid="{562E4DF3-C7E8-49A7-9682-A01C27649C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2 execs band of above 1 mil one below 250k</t>
        </r>
      </text>
    </comment>
    <comment ref="AJ68" authorId="0" shapeId="0" xr:uid="{6A64B60C-3C70-4974-BEA3-3B80189695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p.116</t>
        </r>
      </text>
    </comment>
    <comment ref="AK68" authorId="0" shapeId="0" xr:uid="{FE57BE90-EFD0-43D7-A142-8F6C3EEFFD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L68" authorId="0" shapeId="0" xr:uid="{69C4987F-D757-47C9-9309-E6552CAD6E39}">
      <text>
        <r>
          <rPr>
            <b/>
            <sz val="9"/>
            <color indexed="81"/>
            <rFont val="Tahoma"/>
            <family val="2"/>
          </rPr>
          <t>Author:</t>
        </r>
        <r>
          <rPr>
            <sz val="9"/>
            <color indexed="81"/>
            <rFont val="Tahoma"/>
            <family val="2"/>
          </rPr>
          <t xml:space="preserve">
ar 50</t>
        </r>
      </text>
    </comment>
    <comment ref="AM68" authorId="0" shapeId="0" xr:uid="{F6AA9F59-E903-4B3A-BA06-832C0704D77B}">
      <text>
        <r>
          <rPr>
            <b/>
            <sz val="9"/>
            <color indexed="81"/>
            <rFont val="Tahoma"/>
            <family val="2"/>
          </rPr>
          <t>Author:</t>
        </r>
        <r>
          <rPr>
            <sz val="9"/>
            <color indexed="81"/>
            <rFont val="Tahoma"/>
            <family val="2"/>
          </rPr>
          <t xml:space="preserve">
AR pg.55</t>
        </r>
      </text>
    </comment>
    <comment ref="AN68" authorId="0" shapeId="0" xr:uid="{A2061C91-02C3-4A9E-BEE0-A88E302F0F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P.121-122</t>
        </r>
      </text>
    </comment>
    <comment ref="AO68" authorId="0" shapeId="0" xr:uid="{17B61509-2195-45B7-BF46-44575AAC283E}">
      <text>
        <r>
          <rPr>
            <b/>
            <sz val="9"/>
            <color indexed="81"/>
            <rFont val="Tahoma"/>
            <family val="2"/>
          </rPr>
          <t>Author:</t>
        </r>
        <r>
          <rPr>
            <sz val="9"/>
            <color indexed="81"/>
            <rFont val="Tahoma"/>
            <family val="2"/>
          </rPr>
          <t xml:space="preserve">
AR, pg 44</t>
        </r>
      </text>
    </comment>
    <comment ref="AP68" authorId="3" shapeId="0" xr:uid="{7C757921-6DD8-4124-BAF5-237530462744}">
      <text>
        <r>
          <rPr>
            <b/>
            <sz val="9"/>
            <color indexed="81"/>
            <rFont val="Tahoma"/>
            <family val="2"/>
          </rPr>
          <t>Jun Hui:</t>
        </r>
        <r>
          <rPr>
            <sz val="9"/>
            <color indexed="81"/>
            <rFont val="Tahoma"/>
            <family val="2"/>
          </rPr>
          <t xml:space="preserve">
AR,49</t>
        </r>
      </text>
    </comment>
    <comment ref="AQ68" authorId="0" shapeId="0" xr:uid="{D2AAC915-C394-4720-897F-C7BCF0BBA449}">
      <text>
        <r>
          <rPr>
            <b/>
            <sz val="9"/>
            <color indexed="81"/>
            <rFont val="Tahoma"/>
            <family val="2"/>
          </rPr>
          <t>Author:</t>
        </r>
        <r>
          <rPr>
            <sz val="9"/>
            <color indexed="81"/>
            <rFont val="Tahoma"/>
            <family val="2"/>
          </rPr>
          <t xml:space="preserve">
AR, p. 35</t>
        </r>
      </text>
    </comment>
    <comment ref="AR68" authorId="0" shapeId="0" xr:uid="{B54E7E94-4002-4534-BBEB-F1FA645FC893}">
      <text>
        <r>
          <rPr>
            <b/>
            <sz val="9"/>
            <color indexed="81"/>
            <rFont val="Tahoma"/>
            <family val="2"/>
          </rPr>
          <t>Author:</t>
        </r>
        <r>
          <rPr>
            <sz val="9"/>
            <color indexed="81"/>
            <rFont val="Tahoma"/>
            <family val="2"/>
          </rPr>
          <t xml:space="preserve">
AR,16</t>
        </r>
      </text>
    </comment>
    <comment ref="AS68" authorId="0" shapeId="0" xr:uid="{51824E16-2C57-4C32-8F79-50B17384C403}">
      <text>
        <r>
          <rPr>
            <b/>
            <sz val="9"/>
            <color indexed="81"/>
            <rFont val="Tahoma"/>
            <family val="2"/>
          </rPr>
          <t>Author:</t>
        </r>
        <r>
          <rPr>
            <sz val="9"/>
            <color indexed="81"/>
            <rFont val="Tahoma"/>
            <family val="2"/>
          </rPr>
          <t xml:space="preserve">
AR, pg 27</t>
        </r>
      </text>
    </comment>
    <comment ref="AT68" authorId="0" shapeId="0" xr:uid="{1F53D545-E687-4320-9D10-373FAB3A4747}">
      <text>
        <r>
          <rPr>
            <b/>
            <sz val="9"/>
            <color indexed="81"/>
            <rFont val="Tahoma"/>
            <family val="2"/>
          </rPr>
          <t>Author:</t>
        </r>
        <r>
          <rPr>
            <sz val="9"/>
            <color indexed="81"/>
            <rFont val="Tahoma"/>
            <family val="2"/>
          </rPr>
          <t xml:space="preserve">
AR, governance report, pg 24</t>
        </r>
      </text>
    </comment>
    <comment ref="AU68" authorId="0" shapeId="0" xr:uid="{90734504-4D3B-4DDC-B3F2-B14C357F971A}">
      <text>
        <r>
          <rPr>
            <b/>
            <sz val="9"/>
            <color indexed="81"/>
            <rFont val="Tahoma"/>
            <family val="2"/>
          </rPr>
          <t>Author:</t>
        </r>
        <r>
          <rPr>
            <sz val="9"/>
            <color indexed="81"/>
            <rFont val="Tahoma"/>
            <family val="2"/>
          </rPr>
          <t xml:space="preserve">
AR, 42</t>
        </r>
      </text>
    </comment>
    <comment ref="AV68" authorId="0" shapeId="0" xr:uid="{F36B94B1-4FA8-44B6-8C6D-498722D140F7}">
      <text>
        <r>
          <rPr>
            <b/>
            <sz val="9"/>
            <color indexed="81"/>
            <rFont val="Tahoma"/>
            <family val="2"/>
          </rPr>
          <t>Author:</t>
        </r>
        <r>
          <rPr>
            <sz val="9"/>
            <color indexed="81"/>
            <rFont val="Tahoma"/>
            <family val="2"/>
          </rPr>
          <t xml:space="preserve">
AR, 27</t>
        </r>
      </text>
    </comment>
    <comment ref="AW68" authorId="0" shapeId="0" xr:uid="{28CDA3B2-3154-4501-956C-0721E409EBFE}">
      <text>
        <r>
          <rPr>
            <b/>
            <sz val="9"/>
            <color indexed="81"/>
            <rFont val="Tahoma"/>
            <family val="2"/>
          </rPr>
          <t>Author:</t>
        </r>
        <r>
          <rPr>
            <sz val="9"/>
            <color indexed="81"/>
            <rFont val="Tahoma"/>
            <family val="2"/>
          </rPr>
          <t xml:space="preserve">
AR,32</t>
        </r>
      </text>
    </comment>
    <comment ref="AX68" authorId="0" shapeId="0" xr:uid="{D7AB0D11-90A7-4A52-A11F-D28E6DE08B10}">
      <text>
        <r>
          <rPr>
            <b/>
            <sz val="9"/>
            <color indexed="81"/>
            <rFont val="Tahoma"/>
            <family val="2"/>
          </rPr>
          <t>Author:</t>
        </r>
        <r>
          <rPr>
            <sz val="9"/>
            <color indexed="81"/>
            <rFont val="Tahoma"/>
            <family val="2"/>
          </rPr>
          <t xml:space="preserve">
AR, 33</t>
        </r>
      </text>
    </comment>
    <comment ref="AY68" authorId="0" shapeId="0" xr:uid="{2D87E927-0AC6-4613-B4B4-6CC75DFB9887}">
      <text>
        <r>
          <rPr>
            <b/>
            <sz val="9"/>
            <color indexed="81"/>
            <rFont val="Tahoma"/>
            <family val="2"/>
          </rPr>
          <t>Author:</t>
        </r>
        <r>
          <rPr>
            <sz val="9"/>
            <color indexed="81"/>
            <rFont val="Tahoma"/>
            <family val="2"/>
          </rPr>
          <t xml:space="preserve">
AR, p. 208</t>
        </r>
      </text>
    </comment>
    <comment ref="AZ68" authorId="0" shapeId="0" xr:uid="{C1BE1855-E9BD-4D08-82FB-5B171FDF01B1}">
      <text>
        <r>
          <rPr>
            <b/>
            <sz val="9"/>
            <color indexed="81"/>
            <rFont val="Tahoma"/>
            <family val="2"/>
          </rPr>
          <t>Author:</t>
        </r>
        <r>
          <rPr>
            <sz val="9"/>
            <color indexed="81"/>
            <rFont val="Tahoma"/>
            <family val="2"/>
          </rPr>
          <t xml:space="preserve">
AR, p. 37</t>
        </r>
      </text>
    </comment>
    <comment ref="BA68" authorId="0" shapeId="0" xr:uid="{16FA94C4-2FE8-455C-8F94-037B07B27989}">
      <text>
        <r>
          <rPr>
            <b/>
            <sz val="9"/>
            <color indexed="81"/>
            <rFont val="Tahoma"/>
            <family val="2"/>
          </rPr>
          <t>Author:</t>
        </r>
        <r>
          <rPr>
            <sz val="9"/>
            <color indexed="81"/>
            <rFont val="Tahoma"/>
            <family val="2"/>
          </rPr>
          <t xml:space="preserve">
AR, p123</t>
        </r>
      </text>
    </comment>
    <comment ref="BB68" authorId="0" shapeId="0" xr:uid="{67BB5439-BD09-4EDF-A5BE-0C14C1FBB4EA}">
      <text>
        <r>
          <rPr>
            <b/>
            <sz val="9"/>
            <color indexed="81"/>
            <rFont val="Tahoma"/>
            <family val="2"/>
          </rPr>
          <t>Author:</t>
        </r>
        <r>
          <rPr>
            <sz val="9"/>
            <color indexed="81"/>
            <rFont val="Tahoma"/>
            <family val="2"/>
          </rPr>
          <t xml:space="preserve">
AR, pg 32</t>
        </r>
      </text>
    </comment>
    <comment ref="BC68" authorId="0" shapeId="0" xr:uid="{9C8B5280-D650-4E9A-80C6-3C5FE93BFC63}">
      <text>
        <r>
          <rPr>
            <b/>
            <sz val="9"/>
            <color indexed="81"/>
            <rFont val="Tahoma"/>
            <family val="2"/>
          </rPr>
          <t>Author:</t>
        </r>
        <r>
          <rPr>
            <sz val="9"/>
            <color indexed="81"/>
            <rFont val="Tahoma"/>
            <family val="2"/>
          </rPr>
          <t xml:space="preserve">
AR, p. 56</t>
        </r>
      </text>
    </comment>
    <comment ref="BD68" authorId="0" shapeId="0" xr:uid="{6445AF79-AE2B-444E-B330-7CC3305BA94F}">
      <text>
        <r>
          <rPr>
            <b/>
            <sz val="9"/>
            <color indexed="81"/>
            <rFont val="Tahoma"/>
            <family val="2"/>
          </rPr>
          <t>Author:</t>
        </r>
        <r>
          <rPr>
            <sz val="9"/>
            <color indexed="81"/>
            <rFont val="Tahoma"/>
            <family val="2"/>
          </rPr>
          <t xml:space="preserve">
There is no ED
AR, p. 73</t>
        </r>
      </text>
    </comment>
    <comment ref="BE68" authorId="0" shapeId="0" xr:uid="{1D0A9796-F3E4-4416-BA46-4A2BB43FC6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"250k and below"</t>
        </r>
      </text>
    </comment>
    <comment ref="BF68" authorId="0" shapeId="0" xr:uid="{1852EDAB-B1E0-4AA5-903E-92BA982968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36 250k-500k and below 250k</t>
        </r>
      </text>
    </comment>
    <comment ref="BG68" authorId="0" shapeId="0" xr:uid="{70E98BD5-A8D8-41F3-80BF-E1D711B7D752}">
      <text>
        <r>
          <rPr>
            <b/>
            <sz val="9"/>
            <color indexed="81"/>
            <rFont val="Tahoma"/>
            <family val="2"/>
          </rPr>
          <t>Author:</t>
        </r>
        <r>
          <rPr>
            <sz val="9"/>
            <color indexed="81"/>
            <rFont val="Tahoma"/>
            <family val="2"/>
          </rPr>
          <t xml:space="preserve">
AR p. 72</t>
        </r>
      </text>
    </comment>
    <comment ref="BH68" authorId="3" shapeId="0" xr:uid="{50848839-1D5A-4F75-AC65-73E093A4C2D0}">
      <text>
        <r>
          <rPr>
            <b/>
            <sz val="9"/>
            <color indexed="81"/>
            <rFont val="Tahoma"/>
            <family val="2"/>
          </rPr>
          <t>Jun Hui:</t>
        </r>
        <r>
          <rPr>
            <sz val="9"/>
            <color indexed="81"/>
            <rFont val="Tahoma"/>
            <family val="2"/>
          </rPr>
          <t xml:space="preserve">
AR,46</t>
        </r>
      </text>
    </comment>
    <comment ref="BI68" authorId="0" shapeId="0" xr:uid="{D2BF7942-ACC6-489E-AE8D-8CFEEC6216E2}">
      <text>
        <r>
          <rPr>
            <b/>
            <sz val="9"/>
            <color indexed="81"/>
            <rFont val="Tahoma"/>
            <family val="2"/>
          </rPr>
          <t>Author:</t>
        </r>
        <r>
          <rPr>
            <sz val="9"/>
            <color indexed="81"/>
            <rFont val="Tahoma"/>
            <family val="2"/>
          </rPr>
          <t xml:space="preserve">
AR p. 46</t>
        </r>
      </text>
    </comment>
    <comment ref="BJ68" authorId="0" shapeId="0" xr:uid="{8FA12F74-3B1F-4DF1-9D06-1FD563D7FA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BK68" authorId="0" shapeId="0" xr:uid="{06DBBB0E-EE66-4DB5-B0A2-C4A49D4A81B0}">
      <text>
        <r>
          <rPr>
            <b/>
            <sz val="9"/>
            <color indexed="81"/>
            <rFont val="Tahoma"/>
            <family val="2"/>
          </rPr>
          <t>Author:</t>
        </r>
        <r>
          <rPr>
            <sz val="9"/>
            <color indexed="81"/>
            <rFont val="Tahoma"/>
            <family val="2"/>
          </rPr>
          <t xml:space="preserve">
AR, p. 76</t>
        </r>
      </text>
    </comment>
    <comment ref="BL68" authorId="0" shapeId="0" xr:uid="{C27EC751-0737-454F-900D-E02037DDA9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t>
        </r>
      </text>
    </comment>
    <comment ref="BM68" authorId="0" shapeId="0" xr:uid="{A0B6E4E2-8219-4A65-990B-ED5DCD130447}">
      <text>
        <r>
          <rPr>
            <b/>
            <sz val="9"/>
            <color indexed="81"/>
            <rFont val="Tahoma"/>
            <family val="2"/>
          </rPr>
          <t>Author:</t>
        </r>
        <r>
          <rPr>
            <sz val="9"/>
            <color indexed="81"/>
            <rFont val="Tahoma"/>
            <family val="2"/>
          </rPr>
          <t xml:space="preserve">
AR, p65</t>
        </r>
      </text>
    </comment>
    <comment ref="BN68" authorId="0" shapeId="0" xr:uid="{C025BBF9-7D4C-4ECD-B509-6D167F1FC01F}">
      <text>
        <r>
          <rPr>
            <b/>
            <sz val="9"/>
            <color indexed="81"/>
            <rFont val="Tahoma"/>
            <family val="2"/>
          </rPr>
          <t>Author:</t>
        </r>
        <r>
          <rPr>
            <sz val="9"/>
            <color indexed="81"/>
            <rFont val="Tahoma"/>
            <family val="2"/>
          </rPr>
          <t xml:space="preserve">
AR, p40</t>
        </r>
      </text>
    </comment>
    <comment ref="BO68" authorId="0" shapeId="0" xr:uid="{C34378AA-0C78-4B15-9B31-A966574DDE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Executive Directors
S$750,000 to S$999,999
Chu Kok Hong @ Choo Kok Hong 57% 34% - 9% 100%
S$500,000 to S$749,999
Wong Yu Wei (Huang Youwei) 58% 31% - 11% 100%
AR p75</t>
        </r>
      </text>
    </comment>
    <comment ref="BP68" authorId="0" shapeId="0" xr:uid="{B4598C18-DAAB-4ADE-9E33-B1452831BA55}">
      <text>
        <r>
          <rPr>
            <b/>
            <sz val="9"/>
            <color indexed="81"/>
            <rFont val="Tahoma"/>
            <family val="2"/>
          </rPr>
          <t>Author:</t>
        </r>
        <r>
          <rPr>
            <sz val="9"/>
            <color indexed="81"/>
            <rFont val="Tahoma"/>
            <family val="2"/>
          </rPr>
          <t xml:space="preserve">
AR, p86</t>
        </r>
      </text>
    </comment>
    <comment ref="BQ68" authorId="0" shapeId="0" xr:uid="{19BA44ED-4101-4ACE-9E5A-820BB588E9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Directors
$500,000 and above
Low Weng Fatt 10.0 82.9 7.1 - 100
$250,000 to below $500,000
Siah Boon Hock 19.9 73.5 6.6 - 100
Below $250,000
Ng Jwee Phuan @ Frederick (Eric) 100 - - - 100
Tan Sin Huat, Dennis# 100 - - - 100
Chew Mun Yew 100 - - - 100
Chew Choy Seng 100 - - - 100
AR p33</t>
        </r>
      </text>
    </comment>
    <comment ref="BR68" authorId="0" shapeId="0" xr:uid="{5EE3881D-40DD-46FF-8CF3-997C25032A3F}">
      <text>
        <r>
          <rPr>
            <b/>
            <sz val="9"/>
            <color indexed="81"/>
            <rFont val="Tahoma"/>
            <family val="2"/>
          </rPr>
          <t>Author:</t>
        </r>
        <r>
          <rPr>
            <sz val="9"/>
            <color indexed="81"/>
            <rFont val="Tahoma"/>
            <family val="2"/>
          </rPr>
          <t xml:space="preserve">
AR, p100</t>
        </r>
      </text>
    </comment>
    <comment ref="BS68" authorId="0" shapeId="0" xr:uid="{36CF3B33-09C5-41F5-87C4-581FC49C78DF}">
      <text>
        <r>
          <rPr>
            <b/>
            <sz val="9"/>
            <color indexed="81"/>
            <rFont val="Tahoma"/>
            <family val="2"/>
          </rPr>
          <t>Author:</t>
        </r>
        <r>
          <rPr>
            <sz val="9"/>
            <color indexed="81"/>
            <rFont val="Tahoma"/>
            <family val="2"/>
          </rPr>
          <t xml:space="preserve">
AR, p81</t>
        </r>
      </text>
    </comment>
    <comment ref="BT68" authorId="0" shapeId="0" xr:uid="{8C519FAA-1C25-40DE-8BD2-B5826EDACFD1}">
      <text>
        <r>
          <rPr>
            <b/>
            <sz val="9"/>
            <color indexed="81"/>
            <rFont val="Tahoma"/>
            <family val="2"/>
          </rPr>
          <t>Author:</t>
        </r>
        <r>
          <rPr>
            <sz val="9"/>
            <color indexed="81"/>
            <rFont val="Tahoma"/>
            <family val="2"/>
          </rPr>
          <t xml:space="preserve">
AR, p91</t>
        </r>
      </text>
    </comment>
    <comment ref="BU68" authorId="0" shapeId="0" xr:uid="{FC7C1ED7-16B4-40AA-966C-45DA4CE5D5F5}">
      <text>
        <r>
          <rPr>
            <b/>
            <sz val="9"/>
            <color indexed="81"/>
            <rFont val="Tahoma"/>
            <family val="2"/>
          </rPr>
          <t>Author:</t>
        </r>
        <r>
          <rPr>
            <sz val="9"/>
            <color indexed="81"/>
            <rFont val="Tahoma"/>
            <family val="2"/>
          </rPr>
          <t xml:space="preserve">
AR, p45</t>
        </r>
      </text>
    </comment>
    <comment ref="BV68" authorId="0" shapeId="0" xr:uid="{F94B7168-AF10-4ACB-AF8D-7D72CD7E9F28}">
      <text>
        <r>
          <rPr>
            <b/>
            <sz val="9"/>
            <color indexed="81"/>
            <rFont val="Tahoma"/>
            <family val="2"/>
          </rPr>
          <t>Author:</t>
        </r>
        <r>
          <rPr>
            <sz val="9"/>
            <color indexed="81"/>
            <rFont val="Tahoma"/>
            <family val="2"/>
          </rPr>
          <t xml:space="preserve">
AR 67</t>
        </r>
      </text>
    </comment>
    <comment ref="BW68" authorId="0" shapeId="0" xr:uid="{41CFF9FA-D9CE-4835-B812-865A90DD1706}">
      <text>
        <r>
          <rPr>
            <b/>
            <sz val="9"/>
            <color indexed="81"/>
            <rFont val="Tahoma"/>
            <family val="2"/>
          </rPr>
          <t>Author:</t>
        </r>
        <r>
          <rPr>
            <sz val="9"/>
            <color indexed="81"/>
            <rFont val="Tahoma"/>
            <family val="2"/>
          </rPr>
          <t xml:space="preserve">
AR, p129</t>
        </r>
      </text>
    </comment>
    <comment ref="BX68" authorId="0" shapeId="0" xr:uid="{0BA49AB4-1B98-4D5C-AB94-F5D969D45F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68" authorId="0" shapeId="0" xr:uid="{DEC38859-148C-4647-B25B-FAEF732F75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BZ68" authorId="0" shapeId="0" xr:uid="{08A868AB-FB46-4332-90E9-1EA93AD5B6B8}">
      <text>
        <r>
          <rPr>
            <b/>
            <sz val="9"/>
            <color indexed="81"/>
            <rFont val="Tahoma"/>
            <family val="2"/>
          </rPr>
          <t>Author:</t>
        </r>
        <r>
          <rPr>
            <sz val="9"/>
            <color indexed="81"/>
            <rFont val="Tahoma"/>
            <family val="2"/>
          </rPr>
          <t xml:space="preserve">
AR pg 50</t>
        </r>
      </text>
    </comment>
    <comment ref="CA68" authorId="0" shapeId="0" xr:uid="{3D6798D7-CA2F-400B-AA93-A9A2A40529CF}">
      <text>
        <r>
          <rPr>
            <b/>
            <sz val="9"/>
            <color indexed="81"/>
            <rFont val="Tahoma"/>
            <family val="2"/>
          </rPr>
          <t>Author:</t>
        </r>
        <r>
          <rPr>
            <sz val="9"/>
            <color indexed="81"/>
            <rFont val="Tahoma"/>
            <family val="2"/>
          </rPr>
          <t xml:space="preserve">
AR pg 91</t>
        </r>
      </text>
    </comment>
    <comment ref="CB68" authorId="0" shapeId="0" xr:uid="{12CD2115-412E-4347-8FF4-E79354676D54}">
      <text>
        <r>
          <rPr>
            <b/>
            <sz val="9"/>
            <color indexed="81"/>
            <rFont val="Tahoma"/>
            <family val="2"/>
          </rPr>
          <t>Author:</t>
        </r>
        <r>
          <rPr>
            <sz val="9"/>
            <color indexed="81"/>
            <rFont val="Tahoma"/>
            <family val="2"/>
          </rPr>
          <t xml:space="preserve">
AR pg.202</t>
        </r>
      </text>
    </comment>
    <comment ref="CD68" authorId="0" shapeId="0" xr:uid="{43006A34-89D5-4991-9897-A174C7EA2D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CE68" authorId="0" shapeId="0" xr:uid="{C43AD2F7-2181-409C-B88B-A7C752C67C5F}">
      <text>
        <r>
          <rPr>
            <b/>
            <sz val="9"/>
            <color indexed="81"/>
            <rFont val="Tahoma"/>
            <family val="2"/>
          </rPr>
          <t>Author:</t>
        </r>
        <r>
          <rPr>
            <sz val="9"/>
            <color indexed="81"/>
            <rFont val="Tahoma"/>
            <family val="2"/>
          </rPr>
          <t xml:space="preserve">
AR pg 58</t>
        </r>
      </text>
    </comment>
    <comment ref="CF68" authorId="0" shapeId="0" xr:uid="{384ABE43-708A-4587-8143-E9CC372E8276}">
      <text>
        <r>
          <rPr>
            <b/>
            <sz val="9"/>
            <color indexed="81"/>
            <rFont val="Tahoma"/>
            <family val="2"/>
          </rPr>
          <t>Author:</t>
        </r>
        <r>
          <rPr>
            <sz val="9"/>
            <color indexed="81"/>
            <rFont val="Tahoma"/>
            <family val="2"/>
          </rPr>
          <t xml:space="preserve">
AR 49</t>
        </r>
      </text>
    </comment>
    <comment ref="CG68" authorId="0" shapeId="0" xr:uid="{33419F5A-1C53-4E4F-87C7-1E9E982C558B}">
      <text>
        <r>
          <rPr>
            <b/>
            <sz val="9"/>
            <color indexed="81"/>
            <rFont val="Tahoma"/>
            <family val="2"/>
          </rPr>
          <t>Author:</t>
        </r>
        <r>
          <rPr>
            <sz val="9"/>
            <color indexed="81"/>
            <rFont val="Tahoma"/>
            <family val="2"/>
          </rPr>
          <t xml:space="preserve">
AR pg 96</t>
        </r>
      </text>
    </comment>
    <comment ref="CH68" authorId="0" shapeId="0" xr:uid="{58034969-2F99-4A22-9D80-867A000BA9C2}">
      <text>
        <r>
          <rPr>
            <b/>
            <sz val="9"/>
            <color indexed="81"/>
            <rFont val="Tahoma"/>
            <family val="2"/>
          </rPr>
          <t>Author:</t>
        </r>
        <r>
          <rPr>
            <sz val="9"/>
            <color indexed="81"/>
            <rFont val="Tahoma"/>
            <family val="2"/>
          </rPr>
          <t xml:space="preserve">
AR 34</t>
        </r>
      </text>
    </comment>
    <comment ref="CI68" authorId="0" shapeId="0" xr:uid="{750F8FD7-FB6F-439D-8288-90D8E95E801A}">
      <text>
        <r>
          <rPr>
            <b/>
            <sz val="9"/>
            <color indexed="81"/>
            <rFont val="Tahoma"/>
            <family val="2"/>
          </rPr>
          <t>Author:</t>
        </r>
        <r>
          <rPr>
            <sz val="9"/>
            <color indexed="81"/>
            <rFont val="Tahoma"/>
            <family val="2"/>
          </rPr>
          <t xml:space="preserve">
AR pg 73-76</t>
        </r>
      </text>
    </comment>
    <comment ref="CJ68" authorId="0" shapeId="0" xr:uid="{C56223C3-53C8-4D8A-9A15-6DF9A1FE938F}">
      <text>
        <r>
          <rPr>
            <b/>
            <sz val="9"/>
            <color indexed="81"/>
            <rFont val="Tahoma"/>
            <family val="2"/>
          </rPr>
          <t>Author:</t>
        </r>
        <r>
          <rPr>
            <sz val="9"/>
            <color indexed="81"/>
            <rFont val="Tahoma"/>
            <family val="2"/>
          </rPr>
          <t xml:space="preserve">
AR 46</t>
        </r>
      </text>
    </comment>
    <comment ref="CK68" authorId="0" shapeId="0" xr:uid="{FCB6E444-9466-4234-A616-9BD0DACF5815}">
      <text>
        <r>
          <rPr>
            <b/>
            <sz val="9"/>
            <color indexed="81"/>
            <rFont val="Tahoma"/>
            <family val="2"/>
          </rPr>
          <t>Author:</t>
        </r>
        <r>
          <rPr>
            <sz val="9"/>
            <color indexed="81"/>
            <rFont val="Tahoma"/>
            <family val="2"/>
          </rPr>
          <t xml:space="preserve">
AR,70</t>
        </r>
      </text>
    </comment>
    <comment ref="CL68" authorId="0" shapeId="0" xr:uid="{417A82AC-7D59-4275-9599-8E8516902894}">
      <text>
        <r>
          <rPr>
            <b/>
            <sz val="9"/>
            <color indexed="81"/>
            <rFont val="Tahoma"/>
            <family val="2"/>
          </rPr>
          <t>Author:</t>
        </r>
        <r>
          <rPr>
            <sz val="9"/>
            <color indexed="81"/>
            <rFont val="Tahoma"/>
            <family val="2"/>
          </rPr>
          <t xml:space="preserve">
ar 48</t>
        </r>
      </text>
    </comment>
    <comment ref="CM68" authorId="0" shapeId="0" xr:uid="{C20ED58C-17A2-433E-97B9-5BB254206E5D}">
      <text>
        <r>
          <rPr>
            <b/>
            <sz val="9"/>
            <color indexed="81"/>
            <rFont val="Tahoma"/>
            <family val="2"/>
          </rPr>
          <t>Author:</t>
        </r>
        <r>
          <rPr>
            <sz val="9"/>
            <color indexed="81"/>
            <rFont val="Tahoma"/>
            <family val="2"/>
          </rPr>
          <t xml:space="preserve">
no executive directors</t>
        </r>
      </text>
    </comment>
    <comment ref="CN68" authorId="0" shapeId="0" xr:uid="{432EEB2E-3410-4CB2-8C0B-7484473481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p.70-71
Board does not have any executive director</t>
        </r>
      </text>
    </comment>
    <comment ref="CO68" authorId="0" shapeId="0" xr:uid="{FB877ED1-9BB9-41DD-8943-747DD0BFF4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P68" authorId="0" shapeId="0" xr:uid="{6DA3D7E1-9E08-4384-BC0F-A23E94AE04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Q68" authorId="0" shapeId="0" xr:uid="{B732F423-7025-4EED-8517-67D00107C335}">
      <text>
        <r>
          <rPr>
            <b/>
            <sz val="9"/>
            <color indexed="81"/>
            <rFont val="Tahoma"/>
            <family val="2"/>
          </rPr>
          <t>Author:</t>
        </r>
        <r>
          <rPr>
            <sz val="9"/>
            <color indexed="81"/>
            <rFont val="Tahoma"/>
            <family val="2"/>
          </rPr>
          <t xml:space="preserve">
Ar 72</t>
        </r>
      </text>
    </comment>
    <comment ref="CR68" authorId="0" shapeId="0" xr:uid="{06F34D3E-4782-405E-B9F4-9AE42F5B4083}">
      <text>
        <r>
          <rPr>
            <b/>
            <sz val="9"/>
            <color indexed="81"/>
            <rFont val="Tahoma"/>
            <family val="2"/>
          </rPr>
          <t>Author:</t>
        </r>
        <r>
          <rPr>
            <sz val="9"/>
            <color indexed="81"/>
            <rFont val="Tahoma"/>
            <family val="2"/>
          </rPr>
          <t xml:space="preserve">
AR (pdf), p. 21</t>
        </r>
      </text>
    </comment>
    <comment ref="CS68" authorId="0" shapeId="0" xr:uid="{D4E42048-CD3C-4385-8E8E-D0601D52A9FB}">
      <text>
        <r>
          <rPr>
            <b/>
            <sz val="9"/>
            <color indexed="81"/>
            <rFont val="Tahoma"/>
            <family val="2"/>
          </rPr>
          <t>Author:</t>
        </r>
        <r>
          <rPr>
            <sz val="9"/>
            <color indexed="81"/>
            <rFont val="Tahoma"/>
            <family val="2"/>
          </rPr>
          <t xml:space="preserve">
AR, p. 56</t>
        </r>
      </text>
    </comment>
    <comment ref="CT68" authorId="0" shapeId="0" xr:uid="{58AF1D74-FE31-41D1-94A3-E38A2473C27C}">
      <text>
        <r>
          <rPr>
            <b/>
            <sz val="9"/>
            <color indexed="81"/>
            <rFont val="Tahoma"/>
            <family val="2"/>
          </rPr>
          <t>Author:</t>
        </r>
        <r>
          <rPr>
            <sz val="9"/>
            <color indexed="81"/>
            <rFont val="Tahoma"/>
            <family val="2"/>
          </rPr>
          <t xml:space="preserve">
AR pg.29</t>
        </r>
      </text>
    </comment>
    <comment ref="CU68" authorId="0" shapeId="0" xr:uid="{C7631B13-5AC6-414D-A8EC-9F748B1D72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 " band of 500k-750k"</t>
        </r>
      </text>
    </comment>
    <comment ref="CV68" authorId="0" shapeId="0" xr:uid="{D4DBA034-BBCA-4019-8ACA-5DA525E6C5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t>
        </r>
      </text>
    </comment>
    <comment ref="CW68" authorId="0" shapeId="0" xr:uid="{48725E31-91AF-43E9-8502-34727DA8C80A}">
      <text>
        <r>
          <rPr>
            <b/>
            <sz val="9"/>
            <color indexed="81"/>
            <rFont val="Tahoma"/>
            <family val="2"/>
          </rPr>
          <t>Author:</t>
        </r>
        <r>
          <rPr>
            <sz val="9"/>
            <color indexed="81"/>
            <rFont val="Tahoma"/>
            <family val="2"/>
          </rPr>
          <t xml:space="preserve">
AR pg.20</t>
        </r>
      </text>
    </comment>
    <comment ref="CX68" authorId="0" shapeId="0" xr:uid="{B2ED9E07-757B-4757-972F-6E8324CFE0AE}">
      <text>
        <r>
          <rPr>
            <b/>
            <sz val="9"/>
            <color indexed="81"/>
            <rFont val="Tahoma"/>
            <family val="2"/>
          </rPr>
          <t>Author:</t>
        </r>
        <r>
          <rPr>
            <sz val="9"/>
            <color indexed="81"/>
            <rFont val="Tahoma"/>
            <family val="2"/>
          </rPr>
          <t xml:space="preserve">
AR, pg 46, CEO is the only executive director</t>
        </r>
      </text>
    </comment>
    <comment ref="CY68" authorId="0" shapeId="0" xr:uid="{095D81EB-92AE-4C45-A669-50C8C02A75B4}">
      <text>
        <r>
          <rPr>
            <b/>
            <sz val="9"/>
            <color indexed="81"/>
            <rFont val="Tahoma"/>
            <family val="2"/>
          </rPr>
          <t>Author:</t>
        </r>
        <r>
          <rPr>
            <sz val="9"/>
            <color indexed="81"/>
            <rFont val="Tahoma"/>
            <family val="2"/>
          </rPr>
          <t xml:space="preserve">
AR pg 100</t>
        </r>
      </text>
    </comment>
    <comment ref="CZ68" authorId="0" shapeId="0" xr:uid="{E59B3F63-D13A-43AF-983F-1C4FE2C32C80}">
      <text>
        <r>
          <rPr>
            <b/>
            <sz val="9"/>
            <color indexed="81"/>
            <rFont val="Tahoma"/>
            <family val="2"/>
          </rPr>
          <t>Author:</t>
        </r>
        <r>
          <rPr>
            <sz val="9"/>
            <color indexed="81"/>
            <rFont val="Tahoma"/>
            <family val="2"/>
          </rPr>
          <t xml:space="preserve">
AR,79</t>
        </r>
      </text>
    </comment>
    <comment ref="DA68" authorId="0" shapeId="0" xr:uid="{59365C47-6055-4A1C-BC57-88E773CC45BD}">
      <text>
        <r>
          <rPr>
            <b/>
            <sz val="9"/>
            <color indexed="81"/>
            <rFont val="Tahoma"/>
            <family val="2"/>
          </rPr>
          <t>Author:</t>
        </r>
        <r>
          <rPr>
            <sz val="9"/>
            <color indexed="81"/>
            <rFont val="Tahoma"/>
            <family val="2"/>
          </rPr>
          <t xml:space="preserve">
AR,65</t>
        </r>
      </text>
    </comment>
    <comment ref="DB68" authorId="0" shapeId="0" xr:uid="{403F374C-6350-4221-99AD-7FDFA51FC0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t>
        </r>
      </text>
    </comment>
    <comment ref="DC68" authorId="0" shapeId="0" xr:uid="{903D9E96-D387-4278-9C08-5479E08F8CA6}">
      <text>
        <r>
          <rPr>
            <b/>
            <sz val="9"/>
            <color indexed="81"/>
            <rFont val="Tahoma"/>
            <family val="2"/>
          </rPr>
          <t>Author:</t>
        </r>
        <r>
          <rPr>
            <sz val="9"/>
            <color indexed="81"/>
            <rFont val="Tahoma"/>
            <family val="2"/>
          </rPr>
          <t xml:space="preserve">
AR, p. 94</t>
        </r>
      </text>
    </comment>
    <comment ref="DD68" authorId="0" shapeId="0" xr:uid="{75AEC8F3-A78E-4488-BBAB-0C129DBDA10D}">
      <text>
        <r>
          <rPr>
            <b/>
            <sz val="9"/>
            <color indexed="81"/>
            <rFont val="Tahoma"/>
            <family val="2"/>
          </rPr>
          <t>Author:</t>
        </r>
        <r>
          <rPr>
            <sz val="9"/>
            <color indexed="81"/>
            <rFont val="Tahoma"/>
            <family val="2"/>
          </rPr>
          <t xml:space="preserve">
AR, p. 217</t>
        </r>
      </text>
    </comment>
    <comment ref="DE68" authorId="0" shapeId="0" xr:uid="{0284E64B-BFAB-4F78-A799-9E4756394504}">
      <text>
        <r>
          <rPr>
            <b/>
            <sz val="9"/>
            <color indexed="81"/>
            <rFont val="Tahoma"/>
            <family val="2"/>
          </rPr>
          <t>Author:</t>
        </r>
        <r>
          <rPr>
            <sz val="9"/>
            <color indexed="81"/>
            <rFont val="Tahoma"/>
            <family val="2"/>
          </rPr>
          <t xml:space="preserve">
AR,35</t>
        </r>
      </text>
    </comment>
    <comment ref="DF68" authorId="0" shapeId="0" xr:uid="{461B9524-F7DC-432C-923B-E458F40992D0}">
      <text>
        <r>
          <rPr>
            <b/>
            <sz val="9"/>
            <color indexed="81"/>
            <rFont val="Tahoma"/>
            <family val="2"/>
          </rPr>
          <t>Author:</t>
        </r>
        <r>
          <rPr>
            <sz val="9"/>
            <color indexed="81"/>
            <rFont val="Tahoma"/>
            <family val="2"/>
          </rPr>
          <t xml:space="preserve">
AR pg 54</t>
        </r>
      </text>
    </comment>
    <comment ref="DG68" authorId="0" shapeId="0" xr:uid="{C20BF767-81B6-496C-97B0-C6EE5E077BA7}">
      <text>
        <r>
          <rPr>
            <b/>
            <sz val="9"/>
            <color indexed="81"/>
            <rFont val="Tahoma"/>
            <family val="2"/>
          </rPr>
          <t>Author:</t>
        </r>
        <r>
          <rPr>
            <sz val="9"/>
            <color indexed="81"/>
            <rFont val="Tahoma"/>
            <family val="2"/>
          </rPr>
          <t xml:space="preserve">
AR, p. 30</t>
        </r>
      </text>
    </comment>
    <comment ref="DH68" authorId="0" shapeId="0" xr:uid="{030766A0-5168-46BE-8585-2405C3616E35}">
      <text>
        <r>
          <rPr>
            <b/>
            <sz val="9"/>
            <color indexed="81"/>
            <rFont val="Tahoma"/>
            <family val="2"/>
          </rPr>
          <t>Author:</t>
        </r>
        <r>
          <rPr>
            <sz val="9"/>
            <color indexed="81"/>
            <rFont val="Tahoma"/>
            <family val="2"/>
          </rPr>
          <t xml:space="preserve">
AR pg 145</t>
        </r>
      </text>
    </comment>
    <comment ref="DI68" authorId="0" shapeId="0" xr:uid="{43BEA6C7-5EF2-4C95-8E09-7D715B3DBE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DJ68" authorId="0" shapeId="0" xr:uid="{6786E14B-660C-4860-AC62-FED1E6327D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K68" authorId="0" shapeId="0" xr:uid="{8D364703-9CC5-49AA-87A0-CAEF3D2BE2C5}">
      <text>
        <r>
          <rPr>
            <b/>
            <sz val="9"/>
            <color indexed="81"/>
            <rFont val="Tahoma"/>
            <family val="2"/>
          </rPr>
          <t>Author:</t>
        </r>
        <r>
          <rPr>
            <sz val="9"/>
            <color indexed="81"/>
            <rFont val="Tahoma"/>
            <family val="2"/>
          </rPr>
          <t xml:space="preserve">
AR pg 116</t>
        </r>
      </text>
    </comment>
    <comment ref="DL68" authorId="0" shapeId="0" xr:uid="{441B41EA-9E1F-40FC-86C0-49A38F8C226F}">
      <text>
        <r>
          <rPr>
            <b/>
            <sz val="9"/>
            <color indexed="81"/>
            <rFont val="Tahoma"/>
            <family val="2"/>
          </rPr>
          <t>Author:</t>
        </r>
        <r>
          <rPr>
            <sz val="9"/>
            <color indexed="81"/>
            <rFont val="Tahoma"/>
            <family val="2"/>
          </rPr>
          <t xml:space="preserve">
AR pg 86</t>
        </r>
      </text>
    </comment>
    <comment ref="DM68" authorId="0" shapeId="0" xr:uid="{5BB254D0-36F6-433B-870D-90E10AE3895E}">
      <text>
        <r>
          <rPr>
            <b/>
            <sz val="9"/>
            <color indexed="81"/>
            <rFont val="Tahoma"/>
            <family val="2"/>
          </rPr>
          <t>Author:</t>
        </r>
        <r>
          <rPr>
            <sz val="9"/>
            <color indexed="81"/>
            <rFont val="Tahoma"/>
            <family val="2"/>
          </rPr>
          <t xml:space="preserve">
AR, p. 37</t>
        </r>
      </text>
    </comment>
    <comment ref="DN68" authorId="0" shapeId="0" xr:uid="{A45C9A19-888B-4BAC-B235-AE09636E1D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DO68" authorId="0" shapeId="0" xr:uid="{4474626C-841E-4169-B103-5394080A5631}">
      <text>
        <r>
          <rPr>
            <b/>
            <sz val="9"/>
            <color indexed="81"/>
            <rFont val="Tahoma"/>
            <family val="2"/>
          </rPr>
          <t>Author:</t>
        </r>
        <r>
          <rPr>
            <sz val="9"/>
            <color indexed="81"/>
            <rFont val="Tahoma"/>
            <family val="2"/>
          </rPr>
          <t xml:space="preserve">
AR p. 69</t>
        </r>
      </text>
    </comment>
    <comment ref="DP68" authorId="0" shapeId="0" xr:uid="{B0B8A2C9-1010-4370-AEA4-B0C669C57B81}">
      <text>
        <r>
          <rPr>
            <b/>
            <sz val="9"/>
            <color indexed="81"/>
            <rFont val="Tahoma"/>
            <family val="2"/>
          </rPr>
          <t>Author:</t>
        </r>
        <r>
          <rPr>
            <sz val="9"/>
            <color indexed="81"/>
            <rFont val="Tahoma"/>
            <family val="2"/>
          </rPr>
          <t xml:space="preserve">
AR, p. 80</t>
        </r>
      </text>
    </comment>
    <comment ref="DQ68" authorId="0" shapeId="0" xr:uid="{C1D8CBA4-E3DF-40C1-B939-3CFC8EC1A628}">
      <text>
        <r>
          <rPr>
            <b/>
            <sz val="9"/>
            <color indexed="81"/>
            <rFont val="Tahoma"/>
            <family val="2"/>
          </rPr>
          <t>Author:</t>
        </r>
        <r>
          <rPr>
            <sz val="9"/>
            <color indexed="81"/>
            <rFont val="Tahoma"/>
            <family val="2"/>
          </rPr>
          <t xml:space="preserve">
AR p. 22, Directors’
fees</t>
        </r>
      </text>
    </comment>
    <comment ref="DR68" authorId="0" shapeId="0" xr:uid="{13CD73A5-C9FB-499F-BE4B-9C9F5040F4E6}">
      <text>
        <r>
          <rPr>
            <b/>
            <sz val="9"/>
            <color indexed="81"/>
            <rFont val="Tahoma"/>
            <family val="2"/>
          </rPr>
          <t>Author:</t>
        </r>
        <r>
          <rPr>
            <sz val="9"/>
            <color indexed="81"/>
            <rFont val="Tahoma"/>
            <family val="2"/>
          </rPr>
          <t xml:space="preserve">
AR, p.62</t>
        </r>
      </text>
    </comment>
    <comment ref="DS68" authorId="0" shapeId="0" xr:uid="{B26E99A0-18D3-42CE-9240-115CFE47EE80}">
      <text>
        <r>
          <rPr>
            <b/>
            <sz val="9"/>
            <color indexed="81"/>
            <rFont val="Tahoma"/>
            <family val="2"/>
          </rPr>
          <t>Author:</t>
        </r>
        <r>
          <rPr>
            <sz val="9"/>
            <color indexed="81"/>
            <rFont val="Tahoma"/>
            <family val="2"/>
          </rPr>
          <t xml:space="preserve">
AR p. 74, CEO’s Remuneration</t>
        </r>
      </text>
    </comment>
    <comment ref="DT68" authorId="0" shapeId="0" xr:uid="{C08623E7-05A5-4167-9541-21BFC25F59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https://links.sgx.com/FileOpen/WTH%20AR%202020.ashx?App=Announcement&amp;FileID=634061</t>
        </r>
      </text>
    </comment>
    <comment ref="DU68" authorId="0" shapeId="0" xr:uid="{125F6549-EE01-45D1-BF35-4F63C85B15C0}">
      <text>
        <r>
          <rPr>
            <b/>
            <sz val="9"/>
            <color indexed="81"/>
            <rFont val="Tahoma"/>
            <family val="2"/>
          </rPr>
          <t>Author:</t>
        </r>
        <r>
          <rPr>
            <sz val="9"/>
            <color indexed="81"/>
            <rFont val="Tahoma"/>
            <family val="2"/>
          </rPr>
          <t xml:space="preserve">
AR pg.32</t>
        </r>
      </text>
    </comment>
    <comment ref="DV68" authorId="0" shapeId="0" xr:uid="{C23FC57A-E54E-4BA8-9198-132EA79D0042}">
      <text>
        <r>
          <rPr>
            <b/>
            <sz val="9"/>
            <color indexed="81"/>
            <rFont val="Tahoma"/>
            <family val="2"/>
          </rPr>
          <t>Author:</t>
        </r>
        <r>
          <rPr>
            <sz val="9"/>
            <color indexed="81"/>
            <rFont val="Tahoma"/>
            <family val="2"/>
          </rPr>
          <t xml:space="preserve">
AR pg.46</t>
        </r>
      </text>
    </comment>
    <comment ref="DW68" authorId="0" shapeId="0" xr:uid="{BFEFC62F-766E-4292-AF96-81F45E228E39}">
      <text>
        <r>
          <rPr>
            <b/>
            <sz val="9"/>
            <color indexed="81"/>
            <rFont val="Tahoma"/>
            <family val="2"/>
          </rPr>
          <t>Author:</t>
        </r>
        <r>
          <rPr>
            <sz val="9"/>
            <color indexed="81"/>
            <rFont val="Tahoma"/>
            <family val="2"/>
          </rPr>
          <t xml:space="preserve">
AR, p62</t>
        </r>
      </text>
    </comment>
    <comment ref="DX68" authorId="0" shapeId="0" xr:uid="{997CE89C-3BD5-4386-A7EA-60D1F0521C7C}">
      <text>
        <r>
          <rPr>
            <b/>
            <sz val="9"/>
            <color indexed="81"/>
            <rFont val="Tahoma"/>
            <family val="2"/>
          </rPr>
          <t>Author:</t>
        </r>
        <r>
          <rPr>
            <sz val="9"/>
            <color indexed="81"/>
            <rFont val="Tahoma"/>
            <family val="2"/>
          </rPr>
          <t xml:space="preserve">
AR pg.61</t>
        </r>
      </text>
    </comment>
    <comment ref="DY68" authorId="0" shapeId="0" xr:uid="{842B6F23-D316-4514-A0CD-BAE899A4795F}">
      <text>
        <r>
          <rPr>
            <b/>
            <sz val="9"/>
            <color indexed="81"/>
            <rFont val="Tahoma"/>
            <family val="2"/>
          </rPr>
          <t>Author:</t>
        </r>
        <r>
          <rPr>
            <sz val="9"/>
            <color indexed="81"/>
            <rFont val="Tahoma"/>
            <family val="2"/>
          </rPr>
          <t xml:space="preserve">
AR 31</t>
        </r>
      </text>
    </comment>
    <comment ref="DZ68" authorId="0" shapeId="0" xr:uid="{F0178970-9F51-47DD-9E93-9FA75A1B6725}">
      <text>
        <r>
          <rPr>
            <b/>
            <sz val="9"/>
            <color indexed="81"/>
            <rFont val="Tahoma"/>
            <family val="2"/>
          </rPr>
          <t>Author:</t>
        </r>
        <r>
          <rPr>
            <sz val="9"/>
            <color indexed="81"/>
            <rFont val="Tahoma"/>
            <family val="2"/>
          </rPr>
          <t xml:space="preserve">
AR pg.73</t>
        </r>
      </text>
    </comment>
    <comment ref="EA68" authorId="0" shapeId="0" xr:uid="{4CFF1B5F-8C84-420F-94CA-70374DA04854}">
      <text>
        <r>
          <rPr>
            <b/>
            <sz val="9"/>
            <color indexed="81"/>
            <rFont val="Tahoma"/>
            <family val="2"/>
          </rPr>
          <t>Author:</t>
        </r>
        <r>
          <rPr>
            <sz val="9"/>
            <color indexed="81"/>
            <rFont val="Tahoma"/>
            <family val="2"/>
          </rPr>
          <t xml:space="preserve">
AR 35</t>
        </r>
      </text>
    </comment>
    <comment ref="EB68" authorId="0" shapeId="0" xr:uid="{4D03F9FF-8E61-4607-B937-AA70E56440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EC68" authorId="0" shapeId="0" xr:uid="{4EE59EB5-86E2-405B-8839-FFB63D13A3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t>
        </r>
      </text>
    </comment>
    <comment ref="ED68" authorId="0" shapeId="0" xr:uid="{6B53DCEC-D00C-4B09-92E0-F9CCA63D80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E69" authorId="0" shapeId="0" xr:uid="{232E8E51-CE45-4BE8-A362-4B18FBC9EC44}">
      <text>
        <r>
          <rPr>
            <b/>
            <sz val="9"/>
            <color indexed="81"/>
            <rFont val="Tahoma"/>
            <family val="2"/>
          </rPr>
          <t>Author:</t>
        </r>
        <r>
          <rPr>
            <sz val="9"/>
            <color indexed="81"/>
            <rFont val="Tahoma"/>
            <family val="2"/>
          </rPr>
          <t xml:space="preserve">
AR pg.22</t>
        </r>
      </text>
    </comment>
    <comment ref="F69" authorId="0" shapeId="0" xr:uid="{300944BC-771E-4CAC-AA40-49D9783E8A7E}">
      <text>
        <r>
          <rPr>
            <b/>
            <sz val="9"/>
            <color indexed="81"/>
            <rFont val="Tahoma"/>
            <family val="2"/>
          </rPr>
          <t>Author:</t>
        </r>
        <r>
          <rPr>
            <sz val="9"/>
            <color indexed="81"/>
            <rFont val="Tahoma"/>
            <family val="2"/>
          </rPr>
          <t xml:space="preserve">
AR pg.35</t>
        </r>
      </text>
    </comment>
    <comment ref="G69" authorId="0" shapeId="0" xr:uid="{DDC813E4-C2F2-4A49-9A73-0DE7BE980A34}">
      <text>
        <r>
          <rPr>
            <b/>
            <sz val="9"/>
            <color indexed="81"/>
            <rFont val="Tahoma"/>
            <family val="2"/>
          </rPr>
          <t>Author:</t>
        </r>
        <r>
          <rPr>
            <sz val="9"/>
            <color indexed="81"/>
            <rFont val="Tahoma"/>
            <family val="2"/>
          </rPr>
          <t xml:space="preserve">
AR pg.24</t>
        </r>
      </text>
    </comment>
    <comment ref="H69" authorId="0" shapeId="0" xr:uid="{07781828-A3DB-42D0-BCA2-D0F9EC47E0C7}">
      <text>
        <r>
          <rPr>
            <b/>
            <sz val="9"/>
            <color indexed="81"/>
            <rFont val="Tahoma"/>
            <family val="2"/>
          </rPr>
          <t>Author:</t>
        </r>
        <r>
          <rPr>
            <sz val="9"/>
            <color indexed="81"/>
            <rFont val="Tahoma"/>
            <family val="2"/>
          </rPr>
          <t xml:space="preserve">
AR, p53</t>
        </r>
      </text>
    </comment>
    <comment ref="I69" authorId="0" shapeId="0" xr:uid="{C60F5BCA-BD3F-445C-BB64-966A0E596628}">
      <text>
        <r>
          <rPr>
            <b/>
            <sz val="9"/>
            <color indexed="81"/>
            <rFont val="Tahoma"/>
            <family val="2"/>
          </rPr>
          <t>Author:</t>
        </r>
        <r>
          <rPr>
            <sz val="9"/>
            <color indexed="81"/>
            <rFont val="Tahoma"/>
            <family val="2"/>
          </rPr>
          <t xml:space="preserve">
AR pg.68</t>
        </r>
      </text>
    </comment>
    <comment ref="J69" authorId="0" shapeId="0" xr:uid="{015D46B7-90C0-482A-BFEE-CCB159F90473}">
      <text>
        <r>
          <rPr>
            <b/>
            <sz val="9"/>
            <color indexed="81"/>
            <rFont val="Tahoma"/>
            <family val="2"/>
          </rPr>
          <t>Author:</t>
        </r>
        <r>
          <rPr>
            <sz val="9"/>
            <color indexed="81"/>
            <rFont val="Tahoma"/>
            <family val="2"/>
          </rPr>
          <t xml:space="preserve">
AR pg.33</t>
        </r>
      </text>
    </comment>
    <comment ref="L69" authorId="0" shapeId="0" xr:uid="{23CAD35D-F22A-45B4-A025-5B682B2F390F}">
      <text>
        <r>
          <rPr>
            <b/>
            <sz val="9"/>
            <color indexed="81"/>
            <rFont val="Tahoma"/>
            <family val="2"/>
          </rPr>
          <t>Author:</t>
        </r>
        <r>
          <rPr>
            <sz val="9"/>
            <color indexed="81"/>
            <rFont val="Tahoma"/>
            <family val="2"/>
          </rPr>
          <t xml:space="preserve">
AR, p25</t>
        </r>
      </text>
    </comment>
    <comment ref="N69" authorId="0" shapeId="0" xr:uid="{97521E40-5D96-4411-B892-88A144840D64}">
      <text>
        <r>
          <rPr>
            <b/>
            <sz val="9"/>
            <color indexed="81"/>
            <rFont val="Tahoma"/>
            <family val="2"/>
          </rPr>
          <t>Author:</t>
        </r>
        <r>
          <rPr>
            <sz val="9"/>
            <color indexed="81"/>
            <rFont val="Tahoma"/>
            <family val="2"/>
          </rPr>
          <t xml:space="preserve">
AR, p39</t>
        </r>
      </text>
    </comment>
    <comment ref="O69" authorId="0" shapeId="0" xr:uid="{A15EEF1E-8518-4FD4-B5DA-C123598BA378}">
      <text>
        <r>
          <rPr>
            <b/>
            <sz val="9"/>
            <color indexed="81"/>
            <rFont val="Tahoma"/>
            <family val="2"/>
          </rPr>
          <t>Author:</t>
        </r>
        <r>
          <rPr>
            <sz val="9"/>
            <color indexed="81"/>
            <rFont val="Tahoma"/>
            <family val="2"/>
          </rPr>
          <t xml:space="preserve">
AR, p33</t>
        </r>
      </text>
    </comment>
    <comment ref="P69" authorId="0" shapeId="0" xr:uid="{98C5C9F3-E5F3-48D0-BA3F-E5FA96B9B305}">
      <text>
        <r>
          <rPr>
            <b/>
            <sz val="9"/>
            <color indexed="81"/>
            <rFont val="Tahoma"/>
            <family val="2"/>
          </rPr>
          <t>Author:</t>
        </r>
        <r>
          <rPr>
            <sz val="9"/>
            <color indexed="81"/>
            <rFont val="Tahoma"/>
            <family val="2"/>
          </rPr>
          <t xml:space="preserve">
AR, p30</t>
        </r>
      </text>
    </comment>
    <comment ref="Q69" authorId="0" shapeId="0" xr:uid="{20772B77-3D0B-48DF-92ED-BA736C860C10}">
      <text>
        <r>
          <rPr>
            <b/>
            <sz val="9"/>
            <color indexed="81"/>
            <rFont val="Tahoma"/>
            <family val="2"/>
          </rPr>
          <t>Author:</t>
        </r>
        <r>
          <rPr>
            <sz val="9"/>
            <color indexed="81"/>
            <rFont val="Tahoma"/>
            <family val="2"/>
          </rPr>
          <t xml:space="preserve">
AR, p112</t>
        </r>
      </text>
    </comment>
    <comment ref="R69" authorId="0" shapeId="0" xr:uid="{876F223E-74E0-4983-8178-BC8FD4AC5C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S69" authorId="0" shapeId="0" xr:uid="{86AF7563-F6A6-4C31-85B5-DDA8D66EBBD9}">
      <text>
        <r>
          <rPr>
            <b/>
            <sz val="9"/>
            <color indexed="81"/>
            <rFont val="Tahoma"/>
            <family val="2"/>
          </rPr>
          <t>Author:</t>
        </r>
        <r>
          <rPr>
            <sz val="9"/>
            <color indexed="81"/>
            <rFont val="Tahoma"/>
            <family val="2"/>
          </rPr>
          <t xml:space="preserve">
AR, p22</t>
        </r>
      </text>
    </comment>
    <comment ref="T69" authorId="0" shapeId="0" xr:uid="{9CBF4FE0-C0A2-489D-BA18-0DE0F3E493C9}">
      <text>
        <r>
          <rPr>
            <b/>
            <sz val="9"/>
            <color indexed="81"/>
            <rFont val="Tahoma"/>
            <family val="2"/>
          </rPr>
          <t>Author:</t>
        </r>
        <r>
          <rPr>
            <sz val="9"/>
            <color indexed="81"/>
            <rFont val="Tahoma"/>
            <family val="2"/>
          </rPr>
          <t xml:space="preserve">
AR pg.62</t>
        </r>
      </text>
    </comment>
    <comment ref="U69" authorId="0" shapeId="0" xr:uid="{3E5E0ED7-B24C-41E2-BEC8-070DB221FC60}">
      <text>
        <r>
          <rPr>
            <b/>
            <sz val="9"/>
            <color indexed="81"/>
            <rFont val="Tahoma"/>
            <family val="2"/>
          </rPr>
          <t>Author:</t>
        </r>
        <r>
          <rPr>
            <sz val="9"/>
            <color indexed="81"/>
            <rFont val="Tahoma"/>
            <family val="2"/>
          </rPr>
          <t xml:space="preserve">
AR pg 65</t>
        </r>
      </text>
    </comment>
    <comment ref="V69" authorId="0" shapeId="0" xr:uid="{107D7134-67D2-4E55-B760-278D8EA2E40B}">
      <text>
        <r>
          <rPr>
            <b/>
            <sz val="9"/>
            <color indexed="81"/>
            <rFont val="Tahoma"/>
            <family val="2"/>
          </rPr>
          <t>Author:</t>
        </r>
        <r>
          <rPr>
            <sz val="9"/>
            <color indexed="81"/>
            <rFont val="Tahoma"/>
            <family val="2"/>
          </rPr>
          <t xml:space="preserve">
AR pg 172</t>
        </r>
      </text>
    </comment>
    <comment ref="W69" authorId="0" shapeId="0" xr:uid="{24DA46F9-9604-456D-BAD3-8838E7D8AF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X69" authorId="0" shapeId="0" xr:uid="{4CBEB999-6189-4892-92A5-40D267C9BC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Y69" authorId="0" shapeId="0" xr:uid="{066BE933-8831-45EE-A980-D0BBCD3FC7A1}">
      <text>
        <r>
          <rPr>
            <b/>
            <sz val="9"/>
            <color indexed="81"/>
            <rFont val="Tahoma"/>
            <family val="2"/>
          </rPr>
          <t>Author:</t>
        </r>
        <r>
          <rPr>
            <sz val="9"/>
            <color indexed="81"/>
            <rFont val="Tahoma"/>
            <family val="2"/>
          </rPr>
          <t xml:space="preserve">
AR p. 62, Remuneration of Directors and the CEO</t>
        </r>
      </text>
    </comment>
    <comment ref="Z69" authorId="0" shapeId="0" xr:uid="{B2D53F02-02DC-4A3C-B113-BFFBAC33339D}">
      <text>
        <r>
          <rPr>
            <b/>
            <sz val="9"/>
            <color indexed="81"/>
            <rFont val="Tahoma"/>
            <family val="2"/>
          </rPr>
          <t>Author:</t>
        </r>
        <r>
          <rPr>
            <sz val="9"/>
            <color indexed="81"/>
            <rFont val="Tahoma"/>
            <family val="2"/>
          </rPr>
          <t xml:space="preserve">
AR pg 48</t>
        </r>
      </text>
    </comment>
    <comment ref="AA69" authorId="0" shapeId="0" xr:uid="{EC98D4F7-48B6-4901-89BB-17B0DD862209}">
      <text>
        <r>
          <rPr>
            <b/>
            <sz val="9"/>
            <color indexed="81"/>
            <rFont val="Tahoma"/>
            <family val="2"/>
          </rPr>
          <t>Author:</t>
        </r>
        <r>
          <rPr>
            <sz val="9"/>
            <color indexed="81"/>
            <rFont val="Tahoma"/>
            <family val="2"/>
          </rPr>
          <t xml:space="preserve">
AR pg 45</t>
        </r>
      </text>
    </comment>
    <comment ref="AB69" authorId="0" shapeId="0" xr:uid="{5178FD8C-5B84-4A8D-A36D-C8AF0F6B76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C69" authorId="0" shapeId="0" xr:uid="{796576E4-3B6B-4745-95B3-B18B3282EC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E69" authorId="0" shapeId="0" xr:uid="{39EB8777-9CFC-4789-9F43-3B8C18F61D02}">
      <text>
        <r>
          <rPr>
            <b/>
            <sz val="9"/>
            <color indexed="81"/>
            <rFont val="Tahoma"/>
            <family val="2"/>
          </rPr>
          <t>Author:</t>
        </r>
        <r>
          <rPr>
            <sz val="9"/>
            <color indexed="81"/>
            <rFont val="Tahoma"/>
            <family val="2"/>
          </rPr>
          <t xml:space="preserve">
AR pg.44</t>
        </r>
      </text>
    </comment>
    <comment ref="AF69" authorId="4" shapeId="0" xr:uid="{2B19416D-5280-44A1-B92D-BE01A828EFB9}">
      <text>
        <r>
          <rPr>
            <b/>
            <sz val="9"/>
            <color indexed="81"/>
            <rFont val="Tahoma"/>
            <family val="2"/>
          </rPr>
          <t>Chua Cheng Tat:</t>
        </r>
        <r>
          <rPr>
            <sz val="9"/>
            <color indexed="81"/>
            <rFont val="Tahoma"/>
            <family val="2"/>
          </rPr>
          <t xml:space="preserve">
AR pg.23</t>
        </r>
      </text>
    </comment>
    <comment ref="AG69" authorId="0" shapeId="0" xr:uid="{950A5BBC-B31E-4A86-9DC3-352EA86D00D9}">
      <text>
        <r>
          <rPr>
            <b/>
            <sz val="9"/>
            <color indexed="81"/>
            <rFont val="Tahoma"/>
            <family val="2"/>
          </rPr>
          <t>Author:</t>
        </r>
        <r>
          <rPr>
            <sz val="9"/>
            <color indexed="81"/>
            <rFont val="Tahoma"/>
            <family val="2"/>
          </rPr>
          <t xml:space="preserve">
AR pg.45</t>
        </r>
      </text>
    </comment>
    <comment ref="AH69" authorId="0" shapeId="0" xr:uid="{B93AE57D-5BD0-40AA-A392-505166EC640F}">
      <text>
        <r>
          <rPr>
            <b/>
            <sz val="9"/>
            <color indexed="81"/>
            <rFont val="Tahoma"/>
            <family val="2"/>
          </rPr>
          <t>Author:</t>
        </r>
        <r>
          <rPr>
            <sz val="9"/>
            <color indexed="81"/>
            <rFont val="Tahoma"/>
            <family val="2"/>
          </rPr>
          <t xml:space="preserve">
AR pg.25</t>
        </r>
      </text>
    </comment>
    <comment ref="AI69" authorId="0" shapeId="0" xr:uid="{5058D77F-57A0-40B5-8953-EF6C040A70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 above 1,000,000</t>
        </r>
      </text>
    </comment>
    <comment ref="AJ69" authorId="0" shapeId="0" xr:uid="{02E4799D-88D9-45DA-823F-0047771742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p.116</t>
        </r>
      </text>
    </comment>
    <comment ref="AK69" authorId="0" shapeId="0" xr:uid="{B68DC01B-8819-4520-9C34-C3C0FB15A8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L69" authorId="0" shapeId="0" xr:uid="{560A396C-9EA5-405A-84D5-35776044CE5E}">
      <text>
        <r>
          <rPr>
            <b/>
            <sz val="9"/>
            <color indexed="81"/>
            <rFont val="Tahoma"/>
            <family val="2"/>
          </rPr>
          <t>Author:</t>
        </r>
        <r>
          <rPr>
            <sz val="9"/>
            <color indexed="81"/>
            <rFont val="Tahoma"/>
            <family val="2"/>
          </rPr>
          <t xml:space="preserve">
ar 50</t>
        </r>
      </text>
    </comment>
    <comment ref="AM69" authorId="0" shapeId="0" xr:uid="{4169DD61-9AC5-4C6E-A286-7D686F5D2DCF}">
      <text>
        <r>
          <rPr>
            <b/>
            <sz val="9"/>
            <color indexed="81"/>
            <rFont val="Tahoma"/>
            <family val="2"/>
          </rPr>
          <t>Author:</t>
        </r>
        <r>
          <rPr>
            <sz val="9"/>
            <color indexed="81"/>
            <rFont val="Tahoma"/>
            <family val="2"/>
          </rPr>
          <t xml:space="preserve">
AR pg.55</t>
        </r>
      </text>
    </comment>
    <comment ref="AN69" authorId="0" shapeId="0" xr:uid="{0D6A4519-4736-45B9-AC09-31F180E770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P.122</t>
        </r>
      </text>
    </comment>
    <comment ref="AP69" authorId="3" shapeId="0" xr:uid="{F8901C15-577A-4E5E-BC3F-4A002F3D6F42}">
      <text>
        <r>
          <rPr>
            <b/>
            <sz val="9"/>
            <color indexed="81"/>
            <rFont val="Tahoma"/>
            <family val="2"/>
          </rPr>
          <t>Jun Hui:</t>
        </r>
        <r>
          <rPr>
            <sz val="9"/>
            <color indexed="81"/>
            <rFont val="Tahoma"/>
            <family val="2"/>
          </rPr>
          <t xml:space="preserve">
AR,49</t>
        </r>
      </text>
    </comment>
    <comment ref="AQ69" authorId="0" shapeId="0" xr:uid="{D1BF761D-3EC8-4014-8DC7-BC3BA3443F11}">
      <text>
        <r>
          <rPr>
            <b/>
            <sz val="9"/>
            <color indexed="81"/>
            <rFont val="Tahoma"/>
            <family val="2"/>
          </rPr>
          <t>Author:</t>
        </r>
        <r>
          <rPr>
            <sz val="9"/>
            <color indexed="81"/>
            <rFont val="Tahoma"/>
            <family val="2"/>
          </rPr>
          <t xml:space="preserve">
AR, p. 35</t>
        </r>
      </text>
    </comment>
    <comment ref="AR69" authorId="0" shapeId="0" xr:uid="{1783BA8A-53D7-41D0-9FDD-ACB432406D1C}">
      <text>
        <r>
          <rPr>
            <b/>
            <sz val="9"/>
            <color indexed="81"/>
            <rFont val="Tahoma"/>
            <family val="2"/>
          </rPr>
          <t>Author:</t>
        </r>
        <r>
          <rPr>
            <sz val="9"/>
            <color indexed="81"/>
            <rFont val="Tahoma"/>
            <family val="2"/>
          </rPr>
          <t xml:space="preserve">
AR,16</t>
        </r>
      </text>
    </comment>
    <comment ref="AS69" authorId="0" shapeId="0" xr:uid="{66E85827-563D-4A00-9FC1-7C96300F9813}">
      <text>
        <r>
          <rPr>
            <b/>
            <sz val="9"/>
            <color indexed="81"/>
            <rFont val="Tahoma"/>
            <family val="2"/>
          </rPr>
          <t>Author:</t>
        </r>
        <r>
          <rPr>
            <sz val="9"/>
            <color indexed="81"/>
            <rFont val="Tahoma"/>
            <family val="2"/>
          </rPr>
          <t xml:space="preserve">
AR, pg 27</t>
        </r>
      </text>
    </comment>
    <comment ref="AT69" authorId="0" shapeId="0" xr:uid="{A0E39ED0-1BD3-42B5-8E14-0BAC55E4FDD6}">
      <text>
        <r>
          <rPr>
            <b/>
            <sz val="9"/>
            <color indexed="81"/>
            <rFont val="Tahoma"/>
            <family val="2"/>
          </rPr>
          <t>Author:</t>
        </r>
        <r>
          <rPr>
            <sz val="9"/>
            <color indexed="81"/>
            <rFont val="Tahoma"/>
            <family val="2"/>
          </rPr>
          <t xml:space="preserve">
AR, governance report, pg 24</t>
        </r>
      </text>
    </comment>
    <comment ref="AU69" authorId="0" shapeId="0" xr:uid="{387F3953-1D36-4D1B-AC6E-18CB827702C5}">
      <text>
        <r>
          <rPr>
            <b/>
            <sz val="9"/>
            <color indexed="81"/>
            <rFont val="Tahoma"/>
            <family val="2"/>
          </rPr>
          <t>Author:</t>
        </r>
        <r>
          <rPr>
            <sz val="9"/>
            <color indexed="81"/>
            <rFont val="Tahoma"/>
            <family val="2"/>
          </rPr>
          <t xml:space="preserve">
AR, 42</t>
        </r>
      </text>
    </comment>
    <comment ref="AV69" authorId="0" shapeId="0" xr:uid="{5810F131-B39E-4D46-A360-018BC89FAF02}">
      <text>
        <r>
          <rPr>
            <b/>
            <sz val="9"/>
            <color indexed="81"/>
            <rFont val="Tahoma"/>
            <family val="2"/>
          </rPr>
          <t>Author:</t>
        </r>
        <r>
          <rPr>
            <sz val="9"/>
            <color indexed="81"/>
            <rFont val="Tahoma"/>
            <family val="2"/>
          </rPr>
          <t xml:space="preserve">
AR, 27</t>
        </r>
      </text>
    </comment>
    <comment ref="AW69" authorId="0" shapeId="0" xr:uid="{E4DBBA2A-C007-4FFB-A78F-9AE61EE86645}">
      <text>
        <r>
          <rPr>
            <b/>
            <sz val="9"/>
            <color indexed="81"/>
            <rFont val="Tahoma"/>
            <family val="2"/>
          </rPr>
          <t>Author:</t>
        </r>
        <r>
          <rPr>
            <sz val="9"/>
            <color indexed="81"/>
            <rFont val="Tahoma"/>
            <family val="2"/>
          </rPr>
          <t xml:space="preserve">
AR,32</t>
        </r>
      </text>
    </comment>
    <comment ref="AX69" authorId="0" shapeId="0" xr:uid="{669A0AD3-BD7C-48D1-B1B9-0EA696570192}">
      <text>
        <r>
          <rPr>
            <b/>
            <sz val="9"/>
            <color indexed="81"/>
            <rFont val="Tahoma"/>
            <family val="2"/>
          </rPr>
          <t>Author:</t>
        </r>
        <r>
          <rPr>
            <sz val="9"/>
            <color indexed="81"/>
            <rFont val="Tahoma"/>
            <family val="2"/>
          </rPr>
          <t xml:space="preserve">
AR, 33</t>
        </r>
      </text>
    </comment>
    <comment ref="AY69" authorId="0" shapeId="0" xr:uid="{66EB60D3-F5CD-417D-9724-D941A6BA0EBB}">
      <text>
        <r>
          <rPr>
            <b/>
            <sz val="9"/>
            <color indexed="81"/>
            <rFont val="Tahoma"/>
            <family val="2"/>
          </rPr>
          <t>Author:</t>
        </r>
        <r>
          <rPr>
            <sz val="9"/>
            <color indexed="81"/>
            <rFont val="Tahoma"/>
            <family val="2"/>
          </rPr>
          <t xml:space="preserve">
AR, p. 208</t>
        </r>
      </text>
    </comment>
    <comment ref="AZ69" authorId="0" shapeId="0" xr:uid="{5E85E201-6BB6-48A5-962A-4ADBDCA9A5A8}">
      <text>
        <r>
          <rPr>
            <b/>
            <sz val="9"/>
            <color indexed="81"/>
            <rFont val="Tahoma"/>
            <family val="2"/>
          </rPr>
          <t>Author:</t>
        </r>
        <r>
          <rPr>
            <sz val="9"/>
            <color indexed="81"/>
            <rFont val="Tahoma"/>
            <family val="2"/>
          </rPr>
          <t xml:space="preserve">
AR, p. 37</t>
        </r>
      </text>
    </comment>
    <comment ref="BA69" authorId="0" shapeId="0" xr:uid="{7CB420F6-AACA-4A60-97F1-6B5F06DAC228}">
      <text>
        <r>
          <rPr>
            <b/>
            <sz val="9"/>
            <color indexed="81"/>
            <rFont val="Tahoma"/>
            <family val="2"/>
          </rPr>
          <t>Author:</t>
        </r>
        <r>
          <rPr>
            <sz val="9"/>
            <color indexed="81"/>
            <rFont val="Tahoma"/>
            <family val="2"/>
          </rPr>
          <t xml:space="preserve">
AR, p123</t>
        </r>
      </text>
    </comment>
    <comment ref="BB69" authorId="0" shapeId="0" xr:uid="{41730FB0-4B11-44E5-BD2D-53B8E3A18AB5}">
      <text>
        <r>
          <rPr>
            <b/>
            <sz val="9"/>
            <color indexed="81"/>
            <rFont val="Tahoma"/>
            <family val="2"/>
          </rPr>
          <t>Author:</t>
        </r>
        <r>
          <rPr>
            <sz val="9"/>
            <color indexed="81"/>
            <rFont val="Tahoma"/>
            <family val="2"/>
          </rPr>
          <t xml:space="preserve">
AR, pg 32</t>
        </r>
      </text>
    </comment>
    <comment ref="BC69" authorId="0" shapeId="0" xr:uid="{D352DA06-AF95-42A5-A991-3A23A66A4A97}">
      <text>
        <r>
          <rPr>
            <b/>
            <sz val="9"/>
            <color indexed="81"/>
            <rFont val="Tahoma"/>
            <family val="2"/>
          </rPr>
          <t>Author:</t>
        </r>
        <r>
          <rPr>
            <sz val="9"/>
            <color indexed="81"/>
            <rFont val="Tahoma"/>
            <family val="2"/>
          </rPr>
          <t xml:space="preserve">
AR, p. 56</t>
        </r>
      </text>
    </comment>
    <comment ref="BD69" authorId="0" shapeId="0" xr:uid="{57650F6D-200B-425A-AD19-3F758E52D925}">
      <text>
        <r>
          <rPr>
            <b/>
            <sz val="9"/>
            <color indexed="81"/>
            <rFont val="Tahoma"/>
            <family val="2"/>
          </rPr>
          <t>Author:</t>
        </r>
        <r>
          <rPr>
            <sz val="9"/>
            <color indexed="81"/>
            <rFont val="Tahoma"/>
            <family val="2"/>
          </rPr>
          <t xml:space="preserve">
AR, p. 85</t>
        </r>
      </text>
    </comment>
    <comment ref="BE69" authorId="0" shapeId="0" xr:uid="{F4A3E677-CC17-4247-BC57-D031D8F02C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"250k and below"</t>
        </r>
      </text>
    </comment>
    <comment ref="BF69" authorId="0" shapeId="0" xr:uid="{A4243C42-8789-42E7-83B4-BC76C6DDCA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below 250k</t>
        </r>
      </text>
    </comment>
    <comment ref="BG69" authorId="0" shapeId="0" xr:uid="{E98C5E9C-BB96-4D90-A6FC-5CC05123C8A5}">
      <text>
        <r>
          <rPr>
            <b/>
            <sz val="9"/>
            <color indexed="81"/>
            <rFont val="Tahoma"/>
            <family val="2"/>
          </rPr>
          <t>Author:</t>
        </r>
        <r>
          <rPr>
            <sz val="9"/>
            <color indexed="81"/>
            <rFont val="Tahoma"/>
            <family val="2"/>
          </rPr>
          <t xml:space="preserve">
AR p. 72</t>
        </r>
      </text>
    </comment>
    <comment ref="BH69" authorId="3" shapeId="0" xr:uid="{14CADC79-93A3-47EB-B4EB-BCDD9AB82871}">
      <text>
        <r>
          <rPr>
            <b/>
            <sz val="9"/>
            <color indexed="81"/>
            <rFont val="Tahoma"/>
            <family val="2"/>
          </rPr>
          <t>Jun Hui:</t>
        </r>
        <r>
          <rPr>
            <sz val="9"/>
            <color indexed="81"/>
            <rFont val="Tahoma"/>
            <family val="2"/>
          </rPr>
          <t xml:space="preserve">
AR,46</t>
        </r>
      </text>
    </comment>
    <comment ref="BI69" authorId="0" shapeId="0" xr:uid="{E75FFE25-B349-4FB9-9932-C0EDC3BE15CA}">
      <text>
        <r>
          <rPr>
            <b/>
            <sz val="9"/>
            <color indexed="81"/>
            <rFont val="Tahoma"/>
            <family val="2"/>
          </rPr>
          <t>Author:</t>
        </r>
        <r>
          <rPr>
            <sz val="9"/>
            <color indexed="81"/>
            <rFont val="Tahoma"/>
            <family val="2"/>
          </rPr>
          <t xml:space="preserve">
AR p. 46</t>
        </r>
      </text>
    </comment>
    <comment ref="BJ69" authorId="0" shapeId="0" xr:uid="{D076E8D4-1577-4DAF-980A-33A2E348CC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BK69" authorId="0" shapeId="0" xr:uid="{90EF0F13-2DE5-4321-8F1B-87F0F7BF3DD5}">
      <text>
        <r>
          <rPr>
            <b/>
            <sz val="9"/>
            <color indexed="81"/>
            <rFont val="Tahoma"/>
            <family val="2"/>
          </rPr>
          <t>Author:</t>
        </r>
        <r>
          <rPr>
            <sz val="9"/>
            <color indexed="81"/>
            <rFont val="Tahoma"/>
            <family val="2"/>
          </rPr>
          <t xml:space="preserve">
AR, p. 76</t>
        </r>
      </text>
    </comment>
    <comment ref="BL69" authorId="0" shapeId="0" xr:uid="{A6D91637-2541-4F68-853E-EF2167A18B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t>
        </r>
      </text>
    </comment>
    <comment ref="BM69" authorId="0" shapeId="0" xr:uid="{9FFF5827-C532-499B-BB7C-6CE7A887F0DC}">
      <text>
        <r>
          <rPr>
            <b/>
            <sz val="9"/>
            <color indexed="81"/>
            <rFont val="Tahoma"/>
            <family val="2"/>
          </rPr>
          <t>Author:</t>
        </r>
        <r>
          <rPr>
            <sz val="9"/>
            <color indexed="81"/>
            <rFont val="Tahoma"/>
            <family val="2"/>
          </rPr>
          <t xml:space="preserve">
AR, p65</t>
        </r>
      </text>
    </comment>
    <comment ref="BN69" authorId="0" shapeId="0" xr:uid="{48E32B97-6D2B-4728-98BA-32BBCD8C6E73}">
      <text>
        <r>
          <rPr>
            <b/>
            <sz val="9"/>
            <color indexed="81"/>
            <rFont val="Tahoma"/>
            <family val="2"/>
          </rPr>
          <t>Author:</t>
        </r>
        <r>
          <rPr>
            <sz val="9"/>
            <color indexed="81"/>
            <rFont val="Tahoma"/>
            <family val="2"/>
          </rPr>
          <t xml:space="preserve">
AR, p30</t>
        </r>
      </text>
    </comment>
    <comment ref="BO69" authorId="0" shapeId="0" xr:uid="{D15A385E-EA68-43D2-9D47-CF4FAF6D27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CEO</t>
        </r>
      </text>
    </comment>
    <comment ref="BP69" authorId="0" shapeId="0" xr:uid="{9C066A30-A4D1-4A6C-9CC0-80E6C09F0476}">
      <text>
        <r>
          <rPr>
            <b/>
            <sz val="9"/>
            <color indexed="81"/>
            <rFont val="Tahoma"/>
            <family val="2"/>
          </rPr>
          <t>Author:</t>
        </r>
        <r>
          <rPr>
            <sz val="9"/>
            <color indexed="81"/>
            <rFont val="Tahoma"/>
            <family val="2"/>
          </rPr>
          <t xml:space="preserve">
AR, p86</t>
        </r>
      </text>
    </comment>
    <comment ref="BR69" authorId="0" shapeId="0" xr:uid="{CB417BBC-73E1-4DE1-931C-28C7B8EA9567}">
      <text>
        <r>
          <rPr>
            <b/>
            <sz val="9"/>
            <color indexed="81"/>
            <rFont val="Tahoma"/>
            <family val="2"/>
          </rPr>
          <t>Author:</t>
        </r>
        <r>
          <rPr>
            <sz val="9"/>
            <color indexed="81"/>
            <rFont val="Tahoma"/>
            <family val="2"/>
          </rPr>
          <t xml:space="preserve">
AR, p100</t>
        </r>
      </text>
    </comment>
    <comment ref="BS69" authorId="0" shapeId="0" xr:uid="{3336D7FD-6D46-4DDF-B761-6501F7AA2931}">
      <text>
        <r>
          <rPr>
            <b/>
            <sz val="9"/>
            <color indexed="81"/>
            <rFont val="Tahoma"/>
            <family val="2"/>
          </rPr>
          <t>Author:</t>
        </r>
        <r>
          <rPr>
            <sz val="9"/>
            <color indexed="81"/>
            <rFont val="Tahoma"/>
            <family val="2"/>
          </rPr>
          <t xml:space="preserve">
AR, p81</t>
        </r>
      </text>
    </comment>
    <comment ref="BT69" authorId="0" shapeId="0" xr:uid="{503CDC66-3D47-473E-8FCB-C1AEA64559B8}">
      <text>
        <r>
          <rPr>
            <b/>
            <sz val="9"/>
            <color indexed="81"/>
            <rFont val="Tahoma"/>
            <family val="2"/>
          </rPr>
          <t>Author:</t>
        </r>
        <r>
          <rPr>
            <sz val="9"/>
            <color indexed="81"/>
            <rFont val="Tahoma"/>
            <family val="2"/>
          </rPr>
          <t xml:space="preserve">
AR, p91</t>
        </r>
      </text>
    </comment>
    <comment ref="BU69" authorId="0" shapeId="0" xr:uid="{6B7968F2-0903-42A9-A791-86C17EB097A8}">
      <text>
        <r>
          <rPr>
            <b/>
            <sz val="9"/>
            <color indexed="81"/>
            <rFont val="Tahoma"/>
            <family val="2"/>
          </rPr>
          <t>Author:</t>
        </r>
        <r>
          <rPr>
            <sz val="9"/>
            <color indexed="81"/>
            <rFont val="Tahoma"/>
            <family val="2"/>
          </rPr>
          <t xml:space="preserve">
AR, p45</t>
        </r>
      </text>
    </comment>
    <comment ref="BV69" authorId="0" shapeId="0" xr:uid="{B54D64D7-8C74-4FEE-84C6-4D0DC248F54D}">
      <text>
        <r>
          <rPr>
            <b/>
            <sz val="9"/>
            <color indexed="81"/>
            <rFont val="Tahoma"/>
            <family val="2"/>
          </rPr>
          <t>Author:</t>
        </r>
        <r>
          <rPr>
            <sz val="9"/>
            <color indexed="81"/>
            <rFont val="Tahoma"/>
            <family val="2"/>
          </rPr>
          <t xml:space="preserve">
AR 67</t>
        </r>
      </text>
    </comment>
    <comment ref="BW69" authorId="0" shapeId="0" xr:uid="{90D507CA-4C53-47BD-A9B2-E1C4426AC323}">
      <text>
        <r>
          <rPr>
            <b/>
            <sz val="9"/>
            <color indexed="81"/>
            <rFont val="Tahoma"/>
            <family val="2"/>
          </rPr>
          <t>Author:</t>
        </r>
        <r>
          <rPr>
            <sz val="9"/>
            <color indexed="81"/>
            <rFont val="Tahoma"/>
            <family val="2"/>
          </rPr>
          <t xml:space="preserve">
AR, p129</t>
        </r>
      </text>
    </comment>
    <comment ref="BX69" authorId="0" shapeId="0" xr:uid="{0B3513AB-293D-404F-A566-D602204E4A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69" authorId="0" shapeId="0" xr:uid="{74C4DE74-E086-43FD-B18B-66660306FC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BZ69" authorId="0" shapeId="0" xr:uid="{7ADA7F58-BA3B-43C2-95DB-FC45181B7E5F}">
      <text>
        <r>
          <rPr>
            <b/>
            <sz val="9"/>
            <color indexed="81"/>
            <rFont val="Tahoma"/>
            <family val="2"/>
          </rPr>
          <t>Author:</t>
        </r>
        <r>
          <rPr>
            <sz val="9"/>
            <color indexed="81"/>
            <rFont val="Tahoma"/>
            <family val="2"/>
          </rPr>
          <t xml:space="preserve">
AR pg 50</t>
        </r>
      </text>
    </comment>
    <comment ref="CA69" authorId="0" shapeId="0" xr:uid="{9AFF7986-AAF2-46F5-BDF3-7D21AB2377F5}">
      <text>
        <r>
          <rPr>
            <b/>
            <sz val="9"/>
            <color indexed="81"/>
            <rFont val="Tahoma"/>
            <family val="2"/>
          </rPr>
          <t>Author:</t>
        </r>
        <r>
          <rPr>
            <sz val="9"/>
            <color indexed="81"/>
            <rFont val="Tahoma"/>
            <family val="2"/>
          </rPr>
          <t xml:space="preserve">
AR pg 91</t>
        </r>
      </text>
    </comment>
    <comment ref="CB69" authorId="0" shapeId="0" xr:uid="{6D5C6E5B-756A-460C-93A6-2DBE888FDDE8}">
      <text>
        <r>
          <rPr>
            <b/>
            <sz val="9"/>
            <color indexed="81"/>
            <rFont val="Tahoma"/>
            <family val="2"/>
          </rPr>
          <t>Author:</t>
        </r>
        <r>
          <rPr>
            <sz val="9"/>
            <color indexed="81"/>
            <rFont val="Tahoma"/>
            <family val="2"/>
          </rPr>
          <t xml:space="preserve">
AR pg.202</t>
        </r>
      </text>
    </comment>
    <comment ref="CD69" authorId="0" shapeId="0" xr:uid="{629A70E0-573D-45C2-BA7B-79BC227E81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CE69" authorId="0" shapeId="0" xr:uid="{89D61C67-FA58-4DDA-AB1A-308FAD627A44}">
      <text>
        <r>
          <rPr>
            <b/>
            <sz val="9"/>
            <color indexed="81"/>
            <rFont val="Tahoma"/>
            <family val="2"/>
          </rPr>
          <t>Author:</t>
        </r>
        <r>
          <rPr>
            <sz val="9"/>
            <color indexed="81"/>
            <rFont val="Tahoma"/>
            <family val="2"/>
          </rPr>
          <t xml:space="preserve">
AR pg 58</t>
        </r>
      </text>
    </comment>
    <comment ref="CF69" authorId="0" shapeId="0" xr:uid="{9F48221D-2744-4919-AE18-28FFADD09E39}">
      <text>
        <r>
          <rPr>
            <b/>
            <sz val="9"/>
            <color indexed="81"/>
            <rFont val="Tahoma"/>
            <family val="2"/>
          </rPr>
          <t>Author:</t>
        </r>
        <r>
          <rPr>
            <sz val="9"/>
            <color indexed="81"/>
            <rFont val="Tahoma"/>
            <family val="2"/>
          </rPr>
          <t xml:space="preserve">
AR 49</t>
        </r>
      </text>
    </comment>
    <comment ref="CG69" authorId="0" shapeId="0" xr:uid="{1EDC71F6-6311-40A5-9855-0A444BEC6D21}">
      <text>
        <r>
          <rPr>
            <b/>
            <sz val="9"/>
            <color indexed="81"/>
            <rFont val="Tahoma"/>
            <family val="2"/>
          </rPr>
          <t>Author:</t>
        </r>
        <r>
          <rPr>
            <sz val="9"/>
            <color indexed="81"/>
            <rFont val="Tahoma"/>
            <family val="2"/>
          </rPr>
          <t xml:space="preserve">
AR pg 96</t>
        </r>
      </text>
    </comment>
    <comment ref="CI69" authorId="0" shapeId="0" xr:uid="{12DDE7DD-110B-49D4-A3C9-B16123495E45}">
      <text>
        <r>
          <rPr>
            <b/>
            <sz val="9"/>
            <color indexed="81"/>
            <rFont val="Tahoma"/>
            <family val="2"/>
          </rPr>
          <t>Author:</t>
        </r>
        <r>
          <rPr>
            <sz val="9"/>
            <color indexed="81"/>
            <rFont val="Tahoma"/>
            <family val="2"/>
          </rPr>
          <t xml:space="preserve">
AR pg 75</t>
        </r>
      </text>
    </comment>
    <comment ref="CJ69" authorId="0" shapeId="0" xr:uid="{5455C46D-82B3-4E39-937E-EC6E0205DA5B}">
      <text>
        <r>
          <rPr>
            <b/>
            <sz val="9"/>
            <color indexed="81"/>
            <rFont val="Tahoma"/>
            <family val="2"/>
          </rPr>
          <t>Author:</t>
        </r>
        <r>
          <rPr>
            <sz val="9"/>
            <color indexed="81"/>
            <rFont val="Tahoma"/>
            <family val="2"/>
          </rPr>
          <t xml:space="preserve">
ar 46</t>
        </r>
      </text>
    </comment>
    <comment ref="CK69" authorId="0" shapeId="0" xr:uid="{F59DBD2A-6D8C-40E7-9DBC-BB78CD66766F}">
      <text>
        <r>
          <rPr>
            <b/>
            <sz val="9"/>
            <color indexed="81"/>
            <rFont val="Tahoma"/>
            <family val="2"/>
          </rPr>
          <t>Author:</t>
        </r>
        <r>
          <rPr>
            <sz val="9"/>
            <color indexed="81"/>
            <rFont val="Tahoma"/>
            <family val="2"/>
          </rPr>
          <t xml:space="preserve">
AR,70</t>
        </r>
      </text>
    </comment>
    <comment ref="CL69" authorId="0" shapeId="0" xr:uid="{F7C0620C-D6E6-4843-8534-092052D4A60B}">
      <text>
        <r>
          <rPr>
            <b/>
            <sz val="9"/>
            <color indexed="81"/>
            <rFont val="Tahoma"/>
            <family val="2"/>
          </rPr>
          <t>Author:</t>
        </r>
        <r>
          <rPr>
            <sz val="9"/>
            <color indexed="81"/>
            <rFont val="Tahoma"/>
            <family val="2"/>
          </rPr>
          <t xml:space="preserve">
ar 48</t>
        </r>
      </text>
    </comment>
    <comment ref="CM69" authorId="0" shapeId="0" xr:uid="{72C35281-45D5-4B1E-94E7-2B8413599256}">
      <text>
        <r>
          <rPr>
            <b/>
            <sz val="9"/>
            <color indexed="81"/>
            <rFont val="Tahoma"/>
            <family val="2"/>
          </rPr>
          <t>Author:</t>
        </r>
        <r>
          <rPr>
            <sz val="9"/>
            <color indexed="81"/>
            <rFont val="Tahoma"/>
            <family val="2"/>
          </rPr>
          <t xml:space="preserve">
ar 61</t>
        </r>
      </text>
    </comment>
    <comment ref="CN69" authorId="0" shapeId="0" xr:uid="{FC81D0C7-58A0-4EA7-A844-E4672110BB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CO69" authorId="0" shapeId="0" xr:uid="{04BCCD27-3BE5-4665-83F3-87B6848EF9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P69" authorId="0" shapeId="0" xr:uid="{EB98BC72-2A99-45EC-BE85-C9B1F7C4F6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R69" authorId="0" shapeId="0" xr:uid="{30075C1B-D6A2-4919-8AC7-4614F2F3197D}">
      <text>
        <r>
          <rPr>
            <b/>
            <sz val="9"/>
            <color indexed="81"/>
            <rFont val="Tahoma"/>
            <family val="2"/>
          </rPr>
          <t>Author:</t>
        </r>
        <r>
          <rPr>
            <sz val="9"/>
            <color indexed="81"/>
            <rFont val="Tahoma"/>
            <family val="2"/>
          </rPr>
          <t xml:space="preserve">
AR (pdf), p. 21</t>
        </r>
      </text>
    </comment>
    <comment ref="CS69" authorId="0" shapeId="0" xr:uid="{AD1335D8-C3A1-4F3D-8CF4-D29A63D4F757}">
      <text>
        <r>
          <rPr>
            <b/>
            <sz val="9"/>
            <color indexed="81"/>
            <rFont val="Tahoma"/>
            <family val="2"/>
          </rPr>
          <t>Author:</t>
        </r>
        <r>
          <rPr>
            <sz val="9"/>
            <color indexed="81"/>
            <rFont val="Tahoma"/>
            <family val="2"/>
          </rPr>
          <t xml:space="preserve">
AR, p. 56</t>
        </r>
      </text>
    </comment>
    <comment ref="CT69" authorId="0" shapeId="0" xr:uid="{4E216C8F-7785-40A5-BD8D-B6DEFAC13DAA}">
      <text>
        <r>
          <rPr>
            <b/>
            <sz val="9"/>
            <color indexed="81"/>
            <rFont val="Tahoma"/>
            <family val="2"/>
          </rPr>
          <t>Author:</t>
        </r>
        <r>
          <rPr>
            <sz val="9"/>
            <color indexed="81"/>
            <rFont val="Tahoma"/>
            <family val="2"/>
          </rPr>
          <t xml:space="preserve">
AR pg.29</t>
        </r>
      </text>
    </comment>
    <comment ref="CU69" authorId="0" shapeId="0" xr:uid="{B633193C-0BC0-433E-B5E1-A113601E00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 "Mr Sidney Chew Choon Tee S$500,000 – S$750,000</t>
        </r>
      </text>
    </comment>
    <comment ref="CV69" authorId="0" shapeId="0" xr:uid="{50309AEC-4BAC-4D73-BAB6-A94CB26CFD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t>
        </r>
      </text>
    </comment>
    <comment ref="CW69" authorId="0" shapeId="0" xr:uid="{26DCDCB8-2BD9-4C17-A590-9D9E4EA426D7}">
      <text>
        <r>
          <rPr>
            <b/>
            <sz val="9"/>
            <color indexed="81"/>
            <rFont val="Tahoma"/>
            <family val="2"/>
          </rPr>
          <t>Author:</t>
        </r>
        <r>
          <rPr>
            <sz val="9"/>
            <color indexed="81"/>
            <rFont val="Tahoma"/>
            <family val="2"/>
          </rPr>
          <t xml:space="preserve">
AR pg.20</t>
        </r>
      </text>
    </comment>
    <comment ref="CX69" authorId="0" shapeId="0" xr:uid="{35E8501B-2223-4258-A337-D11E049FEEC2}">
      <text>
        <r>
          <rPr>
            <b/>
            <sz val="9"/>
            <color indexed="81"/>
            <rFont val="Tahoma"/>
            <family val="2"/>
          </rPr>
          <t>Author:</t>
        </r>
        <r>
          <rPr>
            <sz val="9"/>
            <color indexed="81"/>
            <rFont val="Tahoma"/>
            <family val="2"/>
          </rPr>
          <t xml:space="preserve">
AR, pg 46</t>
        </r>
      </text>
    </comment>
    <comment ref="CY69" authorId="0" shapeId="0" xr:uid="{A3CBD03F-A542-4BF1-8DAE-86852315DC0E}">
      <text>
        <r>
          <rPr>
            <b/>
            <sz val="9"/>
            <color indexed="81"/>
            <rFont val="Tahoma"/>
            <family val="2"/>
          </rPr>
          <t>Author:</t>
        </r>
        <r>
          <rPr>
            <sz val="9"/>
            <color indexed="81"/>
            <rFont val="Tahoma"/>
            <family val="2"/>
          </rPr>
          <t xml:space="preserve">
AR pg 100</t>
        </r>
      </text>
    </comment>
    <comment ref="CZ69" authorId="0" shapeId="0" xr:uid="{D32CB83B-F6B7-48E6-BABC-C72B23525EF2}">
      <text>
        <r>
          <rPr>
            <b/>
            <sz val="9"/>
            <color indexed="81"/>
            <rFont val="Tahoma"/>
            <family val="2"/>
          </rPr>
          <t>Author:</t>
        </r>
        <r>
          <rPr>
            <sz val="9"/>
            <color indexed="81"/>
            <rFont val="Tahoma"/>
            <family val="2"/>
          </rPr>
          <t xml:space="preserve">
AR,79</t>
        </r>
      </text>
    </comment>
    <comment ref="DA69" authorId="0" shapeId="0" xr:uid="{5283396A-2B84-4240-A028-45EAF5315593}">
      <text>
        <r>
          <rPr>
            <b/>
            <sz val="9"/>
            <color indexed="81"/>
            <rFont val="Tahoma"/>
            <family val="2"/>
          </rPr>
          <t>Author:</t>
        </r>
        <r>
          <rPr>
            <sz val="9"/>
            <color indexed="81"/>
            <rFont val="Tahoma"/>
            <family val="2"/>
          </rPr>
          <t xml:space="preserve">
AR,65</t>
        </r>
      </text>
    </comment>
    <comment ref="DB69" authorId="0" shapeId="0" xr:uid="{9E1A447B-4B48-47F2-9105-7A3772EED9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C69" authorId="0" shapeId="0" xr:uid="{EB24B0EF-3304-4D1B-82AD-E8A9BD2330E9}">
      <text>
        <r>
          <rPr>
            <b/>
            <sz val="9"/>
            <color indexed="81"/>
            <rFont val="Tahoma"/>
            <family val="2"/>
          </rPr>
          <t>Author:</t>
        </r>
        <r>
          <rPr>
            <sz val="9"/>
            <color indexed="81"/>
            <rFont val="Tahoma"/>
            <family val="2"/>
          </rPr>
          <t xml:space="preserve">
AR, p. 94</t>
        </r>
      </text>
    </comment>
    <comment ref="DD69" authorId="0" shapeId="0" xr:uid="{5AEEA573-0C4A-4D59-A262-FC351903CDEC}">
      <text>
        <r>
          <rPr>
            <b/>
            <sz val="9"/>
            <color indexed="81"/>
            <rFont val="Tahoma"/>
            <family val="2"/>
          </rPr>
          <t>Author:</t>
        </r>
        <r>
          <rPr>
            <sz val="9"/>
            <color indexed="81"/>
            <rFont val="Tahoma"/>
            <family val="2"/>
          </rPr>
          <t xml:space="preserve">
AR, p. 217</t>
        </r>
      </text>
    </comment>
    <comment ref="DE69" authorId="0" shapeId="0" xr:uid="{F4B0D549-55C9-4D6C-B8E1-E17ECAF1CCD8}">
      <text>
        <r>
          <rPr>
            <b/>
            <sz val="9"/>
            <color indexed="81"/>
            <rFont val="Tahoma"/>
            <family val="2"/>
          </rPr>
          <t>Author:</t>
        </r>
        <r>
          <rPr>
            <sz val="9"/>
            <color indexed="81"/>
            <rFont val="Tahoma"/>
            <family val="2"/>
          </rPr>
          <t xml:space="preserve">
AR,35</t>
        </r>
      </text>
    </comment>
    <comment ref="DF69" authorId="0" shapeId="0" xr:uid="{3F1270C7-AD97-422E-A5E8-973F75A067F9}">
      <text>
        <r>
          <rPr>
            <b/>
            <sz val="9"/>
            <color indexed="81"/>
            <rFont val="Tahoma"/>
            <family val="2"/>
          </rPr>
          <t>Author:</t>
        </r>
        <r>
          <rPr>
            <sz val="9"/>
            <color indexed="81"/>
            <rFont val="Tahoma"/>
            <family val="2"/>
          </rPr>
          <t xml:space="preserve">
AR pg 54</t>
        </r>
      </text>
    </comment>
    <comment ref="DG69" authorId="0" shapeId="0" xr:uid="{B9AC52FD-44FF-4778-9262-1A97065F4ECB}">
      <text>
        <r>
          <rPr>
            <b/>
            <sz val="9"/>
            <color indexed="81"/>
            <rFont val="Tahoma"/>
            <family val="2"/>
          </rPr>
          <t>Author:</t>
        </r>
        <r>
          <rPr>
            <sz val="9"/>
            <color indexed="81"/>
            <rFont val="Tahoma"/>
            <family val="2"/>
          </rPr>
          <t xml:space="preserve">
AR, p. 30</t>
        </r>
      </text>
    </comment>
    <comment ref="DH69" authorId="0" shapeId="0" xr:uid="{46347384-866F-4FE4-8E44-3940FC1B10F0}">
      <text>
        <r>
          <rPr>
            <b/>
            <sz val="9"/>
            <color indexed="81"/>
            <rFont val="Tahoma"/>
            <family val="2"/>
          </rPr>
          <t>Author:</t>
        </r>
        <r>
          <rPr>
            <sz val="9"/>
            <color indexed="81"/>
            <rFont val="Tahoma"/>
            <family val="2"/>
          </rPr>
          <t xml:space="preserve">
AR pg 145</t>
        </r>
      </text>
    </comment>
    <comment ref="DI69" authorId="0" shapeId="0" xr:uid="{653F2CBA-5755-4A7A-ACBD-5764E590B4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P.79</t>
        </r>
      </text>
    </comment>
    <comment ref="DJ69" authorId="0" shapeId="0" xr:uid="{E947A5FD-4CD7-4369-87F8-366EE24474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K69" authorId="0" shapeId="0" xr:uid="{0FCBF6C5-DF12-416A-BA59-A4614F222FB0}">
      <text>
        <r>
          <rPr>
            <b/>
            <sz val="9"/>
            <color indexed="81"/>
            <rFont val="Tahoma"/>
            <family val="2"/>
          </rPr>
          <t>Author:</t>
        </r>
        <r>
          <rPr>
            <sz val="9"/>
            <color indexed="81"/>
            <rFont val="Tahoma"/>
            <family val="2"/>
          </rPr>
          <t xml:space="preserve">
AR pg 116</t>
        </r>
      </text>
    </comment>
    <comment ref="DL69" authorId="0" shapeId="0" xr:uid="{381EE74B-034A-4C5E-B5F9-82DFA8CE2B3F}">
      <text>
        <r>
          <rPr>
            <b/>
            <sz val="9"/>
            <color indexed="81"/>
            <rFont val="Tahoma"/>
            <family val="2"/>
          </rPr>
          <t>Author:</t>
        </r>
        <r>
          <rPr>
            <sz val="9"/>
            <color indexed="81"/>
            <rFont val="Tahoma"/>
            <family val="2"/>
          </rPr>
          <t xml:space="preserve">
AR pg 86</t>
        </r>
      </text>
    </comment>
    <comment ref="DM69" authorId="0" shapeId="0" xr:uid="{D4BA240D-2752-4A17-ADE9-89DAAE19E026}">
      <text>
        <r>
          <rPr>
            <b/>
            <sz val="9"/>
            <color indexed="81"/>
            <rFont val="Tahoma"/>
            <family val="2"/>
          </rPr>
          <t>Author:</t>
        </r>
        <r>
          <rPr>
            <sz val="9"/>
            <color indexed="81"/>
            <rFont val="Tahoma"/>
            <family val="2"/>
          </rPr>
          <t xml:space="preserve">
AR, p. 37</t>
        </r>
      </text>
    </comment>
    <comment ref="DO69" authorId="0" shapeId="0" xr:uid="{F4125182-A24F-489A-B8FD-81140643D875}">
      <text>
        <r>
          <rPr>
            <b/>
            <sz val="9"/>
            <color indexed="81"/>
            <rFont val="Tahoma"/>
            <family val="2"/>
          </rPr>
          <t>Author:</t>
        </r>
        <r>
          <rPr>
            <sz val="9"/>
            <color indexed="81"/>
            <rFont val="Tahoma"/>
            <family val="2"/>
          </rPr>
          <t xml:space="preserve">
AR p. 69</t>
        </r>
      </text>
    </comment>
    <comment ref="DP69" authorId="0" shapeId="0" xr:uid="{D4CB305E-3AEE-4FCF-9676-AFB6FC00094B}">
      <text>
        <r>
          <rPr>
            <b/>
            <sz val="9"/>
            <color indexed="81"/>
            <rFont val="Tahoma"/>
            <family val="2"/>
          </rPr>
          <t>Author:</t>
        </r>
        <r>
          <rPr>
            <sz val="9"/>
            <color indexed="81"/>
            <rFont val="Tahoma"/>
            <family val="2"/>
          </rPr>
          <t xml:space="preserve">
AR, p. 80</t>
        </r>
      </text>
    </comment>
    <comment ref="DQ69" authorId="0" shapeId="0" xr:uid="{C33EBD7F-2B4B-4959-AED2-797217D16F3D}">
      <text>
        <r>
          <rPr>
            <b/>
            <sz val="9"/>
            <color indexed="81"/>
            <rFont val="Tahoma"/>
            <family val="2"/>
          </rPr>
          <t>Author:</t>
        </r>
        <r>
          <rPr>
            <sz val="9"/>
            <color indexed="81"/>
            <rFont val="Tahoma"/>
            <family val="2"/>
          </rPr>
          <t xml:space="preserve">
AR p. 22, Directors’
fees</t>
        </r>
      </text>
    </comment>
    <comment ref="DR69" authorId="0" shapeId="0" xr:uid="{76B6EEEC-B922-4FAD-9A44-E11D2C5CF913}">
      <text>
        <r>
          <rPr>
            <b/>
            <sz val="9"/>
            <color indexed="81"/>
            <rFont val="Tahoma"/>
            <family val="2"/>
          </rPr>
          <t>Author:</t>
        </r>
        <r>
          <rPr>
            <sz val="9"/>
            <color indexed="81"/>
            <rFont val="Tahoma"/>
            <family val="2"/>
          </rPr>
          <t xml:space="preserve">
AR, p.62</t>
        </r>
      </text>
    </comment>
    <comment ref="DS69" authorId="0" shapeId="0" xr:uid="{5A755881-BCEA-495D-AD0A-AA9AD6E01BA2}">
      <text>
        <r>
          <rPr>
            <b/>
            <sz val="9"/>
            <color indexed="81"/>
            <rFont val="Tahoma"/>
            <family val="2"/>
          </rPr>
          <t>Author:</t>
        </r>
        <r>
          <rPr>
            <sz val="9"/>
            <color indexed="81"/>
            <rFont val="Tahoma"/>
            <family val="2"/>
          </rPr>
          <t xml:space="preserve">
AR p. 74, CEO’s Remuneration</t>
        </r>
      </text>
    </comment>
    <comment ref="DT69" authorId="0" shapeId="0" xr:uid="{E739D69E-9EE2-4FB3-A8AA-C9122F0BF6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https://links.sgx.com/FileOpen/WTH%20AR%202020.ashx?App=Announcement&amp;FileID=634061</t>
        </r>
      </text>
    </comment>
    <comment ref="DU69" authorId="0" shapeId="0" xr:uid="{689C21DD-381B-4936-9C95-36E4EFC67760}">
      <text>
        <r>
          <rPr>
            <b/>
            <sz val="9"/>
            <color indexed="81"/>
            <rFont val="Tahoma"/>
            <family val="2"/>
          </rPr>
          <t>Author:</t>
        </r>
        <r>
          <rPr>
            <sz val="9"/>
            <color indexed="81"/>
            <rFont val="Tahoma"/>
            <family val="2"/>
          </rPr>
          <t xml:space="preserve">
AR pg.32</t>
        </r>
      </text>
    </comment>
    <comment ref="DV69" authorId="0" shapeId="0" xr:uid="{5FAC4F2B-A1C1-4652-B2EC-C776C9A11F82}">
      <text>
        <r>
          <rPr>
            <b/>
            <sz val="9"/>
            <color indexed="81"/>
            <rFont val="Tahoma"/>
            <family val="2"/>
          </rPr>
          <t>Author:</t>
        </r>
        <r>
          <rPr>
            <sz val="9"/>
            <color indexed="81"/>
            <rFont val="Tahoma"/>
            <family val="2"/>
          </rPr>
          <t xml:space="preserve">
AR pg.46</t>
        </r>
      </text>
    </comment>
    <comment ref="DW69" authorId="0" shapeId="0" xr:uid="{F87BCE87-7566-4F40-B35F-5632AC7BC075}">
      <text>
        <r>
          <rPr>
            <b/>
            <sz val="9"/>
            <color indexed="81"/>
            <rFont val="Tahoma"/>
            <family val="2"/>
          </rPr>
          <t>Author:</t>
        </r>
        <r>
          <rPr>
            <sz val="9"/>
            <color indexed="81"/>
            <rFont val="Tahoma"/>
            <family val="2"/>
          </rPr>
          <t xml:space="preserve">
AR, p62</t>
        </r>
      </text>
    </comment>
    <comment ref="DX69" authorId="0" shapeId="0" xr:uid="{ED54875F-DD69-438F-826C-A94A7B1E2623}">
      <text>
        <r>
          <rPr>
            <b/>
            <sz val="9"/>
            <color indexed="81"/>
            <rFont val="Tahoma"/>
            <family val="2"/>
          </rPr>
          <t>Author:</t>
        </r>
        <r>
          <rPr>
            <sz val="9"/>
            <color indexed="81"/>
            <rFont val="Tahoma"/>
            <family val="2"/>
          </rPr>
          <t xml:space="preserve">
AR pg.61</t>
        </r>
      </text>
    </comment>
    <comment ref="DY69" authorId="0" shapeId="0" xr:uid="{ADB80940-4599-4933-85FA-32008B89CEC3}">
      <text>
        <r>
          <rPr>
            <b/>
            <sz val="9"/>
            <color indexed="81"/>
            <rFont val="Tahoma"/>
            <family val="2"/>
          </rPr>
          <t>Author:</t>
        </r>
        <r>
          <rPr>
            <sz val="9"/>
            <color indexed="81"/>
            <rFont val="Tahoma"/>
            <family val="2"/>
          </rPr>
          <t xml:space="preserve">
AR 31</t>
        </r>
      </text>
    </comment>
    <comment ref="DZ69" authorId="0" shapeId="0" xr:uid="{9DC9254C-CBAD-4BD2-8CAD-42DFA38C5D0D}">
      <text>
        <r>
          <rPr>
            <b/>
            <sz val="9"/>
            <color indexed="81"/>
            <rFont val="Tahoma"/>
            <family val="2"/>
          </rPr>
          <t>Author:</t>
        </r>
        <r>
          <rPr>
            <sz val="9"/>
            <color indexed="81"/>
            <rFont val="Tahoma"/>
            <family val="2"/>
          </rPr>
          <t xml:space="preserve">
AR pg.73</t>
        </r>
      </text>
    </comment>
    <comment ref="EB69" authorId="0" shapeId="0" xr:uid="{A43A821C-FA08-41A5-896E-CA68182E9F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 no CEO</t>
        </r>
      </text>
    </comment>
    <comment ref="EC69" authorId="0" shapeId="0" xr:uid="{D157B952-1F9A-41F8-9397-C0DAAA1696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t>
        </r>
      </text>
    </comment>
    <comment ref="ED69" authorId="0" shapeId="0" xr:uid="{69050371-0D7A-4E58-B2AC-263C127DFB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E70" authorId="0" shapeId="0" xr:uid="{E762F9E0-B717-41A2-9ABB-99714D7588BB}">
      <text>
        <r>
          <rPr>
            <b/>
            <sz val="9"/>
            <color indexed="81"/>
            <rFont val="Tahoma"/>
            <family val="2"/>
          </rPr>
          <t>Author:</t>
        </r>
        <r>
          <rPr>
            <sz val="9"/>
            <color indexed="81"/>
            <rFont val="Tahoma"/>
            <family val="2"/>
          </rPr>
          <t xml:space="preserve">
AR pg.22</t>
        </r>
      </text>
    </comment>
    <comment ref="F70" authorId="0" shapeId="0" xr:uid="{2CCC0A4C-286D-4801-B92D-0B2962F0481F}">
      <text>
        <r>
          <rPr>
            <b/>
            <sz val="9"/>
            <color indexed="81"/>
            <rFont val="Tahoma"/>
            <family val="2"/>
          </rPr>
          <t>Author:</t>
        </r>
        <r>
          <rPr>
            <sz val="9"/>
            <color indexed="81"/>
            <rFont val="Tahoma"/>
            <family val="2"/>
          </rPr>
          <t xml:space="preserve">
AR pg.35</t>
        </r>
      </text>
    </comment>
    <comment ref="G70" authorId="0" shapeId="0" xr:uid="{01FBE0A3-CB5C-41EC-A80C-24303725F153}">
      <text>
        <r>
          <rPr>
            <b/>
            <sz val="9"/>
            <color indexed="81"/>
            <rFont val="Tahoma"/>
            <family val="2"/>
          </rPr>
          <t>Author:</t>
        </r>
        <r>
          <rPr>
            <sz val="9"/>
            <color indexed="81"/>
            <rFont val="Tahoma"/>
            <family val="2"/>
          </rPr>
          <t xml:space="preserve">
AR pg.24</t>
        </r>
      </text>
    </comment>
    <comment ref="H70" authorId="0" shapeId="0" xr:uid="{9BF475C7-B0A7-4062-90E4-E582F23484AF}">
      <text>
        <r>
          <rPr>
            <b/>
            <sz val="9"/>
            <color indexed="81"/>
            <rFont val="Tahoma"/>
            <family val="2"/>
          </rPr>
          <t>Author:</t>
        </r>
        <r>
          <rPr>
            <sz val="9"/>
            <color indexed="81"/>
            <rFont val="Tahoma"/>
            <family val="2"/>
          </rPr>
          <t xml:space="preserve">
AR, p54</t>
        </r>
      </text>
    </comment>
    <comment ref="I70" authorId="0" shapeId="0" xr:uid="{2B1DA591-9972-4420-A9F2-1498FF24822C}">
      <text>
        <r>
          <rPr>
            <b/>
            <sz val="9"/>
            <color indexed="81"/>
            <rFont val="Tahoma"/>
            <family val="2"/>
          </rPr>
          <t>Author:</t>
        </r>
        <r>
          <rPr>
            <sz val="9"/>
            <color indexed="81"/>
            <rFont val="Tahoma"/>
            <family val="2"/>
          </rPr>
          <t xml:space="preserve">
AR pg.68</t>
        </r>
      </text>
    </comment>
    <comment ref="J70" authorId="0" shapeId="0" xr:uid="{1A70A7D1-EB55-4F8F-8C48-2A24048657F0}">
      <text>
        <r>
          <rPr>
            <b/>
            <sz val="9"/>
            <color indexed="81"/>
            <rFont val="Tahoma"/>
            <family val="2"/>
          </rPr>
          <t>Author:</t>
        </r>
        <r>
          <rPr>
            <sz val="9"/>
            <color indexed="81"/>
            <rFont val="Tahoma"/>
            <family val="2"/>
          </rPr>
          <t xml:space="preserve">
AR pg.33</t>
        </r>
      </text>
    </comment>
    <comment ref="K70" authorId="0" shapeId="0" xr:uid="{63B45174-512D-4F02-A918-554F001B8BBE}">
      <text>
        <r>
          <rPr>
            <b/>
            <sz val="9"/>
            <color indexed="81"/>
            <rFont val="Tahoma"/>
            <family val="2"/>
          </rPr>
          <t>Author:</t>
        </r>
        <r>
          <rPr>
            <sz val="9"/>
            <color indexed="81"/>
            <rFont val="Tahoma"/>
            <family val="2"/>
          </rPr>
          <t xml:space="preserve">
AR pg.24</t>
        </r>
      </text>
    </comment>
    <comment ref="L70" authorId="0" shapeId="0" xr:uid="{2A325E2B-4FD9-442F-96AC-AE57D8DB41EA}">
      <text>
        <r>
          <rPr>
            <b/>
            <sz val="9"/>
            <color indexed="81"/>
            <rFont val="Tahoma"/>
            <family val="2"/>
          </rPr>
          <t>Author:</t>
        </r>
        <r>
          <rPr>
            <sz val="9"/>
            <color indexed="81"/>
            <rFont val="Tahoma"/>
            <family val="2"/>
          </rPr>
          <t xml:space="preserve">
AR, p25</t>
        </r>
      </text>
    </comment>
    <comment ref="M70" authorId="0" shapeId="0" xr:uid="{3D76006A-79CD-46EF-92E0-338C88C09ED9}">
      <text>
        <r>
          <rPr>
            <b/>
            <sz val="9"/>
            <color indexed="81"/>
            <rFont val="Tahoma"/>
            <family val="2"/>
          </rPr>
          <t>Author:</t>
        </r>
        <r>
          <rPr>
            <sz val="9"/>
            <color indexed="81"/>
            <rFont val="Tahoma"/>
            <family val="2"/>
          </rPr>
          <t xml:space="preserve">
AR pg.84</t>
        </r>
      </text>
    </comment>
    <comment ref="N70" authorId="0" shapeId="0" xr:uid="{3D21CF12-D5CA-4FE9-852C-E54B291E31F3}">
      <text>
        <r>
          <rPr>
            <b/>
            <sz val="9"/>
            <color indexed="81"/>
            <rFont val="Tahoma"/>
            <family val="2"/>
          </rPr>
          <t>Author:</t>
        </r>
        <r>
          <rPr>
            <sz val="9"/>
            <color indexed="81"/>
            <rFont val="Tahoma"/>
            <family val="2"/>
          </rPr>
          <t xml:space="preserve">
AR, p40</t>
        </r>
      </text>
    </comment>
    <comment ref="O70" authorId="0" shapeId="0" xr:uid="{410EF93A-DEDF-40BB-91F5-35AE23B2935B}">
      <text>
        <r>
          <rPr>
            <b/>
            <sz val="9"/>
            <color indexed="81"/>
            <rFont val="Tahoma"/>
            <family val="2"/>
          </rPr>
          <t>Author:</t>
        </r>
        <r>
          <rPr>
            <sz val="9"/>
            <color indexed="81"/>
            <rFont val="Tahoma"/>
            <family val="2"/>
          </rPr>
          <t xml:space="preserve">
AR, p33</t>
        </r>
      </text>
    </comment>
    <comment ref="P70" authorId="0" shapeId="0" xr:uid="{F7726DC5-0D2D-4235-BF19-2A906B75B7C0}">
      <text>
        <r>
          <rPr>
            <b/>
            <sz val="9"/>
            <color indexed="81"/>
            <rFont val="Tahoma"/>
            <family val="2"/>
          </rPr>
          <t>Author:</t>
        </r>
        <r>
          <rPr>
            <sz val="9"/>
            <color indexed="81"/>
            <rFont val="Tahoma"/>
            <family val="2"/>
          </rPr>
          <t xml:space="preserve">
AR, p30</t>
        </r>
      </text>
    </comment>
    <comment ref="Q70" authorId="0" shapeId="0" xr:uid="{C1EB25BF-7636-4B41-AAD8-455C842C04BA}">
      <text>
        <r>
          <rPr>
            <b/>
            <sz val="9"/>
            <color indexed="81"/>
            <rFont val="Tahoma"/>
            <family val="2"/>
          </rPr>
          <t>Author:</t>
        </r>
        <r>
          <rPr>
            <sz val="9"/>
            <color indexed="81"/>
            <rFont val="Tahoma"/>
            <family val="2"/>
          </rPr>
          <t xml:space="preserve">
AR, p113</t>
        </r>
      </text>
    </comment>
    <comment ref="R70" authorId="0" shapeId="0" xr:uid="{823A8317-0094-40C9-9ABD-2E2FDFE370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S70" authorId="0" shapeId="0" xr:uid="{C872FEF4-AE36-488C-A7CE-84312B5ACAAC}">
      <text>
        <r>
          <rPr>
            <b/>
            <sz val="9"/>
            <color indexed="81"/>
            <rFont val="Tahoma"/>
            <family val="2"/>
          </rPr>
          <t>Author:</t>
        </r>
        <r>
          <rPr>
            <sz val="9"/>
            <color indexed="81"/>
            <rFont val="Tahoma"/>
            <family val="2"/>
          </rPr>
          <t xml:space="preserve">
Mr Kenneth Ip Yew Wa received remuneration in band B3</t>
        </r>
      </text>
    </comment>
    <comment ref="T70" authorId="2" shapeId="0" xr:uid="{5F86F391-8A9F-4AA7-89EE-A8B3249EFCF0}">
      <text>
        <r>
          <rPr>
            <b/>
            <sz val="9"/>
            <color indexed="81"/>
            <rFont val="Tahoma"/>
            <family val="2"/>
          </rPr>
          <t>hongw:</t>
        </r>
        <r>
          <rPr>
            <sz val="9"/>
            <color indexed="81"/>
            <rFont val="Tahoma"/>
            <family val="2"/>
          </rPr>
          <t xml:space="preserve">
AR, p63</t>
        </r>
      </text>
    </comment>
    <comment ref="U70" authorId="0" shapeId="0" xr:uid="{1DAAC140-D3B3-4CD7-A8F2-6A78F2696A5B}">
      <text>
        <r>
          <rPr>
            <b/>
            <sz val="9"/>
            <color indexed="81"/>
            <rFont val="Tahoma"/>
            <family val="2"/>
          </rPr>
          <t>Author:</t>
        </r>
        <r>
          <rPr>
            <sz val="9"/>
            <color indexed="81"/>
            <rFont val="Tahoma"/>
            <family val="2"/>
          </rPr>
          <t xml:space="preserve">
AR pg 63</t>
        </r>
      </text>
    </comment>
    <comment ref="V70" authorId="0" shapeId="0" xr:uid="{18EAC948-C88A-4C85-ADC8-B2FBFACBBDFA}">
      <text>
        <r>
          <rPr>
            <b/>
            <sz val="9"/>
            <color indexed="81"/>
            <rFont val="Tahoma"/>
            <family val="2"/>
          </rPr>
          <t>Author:</t>
        </r>
        <r>
          <rPr>
            <sz val="9"/>
            <color indexed="81"/>
            <rFont val="Tahoma"/>
            <family val="2"/>
          </rPr>
          <t xml:space="preserve">
AR pg 173</t>
        </r>
      </text>
    </comment>
    <comment ref="W70" authorId="0" shapeId="0" xr:uid="{328A7FE6-C61E-4643-9AC8-3320C80F94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X70" authorId="0" shapeId="0" xr:uid="{757926E6-C3D0-41F0-BF6D-050BF93770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Y70" authorId="0" shapeId="0" xr:uid="{3D5A7519-0872-41FF-B14E-622B72801310}">
      <text>
        <r>
          <rPr>
            <b/>
            <sz val="9"/>
            <color indexed="81"/>
            <rFont val="Tahoma"/>
            <family val="2"/>
          </rPr>
          <t>Author:</t>
        </r>
        <r>
          <rPr>
            <sz val="9"/>
            <color indexed="81"/>
            <rFont val="Tahoma"/>
            <family val="2"/>
          </rPr>
          <t xml:space="preserve">
AR p. 63, Remuneration of Key Management Personnel</t>
        </r>
      </text>
    </comment>
    <comment ref="Z70" authorId="0" shapeId="0" xr:uid="{81467E50-3476-41D7-8BEF-F73D3A1CFC6D}">
      <text>
        <r>
          <rPr>
            <b/>
            <sz val="9"/>
            <color indexed="81"/>
            <rFont val="Tahoma"/>
            <family val="2"/>
          </rPr>
          <t>Author:</t>
        </r>
        <r>
          <rPr>
            <sz val="9"/>
            <color indexed="81"/>
            <rFont val="Tahoma"/>
            <family val="2"/>
          </rPr>
          <t xml:space="preserve">
AR pg 49</t>
        </r>
      </text>
    </comment>
    <comment ref="AA70" authorId="0" shapeId="0" xr:uid="{B2CED908-6E7F-493F-BA64-299713E79393}">
      <text>
        <r>
          <rPr>
            <b/>
            <sz val="9"/>
            <color indexed="81"/>
            <rFont val="Tahoma"/>
            <family val="2"/>
          </rPr>
          <t>Author:</t>
        </r>
        <r>
          <rPr>
            <sz val="9"/>
            <color indexed="81"/>
            <rFont val="Tahoma"/>
            <family val="2"/>
          </rPr>
          <t xml:space="preserve">
AR pg 46</t>
        </r>
      </text>
    </comment>
    <comment ref="AB70" authorId="0" shapeId="0" xr:uid="{4E4CD33E-8886-4939-BF0D-4443B28944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C70" authorId="0" shapeId="0" xr:uid="{285E7160-6F08-479B-98C0-30CCFFDD31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E70" authorId="0" shapeId="0" xr:uid="{3B8A8895-6FD9-42C7-AE01-2EB8535EDA51}">
      <text>
        <r>
          <rPr>
            <b/>
            <sz val="9"/>
            <color indexed="81"/>
            <rFont val="Tahoma"/>
            <family val="2"/>
          </rPr>
          <t>Author:</t>
        </r>
        <r>
          <rPr>
            <sz val="9"/>
            <color indexed="81"/>
            <rFont val="Tahoma"/>
            <family val="2"/>
          </rPr>
          <t xml:space="preserve">
AR pg.44</t>
        </r>
      </text>
    </comment>
    <comment ref="AF70" authorId="0" shapeId="0" xr:uid="{DBEE467E-CAAC-4667-AFC5-C44AA07F0688}">
      <text>
        <r>
          <rPr>
            <b/>
            <sz val="9"/>
            <color indexed="81"/>
            <rFont val="Tahoma"/>
            <family val="2"/>
          </rPr>
          <t>Author:</t>
        </r>
        <r>
          <rPr>
            <sz val="9"/>
            <color indexed="81"/>
            <rFont val="Tahoma"/>
            <family val="2"/>
          </rPr>
          <t xml:space="preserve">
AR 31</t>
        </r>
      </text>
    </comment>
    <comment ref="AG70" authorId="0" shapeId="0" xr:uid="{0298CA6A-D6B6-479D-9776-995D16644F9F}">
      <text>
        <r>
          <rPr>
            <b/>
            <sz val="9"/>
            <color indexed="81"/>
            <rFont val="Tahoma"/>
            <family val="2"/>
          </rPr>
          <t>Author:</t>
        </r>
        <r>
          <rPr>
            <sz val="9"/>
            <color indexed="81"/>
            <rFont val="Tahoma"/>
            <family val="2"/>
          </rPr>
          <t xml:space="preserve">
AR pg.45</t>
        </r>
      </text>
    </comment>
    <comment ref="AH70" authorId="0" shapeId="0" xr:uid="{33C645D5-69BE-41F9-81F1-D26C9DD429B5}">
      <text>
        <r>
          <rPr>
            <b/>
            <sz val="9"/>
            <color indexed="81"/>
            <rFont val="Tahoma"/>
            <family val="2"/>
          </rPr>
          <t>Author:</t>
        </r>
        <r>
          <rPr>
            <sz val="9"/>
            <color indexed="81"/>
            <rFont val="Tahoma"/>
            <family val="2"/>
          </rPr>
          <t xml:space="preserve">
AR pg.25</t>
        </r>
      </text>
    </comment>
    <comment ref="AI70" authorId="0" shapeId="0" xr:uid="{BE862A84-E75B-4395-9BF6-1F0CC720EE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band of 250k-500k and 500k - 750k</t>
        </r>
      </text>
    </comment>
    <comment ref="AJ70" authorId="0" shapeId="0" xr:uid="{55B5D817-1872-4261-ACFD-0D7A852442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p.117</t>
        </r>
      </text>
    </comment>
    <comment ref="AK70" authorId="0" shapeId="0" xr:uid="{DA441378-A8B6-48F6-A5D2-F7A9E5BDF9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L70" authorId="0" shapeId="0" xr:uid="{8C5F55A2-0F60-4D41-8232-63BE55CE8784}">
      <text>
        <r>
          <rPr>
            <b/>
            <sz val="9"/>
            <color indexed="81"/>
            <rFont val="Tahoma"/>
            <family val="2"/>
          </rPr>
          <t>Author:</t>
        </r>
        <r>
          <rPr>
            <sz val="9"/>
            <color indexed="81"/>
            <rFont val="Tahoma"/>
            <family val="2"/>
          </rPr>
          <t xml:space="preserve">
ar 50</t>
        </r>
      </text>
    </comment>
    <comment ref="AM70" authorId="2" shapeId="0" xr:uid="{457068AB-E389-4AB0-BDC2-4428804191F0}">
      <text>
        <r>
          <rPr>
            <b/>
            <sz val="9"/>
            <color indexed="81"/>
            <rFont val="Tahoma"/>
            <family val="2"/>
          </rPr>
          <t>hongw:</t>
        </r>
        <r>
          <rPr>
            <sz val="9"/>
            <color indexed="81"/>
            <rFont val="Tahoma"/>
            <family val="2"/>
          </rPr>
          <t xml:space="preserve">
AR, p56</t>
        </r>
      </text>
    </comment>
    <comment ref="AN70" authorId="0" shapeId="0" xr:uid="{F56A3A41-7268-482A-8A5E-4C2FCB09BF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P.123</t>
        </r>
      </text>
    </comment>
    <comment ref="AO70" authorId="0" shapeId="0" xr:uid="{5425AE1E-C3B3-4C87-9724-9CA19CBD2EA8}">
      <text>
        <r>
          <rPr>
            <b/>
            <sz val="9"/>
            <color indexed="81"/>
            <rFont val="Tahoma"/>
            <family val="2"/>
          </rPr>
          <t>Author:</t>
        </r>
        <r>
          <rPr>
            <sz val="9"/>
            <color indexed="81"/>
            <rFont val="Tahoma"/>
            <family val="2"/>
          </rPr>
          <t xml:space="preserve">
AR, pg 45</t>
        </r>
      </text>
    </comment>
    <comment ref="AP70" authorId="3" shapeId="0" xr:uid="{977F9CE2-2364-4CCC-8967-59066D16C159}">
      <text>
        <r>
          <rPr>
            <b/>
            <sz val="9"/>
            <color indexed="81"/>
            <rFont val="Tahoma"/>
            <family val="2"/>
          </rPr>
          <t>Jun Hui:</t>
        </r>
        <r>
          <rPr>
            <sz val="9"/>
            <color indexed="81"/>
            <rFont val="Tahoma"/>
            <family val="2"/>
          </rPr>
          <t xml:space="preserve">
AR,50</t>
        </r>
      </text>
    </comment>
    <comment ref="AQ70" authorId="0" shapeId="0" xr:uid="{D20BE8C6-B71F-46CE-B643-EAD9093AE43F}">
      <text>
        <r>
          <rPr>
            <b/>
            <sz val="9"/>
            <color indexed="81"/>
            <rFont val="Tahoma"/>
            <family val="2"/>
          </rPr>
          <t>Author:</t>
        </r>
        <r>
          <rPr>
            <sz val="9"/>
            <color indexed="81"/>
            <rFont val="Tahoma"/>
            <family val="2"/>
          </rPr>
          <t xml:space="preserve">
AR, p. 35</t>
        </r>
      </text>
    </comment>
    <comment ref="AR70" authorId="0" shapeId="0" xr:uid="{1564E473-05BD-489A-AF10-A992B53987A6}">
      <text>
        <r>
          <rPr>
            <b/>
            <sz val="9"/>
            <color indexed="81"/>
            <rFont val="Tahoma"/>
            <family val="2"/>
          </rPr>
          <t>Author:</t>
        </r>
        <r>
          <rPr>
            <sz val="9"/>
            <color indexed="81"/>
            <rFont val="Tahoma"/>
            <family val="2"/>
          </rPr>
          <t xml:space="preserve">
AR,16</t>
        </r>
      </text>
    </comment>
    <comment ref="AS70" authorId="0" shapeId="0" xr:uid="{707EB515-607E-4CA2-BCCF-1BC855D8146D}">
      <text>
        <r>
          <rPr>
            <b/>
            <sz val="9"/>
            <color indexed="81"/>
            <rFont val="Tahoma"/>
            <family val="2"/>
          </rPr>
          <t>Author:</t>
        </r>
        <r>
          <rPr>
            <sz val="9"/>
            <color indexed="81"/>
            <rFont val="Tahoma"/>
            <family val="2"/>
          </rPr>
          <t xml:space="preserve">
AR, pg 28</t>
        </r>
      </text>
    </comment>
    <comment ref="AT70" authorId="0" shapeId="0" xr:uid="{F7B0F7C8-DCC1-467F-85A0-A16AE3DD6C4E}">
      <text>
        <r>
          <rPr>
            <b/>
            <sz val="9"/>
            <color indexed="81"/>
            <rFont val="Tahoma"/>
            <family val="2"/>
          </rPr>
          <t>Author:</t>
        </r>
        <r>
          <rPr>
            <sz val="9"/>
            <color indexed="81"/>
            <rFont val="Tahoma"/>
            <family val="2"/>
          </rPr>
          <t xml:space="preserve">
AR, governance report, pg 24</t>
        </r>
      </text>
    </comment>
    <comment ref="AU70" authorId="0" shapeId="0" xr:uid="{DB725B8B-A50C-493C-8A66-A7515644E76E}">
      <text>
        <r>
          <rPr>
            <b/>
            <sz val="9"/>
            <color indexed="81"/>
            <rFont val="Tahoma"/>
            <family val="2"/>
          </rPr>
          <t>Author:</t>
        </r>
        <r>
          <rPr>
            <sz val="9"/>
            <color indexed="81"/>
            <rFont val="Tahoma"/>
            <family val="2"/>
          </rPr>
          <t xml:space="preserve">
AR, 43</t>
        </r>
      </text>
    </comment>
    <comment ref="AV70" authorId="0" shapeId="0" xr:uid="{B7252B57-7444-4BD3-B3A2-7176A598D6E0}">
      <text>
        <r>
          <rPr>
            <b/>
            <sz val="9"/>
            <color indexed="81"/>
            <rFont val="Tahoma"/>
            <family val="2"/>
          </rPr>
          <t>Author:</t>
        </r>
        <r>
          <rPr>
            <sz val="9"/>
            <color indexed="81"/>
            <rFont val="Tahoma"/>
            <family val="2"/>
          </rPr>
          <t xml:space="preserve">
AR, 27</t>
        </r>
      </text>
    </comment>
    <comment ref="AW70" authorId="0" shapeId="0" xr:uid="{D520A4F7-91D7-45E7-9C64-E126FAB9FCD3}">
      <text>
        <r>
          <rPr>
            <b/>
            <sz val="9"/>
            <color indexed="81"/>
            <rFont val="Tahoma"/>
            <family val="2"/>
          </rPr>
          <t>Author:</t>
        </r>
        <r>
          <rPr>
            <sz val="9"/>
            <color indexed="81"/>
            <rFont val="Tahoma"/>
            <family val="2"/>
          </rPr>
          <t xml:space="preserve">
AR,32</t>
        </r>
      </text>
    </comment>
    <comment ref="AX70" authorId="0" shapeId="0" xr:uid="{0BAF19FF-CD76-4970-BC1F-51B8BC96FB60}">
      <text>
        <r>
          <rPr>
            <b/>
            <sz val="9"/>
            <color indexed="81"/>
            <rFont val="Tahoma"/>
            <family val="2"/>
          </rPr>
          <t>Author:</t>
        </r>
        <r>
          <rPr>
            <sz val="9"/>
            <color indexed="81"/>
            <rFont val="Tahoma"/>
            <family val="2"/>
          </rPr>
          <t xml:space="preserve">
AR, 34</t>
        </r>
      </text>
    </comment>
    <comment ref="AY70" authorId="0" shapeId="0" xr:uid="{BB5C73CB-6B42-4170-9CC7-0EABC241283C}">
      <text>
        <r>
          <rPr>
            <b/>
            <sz val="9"/>
            <color indexed="81"/>
            <rFont val="Tahoma"/>
            <family val="2"/>
          </rPr>
          <t>Author:</t>
        </r>
        <r>
          <rPr>
            <sz val="9"/>
            <color indexed="81"/>
            <rFont val="Tahoma"/>
            <family val="2"/>
          </rPr>
          <t xml:space="preserve">
AR, p. 208</t>
        </r>
      </text>
    </comment>
    <comment ref="AZ70" authorId="0" shapeId="0" xr:uid="{73E92916-C38C-4DDC-83E9-AC1B839D19DE}">
      <text>
        <r>
          <rPr>
            <b/>
            <sz val="9"/>
            <color indexed="81"/>
            <rFont val="Tahoma"/>
            <family val="2"/>
          </rPr>
          <t>Author:</t>
        </r>
        <r>
          <rPr>
            <sz val="9"/>
            <color indexed="81"/>
            <rFont val="Tahoma"/>
            <family val="2"/>
          </rPr>
          <t xml:space="preserve">
AR, p. 37</t>
        </r>
      </text>
    </comment>
    <comment ref="BA70" authorId="0" shapeId="0" xr:uid="{507749D9-2512-43A7-A6FE-6828158DA614}">
      <text>
        <r>
          <rPr>
            <b/>
            <sz val="9"/>
            <color indexed="81"/>
            <rFont val="Tahoma"/>
            <family val="2"/>
          </rPr>
          <t>Author:</t>
        </r>
        <r>
          <rPr>
            <sz val="9"/>
            <color indexed="81"/>
            <rFont val="Tahoma"/>
            <family val="2"/>
          </rPr>
          <t xml:space="preserve">
AR, p124
</t>
        </r>
      </text>
    </comment>
    <comment ref="BB70" authorId="0" shapeId="0" xr:uid="{21A5E584-9319-43FE-85D4-4836C49F6FDE}">
      <text>
        <r>
          <rPr>
            <b/>
            <sz val="9"/>
            <color indexed="81"/>
            <rFont val="Tahoma"/>
            <family val="2"/>
          </rPr>
          <t>Author:</t>
        </r>
        <r>
          <rPr>
            <sz val="9"/>
            <color indexed="81"/>
            <rFont val="Tahoma"/>
            <family val="2"/>
          </rPr>
          <t xml:space="preserve">
AR, pg 32</t>
        </r>
      </text>
    </comment>
    <comment ref="BC70" authorId="0" shapeId="0" xr:uid="{D07A0FF4-3B41-49C8-ADEF-0FDA2209386A}">
      <text>
        <r>
          <rPr>
            <b/>
            <sz val="9"/>
            <color indexed="81"/>
            <rFont val="Tahoma"/>
            <family val="2"/>
          </rPr>
          <t>Author:</t>
        </r>
        <r>
          <rPr>
            <sz val="9"/>
            <color indexed="81"/>
            <rFont val="Tahoma"/>
            <family val="2"/>
          </rPr>
          <t xml:space="preserve">
AR, p. 57</t>
        </r>
      </text>
    </comment>
    <comment ref="BD70" authorId="0" shapeId="0" xr:uid="{737E9E5F-8257-4950-B3D9-ED03F04A0747}">
      <text>
        <r>
          <rPr>
            <b/>
            <sz val="9"/>
            <color indexed="81"/>
            <rFont val="Tahoma"/>
            <family val="2"/>
          </rPr>
          <t>Author:</t>
        </r>
        <r>
          <rPr>
            <sz val="9"/>
            <color indexed="81"/>
            <rFont val="Tahoma"/>
            <family val="2"/>
          </rPr>
          <t xml:space="preserve">
AR, p. 85</t>
        </r>
      </text>
    </comment>
    <comment ref="BE70" authorId="0" shapeId="0" xr:uid="{683ECC22-545A-4CAC-BE8B-EA580749D0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"250k and below"</t>
        </r>
      </text>
    </comment>
    <comment ref="BF70" authorId="0" shapeId="0" xr:uid="{BB0962C3-6403-46C9-B612-EF71528461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37 below k</t>
        </r>
      </text>
    </comment>
    <comment ref="BG70" authorId="0" shapeId="0" xr:uid="{2D518FD5-60B4-4725-A9A1-5016E1A14695}">
      <text>
        <r>
          <rPr>
            <b/>
            <sz val="9"/>
            <color indexed="81"/>
            <rFont val="Tahoma"/>
            <family val="2"/>
          </rPr>
          <t>Author:</t>
        </r>
        <r>
          <rPr>
            <sz val="9"/>
            <color indexed="81"/>
            <rFont val="Tahoma"/>
            <family val="2"/>
          </rPr>
          <t xml:space="preserve">
AR p. 73</t>
        </r>
      </text>
    </comment>
    <comment ref="BH70" authorId="0" shapeId="0" xr:uid="{3FEAEDCB-FB8D-43F1-A3C4-375E328282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46, https://links.sgx.com/FileOpen/UG%20Healthcare_Annual%20Report%202020.ashx?App=Announcement&amp;FileID=634566</t>
        </r>
      </text>
    </comment>
    <comment ref="BI70" authorId="0" shapeId="0" xr:uid="{D8271737-A305-430B-A1D2-B70DCBBF6D48}">
      <text>
        <r>
          <rPr>
            <b/>
            <sz val="9"/>
            <color indexed="81"/>
            <rFont val="Tahoma"/>
            <family val="2"/>
          </rPr>
          <t>Author:</t>
        </r>
        <r>
          <rPr>
            <sz val="9"/>
            <color indexed="81"/>
            <rFont val="Tahoma"/>
            <family val="2"/>
          </rPr>
          <t xml:space="preserve">
AR p. 47, However, the Company does not believe it to be in its
interest to disclose the identity and remuneration of its top 5 KMP (who are not Directors or the CEO), as having considered
the highly competitive human resource environment for personnel with the requisite knowledge, expertise and experience
in the Company’s business activities, such disclosure of specific remuneration information may give rise to recruitment and
talent retention issues</t>
        </r>
      </text>
    </comment>
    <comment ref="BJ70" authorId="0" shapeId="0" xr:uid="{9A378658-67E6-4A42-9939-EEC029A235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BK70" authorId="0" shapeId="0" xr:uid="{81C8A48C-0657-412B-B9E8-FFB319E935D8}">
      <text>
        <r>
          <rPr>
            <b/>
            <sz val="9"/>
            <color indexed="81"/>
            <rFont val="Tahoma"/>
            <family val="2"/>
          </rPr>
          <t>Author:</t>
        </r>
        <r>
          <rPr>
            <sz val="9"/>
            <color indexed="81"/>
            <rFont val="Tahoma"/>
            <family val="2"/>
          </rPr>
          <t xml:space="preserve">
AR, p. 77</t>
        </r>
      </text>
    </comment>
    <comment ref="BL70" authorId="0" shapeId="0" xr:uid="{05DCEFE7-2201-4BBE-9F86-A700E182CD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BM70" authorId="0" shapeId="0" xr:uid="{26FBAD99-CF9B-4DB5-B4F3-1C195ED56930}">
      <text>
        <r>
          <rPr>
            <b/>
            <sz val="9"/>
            <color indexed="81"/>
            <rFont val="Tahoma"/>
            <family val="2"/>
          </rPr>
          <t>Author:</t>
        </r>
        <r>
          <rPr>
            <sz val="9"/>
            <color indexed="81"/>
            <rFont val="Tahoma"/>
            <family val="2"/>
          </rPr>
          <t xml:space="preserve">
AR, p65. Mixture of bands among the KMP</t>
        </r>
      </text>
    </comment>
    <comment ref="BN70" authorId="0" shapeId="0" xr:uid="{288112D4-E2BB-419A-A489-5307AF36208C}">
      <text>
        <r>
          <rPr>
            <b/>
            <sz val="9"/>
            <color indexed="81"/>
            <rFont val="Tahoma"/>
            <family val="2"/>
          </rPr>
          <t>Author:</t>
        </r>
        <r>
          <rPr>
            <sz val="9"/>
            <color indexed="81"/>
            <rFont val="Tahoma"/>
            <family val="2"/>
          </rPr>
          <t xml:space="preserve">
AR, p41. Tay Kes Siong paid in B3 level</t>
        </r>
      </text>
    </comment>
    <comment ref="BO70" authorId="0" shapeId="0" xr:uid="{35C1808B-3BCE-4147-9E9F-FEF62D5B2D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Management Personnel
S$250,000 to S$499,999
Steven Koh Boon Teik 59% 29% - 12% 100%
Lee Keen Meng 59% 29% - 12%
Lum Wai Meng 63% 29% - 8% 100%
Key Executives
S$250,000 to S$499,999
Heng Eng Kiat 58% 29% - 13% 100%
Neo Eng Huat 61% 31% - 8% 100%
Liew Kau Keen 58% 29% - 13% 100%
How Tan Hong 58% 30% - 12% 100%
AR p75</t>
        </r>
      </text>
    </comment>
    <comment ref="BP70" authorId="0" shapeId="0" xr:uid="{546BA459-E745-4DB7-BBA4-ADF5CB76EFBC}">
      <text>
        <r>
          <rPr>
            <b/>
            <sz val="9"/>
            <color indexed="81"/>
            <rFont val="Tahoma"/>
            <family val="2"/>
          </rPr>
          <t>Author:</t>
        </r>
        <r>
          <rPr>
            <sz val="9"/>
            <color indexed="81"/>
            <rFont val="Tahoma"/>
            <family val="2"/>
          </rPr>
          <t xml:space="preserve">
AR, p87</t>
        </r>
      </text>
    </comment>
    <comment ref="BR70" authorId="0" shapeId="0" xr:uid="{6E1888FA-EA62-478F-8A58-DAD1C9AFA515}">
      <text>
        <r>
          <rPr>
            <b/>
            <sz val="9"/>
            <color indexed="81"/>
            <rFont val="Tahoma"/>
            <family val="2"/>
          </rPr>
          <t>Author:</t>
        </r>
        <r>
          <rPr>
            <sz val="9"/>
            <color indexed="81"/>
            <rFont val="Tahoma"/>
            <family val="2"/>
          </rPr>
          <t xml:space="preserve">
AR, p100</t>
        </r>
      </text>
    </comment>
    <comment ref="BS70" authorId="0" shapeId="0" xr:uid="{B43F17F5-64E9-45CC-9009-0E699482BAAA}">
      <text>
        <r>
          <rPr>
            <b/>
            <sz val="9"/>
            <color indexed="81"/>
            <rFont val="Tahoma"/>
            <family val="2"/>
          </rPr>
          <t>Author:</t>
        </r>
        <r>
          <rPr>
            <sz val="9"/>
            <color indexed="81"/>
            <rFont val="Tahoma"/>
            <family val="2"/>
          </rPr>
          <t xml:space="preserve">
AR, p82</t>
        </r>
      </text>
    </comment>
    <comment ref="BV70" authorId="0" shapeId="0" xr:uid="{CCF8C191-1443-48B6-BC81-97B4BDB3EFB7}">
      <text>
        <r>
          <rPr>
            <b/>
            <sz val="9"/>
            <color indexed="81"/>
            <rFont val="Tahoma"/>
            <family val="2"/>
          </rPr>
          <t>Author:</t>
        </r>
        <r>
          <rPr>
            <sz val="9"/>
            <color indexed="81"/>
            <rFont val="Tahoma"/>
            <family val="2"/>
          </rPr>
          <t xml:space="preserve">
AR 67</t>
        </r>
      </text>
    </comment>
    <comment ref="BW70" authorId="0" shapeId="0" xr:uid="{44727F8F-E403-4868-B458-C2F97C9139CB}">
      <text>
        <r>
          <rPr>
            <b/>
            <sz val="9"/>
            <color indexed="81"/>
            <rFont val="Tahoma"/>
            <family val="2"/>
          </rPr>
          <t>Author:</t>
        </r>
        <r>
          <rPr>
            <sz val="9"/>
            <color indexed="81"/>
            <rFont val="Tahoma"/>
            <family val="2"/>
          </rPr>
          <t xml:space="preserve">
AR, p129</t>
        </r>
      </text>
    </comment>
    <comment ref="BX70" authorId="0" shapeId="0" xr:uid="{9CD59EA7-07F2-461C-A22B-58484EA744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70" authorId="0" shapeId="0" xr:uid="{2F44DEFF-AC5F-41EF-840F-3189310001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BZ70" authorId="0" shapeId="0" xr:uid="{F107B046-9857-48E2-B372-29E105BBC4F4}">
      <text>
        <r>
          <rPr>
            <b/>
            <sz val="9"/>
            <color indexed="81"/>
            <rFont val="Tahoma"/>
            <family val="2"/>
          </rPr>
          <t>Author:</t>
        </r>
        <r>
          <rPr>
            <sz val="9"/>
            <color indexed="81"/>
            <rFont val="Tahoma"/>
            <family val="2"/>
          </rPr>
          <t xml:space="preserve">
AR pg 51</t>
        </r>
      </text>
    </comment>
    <comment ref="CA70" authorId="0" shapeId="0" xr:uid="{68C7049C-BF89-423D-B81E-6AEBF07371CC}">
      <text>
        <r>
          <rPr>
            <b/>
            <sz val="9"/>
            <color indexed="81"/>
            <rFont val="Tahoma"/>
            <family val="2"/>
          </rPr>
          <t>Author:</t>
        </r>
        <r>
          <rPr>
            <sz val="9"/>
            <color indexed="81"/>
            <rFont val="Tahoma"/>
            <family val="2"/>
          </rPr>
          <t xml:space="preserve">
AR pg 91</t>
        </r>
      </text>
    </comment>
    <comment ref="CB70" authorId="2" shapeId="0" xr:uid="{9877A59D-806B-42E4-86E0-3AD28A0D375B}">
      <text>
        <r>
          <rPr>
            <b/>
            <sz val="9"/>
            <color indexed="81"/>
            <rFont val="Tahoma"/>
            <family val="2"/>
          </rPr>
          <t>hongw:</t>
        </r>
        <r>
          <rPr>
            <sz val="9"/>
            <color indexed="81"/>
            <rFont val="Tahoma"/>
            <family val="2"/>
          </rPr>
          <t xml:space="preserve">
AR, p202</t>
        </r>
      </text>
    </comment>
    <comment ref="CC70" authorId="0" shapeId="0" xr:uid="{8635C933-1D9C-4256-B555-F22E95B3D0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D70" authorId="0" shapeId="0" xr:uid="{0C22EBCC-1732-4581-8393-882CCA6FC9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E70" authorId="0" shapeId="0" xr:uid="{355FAD72-DCFE-4A2A-B91C-4B406507A327}">
      <text>
        <r>
          <rPr>
            <b/>
            <sz val="9"/>
            <color indexed="81"/>
            <rFont val="Tahoma"/>
            <family val="2"/>
          </rPr>
          <t>Author:</t>
        </r>
        <r>
          <rPr>
            <sz val="9"/>
            <color indexed="81"/>
            <rFont val="Tahoma"/>
            <family val="2"/>
          </rPr>
          <t xml:space="preserve">
AR pg 58</t>
        </r>
      </text>
    </comment>
    <comment ref="CF70" authorId="0" shapeId="0" xr:uid="{BF5143F6-D9EF-40C8-B033-1D01F9BEF1FB}">
      <text>
        <r>
          <rPr>
            <b/>
            <sz val="9"/>
            <color indexed="81"/>
            <rFont val="Tahoma"/>
            <family val="2"/>
          </rPr>
          <t>Author:</t>
        </r>
        <r>
          <rPr>
            <sz val="9"/>
            <color indexed="81"/>
            <rFont val="Tahoma"/>
            <family val="2"/>
          </rPr>
          <t xml:space="preserve">
AR 50</t>
        </r>
      </text>
    </comment>
    <comment ref="CG70" authorId="0" shapeId="0" xr:uid="{A91EC648-3A2C-4C89-809F-F6505D9FA411}">
      <text>
        <r>
          <rPr>
            <b/>
            <sz val="9"/>
            <color indexed="81"/>
            <rFont val="Tahoma"/>
            <family val="2"/>
          </rPr>
          <t>Author:</t>
        </r>
        <r>
          <rPr>
            <sz val="9"/>
            <color indexed="81"/>
            <rFont val="Tahoma"/>
            <family val="2"/>
          </rPr>
          <t xml:space="preserve">
AR pg 96</t>
        </r>
      </text>
    </comment>
    <comment ref="CH70" authorId="0" shapeId="0" xr:uid="{72F9F7D2-42AB-4452-B335-586EA7106B0E}">
      <text>
        <r>
          <rPr>
            <b/>
            <sz val="9"/>
            <color indexed="81"/>
            <rFont val="Tahoma"/>
            <family val="2"/>
          </rPr>
          <t>Author:</t>
        </r>
        <r>
          <rPr>
            <sz val="9"/>
            <color indexed="81"/>
            <rFont val="Tahoma"/>
            <family val="2"/>
          </rPr>
          <t xml:space="preserve">
AR 35</t>
        </r>
      </text>
    </comment>
    <comment ref="CI70" authorId="0" shapeId="0" xr:uid="{DECA664B-A889-406A-94DA-D4F9CDCC40D7}">
      <text>
        <r>
          <rPr>
            <b/>
            <sz val="9"/>
            <color indexed="81"/>
            <rFont val="Tahoma"/>
            <family val="2"/>
          </rPr>
          <t>Author:</t>
        </r>
        <r>
          <rPr>
            <sz val="9"/>
            <color indexed="81"/>
            <rFont val="Tahoma"/>
            <family val="2"/>
          </rPr>
          <t xml:space="preserve">
AR pg 82</t>
        </r>
      </text>
    </comment>
    <comment ref="CJ70" authorId="0" shapeId="0" xr:uid="{8132FE44-46E3-4192-8320-68653B4A9ACC}">
      <text>
        <r>
          <rPr>
            <b/>
            <sz val="9"/>
            <color indexed="81"/>
            <rFont val="Tahoma"/>
            <family val="2"/>
          </rPr>
          <t>Author:</t>
        </r>
        <r>
          <rPr>
            <sz val="9"/>
            <color indexed="81"/>
            <rFont val="Tahoma"/>
            <family val="2"/>
          </rPr>
          <t xml:space="preserve">
ar 47 only top 3</t>
        </r>
      </text>
    </comment>
    <comment ref="CK70" authorId="0" shapeId="0" xr:uid="{C14943D1-CE38-4A08-A180-F7731F18DB50}">
      <text>
        <r>
          <rPr>
            <b/>
            <sz val="9"/>
            <color indexed="81"/>
            <rFont val="Tahoma"/>
            <family val="2"/>
          </rPr>
          <t>Author:</t>
        </r>
        <r>
          <rPr>
            <sz val="9"/>
            <color indexed="81"/>
            <rFont val="Tahoma"/>
            <family val="2"/>
          </rPr>
          <t xml:space="preserve">
AR,71</t>
        </r>
      </text>
    </comment>
    <comment ref="CM70" authorId="0" shapeId="0" xr:uid="{839B8AAD-3889-4872-B39A-8B855BA36357}">
      <text>
        <r>
          <rPr>
            <b/>
            <sz val="9"/>
            <color indexed="81"/>
            <rFont val="Tahoma"/>
            <family val="2"/>
          </rPr>
          <t>Author:</t>
        </r>
        <r>
          <rPr>
            <sz val="9"/>
            <color indexed="81"/>
            <rFont val="Tahoma"/>
            <family val="2"/>
          </rPr>
          <t xml:space="preserve">
ar 61</t>
        </r>
      </text>
    </comment>
    <comment ref="CN70" authorId="0" shapeId="0" xr:uid="{CABB7D0E-9A82-4008-9367-9A0E4F6DA6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CO70" authorId="0" shapeId="0" xr:uid="{B0DAEC22-20B9-43B4-957E-C041ABBBC7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P70" authorId="0" shapeId="0" xr:uid="{9BE878B8-AE98-4293-B656-E85692E937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R70" authorId="0" shapeId="0" xr:uid="{C93574FC-500E-47C3-A2C9-D50941C7A7E5}">
      <text>
        <r>
          <rPr>
            <b/>
            <sz val="9"/>
            <color indexed="81"/>
            <rFont val="Tahoma"/>
            <family val="2"/>
          </rPr>
          <t>Author:</t>
        </r>
        <r>
          <rPr>
            <sz val="9"/>
            <color indexed="81"/>
            <rFont val="Tahoma"/>
            <family val="2"/>
          </rPr>
          <t xml:space="preserve">
AR (pdf), p. 22</t>
        </r>
      </text>
    </comment>
    <comment ref="CS70" authorId="0" shapeId="0" xr:uid="{9B3FD7F7-2B03-41BD-A1C6-7A677ECBD2A1}">
      <text>
        <r>
          <rPr>
            <b/>
            <sz val="9"/>
            <color indexed="81"/>
            <rFont val="Tahoma"/>
            <family val="2"/>
          </rPr>
          <t>Author:</t>
        </r>
        <r>
          <rPr>
            <sz val="9"/>
            <color indexed="81"/>
            <rFont val="Tahoma"/>
            <family val="2"/>
          </rPr>
          <t xml:space="preserve">
AR, p. 56</t>
        </r>
      </text>
    </comment>
    <comment ref="CT70" authorId="0" shapeId="0" xr:uid="{9D2875E3-49CE-4EDD-B48A-E95F4F5CE7BF}">
      <text>
        <r>
          <rPr>
            <b/>
            <sz val="9"/>
            <color indexed="81"/>
            <rFont val="Tahoma"/>
            <family val="2"/>
          </rPr>
          <t>Author:</t>
        </r>
        <r>
          <rPr>
            <sz val="9"/>
            <color indexed="81"/>
            <rFont val="Tahoma"/>
            <family val="2"/>
          </rPr>
          <t xml:space="preserve">
AR pg.29</t>
        </r>
      </text>
    </comment>
    <comment ref="CU70" authorId="0" shapeId="0" xr:uid="{18FB22A9-E59C-42F0-AFBE-66961CCAA6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 " band of below 250k and 250k-500k</t>
        </r>
      </text>
    </comment>
    <comment ref="CV70" authorId="0" shapeId="0" xr:uid="{D8431292-0CC1-4CB5-924A-B576A55521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 "The names and remuneration of the key executives (who are not also Directors) in bands of SGD 250,000"</t>
        </r>
      </text>
    </comment>
    <comment ref="CW70" authorId="0" shapeId="0" xr:uid="{5A2D7CD6-A7D2-44E7-BC7C-6D02AE78D989}">
      <text>
        <r>
          <rPr>
            <b/>
            <sz val="9"/>
            <color indexed="81"/>
            <rFont val="Tahoma"/>
            <family val="2"/>
          </rPr>
          <t>Author:</t>
        </r>
        <r>
          <rPr>
            <sz val="9"/>
            <color indexed="81"/>
            <rFont val="Tahoma"/>
            <family val="2"/>
          </rPr>
          <t xml:space="preserve">
AR pg.20</t>
        </r>
      </text>
    </comment>
    <comment ref="CX70" authorId="0" shapeId="0" xr:uid="{8AF059DE-A92A-4AEF-8174-937302E0F390}">
      <text>
        <r>
          <rPr>
            <b/>
            <sz val="9"/>
            <color indexed="81"/>
            <rFont val="Tahoma"/>
            <family val="2"/>
          </rPr>
          <t>Author:</t>
        </r>
        <r>
          <rPr>
            <sz val="9"/>
            <color indexed="81"/>
            <rFont val="Tahoma"/>
            <family val="2"/>
          </rPr>
          <t xml:space="preserve">
AR, pg 46</t>
        </r>
      </text>
    </comment>
    <comment ref="CZ70" authorId="0" shapeId="0" xr:uid="{2E762159-1C9A-4786-B638-9381F5885224}">
      <text>
        <r>
          <rPr>
            <b/>
            <sz val="9"/>
            <color indexed="81"/>
            <rFont val="Tahoma"/>
            <family val="2"/>
          </rPr>
          <t>Author:</t>
        </r>
        <r>
          <rPr>
            <sz val="9"/>
            <color indexed="81"/>
            <rFont val="Tahoma"/>
            <family val="2"/>
          </rPr>
          <t xml:space="preserve">
AR,80</t>
        </r>
      </text>
    </comment>
    <comment ref="DA70" authorId="0" shapeId="0" xr:uid="{193647EF-1C63-4A41-884E-6A1E066989CE}">
      <text>
        <r>
          <rPr>
            <b/>
            <sz val="9"/>
            <color indexed="81"/>
            <rFont val="Tahoma"/>
            <family val="2"/>
          </rPr>
          <t>Author:</t>
        </r>
        <r>
          <rPr>
            <sz val="9"/>
            <color indexed="81"/>
            <rFont val="Tahoma"/>
            <family val="2"/>
          </rPr>
          <t xml:space="preserve">
AR,66</t>
        </r>
      </text>
    </comment>
    <comment ref="DB70" authorId="0" shapeId="0" xr:uid="{9E02F8BC-3101-4362-A758-04CF2F45DF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C70" authorId="0" shapeId="0" xr:uid="{9521B1F6-420A-4070-ACD6-ECDDE8ED96B0}">
      <text>
        <r>
          <rPr>
            <b/>
            <sz val="9"/>
            <color indexed="81"/>
            <rFont val="Tahoma"/>
            <family val="2"/>
          </rPr>
          <t>Author:</t>
        </r>
        <r>
          <rPr>
            <sz val="9"/>
            <color indexed="81"/>
            <rFont val="Tahoma"/>
            <family val="2"/>
          </rPr>
          <t xml:space="preserve">
AR, p. 95</t>
        </r>
      </text>
    </comment>
    <comment ref="DD70" authorId="0" shapeId="0" xr:uid="{17C7EA64-5027-4D69-9ADE-73A5007D4417}">
      <text>
        <r>
          <rPr>
            <b/>
            <sz val="9"/>
            <color indexed="81"/>
            <rFont val="Tahoma"/>
            <family val="2"/>
          </rPr>
          <t>Author:</t>
        </r>
        <r>
          <rPr>
            <sz val="9"/>
            <color indexed="81"/>
            <rFont val="Tahoma"/>
            <family val="2"/>
          </rPr>
          <t xml:space="preserve">
AR, p. 218</t>
        </r>
      </text>
    </comment>
    <comment ref="DE70" authorId="0" shapeId="0" xr:uid="{87C8EC92-C9C6-4A74-9E44-5E2DDC59D6BA}">
      <text>
        <r>
          <rPr>
            <b/>
            <sz val="9"/>
            <color indexed="81"/>
            <rFont val="Tahoma"/>
            <family val="2"/>
          </rPr>
          <t>Author:</t>
        </r>
        <r>
          <rPr>
            <sz val="9"/>
            <color indexed="81"/>
            <rFont val="Tahoma"/>
            <family val="2"/>
          </rPr>
          <t xml:space="preserve">
AR,36</t>
        </r>
      </text>
    </comment>
    <comment ref="DF70" authorId="0" shapeId="0" xr:uid="{AD96F3BA-1FC1-43AC-8980-4FFE5A12B956}">
      <text>
        <r>
          <rPr>
            <b/>
            <sz val="9"/>
            <color indexed="81"/>
            <rFont val="Tahoma"/>
            <family val="2"/>
          </rPr>
          <t>Author:</t>
        </r>
        <r>
          <rPr>
            <sz val="9"/>
            <color indexed="81"/>
            <rFont val="Tahoma"/>
            <family val="2"/>
          </rPr>
          <t xml:space="preserve">
AR pg 54</t>
        </r>
      </text>
    </comment>
    <comment ref="DG70" authorId="0" shapeId="0" xr:uid="{88EEB792-781C-45B6-BD97-11AFCE5CB2B0}">
      <text>
        <r>
          <rPr>
            <b/>
            <sz val="9"/>
            <color indexed="81"/>
            <rFont val="Tahoma"/>
            <family val="2"/>
          </rPr>
          <t>Author:</t>
        </r>
        <r>
          <rPr>
            <sz val="9"/>
            <color indexed="81"/>
            <rFont val="Tahoma"/>
            <family val="2"/>
          </rPr>
          <t xml:space="preserve">
AR, p. 31</t>
        </r>
      </text>
    </comment>
    <comment ref="DH70" authorId="0" shapeId="0" xr:uid="{1DB9DA9E-7E15-4D12-8EA2-09BCC9B5A103}">
      <text>
        <r>
          <rPr>
            <b/>
            <sz val="9"/>
            <color indexed="81"/>
            <rFont val="Tahoma"/>
            <family val="2"/>
          </rPr>
          <t>Author:</t>
        </r>
        <r>
          <rPr>
            <sz val="9"/>
            <color indexed="81"/>
            <rFont val="Tahoma"/>
            <family val="2"/>
          </rPr>
          <t xml:space="preserve">
AR pg 21/145
I would note that only the executive directors are key management personnel.</t>
        </r>
      </text>
    </comment>
    <comment ref="DI70" authorId="0" shapeId="0" xr:uid="{A8B00B8D-2034-4102-B7DC-8B2113628E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DJ70" authorId="0" shapeId="0" xr:uid="{02974942-941E-4AD8-9B5D-28CBF83B0C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K70" authorId="0" shapeId="0" xr:uid="{8C2C51F3-FF77-48B7-8270-06EF20C5AE52}">
      <text>
        <r>
          <rPr>
            <b/>
            <sz val="9"/>
            <color indexed="81"/>
            <rFont val="Tahoma"/>
            <family val="2"/>
          </rPr>
          <t>Author:</t>
        </r>
        <r>
          <rPr>
            <sz val="9"/>
            <color indexed="81"/>
            <rFont val="Tahoma"/>
            <family val="2"/>
          </rPr>
          <t xml:space="preserve">
AR pg 117</t>
        </r>
      </text>
    </comment>
    <comment ref="DL70" authorId="0" shapeId="0" xr:uid="{C3C39C97-7F3E-45DE-93C4-1C30FF8CA788}">
      <text>
        <r>
          <rPr>
            <b/>
            <sz val="9"/>
            <color indexed="81"/>
            <rFont val="Tahoma"/>
            <family val="2"/>
          </rPr>
          <t>Author:</t>
        </r>
        <r>
          <rPr>
            <sz val="9"/>
            <color indexed="81"/>
            <rFont val="Tahoma"/>
            <family val="2"/>
          </rPr>
          <t xml:space="preserve">
AR pg 93</t>
        </r>
      </text>
    </comment>
    <comment ref="DM70" authorId="0" shapeId="0" xr:uid="{89F6E127-7B23-4C4E-859B-1A505A9047CF}">
      <text>
        <r>
          <rPr>
            <b/>
            <sz val="9"/>
            <color indexed="81"/>
            <rFont val="Tahoma"/>
            <family val="2"/>
          </rPr>
          <t>Author:</t>
        </r>
        <r>
          <rPr>
            <sz val="9"/>
            <color indexed="81"/>
            <rFont val="Tahoma"/>
            <family val="2"/>
          </rPr>
          <t xml:space="preserve">
AR, p. 37</t>
        </r>
      </text>
    </comment>
    <comment ref="DN70" authorId="0" shapeId="0" xr:uid="{580EE0F7-F91B-4EF3-865B-6B5B1FDFF1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DO70" authorId="0" shapeId="0" xr:uid="{8753FDE1-2EFA-4160-B23A-377D527CFCB8}">
      <text>
        <r>
          <rPr>
            <b/>
            <sz val="9"/>
            <color indexed="81"/>
            <rFont val="Tahoma"/>
            <family val="2"/>
          </rPr>
          <t>Author:</t>
        </r>
        <r>
          <rPr>
            <sz val="9"/>
            <color indexed="81"/>
            <rFont val="Tahoma"/>
            <family val="2"/>
          </rPr>
          <t xml:space="preserve">
AR p. 70</t>
        </r>
      </text>
    </comment>
    <comment ref="DP70" authorId="0" shapeId="0" xr:uid="{244718C0-FA27-4158-ABDA-506A36C90AFA}">
      <text>
        <r>
          <rPr>
            <b/>
            <sz val="9"/>
            <color indexed="81"/>
            <rFont val="Tahoma"/>
            <family val="2"/>
          </rPr>
          <t>Author:</t>
        </r>
        <r>
          <rPr>
            <sz val="9"/>
            <color indexed="81"/>
            <rFont val="Tahoma"/>
            <family val="2"/>
          </rPr>
          <t xml:space="preserve">
AR, p. 80</t>
        </r>
      </text>
    </comment>
    <comment ref="DQ70" authorId="0" shapeId="0" xr:uid="{B8BAE859-EA87-48B6-BDB4-5907FC7F0D22}">
      <text>
        <r>
          <rPr>
            <b/>
            <sz val="9"/>
            <color indexed="81"/>
            <rFont val="Tahoma"/>
            <family val="2"/>
          </rPr>
          <t>Author:</t>
        </r>
        <r>
          <rPr>
            <sz val="9"/>
            <color indexed="81"/>
            <rFont val="Tahoma"/>
            <family val="2"/>
          </rPr>
          <t xml:space="preserve">
AR p. 23, The Company
will continue to disclose the remuneration of the Managing
Director/Chief Executive in bands of $250,000. </t>
        </r>
      </text>
    </comment>
    <comment ref="DR70" authorId="0" shapeId="0" xr:uid="{73DC72A1-8027-4D7C-9652-8FD3B83B5C5A}">
      <text>
        <r>
          <rPr>
            <b/>
            <sz val="9"/>
            <color indexed="81"/>
            <rFont val="Tahoma"/>
            <family val="2"/>
          </rPr>
          <t>Author:</t>
        </r>
        <r>
          <rPr>
            <sz val="9"/>
            <color indexed="81"/>
            <rFont val="Tahoma"/>
            <family val="2"/>
          </rPr>
          <t xml:space="preserve">
AR, p.62</t>
        </r>
      </text>
    </comment>
    <comment ref="DS70" authorId="0" shapeId="0" xr:uid="{A6CC4255-FF91-4528-B1C5-F4FFA93363D4}">
      <text>
        <r>
          <rPr>
            <b/>
            <sz val="9"/>
            <color indexed="81"/>
            <rFont val="Tahoma"/>
            <family val="2"/>
          </rPr>
          <t>Author:</t>
        </r>
        <r>
          <rPr>
            <sz val="9"/>
            <color indexed="81"/>
            <rFont val="Tahoma"/>
            <family val="2"/>
          </rPr>
          <t xml:space="preserve">
AR p. 78, Key Management Personnel Remuneration</t>
        </r>
      </text>
    </comment>
    <comment ref="DT70" authorId="0" shapeId="0" xr:uid="{757F2163-D2B4-4BC1-9084-B5EBC5B441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https://links.sgx.com/FileOpen/WTH%20AR%202020.ashx?App=Announcement&amp;FileID=634061</t>
        </r>
      </text>
    </comment>
    <comment ref="DU70" authorId="0" shapeId="0" xr:uid="{48AE2F2C-16DF-4A5F-978D-09AFF6EECDC4}">
      <text>
        <r>
          <rPr>
            <b/>
            <sz val="9"/>
            <color indexed="81"/>
            <rFont val="Tahoma"/>
            <family val="2"/>
          </rPr>
          <t>Author:</t>
        </r>
        <r>
          <rPr>
            <sz val="9"/>
            <color indexed="81"/>
            <rFont val="Tahoma"/>
            <family val="2"/>
          </rPr>
          <t xml:space="preserve">
AR pg.32</t>
        </r>
      </text>
    </comment>
    <comment ref="DV70" authorId="2" shapeId="0" xr:uid="{00FAD9B7-6AEC-4913-9F8D-662A37D4F44C}">
      <text>
        <r>
          <rPr>
            <b/>
            <sz val="9"/>
            <color indexed="81"/>
            <rFont val="Tahoma"/>
            <family val="2"/>
          </rPr>
          <t>hongw:</t>
        </r>
        <r>
          <rPr>
            <sz val="9"/>
            <color indexed="81"/>
            <rFont val="Tahoma"/>
            <family val="2"/>
          </rPr>
          <t xml:space="preserve">
AR, p47. Mixture of bands.</t>
        </r>
      </text>
    </comment>
    <comment ref="DW70" authorId="0" shapeId="0" xr:uid="{70EC01BF-0734-42C9-95CD-C17BAEFBDF5B}">
      <text>
        <r>
          <rPr>
            <b/>
            <sz val="9"/>
            <color indexed="81"/>
            <rFont val="Tahoma"/>
            <family val="2"/>
          </rPr>
          <t>Author:</t>
        </r>
        <r>
          <rPr>
            <sz val="9"/>
            <color indexed="81"/>
            <rFont val="Tahoma"/>
            <family val="2"/>
          </rPr>
          <t xml:space="preserve">
AR, p63</t>
        </r>
      </text>
    </comment>
    <comment ref="DX70" authorId="0" shapeId="0" xr:uid="{1D8366FE-6C41-454F-A932-C78E059C7896}">
      <text>
        <r>
          <rPr>
            <b/>
            <sz val="9"/>
            <color indexed="81"/>
            <rFont val="Tahoma"/>
            <family val="2"/>
          </rPr>
          <t>Author:</t>
        </r>
        <r>
          <rPr>
            <sz val="9"/>
            <color indexed="81"/>
            <rFont val="Tahoma"/>
            <family val="2"/>
          </rPr>
          <t xml:space="preserve">
AR pg.61</t>
        </r>
      </text>
    </comment>
    <comment ref="DY70" authorId="0" shapeId="0" xr:uid="{827D13B2-7C86-41B0-86A7-885EFDEDF8A6}">
      <text>
        <r>
          <rPr>
            <b/>
            <sz val="9"/>
            <color indexed="81"/>
            <rFont val="Tahoma"/>
            <family val="2"/>
          </rPr>
          <t>Author:</t>
        </r>
        <r>
          <rPr>
            <sz val="9"/>
            <color indexed="81"/>
            <rFont val="Tahoma"/>
            <family val="2"/>
          </rPr>
          <t xml:space="preserve">
Ar 31</t>
        </r>
      </text>
    </comment>
    <comment ref="DZ70" authorId="0" shapeId="0" xr:uid="{4D13074D-5366-413F-91B4-46921D6B1345}">
      <text>
        <r>
          <rPr>
            <b/>
            <sz val="9"/>
            <color indexed="81"/>
            <rFont val="Tahoma"/>
            <family val="2"/>
          </rPr>
          <t>Author:</t>
        </r>
        <r>
          <rPr>
            <sz val="9"/>
            <color indexed="81"/>
            <rFont val="Tahoma"/>
            <family val="2"/>
          </rPr>
          <t xml:space="preserve">
AR pg.73</t>
        </r>
      </text>
    </comment>
    <comment ref="EB70" authorId="0" shapeId="0" xr:uid="{FCF21555-9DE1-4122-BF1E-539047208B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EC70" authorId="0" shapeId="0" xr:uid="{EAEAA63E-0907-44E2-ABDC-6365BFFBEB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t>
        </r>
      </text>
    </comment>
    <comment ref="ED70" authorId="0" shapeId="0" xr:uid="{A703D109-816C-4CAE-AF73-823774B879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E71" authorId="0" shapeId="0" xr:uid="{617E0416-8B87-49E1-97C7-6726AC55810D}">
      <text>
        <r>
          <rPr>
            <b/>
            <sz val="9"/>
            <color indexed="81"/>
            <rFont val="Tahoma"/>
            <family val="2"/>
          </rPr>
          <t>Author:</t>
        </r>
        <r>
          <rPr>
            <sz val="9"/>
            <color indexed="81"/>
            <rFont val="Tahoma"/>
            <family val="2"/>
          </rPr>
          <t xml:space="preserve">
AR pg.22</t>
        </r>
      </text>
    </comment>
    <comment ref="F71" authorId="0" shapeId="0" xr:uid="{4EB0173E-5207-4775-9464-CED3FC7EBD10}">
      <text>
        <r>
          <rPr>
            <b/>
            <sz val="9"/>
            <color indexed="81"/>
            <rFont val="Tahoma"/>
            <family val="2"/>
          </rPr>
          <t>Author:</t>
        </r>
        <r>
          <rPr>
            <sz val="9"/>
            <color indexed="81"/>
            <rFont val="Tahoma"/>
            <family val="2"/>
          </rPr>
          <t xml:space="preserve">
AR pg.35</t>
        </r>
      </text>
    </comment>
    <comment ref="G71" authorId="0" shapeId="0" xr:uid="{FFFC7935-CCFD-4FFA-A51C-373AAF595619}">
      <text>
        <r>
          <rPr>
            <b/>
            <sz val="9"/>
            <color indexed="81"/>
            <rFont val="Tahoma"/>
            <family val="2"/>
          </rPr>
          <t>Author:</t>
        </r>
        <r>
          <rPr>
            <sz val="9"/>
            <color indexed="81"/>
            <rFont val="Tahoma"/>
            <family val="2"/>
          </rPr>
          <t xml:space="preserve">
AR pg.26</t>
        </r>
      </text>
    </comment>
    <comment ref="H71" authorId="0" shapeId="0" xr:uid="{83DD9EA8-E5A4-4E57-80B8-6B43DCD5462B}">
      <text>
        <r>
          <rPr>
            <b/>
            <sz val="9"/>
            <color indexed="81"/>
            <rFont val="Tahoma"/>
            <family val="2"/>
          </rPr>
          <t>Author:</t>
        </r>
        <r>
          <rPr>
            <sz val="9"/>
            <color indexed="81"/>
            <rFont val="Tahoma"/>
            <family val="2"/>
          </rPr>
          <t xml:space="preserve">
AR, p54</t>
        </r>
      </text>
    </comment>
    <comment ref="J71" authorId="0" shapeId="0" xr:uid="{8D43F243-2DF7-4EA3-8F3B-527197808657}">
      <text>
        <r>
          <rPr>
            <b/>
            <sz val="9"/>
            <color indexed="81"/>
            <rFont val="Tahoma"/>
            <family val="2"/>
          </rPr>
          <t>Author:</t>
        </r>
        <r>
          <rPr>
            <sz val="9"/>
            <color indexed="81"/>
            <rFont val="Tahoma"/>
            <family val="2"/>
          </rPr>
          <t xml:space="preserve">
AR pg.33</t>
        </r>
      </text>
    </comment>
    <comment ref="K71" authorId="0" shapeId="0" xr:uid="{2BC9DFAE-ED24-4F80-B489-76553BA3AA2C}">
      <text>
        <r>
          <rPr>
            <b/>
            <sz val="9"/>
            <color indexed="81"/>
            <rFont val="Tahoma"/>
            <family val="2"/>
          </rPr>
          <t>Author:</t>
        </r>
        <r>
          <rPr>
            <sz val="9"/>
            <color indexed="81"/>
            <rFont val="Tahoma"/>
            <family val="2"/>
          </rPr>
          <t xml:space="preserve">
AR pg.24</t>
        </r>
      </text>
    </comment>
    <comment ref="L71" authorId="0" shapeId="0" xr:uid="{D918ADB9-CCD3-4B2F-AEB8-AF35058B69B1}">
      <text>
        <r>
          <rPr>
            <b/>
            <sz val="9"/>
            <color indexed="81"/>
            <rFont val="Tahoma"/>
            <family val="2"/>
          </rPr>
          <t>Author:</t>
        </r>
        <r>
          <rPr>
            <sz val="9"/>
            <color indexed="81"/>
            <rFont val="Tahoma"/>
            <family val="2"/>
          </rPr>
          <t xml:space="preserve">
AR, p25</t>
        </r>
      </text>
    </comment>
    <comment ref="M71" authorId="0" shapeId="0" xr:uid="{B1335EFB-5371-4BEE-BEEB-005486F27DAA}">
      <text>
        <r>
          <rPr>
            <b/>
            <sz val="9"/>
            <color indexed="81"/>
            <rFont val="Tahoma"/>
            <family val="2"/>
          </rPr>
          <t>Author:</t>
        </r>
        <r>
          <rPr>
            <sz val="9"/>
            <color indexed="81"/>
            <rFont val="Tahoma"/>
            <family val="2"/>
          </rPr>
          <t xml:space="preserve">
AR pg.84</t>
        </r>
      </text>
    </comment>
    <comment ref="N71" authorId="0" shapeId="0" xr:uid="{BB708974-F399-4CA6-8EF4-10C9B7D061E2}">
      <text>
        <r>
          <rPr>
            <b/>
            <sz val="9"/>
            <color indexed="81"/>
            <rFont val="Tahoma"/>
            <family val="2"/>
          </rPr>
          <t>Author:</t>
        </r>
        <r>
          <rPr>
            <sz val="9"/>
            <color indexed="81"/>
            <rFont val="Tahoma"/>
            <family val="2"/>
          </rPr>
          <t xml:space="preserve">
AR, p40</t>
        </r>
      </text>
    </comment>
    <comment ref="Q71" authorId="0" shapeId="0" xr:uid="{44ADE1CC-FDE9-4889-8061-C362BAD971D0}">
      <text>
        <r>
          <rPr>
            <b/>
            <sz val="9"/>
            <color indexed="81"/>
            <rFont val="Tahoma"/>
            <family val="2"/>
          </rPr>
          <t>Author:</t>
        </r>
        <r>
          <rPr>
            <sz val="9"/>
            <color indexed="81"/>
            <rFont val="Tahoma"/>
            <family val="2"/>
          </rPr>
          <t xml:space="preserve">
AR, p113</t>
        </r>
      </text>
    </comment>
    <comment ref="R71" authorId="0" shapeId="0" xr:uid="{C7FAB1D8-15C5-4E3A-82DC-6DEB937634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S71" authorId="0" shapeId="0" xr:uid="{DB35596F-0120-4DA7-8BB1-E6D8049603A6}">
      <text>
        <r>
          <rPr>
            <b/>
            <sz val="9"/>
            <color indexed="81"/>
            <rFont val="Tahoma"/>
            <family val="2"/>
          </rPr>
          <t>Author:</t>
        </r>
        <r>
          <rPr>
            <sz val="9"/>
            <color indexed="81"/>
            <rFont val="Tahoma"/>
            <family val="2"/>
          </rPr>
          <t xml:space="preserve">
AR, p22</t>
        </r>
      </text>
    </comment>
    <comment ref="T71" authorId="0" shapeId="0" xr:uid="{E38CE721-4B82-4A4D-84E2-6602559869C2}">
      <text>
        <r>
          <rPr>
            <b/>
            <sz val="9"/>
            <color indexed="81"/>
            <rFont val="Tahoma"/>
            <family val="2"/>
          </rPr>
          <t>Author:</t>
        </r>
        <r>
          <rPr>
            <sz val="9"/>
            <color indexed="81"/>
            <rFont val="Tahoma"/>
            <family val="2"/>
          </rPr>
          <t xml:space="preserve">
AR pg.62</t>
        </r>
      </text>
    </comment>
    <comment ref="U71" authorId="0" shapeId="0" xr:uid="{CB0642CD-944A-4E07-8D82-DBC19C6FD5E2}">
      <text>
        <r>
          <rPr>
            <b/>
            <sz val="9"/>
            <color indexed="81"/>
            <rFont val="Tahoma"/>
            <family val="2"/>
          </rPr>
          <t>Author:</t>
        </r>
        <r>
          <rPr>
            <sz val="9"/>
            <color indexed="81"/>
            <rFont val="Tahoma"/>
            <family val="2"/>
          </rPr>
          <t xml:space="preserve">
AR pg 53</t>
        </r>
      </text>
    </comment>
    <comment ref="V71" authorId="0" shapeId="0" xr:uid="{5C603AE5-3DEE-43FE-B29E-6FB476FE38D8}">
      <text>
        <r>
          <rPr>
            <b/>
            <sz val="9"/>
            <color indexed="81"/>
            <rFont val="Tahoma"/>
            <family val="2"/>
          </rPr>
          <t xml:space="preserve">Author:
</t>
        </r>
      </text>
    </comment>
    <comment ref="W71" authorId="0" shapeId="0" xr:uid="{17351D1D-5036-4E48-9A5B-5F62FA360C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X71" authorId="0" shapeId="0" xr:uid="{49A55594-E923-4E1D-BC12-2F26069384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Y71" authorId="0" shapeId="0" xr:uid="{03255D6D-60E2-4589-B777-7614541BB3AF}">
      <text>
        <r>
          <rPr>
            <b/>
            <sz val="9"/>
            <color indexed="81"/>
            <rFont val="Tahoma"/>
            <family val="2"/>
          </rPr>
          <t>Author:</t>
        </r>
        <r>
          <rPr>
            <sz val="9"/>
            <color indexed="81"/>
            <rFont val="Tahoma"/>
            <family val="2"/>
          </rPr>
          <t xml:space="preserve">
AR p. 63</t>
        </r>
      </text>
    </comment>
    <comment ref="Z71" authorId="0" shapeId="0" xr:uid="{338A2946-BFC5-4FBC-9B39-A53E38790AA8}">
      <text>
        <r>
          <rPr>
            <b/>
            <sz val="9"/>
            <color indexed="81"/>
            <rFont val="Tahoma"/>
            <family val="2"/>
          </rPr>
          <t>Author:</t>
        </r>
        <r>
          <rPr>
            <sz val="9"/>
            <color indexed="81"/>
            <rFont val="Tahoma"/>
            <family val="2"/>
          </rPr>
          <t xml:space="preserve">
AR pg 49</t>
        </r>
      </text>
    </comment>
    <comment ref="AA71" authorId="0" shapeId="0" xr:uid="{1AA36E88-7936-414D-8555-18E42576E61B}">
      <text>
        <r>
          <rPr>
            <b/>
            <sz val="9"/>
            <color indexed="81"/>
            <rFont val="Tahoma"/>
            <family val="2"/>
          </rPr>
          <t>Author:</t>
        </r>
        <r>
          <rPr>
            <sz val="9"/>
            <color indexed="81"/>
            <rFont val="Tahoma"/>
            <family val="2"/>
          </rPr>
          <t xml:space="preserve">
AR pg 46</t>
        </r>
      </text>
    </comment>
    <comment ref="AB71" authorId="0" shapeId="0" xr:uid="{41514275-908D-4C50-BF7A-F0159EF110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C71" authorId="0" shapeId="0" xr:uid="{7C463953-C7CE-4EDE-82B1-E913E465DC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E71" authorId="0" shapeId="0" xr:uid="{DB83A8C5-1B3A-4BED-9C22-010936D84DAC}">
      <text>
        <r>
          <rPr>
            <b/>
            <sz val="9"/>
            <color indexed="81"/>
            <rFont val="Tahoma"/>
            <family val="2"/>
          </rPr>
          <t>Author:</t>
        </r>
        <r>
          <rPr>
            <sz val="9"/>
            <color indexed="81"/>
            <rFont val="Tahoma"/>
            <family val="2"/>
          </rPr>
          <t xml:space="preserve">
AR pg.44</t>
        </r>
      </text>
    </comment>
    <comment ref="AF71" authorId="0" shapeId="0" xr:uid="{04DF98BE-B598-4803-AFF0-6C9C14CF2B32}">
      <text>
        <r>
          <rPr>
            <b/>
            <sz val="9"/>
            <color indexed="81"/>
            <rFont val="Tahoma"/>
            <family val="2"/>
          </rPr>
          <t>Author:</t>
        </r>
        <r>
          <rPr>
            <sz val="9"/>
            <color indexed="81"/>
            <rFont val="Tahoma"/>
            <family val="2"/>
          </rPr>
          <t xml:space="preserve">
AR 32</t>
        </r>
      </text>
    </comment>
    <comment ref="AG71" authorId="0" shapeId="0" xr:uid="{7EE4C227-145E-4CE4-8B03-358317A8737D}">
      <text>
        <r>
          <rPr>
            <b/>
            <sz val="9"/>
            <color indexed="81"/>
            <rFont val="Tahoma"/>
            <family val="2"/>
          </rPr>
          <t>Author:</t>
        </r>
        <r>
          <rPr>
            <sz val="9"/>
            <color indexed="81"/>
            <rFont val="Tahoma"/>
            <family val="2"/>
          </rPr>
          <t xml:space="preserve">
AR pg.46</t>
        </r>
      </text>
    </comment>
    <comment ref="AH71" authorId="0" shapeId="0" xr:uid="{D70048EA-EB9E-4AEB-ABD9-7EA8087F5846}">
      <text>
        <r>
          <rPr>
            <b/>
            <sz val="9"/>
            <color indexed="81"/>
            <rFont val="Tahoma"/>
            <family val="2"/>
          </rPr>
          <t>Author:</t>
        </r>
        <r>
          <rPr>
            <sz val="9"/>
            <color indexed="81"/>
            <rFont val="Tahoma"/>
            <family val="2"/>
          </rPr>
          <t xml:space="preserve">
AR pg.25</t>
        </r>
      </text>
    </comment>
    <comment ref="AI71" authorId="0" shapeId="0" xr:uid="{068AB222-BAF0-4426-8DA7-6D173A29B0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 Mak Mei Yook, Johnny Ponto, Tan Agustinus Dermawan, ROgers H. Wirawan and Benny Tjoeng"</t>
        </r>
      </text>
    </comment>
    <comment ref="AK71" authorId="0" shapeId="0" xr:uid="{7FB1D04C-E5F0-495A-AC43-1B018598D1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L71" authorId="0" shapeId="0" xr:uid="{30C8DA73-532F-43A3-A640-11667A52615F}">
      <text>
        <r>
          <rPr>
            <b/>
            <sz val="9"/>
            <color indexed="81"/>
            <rFont val="Tahoma"/>
            <family val="2"/>
          </rPr>
          <t>Author:</t>
        </r>
        <r>
          <rPr>
            <sz val="9"/>
            <color indexed="81"/>
            <rFont val="Tahoma"/>
            <family val="2"/>
          </rPr>
          <t xml:space="preserve">
ar 50</t>
        </r>
      </text>
    </comment>
    <comment ref="AM71" authorId="0" shapeId="0" xr:uid="{78675A6A-3B7D-4372-817C-5FDB682EBBBE}">
      <text>
        <r>
          <rPr>
            <b/>
            <sz val="9"/>
            <color indexed="81"/>
            <rFont val="Tahoma"/>
            <family val="2"/>
          </rPr>
          <t>Author:</t>
        </r>
        <r>
          <rPr>
            <sz val="9"/>
            <color indexed="81"/>
            <rFont val="Tahoma"/>
            <family val="2"/>
          </rPr>
          <t xml:space="preserve">
AR pg.55</t>
        </r>
      </text>
    </comment>
    <comment ref="AN71" authorId="0" shapeId="0" xr:uid="{00741CBB-AE13-43CD-AEA8-61B0381DA4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P.123</t>
        </r>
      </text>
    </comment>
    <comment ref="AO71" authorId="0" shapeId="0" xr:uid="{788D6400-6AB4-4AE7-B26F-2A9A2CDE7AE8}">
      <text>
        <r>
          <rPr>
            <b/>
            <sz val="9"/>
            <color indexed="81"/>
            <rFont val="Tahoma"/>
            <family val="2"/>
          </rPr>
          <t>Author:</t>
        </r>
        <r>
          <rPr>
            <sz val="9"/>
            <color indexed="81"/>
            <rFont val="Tahoma"/>
            <family val="2"/>
          </rPr>
          <t xml:space="preserve">
AR, pg 45</t>
        </r>
      </text>
    </comment>
    <comment ref="AP71" authorId="0" shapeId="0" xr:uid="{F5E591A9-1E0B-4311-B117-139906AB65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Q71" authorId="0" shapeId="0" xr:uid="{425608EE-BEF9-43B0-B561-D34E7F0E9242}">
      <text>
        <r>
          <rPr>
            <b/>
            <sz val="9"/>
            <color indexed="81"/>
            <rFont val="Tahoma"/>
            <family val="2"/>
          </rPr>
          <t>Author:</t>
        </r>
        <r>
          <rPr>
            <sz val="9"/>
            <color indexed="81"/>
            <rFont val="Tahoma"/>
            <family val="2"/>
          </rPr>
          <t xml:space="preserve">
AR, p. 35</t>
        </r>
      </text>
    </comment>
    <comment ref="AR71" authorId="0" shapeId="0" xr:uid="{84F962A3-642A-4310-AC6B-AA449F33CC9F}">
      <text>
        <r>
          <rPr>
            <b/>
            <sz val="9"/>
            <color indexed="81"/>
            <rFont val="Tahoma"/>
            <family val="2"/>
          </rPr>
          <t>Author:</t>
        </r>
        <r>
          <rPr>
            <sz val="9"/>
            <color indexed="81"/>
            <rFont val="Tahoma"/>
            <family val="2"/>
          </rPr>
          <t xml:space="preserve">
AR,16</t>
        </r>
      </text>
    </comment>
    <comment ref="AS71" authorId="0" shapeId="0" xr:uid="{6EE358E9-70FD-4DBE-ADB1-4CB0D5DF52F3}">
      <text>
        <r>
          <rPr>
            <b/>
            <sz val="9"/>
            <color indexed="81"/>
            <rFont val="Tahoma"/>
            <family val="2"/>
          </rPr>
          <t>Author:</t>
        </r>
        <r>
          <rPr>
            <sz val="9"/>
            <color indexed="81"/>
            <rFont val="Tahoma"/>
            <family val="2"/>
          </rPr>
          <t xml:space="preserve">
AR, pg 28</t>
        </r>
      </text>
    </comment>
    <comment ref="AT71" authorId="0" shapeId="0" xr:uid="{838E7CF9-4FA9-45A6-ADAF-A1FC252185CA}">
      <text>
        <r>
          <rPr>
            <b/>
            <sz val="9"/>
            <color indexed="81"/>
            <rFont val="Tahoma"/>
            <family val="2"/>
          </rPr>
          <t>Author:</t>
        </r>
        <r>
          <rPr>
            <sz val="9"/>
            <color indexed="81"/>
            <rFont val="Tahoma"/>
            <family val="2"/>
          </rPr>
          <t xml:space="preserve">
AR, governance report, pg 24</t>
        </r>
      </text>
    </comment>
    <comment ref="AU71" authorId="0" shapeId="0" xr:uid="{9A255664-469D-4815-8D15-E296892640F0}">
      <text>
        <r>
          <rPr>
            <b/>
            <sz val="9"/>
            <color indexed="81"/>
            <rFont val="Tahoma"/>
            <family val="2"/>
          </rPr>
          <t>Author:</t>
        </r>
        <r>
          <rPr>
            <sz val="9"/>
            <color indexed="81"/>
            <rFont val="Tahoma"/>
            <family val="2"/>
          </rPr>
          <t xml:space="preserve">
AR, 18-19</t>
        </r>
      </text>
    </comment>
    <comment ref="AV71" authorId="0" shapeId="0" xr:uid="{5CB96837-9E20-4015-BA0C-9E5CE9DA96A3}">
      <text>
        <r>
          <rPr>
            <b/>
            <sz val="9"/>
            <color indexed="81"/>
            <rFont val="Tahoma"/>
            <family val="2"/>
          </rPr>
          <t>Author:</t>
        </r>
        <r>
          <rPr>
            <sz val="9"/>
            <color indexed="81"/>
            <rFont val="Tahoma"/>
            <family val="2"/>
          </rPr>
          <t xml:space="preserve">
AR, 27</t>
        </r>
      </text>
    </comment>
    <comment ref="AW71" authorId="0" shapeId="0" xr:uid="{712ED6CC-2B93-4972-92BE-58D14F251C6B}">
      <text>
        <r>
          <rPr>
            <b/>
            <sz val="9"/>
            <color indexed="81"/>
            <rFont val="Tahoma"/>
            <family val="2"/>
          </rPr>
          <t>Author:</t>
        </r>
        <r>
          <rPr>
            <sz val="9"/>
            <color indexed="81"/>
            <rFont val="Tahoma"/>
            <family val="2"/>
          </rPr>
          <t xml:space="preserve">
AR,32</t>
        </r>
      </text>
    </comment>
    <comment ref="AX71" authorId="0" shapeId="0" xr:uid="{BBE3D043-1FAE-45E3-8B0A-05B318692389}">
      <text>
        <r>
          <rPr>
            <b/>
            <sz val="9"/>
            <color indexed="81"/>
            <rFont val="Tahoma"/>
            <family val="2"/>
          </rPr>
          <t>Author:</t>
        </r>
        <r>
          <rPr>
            <sz val="9"/>
            <color indexed="81"/>
            <rFont val="Tahoma"/>
            <family val="2"/>
          </rPr>
          <t xml:space="preserve">
AR, 34</t>
        </r>
      </text>
    </comment>
    <comment ref="AY71" authorId="0" shapeId="0" xr:uid="{2898EC4D-8CB0-4E56-BEF6-8ED578691B6C}">
      <text>
        <r>
          <rPr>
            <b/>
            <sz val="9"/>
            <color indexed="81"/>
            <rFont val="Tahoma"/>
            <family val="2"/>
          </rPr>
          <t>Author:</t>
        </r>
        <r>
          <rPr>
            <sz val="9"/>
            <color indexed="81"/>
            <rFont val="Tahoma"/>
            <family val="2"/>
          </rPr>
          <t xml:space="preserve">
AR, p. 208</t>
        </r>
      </text>
    </comment>
    <comment ref="AZ71" authorId="0" shapeId="0" xr:uid="{0E912443-894C-4729-A28B-2BE3A2012AA9}">
      <text>
        <r>
          <rPr>
            <b/>
            <sz val="9"/>
            <color indexed="81"/>
            <rFont val="Tahoma"/>
            <family val="2"/>
          </rPr>
          <t>Author:</t>
        </r>
        <r>
          <rPr>
            <sz val="9"/>
            <color indexed="81"/>
            <rFont val="Tahoma"/>
            <family val="2"/>
          </rPr>
          <t xml:space="preserve">
AR, p. 37</t>
        </r>
      </text>
    </comment>
    <comment ref="BB71" authorId="0" shapeId="0" xr:uid="{F8B459F5-F6EE-4B94-85A8-AEAFFC7B2511}">
      <text>
        <r>
          <rPr>
            <b/>
            <sz val="9"/>
            <color indexed="81"/>
            <rFont val="Tahoma"/>
            <family val="2"/>
          </rPr>
          <t>Author:</t>
        </r>
        <r>
          <rPr>
            <sz val="9"/>
            <color indexed="81"/>
            <rFont val="Tahoma"/>
            <family val="2"/>
          </rPr>
          <t xml:space="preserve">
AR, pg 32</t>
        </r>
      </text>
    </comment>
    <comment ref="BC71" authorId="0" shapeId="0" xr:uid="{FF5B2BB3-307D-46ED-A6C9-CEB7D81303B8}">
      <text>
        <r>
          <rPr>
            <b/>
            <sz val="9"/>
            <color indexed="81"/>
            <rFont val="Tahoma"/>
            <family val="2"/>
          </rPr>
          <t>Author:</t>
        </r>
        <r>
          <rPr>
            <sz val="9"/>
            <color indexed="81"/>
            <rFont val="Tahoma"/>
            <family val="2"/>
          </rPr>
          <t xml:space="preserve">
AR, p. 57</t>
        </r>
      </text>
    </comment>
    <comment ref="BD71" authorId="0" shapeId="0" xr:uid="{66F34EF7-B685-45FD-9D81-03B70D4AE87E}">
      <text>
        <r>
          <rPr>
            <b/>
            <sz val="9"/>
            <color indexed="81"/>
            <rFont val="Tahoma"/>
            <family val="2"/>
          </rPr>
          <t>Author:</t>
        </r>
        <r>
          <rPr>
            <sz val="9"/>
            <color indexed="81"/>
            <rFont val="Tahoma"/>
            <family val="2"/>
          </rPr>
          <t xml:space="preserve">
AR, p. 85</t>
        </r>
      </text>
    </comment>
    <comment ref="BE71" authorId="0" shapeId="0" xr:uid="{82C7580E-5820-4959-BF39-B94FAA29A0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 Chua Hing Yin, Huang Anglea On Yee , Huang Rui"</t>
        </r>
      </text>
    </comment>
    <comment ref="BF71" authorId="0" shapeId="0" xr:uid="{B57A107D-3363-4F12-97C3-96E2B5E3E8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Tay Ai Li, Meng Kuang-Yi</t>
        </r>
      </text>
    </comment>
    <comment ref="BG71" authorId="0" shapeId="0" xr:uid="{339040DE-753E-4917-B818-D14A5A00FF5E}">
      <text>
        <r>
          <rPr>
            <b/>
            <sz val="9"/>
            <color indexed="81"/>
            <rFont val="Tahoma"/>
            <family val="2"/>
          </rPr>
          <t>Author:</t>
        </r>
        <r>
          <rPr>
            <sz val="9"/>
            <color indexed="81"/>
            <rFont val="Tahoma"/>
            <family val="2"/>
          </rPr>
          <t xml:space="preserve">
AR p. 73</t>
        </r>
      </text>
    </comment>
    <comment ref="BH71" authorId="0" shapeId="0" xr:uid="{23AC04FD-AAD8-4EFF-A39A-4670515379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46, https://links.sgx.com/FileOpen/UG%20Healthcare_Annual%20Report%202020.ashx?App=Announcement&amp;FileID=634566</t>
        </r>
      </text>
    </comment>
    <comment ref="BJ71" authorId="0" shapeId="0" xr:uid="{37914732-8421-45DD-85F7-75993CBEE6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BK71" authorId="0" shapeId="0" xr:uid="{89E0D51B-8419-4388-8AF0-B1E8DC927C56}">
      <text>
        <r>
          <rPr>
            <b/>
            <sz val="9"/>
            <color indexed="81"/>
            <rFont val="Tahoma"/>
            <family val="2"/>
          </rPr>
          <t>Author:</t>
        </r>
        <r>
          <rPr>
            <sz val="9"/>
            <color indexed="81"/>
            <rFont val="Tahoma"/>
            <family val="2"/>
          </rPr>
          <t xml:space="preserve">
AR, p. 77</t>
        </r>
      </text>
    </comment>
    <comment ref="BL71" authorId="0" shapeId="0" xr:uid="{86A9B225-552E-492B-99D8-950321815B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BM71" authorId="0" shapeId="0" xr:uid="{3983104A-3FB6-4AE6-8EA0-A01242C8D001}">
      <text>
        <r>
          <rPr>
            <b/>
            <sz val="9"/>
            <color indexed="81"/>
            <rFont val="Tahoma"/>
            <family val="2"/>
          </rPr>
          <t>Author:</t>
        </r>
        <r>
          <rPr>
            <sz val="9"/>
            <color indexed="81"/>
            <rFont val="Tahoma"/>
            <family val="2"/>
          </rPr>
          <t xml:space="preserve">
AR, p65</t>
        </r>
      </text>
    </comment>
    <comment ref="BO71" authorId="0" shapeId="0" xr:uid="{E9F79D88-87B5-4B66-8374-E3795B1BC4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Key Management Personnel
S$250,000 to S$499,999
Steven Koh Boon Teik 59% 29% - 12% 100%
Lee Keen Meng 59% 29% - 12%
Lum Wai Meng 63% 29% - 8% 100%
Key Executives
S$250,000 to S$499,999
Heng Eng Kiat 58% 29% - 13% 100%
Neo Eng Huat 61% 31% - 8% 100%
Liew Kau Keen 58% 29% - 13% 100%
How Tan Hong 58% 30% - 12% 100%
AR p75</t>
        </r>
      </text>
    </comment>
    <comment ref="BR71" authorId="0" shapeId="0" xr:uid="{A727D964-70DF-4D60-B3A2-424167D7F6C6}">
      <text>
        <r>
          <rPr>
            <b/>
            <sz val="9"/>
            <color indexed="81"/>
            <rFont val="Tahoma"/>
            <family val="2"/>
          </rPr>
          <t>Author:</t>
        </r>
        <r>
          <rPr>
            <sz val="9"/>
            <color indexed="81"/>
            <rFont val="Tahoma"/>
            <family val="2"/>
          </rPr>
          <t xml:space="preserve">
AR, p100</t>
        </r>
      </text>
    </comment>
    <comment ref="BS71" authorId="0" shapeId="0" xr:uid="{F0D438AF-AFD1-4611-AE11-F751882F041D}">
      <text>
        <r>
          <rPr>
            <b/>
            <sz val="9"/>
            <color indexed="81"/>
            <rFont val="Tahoma"/>
            <family val="2"/>
          </rPr>
          <t>Author:</t>
        </r>
        <r>
          <rPr>
            <sz val="9"/>
            <color indexed="81"/>
            <rFont val="Tahoma"/>
            <family val="2"/>
          </rPr>
          <t xml:space="preserve">
AR, p82</t>
        </r>
      </text>
    </comment>
    <comment ref="BU71" authorId="0" shapeId="0" xr:uid="{9A7482CC-E241-49DF-A833-DAFDAFB8D7EB}">
      <text>
        <r>
          <rPr>
            <b/>
            <sz val="9"/>
            <color indexed="81"/>
            <rFont val="Tahoma"/>
            <family val="2"/>
          </rPr>
          <t>Author:</t>
        </r>
        <r>
          <rPr>
            <sz val="9"/>
            <color indexed="81"/>
            <rFont val="Tahoma"/>
            <family val="2"/>
          </rPr>
          <t xml:space="preserve">
AR, p46</t>
        </r>
      </text>
    </comment>
    <comment ref="BV71" authorId="0" shapeId="0" xr:uid="{5A3C6ED3-F2D2-4F33-B9A1-F1BA2D9D848C}">
      <text>
        <r>
          <rPr>
            <b/>
            <sz val="9"/>
            <color indexed="81"/>
            <rFont val="Tahoma"/>
            <family val="2"/>
          </rPr>
          <t>Author:</t>
        </r>
        <r>
          <rPr>
            <sz val="9"/>
            <color indexed="81"/>
            <rFont val="Tahoma"/>
            <family val="2"/>
          </rPr>
          <t xml:space="preserve">
AR 67</t>
        </r>
      </text>
    </comment>
    <comment ref="BW71" authorId="0" shapeId="0" xr:uid="{A6F1740D-559C-4105-8F22-266A28AF0A92}">
      <text>
        <r>
          <rPr>
            <b/>
            <sz val="9"/>
            <color indexed="81"/>
            <rFont val="Tahoma"/>
            <family val="2"/>
          </rPr>
          <t>Author:</t>
        </r>
        <r>
          <rPr>
            <sz val="9"/>
            <color indexed="81"/>
            <rFont val="Tahoma"/>
            <family val="2"/>
          </rPr>
          <t xml:space="preserve">
AR, p129</t>
        </r>
      </text>
    </comment>
    <comment ref="BX71" authorId="0" shapeId="0" xr:uid="{CD034E8E-EFBF-4294-96F7-DF588C5189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71" authorId="0" shapeId="0" xr:uid="{2D303459-3287-4497-AA0D-2A295F859B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BZ71" authorId="0" shapeId="0" xr:uid="{C5263267-E47F-498E-9C2C-E1EE6527A290}">
      <text>
        <r>
          <rPr>
            <b/>
            <sz val="9"/>
            <color indexed="81"/>
            <rFont val="Tahoma"/>
            <family val="2"/>
          </rPr>
          <t>Author:</t>
        </r>
        <r>
          <rPr>
            <sz val="9"/>
            <color indexed="81"/>
            <rFont val="Tahoma"/>
            <family val="2"/>
          </rPr>
          <t xml:space="preserve">
AR pg 51</t>
        </r>
      </text>
    </comment>
    <comment ref="CA71" authorId="0" shapeId="0" xr:uid="{09647543-0E40-4A31-934A-7928BC08982E}">
      <text>
        <r>
          <rPr>
            <b/>
            <sz val="9"/>
            <color indexed="81"/>
            <rFont val="Tahoma"/>
            <family val="2"/>
          </rPr>
          <t>Author:</t>
        </r>
        <r>
          <rPr>
            <sz val="9"/>
            <color indexed="81"/>
            <rFont val="Tahoma"/>
            <family val="2"/>
          </rPr>
          <t xml:space="preserve">
AR pg 91</t>
        </r>
      </text>
    </comment>
    <comment ref="CB71" authorId="0" shapeId="0" xr:uid="{DD0A1078-F673-45F8-BA8C-F5941203776C}">
      <text>
        <r>
          <rPr>
            <b/>
            <sz val="9"/>
            <color indexed="81"/>
            <rFont val="Tahoma"/>
            <family val="2"/>
          </rPr>
          <t>Author:</t>
        </r>
        <r>
          <rPr>
            <sz val="9"/>
            <color indexed="81"/>
            <rFont val="Tahoma"/>
            <family val="2"/>
          </rPr>
          <t xml:space="preserve">
AR pg.202</t>
        </r>
      </text>
    </comment>
    <comment ref="CC71" authorId="0" shapeId="0" xr:uid="{48EA883D-F1A2-448F-8E65-C82F58FBBC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D71" authorId="0" shapeId="0" xr:uid="{2E58FE42-89AA-40A5-85C2-C9A47CBB01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E71" authorId="0" shapeId="0" xr:uid="{99678F61-A8FE-4916-B908-1B4B4A702C84}">
      <text>
        <r>
          <rPr>
            <b/>
            <sz val="9"/>
            <color indexed="81"/>
            <rFont val="Tahoma"/>
            <family val="2"/>
          </rPr>
          <t>Author:</t>
        </r>
        <r>
          <rPr>
            <sz val="9"/>
            <color indexed="81"/>
            <rFont val="Tahoma"/>
            <family val="2"/>
          </rPr>
          <t xml:space="preserve">
AR pg 58</t>
        </r>
      </text>
    </comment>
    <comment ref="CF71" authorId="0" shapeId="0" xr:uid="{EEC98CEA-A678-4268-AC36-2DAE7DB01C5D}">
      <text>
        <r>
          <rPr>
            <b/>
            <sz val="9"/>
            <color indexed="81"/>
            <rFont val="Tahoma"/>
            <family val="2"/>
          </rPr>
          <t>Author:</t>
        </r>
        <r>
          <rPr>
            <sz val="9"/>
            <color indexed="81"/>
            <rFont val="Tahoma"/>
            <family val="2"/>
          </rPr>
          <t xml:space="preserve">
AR 50</t>
        </r>
      </text>
    </comment>
    <comment ref="CG71" authorId="0" shapeId="0" xr:uid="{E9F55A53-508C-4B93-A72D-0864154967D3}">
      <text>
        <r>
          <rPr>
            <b/>
            <sz val="9"/>
            <color indexed="81"/>
            <rFont val="Tahoma"/>
            <family val="2"/>
          </rPr>
          <t>Author:</t>
        </r>
        <r>
          <rPr>
            <sz val="9"/>
            <color indexed="81"/>
            <rFont val="Tahoma"/>
            <family val="2"/>
          </rPr>
          <t xml:space="preserve">
AR pg 96</t>
        </r>
      </text>
    </comment>
    <comment ref="CH71" authorId="0" shapeId="0" xr:uid="{F8BD0293-8D11-404A-B4CE-934EE2ABD5E5}">
      <text>
        <r>
          <rPr>
            <b/>
            <sz val="9"/>
            <color indexed="81"/>
            <rFont val="Tahoma"/>
            <family val="2"/>
          </rPr>
          <t>Author:</t>
        </r>
        <r>
          <rPr>
            <sz val="9"/>
            <color indexed="81"/>
            <rFont val="Tahoma"/>
            <family val="2"/>
          </rPr>
          <t xml:space="preserve">
AR 34</t>
        </r>
      </text>
    </comment>
    <comment ref="CI71" authorId="0" shapeId="0" xr:uid="{482F82F1-9634-471A-B840-3C2E495E097E}">
      <text>
        <r>
          <rPr>
            <b/>
            <sz val="9"/>
            <color indexed="81"/>
            <rFont val="Tahoma"/>
            <family val="2"/>
          </rPr>
          <t>Author:</t>
        </r>
        <r>
          <rPr>
            <sz val="9"/>
            <color indexed="81"/>
            <rFont val="Tahoma"/>
            <family val="2"/>
          </rPr>
          <t xml:space="preserve">
AR pg 82</t>
        </r>
      </text>
    </comment>
    <comment ref="CJ71" authorId="0" shapeId="0" xr:uid="{51B39173-401A-4316-A605-B1124ED33B4D}">
      <text>
        <r>
          <rPr>
            <b/>
            <sz val="9"/>
            <color indexed="81"/>
            <rFont val="Tahoma"/>
            <family val="2"/>
          </rPr>
          <t>Author:</t>
        </r>
        <r>
          <rPr>
            <sz val="9"/>
            <color indexed="81"/>
            <rFont val="Tahoma"/>
            <family val="2"/>
          </rPr>
          <t xml:space="preserve">
ar 47 only top 3</t>
        </r>
      </text>
    </comment>
    <comment ref="CK71" authorId="0" shapeId="0" xr:uid="{A19099E2-D00A-4F53-A5A0-D7A39598E587}">
      <text>
        <r>
          <rPr>
            <b/>
            <sz val="9"/>
            <color indexed="81"/>
            <rFont val="Tahoma"/>
            <family val="2"/>
          </rPr>
          <t>Author:</t>
        </r>
        <r>
          <rPr>
            <sz val="9"/>
            <color indexed="81"/>
            <rFont val="Tahoma"/>
            <family val="2"/>
          </rPr>
          <t xml:space="preserve">
AR,71</t>
        </r>
      </text>
    </comment>
    <comment ref="CM71" authorId="0" shapeId="0" xr:uid="{E41C1819-A5C9-4125-91F6-E60729F300FC}">
      <text>
        <r>
          <rPr>
            <b/>
            <sz val="9"/>
            <color indexed="81"/>
            <rFont val="Tahoma"/>
            <family val="2"/>
          </rPr>
          <t>Author:</t>
        </r>
        <r>
          <rPr>
            <sz val="9"/>
            <color indexed="81"/>
            <rFont val="Tahoma"/>
            <family val="2"/>
          </rPr>
          <t xml:space="preserve">
ar 61</t>
        </r>
      </text>
    </comment>
    <comment ref="CN71" authorId="0" shapeId="0" xr:uid="{C51B7BCA-8D19-4EE2-9FDD-D33E0F0C63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CO71" authorId="0" shapeId="0" xr:uid="{CA9FEE90-1020-4F75-BD81-73CA370709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P71" authorId="0" shapeId="0" xr:uid="{8F64584D-AA3C-4031-B7F0-3492A96AE7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Q71" authorId="0" shapeId="0" xr:uid="{2CA4273D-FE79-4F7E-A796-A3F69F90A1F9}">
      <text>
        <r>
          <rPr>
            <b/>
            <sz val="9"/>
            <color indexed="81"/>
            <rFont val="Tahoma"/>
            <family val="2"/>
          </rPr>
          <t>Author:</t>
        </r>
        <r>
          <rPr>
            <sz val="9"/>
            <color indexed="81"/>
            <rFont val="Tahoma"/>
            <family val="2"/>
          </rPr>
          <t xml:space="preserve">
AR 72</t>
        </r>
      </text>
    </comment>
    <comment ref="CR71" authorId="0" shapeId="0" xr:uid="{593FADA9-3B46-4BBC-BDCA-9BCE603C99FD}">
      <text>
        <r>
          <rPr>
            <b/>
            <sz val="9"/>
            <color indexed="81"/>
            <rFont val="Tahoma"/>
            <family val="2"/>
          </rPr>
          <t>Author:</t>
        </r>
        <r>
          <rPr>
            <sz val="9"/>
            <color indexed="81"/>
            <rFont val="Tahoma"/>
            <family val="2"/>
          </rPr>
          <t xml:space="preserve">
AR (pdf), p. 22</t>
        </r>
      </text>
    </comment>
    <comment ref="CS71" authorId="0" shapeId="0" xr:uid="{3F5BFC28-5F24-416D-8BB1-D5B42F7B94CA}">
      <text>
        <r>
          <rPr>
            <b/>
            <sz val="9"/>
            <color indexed="81"/>
            <rFont val="Tahoma"/>
            <family val="2"/>
          </rPr>
          <t>Author:</t>
        </r>
        <r>
          <rPr>
            <sz val="9"/>
            <color indexed="81"/>
            <rFont val="Tahoma"/>
            <family val="2"/>
          </rPr>
          <t xml:space="preserve">
AR, p. 56</t>
        </r>
      </text>
    </comment>
    <comment ref="CT71" authorId="0" shapeId="0" xr:uid="{8581A891-3462-4715-8409-A779DC1C582A}">
      <text>
        <r>
          <rPr>
            <b/>
            <sz val="9"/>
            <color indexed="81"/>
            <rFont val="Tahoma"/>
            <family val="2"/>
          </rPr>
          <t>Author:</t>
        </r>
        <r>
          <rPr>
            <sz val="9"/>
            <color indexed="81"/>
            <rFont val="Tahoma"/>
            <family val="2"/>
          </rPr>
          <t xml:space="preserve">
AR pg.29</t>
        </r>
      </text>
    </comment>
    <comment ref="CU71" authorId="0" shapeId="0" xr:uid="{16B231F8-74FD-428C-B464-6893DC5802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t>
        </r>
      </text>
    </comment>
    <comment ref="CV71" authorId="0" shapeId="0" xr:uid="{D6F34817-9541-42E1-B29D-5874E3822C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29"The names and remuneration of the key executives (who are not also Directors) in bands of SGD 250,000"</t>
        </r>
      </text>
    </comment>
    <comment ref="CW71" authorId="0" shapeId="0" xr:uid="{B33C73D0-AA50-4A0B-9B59-3F158B8B6D14}">
      <text>
        <r>
          <rPr>
            <b/>
            <sz val="9"/>
            <color indexed="81"/>
            <rFont val="Tahoma"/>
            <family val="2"/>
          </rPr>
          <t>Author:</t>
        </r>
        <r>
          <rPr>
            <sz val="9"/>
            <color indexed="81"/>
            <rFont val="Tahoma"/>
            <family val="2"/>
          </rPr>
          <t xml:space="preserve">
AR pg.20</t>
        </r>
      </text>
    </comment>
    <comment ref="CX71" authorId="0" shapeId="0" xr:uid="{63AF983F-7194-465B-9788-E1C21CAA200D}">
      <text>
        <r>
          <rPr>
            <b/>
            <sz val="9"/>
            <color indexed="81"/>
            <rFont val="Tahoma"/>
            <family val="2"/>
          </rPr>
          <t>Author:</t>
        </r>
        <r>
          <rPr>
            <sz val="9"/>
            <color indexed="81"/>
            <rFont val="Tahoma"/>
            <family val="2"/>
          </rPr>
          <t xml:space="preserve">
AR, pg 46</t>
        </r>
      </text>
    </comment>
    <comment ref="CY71" authorId="0" shapeId="0" xr:uid="{2835D40C-2D82-470C-803C-9D9BFC3CB67D}">
      <text>
        <r>
          <rPr>
            <b/>
            <sz val="9"/>
            <color indexed="81"/>
            <rFont val="Tahoma"/>
            <family val="2"/>
          </rPr>
          <t>Author:</t>
        </r>
        <r>
          <rPr>
            <sz val="9"/>
            <color indexed="81"/>
            <rFont val="Tahoma"/>
            <family val="2"/>
          </rPr>
          <t xml:space="preserve">
AR pg 100</t>
        </r>
      </text>
    </comment>
    <comment ref="CZ71" authorId="0" shapeId="0" xr:uid="{1FAEB18A-D379-4C9D-AA7D-0088BFD75F48}">
      <text>
        <r>
          <rPr>
            <b/>
            <sz val="9"/>
            <color indexed="81"/>
            <rFont val="Tahoma"/>
            <family val="2"/>
          </rPr>
          <t>Author:</t>
        </r>
        <r>
          <rPr>
            <sz val="9"/>
            <color indexed="81"/>
            <rFont val="Tahoma"/>
            <family val="2"/>
          </rPr>
          <t xml:space="preserve">
AR,80</t>
        </r>
      </text>
    </comment>
    <comment ref="DA71" authorId="0" shapeId="0" xr:uid="{61EE7B89-C37C-4672-BD52-FF369BDCC64D}">
      <text>
        <r>
          <rPr>
            <b/>
            <sz val="9"/>
            <color indexed="81"/>
            <rFont val="Tahoma"/>
            <family val="2"/>
          </rPr>
          <t>Author:</t>
        </r>
        <r>
          <rPr>
            <sz val="9"/>
            <color indexed="81"/>
            <rFont val="Tahoma"/>
            <family val="2"/>
          </rPr>
          <t xml:space="preserve">
AR,66</t>
        </r>
      </text>
    </comment>
    <comment ref="DB71" authorId="0" shapeId="0" xr:uid="{521FFC99-80B4-49C5-BF1C-3AEAFF58C8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C71" authorId="0" shapeId="0" xr:uid="{4D434073-530B-4460-BDFC-62F62B98DE5F}">
      <text>
        <r>
          <rPr>
            <b/>
            <sz val="9"/>
            <color indexed="81"/>
            <rFont val="Tahoma"/>
            <family val="2"/>
          </rPr>
          <t>Author:</t>
        </r>
        <r>
          <rPr>
            <sz val="9"/>
            <color indexed="81"/>
            <rFont val="Tahoma"/>
            <family val="2"/>
          </rPr>
          <t xml:space="preserve">
AR, p. 95</t>
        </r>
      </text>
    </comment>
    <comment ref="DD71" authorId="0" shapeId="0" xr:uid="{F2624BF7-5006-457E-A746-89C1F0F81F18}">
      <text>
        <r>
          <rPr>
            <b/>
            <sz val="9"/>
            <color indexed="81"/>
            <rFont val="Tahoma"/>
            <family val="2"/>
          </rPr>
          <t>Author:</t>
        </r>
        <r>
          <rPr>
            <sz val="9"/>
            <color indexed="81"/>
            <rFont val="Tahoma"/>
            <family val="2"/>
          </rPr>
          <t xml:space="preserve">
AR, p. 218</t>
        </r>
      </text>
    </comment>
    <comment ref="DE71" authorId="0" shapeId="0" xr:uid="{9DC10744-7BAD-4F5F-944E-DFF323E517BB}">
      <text>
        <r>
          <rPr>
            <b/>
            <sz val="9"/>
            <color indexed="81"/>
            <rFont val="Tahoma"/>
            <family val="2"/>
          </rPr>
          <t>Author:</t>
        </r>
        <r>
          <rPr>
            <sz val="9"/>
            <color indexed="81"/>
            <rFont val="Tahoma"/>
            <family val="2"/>
          </rPr>
          <t xml:space="preserve">
AR,36</t>
        </r>
      </text>
    </comment>
    <comment ref="DF71" authorId="0" shapeId="0" xr:uid="{433F5F24-6113-4415-8B81-99B9BA2D0EDF}">
      <text>
        <r>
          <rPr>
            <b/>
            <sz val="9"/>
            <color indexed="81"/>
            <rFont val="Tahoma"/>
            <family val="2"/>
          </rPr>
          <t>Author:</t>
        </r>
        <r>
          <rPr>
            <sz val="9"/>
            <color indexed="81"/>
            <rFont val="Tahoma"/>
            <family val="2"/>
          </rPr>
          <t xml:space="preserve">
AR pg 54</t>
        </r>
      </text>
    </comment>
    <comment ref="DG71" authorId="0" shapeId="0" xr:uid="{94B05BA6-787C-461F-8DD1-A55AF11594A6}">
      <text>
        <r>
          <rPr>
            <b/>
            <sz val="9"/>
            <color indexed="81"/>
            <rFont val="Tahoma"/>
            <family val="2"/>
          </rPr>
          <t>Author:</t>
        </r>
        <r>
          <rPr>
            <sz val="9"/>
            <color indexed="81"/>
            <rFont val="Tahoma"/>
            <family val="2"/>
          </rPr>
          <t xml:space="preserve">
AR, p. 31</t>
        </r>
      </text>
    </comment>
    <comment ref="DH71" authorId="0" shapeId="0" xr:uid="{EBD8BF02-2E5D-4D4A-9F0C-DCD4C4235A3C}">
      <text>
        <r>
          <rPr>
            <b/>
            <sz val="9"/>
            <color indexed="81"/>
            <rFont val="Tahoma"/>
            <family val="2"/>
          </rPr>
          <t>Author:</t>
        </r>
        <r>
          <rPr>
            <sz val="9"/>
            <color indexed="81"/>
            <rFont val="Tahoma"/>
            <family val="2"/>
          </rPr>
          <t xml:space="preserve">
AR pg 21</t>
        </r>
      </text>
    </comment>
    <comment ref="DI71" authorId="0" shapeId="0" xr:uid="{D5E183A5-72E8-4913-9334-2E3C1F8F0F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DJ71" authorId="0" shapeId="0" xr:uid="{98673488-1237-40DF-903A-E580C7A680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K71" authorId="0" shapeId="0" xr:uid="{1512D19E-38A1-4DC5-A8BB-199E656D2D3F}">
      <text>
        <r>
          <rPr>
            <b/>
            <sz val="9"/>
            <color indexed="81"/>
            <rFont val="Tahoma"/>
            <family val="2"/>
          </rPr>
          <t>Author:</t>
        </r>
        <r>
          <rPr>
            <sz val="9"/>
            <color indexed="81"/>
            <rFont val="Tahoma"/>
            <family val="2"/>
          </rPr>
          <t xml:space="preserve">
AR pg 117</t>
        </r>
      </text>
    </comment>
    <comment ref="DL71" authorId="0" shapeId="0" xr:uid="{5BE0694C-059F-4010-97EA-DC0EBDF534AB}">
      <text>
        <r>
          <rPr>
            <b/>
            <sz val="9"/>
            <color indexed="81"/>
            <rFont val="Tahoma"/>
            <family val="2"/>
          </rPr>
          <t>Author:</t>
        </r>
        <r>
          <rPr>
            <sz val="9"/>
            <color indexed="81"/>
            <rFont val="Tahoma"/>
            <family val="2"/>
          </rPr>
          <t xml:space="preserve">
AR pg 93</t>
        </r>
      </text>
    </comment>
    <comment ref="DM71" authorId="0" shapeId="0" xr:uid="{EF6F06B2-C8F7-4B32-AB4B-D36A8F7BDAB5}">
      <text>
        <r>
          <rPr>
            <b/>
            <sz val="9"/>
            <color indexed="81"/>
            <rFont val="Tahoma"/>
            <family val="2"/>
          </rPr>
          <t>Author:</t>
        </r>
        <r>
          <rPr>
            <sz val="9"/>
            <color indexed="81"/>
            <rFont val="Tahoma"/>
            <family val="2"/>
          </rPr>
          <t xml:space="preserve">
AR, p. 37</t>
        </r>
      </text>
    </comment>
    <comment ref="DN71" authorId="0" shapeId="0" xr:uid="{B88B9304-B5C9-44DC-A07D-2339BFD8DF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DO71" authorId="0" shapeId="0" xr:uid="{83E5A386-612D-43C3-9551-1D14765520BB}">
      <text>
        <r>
          <rPr>
            <b/>
            <sz val="9"/>
            <color indexed="81"/>
            <rFont val="Tahoma"/>
            <family val="2"/>
          </rPr>
          <t>Author:</t>
        </r>
        <r>
          <rPr>
            <sz val="9"/>
            <color indexed="81"/>
            <rFont val="Tahoma"/>
            <family val="2"/>
          </rPr>
          <t xml:space="preserve">
AR p. 70</t>
        </r>
      </text>
    </comment>
    <comment ref="DP71" authorId="0" shapeId="0" xr:uid="{44DEAD8F-A322-483E-A465-387455716E3C}">
      <text>
        <r>
          <rPr>
            <b/>
            <sz val="9"/>
            <color indexed="81"/>
            <rFont val="Tahoma"/>
            <family val="2"/>
          </rPr>
          <t>Author:</t>
        </r>
        <r>
          <rPr>
            <sz val="9"/>
            <color indexed="81"/>
            <rFont val="Tahoma"/>
            <family val="2"/>
          </rPr>
          <t xml:space="preserve">
AR, p. 80</t>
        </r>
      </text>
    </comment>
    <comment ref="DR71" authorId="0" shapeId="0" xr:uid="{8EBCF81A-DBE5-4528-AA73-6183FC9C7D45}">
      <text>
        <r>
          <rPr>
            <b/>
            <sz val="9"/>
            <color indexed="81"/>
            <rFont val="Tahoma"/>
            <family val="2"/>
          </rPr>
          <t>Author:</t>
        </r>
        <r>
          <rPr>
            <sz val="9"/>
            <color indexed="81"/>
            <rFont val="Tahoma"/>
            <family val="2"/>
          </rPr>
          <t xml:space="preserve">
AR, p.62</t>
        </r>
      </text>
    </comment>
    <comment ref="DS71" authorId="0" shapeId="0" xr:uid="{F99150AF-6FDB-4E29-96B1-AB142DDC2C72}">
      <text>
        <r>
          <rPr>
            <b/>
            <sz val="9"/>
            <color indexed="81"/>
            <rFont val="Tahoma"/>
            <family val="2"/>
          </rPr>
          <t>Author:</t>
        </r>
        <r>
          <rPr>
            <sz val="9"/>
            <color indexed="81"/>
            <rFont val="Tahoma"/>
            <family val="2"/>
          </rPr>
          <t xml:space="preserve">
AR p. 79, RPORATION LIMITED
7 8NEW NORMAL, NEW OPPORTUNITIES
ii. Eligible employees and Vesting period
Award of fully-paid ordinary Shares of the Company, which have a five-year vesting period (or such
other period determined by the Remuneration Committee), are made to selected managers in senior
positions in the Group or in leadership positions in Management, technology or possess other domain
expertise and competencies and who are in a position to contribute or have significantly contributed
to the performance, growth and profitability of the Group.
Details of the awards made under the RSP as well as the methodology of valuation, unvested RSP
awards and vesting schedule are set out on pages 101 and 102 of the Directors’ Statement and Note 25
to the financial statements.
iii. Size and Duration
The aggregate number of treasury shares which may be delivered pursuant to awards under the RSP
granted on any date, shall not exceed 3 per cent of the total number of issued Shares (excluding
treasury shares) from time to time.
The RSP will continue in force for a maximum of 10 years commencing on 28 April 2011.
Key Management Personnel Remuneration
In line with Principle 8.1 of the 2018 Code and as reported in previous years, the Company has elected to disclose the
remuneration of its key management personnel in bands no wider than S$250,000 and their aggregate cash-based
remuneration for FY 2020. Given the confidential and commercial sensitivities associated with remuneration matters
and the highly competitive human resource environment in which the Company operates and the importance of
ensuring stability and continuity of business operations with a competent and experienced management team in
place, the Board is of the view that it is in the best interests of the Company not to identify the remuneration band
of each key management personnel.
The aggregate cash-based remuneration of the key management personnel in FY 2020 is S$4,102,424. The percentage
breakdown of the fixed and variable components for each individual is set out below. The Remuneration Committee
believes that the remuneration framework enables the Company to motivate employees and, to attract and retain
talents to achieve its business targets and execute its strategic objectives.
In making available the cash-based remuneration of the key management personnel in bands of S$250,000, and
disclosing precisely the aggregate cash-based remuneration of the key management personnel, the Company
provides a macro perspective of the total remuneration without compromising the Group’s business interests, and
at the same time, minimises competitive pressures which would arise from more detailed disclosures.
In FY 2020, the key management personnel (who are not Directors or the CEO) are Mr Lee Ghai Keen, Mr Dharma
Nadarajah, Mr Ng Chee Kwoon, Mr Lim Sita and Mr Wong Chee Kheong</t>
        </r>
      </text>
    </comment>
    <comment ref="DT71" authorId="0" shapeId="0" xr:uid="{2FA81F09-630D-4224-B891-9C8171AB9C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25, https://links.sgx.com/FileOpen/WTH%20AR%202020.ashx?App=Announcement&amp;FileID=634061</t>
        </r>
      </text>
    </comment>
    <comment ref="DU71" authorId="0" shapeId="0" xr:uid="{1CF33CD9-1BD1-4CD2-A11B-24D77D974101}">
      <text>
        <r>
          <rPr>
            <b/>
            <sz val="9"/>
            <color indexed="81"/>
            <rFont val="Tahoma"/>
            <family val="2"/>
          </rPr>
          <t>Author:</t>
        </r>
        <r>
          <rPr>
            <sz val="9"/>
            <color indexed="81"/>
            <rFont val="Tahoma"/>
            <family val="2"/>
          </rPr>
          <t xml:space="preserve">
AR pg.32</t>
        </r>
      </text>
    </comment>
    <comment ref="DV71" authorId="0" shapeId="0" xr:uid="{46009103-56FD-412F-BA7F-AB64B087335F}">
      <text>
        <r>
          <rPr>
            <b/>
            <sz val="9"/>
            <color indexed="81"/>
            <rFont val="Tahoma"/>
            <family val="2"/>
          </rPr>
          <t>Author:</t>
        </r>
        <r>
          <rPr>
            <sz val="9"/>
            <color indexed="81"/>
            <rFont val="Tahoma"/>
            <family val="2"/>
          </rPr>
          <t xml:space="preserve">
AR pg.47</t>
        </r>
      </text>
    </comment>
    <comment ref="DW71" authorId="0" shapeId="0" xr:uid="{308E8CE8-FCC5-48AF-A39D-4F8CD77B5FE1}">
      <text>
        <r>
          <rPr>
            <b/>
            <sz val="9"/>
            <color indexed="81"/>
            <rFont val="Tahoma"/>
            <family val="2"/>
          </rPr>
          <t>Author:</t>
        </r>
        <r>
          <rPr>
            <sz val="9"/>
            <color indexed="81"/>
            <rFont val="Tahoma"/>
            <family val="2"/>
          </rPr>
          <t xml:space="preserve">
AR, p63</t>
        </r>
      </text>
    </comment>
    <comment ref="DX71" authorId="0" shapeId="0" xr:uid="{ADC0FFCB-5B9C-4CD9-87A5-CA093824A67B}">
      <text>
        <r>
          <rPr>
            <b/>
            <sz val="9"/>
            <color indexed="81"/>
            <rFont val="Tahoma"/>
            <family val="2"/>
          </rPr>
          <t>Author:</t>
        </r>
        <r>
          <rPr>
            <sz val="9"/>
            <color indexed="81"/>
            <rFont val="Tahoma"/>
            <family val="2"/>
          </rPr>
          <t xml:space="preserve">
AR pg.61</t>
        </r>
      </text>
    </comment>
    <comment ref="DY71" authorId="0" shapeId="0" xr:uid="{2CBCD908-400B-4908-AD41-DDA4D93702F6}">
      <text>
        <r>
          <rPr>
            <b/>
            <sz val="9"/>
            <color indexed="81"/>
            <rFont val="Tahoma"/>
            <family val="2"/>
          </rPr>
          <t>Author:</t>
        </r>
        <r>
          <rPr>
            <sz val="9"/>
            <color indexed="81"/>
            <rFont val="Tahoma"/>
            <family val="2"/>
          </rPr>
          <t xml:space="preserve">
AR 31</t>
        </r>
      </text>
    </comment>
    <comment ref="DZ71" authorId="0" shapeId="0" xr:uid="{53C2D984-4181-48AF-BC5E-56A4E4D5C938}">
      <text>
        <r>
          <rPr>
            <b/>
            <sz val="9"/>
            <color indexed="81"/>
            <rFont val="Tahoma"/>
            <family val="2"/>
          </rPr>
          <t>Author:</t>
        </r>
        <r>
          <rPr>
            <sz val="9"/>
            <color indexed="81"/>
            <rFont val="Tahoma"/>
            <family val="2"/>
          </rPr>
          <t xml:space="preserve">
AR pg.73</t>
        </r>
      </text>
    </comment>
    <comment ref="EB71" authorId="0" shapeId="0" xr:uid="{8D4044F5-722C-466A-9967-BB5A7BC6FF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EC71" authorId="0" shapeId="0" xr:uid="{34EDCE89-E444-47CC-BC0B-44EA2E4F1B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t>
        </r>
      </text>
    </comment>
    <comment ref="ED71" authorId="0" shapeId="0" xr:uid="{5D8A8708-691E-418C-9532-6A5833C918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E72" authorId="0" shapeId="0" xr:uid="{24971721-9DBA-48BE-BEC4-D3795D5E5CD2}">
      <text>
        <r>
          <rPr>
            <b/>
            <sz val="9"/>
            <color indexed="81"/>
            <rFont val="Tahoma"/>
            <family val="2"/>
          </rPr>
          <t>Author:</t>
        </r>
        <r>
          <rPr>
            <sz val="9"/>
            <color indexed="81"/>
            <rFont val="Tahoma"/>
            <family val="2"/>
          </rPr>
          <t xml:space="preserve">
AR pg.23</t>
        </r>
      </text>
    </comment>
    <comment ref="F72" authorId="0" shapeId="0" xr:uid="{AADA0888-BF51-4F25-81C8-97BD24D51749}">
      <text>
        <r>
          <rPr>
            <b/>
            <sz val="9"/>
            <color indexed="81"/>
            <rFont val="Tahoma"/>
            <family val="2"/>
          </rPr>
          <t>Author:</t>
        </r>
        <r>
          <rPr>
            <sz val="9"/>
            <color indexed="81"/>
            <rFont val="Tahoma"/>
            <family val="2"/>
          </rPr>
          <t xml:space="preserve">
AR pg.36</t>
        </r>
      </text>
    </comment>
    <comment ref="H72" authorId="0" shapeId="0" xr:uid="{F4EC6055-CC02-40F0-9AED-F1D3668C0E26}">
      <text>
        <r>
          <rPr>
            <b/>
            <sz val="9"/>
            <color indexed="81"/>
            <rFont val="Tahoma"/>
            <family val="2"/>
          </rPr>
          <t>Author:</t>
        </r>
        <r>
          <rPr>
            <sz val="9"/>
            <color indexed="81"/>
            <rFont val="Tahoma"/>
            <family val="2"/>
          </rPr>
          <t xml:space="preserve">
AR, p54</t>
        </r>
      </text>
    </comment>
    <comment ref="J72" authorId="0" shapeId="0" xr:uid="{ABF5C096-344B-4AE3-BC77-B306021D3504}">
      <text>
        <r>
          <rPr>
            <b/>
            <sz val="9"/>
            <color indexed="81"/>
            <rFont val="Tahoma"/>
            <family val="2"/>
          </rPr>
          <t>Author:</t>
        </r>
        <r>
          <rPr>
            <sz val="9"/>
            <color indexed="81"/>
            <rFont val="Tahoma"/>
            <family val="2"/>
          </rPr>
          <t xml:space="preserve">
AR pg.34</t>
        </r>
      </text>
    </comment>
    <comment ref="L72" authorId="0" shapeId="0" xr:uid="{72679EAE-F903-4578-A732-0C7229AA2AAC}">
      <text>
        <r>
          <rPr>
            <b/>
            <sz val="9"/>
            <color indexed="81"/>
            <rFont val="Tahoma"/>
            <family val="2"/>
          </rPr>
          <t>Author:</t>
        </r>
        <r>
          <rPr>
            <sz val="9"/>
            <color indexed="81"/>
            <rFont val="Tahoma"/>
            <family val="2"/>
          </rPr>
          <t xml:space="preserve">
AR, p25</t>
        </r>
      </text>
    </comment>
    <comment ref="O72" authorId="0" shapeId="0" xr:uid="{0D27D000-8535-4C0C-8FB0-5CA463D73CA7}">
      <text>
        <r>
          <rPr>
            <b/>
            <sz val="9"/>
            <color indexed="81"/>
            <rFont val="Tahoma"/>
            <family val="2"/>
          </rPr>
          <t>Author:</t>
        </r>
        <r>
          <rPr>
            <sz val="9"/>
            <color indexed="81"/>
            <rFont val="Tahoma"/>
            <family val="2"/>
          </rPr>
          <t xml:space="preserve">
AR, p34</t>
        </r>
      </text>
    </comment>
    <comment ref="P72" authorId="0" shapeId="0" xr:uid="{969DAE77-DACC-4A4E-AAC8-26A598EA3AF5}">
      <text>
        <r>
          <rPr>
            <b/>
            <sz val="9"/>
            <color indexed="81"/>
            <rFont val="Tahoma"/>
            <family val="2"/>
          </rPr>
          <t>Author:</t>
        </r>
        <r>
          <rPr>
            <sz val="9"/>
            <color indexed="81"/>
            <rFont val="Tahoma"/>
            <family val="2"/>
          </rPr>
          <t xml:space="preserve">
AR, p31</t>
        </r>
      </text>
    </comment>
    <comment ref="Q72" authorId="0" shapeId="0" xr:uid="{62A34472-ADD9-4E53-8498-7179F56C8327}">
      <text>
        <r>
          <rPr>
            <b/>
            <sz val="9"/>
            <color indexed="81"/>
            <rFont val="Tahoma"/>
            <family val="2"/>
          </rPr>
          <t>Author:</t>
        </r>
        <r>
          <rPr>
            <sz val="9"/>
            <color indexed="81"/>
            <rFont val="Tahoma"/>
            <family val="2"/>
          </rPr>
          <t xml:space="preserve">
AR, p113</t>
        </r>
      </text>
    </comment>
    <comment ref="R72" authorId="0" shapeId="0" xr:uid="{BB386159-E566-46EC-A778-DA73461C05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T72" authorId="0" shapeId="0" xr:uid="{403FCF07-0601-4472-9C86-29472337BA09}">
      <text>
        <r>
          <rPr>
            <b/>
            <sz val="9"/>
            <color indexed="81"/>
            <rFont val="Tahoma"/>
            <family val="2"/>
          </rPr>
          <t>Author:</t>
        </r>
        <r>
          <rPr>
            <sz val="9"/>
            <color indexed="81"/>
            <rFont val="Tahoma"/>
            <family val="2"/>
          </rPr>
          <t xml:space="preserve">
AR pg.63</t>
        </r>
      </text>
    </comment>
    <comment ref="U72" authorId="0" shapeId="0" xr:uid="{4B725D70-B81E-4FE3-AFBB-25EDA094CFC0}">
      <text>
        <r>
          <rPr>
            <b/>
            <sz val="9"/>
            <color indexed="81"/>
            <rFont val="Tahoma"/>
            <family val="2"/>
          </rPr>
          <t>Author:</t>
        </r>
        <r>
          <rPr>
            <sz val="9"/>
            <color indexed="81"/>
            <rFont val="Tahoma"/>
            <family val="2"/>
          </rPr>
          <t xml:space="preserve">
AR pg 64</t>
        </r>
      </text>
    </comment>
    <comment ref="W72" authorId="0" shapeId="0" xr:uid="{DDB9D407-06F3-4E50-A865-ADD7B13E89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X72" authorId="0" shapeId="0" xr:uid="{29A29F62-690D-4463-9198-EFD815A2DF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Y72" authorId="0" shapeId="0" xr:uid="{2D03AA94-ED53-4BCA-9734-08A3C583931A}">
      <text>
        <r>
          <rPr>
            <b/>
            <sz val="9"/>
            <color indexed="81"/>
            <rFont val="Tahoma"/>
            <family val="2"/>
          </rPr>
          <t>Author:</t>
        </r>
        <r>
          <rPr>
            <sz val="9"/>
            <color indexed="81"/>
            <rFont val="Tahoma"/>
            <family val="2"/>
          </rPr>
          <t xml:space="preserve">
AR p. 63, The remuneration received by the top five KMP (who are not Directors or the CEO) in FY2020 is approximately
$1.08 million</t>
        </r>
      </text>
    </comment>
    <comment ref="Z72" authorId="0" shapeId="0" xr:uid="{E5AC1493-73A1-4878-86ED-451E9BC78FB5}">
      <text>
        <r>
          <rPr>
            <b/>
            <sz val="9"/>
            <color indexed="81"/>
            <rFont val="Tahoma"/>
            <family val="2"/>
          </rPr>
          <t>Author:</t>
        </r>
        <r>
          <rPr>
            <sz val="9"/>
            <color indexed="81"/>
            <rFont val="Tahoma"/>
            <family val="2"/>
          </rPr>
          <t xml:space="preserve">
AR pg 49</t>
        </r>
      </text>
    </comment>
    <comment ref="AA72" authorId="0" shapeId="0" xr:uid="{50E59D86-9E99-46F8-8502-375CA8EDF85D}">
      <text>
        <r>
          <rPr>
            <b/>
            <sz val="9"/>
            <color indexed="81"/>
            <rFont val="Tahoma"/>
            <family val="2"/>
          </rPr>
          <t>Author:</t>
        </r>
        <r>
          <rPr>
            <sz val="9"/>
            <color indexed="81"/>
            <rFont val="Tahoma"/>
            <family val="2"/>
          </rPr>
          <t xml:space="preserve">
AR pg 46</t>
        </r>
      </text>
    </comment>
    <comment ref="AB72" authorId="0" shapeId="0" xr:uid="{31C00522-1A13-4662-9885-301B6DEC30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C72" authorId="0" shapeId="0" xr:uid="{A0A69C88-A426-4D50-94D8-D97D2DFA8A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AE72" authorId="0" shapeId="0" xr:uid="{02A80FC0-F5AA-4DA1-B8AD-35A2184330C2}">
      <text>
        <r>
          <rPr>
            <b/>
            <sz val="9"/>
            <color indexed="81"/>
            <rFont val="Tahoma"/>
            <family val="2"/>
          </rPr>
          <t>Author:</t>
        </r>
        <r>
          <rPr>
            <sz val="9"/>
            <color indexed="81"/>
            <rFont val="Tahoma"/>
            <family val="2"/>
          </rPr>
          <t xml:space="preserve">
AR pg.44</t>
        </r>
      </text>
    </comment>
    <comment ref="AG72" authorId="0" shapeId="0" xr:uid="{1CED2331-1A81-4A47-9898-BFBC190824F9}">
      <text>
        <r>
          <rPr>
            <b/>
            <sz val="9"/>
            <color indexed="81"/>
            <rFont val="Tahoma"/>
            <family val="2"/>
          </rPr>
          <t>Author:</t>
        </r>
        <r>
          <rPr>
            <sz val="9"/>
            <color indexed="81"/>
            <rFont val="Tahoma"/>
            <family val="2"/>
          </rPr>
          <t xml:space="preserve">
AR pg.46</t>
        </r>
      </text>
    </comment>
    <comment ref="AI72" authorId="0" shapeId="0" xr:uid="{6AA0A432-52FD-4FE8-A3F4-AF7A1F34DB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"The total aggregate remuneration paid to the KMP for the financial year ended 31 December 2020 was S$1,765,097"</t>
        </r>
      </text>
    </comment>
    <comment ref="AJ72" authorId="0" shapeId="0" xr:uid="{FFB672EE-1BE7-4E26-90E7-8FF3E1B441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K72" authorId="0" shapeId="0" xr:uid="{99FE6F9D-904B-4B82-8A24-B61380D070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L72" authorId="0" shapeId="0" xr:uid="{C64B251C-3737-4351-A87A-6D52077E553B}">
      <text>
        <r>
          <rPr>
            <b/>
            <sz val="9"/>
            <color indexed="81"/>
            <rFont val="Tahoma"/>
            <family val="2"/>
          </rPr>
          <t>Author:</t>
        </r>
        <r>
          <rPr>
            <sz val="9"/>
            <color indexed="81"/>
            <rFont val="Tahoma"/>
            <family val="2"/>
          </rPr>
          <t xml:space="preserve">
ar 50</t>
        </r>
      </text>
    </comment>
    <comment ref="AM72" authorId="0" shapeId="0" xr:uid="{E9290021-282C-4580-B6A7-A3ECC96D542E}">
      <text>
        <r>
          <rPr>
            <b/>
            <sz val="9"/>
            <color indexed="81"/>
            <rFont val="Tahoma"/>
            <family val="2"/>
          </rPr>
          <t>Author:</t>
        </r>
        <r>
          <rPr>
            <sz val="9"/>
            <color indexed="81"/>
            <rFont val="Tahoma"/>
            <family val="2"/>
          </rPr>
          <t xml:space="preserve">
AR pg.56</t>
        </r>
      </text>
    </comment>
    <comment ref="AO72" authorId="0" shapeId="0" xr:uid="{A93A5D71-8EA4-439A-9E58-12EA6B864AA2}">
      <text>
        <r>
          <rPr>
            <b/>
            <sz val="9"/>
            <color indexed="81"/>
            <rFont val="Tahoma"/>
            <family val="2"/>
          </rPr>
          <t>Author:</t>
        </r>
        <r>
          <rPr>
            <sz val="9"/>
            <color indexed="81"/>
            <rFont val="Tahoma"/>
            <family val="2"/>
          </rPr>
          <t xml:space="preserve">
AR, pg 45, "The
aggregate remuneration paid to the aforesaid KMP (who are not Directors or CEO/MD of the Company) in FY2020
amounted to S$376,635"</t>
        </r>
      </text>
    </comment>
    <comment ref="AP72" authorId="0" shapeId="0" xr:uid="{C88DCCBE-68E7-42CB-BB12-B8DA7C0EF4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Q72" authorId="0" shapeId="0" xr:uid="{969A4399-D09F-4549-8163-88444B7438ED}">
      <text>
        <r>
          <rPr>
            <b/>
            <sz val="9"/>
            <color indexed="81"/>
            <rFont val="Tahoma"/>
            <family val="2"/>
          </rPr>
          <t>Author:</t>
        </r>
        <r>
          <rPr>
            <sz val="9"/>
            <color indexed="81"/>
            <rFont val="Tahoma"/>
            <family val="2"/>
          </rPr>
          <t xml:space="preserve">
AR, p. 35</t>
        </r>
      </text>
    </comment>
    <comment ref="AR72" authorId="0" shapeId="0" xr:uid="{3520C86C-9F74-4771-A86B-BA026A5AABDB}">
      <text>
        <r>
          <rPr>
            <b/>
            <sz val="9"/>
            <color indexed="81"/>
            <rFont val="Tahoma"/>
            <family val="2"/>
          </rPr>
          <t>Author:</t>
        </r>
        <r>
          <rPr>
            <sz val="9"/>
            <color indexed="81"/>
            <rFont val="Tahoma"/>
            <family val="2"/>
          </rPr>
          <t xml:space="preserve">
AR,16</t>
        </r>
      </text>
    </comment>
    <comment ref="AS72" authorId="0" shapeId="0" xr:uid="{163499BF-71FA-445F-ADA5-B8A4B5EED520}">
      <text>
        <r>
          <rPr>
            <b/>
            <sz val="9"/>
            <color indexed="81"/>
            <rFont val="Tahoma"/>
            <family val="2"/>
          </rPr>
          <t>Author:</t>
        </r>
        <r>
          <rPr>
            <sz val="9"/>
            <color indexed="81"/>
            <rFont val="Tahoma"/>
            <family val="2"/>
          </rPr>
          <t xml:space="preserve">
AR, pg 28, "The aggregate total remuneration (including CPF contributions and bonuses) paid to the top fi ve key management
personnel of the Group (who are not Directors or the Chief Executive Offi cer) for FY2020 amounted to approximately
S$1,631,000"</t>
        </r>
      </text>
    </comment>
    <comment ref="AT72" authorId="0" shapeId="0" xr:uid="{07010F95-B10E-443F-AEAC-B903C5C8E0D4}">
      <text>
        <r>
          <rPr>
            <b/>
            <sz val="9"/>
            <color indexed="81"/>
            <rFont val="Tahoma"/>
            <family val="2"/>
          </rPr>
          <t>Author:</t>
        </r>
        <r>
          <rPr>
            <sz val="9"/>
            <color indexed="81"/>
            <rFont val="Tahoma"/>
            <family val="2"/>
          </rPr>
          <t xml:space="preserve">
AR, governance report, pg 24</t>
        </r>
      </text>
    </comment>
    <comment ref="AU72" authorId="0" shapeId="0" xr:uid="{812CF719-B494-4D1B-8F45-2016F8EB6EAD}">
      <text>
        <r>
          <rPr>
            <b/>
            <sz val="9"/>
            <color indexed="81"/>
            <rFont val="Tahoma"/>
            <family val="2"/>
          </rPr>
          <t>Author:</t>
        </r>
        <r>
          <rPr>
            <sz val="9"/>
            <color indexed="81"/>
            <rFont val="Tahoma"/>
            <family val="2"/>
          </rPr>
          <t xml:space="preserve">
AR, 42-43</t>
        </r>
      </text>
    </comment>
    <comment ref="AV72" authorId="0" shapeId="0" xr:uid="{50AFB712-2809-46F6-9ABD-3C7C4B2906E6}">
      <text>
        <r>
          <rPr>
            <b/>
            <sz val="9"/>
            <color indexed="81"/>
            <rFont val="Tahoma"/>
            <family val="2"/>
          </rPr>
          <t>Author:</t>
        </r>
        <r>
          <rPr>
            <sz val="9"/>
            <color indexed="81"/>
            <rFont val="Tahoma"/>
            <family val="2"/>
          </rPr>
          <t xml:space="preserve">
AR, 27</t>
        </r>
      </text>
    </comment>
    <comment ref="AW72" authorId="0" shapeId="0" xr:uid="{E3937664-3357-45C6-A52D-B1903F2E9830}">
      <text>
        <r>
          <rPr>
            <b/>
            <sz val="9"/>
            <color indexed="81"/>
            <rFont val="Tahoma"/>
            <family val="2"/>
          </rPr>
          <t>Author:</t>
        </r>
        <r>
          <rPr>
            <sz val="9"/>
            <color indexed="81"/>
            <rFont val="Tahoma"/>
            <family val="2"/>
          </rPr>
          <t xml:space="preserve">
AR,32</t>
        </r>
      </text>
    </comment>
    <comment ref="AX72" authorId="0" shapeId="0" xr:uid="{9CD9C115-2840-4A4C-A98A-2172C0067D88}">
      <text>
        <r>
          <rPr>
            <b/>
            <sz val="9"/>
            <color indexed="81"/>
            <rFont val="Tahoma"/>
            <family val="2"/>
          </rPr>
          <t>Author:</t>
        </r>
        <r>
          <rPr>
            <sz val="9"/>
            <color indexed="81"/>
            <rFont val="Tahoma"/>
            <family val="2"/>
          </rPr>
          <t xml:space="preserve">
AR, 34</t>
        </r>
      </text>
    </comment>
    <comment ref="AY72" authorId="0" shapeId="0" xr:uid="{259E34C7-D4D4-41F8-A522-1DE46803C8EE}">
      <text>
        <r>
          <rPr>
            <b/>
            <sz val="9"/>
            <color indexed="81"/>
            <rFont val="Tahoma"/>
            <family val="2"/>
          </rPr>
          <t>Author:</t>
        </r>
        <r>
          <rPr>
            <sz val="9"/>
            <color indexed="81"/>
            <rFont val="Tahoma"/>
            <family val="2"/>
          </rPr>
          <t xml:space="preserve">
AR, p. 208</t>
        </r>
      </text>
    </comment>
    <comment ref="AZ72" authorId="0" shapeId="0" xr:uid="{D7A11251-E45A-40BF-A695-0FF18F1FF8EA}">
      <text>
        <r>
          <rPr>
            <b/>
            <sz val="9"/>
            <color indexed="81"/>
            <rFont val="Tahoma"/>
            <family val="2"/>
          </rPr>
          <t>Author:</t>
        </r>
        <r>
          <rPr>
            <sz val="9"/>
            <color indexed="81"/>
            <rFont val="Tahoma"/>
            <family val="2"/>
          </rPr>
          <t xml:space="preserve">
AR, p. 37</t>
        </r>
      </text>
    </comment>
    <comment ref="BA72" authorId="0" shapeId="0" xr:uid="{6D1BC31B-5234-4752-9C7F-E9DE980FBD02}">
      <text>
        <r>
          <rPr>
            <b/>
            <sz val="9"/>
            <color indexed="81"/>
            <rFont val="Tahoma"/>
            <family val="2"/>
          </rPr>
          <t>Author:</t>
        </r>
        <r>
          <rPr>
            <sz val="9"/>
            <color indexed="81"/>
            <rFont val="Tahoma"/>
            <family val="2"/>
          </rPr>
          <t xml:space="preserve">
AR, p124</t>
        </r>
      </text>
    </comment>
    <comment ref="BB72" authorId="0" shapeId="0" xr:uid="{816952DB-FF63-45D6-AE33-4F908ABE5DDD}">
      <text>
        <r>
          <rPr>
            <b/>
            <sz val="9"/>
            <color indexed="81"/>
            <rFont val="Tahoma"/>
            <family val="2"/>
          </rPr>
          <t>Author:</t>
        </r>
        <r>
          <rPr>
            <sz val="9"/>
            <color indexed="81"/>
            <rFont val="Tahoma"/>
            <family val="2"/>
          </rPr>
          <t xml:space="preserve">
AR, pg 32, "The annual aggregate remuneration paid to the top fi ve (5) key management personnel (excluding the
Directors and the CEO) for FY2020 is S$968,359"</t>
        </r>
      </text>
    </comment>
    <comment ref="BC72" authorId="0" shapeId="0" xr:uid="{6422DF0A-D2C9-41B7-A1E2-E8ADF8669B18}">
      <text>
        <r>
          <rPr>
            <b/>
            <sz val="9"/>
            <color indexed="81"/>
            <rFont val="Tahoma"/>
            <family val="2"/>
          </rPr>
          <t>Author:</t>
        </r>
        <r>
          <rPr>
            <sz val="9"/>
            <color indexed="81"/>
            <rFont val="Tahoma"/>
            <family val="2"/>
          </rPr>
          <t xml:space="preserve">
AR, p. 57</t>
        </r>
      </text>
    </comment>
    <comment ref="BD72" authorId="0" shapeId="0" xr:uid="{D5AFFFC6-AE0F-410D-A53B-0DBBF84CA4B4}">
      <text>
        <r>
          <rPr>
            <b/>
            <sz val="9"/>
            <color indexed="81"/>
            <rFont val="Tahoma"/>
            <family val="2"/>
          </rPr>
          <t>Author:</t>
        </r>
        <r>
          <rPr>
            <sz val="9"/>
            <color indexed="81"/>
            <rFont val="Tahoma"/>
            <family val="2"/>
          </rPr>
          <t xml:space="preserve">
AR, p. 85</t>
        </r>
      </text>
    </comment>
    <comment ref="BE72" authorId="0" shapeId="0" xr:uid="{8B76EE98-FF3C-426D-AAC9-2EF4B12FC7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"For FY2020, the aggregate total remuneration paid to the abovementioned top three (3) key management
personnel amounted to S$159,000."</t>
        </r>
      </text>
    </comment>
    <comment ref="BF72" authorId="0" shapeId="0" xr:uid="{847D278B-5166-415B-93BA-A6AC344AAA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37 "The aggregate remuneration paid to the aforesaid key management personnel (who are not
directors or the CEO) in FY2020 is S$168,640"</t>
        </r>
      </text>
    </comment>
    <comment ref="BG72" authorId="0" shapeId="0" xr:uid="{89E67D59-AE92-4BE1-835C-A1B39F65AD62}">
      <text>
        <r>
          <rPr>
            <b/>
            <sz val="9"/>
            <color indexed="81"/>
            <rFont val="Tahoma"/>
            <family val="2"/>
          </rPr>
          <t>Author:</t>
        </r>
        <r>
          <rPr>
            <sz val="9"/>
            <color indexed="81"/>
            <rFont val="Tahoma"/>
            <family val="2"/>
          </rPr>
          <t xml:space="preserve">
AR p. 73, The annual aggregate remuneration paid to the top 5 KMP (who are not Directors or the CEOs) for FY2020 was S$2,553,102.</t>
        </r>
      </text>
    </comment>
    <comment ref="BH72" authorId="0" shapeId="0" xr:uid="{75472B1C-3028-49B5-AD5F-DC91F0F5F6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46, https://links.sgx.com/FileOpen/UG%20Healthcare_Annual%20Report%202020.ashx?App=Announcement&amp;FileID=634566</t>
        </r>
      </text>
    </comment>
    <comment ref="BI72" authorId="0" shapeId="0" xr:uid="{8E3A1BCB-2B41-4955-BB9E-5D3EAEE68B77}">
      <text>
        <r>
          <rPr>
            <b/>
            <sz val="9"/>
            <color indexed="81"/>
            <rFont val="Tahoma"/>
            <family val="2"/>
          </rPr>
          <t>Author:</t>
        </r>
        <r>
          <rPr>
            <sz val="9"/>
            <color indexed="81"/>
            <rFont val="Tahoma"/>
            <family val="2"/>
          </rPr>
          <t xml:space="preserve">
AR p. 47, The aggregate of the total remuneration paid to the top 5 key management personnel (who are not Directors or the CEO)
for FY2020 is approximately S$1,554,000.</t>
        </r>
      </text>
    </comment>
    <comment ref="BJ72" authorId="0" shapeId="0" xr:uid="{EEA49DA7-F096-4429-8C1E-5EC83D2F72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BK72" authorId="0" shapeId="0" xr:uid="{601C5EC7-9DF4-4D01-8D91-437C0CBAE2CB}">
      <text>
        <r>
          <rPr>
            <b/>
            <sz val="9"/>
            <color indexed="81"/>
            <rFont val="Tahoma"/>
            <family val="2"/>
          </rPr>
          <t>Author:</t>
        </r>
        <r>
          <rPr>
            <sz val="9"/>
            <color indexed="81"/>
            <rFont val="Tahoma"/>
            <family val="2"/>
          </rPr>
          <t xml:space="preserve">
AR, p. 77</t>
        </r>
      </text>
    </comment>
    <comment ref="BL72" authorId="0" shapeId="0" xr:uid="{E7111090-8BD4-4FFA-92DF-615FDEBB74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BM72" authorId="0" shapeId="0" xr:uid="{A00BEC04-5142-4F19-8E4F-15174BD154D7}">
      <text>
        <r>
          <rPr>
            <b/>
            <sz val="9"/>
            <color indexed="81"/>
            <rFont val="Tahoma"/>
            <family val="2"/>
          </rPr>
          <t>Author:</t>
        </r>
        <r>
          <rPr>
            <sz val="9"/>
            <color indexed="81"/>
            <rFont val="Tahoma"/>
            <family val="2"/>
          </rPr>
          <t xml:space="preserve">
AR, p65</t>
        </r>
      </text>
    </comment>
    <comment ref="BO72" authorId="0" shapeId="0" xr:uid="{560F17D5-5797-486C-BB37-E2AA393996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total remuneration paid to the above key management personnel and key executives, other than the executive directors,
for FY2020 was S$2,853,781.
AR p75</t>
        </r>
      </text>
    </comment>
    <comment ref="BQ72" authorId="0" shapeId="0" xr:uid="{3135A394-B64B-4A8E-AD9C-ECBA69A6BC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aggregate total remuneration paid to the above-mentioned key management personnel (who are not Directors or the
Managing Director and CEO) for the financial year ended 31 March 2020 is approximately S$1,357,621. 
AR p33</t>
        </r>
      </text>
    </comment>
    <comment ref="BR72" authorId="0" shapeId="0" xr:uid="{4790A8B7-0453-4FB7-81D6-46650682B3A9}">
      <text>
        <r>
          <rPr>
            <b/>
            <sz val="9"/>
            <color indexed="81"/>
            <rFont val="Tahoma"/>
            <family val="2"/>
          </rPr>
          <t>Author:</t>
        </r>
        <r>
          <rPr>
            <sz val="9"/>
            <color indexed="81"/>
            <rFont val="Tahoma"/>
            <family val="2"/>
          </rPr>
          <t xml:space="preserve">
AR, p100</t>
        </r>
      </text>
    </comment>
    <comment ref="BS72" authorId="0" shapeId="0" xr:uid="{EF681B71-6E4E-492C-90FF-777BCC0CCAE9}">
      <text>
        <r>
          <rPr>
            <b/>
            <sz val="9"/>
            <color indexed="81"/>
            <rFont val="Tahoma"/>
            <family val="2"/>
          </rPr>
          <t>Author:</t>
        </r>
        <r>
          <rPr>
            <sz val="9"/>
            <color indexed="81"/>
            <rFont val="Tahoma"/>
            <family val="2"/>
          </rPr>
          <t xml:space="preserve">
AR, p82</t>
        </r>
      </text>
    </comment>
    <comment ref="BU72" authorId="0" shapeId="0" xr:uid="{9FBB25A3-68A1-4317-93C5-4BE6B829D8D7}">
      <text>
        <r>
          <rPr>
            <b/>
            <sz val="9"/>
            <color indexed="81"/>
            <rFont val="Tahoma"/>
            <family val="2"/>
          </rPr>
          <t>Author:</t>
        </r>
        <r>
          <rPr>
            <sz val="9"/>
            <color indexed="81"/>
            <rFont val="Tahoma"/>
            <family val="2"/>
          </rPr>
          <t xml:space="preserve">
AR, p46</t>
        </r>
      </text>
    </comment>
    <comment ref="BV72" authorId="0" shapeId="0" xr:uid="{3E2EFD85-12EA-4820-91A9-2493FA6736A5}">
      <text>
        <r>
          <rPr>
            <b/>
            <sz val="9"/>
            <color indexed="81"/>
            <rFont val="Tahoma"/>
            <family val="2"/>
          </rPr>
          <t>Author:</t>
        </r>
        <r>
          <rPr>
            <sz val="9"/>
            <color indexed="81"/>
            <rFont val="Tahoma"/>
            <family val="2"/>
          </rPr>
          <t xml:space="preserve">
AR 67. aggregates BOD and key senior management and does not separate them
</t>
        </r>
      </text>
    </comment>
    <comment ref="BW72" authorId="0" shapeId="0" xr:uid="{1C2E93AC-4A23-480E-83FB-A87412FE46CA}">
      <text>
        <r>
          <rPr>
            <b/>
            <sz val="9"/>
            <color indexed="81"/>
            <rFont val="Tahoma"/>
            <family val="2"/>
          </rPr>
          <t>Author:</t>
        </r>
        <r>
          <rPr>
            <sz val="9"/>
            <color indexed="81"/>
            <rFont val="Tahoma"/>
            <family val="2"/>
          </rPr>
          <t xml:space="preserve">
AR, p129</t>
        </r>
      </text>
    </comment>
    <comment ref="BX72" authorId="0" shapeId="0" xr:uid="{D6C77772-89D4-4915-9471-4D361AC4D2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72" authorId="0" shapeId="0" xr:uid="{9909E785-41A4-4082-8EDF-DF4D8EB41C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BZ72" authorId="0" shapeId="0" xr:uid="{72A6D431-B149-4441-9528-DFCE8055562A}">
      <text>
        <r>
          <rPr>
            <b/>
            <sz val="9"/>
            <color indexed="81"/>
            <rFont val="Tahoma"/>
            <family val="2"/>
          </rPr>
          <t>Author:</t>
        </r>
        <r>
          <rPr>
            <sz val="9"/>
            <color indexed="81"/>
            <rFont val="Tahoma"/>
            <family val="2"/>
          </rPr>
          <t xml:space="preserve">
AR pg 51</t>
        </r>
      </text>
    </comment>
    <comment ref="CA72" authorId="0" shapeId="0" xr:uid="{9425A456-195D-4DCE-B394-FB991D48CAAE}">
      <text>
        <r>
          <rPr>
            <b/>
            <sz val="9"/>
            <color indexed="81"/>
            <rFont val="Tahoma"/>
            <family val="2"/>
          </rPr>
          <t>Author:</t>
        </r>
        <r>
          <rPr>
            <sz val="9"/>
            <color indexed="81"/>
            <rFont val="Tahoma"/>
            <family val="2"/>
          </rPr>
          <t xml:space="preserve">
AR pg 91</t>
        </r>
      </text>
    </comment>
    <comment ref="CB72" authorId="2" shapeId="0" xr:uid="{768D490B-E82C-4FE9-B0E0-34F0DD661231}">
      <text>
        <r>
          <rPr>
            <b/>
            <sz val="9"/>
            <color indexed="81"/>
            <rFont val="Tahoma"/>
            <family val="2"/>
          </rPr>
          <t>hongw:</t>
        </r>
        <r>
          <rPr>
            <sz val="9"/>
            <color indexed="81"/>
            <rFont val="Tahoma"/>
            <family val="2"/>
          </rPr>
          <t xml:space="preserve">
AR, p202</t>
        </r>
      </text>
    </comment>
    <comment ref="CC72" authorId="0" shapeId="0" xr:uid="{507EB7D6-25A4-46AC-929A-F7C66CCED1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D72" authorId="0" shapeId="0" xr:uid="{97A84399-41BC-4198-8A7F-D7D04BFBF1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E72" authorId="0" shapeId="0" xr:uid="{5930BD4C-E2F5-4E59-8C09-DF83632B7819}">
      <text>
        <r>
          <rPr>
            <b/>
            <sz val="9"/>
            <color indexed="81"/>
            <rFont val="Tahoma"/>
            <family val="2"/>
          </rPr>
          <t>Author:</t>
        </r>
        <r>
          <rPr>
            <sz val="9"/>
            <color indexed="81"/>
            <rFont val="Tahoma"/>
            <family val="2"/>
          </rPr>
          <t xml:space="preserve">
AR pg 58</t>
        </r>
      </text>
    </comment>
    <comment ref="CF72" authorId="0" shapeId="0" xr:uid="{0BC3C141-8F62-4DAE-AB13-D9080C4A45D7}">
      <text>
        <r>
          <rPr>
            <b/>
            <sz val="9"/>
            <color indexed="81"/>
            <rFont val="Tahoma"/>
            <family val="2"/>
          </rPr>
          <t>Author:</t>
        </r>
        <r>
          <rPr>
            <sz val="9"/>
            <color indexed="81"/>
            <rFont val="Tahoma"/>
            <family val="2"/>
          </rPr>
          <t xml:space="preserve">
AR 50</t>
        </r>
      </text>
    </comment>
    <comment ref="CG72" authorId="0" shapeId="0" xr:uid="{9535B6B7-A98F-4A07-B2E3-6E12AB3673E0}">
      <text>
        <r>
          <rPr>
            <b/>
            <sz val="9"/>
            <color indexed="81"/>
            <rFont val="Tahoma"/>
            <family val="2"/>
          </rPr>
          <t>Author:</t>
        </r>
        <r>
          <rPr>
            <sz val="9"/>
            <color indexed="81"/>
            <rFont val="Tahoma"/>
            <family val="2"/>
          </rPr>
          <t xml:space="preserve">
AR pg 96</t>
        </r>
      </text>
    </comment>
    <comment ref="CH72" authorId="0" shapeId="0" xr:uid="{D1DF7433-E354-4A8E-8929-B084A9023C61}">
      <text>
        <r>
          <rPr>
            <b/>
            <sz val="9"/>
            <color indexed="81"/>
            <rFont val="Tahoma"/>
            <family val="2"/>
          </rPr>
          <t>Author:</t>
        </r>
        <r>
          <rPr>
            <sz val="9"/>
            <color indexed="81"/>
            <rFont val="Tahoma"/>
            <family val="2"/>
          </rPr>
          <t xml:space="preserve">
AR 35</t>
        </r>
      </text>
    </comment>
    <comment ref="CI72" authorId="0" shapeId="0" xr:uid="{9EDB6079-7E55-45C6-AF2C-30E4EE72792D}">
      <text>
        <r>
          <rPr>
            <b/>
            <sz val="9"/>
            <color indexed="81"/>
            <rFont val="Tahoma"/>
            <family val="2"/>
          </rPr>
          <t>Author:</t>
        </r>
        <r>
          <rPr>
            <sz val="9"/>
            <color indexed="81"/>
            <rFont val="Tahoma"/>
            <family val="2"/>
          </rPr>
          <t xml:space="preserve">
AR pg 82</t>
        </r>
      </text>
    </comment>
    <comment ref="CJ72" authorId="0" shapeId="0" xr:uid="{1FB00B16-12DF-411D-AF8D-616EBF673CCA}">
      <text>
        <r>
          <rPr>
            <b/>
            <sz val="9"/>
            <color indexed="81"/>
            <rFont val="Tahoma"/>
            <family val="2"/>
          </rPr>
          <t>Author:</t>
        </r>
        <r>
          <rPr>
            <sz val="9"/>
            <color indexed="81"/>
            <rFont val="Tahoma"/>
            <family val="2"/>
          </rPr>
          <t xml:space="preserve">
ar 47</t>
        </r>
      </text>
    </comment>
    <comment ref="CK72" authorId="0" shapeId="0" xr:uid="{C28B5D5B-979D-440B-BC21-09BBF1DD91D1}">
      <text>
        <r>
          <rPr>
            <b/>
            <sz val="9"/>
            <color indexed="81"/>
            <rFont val="Tahoma"/>
            <family val="2"/>
          </rPr>
          <t>Author:</t>
        </r>
        <r>
          <rPr>
            <sz val="9"/>
            <color indexed="81"/>
            <rFont val="Tahoma"/>
            <family val="2"/>
          </rPr>
          <t xml:space="preserve">
AR,71</t>
        </r>
      </text>
    </comment>
    <comment ref="CM72" authorId="0" shapeId="0" xr:uid="{37E30405-0B25-4F94-A056-8A20D996E3F7}">
      <text>
        <r>
          <rPr>
            <b/>
            <sz val="9"/>
            <color indexed="81"/>
            <rFont val="Tahoma"/>
            <family val="2"/>
          </rPr>
          <t>Author:</t>
        </r>
        <r>
          <rPr>
            <sz val="9"/>
            <color indexed="81"/>
            <rFont val="Tahoma"/>
            <family val="2"/>
          </rPr>
          <t xml:space="preserve">
ar 61</t>
        </r>
      </text>
    </comment>
    <comment ref="CN72" authorId="0" shapeId="0" xr:uid="{54B9F6BF-A508-4DDF-B4F3-895A6897A0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CO72" authorId="0" shapeId="0" xr:uid="{F0E64A04-46CE-410B-9178-FC54E5AFBA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P72" authorId="0" shapeId="0" xr:uid="{332C46C9-F8DB-424A-B263-C8B42297AC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R72" authorId="0" shapeId="0" xr:uid="{30814133-B9A3-4957-A5C0-201CB15DAC96}">
      <text>
        <r>
          <rPr>
            <b/>
            <sz val="9"/>
            <color indexed="81"/>
            <rFont val="Tahoma"/>
            <family val="2"/>
          </rPr>
          <t>Author:</t>
        </r>
        <r>
          <rPr>
            <sz val="9"/>
            <color indexed="81"/>
            <rFont val="Tahoma"/>
            <family val="2"/>
          </rPr>
          <t xml:space="preserve">
AR (pdf), p. 22</t>
        </r>
      </text>
    </comment>
    <comment ref="CS72" authorId="0" shapeId="0" xr:uid="{8366841B-3620-4174-9258-E84EF2C63B05}">
      <text>
        <r>
          <rPr>
            <b/>
            <sz val="9"/>
            <color indexed="81"/>
            <rFont val="Tahoma"/>
            <family val="2"/>
          </rPr>
          <t>Author:</t>
        </r>
        <r>
          <rPr>
            <sz val="9"/>
            <color indexed="81"/>
            <rFont val="Tahoma"/>
            <family val="2"/>
          </rPr>
          <t xml:space="preserve">
AR, p. 56</t>
        </r>
      </text>
    </comment>
    <comment ref="CT72" authorId="0" shapeId="0" xr:uid="{5BBB1AAE-E8BC-4AA7-A757-A858894C4C16}">
      <text>
        <r>
          <rPr>
            <b/>
            <sz val="9"/>
            <color indexed="81"/>
            <rFont val="Tahoma"/>
            <family val="2"/>
          </rPr>
          <t>Author:</t>
        </r>
        <r>
          <rPr>
            <sz val="9"/>
            <color indexed="81"/>
            <rFont val="Tahoma"/>
            <family val="2"/>
          </rPr>
          <t xml:space="preserve">
AR pg.30</t>
        </r>
      </text>
    </comment>
    <comment ref="CV72" authorId="0" shapeId="0" xr:uid="{03738360-6AD9-4841-A28F-9203C167AA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30"The aggregate remuneration paid to the above key management personnel (who are not Directors) for financial
year ended 31 December 2020 was SGD 1,933,667.58."</t>
        </r>
      </text>
    </comment>
    <comment ref="CW72" authorId="0" shapeId="0" xr:uid="{D6C6D8E5-E59D-43DC-9DFF-840F09F9315E}">
      <text>
        <r>
          <rPr>
            <b/>
            <sz val="9"/>
            <color indexed="81"/>
            <rFont val="Tahoma"/>
            <family val="2"/>
          </rPr>
          <t>Author:</t>
        </r>
        <r>
          <rPr>
            <sz val="9"/>
            <color indexed="81"/>
            <rFont val="Tahoma"/>
            <family val="2"/>
          </rPr>
          <t xml:space="preserve">
AR pg.20</t>
        </r>
      </text>
    </comment>
    <comment ref="CX72" authorId="0" shapeId="0" xr:uid="{9E684E03-F924-4DA3-82DE-CEFE2918E12D}">
      <text>
        <r>
          <rPr>
            <b/>
            <sz val="9"/>
            <color indexed="81"/>
            <rFont val="Tahoma"/>
            <family val="2"/>
          </rPr>
          <t>Author:</t>
        </r>
        <r>
          <rPr>
            <sz val="9"/>
            <color indexed="81"/>
            <rFont val="Tahoma"/>
            <family val="2"/>
          </rPr>
          <t xml:space="preserve">
AR, pg 46</t>
        </r>
      </text>
    </comment>
    <comment ref="CY72" authorId="0" shapeId="0" xr:uid="{57D1A679-787D-4FE6-BC08-C3E598E4F1E2}">
      <text>
        <r>
          <rPr>
            <b/>
            <sz val="9"/>
            <color indexed="81"/>
            <rFont val="Tahoma"/>
            <family val="2"/>
          </rPr>
          <t>Author:</t>
        </r>
        <r>
          <rPr>
            <sz val="9"/>
            <color indexed="81"/>
            <rFont val="Tahoma"/>
            <family val="2"/>
          </rPr>
          <t xml:space="preserve">
AR pg 100</t>
        </r>
      </text>
    </comment>
    <comment ref="CZ72" authorId="0" shapeId="0" xr:uid="{61495400-04EC-475D-BF44-471432A2B562}">
      <text>
        <r>
          <rPr>
            <b/>
            <sz val="9"/>
            <color indexed="81"/>
            <rFont val="Tahoma"/>
            <family val="2"/>
          </rPr>
          <t>Author:</t>
        </r>
        <r>
          <rPr>
            <sz val="9"/>
            <color indexed="81"/>
            <rFont val="Tahoma"/>
            <family val="2"/>
          </rPr>
          <t xml:space="preserve">
AR,80</t>
        </r>
      </text>
    </comment>
    <comment ref="DA72" authorId="0" shapeId="0" xr:uid="{DEFA187C-38EE-45AC-B8C4-E559F937210B}">
      <text>
        <r>
          <rPr>
            <b/>
            <sz val="9"/>
            <color indexed="81"/>
            <rFont val="Tahoma"/>
            <family val="2"/>
          </rPr>
          <t>Author:</t>
        </r>
        <r>
          <rPr>
            <sz val="9"/>
            <color indexed="81"/>
            <rFont val="Tahoma"/>
            <family val="2"/>
          </rPr>
          <t xml:space="preserve">
AR,66</t>
        </r>
      </text>
    </comment>
    <comment ref="DB72" authorId="0" shapeId="0" xr:uid="{E04F7DED-3F96-4929-9347-1F2A00E404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C72" authorId="0" shapeId="0" xr:uid="{358F9796-8E04-445B-B3CE-B1AD9B8CD30C}">
      <text>
        <r>
          <rPr>
            <b/>
            <sz val="9"/>
            <color indexed="81"/>
            <rFont val="Tahoma"/>
            <family val="2"/>
          </rPr>
          <t>Author:</t>
        </r>
        <r>
          <rPr>
            <sz val="9"/>
            <color indexed="81"/>
            <rFont val="Tahoma"/>
            <family val="2"/>
          </rPr>
          <t xml:space="preserve">
AR, p. 95</t>
        </r>
      </text>
    </comment>
    <comment ref="DD72" authorId="0" shapeId="0" xr:uid="{27CAE794-E8D3-4EBF-ABE6-C68F9E142CC0}">
      <text>
        <r>
          <rPr>
            <b/>
            <sz val="9"/>
            <color indexed="81"/>
            <rFont val="Tahoma"/>
            <family val="2"/>
          </rPr>
          <t>Author:</t>
        </r>
        <r>
          <rPr>
            <sz val="9"/>
            <color indexed="81"/>
            <rFont val="Tahoma"/>
            <family val="2"/>
          </rPr>
          <t xml:space="preserve">
AR, p. 218</t>
        </r>
      </text>
    </comment>
    <comment ref="DE72" authorId="0" shapeId="0" xr:uid="{8778D4BC-4927-4839-9042-75C11147C16A}">
      <text>
        <r>
          <rPr>
            <b/>
            <sz val="9"/>
            <color indexed="81"/>
            <rFont val="Tahoma"/>
            <family val="2"/>
          </rPr>
          <t>Author:</t>
        </r>
        <r>
          <rPr>
            <sz val="9"/>
            <color indexed="81"/>
            <rFont val="Tahoma"/>
            <family val="2"/>
          </rPr>
          <t xml:space="preserve">
AR,36</t>
        </r>
      </text>
    </comment>
    <comment ref="DF72" authorId="0" shapeId="0" xr:uid="{95F54729-046B-46C7-8E86-87B9AD77014B}">
      <text>
        <r>
          <rPr>
            <b/>
            <sz val="9"/>
            <color indexed="81"/>
            <rFont val="Tahoma"/>
            <family val="2"/>
          </rPr>
          <t>Author:</t>
        </r>
        <r>
          <rPr>
            <sz val="9"/>
            <color indexed="81"/>
            <rFont val="Tahoma"/>
            <family val="2"/>
          </rPr>
          <t xml:space="preserve">
AR pg 54</t>
        </r>
      </text>
    </comment>
    <comment ref="DG72" authorId="0" shapeId="0" xr:uid="{BFCBB23A-6E14-493C-AA3D-17C2C2BFF0B2}">
      <text>
        <r>
          <rPr>
            <b/>
            <sz val="9"/>
            <color indexed="81"/>
            <rFont val="Tahoma"/>
            <family val="2"/>
          </rPr>
          <t>Author:</t>
        </r>
        <r>
          <rPr>
            <sz val="9"/>
            <color indexed="81"/>
            <rFont val="Tahoma"/>
            <family val="2"/>
          </rPr>
          <t xml:space="preserve">
AR, p. 31</t>
        </r>
      </text>
    </comment>
    <comment ref="DH72" authorId="0" shapeId="0" xr:uid="{AEAE1D58-8B29-4FE4-8DC6-ADF7F3A83A51}">
      <text>
        <r>
          <rPr>
            <b/>
            <sz val="9"/>
            <color indexed="81"/>
            <rFont val="Tahoma"/>
            <family val="2"/>
          </rPr>
          <t>Author:</t>
        </r>
        <r>
          <rPr>
            <sz val="9"/>
            <color indexed="81"/>
            <rFont val="Tahoma"/>
            <family val="2"/>
          </rPr>
          <t xml:space="preserve">
AR pg 145</t>
        </r>
      </text>
    </comment>
    <comment ref="DJ72" authorId="0" shapeId="0" xr:uid="{21C15BE9-4DD5-4EAD-A2CB-23A042303A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DK72" authorId="0" shapeId="0" xr:uid="{8CB68431-4D26-4C2A-8CC7-4746E4CA0408}">
      <text>
        <r>
          <rPr>
            <b/>
            <sz val="9"/>
            <color indexed="81"/>
            <rFont val="Tahoma"/>
            <family val="2"/>
          </rPr>
          <t>Author:</t>
        </r>
        <r>
          <rPr>
            <sz val="9"/>
            <color indexed="81"/>
            <rFont val="Tahoma"/>
            <family val="2"/>
          </rPr>
          <t xml:space="preserve">
AR pg 117</t>
        </r>
      </text>
    </comment>
    <comment ref="DL72" authorId="0" shapeId="0" xr:uid="{AD7C1446-56D2-4BD7-9D73-D847E90572E6}">
      <text>
        <r>
          <rPr>
            <b/>
            <sz val="9"/>
            <color indexed="81"/>
            <rFont val="Tahoma"/>
            <family val="2"/>
          </rPr>
          <t>Author:</t>
        </r>
        <r>
          <rPr>
            <sz val="9"/>
            <color indexed="81"/>
            <rFont val="Tahoma"/>
            <family val="2"/>
          </rPr>
          <t xml:space="preserve">
AR pg 93</t>
        </r>
      </text>
    </comment>
    <comment ref="DM72" authorId="0" shapeId="0" xr:uid="{F020F599-FF55-450C-83A8-EAD13ABE59F9}">
      <text>
        <r>
          <rPr>
            <b/>
            <sz val="9"/>
            <color indexed="81"/>
            <rFont val="Tahoma"/>
            <family val="2"/>
          </rPr>
          <t>Author:</t>
        </r>
        <r>
          <rPr>
            <sz val="9"/>
            <color indexed="81"/>
            <rFont val="Tahoma"/>
            <family val="2"/>
          </rPr>
          <t xml:space="preserve">
AR, p. 85
Directors' remuneration is equal to the key managemnet personnel compensation</t>
        </r>
      </text>
    </comment>
    <comment ref="DN72" authorId="0" shapeId="0" xr:uid="{9DCFA343-DB5E-4CFC-ACCB-64361281C3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DO72" authorId="0" shapeId="0" xr:uid="{3BD4B062-B259-4DF3-A950-B244B674FE28}">
      <text>
        <r>
          <rPr>
            <b/>
            <sz val="9"/>
            <color indexed="81"/>
            <rFont val="Tahoma"/>
            <family val="2"/>
          </rPr>
          <t>Author:</t>
        </r>
        <r>
          <rPr>
            <sz val="9"/>
            <color indexed="81"/>
            <rFont val="Tahoma"/>
            <family val="2"/>
          </rPr>
          <t xml:space="preserve">
AR p. 70</t>
        </r>
      </text>
    </comment>
    <comment ref="DP72" authorId="0" shapeId="0" xr:uid="{3F299A1F-6440-4BE7-96F0-4B4163DC9BED}">
      <text>
        <r>
          <rPr>
            <b/>
            <sz val="9"/>
            <color indexed="81"/>
            <rFont val="Tahoma"/>
            <family val="2"/>
          </rPr>
          <t>Author:</t>
        </r>
        <r>
          <rPr>
            <sz val="9"/>
            <color indexed="81"/>
            <rFont val="Tahoma"/>
            <family val="2"/>
          </rPr>
          <t xml:space="preserve">
AR, p. 80</t>
        </r>
      </text>
    </comment>
    <comment ref="DR72" authorId="0" shapeId="0" xr:uid="{28FB2255-F033-4231-83F2-95A7680D82FF}">
      <text>
        <r>
          <rPr>
            <b/>
            <sz val="9"/>
            <color indexed="81"/>
            <rFont val="Tahoma"/>
            <family val="2"/>
          </rPr>
          <t>Author:</t>
        </r>
        <r>
          <rPr>
            <sz val="9"/>
            <color indexed="81"/>
            <rFont val="Tahoma"/>
            <family val="2"/>
          </rPr>
          <t xml:space="preserve">
AR, p.63</t>
        </r>
      </text>
    </comment>
    <comment ref="DS72" authorId="0" shapeId="0" xr:uid="{2F03A88E-24F0-4895-8056-A805B5397493}">
      <text>
        <r>
          <rPr>
            <b/>
            <sz val="9"/>
            <color indexed="81"/>
            <rFont val="Tahoma"/>
            <family val="2"/>
          </rPr>
          <t>Author:</t>
        </r>
        <r>
          <rPr>
            <sz val="9"/>
            <color indexed="81"/>
            <rFont val="Tahoma"/>
            <family val="2"/>
          </rPr>
          <t xml:space="preserve">
AR p. 78, The aggregate cash-based remuneration of the key management personnel in FY 2020 is S$4,102,424</t>
        </r>
      </text>
    </comment>
    <comment ref="DT72" authorId="0" shapeId="0" xr:uid="{22D3F3EC-88C8-4749-95B5-3B9D9ABF2B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25, https://links.sgx.com/FileOpen/WTH%20AR%202020.ashx?App=Announcement&amp;FileID=634061</t>
        </r>
      </text>
    </comment>
    <comment ref="DU72" authorId="0" shapeId="0" xr:uid="{DF2D6506-C167-4A4D-9AB4-1EF0A2498008}">
      <text>
        <r>
          <rPr>
            <b/>
            <sz val="9"/>
            <color indexed="81"/>
            <rFont val="Tahoma"/>
            <family val="2"/>
          </rPr>
          <t>Author:</t>
        </r>
        <r>
          <rPr>
            <sz val="9"/>
            <color indexed="81"/>
            <rFont val="Tahoma"/>
            <family val="2"/>
          </rPr>
          <t xml:space="preserve">
AR pg.32</t>
        </r>
      </text>
    </comment>
    <comment ref="DV72" authorId="0" shapeId="0" xr:uid="{68078A3B-5C4A-40CF-B149-455808FC1585}">
      <text>
        <r>
          <rPr>
            <b/>
            <sz val="9"/>
            <color indexed="81"/>
            <rFont val="Tahoma"/>
            <family val="2"/>
          </rPr>
          <t>Author:</t>
        </r>
        <r>
          <rPr>
            <sz val="9"/>
            <color indexed="81"/>
            <rFont val="Tahoma"/>
            <family val="2"/>
          </rPr>
          <t xml:space="preserve">
AR pg.47</t>
        </r>
      </text>
    </comment>
    <comment ref="DW72" authorId="0" shapeId="0" xr:uid="{B95E07DE-D201-4A44-8402-7B2FF92C565D}">
      <text>
        <r>
          <rPr>
            <b/>
            <sz val="9"/>
            <color indexed="81"/>
            <rFont val="Tahoma"/>
            <family val="2"/>
          </rPr>
          <t>Author:</t>
        </r>
        <r>
          <rPr>
            <sz val="9"/>
            <color indexed="81"/>
            <rFont val="Tahoma"/>
            <family val="2"/>
          </rPr>
          <t xml:space="preserve">
AR, p63</t>
        </r>
      </text>
    </comment>
    <comment ref="DX72" authorId="0" shapeId="0" xr:uid="{37C87DAC-7243-41BE-9EF7-BE554145D885}">
      <text>
        <r>
          <rPr>
            <b/>
            <sz val="9"/>
            <color indexed="81"/>
            <rFont val="Tahoma"/>
            <family val="2"/>
          </rPr>
          <t>Author:</t>
        </r>
        <r>
          <rPr>
            <sz val="9"/>
            <color indexed="81"/>
            <rFont val="Tahoma"/>
            <family val="2"/>
          </rPr>
          <t xml:space="preserve">
AR pg.62</t>
        </r>
      </text>
    </comment>
    <comment ref="DZ72" authorId="0" shapeId="0" xr:uid="{691BE9D1-6B23-4635-A19F-B8CFEDC93F74}">
      <text>
        <r>
          <rPr>
            <b/>
            <sz val="9"/>
            <color indexed="81"/>
            <rFont val="Tahoma"/>
            <family val="2"/>
          </rPr>
          <t>Author:</t>
        </r>
        <r>
          <rPr>
            <sz val="9"/>
            <color indexed="81"/>
            <rFont val="Tahoma"/>
            <family val="2"/>
          </rPr>
          <t xml:space="preserve">
AR pg.73</t>
        </r>
      </text>
    </comment>
    <comment ref="EB72" authorId="0" shapeId="0" xr:uid="{7148CDD6-C5B3-462C-AB19-9F07DA9E50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EC72" authorId="0" shapeId="0" xr:uid="{D18551BD-EC89-48DE-8A8B-1362D29A3E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t>
        </r>
      </text>
    </comment>
    <comment ref="ED72" authorId="0" shapeId="0" xr:uid="{4A7078C9-1AF5-41FA-8706-2F52BB63FD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G73" authorId="0" shapeId="0" xr:uid="{41D4927D-D8A4-45D2-8C70-BF67634BF2AB}">
      <text>
        <r>
          <rPr>
            <b/>
            <sz val="9"/>
            <color indexed="81"/>
            <rFont val="Tahoma"/>
            <family val="2"/>
          </rPr>
          <t>Author:</t>
        </r>
        <r>
          <rPr>
            <sz val="9"/>
            <color indexed="81"/>
            <rFont val="Tahoma"/>
            <family val="2"/>
          </rPr>
          <t xml:space="preserve">
AR pg.23</t>
        </r>
      </text>
    </comment>
    <comment ref="R73" authorId="0" shapeId="0" xr:uid="{502270ED-E639-43EC-8EFB-2E7BBB9F61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P.57-58</t>
        </r>
      </text>
    </comment>
    <comment ref="T73" authorId="0" shapeId="0" xr:uid="{1AF19FC8-7DD7-45BE-A188-679D510D6E98}">
      <text>
        <r>
          <rPr>
            <b/>
            <sz val="9"/>
            <color indexed="81"/>
            <rFont val="Tahoma"/>
            <family val="2"/>
          </rPr>
          <t>Author:</t>
        </r>
        <r>
          <rPr>
            <sz val="9"/>
            <color indexed="81"/>
            <rFont val="Tahoma"/>
            <family val="2"/>
          </rPr>
          <t xml:space="preserve">
AR pg.61</t>
        </r>
      </text>
    </comment>
    <comment ref="U73" authorId="0" shapeId="0" xr:uid="{76790701-861E-477F-BA9F-C6C785293138}">
      <text>
        <r>
          <rPr>
            <b/>
            <sz val="9"/>
            <color indexed="81"/>
            <rFont val="Tahoma"/>
            <family val="2"/>
          </rPr>
          <t>Author:</t>
        </r>
        <r>
          <rPr>
            <sz val="9"/>
            <color indexed="81"/>
            <rFont val="Tahoma"/>
            <family val="2"/>
          </rPr>
          <t xml:space="preserve">
AR pg 61-63</t>
        </r>
      </text>
    </comment>
    <comment ref="V73" authorId="0" shapeId="0" xr:uid="{B0F556AA-357A-4A64-9B9D-7F93B5A5FC36}">
      <text>
        <r>
          <rPr>
            <b/>
            <sz val="9"/>
            <color indexed="81"/>
            <rFont val="Tahoma"/>
            <family val="2"/>
          </rPr>
          <t>Author:</t>
        </r>
        <r>
          <rPr>
            <sz val="9"/>
            <color indexed="81"/>
            <rFont val="Tahoma"/>
            <family val="2"/>
          </rPr>
          <t xml:space="preserve">
AR pg 63</t>
        </r>
      </text>
    </comment>
    <comment ref="W73" authorId="0" shapeId="0" xr:uid="{A3948ED3-8572-4893-97C1-381CD2EB60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X73" authorId="0" shapeId="0" xr:uid="{2CE735F2-3739-45F3-9E3A-DE796ECC11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Y73" authorId="0" shapeId="0" xr:uid="{4BDEE341-AB96-4E33-B562-9A8C3946A066}">
      <text>
        <r>
          <rPr>
            <b/>
            <sz val="9"/>
            <color indexed="81"/>
            <rFont val="Tahoma"/>
            <family val="2"/>
          </rPr>
          <t>Author:</t>
        </r>
        <r>
          <rPr>
            <sz val="9"/>
            <color indexed="81"/>
            <rFont val="Tahoma"/>
            <family val="2"/>
          </rPr>
          <t xml:space="preserve">
AR p. 61, KMP are remunerated based on their employment contracts. Their remunerations include fixed pay, annual wage
supplement, performance bonuses, transport allowances and usage of company cars</t>
        </r>
      </text>
    </comment>
    <comment ref="Z73" authorId="0" shapeId="0" xr:uid="{4042C56A-F08F-408B-B069-926866C031F2}">
      <text>
        <r>
          <rPr>
            <b/>
            <sz val="9"/>
            <color indexed="81"/>
            <rFont val="Tahoma"/>
            <family val="2"/>
          </rPr>
          <t>Author:</t>
        </r>
        <r>
          <rPr>
            <sz val="9"/>
            <color indexed="81"/>
            <rFont val="Tahoma"/>
            <family val="2"/>
          </rPr>
          <t xml:space="preserve">
AR pg 47</t>
        </r>
      </text>
    </comment>
    <comment ref="AA73" authorId="0" shapeId="0" xr:uid="{A2F34655-2B26-42EB-90AD-8F64C5445BC7}">
      <text>
        <r>
          <rPr>
            <b/>
            <sz val="9"/>
            <color indexed="81"/>
            <rFont val="Tahoma"/>
            <family val="2"/>
          </rPr>
          <t>Author:</t>
        </r>
        <r>
          <rPr>
            <sz val="9"/>
            <color indexed="81"/>
            <rFont val="Tahoma"/>
            <family val="2"/>
          </rPr>
          <t xml:space="preserve">
AR pg 43</t>
        </r>
      </text>
    </comment>
    <comment ref="AB73" authorId="0" shapeId="0" xr:uid="{843BD1FC-C4BE-4F5E-A9B4-435C96C5A5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C73" authorId="0" shapeId="0" xr:uid="{93A36426-4B00-45E7-83CE-CD71E90D6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F73" authorId="0" shapeId="0" xr:uid="{97611883-F5FF-4B2B-BB7C-8E8C8383A513}">
      <text>
        <r>
          <rPr>
            <b/>
            <sz val="9"/>
            <color indexed="81"/>
            <rFont val="Tahoma"/>
            <family val="2"/>
          </rPr>
          <t>Author:</t>
        </r>
        <r>
          <rPr>
            <sz val="9"/>
            <color indexed="81"/>
            <rFont val="Tahoma"/>
            <family val="2"/>
          </rPr>
          <t xml:space="preserve">
AR 31</t>
        </r>
      </text>
    </comment>
    <comment ref="AI73" authorId="0" shapeId="0" xr:uid="{002142CE-F2C4-42CC-94AE-1FF41DEEB5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 The variable components, including bonuses and incentives, are designed to support the Group’s business strategy and to drive shareholder value through annual financial, strategic and operational objectives."</t>
        </r>
      </text>
    </comment>
    <comment ref="AJ73" authorId="0" shapeId="0" xr:uid="{F95A75A1-17FA-45ED-B9EA-271DCE1B97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K73" authorId="0" shapeId="0" xr:uid="{295AAC45-F6EB-4B19-A142-67CBDE200E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L73" authorId="0" shapeId="0" xr:uid="{1832E3B2-FC5D-44D2-B5C5-93467797D035}">
      <text>
        <r>
          <rPr>
            <b/>
            <sz val="9"/>
            <color indexed="81"/>
            <rFont val="Tahoma"/>
            <family val="2"/>
          </rPr>
          <t>Author:</t>
        </r>
        <r>
          <rPr>
            <sz val="9"/>
            <color indexed="81"/>
            <rFont val="Tahoma"/>
            <family val="2"/>
          </rPr>
          <t xml:space="preserve">
ar 50</t>
        </r>
      </text>
    </comment>
    <comment ref="AM73" authorId="0" shapeId="0" xr:uid="{91CA4021-1FE0-4683-8FA7-80C233E852C0}">
      <text>
        <r>
          <rPr>
            <b/>
            <sz val="9"/>
            <color indexed="81"/>
            <rFont val="Tahoma"/>
            <family val="2"/>
          </rPr>
          <t>Author:</t>
        </r>
        <r>
          <rPr>
            <sz val="9"/>
            <color indexed="81"/>
            <rFont val="Tahoma"/>
            <family val="2"/>
          </rPr>
          <t xml:space="preserve">
AR pg.51</t>
        </r>
      </text>
    </comment>
    <comment ref="AN73" authorId="0" shapeId="0" xr:uid="{154885D0-BEA5-4132-80C0-AA77604F94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P.120</t>
        </r>
      </text>
    </comment>
    <comment ref="AO73" authorId="0" shapeId="0" xr:uid="{9914C453-728C-4C1D-BFD4-AB0DCFB5E68A}">
      <text>
        <r>
          <rPr>
            <b/>
            <sz val="9"/>
            <color indexed="81"/>
            <rFont val="Tahoma"/>
            <family val="2"/>
          </rPr>
          <t>Author:</t>
        </r>
        <r>
          <rPr>
            <sz val="9"/>
            <color indexed="81"/>
            <rFont val="Tahoma"/>
            <family val="2"/>
          </rPr>
          <t xml:space="preserve">
AR, pg 43, "The variable component comprises a performance-based bonus which forms a significant
proportion of the total remuneration package of Executive Directors and is payable on the achievement of individual
and corporate performance targets"</t>
        </r>
      </text>
    </comment>
    <comment ref="AP73" authorId="0" shapeId="0" xr:uid="{B0554FA3-2151-480D-8284-B3B2B99097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AQ73" authorId="0" shapeId="0" xr:uid="{A6C3A26C-4035-4973-BB35-7B638947B14F}">
      <text>
        <r>
          <rPr>
            <b/>
            <sz val="9"/>
            <color indexed="81"/>
            <rFont val="Tahoma"/>
            <family val="2"/>
          </rPr>
          <t>Author:</t>
        </r>
        <r>
          <rPr>
            <sz val="9"/>
            <color indexed="81"/>
            <rFont val="Tahoma"/>
            <family val="2"/>
          </rPr>
          <t xml:space="preserve">
AR, p. 34</t>
        </r>
      </text>
    </comment>
    <comment ref="AR73" authorId="0" shapeId="0" xr:uid="{AB53D202-9553-4935-949B-282F7B59CFD0}">
      <text>
        <r>
          <rPr>
            <b/>
            <sz val="9"/>
            <color indexed="81"/>
            <rFont val="Tahoma"/>
            <family val="2"/>
          </rPr>
          <t>Author:</t>
        </r>
        <r>
          <rPr>
            <sz val="9"/>
            <color indexed="81"/>
            <rFont val="Tahoma"/>
            <family val="2"/>
          </rPr>
          <t xml:space="preserve">
AR,16</t>
        </r>
      </text>
    </comment>
    <comment ref="AS73" authorId="0" shapeId="0" xr:uid="{1C513910-E0FA-43EB-B2F4-914C91F1066B}">
      <text>
        <r>
          <rPr>
            <b/>
            <sz val="9"/>
            <color indexed="81"/>
            <rFont val="Tahoma"/>
            <family val="2"/>
          </rPr>
          <t>Author:</t>
        </r>
        <r>
          <rPr>
            <sz val="9"/>
            <color indexed="81"/>
            <rFont val="Tahoma"/>
            <family val="2"/>
          </rPr>
          <t xml:space="preserve">
AR, pg 27, "Remuneration for the Executive Directors and key management personnel includes a basic salary component,
allowances together with other benefi ts in kind and a variable component based on the performance of the Group
as a whole."</t>
        </r>
      </text>
    </comment>
    <comment ref="AT73" authorId="0" shapeId="0" xr:uid="{FCDC264A-1582-4A0E-A8F2-5E2C885FB052}">
      <text>
        <r>
          <rPr>
            <b/>
            <sz val="9"/>
            <color indexed="81"/>
            <rFont val="Tahoma"/>
            <family val="2"/>
          </rPr>
          <t>Author:</t>
        </r>
        <r>
          <rPr>
            <sz val="9"/>
            <color indexed="81"/>
            <rFont val="Tahoma"/>
            <family val="2"/>
          </rPr>
          <t xml:space="preserve">
AR, governance report, pg 23</t>
        </r>
      </text>
    </comment>
    <comment ref="AU73" authorId="0" shapeId="0" xr:uid="{2F498368-7EB3-4BF1-BCCE-487A7BD3F364}">
      <text>
        <r>
          <rPr>
            <b/>
            <sz val="9"/>
            <color indexed="81"/>
            <rFont val="Tahoma"/>
            <family val="2"/>
          </rPr>
          <t>Author:</t>
        </r>
        <r>
          <rPr>
            <sz val="9"/>
            <color indexed="81"/>
            <rFont val="Tahoma"/>
            <family val="2"/>
          </rPr>
          <t xml:space="preserve">
AR, 42</t>
        </r>
      </text>
    </comment>
    <comment ref="AV73" authorId="0" shapeId="0" xr:uid="{FA3D2491-9994-4280-9B6B-C9F03805B9DA}">
      <text>
        <r>
          <rPr>
            <b/>
            <sz val="9"/>
            <color indexed="81"/>
            <rFont val="Tahoma"/>
            <family val="2"/>
          </rPr>
          <t>Author:</t>
        </r>
        <r>
          <rPr>
            <sz val="9"/>
            <color indexed="81"/>
            <rFont val="Tahoma"/>
            <family val="2"/>
          </rPr>
          <t xml:space="preserve">
AR, 27</t>
        </r>
      </text>
    </comment>
    <comment ref="AW73" authorId="0" shapeId="0" xr:uid="{22A56CE7-F7EE-44AB-B3B0-0DBFB7F0FFD7}">
      <text>
        <r>
          <rPr>
            <b/>
            <sz val="9"/>
            <color indexed="81"/>
            <rFont val="Tahoma"/>
            <family val="2"/>
          </rPr>
          <t>Author:</t>
        </r>
        <r>
          <rPr>
            <sz val="9"/>
            <color indexed="81"/>
            <rFont val="Tahoma"/>
            <family val="2"/>
          </rPr>
          <t xml:space="preserve">
AR,32</t>
        </r>
      </text>
    </comment>
    <comment ref="AX73" authorId="0" shapeId="0" xr:uid="{EC6D5D2D-3A17-4D5C-84D8-923054B46DD3}">
      <text>
        <r>
          <rPr>
            <b/>
            <sz val="9"/>
            <color indexed="81"/>
            <rFont val="Tahoma"/>
            <family val="2"/>
          </rPr>
          <t>Author:</t>
        </r>
        <r>
          <rPr>
            <sz val="9"/>
            <color indexed="81"/>
            <rFont val="Tahoma"/>
            <family val="2"/>
          </rPr>
          <t xml:space="preserve">
AR, 33</t>
        </r>
      </text>
    </comment>
    <comment ref="AY73" authorId="0" shapeId="0" xr:uid="{3FCA670A-CD72-4D19-9DFF-EA3F7BD84A3F}">
      <text>
        <r>
          <rPr>
            <b/>
            <sz val="9"/>
            <color indexed="81"/>
            <rFont val="Tahoma"/>
            <family val="2"/>
          </rPr>
          <t>Author:</t>
        </r>
        <r>
          <rPr>
            <sz val="9"/>
            <color indexed="81"/>
            <rFont val="Tahoma"/>
            <family val="2"/>
          </rPr>
          <t xml:space="preserve">
AR, p. 58</t>
        </r>
      </text>
    </comment>
    <comment ref="AZ73" authorId="0" shapeId="0" xr:uid="{D884626F-DD21-42E6-ADB4-2E42C6C19382}">
      <text>
        <r>
          <rPr>
            <b/>
            <sz val="9"/>
            <color indexed="81"/>
            <rFont val="Tahoma"/>
            <family val="2"/>
          </rPr>
          <t>Author:</t>
        </r>
        <r>
          <rPr>
            <sz val="9"/>
            <color indexed="81"/>
            <rFont val="Tahoma"/>
            <family val="2"/>
          </rPr>
          <t xml:space="preserve">
AR, p. 37</t>
        </r>
      </text>
    </comment>
    <comment ref="BB73" authorId="0" shapeId="0" xr:uid="{97428E8A-F62B-4D7E-A18E-DB804B1B4715}">
      <text>
        <r>
          <rPr>
            <b/>
            <sz val="9"/>
            <color indexed="81"/>
            <rFont val="Tahoma"/>
            <family val="2"/>
          </rPr>
          <t>Author:</t>
        </r>
        <r>
          <rPr>
            <sz val="9"/>
            <color indexed="81"/>
            <rFont val="Tahoma"/>
            <family val="2"/>
          </rPr>
          <t xml:space="preserve">
AR, pg 30, "The Company adopts a remuneration policy for Executive Directors and key management personnel
consisting of a fi xed component and a variable component."</t>
        </r>
      </text>
    </comment>
    <comment ref="BC73" authorId="0" shapeId="0" xr:uid="{58BBED06-F771-4376-B220-86AD9A43FD1F}">
      <text>
        <r>
          <rPr>
            <b/>
            <sz val="9"/>
            <color indexed="81"/>
            <rFont val="Tahoma"/>
            <family val="2"/>
          </rPr>
          <t>Author:</t>
        </r>
        <r>
          <rPr>
            <sz val="9"/>
            <color indexed="81"/>
            <rFont val="Tahoma"/>
            <family val="2"/>
          </rPr>
          <t xml:space="preserve">
AR, p. 54</t>
        </r>
      </text>
    </comment>
    <comment ref="BD73" authorId="0" shapeId="0" xr:uid="{3E14A447-905E-47CC-912C-E70A326B36E4}">
      <text>
        <r>
          <rPr>
            <b/>
            <sz val="9"/>
            <color indexed="81"/>
            <rFont val="Tahoma"/>
            <family val="2"/>
          </rPr>
          <t>Author:</t>
        </r>
        <r>
          <rPr>
            <sz val="9"/>
            <color indexed="81"/>
            <rFont val="Tahoma"/>
            <family val="2"/>
          </rPr>
          <t xml:space="preserve">
AR, p. 83</t>
        </r>
      </text>
    </comment>
    <comment ref="BE73" authorId="0" shapeId="0" xr:uid="{D18F2929-D888-4C1B-88F7-F355445AAA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"The remuneration package of each of the Executive Director and the key management personnel comprises a
basic salary component and a variable component which is the annual bonus, based on the performance of the
Group as a whole and their individual performance.</t>
        </r>
      </text>
    </comment>
    <comment ref="BF73" authorId="0" shapeId="0" xr:uid="{0490E753-D8DF-4F7B-AC1F-E9391792FB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 remuneration packages of each of the Executive Directors and key management personnel comprises
a fixed component (in the form of basic salary and allowance) and a variable component (in the form
of annual bonus) that is linked to the performance of the Group as a whole as well as the individual’s
performance, taking into account industry benchmarks</t>
        </r>
      </text>
    </comment>
    <comment ref="BG73" authorId="0" shapeId="0" xr:uid="{B73B3058-C767-4930-A0CF-8EE01FAEBAB8}">
      <text>
        <r>
          <rPr>
            <b/>
            <sz val="9"/>
            <color indexed="81"/>
            <rFont val="Tahoma"/>
            <family val="2"/>
          </rPr>
          <t>Author:</t>
        </r>
        <r>
          <rPr>
            <sz val="9"/>
            <color indexed="81"/>
            <rFont val="Tahoma"/>
            <family val="2"/>
          </rPr>
          <t xml:space="preserve">
AR p. 72, Refers to benefits in kind such as car, etc., made available to office holders as appropriate.</t>
        </r>
      </text>
    </comment>
    <comment ref="BH73" authorId="0" shapeId="0" xr:uid="{30B54AE1-1695-4760-85D8-5ABC5FF8C9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45, https://links.sgx.com/FileOpen/UG%20Healthcare_Annual%20Report%202020.ashx?App=Announcement&amp;FileID=634566</t>
        </r>
      </text>
    </comment>
    <comment ref="BI73" authorId="0" shapeId="0" xr:uid="{2D554FEB-1B6E-43C9-87D9-D945B6A74401}">
      <text>
        <r>
          <rPr>
            <b/>
            <sz val="9"/>
            <color indexed="81"/>
            <rFont val="Tahoma"/>
            <family val="2"/>
          </rPr>
          <t>Author:</t>
        </r>
        <r>
          <rPr>
            <sz val="9"/>
            <color indexed="81"/>
            <rFont val="Tahoma"/>
            <family val="2"/>
          </rPr>
          <t xml:space="preserve">
AR p. 46, Bonus/
Profit
Sharing</t>
        </r>
      </text>
    </comment>
    <comment ref="BJ73" authorId="0" shapeId="0" xr:uid="{73CD08DD-A3FE-4136-903E-83DD32FF3F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22-23</t>
        </r>
      </text>
    </comment>
    <comment ref="BK73" authorId="0" shapeId="0" xr:uid="{9E941C93-549F-4E61-A08B-290B7EEF36EE}">
      <text>
        <r>
          <rPr>
            <b/>
            <sz val="9"/>
            <color indexed="81"/>
            <rFont val="Tahoma"/>
            <family val="2"/>
          </rPr>
          <t>Author:</t>
        </r>
        <r>
          <rPr>
            <sz val="9"/>
            <color indexed="81"/>
            <rFont val="Tahoma"/>
            <family val="2"/>
          </rPr>
          <t xml:space="preserve">
AR, p. 75</t>
        </r>
      </text>
    </comment>
    <comment ref="BL73" authorId="0" shapeId="0" xr:uid="{527BCC0B-FB37-400D-B48C-C15C734B8F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61-62</t>
        </r>
      </text>
    </comment>
    <comment ref="BV73" authorId="0" shapeId="0" xr:uid="{7F55E98F-B764-4CD8-A2A2-128992E682CD}">
      <text>
        <r>
          <rPr>
            <b/>
            <sz val="9"/>
            <color indexed="81"/>
            <rFont val="Tahoma"/>
            <family val="2"/>
          </rPr>
          <t>Author:</t>
        </r>
        <r>
          <rPr>
            <sz val="9"/>
            <color indexed="81"/>
            <rFont val="Tahoma"/>
            <family val="2"/>
          </rPr>
          <t xml:space="preserve">
AR 65
</t>
        </r>
      </text>
    </comment>
    <comment ref="BW73" authorId="0" shapeId="0" xr:uid="{DA3290C6-01F7-43C8-A8CC-8507F32F410D}">
      <text>
        <r>
          <rPr>
            <b/>
            <sz val="9"/>
            <color indexed="81"/>
            <rFont val="Tahoma"/>
            <family val="2"/>
          </rPr>
          <t>Author:</t>
        </r>
        <r>
          <rPr>
            <sz val="9"/>
            <color indexed="81"/>
            <rFont val="Tahoma"/>
            <family val="2"/>
          </rPr>
          <t xml:space="preserve">
AR, p127</t>
        </r>
      </text>
    </comment>
    <comment ref="BX73" authorId="0" shapeId="0" xr:uid="{3D2A89B4-26C5-4CC2-98FC-46F630DCDE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BY73" authorId="0" shapeId="0" xr:uid="{2E2C4EDD-2E78-4BE4-B8A3-66DD652E17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BZ73" authorId="0" shapeId="0" xr:uid="{8EB04B95-2C06-44A3-9681-CC7839FEACC3}">
      <text>
        <r>
          <rPr>
            <b/>
            <sz val="9"/>
            <color indexed="81"/>
            <rFont val="Tahoma"/>
            <family val="2"/>
          </rPr>
          <t>Author:</t>
        </r>
        <r>
          <rPr>
            <sz val="9"/>
            <color indexed="81"/>
            <rFont val="Tahoma"/>
            <family val="2"/>
          </rPr>
          <t xml:space="preserve">
AR pg 49</t>
        </r>
      </text>
    </comment>
    <comment ref="CA73" authorId="0" shapeId="0" xr:uid="{03FBB80F-986A-4B09-A8E0-40469798D168}">
      <text>
        <r>
          <rPr>
            <b/>
            <sz val="9"/>
            <color indexed="81"/>
            <rFont val="Tahoma"/>
            <family val="2"/>
          </rPr>
          <t>Author:</t>
        </r>
        <r>
          <rPr>
            <sz val="9"/>
            <color indexed="81"/>
            <rFont val="Tahoma"/>
            <family val="2"/>
          </rPr>
          <t xml:space="preserve">
AR pg 90</t>
        </r>
      </text>
    </comment>
    <comment ref="CB73" authorId="0" shapeId="0" xr:uid="{0808C55C-DF08-4B59-A262-F3B32D149F6E}">
      <text>
        <r>
          <rPr>
            <b/>
            <sz val="9"/>
            <color indexed="81"/>
            <rFont val="Tahoma"/>
            <family val="2"/>
          </rPr>
          <t>Author:</t>
        </r>
        <r>
          <rPr>
            <sz val="9"/>
            <color indexed="81"/>
            <rFont val="Tahoma"/>
            <family val="2"/>
          </rPr>
          <t xml:space="preserve">
AR pg.198</t>
        </r>
      </text>
    </comment>
    <comment ref="CC73" authorId="0" shapeId="0" xr:uid="{86F4E4F4-FEC5-4853-930E-57E6553DD9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73" authorId="0" shapeId="0" xr:uid="{D5D9ED7D-5318-4C01-A648-777D6112BA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E73" authorId="0" shapeId="0" xr:uid="{A7A685B9-A352-4BEC-92E4-6487D54A9EC3}">
      <text>
        <r>
          <rPr>
            <b/>
            <sz val="9"/>
            <color indexed="81"/>
            <rFont val="Tahoma"/>
            <family val="2"/>
          </rPr>
          <t>Author:</t>
        </r>
        <r>
          <rPr>
            <sz val="9"/>
            <color indexed="81"/>
            <rFont val="Tahoma"/>
            <family val="2"/>
          </rPr>
          <t xml:space="preserve">
AR pg 57</t>
        </r>
      </text>
    </comment>
    <comment ref="CF73" authorId="0" shapeId="0" xr:uid="{2587BE97-B7DC-4315-BBD8-ED32D28B486C}">
      <text>
        <r>
          <rPr>
            <b/>
            <sz val="9"/>
            <color indexed="81"/>
            <rFont val="Tahoma"/>
            <family val="2"/>
          </rPr>
          <t>Author:</t>
        </r>
        <r>
          <rPr>
            <sz val="9"/>
            <color indexed="81"/>
            <rFont val="Tahoma"/>
            <family val="2"/>
          </rPr>
          <t xml:space="preserve">
AR 49/50</t>
        </r>
      </text>
    </comment>
    <comment ref="CG73" authorId="0" shapeId="0" xr:uid="{3EF7D950-A190-4381-9A36-1191C3EE4459}">
      <text>
        <r>
          <rPr>
            <b/>
            <sz val="9"/>
            <color indexed="81"/>
            <rFont val="Tahoma"/>
            <family val="2"/>
          </rPr>
          <t>Author:</t>
        </r>
        <r>
          <rPr>
            <sz val="9"/>
            <color indexed="81"/>
            <rFont val="Tahoma"/>
            <family val="2"/>
          </rPr>
          <t xml:space="preserve">
AR pg 94-95</t>
        </r>
      </text>
    </comment>
    <comment ref="CH73" authorId="0" shapeId="0" xr:uid="{683AB4D5-7BDA-4953-9B51-1C9EA112A75D}">
      <text>
        <r>
          <rPr>
            <b/>
            <sz val="9"/>
            <color indexed="81"/>
            <rFont val="Tahoma"/>
            <family val="2"/>
          </rPr>
          <t>Author:</t>
        </r>
        <r>
          <rPr>
            <sz val="9"/>
            <color indexed="81"/>
            <rFont val="Tahoma"/>
            <family val="2"/>
          </rPr>
          <t xml:space="preserve">
AR 34</t>
        </r>
      </text>
    </comment>
    <comment ref="CI73" authorId="0" shapeId="0" xr:uid="{EEE894B1-2A6C-4058-8F7E-4113E1B0BE4C}">
      <text>
        <r>
          <rPr>
            <b/>
            <sz val="9"/>
            <color indexed="81"/>
            <rFont val="Tahoma"/>
            <family val="2"/>
          </rPr>
          <t>Author:</t>
        </r>
        <r>
          <rPr>
            <sz val="9"/>
            <color indexed="81"/>
            <rFont val="Tahoma"/>
            <family val="2"/>
          </rPr>
          <t xml:space="preserve">
AR pg 81</t>
        </r>
      </text>
    </comment>
    <comment ref="CJ73" authorId="0" shapeId="0" xr:uid="{EA018B5C-5CDF-4BC4-B0CE-07B4941FB33D}">
      <text>
        <r>
          <rPr>
            <b/>
            <sz val="9"/>
            <color indexed="81"/>
            <rFont val="Tahoma"/>
            <family val="2"/>
          </rPr>
          <t>Author:</t>
        </r>
        <r>
          <rPr>
            <sz val="9"/>
            <color indexed="81"/>
            <rFont val="Tahoma"/>
            <family val="2"/>
          </rPr>
          <t xml:space="preserve">
AR 47</t>
        </r>
      </text>
    </comment>
    <comment ref="CK73" authorId="0" shapeId="0" xr:uid="{A77C6A14-A28A-455C-8A9C-1B2AA35C937B}">
      <text>
        <r>
          <rPr>
            <b/>
            <sz val="9"/>
            <color indexed="81"/>
            <rFont val="Tahoma"/>
            <family val="2"/>
          </rPr>
          <t>Author:</t>
        </r>
        <r>
          <rPr>
            <sz val="9"/>
            <color indexed="81"/>
            <rFont val="Tahoma"/>
            <family val="2"/>
          </rPr>
          <t xml:space="preserve">
AR,70</t>
        </r>
      </text>
    </comment>
    <comment ref="CL73" authorId="0" shapeId="0" xr:uid="{F3A577E7-5206-48D0-8B46-700F6C0BBA88}">
      <text>
        <r>
          <rPr>
            <b/>
            <sz val="9"/>
            <color indexed="81"/>
            <rFont val="Tahoma"/>
            <family val="2"/>
          </rPr>
          <t>Author:</t>
        </r>
        <r>
          <rPr>
            <sz val="9"/>
            <color indexed="81"/>
            <rFont val="Tahoma"/>
            <family val="2"/>
          </rPr>
          <t xml:space="preserve">
ar 48</t>
        </r>
      </text>
    </comment>
    <comment ref="CM73" authorId="0" shapeId="0" xr:uid="{2D7E4A6A-87A0-456F-BB24-E1F6C1468651}">
      <text>
        <r>
          <rPr>
            <b/>
            <sz val="9"/>
            <color indexed="81"/>
            <rFont val="Tahoma"/>
            <family val="2"/>
          </rPr>
          <t>Author:</t>
        </r>
        <r>
          <rPr>
            <sz val="9"/>
            <color indexed="81"/>
            <rFont val="Tahoma"/>
            <family val="2"/>
          </rPr>
          <t xml:space="preserve">
ar 61</t>
        </r>
      </text>
    </comment>
    <comment ref="CN73" authorId="0" shapeId="0" xr:uid="{950365AD-F424-49B6-93B5-8DA1FB7F04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CO73" authorId="0" shapeId="0" xr:uid="{29232302-8D51-4FBB-A2D9-859ECEEFAD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P73" authorId="0" shapeId="0" xr:uid="{255E8007-9373-4092-BFC9-F3EE39E846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R73" authorId="0" shapeId="0" xr:uid="{44FC5BDC-DC8F-4107-8074-ABA21D4357C7}">
      <text>
        <r>
          <rPr>
            <b/>
            <sz val="9"/>
            <color indexed="81"/>
            <rFont val="Tahoma"/>
            <family val="2"/>
          </rPr>
          <t>Author:</t>
        </r>
        <r>
          <rPr>
            <sz val="9"/>
            <color indexed="81"/>
            <rFont val="Tahoma"/>
            <family val="2"/>
          </rPr>
          <t xml:space="preserve">
AR (pdf), p. 21</t>
        </r>
      </text>
    </comment>
    <comment ref="CS73" authorId="0" shapeId="0" xr:uid="{9725BB33-AE17-4D33-97CF-2766BB4D7859}">
      <text>
        <r>
          <rPr>
            <b/>
            <sz val="9"/>
            <color indexed="81"/>
            <rFont val="Tahoma"/>
            <family val="2"/>
          </rPr>
          <t>Author:</t>
        </r>
        <r>
          <rPr>
            <sz val="9"/>
            <color indexed="81"/>
            <rFont val="Tahoma"/>
            <family val="2"/>
          </rPr>
          <t xml:space="preserve">
AR, p. 55</t>
        </r>
      </text>
    </comment>
    <comment ref="CU73" authorId="0" shapeId="0" xr:uid="{2728954E-36C9-43DB-B951-B8DA8437F5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 "Remuneration for the Executive Directors comprises a basic salary component and a variable component that is pegged to the performance of the Group as a whole.</t>
        </r>
      </text>
    </comment>
    <comment ref="CV73" authorId="0" shapeId="0" xr:uid="{B42C8523-43BB-432F-94C2-BADFAA6F13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"The Company has a bonus scheme to link rewards to corporate and individual performance.
Such performance-related compensation is aligned with the interests of shareholders and other stakeholders and
promotes the long-term success of the Company"</t>
        </r>
      </text>
    </comment>
    <comment ref="CX73" authorId="0" shapeId="0" xr:uid="{AAF0545E-E21A-454D-B5E1-1D94E8807EC9}">
      <text>
        <r>
          <rPr>
            <b/>
            <sz val="9"/>
            <color indexed="81"/>
            <rFont val="Tahoma"/>
            <family val="2"/>
          </rPr>
          <t>Author:</t>
        </r>
        <r>
          <rPr>
            <sz val="9"/>
            <color indexed="81"/>
            <rFont val="Tahoma"/>
            <family val="2"/>
          </rPr>
          <t xml:space="preserve">
AR, pg 44</t>
        </r>
      </text>
    </comment>
    <comment ref="CY73" authorId="0" shapeId="0" xr:uid="{4F84263C-3D7A-434C-ACF2-FF61B6325539}">
      <text>
        <r>
          <rPr>
            <b/>
            <sz val="9"/>
            <color indexed="81"/>
            <rFont val="Tahoma"/>
            <family val="2"/>
          </rPr>
          <t>Author:</t>
        </r>
        <r>
          <rPr>
            <sz val="9"/>
            <color indexed="81"/>
            <rFont val="Tahoma"/>
            <family val="2"/>
          </rPr>
          <t xml:space="preserve">
AR pg 97</t>
        </r>
      </text>
    </comment>
    <comment ref="CZ73" authorId="0" shapeId="0" xr:uid="{B41AC1E1-64F6-4D6F-A7A5-83D11638B15D}">
      <text>
        <r>
          <rPr>
            <b/>
            <sz val="9"/>
            <color indexed="81"/>
            <rFont val="Tahoma"/>
            <family val="2"/>
          </rPr>
          <t>Author:</t>
        </r>
        <r>
          <rPr>
            <sz val="9"/>
            <color indexed="81"/>
            <rFont val="Tahoma"/>
            <family val="2"/>
          </rPr>
          <t xml:space="preserve">
AR,79</t>
        </r>
      </text>
    </comment>
    <comment ref="DA73" authorId="0" shapeId="0" xr:uid="{7C4AD316-E1C9-4872-98E0-E2721F1E89D4}">
      <text>
        <r>
          <rPr>
            <b/>
            <sz val="9"/>
            <color indexed="81"/>
            <rFont val="Tahoma"/>
            <family val="2"/>
          </rPr>
          <t>Author:</t>
        </r>
        <r>
          <rPr>
            <sz val="9"/>
            <color indexed="81"/>
            <rFont val="Tahoma"/>
            <family val="2"/>
          </rPr>
          <t xml:space="preserve">
AR,66</t>
        </r>
      </text>
    </comment>
    <comment ref="DB73" authorId="0" shapeId="0" xr:uid="{5AB0BF35-8BE9-49F8-B6D7-85C59F5D43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62-63</t>
        </r>
      </text>
    </comment>
    <comment ref="DC73" authorId="0" shapeId="0" xr:uid="{0E1B83F1-4732-4114-9314-8348415530DE}">
      <text>
        <r>
          <rPr>
            <b/>
            <sz val="9"/>
            <color indexed="81"/>
            <rFont val="Tahoma"/>
            <family val="2"/>
          </rPr>
          <t>Author:</t>
        </r>
        <r>
          <rPr>
            <sz val="9"/>
            <color indexed="81"/>
            <rFont val="Tahoma"/>
            <family val="2"/>
          </rPr>
          <t xml:space="preserve">
AR, p. 93</t>
        </r>
      </text>
    </comment>
    <comment ref="DD73" authorId="0" shapeId="0" xr:uid="{260D8A5D-B4C4-483B-A5FA-08753993D88B}">
      <text>
        <r>
          <rPr>
            <b/>
            <sz val="9"/>
            <color indexed="81"/>
            <rFont val="Tahoma"/>
            <family val="2"/>
          </rPr>
          <t>Author:</t>
        </r>
        <r>
          <rPr>
            <sz val="9"/>
            <color indexed="81"/>
            <rFont val="Tahoma"/>
            <family val="2"/>
          </rPr>
          <t xml:space="preserve">
AR, p. 63</t>
        </r>
      </text>
    </comment>
    <comment ref="DE73" authorId="0" shapeId="0" xr:uid="{2E287B66-7F16-4245-9872-6AB5F19142B8}">
      <text>
        <r>
          <rPr>
            <b/>
            <sz val="9"/>
            <color indexed="81"/>
            <rFont val="Tahoma"/>
            <family val="2"/>
          </rPr>
          <t>Author:</t>
        </r>
        <r>
          <rPr>
            <sz val="9"/>
            <color indexed="81"/>
            <rFont val="Tahoma"/>
            <family val="2"/>
          </rPr>
          <t xml:space="preserve">
AR,35</t>
        </r>
      </text>
    </comment>
    <comment ref="DF73" authorId="0" shapeId="0" xr:uid="{048AECC1-8011-4E09-B705-74C6013FAFFA}">
      <text>
        <r>
          <rPr>
            <b/>
            <sz val="9"/>
            <color indexed="81"/>
            <rFont val="Tahoma"/>
            <family val="2"/>
          </rPr>
          <t>Author:</t>
        </r>
        <r>
          <rPr>
            <sz val="9"/>
            <color indexed="81"/>
            <rFont val="Tahoma"/>
            <family val="2"/>
          </rPr>
          <t xml:space="preserve">
AR pg 50</t>
        </r>
      </text>
    </comment>
    <comment ref="DG73" authorId="0" shapeId="0" xr:uid="{00D674B9-12F2-4CC4-ACDB-297862612989}">
      <text>
        <r>
          <rPr>
            <b/>
            <sz val="9"/>
            <color indexed="81"/>
            <rFont val="Tahoma"/>
            <family val="2"/>
          </rPr>
          <t>Author:</t>
        </r>
        <r>
          <rPr>
            <sz val="9"/>
            <color indexed="81"/>
            <rFont val="Tahoma"/>
            <family val="2"/>
          </rPr>
          <t xml:space="preserve">
AR, p. 29</t>
        </r>
      </text>
    </comment>
    <comment ref="DH73" authorId="0" shapeId="0" xr:uid="{E52F1465-1A66-4CFE-8553-AA23D94E954B}">
      <text>
        <r>
          <rPr>
            <b/>
            <sz val="9"/>
            <color indexed="81"/>
            <rFont val="Tahoma"/>
            <family val="2"/>
          </rPr>
          <t>Author:</t>
        </r>
        <r>
          <rPr>
            <sz val="9"/>
            <color indexed="81"/>
            <rFont val="Tahoma"/>
            <family val="2"/>
          </rPr>
          <t xml:space="preserve">
AR pg 20-21</t>
        </r>
      </text>
    </comment>
    <comment ref="DI73" authorId="0" shapeId="0" xr:uid="{34C0A911-D372-4B1A-8D92-E3A757711F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DJ73" authorId="0" shapeId="0" xr:uid="{12695D70-5C9F-441A-95DA-CD1130835E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K73" authorId="0" shapeId="0" xr:uid="{0B4D27B2-22BE-4D18-9319-E7D9BCCA72C5}">
      <text>
        <r>
          <rPr>
            <b/>
            <sz val="9"/>
            <color indexed="81"/>
            <rFont val="Tahoma"/>
            <family val="2"/>
          </rPr>
          <t>Author:</t>
        </r>
        <r>
          <rPr>
            <sz val="9"/>
            <color indexed="81"/>
            <rFont val="Tahoma"/>
            <family val="2"/>
          </rPr>
          <t xml:space="preserve">
AR pg 112</t>
        </r>
      </text>
    </comment>
    <comment ref="DL73" authorId="0" shapeId="0" xr:uid="{2C984714-A38B-419F-94D7-AF3DF139B6A6}">
      <text>
        <r>
          <rPr>
            <b/>
            <sz val="9"/>
            <color indexed="81"/>
            <rFont val="Tahoma"/>
            <family val="2"/>
          </rPr>
          <t>Author:</t>
        </r>
        <r>
          <rPr>
            <sz val="9"/>
            <color indexed="81"/>
            <rFont val="Tahoma"/>
            <family val="2"/>
          </rPr>
          <t xml:space="preserve">
AR pg 89</t>
        </r>
      </text>
    </comment>
    <comment ref="DM73" authorId="0" shapeId="0" xr:uid="{0D4D1E68-12F0-464C-92D0-8B267DCB031C}">
      <text>
        <r>
          <rPr>
            <b/>
            <sz val="9"/>
            <color indexed="81"/>
            <rFont val="Tahoma"/>
            <family val="2"/>
          </rPr>
          <t>Author:</t>
        </r>
        <r>
          <rPr>
            <sz val="9"/>
            <color indexed="81"/>
            <rFont val="Tahoma"/>
            <family val="2"/>
          </rPr>
          <t xml:space="preserve">
AR, p. 36</t>
        </r>
      </text>
    </comment>
    <comment ref="DN73" authorId="0" shapeId="0" xr:uid="{B57BC725-D8CC-4E64-B959-9BE25CCFC8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73" authorId="0" shapeId="0" xr:uid="{A5825952-5DBE-4CC7-B39B-791D9A63282B}">
      <text>
        <r>
          <rPr>
            <b/>
            <sz val="9"/>
            <color indexed="81"/>
            <rFont val="Tahoma"/>
            <family val="2"/>
          </rPr>
          <t xml:space="preserve">Author:
</t>
        </r>
      </text>
    </comment>
    <comment ref="DP73" authorId="0" shapeId="0" xr:uid="{24758DE6-FE00-4534-BF55-7150CC7397F1}">
      <text>
        <r>
          <rPr>
            <b/>
            <sz val="9"/>
            <color indexed="81"/>
            <rFont val="Tahoma"/>
            <family val="2"/>
          </rPr>
          <t>Author:</t>
        </r>
        <r>
          <rPr>
            <sz val="9"/>
            <color indexed="81"/>
            <rFont val="Tahoma"/>
            <family val="2"/>
          </rPr>
          <t xml:space="preserve">
AR, p. 80</t>
        </r>
      </text>
    </comment>
    <comment ref="DQ73" authorId="0" shapeId="0" xr:uid="{620B54E8-E49B-43A4-81CD-6F4677193854}">
      <text>
        <r>
          <rPr>
            <b/>
            <sz val="9"/>
            <color indexed="81"/>
            <rFont val="Tahoma"/>
            <family val="2"/>
          </rPr>
          <t>Author:</t>
        </r>
        <r>
          <rPr>
            <sz val="9"/>
            <color indexed="81"/>
            <rFont val="Tahoma"/>
            <family val="2"/>
          </rPr>
          <t xml:space="preserve">
AR p. 22, Variable
performance
bonus</t>
        </r>
      </text>
    </comment>
    <comment ref="DR73" authorId="0" shapeId="0" xr:uid="{BA5D90AE-2C0C-48B5-ADD1-756D681BDF55}">
      <text>
        <r>
          <rPr>
            <b/>
            <sz val="9"/>
            <color indexed="81"/>
            <rFont val="Tahoma"/>
            <family val="2"/>
          </rPr>
          <t>Author:</t>
        </r>
        <r>
          <rPr>
            <sz val="9"/>
            <color indexed="81"/>
            <rFont val="Tahoma"/>
            <family val="2"/>
          </rPr>
          <t xml:space="preserve">
AR, p.50</t>
        </r>
      </text>
    </comment>
    <comment ref="DS73" authorId="0" shapeId="0" xr:uid="{287D17B1-7F4A-4B9D-9B93-E912F269D1A7}">
      <text>
        <r>
          <rPr>
            <b/>
            <sz val="9"/>
            <color indexed="81"/>
            <rFont val="Tahoma"/>
            <family val="2"/>
          </rPr>
          <t>Author:</t>
        </r>
        <r>
          <rPr>
            <sz val="9"/>
            <color indexed="81"/>
            <rFont val="Tahoma"/>
            <family val="2"/>
          </rPr>
          <t xml:space="preserve">
AR p. 75, Fixed and Variable Components of Remuneration</t>
        </r>
      </text>
    </comment>
    <comment ref="DV73" authorId="0" shapeId="0" xr:uid="{906399A5-6CD2-4C2A-B9BE-B5EA9326EFCD}">
      <text>
        <r>
          <rPr>
            <b/>
            <sz val="9"/>
            <color indexed="81"/>
            <rFont val="Tahoma"/>
            <family val="2"/>
          </rPr>
          <t>Author:</t>
        </r>
        <r>
          <rPr>
            <sz val="9"/>
            <color indexed="81"/>
            <rFont val="Tahoma"/>
            <family val="2"/>
          </rPr>
          <t xml:space="preserve">
AR pg.43</t>
        </r>
      </text>
    </comment>
    <comment ref="DY73" authorId="0" shapeId="0" xr:uid="{88564F53-BD54-4DBE-B9A0-A038E2A99A8B}">
      <text>
        <r>
          <rPr>
            <b/>
            <sz val="9"/>
            <color indexed="81"/>
            <rFont val="Tahoma"/>
            <family val="2"/>
          </rPr>
          <t>Author:</t>
        </r>
        <r>
          <rPr>
            <sz val="9"/>
            <color indexed="81"/>
            <rFont val="Tahoma"/>
            <family val="2"/>
          </rPr>
          <t xml:space="preserve">
AR 30</t>
        </r>
      </text>
    </comment>
    <comment ref="EA73" authorId="0" shapeId="0" xr:uid="{A5BCD5CA-ED50-418F-83FD-B03B97D02397}">
      <text>
        <r>
          <rPr>
            <b/>
            <sz val="9"/>
            <color indexed="81"/>
            <rFont val="Tahoma"/>
            <family val="2"/>
          </rPr>
          <t>Author:</t>
        </r>
        <r>
          <rPr>
            <sz val="9"/>
            <color indexed="81"/>
            <rFont val="Tahoma"/>
            <family val="2"/>
          </rPr>
          <t xml:space="preserve">
AR 35</t>
        </r>
      </text>
    </comment>
    <comment ref="EB73" authorId="0" shapeId="0" xr:uid="{299B13D0-2389-40CE-9239-22B20DC916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EC73" authorId="0" shapeId="0" xr:uid="{C3B3E1DF-79B0-45DA-9C5F-353123C7DB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t>
        </r>
      </text>
    </comment>
    <comment ref="ED73" authorId="0" shapeId="0" xr:uid="{0DE82D57-9E2F-4787-9EF0-468E2D0847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E74" authorId="0" shapeId="0" xr:uid="{A033CA33-3848-4B40-B6D1-65D37FD6A7CB}">
      <text>
        <r>
          <rPr>
            <b/>
            <sz val="9"/>
            <color indexed="81"/>
            <rFont val="Tahoma"/>
            <family val="2"/>
          </rPr>
          <t>Author:</t>
        </r>
        <r>
          <rPr>
            <sz val="9"/>
            <color indexed="81"/>
            <rFont val="Tahoma"/>
            <family val="2"/>
          </rPr>
          <t xml:space="preserve">
AR pg.23</t>
        </r>
      </text>
    </comment>
    <comment ref="I74" authorId="0" shapeId="0" xr:uid="{C45E9D45-A784-428F-8B4C-5CD5C5F7991D}">
      <text>
        <r>
          <rPr>
            <b/>
            <sz val="9"/>
            <color indexed="81"/>
            <rFont val="Tahoma"/>
            <family val="2"/>
          </rPr>
          <t>Author:</t>
        </r>
        <r>
          <rPr>
            <sz val="9"/>
            <color indexed="81"/>
            <rFont val="Tahoma"/>
            <family val="2"/>
          </rPr>
          <t xml:space="preserve">
AR pg.69</t>
        </r>
      </text>
    </comment>
    <comment ref="K74" authorId="0" shapeId="0" xr:uid="{82789806-246E-427B-9669-782A7EACCBFD}">
      <text>
        <r>
          <rPr>
            <b/>
            <sz val="9"/>
            <color indexed="81"/>
            <rFont val="Tahoma"/>
            <family val="2"/>
          </rPr>
          <t>Author:</t>
        </r>
        <r>
          <rPr>
            <sz val="9"/>
            <color indexed="81"/>
            <rFont val="Tahoma"/>
            <family val="2"/>
          </rPr>
          <t xml:space="preserve">
AR pg.24</t>
        </r>
      </text>
    </comment>
    <comment ref="M74" authorId="0" shapeId="0" xr:uid="{E3D62266-8730-4917-8BCD-BC7A42F44791}">
      <text>
        <r>
          <rPr>
            <b/>
            <sz val="9"/>
            <color indexed="81"/>
            <rFont val="Tahoma"/>
            <family val="2"/>
          </rPr>
          <t>Author:</t>
        </r>
        <r>
          <rPr>
            <sz val="9"/>
            <color indexed="81"/>
            <rFont val="Tahoma"/>
            <family val="2"/>
          </rPr>
          <t xml:space="preserve">
AR pg.85</t>
        </r>
      </text>
    </comment>
    <comment ref="N74" authorId="0" shapeId="0" xr:uid="{0543020C-FFF5-4722-BE17-803847970C33}">
      <text>
        <r>
          <rPr>
            <b/>
            <sz val="9"/>
            <color indexed="81"/>
            <rFont val="Tahoma"/>
            <family val="2"/>
          </rPr>
          <t>Author:</t>
        </r>
        <r>
          <rPr>
            <sz val="9"/>
            <color indexed="81"/>
            <rFont val="Tahoma"/>
            <family val="2"/>
          </rPr>
          <t xml:space="preserve">
AR, p39</t>
        </r>
      </text>
    </comment>
    <comment ref="P74" authorId="0" shapeId="0" xr:uid="{006226DA-EB9C-4E9C-B8E2-FD90C87A3D2C}">
      <text>
        <r>
          <rPr>
            <b/>
            <sz val="9"/>
            <color indexed="81"/>
            <rFont val="Tahoma"/>
            <family val="2"/>
          </rPr>
          <t>Author:</t>
        </r>
        <r>
          <rPr>
            <sz val="9"/>
            <color indexed="81"/>
            <rFont val="Tahoma"/>
            <family val="2"/>
          </rPr>
          <t xml:space="preserve">
AR, p29</t>
        </r>
      </text>
    </comment>
    <comment ref="R74" authorId="0" shapeId="0" xr:uid="{F4BF39AF-669F-47A9-B90F-2BD29EB5BD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S74" authorId="0" shapeId="0" xr:uid="{D4BC5838-FBC1-4484-BEC3-91FF1E46DAD0}">
      <text>
        <r>
          <rPr>
            <b/>
            <sz val="9"/>
            <color indexed="81"/>
            <rFont val="Tahoma"/>
            <family val="2"/>
          </rPr>
          <t>Author:</t>
        </r>
        <r>
          <rPr>
            <sz val="9"/>
            <color indexed="81"/>
            <rFont val="Tahoma"/>
            <family val="2"/>
          </rPr>
          <t xml:space="preserve">
AR, p23. However, no performance shares were issued since the commencement of the performance share scheme</t>
        </r>
      </text>
    </comment>
    <comment ref="T74" authorId="0" shapeId="0" xr:uid="{D2358F1F-74F2-43BC-B64C-BAD318D2FF39}">
      <text>
        <r>
          <rPr>
            <b/>
            <sz val="9"/>
            <color indexed="81"/>
            <rFont val="Tahoma"/>
            <family val="2"/>
          </rPr>
          <t>Author:</t>
        </r>
        <r>
          <rPr>
            <sz val="9"/>
            <color indexed="81"/>
            <rFont val="Tahoma"/>
            <family val="2"/>
          </rPr>
          <t xml:space="preserve">
AR pg.61</t>
        </r>
      </text>
    </comment>
    <comment ref="U74" authorId="0" shapeId="0" xr:uid="{B00E212F-9032-48A5-AA4E-29ABC78E2FC0}">
      <text>
        <r>
          <rPr>
            <b/>
            <sz val="9"/>
            <color indexed="81"/>
            <rFont val="Tahoma"/>
            <family val="2"/>
          </rPr>
          <t>Author:</t>
        </r>
        <r>
          <rPr>
            <sz val="9"/>
            <color indexed="81"/>
            <rFont val="Tahoma"/>
            <family val="2"/>
          </rPr>
          <t xml:space="preserve">
AR pg 61-63</t>
        </r>
      </text>
    </comment>
    <comment ref="V74" authorId="0" shapeId="0" xr:uid="{B33E5F62-13F4-43C5-BB5C-73085059F92A}">
      <text>
        <r>
          <rPr>
            <b/>
            <sz val="9"/>
            <color indexed="81"/>
            <rFont val="Tahoma"/>
            <family val="2"/>
          </rPr>
          <t>Author:</t>
        </r>
        <r>
          <rPr>
            <sz val="9"/>
            <color indexed="81"/>
            <rFont val="Tahoma"/>
            <family val="2"/>
          </rPr>
          <t xml:space="preserve">
AR pg 63</t>
        </r>
      </text>
    </comment>
    <comment ref="W74" authorId="0" shapeId="0" xr:uid="{73056175-62D4-4700-BBE5-DD77C649B0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X74" authorId="0" shapeId="0" xr:uid="{986A0042-F9A0-487C-A971-C08A3455C6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Y74" authorId="0" shapeId="0" xr:uid="{14320043-E2FB-40FD-9C7B-FB1F08B473B7}">
      <text>
        <r>
          <rPr>
            <b/>
            <sz val="9"/>
            <color indexed="81"/>
            <rFont val="Tahoma"/>
            <family val="2"/>
          </rPr>
          <t>Author:</t>
        </r>
        <r>
          <rPr>
            <sz val="9"/>
            <color indexed="81"/>
            <rFont val="Tahoma"/>
            <family val="2"/>
          </rPr>
          <t xml:space="preserve">
AR p. 64, Other Payment and Benefits to Directors and Key Management Personnel including Employment Share Schemes</t>
        </r>
      </text>
    </comment>
    <comment ref="Z74" authorId="0" shapeId="0" xr:uid="{B4ADA6D6-9F75-4EA1-81F5-576913BF2C5D}">
      <text>
        <r>
          <rPr>
            <b/>
            <sz val="9"/>
            <color indexed="81"/>
            <rFont val="Tahoma"/>
            <family val="2"/>
          </rPr>
          <t>Author:</t>
        </r>
        <r>
          <rPr>
            <sz val="9"/>
            <color indexed="81"/>
            <rFont val="Tahoma"/>
            <family val="2"/>
          </rPr>
          <t xml:space="preserve">
AR pg 47/50-51</t>
        </r>
      </text>
    </comment>
    <comment ref="AA74" authorId="0" shapeId="0" xr:uid="{6FF1E424-6B24-436B-955D-12B3738E120F}">
      <text>
        <r>
          <rPr>
            <b/>
            <sz val="9"/>
            <color indexed="81"/>
            <rFont val="Tahoma"/>
            <family val="2"/>
          </rPr>
          <t>Author:</t>
        </r>
        <r>
          <rPr>
            <sz val="9"/>
            <color indexed="81"/>
            <rFont val="Tahoma"/>
            <family val="2"/>
          </rPr>
          <t xml:space="preserve">
AR pg 43</t>
        </r>
      </text>
    </comment>
    <comment ref="AC74" authorId="0" shapeId="0" xr:uid="{1935E136-D49E-4386-9CA3-AAA196B72C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E74" authorId="0" shapeId="0" xr:uid="{C5D3CBBE-303C-4BE2-A747-97D4616021C8}">
      <text>
        <r>
          <rPr>
            <b/>
            <sz val="9"/>
            <color indexed="81"/>
            <rFont val="Tahoma"/>
            <family val="2"/>
          </rPr>
          <t>Author:</t>
        </r>
        <r>
          <rPr>
            <sz val="9"/>
            <color indexed="81"/>
            <rFont val="Tahoma"/>
            <family val="2"/>
          </rPr>
          <t xml:space="preserve">
AR pg.41</t>
        </r>
      </text>
    </comment>
    <comment ref="AF74" authorId="0" shapeId="0" xr:uid="{F9C3A971-10FD-4AFA-A3D3-844DD27A8347}">
      <text>
        <r>
          <rPr>
            <b/>
            <sz val="9"/>
            <color indexed="81"/>
            <rFont val="Tahoma"/>
            <family val="2"/>
          </rPr>
          <t>Author:</t>
        </r>
        <r>
          <rPr>
            <sz val="9"/>
            <color indexed="81"/>
            <rFont val="Tahoma"/>
            <family val="2"/>
          </rPr>
          <t xml:space="preserve">
AR 32</t>
        </r>
      </text>
    </comment>
    <comment ref="AG74" authorId="0" shapeId="0" xr:uid="{C2ADF1DE-E33D-4E83-BE05-17DF2D2F9508}">
      <text>
        <r>
          <rPr>
            <b/>
            <sz val="9"/>
            <color indexed="81"/>
            <rFont val="Tahoma"/>
            <family val="2"/>
          </rPr>
          <t>Author:</t>
        </r>
        <r>
          <rPr>
            <sz val="9"/>
            <color indexed="81"/>
            <rFont val="Tahoma"/>
            <family val="2"/>
          </rPr>
          <t xml:space="preserve">
AR pg.44</t>
        </r>
      </text>
    </comment>
    <comment ref="AI74" authorId="0" shapeId="0" xr:uid="{B815C7C7-DD35-4BC9-928D-BA9B7DC6E4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"The Company does not offer a share option scheme. The RC may consider other forms of long-term incentive schemes for
the KMP when necessary"</t>
        </r>
      </text>
    </comment>
    <comment ref="AJ74" authorId="0" shapeId="0" xr:uid="{D66085EA-424A-44D4-8D49-717A5A90BF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 only a retirement benefit scheme</t>
        </r>
      </text>
    </comment>
    <comment ref="AK74" authorId="0" shapeId="0" xr:uid="{00E38E60-C3A1-4035-A721-CA8611EAA7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L74" authorId="0" shapeId="0" xr:uid="{F3C42501-81BE-468D-8011-095A507BCDD0}">
      <text>
        <r>
          <rPr>
            <b/>
            <sz val="9"/>
            <color indexed="81"/>
            <rFont val="Tahoma"/>
            <family val="2"/>
          </rPr>
          <t>Author:</t>
        </r>
        <r>
          <rPr>
            <sz val="9"/>
            <color indexed="81"/>
            <rFont val="Tahoma"/>
            <family val="2"/>
          </rPr>
          <t xml:space="preserve">
ar 50</t>
        </r>
      </text>
    </comment>
    <comment ref="AM74" authorId="0" shapeId="0" xr:uid="{220D518D-7EE8-44FE-8ADB-E1E7917A19F4}">
      <text>
        <r>
          <rPr>
            <b/>
            <sz val="9"/>
            <color indexed="81"/>
            <rFont val="Tahoma"/>
            <family val="2"/>
          </rPr>
          <t>Author:</t>
        </r>
        <r>
          <rPr>
            <sz val="9"/>
            <color indexed="81"/>
            <rFont val="Tahoma"/>
            <family val="2"/>
          </rPr>
          <t xml:space="preserve">
AR pg.51</t>
        </r>
      </text>
    </comment>
    <comment ref="AN74" authorId="0" shapeId="0" xr:uid="{824EFE00-6AB5-4239-8840-7703D5BFC1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P.125</t>
        </r>
      </text>
    </comment>
    <comment ref="AO74" authorId="0" shapeId="0" xr:uid="{DEE9020A-7F57-456F-8184-20B1D8E22608}">
      <text>
        <r>
          <rPr>
            <b/>
            <sz val="9"/>
            <color indexed="81"/>
            <rFont val="Tahoma"/>
            <family val="2"/>
          </rPr>
          <t>Author:</t>
        </r>
        <r>
          <rPr>
            <sz val="9"/>
            <color indexed="81"/>
            <rFont val="Tahoma"/>
            <family val="2"/>
          </rPr>
          <t xml:space="preserve">
AR, pg 43, "The Company currently has no employee share option schemes or other long-term incentive scheme in place"</t>
        </r>
      </text>
    </comment>
    <comment ref="AP74" authorId="3" shapeId="0" xr:uid="{A02D916C-13DE-4FCC-8912-0050702DD004}">
      <text>
        <r>
          <rPr>
            <b/>
            <sz val="9"/>
            <color indexed="81"/>
            <rFont val="Tahoma"/>
            <family val="2"/>
          </rPr>
          <t>Jun Hui:</t>
        </r>
        <r>
          <rPr>
            <sz val="9"/>
            <color indexed="81"/>
            <rFont val="Tahoma"/>
            <family val="2"/>
          </rPr>
          <t xml:space="preserve">
AR,50</t>
        </r>
      </text>
    </comment>
    <comment ref="AQ74" authorId="0" shapeId="0" xr:uid="{47AE6BAD-EF6D-44F8-ACAD-0AD23D112B51}">
      <text>
        <r>
          <rPr>
            <b/>
            <sz val="9"/>
            <color indexed="81"/>
            <rFont val="Tahoma"/>
            <family val="2"/>
          </rPr>
          <t>Author:</t>
        </r>
        <r>
          <rPr>
            <sz val="9"/>
            <color indexed="81"/>
            <rFont val="Tahoma"/>
            <family val="2"/>
          </rPr>
          <t xml:space="preserve">
AR, p. 34</t>
        </r>
      </text>
    </comment>
    <comment ref="AR74" authorId="0" shapeId="0" xr:uid="{20815518-5841-4896-A7E0-D6DBD4A6AAAD}">
      <text>
        <r>
          <rPr>
            <b/>
            <sz val="9"/>
            <color indexed="81"/>
            <rFont val="Tahoma"/>
            <family val="2"/>
          </rPr>
          <t>Author:</t>
        </r>
        <r>
          <rPr>
            <sz val="9"/>
            <color indexed="81"/>
            <rFont val="Tahoma"/>
            <family val="2"/>
          </rPr>
          <t xml:space="preserve">
AR,46</t>
        </r>
      </text>
    </comment>
    <comment ref="AS74" authorId="0" shapeId="0" xr:uid="{5C9222D1-27D9-4B38-A299-83435BE3A230}">
      <text>
        <r>
          <rPr>
            <b/>
            <sz val="9"/>
            <color indexed="81"/>
            <rFont val="Tahoma"/>
            <family val="2"/>
          </rPr>
          <t>Author:</t>
        </r>
        <r>
          <rPr>
            <sz val="9"/>
            <color indexed="81"/>
            <rFont val="Tahoma"/>
            <family val="2"/>
          </rPr>
          <t xml:space="preserve">
AR, pg 28, "the Company does not currently have any employee share scheme as the
existing compensation structure with variable components paid out in cash continues to be eff ective in incentivising
performances of key executives."</t>
        </r>
      </text>
    </comment>
    <comment ref="AT74" authorId="0" shapeId="0" xr:uid="{0921DB32-0B2A-49EC-9864-0C574780BE13}">
      <text>
        <r>
          <rPr>
            <b/>
            <sz val="9"/>
            <color indexed="81"/>
            <rFont val="Tahoma"/>
            <family val="2"/>
          </rPr>
          <t>Author:</t>
        </r>
        <r>
          <rPr>
            <sz val="9"/>
            <color indexed="81"/>
            <rFont val="Tahoma"/>
            <family val="2"/>
          </rPr>
          <t xml:space="preserve">
AR, governance report, pg 23</t>
        </r>
      </text>
    </comment>
    <comment ref="AU74" authorId="0" shapeId="0" xr:uid="{570513E8-AD1D-4FE2-9586-1B6B7F7C738A}">
      <text>
        <r>
          <rPr>
            <b/>
            <sz val="9"/>
            <color indexed="81"/>
            <rFont val="Tahoma"/>
            <family val="2"/>
          </rPr>
          <t>Author:</t>
        </r>
        <r>
          <rPr>
            <sz val="9"/>
            <color indexed="81"/>
            <rFont val="Tahoma"/>
            <family val="2"/>
          </rPr>
          <t xml:space="preserve">
AR, 43</t>
        </r>
      </text>
    </comment>
    <comment ref="AV74" authorId="0" shapeId="0" xr:uid="{247A1A5A-1FDA-4D89-A24F-558450E97270}">
      <text>
        <r>
          <rPr>
            <b/>
            <sz val="9"/>
            <color indexed="81"/>
            <rFont val="Tahoma"/>
            <family val="2"/>
          </rPr>
          <t>Author:</t>
        </r>
        <r>
          <rPr>
            <sz val="9"/>
            <color indexed="81"/>
            <rFont val="Tahoma"/>
            <family val="2"/>
          </rPr>
          <t xml:space="preserve">
AR, 27</t>
        </r>
      </text>
    </comment>
    <comment ref="AW74" authorId="0" shapeId="0" xr:uid="{04EDE86B-8C90-45A3-A4D0-5D7ABA87A036}">
      <text>
        <r>
          <rPr>
            <b/>
            <sz val="9"/>
            <color indexed="81"/>
            <rFont val="Tahoma"/>
            <family val="2"/>
          </rPr>
          <t>Author:</t>
        </r>
        <r>
          <rPr>
            <sz val="9"/>
            <color indexed="81"/>
            <rFont val="Tahoma"/>
            <family val="2"/>
          </rPr>
          <t xml:space="preserve">
AR,33</t>
        </r>
      </text>
    </comment>
    <comment ref="AX74" authorId="0" shapeId="0" xr:uid="{D286E93E-642A-4E59-A1D6-9171E1EAE15A}">
      <text>
        <r>
          <rPr>
            <b/>
            <sz val="9"/>
            <color indexed="81"/>
            <rFont val="Tahoma"/>
            <family val="2"/>
          </rPr>
          <t>Author:</t>
        </r>
        <r>
          <rPr>
            <sz val="9"/>
            <color indexed="81"/>
            <rFont val="Tahoma"/>
            <family val="2"/>
          </rPr>
          <t xml:space="preserve">
AR, 33</t>
        </r>
      </text>
    </comment>
    <comment ref="AY74" authorId="0" shapeId="0" xr:uid="{97364BE1-9911-4A22-8653-AA7BD1DADC4C}">
      <text>
        <r>
          <rPr>
            <b/>
            <sz val="9"/>
            <color indexed="81"/>
            <rFont val="Tahoma"/>
            <family val="2"/>
          </rPr>
          <t>Author:</t>
        </r>
        <r>
          <rPr>
            <sz val="9"/>
            <color indexed="81"/>
            <rFont val="Tahoma"/>
            <family val="2"/>
          </rPr>
          <t xml:space="preserve">
AR, p. 86
However, in 2020, no performances shares were awarded to senior management. </t>
        </r>
      </text>
    </comment>
    <comment ref="AZ74" authorId="0" shapeId="0" xr:uid="{EA89688C-F0E9-48E8-972E-1DEBD07C9379}">
      <text>
        <r>
          <rPr>
            <b/>
            <sz val="9"/>
            <color indexed="81"/>
            <rFont val="Tahoma"/>
            <family val="2"/>
          </rPr>
          <t>Author:</t>
        </r>
        <r>
          <rPr>
            <sz val="9"/>
            <color indexed="81"/>
            <rFont val="Tahoma"/>
            <family val="2"/>
          </rPr>
          <t xml:space="preserve">
AR, p. 37, 47
can only be vested in a year</t>
        </r>
      </text>
    </comment>
    <comment ref="BB74" authorId="0" shapeId="0" xr:uid="{8EE17EB1-5A1F-43EE-B1B1-8F268E8FFE0E}">
      <text>
        <r>
          <rPr>
            <b/>
            <sz val="9"/>
            <color indexed="81"/>
            <rFont val="Tahoma"/>
            <family val="2"/>
          </rPr>
          <t>Author:</t>
        </r>
        <r>
          <rPr>
            <sz val="9"/>
            <color indexed="81"/>
            <rFont val="Tahoma"/>
            <family val="2"/>
          </rPr>
          <t xml:space="preserve">
AR, pg 31, "There is currently no long-term incentive scheme for the Directors of the Group and there is currently no
unexpired share options."</t>
        </r>
      </text>
    </comment>
    <comment ref="BC74" authorId="0" shapeId="0" xr:uid="{A7A65969-6FF2-4A5D-8B13-56F0668CE088}">
      <text>
        <r>
          <rPr>
            <b/>
            <sz val="9"/>
            <color indexed="81"/>
            <rFont val="Tahoma"/>
            <family val="2"/>
          </rPr>
          <t>Author:</t>
        </r>
        <r>
          <rPr>
            <sz val="9"/>
            <color indexed="81"/>
            <rFont val="Tahoma"/>
            <family val="2"/>
          </rPr>
          <t xml:space="preserve">
AR, p. 58
No disclosure of vesting period</t>
        </r>
      </text>
    </comment>
    <comment ref="BD74" authorId="0" shapeId="0" xr:uid="{86A517DC-C003-4EE2-BE1B-1D149EFDA071}">
      <text>
        <r>
          <rPr>
            <b/>
            <sz val="9"/>
            <color indexed="81"/>
            <rFont val="Tahoma"/>
            <family val="2"/>
          </rPr>
          <t>Author:</t>
        </r>
        <r>
          <rPr>
            <sz val="9"/>
            <color indexed="81"/>
            <rFont val="Tahoma"/>
            <family val="2"/>
          </rPr>
          <t xml:space="preserve">
AR, p. 85</t>
        </r>
      </text>
    </comment>
    <comment ref="BE74" authorId="0" shapeId="0" xr:uid="{0213C86B-1F92-4F53-BEA6-57BFA59ECD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 "Presently, the Company does not have any long-term incentive schemes for the Directors and key management personnel."."</t>
        </r>
      </text>
    </comment>
    <comment ref="BG74" authorId="0" shapeId="0" xr:uid="{BA322A73-57BF-427D-A617-0098E8884083}">
      <text>
        <r>
          <rPr>
            <b/>
            <sz val="9"/>
            <color indexed="81"/>
            <rFont val="Tahoma"/>
            <family val="2"/>
          </rPr>
          <t>Author:</t>
        </r>
        <r>
          <rPr>
            <sz val="9"/>
            <color indexed="81"/>
            <rFont val="Tahoma"/>
            <family val="2"/>
          </rPr>
          <t xml:space="preserve">
AR p. 72, Fair Value of
Share Option
(%) </t>
        </r>
      </text>
    </comment>
    <comment ref="BH74" authorId="0" shapeId="0" xr:uid="{DC2CEB4F-2B35-4897-8842-1D7F8B1965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45, https://links.sgx.com/FileOpen/UG%20Healthcare_Annual%20Report%202020.ashx?App=Announcement&amp;FileID=634566</t>
        </r>
      </text>
    </comment>
    <comment ref="BI74" authorId="0" shapeId="0" xr:uid="{1F437859-23C7-46F8-88F1-20847777FBAF}">
      <text>
        <r>
          <rPr>
            <b/>
            <sz val="9"/>
            <color indexed="81"/>
            <rFont val="Tahoma"/>
            <family val="2"/>
          </rPr>
          <t>Author:</t>
        </r>
        <r>
          <rPr>
            <sz val="9"/>
            <color indexed="81"/>
            <rFont val="Tahoma"/>
            <family val="2"/>
          </rPr>
          <t xml:space="preserve">
AR p. 47, Long Term Incentive Scheme</t>
        </r>
      </text>
    </comment>
    <comment ref="BJ74" authorId="0" shapeId="0" xr:uid="{42C88631-924B-491F-8C37-664F43C4EF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22-23/25</t>
        </r>
      </text>
    </comment>
    <comment ref="BK74" authorId="0" shapeId="0" xr:uid="{27EF9A96-73AE-40BB-ABDE-684CDBE7DE56}">
      <text>
        <r>
          <rPr>
            <b/>
            <sz val="9"/>
            <color indexed="81"/>
            <rFont val="Tahoma"/>
            <family val="2"/>
          </rPr>
          <t>Author:</t>
        </r>
        <r>
          <rPr>
            <sz val="9"/>
            <color indexed="81"/>
            <rFont val="Tahoma"/>
            <family val="2"/>
          </rPr>
          <t xml:space="preserve">
AR, p. 75</t>
        </r>
      </text>
    </comment>
    <comment ref="BL74" authorId="0" shapeId="0" xr:uid="{91375EA5-1217-4010-9217-0D9817A4CE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61-62</t>
        </r>
      </text>
    </comment>
    <comment ref="BN74" authorId="0" shapeId="0" xr:uid="{4708D076-B1CA-4F68-8C73-5B951602F185}">
      <text>
        <r>
          <rPr>
            <b/>
            <sz val="9"/>
            <color indexed="81"/>
            <rFont val="Tahoma"/>
            <family val="2"/>
          </rPr>
          <t>Author:</t>
        </r>
        <r>
          <rPr>
            <sz val="9"/>
            <color indexed="81"/>
            <rFont val="Tahoma"/>
            <family val="2"/>
          </rPr>
          <t xml:space="preserve">
AR, p42</t>
        </r>
      </text>
    </comment>
    <comment ref="BO74" authorId="0" shapeId="0" xr:uid="{1830C53F-8AA0-4EEA-8CE8-2E80679886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SHARE AWARDS
(a) The Boustead Projects Restricted Share Plan 2016 (the “2016 Share Plan”) was approved by the members of
the Company at its Extraordinary General Meeting on 28 July 2016. Under the 2016 Share Plan, all eligible executive
employees, non-executive directors of the Company as well as associates of controlling shareholders of the Company are
invited to participate in the 2016 Share Plan. The selection of an eligible participant shall be determined at the absolute
discretion of the committee appointed by the Board to administer the 2016 Share Plan. The participation of an associate
of controlling shareholders shall be approved by independent members of the Company. 
AR p56</t>
        </r>
      </text>
    </comment>
    <comment ref="BQ74" authorId="0" shapeId="0" xr:uid="{2B1AC7CC-5800-498C-9386-7941C70EF4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Chasen Performance Share Plan 2017 (the “Plan 2017”) which was proposed to replace the expired Chasen
Performance Share Plan 2007 (the “Plan 2007”), was approved and adopted by the members of the Company at
the Extraordinary General Meeting held on 28 July 2017. Under the new Plan 2017, there is no significant change
in terms of administration, rights and rationale as compared to the expired Plan 2007.
The Plan 2017 is administered by the Remuneration Committee which comprises Chew Mun Yew (Chairman), Ng
Jwee Phuan @ Frederick (Eric) and Chew Choy Seng.
Under the Plan 2017, eligible participants are conferred rights by the Company on shares to be issued or
transferred (“Awards”). The Plan 2017 contemplates the award of fully paid shares free of charge when and after
pre-determined performance or service conditions are accomplished and/or due recognition is given to any good
work performance and/or any significant contribution to the Company.
The rationale of the share-based incentive scheme is to provide an opportunity for the directors and full-time
employees of the Group to participate in the equity of the Company so as to align their interest with that of the
shareholders. It would also give recognition to employees of the Group who have contributed to its success and
to motivate them to greater dedication, loyalty and higher standard of performance. The participants are not
required to pay for the grant of Awards or for the shares allocated pursuant to the Awards.
AR p41</t>
        </r>
      </text>
    </comment>
    <comment ref="BV74" authorId="0" shapeId="0" xr:uid="{9D3BDBB4-4243-4211-A5E7-84586F133418}">
      <text>
        <r>
          <rPr>
            <b/>
            <sz val="9"/>
            <color indexed="81"/>
            <rFont val="Tahoma"/>
            <family val="2"/>
          </rPr>
          <t>Author:</t>
        </r>
        <r>
          <rPr>
            <sz val="9"/>
            <color indexed="81"/>
            <rFont val="Tahoma"/>
            <family val="2"/>
          </rPr>
          <t xml:space="preserve">
AR 65
</t>
        </r>
      </text>
    </comment>
    <comment ref="BW74" authorId="0" shapeId="0" xr:uid="{DE2D032E-DA89-4F86-9E6A-BF40FF2364FA}">
      <text>
        <r>
          <rPr>
            <b/>
            <sz val="9"/>
            <color indexed="81"/>
            <rFont val="Tahoma"/>
            <family val="2"/>
          </rPr>
          <t>Author:</t>
        </r>
        <r>
          <rPr>
            <sz val="9"/>
            <color indexed="81"/>
            <rFont val="Tahoma"/>
            <family val="2"/>
          </rPr>
          <t xml:space="preserve">
AR, p127</t>
        </r>
      </text>
    </comment>
    <comment ref="BX74" authorId="0" shapeId="0" xr:uid="{243C8A19-6040-43B7-B023-2C2BBBC0A1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p.86;</t>
        </r>
      </text>
    </comment>
    <comment ref="BY74" authorId="0" shapeId="0" xr:uid="{3EB2FD4F-DDFE-4356-B39C-20700B1D0D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BZ74" authorId="0" shapeId="0" xr:uid="{BF367517-1D36-460E-ADD5-63916227DE60}">
      <text>
        <r>
          <rPr>
            <b/>
            <sz val="9"/>
            <color indexed="81"/>
            <rFont val="Tahoma"/>
            <family val="2"/>
          </rPr>
          <t>Author:</t>
        </r>
        <r>
          <rPr>
            <sz val="9"/>
            <color indexed="81"/>
            <rFont val="Tahoma"/>
            <family val="2"/>
          </rPr>
          <t xml:space="preserve">
AR pg 49</t>
        </r>
      </text>
    </comment>
    <comment ref="CA74" authorId="0" shapeId="0" xr:uid="{6A651CA0-FE5F-463F-9F21-B5199F0698B5}">
      <text>
        <r>
          <rPr>
            <b/>
            <sz val="9"/>
            <color indexed="81"/>
            <rFont val="Tahoma"/>
            <family val="2"/>
          </rPr>
          <t>Author:</t>
        </r>
        <r>
          <rPr>
            <sz val="9"/>
            <color indexed="81"/>
            <rFont val="Tahoma"/>
            <family val="2"/>
          </rPr>
          <t xml:space="preserve">
AR pg 90</t>
        </r>
      </text>
    </comment>
    <comment ref="CB74" authorId="0" shapeId="0" xr:uid="{87C6726F-73EC-430E-A993-93BB7746D09C}">
      <text>
        <r>
          <rPr>
            <b/>
            <sz val="9"/>
            <color indexed="81"/>
            <rFont val="Tahoma"/>
            <family val="2"/>
          </rPr>
          <t>Author:</t>
        </r>
        <r>
          <rPr>
            <sz val="9"/>
            <color indexed="81"/>
            <rFont val="Tahoma"/>
            <family val="2"/>
          </rPr>
          <t xml:space="preserve">
AR pg.197</t>
        </r>
      </text>
    </comment>
    <comment ref="CC74" authorId="0" shapeId="0" xr:uid="{6988C247-1DEA-4000-9B89-0578CD9B5B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74" authorId="0" shapeId="0" xr:uid="{A476A334-E0CE-4886-9A14-D1ADBEB866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E74" authorId="0" shapeId="0" xr:uid="{3201C80F-C1D9-4906-A439-6EAE6C24782A}">
      <text>
        <r>
          <rPr>
            <b/>
            <sz val="9"/>
            <color indexed="81"/>
            <rFont val="Tahoma"/>
            <family val="2"/>
          </rPr>
          <t>Author:</t>
        </r>
        <r>
          <rPr>
            <sz val="9"/>
            <color indexed="81"/>
            <rFont val="Tahoma"/>
            <family val="2"/>
          </rPr>
          <t xml:space="preserve">
AR pg 57</t>
        </r>
      </text>
    </comment>
    <comment ref="CF74" authorId="0" shapeId="0" xr:uid="{24F083A5-2FFE-4474-B076-CC80B71ABEDE}">
      <text>
        <r>
          <rPr>
            <b/>
            <sz val="9"/>
            <color indexed="81"/>
            <rFont val="Tahoma"/>
            <family val="2"/>
          </rPr>
          <t>Author:</t>
        </r>
        <r>
          <rPr>
            <sz val="9"/>
            <color indexed="81"/>
            <rFont val="Tahoma"/>
            <family val="2"/>
          </rPr>
          <t xml:space="preserve">
AR 49/50</t>
        </r>
      </text>
    </comment>
    <comment ref="CG74" authorId="0" shapeId="0" xr:uid="{617C6D82-C143-4091-9913-22967128E032}">
      <text>
        <r>
          <rPr>
            <b/>
            <sz val="9"/>
            <color indexed="81"/>
            <rFont val="Tahoma"/>
            <family val="2"/>
          </rPr>
          <t>Author:</t>
        </r>
        <r>
          <rPr>
            <sz val="9"/>
            <color indexed="81"/>
            <rFont val="Tahoma"/>
            <family val="2"/>
          </rPr>
          <t xml:space="preserve">
AR pg 94-95</t>
        </r>
      </text>
    </comment>
    <comment ref="CH74" authorId="0" shapeId="0" xr:uid="{43C6565F-E79E-4D55-8DF3-B102B14E2063}">
      <text>
        <r>
          <rPr>
            <b/>
            <sz val="9"/>
            <color indexed="81"/>
            <rFont val="Tahoma"/>
            <family val="2"/>
          </rPr>
          <t>Author:</t>
        </r>
        <r>
          <rPr>
            <sz val="9"/>
            <color indexed="81"/>
            <rFont val="Tahoma"/>
            <family val="2"/>
          </rPr>
          <t xml:space="preserve">
Uses ESS AR34</t>
        </r>
      </text>
    </comment>
    <comment ref="CI74" authorId="0" shapeId="0" xr:uid="{5B766941-0CD5-440C-84EC-BD84CD1C77CB}">
      <text>
        <r>
          <rPr>
            <b/>
            <sz val="9"/>
            <color indexed="81"/>
            <rFont val="Tahoma"/>
            <family val="2"/>
          </rPr>
          <t>Author:</t>
        </r>
        <r>
          <rPr>
            <sz val="9"/>
            <color indexed="81"/>
            <rFont val="Tahoma"/>
            <family val="2"/>
          </rPr>
          <t xml:space="preserve">
AR pg 81</t>
        </r>
      </text>
    </comment>
    <comment ref="CJ74" authorId="0" shapeId="0" xr:uid="{4C88E307-53A0-4F83-BBBC-DC14098014A6}">
      <text>
        <r>
          <rPr>
            <b/>
            <sz val="9"/>
            <color indexed="81"/>
            <rFont val="Tahoma"/>
            <family val="2"/>
          </rPr>
          <t>Author:</t>
        </r>
        <r>
          <rPr>
            <sz val="9"/>
            <color indexed="81"/>
            <rFont val="Tahoma"/>
            <family val="2"/>
          </rPr>
          <t xml:space="preserve">
AR 48</t>
        </r>
      </text>
    </comment>
    <comment ref="CK74" authorId="0" shapeId="0" xr:uid="{2F70B49A-C6F3-4FFD-963F-76EC4B5E7427}">
      <text>
        <r>
          <rPr>
            <b/>
            <sz val="9"/>
            <color indexed="81"/>
            <rFont val="Tahoma"/>
            <family val="2"/>
          </rPr>
          <t>Author:</t>
        </r>
        <r>
          <rPr>
            <sz val="9"/>
            <color indexed="81"/>
            <rFont val="Tahoma"/>
            <family val="2"/>
          </rPr>
          <t xml:space="preserve">
AR,70</t>
        </r>
      </text>
    </comment>
    <comment ref="CL74" authorId="0" shapeId="0" xr:uid="{C7D1DEE8-78C5-409A-BCED-898E8DFB5A42}">
      <text>
        <r>
          <rPr>
            <b/>
            <sz val="9"/>
            <color indexed="81"/>
            <rFont val="Tahoma"/>
            <family val="2"/>
          </rPr>
          <t>Author:</t>
        </r>
        <r>
          <rPr>
            <sz val="9"/>
            <color indexed="81"/>
            <rFont val="Tahoma"/>
            <family val="2"/>
          </rPr>
          <t xml:space="preserve">
ar 48</t>
        </r>
      </text>
    </comment>
    <comment ref="CM74" authorId="0" shapeId="0" xr:uid="{5E4837FC-DB23-4D4D-AFCA-D0BD812E9053}">
      <text>
        <r>
          <rPr>
            <b/>
            <sz val="9"/>
            <color indexed="81"/>
            <rFont val="Tahoma"/>
            <family val="2"/>
          </rPr>
          <t>Author:</t>
        </r>
        <r>
          <rPr>
            <sz val="9"/>
            <color indexed="81"/>
            <rFont val="Tahoma"/>
            <family val="2"/>
          </rPr>
          <t xml:space="preserve">
ar 61</t>
        </r>
      </text>
    </comment>
    <comment ref="CN74" authorId="0" shapeId="0" xr:uid="{F7DEE038-001B-4F9A-90AA-9074C24F51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CO74" authorId="0" shapeId="0" xr:uid="{6DCA24C2-206D-4BC8-A4A8-7675955A57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P74" authorId="0" shapeId="0" xr:uid="{36E76543-58C7-484D-8249-995327D902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R74" authorId="0" shapeId="0" xr:uid="{21B70E36-5F4B-4676-8CF1-4C9BCFF04954}">
      <text>
        <r>
          <rPr>
            <b/>
            <sz val="9"/>
            <color indexed="81"/>
            <rFont val="Tahoma"/>
            <family val="2"/>
          </rPr>
          <t>Author:</t>
        </r>
        <r>
          <rPr>
            <sz val="9"/>
            <color indexed="81"/>
            <rFont val="Tahoma"/>
            <family val="2"/>
          </rPr>
          <t xml:space="preserve">
AR (pdf), p. 20</t>
        </r>
      </text>
    </comment>
    <comment ref="CS74" authorId="0" shapeId="0" xr:uid="{1380F01D-BAAB-43A0-A4F6-8CB882BB75D8}">
      <text>
        <r>
          <rPr>
            <b/>
            <sz val="9"/>
            <color indexed="81"/>
            <rFont val="Tahoma"/>
            <family val="2"/>
          </rPr>
          <t>Author:</t>
        </r>
        <r>
          <rPr>
            <sz val="9"/>
            <color indexed="81"/>
            <rFont val="Tahoma"/>
            <family val="2"/>
          </rPr>
          <t xml:space="preserve">
AR, p. 58</t>
        </r>
      </text>
    </comment>
    <comment ref="CT74" authorId="0" shapeId="0" xr:uid="{4C7B561F-7718-4F22-BB20-2BBE57E424F7}">
      <text>
        <r>
          <rPr>
            <b/>
            <sz val="9"/>
            <color indexed="81"/>
            <rFont val="Tahoma"/>
            <family val="2"/>
          </rPr>
          <t>Author:</t>
        </r>
        <r>
          <rPr>
            <sz val="9"/>
            <color indexed="81"/>
            <rFont val="Tahoma"/>
            <family val="2"/>
          </rPr>
          <t xml:space="preserve">
AR pg.28</t>
        </r>
      </text>
    </comment>
    <comment ref="CU74" authorId="0" shapeId="0" xr:uid="{8BA9C31C-44E0-44A6-96FF-BF47098BF6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 "The Company does not offer any employee share scheme. The RC may consider other forms of long-term incentive schemes for key management personnel when necessary</t>
        </r>
      </text>
    </comment>
    <comment ref="CV74" authorId="0" shapeId="0" xr:uid="{4CB2BE4A-7C75-406C-AFAB-74140343C0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"All previous plans have since expired and there are no active Employee
Share Option Plans during the financial year ended 31 December 2020.</t>
        </r>
      </text>
    </comment>
    <comment ref="CW74" authorId="0" shapeId="0" xr:uid="{FD5519A7-33C0-48DD-95DB-5ECDC6DD1D18}">
      <text>
        <r>
          <rPr>
            <b/>
            <sz val="9"/>
            <color indexed="81"/>
            <rFont val="Tahoma"/>
            <family val="2"/>
          </rPr>
          <t>Author:</t>
        </r>
        <r>
          <rPr>
            <sz val="9"/>
            <color indexed="81"/>
            <rFont val="Tahoma"/>
            <family val="2"/>
          </rPr>
          <t xml:space="preserve">
AR pg.19</t>
        </r>
      </text>
    </comment>
    <comment ref="CX74" authorId="0" shapeId="0" xr:uid="{36434F12-652C-4BE4-8F46-FBB3A00874FD}">
      <text>
        <r>
          <rPr>
            <b/>
            <sz val="9"/>
            <color indexed="81"/>
            <rFont val="Tahoma"/>
            <family val="2"/>
          </rPr>
          <t>Author:</t>
        </r>
        <r>
          <rPr>
            <sz val="9"/>
            <color indexed="81"/>
            <rFont val="Tahoma"/>
            <family val="2"/>
          </rPr>
          <t xml:space="preserve">
AR, pg 45, employee share scheme</t>
        </r>
      </text>
    </comment>
    <comment ref="CY74" authorId="0" shapeId="0" xr:uid="{74142054-CEF2-4E0E-AB4A-AD3F7BEDE825}">
      <text>
        <r>
          <rPr>
            <b/>
            <sz val="9"/>
            <color indexed="81"/>
            <rFont val="Tahoma"/>
            <family val="2"/>
          </rPr>
          <t>Author:</t>
        </r>
        <r>
          <rPr>
            <sz val="9"/>
            <color indexed="81"/>
            <rFont val="Tahoma"/>
            <family val="2"/>
          </rPr>
          <t xml:space="preserve">
AR pg 98-99</t>
        </r>
      </text>
    </comment>
    <comment ref="CZ74" authorId="0" shapeId="0" xr:uid="{0DB5F538-4111-4458-815C-DB19616D6377}">
      <text>
        <r>
          <rPr>
            <b/>
            <sz val="9"/>
            <color indexed="81"/>
            <rFont val="Tahoma"/>
            <family val="2"/>
          </rPr>
          <t>Author:</t>
        </r>
        <r>
          <rPr>
            <sz val="9"/>
            <color indexed="81"/>
            <rFont val="Tahoma"/>
            <family val="2"/>
          </rPr>
          <t xml:space="preserve">
AR,83</t>
        </r>
      </text>
    </comment>
    <comment ref="DA74" authorId="0" shapeId="0" xr:uid="{158F4E61-6471-42DC-9861-409AB8992144}">
      <text>
        <r>
          <rPr>
            <b/>
            <sz val="9"/>
            <color indexed="81"/>
            <rFont val="Tahoma"/>
            <family val="2"/>
          </rPr>
          <t>Author:</t>
        </r>
        <r>
          <rPr>
            <sz val="9"/>
            <color indexed="81"/>
            <rFont val="Tahoma"/>
            <family val="2"/>
          </rPr>
          <t xml:space="preserve">
AR,66</t>
        </r>
      </text>
    </comment>
    <comment ref="DB74" authorId="0" shapeId="0" xr:uid="{46A33010-7471-49CF-B0E1-2DF42EDFCE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C74" authorId="0" shapeId="0" xr:uid="{42683033-E66A-460B-B4C4-89D3C6596814}">
      <text>
        <r>
          <rPr>
            <b/>
            <sz val="9"/>
            <color indexed="81"/>
            <rFont val="Tahoma"/>
            <family val="2"/>
          </rPr>
          <t>Author:</t>
        </r>
        <r>
          <rPr>
            <sz val="9"/>
            <color indexed="81"/>
            <rFont val="Tahoma"/>
            <family val="2"/>
          </rPr>
          <t xml:space="preserve">
AR, p. 93</t>
        </r>
      </text>
    </comment>
    <comment ref="DD74" authorId="0" shapeId="0" xr:uid="{7B1859CB-F300-40C0-9D25-86F731154981}">
      <text>
        <r>
          <rPr>
            <b/>
            <sz val="9"/>
            <color indexed="81"/>
            <rFont val="Tahoma"/>
            <family val="2"/>
          </rPr>
          <t>Author:</t>
        </r>
        <r>
          <rPr>
            <sz val="9"/>
            <color indexed="81"/>
            <rFont val="Tahoma"/>
            <family val="2"/>
          </rPr>
          <t xml:space="preserve">
AR, p. 64
No PSP is award in FY 2020</t>
        </r>
      </text>
    </comment>
    <comment ref="DE74" authorId="0" shapeId="0" xr:uid="{AB455602-9462-4D61-9F45-43366E017ABA}">
      <text>
        <r>
          <rPr>
            <b/>
            <sz val="9"/>
            <color indexed="81"/>
            <rFont val="Tahoma"/>
            <family val="2"/>
          </rPr>
          <t>Author:</t>
        </r>
        <r>
          <rPr>
            <sz val="9"/>
            <color indexed="81"/>
            <rFont val="Tahoma"/>
            <family val="2"/>
          </rPr>
          <t xml:space="preserve">
AR,34</t>
        </r>
      </text>
    </comment>
    <comment ref="DF74" authorId="0" shapeId="0" xr:uid="{C71FAE11-3450-4DE2-B269-45803BAB0EA5}">
      <text>
        <r>
          <rPr>
            <b/>
            <sz val="9"/>
            <color indexed="81"/>
            <rFont val="Tahoma"/>
            <family val="2"/>
          </rPr>
          <t>Author:</t>
        </r>
        <r>
          <rPr>
            <sz val="9"/>
            <color indexed="81"/>
            <rFont val="Tahoma"/>
            <family val="2"/>
          </rPr>
          <t xml:space="preserve">
AR pg 50-51</t>
        </r>
      </text>
    </comment>
    <comment ref="DG74" authorId="0" shapeId="0" xr:uid="{1547AE67-2EC5-4F0B-AF69-89F54D6FD43D}">
      <text>
        <r>
          <rPr>
            <b/>
            <sz val="9"/>
            <color indexed="81"/>
            <rFont val="Tahoma"/>
            <family val="2"/>
          </rPr>
          <t>Author:</t>
        </r>
        <r>
          <rPr>
            <sz val="9"/>
            <color indexed="81"/>
            <rFont val="Tahoma"/>
            <family val="2"/>
          </rPr>
          <t xml:space="preserve">
AR, p. 29</t>
        </r>
      </text>
    </comment>
    <comment ref="DH74" authorId="0" shapeId="0" xr:uid="{8D79265C-DD0A-40AC-AA3F-61B2BDFD52A4}">
      <text>
        <r>
          <rPr>
            <b/>
            <sz val="9"/>
            <color indexed="81"/>
            <rFont val="Tahoma"/>
            <family val="2"/>
          </rPr>
          <t>Author:</t>
        </r>
        <r>
          <rPr>
            <sz val="9"/>
            <color indexed="81"/>
            <rFont val="Tahoma"/>
            <family val="2"/>
          </rPr>
          <t xml:space="preserve">
AR pg 22</t>
        </r>
      </text>
    </comment>
    <comment ref="DI74" authorId="0" shapeId="0" xr:uid="{68A43721-F396-4F14-A4E8-BE9F367CF6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DJ74" authorId="0" shapeId="0" xr:uid="{72FCFC12-B3F6-4F52-BD12-1770074E03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K74" authorId="0" shapeId="0" xr:uid="{7C3EF0BE-2663-4AF5-81B9-59589B0855C7}">
      <text>
        <r>
          <rPr>
            <b/>
            <sz val="9"/>
            <color indexed="81"/>
            <rFont val="Tahoma"/>
            <family val="2"/>
          </rPr>
          <t>Author:</t>
        </r>
        <r>
          <rPr>
            <sz val="9"/>
            <color indexed="81"/>
            <rFont val="Tahoma"/>
            <family val="2"/>
          </rPr>
          <t xml:space="preserve">
AR pg 112-114</t>
        </r>
      </text>
    </comment>
    <comment ref="DL74" authorId="0" shapeId="0" xr:uid="{FFDC0AAA-B7A2-4E60-9848-A623FD1E32AB}">
      <text>
        <r>
          <rPr>
            <b/>
            <sz val="9"/>
            <color indexed="81"/>
            <rFont val="Tahoma"/>
            <family val="2"/>
          </rPr>
          <t>Author:</t>
        </r>
        <r>
          <rPr>
            <sz val="9"/>
            <color indexed="81"/>
            <rFont val="Tahoma"/>
            <family val="2"/>
          </rPr>
          <t xml:space="preserve">
AR pg 90-93</t>
        </r>
      </text>
    </comment>
    <comment ref="DM74" authorId="0" shapeId="0" xr:uid="{2B19EC8E-068D-4012-8B3A-4D05C820A1B6}">
      <text>
        <r>
          <rPr>
            <b/>
            <sz val="9"/>
            <color indexed="81"/>
            <rFont val="Tahoma"/>
            <family val="2"/>
          </rPr>
          <t>Author:</t>
        </r>
        <r>
          <rPr>
            <sz val="9"/>
            <color indexed="81"/>
            <rFont val="Tahoma"/>
            <family val="2"/>
          </rPr>
          <t xml:space="preserve">
AR, p. 36</t>
        </r>
      </text>
    </comment>
    <comment ref="DN74" authorId="0" shapeId="0" xr:uid="{7C950293-24AB-4B0F-A6A1-532786F532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DO74" authorId="0" shapeId="0" xr:uid="{4802BBE0-FCA8-4E11-ABD7-127F0E5F8261}">
      <text>
        <r>
          <rPr>
            <b/>
            <sz val="9"/>
            <color indexed="81"/>
            <rFont val="Tahoma"/>
            <family val="2"/>
          </rPr>
          <t>Author:</t>
        </r>
        <r>
          <rPr>
            <sz val="9"/>
            <color indexed="81"/>
            <rFont val="Tahoma"/>
            <family val="2"/>
          </rPr>
          <t xml:space="preserve">
AR p. 70, The Company has no employee share/stock options scheme or
long-term incentive scheme.</t>
        </r>
      </text>
    </comment>
    <comment ref="DP74" authorId="0" shapeId="0" xr:uid="{4E32AECA-AFFB-422E-B263-1FEAD4BE433A}">
      <text>
        <r>
          <rPr>
            <b/>
            <sz val="9"/>
            <color indexed="81"/>
            <rFont val="Tahoma"/>
            <family val="2"/>
          </rPr>
          <t>Author:</t>
        </r>
        <r>
          <rPr>
            <sz val="9"/>
            <color indexed="81"/>
            <rFont val="Tahoma"/>
            <family val="2"/>
          </rPr>
          <t xml:space="preserve">
AR, p. 94</t>
        </r>
      </text>
    </comment>
    <comment ref="DQ74" authorId="0" shapeId="0" xr:uid="{11B6923B-1512-4F5F-9C7A-72F3C8D38A06}">
      <text>
        <r>
          <rPr>
            <b/>
            <sz val="9"/>
            <color indexed="81"/>
            <rFont val="Tahoma"/>
            <family val="2"/>
          </rPr>
          <t>Author:</t>
        </r>
        <r>
          <rPr>
            <sz val="9"/>
            <color indexed="81"/>
            <rFont val="Tahoma"/>
            <family val="2"/>
          </rPr>
          <t xml:space="preserve">
AR p. 23, The Company does not have any employee share option or
share based incentive scheme or plan. </t>
        </r>
      </text>
    </comment>
    <comment ref="DR74" authorId="0" shapeId="0" xr:uid="{A348AFA0-9C12-4089-9682-23A139CBA5CE}">
      <text>
        <r>
          <rPr>
            <b/>
            <sz val="9"/>
            <color indexed="81"/>
            <rFont val="Tahoma"/>
            <family val="2"/>
          </rPr>
          <t>Author:</t>
        </r>
        <r>
          <rPr>
            <sz val="9"/>
            <color indexed="81"/>
            <rFont val="Tahoma"/>
            <family val="2"/>
          </rPr>
          <t xml:space="preserve">
AR, p.50</t>
        </r>
      </text>
    </comment>
    <comment ref="DS74" authorId="0" shapeId="0" xr:uid="{44D92DB5-4AD7-4A9D-B172-87F3C725A679}">
      <text>
        <r>
          <rPr>
            <b/>
            <sz val="9"/>
            <color indexed="81"/>
            <rFont val="Tahoma"/>
            <family val="2"/>
          </rPr>
          <t>Author:</t>
        </r>
        <r>
          <rPr>
            <sz val="9"/>
            <color indexed="81"/>
            <rFont val="Tahoma"/>
            <family val="2"/>
          </rPr>
          <t xml:space="preserve">
AR p. 76, Long-Term Incentives</t>
        </r>
      </text>
    </comment>
    <comment ref="DU74" authorId="0" shapeId="0" xr:uid="{CF296DE2-B095-41C0-A54F-4F88E363F7AF}">
      <text>
        <r>
          <rPr>
            <b/>
            <sz val="9"/>
            <color indexed="81"/>
            <rFont val="Tahoma"/>
            <family val="2"/>
          </rPr>
          <t>Author:</t>
        </r>
        <r>
          <rPr>
            <sz val="9"/>
            <color indexed="81"/>
            <rFont val="Tahoma"/>
            <family val="2"/>
          </rPr>
          <t xml:space="preserve">
AR pg.31</t>
        </r>
      </text>
    </comment>
    <comment ref="DV74" authorId="0" shapeId="0" xr:uid="{3FD92C29-42D3-4C84-80C0-C9309D1BD63B}">
      <text>
        <r>
          <rPr>
            <b/>
            <sz val="9"/>
            <color indexed="81"/>
            <rFont val="Tahoma"/>
            <family val="2"/>
          </rPr>
          <t>Author:</t>
        </r>
        <r>
          <rPr>
            <sz val="9"/>
            <color indexed="81"/>
            <rFont val="Tahoma"/>
            <family val="2"/>
          </rPr>
          <t xml:space="preserve">
AR pg.44</t>
        </r>
      </text>
    </comment>
    <comment ref="DX74" authorId="0" shapeId="0" xr:uid="{6ED2F224-CEDD-4967-A81E-EB2FC23AE05C}">
      <text>
        <r>
          <rPr>
            <b/>
            <sz val="9"/>
            <color indexed="81"/>
            <rFont val="Tahoma"/>
            <family val="2"/>
          </rPr>
          <t>Author:</t>
        </r>
        <r>
          <rPr>
            <sz val="9"/>
            <color indexed="81"/>
            <rFont val="Tahoma"/>
            <family val="2"/>
          </rPr>
          <t xml:space="preserve">
AR pg.60</t>
        </r>
      </text>
    </comment>
    <comment ref="DY74" authorId="0" shapeId="0" xr:uid="{F7C89D0D-32BB-4D66-BA42-EA6BD3A4EBC8}">
      <text>
        <r>
          <rPr>
            <b/>
            <sz val="9"/>
            <color indexed="81"/>
            <rFont val="Tahoma"/>
            <family val="2"/>
          </rPr>
          <t>Author:</t>
        </r>
        <r>
          <rPr>
            <sz val="9"/>
            <color indexed="81"/>
            <rFont val="Tahoma"/>
            <family val="2"/>
          </rPr>
          <t xml:space="preserve">
AR 31</t>
        </r>
      </text>
    </comment>
    <comment ref="DZ74" authorId="0" shapeId="0" xr:uid="{3035BAF4-B6DF-4B67-ABA1-0AA02EFD9347}">
      <text>
        <r>
          <rPr>
            <b/>
            <sz val="9"/>
            <color indexed="81"/>
            <rFont val="Tahoma"/>
            <family val="2"/>
          </rPr>
          <t>Author:</t>
        </r>
        <r>
          <rPr>
            <sz val="9"/>
            <color indexed="81"/>
            <rFont val="Tahoma"/>
            <family val="2"/>
          </rPr>
          <t xml:space="preserve">
AR pg.72</t>
        </r>
      </text>
    </comment>
    <comment ref="EA74" authorId="0" shapeId="0" xr:uid="{B48A1339-5FE8-4622-9586-4A99D08D6D3C}">
      <text>
        <r>
          <rPr>
            <b/>
            <sz val="9"/>
            <color indexed="81"/>
            <rFont val="Tahoma"/>
            <family val="2"/>
          </rPr>
          <t>Author:</t>
        </r>
        <r>
          <rPr>
            <sz val="9"/>
            <color indexed="81"/>
            <rFont val="Tahoma"/>
            <family val="2"/>
          </rPr>
          <t xml:space="preserve">
HAS ESOS</t>
        </r>
      </text>
    </comment>
    <comment ref="EB74" authorId="0" shapeId="0" xr:uid="{101D1BD7-16E6-4A14-960B-760C813D48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EC74" authorId="0" shapeId="0" xr:uid="{8EB29D34-C9E0-422E-8D65-B113C99C4D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t>
        </r>
      </text>
    </comment>
    <comment ref="ED74" authorId="0" shapeId="0" xr:uid="{3F7BA59D-D147-47F6-8365-B112ECD044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E75" authorId="0" shapeId="0" xr:uid="{741BF57F-1D8B-4EC6-B6F3-853FA4A408D7}">
      <text>
        <r>
          <rPr>
            <b/>
            <sz val="9"/>
            <color indexed="81"/>
            <rFont val="Tahoma"/>
            <family val="2"/>
          </rPr>
          <t>Author:</t>
        </r>
        <r>
          <rPr>
            <sz val="9"/>
            <color indexed="81"/>
            <rFont val="Tahoma"/>
            <family val="2"/>
          </rPr>
          <t xml:space="preserve">
AR pg.21</t>
        </r>
      </text>
    </comment>
    <comment ref="F75" authorId="0" shapeId="0" xr:uid="{2C562592-2DE7-4E6A-9F88-19C5C81BBD4C}">
      <text>
        <r>
          <rPr>
            <b/>
            <sz val="9"/>
            <color indexed="81"/>
            <rFont val="Tahoma"/>
            <family val="2"/>
          </rPr>
          <t>Author:</t>
        </r>
        <r>
          <rPr>
            <sz val="9"/>
            <color indexed="81"/>
            <rFont val="Tahoma"/>
            <family val="2"/>
          </rPr>
          <t xml:space="preserve">
AR pg.35</t>
        </r>
      </text>
    </comment>
    <comment ref="G75" authorId="0" shapeId="0" xr:uid="{B3D9BFFA-40A9-48CA-8C57-41D9EC63B866}">
      <text>
        <r>
          <rPr>
            <b/>
            <sz val="9"/>
            <color indexed="81"/>
            <rFont val="Tahoma"/>
            <family val="2"/>
          </rPr>
          <t>Author:</t>
        </r>
        <r>
          <rPr>
            <sz val="9"/>
            <color indexed="81"/>
            <rFont val="Tahoma"/>
            <family val="2"/>
          </rPr>
          <t xml:space="preserve">
AR pg.23</t>
        </r>
      </text>
    </comment>
    <comment ref="I75" authorId="0" shapeId="0" xr:uid="{839C576A-C432-477B-8ADE-AB90A6ACB770}">
      <text>
        <r>
          <rPr>
            <b/>
            <sz val="9"/>
            <color indexed="81"/>
            <rFont val="Tahoma"/>
            <family val="2"/>
          </rPr>
          <t>Author:</t>
        </r>
        <r>
          <rPr>
            <sz val="9"/>
            <color indexed="81"/>
            <rFont val="Tahoma"/>
            <family val="2"/>
          </rPr>
          <t xml:space="preserve">
AR pg.67</t>
        </r>
      </text>
    </comment>
    <comment ref="J75" authorId="0" shapeId="0" xr:uid="{F3FE8F21-CC72-4AAC-880F-A0F58FA70AE2}">
      <text>
        <r>
          <rPr>
            <b/>
            <sz val="9"/>
            <color indexed="81"/>
            <rFont val="Tahoma"/>
            <family val="2"/>
          </rPr>
          <t>Author:</t>
        </r>
        <r>
          <rPr>
            <sz val="9"/>
            <color indexed="81"/>
            <rFont val="Tahoma"/>
            <family val="2"/>
          </rPr>
          <t xml:space="preserve">
AR pg.32</t>
        </r>
      </text>
    </comment>
    <comment ref="K75" authorId="0" shapeId="0" xr:uid="{D08782D3-E639-48EA-9A3A-1C1A5424E071}">
      <text>
        <r>
          <rPr>
            <b/>
            <sz val="9"/>
            <color indexed="81"/>
            <rFont val="Tahoma"/>
            <family val="2"/>
          </rPr>
          <t>Author:</t>
        </r>
        <r>
          <rPr>
            <sz val="9"/>
            <color indexed="81"/>
            <rFont val="Tahoma"/>
            <family val="2"/>
          </rPr>
          <t xml:space="preserve">
AR pg.23</t>
        </r>
      </text>
    </comment>
    <comment ref="M75" authorId="0" shapeId="0" xr:uid="{CC2E93AC-85AF-4D8E-B374-F851E75AAD02}">
      <text>
        <r>
          <rPr>
            <b/>
            <sz val="9"/>
            <color indexed="81"/>
            <rFont val="Tahoma"/>
            <family val="2"/>
          </rPr>
          <t>Author:</t>
        </r>
        <r>
          <rPr>
            <sz val="9"/>
            <color indexed="81"/>
            <rFont val="Tahoma"/>
            <family val="2"/>
          </rPr>
          <t xml:space="preserve">
AR pg.83</t>
        </r>
      </text>
    </comment>
    <comment ref="R75" authorId="0" shapeId="0" xr:uid="{07EE7BD4-52E1-4FB9-B6BB-293B1F49EA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P.57-58</t>
        </r>
      </text>
    </comment>
    <comment ref="T75" authorId="0" shapeId="0" xr:uid="{38D45690-0366-4D0B-9A9A-5325491092C3}">
      <text>
        <r>
          <rPr>
            <b/>
            <sz val="9"/>
            <color indexed="81"/>
            <rFont val="Tahoma"/>
            <family val="2"/>
          </rPr>
          <t>Author:</t>
        </r>
        <r>
          <rPr>
            <sz val="9"/>
            <color indexed="81"/>
            <rFont val="Tahoma"/>
            <family val="2"/>
          </rPr>
          <t xml:space="preserve">
AR pg.61</t>
        </r>
      </text>
    </comment>
    <comment ref="U75" authorId="0" shapeId="0" xr:uid="{063EEAF8-1CBC-4545-AA4E-3E614B8AB899}">
      <text>
        <r>
          <rPr>
            <b/>
            <sz val="9"/>
            <color indexed="81"/>
            <rFont val="Tahoma"/>
            <family val="2"/>
          </rPr>
          <t>Author:</t>
        </r>
        <r>
          <rPr>
            <sz val="9"/>
            <color indexed="81"/>
            <rFont val="Tahoma"/>
            <family val="2"/>
          </rPr>
          <t xml:space="preserve">
AR pg 66</t>
        </r>
      </text>
    </comment>
    <comment ref="V75" authorId="0" shapeId="0" xr:uid="{906141A4-A2AB-49E2-88F6-8F0108B2AE9B}">
      <text>
        <r>
          <rPr>
            <b/>
            <sz val="9"/>
            <color indexed="81"/>
            <rFont val="Tahoma"/>
            <family val="2"/>
          </rPr>
          <t>Author:</t>
        </r>
        <r>
          <rPr>
            <sz val="9"/>
            <color indexed="81"/>
            <rFont val="Tahoma"/>
            <family val="2"/>
          </rPr>
          <t xml:space="preserve">
AR pg 63</t>
        </r>
      </text>
    </comment>
    <comment ref="W75" authorId="0" shapeId="0" xr:uid="{3C37189A-1967-4C50-9657-671C92941A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Y75" authorId="0" shapeId="0" xr:uid="{0E152265-3C68-4880-9E1D-69D15CE9CC9F}">
      <text>
        <r>
          <rPr>
            <b/>
            <sz val="9"/>
            <color indexed="81"/>
            <rFont val="Tahoma"/>
            <family val="2"/>
          </rPr>
          <t>Author:</t>
        </r>
        <r>
          <rPr>
            <sz val="9"/>
            <color indexed="81"/>
            <rFont val="Tahoma"/>
            <family val="2"/>
          </rPr>
          <t xml:space="preserve">
AR p. 61, In setting remuneration packages, the RC will take into account the pay and employment conditions within the
same industry and comparable companies, as well as the Group’s relative performance and the performance of
individual Directors. </t>
        </r>
      </text>
    </comment>
    <comment ref="AA75" authorId="0" shapeId="0" xr:uid="{F94C38A6-DC4C-4358-AF71-971E521BAAEF}">
      <text>
        <r>
          <rPr>
            <b/>
            <sz val="9"/>
            <color indexed="81"/>
            <rFont val="Tahoma"/>
            <family val="2"/>
          </rPr>
          <t>Author:</t>
        </r>
        <r>
          <rPr>
            <sz val="9"/>
            <color indexed="81"/>
            <rFont val="Tahoma"/>
            <family val="2"/>
          </rPr>
          <t xml:space="preserve">
AR pg 47</t>
        </r>
      </text>
    </comment>
    <comment ref="AB75" authorId="0" shapeId="0" xr:uid="{C52CC92D-4D40-428B-8863-4F1859CB9F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AC75" authorId="0" shapeId="0" xr:uid="{C7B86F66-D960-4E1D-9663-153FDE92A2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
Details not explained;</t>
        </r>
      </text>
    </comment>
    <comment ref="AE75" authorId="0" shapeId="0" xr:uid="{0837FF18-0E7D-4CBA-9ABB-B83267FC1A39}">
      <text>
        <r>
          <rPr>
            <b/>
            <sz val="9"/>
            <color indexed="81"/>
            <rFont val="Tahoma"/>
            <family val="2"/>
          </rPr>
          <t>Author:</t>
        </r>
        <r>
          <rPr>
            <sz val="9"/>
            <color indexed="81"/>
            <rFont val="Tahoma"/>
            <family val="2"/>
          </rPr>
          <t xml:space="preserve">
AR pg.42</t>
        </r>
      </text>
    </comment>
    <comment ref="AG75" authorId="0" shapeId="0" xr:uid="{3C2A4230-959C-4A46-87A0-94906D3EEE77}">
      <text>
        <r>
          <rPr>
            <b/>
            <sz val="9"/>
            <color indexed="81"/>
            <rFont val="Tahoma"/>
            <family val="2"/>
          </rPr>
          <t>Author:</t>
        </r>
        <r>
          <rPr>
            <sz val="9"/>
            <color indexed="81"/>
            <rFont val="Tahoma"/>
            <family val="2"/>
          </rPr>
          <t xml:space="preserve">
AR pg.44</t>
        </r>
      </text>
    </comment>
    <comment ref="AH75" authorId="0" shapeId="0" xr:uid="{EE6E1E43-DDAF-4C85-B201-38578F3A1448}">
      <text>
        <r>
          <rPr>
            <b/>
            <sz val="9"/>
            <color indexed="81"/>
            <rFont val="Tahoma"/>
            <family val="2"/>
          </rPr>
          <t>Author:</t>
        </r>
        <r>
          <rPr>
            <sz val="9"/>
            <color indexed="81"/>
            <rFont val="Tahoma"/>
            <family val="2"/>
          </rPr>
          <t xml:space="preserve">
AR pg.24</t>
        </r>
      </text>
    </comment>
    <comment ref="AI75" authorId="0" shapeId="0" xr:uid="{553E1634-8641-44CA-9789-78834EB15D08}">
      <text>
        <r>
          <rPr>
            <b/>
            <sz val="9"/>
            <color indexed="81"/>
            <rFont val="Tahoma"/>
            <family val="2"/>
          </rPr>
          <t>Author:</t>
        </r>
        <r>
          <rPr>
            <sz val="9"/>
            <color indexed="81"/>
            <rFont val="Tahoma"/>
            <family val="2"/>
          </rPr>
          <t xml:space="preserve">
AR pg.39</t>
        </r>
      </text>
    </comment>
    <comment ref="AJ75" authorId="0" shapeId="0" xr:uid="{DBC6AE80-EDE2-4447-89B3-4E720804C3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K75" authorId="0" shapeId="0" xr:uid="{1E162548-7CF0-4B77-8146-9E7FAD2789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M75" authorId="0" shapeId="0" xr:uid="{B6B51C45-2B70-4590-A81F-7C4E4B90CEE0}">
      <text>
        <r>
          <rPr>
            <b/>
            <sz val="9"/>
            <color indexed="81"/>
            <rFont val="Tahoma"/>
            <family val="2"/>
          </rPr>
          <t>Author:</t>
        </r>
        <r>
          <rPr>
            <sz val="9"/>
            <color indexed="81"/>
            <rFont val="Tahoma"/>
            <family val="2"/>
          </rPr>
          <t xml:space="preserve">
AR pg.53</t>
        </r>
      </text>
    </comment>
    <comment ref="AN75" authorId="0" shapeId="0" xr:uid="{8156C31E-13BE-4533-9A9B-6F78AAA31F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P.120</t>
        </r>
      </text>
    </comment>
    <comment ref="AP75" authorId="0" shapeId="0" xr:uid="{0BD9FF99-22CC-42FA-A3CB-25965E1109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AQ75" authorId="0" shapeId="0" xr:uid="{DB09BA1A-CFAD-44E8-8900-5A2225F56833}">
      <text>
        <r>
          <rPr>
            <b/>
            <sz val="9"/>
            <color indexed="81"/>
            <rFont val="Tahoma"/>
            <family val="2"/>
          </rPr>
          <t>Author:</t>
        </r>
        <r>
          <rPr>
            <sz val="9"/>
            <color indexed="81"/>
            <rFont val="Tahoma"/>
            <family val="2"/>
          </rPr>
          <t xml:space="preserve">
AR, p. 34
profit before tax is used, no further explanations</t>
        </r>
      </text>
    </comment>
    <comment ref="AR75" authorId="0" shapeId="0" xr:uid="{402562AC-0286-4869-A36A-B230A4F37249}">
      <text>
        <r>
          <rPr>
            <b/>
            <sz val="9"/>
            <color indexed="81"/>
            <rFont val="Tahoma"/>
            <family val="2"/>
          </rPr>
          <t>Author:</t>
        </r>
        <r>
          <rPr>
            <sz val="9"/>
            <color indexed="81"/>
            <rFont val="Tahoma"/>
            <family val="2"/>
          </rPr>
          <t xml:space="preserve">
AR,16-17</t>
        </r>
      </text>
    </comment>
    <comment ref="AU75" authorId="0" shapeId="0" xr:uid="{2CDE8DCB-B97C-4EE4-AE1E-25C9B8E0E9E3}">
      <text>
        <r>
          <rPr>
            <b/>
            <sz val="9"/>
            <color indexed="81"/>
            <rFont val="Tahoma"/>
            <family val="2"/>
          </rPr>
          <t>Author:</t>
        </r>
        <r>
          <rPr>
            <sz val="9"/>
            <color indexed="81"/>
            <rFont val="Tahoma"/>
            <family val="2"/>
          </rPr>
          <t xml:space="preserve">
AR, 40-42</t>
        </r>
      </text>
    </comment>
    <comment ref="AV75" authorId="0" shapeId="0" xr:uid="{5DA0C64B-7F84-468E-A9BA-5C8EA1148D59}">
      <text>
        <r>
          <rPr>
            <b/>
            <sz val="9"/>
            <color indexed="81"/>
            <rFont val="Tahoma"/>
            <family val="2"/>
          </rPr>
          <t>Author:</t>
        </r>
        <r>
          <rPr>
            <sz val="9"/>
            <color indexed="81"/>
            <rFont val="Tahoma"/>
            <family val="2"/>
          </rPr>
          <t xml:space="preserve">
AR, 26</t>
        </r>
      </text>
    </comment>
    <comment ref="AW75" authorId="0" shapeId="0" xr:uid="{6FA8F6D0-50CE-4497-AB83-F0A429005A44}">
      <text>
        <r>
          <rPr>
            <b/>
            <sz val="9"/>
            <color indexed="81"/>
            <rFont val="Tahoma"/>
            <family val="2"/>
          </rPr>
          <t>Author:</t>
        </r>
        <r>
          <rPr>
            <sz val="9"/>
            <color indexed="81"/>
            <rFont val="Tahoma"/>
            <family val="2"/>
          </rPr>
          <t xml:space="preserve">
AR,33</t>
        </r>
      </text>
    </comment>
    <comment ref="AX75" authorId="0" shapeId="0" xr:uid="{C75F8776-F3AC-4AC6-BBBD-9F8E986692EA}">
      <text>
        <r>
          <rPr>
            <b/>
            <sz val="9"/>
            <color indexed="81"/>
            <rFont val="Tahoma"/>
            <family val="2"/>
          </rPr>
          <t>Author:</t>
        </r>
        <r>
          <rPr>
            <sz val="9"/>
            <color indexed="81"/>
            <rFont val="Tahoma"/>
            <family val="2"/>
          </rPr>
          <t xml:space="preserve">
AR, 31, 33</t>
        </r>
      </text>
    </comment>
    <comment ref="AY75" authorId="0" shapeId="0" xr:uid="{5C3413B1-309F-433A-AF3A-2B82B54F2751}">
      <text>
        <r>
          <rPr>
            <b/>
            <sz val="9"/>
            <color indexed="81"/>
            <rFont val="Tahoma"/>
            <family val="2"/>
          </rPr>
          <t>Author:</t>
        </r>
        <r>
          <rPr>
            <sz val="9"/>
            <color indexed="81"/>
            <rFont val="Tahoma"/>
            <family val="2"/>
          </rPr>
          <t xml:space="preserve">
AR, p. 58 - 59</t>
        </r>
      </text>
    </comment>
    <comment ref="AZ75" authorId="0" shapeId="0" xr:uid="{B9CBB2D0-252C-4C3C-894B-7BA99F0B36A0}">
      <text>
        <r>
          <rPr>
            <b/>
            <sz val="9"/>
            <color indexed="81"/>
            <rFont val="Tahoma"/>
            <family val="2"/>
          </rPr>
          <t>Author:</t>
        </r>
        <r>
          <rPr>
            <sz val="9"/>
            <color indexed="81"/>
            <rFont val="Tahoma"/>
            <family val="2"/>
          </rPr>
          <t xml:space="preserve">
AR, p. 36</t>
        </r>
      </text>
    </comment>
    <comment ref="BC75" authorId="0" shapeId="0" xr:uid="{89B7A063-7697-4A80-B45D-A7C3CCD7DB7F}">
      <text>
        <r>
          <rPr>
            <b/>
            <sz val="9"/>
            <color indexed="81"/>
            <rFont val="Tahoma"/>
            <family val="2"/>
          </rPr>
          <t>Author:</t>
        </r>
        <r>
          <rPr>
            <sz val="9"/>
            <color indexed="81"/>
            <rFont val="Tahoma"/>
            <family val="2"/>
          </rPr>
          <t xml:space="preserve">
AR, p. 54</t>
        </r>
      </text>
    </comment>
    <comment ref="BD75" authorId="0" shapeId="0" xr:uid="{F132E9FD-D557-4342-95CB-33ABC184C01F}">
      <text>
        <r>
          <rPr>
            <b/>
            <sz val="9"/>
            <color indexed="81"/>
            <rFont val="Tahoma"/>
            <family val="2"/>
          </rPr>
          <t>Author:</t>
        </r>
        <r>
          <rPr>
            <sz val="9"/>
            <color indexed="81"/>
            <rFont val="Tahoma"/>
            <family val="2"/>
          </rPr>
          <t xml:space="preserve">
AR, p. 83</t>
        </r>
      </text>
    </comment>
    <comment ref="BG75" authorId="0" shapeId="0" xr:uid="{C76FD628-5ED4-41BB-8D1D-3E00355FA146}">
      <text>
        <r>
          <rPr>
            <b/>
            <sz val="9"/>
            <color indexed="81"/>
            <rFont val="Tahoma"/>
            <family val="2"/>
          </rPr>
          <t>Author:</t>
        </r>
        <r>
          <rPr>
            <sz val="9"/>
            <color indexed="81"/>
            <rFont val="Tahoma"/>
            <family val="2"/>
          </rPr>
          <t xml:space="preserve">
AR p. 69, Proportion of remuneration is structured so as to link rewards to corporate and
individual performance</t>
        </r>
      </text>
    </comment>
    <comment ref="BH75" authorId="0" shapeId="0" xr:uid="{0B77743A-FC1B-4B97-8525-7D2B44D5D9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44, https://links.sgx.com/FileOpen/UG%20Healthcare_Annual%20Report%202020.ashx?App=Announcement&amp;FileID=634566</t>
        </r>
      </text>
    </comment>
    <comment ref="BI75" authorId="0" shapeId="0" xr:uid="{0546535A-58D0-4155-8625-1900DBBB2901}">
      <text>
        <r>
          <rPr>
            <b/>
            <sz val="9"/>
            <color indexed="81"/>
            <rFont val="Tahoma"/>
            <family val="2"/>
          </rPr>
          <t>Author:</t>
        </r>
        <r>
          <rPr>
            <sz val="9"/>
            <color indexed="81"/>
            <rFont val="Tahoma"/>
            <family val="2"/>
          </rPr>
          <t xml:space="preserve">
AR p. 45, In setting out the remuneration packages, the RC would take into consideration pay and employment conditions within the
industry and in comparable companies. The remuneration packages should take into account the Group’s performance and
the performance of the individual Directors and key management personnel</t>
        </r>
      </text>
    </comment>
    <comment ref="BO75" authorId="0" shapeId="0" xr:uid="{6F32C3E9-B83B-4203-B312-2F021B5C71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fixed component is in the form of a base salary which is determined based on various criteria, including the individual’s role
and responsibilities, experience and competencies as well as performance and market competitiveness. This is approved by the
Board based on the Remuneration Committee’s recommendations and reviewed annually.
The variable component is in the form of an annual variable performance bonus that is linked to the Group’s corporate performance
and individual performance. Specifically, the remuneration of certain Management is linked directly to the Group’s financial
performance through a profit-sharing formula as well as individual key performance indicators.
AR p74</t>
        </r>
      </text>
    </comment>
    <comment ref="BR75" authorId="0" shapeId="0" xr:uid="{66BDB4C2-BC2D-46BD-AC30-41340C453608}">
      <text>
        <r>
          <rPr>
            <b/>
            <sz val="9"/>
            <color indexed="81"/>
            <rFont val="Tahoma"/>
            <family val="2"/>
          </rPr>
          <t>Author:</t>
        </r>
        <r>
          <rPr>
            <sz val="9"/>
            <color indexed="81"/>
            <rFont val="Tahoma"/>
            <family val="2"/>
          </rPr>
          <t xml:space="preserve">
AR, p100</t>
        </r>
      </text>
    </comment>
    <comment ref="BV75" authorId="0" shapeId="0" xr:uid="{BEC93B99-3037-460C-9D9F-B80772877DDC}">
      <text>
        <r>
          <rPr>
            <b/>
            <sz val="9"/>
            <color indexed="81"/>
            <rFont val="Tahoma"/>
            <family val="2"/>
          </rPr>
          <t>Author:</t>
        </r>
        <r>
          <rPr>
            <sz val="9"/>
            <color indexed="81"/>
            <rFont val="Tahoma"/>
            <family val="2"/>
          </rPr>
          <t xml:space="preserve">
AR pg.65</t>
        </r>
      </text>
    </comment>
    <comment ref="CA75" authorId="0" shapeId="0" xr:uid="{88F39844-3A52-438D-88F7-ED119993497B}">
      <text>
        <r>
          <rPr>
            <b/>
            <sz val="9"/>
            <color indexed="81"/>
            <rFont val="Tahoma"/>
            <family val="2"/>
          </rPr>
          <t>Author:</t>
        </r>
        <r>
          <rPr>
            <sz val="9"/>
            <color indexed="81"/>
            <rFont val="Tahoma"/>
            <family val="2"/>
          </rPr>
          <t xml:space="preserve">
AR pg 90</t>
        </r>
      </text>
    </comment>
    <comment ref="CB75" authorId="0" shapeId="0" xr:uid="{42F64ED7-46D7-4595-ACC3-6E7CC8D125E3}">
      <text>
        <r>
          <rPr>
            <b/>
            <sz val="9"/>
            <color indexed="81"/>
            <rFont val="Tahoma"/>
            <family val="2"/>
          </rPr>
          <t>Author:</t>
        </r>
        <r>
          <rPr>
            <sz val="9"/>
            <color indexed="81"/>
            <rFont val="Tahoma"/>
            <family val="2"/>
          </rPr>
          <t xml:space="preserve">
AR pg.197</t>
        </r>
      </text>
    </comment>
    <comment ref="CC75" authorId="0" shapeId="0" xr:uid="{BFC55840-A497-4B7B-8B38-D1E4F5D917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G75" authorId="0" shapeId="0" xr:uid="{51913FEC-5C58-470F-9950-7DE7275F3986}">
      <text>
        <r>
          <rPr>
            <b/>
            <sz val="9"/>
            <color indexed="81"/>
            <rFont val="Tahoma"/>
            <family val="2"/>
          </rPr>
          <t>Author:</t>
        </r>
        <r>
          <rPr>
            <sz val="9"/>
            <color indexed="81"/>
            <rFont val="Tahoma"/>
            <family val="2"/>
          </rPr>
          <t xml:space="preserve">
AR pg 95</t>
        </r>
      </text>
    </comment>
    <comment ref="CH75" authorId="0" shapeId="0" xr:uid="{3B1B4CE1-0E41-454D-80A8-06E64462BBCA}">
      <text>
        <r>
          <rPr>
            <b/>
            <sz val="9"/>
            <color indexed="81"/>
            <rFont val="Tahoma"/>
            <family val="2"/>
          </rPr>
          <t>Author:</t>
        </r>
        <r>
          <rPr>
            <sz val="9"/>
            <color indexed="81"/>
            <rFont val="Tahoma"/>
            <family val="2"/>
          </rPr>
          <t xml:space="preserve">
AR 33</t>
        </r>
      </text>
    </comment>
    <comment ref="CK75" authorId="0" shapeId="0" xr:uid="{73B978CA-6139-495B-BFA8-A213BA708722}">
      <text>
        <r>
          <rPr>
            <b/>
            <sz val="9"/>
            <color indexed="81"/>
            <rFont val="Tahoma"/>
            <family val="2"/>
          </rPr>
          <t>Author:</t>
        </r>
        <r>
          <rPr>
            <sz val="9"/>
            <color indexed="81"/>
            <rFont val="Tahoma"/>
            <family val="2"/>
          </rPr>
          <t xml:space="preserve">
AR,68,70</t>
        </r>
      </text>
    </comment>
    <comment ref="CN75" authorId="0" shapeId="0" xr:uid="{DF27C188-8A51-4281-AFAF-ADA9C9FCE4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p.68-69</t>
        </r>
      </text>
    </comment>
    <comment ref="CO75" authorId="0" shapeId="0" xr:uid="{19539568-F812-4FC3-84D3-73BC4845D9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P75" authorId="0" shapeId="0" xr:uid="{017A639C-C77B-416E-BCA9-A578112FC8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Q75" authorId="0" shapeId="0" xr:uid="{C2BD6232-FA8A-4E2A-935E-8A62FEA3A36A}">
      <text>
        <r>
          <rPr>
            <b/>
            <sz val="9"/>
            <color indexed="81"/>
            <rFont val="Tahoma"/>
            <family val="2"/>
          </rPr>
          <t>Author:</t>
        </r>
        <r>
          <rPr>
            <sz val="9"/>
            <color indexed="81"/>
            <rFont val="Tahoma"/>
            <family val="2"/>
          </rPr>
          <t xml:space="preserve">
AR 70</t>
        </r>
      </text>
    </comment>
    <comment ref="CR75" authorId="0" shapeId="0" xr:uid="{DA96FCE0-C3D5-4DDA-B253-7F6B8B0F11FF}">
      <text>
        <r>
          <rPr>
            <b/>
            <sz val="9"/>
            <color indexed="81"/>
            <rFont val="Tahoma"/>
            <family val="2"/>
          </rPr>
          <t>Author:</t>
        </r>
        <r>
          <rPr>
            <sz val="9"/>
            <color indexed="81"/>
            <rFont val="Tahoma"/>
            <family val="2"/>
          </rPr>
          <t xml:space="preserve">
AR (pdf), p. 20 - 22</t>
        </r>
      </text>
    </comment>
    <comment ref="CS75" authorId="0" shapeId="0" xr:uid="{828B7D25-6E8D-49E5-8EEF-4A3C7802B89F}">
      <text>
        <r>
          <rPr>
            <b/>
            <sz val="9"/>
            <color indexed="81"/>
            <rFont val="Tahoma"/>
            <family val="2"/>
          </rPr>
          <t>Author:</t>
        </r>
        <r>
          <rPr>
            <sz val="9"/>
            <color indexed="81"/>
            <rFont val="Tahoma"/>
            <family val="2"/>
          </rPr>
          <t xml:space="preserve">
AR, p. 55</t>
        </r>
      </text>
    </comment>
    <comment ref="CT75" authorId="0" shapeId="0" xr:uid="{4976D980-D0A8-4B15-B448-F21839584A95}">
      <text>
        <r>
          <rPr>
            <b/>
            <sz val="9"/>
            <color indexed="81"/>
            <rFont val="Tahoma"/>
            <family val="2"/>
          </rPr>
          <t>Author:</t>
        </r>
        <r>
          <rPr>
            <sz val="9"/>
            <color indexed="81"/>
            <rFont val="Tahoma"/>
            <family val="2"/>
          </rPr>
          <t xml:space="preserve">
AR pg.28</t>
        </r>
      </text>
    </comment>
    <comment ref="CU75" authorId="0" shapeId="0" xr:uid="{A0FC5AA7-CFF2-42B8-B32C-49CC89E7612D}">
      <text>
        <r>
          <rPr>
            <b/>
            <sz val="9"/>
            <color indexed="81"/>
            <rFont val="Tahoma"/>
            <family val="2"/>
          </rPr>
          <t>Author:</t>
        </r>
        <r>
          <rPr>
            <sz val="9"/>
            <color indexed="81"/>
            <rFont val="Tahoma"/>
            <family val="2"/>
          </rPr>
          <t xml:space="preserve">
AR pg.54</t>
        </r>
      </text>
    </comment>
    <comment ref="CV75" authorId="0" shapeId="0" xr:uid="{11194B37-1A7D-4F97-BF33-584DF271A661}">
      <text>
        <r>
          <rPr>
            <b/>
            <sz val="9"/>
            <color indexed="81"/>
            <rFont val="Tahoma"/>
            <family val="2"/>
          </rPr>
          <t>Author:</t>
        </r>
        <r>
          <rPr>
            <sz val="9"/>
            <color indexed="81"/>
            <rFont val="Tahoma"/>
            <family val="2"/>
          </rPr>
          <t xml:space="preserve">
AR pg.28</t>
        </r>
      </text>
    </comment>
    <comment ref="CW75" authorId="0" shapeId="0" xr:uid="{73C7CE02-C5DA-43FE-8B37-D09A12A32DEE}">
      <text>
        <r>
          <rPr>
            <b/>
            <sz val="9"/>
            <color indexed="81"/>
            <rFont val="Tahoma"/>
            <family val="2"/>
          </rPr>
          <t>Author:</t>
        </r>
        <r>
          <rPr>
            <sz val="9"/>
            <color indexed="81"/>
            <rFont val="Tahoma"/>
            <family val="2"/>
          </rPr>
          <t xml:space="preserve">
AR pg.19</t>
        </r>
      </text>
    </comment>
    <comment ref="CX75" authorId="0" shapeId="0" xr:uid="{9AC58821-7161-4634-B20A-69C6B04D7CFB}">
      <text>
        <r>
          <rPr>
            <b/>
            <sz val="9"/>
            <color indexed="81"/>
            <rFont val="Tahoma"/>
            <family val="2"/>
          </rPr>
          <t>Author:</t>
        </r>
        <r>
          <rPr>
            <sz val="9"/>
            <color indexed="81"/>
            <rFont val="Tahoma"/>
            <family val="2"/>
          </rPr>
          <t xml:space="preserve">
AR, pg 43</t>
        </r>
      </text>
    </comment>
    <comment ref="CY75" authorId="0" shapeId="0" xr:uid="{8B5ECB66-729D-4966-B024-E8E8B13C0582}">
      <text>
        <r>
          <rPr>
            <b/>
            <sz val="9"/>
            <color indexed="81"/>
            <rFont val="Tahoma"/>
            <family val="2"/>
          </rPr>
          <t>Author:</t>
        </r>
        <r>
          <rPr>
            <sz val="9"/>
            <color indexed="81"/>
            <rFont val="Tahoma"/>
            <family val="2"/>
          </rPr>
          <t xml:space="preserve">
AR pg 97-98</t>
        </r>
      </text>
    </comment>
    <comment ref="CZ75" authorId="0" shapeId="0" xr:uid="{44E005EC-DC42-4417-99F2-C9E734BFCB33}">
      <text>
        <r>
          <rPr>
            <b/>
            <sz val="9"/>
            <color indexed="81"/>
            <rFont val="Tahoma"/>
            <family val="2"/>
          </rPr>
          <t>Author:</t>
        </r>
        <r>
          <rPr>
            <sz val="9"/>
            <color indexed="81"/>
            <rFont val="Tahoma"/>
            <family val="2"/>
          </rPr>
          <t xml:space="preserve">
AR,78-79</t>
        </r>
      </text>
    </comment>
    <comment ref="DA75" authorId="0" shapeId="0" xr:uid="{CE866C16-DC1E-4F04-B8F1-787B5EF1CB81}">
      <text>
        <r>
          <rPr>
            <b/>
            <sz val="9"/>
            <color indexed="81"/>
            <rFont val="Tahoma"/>
            <family val="2"/>
          </rPr>
          <t>Author:</t>
        </r>
        <r>
          <rPr>
            <sz val="9"/>
            <color indexed="81"/>
            <rFont val="Tahoma"/>
            <family val="2"/>
          </rPr>
          <t xml:space="preserve">
AR,63,66</t>
        </r>
      </text>
    </comment>
    <comment ref="DB75" authorId="0" shapeId="0" xr:uid="{BA9AE38A-5AB1-4705-9F76-0E51CF4760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
The performance conditions, vesting conditions etc are stated in sections stated in AR pg 64</t>
        </r>
      </text>
    </comment>
    <comment ref="DC75" authorId="0" shapeId="0" xr:uid="{46ACB71E-B9A0-4CD1-B914-D7F4BB033044}">
      <text>
        <r>
          <rPr>
            <b/>
            <sz val="9"/>
            <color indexed="81"/>
            <rFont val="Tahoma"/>
            <family val="2"/>
          </rPr>
          <t>Author:</t>
        </r>
        <r>
          <rPr>
            <sz val="9"/>
            <color indexed="81"/>
            <rFont val="Tahoma"/>
            <family val="2"/>
          </rPr>
          <t xml:space="preserve">
AR, p. 93</t>
        </r>
      </text>
    </comment>
    <comment ref="DD75" authorId="0" shapeId="0" xr:uid="{7DFDB44F-3D95-4923-BB57-18B91364CCE3}">
      <text>
        <r>
          <rPr>
            <b/>
            <sz val="9"/>
            <color indexed="81"/>
            <rFont val="Tahoma"/>
            <family val="2"/>
          </rPr>
          <t>Author:</t>
        </r>
        <r>
          <rPr>
            <sz val="9"/>
            <color indexed="81"/>
            <rFont val="Tahoma"/>
            <family val="2"/>
          </rPr>
          <t xml:space="preserve">
AR, p. 63, 64</t>
        </r>
      </text>
    </comment>
    <comment ref="DE75" authorId="0" shapeId="0" xr:uid="{A756A47C-CE2B-4FA9-9084-3ED948D682A4}">
      <text>
        <r>
          <rPr>
            <b/>
            <sz val="9"/>
            <color indexed="81"/>
            <rFont val="Tahoma"/>
            <family val="2"/>
          </rPr>
          <t>Author:</t>
        </r>
        <r>
          <rPr>
            <sz val="9"/>
            <color indexed="81"/>
            <rFont val="Tahoma"/>
            <family val="2"/>
          </rPr>
          <t xml:space="preserve">
AR,34</t>
        </r>
      </text>
    </comment>
    <comment ref="DF75" authorId="0" shapeId="0" xr:uid="{94C7DC4C-9BAB-4845-9D64-9E741150EAC2}">
      <text>
        <r>
          <rPr>
            <b/>
            <sz val="9"/>
            <color indexed="81"/>
            <rFont val="Tahoma"/>
            <family val="2"/>
          </rPr>
          <t>Author:</t>
        </r>
        <r>
          <rPr>
            <sz val="9"/>
            <color indexed="81"/>
            <rFont val="Tahoma"/>
            <family val="2"/>
          </rPr>
          <t xml:space="preserve">
AR pg 47</t>
        </r>
      </text>
    </comment>
    <comment ref="DG75" authorId="0" shapeId="0" xr:uid="{62404CB7-13B6-4E9C-A350-C10EAB7F7038}">
      <text>
        <r>
          <rPr>
            <b/>
            <sz val="9"/>
            <color indexed="81"/>
            <rFont val="Tahoma"/>
            <family val="2"/>
          </rPr>
          <t>Author:</t>
        </r>
        <r>
          <rPr>
            <sz val="9"/>
            <color indexed="81"/>
            <rFont val="Tahoma"/>
            <family val="2"/>
          </rPr>
          <t xml:space="preserve">
AR, p. 29</t>
        </r>
      </text>
    </comment>
    <comment ref="DH75" authorId="0" shapeId="0" xr:uid="{00A146BA-656A-4AFF-8AC8-07F25076DA8B}">
      <text>
        <r>
          <rPr>
            <b/>
            <sz val="9"/>
            <color indexed="81"/>
            <rFont val="Tahoma"/>
            <family val="2"/>
          </rPr>
          <t>Author:</t>
        </r>
        <r>
          <rPr>
            <sz val="9"/>
            <color indexed="81"/>
            <rFont val="Tahoma"/>
            <family val="2"/>
          </rPr>
          <t xml:space="preserve">
AR pg 21</t>
        </r>
      </text>
    </comment>
    <comment ref="DI75" authorId="0" shapeId="0" xr:uid="{6913F93B-9770-4D4A-89A0-D26B1E5CED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DK75" authorId="0" shapeId="0" xr:uid="{AAD907D9-2457-438E-A49B-AC139B8A53F9}">
      <text>
        <r>
          <rPr>
            <b/>
            <sz val="9"/>
            <color indexed="81"/>
            <rFont val="Tahoma"/>
            <family val="2"/>
          </rPr>
          <t>Author:</t>
        </r>
        <r>
          <rPr>
            <sz val="9"/>
            <color indexed="81"/>
            <rFont val="Tahoma"/>
            <family val="2"/>
          </rPr>
          <t xml:space="preserve">
AR pg 112-115 doesn’t state the actual performance criteria</t>
        </r>
      </text>
    </comment>
    <comment ref="DL75" authorId="0" shapeId="0" xr:uid="{29DC19B3-CB4A-4F46-9CDD-8E7DE17EE05B}">
      <text>
        <r>
          <rPr>
            <b/>
            <sz val="9"/>
            <color indexed="81"/>
            <rFont val="Tahoma"/>
            <family val="2"/>
          </rPr>
          <t>Author:</t>
        </r>
        <r>
          <rPr>
            <sz val="9"/>
            <color indexed="81"/>
            <rFont val="Tahoma"/>
            <family val="2"/>
          </rPr>
          <t xml:space="preserve">
AR pg 88</t>
        </r>
      </text>
    </comment>
    <comment ref="DM75" authorId="0" shapeId="0" xr:uid="{DE6ADA9F-E9F1-456B-AB54-70E5125E3AF0}">
      <text>
        <r>
          <rPr>
            <b/>
            <sz val="9"/>
            <color indexed="81"/>
            <rFont val="Tahoma"/>
            <family val="2"/>
          </rPr>
          <t>Author:</t>
        </r>
        <r>
          <rPr>
            <sz val="9"/>
            <color indexed="81"/>
            <rFont val="Tahoma"/>
            <family val="2"/>
          </rPr>
          <t xml:space="preserve">
AR, p. 36</t>
        </r>
      </text>
    </comment>
    <comment ref="DO75" authorId="0" shapeId="0" xr:uid="{8A102D9C-39FB-4325-B4C5-BB93A38539D9}">
      <text>
        <r>
          <rPr>
            <b/>
            <sz val="9"/>
            <color indexed="81"/>
            <rFont val="Tahoma"/>
            <family val="2"/>
          </rPr>
          <t>Author:</t>
        </r>
        <r>
          <rPr>
            <sz val="9"/>
            <color indexed="81"/>
            <rFont val="Tahoma"/>
            <family val="2"/>
          </rPr>
          <t xml:space="preserve">
AR p. 68, For the purpose of assessing the performance of the Executive
Director/CEO and KMP (or executives with equivalent rank), KPIs
with both financial and non-financial targets are clearly set out
at the start of the financial year</t>
        </r>
      </text>
    </comment>
    <comment ref="DP75" authorId="0" shapeId="0" xr:uid="{FC822AA2-322B-4391-9C07-42DB1753B95C}">
      <text>
        <r>
          <rPr>
            <b/>
            <sz val="9"/>
            <color indexed="81"/>
            <rFont val="Tahoma"/>
            <family val="2"/>
          </rPr>
          <t>Author:</t>
        </r>
        <r>
          <rPr>
            <sz val="9"/>
            <color indexed="81"/>
            <rFont val="Tahoma"/>
            <family val="2"/>
          </rPr>
          <t xml:space="preserve">
AR, p. 93</t>
        </r>
      </text>
    </comment>
    <comment ref="DQ75" authorId="0" shapeId="0" xr:uid="{00DE74C4-068A-4BD7-AEBE-B73F1C8F10CB}">
      <text>
        <r>
          <rPr>
            <b/>
            <sz val="9"/>
            <color indexed="81"/>
            <rFont val="Tahoma"/>
            <family val="2"/>
          </rPr>
          <t>Author:</t>
        </r>
        <r>
          <rPr>
            <sz val="9"/>
            <color indexed="81"/>
            <rFont val="Tahoma"/>
            <family val="2"/>
          </rPr>
          <t xml:space="preserve">
AR p. 23, . Remuneration
programmes are designed to support the Company’s business
strategy and objectives, and aligned to a pay-for-performance
philosophy. This is achieved by linking remuneration to financial,
non-financial and individual performance, and by being flexible
in responding to dynamic business needs</t>
        </r>
      </text>
    </comment>
    <comment ref="DR75" authorId="0" shapeId="0" xr:uid="{BB43F728-04AA-4516-9994-F82F22B0F991}">
      <text>
        <r>
          <rPr>
            <b/>
            <sz val="9"/>
            <color indexed="81"/>
            <rFont val="Tahoma"/>
            <family val="2"/>
          </rPr>
          <t>Author:</t>
        </r>
        <r>
          <rPr>
            <sz val="9"/>
            <color indexed="81"/>
            <rFont val="Tahoma"/>
            <family val="2"/>
          </rPr>
          <t xml:space="preserve">
AR, p.49-50</t>
        </r>
      </text>
    </comment>
    <comment ref="DS75" authorId="0" shapeId="0" xr:uid="{DA506258-6188-4B0D-8C7F-A41544E06526}">
      <text>
        <r>
          <rPr>
            <b/>
            <sz val="9"/>
            <color indexed="81"/>
            <rFont val="Tahoma"/>
            <family val="2"/>
          </rPr>
          <t>Author:</t>
        </r>
        <r>
          <rPr>
            <sz val="9"/>
            <color indexed="81"/>
            <rFont val="Tahoma"/>
            <family val="2"/>
          </rPr>
          <t xml:space="preserve">
AR p. 74, Each year, all employees are required to set out their objectives, targets and performance conditions comprising
both financial and non-financial factors, constituting qualitative and quantitative elements, which must be aligned
to overall strategic direction, objectives and core values of the Group</t>
        </r>
      </text>
    </comment>
    <comment ref="DT75" authorId="0" shapeId="0" xr:uid="{E8FE0FFC-38B1-48F9-AF93-FFEE7EE513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24, https://links.sgx.com/FileOpen/WTH%20AR%202020.ashx?App=Announcement&amp;FileID=634061</t>
        </r>
      </text>
    </comment>
    <comment ref="DU75" authorId="0" shapeId="0" xr:uid="{0A1D3E4F-E84C-437A-AC57-412ED702EF02}">
      <text>
        <r>
          <rPr>
            <b/>
            <sz val="9"/>
            <color indexed="81"/>
            <rFont val="Tahoma"/>
            <family val="2"/>
          </rPr>
          <t>Author:</t>
        </r>
        <r>
          <rPr>
            <sz val="9"/>
            <color indexed="81"/>
            <rFont val="Tahoma"/>
            <family val="2"/>
          </rPr>
          <t xml:space="preserve">
AR pg.31</t>
        </r>
      </text>
    </comment>
    <comment ref="DX75" authorId="0" shapeId="0" xr:uid="{194A82D9-CE8D-410B-9D27-9AC365AE976C}">
      <text>
        <r>
          <rPr>
            <b/>
            <sz val="9"/>
            <color indexed="81"/>
            <rFont val="Tahoma"/>
            <family val="2"/>
          </rPr>
          <t>Author:</t>
        </r>
        <r>
          <rPr>
            <sz val="9"/>
            <color indexed="81"/>
            <rFont val="Tahoma"/>
            <family val="2"/>
          </rPr>
          <t xml:space="preserve">
AR pg.60
</t>
        </r>
      </text>
    </comment>
    <comment ref="DY75" authorId="0" shapeId="0" xr:uid="{77156ABB-DFCA-40B5-B386-BB4A452F5B45}">
      <text>
        <r>
          <rPr>
            <b/>
            <sz val="9"/>
            <color indexed="81"/>
            <rFont val="Tahoma"/>
            <family val="2"/>
          </rPr>
          <t>Author:</t>
        </r>
        <r>
          <rPr>
            <sz val="9"/>
            <color indexed="81"/>
            <rFont val="Tahoma"/>
            <family val="2"/>
          </rPr>
          <t xml:space="preserve">
AR 31</t>
        </r>
      </text>
    </comment>
    <comment ref="DZ75" authorId="0" shapeId="0" xr:uid="{171F0830-1C33-42F4-B3DA-A189E1E63A6F}">
      <text>
        <r>
          <rPr>
            <b/>
            <sz val="9"/>
            <color indexed="81"/>
            <rFont val="Tahoma"/>
            <family val="2"/>
          </rPr>
          <t>Author:</t>
        </r>
        <r>
          <rPr>
            <sz val="9"/>
            <color indexed="81"/>
            <rFont val="Tahoma"/>
            <family val="2"/>
          </rPr>
          <t xml:space="preserve">
AR pg.71</t>
        </r>
      </text>
    </comment>
    <comment ref="EA75" authorId="0" shapeId="0" xr:uid="{89B4B051-2EA7-4B29-83A0-D694E6BE39BF}">
      <text>
        <r>
          <rPr>
            <b/>
            <sz val="9"/>
            <color indexed="81"/>
            <rFont val="Tahoma"/>
            <family val="2"/>
          </rPr>
          <t>Author:</t>
        </r>
        <r>
          <rPr>
            <sz val="9"/>
            <color indexed="81"/>
            <rFont val="Tahoma"/>
            <family val="2"/>
          </rPr>
          <t xml:space="preserve">
AR 34</t>
        </r>
      </text>
    </comment>
    <comment ref="EB75" authorId="0" shapeId="0" xr:uid="{3BCF33DB-60B6-496B-861E-E6F18317F3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p.28,29</t>
        </r>
      </text>
    </comment>
    <comment ref="ED75" authorId="0" shapeId="0" xr:uid="{74A91A6B-0F03-4EC4-84DD-6EC9997F40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M76" authorId="0" shapeId="0" xr:uid="{62AAF965-7378-41BB-8C86-32E3F2730DDE}">
      <text>
        <r>
          <rPr>
            <b/>
            <sz val="9"/>
            <color indexed="81"/>
            <rFont val="Tahoma"/>
            <family val="2"/>
          </rPr>
          <t>Author:</t>
        </r>
        <r>
          <rPr>
            <sz val="9"/>
            <color indexed="81"/>
            <rFont val="Tahoma"/>
            <family val="2"/>
          </rPr>
          <t xml:space="preserve">
AR pg.83</t>
        </r>
      </text>
    </comment>
    <comment ref="P76" authorId="0" shapeId="0" xr:uid="{7979FD70-7A79-4231-97DB-C31C58C7B3ED}">
      <text>
        <r>
          <rPr>
            <b/>
            <sz val="9"/>
            <color indexed="81"/>
            <rFont val="Tahoma"/>
            <family val="2"/>
          </rPr>
          <t>Author:</t>
        </r>
        <r>
          <rPr>
            <sz val="9"/>
            <color indexed="81"/>
            <rFont val="Tahoma"/>
            <family val="2"/>
          </rPr>
          <t xml:space="preserve">
AR, p30</t>
        </r>
      </text>
    </comment>
    <comment ref="Q76" authorId="0" shapeId="0" xr:uid="{0EACB647-38DA-4B40-93CD-24871762814D}">
      <text>
        <r>
          <rPr>
            <b/>
            <sz val="9"/>
            <color indexed="81"/>
            <rFont val="Tahoma"/>
            <family val="2"/>
          </rPr>
          <t>Author:</t>
        </r>
        <r>
          <rPr>
            <sz val="9"/>
            <color indexed="81"/>
            <rFont val="Tahoma"/>
            <family val="2"/>
          </rPr>
          <t xml:space="preserve">
Clawback allowed for the long term incentives </t>
        </r>
      </text>
    </comment>
    <comment ref="R76" authorId="0" shapeId="0" xr:uid="{42D65346-58FA-45FC-A2AC-2AC63A5746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S76" authorId="0" shapeId="0" xr:uid="{0321B8B0-B098-4BDE-9887-DD274F9A58CD}">
      <text>
        <r>
          <rPr>
            <b/>
            <sz val="9"/>
            <color indexed="81"/>
            <rFont val="Tahoma"/>
            <family val="2"/>
          </rPr>
          <t>Author:</t>
        </r>
        <r>
          <rPr>
            <sz val="9"/>
            <color indexed="81"/>
            <rFont val="Tahoma"/>
            <family val="2"/>
          </rPr>
          <t xml:space="preserve">
AR, p21</t>
        </r>
      </text>
    </comment>
    <comment ref="T76" authorId="0" shapeId="0" xr:uid="{883D03C0-55EB-4993-9C4D-D269195C3EC9}">
      <text>
        <r>
          <rPr>
            <b/>
            <sz val="9"/>
            <color indexed="81"/>
            <rFont val="Tahoma"/>
            <family val="2"/>
          </rPr>
          <t>Author:</t>
        </r>
        <r>
          <rPr>
            <sz val="9"/>
            <color indexed="81"/>
            <rFont val="Tahoma"/>
            <family val="2"/>
          </rPr>
          <t xml:space="preserve">
AR pg.61</t>
        </r>
      </text>
    </comment>
    <comment ref="U76" authorId="0" shapeId="0" xr:uid="{81CF6BD3-94FD-4043-9EC4-C58C5BD0766D}">
      <text>
        <r>
          <rPr>
            <b/>
            <sz val="9"/>
            <color indexed="81"/>
            <rFont val="Tahoma"/>
            <family val="2"/>
          </rPr>
          <t>Author:</t>
        </r>
        <r>
          <rPr>
            <sz val="9"/>
            <color indexed="81"/>
            <rFont val="Tahoma"/>
            <family val="2"/>
          </rPr>
          <t xml:space="preserve">
AR pg 63</t>
        </r>
      </text>
    </comment>
    <comment ref="V76" authorId="0" shapeId="0" xr:uid="{81DCDE73-DB41-4336-A029-9CD1F4E1AF30}">
      <text>
        <r>
          <rPr>
            <b/>
            <sz val="9"/>
            <color indexed="81"/>
            <rFont val="Tahoma"/>
            <family val="2"/>
          </rPr>
          <t>Author:</t>
        </r>
        <r>
          <rPr>
            <sz val="9"/>
            <color indexed="81"/>
            <rFont val="Tahoma"/>
            <family val="2"/>
          </rPr>
          <t xml:space="preserve">
AR pg 63</t>
        </r>
      </text>
    </comment>
    <comment ref="Y76" authorId="0" shapeId="0" xr:uid="{1D08F2EB-33CE-4296-B8F2-E366EDC7CF5E}">
      <text>
        <r>
          <rPr>
            <b/>
            <sz val="9"/>
            <color indexed="81"/>
            <rFont val="Tahoma"/>
            <family val="2"/>
          </rPr>
          <t>Author:</t>
        </r>
        <r>
          <rPr>
            <sz val="9"/>
            <color indexed="81"/>
            <rFont val="Tahoma"/>
            <family val="2"/>
          </rPr>
          <t xml:space="preserve">
AR p. 61, There are, at present, no provisions allowing the Company to reclaim incentive components of remuneration from
Executive Directors and KMP in exceptional circumstances of misstatement of financial results, or of misconduct
resulting in financial loss to the Company.</t>
        </r>
      </text>
    </comment>
    <comment ref="Z76" authorId="0" shapeId="0" xr:uid="{9B70B132-F74E-4E85-8569-6164874131BD}">
      <text>
        <r>
          <rPr>
            <b/>
            <sz val="9"/>
            <color indexed="81"/>
            <rFont val="Tahoma"/>
            <family val="2"/>
          </rPr>
          <t>Author:</t>
        </r>
        <r>
          <rPr>
            <sz val="9"/>
            <color indexed="81"/>
            <rFont val="Tahoma"/>
            <family val="2"/>
          </rPr>
          <t xml:space="preserve">
AR pg 50</t>
        </r>
      </text>
    </comment>
    <comment ref="AA76" authorId="0" shapeId="0" xr:uid="{52252EC4-DCA2-4B99-9D37-E5DF5B9D5BE1}">
      <text>
        <r>
          <rPr>
            <b/>
            <sz val="9"/>
            <color indexed="81"/>
            <rFont val="Tahoma"/>
            <family val="2"/>
          </rPr>
          <t>Author:</t>
        </r>
        <r>
          <rPr>
            <sz val="9"/>
            <color indexed="81"/>
            <rFont val="Tahoma"/>
            <family val="2"/>
          </rPr>
          <t xml:space="preserve">
AR pg 43</t>
        </r>
      </text>
    </comment>
    <comment ref="AC76" authorId="0" shapeId="0" xr:uid="{28EB57B1-DBA6-46B6-914C-CE0C5AC287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E76" authorId="0" shapeId="0" xr:uid="{1D4E2C28-CD5D-45C6-8151-0B9F40580914}">
      <text>
        <r>
          <rPr>
            <b/>
            <sz val="9"/>
            <color indexed="81"/>
            <rFont val="Tahoma"/>
            <family val="2"/>
          </rPr>
          <t>Author:</t>
        </r>
        <r>
          <rPr>
            <sz val="9"/>
            <color indexed="81"/>
            <rFont val="Tahoma"/>
            <family val="2"/>
          </rPr>
          <t xml:space="preserve">
AR pg.42</t>
        </r>
      </text>
    </comment>
    <comment ref="AF76" authorId="0" shapeId="0" xr:uid="{7EAA8190-5434-4326-A9D1-683A7DF81D69}">
      <text>
        <r>
          <rPr>
            <b/>
            <sz val="9"/>
            <color indexed="81"/>
            <rFont val="Tahoma"/>
            <family val="2"/>
          </rPr>
          <t>Author:</t>
        </r>
        <r>
          <rPr>
            <sz val="9"/>
            <color indexed="81"/>
            <rFont val="Tahoma"/>
            <family val="2"/>
          </rPr>
          <t xml:space="preserve">
AR 29</t>
        </r>
      </text>
    </comment>
    <comment ref="AI76" authorId="0" shapeId="0" xr:uid="{0ECE050E-6E28-49FE-ACE3-7FF310954E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"The RC is empowered to withhold or reclaim the variable incentives from the EDs and the KMP
in exceptional circumstances involving material misstatement of financial results or misconduct resulting in financial losses
to the Company"</t>
        </r>
      </text>
    </comment>
    <comment ref="AJ76" authorId="0" shapeId="0" xr:uid="{E2F173D6-0D9C-46FC-87EB-A6A8325B7A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L76" authorId="0" shapeId="0" xr:uid="{BE283B8E-0E76-41D8-870C-5C5244EAA87B}">
      <text>
        <r>
          <rPr>
            <b/>
            <sz val="9"/>
            <color indexed="81"/>
            <rFont val="Tahoma"/>
            <family val="2"/>
          </rPr>
          <t>Author:</t>
        </r>
        <r>
          <rPr>
            <sz val="9"/>
            <color indexed="81"/>
            <rFont val="Tahoma"/>
            <family val="2"/>
          </rPr>
          <t xml:space="preserve">
ar 49</t>
        </r>
      </text>
    </comment>
    <comment ref="AN76" authorId="0" shapeId="0" xr:uid="{0634747A-5463-4392-8494-0C7A0B25BF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t>
        </r>
      </text>
    </comment>
    <comment ref="AO76" authorId="0" shapeId="0" xr:uid="{DABDC44E-C1BA-4F1E-9F75-4F3DD0203300}">
      <text>
        <r>
          <rPr>
            <b/>
            <sz val="9"/>
            <color indexed="81"/>
            <rFont val="Tahoma"/>
            <family val="2"/>
          </rPr>
          <t>Author:</t>
        </r>
        <r>
          <rPr>
            <sz val="9"/>
            <color indexed="81"/>
            <rFont val="Tahoma"/>
            <family val="2"/>
          </rPr>
          <t xml:space="preserve">
AR, pg 43, "There are, at present, no contractual provisions allowing the Company to reclaim incentive components of
remuneration from Executive Directors and executive officers in exceptional circumstances of misstatement of
financial results, or of misconduct resulting in financial loss to the Company"</t>
        </r>
      </text>
    </comment>
    <comment ref="AQ76" authorId="0" shapeId="0" xr:uid="{4EED6D2B-7245-428B-A326-8909E8F0C6DA}">
      <text>
        <r>
          <rPr>
            <b/>
            <sz val="9"/>
            <color indexed="81"/>
            <rFont val="Tahoma"/>
            <family val="2"/>
          </rPr>
          <t>Author:</t>
        </r>
        <r>
          <rPr>
            <sz val="9"/>
            <color indexed="81"/>
            <rFont val="Tahoma"/>
            <family val="2"/>
          </rPr>
          <t xml:space="preserve">
AR, p. 34</t>
        </r>
      </text>
    </comment>
    <comment ref="AR76" authorId="0" shapeId="0" xr:uid="{676836C6-005A-4A0B-B50E-3D0A34CA14B7}">
      <text>
        <r>
          <rPr>
            <b/>
            <sz val="9"/>
            <color indexed="81"/>
            <rFont val="Tahoma"/>
            <family val="2"/>
          </rPr>
          <t>Author:</t>
        </r>
        <r>
          <rPr>
            <sz val="9"/>
            <color indexed="81"/>
            <rFont val="Tahoma"/>
            <family val="2"/>
          </rPr>
          <t xml:space="preserve">
AR,15</t>
        </r>
      </text>
    </comment>
    <comment ref="AU76" authorId="0" shapeId="0" xr:uid="{F3E3D084-D619-4B67-9A64-4C7587AF2BCF}">
      <text>
        <r>
          <rPr>
            <b/>
            <sz val="9"/>
            <color indexed="81"/>
            <rFont val="Tahoma"/>
            <family val="2"/>
          </rPr>
          <t>Author:</t>
        </r>
        <r>
          <rPr>
            <sz val="9"/>
            <color indexed="81"/>
            <rFont val="Tahoma"/>
            <family val="2"/>
          </rPr>
          <t xml:space="preserve">
AR, 41</t>
        </r>
      </text>
    </comment>
    <comment ref="AV76" authorId="0" shapeId="0" xr:uid="{1DA83DA8-1BDD-435C-80A5-AE4584D0FFA4}">
      <text>
        <r>
          <rPr>
            <b/>
            <sz val="9"/>
            <color indexed="81"/>
            <rFont val="Tahoma"/>
            <family val="2"/>
          </rPr>
          <t>Author:</t>
        </r>
        <r>
          <rPr>
            <sz val="9"/>
            <color indexed="81"/>
            <rFont val="Tahoma"/>
            <family val="2"/>
          </rPr>
          <t xml:space="preserve">
AR, 26</t>
        </r>
      </text>
    </comment>
    <comment ref="AW76" authorId="0" shapeId="0" xr:uid="{25DA1C17-FBAF-4D7E-A23A-62B5102674C6}">
      <text>
        <r>
          <rPr>
            <b/>
            <sz val="9"/>
            <color indexed="81"/>
            <rFont val="Tahoma"/>
            <family val="2"/>
          </rPr>
          <t>Author:</t>
        </r>
        <r>
          <rPr>
            <sz val="9"/>
            <color indexed="81"/>
            <rFont val="Tahoma"/>
            <family val="2"/>
          </rPr>
          <t xml:space="preserve">
AR,31</t>
        </r>
      </text>
    </comment>
    <comment ref="AX76" authorId="0" shapeId="0" xr:uid="{9C3855E3-D39C-41A5-884C-68B4DE5B1B97}">
      <text>
        <r>
          <rPr>
            <b/>
            <sz val="9"/>
            <color indexed="81"/>
            <rFont val="Tahoma"/>
            <family val="2"/>
          </rPr>
          <t>Author:</t>
        </r>
        <r>
          <rPr>
            <sz val="9"/>
            <color indexed="81"/>
            <rFont val="Tahoma"/>
            <family val="2"/>
          </rPr>
          <t xml:space="preserve">
AR, 33</t>
        </r>
      </text>
    </comment>
    <comment ref="AY76" authorId="0" shapeId="0" xr:uid="{78E41D16-0356-46EC-9B9B-633CD44E3FEE}">
      <text>
        <r>
          <rPr>
            <b/>
            <sz val="9"/>
            <color indexed="81"/>
            <rFont val="Tahoma"/>
            <family val="2"/>
          </rPr>
          <t>Author:</t>
        </r>
        <r>
          <rPr>
            <sz val="9"/>
            <color indexed="81"/>
            <rFont val="Tahoma"/>
            <family val="2"/>
          </rPr>
          <t xml:space="preserve">
AR, p. 58</t>
        </r>
      </text>
    </comment>
    <comment ref="AZ76" authorId="0" shapeId="0" xr:uid="{6B1A209E-2715-46DB-8864-EB21E1CED9FE}">
      <text>
        <r>
          <rPr>
            <b/>
            <sz val="9"/>
            <color indexed="81"/>
            <rFont val="Tahoma"/>
            <family val="2"/>
          </rPr>
          <t>Author:</t>
        </r>
        <r>
          <rPr>
            <sz val="9"/>
            <color indexed="81"/>
            <rFont val="Tahoma"/>
            <family val="2"/>
          </rPr>
          <t xml:space="preserve">
AR, p. 36</t>
        </r>
      </text>
    </comment>
    <comment ref="BB76" authorId="0" shapeId="0" xr:uid="{C85757E0-E6F4-40C8-A4F8-69FCC7B0D729}">
      <text>
        <r>
          <rPr>
            <b/>
            <sz val="9"/>
            <color indexed="81"/>
            <rFont val="Tahoma"/>
            <family val="2"/>
          </rPr>
          <t>Author:</t>
        </r>
        <r>
          <rPr>
            <sz val="9"/>
            <color indexed="81"/>
            <rFont val="Tahoma"/>
            <family val="2"/>
          </rPr>
          <t xml:space="preserve">
AR, pg 30, "The Company does not make use of contractual provisions to allow the Company to reclaim incentive
components of remuneration from Executive Directors and key management personnel in exceptional
circumstances of misstatement of fi nancial results, or of misconduct resulting in fi nancial loss to the
Company."</t>
        </r>
      </text>
    </comment>
    <comment ref="BC76" authorId="0" shapeId="0" xr:uid="{65056CE5-D636-4064-B6F1-1F4566ABCAB5}">
      <text>
        <r>
          <rPr>
            <b/>
            <sz val="9"/>
            <color indexed="81"/>
            <rFont val="Tahoma"/>
            <family val="2"/>
          </rPr>
          <t>Author:</t>
        </r>
        <r>
          <rPr>
            <sz val="9"/>
            <color indexed="81"/>
            <rFont val="Tahoma"/>
            <family val="2"/>
          </rPr>
          <t xml:space="preserve">
AR, p. 55</t>
        </r>
      </text>
    </comment>
    <comment ref="BD76" authorId="0" shapeId="0" xr:uid="{9DFF3913-A38C-477B-9C49-2B0D6ED58C42}">
      <text>
        <r>
          <rPr>
            <b/>
            <sz val="9"/>
            <color indexed="81"/>
            <rFont val="Tahoma"/>
            <family val="2"/>
          </rPr>
          <t>Author:</t>
        </r>
        <r>
          <rPr>
            <sz val="9"/>
            <color indexed="81"/>
            <rFont val="Tahoma"/>
            <family val="2"/>
          </rPr>
          <t xml:space="preserve">
AR, p. 86</t>
        </r>
      </text>
    </comment>
    <comment ref="BE76" authorId="0" shapeId="0" xr:uid="{D354DBA7-1A3D-4E15-91C9-22B455BBC4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 "The Company does not use contractual provisions to allow the Company to reclaim incentive components
of remuneration from Executive Directors and key management personnel in exceptional circumstances of
misstatement of financial results, or of misconduct resulting in financial loss to the Company"</t>
        </r>
      </text>
    </comment>
    <comment ref="BF76" authorId="0" shapeId="0" xr:uid="{09430BB4-E5C5-440B-B973-E069BE220E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35 "The Company has not adopted the use of contractual provisions in the terms of the contracts of service
of the Executive Directors and key management personnel to reclaim incentive components of their
remuneration paid in prior years in exceptional circumstances of misstatement of financial results, or of
misconduct resulting in financial loss to the Company."</t>
        </r>
      </text>
    </comment>
    <comment ref="BG76" authorId="0" shapeId="0" xr:uid="{7D9CCC13-FBD5-47F4-AABA-D8AF702441A0}">
      <text>
        <r>
          <rPr>
            <b/>
            <sz val="9"/>
            <color indexed="81"/>
            <rFont val="Tahoma"/>
            <family val="2"/>
          </rPr>
          <t>Author:</t>
        </r>
        <r>
          <rPr>
            <sz val="9"/>
            <color indexed="81"/>
            <rFont val="Tahoma"/>
            <family val="2"/>
          </rPr>
          <t xml:space="preserve">
AR p. 68, Clawback Policy: The Compensation Policy provides that in the event of an accounting restatement, the Company shall
be entitled to seek reimbursement from Executives and Directors of any payment made due to erroneous restated data
that would not otherwise have been paid or in exceptional circumstances of misconduct resulting in financial loss to the
Company</t>
        </r>
      </text>
    </comment>
    <comment ref="BH76" authorId="0" shapeId="0" xr:uid="{FB5FE980-05E6-4D37-AB4B-4E6E8BD798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45, https://links.sgx.com/FileOpen/UG%20Healthcare_Annual%20Report%202020.ashx?App=Announcement&amp;FileID=634566</t>
        </r>
      </text>
    </comment>
    <comment ref="BI76" authorId="0" shapeId="0" xr:uid="{7B08F1E0-2150-484E-BDDA-530B4AB78782}">
      <text>
        <r>
          <rPr>
            <b/>
            <sz val="9"/>
            <color indexed="81"/>
            <rFont val="Tahoma"/>
            <family val="2"/>
          </rPr>
          <t>Author:</t>
        </r>
        <r>
          <rPr>
            <sz val="9"/>
            <color indexed="81"/>
            <rFont val="Tahoma"/>
            <family val="2"/>
          </rPr>
          <t xml:space="preserve">
AR p. 45, The Company does not use contractual provisions to allow the Company to reclaim incentive components of remuneration
from Executive Directors and key management personnel in exceptional circumstances of misstatement of financial results
or misconduct resulting in financial loss to the Company</t>
        </r>
      </text>
    </comment>
    <comment ref="BJ76" authorId="0" shapeId="0" xr:uid="{B8A45FE6-C38E-431F-B445-C17E6DEFF6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BK76" authorId="0" shapeId="0" xr:uid="{58C6E14B-3478-453E-9DD1-3CB96AD3E7B3}">
      <text>
        <r>
          <rPr>
            <b/>
            <sz val="9"/>
            <color indexed="81"/>
            <rFont val="Tahoma"/>
            <family val="2"/>
          </rPr>
          <t>Author:</t>
        </r>
        <r>
          <rPr>
            <sz val="9"/>
            <color indexed="81"/>
            <rFont val="Tahoma"/>
            <family val="2"/>
          </rPr>
          <t xml:space="preserve">
Not disclosed</t>
        </r>
      </text>
    </comment>
    <comment ref="BL76" authorId="0" shapeId="0" xr:uid="{FE42BA33-3B33-45F7-A9B1-722BE8E4EA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t>
        </r>
      </text>
    </comment>
    <comment ref="BN76" authorId="0" shapeId="0" xr:uid="{F49FC30F-D151-4039-8688-B5D2446B169E}">
      <text>
        <r>
          <rPr>
            <b/>
            <sz val="9"/>
            <color indexed="81"/>
            <rFont val="Tahoma"/>
            <family val="2"/>
          </rPr>
          <t>Author:</t>
        </r>
        <r>
          <rPr>
            <sz val="9"/>
            <color indexed="81"/>
            <rFont val="Tahoma"/>
            <family val="2"/>
          </rPr>
          <t xml:space="preserve">
AR, p39</t>
        </r>
      </text>
    </comment>
    <comment ref="BO76" authorId="0" shapeId="0" xr:uid="{B50E0A9B-3271-4577-B751-5D263E7B0A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does not currently have in place contractual provisions to allow the Company to reclaim incentive components
of remuneration from executive directors and key management personnel in exceptional circumstances of misstatement of
financial results, or of misconduct resulting in financial loss to the Company
AR p74</t>
        </r>
      </text>
    </comment>
    <comment ref="BQ76" authorId="0" shapeId="0" xr:uid="{8DE9EC00-EB7A-4E95-BFCD-CB14428C6A1E}">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The RC may recommend the Company to consider the use of contractual provisions to allow the Company to reclaim
incentive components of remuneration from Executive Directors and key management personnel in exceptional
circumstances of misstatement of financial results or misconduct resulting in financial loss to the Company.
AR p32
Comment: “may recommend” </t>
        </r>
      </text>
    </comment>
    <comment ref="BT76" authorId="0" shapeId="0" xr:uid="{3BC753F4-8858-40AD-8819-BC034ED99E5D}">
      <text>
        <r>
          <rPr>
            <b/>
            <sz val="9"/>
            <color indexed="81"/>
            <rFont val="Tahoma"/>
            <family val="2"/>
          </rPr>
          <t>Author:</t>
        </r>
        <r>
          <rPr>
            <sz val="9"/>
            <color indexed="81"/>
            <rFont val="Tahoma"/>
            <family val="2"/>
          </rPr>
          <t xml:space="preserve">
AR, p90</t>
        </r>
      </text>
    </comment>
    <comment ref="BU76" authorId="0" shapeId="0" xr:uid="{15B804AB-2D97-4688-87C7-23A5B68E99C0}">
      <text>
        <r>
          <rPr>
            <b/>
            <sz val="9"/>
            <color indexed="81"/>
            <rFont val="Tahoma"/>
            <family val="2"/>
          </rPr>
          <t>Author:</t>
        </r>
        <r>
          <rPr>
            <sz val="9"/>
            <color indexed="81"/>
            <rFont val="Tahoma"/>
            <family val="2"/>
          </rPr>
          <t xml:space="preserve">
AR, p46</t>
        </r>
      </text>
    </comment>
    <comment ref="BV76" authorId="0" shapeId="0" xr:uid="{B4FFC304-B50C-4615-B25F-CC3D9FC72CE0}">
      <text>
        <r>
          <rPr>
            <b/>
            <sz val="9"/>
            <color indexed="81"/>
            <rFont val="Tahoma"/>
            <family val="2"/>
          </rPr>
          <t>Author:</t>
        </r>
        <r>
          <rPr>
            <sz val="9"/>
            <color indexed="81"/>
            <rFont val="Tahoma"/>
            <family val="2"/>
          </rPr>
          <t xml:space="preserve">
AR 64</t>
        </r>
      </text>
    </comment>
    <comment ref="BW76" authorId="0" shapeId="0" xr:uid="{5681E4F2-34DA-4D80-98AF-B2109C096103}">
      <text>
        <r>
          <rPr>
            <b/>
            <sz val="9"/>
            <color indexed="81"/>
            <rFont val="Tahoma"/>
            <family val="2"/>
          </rPr>
          <t>Author:</t>
        </r>
        <r>
          <rPr>
            <sz val="9"/>
            <color indexed="81"/>
            <rFont val="Tahoma"/>
            <family val="2"/>
          </rPr>
          <t xml:space="preserve">
AR, p127</t>
        </r>
      </text>
    </comment>
    <comment ref="BY76" authorId="0" shapeId="0" xr:uid="{53BF44D8-71E8-464C-B1F1-3CD4D9E141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BZ76" authorId="0" shapeId="0" xr:uid="{39DB2111-35AE-4D1A-B1D5-04CF8DF9F6D5}">
      <text>
        <r>
          <rPr>
            <b/>
            <sz val="9"/>
            <color indexed="81"/>
            <rFont val="Tahoma"/>
            <family val="2"/>
          </rPr>
          <t>Author:</t>
        </r>
        <r>
          <rPr>
            <sz val="9"/>
            <color indexed="81"/>
            <rFont val="Tahoma"/>
            <family val="2"/>
          </rPr>
          <t xml:space="preserve">
AR pg 49</t>
        </r>
      </text>
    </comment>
    <comment ref="CA76" authorId="0" shapeId="0" xr:uid="{8B683959-38E3-4AB4-B91D-B5B8BA6A2932}">
      <text>
        <r>
          <rPr>
            <b/>
            <sz val="9"/>
            <color indexed="81"/>
            <rFont val="Tahoma"/>
            <family val="2"/>
          </rPr>
          <t>Author:</t>
        </r>
        <r>
          <rPr>
            <sz val="9"/>
            <color indexed="81"/>
            <rFont val="Tahoma"/>
            <family val="2"/>
          </rPr>
          <t xml:space="preserve">
AR pg 90
Only consider implementing such contractual policy, which suggests that such policies are not in place</t>
        </r>
      </text>
    </comment>
    <comment ref="CC76" authorId="0" shapeId="0" xr:uid="{B06D8DFA-D034-4DEC-8B76-7C04ABC8C3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76" authorId="0" shapeId="0" xr:uid="{21AFC37E-121B-4CC0-9E16-20C74AEA95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F76" authorId="0" shapeId="0" xr:uid="{EEDA593D-DF30-4B87-9C4C-355407C0DCDC}">
      <text>
        <r>
          <rPr>
            <b/>
            <sz val="9"/>
            <color indexed="81"/>
            <rFont val="Tahoma"/>
            <family val="2"/>
          </rPr>
          <t>Author:</t>
        </r>
        <r>
          <rPr>
            <sz val="9"/>
            <color indexed="81"/>
            <rFont val="Tahoma"/>
            <family val="2"/>
          </rPr>
          <t xml:space="preserve">
AR 29</t>
        </r>
      </text>
    </comment>
    <comment ref="CG76" authorId="0" shapeId="0" xr:uid="{869D5073-BBD9-46F2-835B-BEB32B653BDA}">
      <text>
        <r>
          <rPr>
            <b/>
            <sz val="9"/>
            <color indexed="81"/>
            <rFont val="Tahoma"/>
            <family val="2"/>
          </rPr>
          <t>Author:</t>
        </r>
        <r>
          <rPr>
            <sz val="9"/>
            <color indexed="81"/>
            <rFont val="Tahoma"/>
            <family val="2"/>
          </rPr>
          <t xml:space="preserve">
AR pg 95 allows for clawback</t>
        </r>
      </text>
    </comment>
    <comment ref="CH76" authorId="0" shapeId="0" xr:uid="{520A5AFA-B00B-4814-A3DA-E54304D01E8E}">
      <text>
        <r>
          <rPr>
            <b/>
            <sz val="9"/>
            <color indexed="81"/>
            <rFont val="Tahoma"/>
            <family val="2"/>
          </rPr>
          <t>Author:</t>
        </r>
        <r>
          <rPr>
            <sz val="9"/>
            <color indexed="81"/>
            <rFont val="Tahoma"/>
            <family val="2"/>
          </rPr>
          <t xml:space="preserve">
AR 34</t>
        </r>
      </text>
    </comment>
    <comment ref="CI76" authorId="0" shapeId="0" xr:uid="{21B65F7D-BD64-462C-B6D1-9FB06D6991A9}">
      <text>
        <r>
          <rPr>
            <b/>
            <sz val="9"/>
            <color indexed="81"/>
            <rFont val="Tahoma"/>
            <family val="2"/>
          </rPr>
          <t>Author:</t>
        </r>
        <r>
          <rPr>
            <sz val="9"/>
            <color indexed="81"/>
            <rFont val="Tahoma"/>
            <family val="2"/>
          </rPr>
          <t xml:space="preserve">
AR pg 82</t>
        </r>
      </text>
    </comment>
    <comment ref="CJ76" authorId="0" shapeId="0" xr:uid="{889BCBD3-7361-4372-A094-CFF148CED7EB}">
      <text>
        <r>
          <rPr>
            <b/>
            <sz val="9"/>
            <color indexed="81"/>
            <rFont val="Tahoma"/>
            <family val="2"/>
          </rPr>
          <t>Author:</t>
        </r>
        <r>
          <rPr>
            <sz val="9"/>
            <color indexed="81"/>
            <rFont val="Tahoma"/>
            <family val="2"/>
          </rPr>
          <t xml:space="preserve">
ar 45</t>
        </r>
      </text>
    </comment>
    <comment ref="CK76" authorId="0" shapeId="0" xr:uid="{FB3317F4-CF95-453F-8005-D5203C7EFB96}">
      <text>
        <r>
          <rPr>
            <b/>
            <sz val="9"/>
            <color indexed="81"/>
            <rFont val="Tahoma"/>
            <family val="2"/>
          </rPr>
          <t>Author:</t>
        </r>
        <r>
          <rPr>
            <sz val="9"/>
            <color indexed="81"/>
            <rFont val="Tahoma"/>
            <family val="2"/>
          </rPr>
          <t xml:space="preserve">
AR,69</t>
        </r>
      </text>
    </comment>
    <comment ref="CL76" authorId="0" shapeId="0" xr:uid="{D1CEE5FC-847D-4F46-A731-CD3D11C9798E}">
      <text>
        <r>
          <rPr>
            <b/>
            <sz val="9"/>
            <color indexed="81"/>
            <rFont val="Tahoma"/>
            <family val="2"/>
          </rPr>
          <t>Author:</t>
        </r>
        <r>
          <rPr>
            <sz val="9"/>
            <color indexed="81"/>
            <rFont val="Tahoma"/>
            <family val="2"/>
          </rPr>
          <t xml:space="preserve">
ar 46</t>
        </r>
      </text>
    </comment>
    <comment ref="CM76" authorId="0" shapeId="0" xr:uid="{B041AB5B-8029-498B-9F8A-CA39E660107A}">
      <text>
        <r>
          <rPr>
            <b/>
            <sz val="9"/>
            <color indexed="81"/>
            <rFont val="Tahoma"/>
            <family val="2"/>
          </rPr>
          <t>Author:</t>
        </r>
        <r>
          <rPr>
            <sz val="9"/>
            <color indexed="81"/>
            <rFont val="Tahoma"/>
            <family val="2"/>
          </rPr>
          <t xml:space="preserve">
ar 60</t>
        </r>
      </text>
    </comment>
    <comment ref="CN76" authorId="0" shapeId="0" xr:uid="{7578F5AC-C14A-483E-964A-FBE5D6C573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CO76" authorId="0" shapeId="0" xr:uid="{C2443103-E659-45B0-8CA4-E224958EB7E9}">
      <text>
        <r>
          <rPr>
            <b/>
            <sz val="9"/>
            <color indexed="81"/>
            <rFont val="Tahoma"/>
            <family val="2"/>
          </rPr>
          <t>Author:</t>
        </r>
        <r>
          <rPr>
            <sz val="9"/>
            <color indexed="81"/>
            <rFont val="Tahoma"/>
            <family val="2"/>
          </rPr>
          <t xml:space="preserve">
AR, p35. AR only mentions that the company will consider the use of contractual provisions when necessary and that there are no such provisions in place currently</t>
        </r>
      </text>
    </comment>
    <comment ref="CP76" authorId="0" shapeId="0" xr:uid="{2EA2E25E-AE64-4530-8803-F1F90071BB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Q76" authorId="0" shapeId="0" xr:uid="{7DC70A1E-6979-411C-B670-9217A2A31C47}">
      <text>
        <r>
          <rPr>
            <b/>
            <sz val="9"/>
            <color indexed="81"/>
            <rFont val="Tahoma"/>
            <family val="2"/>
          </rPr>
          <t>Author:</t>
        </r>
        <r>
          <rPr>
            <sz val="9"/>
            <color indexed="81"/>
            <rFont val="Tahoma"/>
            <family val="2"/>
          </rPr>
          <t xml:space="preserve">
AR 70</t>
        </r>
      </text>
    </comment>
    <comment ref="CR76" authorId="0" shapeId="0" xr:uid="{E458ADFF-E2B8-49D0-9A59-7CC065B465F9}">
      <text>
        <r>
          <rPr>
            <b/>
            <sz val="9"/>
            <color indexed="81"/>
            <rFont val="Tahoma"/>
            <family val="2"/>
          </rPr>
          <t>Author:</t>
        </r>
        <r>
          <rPr>
            <sz val="9"/>
            <color indexed="81"/>
            <rFont val="Tahoma"/>
            <family val="2"/>
          </rPr>
          <t xml:space="preserve">
AR (pdf), p. 21</t>
        </r>
      </text>
    </comment>
    <comment ref="CS76" authorId="0" shapeId="0" xr:uid="{E10849F4-2CC8-4B29-B8EA-E5061AC876F3}">
      <text>
        <r>
          <rPr>
            <b/>
            <sz val="9"/>
            <color indexed="81"/>
            <rFont val="Tahoma"/>
            <family val="2"/>
          </rPr>
          <t>Author:</t>
        </r>
        <r>
          <rPr>
            <sz val="9"/>
            <color indexed="81"/>
            <rFont val="Tahoma"/>
            <family val="2"/>
          </rPr>
          <t xml:space="preserve">
AR, p. 55</t>
        </r>
      </text>
    </comment>
    <comment ref="CU76" authorId="0" shapeId="0" xr:uid="{A670FAD9-A887-4CED-BE8A-4CD7E45CDB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 "the RC is of the view that it is not necessary to institute
contractual provisions to reclaim incentive components of remuneration from Executive Directors and key management personnel in exceptional circumstances of misstatement of
financial results, or of misconduct resulting in financial loss to the Group"</t>
        </r>
      </text>
    </comment>
    <comment ref="CV76" authorId="0" shapeId="0" xr:uid="{1E8CB6F3-C469-4C6D-A96E-47C41BA4BC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"The Company does not use contractual provisions to allow the Group to reclaim incentive components
of remuneration from Executive Directors and key management personnel in exceptional circumstances
of misstatement of financial results, or of misconduct resulting in financial loss to the Company."</t>
        </r>
      </text>
    </comment>
    <comment ref="CX76" authorId="0" shapeId="0" xr:uid="{FB45492F-492A-4662-B4BC-DCD94BF5A411}">
      <text>
        <r>
          <rPr>
            <b/>
            <sz val="9"/>
            <color indexed="81"/>
            <rFont val="Tahoma"/>
            <family val="2"/>
          </rPr>
          <t>Author:</t>
        </r>
        <r>
          <rPr>
            <sz val="9"/>
            <color indexed="81"/>
            <rFont val="Tahoma"/>
            <family val="2"/>
          </rPr>
          <t xml:space="preserve">
AR, pg 44, "The Company does not have any contractual provisions in the employment contracts for the Company to
reclaim incentive components of remuneration from Executive Director and key management personnel in
exceptional circumstances of misstatement of financial results, or of misconduct resulting in financial loss to
the Company and the Group."</t>
        </r>
      </text>
    </comment>
    <comment ref="CY76" authorId="0" shapeId="0" xr:uid="{06CF3984-7B3B-4C00-B57A-E1FF8BA254C0}">
      <text>
        <r>
          <rPr>
            <b/>
            <sz val="9"/>
            <color indexed="81"/>
            <rFont val="Tahoma"/>
            <family val="2"/>
          </rPr>
          <t>Author:</t>
        </r>
        <r>
          <rPr>
            <sz val="9"/>
            <color indexed="81"/>
            <rFont val="Tahoma"/>
            <family val="2"/>
          </rPr>
          <t xml:space="preserve">
AR pg 97/99</t>
        </r>
      </text>
    </comment>
    <comment ref="CZ76" authorId="0" shapeId="0" xr:uid="{08137DA3-6F49-4D8E-BB5A-26BA9841347C}">
      <text>
        <r>
          <rPr>
            <b/>
            <sz val="9"/>
            <color indexed="81"/>
            <rFont val="Tahoma"/>
            <family val="2"/>
          </rPr>
          <t>Author:</t>
        </r>
        <r>
          <rPr>
            <sz val="9"/>
            <color indexed="81"/>
            <rFont val="Tahoma"/>
            <family val="2"/>
          </rPr>
          <t xml:space="preserve">
AR,79</t>
        </r>
      </text>
    </comment>
    <comment ref="DA76" authorId="0" shapeId="0" xr:uid="{1D81A4DF-7E89-4C9C-8D82-C1F212F241FA}">
      <text>
        <r>
          <rPr>
            <b/>
            <sz val="9"/>
            <color indexed="81"/>
            <rFont val="Tahoma"/>
            <family val="2"/>
          </rPr>
          <t>Author:</t>
        </r>
        <r>
          <rPr>
            <sz val="9"/>
            <color indexed="81"/>
            <rFont val="Tahoma"/>
            <family val="2"/>
          </rPr>
          <t xml:space="preserve">
AR,63</t>
        </r>
      </text>
    </comment>
    <comment ref="DB76" authorId="0" shapeId="0" xr:uid="{AA88816C-757F-4E03-9736-94B1722DDB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C76" authorId="0" shapeId="0" xr:uid="{341543D1-5734-413C-A23C-319E3ED04039}">
      <text>
        <r>
          <rPr>
            <b/>
            <sz val="9"/>
            <color indexed="81"/>
            <rFont val="Tahoma"/>
            <family val="2"/>
          </rPr>
          <t>Author:</t>
        </r>
        <r>
          <rPr>
            <sz val="9"/>
            <color indexed="81"/>
            <rFont val="Tahoma"/>
            <family val="2"/>
          </rPr>
          <t xml:space="preserve">
AR, p. 93
Not disclosed</t>
        </r>
      </text>
    </comment>
    <comment ref="DD76" authorId="0" shapeId="0" xr:uid="{C33F7B06-1FF9-44AC-BA4C-4A4E81FE1143}">
      <text>
        <r>
          <rPr>
            <b/>
            <sz val="9"/>
            <color indexed="81"/>
            <rFont val="Tahoma"/>
            <family val="2"/>
          </rPr>
          <t>Author:</t>
        </r>
        <r>
          <rPr>
            <sz val="9"/>
            <color indexed="81"/>
            <rFont val="Tahoma"/>
            <family val="2"/>
          </rPr>
          <t xml:space="preserve">
AR, p. 63</t>
        </r>
      </text>
    </comment>
    <comment ref="DE76" authorId="0" shapeId="0" xr:uid="{C06676C5-6523-4F42-B833-D43C624BFCD8}">
      <text>
        <r>
          <rPr>
            <b/>
            <sz val="9"/>
            <color indexed="81"/>
            <rFont val="Tahoma"/>
            <family val="2"/>
          </rPr>
          <t>Author:</t>
        </r>
        <r>
          <rPr>
            <sz val="9"/>
            <color indexed="81"/>
            <rFont val="Tahoma"/>
            <family val="2"/>
          </rPr>
          <t xml:space="preserve">
AR,34</t>
        </r>
      </text>
    </comment>
    <comment ref="DF76" authorId="0" shapeId="0" xr:uid="{3730AAF6-C102-470C-A663-FD1811B0AC63}">
      <text>
        <r>
          <rPr>
            <b/>
            <sz val="9"/>
            <color indexed="81"/>
            <rFont val="Tahoma"/>
            <family val="2"/>
          </rPr>
          <t>Author:</t>
        </r>
        <r>
          <rPr>
            <sz val="9"/>
            <color indexed="81"/>
            <rFont val="Tahoma"/>
            <family val="2"/>
          </rPr>
          <t xml:space="preserve">
AR pg 46</t>
        </r>
      </text>
    </comment>
    <comment ref="DG76" authorId="0" shapeId="0" xr:uid="{F68FD669-3833-4E31-9057-7C7A7565B048}">
      <text>
        <r>
          <rPr>
            <b/>
            <sz val="9"/>
            <color indexed="81"/>
            <rFont val="Tahoma"/>
            <family val="2"/>
          </rPr>
          <t>Author:</t>
        </r>
        <r>
          <rPr>
            <sz val="9"/>
            <color indexed="81"/>
            <rFont val="Tahoma"/>
            <family val="2"/>
          </rPr>
          <t xml:space="preserve">
AR, p. 29</t>
        </r>
      </text>
    </comment>
    <comment ref="DH76" authorId="0" shapeId="0" xr:uid="{B54E778A-AE9C-43B0-974C-C0C9319EDF28}">
      <text>
        <r>
          <rPr>
            <b/>
            <sz val="9"/>
            <color indexed="81"/>
            <rFont val="Tahoma"/>
            <family val="2"/>
          </rPr>
          <t>Author:</t>
        </r>
        <r>
          <rPr>
            <sz val="9"/>
            <color indexed="81"/>
            <rFont val="Tahoma"/>
            <family val="2"/>
          </rPr>
          <t xml:space="preserve">
AR pg 20</t>
        </r>
      </text>
    </comment>
    <comment ref="DI76" authorId="0" shapeId="0" xr:uid="{AAB65A2C-F3C3-4F8B-9CFF-A69A62B335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P.76</t>
        </r>
      </text>
    </comment>
    <comment ref="DJ76" authorId="0" shapeId="0" xr:uid="{1D30E968-18DB-401A-8D8E-D9F4B3525A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t>
        </r>
      </text>
    </comment>
    <comment ref="DK76" authorId="0" shapeId="0" xr:uid="{867FA648-6B03-4B0F-8402-C80E2800A41C}">
      <text>
        <r>
          <rPr>
            <b/>
            <sz val="9"/>
            <color indexed="81"/>
            <rFont val="Tahoma"/>
            <family val="2"/>
          </rPr>
          <t>Author:</t>
        </r>
        <r>
          <rPr>
            <sz val="9"/>
            <color indexed="81"/>
            <rFont val="Tahoma"/>
            <family val="2"/>
          </rPr>
          <t xml:space="preserve">
AR pg 112</t>
        </r>
      </text>
    </comment>
    <comment ref="DL76" authorId="0" shapeId="0" xr:uid="{DF9D2183-967C-40D5-BEEA-5A5BA993BEC7}">
      <text>
        <r>
          <rPr>
            <b/>
            <sz val="9"/>
            <color indexed="81"/>
            <rFont val="Tahoma"/>
            <family val="2"/>
          </rPr>
          <t>Author:</t>
        </r>
        <r>
          <rPr>
            <sz val="9"/>
            <color indexed="81"/>
            <rFont val="Tahoma"/>
            <family val="2"/>
          </rPr>
          <t xml:space="preserve">
AR pg 88</t>
        </r>
      </text>
    </comment>
    <comment ref="DM76" authorId="0" shapeId="0" xr:uid="{846DF095-76C0-49F2-AB00-A1620B197F73}">
      <text>
        <r>
          <rPr>
            <b/>
            <sz val="9"/>
            <color indexed="81"/>
            <rFont val="Tahoma"/>
            <family val="2"/>
          </rPr>
          <t>Author:</t>
        </r>
        <r>
          <rPr>
            <sz val="9"/>
            <color indexed="81"/>
            <rFont val="Tahoma"/>
            <family val="2"/>
          </rPr>
          <t xml:space="preserve">
AR, p. 36</t>
        </r>
      </text>
    </comment>
    <comment ref="DO76" authorId="0" shapeId="0" xr:uid="{519DAEA7-D20D-49C4-8B9F-6CFF5DCA787F}">
      <text>
        <r>
          <rPr>
            <b/>
            <sz val="9"/>
            <color indexed="81"/>
            <rFont val="Tahoma"/>
            <family val="2"/>
          </rPr>
          <t>Author:</t>
        </r>
        <r>
          <rPr>
            <sz val="9"/>
            <color indexed="81"/>
            <rFont val="Tahoma"/>
            <family val="2"/>
          </rPr>
          <t xml:space="preserve">
AR p. 68, the RC is of the view that there
is no requirement to institute contractual provisions in the
terms of employment to reclaim incentive components of their
remuneration paid in prior years. There are no lengthy or onerous
removal clauses in the employment contracts.</t>
        </r>
      </text>
    </comment>
    <comment ref="DP76" authorId="0" shapeId="0" xr:uid="{B9C74CED-E45B-45DB-87C2-6B5E135C017E}">
      <text>
        <r>
          <rPr>
            <b/>
            <sz val="9"/>
            <color indexed="81"/>
            <rFont val="Tahoma"/>
            <family val="2"/>
          </rPr>
          <t>Author:</t>
        </r>
        <r>
          <rPr>
            <sz val="9"/>
            <color indexed="81"/>
            <rFont val="Tahoma"/>
            <family val="2"/>
          </rPr>
          <t xml:space="preserve">
AR, p. 94</t>
        </r>
      </text>
    </comment>
    <comment ref="DR76" authorId="0" shapeId="0" xr:uid="{A79F9F68-BC28-4B70-A56A-E7DD6EF57DCB}">
      <text>
        <r>
          <rPr>
            <b/>
            <sz val="9"/>
            <color indexed="81"/>
            <rFont val="Tahoma"/>
            <family val="2"/>
          </rPr>
          <t>Author:</t>
        </r>
        <r>
          <rPr>
            <sz val="9"/>
            <color indexed="81"/>
            <rFont val="Tahoma"/>
            <family val="2"/>
          </rPr>
          <t xml:space="preserve">
AR, p.50: "Currently, the Company does not have and does not deem it appropriate to have, any contractual provisions to
allow the Company to reclaim incentive components of remuneration from the Executive Director and the other
key management personnel</t>
        </r>
        <r>
          <rPr>
            <b/>
            <sz val="9"/>
            <color indexed="81"/>
            <rFont val="Tahoma"/>
            <family val="2"/>
          </rPr>
          <t xml:space="preserve"> in exceptional circumstances</t>
        </r>
        <r>
          <rPr>
            <sz val="9"/>
            <color indexed="81"/>
            <rFont val="Tahoma"/>
            <family val="2"/>
          </rPr>
          <t xml:space="preserve"> of misstatement of  nancial results, or of misconduct
resulting in  nancial loss to the Company."</t>
        </r>
      </text>
    </comment>
    <comment ref="DT76" authorId="0" shapeId="0" xr:uid="{6FC3B519-47E6-40B7-BDBA-D345CACDF1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24, https://links.sgx.com/FileOpen/WTH%20AR%202020.ashx?App=Announcement&amp;FileID=634061</t>
        </r>
      </text>
    </comment>
    <comment ref="DV76" authorId="0" shapeId="0" xr:uid="{0823FCD9-ED84-42DA-95EB-ED7B66405CE7}">
      <text>
        <r>
          <rPr>
            <b/>
            <sz val="9"/>
            <color indexed="81"/>
            <rFont val="Tahoma"/>
            <family val="2"/>
          </rPr>
          <t>Author:</t>
        </r>
        <r>
          <rPr>
            <sz val="9"/>
            <color indexed="81"/>
            <rFont val="Tahoma"/>
            <family val="2"/>
          </rPr>
          <t xml:space="preserve">
AR pg.44</t>
        </r>
      </text>
    </comment>
    <comment ref="DY76" authorId="0" shapeId="0" xr:uid="{1C1140C9-A1BE-494A-B52B-735808F0DA99}">
      <text>
        <r>
          <rPr>
            <b/>
            <sz val="9"/>
            <color indexed="81"/>
            <rFont val="Tahoma"/>
            <family val="2"/>
          </rPr>
          <t>Author:</t>
        </r>
        <r>
          <rPr>
            <sz val="9"/>
            <color indexed="81"/>
            <rFont val="Tahoma"/>
            <family val="2"/>
          </rPr>
          <t xml:space="preserve">
AR 30</t>
        </r>
      </text>
    </comment>
    <comment ref="EA76" authorId="0" shapeId="0" xr:uid="{37A12214-5527-482A-92FD-BB12DD1CB36A}">
      <text>
        <r>
          <rPr>
            <b/>
            <sz val="9"/>
            <color indexed="81"/>
            <rFont val="Tahoma"/>
            <family val="2"/>
          </rPr>
          <t>Author:</t>
        </r>
        <r>
          <rPr>
            <sz val="9"/>
            <color indexed="81"/>
            <rFont val="Tahoma"/>
            <family val="2"/>
          </rPr>
          <t xml:space="preserve">
AR 34</t>
        </r>
      </text>
    </comment>
    <comment ref="EB76" authorId="0" shapeId="0" xr:uid="{701696D4-B429-47B5-80BB-CA0B77A6EE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EC76" authorId="0" shapeId="0" xr:uid="{51D1E250-63B5-465C-8D59-4609BAAA1D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t>
        </r>
      </text>
    </comment>
    <comment ref="ED76" authorId="0" shapeId="0" xr:uid="{F63D93DB-B613-4D68-AB2C-D5A80E7119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E77" authorId="0" shapeId="0" xr:uid="{881B4CE5-7337-429D-9DFA-77B0667D35AC}">
      <text>
        <r>
          <rPr>
            <b/>
            <sz val="9"/>
            <color indexed="81"/>
            <rFont val="Tahoma"/>
            <family val="2"/>
          </rPr>
          <t>Author:</t>
        </r>
        <r>
          <rPr>
            <sz val="9"/>
            <color indexed="81"/>
            <rFont val="Tahoma"/>
            <family val="2"/>
          </rPr>
          <t xml:space="preserve">
AR pg.21</t>
        </r>
      </text>
    </comment>
    <comment ref="F77" authorId="0" shapeId="0" xr:uid="{A6686026-31CC-4D43-A19C-AC23BE64ABC8}">
      <text>
        <r>
          <rPr>
            <b/>
            <sz val="9"/>
            <color indexed="81"/>
            <rFont val="Tahoma"/>
            <family val="2"/>
          </rPr>
          <t>Author:</t>
        </r>
        <r>
          <rPr>
            <sz val="9"/>
            <color indexed="81"/>
            <rFont val="Tahoma"/>
            <family val="2"/>
          </rPr>
          <t xml:space="preserve">
AR pg.34</t>
        </r>
      </text>
    </comment>
    <comment ref="G77" authorId="0" shapeId="0" xr:uid="{2AA4C921-E2BA-4230-A611-3ABB54AEE7D1}">
      <text>
        <r>
          <rPr>
            <b/>
            <sz val="9"/>
            <color indexed="81"/>
            <rFont val="Tahoma"/>
            <family val="2"/>
          </rPr>
          <t>Author:</t>
        </r>
        <r>
          <rPr>
            <sz val="9"/>
            <color indexed="81"/>
            <rFont val="Tahoma"/>
            <family val="2"/>
          </rPr>
          <t xml:space="preserve">
AR pg.22</t>
        </r>
      </text>
    </comment>
    <comment ref="I77" authorId="0" shapeId="0" xr:uid="{B54A45E0-DA62-4758-9485-DA4B57EC6E09}">
      <text>
        <r>
          <rPr>
            <b/>
            <sz val="9"/>
            <color indexed="81"/>
            <rFont val="Tahoma"/>
            <family val="2"/>
          </rPr>
          <t>Author:</t>
        </r>
        <r>
          <rPr>
            <sz val="9"/>
            <color indexed="81"/>
            <rFont val="Tahoma"/>
            <family val="2"/>
          </rPr>
          <t xml:space="preserve">
AR pg.67</t>
        </r>
      </text>
    </comment>
    <comment ref="J77" authorId="0" shapeId="0" xr:uid="{054A8D2C-FE29-4122-A976-38F311B0DB97}">
      <text>
        <r>
          <rPr>
            <b/>
            <sz val="9"/>
            <color indexed="81"/>
            <rFont val="Tahoma"/>
            <family val="2"/>
          </rPr>
          <t>Author:</t>
        </r>
        <r>
          <rPr>
            <sz val="9"/>
            <color indexed="81"/>
            <rFont val="Tahoma"/>
            <family val="2"/>
          </rPr>
          <t xml:space="preserve">
AR pg.31</t>
        </r>
      </text>
    </comment>
    <comment ref="K77" authorId="0" shapeId="0" xr:uid="{025D3882-5A96-434F-AE1E-66CDF94362E1}">
      <text>
        <r>
          <rPr>
            <b/>
            <sz val="9"/>
            <color indexed="81"/>
            <rFont val="Tahoma"/>
            <family val="2"/>
          </rPr>
          <t>Author:</t>
        </r>
        <r>
          <rPr>
            <sz val="9"/>
            <color indexed="81"/>
            <rFont val="Tahoma"/>
            <family val="2"/>
          </rPr>
          <t xml:space="preserve">
AR pg.23</t>
        </r>
      </text>
    </comment>
    <comment ref="Q77" authorId="0" shapeId="0" xr:uid="{3AEFFD65-155F-483C-8F9F-8822E15F3D09}">
      <text>
        <r>
          <rPr>
            <b/>
            <sz val="9"/>
            <color indexed="81"/>
            <rFont val="Tahoma"/>
            <family val="2"/>
          </rPr>
          <t>Author:</t>
        </r>
        <r>
          <rPr>
            <sz val="9"/>
            <color indexed="81"/>
            <rFont val="Tahoma"/>
            <family val="2"/>
          </rPr>
          <t xml:space="preserve">
AR, p96</t>
        </r>
      </text>
    </comment>
    <comment ref="R77" authorId="0" shapeId="0" xr:uid="{EE3289ED-F502-4B9B-B534-D563D2E86E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T77" authorId="0" shapeId="0" xr:uid="{520B63DC-E040-48DD-ADF3-427FBD7B8D2F}">
      <text>
        <r>
          <rPr>
            <b/>
            <sz val="9"/>
            <color indexed="81"/>
            <rFont val="Tahoma"/>
            <family val="2"/>
          </rPr>
          <t>Author:</t>
        </r>
        <r>
          <rPr>
            <sz val="9"/>
            <color indexed="81"/>
            <rFont val="Tahoma"/>
            <family val="2"/>
          </rPr>
          <t xml:space="preserve">
AR pg.60</t>
        </r>
      </text>
    </comment>
    <comment ref="U77" authorId="0" shapeId="0" xr:uid="{8D2A9BEF-8DA6-4537-B1BE-B095A3FC261D}">
      <text>
        <r>
          <rPr>
            <b/>
            <sz val="9"/>
            <color indexed="81"/>
            <rFont val="Tahoma"/>
            <family val="2"/>
          </rPr>
          <t>Author:</t>
        </r>
        <r>
          <rPr>
            <sz val="9"/>
            <color indexed="81"/>
            <rFont val="Tahoma"/>
            <family val="2"/>
          </rPr>
          <t xml:space="preserve">
AR pg 63</t>
        </r>
      </text>
    </comment>
    <comment ref="V77" authorId="0" shapeId="0" xr:uid="{776F544A-7B81-4E87-9CEC-398E986A8ECE}">
      <text>
        <r>
          <rPr>
            <b/>
            <sz val="9"/>
            <color indexed="81"/>
            <rFont val="Tahoma"/>
            <family val="2"/>
          </rPr>
          <t>Author:</t>
        </r>
        <r>
          <rPr>
            <sz val="9"/>
            <color indexed="81"/>
            <rFont val="Tahoma"/>
            <family val="2"/>
          </rPr>
          <t xml:space="preserve">
AR pg 62</t>
        </r>
      </text>
    </comment>
    <comment ref="W77" authorId="0" shapeId="0" xr:uid="{DB6DF976-B0F5-46F2-84E7-6D00A09809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X77" authorId="0" shapeId="0" xr:uid="{ECAAA4B3-481C-4483-A28E-E0C361F469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Z77" authorId="0" shapeId="0" xr:uid="{45923AEC-8F60-475B-9C9B-990FF70AF2C8}">
      <text>
        <r>
          <rPr>
            <b/>
            <sz val="9"/>
            <color indexed="81"/>
            <rFont val="Tahoma"/>
            <family val="2"/>
          </rPr>
          <t>Author:</t>
        </r>
        <r>
          <rPr>
            <sz val="9"/>
            <color indexed="81"/>
            <rFont val="Tahoma"/>
            <family val="2"/>
          </rPr>
          <t xml:space="preserve">
AR pg 47</t>
        </r>
      </text>
    </comment>
    <comment ref="AA77" authorId="0" shapeId="0" xr:uid="{9AB31B72-1B4F-4284-AA2E-5EB8FD20DC55}">
      <text>
        <r>
          <rPr>
            <b/>
            <sz val="9"/>
            <color indexed="81"/>
            <rFont val="Tahoma"/>
            <family val="2"/>
          </rPr>
          <t>Author:</t>
        </r>
        <r>
          <rPr>
            <sz val="9"/>
            <color indexed="81"/>
            <rFont val="Tahoma"/>
            <family val="2"/>
          </rPr>
          <t xml:space="preserve">
AR pg 42 doesn’t provide sufficient info wrt expert adv</t>
        </r>
      </text>
    </comment>
    <comment ref="AB77" authorId="0" shapeId="0" xr:uid="{4F842367-CA71-43C5-A6C9-31F35B4927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P.34-36</t>
        </r>
      </text>
    </comment>
    <comment ref="AC77" authorId="0" shapeId="0" xr:uid="{47CD2114-4066-4DF7-BE2D-7FC8ED7175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F77" authorId="0" shapeId="0" xr:uid="{BDC208B6-FBAE-4015-ACFE-CFE151AF2C94}">
      <text>
        <r>
          <rPr>
            <b/>
            <sz val="9"/>
            <color indexed="81"/>
            <rFont val="Tahoma"/>
            <family val="2"/>
          </rPr>
          <t>Author:</t>
        </r>
        <r>
          <rPr>
            <sz val="9"/>
            <color indexed="81"/>
            <rFont val="Tahoma"/>
            <family val="2"/>
          </rPr>
          <t xml:space="preserve">
AR 28</t>
        </r>
      </text>
    </comment>
    <comment ref="AJ77" authorId="0" shapeId="0" xr:uid="{EB0E53A2-E293-48BD-868E-5789E6E1C2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K77" authorId="0" shapeId="0" xr:uid="{CC2E2F26-AAA8-42FB-A44D-10DA9AF2E9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 mentions that the current remuneration level and mix was designed by Mercer Singapore</t>
        </r>
      </text>
    </comment>
    <comment ref="AM77" authorId="2" shapeId="0" xr:uid="{3CFAC694-E961-48F3-9AE4-760273E449E7}">
      <text>
        <r>
          <rPr>
            <b/>
            <sz val="9"/>
            <color indexed="81"/>
            <rFont val="Tahoma"/>
            <family val="2"/>
          </rPr>
          <t>hongw:</t>
        </r>
        <r>
          <rPr>
            <sz val="9"/>
            <color indexed="81"/>
            <rFont val="Tahoma"/>
            <family val="2"/>
          </rPr>
          <t xml:space="preserve">
AR, p52</t>
        </r>
      </text>
    </comment>
    <comment ref="AN77" authorId="0" shapeId="0" xr:uid="{C1C35181-8958-43B3-9892-2B1C4AECB6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P.117</t>
        </r>
      </text>
    </comment>
    <comment ref="AO77" authorId="0" shapeId="0" xr:uid="{ADA6A597-F067-4B4A-9AF0-5190AB1F8DF3}">
      <text>
        <r>
          <rPr>
            <b/>
            <sz val="9"/>
            <color indexed="81"/>
            <rFont val="Tahoma"/>
            <family val="2"/>
          </rPr>
          <t>Author:</t>
        </r>
        <r>
          <rPr>
            <sz val="9"/>
            <color indexed="81"/>
            <rFont val="Tahoma"/>
            <family val="2"/>
          </rPr>
          <t xml:space="preserve">
AR, pg 42, "The Board has
not engaged any external remuneration consultant to advise on remuneration matters for FY2020"</t>
        </r>
      </text>
    </comment>
    <comment ref="AP77" authorId="0" shapeId="0" xr:uid="{58AC43D6-9786-45CF-BBED-421F3CD53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Q77" authorId="0" shapeId="0" xr:uid="{87A504B0-C1A2-43A8-AFDD-AC0B881DD106}">
      <text>
        <r>
          <rPr>
            <b/>
            <sz val="9"/>
            <color indexed="81"/>
            <rFont val="Tahoma"/>
            <family val="2"/>
          </rPr>
          <t>Author:</t>
        </r>
        <r>
          <rPr>
            <sz val="9"/>
            <color indexed="81"/>
            <rFont val="Tahoma"/>
            <family val="2"/>
          </rPr>
          <t xml:space="preserve">
AR, p. 34</t>
        </r>
      </text>
    </comment>
    <comment ref="AR77" authorId="0" shapeId="0" xr:uid="{E9331E71-8E6C-4206-89CF-4D446534ECB0}">
      <text>
        <r>
          <rPr>
            <b/>
            <sz val="9"/>
            <color indexed="81"/>
            <rFont val="Tahoma"/>
            <family val="2"/>
          </rPr>
          <t>Author:</t>
        </r>
        <r>
          <rPr>
            <sz val="9"/>
            <color indexed="81"/>
            <rFont val="Tahoma"/>
            <family val="2"/>
          </rPr>
          <t xml:space="preserve">
AR,15</t>
        </r>
      </text>
    </comment>
    <comment ref="AS77" authorId="0" shapeId="0" xr:uid="{B6DEDBDD-679C-4208-987D-7526E3CD4B2B}">
      <text>
        <r>
          <rPr>
            <b/>
            <sz val="9"/>
            <color indexed="81"/>
            <rFont val="Tahoma"/>
            <family val="2"/>
          </rPr>
          <t>Author:</t>
        </r>
        <r>
          <rPr>
            <sz val="9"/>
            <color indexed="81"/>
            <rFont val="Tahoma"/>
            <family val="2"/>
          </rPr>
          <t xml:space="preserve">
AR, pg 26, "The members of the RC are familiar with executive compensation matters as they manage their own businesses
and/or are holding other directorships, and therefore do not currently need the assistance of an external expert"</t>
        </r>
      </text>
    </comment>
    <comment ref="AT77" authorId="0" shapeId="0" xr:uid="{13ACBE1E-A53B-464D-A270-0F9EFD36F8A5}">
      <text>
        <r>
          <rPr>
            <b/>
            <sz val="9"/>
            <color indexed="81"/>
            <rFont val="Tahoma"/>
            <family val="2"/>
          </rPr>
          <t>Author:</t>
        </r>
        <r>
          <rPr>
            <sz val="9"/>
            <color indexed="81"/>
            <rFont val="Tahoma"/>
            <family val="2"/>
          </rPr>
          <t xml:space="preserve">
AR, governance report, pg 21</t>
        </r>
      </text>
    </comment>
    <comment ref="AU77" authorId="0" shapeId="0" xr:uid="{2B6C963D-F5B3-4932-947A-77F4C7330D4B}">
      <text>
        <r>
          <rPr>
            <b/>
            <sz val="9"/>
            <color indexed="81"/>
            <rFont val="Tahoma"/>
            <family val="2"/>
          </rPr>
          <t>Author:</t>
        </r>
        <r>
          <rPr>
            <sz val="9"/>
            <color indexed="81"/>
            <rFont val="Tahoma"/>
            <family val="2"/>
          </rPr>
          <t xml:space="preserve">
AR, 40</t>
        </r>
      </text>
    </comment>
    <comment ref="AV77" authorId="0" shapeId="0" xr:uid="{F5E8B50A-5C57-49ED-88AB-6EA27243BA37}">
      <text>
        <r>
          <rPr>
            <b/>
            <sz val="9"/>
            <color indexed="81"/>
            <rFont val="Tahoma"/>
            <family val="2"/>
          </rPr>
          <t>Author:</t>
        </r>
        <r>
          <rPr>
            <sz val="9"/>
            <color indexed="81"/>
            <rFont val="Tahoma"/>
            <family val="2"/>
          </rPr>
          <t xml:space="preserve">
AR, 26</t>
        </r>
      </text>
    </comment>
    <comment ref="AW77" authorId="0" shapeId="0" xr:uid="{CC3B0B81-7C9D-4B17-93FE-942E4067D4F4}">
      <text>
        <r>
          <rPr>
            <b/>
            <sz val="9"/>
            <color indexed="81"/>
            <rFont val="Tahoma"/>
            <family val="2"/>
          </rPr>
          <t>Author:</t>
        </r>
        <r>
          <rPr>
            <sz val="9"/>
            <color indexed="81"/>
            <rFont val="Tahoma"/>
            <family val="2"/>
          </rPr>
          <t xml:space="preserve">
AR,31</t>
        </r>
      </text>
    </comment>
    <comment ref="AX77" authorId="0" shapeId="0" xr:uid="{D2AD0135-12CD-44F6-BBEF-8D0C3A171A77}">
      <text>
        <r>
          <rPr>
            <b/>
            <sz val="9"/>
            <color indexed="81"/>
            <rFont val="Tahoma"/>
            <family val="2"/>
          </rPr>
          <t>Author:</t>
        </r>
        <r>
          <rPr>
            <sz val="9"/>
            <color indexed="81"/>
            <rFont val="Tahoma"/>
            <family val="2"/>
          </rPr>
          <t xml:space="preserve">
AR, 31</t>
        </r>
      </text>
    </comment>
    <comment ref="AY77" authorId="0" shapeId="0" xr:uid="{A76F5F1F-C70C-4085-AED8-A2D4F432609C}">
      <text>
        <r>
          <rPr>
            <b/>
            <sz val="9"/>
            <color indexed="81"/>
            <rFont val="Tahoma"/>
            <family val="2"/>
          </rPr>
          <t>Author:</t>
        </r>
        <r>
          <rPr>
            <sz val="9"/>
            <color indexed="81"/>
            <rFont val="Tahoma"/>
            <family val="2"/>
          </rPr>
          <t xml:space="preserve">
AR, p. 56</t>
        </r>
      </text>
    </comment>
    <comment ref="BB77" authorId="0" shapeId="0" xr:uid="{3CBDCD98-6113-4246-BF98-140D53235B37}">
      <text>
        <r>
          <rPr>
            <b/>
            <sz val="9"/>
            <color indexed="81"/>
            <rFont val="Tahoma"/>
            <family val="2"/>
          </rPr>
          <t>Author:</t>
        </r>
        <r>
          <rPr>
            <sz val="9"/>
            <color indexed="81"/>
            <rFont val="Tahoma"/>
            <family val="2"/>
          </rPr>
          <t xml:space="preserve">
AR, pg 29, " During FY2020, no
external remuneration consultant has been engaged."</t>
        </r>
      </text>
    </comment>
    <comment ref="BC77" authorId="0" shapeId="0" xr:uid="{C5F59F66-687E-402B-A86A-D35F24FEA99C}">
      <text>
        <r>
          <rPr>
            <b/>
            <sz val="9"/>
            <color indexed="81"/>
            <rFont val="Tahoma"/>
            <family val="2"/>
          </rPr>
          <t>Author:</t>
        </r>
        <r>
          <rPr>
            <sz val="9"/>
            <color indexed="81"/>
            <rFont val="Tahoma"/>
            <family val="2"/>
          </rPr>
          <t xml:space="preserve">
AR, p. 53</t>
        </r>
      </text>
    </comment>
    <comment ref="BD77" authorId="0" shapeId="0" xr:uid="{350FF2EE-A926-4B97-8DD2-2AAC7CA76CCE}">
      <text>
        <r>
          <rPr>
            <b/>
            <sz val="9"/>
            <color indexed="81"/>
            <rFont val="Tahoma"/>
            <family val="2"/>
          </rPr>
          <t>Author:</t>
        </r>
        <r>
          <rPr>
            <sz val="9"/>
            <color indexed="81"/>
            <rFont val="Tahoma"/>
            <family val="2"/>
          </rPr>
          <t xml:space="preserve">
AR, p. 80</t>
        </r>
      </text>
    </comment>
    <comment ref="BH77" authorId="0" shapeId="0" xr:uid="{E4FED2B9-F0B0-40CC-9F5E-4CDB1F3028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43, https://links.sgx.com/FileOpen/UG%20Healthcare_Annual%20Report%202020.ashx?App=Announcement&amp;FileID=634566</t>
        </r>
      </text>
    </comment>
    <comment ref="BI77" authorId="0" shapeId="0" xr:uid="{42618851-2CB3-4728-A15E-E6629D4504F3}">
      <text>
        <r>
          <rPr>
            <b/>
            <sz val="9"/>
            <color indexed="81"/>
            <rFont val="Tahoma"/>
            <family val="2"/>
          </rPr>
          <t>Author:</t>
        </r>
        <r>
          <rPr>
            <sz val="9"/>
            <color indexed="81"/>
            <rFont val="Tahoma"/>
            <family val="2"/>
          </rPr>
          <t xml:space="preserve">
AR p. 45, The RC, in considering the remuneration of all Directors, has not sought external advice nor appointed remuneration
consultants.
</t>
        </r>
      </text>
    </comment>
    <comment ref="BJ77" authorId="0" shapeId="0" xr:uid="{6C179C49-72D4-4ED4-956E-D668FF9058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t>
        </r>
      </text>
    </comment>
    <comment ref="BK77" authorId="0" shapeId="0" xr:uid="{A27DCED9-41F2-4EF0-B515-AE8F543E2080}">
      <text>
        <r>
          <rPr>
            <b/>
            <sz val="9"/>
            <color indexed="81"/>
            <rFont val="Tahoma"/>
            <family val="2"/>
          </rPr>
          <t>Author:</t>
        </r>
        <r>
          <rPr>
            <sz val="9"/>
            <color indexed="81"/>
            <rFont val="Tahoma"/>
            <family val="2"/>
          </rPr>
          <t xml:space="preserve">
AR, p. 75</t>
        </r>
      </text>
    </comment>
    <comment ref="BL77" authorId="0" shapeId="0" xr:uid="{964336D3-B8E6-43D8-A1B1-AE0F0D797B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t>
        </r>
      </text>
    </comment>
    <comment ref="BM77" authorId="0" shapeId="0" xr:uid="{963C37CC-B1B8-46E7-8509-424038431202}">
      <text>
        <r>
          <rPr>
            <b/>
            <sz val="9"/>
            <color indexed="81"/>
            <rFont val="Tahoma"/>
            <family val="2"/>
          </rPr>
          <t>Author:</t>
        </r>
        <r>
          <rPr>
            <sz val="9"/>
            <color indexed="81"/>
            <rFont val="Tahoma"/>
            <family val="2"/>
          </rPr>
          <t xml:space="preserve">
AR, p50</t>
        </r>
      </text>
    </comment>
    <comment ref="BO77" authorId="0" shapeId="0" xr:uid="{09DBF73F-C7BF-45E9-9EEE-AC1C3A82B1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Remuneration Committee did not appoint any
remuneration consultants in FY2020, having last done so in the previous financial year ended 31 March 2019 (“FY2019”).
AR p72</t>
        </r>
      </text>
    </comment>
    <comment ref="BR77" authorId="0" shapeId="0" xr:uid="{D2D09C33-329B-4C0D-AB8A-BF113B248AAB}">
      <text>
        <r>
          <rPr>
            <b/>
            <sz val="9"/>
            <color indexed="81"/>
            <rFont val="Tahoma"/>
            <family val="2"/>
          </rPr>
          <t>Author:</t>
        </r>
        <r>
          <rPr>
            <sz val="9"/>
            <color indexed="81"/>
            <rFont val="Tahoma"/>
            <family val="2"/>
          </rPr>
          <t xml:space="preserve">
Used benchmarking references</t>
        </r>
      </text>
    </comment>
    <comment ref="BU77" authorId="0" shapeId="0" xr:uid="{4F86DB94-B0BB-4A45-AD49-518A955C15A4}">
      <text>
        <r>
          <rPr>
            <b/>
            <sz val="9"/>
            <color indexed="81"/>
            <rFont val="Tahoma"/>
            <family val="2"/>
          </rPr>
          <t>Author:</t>
        </r>
        <r>
          <rPr>
            <sz val="9"/>
            <color indexed="81"/>
            <rFont val="Tahoma"/>
            <family val="2"/>
          </rPr>
          <t xml:space="preserve">
AR, p43</t>
        </r>
      </text>
    </comment>
    <comment ref="BV77" authorId="0" shapeId="0" xr:uid="{765E63AE-D7AC-425F-B255-CF19D939D098}">
      <text>
        <r>
          <rPr>
            <b/>
            <sz val="9"/>
            <color indexed="81"/>
            <rFont val="Tahoma"/>
            <family val="2"/>
          </rPr>
          <t>Author:</t>
        </r>
        <r>
          <rPr>
            <sz val="9"/>
            <color indexed="81"/>
            <rFont val="Tahoma"/>
            <family val="2"/>
          </rPr>
          <t xml:space="preserve">
AR 65, used surveys from AON Hewitt McDonald
</t>
        </r>
      </text>
    </comment>
    <comment ref="BY77" authorId="0" shapeId="0" xr:uid="{1A3AFA3C-D73A-455D-8FC5-C1D1213821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BZ77" authorId="0" shapeId="0" xr:uid="{E5028BCB-9455-4F83-A766-7BA4AB1A883D}">
      <text>
        <r>
          <rPr>
            <b/>
            <sz val="9"/>
            <color indexed="81"/>
            <rFont val="Tahoma"/>
            <family val="2"/>
          </rPr>
          <t>Author:</t>
        </r>
        <r>
          <rPr>
            <sz val="9"/>
            <color indexed="81"/>
            <rFont val="Tahoma"/>
            <family val="2"/>
          </rPr>
          <t xml:space="preserve">
AR pg 49</t>
        </r>
      </text>
    </comment>
    <comment ref="CA77" authorId="0" shapeId="0" xr:uid="{1D46FDEB-0CCB-4E7C-838D-4956777B10D9}">
      <text>
        <r>
          <rPr>
            <b/>
            <sz val="9"/>
            <color indexed="81"/>
            <rFont val="Tahoma"/>
            <family val="2"/>
          </rPr>
          <t>Author:</t>
        </r>
        <r>
          <rPr>
            <sz val="9"/>
            <color indexed="81"/>
            <rFont val="Tahoma"/>
            <family val="2"/>
          </rPr>
          <t xml:space="preserve">
AR pg 89</t>
        </r>
      </text>
    </comment>
    <comment ref="CB77" authorId="0" shapeId="0" xr:uid="{C8FDC330-39EC-4313-957B-D17CCBB50CBB}">
      <text>
        <r>
          <rPr>
            <b/>
            <sz val="9"/>
            <color indexed="81"/>
            <rFont val="Tahoma"/>
            <family val="2"/>
          </rPr>
          <t>Author:</t>
        </r>
        <r>
          <rPr>
            <sz val="9"/>
            <color indexed="81"/>
            <rFont val="Tahoma"/>
            <family val="2"/>
          </rPr>
          <t xml:space="preserve">
AR pg.197</t>
        </r>
      </text>
    </comment>
    <comment ref="CC77" authorId="0" shapeId="0" xr:uid="{A16A8EBE-7C38-476C-B93B-5189E309DA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77" authorId="0" shapeId="0" xr:uid="{801798D5-6A2C-4F10-B9BB-4F196F2C9D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E77" authorId="0" shapeId="0" xr:uid="{5BDB2F94-A1BF-4DE1-885E-87FF6AE67466}">
      <text>
        <r>
          <rPr>
            <b/>
            <sz val="9"/>
            <color indexed="81"/>
            <rFont val="Tahoma"/>
            <family val="2"/>
          </rPr>
          <t>Author:</t>
        </r>
        <r>
          <rPr>
            <sz val="9"/>
            <color indexed="81"/>
            <rFont val="Tahoma"/>
            <family val="2"/>
          </rPr>
          <t xml:space="preserve">
AR pg 56</t>
        </r>
      </text>
    </comment>
    <comment ref="CF77" authorId="0" shapeId="0" xr:uid="{58552819-F435-45F5-82DC-B2A96D18FC0F}">
      <text>
        <r>
          <rPr>
            <b/>
            <sz val="9"/>
            <color indexed="81"/>
            <rFont val="Tahoma"/>
            <family val="2"/>
          </rPr>
          <t>Author:</t>
        </r>
        <r>
          <rPr>
            <sz val="9"/>
            <color indexed="81"/>
            <rFont val="Tahoma"/>
            <family val="2"/>
          </rPr>
          <t xml:space="preserve">
AR 29</t>
        </r>
      </text>
    </comment>
    <comment ref="CG77" authorId="0" shapeId="0" xr:uid="{760CF7AE-8E26-41AB-9C81-4C13815919CC}">
      <text>
        <r>
          <rPr>
            <b/>
            <sz val="9"/>
            <color indexed="81"/>
            <rFont val="Tahoma"/>
            <family val="2"/>
          </rPr>
          <t>Author:</t>
        </r>
        <r>
          <rPr>
            <sz val="9"/>
            <color indexed="81"/>
            <rFont val="Tahoma"/>
            <family val="2"/>
          </rPr>
          <t xml:space="preserve">
AR pg 93</t>
        </r>
      </text>
    </comment>
    <comment ref="CH77" authorId="0" shapeId="0" xr:uid="{D17A97A2-25A8-44E1-924E-C3514864FA97}">
      <text>
        <r>
          <rPr>
            <b/>
            <sz val="9"/>
            <color indexed="81"/>
            <rFont val="Tahoma"/>
            <family val="2"/>
          </rPr>
          <t>Author:</t>
        </r>
        <r>
          <rPr>
            <sz val="9"/>
            <color indexed="81"/>
            <rFont val="Tahoma"/>
            <family val="2"/>
          </rPr>
          <t xml:space="preserve">
AR 33</t>
        </r>
      </text>
    </comment>
    <comment ref="CI77" authorId="0" shapeId="0" xr:uid="{665828C7-CE49-476A-AB88-B9063C61428E}">
      <text>
        <r>
          <rPr>
            <b/>
            <sz val="9"/>
            <color indexed="81"/>
            <rFont val="Tahoma"/>
            <family val="2"/>
          </rPr>
          <t>Author:</t>
        </r>
        <r>
          <rPr>
            <sz val="9"/>
            <color indexed="81"/>
            <rFont val="Tahoma"/>
            <family val="2"/>
          </rPr>
          <t xml:space="preserve">
AR pg 81 only states that they may be engaged if required</t>
        </r>
      </text>
    </comment>
    <comment ref="CK77" authorId="0" shapeId="0" xr:uid="{34E1766E-58AF-4737-9070-7722DDFBCFD5}">
      <text>
        <r>
          <rPr>
            <b/>
            <sz val="9"/>
            <color indexed="81"/>
            <rFont val="Tahoma"/>
            <family val="2"/>
          </rPr>
          <t>Author:</t>
        </r>
        <r>
          <rPr>
            <sz val="9"/>
            <color indexed="81"/>
            <rFont val="Tahoma"/>
            <family val="2"/>
          </rPr>
          <t xml:space="preserve">
AR,67</t>
        </r>
      </text>
    </comment>
    <comment ref="CN77" authorId="0" shapeId="0" xr:uid="{03BA9F7A-69D0-4B86-9F6B-CE811482E6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CO77" authorId="0" shapeId="0" xr:uid="{4354B1D9-545A-4B05-AFF5-B12A1F598C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P77" authorId="0" shapeId="0" xr:uid="{20309D73-B8B9-4F36-B934-201AAE119E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Q77" authorId="0" shapeId="0" xr:uid="{8B309F65-68B1-4E25-9C25-E547F4A40F54}">
      <text>
        <r>
          <rPr>
            <b/>
            <sz val="9"/>
            <color indexed="81"/>
            <rFont val="Tahoma"/>
            <family val="2"/>
          </rPr>
          <t>Author:</t>
        </r>
        <r>
          <rPr>
            <sz val="9"/>
            <color indexed="81"/>
            <rFont val="Tahoma"/>
            <family val="2"/>
          </rPr>
          <t xml:space="preserve">
AR 69</t>
        </r>
      </text>
    </comment>
    <comment ref="CR77" authorId="0" shapeId="0" xr:uid="{C03D5257-671C-4AFB-B7DE-8A244DB78E51}">
      <text>
        <r>
          <rPr>
            <b/>
            <sz val="9"/>
            <color indexed="81"/>
            <rFont val="Tahoma"/>
            <family val="2"/>
          </rPr>
          <t>Author:</t>
        </r>
        <r>
          <rPr>
            <sz val="9"/>
            <color indexed="81"/>
            <rFont val="Tahoma"/>
            <family val="2"/>
          </rPr>
          <t xml:space="preserve">
AR (pdf), p. 20</t>
        </r>
      </text>
    </comment>
    <comment ref="CS77" authorId="0" shapeId="0" xr:uid="{10081C08-D319-4E3D-9EC0-D7214C5EF294}">
      <text>
        <r>
          <rPr>
            <b/>
            <sz val="9"/>
            <color indexed="81"/>
            <rFont val="Tahoma"/>
            <family val="2"/>
          </rPr>
          <t>Author:</t>
        </r>
        <r>
          <rPr>
            <sz val="9"/>
            <color indexed="81"/>
            <rFont val="Tahoma"/>
            <family val="2"/>
          </rPr>
          <t xml:space="preserve">
AR, p. 54</t>
        </r>
      </text>
    </comment>
    <comment ref="CT77" authorId="0" shapeId="0" xr:uid="{9FCE3909-F92E-42C2-905B-DE3546C78138}">
      <text>
        <r>
          <rPr>
            <b/>
            <sz val="9"/>
            <color indexed="81"/>
            <rFont val="Tahoma"/>
            <family val="2"/>
          </rPr>
          <t>Author:</t>
        </r>
        <r>
          <rPr>
            <sz val="9"/>
            <color indexed="81"/>
            <rFont val="Tahoma"/>
            <family val="2"/>
          </rPr>
          <t xml:space="preserve">
AR pg.28</t>
        </r>
      </text>
    </comment>
    <comment ref="CY77" authorId="0" shapeId="0" xr:uid="{A6BFA80B-C330-4C1B-822D-D0DE238F423D}">
      <text>
        <r>
          <rPr>
            <b/>
            <sz val="9"/>
            <color indexed="81"/>
            <rFont val="Tahoma"/>
            <family val="2"/>
          </rPr>
          <t>Author:</t>
        </r>
        <r>
          <rPr>
            <sz val="9"/>
            <color indexed="81"/>
            <rFont val="Tahoma"/>
            <family val="2"/>
          </rPr>
          <t xml:space="preserve">
AR pg 96</t>
        </r>
      </text>
    </comment>
    <comment ref="CZ77" authorId="0" shapeId="0" xr:uid="{973D8E74-4E85-4B48-A02D-A75A11575E9D}">
      <text>
        <r>
          <rPr>
            <b/>
            <sz val="9"/>
            <color indexed="81"/>
            <rFont val="Tahoma"/>
            <family val="2"/>
          </rPr>
          <t>Author:</t>
        </r>
        <r>
          <rPr>
            <sz val="9"/>
            <color indexed="81"/>
            <rFont val="Tahoma"/>
            <family val="2"/>
          </rPr>
          <t xml:space="preserve">
AR,77</t>
        </r>
      </text>
    </comment>
    <comment ref="DA77" authorId="0" shapeId="0" xr:uid="{787CDF91-2BC4-460F-B178-626CAF2B898E}">
      <text>
        <r>
          <rPr>
            <b/>
            <sz val="9"/>
            <color indexed="81"/>
            <rFont val="Tahoma"/>
            <family val="2"/>
          </rPr>
          <t>Author:</t>
        </r>
        <r>
          <rPr>
            <sz val="9"/>
            <color indexed="81"/>
            <rFont val="Tahoma"/>
            <family val="2"/>
          </rPr>
          <t xml:space="preserve">
AR,63</t>
        </r>
      </text>
    </comment>
    <comment ref="DB77" authorId="0" shapeId="0" xr:uid="{9082E2C0-C48B-490F-A865-C1415869AA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
Aon Hwitt and Willis Tower</t>
        </r>
      </text>
    </comment>
    <comment ref="DC77" authorId="0" shapeId="0" xr:uid="{A560AACF-D2BC-49EE-ADA9-DD8DFBA1A580}">
      <text>
        <r>
          <rPr>
            <b/>
            <sz val="9"/>
            <color indexed="81"/>
            <rFont val="Tahoma"/>
            <family val="2"/>
          </rPr>
          <t>Author:</t>
        </r>
        <r>
          <rPr>
            <sz val="9"/>
            <color indexed="81"/>
            <rFont val="Tahoma"/>
            <family val="2"/>
          </rPr>
          <t xml:space="preserve">
AR, p. 93</t>
        </r>
      </text>
    </comment>
    <comment ref="DD77" authorId="0" shapeId="0" xr:uid="{CB233FEE-C191-431B-830F-A248F13A037B}">
      <text>
        <r>
          <rPr>
            <b/>
            <sz val="9"/>
            <color indexed="81"/>
            <rFont val="Tahoma"/>
            <family val="2"/>
          </rPr>
          <t>Author:</t>
        </r>
        <r>
          <rPr>
            <sz val="9"/>
            <color indexed="81"/>
            <rFont val="Tahoma"/>
            <family val="2"/>
          </rPr>
          <t xml:space="preserve">
AR, p. 62</t>
        </r>
      </text>
    </comment>
    <comment ref="DE77" authorId="0" shapeId="0" xr:uid="{C22A29BA-B552-417F-BB1E-BCB431EA5824}">
      <text>
        <r>
          <rPr>
            <b/>
            <sz val="9"/>
            <color indexed="81"/>
            <rFont val="Tahoma"/>
            <family val="2"/>
          </rPr>
          <t>Author:</t>
        </r>
        <r>
          <rPr>
            <sz val="9"/>
            <color indexed="81"/>
            <rFont val="Tahoma"/>
            <family val="2"/>
          </rPr>
          <t xml:space="preserve">
AR,33</t>
        </r>
      </text>
    </comment>
    <comment ref="DF77" authorId="0" shapeId="0" xr:uid="{192532C0-EBF0-4A0F-8FFF-F5083419D4F0}">
      <text>
        <r>
          <rPr>
            <b/>
            <sz val="9"/>
            <color indexed="81"/>
            <rFont val="Tahoma"/>
            <family val="2"/>
          </rPr>
          <t>Author:</t>
        </r>
        <r>
          <rPr>
            <sz val="9"/>
            <color indexed="81"/>
            <rFont val="Tahoma"/>
            <family val="2"/>
          </rPr>
          <t xml:space="preserve">
AR pg 45/53</t>
        </r>
      </text>
    </comment>
    <comment ref="DG77" authorId="0" shapeId="0" xr:uid="{B024ED5D-F10D-4C3B-B11D-46793A69E54D}">
      <text>
        <r>
          <rPr>
            <b/>
            <sz val="9"/>
            <color indexed="81"/>
            <rFont val="Tahoma"/>
            <family val="2"/>
          </rPr>
          <t>Author:</t>
        </r>
        <r>
          <rPr>
            <sz val="9"/>
            <color indexed="81"/>
            <rFont val="Tahoma"/>
            <family val="2"/>
          </rPr>
          <t xml:space="preserve">
AR, p. 29</t>
        </r>
      </text>
    </comment>
    <comment ref="DH77" authorId="0" shapeId="0" xr:uid="{EDBD2C5C-7CF4-400D-A5F0-EE290209C070}">
      <text>
        <r>
          <rPr>
            <b/>
            <sz val="9"/>
            <color indexed="81"/>
            <rFont val="Tahoma"/>
            <family val="2"/>
          </rPr>
          <t>Author:</t>
        </r>
        <r>
          <rPr>
            <sz val="9"/>
            <color indexed="81"/>
            <rFont val="Tahoma"/>
            <family val="2"/>
          </rPr>
          <t xml:space="preserve">
AR pg 20 
No name given</t>
        </r>
      </text>
    </comment>
    <comment ref="DJ77" authorId="0" shapeId="0" xr:uid="{B085090B-3F4C-484B-A1E0-A286515CCA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t>
        </r>
      </text>
    </comment>
    <comment ref="DK77" authorId="0" shapeId="0" xr:uid="{26E07066-577C-4F1B-8B2F-5832084C4DF5}">
      <text>
        <r>
          <rPr>
            <b/>
            <sz val="9"/>
            <color indexed="81"/>
            <rFont val="Tahoma"/>
            <family val="2"/>
          </rPr>
          <t>Author:</t>
        </r>
        <r>
          <rPr>
            <sz val="9"/>
            <color indexed="81"/>
            <rFont val="Tahoma"/>
            <family val="2"/>
          </rPr>
          <t xml:space="preserve">
AR pg 111</t>
        </r>
      </text>
    </comment>
    <comment ref="DL77" authorId="0" shapeId="0" xr:uid="{1758B64D-12B0-43C7-8067-5B9385EDC9AD}">
      <text>
        <r>
          <rPr>
            <b/>
            <sz val="9"/>
            <color indexed="81"/>
            <rFont val="Tahoma"/>
            <family val="2"/>
          </rPr>
          <t>Author:</t>
        </r>
        <r>
          <rPr>
            <sz val="9"/>
            <color indexed="81"/>
            <rFont val="Tahoma"/>
            <family val="2"/>
          </rPr>
          <t xml:space="preserve">
AR pg 87</t>
        </r>
      </text>
    </comment>
    <comment ref="DM77" authorId="0" shapeId="0" xr:uid="{8DFC9A0F-FE4A-4545-94FB-927FC206B811}">
      <text>
        <r>
          <rPr>
            <b/>
            <sz val="9"/>
            <color indexed="81"/>
            <rFont val="Tahoma"/>
            <family val="2"/>
          </rPr>
          <t>Author:</t>
        </r>
        <r>
          <rPr>
            <sz val="9"/>
            <color indexed="81"/>
            <rFont val="Tahoma"/>
            <family val="2"/>
          </rPr>
          <t xml:space="preserve">
AR, p. 36</t>
        </r>
      </text>
    </comment>
    <comment ref="DO77" authorId="0" shapeId="0" xr:uid="{4CE1D110-56BC-4F42-A138-6E7FAA62E460}">
      <text>
        <r>
          <rPr>
            <b/>
            <sz val="9"/>
            <color indexed="81"/>
            <rFont val="Tahoma"/>
            <family val="2"/>
          </rPr>
          <t>Author:</t>
        </r>
        <r>
          <rPr>
            <sz val="9"/>
            <color indexed="81"/>
            <rFont val="Tahoma"/>
            <family val="2"/>
          </rPr>
          <t xml:space="preserve">
AR p. 68, The Company did not engage any external remuneration
consultants in FY2020</t>
        </r>
      </text>
    </comment>
    <comment ref="DP77" authorId="0" shapeId="0" xr:uid="{D8395A42-E313-4D47-8917-BA79311079B8}">
      <text>
        <r>
          <rPr>
            <b/>
            <sz val="9"/>
            <color indexed="81"/>
            <rFont val="Tahoma"/>
            <family val="2"/>
          </rPr>
          <t>Author:</t>
        </r>
        <r>
          <rPr>
            <sz val="9"/>
            <color indexed="81"/>
            <rFont val="Tahoma"/>
            <family val="2"/>
          </rPr>
          <t xml:space="preserve">
AR, p. 79</t>
        </r>
      </text>
    </comment>
    <comment ref="DQ77" authorId="0" shapeId="0" xr:uid="{BB433717-7BC4-4DF0-8F00-AB477E7FC8A0}">
      <text>
        <r>
          <rPr>
            <b/>
            <sz val="9"/>
            <color indexed="81"/>
            <rFont val="Tahoma"/>
            <family val="2"/>
          </rPr>
          <t>Author:</t>
        </r>
        <r>
          <rPr>
            <sz val="9"/>
            <color indexed="81"/>
            <rFont val="Tahoma"/>
            <family val="2"/>
          </rPr>
          <t xml:space="preserve">
AR p. 21, The service of an external remuneration consultant
was not required during the year under review.
</t>
        </r>
      </text>
    </comment>
    <comment ref="DR77" authorId="0" shapeId="0" xr:uid="{CE09ADF3-C14C-4D02-AF93-FE3D55AE678D}">
      <text>
        <r>
          <rPr>
            <b/>
            <sz val="9"/>
            <color indexed="81"/>
            <rFont val="Tahoma"/>
            <family val="2"/>
          </rPr>
          <t>Author:</t>
        </r>
        <r>
          <rPr>
            <sz val="9"/>
            <color indexed="81"/>
            <rFont val="Tahoma"/>
            <family val="2"/>
          </rPr>
          <t xml:space="preserve">
AR, p.49: under 'RC’s Access to External Expert Advice'</t>
        </r>
      </text>
    </comment>
    <comment ref="DS77" authorId="0" shapeId="0" xr:uid="{3A3BE858-2274-4F53-8000-2DA387474F4E}">
      <text>
        <r>
          <rPr>
            <b/>
            <sz val="9"/>
            <color indexed="81"/>
            <rFont val="Tahoma"/>
            <family val="2"/>
          </rPr>
          <t>Author:</t>
        </r>
        <r>
          <rPr>
            <sz val="9"/>
            <color indexed="81"/>
            <rFont val="Tahoma"/>
            <family val="2"/>
          </rPr>
          <t xml:space="preserve">
AR p. 72, No remuneration
consultants were engaged for FY 2020.</t>
        </r>
      </text>
    </comment>
    <comment ref="DT77" authorId="0" shapeId="0" xr:uid="{2E3D59D4-4178-4E2E-AA4A-2BB5917E61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24, https://links.sgx.com/FileOpen/WTH%20AR%202020.ashx?App=Announcement&amp;FileID=634061</t>
        </r>
      </text>
    </comment>
    <comment ref="DU77" authorId="0" shapeId="0" xr:uid="{30E6A015-8EE0-4DF6-8375-23A3247D342A}">
      <text>
        <r>
          <rPr>
            <b/>
            <sz val="9"/>
            <color indexed="81"/>
            <rFont val="Tahoma"/>
            <family val="2"/>
          </rPr>
          <t>Author:</t>
        </r>
        <r>
          <rPr>
            <sz val="9"/>
            <color indexed="81"/>
            <rFont val="Tahoma"/>
            <family val="2"/>
          </rPr>
          <t xml:space="preserve">
AR pg.30</t>
        </r>
      </text>
    </comment>
    <comment ref="DV77" authorId="0" shapeId="0" xr:uid="{929F6DDD-3C2B-4A37-85A6-5E8B4E07D197}">
      <text>
        <r>
          <rPr>
            <b/>
            <sz val="9"/>
            <color indexed="81"/>
            <rFont val="Tahoma"/>
            <family val="2"/>
          </rPr>
          <t>Author:</t>
        </r>
        <r>
          <rPr>
            <sz val="9"/>
            <color indexed="81"/>
            <rFont val="Tahoma"/>
            <family val="2"/>
          </rPr>
          <t xml:space="preserve">
AR pg.44</t>
        </r>
      </text>
    </comment>
    <comment ref="DX77" authorId="0" shapeId="0" xr:uid="{32AB90C2-9FA4-4847-A25A-833A9E4086C0}">
      <text>
        <r>
          <rPr>
            <b/>
            <sz val="9"/>
            <color indexed="81"/>
            <rFont val="Tahoma"/>
            <family val="2"/>
          </rPr>
          <t>Author:</t>
        </r>
        <r>
          <rPr>
            <sz val="9"/>
            <color indexed="81"/>
            <rFont val="Tahoma"/>
            <family val="2"/>
          </rPr>
          <t xml:space="preserve">
AR pg.59</t>
        </r>
      </text>
    </comment>
    <comment ref="DY77" authorId="0" shapeId="0" xr:uid="{E713F2E2-AF5B-46C1-8B43-F15E65AC2414}">
      <text>
        <r>
          <rPr>
            <b/>
            <sz val="9"/>
            <color indexed="81"/>
            <rFont val="Tahoma"/>
            <family val="2"/>
          </rPr>
          <t>Author:</t>
        </r>
        <r>
          <rPr>
            <sz val="9"/>
            <color indexed="81"/>
            <rFont val="Tahoma"/>
            <family val="2"/>
          </rPr>
          <t xml:space="preserve">
no evidence</t>
        </r>
      </text>
    </comment>
    <comment ref="DZ77" authorId="0" shapeId="0" xr:uid="{0CF38889-B5C0-4FA7-804C-DAAC2933B426}">
      <text>
        <r>
          <rPr>
            <b/>
            <sz val="9"/>
            <color indexed="81"/>
            <rFont val="Tahoma"/>
            <family val="2"/>
          </rPr>
          <t>Author:</t>
        </r>
        <r>
          <rPr>
            <sz val="9"/>
            <color indexed="81"/>
            <rFont val="Tahoma"/>
            <family val="2"/>
          </rPr>
          <t xml:space="preserve">
AR pg.71</t>
        </r>
      </text>
    </comment>
    <comment ref="EB77" authorId="0" shapeId="0" xr:uid="{D7C2C62A-B675-4FFC-82AD-963CEE9491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ED77" authorId="0" shapeId="0" xr:uid="{6EF36101-2528-4172-B626-7EB7591DF9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F81" authorId="0" shapeId="0" xr:uid="{33FD3094-DCC5-4910-A55A-6E3A2DB08D42}">
      <text>
        <r>
          <rPr>
            <b/>
            <sz val="9"/>
            <color indexed="81"/>
            <rFont val="Tahoma"/>
            <family val="2"/>
          </rPr>
          <t>Author:</t>
        </r>
        <r>
          <rPr>
            <sz val="9"/>
            <color indexed="81"/>
            <rFont val="Tahoma"/>
            <family val="2"/>
          </rPr>
          <t xml:space="preserve">
AR pg.34</t>
        </r>
      </text>
    </comment>
    <comment ref="G81" authorId="0" shapeId="0" xr:uid="{A7FD7D24-2F44-4730-91D1-E5894FB57CFC}">
      <text>
        <r>
          <rPr>
            <b/>
            <sz val="9"/>
            <color indexed="81"/>
            <rFont val="Tahoma"/>
            <family val="2"/>
          </rPr>
          <t>Author:</t>
        </r>
        <r>
          <rPr>
            <sz val="9"/>
            <color indexed="81"/>
            <rFont val="Tahoma"/>
            <family val="2"/>
          </rPr>
          <t xml:space="preserve">
AR pg.23</t>
        </r>
      </text>
    </comment>
    <comment ref="I81" authorId="0" shapeId="0" xr:uid="{FF51DB1F-7EC5-4D2A-AA1B-67E0BFA220D7}">
      <text>
        <r>
          <rPr>
            <b/>
            <sz val="9"/>
            <color indexed="81"/>
            <rFont val="Tahoma"/>
            <family val="2"/>
          </rPr>
          <t>Author:</t>
        </r>
        <r>
          <rPr>
            <sz val="9"/>
            <color indexed="81"/>
            <rFont val="Tahoma"/>
            <family val="2"/>
          </rPr>
          <t xml:space="preserve">
AR pg.68</t>
        </r>
      </text>
    </comment>
    <comment ref="J81" authorId="0" shapeId="0" xr:uid="{8273D6A2-4E7E-4059-8603-B461AF0EF4E3}">
      <text>
        <r>
          <rPr>
            <b/>
            <sz val="9"/>
            <color indexed="81"/>
            <rFont val="Tahoma"/>
            <family val="2"/>
          </rPr>
          <t>Author:</t>
        </r>
        <r>
          <rPr>
            <sz val="9"/>
            <color indexed="81"/>
            <rFont val="Tahoma"/>
            <family val="2"/>
          </rPr>
          <t xml:space="preserve">
AR pg.32</t>
        </r>
      </text>
    </comment>
    <comment ref="K81" authorId="0" shapeId="0" xr:uid="{E640EEA7-B002-4B8D-856B-866F5241B256}">
      <text>
        <r>
          <rPr>
            <b/>
            <sz val="9"/>
            <color indexed="81"/>
            <rFont val="Tahoma"/>
            <family val="2"/>
          </rPr>
          <t>Author:</t>
        </r>
        <r>
          <rPr>
            <sz val="9"/>
            <color indexed="81"/>
            <rFont val="Tahoma"/>
            <family val="2"/>
          </rPr>
          <t xml:space="preserve">
AR pg.23</t>
        </r>
      </text>
    </comment>
    <comment ref="M81" authorId="0" shapeId="0" xr:uid="{608B353B-B720-4994-B372-721D405EAFCD}">
      <text>
        <r>
          <rPr>
            <b/>
            <sz val="9"/>
            <color indexed="81"/>
            <rFont val="Tahoma"/>
            <family val="2"/>
          </rPr>
          <t>Author:</t>
        </r>
        <r>
          <rPr>
            <sz val="9"/>
            <color indexed="81"/>
            <rFont val="Tahoma"/>
            <family val="2"/>
          </rPr>
          <t xml:space="preserve">
AR pg.83</t>
        </r>
      </text>
    </comment>
    <comment ref="Q81" authorId="0" shapeId="0" xr:uid="{6C669727-14F6-46E6-9B35-9ACA6B57C7E6}">
      <text>
        <r>
          <rPr>
            <b/>
            <sz val="9"/>
            <color indexed="81"/>
            <rFont val="Tahoma"/>
            <family val="2"/>
          </rPr>
          <t>Author:</t>
        </r>
        <r>
          <rPr>
            <sz val="9"/>
            <color indexed="81"/>
            <rFont val="Tahoma"/>
            <family val="2"/>
          </rPr>
          <t xml:space="preserve">
AR, p100</t>
        </r>
      </text>
    </comment>
    <comment ref="R81" authorId="0" shapeId="0" xr:uid="{11E613F1-DF80-42EC-9E3D-E6F552617D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 only breakdown given</t>
        </r>
      </text>
    </comment>
    <comment ref="T81" authorId="0" shapeId="0" xr:uid="{8A520A27-0372-4D9C-9E8C-F0641EEE1E40}">
      <text>
        <r>
          <rPr>
            <b/>
            <sz val="9"/>
            <color indexed="81"/>
            <rFont val="Tahoma"/>
            <family val="2"/>
          </rPr>
          <t>Author:</t>
        </r>
        <r>
          <rPr>
            <sz val="9"/>
            <color indexed="81"/>
            <rFont val="Tahoma"/>
            <family val="2"/>
          </rPr>
          <t xml:space="preserve">
AR pg.61</t>
        </r>
      </text>
    </comment>
    <comment ref="U81" authorId="0" shapeId="0" xr:uid="{7172DF28-74AA-488D-A63C-11B539DDA34C}">
      <text>
        <r>
          <rPr>
            <b/>
            <sz val="9"/>
            <color indexed="81"/>
            <rFont val="Tahoma"/>
            <family val="2"/>
          </rPr>
          <t>Author:</t>
        </r>
        <r>
          <rPr>
            <sz val="9"/>
            <color indexed="81"/>
            <rFont val="Tahoma"/>
            <family val="2"/>
          </rPr>
          <t xml:space="preserve">
AR pg 55</t>
        </r>
      </text>
    </comment>
    <comment ref="W81" authorId="0" shapeId="0" xr:uid="{273BC012-03D1-4BB9-B782-2A52649A42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X81" authorId="0" shapeId="0" xr:uid="{F9F65E5C-141B-4811-A9DA-E49CCE58ED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A81" authorId="0" shapeId="0" xr:uid="{0CEE5A04-769C-452B-9CAF-98C275C3EC38}">
      <text>
        <r>
          <rPr>
            <b/>
            <sz val="9"/>
            <color indexed="81"/>
            <rFont val="Tahoma"/>
            <family val="2"/>
          </rPr>
          <t>Author:</t>
        </r>
        <r>
          <rPr>
            <sz val="9"/>
            <color indexed="81"/>
            <rFont val="Tahoma"/>
            <family val="2"/>
          </rPr>
          <t xml:space="preserve">
AR pg 44</t>
        </r>
      </text>
    </comment>
    <comment ref="AB81" authorId="0" shapeId="0" xr:uid="{2E1984D3-321F-4B37-A36B-4D74403729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D81" authorId="0" shapeId="0" xr:uid="{71AC7F8F-5374-4EDD-ACCC-11ABDF9973FF}">
      <text>
        <r>
          <rPr>
            <b/>
            <sz val="9"/>
            <color indexed="81"/>
            <rFont val="Tahoma"/>
            <family val="2"/>
          </rPr>
          <t>Author:</t>
        </r>
        <r>
          <rPr>
            <sz val="9"/>
            <color indexed="81"/>
            <rFont val="Tahoma"/>
            <family val="2"/>
          </rPr>
          <t xml:space="preserve">
AR p. 40, Fee structure for Non-executive Directors for FY2020:</t>
        </r>
      </text>
    </comment>
    <comment ref="AG81" authorId="0" shapeId="0" xr:uid="{0061ADCD-3C4F-42A6-A133-A7D99BCA73E0}">
      <text>
        <r>
          <rPr>
            <b/>
            <sz val="9"/>
            <color indexed="81"/>
            <rFont val="Tahoma"/>
            <family val="2"/>
          </rPr>
          <t>Author:</t>
        </r>
        <r>
          <rPr>
            <sz val="9"/>
            <color indexed="81"/>
            <rFont val="Tahoma"/>
            <family val="2"/>
          </rPr>
          <t xml:space="preserve">
AR pg.44</t>
        </r>
      </text>
    </comment>
    <comment ref="AI81" authorId="0" shapeId="0" xr:uid="{9D345381-95F4-4CED-AED9-37D61EB9EA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AJ81" authorId="0" shapeId="0" xr:uid="{88FB6463-ACAE-4ACD-9A73-EEFD002FC22D}">
      <text>
        <r>
          <rPr>
            <b/>
            <sz val="9"/>
            <color indexed="81"/>
            <rFont val="Tahoma"/>
            <family val="2"/>
          </rPr>
          <t>Author:</t>
        </r>
        <r>
          <rPr>
            <sz val="9"/>
            <color indexed="81"/>
            <rFont val="Tahoma"/>
            <family val="2"/>
          </rPr>
          <t xml:space="preserve">
AR, p42</t>
        </r>
      </text>
    </comment>
    <comment ref="AK81" authorId="0" shapeId="0" xr:uid="{98117B7F-CE00-4224-A9F8-B23BEB6253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P81" authorId="0" shapeId="0" xr:uid="{7287027F-F74D-43E0-A52D-88D08C8A81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AR81" authorId="0" shapeId="0" xr:uid="{2C96FCBA-6D5A-4859-AB7D-612D0EE6BBC8}">
      <text>
        <r>
          <rPr>
            <b/>
            <sz val="9"/>
            <color indexed="81"/>
            <rFont val="Tahoma"/>
            <family val="2"/>
          </rPr>
          <t>Author:</t>
        </r>
        <r>
          <rPr>
            <sz val="9"/>
            <color indexed="81"/>
            <rFont val="Tahoma"/>
            <family val="2"/>
          </rPr>
          <t xml:space="preserve">
partial disclosure,AR,17</t>
        </r>
      </text>
    </comment>
    <comment ref="AT81" authorId="0" shapeId="0" xr:uid="{D6B85B08-ABC8-46B6-8180-B20831C9032D}">
      <text>
        <r>
          <rPr>
            <b/>
            <sz val="9"/>
            <color indexed="81"/>
            <rFont val="Tahoma"/>
            <family val="2"/>
          </rPr>
          <t>Author:</t>
        </r>
        <r>
          <rPr>
            <sz val="9"/>
            <color indexed="81"/>
            <rFont val="Tahoma"/>
            <family val="2"/>
          </rPr>
          <t xml:space="preserve">
AR, governance report, pg 21</t>
        </r>
      </text>
    </comment>
    <comment ref="AU81" authorId="0" shapeId="0" xr:uid="{633BEEEA-2CD9-4DDD-BBFE-E15E86BB752F}">
      <text>
        <r>
          <rPr>
            <b/>
            <sz val="9"/>
            <color indexed="81"/>
            <rFont val="Tahoma"/>
            <family val="2"/>
          </rPr>
          <t>Author:</t>
        </r>
        <r>
          <rPr>
            <sz val="9"/>
            <color indexed="81"/>
            <rFont val="Tahoma"/>
            <family val="2"/>
          </rPr>
          <t xml:space="preserve">
AR, 40-43</t>
        </r>
      </text>
    </comment>
    <comment ref="AV81" authorId="0" shapeId="0" xr:uid="{F4155AFA-ABFB-4C6B-84A5-446E044E6091}">
      <text>
        <r>
          <rPr>
            <b/>
            <sz val="9"/>
            <color indexed="81"/>
            <rFont val="Tahoma"/>
            <family val="2"/>
          </rPr>
          <t>Author:</t>
        </r>
        <r>
          <rPr>
            <sz val="9"/>
            <color indexed="81"/>
            <rFont val="Tahoma"/>
            <family val="2"/>
          </rPr>
          <t xml:space="preserve">
AR, 27</t>
        </r>
      </text>
    </comment>
    <comment ref="AX81" authorId="0" shapeId="0" xr:uid="{D1E42937-7C99-490F-96B4-95CFD4084882}">
      <text>
        <r>
          <rPr>
            <b/>
            <sz val="9"/>
            <color indexed="81"/>
            <rFont val="Tahoma"/>
            <family val="2"/>
          </rPr>
          <t>Author:</t>
        </r>
        <r>
          <rPr>
            <sz val="9"/>
            <color indexed="81"/>
            <rFont val="Tahoma"/>
            <family val="2"/>
          </rPr>
          <t xml:space="preserve">
AR, 32</t>
        </r>
      </text>
    </comment>
    <comment ref="AY81" authorId="0" shapeId="0" xr:uid="{2C770F80-E317-46E1-8037-9017846DF755}">
      <text>
        <r>
          <rPr>
            <b/>
            <sz val="9"/>
            <color indexed="81"/>
            <rFont val="Tahoma"/>
            <family val="2"/>
          </rPr>
          <t>Author:</t>
        </r>
        <r>
          <rPr>
            <sz val="9"/>
            <color indexed="81"/>
            <rFont val="Tahoma"/>
            <family val="2"/>
          </rPr>
          <t xml:space="preserve">
AR, p. 57</t>
        </r>
      </text>
    </comment>
    <comment ref="BA81" authorId="0" shapeId="0" xr:uid="{3C179398-AE13-4189-87B8-A73A57A0B56F}">
      <text>
        <r>
          <rPr>
            <b/>
            <sz val="9"/>
            <color indexed="81"/>
            <rFont val="Tahoma"/>
            <family val="2"/>
          </rPr>
          <t>Author:</t>
        </r>
        <r>
          <rPr>
            <sz val="9"/>
            <color indexed="81"/>
            <rFont val="Tahoma"/>
            <family val="2"/>
          </rPr>
          <t xml:space="preserve">
AR, p122</t>
        </r>
      </text>
    </comment>
    <comment ref="BD81" authorId="0" shapeId="0" xr:uid="{66D7BFC9-2697-4732-A2CE-16F08F99F7BA}">
      <text>
        <r>
          <rPr>
            <b/>
            <sz val="9"/>
            <color indexed="81"/>
            <rFont val="Tahoma"/>
            <family val="2"/>
          </rPr>
          <t>Author:</t>
        </r>
        <r>
          <rPr>
            <sz val="9"/>
            <color indexed="81"/>
            <rFont val="Tahoma"/>
            <family val="2"/>
          </rPr>
          <t xml:space="preserve">
AR, p. 81</t>
        </r>
      </text>
    </comment>
    <comment ref="BG81" authorId="0" shapeId="0" xr:uid="{75F95E71-AE82-424C-A0DC-ED65FD3266C1}">
      <text>
        <r>
          <rPr>
            <b/>
            <sz val="9"/>
            <color indexed="81"/>
            <rFont val="Tahoma"/>
            <family val="2"/>
          </rPr>
          <t>Author:</t>
        </r>
        <r>
          <rPr>
            <sz val="9"/>
            <color indexed="81"/>
            <rFont val="Tahoma"/>
            <family val="2"/>
          </rPr>
          <t xml:space="preserve">
AR p. 72, Non-Executive Directors fee</t>
        </r>
      </text>
    </comment>
    <comment ref="BH81" authorId="0" shapeId="0" xr:uid="{0F33D8DB-0EC2-49F4-98AE-C7BAB19CF0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46, https://links.sgx.com/FileOpen/UG%20Healthcare_Annual%20Report%202020.ashx?App=Announcement&amp;FileID=634566</t>
        </r>
      </text>
    </comment>
    <comment ref="BJ81" authorId="0" shapeId="0" xr:uid="{ED480B3A-8EFD-4A84-8A5B-0FE2751767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BK81" authorId="0" shapeId="0" xr:uid="{B606256D-0536-487D-B1E4-C4888807E991}">
      <text>
        <r>
          <rPr>
            <b/>
            <sz val="9"/>
            <color indexed="81"/>
            <rFont val="Tahoma"/>
            <family val="2"/>
          </rPr>
          <t>Author:</t>
        </r>
        <r>
          <rPr>
            <sz val="9"/>
            <color indexed="81"/>
            <rFont val="Tahoma"/>
            <family val="2"/>
          </rPr>
          <t xml:space="preserve">
AR, p. 76</t>
        </r>
      </text>
    </comment>
    <comment ref="BL81" authorId="0" shapeId="0" xr:uid="{F71C6D61-C996-4DF3-B8EB-BC241FA914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BN81" authorId="0" shapeId="0" xr:uid="{3CCA60A1-CC40-419B-8188-1F08CCE8BFD7}">
      <text>
        <r>
          <rPr>
            <b/>
            <sz val="9"/>
            <color indexed="81"/>
            <rFont val="Tahoma"/>
            <family val="2"/>
          </rPr>
          <t>Author:</t>
        </r>
        <r>
          <rPr>
            <sz val="9"/>
            <color indexed="81"/>
            <rFont val="Tahoma"/>
            <family val="2"/>
          </rPr>
          <t xml:space="preserve">
AR, p39</t>
        </r>
      </text>
    </comment>
    <comment ref="BP81" authorId="0" shapeId="0" xr:uid="{3697A96A-2553-4FFF-A7DA-65ED5ACF3F6D}">
      <text>
        <r>
          <rPr>
            <b/>
            <sz val="9"/>
            <color indexed="81"/>
            <rFont val="Tahoma"/>
            <family val="2"/>
          </rPr>
          <t>Author:</t>
        </r>
        <r>
          <rPr>
            <sz val="9"/>
            <color indexed="81"/>
            <rFont val="Tahoma"/>
            <family val="2"/>
          </rPr>
          <t xml:space="preserve">
AR, p86</t>
        </r>
      </text>
    </comment>
    <comment ref="BR81" authorId="0" shapeId="0" xr:uid="{D166A0FC-8F92-45CE-BA99-1CC435822C52}">
      <text>
        <r>
          <rPr>
            <b/>
            <sz val="9"/>
            <color indexed="81"/>
            <rFont val="Tahoma"/>
            <family val="2"/>
          </rPr>
          <t>Author:</t>
        </r>
        <r>
          <rPr>
            <sz val="9"/>
            <color indexed="81"/>
            <rFont val="Tahoma"/>
            <family val="2"/>
          </rPr>
          <t xml:space="preserve">
AR, p99</t>
        </r>
      </text>
    </comment>
    <comment ref="BT81" authorId="0" shapeId="0" xr:uid="{E620B251-EBAA-47FC-93E2-2A3F648DA8D7}">
      <text>
        <r>
          <rPr>
            <b/>
            <sz val="9"/>
            <color indexed="81"/>
            <rFont val="Tahoma"/>
            <family val="2"/>
          </rPr>
          <t>Author:</t>
        </r>
        <r>
          <rPr>
            <sz val="9"/>
            <color indexed="81"/>
            <rFont val="Tahoma"/>
            <family val="2"/>
          </rPr>
          <t xml:space="preserve">
AR, p90</t>
        </r>
      </text>
    </comment>
    <comment ref="BU81" authorId="0" shapeId="0" xr:uid="{2EFD6328-BA55-4542-890A-3C8CBE27CFB4}">
      <text>
        <r>
          <rPr>
            <b/>
            <sz val="9"/>
            <color indexed="81"/>
            <rFont val="Tahoma"/>
            <family val="2"/>
          </rPr>
          <t>Author:</t>
        </r>
        <r>
          <rPr>
            <sz val="9"/>
            <color indexed="81"/>
            <rFont val="Tahoma"/>
            <family val="2"/>
          </rPr>
          <t xml:space="preserve">
AR, p45</t>
        </r>
      </text>
    </comment>
    <comment ref="BV81" authorId="0" shapeId="0" xr:uid="{38D7089F-2231-4CFE-A3E9-779E04CE5AA7}">
      <text>
        <r>
          <rPr>
            <b/>
            <sz val="9"/>
            <color indexed="81"/>
            <rFont val="Tahoma"/>
            <family val="2"/>
          </rPr>
          <t>Author:</t>
        </r>
        <r>
          <rPr>
            <sz val="9"/>
            <color indexed="81"/>
            <rFont val="Tahoma"/>
            <family val="2"/>
          </rPr>
          <t xml:space="preserve">
No indication on fee structure
</t>
        </r>
      </text>
    </comment>
    <comment ref="BW81" authorId="0" shapeId="0" xr:uid="{FDFB20AB-8D70-4A16-9DB7-25F915B8FE15}">
      <text>
        <r>
          <rPr>
            <b/>
            <sz val="9"/>
            <color indexed="81"/>
            <rFont val="Tahoma"/>
            <family val="2"/>
          </rPr>
          <t>Author:</t>
        </r>
        <r>
          <rPr>
            <sz val="9"/>
            <color indexed="81"/>
            <rFont val="Tahoma"/>
            <family val="2"/>
          </rPr>
          <t xml:space="preserve">
AR, p128</t>
        </r>
      </text>
    </comment>
    <comment ref="BX81" authorId="0" shapeId="0" xr:uid="{9B4CD6A0-75FB-4FBB-B85D-A61DD3B28F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BY81" authorId="0" shapeId="0" xr:uid="{71A59FCB-E91F-4FB7-897D-6D5AD08A33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P.39-42</t>
        </r>
      </text>
    </comment>
    <comment ref="BZ81" authorId="0" shapeId="0" xr:uid="{F55DDC50-1952-4E27-8D62-73535EF1E951}">
      <text>
        <r>
          <rPr>
            <b/>
            <sz val="9"/>
            <color indexed="81"/>
            <rFont val="Tahoma"/>
            <family val="2"/>
          </rPr>
          <t>Author:</t>
        </r>
        <r>
          <rPr>
            <sz val="9"/>
            <color indexed="81"/>
            <rFont val="Tahoma"/>
            <family val="2"/>
          </rPr>
          <t xml:space="preserve">
AR pg 50 has partial disclosure.
However, it is uncertain why the different ID have different director fees</t>
        </r>
      </text>
    </comment>
    <comment ref="CA81" authorId="0" shapeId="0" xr:uid="{6A2DF8F1-2DA5-444A-8430-599BE2DB009D}">
      <text>
        <r>
          <rPr>
            <b/>
            <sz val="9"/>
            <color indexed="81"/>
            <rFont val="Tahoma"/>
            <family val="2"/>
          </rPr>
          <t>Author:</t>
        </r>
        <r>
          <rPr>
            <sz val="9"/>
            <color indexed="81"/>
            <rFont val="Tahoma"/>
            <family val="2"/>
          </rPr>
          <t xml:space="preserve">
AR pg 88</t>
        </r>
      </text>
    </comment>
    <comment ref="CB81" authorId="0" shapeId="0" xr:uid="{899DF27C-3D52-4619-A90C-9CA72FC945F9}">
      <text>
        <r>
          <rPr>
            <b/>
            <sz val="9"/>
            <color indexed="81"/>
            <rFont val="Tahoma"/>
            <family val="2"/>
          </rPr>
          <t>Author:</t>
        </r>
        <r>
          <rPr>
            <sz val="9"/>
            <color indexed="81"/>
            <rFont val="Tahoma"/>
            <family val="2"/>
          </rPr>
          <t xml:space="preserve">
AR pg.201</t>
        </r>
      </text>
    </comment>
    <comment ref="CC81" authorId="0" shapeId="0" xr:uid="{2D2F2EF1-111E-414C-9931-56119E1F27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P.26-28</t>
        </r>
      </text>
    </comment>
    <comment ref="CD81" authorId="0" shapeId="0" xr:uid="{C4FB3219-F269-42CD-90A8-F87956AD25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F81" authorId="0" shapeId="0" xr:uid="{47B60AFB-FCB6-4D89-9875-E4ED22AD748F}">
      <text>
        <r>
          <rPr>
            <b/>
            <sz val="9"/>
            <color indexed="81"/>
            <rFont val="Tahoma"/>
            <family val="2"/>
          </rPr>
          <t>Author:</t>
        </r>
        <r>
          <rPr>
            <sz val="9"/>
            <color indexed="81"/>
            <rFont val="Tahoma"/>
            <family val="2"/>
          </rPr>
          <t xml:space="preserve">
AR 49</t>
        </r>
      </text>
    </comment>
    <comment ref="CG81" authorId="0" shapeId="0" xr:uid="{694E292C-23F6-4CB0-B877-C17723E25894}">
      <text>
        <r>
          <rPr>
            <b/>
            <sz val="9"/>
            <color indexed="81"/>
            <rFont val="Tahoma"/>
            <family val="2"/>
          </rPr>
          <t>Author:</t>
        </r>
        <r>
          <rPr>
            <sz val="9"/>
            <color indexed="81"/>
            <rFont val="Tahoma"/>
            <family val="2"/>
          </rPr>
          <t xml:space="preserve">
AR pg 94</t>
        </r>
      </text>
    </comment>
    <comment ref="CI81" authorId="0" shapeId="0" xr:uid="{DB3FBDFA-AF34-4B56-AB0E-5E2998FA1E05}">
      <text>
        <r>
          <rPr>
            <b/>
            <sz val="9"/>
            <color indexed="81"/>
            <rFont val="Tahoma"/>
            <family val="2"/>
          </rPr>
          <t>Author:</t>
        </r>
        <r>
          <rPr>
            <sz val="9"/>
            <color indexed="81"/>
            <rFont val="Tahoma"/>
            <family val="2"/>
          </rPr>
          <t xml:space="preserve">
AR pg 82</t>
        </r>
      </text>
    </comment>
    <comment ref="CK81" authorId="0" shapeId="0" xr:uid="{465C90CA-B3EE-4EAD-BF08-C6B6BC3E00DE}">
      <text>
        <r>
          <rPr>
            <b/>
            <sz val="9"/>
            <color indexed="81"/>
            <rFont val="Tahoma"/>
            <family val="2"/>
          </rPr>
          <t>Author:</t>
        </r>
        <r>
          <rPr>
            <sz val="9"/>
            <color indexed="81"/>
            <rFont val="Tahoma"/>
            <family val="2"/>
          </rPr>
          <t xml:space="preserve">
AR,69</t>
        </r>
      </text>
    </comment>
    <comment ref="CL81" authorId="0" shapeId="0" xr:uid="{72F60C3C-F266-4EF7-9927-47776A631BFB}">
      <text>
        <r>
          <rPr>
            <b/>
            <sz val="9"/>
            <color indexed="81"/>
            <rFont val="Tahoma"/>
            <family val="2"/>
          </rPr>
          <t>Author:</t>
        </r>
        <r>
          <rPr>
            <sz val="9"/>
            <color indexed="81"/>
            <rFont val="Tahoma"/>
            <family val="2"/>
          </rPr>
          <t xml:space="preserve">
ar 47</t>
        </r>
      </text>
    </comment>
    <comment ref="CN81" authorId="0" shapeId="0" xr:uid="{21D9E150-AF57-4817-8959-145BFEA8A3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CO81" authorId="0" shapeId="0" xr:uid="{0153A466-2116-47AB-9F63-AF8AC1736C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P.34-37, not disclosed</t>
        </r>
      </text>
    </comment>
    <comment ref="CP81" authorId="0" shapeId="0" xr:uid="{731D28E8-CDA2-47F2-BE0F-B26FF5DD0A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X81" authorId="0" shapeId="0" xr:uid="{A0D6AF28-9769-48E3-8443-9009D355222E}">
      <text>
        <r>
          <rPr>
            <b/>
            <sz val="9"/>
            <color indexed="81"/>
            <rFont val="Tahoma"/>
            <family val="2"/>
          </rPr>
          <t>Author:</t>
        </r>
        <r>
          <rPr>
            <sz val="9"/>
            <color indexed="81"/>
            <rFont val="Tahoma"/>
            <family val="2"/>
          </rPr>
          <t xml:space="preserve">
AR, pg 44</t>
        </r>
      </text>
    </comment>
    <comment ref="CY81" authorId="0" shapeId="0" xr:uid="{260F42E9-85A0-4B00-BA3B-FB51C5BEC1AA}">
      <text>
        <r>
          <rPr>
            <b/>
            <sz val="9"/>
            <color indexed="81"/>
            <rFont val="Tahoma"/>
            <family val="2"/>
          </rPr>
          <t>Author:</t>
        </r>
        <r>
          <rPr>
            <sz val="9"/>
            <color indexed="81"/>
            <rFont val="Tahoma"/>
            <family val="2"/>
          </rPr>
          <t xml:space="preserve">
AR pg 97</t>
        </r>
      </text>
    </comment>
    <comment ref="CZ81" authorId="0" shapeId="0" xr:uid="{AB88A70B-6F89-4052-B1E0-248B2E13B4B7}">
      <text>
        <r>
          <rPr>
            <b/>
            <sz val="9"/>
            <color indexed="81"/>
            <rFont val="Tahoma"/>
            <family val="2"/>
          </rPr>
          <t>Author:</t>
        </r>
        <r>
          <rPr>
            <sz val="9"/>
            <color indexed="81"/>
            <rFont val="Tahoma"/>
            <family val="2"/>
          </rPr>
          <t xml:space="preserve">
AR,80</t>
        </r>
      </text>
    </comment>
    <comment ref="DA81" authorId="0" shapeId="0" xr:uid="{9C48EF7C-678F-4731-B0DB-FD12D041496A}">
      <text>
        <r>
          <rPr>
            <b/>
            <sz val="9"/>
            <color indexed="81"/>
            <rFont val="Tahoma"/>
            <family val="2"/>
          </rPr>
          <t>Author:</t>
        </r>
        <r>
          <rPr>
            <sz val="9"/>
            <color indexed="81"/>
            <rFont val="Tahoma"/>
            <family val="2"/>
          </rPr>
          <t xml:space="preserve">
AR,64</t>
        </r>
      </text>
    </comment>
    <comment ref="DB81" authorId="0" shapeId="0" xr:uid="{CA292637-DB67-4624-846E-36DF856BC2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t>
        </r>
      </text>
    </comment>
    <comment ref="DC81" authorId="0" shapeId="0" xr:uid="{4ACB1150-12DD-42FC-AC0A-5C903956E583}">
      <text>
        <r>
          <rPr>
            <b/>
            <sz val="9"/>
            <color indexed="81"/>
            <rFont val="Tahoma"/>
            <family val="2"/>
          </rPr>
          <t>Author:</t>
        </r>
        <r>
          <rPr>
            <sz val="9"/>
            <color indexed="81"/>
            <rFont val="Tahoma"/>
            <family val="2"/>
          </rPr>
          <t xml:space="preserve">
AR, p. 94</t>
        </r>
      </text>
    </comment>
    <comment ref="DD81" authorId="0" shapeId="0" xr:uid="{E05F58C5-5235-4128-9831-545E0081B239}">
      <text>
        <r>
          <rPr>
            <b/>
            <sz val="9"/>
            <color indexed="81"/>
            <rFont val="Tahoma"/>
            <family val="2"/>
          </rPr>
          <t>Author:</t>
        </r>
        <r>
          <rPr>
            <sz val="9"/>
            <color indexed="81"/>
            <rFont val="Tahoma"/>
            <family val="2"/>
          </rPr>
          <t xml:space="preserve">
AR, p. 63</t>
        </r>
      </text>
    </comment>
    <comment ref="DE81" authorId="0" shapeId="0" xr:uid="{6A738626-6010-4E1D-850A-70EA63AE846C}">
      <text>
        <r>
          <rPr>
            <b/>
            <sz val="9"/>
            <color indexed="81"/>
            <rFont val="Tahoma"/>
            <family val="2"/>
          </rPr>
          <t>Author:</t>
        </r>
        <r>
          <rPr>
            <sz val="9"/>
            <color indexed="81"/>
            <rFont val="Tahoma"/>
            <family val="2"/>
          </rPr>
          <t xml:space="preserve">
AR,34-36</t>
        </r>
      </text>
    </comment>
    <comment ref="DF81" authorId="0" shapeId="0" xr:uid="{8255FFBA-C802-483D-AD67-91E92160C571}">
      <text>
        <r>
          <rPr>
            <b/>
            <sz val="9"/>
            <color indexed="81"/>
            <rFont val="Tahoma"/>
            <family val="2"/>
          </rPr>
          <t>Author:</t>
        </r>
        <r>
          <rPr>
            <sz val="9"/>
            <color indexed="81"/>
            <rFont val="Tahoma"/>
            <family val="2"/>
          </rPr>
          <t xml:space="preserve">
AR pg 48</t>
        </r>
      </text>
    </comment>
    <comment ref="DI81" authorId="0" shapeId="0" xr:uid="{622D7D9C-8EEB-418B-AFD3-1163A7908C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DJ81" authorId="0" shapeId="0" xr:uid="{D85FD28C-36A4-4EBE-85E9-130C8195E7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t>
        </r>
      </text>
    </comment>
    <comment ref="DK81" authorId="0" shapeId="0" xr:uid="{045AB0EF-CC1E-447C-B379-E72999E8C874}">
      <text>
        <r>
          <rPr>
            <b/>
            <sz val="9"/>
            <color indexed="81"/>
            <rFont val="Tahoma"/>
            <family val="2"/>
          </rPr>
          <t>Author:</t>
        </r>
        <r>
          <rPr>
            <sz val="9"/>
            <color indexed="81"/>
            <rFont val="Tahoma"/>
            <family val="2"/>
          </rPr>
          <t xml:space="preserve">
AR pg 115</t>
        </r>
      </text>
    </comment>
    <comment ref="DL81" authorId="0" shapeId="0" xr:uid="{DDCE191D-8B59-49E4-B7A0-31E4CE7F7FD5}">
      <text>
        <r>
          <rPr>
            <b/>
            <sz val="9"/>
            <color indexed="81"/>
            <rFont val="Tahoma"/>
            <family val="2"/>
          </rPr>
          <t>Author:</t>
        </r>
        <r>
          <rPr>
            <sz val="9"/>
            <color indexed="81"/>
            <rFont val="Tahoma"/>
            <family val="2"/>
          </rPr>
          <t xml:space="preserve">
AR pg 86</t>
        </r>
      </text>
    </comment>
    <comment ref="DO81" authorId="0" shapeId="0" xr:uid="{6A01F8B0-220B-4721-A3A1-6C4BB4FBD8CF}">
      <text>
        <r>
          <rPr>
            <b/>
            <sz val="9"/>
            <color indexed="81"/>
            <rFont val="Tahoma"/>
            <family val="2"/>
          </rPr>
          <t>Author:</t>
        </r>
        <r>
          <rPr>
            <sz val="9"/>
            <color indexed="81"/>
            <rFont val="Tahoma"/>
            <family val="2"/>
          </rPr>
          <t xml:space="preserve">
AR p. 69, The framework for Non-Executive Directors’ fees (on a per-annum
basis unless otherwise indicated), which was last revised in
FY2018, is as follows:</t>
        </r>
      </text>
    </comment>
    <comment ref="DP81" authorId="0" shapeId="0" xr:uid="{536286DD-E49E-49BB-92A9-03B3F6D45580}">
      <text>
        <r>
          <rPr>
            <b/>
            <sz val="9"/>
            <color indexed="81"/>
            <rFont val="Tahoma"/>
            <family val="2"/>
          </rPr>
          <t>Author:</t>
        </r>
        <r>
          <rPr>
            <sz val="9"/>
            <color indexed="81"/>
            <rFont val="Tahoma"/>
            <family val="2"/>
          </rPr>
          <t xml:space="preserve">
AR, p. 79</t>
        </r>
      </text>
    </comment>
    <comment ref="DQ81" authorId="0" shapeId="0" xr:uid="{23DB40B0-9949-4B08-BBB9-6D2CDD30DF46}">
      <text>
        <r>
          <rPr>
            <b/>
            <sz val="9"/>
            <color indexed="81"/>
            <rFont val="Tahoma"/>
            <family val="2"/>
          </rPr>
          <t>Author:</t>
        </r>
        <r>
          <rPr>
            <sz val="9"/>
            <color indexed="81"/>
            <rFont val="Tahoma"/>
            <family val="2"/>
          </rPr>
          <t xml:space="preserve">
AR p. 22, Fee Structure</t>
        </r>
      </text>
    </comment>
    <comment ref="DR81" authorId="0" shapeId="0" xr:uid="{7E1275FB-1B46-455A-9605-CC44624A89B7}">
      <text>
        <r>
          <rPr>
            <b/>
            <sz val="9"/>
            <color indexed="81"/>
            <rFont val="Tahoma"/>
            <family val="2"/>
          </rPr>
          <t>Author:</t>
        </r>
        <r>
          <rPr>
            <sz val="9"/>
            <color indexed="81"/>
            <rFont val="Tahoma"/>
            <family val="2"/>
          </rPr>
          <t xml:space="preserve">
AR, p.50</t>
        </r>
      </text>
    </comment>
    <comment ref="DS81" authorId="0" shapeId="0" xr:uid="{EE1A7167-117F-4852-AE47-DABC81975F65}">
      <text>
        <r>
          <rPr>
            <b/>
            <sz val="9"/>
            <color indexed="81"/>
            <rFont val="Tahoma"/>
            <family val="2"/>
          </rPr>
          <t>Author:</t>
        </r>
        <r>
          <rPr>
            <sz val="9"/>
            <color indexed="81"/>
            <rFont val="Tahoma"/>
            <family val="2"/>
          </rPr>
          <t xml:space="preserve">
AR p. 73, The Directors’ fee structure of the Board and Board Committees for FY 2020 is as follows:</t>
        </r>
      </text>
    </comment>
    <comment ref="DY81" authorId="0" shapeId="0" xr:uid="{BB82A8C1-1D22-430F-B297-DBEFE09166FC}">
      <text>
        <r>
          <rPr>
            <b/>
            <sz val="9"/>
            <color indexed="81"/>
            <rFont val="Tahoma"/>
            <family val="2"/>
          </rPr>
          <t>Author:</t>
        </r>
        <r>
          <rPr>
            <sz val="9"/>
            <color indexed="81"/>
            <rFont val="Tahoma"/>
            <family val="2"/>
          </rPr>
          <t xml:space="preserve">
not disclosed</t>
        </r>
      </text>
    </comment>
    <comment ref="DZ81" authorId="0" shapeId="0" xr:uid="{B9AA235B-0C6E-436C-809D-86368991D3F1}">
      <text>
        <r>
          <rPr>
            <b/>
            <sz val="9"/>
            <color indexed="81"/>
            <rFont val="Tahoma"/>
            <family val="2"/>
          </rPr>
          <t>Author:</t>
        </r>
        <r>
          <rPr>
            <sz val="9"/>
            <color indexed="81"/>
            <rFont val="Tahoma"/>
            <family val="2"/>
          </rPr>
          <t xml:space="preserve">
AR pg.74</t>
        </r>
      </text>
    </comment>
    <comment ref="EB81" authorId="0" shapeId="0" xr:uid="{C2769B88-5B00-4FEE-8925-C954344784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ED81" authorId="0" shapeId="0" xr:uid="{B45A9B70-70A0-4DFD-A56E-D7070FD44A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E84" authorId="0" shapeId="0" xr:uid="{FE90BA73-3B79-427D-9EE5-8E4DAFC41653}">
      <text>
        <r>
          <rPr>
            <b/>
            <sz val="9"/>
            <color indexed="81"/>
            <rFont val="Tahoma"/>
            <family val="2"/>
          </rPr>
          <t>Author:</t>
        </r>
        <r>
          <rPr>
            <sz val="9"/>
            <color indexed="81"/>
            <rFont val="Tahoma"/>
            <family val="2"/>
          </rPr>
          <t xml:space="preserve">
AR pg.13</t>
        </r>
      </text>
    </comment>
    <comment ref="F84" authorId="0" shapeId="0" xr:uid="{BCE090AA-9835-41DF-B848-2D0329B168DF}">
      <text>
        <r>
          <rPr>
            <b/>
            <sz val="9"/>
            <color indexed="81"/>
            <rFont val="Tahoma"/>
            <family val="2"/>
          </rPr>
          <t>Author:</t>
        </r>
        <r>
          <rPr>
            <sz val="9"/>
            <color indexed="81"/>
            <rFont val="Tahoma"/>
            <family val="2"/>
          </rPr>
          <t xml:space="preserve">
AR pg.26</t>
        </r>
      </text>
    </comment>
    <comment ref="G84" authorId="0" shapeId="0" xr:uid="{FB08053F-1930-4908-BE96-0BA6FEB4073D}">
      <text>
        <r>
          <rPr>
            <b/>
            <sz val="9"/>
            <color indexed="81"/>
            <rFont val="Tahoma"/>
            <family val="2"/>
          </rPr>
          <t>Author:</t>
        </r>
        <r>
          <rPr>
            <sz val="9"/>
            <color indexed="81"/>
            <rFont val="Tahoma"/>
            <family val="2"/>
          </rPr>
          <t xml:space="preserve">
AR pg.14</t>
        </r>
      </text>
    </comment>
    <comment ref="H84" authorId="0" shapeId="0" xr:uid="{2AF1BD1A-3C2F-4255-81EC-DD66A95B5326}">
      <text>
        <r>
          <rPr>
            <b/>
            <sz val="9"/>
            <color indexed="81"/>
            <rFont val="Tahoma"/>
            <family val="2"/>
          </rPr>
          <t>Author:</t>
        </r>
        <r>
          <rPr>
            <sz val="9"/>
            <color indexed="81"/>
            <rFont val="Tahoma"/>
            <family val="2"/>
          </rPr>
          <t xml:space="preserve">
AR, p35 - 36</t>
        </r>
      </text>
    </comment>
    <comment ref="I84" authorId="0" shapeId="0" xr:uid="{12D8FE27-DD76-46FC-BDD8-FCE401867D18}">
      <text>
        <r>
          <rPr>
            <b/>
            <sz val="9"/>
            <color indexed="81"/>
            <rFont val="Tahoma"/>
            <family val="2"/>
          </rPr>
          <t>Author:</t>
        </r>
        <r>
          <rPr>
            <sz val="9"/>
            <color indexed="81"/>
            <rFont val="Tahoma"/>
            <family val="2"/>
          </rPr>
          <t xml:space="preserve">
AR pg.60</t>
        </r>
      </text>
    </comment>
    <comment ref="J84" authorId="0" shapeId="0" xr:uid="{E4FC4C5E-1CFA-4890-A47B-BC51150BAE52}">
      <text>
        <r>
          <rPr>
            <b/>
            <sz val="9"/>
            <color indexed="81"/>
            <rFont val="Tahoma"/>
            <family val="2"/>
          </rPr>
          <t>Author:</t>
        </r>
        <r>
          <rPr>
            <sz val="9"/>
            <color indexed="81"/>
            <rFont val="Tahoma"/>
            <family val="2"/>
          </rPr>
          <t xml:space="preserve">
AR pg.18</t>
        </r>
      </text>
    </comment>
    <comment ref="K84" authorId="0" shapeId="0" xr:uid="{77EB4AC2-E488-430B-9B9B-F527105EB604}">
      <text>
        <r>
          <rPr>
            <b/>
            <sz val="9"/>
            <color indexed="81"/>
            <rFont val="Tahoma"/>
            <family val="2"/>
          </rPr>
          <t>Author:</t>
        </r>
        <r>
          <rPr>
            <sz val="9"/>
            <color indexed="81"/>
            <rFont val="Tahoma"/>
            <family val="2"/>
          </rPr>
          <t xml:space="preserve">
AR pg.13</t>
        </r>
      </text>
    </comment>
    <comment ref="L84" authorId="0" shapeId="0" xr:uid="{2730A004-9409-48FC-8CA8-1B6E53AAD74A}">
      <text>
        <r>
          <rPr>
            <b/>
            <sz val="9"/>
            <color indexed="81"/>
            <rFont val="Tahoma"/>
            <family val="2"/>
          </rPr>
          <t>Author:</t>
        </r>
        <r>
          <rPr>
            <sz val="9"/>
            <color indexed="81"/>
            <rFont val="Tahoma"/>
            <family val="2"/>
          </rPr>
          <t xml:space="preserve">
AR, p17</t>
        </r>
      </text>
    </comment>
    <comment ref="M84" authorId="0" shapeId="0" xr:uid="{5D52A54D-6354-47DE-B65A-1EC1C634760C}">
      <text>
        <r>
          <rPr>
            <b/>
            <sz val="9"/>
            <color indexed="81"/>
            <rFont val="Tahoma"/>
            <family val="2"/>
          </rPr>
          <t>Author:</t>
        </r>
        <r>
          <rPr>
            <sz val="9"/>
            <color indexed="81"/>
            <rFont val="Tahoma"/>
            <family val="2"/>
          </rPr>
          <t xml:space="preserve">
AR pg.78</t>
        </r>
      </text>
    </comment>
    <comment ref="N84" authorId="0" shapeId="0" xr:uid="{ED12711A-E70E-40E8-9BF6-C94A9706E630}">
      <text>
        <r>
          <rPr>
            <b/>
            <sz val="9"/>
            <color indexed="81"/>
            <rFont val="Tahoma"/>
            <family val="2"/>
          </rPr>
          <t>Author:</t>
        </r>
        <r>
          <rPr>
            <sz val="9"/>
            <color indexed="81"/>
            <rFont val="Tahoma"/>
            <family val="2"/>
          </rPr>
          <t xml:space="preserve">
AR, p25</t>
        </r>
      </text>
    </comment>
    <comment ref="O84" authorId="0" shapeId="0" xr:uid="{17B2B26D-4674-420A-AC3E-ED27CFD396D7}">
      <text>
        <r>
          <rPr>
            <b/>
            <sz val="9"/>
            <color indexed="81"/>
            <rFont val="Tahoma"/>
            <family val="2"/>
          </rPr>
          <t>Author:</t>
        </r>
        <r>
          <rPr>
            <sz val="9"/>
            <color indexed="81"/>
            <rFont val="Tahoma"/>
            <family val="2"/>
          </rPr>
          <t xml:space="preserve">
AR, p23</t>
        </r>
      </text>
    </comment>
    <comment ref="P84" authorId="0" shapeId="0" xr:uid="{29FE1E94-95FD-40B8-97E1-4E38BE939953}">
      <text>
        <r>
          <rPr>
            <b/>
            <sz val="9"/>
            <color indexed="81"/>
            <rFont val="Tahoma"/>
            <family val="2"/>
          </rPr>
          <t>Author:</t>
        </r>
        <r>
          <rPr>
            <sz val="9"/>
            <color indexed="81"/>
            <rFont val="Tahoma"/>
            <family val="2"/>
          </rPr>
          <t xml:space="preserve">
AR, p12</t>
        </r>
      </text>
    </comment>
    <comment ref="Q84" authorId="0" shapeId="0" xr:uid="{283FC205-B6A4-4B37-B99A-D5C4320DDFFC}">
      <text>
        <r>
          <rPr>
            <b/>
            <sz val="9"/>
            <color indexed="81"/>
            <rFont val="Tahoma"/>
            <family val="2"/>
          </rPr>
          <t>Author:</t>
        </r>
        <r>
          <rPr>
            <sz val="9"/>
            <color indexed="81"/>
            <rFont val="Tahoma"/>
            <family val="2"/>
          </rPr>
          <t xml:space="preserve">
AR, p77</t>
        </r>
      </text>
    </comment>
    <comment ref="R84" authorId="0" shapeId="0" xr:uid="{6E713BC3-BD8E-4627-9251-D6CF95F9AA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S84" authorId="0" shapeId="0" xr:uid="{CA09190A-5D76-4838-8512-DD585ACF3890}">
      <text>
        <r>
          <rPr>
            <b/>
            <sz val="9"/>
            <color indexed="81"/>
            <rFont val="Tahoma"/>
            <family val="2"/>
          </rPr>
          <t>Author:</t>
        </r>
        <r>
          <rPr>
            <sz val="9"/>
            <color indexed="81"/>
            <rFont val="Tahoma"/>
            <family val="2"/>
          </rPr>
          <t xml:space="preserve">
AR, p11 - 12</t>
        </r>
      </text>
    </comment>
    <comment ref="T84" authorId="0" shapeId="0" xr:uid="{C677E035-89DB-4BC0-9DCB-CC4A8CB80313}">
      <text>
        <r>
          <rPr>
            <b/>
            <sz val="9"/>
            <color indexed="81"/>
            <rFont val="Tahoma"/>
            <family val="2"/>
          </rPr>
          <t>Author:</t>
        </r>
        <r>
          <rPr>
            <sz val="9"/>
            <color indexed="81"/>
            <rFont val="Tahoma"/>
            <family val="2"/>
          </rPr>
          <t xml:space="preserve">
AR pg.47</t>
        </r>
      </text>
    </comment>
    <comment ref="U84" authorId="0" shapeId="0" xr:uid="{7AADEEEE-F338-44AA-9771-2C349E40AB8B}">
      <text>
        <r>
          <rPr>
            <b/>
            <sz val="9"/>
            <color indexed="81"/>
            <rFont val="Tahoma"/>
            <family val="2"/>
          </rPr>
          <t>Author:</t>
        </r>
        <r>
          <rPr>
            <sz val="9"/>
            <color indexed="81"/>
            <rFont val="Tahoma"/>
            <family val="2"/>
          </rPr>
          <t xml:space="preserve">
AR pg 45</t>
        </r>
      </text>
    </comment>
    <comment ref="V84" authorId="0" shapeId="0" xr:uid="{D34120E1-1E97-4084-A78E-B2355042AA90}">
      <text>
        <r>
          <rPr>
            <b/>
            <sz val="9"/>
            <color indexed="81"/>
            <rFont val="Tahoma"/>
            <family val="2"/>
          </rPr>
          <t>Author:</t>
        </r>
        <r>
          <rPr>
            <sz val="9"/>
            <color indexed="81"/>
            <rFont val="Tahoma"/>
            <family val="2"/>
          </rPr>
          <t xml:space="preserve">
AR pg 52</t>
        </r>
      </text>
    </comment>
    <comment ref="W84" authorId="0" shapeId="0" xr:uid="{B331CD9B-A9E7-4F64-8494-DCD4DCC3E9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X84" authorId="0" shapeId="0" xr:uid="{5A38D247-574B-414A-B4BA-B362CEFF39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P.20-21</t>
        </r>
      </text>
    </comment>
    <comment ref="Y84" authorId="0" shapeId="0" xr:uid="{6048805E-0D4D-4539-BF99-164FC99AAD6A}">
      <text>
        <r>
          <rPr>
            <b/>
            <sz val="9"/>
            <color indexed="81"/>
            <rFont val="Tahoma"/>
            <family val="2"/>
          </rPr>
          <t>Author:</t>
        </r>
        <r>
          <rPr>
            <sz val="9"/>
            <color indexed="81"/>
            <rFont val="Tahoma"/>
            <family val="2"/>
          </rPr>
          <t xml:space="preserve">
AR p. 40, Principal Duties of the Board</t>
        </r>
      </text>
    </comment>
    <comment ref="Z84" authorId="0" shapeId="0" xr:uid="{15EE7768-EE6D-426D-A18F-5720E79C3FE4}">
      <text>
        <r>
          <rPr>
            <b/>
            <sz val="9"/>
            <color indexed="81"/>
            <rFont val="Tahoma"/>
            <family val="2"/>
          </rPr>
          <t>Author:</t>
        </r>
        <r>
          <rPr>
            <sz val="9"/>
            <color indexed="81"/>
            <rFont val="Tahoma"/>
            <family val="2"/>
          </rPr>
          <t xml:space="preserve">
AR pg 17</t>
        </r>
      </text>
    </comment>
    <comment ref="AA84" authorId="0" shapeId="0" xr:uid="{AA5DBBAC-D2EF-4DCD-8B9F-1C529E72E736}">
      <text>
        <r>
          <rPr>
            <b/>
            <sz val="9"/>
            <color indexed="81"/>
            <rFont val="Tahoma"/>
            <family val="2"/>
          </rPr>
          <t>Author:</t>
        </r>
        <r>
          <rPr>
            <sz val="9"/>
            <color indexed="81"/>
            <rFont val="Tahoma"/>
            <family val="2"/>
          </rPr>
          <t xml:space="preserve">
AR pg 29-30</t>
        </r>
      </text>
    </comment>
    <comment ref="AB84" authorId="0" shapeId="0" xr:uid="{CA6CE310-C3F9-4F51-9BF9-576090F23F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C84" authorId="0" shapeId="0" xr:uid="{4A897D20-22DB-4EA8-A2D4-E30E99BF8E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AD84" authorId="0" shapeId="0" xr:uid="{ACADCAC5-87EE-4D84-87E7-47E0F803F359}">
      <text>
        <r>
          <rPr>
            <b/>
            <sz val="9"/>
            <color indexed="81"/>
            <rFont val="Tahoma"/>
            <family val="2"/>
          </rPr>
          <t>Author:</t>
        </r>
        <r>
          <rPr>
            <sz val="9"/>
            <color indexed="81"/>
            <rFont val="Tahoma"/>
            <family val="2"/>
          </rPr>
          <t xml:space="preserve">
AR p. 27, Board’s Role
</t>
        </r>
      </text>
    </comment>
    <comment ref="AE84" authorId="0" shapeId="0" xr:uid="{5A2A40BD-E19B-498E-BAB2-BADC83F42632}">
      <text>
        <r>
          <rPr>
            <b/>
            <sz val="9"/>
            <color indexed="81"/>
            <rFont val="Tahoma"/>
            <family val="2"/>
          </rPr>
          <t>Author:</t>
        </r>
        <r>
          <rPr>
            <sz val="9"/>
            <color indexed="81"/>
            <rFont val="Tahoma"/>
            <family val="2"/>
          </rPr>
          <t xml:space="preserve">
AR pg.28</t>
        </r>
      </text>
    </comment>
    <comment ref="AF84" authorId="0" shapeId="0" xr:uid="{F9E9B8D7-7034-4B6F-8E69-9576E2F835A0}">
      <text>
        <r>
          <rPr>
            <b/>
            <sz val="9"/>
            <color indexed="81"/>
            <rFont val="Tahoma"/>
            <family val="2"/>
          </rPr>
          <t>Author:</t>
        </r>
        <r>
          <rPr>
            <sz val="9"/>
            <color indexed="81"/>
            <rFont val="Tahoma"/>
            <family val="2"/>
          </rPr>
          <t xml:space="preserve">
AR 15</t>
        </r>
      </text>
    </comment>
    <comment ref="AG84" authorId="0" shapeId="0" xr:uid="{B88104CC-4E01-40CB-8A3E-6BD8CCC6CC8F}">
      <text>
        <r>
          <rPr>
            <b/>
            <sz val="9"/>
            <color indexed="81"/>
            <rFont val="Tahoma"/>
            <family val="2"/>
          </rPr>
          <t>Author:</t>
        </r>
        <r>
          <rPr>
            <sz val="9"/>
            <color indexed="81"/>
            <rFont val="Tahoma"/>
            <family val="2"/>
          </rPr>
          <t xml:space="preserve">
AR pg.35</t>
        </r>
      </text>
    </comment>
    <comment ref="AH84" authorId="0" shapeId="0" xr:uid="{5043EEA3-7EED-463E-9605-31DCE29CE88D}">
      <text>
        <r>
          <rPr>
            <b/>
            <sz val="9"/>
            <color indexed="81"/>
            <rFont val="Tahoma"/>
            <family val="2"/>
          </rPr>
          <t>Author:</t>
        </r>
        <r>
          <rPr>
            <sz val="9"/>
            <color indexed="81"/>
            <rFont val="Tahoma"/>
            <family val="2"/>
          </rPr>
          <t xml:space="preserve">
AR pg.16</t>
        </r>
      </text>
    </comment>
    <comment ref="AI84" authorId="0" shapeId="0" xr:uid="{DB855364-03CA-4A0D-A209-37991A3A40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"Roles and Responsibilities: The Board’s principal functions are as follows.
•
Review the financial performance and condition of the Group;
•
Review and approve the Group’s strategic plans, key operational initiatives, major investment, divestment, corporate
restructuring and major funding decisions;
•
Establish and maintain an effective risk management framework to identify, manage and monitor risks and exposures,
and to achieve an appropriate balance between risks and the Group’s performance;
•
Manage and monitor the Group’s sustainability initiatives, including the validation of material environment, social
and governance (“ESG”) factors;
•
Oversee the Group’s corporate governance, including the establishment of an enabling culture, exemplary values and
ethical standards of conduct across the Group; and
•
Ensure transparency and accountability in the communication with key stakeholder groups."</t>
        </r>
      </text>
    </comment>
    <comment ref="AJ84" authorId="0" shapeId="0" xr:uid="{1862EC80-A3A9-4B2B-B056-3C585C44AF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K84" authorId="0" shapeId="0" xr:uid="{CCF17A4F-4920-4E16-956D-D54800CB0B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L84" authorId="0" shapeId="0" xr:uid="{CEED45C5-0811-4A81-AC73-D72E0DF7CDE0}">
      <text>
        <r>
          <rPr>
            <b/>
            <sz val="9"/>
            <color indexed="81"/>
            <rFont val="Tahoma"/>
            <family val="2"/>
          </rPr>
          <t>Author:</t>
        </r>
        <r>
          <rPr>
            <sz val="9"/>
            <color indexed="81"/>
            <rFont val="Tahoma"/>
            <family val="2"/>
          </rPr>
          <t xml:space="preserve">
ar 41</t>
        </r>
      </text>
    </comment>
    <comment ref="AM84" authorId="0" shapeId="0" xr:uid="{FC51FEDE-E6E5-442B-858F-0D11189116EA}">
      <text>
        <r>
          <rPr>
            <b/>
            <sz val="9"/>
            <color indexed="81"/>
            <rFont val="Tahoma"/>
            <family val="2"/>
          </rPr>
          <t>Author:</t>
        </r>
        <r>
          <rPr>
            <sz val="9"/>
            <color indexed="81"/>
            <rFont val="Tahoma"/>
            <family val="2"/>
          </rPr>
          <t xml:space="preserve">
AR pg.34</t>
        </r>
      </text>
    </comment>
    <comment ref="AN84" authorId="0" shapeId="0" xr:uid="{CE1C3C7B-C141-4AE0-8A57-6CED2BED30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P.96-97</t>
        </r>
      </text>
    </comment>
    <comment ref="AO84" authorId="0" shapeId="0" xr:uid="{8F561917-7A97-4194-BC92-D7AB430A208F}">
      <text>
        <r>
          <rPr>
            <b/>
            <sz val="9"/>
            <color indexed="81"/>
            <rFont val="Tahoma"/>
            <family val="2"/>
          </rPr>
          <t>Author:</t>
        </r>
        <r>
          <rPr>
            <sz val="9"/>
            <color indexed="81"/>
            <rFont val="Tahoma"/>
            <family val="2"/>
          </rPr>
          <t xml:space="preserve">
AR, pg 26</t>
        </r>
      </text>
    </comment>
    <comment ref="AP84" authorId="0" shapeId="0" xr:uid="{3BBCB5BF-62C7-43FC-8001-2636F4C539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AQ84" authorId="0" shapeId="0" xr:uid="{1B65D0AE-E8BF-441F-8C77-25961583DE97}">
      <text>
        <r>
          <rPr>
            <b/>
            <sz val="9"/>
            <color indexed="81"/>
            <rFont val="Tahoma"/>
            <family val="2"/>
          </rPr>
          <t>Author:</t>
        </r>
        <r>
          <rPr>
            <sz val="9"/>
            <color indexed="81"/>
            <rFont val="Tahoma"/>
            <family val="2"/>
          </rPr>
          <t xml:space="preserve">
AR, p. 21 - 22</t>
        </r>
      </text>
    </comment>
    <comment ref="AR84" authorId="0" shapeId="0" xr:uid="{E5023384-D98D-4F05-8979-72CC6DB7A827}">
      <text>
        <r>
          <rPr>
            <b/>
            <sz val="9"/>
            <color indexed="81"/>
            <rFont val="Tahoma"/>
            <family val="2"/>
          </rPr>
          <t>Author:</t>
        </r>
        <r>
          <rPr>
            <sz val="9"/>
            <color indexed="81"/>
            <rFont val="Tahoma"/>
            <family val="2"/>
          </rPr>
          <t xml:space="preserve">
AR,5</t>
        </r>
      </text>
    </comment>
    <comment ref="AS84" authorId="0" shapeId="0" xr:uid="{9E70E2E7-16B0-48ED-8796-C69A3E1A2EE5}">
      <text>
        <r>
          <rPr>
            <b/>
            <sz val="9"/>
            <color indexed="81"/>
            <rFont val="Tahoma"/>
            <family val="2"/>
          </rPr>
          <t>Author:</t>
        </r>
        <r>
          <rPr>
            <sz val="9"/>
            <color indexed="81"/>
            <rFont val="Tahoma"/>
            <family val="2"/>
          </rPr>
          <t xml:space="preserve">
AR, pg 19 &amp; 20</t>
        </r>
      </text>
    </comment>
    <comment ref="AT84" authorId="0" shapeId="0" xr:uid="{FBF8F708-4DCA-4C86-A73F-EBF4AF6DB682}">
      <text>
        <r>
          <rPr>
            <b/>
            <sz val="9"/>
            <color indexed="81"/>
            <rFont val="Tahoma"/>
            <family val="2"/>
          </rPr>
          <t>Author:</t>
        </r>
        <r>
          <rPr>
            <sz val="9"/>
            <color indexed="81"/>
            <rFont val="Tahoma"/>
            <family val="2"/>
          </rPr>
          <t xml:space="preserve">
AR, governance report, pg 10</t>
        </r>
      </text>
    </comment>
    <comment ref="AU84" authorId="0" shapeId="0" xr:uid="{D63EE9B0-1BF2-4378-A50C-FDDA3005C71D}">
      <text>
        <r>
          <rPr>
            <b/>
            <sz val="9"/>
            <color indexed="81"/>
            <rFont val="Tahoma"/>
            <family val="2"/>
          </rPr>
          <t>Author:</t>
        </r>
        <r>
          <rPr>
            <sz val="9"/>
            <color indexed="81"/>
            <rFont val="Tahoma"/>
            <family val="2"/>
          </rPr>
          <t xml:space="preserve">
AR, 30</t>
        </r>
      </text>
    </comment>
    <comment ref="AV84" authorId="0" shapeId="0" xr:uid="{6FB61256-6F2B-4D34-8966-4D2555CF312F}">
      <text>
        <r>
          <rPr>
            <b/>
            <sz val="9"/>
            <color indexed="81"/>
            <rFont val="Tahoma"/>
            <family val="2"/>
          </rPr>
          <t>Author:</t>
        </r>
        <r>
          <rPr>
            <sz val="9"/>
            <color indexed="81"/>
            <rFont val="Tahoma"/>
            <family val="2"/>
          </rPr>
          <t xml:space="preserve">
AR, 17</t>
        </r>
      </text>
    </comment>
    <comment ref="AW84" authorId="0" shapeId="0" xr:uid="{9B33D8FC-2BA8-4E1D-8B88-F3DB558684B1}">
      <text>
        <r>
          <rPr>
            <b/>
            <sz val="9"/>
            <color indexed="81"/>
            <rFont val="Tahoma"/>
            <family val="2"/>
          </rPr>
          <t>Author:</t>
        </r>
        <r>
          <rPr>
            <sz val="9"/>
            <color indexed="81"/>
            <rFont val="Tahoma"/>
            <family val="2"/>
          </rPr>
          <t xml:space="preserve">
AR,22</t>
        </r>
      </text>
    </comment>
    <comment ref="AX84" authorId="0" shapeId="0" xr:uid="{55AE8645-816D-45A9-8A62-8F39FC436B13}">
      <text>
        <r>
          <rPr>
            <b/>
            <sz val="9"/>
            <color indexed="81"/>
            <rFont val="Tahoma"/>
            <family val="2"/>
          </rPr>
          <t>Author:</t>
        </r>
        <r>
          <rPr>
            <sz val="9"/>
            <color indexed="81"/>
            <rFont val="Tahoma"/>
            <family val="2"/>
          </rPr>
          <t xml:space="preserve">
AR, 21</t>
        </r>
      </text>
    </comment>
    <comment ref="AY84" authorId="0" shapeId="0" xr:uid="{56F20771-2C08-42CA-95C4-84705EEE1A37}">
      <text>
        <r>
          <rPr>
            <b/>
            <sz val="9"/>
            <color indexed="81"/>
            <rFont val="Tahoma"/>
            <family val="2"/>
          </rPr>
          <t>Author:</t>
        </r>
        <r>
          <rPr>
            <sz val="9"/>
            <color indexed="81"/>
            <rFont val="Tahoma"/>
            <family val="2"/>
          </rPr>
          <t xml:space="preserve">
AR, p. 50</t>
        </r>
      </text>
    </comment>
    <comment ref="AZ84" authorId="0" shapeId="0" xr:uid="{30FA5F7A-0BEA-4D9A-BEF7-C5B462BBDEC7}">
      <text>
        <r>
          <rPr>
            <b/>
            <sz val="9"/>
            <color indexed="81"/>
            <rFont val="Tahoma"/>
            <family val="2"/>
          </rPr>
          <t>Author:</t>
        </r>
        <r>
          <rPr>
            <sz val="9"/>
            <color indexed="81"/>
            <rFont val="Tahoma"/>
            <family val="2"/>
          </rPr>
          <t xml:space="preserve">
AR, p. 26</t>
        </r>
      </text>
    </comment>
    <comment ref="BB84" authorId="0" shapeId="0" xr:uid="{D4BB8FF3-3D70-49C5-8C12-D362CFAB7A5D}">
      <text>
        <r>
          <rPr>
            <b/>
            <sz val="9"/>
            <color indexed="81"/>
            <rFont val="Tahoma"/>
            <family val="2"/>
          </rPr>
          <t>Author:</t>
        </r>
        <r>
          <rPr>
            <sz val="9"/>
            <color indexed="81"/>
            <rFont val="Tahoma"/>
            <family val="2"/>
          </rPr>
          <t xml:space="preserve">
AR, pg 14</t>
        </r>
      </text>
    </comment>
    <comment ref="BC84" authorId="0" shapeId="0" xr:uid="{99A086FF-D431-415F-8B05-FD91F047EFE3}">
      <text>
        <r>
          <rPr>
            <b/>
            <sz val="9"/>
            <color indexed="81"/>
            <rFont val="Tahoma"/>
            <family val="2"/>
          </rPr>
          <t>Author:</t>
        </r>
        <r>
          <rPr>
            <sz val="9"/>
            <color indexed="81"/>
            <rFont val="Tahoma"/>
            <family val="2"/>
          </rPr>
          <t xml:space="preserve">
AR, p. 40</t>
        </r>
      </text>
    </comment>
    <comment ref="BD84" authorId="0" shapeId="0" xr:uid="{D92897DC-9DAA-474D-BF03-500F8727E17E}">
      <text>
        <r>
          <rPr>
            <b/>
            <sz val="9"/>
            <color indexed="81"/>
            <rFont val="Tahoma"/>
            <family val="2"/>
          </rPr>
          <t>Author:</t>
        </r>
        <r>
          <rPr>
            <sz val="9"/>
            <color indexed="81"/>
            <rFont val="Tahoma"/>
            <family val="2"/>
          </rPr>
          <t xml:space="preserve">
AR, p. 69</t>
        </r>
      </text>
    </comment>
    <comment ref="BE84" authorId="0" shapeId="0" xr:uid="{073247F1-4E6F-4595-A827-37692DCC0F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 "The principal functions of the Board are:
•
provide entrepreneurial leadership and approve the Board’s policies and set strategic objectives of the
Company;
•
ensure that necessary financial and human resources are in place for the Company to meet its objectives;
•
oversee the processes for evaluating the adequacy and effectiveness of internal controls (including
financial, operational, compliance and information technology controls) and risk management systems;
•
review and approve the appointment of Directors proposed by the Nominating Committee;
•
appointment and removal of the Company Secretary, internal and external auditors and key management staff;
•
assume responsibility for corporate governance;
•
constructively challenge Management, review and monitor the performance of the Management;
•
review and approve interim and annual financial statements of the Company and the Group;
•
instil an ethical corporate culture and ensure that the company’s values, standards, policies, and practices
are consistent with the culture;
•
ensure transparency and accountability to key stakeholder groups;
•
declaration of interim dividends and proposal of final dividends to Shareholders; and
•
set the Company’s values and standards, and ensure that obligations to Shareholders are understood
and met</t>
        </r>
      </text>
    </comment>
    <comment ref="BF84" authorId="0" shapeId="0" xr:uid="{6A5B933D-9D8B-47A4-903C-F8A2F36AC3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"The Board’s primary role is to protect and enhance long-term value and returns for shareholders. It
provides entrepreneurial leadership, oversees the business and affairs of the Group, and approves
the Group’s financial and strategic plans, key business initiatives, major investments and divestments
proposals, and funding decisions.
Additionally, the Board has direct responsibility for decision-making in respect of the following corporate
events and actions:
(a)
establish, together with Management, the strategies and financial objectives to be implemented by
Management;
(b)
oversee the processes of risk management, financial reporting and compliance, and evaluate the
adequacy of internal controls;
(c)
review and endorse the framework of remuneration for the Board and key management personnel as
may be recommended by the Remuneration Committee;
(d)
review the performance of Management, approve the nominations of the Board of Directors
and appointment of key management personnel, as may be recommended by the Nominating
Committee;
(e)
ensure that necessary financial and human resources are in place for the Group to meet its
objectives;
(f)
assume responsibility for corporate governance; and
(g)
consider sustainability issues, e.g. environmental and social factors, as part of its strategic
formulation."</t>
        </r>
      </text>
    </comment>
    <comment ref="BG84" authorId="0" shapeId="0" xr:uid="{0D20FE74-A890-42D8-B7F7-582BE4AE868C}">
      <text>
        <r>
          <rPr>
            <b/>
            <sz val="9"/>
            <color indexed="81"/>
            <rFont val="Tahoma"/>
            <family val="2"/>
          </rPr>
          <t>Author:</t>
        </r>
        <r>
          <rPr>
            <sz val="9"/>
            <color indexed="81"/>
            <rFont val="Tahoma"/>
            <family val="2"/>
          </rPr>
          <t xml:space="preserve">
AR p. 45, BOARD OF DIRECTORS</t>
        </r>
      </text>
    </comment>
    <comment ref="BH84" authorId="0" shapeId="0" xr:uid="{73EE3A48-4BB3-40AF-9C41-382A4E18DF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28, https://links.sgx.com/FileOpen/UG%20Healthcare_Annual%20Report%202020.ashx?App=Announcement&amp;FileID=634566</t>
        </r>
      </text>
    </comment>
    <comment ref="BI84" authorId="0" shapeId="0" xr:uid="{34C7CF1C-A051-404F-9FD4-84B01CF21D1A}">
      <text>
        <r>
          <rPr>
            <b/>
            <sz val="9"/>
            <color indexed="81"/>
            <rFont val="Tahoma"/>
            <family val="2"/>
          </rPr>
          <t>Author:</t>
        </r>
        <r>
          <rPr>
            <sz val="9"/>
            <color indexed="81"/>
            <rFont val="Tahoma"/>
            <family val="2"/>
          </rPr>
          <t xml:space="preserve">
AR p. 14, BoD
</t>
        </r>
      </text>
    </comment>
    <comment ref="BJ84" authorId="0" shapeId="0" xr:uid="{EB3111D5-8A9F-4A09-95F8-2E6E46AC45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t>
        </r>
      </text>
    </comment>
    <comment ref="BK84" authorId="0" shapeId="0" xr:uid="{1A87C169-FEDA-48D4-8A68-F8012710F8FE}">
      <text>
        <r>
          <rPr>
            <b/>
            <sz val="9"/>
            <color indexed="81"/>
            <rFont val="Tahoma"/>
            <family val="2"/>
          </rPr>
          <t>Author:</t>
        </r>
        <r>
          <rPr>
            <sz val="9"/>
            <color indexed="81"/>
            <rFont val="Tahoma"/>
            <family val="2"/>
          </rPr>
          <t xml:space="preserve">
AR, p. 66</t>
        </r>
      </text>
    </comment>
    <comment ref="BL84" authorId="0" shapeId="0" xr:uid="{9B5B0AD8-3E5C-4E84-924A-8E90CF30F5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BM84" authorId="0" shapeId="0" xr:uid="{7BFE4B74-9A50-4E45-B687-1D8E6325B9ED}">
      <text>
        <r>
          <rPr>
            <b/>
            <sz val="9"/>
            <color indexed="81"/>
            <rFont val="Tahoma"/>
            <family val="2"/>
          </rPr>
          <t>Author:</t>
        </r>
        <r>
          <rPr>
            <sz val="9"/>
            <color indexed="81"/>
            <rFont val="Tahoma"/>
            <family val="2"/>
          </rPr>
          <t xml:space="preserve">
AR, p42</t>
        </r>
      </text>
    </comment>
    <comment ref="BN84" authorId="0" shapeId="0" xr:uid="{41A99255-55D9-4DC9-A855-EF013E9D50E7}">
      <text>
        <r>
          <rPr>
            <b/>
            <sz val="9"/>
            <color indexed="81"/>
            <rFont val="Tahoma"/>
            <family val="2"/>
          </rPr>
          <t>Author:</t>
        </r>
        <r>
          <rPr>
            <sz val="9"/>
            <color indexed="81"/>
            <rFont val="Tahoma"/>
            <family val="2"/>
          </rPr>
          <t xml:space="preserve">
AR, p22</t>
        </r>
      </text>
    </comment>
    <comment ref="BO84" authorId="0" shapeId="0" xr:uid="{46CB5234-7363-4925-A0BD-EA778144BC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Board approves the Group’s strategic plans, key business initiatives, major investments and funding decisions. Additionally,
the Board has direct responsibility for decision-making in respect of various specific matters, including:
• approval of corporate strategies and policies;
• approval of the Group’s annual operating and capital budgets;
• monitoring financial performance, including approval for the release of financial results announcements;
• approval of the annual report and financial statements;
• convening of shareholders’ meetings;
• recommendations of dividend payments and other distributions to shareholders;
• overseeing the business affairs of the Company and monitoring the on-going performance of Management;
• approval of material acquisitions and disposals of assets;
• setting the Company’s core values and standards (including ethical standards), and ensuring that obligations to shareholders
and other stakeholders are understood and duly met;
• considering sustainability issues, such as economic, environmental and social issues, as part of its strategic formulation;
• approval of the Group’s risk appetite and establishing and overseeing the processes of evaluating the adequacy of internal
controls, risk management and financial reporting; and
• assuming the responsibility for corporate governance.
AR p60</t>
        </r>
      </text>
    </comment>
    <comment ref="BQ84" authorId="0" shapeId="0" xr:uid="{0A79BCAD-BC58-40AF-98A6-91118F4EFA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principal functions of the Board include, amongst other things, the following:
- provide entrepreneurial leadership, set strategic objectives, and ensure that the necessary financial and human
resources are in place for the Company to meet its objectives;
- provide the overall growth strategy of the Group;
- establish a framework of prudent and effective controls, which enables risks to be assessed and managed including
safeguarding of shareholders’ interests and the Company’s assets;
- review the performance of Management;
- identify the key stakeholder groups and recognise that their perceptions affect the Company’s reputation;
- set the Company’s values and standards (including ethical standards), and ensure that obligations to shareholders
and other stakeholders are understood and met;
- consider sustainability issues, e.g. environmental and social factors, as part of its strategic formulation;
- assume the responsibilities of corporate governance framework of the Group.
AR p25</t>
        </r>
      </text>
    </comment>
    <comment ref="BR84" authorId="0" shapeId="0" xr:uid="{D369D626-7C55-4602-AFCC-B67410E1CC32}">
      <text>
        <r>
          <rPr>
            <b/>
            <sz val="9"/>
            <color indexed="81"/>
            <rFont val="Tahoma"/>
            <family val="2"/>
          </rPr>
          <t>Author:</t>
        </r>
        <r>
          <rPr>
            <sz val="9"/>
            <color indexed="81"/>
            <rFont val="Tahoma"/>
            <family val="2"/>
          </rPr>
          <t xml:space="preserve">
AR, p90</t>
        </r>
      </text>
    </comment>
    <comment ref="BS84" authorId="0" shapeId="0" xr:uid="{58BAF696-0DF5-4419-BA36-410ED10E7CF4}">
      <text>
        <r>
          <rPr>
            <b/>
            <sz val="9"/>
            <color indexed="81"/>
            <rFont val="Tahoma"/>
            <family val="2"/>
          </rPr>
          <t>Author:</t>
        </r>
        <r>
          <rPr>
            <sz val="9"/>
            <color indexed="81"/>
            <rFont val="Tahoma"/>
            <family val="2"/>
          </rPr>
          <t xml:space="preserve">
AR, p62 - 63</t>
        </r>
      </text>
    </comment>
    <comment ref="BT84" authorId="0" shapeId="0" xr:uid="{2F04B181-9372-4754-8EFE-318D6443726C}">
      <text>
        <r>
          <rPr>
            <b/>
            <sz val="9"/>
            <color indexed="81"/>
            <rFont val="Tahoma"/>
            <family val="2"/>
          </rPr>
          <t>Author:</t>
        </r>
        <r>
          <rPr>
            <sz val="9"/>
            <color indexed="81"/>
            <rFont val="Tahoma"/>
            <family val="2"/>
          </rPr>
          <t xml:space="preserve">
AR, p69</t>
        </r>
      </text>
    </comment>
    <comment ref="BU84" authorId="0" shapeId="0" xr:uid="{4886211A-D1D2-4375-A5E7-D87D5199278D}">
      <text>
        <r>
          <rPr>
            <b/>
            <sz val="9"/>
            <color indexed="81"/>
            <rFont val="Tahoma"/>
            <family val="2"/>
          </rPr>
          <t>Author:</t>
        </r>
        <r>
          <rPr>
            <sz val="9"/>
            <color indexed="81"/>
            <rFont val="Tahoma"/>
            <family val="2"/>
          </rPr>
          <t xml:space="preserve">
AR, p33</t>
        </r>
      </text>
    </comment>
    <comment ref="BV84" authorId="0" shapeId="0" xr:uid="{D261A0DB-83D1-4832-AB56-9C6895585985}">
      <text>
        <r>
          <rPr>
            <b/>
            <sz val="9"/>
            <color indexed="81"/>
            <rFont val="Tahoma"/>
            <family val="2"/>
          </rPr>
          <t>Author:</t>
        </r>
        <r>
          <rPr>
            <sz val="9"/>
            <color indexed="81"/>
            <rFont val="Tahoma"/>
            <family val="2"/>
          </rPr>
          <t xml:space="preserve">
AR Pg 53
</t>
        </r>
      </text>
    </comment>
    <comment ref="BW84" authorId="0" shapeId="0" xr:uid="{90D8B58D-99B0-44D9-9EEF-BD7A21BBF15A}">
      <text>
        <r>
          <rPr>
            <b/>
            <sz val="9"/>
            <color indexed="81"/>
            <rFont val="Tahoma"/>
            <family val="2"/>
          </rPr>
          <t>Author:</t>
        </r>
        <r>
          <rPr>
            <sz val="9"/>
            <color indexed="81"/>
            <rFont val="Tahoma"/>
            <family val="2"/>
          </rPr>
          <t xml:space="preserve">
AR, p118</t>
        </r>
      </text>
    </comment>
    <comment ref="BX84" authorId="0" shapeId="0" xr:uid="{95C15E49-D9E9-49D0-90B7-D20A25B3DE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BY84" authorId="0" shapeId="0" xr:uid="{E42E3F34-932B-4877-AB81-1830711E74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P.29-30</t>
        </r>
      </text>
    </comment>
    <comment ref="BZ84" authorId="0" shapeId="0" xr:uid="{7869DF42-5DA6-45F0-AC7B-493863AE5E32}">
      <text>
        <r>
          <rPr>
            <b/>
            <sz val="9"/>
            <color indexed="81"/>
            <rFont val="Tahoma"/>
            <family val="2"/>
          </rPr>
          <t>Author:</t>
        </r>
        <r>
          <rPr>
            <sz val="9"/>
            <color indexed="81"/>
            <rFont val="Tahoma"/>
            <family val="2"/>
          </rPr>
          <t xml:space="preserve">
AR pg 37</t>
        </r>
      </text>
    </comment>
    <comment ref="CA84" authorId="0" shapeId="0" xr:uid="{0C4DD6C6-FCE9-4FA5-8A02-359930B85030}">
      <text>
        <r>
          <rPr>
            <b/>
            <sz val="9"/>
            <color indexed="81"/>
            <rFont val="Tahoma"/>
            <family val="2"/>
          </rPr>
          <t>Author:</t>
        </r>
        <r>
          <rPr>
            <sz val="9"/>
            <color indexed="81"/>
            <rFont val="Tahoma"/>
            <family val="2"/>
          </rPr>
          <t xml:space="preserve">
AR pg 68</t>
        </r>
      </text>
    </comment>
    <comment ref="CB84" authorId="0" shapeId="0" xr:uid="{E4BA7A45-C2A1-4DFF-B2D9-887E8A92C4A9}">
      <text>
        <r>
          <rPr>
            <b/>
            <sz val="9"/>
            <color indexed="81"/>
            <rFont val="Tahoma"/>
            <family val="2"/>
          </rPr>
          <t>Author:</t>
        </r>
        <r>
          <rPr>
            <sz val="9"/>
            <color indexed="81"/>
            <rFont val="Tahoma"/>
            <family val="2"/>
          </rPr>
          <t xml:space="preserve">
AR pg.183</t>
        </r>
      </text>
    </comment>
    <comment ref="CC84" authorId="0" shapeId="0" xr:uid="{0A394A3C-78B9-446E-A873-A0A3C05C88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P.15-16</t>
        </r>
      </text>
    </comment>
    <comment ref="CD84" authorId="0" shapeId="0" xr:uid="{24E4CCC2-E4B2-4C7A-A123-3A9AAA2F55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E84" authorId="0" shapeId="0" xr:uid="{6BBF7631-0B2C-4CE4-B8B6-367440B77F05}">
      <text>
        <r>
          <rPr>
            <b/>
            <sz val="9"/>
            <color indexed="81"/>
            <rFont val="Tahoma"/>
            <family val="2"/>
          </rPr>
          <t>Author:</t>
        </r>
        <r>
          <rPr>
            <sz val="9"/>
            <color indexed="81"/>
            <rFont val="Tahoma"/>
            <family val="2"/>
          </rPr>
          <t xml:space="preserve">
AR pg 48</t>
        </r>
      </text>
    </comment>
    <comment ref="CF84" authorId="0" shapeId="0" xr:uid="{A2C2DF56-DFCC-489C-946E-193C8A3BA439}">
      <text>
        <r>
          <rPr>
            <b/>
            <sz val="9"/>
            <color indexed="81"/>
            <rFont val="Tahoma"/>
            <family val="2"/>
          </rPr>
          <t>Author:</t>
        </r>
        <r>
          <rPr>
            <sz val="9"/>
            <color indexed="81"/>
            <rFont val="Tahoma"/>
            <family val="2"/>
          </rPr>
          <t xml:space="preserve">
AR 15</t>
        </r>
      </text>
    </comment>
    <comment ref="CG84" authorId="0" shapeId="0" xr:uid="{D603AD43-4A1A-4201-996F-E55A7C120715}">
      <text>
        <r>
          <rPr>
            <b/>
            <sz val="9"/>
            <color indexed="81"/>
            <rFont val="Tahoma"/>
            <family val="2"/>
          </rPr>
          <t>Author:</t>
        </r>
        <r>
          <rPr>
            <sz val="9"/>
            <color indexed="81"/>
            <rFont val="Tahoma"/>
            <family val="2"/>
          </rPr>
          <t xml:space="preserve">
AR pg 81-82</t>
        </r>
      </text>
    </comment>
    <comment ref="CH84" authorId="0" shapeId="0" xr:uid="{7F3A1D59-61C1-4569-834F-A5E89CC2842C}">
      <text>
        <r>
          <rPr>
            <b/>
            <sz val="9"/>
            <color indexed="81"/>
            <rFont val="Tahoma"/>
            <family val="2"/>
          </rPr>
          <t>Author:</t>
        </r>
        <r>
          <rPr>
            <sz val="9"/>
            <color indexed="81"/>
            <rFont val="Tahoma"/>
            <family val="2"/>
          </rPr>
          <t xml:space="preserve">
AR 26</t>
        </r>
      </text>
    </comment>
    <comment ref="CI84" authorId="0" shapeId="0" xr:uid="{A8539A4E-6BA5-407C-A97D-7E435590A6D0}">
      <text>
        <r>
          <rPr>
            <b/>
            <sz val="9"/>
            <color indexed="81"/>
            <rFont val="Tahoma"/>
            <family val="2"/>
          </rPr>
          <t>Author:</t>
        </r>
        <r>
          <rPr>
            <sz val="9"/>
            <color indexed="81"/>
            <rFont val="Tahoma"/>
            <family val="2"/>
          </rPr>
          <t xml:space="preserve">
AR pg 76-77</t>
        </r>
      </text>
    </comment>
    <comment ref="CJ84" authorId="0" shapeId="0" xr:uid="{432FBAF1-3F39-4B4C-81D1-B3FE73D933F3}">
      <text>
        <r>
          <rPr>
            <b/>
            <sz val="9"/>
            <color indexed="81"/>
            <rFont val="Tahoma"/>
            <family val="2"/>
          </rPr>
          <t>Author:</t>
        </r>
        <r>
          <rPr>
            <sz val="9"/>
            <color indexed="81"/>
            <rFont val="Tahoma"/>
            <family val="2"/>
          </rPr>
          <t xml:space="preserve">
ar 13</t>
        </r>
      </text>
    </comment>
    <comment ref="CK84" authorId="0" shapeId="0" xr:uid="{7BA91AD7-CE73-4856-A8E4-92776184F92C}">
      <text>
        <r>
          <rPr>
            <b/>
            <sz val="9"/>
            <color indexed="81"/>
            <rFont val="Tahoma"/>
            <family val="2"/>
          </rPr>
          <t>Author:</t>
        </r>
        <r>
          <rPr>
            <sz val="9"/>
            <color indexed="81"/>
            <rFont val="Tahoma"/>
            <family val="2"/>
          </rPr>
          <t xml:space="preserve">
AR,54-55</t>
        </r>
      </text>
    </comment>
    <comment ref="CL84" authorId="0" shapeId="0" xr:uid="{2CE68F9F-6B11-423E-9F9F-5EB3186CBA7D}">
      <text>
        <r>
          <rPr>
            <b/>
            <sz val="9"/>
            <color indexed="81"/>
            <rFont val="Tahoma"/>
            <family val="2"/>
          </rPr>
          <t>Author:</t>
        </r>
        <r>
          <rPr>
            <sz val="9"/>
            <color indexed="81"/>
            <rFont val="Tahoma"/>
            <family val="2"/>
          </rPr>
          <t xml:space="preserve">
ar 30</t>
        </r>
      </text>
    </comment>
    <comment ref="CM84" authorId="0" shapeId="0" xr:uid="{6BD5FA40-0DC4-41A0-BCD9-81FB58B09552}">
      <text>
        <r>
          <rPr>
            <b/>
            <sz val="9"/>
            <color indexed="81"/>
            <rFont val="Tahoma"/>
            <family val="2"/>
          </rPr>
          <t>Author:</t>
        </r>
        <r>
          <rPr>
            <sz val="9"/>
            <color indexed="81"/>
            <rFont val="Tahoma"/>
            <family val="2"/>
          </rPr>
          <t xml:space="preserve">
ar 50</t>
        </r>
      </text>
    </comment>
    <comment ref="CN84" authorId="0" shapeId="0" xr:uid="{1E041AC5-990B-4E08-B6BF-7235648A9E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p.45-47</t>
        </r>
      </text>
    </comment>
    <comment ref="CO84" authorId="0" shapeId="0" xr:uid="{A6E03C2A-B714-4F28-B7AB-DAEA56A4CE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p.21-22</t>
        </r>
      </text>
    </comment>
    <comment ref="CP84" authorId="0" shapeId="0" xr:uid="{80D07AAD-7BE4-49BF-B1EA-250CE960E6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CQ84" authorId="0" shapeId="0" xr:uid="{6345C15B-E4A4-4CB4-9414-B611DB1B24D8}">
      <text>
        <r>
          <rPr>
            <b/>
            <sz val="9"/>
            <color indexed="81"/>
            <rFont val="Tahoma"/>
            <family val="2"/>
          </rPr>
          <t>Author:</t>
        </r>
        <r>
          <rPr>
            <sz val="9"/>
            <color indexed="81"/>
            <rFont val="Tahoma"/>
            <family val="2"/>
          </rPr>
          <t xml:space="preserve">
Ar 54/55</t>
        </r>
      </text>
    </comment>
    <comment ref="CR84" authorId="0" shapeId="0" xr:uid="{F9C05ADF-1A04-456A-B335-BAB50473D6BC}">
      <text>
        <r>
          <rPr>
            <b/>
            <sz val="9"/>
            <color indexed="81"/>
            <rFont val="Tahoma"/>
            <family val="2"/>
          </rPr>
          <t>Author:</t>
        </r>
        <r>
          <rPr>
            <sz val="9"/>
            <color indexed="81"/>
            <rFont val="Tahoma"/>
            <family val="2"/>
          </rPr>
          <t xml:space="preserve">
AR (pdf), p. 13</t>
        </r>
      </text>
    </comment>
    <comment ref="CS84" authorId="0" shapeId="0" xr:uid="{71C404F5-6706-4EE5-BAA0-D6A731BDC2AA}">
      <text>
        <r>
          <rPr>
            <b/>
            <sz val="9"/>
            <color indexed="81"/>
            <rFont val="Tahoma"/>
            <family val="2"/>
          </rPr>
          <t>Author:</t>
        </r>
        <r>
          <rPr>
            <sz val="9"/>
            <color indexed="81"/>
            <rFont val="Tahoma"/>
            <family val="2"/>
          </rPr>
          <t xml:space="preserve">
AR, p. 40</t>
        </r>
      </text>
    </comment>
    <comment ref="CT84" authorId="0" shapeId="0" xr:uid="{499762C5-DC35-462C-B42F-9B0B60C3D33F}">
      <text>
        <r>
          <rPr>
            <b/>
            <sz val="9"/>
            <color indexed="81"/>
            <rFont val="Tahoma"/>
            <family val="2"/>
          </rPr>
          <t>Author:</t>
        </r>
        <r>
          <rPr>
            <sz val="9"/>
            <color indexed="81"/>
            <rFont val="Tahoma"/>
            <family val="2"/>
          </rPr>
          <t xml:space="preserve">
AR pg.19</t>
        </r>
      </text>
    </comment>
    <comment ref="CU84" authorId="0" shapeId="0" xr:uid="{556623FF-7FAE-4817-8F1D-75F8EDA08B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"The principal functions of the Board, in addition to carrying out its statutory responsibilities, inter alia, are as follows:
•
overseeing and approving the formulation of the Group’s overall long-term strategic objectives and directions, corporate strategy and objectives as well as business
plans, taking into consideration sustainability issues;
•
overseeing and reviewing the management of the Group’s business affairs and financial controls, performance and resource allocation, including ensuring that the
required financial and human resources are available for the Group to meet its objectives;
•
establishing a framework of prudent and effective controls to assess and manage risks and safeguard shareholders’ interests and the Group’s assets;
•
to review the Management’s performance;
•
to set the Group’s values and standards and ensure that obligations to shareholders and other stakeholders are understood and met;
•
to approve the release of the Group’s financial results, annual reports and announcements to shareholders
•
to review and approve related party transactions to ensure compliance with relevant rules and terms stated in shareholders’ mandate; and
•
to assume the responsibilities for corporate governance."</t>
        </r>
      </text>
    </comment>
    <comment ref="CV84" authorId="0" shapeId="0" xr:uid="{ED4461BE-2F4F-4603-AE29-09A0145640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"The key functions of the Board are to:
1.
be responsible for the overall management and strategic direction for the Group;
2.
perform duties with knowledge, competence, transparency, due care and accountability for the Company
and its shareholders;
3.
bring in expertise, capability and experience that are beneficial to the Company’s operations;
4.
have leadership skills, vision and independent decision-making ability to ensure the utmost benefit to the
Company and the shareholders; and
5.
meet on a regular basis to review and monitor the Company’s financial position, management performance
and business operation."</t>
        </r>
      </text>
    </comment>
    <comment ref="CW84" authorId="0" shapeId="0" xr:uid="{FC63589D-ED9D-4847-9805-1A740183B6F1}">
      <text>
        <r>
          <rPr>
            <b/>
            <sz val="9"/>
            <color indexed="81"/>
            <rFont val="Tahoma"/>
            <family val="2"/>
          </rPr>
          <t>Author:</t>
        </r>
        <r>
          <rPr>
            <sz val="9"/>
            <color indexed="81"/>
            <rFont val="Tahoma"/>
            <family val="2"/>
          </rPr>
          <t xml:space="preserve">
AR pg.10</t>
        </r>
      </text>
    </comment>
    <comment ref="CX84" authorId="0" shapeId="0" xr:uid="{BA03D36F-928E-4438-87AC-40B022B771E8}">
      <text>
        <r>
          <rPr>
            <b/>
            <sz val="9"/>
            <color indexed="81"/>
            <rFont val="Tahoma"/>
            <family val="2"/>
          </rPr>
          <t>Author:</t>
        </r>
        <r>
          <rPr>
            <sz val="9"/>
            <color indexed="81"/>
            <rFont val="Tahoma"/>
            <family val="2"/>
          </rPr>
          <t xml:space="preserve">
AR, pg 33</t>
        </r>
      </text>
    </comment>
    <comment ref="CY84" authorId="0" shapeId="0" xr:uid="{AA5775D2-5266-415C-8850-9FA8E7DFC282}">
      <text>
        <r>
          <rPr>
            <b/>
            <sz val="9"/>
            <color indexed="81"/>
            <rFont val="Tahoma"/>
            <family val="2"/>
          </rPr>
          <t>Author:</t>
        </r>
        <r>
          <rPr>
            <sz val="9"/>
            <color indexed="81"/>
            <rFont val="Tahoma"/>
            <family val="2"/>
          </rPr>
          <t xml:space="preserve">
AR pg 90</t>
        </r>
      </text>
    </comment>
    <comment ref="CZ84" authorId="0" shapeId="0" xr:uid="{93910296-22F5-4D1D-8D59-A91614BB8FDE}">
      <text>
        <r>
          <rPr>
            <b/>
            <sz val="9"/>
            <color indexed="81"/>
            <rFont val="Tahoma"/>
            <family val="2"/>
          </rPr>
          <t>Author:</t>
        </r>
        <r>
          <rPr>
            <sz val="9"/>
            <color indexed="81"/>
            <rFont val="Tahoma"/>
            <family val="2"/>
          </rPr>
          <t xml:space="preserve">
AR,62</t>
        </r>
      </text>
    </comment>
    <comment ref="DA84" authorId="0" shapeId="0" xr:uid="{7236C716-A06B-4882-B6D7-75D04DA46A35}">
      <text>
        <r>
          <rPr>
            <b/>
            <sz val="9"/>
            <color indexed="81"/>
            <rFont val="Tahoma"/>
            <family val="2"/>
          </rPr>
          <t>Author:</t>
        </r>
        <r>
          <rPr>
            <sz val="9"/>
            <color indexed="81"/>
            <rFont val="Tahoma"/>
            <family val="2"/>
          </rPr>
          <t xml:space="preserve">
AR,51</t>
        </r>
      </text>
    </comment>
    <comment ref="DB84" authorId="0" shapeId="0" xr:uid="{F5180CAA-4CB8-4584-B4D3-5C3DF7DA8C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40 - 41</t>
        </r>
      </text>
    </comment>
    <comment ref="DC84" authorId="0" shapeId="0" xr:uid="{731A5151-E072-486F-B4D6-A0688426067C}">
      <text>
        <r>
          <rPr>
            <b/>
            <sz val="9"/>
            <color indexed="81"/>
            <rFont val="Tahoma"/>
            <family val="2"/>
          </rPr>
          <t>Author:</t>
        </r>
        <r>
          <rPr>
            <sz val="9"/>
            <color indexed="81"/>
            <rFont val="Tahoma"/>
            <family val="2"/>
          </rPr>
          <t xml:space="preserve">
AR, p. 84</t>
        </r>
      </text>
    </comment>
    <comment ref="DD84" authorId="0" shapeId="0" xr:uid="{48898BFF-53E8-49CC-A61D-26D4F522F65C}">
      <text>
        <r>
          <rPr>
            <b/>
            <sz val="9"/>
            <color indexed="81"/>
            <rFont val="Tahoma"/>
            <family val="2"/>
          </rPr>
          <t>Author:</t>
        </r>
        <r>
          <rPr>
            <sz val="9"/>
            <color indexed="81"/>
            <rFont val="Tahoma"/>
            <family val="2"/>
          </rPr>
          <t xml:space="preserve">
AR, p. 54</t>
        </r>
      </text>
    </comment>
    <comment ref="DE84" authorId="0" shapeId="0" xr:uid="{7D5A9BCF-4E9D-490C-8656-F994F671BFDA}">
      <text>
        <r>
          <rPr>
            <b/>
            <sz val="9"/>
            <color indexed="81"/>
            <rFont val="Tahoma"/>
            <family val="2"/>
          </rPr>
          <t>Author:</t>
        </r>
        <r>
          <rPr>
            <sz val="9"/>
            <color indexed="81"/>
            <rFont val="Tahoma"/>
            <family val="2"/>
          </rPr>
          <t xml:space="preserve">
AR,25</t>
        </r>
      </text>
    </comment>
    <comment ref="DF84" authorId="0" shapeId="0" xr:uid="{B09BB96A-B31D-4645-BBBB-0A3ACB72658E}">
      <text>
        <r>
          <rPr>
            <b/>
            <sz val="9"/>
            <color indexed="81"/>
            <rFont val="Tahoma"/>
            <family val="2"/>
          </rPr>
          <t>Author:</t>
        </r>
        <r>
          <rPr>
            <sz val="9"/>
            <color indexed="81"/>
            <rFont val="Tahoma"/>
            <family val="2"/>
          </rPr>
          <t xml:space="preserve">
AR pg 32</t>
        </r>
      </text>
    </comment>
    <comment ref="DG84" authorId="0" shapeId="0" xr:uid="{1D36A928-68D7-470B-9FC4-2767B64481A9}">
      <text>
        <r>
          <rPr>
            <b/>
            <sz val="9"/>
            <color indexed="81"/>
            <rFont val="Tahoma"/>
            <family val="2"/>
          </rPr>
          <t>Author:</t>
        </r>
        <r>
          <rPr>
            <sz val="9"/>
            <color indexed="81"/>
            <rFont val="Tahoma"/>
            <family val="2"/>
          </rPr>
          <t xml:space="preserve">
AR, p. 18</t>
        </r>
      </text>
    </comment>
    <comment ref="DH84" authorId="0" shapeId="0" xr:uid="{C9C6A849-C871-45B8-8B37-A4059F8B8E97}">
      <text>
        <r>
          <rPr>
            <b/>
            <sz val="9"/>
            <color indexed="81"/>
            <rFont val="Tahoma"/>
            <family val="2"/>
          </rPr>
          <t>Author:</t>
        </r>
        <r>
          <rPr>
            <sz val="9"/>
            <color indexed="81"/>
            <rFont val="Tahoma"/>
            <family val="2"/>
          </rPr>
          <t xml:space="preserve">
AR pg 12</t>
        </r>
      </text>
    </comment>
    <comment ref="DI84" authorId="0" shapeId="0" xr:uid="{39E99403-0417-42C3-A306-2D9221CE9C3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DJ84" authorId="0" shapeId="0" xr:uid="{69DD2C52-93CA-4FD5-9134-D2092D0836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DK84" authorId="0" shapeId="0" xr:uid="{5F02481B-7687-4EAC-AF76-6D1CB2B3EF2E}">
      <text>
        <r>
          <rPr>
            <b/>
            <sz val="9"/>
            <color indexed="81"/>
            <rFont val="Tahoma"/>
            <family val="2"/>
          </rPr>
          <t>Author:</t>
        </r>
        <r>
          <rPr>
            <sz val="9"/>
            <color indexed="81"/>
            <rFont val="Tahoma"/>
            <family val="2"/>
          </rPr>
          <t xml:space="preserve">
AR pg 104</t>
        </r>
      </text>
    </comment>
    <comment ref="DL84" authorId="0" shapeId="0" xr:uid="{DDC813BA-35DD-4668-9753-449F60A979EF}">
      <text>
        <r>
          <rPr>
            <b/>
            <sz val="9"/>
            <color indexed="81"/>
            <rFont val="Tahoma"/>
            <family val="2"/>
          </rPr>
          <t>Author:</t>
        </r>
        <r>
          <rPr>
            <sz val="9"/>
            <color indexed="81"/>
            <rFont val="Tahoma"/>
            <family val="2"/>
          </rPr>
          <t xml:space="preserve">
AR pg 67</t>
        </r>
      </text>
    </comment>
    <comment ref="DM84" authorId="0" shapeId="0" xr:uid="{89532663-27B4-4992-B85D-A9D22D562B00}">
      <text>
        <r>
          <rPr>
            <b/>
            <sz val="9"/>
            <color indexed="81"/>
            <rFont val="Tahoma"/>
            <family val="2"/>
          </rPr>
          <t>Author:</t>
        </r>
        <r>
          <rPr>
            <sz val="9"/>
            <color indexed="81"/>
            <rFont val="Tahoma"/>
            <family val="2"/>
          </rPr>
          <t xml:space="preserve">
AR, p. 29</t>
        </r>
      </text>
    </comment>
    <comment ref="DN84" authorId="0" shapeId="0" xr:uid="{FAC178A6-00DF-48F9-A813-B6BA772075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DO84" authorId="0" shapeId="0" xr:uid="{5438195A-C4E8-455F-AFDA-02167A928369}">
      <text>
        <r>
          <rPr>
            <b/>
            <sz val="9"/>
            <color indexed="81"/>
            <rFont val="Tahoma"/>
            <family val="2"/>
          </rPr>
          <t>Author:</t>
        </r>
        <r>
          <rPr>
            <sz val="9"/>
            <color indexed="81"/>
            <rFont val="Tahoma"/>
            <family val="2"/>
          </rPr>
          <t xml:space="preserve">
AR p.10, DIRECTORS’ PROFILE</t>
        </r>
      </text>
    </comment>
    <comment ref="DP84" authorId="0" shapeId="0" xr:uid="{F9023AD9-5119-40E4-9839-8F1EEE83F2A4}">
      <text>
        <r>
          <rPr>
            <b/>
            <sz val="9"/>
            <color indexed="81"/>
            <rFont val="Tahoma"/>
            <family val="2"/>
          </rPr>
          <t>Author:</t>
        </r>
        <r>
          <rPr>
            <sz val="9"/>
            <color indexed="81"/>
            <rFont val="Tahoma"/>
            <family val="2"/>
          </rPr>
          <t xml:space="preserve">
AR, p. 72 - 73</t>
        </r>
      </text>
    </comment>
    <comment ref="DQ84" authorId="0" shapeId="0" xr:uid="{1B7C4815-E702-41D0-9EDE-9F3F12E62FA0}">
      <text>
        <r>
          <rPr>
            <b/>
            <sz val="9"/>
            <color indexed="81"/>
            <rFont val="Tahoma"/>
            <family val="2"/>
          </rPr>
          <t>Author:</t>
        </r>
        <r>
          <rPr>
            <sz val="9"/>
            <color indexed="81"/>
            <rFont val="Tahoma"/>
            <family val="2"/>
          </rPr>
          <t xml:space="preserve">
AR p. 5, Board of Directors</t>
        </r>
      </text>
    </comment>
    <comment ref="DR84" authorId="0" shapeId="0" xr:uid="{85013C67-D122-45E9-8F40-329D8E874830}">
      <text>
        <r>
          <rPr>
            <b/>
            <sz val="9"/>
            <color indexed="81"/>
            <rFont val="Tahoma"/>
            <family val="2"/>
          </rPr>
          <t>Author:</t>
        </r>
        <r>
          <rPr>
            <sz val="9"/>
            <color indexed="81"/>
            <rFont val="Tahoma"/>
            <family val="2"/>
          </rPr>
          <t xml:space="preserve">
AR, p.41</t>
        </r>
      </text>
    </comment>
    <comment ref="DS84" authorId="0" shapeId="0" xr:uid="{3ADB0CB3-6599-49C6-8AF7-B189C1206092}">
      <text>
        <r>
          <rPr>
            <b/>
            <sz val="9"/>
            <color indexed="81"/>
            <rFont val="Tahoma"/>
            <family val="2"/>
          </rPr>
          <t>Author:</t>
        </r>
        <r>
          <rPr>
            <sz val="9"/>
            <color indexed="81"/>
            <rFont val="Tahoma"/>
            <family val="2"/>
          </rPr>
          <t xml:space="preserve">
AR p. 61, the Board reserves the following key matters for its decision:</t>
        </r>
      </text>
    </comment>
    <comment ref="DT84" authorId="0" shapeId="0" xr:uid="{7F31A509-BF8C-4862-A387-56B49B8E51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18, https://links.sgx.com/FileOpen/WTH%20AR%202020.ashx?App=Announcement&amp;FileID=634061</t>
        </r>
      </text>
    </comment>
    <comment ref="DU84" authorId="0" shapeId="0" xr:uid="{70BFF419-C75F-4E10-A023-01410DBE43EE}">
      <text>
        <r>
          <rPr>
            <b/>
            <sz val="9"/>
            <color indexed="81"/>
            <rFont val="Tahoma"/>
            <family val="2"/>
          </rPr>
          <t>Author:</t>
        </r>
        <r>
          <rPr>
            <sz val="9"/>
            <color indexed="81"/>
            <rFont val="Tahoma"/>
            <family val="2"/>
          </rPr>
          <t xml:space="preserve">
AR pg.21</t>
        </r>
      </text>
    </comment>
    <comment ref="DV84" authorId="0" shapeId="0" xr:uid="{ABC6B6EE-160A-4657-87C4-7A58D05FB08F}">
      <text>
        <r>
          <rPr>
            <b/>
            <sz val="9"/>
            <color indexed="81"/>
            <rFont val="Tahoma"/>
            <family val="2"/>
          </rPr>
          <t>Author:</t>
        </r>
        <r>
          <rPr>
            <sz val="9"/>
            <color indexed="81"/>
            <rFont val="Tahoma"/>
            <family val="2"/>
          </rPr>
          <t xml:space="preserve">
AR pg.31</t>
        </r>
      </text>
    </comment>
    <comment ref="DW84" authorId="0" shapeId="0" xr:uid="{8C731CE7-5154-48AB-A0FE-2CB1445EFB1B}">
      <text>
        <r>
          <rPr>
            <b/>
            <sz val="9"/>
            <color indexed="81"/>
            <rFont val="Tahoma"/>
            <family val="2"/>
          </rPr>
          <t>Author:</t>
        </r>
        <r>
          <rPr>
            <sz val="9"/>
            <color indexed="81"/>
            <rFont val="Tahoma"/>
            <family val="2"/>
          </rPr>
          <t xml:space="preserve">
AR, p49</t>
        </r>
      </text>
    </comment>
    <comment ref="DX84" authorId="0" shapeId="0" xr:uid="{F4758622-A846-48D5-AB40-1A7B5445B65D}">
      <text>
        <r>
          <rPr>
            <b/>
            <sz val="9"/>
            <color indexed="81"/>
            <rFont val="Tahoma"/>
            <family val="2"/>
          </rPr>
          <t>Author:</t>
        </r>
        <r>
          <rPr>
            <sz val="9"/>
            <color indexed="81"/>
            <rFont val="Tahoma"/>
            <family val="2"/>
          </rPr>
          <t xml:space="preserve">
AR pg.50</t>
        </r>
      </text>
    </comment>
    <comment ref="DY84" authorId="0" shapeId="0" xr:uid="{5B67D4BC-C745-485E-9B75-BD1C5B37B15A}">
      <text>
        <r>
          <rPr>
            <b/>
            <sz val="9"/>
            <color indexed="81"/>
            <rFont val="Tahoma"/>
            <family val="2"/>
          </rPr>
          <t>Author:</t>
        </r>
        <r>
          <rPr>
            <sz val="9"/>
            <color indexed="81"/>
            <rFont val="Tahoma"/>
            <family val="2"/>
          </rPr>
          <t xml:space="preserve">
AR 16
</t>
        </r>
      </text>
    </comment>
    <comment ref="DZ84" authorId="0" shapeId="0" xr:uid="{1CA4D221-DDED-49F0-81EB-65023ACF6230}">
      <text>
        <r>
          <rPr>
            <b/>
            <sz val="9"/>
            <color indexed="81"/>
            <rFont val="Tahoma"/>
            <family val="2"/>
          </rPr>
          <t>Author:</t>
        </r>
        <r>
          <rPr>
            <sz val="9"/>
            <color indexed="81"/>
            <rFont val="Tahoma"/>
            <family val="2"/>
          </rPr>
          <t xml:space="preserve">
AR pg.62</t>
        </r>
      </text>
    </comment>
    <comment ref="EA84" authorId="0" shapeId="0" xr:uid="{863682A6-704D-4BA8-BCB9-C3CC4C381A34}">
      <text>
        <r>
          <rPr>
            <b/>
            <sz val="9"/>
            <color indexed="81"/>
            <rFont val="Tahoma"/>
            <family val="2"/>
          </rPr>
          <t>Author:</t>
        </r>
        <r>
          <rPr>
            <sz val="9"/>
            <color indexed="81"/>
            <rFont val="Tahoma"/>
            <family val="2"/>
          </rPr>
          <t xml:space="preserve">
AR 22/23</t>
        </r>
      </text>
    </comment>
    <comment ref="EB84" authorId="0" shapeId="0" xr:uid="{B25FE283-E5DB-471E-B694-1435CD5075C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t>
        </r>
      </text>
    </comment>
    <comment ref="EC84" authorId="0" shapeId="0" xr:uid="{F1D73340-E0AF-4ECF-9225-5C9AE71BA4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t>
        </r>
      </text>
    </comment>
    <comment ref="ED84" authorId="0" shapeId="0" xr:uid="{39B4D4A5-3A92-468C-B17C-CF4028975F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E85" authorId="0" shapeId="0" xr:uid="{C976ABCE-15D7-40E5-949D-46E6691F2459}">
      <text>
        <r>
          <rPr>
            <b/>
            <sz val="9"/>
            <color indexed="81"/>
            <rFont val="Tahoma"/>
            <family val="2"/>
          </rPr>
          <t>Author:</t>
        </r>
        <r>
          <rPr>
            <sz val="9"/>
            <color indexed="81"/>
            <rFont val="Tahoma"/>
            <family val="2"/>
          </rPr>
          <t xml:space="preserve">
AR pg.13</t>
        </r>
      </text>
    </comment>
    <comment ref="F85" authorId="0" shapeId="0" xr:uid="{8A6A6A81-6258-4C31-89CB-64E7C4B9FA00}">
      <text>
        <r>
          <rPr>
            <b/>
            <sz val="9"/>
            <color indexed="81"/>
            <rFont val="Tahoma"/>
            <family val="2"/>
          </rPr>
          <t>Author:</t>
        </r>
        <r>
          <rPr>
            <sz val="9"/>
            <color indexed="81"/>
            <rFont val="Tahoma"/>
            <family val="2"/>
          </rPr>
          <t xml:space="preserve">
AR pg.26</t>
        </r>
      </text>
    </comment>
    <comment ref="G85" authorId="0" shapeId="0" xr:uid="{B3343242-BAE0-46F5-B11F-35DF38993641}">
      <text>
        <r>
          <rPr>
            <b/>
            <sz val="9"/>
            <color indexed="81"/>
            <rFont val="Tahoma"/>
            <family val="2"/>
          </rPr>
          <t>Author:</t>
        </r>
        <r>
          <rPr>
            <sz val="9"/>
            <color indexed="81"/>
            <rFont val="Tahoma"/>
            <family val="2"/>
          </rPr>
          <t xml:space="preserve">
AR pg.14</t>
        </r>
      </text>
    </comment>
    <comment ref="I85" authorId="0" shapeId="0" xr:uid="{03367FB8-ECF9-4E14-BE3A-62CED867CD25}">
      <text>
        <r>
          <rPr>
            <b/>
            <sz val="9"/>
            <color indexed="81"/>
            <rFont val="Tahoma"/>
            <family val="2"/>
          </rPr>
          <t>Author:</t>
        </r>
        <r>
          <rPr>
            <sz val="9"/>
            <color indexed="81"/>
            <rFont val="Tahoma"/>
            <family val="2"/>
          </rPr>
          <t xml:space="preserve">
AR pg.60</t>
        </r>
      </text>
    </comment>
    <comment ref="J85" authorId="0" shapeId="0" xr:uid="{E9EFEC37-7ADC-44F2-B04A-2DE4A8596873}">
      <text>
        <r>
          <rPr>
            <b/>
            <sz val="9"/>
            <color indexed="81"/>
            <rFont val="Tahoma"/>
            <family val="2"/>
          </rPr>
          <t>Author:</t>
        </r>
        <r>
          <rPr>
            <sz val="9"/>
            <color indexed="81"/>
            <rFont val="Tahoma"/>
            <family val="2"/>
          </rPr>
          <t xml:space="preserve">
AR pg.18</t>
        </r>
      </text>
    </comment>
    <comment ref="L85" authorId="5" shapeId="0" xr:uid="{E2B16A51-F8C3-4011-AAFF-8D08D689CA38}">
      <text>
        <r>
          <rPr>
            <b/>
            <sz val="9"/>
            <color indexed="81"/>
            <rFont val="Tahoma"/>
            <family val="2"/>
          </rPr>
          <t>Jun Kiat Lee:</t>
        </r>
        <r>
          <rPr>
            <sz val="9"/>
            <color indexed="81"/>
            <rFont val="Tahoma"/>
            <family val="2"/>
          </rPr>
          <t xml:space="preserve">
no explanation on how</t>
        </r>
      </text>
    </comment>
    <comment ref="M85" authorId="0" shapeId="0" xr:uid="{1DA20BA3-2E30-4921-A890-164A0A886E2C}">
      <text>
        <r>
          <rPr>
            <b/>
            <sz val="9"/>
            <color indexed="81"/>
            <rFont val="Tahoma"/>
            <family val="2"/>
          </rPr>
          <t>Author:</t>
        </r>
        <r>
          <rPr>
            <sz val="9"/>
            <color indexed="81"/>
            <rFont val="Tahoma"/>
            <family val="2"/>
          </rPr>
          <t xml:space="preserve">
AR pg.78</t>
        </r>
      </text>
    </comment>
    <comment ref="R85" authorId="0" shapeId="0" xr:uid="{36889F7C-BFE2-42A6-8245-93DA67B955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S85" authorId="0" shapeId="0" xr:uid="{0E5CF8B1-E130-4E00-9CAA-1C49090F33D5}">
      <text>
        <r>
          <rPr>
            <b/>
            <sz val="9"/>
            <color indexed="81"/>
            <rFont val="Tahoma"/>
            <family val="2"/>
          </rPr>
          <t>Author:</t>
        </r>
        <r>
          <rPr>
            <sz val="9"/>
            <color indexed="81"/>
            <rFont val="Tahoma"/>
            <family val="2"/>
          </rPr>
          <t xml:space="preserve">
AR, p11 - 12</t>
        </r>
      </text>
    </comment>
    <comment ref="U85" authorId="0" shapeId="0" xr:uid="{399D02BD-3C9C-4633-B90D-949C415E4D5B}">
      <text>
        <r>
          <rPr>
            <b/>
            <sz val="9"/>
            <color indexed="81"/>
            <rFont val="Tahoma"/>
            <family val="2"/>
          </rPr>
          <t>Author:</t>
        </r>
        <r>
          <rPr>
            <sz val="9"/>
            <color indexed="81"/>
            <rFont val="Tahoma"/>
            <family val="2"/>
          </rPr>
          <t xml:space="preserve">
AR pg 44-45</t>
        </r>
      </text>
    </comment>
    <comment ref="W85" authorId="0" shapeId="0" xr:uid="{40D7954D-9E55-49FC-B3E1-61603D7B7A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Y85" authorId="0" shapeId="0" xr:uid="{F62E6F40-CD8A-436B-AF06-485DA37C3284}">
      <text>
        <r>
          <rPr>
            <b/>
            <sz val="9"/>
            <color indexed="81"/>
            <rFont val="Tahoma"/>
            <family val="2"/>
          </rPr>
          <t>Author:</t>
        </r>
        <r>
          <rPr>
            <sz val="9"/>
            <color indexed="81"/>
            <rFont val="Tahoma"/>
            <family val="2"/>
          </rPr>
          <t xml:space="preserve">
AR p. 40, The Board is also collectively responsible for the following corporate matters:
• Review the strategic plans and performance objectives, financial plans and annual budget, key operational
initiatives, major funding and investment proposals, financial performance reviews and corporate
governance practices;
• Set the Group’s strategic objectives, and ensure that the necessary financial and human resources are in
place for the Group to meet its objectives;</t>
        </r>
      </text>
    </comment>
    <comment ref="AA85" authorId="0" shapeId="0" xr:uid="{FB21FD70-6559-4BE3-B399-7109DDF3443F}">
      <text>
        <r>
          <rPr>
            <b/>
            <sz val="9"/>
            <color indexed="81"/>
            <rFont val="Tahoma"/>
            <family val="2"/>
          </rPr>
          <t>Author:</t>
        </r>
        <r>
          <rPr>
            <sz val="9"/>
            <color indexed="81"/>
            <rFont val="Tahoma"/>
            <family val="2"/>
          </rPr>
          <t xml:space="preserve">
AR pg 29</t>
        </r>
      </text>
    </comment>
    <comment ref="AC85" authorId="0" shapeId="0" xr:uid="{CF1A8AC6-F56A-4AA0-9B48-770580BBDC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 
Only mention that they provide strategic guidance, No further elaboration on how they do so</t>
        </r>
      </text>
    </comment>
    <comment ref="AD85" authorId="0" shapeId="0" xr:uid="{C5A69077-2AED-4923-83C2-9C7F43D1DD11}">
      <text>
        <r>
          <rPr>
            <b/>
            <sz val="9"/>
            <color indexed="81"/>
            <rFont val="Tahoma"/>
            <family val="2"/>
          </rPr>
          <t>Author:</t>
        </r>
        <r>
          <rPr>
            <sz val="9"/>
            <color indexed="81"/>
            <rFont val="Tahoma"/>
            <family val="2"/>
          </rPr>
          <t xml:space="preserve">
AR p. 27, The Board’s key responsibilities include the following:
• Set strategic direction of the Company</t>
        </r>
      </text>
    </comment>
    <comment ref="AE85" authorId="0" shapeId="0" xr:uid="{DE8F306E-AA88-4B1B-8B75-004E281734A9}">
      <text>
        <r>
          <rPr>
            <b/>
            <sz val="9"/>
            <color indexed="81"/>
            <rFont val="Tahoma"/>
            <family val="2"/>
          </rPr>
          <t>Author:</t>
        </r>
        <r>
          <rPr>
            <sz val="9"/>
            <color indexed="81"/>
            <rFont val="Tahoma"/>
            <family val="2"/>
          </rPr>
          <t xml:space="preserve">
AR pg.28</t>
        </r>
      </text>
    </comment>
    <comment ref="AF85" authorId="0" shapeId="0" xr:uid="{4ADD5F48-6827-4BCA-AEEC-A89CFC836A6B}">
      <text>
        <r>
          <rPr>
            <b/>
            <sz val="9"/>
            <color indexed="81"/>
            <rFont val="Tahoma"/>
            <family val="2"/>
          </rPr>
          <t>Author:</t>
        </r>
        <r>
          <rPr>
            <sz val="9"/>
            <color indexed="81"/>
            <rFont val="Tahoma"/>
            <family val="2"/>
          </rPr>
          <t xml:space="preserve">
AR 15</t>
        </r>
      </text>
    </comment>
    <comment ref="AH85" authorId="0" shapeId="0" xr:uid="{6F856811-D3A3-4DE7-A2B1-D2BD1A91A70B}">
      <text>
        <r>
          <rPr>
            <b/>
            <sz val="9"/>
            <color indexed="81"/>
            <rFont val="Tahoma"/>
            <family val="2"/>
          </rPr>
          <t>Author:</t>
        </r>
        <r>
          <rPr>
            <sz val="9"/>
            <color indexed="81"/>
            <rFont val="Tahoma"/>
            <family val="2"/>
          </rPr>
          <t xml:space="preserve">
AR pg.16</t>
        </r>
      </text>
    </comment>
    <comment ref="AI85" authorId="0" shapeId="0" xr:uid="{83441957-E55F-40BB-A455-F4AD45FB06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"Roles and Responsibilities: The Board’s principal functions are as follows.
•
Review the financial performance and condition of the Group;
•
Review and approve the Group’s strategic plans, key operational initiatives, major investment, divestment, corporate
restructuring and major funding decisions;
•
Establish and maintain an effective risk management framework to identify, manage and monitor risks and exposures,
and to achieve an appropriate balance between risks and the Group’s performance;
•
Manage and monitor the Group’s sustainability initiatives, including the validation of material environment, social
and governance (“ESG”) factors;
•
Oversee the Group’s corporate governance, including the establishment of an enabling culture, exemplary values and
ethical standards of conduct across the Group; and
•
Ensure transparency and accountability in the communication with key stakeholder groups."</t>
        </r>
      </text>
    </comment>
    <comment ref="AN85" authorId="0" shapeId="0" xr:uid="{AA11184F-B172-44D6-A3DB-0CC002699D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P.96-97</t>
        </r>
      </text>
    </comment>
    <comment ref="AO85" authorId="0" shapeId="0" xr:uid="{F597D2FB-7460-4FAF-8540-56B64A853F33}">
      <text>
        <r>
          <rPr>
            <b/>
            <sz val="9"/>
            <color indexed="81"/>
            <rFont val="Tahoma"/>
            <family val="2"/>
          </rPr>
          <t>Author:</t>
        </r>
        <r>
          <rPr>
            <sz val="9"/>
            <color indexed="81"/>
            <rFont val="Tahoma"/>
            <family val="2"/>
          </rPr>
          <t xml:space="preserve">
AR, pg 26</t>
        </r>
      </text>
    </comment>
    <comment ref="AP85" authorId="0" shapeId="0" xr:uid="{22BF9BD7-4F91-4217-BE84-38A1CCF01A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AQ85" authorId="0" shapeId="0" xr:uid="{2DD59AB8-6FDA-4E60-8610-4E3BD0F7BA67}">
      <text>
        <r>
          <rPr>
            <b/>
            <sz val="9"/>
            <color indexed="81"/>
            <rFont val="Tahoma"/>
            <family val="2"/>
          </rPr>
          <t>Author:</t>
        </r>
        <r>
          <rPr>
            <sz val="9"/>
            <color indexed="81"/>
            <rFont val="Tahoma"/>
            <family val="2"/>
          </rPr>
          <t xml:space="preserve">
AR, p. 21</t>
        </r>
      </text>
    </comment>
    <comment ref="AR85" authorId="0" shapeId="0" xr:uid="{27A60F96-3C93-4D0D-9922-4CA9306CF386}">
      <text>
        <r>
          <rPr>
            <b/>
            <sz val="9"/>
            <color indexed="81"/>
            <rFont val="Tahoma"/>
            <family val="2"/>
          </rPr>
          <t>Author:</t>
        </r>
        <r>
          <rPr>
            <sz val="9"/>
            <color indexed="81"/>
            <rFont val="Tahoma"/>
            <family val="2"/>
          </rPr>
          <t xml:space="preserve">
AR,8</t>
        </r>
      </text>
    </comment>
    <comment ref="AS85" authorId="0" shapeId="0" xr:uid="{14553EA7-7B62-4FE7-9D85-04B454B25AAC}">
      <text>
        <r>
          <rPr>
            <b/>
            <sz val="9"/>
            <color indexed="81"/>
            <rFont val="Tahoma"/>
            <family val="2"/>
          </rPr>
          <t>Author:</t>
        </r>
        <r>
          <rPr>
            <sz val="9"/>
            <color indexed="81"/>
            <rFont val="Tahoma"/>
            <family val="2"/>
          </rPr>
          <t xml:space="preserve">
AR, pg 19 &amp; 20</t>
        </r>
      </text>
    </comment>
    <comment ref="AT85" authorId="0" shapeId="0" xr:uid="{79AB1FC8-A521-4EF9-BFC7-6875C30B3544}">
      <text>
        <r>
          <rPr>
            <b/>
            <sz val="9"/>
            <color indexed="81"/>
            <rFont val="Tahoma"/>
            <family val="2"/>
          </rPr>
          <t>Author:</t>
        </r>
        <r>
          <rPr>
            <sz val="9"/>
            <color indexed="81"/>
            <rFont val="Tahoma"/>
            <family val="2"/>
          </rPr>
          <t xml:space="preserve">
AR, governance report, pg 10</t>
        </r>
      </text>
    </comment>
    <comment ref="AU85" authorId="0" shapeId="0" xr:uid="{1F9E09E2-6A6D-4B81-A98B-D7419909F06D}">
      <text>
        <r>
          <rPr>
            <b/>
            <sz val="9"/>
            <color indexed="81"/>
            <rFont val="Tahoma"/>
            <family val="2"/>
          </rPr>
          <t>Author:</t>
        </r>
        <r>
          <rPr>
            <sz val="9"/>
            <color indexed="81"/>
            <rFont val="Tahoma"/>
            <family val="2"/>
          </rPr>
          <t xml:space="preserve">
AR, 30-31</t>
        </r>
      </text>
    </comment>
    <comment ref="AV85" authorId="0" shapeId="0" xr:uid="{B0387F3F-AF74-40B5-ACBB-EDF9E3E0A2E2}">
      <text>
        <r>
          <rPr>
            <b/>
            <sz val="9"/>
            <color indexed="81"/>
            <rFont val="Tahoma"/>
            <family val="2"/>
          </rPr>
          <t>Author:</t>
        </r>
        <r>
          <rPr>
            <sz val="9"/>
            <color indexed="81"/>
            <rFont val="Tahoma"/>
            <family val="2"/>
          </rPr>
          <t xml:space="preserve">
AR, 18</t>
        </r>
      </text>
    </comment>
    <comment ref="AW85" authorId="0" shapeId="0" xr:uid="{B8649209-B645-45B8-81E8-3436E572AD5B}">
      <text>
        <r>
          <rPr>
            <b/>
            <sz val="9"/>
            <color indexed="81"/>
            <rFont val="Tahoma"/>
            <family val="2"/>
          </rPr>
          <t>Author:</t>
        </r>
        <r>
          <rPr>
            <sz val="9"/>
            <color indexed="81"/>
            <rFont val="Tahoma"/>
            <family val="2"/>
          </rPr>
          <t xml:space="preserve">
AR,22</t>
        </r>
      </text>
    </comment>
    <comment ref="AX85" authorId="0" shapeId="0" xr:uid="{5A78B3DD-DDCC-4590-BA0A-98682C6A1F93}">
      <text>
        <r>
          <rPr>
            <b/>
            <sz val="9"/>
            <color indexed="81"/>
            <rFont val="Tahoma"/>
            <family val="2"/>
          </rPr>
          <t>Author:</t>
        </r>
        <r>
          <rPr>
            <sz val="9"/>
            <color indexed="81"/>
            <rFont val="Tahoma"/>
            <family val="2"/>
          </rPr>
          <t xml:space="preserve">
AR, 21</t>
        </r>
      </text>
    </comment>
    <comment ref="AY85" authorId="0" shapeId="0" xr:uid="{89718EFB-947F-4AEE-9B5D-5287DF06DDC1}">
      <text>
        <r>
          <rPr>
            <b/>
            <sz val="9"/>
            <color indexed="81"/>
            <rFont val="Tahoma"/>
            <family val="2"/>
          </rPr>
          <t>Author:</t>
        </r>
        <r>
          <rPr>
            <sz val="9"/>
            <color indexed="81"/>
            <rFont val="Tahoma"/>
            <family val="2"/>
          </rPr>
          <t xml:space="preserve">
AR, p. 50</t>
        </r>
      </text>
    </comment>
    <comment ref="AZ85" authorId="0" shapeId="0" xr:uid="{EB04ED0B-382A-40A9-A39E-B8303AA6F8EF}">
      <text>
        <r>
          <rPr>
            <b/>
            <sz val="9"/>
            <color indexed="81"/>
            <rFont val="Tahoma"/>
            <family val="2"/>
          </rPr>
          <t>Author:</t>
        </r>
        <r>
          <rPr>
            <sz val="9"/>
            <color indexed="81"/>
            <rFont val="Tahoma"/>
            <family val="2"/>
          </rPr>
          <t xml:space="preserve">
AR, p. 27</t>
        </r>
      </text>
    </comment>
    <comment ref="BB85" authorId="0" shapeId="0" xr:uid="{614E506B-F8AE-473B-93E1-CAC6451FF5A4}">
      <text>
        <r>
          <rPr>
            <b/>
            <sz val="9"/>
            <color indexed="81"/>
            <rFont val="Tahoma"/>
            <family val="2"/>
          </rPr>
          <t>Author:</t>
        </r>
        <r>
          <rPr>
            <sz val="9"/>
            <color indexed="81"/>
            <rFont val="Tahoma"/>
            <family val="2"/>
          </rPr>
          <t xml:space="preserve">
AR, pg 14</t>
        </r>
      </text>
    </comment>
    <comment ref="BD85" authorId="0" shapeId="0" xr:uid="{A348D935-0252-43C2-9BE4-2D9C1BD1623F}">
      <text>
        <r>
          <rPr>
            <b/>
            <sz val="9"/>
            <color indexed="81"/>
            <rFont val="Tahoma"/>
            <family val="2"/>
          </rPr>
          <t>Author:</t>
        </r>
        <r>
          <rPr>
            <sz val="9"/>
            <color indexed="81"/>
            <rFont val="Tahoma"/>
            <family val="2"/>
          </rPr>
          <t xml:space="preserve">
AR, p. 70, 79</t>
        </r>
      </text>
    </comment>
    <comment ref="BE85" authorId="0" shapeId="0" xr:uid="{9B2049EA-AFE8-444A-BA5F-1C8B8232BC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 "provide entrepreneurial leadership and approve the Board’s policies and set strategic objectives of the
Company;
•
ensure that necessary financial and human resources are in place for the Company to meet its objective"</t>
        </r>
      </text>
    </comment>
    <comment ref="BG85" authorId="0" shapeId="0" xr:uid="{A3DE9683-42F3-45AB-BD1C-C6A5F96293C3}">
      <text>
        <r>
          <rPr>
            <b/>
            <sz val="9"/>
            <color indexed="81"/>
            <rFont val="Tahoma"/>
            <family val="2"/>
          </rPr>
          <t>Author:</t>
        </r>
        <r>
          <rPr>
            <sz val="9"/>
            <color indexed="81"/>
            <rFont val="Tahoma"/>
            <family val="2"/>
          </rPr>
          <t xml:space="preserve">
AR p. 73, he Board also oversees management in the design, implementation and monitoring of
the risk management and internal control systems and is responsible for determining the Company’s risk policies and levels of
risk tolerance</t>
        </r>
      </text>
    </comment>
    <comment ref="BH85" authorId="0" shapeId="0" xr:uid="{2B6B5260-DD27-4249-9E46-B45D55BD05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28, https://links.sgx.com/FileOpen/UG%20Healthcare_Annual%20Report%202020.ashx?App=Announcement&amp;FileID=634566</t>
        </r>
      </text>
    </comment>
    <comment ref="BI85" authorId="0" shapeId="0" xr:uid="{EF357033-EE45-4891-BC07-31895B5404B4}">
      <text>
        <r>
          <rPr>
            <b/>
            <sz val="9"/>
            <color indexed="81"/>
            <rFont val="Tahoma"/>
            <family val="2"/>
          </rPr>
          <t>Author:</t>
        </r>
        <r>
          <rPr>
            <sz val="9"/>
            <color indexed="81"/>
            <rFont val="Tahoma"/>
            <family val="2"/>
          </rPr>
          <t xml:space="preserve">
AR p. 33, The principal functions of the Board, apart from its statutory responsibility, include:
Providing entrepreneurial leadership and setting the overall strategy and direction of the Group, taking into account
environmental and social factors as part of its strategic formulation;
•  Overseeing the management of the Group’s business affairs, financial controls, performances and resources allocation;
</t>
        </r>
      </text>
    </comment>
    <comment ref="BL85" authorId="0" shapeId="0" xr:uid="{525E0B48-B988-4E2F-B552-D2583FE28A9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48-49</t>
        </r>
      </text>
    </comment>
    <comment ref="BN85" authorId="0" shapeId="0" xr:uid="{17567D9D-0E14-4C5E-8C46-BE40DF541E7B}">
      <text>
        <r>
          <rPr>
            <b/>
            <sz val="9"/>
            <color indexed="81"/>
            <rFont val="Tahoma"/>
            <family val="2"/>
          </rPr>
          <t>Author:</t>
        </r>
        <r>
          <rPr>
            <sz val="9"/>
            <color indexed="81"/>
            <rFont val="Tahoma"/>
            <family val="2"/>
          </rPr>
          <t xml:space="preserve">
AR, p22</t>
        </r>
      </text>
    </comment>
    <comment ref="BO85" authorId="0" shapeId="0" xr:uid="{527533E6-E9F8-45EC-B448-8C311F37EB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Board approves the Group’s strategic plans, key business initiatives, major investments and funding decisions. Additionally,
the Board has direct responsibility for decision-making in respect of various specific matters, including:
• approval of corporate strategies and policies;
AR p60</t>
        </r>
      </text>
    </comment>
    <comment ref="BQ85" authorId="0" shapeId="0" xr:uid="{75383CA9-5068-4DA7-817B-AD03D3C4E5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principal functions of the Board include, amongst other things, the following:
- provide entrepreneurial leadership, set strategic objectives, and ensure that the necessary financial and human
resources are in place for the Company to meet its objectives;
- provide the overall growth strategy of the Group;
- establish a framework of prudent and effective controls, which enables risks to be assessed and managed including
safeguarding of shareholders’ interests and the Company’s assets;
- review the performance of Management;
- identify the key stakeholder groups and recognise that their perceptions affect the Company’s reputation;
- set the Company’s values and standards (including ethical standards), and ensure that obligations to shareholders
and other stakeholders are understood and met;
- consider sustainability issues, e.g. environmental and social factors, as part of its strategic formulation;
- assume the responsibilities of corporate governance framework of the Group.
AR p25</t>
        </r>
      </text>
    </comment>
    <comment ref="BV85" authorId="0" shapeId="0" xr:uid="{A591CF7D-207D-4BBA-A120-46CE529FBE27}">
      <text>
        <r>
          <rPr>
            <b/>
            <sz val="9"/>
            <color indexed="81"/>
            <rFont val="Tahoma"/>
            <family val="2"/>
          </rPr>
          <t>Author:</t>
        </r>
        <r>
          <rPr>
            <sz val="9"/>
            <color indexed="81"/>
            <rFont val="Tahoma"/>
            <family val="2"/>
          </rPr>
          <t xml:space="preserve">
No statement on how to implement strategy
</t>
        </r>
      </text>
    </comment>
    <comment ref="BX85" authorId="0" shapeId="0" xr:uid="{E4A018DE-1A32-41E9-B3C6-5D281899F0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
“Review on an annual basis: (I) the vision and strategy of the group”
BUT no explanation on how they do so</t>
        </r>
      </text>
    </comment>
    <comment ref="BY85" authorId="0" shapeId="0" xr:uid="{728695CA-ECB5-4F93-AE72-47CBE893F9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P.29-30</t>
        </r>
      </text>
    </comment>
    <comment ref="CB85" authorId="0" shapeId="0" xr:uid="{839554D5-9CCE-4C38-8C95-61C50E66E43B}">
      <text>
        <r>
          <rPr>
            <b/>
            <sz val="9"/>
            <color indexed="81"/>
            <rFont val="Tahoma"/>
            <family val="2"/>
          </rPr>
          <t>Author:</t>
        </r>
        <r>
          <rPr>
            <sz val="9"/>
            <color indexed="81"/>
            <rFont val="Tahoma"/>
            <family val="2"/>
          </rPr>
          <t xml:space="preserve">
AR pg.183</t>
        </r>
      </text>
    </comment>
    <comment ref="CF85" authorId="0" shapeId="0" xr:uid="{921E666A-5437-43E6-A0AF-16C1B37EE7DC}">
      <text>
        <r>
          <rPr>
            <b/>
            <sz val="9"/>
            <color indexed="81"/>
            <rFont val="Tahoma"/>
            <family val="2"/>
          </rPr>
          <t>Author:</t>
        </r>
        <r>
          <rPr>
            <sz val="9"/>
            <color indexed="81"/>
            <rFont val="Tahoma"/>
            <family val="2"/>
          </rPr>
          <t xml:space="preserve">
AR 16</t>
        </r>
      </text>
    </comment>
    <comment ref="CG85" authorId="0" shapeId="0" xr:uid="{AD13603C-87E9-409C-8C20-9E25E190B427}">
      <text>
        <r>
          <rPr>
            <b/>
            <sz val="9"/>
            <color indexed="81"/>
            <rFont val="Tahoma"/>
            <family val="2"/>
          </rPr>
          <t>Author:</t>
        </r>
        <r>
          <rPr>
            <sz val="9"/>
            <color indexed="81"/>
            <rFont val="Tahoma"/>
            <family val="2"/>
          </rPr>
          <t xml:space="preserve">
AR pg 81-82</t>
        </r>
      </text>
    </comment>
    <comment ref="CH85" authorId="0" shapeId="0" xr:uid="{F5AA0697-BBB2-4BC1-8084-25A03740878D}">
      <text>
        <r>
          <rPr>
            <b/>
            <sz val="9"/>
            <color indexed="81"/>
            <rFont val="Tahoma"/>
            <family val="2"/>
          </rPr>
          <t>Author:</t>
        </r>
        <r>
          <rPr>
            <sz val="9"/>
            <color indexed="81"/>
            <rFont val="Tahoma"/>
            <family val="2"/>
          </rPr>
          <t xml:space="preserve">
AR 26</t>
        </r>
      </text>
    </comment>
    <comment ref="CK85" authorId="0" shapeId="0" xr:uid="{E5FA0DAE-6C2F-4EFD-822E-6F4F121AEA2C}">
      <text>
        <r>
          <rPr>
            <b/>
            <sz val="9"/>
            <color indexed="81"/>
            <rFont val="Tahoma"/>
            <family val="2"/>
          </rPr>
          <t>Author:</t>
        </r>
        <r>
          <rPr>
            <sz val="9"/>
            <color indexed="81"/>
            <rFont val="Tahoma"/>
            <family val="2"/>
          </rPr>
          <t xml:space="preserve">
AR,56</t>
        </r>
      </text>
    </comment>
    <comment ref="CN85" authorId="0" shapeId="0" xr:uid="{D923C3D7-037C-4CF6-AFC6-AF2FB07A11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p.45-47</t>
        </r>
      </text>
    </comment>
    <comment ref="CO85" authorId="0" shapeId="0" xr:uid="{A6BFD22A-4BE0-4731-A08F-EF0967094A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p.21-22</t>
        </r>
      </text>
    </comment>
    <comment ref="CP85" authorId="0" shapeId="0" xr:uid="{8D96C1B9-9AA5-41F2-9CCE-789D98B1F9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CQ85" authorId="0" shapeId="0" xr:uid="{2964F80A-9227-4F57-B2C0-4907D6660331}">
      <text>
        <r>
          <rPr>
            <b/>
            <sz val="9"/>
            <color indexed="81"/>
            <rFont val="Tahoma"/>
            <family val="2"/>
          </rPr>
          <t>Author:</t>
        </r>
        <r>
          <rPr>
            <sz val="9"/>
            <color indexed="81"/>
            <rFont val="Tahoma"/>
            <family val="2"/>
          </rPr>
          <t xml:space="preserve">
Ar 54/55</t>
        </r>
      </text>
    </comment>
    <comment ref="CR85" authorId="0" shapeId="0" xr:uid="{47CD17E0-73DB-4A8B-85A8-CDAE1059557A}">
      <text>
        <r>
          <rPr>
            <b/>
            <sz val="9"/>
            <color indexed="81"/>
            <rFont val="Tahoma"/>
            <family val="2"/>
          </rPr>
          <t>Author:</t>
        </r>
        <r>
          <rPr>
            <sz val="9"/>
            <color indexed="81"/>
            <rFont val="Tahoma"/>
            <family val="2"/>
          </rPr>
          <t xml:space="preserve">
AR (pdf), p. 13, 16 - 17</t>
        </r>
      </text>
    </comment>
    <comment ref="CS85" authorId="0" shapeId="0" xr:uid="{1422A6BA-5E95-47E8-936F-A882FA23B649}">
      <text>
        <r>
          <rPr>
            <b/>
            <sz val="9"/>
            <color indexed="81"/>
            <rFont val="Tahoma"/>
            <family val="2"/>
          </rPr>
          <t>Author:</t>
        </r>
        <r>
          <rPr>
            <sz val="9"/>
            <color indexed="81"/>
            <rFont val="Tahoma"/>
            <family val="2"/>
          </rPr>
          <t xml:space="preserve">
AR, p. 40 - 42</t>
        </r>
      </text>
    </comment>
    <comment ref="CT85" authorId="0" shapeId="0" xr:uid="{11C130A6-F898-404E-9258-AC66EA7F816C}">
      <text>
        <r>
          <rPr>
            <b/>
            <sz val="9"/>
            <color indexed="81"/>
            <rFont val="Tahoma"/>
            <family val="2"/>
          </rPr>
          <t>Author:</t>
        </r>
        <r>
          <rPr>
            <sz val="9"/>
            <color indexed="81"/>
            <rFont val="Tahoma"/>
            <family val="2"/>
          </rPr>
          <t xml:space="preserve">
AR pg.19</t>
        </r>
      </text>
    </comment>
    <comment ref="CW85" authorId="0" shapeId="0" xr:uid="{5AEBA44A-1618-4544-AC86-76258A4D3C27}">
      <text>
        <r>
          <rPr>
            <b/>
            <sz val="9"/>
            <color indexed="81"/>
            <rFont val="Tahoma"/>
            <family val="2"/>
          </rPr>
          <t>Author:</t>
        </r>
        <r>
          <rPr>
            <sz val="9"/>
            <color indexed="81"/>
            <rFont val="Tahoma"/>
            <family val="2"/>
          </rPr>
          <t xml:space="preserve">
AR pg.10</t>
        </r>
      </text>
    </comment>
    <comment ref="CX85" authorId="0" shapeId="0" xr:uid="{E4CF92F8-F02B-4100-8B2E-3DC48F4B0F08}">
      <text>
        <r>
          <rPr>
            <b/>
            <sz val="9"/>
            <color indexed="81"/>
            <rFont val="Tahoma"/>
            <family val="2"/>
          </rPr>
          <t>Author:</t>
        </r>
        <r>
          <rPr>
            <sz val="9"/>
            <color indexed="81"/>
            <rFont val="Tahoma"/>
            <family val="2"/>
          </rPr>
          <t xml:space="preserve">
AR, pg 33</t>
        </r>
      </text>
    </comment>
    <comment ref="CY85" authorId="0" shapeId="0" xr:uid="{0E348BE4-3877-42C9-9251-7DC586603BDE}">
      <text>
        <r>
          <rPr>
            <b/>
            <sz val="9"/>
            <color indexed="81"/>
            <rFont val="Tahoma"/>
            <family val="2"/>
          </rPr>
          <t>Author:</t>
        </r>
        <r>
          <rPr>
            <sz val="9"/>
            <color indexed="81"/>
            <rFont val="Tahoma"/>
            <family val="2"/>
          </rPr>
          <t xml:space="preserve">
AR pg 90</t>
        </r>
      </text>
    </comment>
    <comment ref="CZ85" authorId="0" shapeId="0" xr:uid="{4BB63898-9467-4096-83CA-01877CCB46E2}">
      <text>
        <r>
          <rPr>
            <b/>
            <sz val="9"/>
            <color indexed="81"/>
            <rFont val="Tahoma"/>
            <family val="2"/>
          </rPr>
          <t>Author:</t>
        </r>
        <r>
          <rPr>
            <sz val="9"/>
            <color indexed="81"/>
            <rFont val="Tahoma"/>
            <family val="2"/>
          </rPr>
          <t xml:space="preserve">
AR,64</t>
        </r>
      </text>
    </comment>
    <comment ref="DA85" authorId="0" shapeId="0" xr:uid="{F58467F7-91E1-4F48-892E-F324518C24E9}">
      <text>
        <r>
          <rPr>
            <b/>
            <sz val="9"/>
            <color indexed="81"/>
            <rFont val="Tahoma"/>
            <family val="2"/>
          </rPr>
          <t>Author:</t>
        </r>
        <r>
          <rPr>
            <sz val="9"/>
            <color indexed="81"/>
            <rFont val="Tahoma"/>
            <family val="2"/>
          </rPr>
          <t xml:space="preserve">
AR,51</t>
        </r>
      </text>
    </comment>
    <comment ref="DB85" authorId="0" shapeId="0" xr:uid="{A0677334-946B-4F5B-8777-F9B4477D00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DC85" authorId="0" shapeId="0" xr:uid="{9A3771AF-3742-41C2-BBD9-F8975381E78B}">
      <text>
        <r>
          <rPr>
            <b/>
            <sz val="9"/>
            <color indexed="81"/>
            <rFont val="Tahoma"/>
            <family val="2"/>
          </rPr>
          <t>Author:</t>
        </r>
        <r>
          <rPr>
            <sz val="9"/>
            <color indexed="81"/>
            <rFont val="Tahoma"/>
            <family val="2"/>
          </rPr>
          <t xml:space="preserve">
AR, p. 85</t>
        </r>
      </text>
    </comment>
    <comment ref="DD85" authorId="0" shapeId="0" xr:uid="{5886F558-1D59-433F-AA8E-5D09A30D187B}">
      <text>
        <r>
          <rPr>
            <b/>
            <sz val="9"/>
            <color indexed="81"/>
            <rFont val="Tahoma"/>
            <family val="2"/>
          </rPr>
          <t>Author:</t>
        </r>
        <r>
          <rPr>
            <sz val="9"/>
            <color indexed="81"/>
            <rFont val="Tahoma"/>
            <family val="2"/>
          </rPr>
          <t xml:space="preserve">
AR, p. 56 - 57</t>
        </r>
      </text>
    </comment>
    <comment ref="DE85" authorId="0" shapeId="0" xr:uid="{F3C8F70A-4B91-4460-B581-D5A34321939D}">
      <text>
        <r>
          <rPr>
            <b/>
            <sz val="9"/>
            <color indexed="81"/>
            <rFont val="Tahoma"/>
            <family val="2"/>
          </rPr>
          <t>Author:</t>
        </r>
        <r>
          <rPr>
            <sz val="9"/>
            <color indexed="81"/>
            <rFont val="Tahoma"/>
            <family val="2"/>
          </rPr>
          <t xml:space="preserve">
AR,26</t>
        </r>
      </text>
    </comment>
    <comment ref="DH85" authorId="0" shapeId="0" xr:uid="{81BB0ECC-5F1F-4953-9C7E-54F4380771ED}">
      <text>
        <r>
          <rPr>
            <b/>
            <sz val="9"/>
            <color indexed="81"/>
            <rFont val="Tahoma"/>
            <family val="2"/>
          </rPr>
          <t>Author:</t>
        </r>
        <r>
          <rPr>
            <sz val="9"/>
            <color indexed="81"/>
            <rFont val="Tahoma"/>
            <family val="2"/>
          </rPr>
          <t xml:space="preserve">
AR pg 12</t>
        </r>
      </text>
    </comment>
    <comment ref="DI85" authorId="0" shapeId="0" xr:uid="{76CD9D2C-AE40-4C9D-946C-EC8E2A7552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DJ85" authorId="0" shapeId="0" xr:uid="{A13F5031-999F-4A64-8381-4E36804137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DL85" authorId="0" shapeId="0" xr:uid="{C6F79F9E-7C65-4450-93C3-21EA4138922C}">
      <text>
        <r>
          <rPr>
            <b/>
            <sz val="9"/>
            <color indexed="81"/>
            <rFont val="Tahoma"/>
            <family val="2"/>
          </rPr>
          <t>Author:</t>
        </r>
        <r>
          <rPr>
            <sz val="9"/>
            <color indexed="81"/>
            <rFont val="Tahoma"/>
            <family val="2"/>
          </rPr>
          <t xml:space="preserve">
AR pg 67</t>
        </r>
      </text>
    </comment>
    <comment ref="DN85" authorId="0" shapeId="0" xr:uid="{04B4925E-BEE4-4746-8AAE-DC79BEAA93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“Setting strategic directions”
BUT no explanation on how they do so.</t>
        </r>
      </text>
    </comment>
    <comment ref="DO85" authorId="0" shapeId="0" xr:uid="{A2C1B12D-2A82-419C-9E62-67AC7A45DC49}">
      <text>
        <r>
          <rPr>
            <b/>
            <sz val="9"/>
            <color indexed="81"/>
            <rFont val="Tahoma"/>
            <family val="2"/>
          </rPr>
          <t>Author:</t>
        </r>
        <r>
          <rPr>
            <sz val="9"/>
            <color indexed="81"/>
            <rFont val="Tahoma"/>
            <family val="2"/>
          </rPr>
          <t xml:space="preserve">
AR p. 59, providing entrepreneurial leadership, setting corporate
strategies and ensuring that the necessary financial and
human resources are in place for the Group to meet its
objectives;
ii. reviewing and approving the Group’s annual business
plan, including the annual budget, operational and capital
expenditure plans as well as constructively challenging
Management on the strategic options and planning
process;...</t>
        </r>
      </text>
    </comment>
    <comment ref="DP85" authorId="0" shapeId="0" xr:uid="{C432D597-3DDD-4138-BB6C-A3A448643D94}">
      <text>
        <r>
          <rPr>
            <b/>
            <sz val="9"/>
            <color indexed="81"/>
            <rFont val="Tahoma"/>
            <family val="2"/>
          </rPr>
          <t>Author:</t>
        </r>
        <r>
          <rPr>
            <sz val="9"/>
            <color indexed="81"/>
            <rFont val="Tahoma"/>
            <family val="2"/>
          </rPr>
          <t xml:space="preserve">
AR, p. 78</t>
        </r>
      </text>
    </comment>
    <comment ref="DR85" authorId="0" shapeId="0" xr:uid="{EBF9B7DA-67AA-43F1-BE62-2A7C60338240}">
      <text>
        <r>
          <rPr>
            <b/>
            <sz val="9"/>
            <color indexed="81"/>
            <rFont val="Tahoma"/>
            <family val="2"/>
          </rPr>
          <t>Author:</t>
        </r>
        <r>
          <rPr>
            <sz val="9"/>
            <color indexed="81"/>
            <rFont val="Tahoma"/>
            <family val="2"/>
          </rPr>
          <t xml:space="preserve">
AR, p.41: point (1)</t>
        </r>
      </text>
    </comment>
    <comment ref="DS85" authorId="0" shapeId="0" xr:uid="{25C6095D-D6C6-4334-B764-8195CE0196A1}">
      <text>
        <r>
          <rPr>
            <b/>
            <sz val="9"/>
            <color indexed="81"/>
            <rFont val="Tahoma"/>
            <family val="2"/>
          </rPr>
          <t>Author:</t>
        </r>
        <r>
          <rPr>
            <sz val="9"/>
            <color indexed="81"/>
            <rFont val="Tahoma"/>
            <family val="2"/>
          </rPr>
          <t xml:space="preserve">
AR p. 60, The Board’s objective is to achieve sustained value creation for all stakeholders. It strives to accomplish this through
overseeing the proper conduct of the Group’s business and affairs, ensuring that the Group maintains a sound
system of risk management and internal controls, as well as overseeing the Group’s strategic and operational
initiatives, major funding and investments, financial performance reviews and corporate governance practices. </t>
        </r>
      </text>
    </comment>
    <comment ref="DT85" authorId="0" shapeId="0" xr:uid="{A0E2C42F-6664-43EE-BDE7-B92A1E5C4E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18, https://links.sgx.com</t>
        </r>
      </text>
    </comment>
    <comment ref="DU85" authorId="0" shapeId="0" xr:uid="{60564554-0018-4F99-AE4C-7C50398E7ED3}">
      <text>
        <r>
          <rPr>
            <b/>
            <sz val="9"/>
            <color indexed="81"/>
            <rFont val="Tahoma"/>
            <family val="2"/>
          </rPr>
          <t>Author:</t>
        </r>
        <r>
          <rPr>
            <sz val="9"/>
            <color indexed="81"/>
            <rFont val="Tahoma"/>
            <family val="2"/>
          </rPr>
          <t xml:space="preserve">
AR pg.21</t>
        </r>
      </text>
    </comment>
    <comment ref="DV85" authorId="0" shapeId="0" xr:uid="{33A5812C-EDC3-4D93-8354-9639919A66A2}">
      <text>
        <r>
          <rPr>
            <b/>
            <sz val="9"/>
            <color indexed="81"/>
            <rFont val="Tahoma"/>
            <family val="2"/>
          </rPr>
          <t>Author:</t>
        </r>
        <r>
          <rPr>
            <sz val="9"/>
            <color indexed="81"/>
            <rFont val="Tahoma"/>
            <family val="2"/>
          </rPr>
          <t xml:space="preserve">
AR pg.31</t>
        </r>
      </text>
    </comment>
    <comment ref="DX85" authorId="0" shapeId="0" xr:uid="{C4168FDE-94CE-4D64-8FA2-E67DA16F7803}">
      <text>
        <r>
          <rPr>
            <b/>
            <sz val="9"/>
            <color indexed="81"/>
            <rFont val="Tahoma"/>
            <family val="2"/>
          </rPr>
          <t>Author:</t>
        </r>
        <r>
          <rPr>
            <sz val="9"/>
            <color indexed="81"/>
            <rFont val="Tahoma"/>
            <family val="2"/>
          </rPr>
          <t xml:space="preserve">
AR pg.50</t>
        </r>
      </text>
    </comment>
    <comment ref="DY85" authorId="0" shapeId="0" xr:uid="{4C6E8061-44BD-4F15-B10A-63BBEBD99FBF}">
      <text>
        <r>
          <rPr>
            <b/>
            <sz val="9"/>
            <color indexed="81"/>
            <rFont val="Tahoma"/>
            <family val="2"/>
          </rPr>
          <t>Author:</t>
        </r>
        <r>
          <rPr>
            <sz val="9"/>
            <color indexed="81"/>
            <rFont val="Tahoma"/>
            <family val="2"/>
          </rPr>
          <t xml:space="preserve">
AR 16
</t>
        </r>
      </text>
    </comment>
    <comment ref="DZ85" authorId="0" shapeId="0" xr:uid="{50708753-69D9-408B-B816-57DCB11970C1}">
      <text>
        <r>
          <rPr>
            <b/>
            <sz val="9"/>
            <color indexed="81"/>
            <rFont val="Tahoma"/>
            <family val="2"/>
          </rPr>
          <t>Author:</t>
        </r>
        <r>
          <rPr>
            <sz val="9"/>
            <color indexed="81"/>
            <rFont val="Tahoma"/>
            <family val="2"/>
          </rPr>
          <t xml:space="preserve">
AR pg.62</t>
        </r>
      </text>
    </comment>
    <comment ref="EA85" authorId="0" shapeId="0" xr:uid="{1DA8BD49-6DF1-4296-916E-FA936F8128BA}">
      <text>
        <r>
          <rPr>
            <b/>
            <sz val="9"/>
            <color indexed="81"/>
            <rFont val="Tahoma"/>
            <family val="2"/>
          </rPr>
          <t>Author:</t>
        </r>
        <r>
          <rPr>
            <sz val="9"/>
            <color indexed="81"/>
            <rFont val="Tahoma"/>
            <family val="2"/>
          </rPr>
          <t xml:space="preserve">
AR 22/23</t>
        </r>
      </text>
    </comment>
    <comment ref="EB85" authorId="0" shapeId="0" xr:uid="{DE398797-6DE1-4BB2-9898-E235B2A3B9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t>
        </r>
      </text>
    </comment>
    <comment ref="EC85" authorId="0" shapeId="0" xr:uid="{1AD9D64B-3C78-4B65-942D-B00CBA13A2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t>
        </r>
      </text>
    </comment>
    <comment ref="ED85" authorId="0" shapeId="0" xr:uid="{70695F47-864F-4E76-ADC7-1E9F29C464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Q90" authorId="0" shapeId="0" xr:uid="{7288DF3E-B355-4008-BBD9-049E730DE80B}">
      <text>
        <r>
          <rPr>
            <b/>
            <sz val="9"/>
            <color indexed="81"/>
            <rFont val="Tahoma"/>
            <family val="2"/>
          </rPr>
          <t>Author:</t>
        </r>
        <r>
          <rPr>
            <sz val="9"/>
            <color indexed="81"/>
            <rFont val="Tahoma"/>
            <family val="2"/>
          </rPr>
          <t xml:space="preserve">
Can’t seem to find dividend annoucements for FY2020</t>
        </r>
      </text>
    </comment>
    <comment ref="R90" authorId="0" shapeId="0" xr:uid="{284335D3-1976-4EA3-B7A6-E003987E69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2, https://links.sgx.com/1.0.0/corporate-announcements/NL79JUDBRNB93C99/5883c0eb9b3f84dc6480861975fb68ad4c49f4b2436f65ecec3378ab9d4e81c3</t>
        </r>
      </text>
    </comment>
    <comment ref="W90" authorId="0" shapeId="0" xr:uid="{DEB86D0B-F2DC-402C-B9EC-47951EB77A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 no dividend paid</t>
        </r>
      </text>
    </comment>
    <comment ref="X90" authorId="0" shapeId="0" xr:uid="{7F78DD43-5046-4369-8966-A4DE6CAA69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 no dividend paid</t>
        </r>
      </text>
    </comment>
    <comment ref="AB90" authorId="0" shapeId="0" xr:uid="{D1DD9A35-66E8-4254-805A-9446807987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https://links.sgx.com/1.0.0/corporate-announcements/8ZNDK8EX8DVHK45A/28b6522eaeedb1f6cc3dbfda24ccd6f337dab86672eed0461cb6ceafae4d0df3</t>
        </r>
      </text>
    </comment>
    <comment ref="AC90" authorId="0" shapeId="0" xr:uid="{7FFE9DCF-CFD5-4BB2-9218-38AD2CE1E0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dividend payment in FY2020</t>
        </r>
      </text>
    </comment>
    <comment ref="AJ90" authorId="0" shapeId="0" xr:uid="{E1356656-6D33-4EB9-BE63-F38E94C963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 no dividend paid</t>
        </r>
      </text>
    </comment>
    <comment ref="AK90" authorId="0" shapeId="0" xr:uid="{70C1C22D-1B15-477C-88DB-3D5EA6238EB6}">
      <text>
        <r>
          <rPr>
            <b/>
            <sz val="9"/>
            <color indexed="81"/>
            <rFont val="Tahoma"/>
            <family val="2"/>
          </rPr>
          <t>Author:</t>
        </r>
        <r>
          <rPr>
            <sz val="9"/>
            <color indexed="81"/>
            <rFont val="Tahoma"/>
            <family val="2"/>
          </rPr>
          <t xml:space="preserve">
Not too sure about this, mentions on SGX announcement that the pay date is 4/8 when the issue date is in June</t>
        </r>
      </text>
    </comment>
    <comment ref="AL90" authorId="0" shapeId="0" xr:uid="{0B4DF0E4-88A5-4880-817C-DF5C10AAABD6}">
      <text>
        <r>
          <rPr>
            <b/>
            <sz val="9"/>
            <color indexed="81"/>
            <rFont val="Tahoma"/>
            <family val="2"/>
          </rPr>
          <t>Author:</t>
        </r>
        <r>
          <rPr>
            <sz val="9"/>
            <color indexed="81"/>
            <rFont val="Tahoma"/>
            <family val="2"/>
          </rPr>
          <t xml:space="preserve">
https://links.sgx.com/FileOpen/Announcement%20-%20Notice%20of%20Record%20Date%20-%20Interim%20Dividend.e.ashx?App=Announcement&amp;FileID=627582</t>
        </r>
      </text>
    </comment>
    <comment ref="AN90" authorId="0" shapeId="0" xr:uid="{776D3781-19B9-4480-A429-0EECB1BBF2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P.136, https://links.sgx.com/1.0.0/corporate-announcements/3KA6HUBHTQH0AK8S/62b95db62f08674c9b0f2c13f0d56900fbd6cd796f9b416f0cbfc3c8271e00dd</t>
        </r>
      </text>
    </comment>
    <comment ref="AP90" authorId="0" shapeId="0" xr:uid="{870701BD-FED1-4E50-AA26-B81B1D395E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90" authorId="0" shapeId="0" xr:uid="{40365181-3B0C-489C-AE15-36EBE30A46A2}">
      <text>
        <r>
          <rPr>
            <b/>
            <sz val="9"/>
            <color indexed="81"/>
            <rFont val="Tahoma"/>
            <family val="2"/>
          </rPr>
          <t>Author:</t>
        </r>
        <r>
          <rPr>
            <sz val="9"/>
            <color indexed="81"/>
            <rFont val="Tahoma"/>
            <family val="2"/>
          </rPr>
          <t xml:space="preserve">
AR, p. 43</t>
        </r>
      </text>
    </comment>
    <comment ref="AR90" authorId="0" shapeId="0" xr:uid="{C9ED9C43-0473-43AF-B2EA-2E0A4773A160}">
      <text>
        <r>
          <rPr>
            <b/>
            <sz val="9"/>
            <color indexed="81"/>
            <rFont val="Tahoma"/>
            <family val="2"/>
          </rPr>
          <t>Author:</t>
        </r>
        <r>
          <rPr>
            <sz val="9"/>
            <color indexed="81"/>
            <rFont val="Tahoma"/>
            <family val="2"/>
          </rPr>
          <t xml:space="preserve">
N/A,AR,21</t>
        </r>
      </text>
    </comment>
    <comment ref="AS90" authorId="0" shapeId="0" xr:uid="{144DAD59-4FD0-41FF-A17D-8E2C4F80431D}">
      <text>
        <r>
          <rPr>
            <b/>
            <sz val="9"/>
            <color indexed="81"/>
            <rFont val="Tahoma"/>
            <family val="2"/>
          </rPr>
          <t>Author:</t>
        </r>
        <r>
          <rPr>
            <sz val="9"/>
            <color indexed="81"/>
            <rFont val="Tahoma"/>
            <family val="2"/>
          </rPr>
          <t xml:space="preserve">
SGX announcements, cash dividend not paid within 30 days.
Announced: 8/9/20
Paid: 20/10/20
Link: https://links.sgx.com/1.0.0/corporate-actions/620708
Announced: 12/5/21
Paid: 16/6/21
Link: https://links.sgx.com/1.0.0/corporate-actions/705403
</t>
        </r>
      </text>
    </comment>
    <comment ref="AT90" authorId="0" shapeId="0" xr:uid="{16A39F33-8C10-4624-8E56-F6537F51FBB8}">
      <text>
        <r>
          <rPr>
            <b/>
            <sz val="9"/>
            <color indexed="81"/>
            <rFont val="Tahoma"/>
            <family val="2"/>
          </rPr>
          <t>Author:</t>
        </r>
        <r>
          <rPr>
            <sz val="9"/>
            <color indexed="81"/>
            <rFont val="Tahoma"/>
            <family val="2"/>
          </rPr>
          <t xml:space="preserve">
SGX announcements, cash dividend not paid within 30 days.
Announced: 26/2/21
Paid: 10/5/21
Link: https://links.sgx.com/1.0.0/corporate-actions/685852</t>
        </r>
      </text>
    </comment>
    <comment ref="AU90" authorId="0" shapeId="0" xr:uid="{CA12E9EA-409B-472B-87A5-4F2073558B58}">
      <text>
        <r>
          <rPr>
            <b/>
            <sz val="9"/>
            <color indexed="81"/>
            <rFont val="Tahoma"/>
            <family val="2"/>
          </rPr>
          <t>Author:</t>
        </r>
        <r>
          <rPr>
            <sz val="9"/>
            <color indexed="81"/>
            <rFont val="Tahoma"/>
            <family val="2"/>
          </rPr>
          <t xml:space="preserve">
Announced interim dividend on 29 May 2020 AGM, paid on 25 June 2020, https://links.sgx.com/FileOpen/PIL-Notice%20RecordandPaymentDate_Final.ashx?App=Announcement&amp;FileID=610021</t>
        </r>
      </text>
    </comment>
    <comment ref="AV90" authorId="0" shapeId="0" xr:uid="{0711D1EC-1DDB-4A4E-8463-5D06679BDA9A}">
      <text>
        <r>
          <rPr>
            <b/>
            <sz val="9"/>
            <color indexed="81"/>
            <rFont val="Tahoma"/>
            <family val="2"/>
          </rPr>
          <t>Author:</t>
        </r>
        <r>
          <rPr>
            <sz val="9"/>
            <color indexed="81"/>
            <rFont val="Tahoma"/>
            <family val="2"/>
          </rPr>
          <t xml:space="preserve">
N/A, 31</t>
        </r>
      </text>
    </comment>
    <comment ref="AW90" authorId="0" shapeId="0" xr:uid="{9093ECDE-1A4F-4ECE-8E4F-045AEF459A23}">
      <text>
        <r>
          <rPr>
            <b/>
            <sz val="9"/>
            <color indexed="81"/>
            <rFont val="Tahoma"/>
            <family val="2"/>
          </rPr>
          <t>Author:</t>
        </r>
        <r>
          <rPr>
            <sz val="9"/>
            <color indexed="81"/>
            <rFont val="Tahoma"/>
            <family val="2"/>
          </rPr>
          <t xml:space="preserve">
N/A,AR,38</t>
        </r>
      </text>
    </comment>
    <comment ref="AX90" authorId="0" shapeId="0" xr:uid="{7B482419-4712-4C4E-B87A-F3985961626E}">
      <text>
        <r>
          <rPr>
            <b/>
            <sz val="9"/>
            <color indexed="81"/>
            <rFont val="Tahoma"/>
            <family val="2"/>
          </rPr>
          <t>Author:</t>
        </r>
        <r>
          <rPr>
            <sz val="9"/>
            <color indexed="81"/>
            <rFont val="Tahoma"/>
            <family val="2"/>
          </rPr>
          <t xml:space="preserve">
final div approved on 26 June and paid on 13 July, https://links.sgx.com/1.0.0/corporate-announcements/OICTVETRMS7814PZ/4b3dfa3160125a4eb5a8cbc53c9e48ed4aaf155fab38ee1531370dfad6c30410 ; similar for special div, https://links.sgx.com/FileOpen/SGX%20Ann-Special%20Dividend.ashx?App=Announcement&amp;FileID=615124 ; interim https://links.sgx.com/FileOpen/PNL-Interim%20Div-120820.ashx?App=Announcement&amp;FileID=627386</t>
        </r>
      </text>
    </comment>
    <comment ref="AY90" authorId="0" shapeId="0" xr:uid="{B84E5641-5C81-4C1B-9C98-0853F859807F}">
      <text>
        <r>
          <rPr>
            <b/>
            <sz val="9"/>
            <color indexed="81"/>
            <rFont val="Tahoma"/>
            <family val="2"/>
          </rPr>
          <t>Author:</t>
        </r>
        <r>
          <rPr>
            <sz val="9"/>
            <color indexed="81"/>
            <rFont val="Tahoma"/>
            <family val="2"/>
          </rPr>
          <t xml:space="preserve">
AR, 63</t>
        </r>
      </text>
    </comment>
    <comment ref="AZ90" authorId="0" shapeId="0" xr:uid="{D7D2C7EF-E0A2-4BD2-BA49-20CF58D74C76}">
      <text>
        <r>
          <rPr>
            <b/>
            <sz val="9"/>
            <color indexed="81"/>
            <rFont val="Tahoma"/>
            <family val="2"/>
          </rPr>
          <t>Author:</t>
        </r>
        <r>
          <rPr>
            <sz val="9"/>
            <color indexed="81"/>
            <rFont val="Tahoma"/>
            <family val="2"/>
          </rPr>
          <t xml:space="preserve">
Final:
https://links.sgx.com/1.0.0/corporate-actions/689811
AGM: 26 Apr 2021
Payment: 12 May 2021</t>
        </r>
      </text>
    </comment>
    <comment ref="BB90" authorId="0" shapeId="0" xr:uid="{2B27559B-B6F1-42C4-A09E-23652F98D1A8}">
      <text>
        <r>
          <rPr>
            <b/>
            <sz val="9"/>
            <color indexed="81"/>
            <rFont val="Tahoma"/>
            <family val="2"/>
          </rPr>
          <t>Author:</t>
        </r>
        <r>
          <rPr>
            <sz val="9"/>
            <color indexed="81"/>
            <rFont val="Tahoma"/>
            <family val="2"/>
          </rPr>
          <t xml:space="preserve">
SGX announcements, cash dividend not paid within 30 days. 
Announced: 8/4/21
Paid: 25/5/21
Link: https://links.sgx.com/1.0.0/corporate-actions/707327</t>
        </r>
      </text>
    </comment>
    <comment ref="BC90" authorId="0" shapeId="0" xr:uid="{C887A00E-89A4-473F-8A10-32C84F334CE8}">
      <text>
        <r>
          <rPr>
            <b/>
            <sz val="9"/>
            <color indexed="81"/>
            <rFont val="Tahoma"/>
            <family val="2"/>
          </rPr>
          <t>Author:</t>
        </r>
        <r>
          <rPr>
            <sz val="9"/>
            <color indexed="81"/>
            <rFont val="Tahoma"/>
            <family val="2"/>
          </rPr>
          <t xml:space="preserve">
AR, p. 66</t>
        </r>
      </text>
    </comment>
    <comment ref="BD90" authorId="0" shapeId="0" xr:uid="{236C0E94-AD6B-4C07-9C2D-D662D55348FC}">
      <text>
        <r>
          <rPr>
            <b/>
            <sz val="9"/>
            <color indexed="81"/>
            <rFont val="Tahoma"/>
            <family val="2"/>
          </rPr>
          <t>Author:</t>
        </r>
        <r>
          <rPr>
            <sz val="9"/>
            <color indexed="81"/>
            <rFont val="Tahoma"/>
            <family val="2"/>
          </rPr>
          <t xml:space="preserve">
Interim:
https://links.sgx.com/1.0.0/corporate-announcements/TZPWYLOSGM9UTMH5/6795ce1e9d6a3c7fa5d3ef90702cda429464c99d5d4ea5636f55ab10fde249aa
Announcement: 7 Aug 2020
Payment: 02/09/2020
Final:
https://links.sgx.com/1.0.0/corporate-announcements/XSWZ5TRDRUOK35IY/6c07a551174bca28f61162fa9d2c8b1c93f57513b7c517b309a94c32829985c0
AGM: 30/4/2021
Payment: 21/5/2021</t>
        </r>
      </text>
    </comment>
    <comment ref="BH90" authorId="0" shapeId="0" xr:uid="{1F283306-E5F2-4E4D-826B-764DE9077C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Pay date 23/12/20 but there were a few replacement announcements after the first announcement https://links.sgx.com/1.0.0/corporate-announcements/BBOL13BQFYD1FDOE/64d2155e7af9ea88ac93155a88cdf7ec1f5e4098cf7f8a1ffab72ba83e0a3eb8#</t>
        </r>
      </text>
    </comment>
    <comment ref="BI90" authorId="0" shapeId="0" xr:uid="{FF0BB8AF-03EF-4D13-9570-022C50F58FC4}">
      <text>
        <r>
          <rPr>
            <b/>
            <sz val="9"/>
            <color indexed="81"/>
            <rFont val="Tahoma"/>
            <family val="2"/>
          </rPr>
          <t>Author:</t>
        </r>
        <r>
          <rPr>
            <sz val="9"/>
            <color indexed="81"/>
            <rFont val="Tahoma"/>
            <family val="2"/>
          </rPr>
          <t xml:space="preserve">
Disclosure date: 28/02/2020
Pay date: 21/05/2020</t>
        </r>
      </text>
    </comment>
    <comment ref="BK90" authorId="0" shapeId="0" xr:uid="{A2967F94-5115-4C0A-A14F-978FF21EC85B}">
      <text>
        <r>
          <rPr>
            <b/>
            <sz val="9"/>
            <color indexed="81"/>
            <rFont val="Tahoma"/>
            <family val="2"/>
          </rPr>
          <t>Author:</t>
        </r>
        <r>
          <rPr>
            <sz val="9"/>
            <color indexed="81"/>
            <rFont val="Tahoma"/>
            <family val="2"/>
          </rPr>
          <t xml:space="preserve">
Final:
https://links.sgx.com/1.0.0/corporate-actions/694301
AGM: 28 Apr 2021
Payment 18 May 2021</t>
        </r>
      </text>
    </comment>
    <comment ref="BO90" authorId="0" shapeId="0" xr:uid="{5CFA2453-FD49-4E80-AB83-E9DBD2C9C1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Broadcast date: 6/7/20
Pay date: 11/9/20
https://links.sgx.com/1.0.0/corporate-announcements/JUHG56VLMYHT7A5V/cc4e678a78b7a50723b1114889d34e2b542a7105399160680ddce91a8232fc83</t>
        </r>
      </text>
    </comment>
    <comment ref="BV90" authorId="0" shapeId="0" xr:uid="{7083B64A-F5B1-49FA-9EC9-14618A3F3C0B}">
      <text>
        <r>
          <rPr>
            <b/>
            <sz val="9"/>
            <color indexed="81"/>
            <rFont val="Tahoma"/>
            <family val="2"/>
          </rPr>
          <t>Author:</t>
        </r>
        <r>
          <rPr>
            <sz val="9"/>
            <color indexed="81"/>
            <rFont val="Tahoma"/>
            <family val="2"/>
          </rPr>
          <t xml:space="preserve">
https://links.sgx.com/FileOpen/Notice%20of%20BCD.ashx?App=Announcement&amp;FileID=583548</t>
        </r>
      </text>
    </comment>
    <comment ref="BX90" authorId="0" shapeId="0" xr:uid="{6277DB62-2777-4E9B-9854-5EE8180820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Declared: 24 Jul
Paid: 19 Aug
https://www.sgx.com/securities/company-announcements?value=DEL%20MONTE%20PACIFIC%20LIMITED&amp;type=company&amp;pagesize=20&amp;CACT=CACT06%2CCACT08%2CCACT09
https://www.sgx.com/securities/corporate-actions?value=DEL%20MONTE%20PACIFIC%20LIMITED</t>
        </r>
      </text>
    </comment>
    <comment ref="BY90" authorId="0" shapeId="0" xr:uid="{D1FC350A-C4C8-4A9F-86D6-2C34D3A076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 https://links.sgx.com/1.0.0/corporate-announcements/P0P76ROYNAM2IKN9/ffb0b4d1e4a5f9434698d96eb8aab0c939476bb9eaabbf4d9001d3452c170f61A</t>
        </r>
      </text>
    </comment>
    <comment ref="CC90" authorId="0" shapeId="0" xr:uid="{08AB3EBD-2E91-4619-B16D-1BF7C8A957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https://links.sgx.com/1.0.0/corporate-announcements/YXN791W0AYMVO8SO/49b74276ca6f4990f050d727ff899eda68c485571dbbfd782e47ecf8afcec276 and https://links.sgx.com/1.0.0/corporate-announcements/VH2KIJ40MWOHMJJZ/a0c10d4d7852a0c161eb9b47fd0bca94c1ecd676c0f8689dcbb1139e377d1648</t>
        </r>
      </text>
    </comment>
    <comment ref="CD90" authorId="0" shapeId="0" xr:uid="{F5D9E452-234C-4AA2-8F9C-054BE066E7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https://links.sgx.com/1.0.0/corporate-announcements/A5F0I3AKJDJ7D253/7f5a795cb905a28051b1f665dc4a323934f63a3fb999987f176d061cfa71f0f3</t>
        </r>
      </text>
    </comment>
    <comment ref="CK90" authorId="0" shapeId="0" xr:uid="{FA5EAB46-92DF-44A2-A40F-EEF978AA5D7E}">
      <text>
        <r>
          <rPr>
            <b/>
            <sz val="9"/>
            <color indexed="81"/>
            <rFont val="Tahoma"/>
            <family val="2"/>
          </rPr>
          <t>Author:</t>
        </r>
        <r>
          <rPr>
            <sz val="9"/>
            <color indexed="81"/>
            <rFont val="Tahoma"/>
            <family val="2"/>
          </rPr>
          <t xml:space="preserve">
https://links.sgx.com/1.0.0/corporate-announcements/9V4OUDXU62O44HGT/da7171fe829b0c90dd5df06387051b007b2b61a848f6e812ac7ecfc7d84c8647</t>
        </r>
      </text>
    </comment>
    <comment ref="CL90" authorId="0" shapeId="0" xr:uid="{3834FBB4-2EE0-47EF-80D0-5D2DFCE67F51}">
      <text>
        <r>
          <rPr>
            <b/>
            <sz val="9"/>
            <color indexed="81"/>
            <rFont val="Tahoma"/>
            <family val="2"/>
          </rPr>
          <t>Author:</t>
        </r>
        <r>
          <rPr>
            <sz val="9"/>
            <color indexed="81"/>
            <rFont val="Tahoma"/>
            <family val="2"/>
          </rPr>
          <t xml:space="preserve">
https://links.sgx.com/1.0.0/corporate-announcements/ZY0WJ5G087918CZP/ff6342545b8ed984f3e34e6c0034ab28173f15dcc7fd3a97e147913112bf2fad</t>
        </r>
      </text>
    </comment>
    <comment ref="CM90" authorId="0" shapeId="0" xr:uid="{46927844-97EC-474B-A401-CFBF618F46AE}">
      <text>
        <r>
          <rPr>
            <b/>
            <sz val="9"/>
            <color indexed="81"/>
            <rFont val="Tahoma"/>
            <family val="2"/>
          </rPr>
          <t>Author:</t>
        </r>
        <r>
          <rPr>
            <sz val="9"/>
            <color indexed="81"/>
            <rFont val="Tahoma"/>
            <family val="2"/>
          </rPr>
          <t xml:space="preserve">
https://links.sgx.com/1.0.0/corporate-announcements/RCQUP7W801CV5XYI/054463fd21a2baa5d2837e06d96a634e0001321204bd697c76bb7d13529d9a26</t>
        </r>
      </text>
    </comment>
    <comment ref="CN90" authorId="0" shapeId="0" xr:uid="{F35CD1AD-0B11-48ED-865F-D2FF36D828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dividend paid - AR p.82, https://www.sgx.com/securities/company-announcements?value=INTRACO%20LIMITED&amp;type=company&amp;CACT=CACT06%2CCACT08%2CCACT09</t>
        </r>
      </text>
    </comment>
    <comment ref="CO90" authorId="0" shapeId="0" xr:uid="{E1D334A9-1504-466E-9B1D-53E7623527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https://links.sgx.com/1.0.0/corporate-announcements/3YKBW4889UDQL3DB/d8b2d38d500796739ffabde4b2d1636c4e97156cd8583f5f83c79a3a28d4ecce</t>
        </r>
      </text>
    </comment>
    <comment ref="CP90" authorId="0" shapeId="0" xr:uid="{3DA8E723-3829-44E7-9F12-BAAA6A2DD0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https://links.sgx.com/1.0.0/corporate-announcements/YRE2H45VUK4XTWD5/e22ece8aa8ac8e8e533aabead5c8de4906c5e1526469c503d9ff9dc8d3ec9c43</t>
        </r>
      </text>
    </comment>
    <comment ref="CQ90" authorId="0" shapeId="0" xr:uid="{6160B421-D634-42A8-9183-B42910A36F9F}">
      <text>
        <r>
          <rPr>
            <b/>
            <sz val="9"/>
            <color indexed="81"/>
            <rFont val="Tahoma"/>
            <family val="2"/>
          </rPr>
          <t>Author:</t>
        </r>
        <r>
          <rPr>
            <sz val="9"/>
            <color indexed="81"/>
            <rFont val="Tahoma"/>
            <family val="2"/>
          </rPr>
          <t xml:space="preserve">
ttps://links.sgx.com/FileOpen/Koda-Ann-BCD_Interim_SpecialInterim_Dividends.ashx?App=Announcement&amp;FileID=598591
https://links.sgx.com/1.0.0/corporate-announcements/4YGPFC91TF24H3A9/fdb4c9b8206254c0d504834eb778241887a92f0d7d7eb2343145fe371075097b</t>
        </r>
      </text>
    </comment>
    <comment ref="CS90" authorId="0" shapeId="0" xr:uid="{CE820926-2DF6-4B57-BA34-4549F5FCDF48}">
      <text>
        <r>
          <rPr>
            <b/>
            <sz val="9"/>
            <color indexed="81"/>
            <rFont val="Tahoma"/>
            <family val="2"/>
          </rPr>
          <t>Author:</t>
        </r>
        <r>
          <rPr>
            <sz val="9"/>
            <color indexed="81"/>
            <rFont val="Tahoma"/>
            <family val="2"/>
          </rPr>
          <t xml:space="preserve">
https://www.sgx.com/securities/corporate-actions?value=LEY%20CHOON%20GROUP%20HLDG%20LIMITED</t>
        </r>
      </text>
    </comment>
    <comment ref="CU90" authorId="0" shapeId="0" xr:uid="{525E3597-FC34-4F77-A4BE-0BD542A363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https://links.sgx.com/1.0.0/corporate-announcements/V96I00K3W3853JR5/53ae4145272850ae9bf5fda8d491126a842bb6391eccd7ccb49d90e6a8e3d1b1
Interim paid:30/10/2020 announced :13/8/2020
https://links.sgx.com/1.0.0/corporate-announcements/KY6YHN0B3QMRQXLQ/5c0c0686a824224279df6a5aa2bb1b10ca02fe5f5aa683be3f322f453abc7b73
Final paid:25/5/21
agm date: 16 /4/2021 (AR pg 165)</t>
        </r>
      </text>
    </comment>
    <comment ref="CX90" authorId="0" shapeId="0" xr:uid="{B51BCF45-9409-4E41-BEE6-1A73993399BF}">
      <text>
        <r>
          <rPr>
            <b/>
            <sz val="9"/>
            <color indexed="81"/>
            <rFont val="Tahoma"/>
            <family val="2"/>
          </rPr>
          <t>Author:</t>
        </r>
        <r>
          <rPr>
            <sz val="9"/>
            <color indexed="81"/>
            <rFont val="Tahoma"/>
            <family val="2"/>
          </rPr>
          <t xml:space="preserve">
SGX announcements, Cash dividend not paid within 30 days as it was announced on 1/3/21 and paid back on 31/5/21, Link: https://links.sgx.com/1.0.0/corporate-actions/684500</t>
        </r>
      </text>
    </comment>
    <comment ref="CZ90" authorId="0" shapeId="0" xr:uid="{C0F4F069-B743-45BE-9F25-D46810039F5B}">
      <text>
        <r>
          <rPr>
            <b/>
            <sz val="9"/>
            <color indexed="81"/>
            <rFont val="Tahoma"/>
            <family val="2"/>
          </rPr>
          <t>Author:</t>
        </r>
        <r>
          <rPr>
            <sz val="9"/>
            <color indexed="81"/>
            <rFont val="Tahoma"/>
            <family val="2"/>
          </rPr>
          <t xml:space="preserve">
N/A,AR,94</t>
        </r>
      </text>
    </comment>
    <comment ref="DA90" authorId="0" shapeId="0" xr:uid="{C1EF8A75-C62A-433E-A3A5-6C1E89273854}">
      <text>
        <r>
          <rPr>
            <b/>
            <sz val="9"/>
            <color indexed="81"/>
            <rFont val="Tahoma"/>
            <family val="2"/>
          </rPr>
          <t>Author:</t>
        </r>
        <r>
          <rPr>
            <sz val="9"/>
            <color indexed="81"/>
            <rFont val="Tahoma"/>
            <family val="2"/>
          </rPr>
          <t xml:space="preserve">
AGM was on 4/5/2020, https://links.sgx.com/1.0.0/corporate-announcements/A2MTXHPDR0SUUGW1/06267b4fa81ef81547107658aa9aea6916d7d201883fb0160c810c309026cb49</t>
        </r>
      </text>
    </comment>
    <comment ref="DC90" authorId="0" shapeId="0" xr:uid="{86C85BD6-8550-4DD9-9741-A9DD90A3C7E9}">
      <text>
        <r>
          <rPr>
            <b/>
            <sz val="9"/>
            <color indexed="81"/>
            <rFont val="Tahoma"/>
            <family val="2"/>
          </rPr>
          <t>Author:</t>
        </r>
        <r>
          <rPr>
            <sz val="9"/>
            <color indexed="81"/>
            <rFont val="Tahoma"/>
            <family val="2"/>
          </rPr>
          <t xml:space="preserve">
https://links.sgx.com/1.0.0/corporate-actions/689119
agm: 29/04/2021
payment: 19/05/2021</t>
        </r>
      </text>
    </comment>
    <comment ref="DD90" authorId="0" shapeId="0" xr:uid="{C05F33F2-A262-4703-A8D5-4A349C4BC31F}">
      <text>
        <r>
          <rPr>
            <b/>
            <sz val="9"/>
            <color indexed="81"/>
            <rFont val="Tahoma"/>
            <family val="2"/>
          </rPr>
          <t>Author:</t>
        </r>
        <r>
          <rPr>
            <sz val="9"/>
            <color indexed="81"/>
            <rFont val="Tahoma"/>
            <family val="2"/>
          </rPr>
          <t xml:space="preserve">
Final:
https://links.sgx.com/1.0.0/corporate-announcements/HPRVVB947VXU20Z6/fa188dbb554b726aaae6c4cc6e141bce8de0e9f8b03d703b8b745ff3120e55d7
agm: 22 Apr 2021
payment: 6 May 2021</t>
        </r>
      </text>
    </comment>
    <comment ref="DE90" authorId="0" shapeId="0" xr:uid="{4FB6C1B0-ACF7-423D-83C3-B2C19184ACC3}">
      <text>
        <r>
          <rPr>
            <b/>
            <sz val="9"/>
            <color indexed="81"/>
            <rFont val="Tahoma"/>
            <family val="2"/>
          </rPr>
          <t>Author:</t>
        </r>
        <r>
          <rPr>
            <sz val="9"/>
            <color indexed="81"/>
            <rFont val="Tahoma"/>
            <family val="2"/>
          </rPr>
          <t xml:space="preserve">
N/A,AR,41</t>
        </r>
      </text>
    </comment>
    <comment ref="DG90" authorId="0" shapeId="0" xr:uid="{1580A3CF-6802-4726-8541-CC58A00623CB}">
      <text>
        <r>
          <rPr>
            <b/>
            <sz val="9"/>
            <color indexed="81"/>
            <rFont val="Tahoma"/>
            <family val="2"/>
          </rPr>
          <t>Author:</t>
        </r>
        <r>
          <rPr>
            <sz val="9"/>
            <color indexed="81"/>
            <rFont val="Tahoma"/>
            <family val="2"/>
          </rPr>
          <t xml:space="preserve">
Final:
https://links.sgx.com/1.0.0/corporate-actions/689791
AGM: 28/4/2021
Payment: 23/6/2021</t>
        </r>
      </text>
    </comment>
    <comment ref="DI90" authorId="0" shapeId="0" xr:uid="{E85E3A66-C0AC-4DA0-890E-D35C0E5E77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 http://links.sgx.com/1.0.0/corporate-announcements/4M1XXBFD3PWJL1CL/4c3c23cb310b5193faa1e415b569970b2edbca699727790f7f92120d44811691</t>
        </r>
      </text>
    </comment>
    <comment ref="DM90" authorId="0" shapeId="0" xr:uid="{6D4CF460-0B71-48B8-A825-F51CB298329A}">
      <text>
        <r>
          <rPr>
            <b/>
            <sz val="9"/>
            <color indexed="81"/>
            <rFont val="Tahoma"/>
            <family val="2"/>
          </rPr>
          <t>Author:</t>
        </r>
        <r>
          <rPr>
            <sz val="9"/>
            <color indexed="81"/>
            <rFont val="Tahoma"/>
            <family val="2"/>
          </rPr>
          <t xml:space="preserve">
Final:
https://links.sgx.com/1.0.0/corporate-actions/691713
AGM: 23/04/2021
Payment: 7/5/2021</t>
        </r>
      </text>
    </comment>
    <comment ref="DN90" authorId="0" shapeId="0" xr:uid="{1D78E308-CDD9-4AFE-A46B-FB90EB00FE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dividend in FY2020</t>
        </r>
      </text>
    </comment>
    <comment ref="DP90" authorId="0" shapeId="0" xr:uid="{8C4A8474-D725-46C4-9635-B2E00CFBB312}">
      <text>
        <r>
          <rPr>
            <b/>
            <sz val="9"/>
            <color indexed="81"/>
            <rFont val="Tahoma"/>
            <family val="2"/>
          </rPr>
          <t>Author:</t>
        </r>
        <r>
          <rPr>
            <sz val="9"/>
            <color indexed="81"/>
            <rFont val="Tahoma"/>
            <family val="2"/>
          </rPr>
          <t xml:space="preserve">
Interim:
https://links.sgx.com/1.0.0/corporate-announcements/WXJK2S65ONURKYLP
Announcement: 6/8/2020
Payment: 13/10/2020
Final:
https://links.sgx.com/1.0.0/corporate-actions/694288
AGM: 30/04/2021
Payment: 25/06/2021</t>
        </r>
      </text>
    </comment>
    <comment ref="DQ90" authorId="0" shapeId="0" xr:uid="{4AAB071B-7A48-46B1-8C5D-8D217B83069A}">
      <text>
        <r>
          <rPr>
            <b/>
            <sz val="9"/>
            <color indexed="81"/>
            <rFont val="Tahoma"/>
            <family val="2"/>
          </rPr>
          <t>Author:</t>
        </r>
        <r>
          <rPr>
            <sz val="9"/>
            <color indexed="81"/>
            <rFont val="Tahoma"/>
            <family val="2"/>
          </rPr>
          <t xml:space="preserve">
Disclosure date: 12/02/2020
Pay date: 08/05/2020
https://links.sgx.com/1.0.0/corporate-announcements/MZUCME1U4QXUH4HM/705deee298c3ec7a484fbdfd427c9d286305b7c4d970c80b864d54be78ddaa0b</t>
        </r>
      </text>
    </comment>
    <comment ref="DR90" authorId="0" shapeId="0" xr:uid="{E8AC4285-FAB0-4537-9EA2-CD90FE301275}">
      <text>
        <r>
          <rPr>
            <b/>
            <sz val="9"/>
            <color indexed="81"/>
            <rFont val="Tahoma"/>
            <family val="2"/>
          </rPr>
          <t>Author:</t>
        </r>
        <r>
          <rPr>
            <sz val="9"/>
            <color indexed="81"/>
            <rFont val="Tahoma"/>
            <family val="2"/>
          </rPr>
          <t xml:space="preserve">
only 1 dividend paid in 2020:
https://links.sgx.com/1.0.0/corporate-announcements/JI98VH5UHIWTCLR3/722ee13768610e0f6f41d54e97c2e07a09fa60052da94aa4601401dd98c28b35</t>
        </r>
      </text>
    </comment>
    <comment ref="DS90" authorId="0" shapeId="0" xr:uid="{FB737CCE-0F76-4012-A8BD-A33C3998A2BA}">
      <text>
        <r>
          <rPr>
            <b/>
            <sz val="9"/>
            <color indexed="81"/>
            <rFont val="Tahoma"/>
            <family val="2"/>
          </rPr>
          <t>Author:</t>
        </r>
        <r>
          <rPr>
            <sz val="9"/>
            <color indexed="81"/>
            <rFont val="Tahoma"/>
            <family val="2"/>
          </rPr>
          <t xml:space="preserve">
Disclosure date: 27/02/2020
Pay date: 22/05/2020
https://links.sgx.com/1.0.0/corporate-announcements/3OXB8C84HLUETITR/795db0b897a00e1fc85c30769e6178f4fc3e8c515ed71b606f0146c29e0b68d8</t>
        </r>
      </text>
    </comment>
    <comment ref="DT90" authorId="0" shapeId="0" xr:uid="{27DE5279-A519-4510-89DB-FBF8DA8EC4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https://links.sgx.com/1.0.0/corporate-announcements/FEJPYQUM5V41C7Y1/b76acf956926223393ae85f3fec941f592663ecf922625ac3f144f116190926e</t>
        </r>
      </text>
    </comment>
    <comment ref="EA90" authorId="0" shapeId="0" xr:uid="{4AB06D40-EC04-4756-9391-9CB68DF96884}">
      <text>
        <r>
          <rPr>
            <b/>
            <sz val="9"/>
            <color indexed="81"/>
            <rFont val="Tahoma"/>
            <family val="2"/>
          </rPr>
          <t>Author:</t>
        </r>
        <r>
          <rPr>
            <sz val="9"/>
            <color indexed="81"/>
            <rFont val="Tahoma"/>
            <family val="2"/>
          </rPr>
          <t xml:space="preserve">
https://links.sgx.com/1.0.0/corporate-announcements/5EOA1NFKH4RG9WUJ/61a5369fd963f437b618d52953e2103127ba2f4fed937143fa8dfd8908490974</t>
        </r>
      </text>
    </comment>
    <comment ref="EB90" authorId="0" shapeId="0" xr:uid="{880A9479-C294-4FA1-B9E7-B41B62AE74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no dividend policy</t>
        </r>
      </text>
    </comment>
    <comment ref="ED90" authorId="0" shapeId="0" xr:uid="{A065F172-66C0-4B6F-9BD9-7B97310E4F06}">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P.72, https://links.sgx.com/1.0.0/corporate-announcements/H4X1NPHTUCNSB3JF/c3c61c542fcbb6bbedcbf7a7bb6b94c8cdecbe7a51b63be78954922155b17fe7 </t>
        </r>
      </text>
    </comment>
    <comment ref="E92" authorId="0" shapeId="0" xr:uid="{231AFFB6-FB7F-4AF0-A291-CBEFF671566C}">
      <text>
        <r>
          <rPr>
            <b/>
            <sz val="9"/>
            <color indexed="81"/>
            <rFont val="Tahoma"/>
            <family val="2"/>
          </rPr>
          <t>Author:</t>
        </r>
        <r>
          <rPr>
            <sz val="9"/>
            <color indexed="81"/>
            <rFont val="Tahoma"/>
            <family val="2"/>
          </rPr>
          <t xml:space="preserve">
AR pg.21</t>
        </r>
      </text>
    </comment>
    <comment ref="F92" authorId="0" shapeId="0" xr:uid="{28F09A3B-7343-4796-A20C-54AB75A03FFC}">
      <text>
        <r>
          <rPr>
            <b/>
            <sz val="9"/>
            <color indexed="81"/>
            <rFont val="Tahoma"/>
            <family val="2"/>
          </rPr>
          <t>Author:</t>
        </r>
        <r>
          <rPr>
            <sz val="9"/>
            <color indexed="81"/>
            <rFont val="Tahoma"/>
            <family val="2"/>
          </rPr>
          <t xml:space="preserve">
AR pg.40</t>
        </r>
      </text>
    </comment>
    <comment ref="G92" authorId="0" shapeId="0" xr:uid="{8405C543-7884-4163-9605-A3CE3CAFD0FD}">
      <text>
        <r>
          <rPr>
            <b/>
            <sz val="9"/>
            <color indexed="81"/>
            <rFont val="Tahoma"/>
            <family val="2"/>
          </rPr>
          <t>Author:</t>
        </r>
        <r>
          <rPr>
            <sz val="9"/>
            <color indexed="81"/>
            <rFont val="Tahoma"/>
            <family val="2"/>
          </rPr>
          <t xml:space="preserve">
AR pg.23</t>
        </r>
      </text>
    </comment>
    <comment ref="I92" authorId="0" shapeId="0" xr:uid="{0E55C5AB-AED7-4F40-A48B-4235E2156055}">
      <text>
        <r>
          <rPr>
            <b/>
            <sz val="9"/>
            <color indexed="81"/>
            <rFont val="Tahoma"/>
            <family val="2"/>
          </rPr>
          <t>Author:</t>
        </r>
        <r>
          <rPr>
            <sz val="9"/>
            <color indexed="81"/>
            <rFont val="Tahoma"/>
            <family val="2"/>
          </rPr>
          <t xml:space="preserve">
AR pg.68</t>
        </r>
      </text>
    </comment>
    <comment ref="J92" authorId="0" shapeId="0" xr:uid="{1807E90A-44C3-4185-8457-E5175E388D63}">
      <text>
        <r>
          <rPr>
            <b/>
            <sz val="9"/>
            <color indexed="81"/>
            <rFont val="Tahoma"/>
            <family val="2"/>
          </rPr>
          <t>Author:</t>
        </r>
        <r>
          <rPr>
            <sz val="9"/>
            <color indexed="81"/>
            <rFont val="Tahoma"/>
            <family val="2"/>
          </rPr>
          <t xml:space="preserve">
AR pg.32</t>
        </r>
      </text>
    </comment>
    <comment ref="K92" authorId="0" shapeId="0" xr:uid="{33C24540-FFDD-4557-BF70-C5BA33DEBB7E}">
      <text>
        <r>
          <rPr>
            <b/>
            <sz val="9"/>
            <color indexed="81"/>
            <rFont val="Tahoma"/>
            <family val="2"/>
          </rPr>
          <t>Author:</t>
        </r>
        <r>
          <rPr>
            <sz val="9"/>
            <color indexed="81"/>
            <rFont val="Tahoma"/>
            <family val="2"/>
          </rPr>
          <t xml:space="preserve">
AR pg.23</t>
        </r>
      </text>
    </comment>
    <comment ref="R92" authorId="0" shapeId="0" xr:uid="{D0742CC6-9328-40B0-A975-26A3CC120F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6</t>
        </r>
      </text>
    </comment>
    <comment ref="T92" authorId="0" shapeId="0" xr:uid="{6F91AB7A-0783-4C6B-8784-3D83A58338EB}">
      <text>
        <r>
          <rPr>
            <b/>
            <sz val="9"/>
            <color indexed="81"/>
            <rFont val="Tahoma"/>
            <family val="2"/>
          </rPr>
          <t>Author:</t>
        </r>
        <r>
          <rPr>
            <sz val="9"/>
            <color indexed="81"/>
            <rFont val="Tahoma"/>
            <family val="2"/>
          </rPr>
          <t xml:space="preserve">
AR pg.71</t>
        </r>
      </text>
    </comment>
    <comment ref="U92" authorId="0" shapeId="0" xr:uid="{7F4C9380-D75B-413D-99AD-B5D1038DFAE2}">
      <text>
        <r>
          <rPr>
            <b/>
            <sz val="9"/>
            <color indexed="81"/>
            <rFont val="Tahoma"/>
            <family val="2"/>
          </rPr>
          <t>Author:</t>
        </r>
        <r>
          <rPr>
            <sz val="9"/>
            <color indexed="81"/>
            <rFont val="Tahoma"/>
            <family val="2"/>
          </rPr>
          <t xml:space="preserve">
AGM Minutes</t>
        </r>
      </text>
    </comment>
    <comment ref="V92" authorId="0" shapeId="0" xr:uid="{E5CE3E8F-FD19-444B-9AD2-50B822BA3BD1}">
      <text>
        <r>
          <rPr>
            <b/>
            <sz val="9"/>
            <color indexed="81"/>
            <rFont val="Tahoma"/>
            <family val="2"/>
          </rPr>
          <t>Author:</t>
        </r>
        <r>
          <rPr>
            <sz val="9"/>
            <color indexed="81"/>
            <rFont val="Tahoma"/>
            <family val="2"/>
          </rPr>
          <t xml:space="preserve">
AR pg 173
NED only paid director fees, subject to approval of  SH</t>
        </r>
      </text>
    </comment>
    <comment ref="W92" authorId="0" shapeId="0" xr:uid="{CE6FA8D2-49AD-4D03-8598-66544706E5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resolution 4, AR P.37</t>
        </r>
      </text>
    </comment>
    <comment ref="X92" authorId="0" shapeId="0" xr:uid="{7C3A874B-52A7-4DD4-8622-11FF53ED00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AGM minutes resolution 2</t>
        </r>
      </text>
    </comment>
    <comment ref="Z92" authorId="0" shapeId="0" xr:uid="{AF815855-D6A5-4121-99FA-55A4606C5287}">
      <text>
        <r>
          <rPr>
            <b/>
            <sz val="9"/>
            <color indexed="81"/>
            <rFont val="Tahoma"/>
            <family val="2"/>
          </rPr>
          <t>Author:</t>
        </r>
        <r>
          <rPr>
            <sz val="9"/>
            <color indexed="81"/>
            <rFont val="Tahoma"/>
            <family val="2"/>
          </rPr>
          <t xml:space="preserve">
AR pg 47
AGM Minutes</t>
        </r>
      </text>
    </comment>
    <comment ref="AA92" authorId="0" shapeId="0" xr:uid="{E5312A86-238F-4FF9-9E76-239DD652F6E6}">
      <text>
        <r>
          <rPr>
            <b/>
            <sz val="9"/>
            <color indexed="81"/>
            <rFont val="Tahoma"/>
            <family val="2"/>
          </rPr>
          <t>Author:</t>
        </r>
        <r>
          <rPr>
            <sz val="9"/>
            <color indexed="81"/>
            <rFont val="Tahoma"/>
            <family val="2"/>
          </rPr>
          <t xml:space="preserve">
AR pg 43
NED paid only in dir fees, subject to SH approval</t>
        </r>
      </text>
    </comment>
    <comment ref="AB92" authorId="0" shapeId="0" xr:uid="{9641A630-57EB-4C69-9859-92590BFE32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C92" authorId="0" shapeId="0" xr:uid="{1A338CB0-2FB8-4892-AC8A-F3718D981C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D92" authorId="0" shapeId="0" xr:uid="{090E26B2-B11E-4796-8BD6-8A81203024E7}">
      <text>
        <r>
          <rPr>
            <b/>
            <sz val="9"/>
            <color indexed="81"/>
            <rFont val="Tahoma"/>
            <family val="2"/>
          </rPr>
          <t>Author:</t>
        </r>
        <r>
          <rPr>
            <sz val="9"/>
            <color indexed="81"/>
            <rFont val="Tahoma"/>
            <family val="2"/>
          </rPr>
          <t xml:space="preserve">
Notice AGM, To approve the payment of Directors’ fees of up to S$380,200.00 for the fi nancial year ending 31 December 2021
(2020: S$380,200.00)</t>
        </r>
      </text>
    </comment>
    <comment ref="AE92" authorId="0" shapeId="0" xr:uid="{6A92B70D-1AEC-426A-B6C8-51AEA34BC0D7}">
      <text>
        <r>
          <rPr>
            <b/>
            <sz val="9"/>
            <color indexed="81"/>
            <rFont val="Tahoma"/>
            <family val="2"/>
          </rPr>
          <t>Author:</t>
        </r>
        <r>
          <rPr>
            <sz val="9"/>
            <color indexed="81"/>
            <rFont val="Tahoma"/>
            <family val="2"/>
          </rPr>
          <t xml:space="preserve">
AR pg.43</t>
        </r>
      </text>
    </comment>
    <comment ref="AG92" authorId="0" shapeId="0" xr:uid="{988EAA04-F714-4375-BFFC-3F33E763DF1C}">
      <text>
        <r>
          <rPr>
            <b/>
            <sz val="9"/>
            <color indexed="81"/>
            <rFont val="Tahoma"/>
            <family val="2"/>
          </rPr>
          <t>Author:</t>
        </r>
        <r>
          <rPr>
            <sz val="9"/>
            <color indexed="81"/>
            <rFont val="Tahoma"/>
            <family val="2"/>
          </rPr>
          <t xml:space="preserve">
AR pg.43</t>
        </r>
      </text>
    </comment>
    <comment ref="AH92" authorId="0" shapeId="0" xr:uid="{AB901882-83C5-4AD9-B126-3A0A7A40787F}">
      <text>
        <r>
          <rPr>
            <b/>
            <sz val="9"/>
            <color indexed="81"/>
            <rFont val="Tahoma"/>
            <family val="2"/>
          </rPr>
          <t>Author:</t>
        </r>
        <r>
          <rPr>
            <sz val="9"/>
            <color indexed="81"/>
            <rFont val="Tahoma"/>
            <family val="2"/>
          </rPr>
          <t xml:space="preserve">
AR pg.24</t>
        </r>
      </text>
    </comment>
    <comment ref="AI92" authorId="0" shapeId="0" xr:uid="{0B4E82A0-1487-4FE3-9B41-4A540A9A22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154 "To approve the Directors’ fees of S$345,000 (2019: S$345,000) for the year ended 31 December 2020."</t>
        </r>
      </text>
    </comment>
    <comment ref="AJ92" authorId="0" shapeId="0" xr:uid="{00BF1361-A306-4F35-A3C1-30B4E4898B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K92" authorId="0" shapeId="0" xr:uid="{DB97FDCC-2CF1-48E0-8A64-3552E16DE6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N92" authorId="0" shapeId="0" xr:uid="{BD66294C-5424-40F3-ADB1-DE636355BB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t>
        </r>
      </text>
    </comment>
    <comment ref="AO92" authorId="0" shapeId="0" xr:uid="{7E59F75A-B3DD-4CBA-8402-9B8B802C4134}">
      <text>
        <r>
          <rPr>
            <b/>
            <sz val="9"/>
            <color indexed="81"/>
            <rFont val="Tahoma"/>
            <family val="2"/>
          </rPr>
          <t>Author:</t>
        </r>
        <r>
          <rPr>
            <sz val="9"/>
            <color indexed="81"/>
            <rFont val="Tahoma"/>
            <family val="2"/>
          </rPr>
          <t xml:space="preserve">
AR, pg 143</t>
        </r>
      </text>
    </comment>
    <comment ref="AP92" authorId="0" shapeId="0" xr:uid="{5968D4EC-8F12-4A20-9768-7C8F5FED56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item 5</t>
        </r>
      </text>
    </comment>
    <comment ref="AQ92" authorId="0" shapeId="0" xr:uid="{8F48EEDA-A58E-47EE-9AF7-59C86DB19C19}">
      <text>
        <r>
          <rPr>
            <b/>
            <sz val="9"/>
            <color indexed="81"/>
            <rFont val="Tahoma"/>
            <family val="2"/>
          </rPr>
          <t>Author:</t>
        </r>
        <r>
          <rPr>
            <sz val="9"/>
            <color indexed="81"/>
            <rFont val="Tahoma"/>
            <family val="2"/>
          </rPr>
          <t xml:space="preserve">
AR, p. 158</t>
        </r>
      </text>
    </comment>
    <comment ref="AR92" authorId="0" shapeId="0" xr:uid="{97E56116-4240-45D2-9BCF-7D0E7A915821}">
      <text>
        <r>
          <rPr>
            <b/>
            <sz val="9"/>
            <color indexed="81"/>
            <rFont val="Tahoma"/>
            <family val="2"/>
          </rPr>
          <t>Author:</t>
        </r>
        <r>
          <rPr>
            <sz val="9"/>
            <color indexed="81"/>
            <rFont val="Tahoma"/>
            <family val="2"/>
          </rPr>
          <t xml:space="preserve">
agm notice</t>
        </r>
      </text>
    </comment>
    <comment ref="AS92" authorId="0" shapeId="0" xr:uid="{84AA1B4B-063C-428C-822C-6B976E8083CC}">
      <text>
        <r>
          <rPr>
            <b/>
            <sz val="9"/>
            <color indexed="81"/>
            <rFont val="Tahoma"/>
            <family val="2"/>
          </rPr>
          <t>Author:</t>
        </r>
        <r>
          <rPr>
            <sz val="9"/>
            <color indexed="81"/>
            <rFont val="Tahoma"/>
            <family val="2"/>
          </rPr>
          <t xml:space="preserve">
AR, pg 134</t>
        </r>
      </text>
    </comment>
    <comment ref="AT92" authorId="0" shapeId="0" xr:uid="{17092ADA-AD1F-4115-8B1E-88210AEE6DAE}">
      <text>
        <r>
          <rPr>
            <b/>
            <sz val="9"/>
            <color indexed="81"/>
            <rFont val="Tahoma"/>
            <family val="2"/>
          </rPr>
          <t>Author:</t>
        </r>
        <r>
          <rPr>
            <sz val="9"/>
            <color indexed="81"/>
            <rFont val="Tahoma"/>
            <family val="2"/>
          </rPr>
          <t xml:space="preserve">
AR, governance report, pg 48</t>
        </r>
      </text>
    </comment>
    <comment ref="AU92" authorId="0" shapeId="0" xr:uid="{4BD8981E-FE3D-46FD-BD98-ED73CF2C93AA}">
      <text>
        <r>
          <rPr>
            <b/>
            <sz val="9"/>
            <color indexed="81"/>
            <rFont val="Tahoma"/>
            <family val="2"/>
          </rPr>
          <t>Author:</t>
        </r>
        <r>
          <rPr>
            <sz val="9"/>
            <color indexed="81"/>
            <rFont val="Tahoma"/>
            <family val="2"/>
          </rPr>
          <t xml:space="preserve">
AR, 42</t>
        </r>
      </text>
    </comment>
    <comment ref="AV92" authorId="0" shapeId="0" xr:uid="{7FE513FE-E5E1-4158-9CF0-3B3594ED5F55}">
      <text>
        <r>
          <rPr>
            <b/>
            <sz val="9"/>
            <color indexed="81"/>
            <rFont val="Tahoma"/>
            <family val="2"/>
          </rPr>
          <t>Author:</t>
        </r>
        <r>
          <rPr>
            <sz val="9"/>
            <color indexed="81"/>
            <rFont val="Tahoma"/>
            <family val="2"/>
          </rPr>
          <t xml:space="preserve">
AGM notice</t>
        </r>
      </text>
    </comment>
    <comment ref="AW92" authorId="0" shapeId="0" xr:uid="{C991D345-3248-4578-AB9A-B6D0C07A7BF3}">
      <text>
        <r>
          <rPr>
            <b/>
            <sz val="9"/>
            <color indexed="81"/>
            <rFont val="Tahoma"/>
            <family val="2"/>
          </rPr>
          <t>Author:</t>
        </r>
        <r>
          <rPr>
            <sz val="9"/>
            <color indexed="81"/>
            <rFont val="Tahoma"/>
            <family val="2"/>
          </rPr>
          <t xml:space="preserve">
AGM Notice</t>
        </r>
      </text>
    </comment>
    <comment ref="AX92" authorId="0" shapeId="0" xr:uid="{93BD5439-68B8-4749-87E3-41250152194A}">
      <text>
        <r>
          <rPr>
            <b/>
            <sz val="9"/>
            <color indexed="81"/>
            <rFont val="Tahoma"/>
            <family val="2"/>
          </rPr>
          <t>Author:</t>
        </r>
        <r>
          <rPr>
            <sz val="9"/>
            <color indexed="81"/>
            <rFont val="Tahoma"/>
            <family val="2"/>
          </rPr>
          <t xml:space="preserve">
Notice</t>
        </r>
      </text>
    </comment>
    <comment ref="AY92" authorId="0" shapeId="0" xr:uid="{1C480357-1719-41A9-8A99-2C159B227F1F}">
      <text>
        <r>
          <rPr>
            <b/>
            <sz val="9"/>
            <color indexed="81"/>
            <rFont val="Tahoma"/>
            <family val="2"/>
          </rPr>
          <t>Author:</t>
        </r>
        <r>
          <rPr>
            <sz val="9"/>
            <color indexed="81"/>
            <rFont val="Tahoma"/>
            <family val="2"/>
          </rPr>
          <t xml:space="preserve">
Notice of AGM, p. 1</t>
        </r>
      </text>
    </comment>
    <comment ref="AZ92" authorId="0" shapeId="0" xr:uid="{636EFA8C-45FF-4558-AAD7-D6EF734434C5}">
      <text>
        <r>
          <rPr>
            <b/>
            <sz val="9"/>
            <color indexed="81"/>
            <rFont val="Tahoma"/>
            <family val="2"/>
          </rPr>
          <t>Author:</t>
        </r>
        <r>
          <rPr>
            <sz val="9"/>
            <color indexed="81"/>
            <rFont val="Tahoma"/>
            <family val="2"/>
          </rPr>
          <t xml:space="preserve">
Notice of AGM, p. 2</t>
        </r>
      </text>
    </comment>
    <comment ref="BB92" authorId="0" shapeId="0" xr:uid="{0D107DA0-B72B-4940-88DF-9664355F2720}">
      <text>
        <r>
          <rPr>
            <b/>
            <sz val="9"/>
            <color indexed="81"/>
            <rFont val="Tahoma"/>
            <family val="2"/>
          </rPr>
          <t>Author:</t>
        </r>
        <r>
          <rPr>
            <sz val="9"/>
            <color indexed="81"/>
            <rFont val="Tahoma"/>
            <family val="2"/>
          </rPr>
          <t xml:space="preserve">
AR, pg 120</t>
        </r>
      </text>
    </comment>
    <comment ref="BC92" authorId="0" shapeId="0" xr:uid="{1BF3A5C8-8B97-489D-8047-3DA00AB334CF}">
      <text>
        <r>
          <rPr>
            <b/>
            <sz val="9"/>
            <color indexed="81"/>
            <rFont val="Tahoma"/>
            <family val="2"/>
          </rPr>
          <t>Author:</t>
        </r>
        <r>
          <rPr>
            <sz val="9"/>
            <color indexed="81"/>
            <rFont val="Tahoma"/>
            <family val="2"/>
          </rPr>
          <t xml:space="preserve">
AR, p. 163</t>
        </r>
      </text>
    </comment>
    <comment ref="BD92" authorId="0" shapeId="0" xr:uid="{65812E7D-DA40-464D-9545-1A8BE5C1FD38}">
      <text>
        <r>
          <rPr>
            <b/>
            <sz val="9"/>
            <color indexed="81"/>
            <rFont val="Tahoma"/>
            <family val="2"/>
          </rPr>
          <t>Author:</t>
        </r>
        <r>
          <rPr>
            <sz val="9"/>
            <color indexed="81"/>
            <rFont val="Tahoma"/>
            <family val="2"/>
          </rPr>
          <t xml:space="preserve">
AR, p. 284</t>
        </r>
      </text>
    </comment>
    <comment ref="BE92" authorId="0" shapeId="0" xr:uid="{A153BE02-9A14-41DE-861F-B8C72CB17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86 "To approve the payment of Directors’ fees of S$110,000 for the financial year ended 31 December 2020
(FY2019: S$160,000)"</t>
        </r>
      </text>
    </comment>
    <comment ref="BF92" authorId="0" shapeId="0" xr:uid="{AB4BA945-40AB-4130-BCA9-80C6D28EB1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117 "To approve the payment of Directors’ Fees of S$206,000 for the fi nancial year ending 31 December 2020."</t>
        </r>
      </text>
    </comment>
    <comment ref="BH92" authorId="0" shapeId="0" xr:uid="{0420288E-D362-4F30-A428-28817CFBA6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129, https://links.sgx.com/FileOpen/UG%20Healthcare_Annual%20Report%202020.ashx?App=Announcement&amp;FileID=634566</t>
        </r>
      </text>
    </comment>
    <comment ref="BK92" authorId="0" shapeId="0" xr:uid="{8D57897B-8B3D-4A8D-9116-8006A5F720CA}">
      <text>
        <r>
          <rPr>
            <b/>
            <sz val="9"/>
            <color indexed="81"/>
            <rFont val="Tahoma"/>
            <family val="2"/>
          </rPr>
          <t>Author:</t>
        </r>
        <r>
          <rPr>
            <sz val="9"/>
            <color indexed="81"/>
            <rFont val="Tahoma"/>
            <family val="2"/>
          </rPr>
          <t xml:space="preserve">
AR, p. 153</t>
        </r>
      </text>
    </comment>
    <comment ref="BL92" authorId="0" shapeId="0" xr:uid="{57B7EC35-9A99-4702-BC5C-6A52B70398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BO92" authorId="0" shapeId="0" xr:uid="{BE8BFFB2-6A5B-4E6F-AED7-9EE46C3FBF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directors’ fees are recommended by the
Remuneration Committee and endorsed by the Board for approval by the shareholders of the Company at AGMs.
AR p73</t>
        </r>
      </text>
    </comment>
    <comment ref="BQ92" authorId="0" shapeId="0" xr:uid="{4CE763D5-5693-49C8-B43D-8915AFC406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Directors’ fees that are subject to shareholders’ approval at the AGM.
AR p31</t>
        </r>
      </text>
    </comment>
    <comment ref="BV92" authorId="0" shapeId="0" xr:uid="{6F8A883D-3589-4DD9-B744-4A105738EF94}">
      <text>
        <r>
          <rPr>
            <b/>
            <sz val="9"/>
            <color indexed="81"/>
            <rFont val="Tahoma"/>
            <family val="2"/>
          </rPr>
          <t>Author:</t>
        </r>
        <r>
          <rPr>
            <sz val="9"/>
            <color indexed="81"/>
            <rFont val="Tahoma"/>
            <family val="2"/>
          </rPr>
          <t xml:space="preserve">
https://www.civmec.com.au/images/201119_-_Signed_-_Minutes_of_AGM_30.10.20.pdf</t>
        </r>
      </text>
    </comment>
    <comment ref="BX92" authorId="0" shapeId="0" xr:uid="{1D13EC07-1366-43CB-88B0-1CFB28F902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p.84;</t>
        </r>
      </text>
    </comment>
    <comment ref="BY92" authorId="0" shapeId="0" xr:uid="{FD9AE8F6-2AAE-4D2C-8A7F-9C81289A0F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 AGM minutes resolution 6</t>
        </r>
      </text>
    </comment>
    <comment ref="BZ92" authorId="0" shapeId="0" xr:uid="{E799F581-9372-4F3D-BDBF-5588CE094919}">
      <text>
        <r>
          <rPr>
            <b/>
            <sz val="9"/>
            <color indexed="81"/>
            <rFont val="Tahoma"/>
            <family val="2"/>
          </rPr>
          <t>Author:</t>
        </r>
        <r>
          <rPr>
            <sz val="9"/>
            <color indexed="81"/>
            <rFont val="Tahoma"/>
            <family val="2"/>
          </rPr>
          <t xml:space="preserve">
AR pg 49</t>
        </r>
      </text>
    </comment>
    <comment ref="CA92" authorId="0" shapeId="0" xr:uid="{FCB7C7DE-BC39-4E9D-AF09-6D916919B85B}">
      <text>
        <r>
          <rPr>
            <b/>
            <sz val="9"/>
            <color indexed="81"/>
            <rFont val="Tahoma"/>
            <family val="2"/>
          </rPr>
          <t>Author:</t>
        </r>
        <r>
          <rPr>
            <sz val="9"/>
            <color indexed="81"/>
            <rFont val="Tahoma"/>
            <family val="2"/>
          </rPr>
          <t xml:space="preserve">
AR pg 89</t>
        </r>
      </text>
    </comment>
    <comment ref="CB92" authorId="0" shapeId="0" xr:uid="{ED4DCCE0-4AD4-4938-A20B-B4E54AEEFB89}">
      <text>
        <r>
          <rPr>
            <b/>
            <sz val="9"/>
            <color indexed="81"/>
            <rFont val="Tahoma"/>
            <family val="2"/>
          </rPr>
          <t>Author:</t>
        </r>
        <r>
          <rPr>
            <sz val="9"/>
            <color indexed="81"/>
            <rFont val="Tahoma"/>
            <family val="2"/>
          </rPr>
          <t xml:space="preserve">
AR pg.210</t>
        </r>
      </text>
    </comment>
    <comment ref="CC92" authorId="0" shapeId="0" xr:uid="{89685DB0-DA28-4DA1-83A1-FFCF6547C5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92" authorId="0" shapeId="0" xr:uid="{13ACDD5E-DC34-45DD-B28E-FC2C70D163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E92" authorId="0" shapeId="0" xr:uid="{3F85E763-EAB6-4DF7-9753-0531CDCBDCD7}">
      <text>
        <r>
          <rPr>
            <b/>
            <sz val="9"/>
            <color indexed="81"/>
            <rFont val="Tahoma"/>
            <family val="2"/>
          </rPr>
          <t>Author:</t>
        </r>
        <r>
          <rPr>
            <sz val="9"/>
            <color indexed="81"/>
            <rFont val="Tahoma"/>
            <family val="2"/>
          </rPr>
          <t xml:space="preserve">
AR pg 58
NED get share grants, not subject to approval by SH</t>
        </r>
      </text>
    </comment>
    <comment ref="CG92" authorId="0" shapeId="0" xr:uid="{162C0F0E-546E-4744-B9E8-46D1AE51A67E}">
      <text>
        <r>
          <rPr>
            <b/>
            <sz val="9"/>
            <color indexed="81"/>
            <rFont val="Tahoma"/>
            <family val="2"/>
          </rPr>
          <t>Author:</t>
        </r>
        <r>
          <rPr>
            <sz val="9"/>
            <color indexed="81"/>
            <rFont val="Tahoma"/>
            <family val="2"/>
          </rPr>
          <t xml:space="preserve">
AR pg 94/96</t>
        </r>
      </text>
    </comment>
    <comment ref="CH92" authorId="0" shapeId="0" xr:uid="{C32DFFD5-9155-40AC-AB4B-5A6B64888205}">
      <text>
        <r>
          <rPr>
            <b/>
            <sz val="9"/>
            <color indexed="81"/>
            <rFont val="Tahoma"/>
            <family val="2"/>
          </rPr>
          <t>Author:</t>
        </r>
        <r>
          <rPr>
            <sz val="9"/>
            <color indexed="81"/>
            <rFont val="Tahoma"/>
            <family val="2"/>
          </rPr>
          <t xml:space="preserve">
AGM NOTICE</t>
        </r>
      </text>
    </comment>
    <comment ref="CI92" authorId="0" shapeId="0" xr:uid="{18033516-3384-41CA-9BD0-3EB7E3236745}">
      <text>
        <r>
          <rPr>
            <b/>
            <sz val="9"/>
            <color indexed="81"/>
            <rFont val="Tahoma"/>
            <family val="2"/>
          </rPr>
          <t>Author:</t>
        </r>
        <r>
          <rPr>
            <sz val="9"/>
            <color indexed="81"/>
            <rFont val="Tahoma"/>
            <family val="2"/>
          </rPr>
          <t xml:space="preserve">
AR pg 82
NED only get director fees, subject to SH approval</t>
        </r>
      </text>
    </comment>
    <comment ref="CK92" authorId="0" shapeId="0" xr:uid="{DF5DA549-8F4A-408F-B8CB-0D4240F69232}">
      <text>
        <r>
          <rPr>
            <b/>
            <sz val="9"/>
            <color indexed="81"/>
            <rFont val="Tahoma"/>
            <family val="2"/>
          </rPr>
          <t>Author:</t>
        </r>
        <r>
          <rPr>
            <sz val="9"/>
            <color indexed="81"/>
            <rFont val="Tahoma"/>
            <family val="2"/>
          </rPr>
          <t xml:space="preserve">
notice</t>
        </r>
      </text>
    </comment>
    <comment ref="CN92" authorId="0" shapeId="0" xr:uid="{ADD2D399-7D6B-4231-844C-911897BCED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CO92" authorId="0" shapeId="0" xr:uid="{55674C29-7148-4F07-8D66-CE587FBF2D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3, AR p.35</t>
        </r>
      </text>
    </comment>
    <comment ref="CP92" authorId="0" shapeId="0" xr:uid="{15F6FCAA-F38E-45D6-A248-DC5D169BA5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Q92" authorId="0" shapeId="0" xr:uid="{8CCBDDC5-E139-4055-8D74-D2A9EC3F5EF9}">
      <text>
        <r>
          <rPr>
            <b/>
            <sz val="9"/>
            <color indexed="81"/>
            <rFont val="Tahoma"/>
            <family val="2"/>
          </rPr>
          <t>Author:</t>
        </r>
        <r>
          <rPr>
            <sz val="9"/>
            <color indexed="81"/>
            <rFont val="Tahoma"/>
            <family val="2"/>
          </rPr>
          <t xml:space="preserve">
mins</t>
        </r>
      </text>
    </comment>
    <comment ref="CR92" authorId="0" shapeId="0" xr:uid="{8597F041-06BF-4FE1-8006-55EABD47CEBF}">
      <text>
        <r>
          <rPr>
            <b/>
            <sz val="9"/>
            <color indexed="81"/>
            <rFont val="Tahoma"/>
            <family val="2"/>
          </rPr>
          <t>Author:</t>
        </r>
        <r>
          <rPr>
            <sz val="9"/>
            <color indexed="81"/>
            <rFont val="Tahoma"/>
            <family val="2"/>
          </rPr>
          <t xml:space="preserve">
AR (pdf), p. 122</t>
        </r>
      </text>
    </comment>
    <comment ref="CS92" authorId="0" shapeId="0" xr:uid="{763BF9DB-542C-4E3D-B963-9FDD76B3B5A8}">
      <text>
        <r>
          <rPr>
            <b/>
            <sz val="9"/>
            <color indexed="81"/>
            <rFont val="Tahoma"/>
            <family val="2"/>
          </rPr>
          <t>Author:</t>
        </r>
        <r>
          <rPr>
            <sz val="9"/>
            <color indexed="81"/>
            <rFont val="Tahoma"/>
            <family val="2"/>
          </rPr>
          <t xml:space="preserve">
AR, p. 158</t>
        </r>
      </text>
    </comment>
    <comment ref="CU92" authorId="0" shapeId="0" xr:uid="{DA972BE0-B443-4C9A-8739-C8FD70C04F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165 "To approve Directors’ fees of S$166,000 for the financial year ending 31 December 2021 (2020: S$162,667)."</t>
        </r>
      </text>
    </comment>
    <comment ref="CV92" authorId="0" shapeId="0" xr:uid="{BDE7C3E0-BA8A-4D88-9F5D-278CBBDD7E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agenda item related to this in AGM notice</t>
        </r>
      </text>
    </comment>
    <comment ref="CW92" authorId="0" shapeId="0" xr:uid="{91A468EC-4D67-4799-B44C-92F1BED79042}">
      <text>
        <r>
          <rPr>
            <b/>
            <sz val="9"/>
            <color indexed="81"/>
            <rFont val="Tahoma"/>
            <family val="2"/>
          </rPr>
          <t>Author:</t>
        </r>
        <r>
          <rPr>
            <sz val="9"/>
            <color indexed="81"/>
            <rFont val="Tahoma"/>
            <family val="2"/>
          </rPr>
          <t xml:space="preserve">
AR pg.25</t>
        </r>
      </text>
    </comment>
    <comment ref="CX92" authorId="0" shapeId="0" xr:uid="{B80CB02E-8A76-4B32-AA0B-48F602D33995}">
      <text>
        <r>
          <rPr>
            <b/>
            <sz val="9"/>
            <color indexed="81"/>
            <rFont val="Tahoma"/>
            <family val="2"/>
          </rPr>
          <t>Author:</t>
        </r>
        <r>
          <rPr>
            <sz val="9"/>
            <color indexed="81"/>
            <rFont val="Tahoma"/>
            <family val="2"/>
          </rPr>
          <t xml:space="preserve">
AR, pg 135</t>
        </r>
      </text>
    </comment>
    <comment ref="CY92" authorId="0" shapeId="0" xr:uid="{0C01BE6A-5F13-4D7C-A581-1EE12E575365}">
      <text>
        <r>
          <rPr>
            <b/>
            <sz val="9"/>
            <color indexed="81"/>
            <rFont val="Tahoma"/>
            <family val="2"/>
          </rPr>
          <t>Author:</t>
        </r>
        <r>
          <rPr>
            <sz val="9"/>
            <color indexed="81"/>
            <rFont val="Tahoma"/>
            <family val="2"/>
          </rPr>
          <t xml:space="preserve">
AR pg 96-97</t>
        </r>
      </text>
    </comment>
    <comment ref="CZ92" authorId="0" shapeId="0" xr:uid="{2CFF9650-F391-44CC-AECB-56BD94F9F336}">
      <text>
        <r>
          <rPr>
            <b/>
            <sz val="9"/>
            <color indexed="81"/>
            <rFont val="Tahoma"/>
            <family val="2"/>
          </rPr>
          <t>Author:</t>
        </r>
        <r>
          <rPr>
            <sz val="9"/>
            <color indexed="81"/>
            <rFont val="Tahoma"/>
            <family val="2"/>
          </rPr>
          <t xml:space="preserve">
Notice</t>
        </r>
      </text>
    </comment>
    <comment ref="DA92" authorId="0" shapeId="0" xr:uid="{22AE4D00-B06A-4A33-BB2B-23814462C612}">
      <text>
        <r>
          <rPr>
            <b/>
            <sz val="9"/>
            <color indexed="81"/>
            <rFont val="Tahoma"/>
            <family val="2"/>
          </rPr>
          <t>Author:</t>
        </r>
        <r>
          <rPr>
            <sz val="9"/>
            <color indexed="81"/>
            <rFont val="Tahoma"/>
            <family val="2"/>
          </rPr>
          <t xml:space="preserve">
Notice</t>
        </r>
      </text>
    </comment>
    <comment ref="DB92" authorId="0" shapeId="0" xr:uid="{E7B86470-035E-4DAF-8361-20EC25FB6E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DC92" authorId="0" shapeId="0" xr:uid="{5C0F9EC1-AD9F-472F-8F58-84CDEF1703F6}">
      <text>
        <r>
          <rPr>
            <b/>
            <sz val="9"/>
            <color indexed="81"/>
            <rFont val="Tahoma"/>
            <family val="2"/>
          </rPr>
          <t>Author:</t>
        </r>
        <r>
          <rPr>
            <sz val="9"/>
            <color indexed="81"/>
            <rFont val="Tahoma"/>
            <family val="2"/>
          </rPr>
          <t xml:space="preserve">
AR, p. 176</t>
        </r>
      </text>
    </comment>
    <comment ref="DD92" authorId="0" shapeId="0" xr:uid="{94B39869-7D7E-4DD2-82E3-F59C4C03616C}">
      <text>
        <r>
          <rPr>
            <b/>
            <sz val="9"/>
            <color indexed="81"/>
            <rFont val="Tahoma"/>
            <family val="2"/>
          </rPr>
          <t>Author:</t>
        </r>
        <r>
          <rPr>
            <sz val="9"/>
            <color indexed="81"/>
            <rFont val="Tahoma"/>
            <family val="2"/>
          </rPr>
          <t xml:space="preserve">
Notice of AGM, p. 1</t>
        </r>
      </text>
    </comment>
    <comment ref="DE92" authorId="0" shapeId="0" xr:uid="{1FA36D28-3EAA-4737-ADAA-CB17AA15D040}">
      <text>
        <r>
          <rPr>
            <b/>
            <sz val="9"/>
            <color indexed="81"/>
            <rFont val="Tahoma"/>
            <family val="2"/>
          </rPr>
          <t>Author:</t>
        </r>
        <r>
          <rPr>
            <sz val="9"/>
            <color indexed="81"/>
            <rFont val="Tahoma"/>
            <family val="2"/>
          </rPr>
          <t xml:space="preserve">
agm notice</t>
        </r>
      </text>
    </comment>
    <comment ref="DF92" authorId="0" shapeId="0" xr:uid="{4E721351-0A9C-41C2-A7CC-FB8D99546108}">
      <text>
        <r>
          <rPr>
            <b/>
            <sz val="9"/>
            <color indexed="81"/>
            <rFont val="Tahoma"/>
            <family val="2"/>
          </rPr>
          <t>Author:</t>
        </r>
        <r>
          <rPr>
            <sz val="9"/>
            <color indexed="81"/>
            <rFont val="Tahoma"/>
            <family val="2"/>
          </rPr>
          <t xml:space="preserve">
AR pg 48</t>
        </r>
      </text>
    </comment>
    <comment ref="DG92" authorId="0" shapeId="0" xr:uid="{4A35E804-575C-4285-A94F-61E4CA8C4428}">
      <text>
        <r>
          <rPr>
            <b/>
            <sz val="9"/>
            <color indexed="81"/>
            <rFont val="Tahoma"/>
            <family val="2"/>
          </rPr>
          <t>Author:</t>
        </r>
        <r>
          <rPr>
            <sz val="9"/>
            <color indexed="81"/>
            <rFont val="Tahoma"/>
            <family val="2"/>
          </rPr>
          <t xml:space="preserve">
AR, p. 170</t>
        </r>
      </text>
    </comment>
    <comment ref="DI92" authorId="0" shapeId="0" xr:uid="{9DBD54CC-EEF5-4CF5-B7CA-56181E4618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resolution 6</t>
        </r>
      </text>
    </comment>
    <comment ref="DJ92" authorId="0" shapeId="0" xr:uid="{CB90DD94-4F11-42DB-9DFE-54DFB4904F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DK92" authorId="0" shapeId="0" xr:uid="{DC1CC903-1074-4BAA-AF96-CE01C5E9E777}">
      <text>
        <r>
          <rPr>
            <b/>
            <sz val="9"/>
            <color indexed="81"/>
            <rFont val="Tahoma"/>
            <family val="2"/>
          </rPr>
          <t>Author:</t>
        </r>
        <r>
          <rPr>
            <sz val="9"/>
            <color indexed="81"/>
            <rFont val="Tahoma"/>
            <family val="2"/>
          </rPr>
          <t xml:space="preserve">
AR pg 114</t>
        </r>
      </text>
    </comment>
    <comment ref="DL92" authorId="0" shapeId="0" xr:uid="{F58149F5-6578-4D0D-B676-58FE0FF1B51B}">
      <text>
        <r>
          <rPr>
            <b/>
            <sz val="9"/>
            <color indexed="81"/>
            <rFont val="Tahoma"/>
            <family val="2"/>
          </rPr>
          <t>Author:</t>
        </r>
        <r>
          <rPr>
            <sz val="9"/>
            <color indexed="81"/>
            <rFont val="Tahoma"/>
            <family val="2"/>
          </rPr>
          <t xml:space="preserve">
AR pg 85</t>
        </r>
      </text>
    </comment>
    <comment ref="DM92" authorId="0" shapeId="0" xr:uid="{C272CCDF-3928-46B6-9272-4AB23B46EB8D}">
      <text>
        <r>
          <rPr>
            <b/>
            <sz val="9"/>
            <color indexed="81"/>
            <rFont val="Tahoma"/>
            <family val="2"/>
          </rPr>
          <t>Author:</t>
        </r>
        <r>
          <rPr>
            <sz val="9"/>
            <color indexed="81"/>
            <rFont val="Tahoma"/>
            <family val="2"/>
          </rPr>
          <t xml:space="preserve">
AR, p. 108</t>
        </r>
      </text>
    </comment>
    <comment ref="DN92" authorId="0" shapeId="0" xr:uid="{021E4273-A483-4EF8-AE0F-B4EC0BB4BB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DP92" authorId="0" shapeId="0" xr:uid="{307D02CE-67FC-4F4B-AE99-95C630DCF829}">
      <text>
        <r>
          <rPr>
            <b/>
            <sz val="9"/>
            <color indexed="81"/>
            <rFont val="Tahoma"/>
            <family val="2"/>
          </rPr>
          <t>Author:</t>
        </r>
        <r>
          <rPr>
            <sz val="9"/>
            <color indexed="81"/>
            <rFont val="Tahoma"/>
            <family val="2"/>
          </rPr>
          <t xml:space="preserve">
Notice of AGM, p. 1</t>
        </r>
      </text>
    </comment>
    <comment ref="DR92" authorId="0" shapeId="0" xr:uid="{E926A4B1-80BA-47E6-9AB2-6E88AAB21DB7}">
      <text>
        <r>
          <rPr>
            <b/>
            <sz val="9"/>
            <color indexed="81"/>
            <rFont val="Tahoma"/>
            <family val="2"/>
          </rPr>
          <t>Author:</t>
        </r>
        <r>
          <rPr>
            <sz val="9"/>
            <color indexed="81"/>
            <rFont val="Tahoma"/>
            <family val="2"/>
          </rPr>
          <t xml:space="preserve">
AGM Notice: Resolution 3</t>
        </r>
      </text>
    </comment>
    <comment ref="DT92" authorId="0" shapeId="0" xr:uid="{DBA4B5B2-491F-4FF4-8FA9-2716E0F3C2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https://www.wingtaiasia.com.sg/uploadfiles/news/WT_AR2020_CleanPDFNAGM.pdf</t>
        </r>
      </text>
    </comment>
    <comment ref="DU92" authorId="0" shapeId="0" xr:uid="{75FC6F6C-6FF4-45B7-8DEE-7923D895D56D}">
      <text>
        <r>
          <rPr>
            <b/>
            <sz val="9"/>
            <color indexed="81"/>
            <rFont val="Tahoma"/>
            <family val="2"/>
          </rPr>
          <t>Author:</t>
        </r>
        <r>
          <rPr>
            <sz val="9"/>
            <color indexed="81"/>
            <rFont val="Tahoma"/>
            <family val="2"/>
          </rPr>
          <t xml:space="preserve">
AR pg.31</t>
        </r>
      </text>
    </comment>
    <comment ref="DV92" authorId="0" shapeId="0" xr:uid="{31B5F907-BBDE-4F91-9C9D-6938105D30F5}">
      <text>
        <r>
          <rPr>
            <b/>
            <sz val="9"/>
            <color indexed="81"/>
            <rFont val="Tahoma"/>
            <family val="2"/>
          </rPr>
          <t>Author:</t>
        </r>
        <r>
          <rPr>
            <sz val="9"/>
            <color indexed="81"/>
            <rFont val="Tahoma"/>
            <family val="2"/>
          </rPr>
          <t xml:space="preserve">
AR pg.45</t>
        </r>
      </text>
    </comment>
    <comment ref="DX92" authorId="0" shapeId="0" xr:uid="{F8B7C4B1-5384-4C89-9EB8-9645F5774B5B}">
      <text>
        <r>
          <rPr>
            <b/>
            <sz val="9"/>
            <color indexed="81"/>
            <rFont val="Tahoma"/>
            <family val="2"/>
          </rPr>
          <t>Author:</t>
        </r>
        <r>
          <rPr>
            <sz val="9"/>
            <color indexed="81"/>
            <rFont val="Tahoma"/>
            <family val="2"/>
          </rPr>
          <t xml:space="preserve">
https://www.bakertech.com.sg/pdf/BTL_Min_AGM_28Apr21.pdf</t>
        </r>
      </text>
    </comment>
    <comment ref="DY92" authorId="0" shapeId="0" xr:uid="{D9931270-3445-4B65-83B1-8C698B2ADAB3}">
      <text>
        <r>
          <rPr>
            <b/>
            <sz val="9"/>
            <color indexed="81"/>
            <rFont val="Tahoma"/>
            <family val="2"/>
          </rPr>
          <t>Author:</t>
        </r>
        <r>
          <rPr>
            <sz val="9"/>
            <color indexed="81"/>
            <rFont val="Tahoma"/>
            <family val="2"/>
          </rPr>
          <t xml:space="preserve">
https://links.sgx.com/FileOpen/Notice%20of%20AGM%2001%20AR%202020%20CWX.ashx?App=Announcement&amp;FileID=640947</t>
        </r>
      </text>
    </comment>
    <comment ref="DZ92" authorId="0" shapeId="0" xr:uid="{2B4B2BEA-AE2C-4B2C-89F2-23B4BA1602BA}">
      <text>
        <r>
          <rPr>
            <b/>
            <sz val="9"/>
            <color indexed="81"/>
            <rFont val="Tahoma"/>
            <family val="2"/>
          </rPr>
          <t>Author:</t>
        </r>
        <r>
          <rPr>
            <sz val="9"/>
            <color indexed="81"/>
            <rFont val="Tahoma"/>
            <family val="2"/>
          </rPr>
          <t xml:space="preserve">
AR pg.81</t>
        </r>
      </text>
    </comment>
    <comment ref="EB92" authorId="0" shapeId="0" xr:uid="{2CFD95E8-EDA5-45D7-8CA9-2B53778CE2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4</t>
        </r>
      </text>
    </comment>
    <comment ref="ED92" authorId="0" shapeId="0" xr:uid="{583DC531-DB48-4026-A2C3-A226390A52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item 3</t>
        </r>
      </text>
    </comment>
    <comment ref="E93" authorId="0" shapeId="0" xr:uid="{91E3AE11-1A62-445D-8B21-CB92D29AC5C6}">
      <text>
        <r>
          <rPr>
            <b/>
            <sz val="9"/>
            <color indexed="81"/>
            <rFont val="Tahoma"/>
            <family val="2"/>
          </rPr>
          <t>Author:</t>
        </r>
        <r>
          <rPr>
            <sz val="9"/>
            <color indexed="81"/>
            <rFont val="Tahoma"/>
            <family val="2"/>
          </rPr>
          <t xml:space="preserve">
AR pg.28</t>
        </r>
      </text>
    </comment>
    <comment ref="F93" authorId="0" shapeId="0" xr:uid="{3AFDF7B2-54F9-4F71-AB20-A89D81386CEC}">
      <text>
        <r>
          <rPr>
            <b/>
            <sz val="9"/>
            <color indexed="81"/>
            <rFont val="Tahoma"/>
            <family val="2"/>
          </rPr>
          <t>Author:</t>
        </r>
        <r>
          <rPr>
            <sz val="9"/>
            <color indexed="81"/>
            <rFont val="Tahoma"/>
            <family val="2"/>
          </rPr>
          <t xml:space="preserve">
AR pg.40</t>
        </r>
      </text>
    </comment>
    <comment ref="G93" authorId="0" shapeId="0" xr:uid="{483DF357-5B0E-49B7-810D-B6DE8C17F53A}">
      <text>
        <r>
          <rPr>
            <b/>
            <sz val="9"/>
            <color indexed="81"/>
            <rFont val="Tahoma"/>
            <family val="2"/>
          </rPr>
          <t>Author:</t>
        </r>
        <r>
          <rPr>
            <sz val="9"/>
            <color indexed="81"/>
            <rFont val="Tahoma"/>
            <family val="2"/>
          </rPr>
          <t xml:space="preserve">
AR pg.30</t>
        </r>
      </text>
    </comment>
    <comment ref="I93" authorId="0" shapeId="0" xr:uid="{5D4D79E7-6244-4C4F-BE8F-6E01D6EFAC4D}">
      <text>
        <r>
          <rPr>
            <b/>
            <sz val="9"/>
            <color indexed="81"/>
            <rFont val="Tahoma"/>
            <family val="2"/>
          </rPr>
          <t>Author:</t>
        </r>
        <r>
          <rPr>
            <sz val="9"/>
            <color indexed="81"/>
            <rFont val="Tahoma"/>
            <family val="2"/>
          </rPr>
          <t xml:space="preserve">
AR pg.72</t>
        </r>
      </text>
    </comment>
    <comment ref="J93" authorId="0" shapeId="0" xr:uid="{20D31199-1A50-4791-A370-01B29076D76B}">
      <text>
        <r>
          <rPr>
            <b/>
            <sz val="9"/>
            <color indexed="81"/>
            <rFont val="Tahoma"/>
            <family val="2"/>
          </rPr>
          <t>Author:</t>
        </r>
        <r>
          <rPr>
            <sz val="9"/>
            <color indexed="81"/>
            <rFont val="Tahoma"/>
            <family val="2"/>
          </rPr>
          <t xml:space="preserve">
AR pg.38</t>
        </r>
      </text>
    </comment>
    <comment ref="K93" authorId="0" shapeId="0" xr:uid="{383B3CD2-4AA3-4892-82B3-10AE2F57FE6C}">
      <text>
        <r>
          <rPr>
            <b/>
            <sz val="9"/>
            <color indexed="81"/>
            <rFont val="Tahoma"/>
            <family val="2"/>
          </rPr>
          <t>Author:</t>
        </r>
        <r>
          <rPr>
            <sz val="9"/>
            <color indexed="81"/>
            <rFont val="Tahoma"/>
            <family val="2"/>
          </rPr>
          <t xml:space="preserve">
AR pg.30</t>
        </r>
      </text>
    </comment>
    <comment ref="M93" authorId="0" shapeId="0" xr:uid="{53E71C60-0B62-4EA9-B650-647D39EE6E88}">
      <text>
        <r>
          <rPr>
            <b/>
            <sz val="9"/>
            <color indexed="81"/>
            <rFont val="Tahoma"/>
            <family val="2"/>
          </rPr>
          <t>Author:</t>
        </r>
        <r>
          <rPr>
            <sz val="9"/>
            <color indexed="81"/>
            <rFont val="Tahoma"/>
            <family val="2"/>
          </rPr>
          <t xml:space="preserve">
https://investor.banyantree.com/PDF/Newsroom/2021/BTH-Minutes-AGM-2021.pdf</t>
        </r>
      </text>
    </comment>
    <comment ref="R93" authorId="0" shapeId="0" xr:uid="{63FEB5D6-57E8-4FCA-9DD5-F5ABDCE022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T93" authorId="0" shapeId="0" xr:uid="{046E0369-BAC0-49F4-B4EB-0D6700651606}">
      <text>
        <r>
          <rPr>
            <b/>
            <sz val="9"/>
            <color indexed="81"/>
            <rFont val="Tahoma"/>
            <family val="2"/>
          </rPr>
          <t>Author:</t>
        </r>
        <r>
          <rPr>
            <sz val="9"/>
            <color indexed="81"/>
            <rFont val="Tahoma"/>
            <family val="2"/>
          </rPr>
          <t xml:space="preserve">
AR pg.70</t>
        </r>
      </text>
    </comment>
    <comment ref="U93" authorId="0" shapeId="0" xr:uid="{4845CAAE-CB78-4B06-BA94-0EEF01501A4E}">
      <text>
        <r>
          <rPr>
            <b/>
            <sz val="9"/>
            <color indexed="81"/>
            <rFont val="Tahoma"/>
            <family val="2"/>
          </rPr>
          <t>Author:</t>
        </r>
        <r>
          <rPr>
            <sz val="9"/>
            <color indexed="81"/>
            <rFont val="Tahoma"/>
            <family val="2"/>
          </rPr>
          <t xml:space="preserve">
AR pg 59</t>
        </r>
      </text>
    </comment>
    <comment ref="V93" authorId="0" shapeId="0" xr:uid="{DFCAA972-BDB8-466B-856F-BDF1B8509DEE}">
      <text>
        <r>
          <rPr>
            <b/>
            <sz val="9"/>
            <color indexed="81"/>
            <rFont val="Tahoma"/>
            <family val="2"/>
          </rPr>
          <t>Author:</t>
        </r>
        <r>
          <rPr>
            <sz val="9"/>
            <color indexed="81"/>
            <rFont val="Tahoma"/>
            <family val="2"/>
          </rPr>
          <t xml:space="preserve">
AR pg 74</t>
        </r>
      </text>
    </comment>
    <comment ref="W93" authorId="0" shapeId="0" xr:uid="{2D99E4DD-4033-4F38-9281-D773CB0259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X93" authorId="0" shapeId="0" xr:uid="{0FE1082B-C767-41CC-825F-004D9E0A4F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Y93" authorId="0" shapeId="0" xr:uid="{A3FEAC10-2365-49E8-840F-0643D46D3F46}">
      <text>
        <r>
          <rPr>
            <b/>
            <sz val="9"/>
            <color indexed="81"/>
            <rFont val="Tahoma"/>
            <family val="2"/>
          </rPr>
          <t>Author:</t>
        </r>
        <r>
          <rPr>
            <sz val="9"/>
            <color indexed="81"/>
            <rFont val="Tahoma"/>
            <family val="2"/>
          </rPr>
          <t xml:space="preserve">
AR p. 75, The detailed procedures for the electronics
poll voting is explained at the AGM</t>
        </r>
      </text>
    </comment>
    <comment ref="Z93" authorId="0" shapeId="0" xr:uid="{643EA4AB-282B-4843-8806-E11395D46A50}">
      <text>
        <r>
          <rPr>
            <b/>
            <sz val="9"/>
            <color indexed="81"/>
            <rFont val="Tahoma"/>
            <family val="2"/>
          </rPr>
          <t>Author:</t>
        </r>
        <r>
          <rPr>
            <sz val="9"/>
            <color indexed="81"/>
            <rFont val="Tahoma"/>
            <family val="2"/>
          </rPr>
          <t xml:space="preserve">
AR pg 59</t>
        </r>
      </text>
    </comment>
    <comment ref="AA93" authorId="0" shapeId="0" xr:uid="{2ED08C3F-4529-4C3F-B77D-D2AE657996F8}">
      <text>
        <r>
          <rPr>
            <b/>
            <sz val="9"/>
            <color indexed="81"/>
            <rFont val="Tahoma"/>
            <family val="2"/>
          </rPr>
          <t>Author:</t>
        </r>
        <r>
          <rPr>
            <sz val="9"/>
            <color indexed="81"/>
            <rFont val="Tahoma"/>
            <family val="2"/>
          </rPr>
          <t xml:space="preserve">
AR pg 56</t>
        </r>
      </text>
    </comment>
    <comment ref="AB93" authorId="0" shapeId="0" xr:uid="{71EE93B7-E870-41A1-8406-504673296F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C93" authorId="0" shapeId="0" xr:uid="{CDC50B0F-231E-4AB3-AC8D-7F37B68C36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D93" authorId="0" shapeId="0" xr:uid="{750DDDE5-2BB3-43E5-AEC0-25E63D4896D3}">
      <text>
        <r>
          <rPr>
            <b/>
            <sz val="9"/>
            <color indexed="81"/>
            <rFont val="Tahoma"/>
            <family val="2"/>
          </rPr>
          <t>Author:</t>
        </r>
        <r>
          <rPr>
            <sz val="9"/>
            <color indexed="81"/>
            <rFont val="Tahoma"/>
            <family val="2"/>
          </rPr>
          <t xml:space="preserve">
AR p. 45,  All resolutions will be
conducted by poll voting. Shareholders attending the general meeting would have the opportunity to ask questions
on proposed resolutions and the voting procedure would be communicated to the shareholders at the meeting.</t>
        </r>
      </text>
    </comment>
    <comment ref="AE93" authorId="0" shapeId="0" xr:uid="{6F38767B-AD92-4BE7-B3C2-E438E2773100}">
      <text>
        <r>
          <rPr>
            <b/>
            <sz val="9"/>
            <color indexed="81"/>
            <rFont val="Tahoma"/>
            <family val="2"/>
          </rPr>
          <t>Author:</t>
        </r>
        <r>
          <rPr>
            <sz val="9"/>
            <color indexed="81"/>
            <rFont val="Tahoma"/>
            <family val="2"/>
          </rPr>
          <t xml:space="preserve">
https://links.sgx.com/FileOpen/GAR-2021%20AM%20-%20Minutes.ashx?App=Announcement&amp;FileID=667666</t>
        </r>
      </text>
    </comment>
    <comment ref="AF93" authorId="0" shapeId="0" xr:uid="{6ADB4614-7856-4EB7-B800-9E7FA89147BB}">
      <text>
        <r>
          <rPr>
            <b/>
            <sz val="9"/>
            <color indexed="81"/>
            <rFont val="Tahoma"/>
            <family val="2"/>
          </rPr>
          <t>Author:</t>
        </r>
        <r>
          <rPr>
            <sz val="9"/>
            <color indexed="81"/>
            <rFont val="Tahoma"/>
            <family val="2"/>
          </rPr>
          <t xml:space="preserve">
AR 38</t>
        </r>
      </text>
    </comment>
    <comment ref="AG93" authorId="0" shapeId="0" xr:uid="{102077CC-3AF3-4D95-9222-B4EEA5F6EB52}">
      <text>
        <r>
          <rPr>
            <b/>
            <sz val="9"/>
            <color indexed="81"/>
            <rFont val="Tahoma"/>
            <family val="2"/>
          </rPr>
          <t>Author:</t>
        </r>
        <r>
          <rPr>
            <sz val="9"/>
            <color indexed="81"/>
            <rFont val="Tahoma"/>
            <family val="2"/>
          </rPr>
          <t xml:space="preserve">
AR pg.53</t>
        </r>
      </text>
    </comment>
    <comment ref="AH93" authorId="0" shapeId="0" xr:uid="{945E2575-C103-4420-9F26-0D14DD4203D7}">
      <text>
        <r>
          <rPr>
            <b/>
            <sz val="9"/>
            <color indexed="81"/>
            <rFont val="Tahoma"/>
            <family val="2"/>
          </rPr>
          <t>Author:</t>
        </r>
        <r>
          <rPr>
            <sz val="9"/>
            <color indexed="81"/>
            <rFont val="Tahoma"/>
            <family val="2"/>
          </rPr>
          <t xml:space="preserve">
AR pg.31</t>
        </r>
      </text>
    </comment>
    <comment ref="AI93" authorId="0" shapeId="0" xr:uid="{F35142D8-5AD1-4B3E-9A17-ECC8C1773E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162 "If a member (whether individual or corporate) wishes to exercise his/her/its voting rights at the AGM, he/she/it must
appoint the Chairman of the Meeting as his/her/its proxy to attend, speak and vote on his/her/its behalf at the AGM.
The Chairman of the Meeting, as proxy, need not be a member of the Company.
In appointing the Chairman of the Meeting as proxy, a member (whether individual or corporate) must give specific
instructions as to voting, or abstentions from voting, in the form of proxy, failing which the appointment will be
treated as invalid."
AR ph 47 "An electronic poll voting system is used to register the number of votes
by the shareholders present at the AGM."</t>
        </r>
      </text>
    </comment>
    <comment ref="AJ93" authorId="0" shapeId="0" xr:uid="{64AB1A06-CE22-40A0-9936-22563D17D5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K93" authorId="0" shapeId="0" xr:uid="{D3A9CB62-AA1B-4201-9557-7DA9CB1991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L93" authorId="0" shapeId="0" xr:uid="{9642C6AE-1B0A-4829-AE3F-565E9AA84DB7}">
      <text>
        <r>
          <rPr>
            <b/>
            <sz val="9"/>
            <color indexed="81"/>
            <rFont val="Tahoma"/>
            <family val="2"/>
          </rPr>
          <t>Author:</t>
        </r>
        <r>
          <rPr>
            <sz val="9"/>
            <color indexed="81"/>
            <rFont val="Tahoma"/>
            <family val="2"/>
          </rPr>
          <t xml:space="preserve">
ar 55</t>
        </r>
      </text>
    </comment>
    <comment ref="AM93" authorId="0" shapeId="0" xr:uid="{A24222EA-62EC-4F5B-BAEA-0DD6E43E941A}">
      <text>
        <r>
          <rPr>
            <b/>
            <sz val="9"/>
            <color indexed="81"/>
            <rFont val="Tahoma"/>
            <family val="2"/>
          </rPr>
          <t>Author:</t>
        </r>
        <r>
          <rPr>
            <sz val="9"/>
            <color indexed="81"/>
            <rFont val="Tahoma"/>
            <family val="2"/>
          </rPr>
          <t xml:space="preserve">
AR pg.68</t>
        </r>
      </text>
    </comment>
    <comment ref="AN93" authorId="0" shapeId="0" xr:uid="{BD722089-73DA-4BA4-9200-E99248392E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P.134</t>
        </r>
      </text>
    </comment>
    <comment ref="AO93" authorId="0" shapeId="0" xr:uid="{9985ED2D-1167-440E-AF08-64533B6B5399}">
      <text>
        <r>
          <rPr>
            <b/>
            <sz val="9"/>
            <color indexed="81"/>
            <rFont val="Tahoma"/>
            <family val="2"/>
          </rPr>
          <t>Author:</t>
        </r>
        <r>
          <rPr>
            <sz val="9"/>
            <color indexed="81"/>
            <rFont val="Tahoma"/>
            <family val="2"/>
          </rPr>
          <t xml:space="preserve">
AGM notice, pg 3</t>
        </r>
      </text>
    </comment>
    <comment ref="AP93" authorId="0" shapeId="0" xr:uid="{D9AFACAB-D482-41E2-AA7C-B6750C174B9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Q93" authorId="0" shapeId="0" xr:uid="{C1AD59A2-65CC-46F3-A9FC-58FE6DD0B223}">
      <text>
        <r>
          <rPr>
            <b/>
            <sz val="9"/>
            <color indexed="81"/>
            <rFont val="Tahoma"/>
            <family val="2"/>
          </rPr>
          <t>Author:</t>
        </r>
        <r>
          <rPr>
            <sz val="9"/>
            <color indexed="81"/>
            <rFont val="Tahoma"/>
            <family val="2"/>
          </rPr>
          <t xml:space="preserve">
AR, p. 42</t>
        </r>
      </text>
    </comment>
    <comment ref="AR93" authorId="0" shapeId="0" xr:uid="{09BD5EEA-9221-497D-AA37-AC7F7C96C158}">
      <text>
        <r>
          <rPr>
            <b/>
            <sz val="9"/>
            <color indexed="81"/>
            <rFont val="Tahoma"/>
            <family val="2"/>
          </rPr>
          <t>Author:</t>
        </r>
        <r>
          <rPr>
            <sz val="9"/>
            <color indexed="81"/>
            <rFont val="Tahoma"/>
            <family val="2"/>
          </rPr>
          <t xml:space="preserve">
agm notice, minutes</t>
        </r>
      </text>
    </comment>
    <comment ref="AS93" authorId="0" shapeId="0" xr:uid="{37797175-B045-4709-A260-C00DFE0B9EBB}">
      <text>
        <r>
          <rPr>
            <b/>
            <sz val="9"/>
            <color indexed="81"/>
            <rFont val="Tahoma"/>
            <family val="2"/>
          </rPr>
          <t>Author:</t>
        </r>
        <r>
          <rPr>
            <sz val="9"/>
            <color indexed="81"/>
            <rFont val="Tahoma"/>
            <family val="2"/>
          </rPr>
          <t xml:space="preserve">
AR, pg 32</t>
        </r>
      </text>
    </comment>
    <comment ref="AT93" authorId="0" shapeId="0" xr:uid="{F5ED10DC-3697-4836-945A-CEDB9BF57E61}">
      <text>
        <r>
          <rPr>
            <b/>
            <sz val="9"/>
            <color indexed="81"/>
            <rFont val="Tahoma"/>
            <family val="2"/>
          </rPr>
          <t>Author:</t>
        </r>
        <r>
          <rPr>
            <sz val="9"/>
            <color indexed="81"/>
            <rFont val="Tahoma"/>
            <family val="2"/>
          </rPr>
          <t xml:space="preserve">
AR, governance report, pg 38</t>
        </r>
      </text>
    </comment>
    <comment ref="AU93" authorId="0" shapeId="0" xr:uid="{F20C6387-3F48-495A-B0BF-8950B5CE3577}">
      <text>
        <r>
          <rPr>
            <b/>
            <sz val="9"/>
            <color indexed="81"/>
            <rFont val="Tahoma"/>
            <family val="2"/>
          </rPr>
          <t>Author:</t>
        </r>
        <r>
          <rPr>
            <sz val="9"/>
            <color indexed="81"/>
            <rFont val="Tahoma"/>
            <family val="2"/>
          </rPr>
          <t xml:space="preserve">
AGM notice/minutes</t>
        </r>
      </text>
    </comment>
    <comment ref="AV93" authorId="0" shapeId="0" xr:uid="{459CFAF6-E5FF-42D9-ABA7-684D4CB42822}">
      <text>
        <r>
          <rPr>
            <b/>
            <sz val="9"/>
            <color indexed="81"/>
            <rFont val="Tahoma"/>
            <family val="2"/>
          </rPr>
          <t>Author:</t>
        </r>
        <r>
          <rPr>
            <sz val="9"/>
            <color indexed="81"/>
            <rFont val="Tahoma"/>
            <family val="2"/>
          </rPr>
          <t xml:space="preserve">
AGM notice, minutes</t>
        </r>
      </text>
    </comment>
    <comment ref="AW93" authorId="0" shapeId="0" xr:uid="{C5539AA3-FE95-432E-800F-5286D577BD80}">
      <text>
        <r>
          <rPr>
            <b/>
            <sz val="9"/>
            <color indexed="81"/>
            <rFont val="Tahoma"/>
            <family val="2"/>
          </rPr>
          <t>Author:</t>
        </r>
        <r>
          <rPr>
            <sz val="9"/>
            <color indexed="81"/>
            <rFont val="Tahoma"/>
            <family val="2"/>
          </rPr>
          <t xml:space="preserve">
AGM minutes</t>
        </r>
      </text>
    </comment>
    <comment ref="AX93" authorId="0" shapeId="0" xr:uid="{DF49FE8A-135D-4BC0-82F7-5F627432DC73}">
      <text>
        <r>
          <rPr>
            <b/>
            <sz val="9"/>
            <color indexed="81"/>
            <rFont val="Tahoma"/>
            <family val="2"/>
          </rPr>
          <t>Author:</t>
        </r>
        <r>
          <rPr>
            <sz val="9"/>
            <color indexed="81"/>
            <rFont val="Tahoma"/>
            <family val="2"/>
          </rPr>
          <t xml:space="preserve">
Notice</t>
        </r>
      </text>
    </comment>
    <comment ref="AY93" authorId="0" shapeId="0" xr:uid="{F2AAE366-7455-45BB-9ABF-A3912314B78E}">
      <text>
        <r>
          <rPr>
            <b/>
            <sz val="9"/>
            <color indexed="81"/>
            <rFont val="Tahoma"/>
            <family val="2"/>
          </rPr>
          <t>Author:</t>
        </r>
        <r>
          <rPr>
            <sz val="9"/>
            <color indexed="81"/>
            <rFont val="Tahoma"/>
            <family val="2"/>
          </rPr>
          <t xml:space="preserve">
AR, p. 63</t>
        </r>
      </text>
    </comment>
    <comment ref="AZ93" authorId="0" shapeId="0" xr:uid="{6E586986-CD48-49DD-BFEB-00424D02A16B}">
      <text>
        <r>
          <rPr>
            <b/>
            <sz val="9"/>
            <color indexed="81"/>
            <rFont val="Tahoma"/>
            <family val="2"/>
          </rPr>
          <t>Author:</t>
        </r>
        <r>
          <rPr>
            <sz val="9"/>
            <color indexed="81"/>
            <rFont val="Tahoma"/>
            <family val="2"/>
          </rPr>
          <t xml:space="preserve">
Notice of AGM, p. 7</t>
        </r>
      </text>
    </comment>
    <comment ref="BC93" authorId="0" shapeId="0" xr:uid="{7CAAC112-1E28-4198-BBE0-5EA744EE08D9}">
      <text>
        <r>
          <rPr>
            <b/>
            <sz val="9"/>
            <color indexed="81"/>
            <rFont val="Tahoma"/>
            <family val="2"/>
          </rPr>
          <t>Author:</t>
        </r>
        <r>
          <rPr>
            <sz val="9"/>
            <color indexed="81"/>
            <rFont val="Tahoma"/>
            <family val="2"/>
          </rPr>
          <t xml:space="preserve">
AR, p. 65</t>
        </r>
      </text>
    </comment>
    <comment ref="BD93" authorId="0" shapeId="0" xr:uid="{B6C70306-7D42-4C52-A776-77DAB15C81A1}">
      <text>
        <r>
          <rPr>
            <b/>
            <sz val="9"/>
            <color indexed="81"/>
            <rFont val="Tahoma"/>
            <family val="2"/>
          </rPr>
          <t>Author:</t>
        </r>
        <r>
          <rPr>
            <sz val="9"/>
            <color indexed="81"/>
            <rFont val="Tahoma"/>
            <family val="2"/>
          </rPr>
          <t xml:space="preserve">
AR, p. 94</t>
        </r>
      </text>
    </comment>
    <comment ref="BE93" authorId="0" shapeId="0" xr:uid="{893FA764-FFE5-436E-B75C-6CD0644D2B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"The Chairman briefed that in view of the COVID-19 (Temporary Measures) (Alternative
Arrangements for Meetings for Companies, Variable Capital Companies, Business Trusts,
Unit Trusts and Debenture Holders) Order 2020 issued by the Minister of Law on 13 April
2020, shareholders will not be able to vote online at the live webcast AGM. Instead,
shareholders that wishes to exercise their votes must submit a proxy form to appoint the
chairman of the AGM to vote on their behalf. Proxy forms lodged have been checked and
found to be in order."</t>
        </r>
      </text>
    </comment>
    <comment ref="BF93" authorId="0" shapeId="0" xr:uid="{5E971003-6AF7-468A-B705-31D393CC93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2 "The Chairman informed the Meeting that voting on the proposed resolutions at the Meeting
would be conducted by way of poll as required under the Listing Manual. The Chairman further
informed that in his capacity as Chairman of the Meeting, he had been appointed as proxy by
shareholders, and as such, he would be voting in accordance with the instructions of the
shareholders who had appointed him as proxy."</t>
        </r>
      </text>
    </comment>
    <comment ref="BG93" authorId="0" shapeId="0" xr:uid="{BBB73A1D-C75F-49EF-AC4A-D4571428539E}">
      <text>
        <r>
          <rPr>
            <b/>
            <sz val="9"/>
            <color indexed="81"/>
            <rFont val="Tahoma"/>
            <family val="2"/>
          </rPr>
          <t>Author:</t>
        </r>
        <r>
          <rPr>
            <sz val="9"/>
            <color indexed="81"/>
            <rFont val="Tahoma"/>
            <family val="2"/>
          </rPr>
          <t xml:space="preserve">
Minutes of AGM p. 2,
He had been appointed by numerous Shareholders as proxy, in his capacity as Chairman of the
AGM, and would be voting in accordance with their instructions. All motions would be proposed by
him in his capacity as Chairman of the AGM and there would be no calling of seconder. Validity of
the proxies submitted by the Shareholders by the submission deadline had been reviewed and the
votes of all such valid proxies have been counted and verified by DrewCorp Services Pte Ltd, who
have been appointed as scrutineers for the poll.</t>
        </r>
      </text>
    </comment>
    <comment ref="BH93" authorId="0" shapeId="0" xr:uid="{8F13F7C8-3E49-4F9A-AAD7-5FAA7B5D47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Stated on proxy form https://links.sgx.com/FileOpen/UG%20Healthcare_Annual%20Report%202020.ashx?App=Announcement&amp;FileID=634566</t>
        </r>
      </text>
    </comment>
    <comment ref="BI93" authorId="0" shapeId="0" xr:uid="{0F172B45-3864-4E06-8228-7F6C404E02D6}">
      <text>
        <r>
          <rPr>
            <b/>
            <sz val="9"/>
            <color indexed="81"/>
            <rFont val="Tahoma"/>
            <family val="2"/>
          </rPr>
          <t>Author:</t>
        </r>
        <r>
          <rPr>
            <sz val="9"/>
            <color indexed="81"/>
            <rFont val="Tahoma"/>
            <family val="2"/>
          </rPr>
          <t xml:space="preserve">
AR p. 52,  Shareholders are also given the opportunity to participate effectively and vote at general meetings of the Company,
where relevant rules and procedures governing such meetings are clearly communicated.</t>
        </r>
      </text>
    </comment>
    <comment ref="BJ93" authorId="0" shapeId="0" xr:uid="{F4375C4E-B629-40E7-9AFE-BACCB8B4F2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3" authorId="0" shapeId="0" xr:uid="{1246D4A5-917A-411B-A030-DC87470EB561}">
      <text>
        <r>
          <rPr>
            <b/>
            <sz val="9"/>
            <color indexed="81"/>
            <rFont val="Tahoma"/>
            <family val="2"/>
          </rPr>
          <t>Author:</t>
        </r>
        <r>
          <rPr>
            <sz val="9"/>
            <color indexed="81"/>
            <rFont val="Tahoma"/>
            <family val="2"/>
          </rPr>
          <t xml:space="preserve">
AR, p. 83</t>
        </r>
      </text>
    </comment>
    <comment ref="BL93" authorId="0" shapeId="0" xr:uid="{5985F198-C166-48EE-B17B-CBFBF4D4BB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72</t>
        </r>
      </text>
    </comment>
    <comment ref="BO93" authorId="0" shapeId="0" xr:uid="{19901E8D-DD65-47B5-AAF1-7B11C0449C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Chairman highlighted to the shareholders that as mentioned in the Company’s SGX
announcement of 3 August 2020, shareholders would not be able to ask questions or 
Boustead Projects Limited - Minutes of Annual General Meeting held on 25 August 2020 Page 2 of 9
vote during the Meeting and he had been appointed as proxy by the shareholders to vote
on their behalf in accordance with their instructions
Minutes to AGM p1-2</t>
        </r>
      </text>
    </comment>
    <comment ref="BQ93" authorId="0" shapeId="0" xr:uid="{92F207AE-3196-4D5F-AF46-4338F2A217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Voting at the Meeting was by proxy only and by appointing the Chairman as proxy to vote on behalf of
Shareholders.
All the proxy forms lodged have been checked, counted and verified by the polling agent and scrutineers
and found to be in order.
Boardroom Corporate &amp; Advisory Pte. Ltd. had been appointed polling agent and Reliance 3P Advisory
Pte Ltd appointed as the scrutineers for the voting and had tabulated all submitted votes.
Minutes to AGM p2</t>
        </r>
      </text>
    </comment>
    <comment ref="BV93" authorId="0" shapeId="0" xr:uid="{E5F9AED8-1D0D-459F-938C-A9A1E7770944}">
      <text>
        <r>
          <rPr>
            <b/>
            <sz val="9"/>
            <color indexed="81"/>
            <rFont val="Tahoma"/>
            <family val="2"/>
          </rPr>
          <t>Author:</t>
        </r>
        <r>
          <rPr>
            <sz val="9"/>
            <color indexed="81"/>
            <rFont val="Tahoma"/>
            <family val="2"/>
          </rPr>
          <t xml:space="preserve">
https://www.civmec.com.au/images/201119_-_Signed_-_Minutes_of_AGM_30.10.20.pdf</t>
        </r>
      </text>
    </comment>
    <comment ref="BX93" authorId="0" shapeId="0" xr:uid="{01C0E1AA-CD28-41EC-94C0-EA7CFF413D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p.06;
AR, p.93;</t>
        </r>
      </text>
    </comment>
    <comment ref="BY93" authorId="0" shapeId="0" xr:uid="{54AE3A0F-BE7A-442D-A15C-7AF0AC3D19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BZ93" authorId="0" shapeId="0" xr:uid="{D6F69FF9-6B7A-4F97-ACD0-048BD1F37C84}">
      <text>
        <r>
          <rPr>
            <b/>
            <sz val="9"/>
            <color indexed="81"/>
            <rFont val="Tahoma"/>
            <family val="2"/>
          </rPr>
          <t>Author:</t>
        </r>
        <r>
          <rPr>
            <sz val="9"/>
            <color indexed="81"/>
            <rFont val="Tahoma"/>
            <family val="2"/>
          </rPr>
          <t xml:space="preserve">
AR pg 56</t>
        </r>
      </text>
    </comment>
    <comment ref="CA93" authorId="0" shapeId="0" xr:uid="{51967C92-9356-44FE-8B3D-1A0327D1C5A7}">
      <text>
        <r>
          <rPr>
            <b/>
            <sz val="9"/>
            <color indexed="81"/>
            <rFont val="Tahoma"/>
            <family val="2"/>
          </rPr>
          <t>Author:</t>
        </r>
        <r>
          <rPr>
            <sz val="9"/>
            <color indexed="81"/>
            <rFont val="Tahoma"/>
            <family val="2"/>
          </rPr>
          <t xml:space="preserve">
AR pg 97</t>
        </r>
      </text>
    </comment>
    <comment ref="CB93" authorId="0" shapeId="0" xr:uid="{5AF97281-EF27-4228-B441-95E1B30E073F}">
      <text>
        <r>
          <rPr>
            <b/>
            <sz val="9"/>
            <color indexed="81"/>
            <rFont val="Tahoma"/>
            <family val="2"/>
          </rPr>
          <t>Author:</t>
        </r>
        <r>
          <rPr>
            <sz val="9"/>
            <color indexed="81"/>
            <rFont val="Tahoma"/>
            <family val="2"/>
          </rPr>
          <t xml:space="preserve">
AR pg.210</t>
        </r>
      </text>
    </comment>
    <comment ref="CC93" authorId="0" shapeId="0" xr:uid="{76936DEE-D0B0-471C-B95F-9CE75F31E1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D93" authorId="0" shapeId="0" xr:uid="{027149EC-5CCE-4A6B-A19E-8A32C5D5A8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E93" authorId="0" shapeId="0" xr:uid="{7237F214-3135-41DB-A9D7-0986E03266FE}">
      <text>
        <r>
          <rPr>
            <b/>
            <sz val="9"/>
            <color indexed="81"/>
            <rFont val="Tahoma"/>
            <family val="2"/>
          </rPr>
          <t>Author:</t>
        </r>
        <r>
          <rPr>
            <sz val="9"/>
            <color indexed="81"/>
            <rFont val="Tahoma"/>
            <family val="2"/>
          </rPr>
          <t xml:space="preserve">
AR pg 63 doesn’t clearly state that polls are used.</t>
        </r>
      </text>
    </comment>
    <comment ref="CF93" authorId="0" shapeId="0" xr:uid="{8700B123-2603-4B17-9894-04EC516A5A49}">
      <text>
        <r>
          <rPr>
            <b/>
            <sz val="9"/>
            <color indexed="81"/>
            <rFont val="Tahoma"/>
            <family val="2"/>
          </rPr>
          <t>Author:</t>
        </r>
        <r>
          <rPr>
            <sz val="9"/>
            <color indexed="81"/>
            <rFont val="Tahoma"/>
            <family val="2"/>
          </rPr>
          <t xml:space="preserve">
AR 40</t>
        </r>
      </text>
    </comment>
    <comment ref="CG93" authorId="0" shapeId="0" xr:uid="{708B8DFC-A20D-4438-A85F-79D51290C5C2}">
      <text>
        <r>
          <rPr>
            <b/>
            <sz val="9"/>
            <color indexed="81"/>
            <rFont val="Tahoma"/>
            <family val="2"/>
          </rPr>
          <t>Author:</t>
        </r>
        <r>
          <rPr>
            <sz val="9"/>
            <color indexed="81"/>
            <rFont val="Tahoma"/>
            <family val="2"/>
          </rPr>
          <t xml:space="preserve">
AR pg 101</t>
        </r>
      </text>
    </comment>
    <comment ref="CH93" authorId="0" shapeId="0" xr:uid="{5EC81B26-6372-4CBF-87DB-913A895A3442}">
      <text>
        <r>
          <rPr>
            <b/>
            <sz val="9"/>
            <color indexed="81"/>
            <rFont val="Tahoma"/>
            <family val="2"/>
          </rPr>
          <t>Author:</t>
        </r>
        <r>
          <rPr>
            <sz val="9"/>
            <color indexed="81"/>
            <rFont val="Tahoma"/>
            <family val="2"/>
          </rPr>
          <t xml:space="preserve">
AR 39</t>
        </r>
      </text>
    </comment>
    <comment ref="CI93" authorId="0" shapeId="0" xr:uid="{0648430A-F72B-4A2E-95CE-BF98AAC3933B}">
      <text>
        <r>
          <rPr>
            <b/>
            <sz val="9"/>
            <color indexed="81"/>
            <rFont val="Tahoma"/>
            <family val="2"/>
          </rPr>
          <t>Author:</t>
        </r>
        <r>
          <rPr>
            <sz val="9"/>
            <color indexed="81"/>
            <rFont val="Tahoma"/>
            <family val="2"/>
          </rPr>
          <t xml:space="preserve">
AR pg 86</t>
        </r>
      </text>
    </comment>
    <comment ref="CJ93" authorId="0" shapeId="0" xr:uid="{4E75FD8D-B437-47F8-A343-BD6D7833F26C}">
      <text>
        <r>
          <rPr>
            <b/>
            <sz val="9"/>
            <color indexed="81"/>
            <rFont val="Tahoma"/>
            <family val="2"/>
          </rPr>
          <t>Author:</t>
        </r>
        <r>
          <rPr>
            <sz val="9"/>
            <color indexed="81"/>
            <rFont val="Tahoma"/>
            <family val="2"/>
          </rPr>
          <t xml:space="preserve">
ar 56</t>
        </r>
      </text>
    </comment>
    <comment ref="CK93" authorId="0" shapeId="0" xr:uid="{A7A2A464-2064-40AE-B0ED-3D8A822C908F}">
      <text>
        <r>
          <rPr>
            <b/>
            <sz val="9"/>
            <color indexed="81"/>
            <rFont val="Tahoma"/>
            <family val="2"/>
          </rPr>
          <t>Author:</t>
        </r>
        <r>
          <rPr>
            <sz val="9"/>
            <color indexed="81"/>
            <rFont val="Tahoma"/>
            <family val="2"/>
          </rPr>
          <t xml:space="preserve">
In the FAQ pdf, https://links.sgx.com/1.0.0/corporate-announcements/IUJC6RI369WSVQJZ/3a6f608f6188ea4fcf55c76250fd64317be84f24f51f18cd95e3a0ea71274505</t>
        </r>
      </text>
    </comment>
    <comment ref="CL93" authorId="0" shapeId="0" xr:uid="{1C85C8E3-1022-4E2E-828F-68120E6A6140}">
      <text>
        <r>
          <rPr>
            <b/>
            <sz val="9"/>
            <color indexed="81"/>
            <rFont val="Tahoma"/>
            <family val="2"/>
          </rPr>
          <t>Author:</t>
        </r>
        <r>
          <rPr>
            <sz val="9"/>
            <color indexed="81"/>
            <rFont val="Tahoma"/>
            <family val="2"/>
          </rPr>
          <t xml:space="preserve">
ar 55</t>
        </r>
      </text>
    </comment>
    <comment ref="CM93" authorId="0" shapeId="0" xr:uid="{A1C49888-FBB5-4E9C-91B9-41E9FDCD976B}">
      <text>
        <r>
          <rPr>
            <b/>
            <sz val="9"/>
            <color indexed="81"/>
            <rFont val="Tahoma"/>
            <family val="2"/>
          </rPr>
          <t>Author:</t>
        </r>
        <r>
          <rPr>
            <sz val="9"/>
            <color indexed="81"/>
            <rFont val="Tahoma"/>
            <family val="2"/>
          </rPr>
          <t xml:space="preserve">
ar 67</t>
        </r>
      </text>
    </comment>
    <comment ref="CN93" authorId="0" shapeId="0" xr:uid="{03FA3934-AAF2-49FA-BECD-56D984FB33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CO93" authorId="0" shapeId="0" xr:uid="{58F328A7-5C54-4070-A474-AF366894D9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P93" authorId="0" shapeId="0" xr:uid="{284E03E6-C89A-4F1D-B983-95FF797396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Q93" authorId="0" shapeId="0" xr:uid="{2CCD4397-2B30-4084-BD5B-7A4323FC3F60}">
      <text>
        <r>
          <rPr>
            <b/>
            <sz val="9"/>
            <color indexed="81"/>
            <rFont val="Tahoma"/>
            <family val="2"/>
          </rPr>
          <t>Author:</t>
        </r>
        <r>
          <rPr>
            <sz val="9"/>
            <color indexed="81"/>
            <rFont val="Tahoma"/>
            <family val="2"/>
          </rPr>
          <t xml:space="preserve">
AR 82</t>
        </r>
      </text>
    </comment>
    <comment ref="CR93" authorId="0" shapeId="0" xr:uid="{81DB780C-6EB3-4F0F-9B52-52F5F3F78B9A}">
      <text>
        <r>
          <rPr>
            <b/>
            <sz val="9"/>
            <color indexed="81"/>
            <rFont val="Tahoma"/>
            <family val="2"/>
          </rPr>
          <t>Author:</t>
        </r>
        <r>
          <rPr>
            <sz val="9"/>
            <color indexed="81"/>
            <rFont val="Tahoma"/>
            <family val="2"/>
          </rPr>
          <t xml:space="preserve">
AR (pdf), p. 26</t>
        </r>
      </text>
    </comment>
    <comment ref="CS93" authorId="0" shapeId="0" xr:uid="{9F667D72-58EE-474F-AA53-1ABCAA1E70ED}">
      <text>
        <r>
          <rPr>
            <b/>
            <sz val="9"/>
            <color indexed="81"/>
            <rFont val="Tahoma"/>
            <family val="2"/>
          </rPr>
          <t>Author:</t>
        </r>
        <r>
          <rPr>
            <sz val="9"/>
            <color indexed="81"/>
            <rFont val="Tahoma"/>
            <family val="2"/>
          </rPr>
          <t xml:space="preserve">
AR, p. 66</t>
        </r>
      </text>
    </comment>
    <comment ref="CU93" authorId="0" shapeId="0" xr:uid="{81D03767-3D63-4320-A2D0-70AB910B4E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"The Chairman informed the Meeting that shareholders who wish to vote at this Meeting have
appointed him to act as their proxy and they have directed their vote accordingly prior to this Meeting. "</t>
        </r>
      </text>
    </comment>
    <comment ref="CV93" authorId="0" shapeId="0" xr:uid="{108B2688-5EA2-42BF-82AC-18A3C382789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"A notice, agenda, voting procedures and papers are sent to the shareholders as well as released on SGXNet
prior to the meetings'</t>
        </r>
      </text>
    </comment>
    <comment ref="CW93" authorId="0" shapeId="0" xr:uid="{2A588290-F8F8-419F-8432-2D267FFD5E08}">
      <text>
        <r>
          <rPr>
            <b/>
            <sz val="9"/>
            <color indexed="81"/>
            <rFont val="Tahoma"/>
            <family val="2"/>
          </rPr>
          <t>Author:</t>
        </r>
        <r>
          <rPr>
            <sz val="9"/>
            <color indexed="81"/>
            <rFont val="Tahoma"/>
            <family val="2"/>
          </rPr>
          <t xml:space="preserve">
AR pg.25</t>
        </r>
      </text>
    </comment>
    <comment ref="CX93" authorId="0" shapeId="0" xr:uid="{DB8791C3-3222-48FF-9114-E36C16532BB4}">
      <text>
        <r>
          <rPr>
            <b/>
            <sz val="9"/>
            <color indexed="81"/>
            <rFont val="Tahoma"/>
            <family val="2"/>
          </rPr>
          <t>Author:</t>
        </r>
        <r>
          <rPr>
            <sz val="9"/>
            <color indexed="81"/>
            <rFont val="Tahoma"/>
            <family val="2"/>
          </rPr>
          <t xml:space="preserve">
AR, pg 53</t>
        </r>
      </text>
    </comment>
    <comment ref="CY93" authorId="0" shapeId="0" xr:uid="{55D52FA2-9E5A-4466-9498-5176A2A261BC}">
      <text>
        <r>
          <rPr>
            <b/>
            <sz val="9"/>
            <color indexed="81"/>
            <rFont val="Tahoma"/>
            <family val="2"/>
          </rPr>
          <t>Author:</t>
        </r>
        <r>
          <rPr>
            <sz val="9"/>
            <color indexed="81"/>
            <rFont val="Tahoma"/>
            <family val="2"/>
          </rPr>
          <t xml:space="preserve">
AR pg 104</t>
        </r>
      </text>
    </comment>
    <comment ref="CZ93" authorId="0" shapeId="0" xr:uid="{244A993D-04E6-445B-92C2-90A5170C4227}">
      <text>
        <r>
          <rPr>
            <b/>
            <sz val="9"/>
            <color indexed="81"/>
            <rFont val="Tahoma"/>
            <family val="2"/>
          </rPr>
          <t>Author:</t>
        </r>
        <r>
          <rPr>
            <sz val="9"/>
            <color indexed="81"/>
            <rFont val="Tahoma"/>
            <family val="2"/>
          </rPr>
          <t xml:space="preserve">
Minutes</t>
        </r>
      </text>
    </comment>
    <comment ref="DA93" authorId="0" shapeId="0" xr:uid="{C5C9B856-7220-4B26-BD10-2FBC540826F0}">
      <text>
        <r>
          <rPr>
            <b/>
            <sz val="9"/>
            <color indexed="81"/>
            <rFont val="Tahoma"/>
            <family val="2"/>
          </rPr>
          <t>Author:</t>
        </r>
        <r>
          <rPr>
            <sz val="9"/>
            <color indexed="81"/>
            <rFont val="Tahoma"/>
            <family val="2"/>
          </rPr>
          <t xml:space="preserve">
minutes</t>
        </r>
      </text>
    </comment>
    <comment ref="DB93" authorId="0" shapeId="0" xr:uid="{E0ABCF21-C733-4B4A-BB98-05A925159A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77</t>
        </r>
      </text>
    </comment>
    <comment ref="DC93" authorId="0" shapeId="0" xr:uid="{EB36BFC0-7898-4F3C-9C0F-577363C12AEA}">
      <text>
        <r>
          <rPr>
            <b/>
            <sz val="9"/>
            <color indexed="81"/>
            <rFont val="Tahoma"/>
            <family val="2"/>
          </rPr>
          <t>Author:</t>
        </r>
        <r>
          <rPr>
            <sz val="9"/>
            <color indexed="81"/>
            <rFont val="Tahoma"/>
            <family val="2"/>
          </rPr>
          <t xml:space="preserve">
AR, p. 101</t>
        </r>
      </text>
    </comment>
    <comment ref="DD93" authorId="0" shapeId="0" xr:uid="{6E94D7D9-8FB8-406A-9C7F-CE9434AD528F}">
      <text>
        <r>
          <rPr>
            <b/>
            <sz val="9"/>
            <color indexed="81"/>
            <rFont val="Tahoma"/>
            <family val="2"/>
          </rPr>
          <t>Author:</t>
        </r>
        <r>
          <rPr>
            <sz val="9"/>
            <color indexed="81"/>
            <rFont val="Tahoma"/>
            <family val="2"/>
          </rPr>
          <t xml:space="preserve">
AR, p. 67</t>
        </r>
      </text>
    </comment>
    <comment ref="DE93" authorId="0" shapeId="0" xr:uid="{9B3E4CB2-3D5A-4BDB-A76D-A19AB5031F1E}">
      <text>
        <r>
          <rPr>
            <b/>
            <sz val="9"/>
            <color indexed="81"/>
            <rFont val="Tahoma"/>
            <family val="2"/>
          </rPr>
          <t>Author:</t>
        </r>
        <r>
          <rPr>
            <sz val="9"/>
            <color indexed="81"/>
            <rFont val="Tahoma"/>
            <family val="2"/>
          </rPr>
          <t xml:space="preserve">
agm notice</t>
        </r>
      </text>
    </comment>
    <comment ref="DF93" authorId="0" shapeId="0" xr:uid="{A46FE2ED-657C-4B40-A708-4FC3DA434908}">
      <text>
        <r>
          <rPr>
            <b/>
            <sz val="9"/>
            <color indexed="81"/>
            <rFont val="Tahoma"/>
            <family val="2"/>
          </rPr>
          <t>Author:</t>
        </r>
        <r>
          <rPr>
            <sz val="9"/>
            <color indexed="81"/>
            <rFont val="Tahoma"/>
            <family val="2"/>
          </rPr>
          <t xml:space="preserve">
AR pg 69</t>
        </r>
      </text>
    </comment>
    <comment ref="DG93" authorId="0" shapeId="0" xr:uid="{A4D7F1E6-1FEC-4031-A8B2-1BB01D4737FB}">
      <text>
        <r>
          <rPr>
            <b/>
            <sz val="9"/>
            <color indexed="81"/>
            <rFont val="Tahoma"/>
            <family val="2"/>
          </rPr>
          <t>Author:</t>
        </r>
        <r>
          <rPr>
            <sz val="9"/>
            <color indexed="81"/>
            <rFont val="Tahoma"/>
            <family val="2"/>
          </rPr>
          <t xml:space="preserve">
AR, p. 38</t>
        </r>
      </text>
    </comment>
    <comment ref="DH93" authorId="0" shapeId="0" xr:uid="{8553B93A-D9C5-4F48-BE22-54728D0546C4}">
      <text>
        <r>
          <rPr>
            <b/>
            <sz val="9"/>
            <color indexed="81"/>
            <rFont val="Tahoma"/>
            <family val="2"/>
          </rPr>
          <t>Author:</t>
        </r>
        <r>
          <rPr>
            <sz val="9"/>
            <color indexed="81"/>
            <rFont val="Tahoma"/>
            <family val="2"/>
          </rPr>
          <t xml:space="preserve">
AR pg 29</t>
        </r>
      </text>
    </comment>
    <comment ref="DI93" authorId="0" shapeId="0" xr:uid="{797064AF-F7A3-4202-B94B-27B1BD5E69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DJ93" authorId="0" shapeId="0" xr:uid="{A19797B3-CB93-4EAE-8AD5-D52AC4B76D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t>
        </r>
      </text>
    </comment>
    <comment ref="DK93" authorId="0" shapeId="0" xr:uid="{95724D8C-B878-4D58-AD8E-DF46B28269C6}">
      <text>
        <r>
          <rPr>
            <b/>
            <sz val="9"/>
            <color indexed="81"/>
            <rFont val="Tahoma"/>
            <family val="2"/>
          </rPr>
          <t>Author:</t>
        </r>
        <r>
          <rPr>
            <sz val="9"/>
            <color indexed="81"/>
            <rFont val="Tahoma"/>
            <family val="2"/>
          </rPr>
          <t xml:space="preserve">
AR pg 123</t>
        </r>
      </text>
    </comment>
    <comment ref="DL93" authorId="0" shapeId="0" xr:uid="{50A2AA8C-14D8-4CC6-94EB-8B108D70DB71}">
      <text>
        <r>
          <rPr>
            <b/>
            <sz val="9"/>
            <color indexed="81"/>
            <rFont val="Tahoma"/>
            <family val="2"/>
          </rPr>
          <t>Author:</t>
        </r>
        <r>
          <rPr>
            <sz val="9"/>
            <color indexed="81"/>
            <rFont val="Tahoma"/>
            <family val="2"/>
          </rPr>
          <t xml:space="preserve">
AR pg 83</t>
        </r>
      </text>
    </comment>
    <comment ref="DM93" authorId="0" shapeId="0" xr:uid="{96FB8602-4A81-4FDE-A644-6941C8E0835D}">
      <text>
        <r>
          <rPr>
            <b/>
            <sz val="9"/>
            <color indexed="81"/>
            <rFont val="Tahoma"/>
            <family val="2"/>
          </rPr>
          <t>Author:</t>
        </r>
        <r>
          <rPr>
            <sz val="9"/>
            <color indexed="81"/>
            <rFont val="Tahoma"/>
            <family val="2"/>
          </rPr>
          <t xml:space="preserve">
AR, p. 44</t>
        </r>
      </text>
    </comment>
    <comment ref="DN93" authorId="0" shapeId="0" xr:uid="{02F58C8A-3D27-47F9-AEA9-1FD0E4F66E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DO93" authorId="0" shapeId="0" xr:uid="{104E0E41-5919-4D28-923B-AA419AFF2119}">
      <text>
        <r>
          <rPr>
            <b/>
            <sz val="9"/>
            <color indexed="81"/>
            <rFont val="Tahoma"/>
            <family val="2"/>
          </rPr>
          <t>Author:</t>
        </r>
        <r>
          <rPr>
            <sz val="9"/>
            <color indexed="81"/>
            <rFont val="Tahoma"/>
            <family val="2"/>
          </rPr>
          <t xml:space="preserve">
AR p. 75, Resolutions
tabled at general meetings are passed through a process of
voting by poll, through which procedures are clearly explained
by the scrutineers at the beginning of the voting in such general
meetings. </t>
        </r>
      </text>
    </comment>
    <comment ref="DP93" authorId="0" shapeId="0" xr:uid="{9EFF66AE-4EA3-4162-AC20-6551F612EB23}">
      <text>
        <r>
          <rPr>
            <b/>
            <sz val="9"/>
            <color indexed="81"/>
            <rFont val="Tahoma"/>
            <family val="2"/>
          </rPr>
          <t>Author:</t>
        </r>
        <r>
          <rPr>
            <sz val="9"/>
            <color indexed="81"/>
            <rFont val="Tahoma"/>
            <family val="2"/>
          </rPr>
          <t xml:space="preserve">
AR, p. 86</t>
        </r>
      </text>
    </comment>
    <comment ref="DQ93" authorId="0" shapeId="0" xr:uid="{8278280B-D7E8-469C-96EE-856A92D58B4F}">
      <text>
        <r>
          <rPr>
            <b/>
            <sz val="9"/>
            <color indexed="81"/>
            <rFont val="Tahoma"/>
            <family val="2"/>
          </rPr>
          <t>Author:</t>
        </r>
        <r>
          <rPr>
            <sz val="9"/>
            <color indexed="81"/>
            <rFont val="Tahoma"/>
            <family val="2"/>
          </rPr>
          <t xml:space="preserve">
AR p. 26, Shareholders and proxies are briefed
on the procedures before voting commences</t>
        </r>
      </text>
    </comment>
    <comment ref="DR93" authorId="0" shapeId="0" xr:uid="{962D0319-A0F6-400B-A7AC-6449E711CC05}">
      <text>
        <r>
          <rPr>
            <b/>
            <sz val="9"/>
            <color indexed="81"/>
            <rFont val="Tahoma"/>
            <family val="2"/>
          </rPr>
          <t>Author:</t>
        </r>
        <r>
          <rPr>
            <sz val="9"/>
            <color indexed="81"/>
            <rFont val="Tahoma"/>
            <family val="2"/>
          </rPr>
          <t xml:space="preserve">
AR, p.59</t>
        </r>
      </text>
    </comment>
    <comment ref="DS93" authorId="0" shapeId="0" xr:uid="{DDBB78B3-C42B-4486-950F-7F3F5B7B4CDD}">
      <text>
        <r>
          <rPr>
            <b/>
            <sz val="9"/>
            <color indexed="81"/>
            <rFont val="Tahoma"/>
            <family val="2"/>
          </rPr>
          <t>Author:</t>
        </r>
        <r>
          <rPr>
            <sz val="9"/>
            <color indexed="81"/>
            <rFont val="Tahoma"/>
            <family val="2"/>
          </rPr>
          <t xml:space="preserve">
AR p. 86, Independent scrutineers are appointed to review the electronic poll voting system and proxy verification process
during the general meetings</t>
        </r>
      </text>
    </comment>
    <comment ref="DT93" authorId="0" shapeId="0" xr:uid="{79EEFE4B-ADE4-4D58-8D4F-CCCC7D70F3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31, https://www.wingtaiasia.com.sg/uploadfiles/WTHAR2020.pdf</t>
        </r>
      </text>
    </comment>
    <comment ref="DU93" authorId="0" shapeId="0" xr:uid="{0E7D7FDD-93C6-4247-BFE1-521F35DFCF96}">
      <text>
        <r>
          <rPr>
            <b/>
            <sz val="9"/>
            <color indexed="81"/>
            <rFont val="Tahoma"/>
            <family val="2"/>
          </rPr>
          <t>Author:</t>
        </r>
        <r>
          <rPr>
            <sz val="9"/>
            <color indexed="81"/>
            <rFont val="Tahoma"/>
            <family val="2"/>
          </rPr>
          <t xml:space="preserve">
AR pg.38</t>
        </r>
      </text>
    </comment>
    <comment ref="DV93" authorId="0" shapeId="0" xr:uid="{7D0CBF7A-3E2C-46A4-8EC2-E8B8CBB4068F}">
      <text>
        <r>
          <rPr>
            <b/>
            <sz val="9"/>
            <color indexed="81"/>
            <rFont val="Tahoma"/>
            <family val="2"/>
          </rPr>
          <t>Author:</t>
        </r>
        <r>
          <rPr>
            <sz val="9"/>
            <color indexed="81"/>
            <rFont val="Tahoma"/>
            <family val="2"/>
          </rPr>
          <t xml:space="preserve">
AR pg.54
</t>
        </r>
      </text>
    </comment>
    <comment ref="DX93" authorId="0" shapeId="0" xr:uid="{E0AAE76B-A088-41F1-813B-9840A4A8A7B4}">
      <text>
        <r>
          <rPr>
            <b/>
            <sz val="9"/>
            <color indexed="81"/>
            <rFont val="Tahoma"/>
            <family val="2"/>
          </rPr>
          <t>Author:</t>
        </r>
        <r>
          <rPr>
            <sz val="9"/>
            <color indexed="81"/>
            <rFont val="Tahoma"/>
            <family val="2"/>
          </rPr>
          <t xml:space="preserve">
AR pg.68</t>
        </r>
      </text>
    </comment>
    <comment ref="DY93" authorId="0" shapeId="0" xr:uid="{FA44BB73-9107-4D2E-B630-0F1A6413DF9D}">
      <text>
        <r>
          <rPr>
            <b/>
            <sz val="9"/>
            <color indexed="81"/>
            <rFont val="Tahoma"/>
            <family val="2"/>
          </rPr>
          <t>Author:</t>
        </r>
        <r>
          <rPr>
            <sz val="9"/>
            <color indexed="81"/>
            <rFont val="Tahoma"/>
            <family val="2"/>
          </rPr>
          <t xml:space="preserve">
AR 37</t>
        </r>
      </text>
    </comment>
    <comment ref="DZ93" authorId="0" shapeId="0" xr:uid="{EC3C2910-3FCC-4652-8FC1-F258CD11DF05}">
      <text>
        <r>
          <rPr>
            <b/>
            <sz val="9"/>
            <color indexed="81"/>
            <rFont val="Tahoma"/>
            <family val="2"/>
          </rPr>
          <t>Author:</t>
        </r>
        <r>
          <rPr>
            <sz val="9"/>
            <color indexed="81"/>
            <rFont val="Tahoma"/>
            <family val="2"/>
          </rPr>
          <t xml:space="preserve">
AR pg.81</t>
        </r>
      </text>
    </comment>
    <comment ref="EA93" authorId="0" shapeId="0" xr:uid="{E8B3BCC4-A794-4CEC-8FD6-EAA9A881099E}">
      <text>
        <r>
          <rPr>
            <b/>
            <sz val="9"/>
            <color indexed="81"/>
            <rFont val="Tahoma"/>
            <family val="2"/>
          </rPr>
          <t>Author:</t>
        </r>
        <r>
          <rPr>
            <sz val="9"/>
            <color indexed="81"/>
            <rFont val="Tahoma"/>
            <family val="2"/>
          </rPr>
          <t xml:space="preserve">
AR 41</t>
        </r>
      </text>
    </comment>
    <comment ref="EB93" authorId="0" shapeId="0" xr:uid="{DF77D1BE-727F-4825-AA55-27318A24BA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EC93" authorId="0" shapeId="0" xr:uid="{57D70683-3DB8-4224-A5D7-3D166C1733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
        </r>
      </text>
    </comment>
    <comment ref="ED93" authorId="0" shapeId="0" xr:uid="{61B1E56E-50BF-4E3A-BFB7-60675504B2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p.6</t>
        </r>
      </text>
    </comment>
    <comment ref="E94" authorId="0" shapeId="0" xr:uid="{4C2441BE-180A-4A6F-B4A3-4727B4A68D6B}">
      <text>
        <r>
          <rPr>
            <b/>
            <sz val="9"/>
            <color indexed="81"/>
            <rFont val="Tahoma"/>
            <family val="2"/>
          </rPr>
          <t>Author:</t>
        </r>
        <r>
          <rPr>
            <sz val="9"/>
            <color indexed="81"/>
            <rFont val="Tahoma"/>
            <family val="2"/>
          </rPr>
          <t xml:space="preserve">
AR pg.28</t>
        </r>
      </text>
    </comment>
    <comment ref="F94" authorId="0" shapeId="0" xr:uid="{C75D6D3E-F105-4659-A0DD-1D7239F04331}">
      <text>
        <r>
          <rPr>
            <b/>
            <sz val="9"/>
            <color indexed="81"/>
            <rFont val="Tahoma"/>
            <family val="2"/>
          </rPr>
          <t>Author:</t>
        </r>
        <r>
          <rPr>
            <sz val="9"/>
            <color indexed="81"/>
            <rFont val="Tahoma"/>
            <family val="2"/>
          </rPr>
          <t xml:space="preserve">
AR pg.40</t>
        </r>
      </text>
    </comment>
    <comment ref="G94" authorId="0" shapeId="0" xr:uid="{8C216436-2F21-4F1B-BC7D-BFE0CAC98220}">
      <text>
        <r>
          <rPr>
            <b/>
            <sz val="9"/>
            <color indexed="81"/>
            <rFont val="Tahoma"/>
            <family val="2"/>
          </rPr>
          <t>Author:</t>
        </r>
        <r>
          <rPr>
            <sz val="9"/>
            <color indexed="81"/>
            <rFont val="Tahoma"/>
            <family val="2"/>
          </rPr>
          <t xml:space="preserve">
AR pg.30</t>
        </r>
      </text>
    </comment>
    <comment ref="I94" authorId="0" shapeId="0" xr:uid="{27365A10-6B99-4E3A-8AF4-7D51B409B622}">
      <text>
        <r>
          <rPr>
            <b/>
            <sz val="9"/>
            <color indexed="81"/>
            <rFont val="Tahoma"/>
            <family val="2"/>
          </rPr>
          <t>Author:</t>
        </r>
        <r>
          <rPr>
            <sz val="9"/>
            <color indexed="81"/>
            <rFont val="Tahoma"/>
            <family val="2"/>
          </rPr>
          <t xml:space="preserve">
AR pg.72</t>
        </r>
      </text>
    </comment>
    <comment ref="J94" authorId="0" shapeId="0" xr:uid="{800D6004-8FFF-49D1-8401-7A2C8BF532D4}">
      <text>
        <r>
          <rPr>
            <b/>
            <sz val="9"/>
            <color indexed="81"/>
            <rFont val="Tahoma"/>
            <family val="2"/>
          </rPr>
          <t>Author:</t>
        </r>
        <r>
          <rPr>
            <sz val="9"/>
            <color indexed="81"/>
            <rFont val="Tahoma"/>
            <family val="2"/>
          </rPr>
          <t xml:space="preserve">
AR pg.38</t>
        </r>
      </text>
    </comment>
    <comment ref="K94" authorId="0" shapeId="0" xr:uid="{7207EDE4-410D-4872-8055-ECB4D2447611}">
      <text>
        <r>
          <rPr>
            <b/>
            <sz val="9"/>
            <color indexed="81"/>
            <rFont val="Tahoma"/>
            <family val="2"/>
          </rPr>
          <t>Author:</t>
        </r>
        <r>
          <rPr>
            <sz val="9"/>
            <color indexed="81"/>
            <rFont val="Tahoma"/>
            <family val="2"/>
          </rPr>
          <t xml:space="preserve">
AR pg.30</t>
        </r>
      </text>
    </comment>
    <comment ref="M94" authorId="0" shapeId="0" xr:uid="{CFB802E9-6C47-4DDF-A5D3-F7F1E9AE7527}">
      <text>
        <r>
          <rPr>
            <b/>
            <sz val="9"/>
            <color indexed="81"/>
            <rFont val="Tahoma"/>
            <family val="2"/>
          </rPr>
          <t>Author:</t>
        </r>
        <r>
          <rPr>
            <sz val="9"/>
            <color indexed="81"/>
            <rFont val="Tahoma"/>
            <family val="2"/>
          </rPr>
          <t xml:space="preserve">
AR pg.89</t>
        </r>
      </text>
    </comment>
    <comment ref="R94" authorId="0" shapeId="0" xr:uid="{12434687-B720-452E-9291-9310F0BBFB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T94" authorId="0" shapeId="0" xr:uid="{29005902-E78A-4FB9-9708-C7CD8BFF1F34}">
      <text>
        <r>
          <rPr>
            <b/>
            <sz val="9"/>
            <color indexed="81"/>
            <rFont val="Tahoma"/>
            <family val="2"/>
          </rPr>
          <t>Author:</t>
        </r>
        <r>
          <rPr>
            <sz val="9"/>
            <color indexed="81"/>
            <rFont val="Tahoma"/>
            <family val="2"/>
          </rPr>
          <t xml:space="preserve">
AR pg.70</t>
        </r>
      </text>
    </comment>
    <comment ref="U94" authorId="0" shapeId="0" xr:uid="{6BFE8DF6-2B2E-4918-BB1E-E5921F6681EA}">
      <text>
        <r>
          <rPr>
            <b/>
            <sz val="9"/>
            <color indexed="81"/>
            <rFont val="Tahoma"/>
            <family val="2"/>
          </rPr>
          <t>Author:</t>
        </r>
        <r>
          <rPr>
            <sz val="9"/>
            <color indexed="81"/>
            <rFont val="Tahoma"/>
            <family val="2"/>
          </rPr>
          <t xml:space="preserve">
AGM Minutes</t>
        </r>
      </text>
    </comment>
    <comment ref="V94" authorId="0" shapeId="0" xr:uid="{46AE8CB2-19B8-4445-A955-441EADCEE3FB}">
      <text>
        <r>
          <rPr>
            <b/>
            <sz val="9"/>
            <color indexed="81"/>
            <rFont val="Tahoma"/>
            <family val="2"/>
          </rPr>
          <t>Author:</t>
        </r>
        <r>
          <rPr>
            <sz val="9"/>
            <color indexed="81"/>
            <rFont val="Tahoma"/>
            <family val="2"/>
          </rPr>
          <t xml:space="preserve">
AGM Minutes unavailable</t>
        </r>
      </text>
    </comment>
    <comment ref="W94" authorId="0" shapeId="0" xr:uid="{9C621CBB-9C24-4E74-804C-0064708744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X94" authorId="0" shapeId="0" xr:uid="{1A4ACBC7-2477-4200-93AF-F9317B3CE1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Y94" authorId="0" shapeId="0" xr:uid="{13ED5A3A-370B-4830-9582-179CE89CD898}">
      <text>
        <r>
          <rPr>
            <b/>
            <sz val="9"/>
            <color indexed="81"/>
            <rFont val="Tahoma"/>
            <family val="2"/>
          </rPr>
          <t>Author:</t>
        </r>
        <r>
          <rPr>
            <sz val="9"/>
            <color indexed="81"/>
            <rFont val="Tahoma"/>
            <family val="2"/>
          </rPr>
          <t xml:space="preserve">
AR p. 75, Shareholders are invited to attend the general meetings to put forth any questions
they may have on the motions to be debated and decided upon</t>
        </r>
      </text>
    </comment>
    <comment ref="Z94" authorId="0" shapeId="0" xr:uid="{94A8870B-C72F-45A4-9717-AEEFDC899D54}">
      <text>
        <r>
          <rPr>
            <b/>
            <sz val="9"/>
            <color indexed="81"/>
            <rFont val="Tahoma"/>
            <family val="2"/>
          </rPr>
          <t>Author:</t>
        </r>
        <r>
          <rPr>
            <sz val="9"/>
            <color indexed="81"/>
            <rFont val="Tahoma"/>
            <family val="2"/>
          </rPr>
          <t xml:space="preserve">
AGM Minutes</t>
        </r>
      </text>
    </comment>
    <comment ref="AA94" authorId="0" shapeId="0" xr:uid="{8F99B79C-20C4-48C2-AF79-7F0C48834DC2}">
      <text>
        <r>
          <rPr>
            <b/>
            <sz val="9"/>
            <color indexed="81"/>
            <rFont val="Tahoma"/>
            <family val="2"/>
          </rPr>
          <t>Author:</t>
        </r>
        <r>
          <rPr>
            <sz val="9"/>
            <color indexed="81"/>
            <rFont val="Tahoma"/>
            <family val="2"/>
          </rPr>
          <t xml:space="preserve">
AGM Minutes</t>
        </r>
      </text>
    </comment>
    <comment ref="AB94" authorId="0" shapeId="0" xr:uid="{8BE2D572-9DED-4DAD-8B2F-2AFF87EA30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C94" authorId="0" shapeId="0" xr:uid="{018FB5A7-B255-4422-B6F7-BE5D455288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
Mentions that shareholders can ask questions freely in AR.
AGM Minutes not available.</t>
        </r>
      </text>
    </comment>
    <comment ref="AD94" authorId="0" shapeId="0" xr:uid="{C82839C4-4B4C-48D2-9ECE-6423816AA22F}">
      <text>
        <r>
          <rPr>
            <b/>
            <sz val="9"/>
            <color indexed="81"/>
            <rFont val="Tahoma"/>
            <family val="2"/>
          </rPr>
          <t>Author:</t>
        </r>
        <r>
          <rPr>
            <sz val="9"/>
            <color indexed="81"/>
            <rFont val="Tahoma"/>
            <family val="2"/>
          </rPr>
          <t xml:space="preserve">
https://links.sgx.com/FileOpen/062a_20210421_ResponsesToRelevantAndSubstantialQuestions.ashx?App=Announcement&amp;FileID=661855</t>
        </r>
      </text>
    </comment>
    <comment ref="AE94" authorId="0" shapeId="0" xr:uid="{FA820C34-5FBC-4679-898E-E4A619310A93}">
      <text>
        <r>
          <rPr>
            <b/>
            <sz val="9"/>
            <color indexed="81"/>
            <rFont val="Tahoma"/>
            <family val="2"/>
          </rPr>
          <t>Author:</t>
        </r>
        <r>
          <rPr>
            <sz val="9"/>
            <color indexed="81"/>
            <rFont val="Tahoma"/>
            <family val="2"/>
          </rPr>
          <t xml:space="preserve">
https://links.sgx.com/FileOpen/GAR-2021%20AM%20-%20Minutes.ashx?App=Announcement&amp;FileID=667666</t>
        </r>
      </text>
    </comment>
    <comment ref="AF94" authorId="0" shapeId="0" xr:uid="{4C272C6C-3323-4E2C-83B8-F9D9874092E7}">
      <text>
        <r>
          <rPr>
            <b/>
            <sz val="9"/>
            <color indexed="81"/>
            <rFont val="Tahoma"/>
            <family val="2"/>
          </rPr>
          <t>Author:</t>
        </r>
        <r>
          <rPr>
            <sz val="9"/>
            <color indexed="81"/>
            <rFont val="Tahoma"/>
            <family val="2"/>
          </rPr>
          <t xml:space="preserve">
submit before AGM not Live</t>
        </r>
      </text>
    </comment>
    <comment ref="AG94" authorId="0" shapeId="0" xr:uid="{8C6D8B73-9F38-4FF3-AA23-60FA15206E21}">
      <text>
        <r>
          <rPr>
            <b/>
            <sz val="9"/>
            <color indexed="81"/>
            <rFont val="Tahoma"/>
            <family val="2"/>
          </rPr>
          <t>Author:</t>
        </r>
        <r>
          <rPr>
            <sz val="9"/>
            <color indexed="81"/>
            <rFont val="Tahoma"/>
            <family val="2"/>
          </rPr>
          <t xml:space="preserve">
AR pg.53</t>
        </r>
      </text>
    </comment>
    <comment ref="AH94" authorId="0" shapeId="0" xr:uid="{81B8F487-4977-4E94-A026-9D7F82507E85}">
      <text>
        <r>
          <rPr>
            <b/>
            <sz val="9"/>
            <color indexed="81"/>
            <rFont val="Tahoma"/>
            <family val="2"/>
          </rPr>
          <t>Author:</t>
        </r>
        <r>
          <rPr>
            <sz val="9"/>
            <color indexed="81"/>
            <rFont val="Tahoma"/>
            <family val="2"/>
          </rPr>
          <t xml:space="preserve">
AR pg.31</t>
        </r>
      </text>
    </comment>
    <comment ref="AI94" authorId="0" shapeId="0" xr:uid="{6B60B959-3888-4A6A-9FFE-05FE1AAA37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https://links.sgx.com/FileOpen/IFAR-AGM%20Results-28%20Apr%202021.ashx?App=Announcement&amp;FileID=663512
pg 4</t>
        </r>
      </text>
    </comment>
    <comment ref="AJ94" authorId="0" shapeId="0" xr:uid="{572FC1DB-C871-41C6-B55D-B9F4036908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K94" authorId="0" shapeId="0" xr:uid="{1E3339FB-AA72-4E4F-AB24-9CC263B4FD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L94" authorId="0" shapeId="0" xr:uid="{4F824AC7-41CF-4238-BF38-DA6ACFE1BEA4}">
      <text>
        <r>
          <rPr>
            <b/>
            <sz val="9"/>
            <color indexed="81"/>
            <rFont val="Tahoma"/>
            <family val="2"/>
          </rPr>
          <t>Author:</t>
        </r>
        <r>
          <rPr>
            <sz val="9"/>
            <color indexed="81"/>
            <rFont val="Tahoma"/>
            <family val="2"/>
          </rPr>
          <t xml:space="preserve">
submitted prior</t>
        </r>
      </text>
    </comment>
    <comment ref="AM94" authorId="0" shapeId="0" xr:uid="{C40994DB-1D27-4DCC-AE55-AE162854C560}">
      <text>
        <r>
          <rPr>
            <b/>
            <sz val="9"/>
            <color indexed="81"/>
            <rFont val="Tahoma"/>
            <family val="2"/>
          </rPr>
          <t>Author:</t>
        </r>
        <r>
          <rPr>
            <sz val="9"/>
            <color indexed="81"/>
            <rFont val="Tahoma"/>
            <family val="2"/>
          </rPr>
          <t xml:space="preserve">
AR pg.68</t>
        </r>
      </text>
    </comment>
    <comment ref="AN94" authorId="0" shapeId="0" xr:uid="{85A25377-B3C8-4046-9F03-EAFF24727A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P.134</t>
        </r>
      </text>
    </comment>
    <comment ref="AO94" authorId="0" shapeId="0" xr:uid="{6FC56EEE-FD93-4BB5-9BF3-E84C91D68117}">
      <text>
        <r>
          <rPr>
            <b/>
            <sz val="9"/>
            <color indexed="81"/>
            <rFont val="Tahoma"/>
            <family val="2"/>
          </rPr>
          <t>Author:</t>
        </r>
        <r>
          <rPr>
            <sz val="9"/>
            <color indexed="81"/>
            <rFont val="Tahoma"/>
            <family val="2"/>
          </rPr>
          <t xml:space="preserve">
AR, pg 52, "The Board views the AGM as the principal forum for dialogue with shareholders, being an opportunity for
shareholders to raise issues pertaining to the resolutions tabled for approval and/or ask the directors or the
Management questions regarding the Company and its operations. The Company prepares minutes of general
meetings, which are made available to shareholders upon their request"</t>
        </r>
      </text>
    </comment>
    <comment ref="AP94" authorId="0" shapeId="0" xr:uid="{CA42B0F0-7602-4911-A778-FB46A4BF20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Q94" authorId="0" shapeId="0" xr:uid="{5BE1E027-4179-4574-A24E-E7D6E6A89D47}">
      <text>
        <r>
          <rPr>
            <b/>
            <sz val="9"/>
            <color indexed="81"/>
            <rFont val="Tahoma"/>
            <family val="2"/>
          </rPr>
          <t>Author:</t>
        </r>
        <r>
          <rPr>
            <sz val="9"/>
            <color indexed="81"/>
            <rFont val="Tahoma"/>
            <family val="2"/>
          </rPr>
          <t xml:space="preserve">
Minutes of AGM, p. 8</t>
        </r>
      </text>
    </comment>
    <comment ref="AR94" authorId="0" shapeId="0" xr:uid="{7794B11A-A3F9-4C4E-82B4-A0E005CFD579}">
      <text>
        <r>
          <rPr>
            <b/>
            <sz val="9"/>
            <color indexed="81"/>
            <rFont val="Tahoma"/>
            <family val="2"/>
          </rPr>
          <t>Author:</t>
        </r>
        <r>
          <rPr>
            <sz val="9"/>
            <color indexed="81"/>
            <rFont val="Tahoma"/>
            <family val="2"/>
          </rPr>
          <t xml:space="preserve">
https://links.sgx.com/FileOpen/NetPacific-Ann-Responses_to_questions_from_SIAS.ashx?App=Announcement&amp;FileID=663196</t>
        </r>
      </text>
    </comment>
    <comment ref="AS94" authorId="0" shapeId="0" xr:uid="{EF9AFC8F-0CF3-46B6-B4A2-3A7D8456D932}">
      <text>
        <r>
          <rPr>
            <b/>
            <sz val="9"/>
            <color indexed="81"/>
            <rFont val="Tahoma"/>
            <family val="2"/>
          </rPr>
          <t>Author:</t>
        </r>
        <r>
          <rPr>
            <sz val="9"/>
            <color indexed="81"/>
            <rFont val="Tahoma"/>
            <family val="2"/>
          </rPr>
          <t xml:space="preserve">
AR, pg 33, "The minutes record substantial and relevant comments or queries from shareholders relating to the
agenda of the general meeting, and responses from the Board and Management."</t>
        </r>
      </text>
    </comment>
    <comment ref="AT94" authorId="0" shapeId="0" xr:uid="{008D90D0-84B2-4584-A4C2-5772D4847B29}">
      <text>
        <r>
          <rPr>
            <b/>
            <sz val="9"/>
            <color indexed="81"/>
            <rFont val="Tahoma"/>
            <family val="2"/>
          </rPr>
          <t>Author:</t>
        </r>
        <r>
          <rPr>
            <sz val="9"/>
            <color indexed="81"/>
            <rFont val="Tahoma"/>
            <family val="2"/>
          </rPr>
          <t xml:space="preserve">
AR, governance report, pg 39</t>
        </r>
      </text>
    </comment>
    <comment ref="AU94" authorId="0" shapeId="0" xr:uid="{902C055F-2CB7-46E3-BD8F-4DDA75096B9A}">
      <text>
        <r>
          <rPr>
            <b/>
            <sz val="9"/>
            <color indexed="81"/>
            <rFont val="Tahoma"/>
            <family val="2"/>
          </rPr>
          <t>Author:</t>
        </r>
        <r>
          <rPr>
            <sz val="9"/>
            <color indexed="81"/>
            <rFont val="Tahoma"/>
            <family val="2"/>
          </rPr>
          <t xml:space="preserve">
https://links.sgx.com/FileOpen/PIL%20-%20Substantial%20Relevant%20Questions_Final.ashx?App=Announcement&amp;FileID=613093</t>
        </r>
      </text>
    </comment>
    <comment ref="AV94" authorId="0" shapeId="0" xr:uid="{1087CBD3-3268-49CA-B2AF-0CC27077D83A}">
      <text>
        <r>
          <rPr>
            <b/>
            <sz val="9"/>
            <color indexed="81"/>
            <rFont val="Tahoma"/>
            <family val="2"/>
          </rPr>
          <t>Author:</t>
        </r>
        <r>
          <rPr>
            <sz val="9"/>
            <color indexed="81"/>
            <rFont val="Tahoma"/>
            <family val="2"/>
          </rPr>
          <t xml:space="preserve">
AGM minutes</t>
        </r>
      </text>
    </comment>
    <comment ref="AW94" authorId="0" shapeId="0" xr:uid="{8C90070E-E563-4385-97D8-13C16CAF97BA}">
      <text>
        <r>
          <rPr>
            <b/>
            <sz val="9"/>
            <color indexed="81"/>
            <rFont val="Tahoma"/>
            <family val="2"/>
          </rPr>
          <t>Author:</t>
        </r>
        <r>
          <rPr>
            <sz val="9"/>
            <color indexed="81"/>
            <rFont val="Tahoma"/>
            <family val="2"/>
          </rPr>
          <t xml:space="preserve">
Minutes referenced the SGX Net announcement posted on 26 May 2020</t>
        </r>
      </text>
    </comment>
    <comment ref="AX94" authorId="0" shapeId="0" xr:uid="{CB96C981-EA7F-4FC6-A79F-96F558AF23C4}">
      <text>
        <r>
          <rPr>
            <b/>
            <sz val="9"/>
            <color indexed="81"/>
            <rFont val="Tahoma"/>
            <family val="2"/>
          </rPr>
          <t>Author:</t>
        </r>
        <r>
          <rPr>
            <sz val="9"/>
            <color indexed="81"/>
            <rFont val="Tahoma"/>
            <family val="2"/>
          </rPr>
          <t xml:space="preserve">
https://links.sgx.com/FileOpen/PropNex%20-%20SIAS%20%20AGM%20Questions%20-FINAL.ashx?App=Announcement&amp;FileID=620469</t>
        </r>
      </text>
    </comment>
    <comment ref="AY94" authorId="0" shapeId="0" xr:uid="{FF825C86-53E6-468F-B2E1-966398ADF82A}">
      <text>
        <r>
          <rPr>
            <b/>
            <sz val="9"/>
            <color indexed="81"/>
            <rFont val="Tahoma"/>
            <family val="2"/>
          </rPr>
          <t>Author:</t>
        </r>
        <r>
          <rPr>
            <sz val="9"/>
            <color indexed="81"/>
            <rFont val="Tahoma"/>
            <family val="2"/>
          </rPr>
          <t xml:space="preserve">
AR, p. 63</t>
        </r>
      </text>
    </comment>
    <comment ref="AZ94" authorId="0" shapeId="0" xr:uid="{62D81FD5-5E29-4978-B603-53ED0172DEFC}">
      <text>
        <r>
          <rPr>
            <b/>
            <sz val="9"/>
            <color indexed="81"/>
            <rFont val="Tahoma"/>
            <family val="2"/>
          </rPr>
          <t>Author:</t>
        </r>
        <r>
          <rPr>
            <sz val="9"/>
            <color indexed="81"/>
            <rFont val="Tahoma"/>
            <family val="2"/>
          </rPr>
          <t xml:space="preserve">
Minutes of AGM, p. 1</t>
        </r>
      </text>
    </comment>
    <comment ref="BB94" authorId="0" shapeId="0" xr:uid="{8B856EC5-7E7F-48AD-8D6E-45E82599B5DA}">
      <text>
        <r>
          <rPr>
            <b/>
            <sz val="9"/>
            <color indexed="81"/>
            <rFont val="Tahoma"/>
            <family val="2"/>
          </rPr>
          <t>Author:</t>
        </r>
        <r>
          <rPr>
            <sz val="9"/>
            <color indexed="81"/>
            <rFont val="Tahoma"/>
            <family val="2"/>
          </rPr>
          <t xml:space="preserve">
AR, pg 40, "After a general meeting, the Company Secretary prepares minutes of general meetings that include
substantial and relevant comments or queries from shareholders relating to the agenda of the meetings,
and responses from the Board and the Management. Once approved by the Board, these minutes are
made available to shareholders upon their written request."</t>
        </r>
      </text>
    </comment>
    <comment ref="BC94" authorId="0" shapeId="0" xr:uid="{60C803B1-2DD5-4838-97A3-390A83A3D59D}">
      <text>
        <r>
          <rPr>
            <b/>
            <sz val="9"/>
            <color indexed="81"/>
            <rFont val="Tahoma"/>
            <family val="2"/>
          </rPr>
          <t>Author:</t>
        </r>
        <r>
          <rPr>
            <sz val="9"/>
            <color indexed="81"/>
            <rFont val="Tahoma"/>
            <family val="2"/>
          </rPr>
          <t xml:space="preserve">
Minutes of AGM, p. 2</t>
        </r>
      </text>
    </comment>
    <comment ref="BD94" authorId="0" shapeId="0" xr:uid="{2BABBBAB-791D-441D-A26C-9497D225DC20}">
      <text>
        <r>
          <rPr>
            <b/>
            <sz val="9"/>
            <color indexed="81"/>
            <rFont val="Tahoma"/>
            <family val="2"/>
          </rPr>
          <t>Author:</t>
        </r>
        <r>
          <rPr>
            <sz val="9"/>
            <color indexed="81"/>
            <rFont val="Tahoma"/>
            <family val="2"/>
          </rPr>
          <t xml:space="preserve">
Minutes of AGM, p. 2</t>
        </r>
      </text>
    </comment>
    <comment ref="BE94" authorId="0" shapeId="0" xr:uid="{9D64A95F-1901-407D-B879-8949B25B50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2 "The Chairman informed that based on the information provided in the Notice of this AGM
and the accompanying announcement dated 13 April 2021, shareholders will not be able to ask questions at the live webcast AGM. As at the cut-off date for submission of questions,
there is no question received by the Company prior to the AGM."</t>
        </r>
      </text>
    </comment>
    <comment ref="BF94" authorId="0" shapeId="0" xr:uid="{19BE1F74-0274-490F-9BE5-1C67730900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mintues pg 2 The Chairman informed that there were no questions received by the Company from
shareholders that were substantial and relevant to the business of the AGM, as at the cut-off
time, being 2:00 p.m. on 24 April 2021.</t>
        </r>
      </text>
    </comment>
    <comment ref="BG94" authorId="0" shapeId="0" xr:uid="{7FD1858F-C1AF-4678-926A-D94B7C780609}">
      <text>
        <r>
          <rPr>
            <b/>
            <sz val="9"/>
            <color indexed="81"/>
            <rFont val="Tahoma"/>
            <family val="2"/>
          </rPr>
          <t>Author:</t>
        </r>
        <r>
          <rPr>
            <sz val="9"/>
            <color indexed="81"/>
            <rFont val="Tahoma"/>
            <family val="2"/>
          </rPr>
          <t xml:space="preserve">
Minutes of AGM p. 2, The Company made an announcement on 19 April 2021 on the responses to all questions received
and were addressed by the management team which includes the Chairmen, Mr David Todd
Dollinger, Mr Stephen Louis Rhodes, and by Chief Financial Officer (“CFO”), Mr Haim Brosh. The
responses to the questions which were received are found below under Question and Answer
Session.</t>
        </r>
      </text>
    </comment>
    <comment ref="BH94" authorId="0" shapeId="0" xr:uid="{A89FCF34-193F-4E4E-A3EA-E77590BA87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https://links.sgx.com/1.0.0/corporate-announcements/KAKCQD50OULAWS73/547f0d89454717a822d627dd7589a0e50a8fefa1837ca1abc3942ec9e8572121</t>
        </r>
      </text>
    </comment>
    <comment ref="BI94" authorId="0" shapeId="0" xr:uid="{B7CA204C-78BB-45D4-AB3F-C8AD00278F48}">
      <text>
        <r>
          <rPr>
            <b/>
            <sz val="9"/>
            <color indexed="81"/>
            <rFont val="Tahoma"/>
            <family val="2"/>
          </rPr>
          <t>Author:</t>
        </r>
        <r>
          <rPr>
            <sz val="9"/>
            <color indexed="81"/>
            <rFont val="Tahoma"/>
            <family val="2"/>
          </rPr>
          <t xml:space="preserve">
AR p. 54, The company’s investor relations policy sets out the mechanism through which shareholders may
contact the company with questions and through which the company may respond to such questions.
</t>
        </r>
      </text>
    </comment>
    <comment ref="BJ94" authorId="0" shapeId="0" xr:uid="{1C987AB3-A0D7-4C98-BE74-30AC06711C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4" authorId="0" shapeId="0" xr:uid="{D9FAB143-BF1E-4BB2-BD47-3742064C0B76}">
      <text>
        <r>
          <rPr>
            <b/>
            <sz val="9"/>
            <color indexed="81"/>
            <rFont val="Tahoma"/>
            <family val="2"/>
          </rPr>
          <t>Author:</t>
        </r>
        <r>
          <rPr>
            <sz val="9"/>
            <color indexed="81"/>
            <rFont val="Tahoma"/>
            <family val="2"/>
          </rPr>
          <t xml:space="preserve">
Minutes of AGM, p. 2</t>
        </r>
      </text>
    </comment>
    <comment ref="BL94" authorId="0" shapeId="0" xr:uid="{17822243-E38B-4B82-8EDA-F03F7D3490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4" authorId="0" shapeId="0" xr:uid="{E31140A5-70A8-42C3-BE44-9DCD5CDAE2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Chairman highlighted to the shareholders that as mentioned in the Company’s SGX
announcement of 3 August 2020, shareholders would not be able to ask questions or 
Boustead Projects Limited - Minutes of Annual General Meeting held on 25 August 2020 Page 2 of 9
vote during the Meeting and he had been appointed as proxy by the shareholders to vote
on their behalf in accordance with their instructions
Minutes to AGM p1-2</t>
        </r>
      </text>
    </comment>
    <comment ref="BQ94" authorId="0" shapeId="0" xr:uid="{56E901AA-42B6-4448-8773-BAC9C84DAB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Chairman had been informed by the management team that the Company had not received any
questions from shareholders as of the cut-off date and time
Minutes to AGM p1</t>
        </r>
      </text>
    </comment>
    <comment ref="BV94" authorId="0" shapeId="0" xr:uid="{1C349686-076E-4EC7-B0CD-A9BEA5AC24F5}">
      <text>
        <r>
          <rPr>
            <b/>
            <sz val="9"/>
            <color indexed="81"/>
            <rFont val="Tahoma"/>
            <family val="2"/>
          </rPr>
          <t>Author:</t>
        </r>
        <r>
          <rPr>
            <sz val="9"/>
            <color indexed="81"/>
            <rFont val="Tahoma"/>
            <family val="2"/>
          </rPr>
          <t xml:space="preserve">
https://www.civmec.com.au/images/201119_-_Signed_-_Minutes_of_AGM_30.10.20.pdf</t>
        </r>
      </text>
    </comment>
    <comment ref="BX94" authorId="0" shapeId="0" xr:uid="{330E779F-7CDD-4E27-9927-E1C2290792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p.07;
Questions have to be submitted prior to the AGM.
Q&amp;A prior to AGM,
https://www.delmontepacific.com/hubfs/pdf/AGM%20and%20GM%20QnA_FINAL.pdf</t>
        </r>
      </text>
    </comment>
    <comment ref="BY94" authorId="0" shapeId="0" xr:uid="{A1F8FF84-8171-4F26-ABF9-63E8D5AB08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BZ94" authorId="0" shapeId="0" xr:uid="{035FC49F-5BA4-4859-9172-19D85899D5ED}">
      <text>
        <r>
          <rPr>
            <b/>
            <sz val="9"/>
            <color indexed="81"/>
            <rFont val="Tahoma"/>
            <family val="2"/>
          </rPr>
          <t>Author:</t>
        </r>
        <r>
          <rPr>
            <sz val="9"/>
            <color indexed="81"/>
            <rFont val="Tahoma"/>
            <family val="2"/>
          </rPr>
          <t xml:space="preserve">
AGM Minutes</t>
        </r>
      </text>
    </comment>
    <comment ref="CA94" authorId="0" shapeId="0" xr:uid="{D0D1D630-2524-47E3-A55C-727B112FB92F}">
      <text>
        <r>
          <rPr>
            <b/>
            <sz val="9"/>
            <color indexed="81"/>
            <rFont val="Tahoma"/>
            <family val="2"/>
          </rPr>
          <t>Author:</t>
        </r>
        <r>
          <rPr>
            <sz val="9"/>
            <color indexed="81"/>
            <rFont val="Tahoma"/>
            <family val="2"/>
          </rPr>
          <t xml:space="preserve">
AGM Minutes</t>
        </r>
      </text>
    </comment>
    <comment ref="CB94" authorId="0" shapeId="0" xr:uid="{EF48E93F-D772-4BDC-B2E2-58604B2DEAEE}">
      <text>
        <r>
          <rPr>
            <b/>
            <sz val="9"/>
            <color indexed="81"/>
            <rFont val="Tahoma"/>
            <family val="2"/>
          </rPr>
          <t>Author:</t>
        </r>
        <r>
          <rPr>
            <sz val="9"/>
            <color indexed="81"/>
            <rFont val="Tahoma"/>
            <family val="2"/>
          </rPr>
          <t xml:space="preserve">
AR pg.210</t>
        </r>
      </text>
    </comment>
    <comment ref="CC94" authorId="0" shapeId="0" xr:uid="{0936D108-CE8E-4021-B633-6140BF8EB4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D94" authorId="0" shapeId="0" xr:uid="{37C5C71E-2C16-4E64-823B-240DFE8BD3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E94" authorId="0" shapeId="0" xr:uid="{BFE35272-11B4-446D-A1A7-CE8D6F816C06}">
      <text>
        <r>
          <rPr>
            <b/>
            <sz val="9"/>
            <color indexed="81"/>
            <rFont val="Tahoma"/>
            <family val="2"/>
          </rPr>
          <t>Author:</t>
        </r>
        <r>
          <rPr>
            <sz val="9"/>
            <color indexed="81"/>
            <rFont val="Tahoma"/>
            <family val="2"/>
          </rPr>
          <t xml:space="preserve">
AGM Minutes are unavailable</t>
        </r>
      </text>
    </comment>
    <comment ref="CF94" authorId="0" shapeId="0" xr:uid="{5E9E4364-197E-4268-BC66-1398A5108B53}">
      <text>
        <r>
          <rPr>
            <b/>
            <sz val="9"/>
            <color indexed="81"/>
            <rFont val="Tahoma"/>
            <family val="2"/>
          </rPr>
          <t>Author:</t>
        </r>
        <r>
          <rPr>
            <sz val="9"/>
            <color indexed="81"/>
            <rFont val="Tahoma"/>
            <family val="2"/>
          </rPr>
          <t xml:space="preserve">
by submission </t>
        </r>
      </text>
    </comment>
    <comment ref="CG94" authorId="0" shapeId="0" xr:uid="{8BC45F41-8B8C-453A-B9C1-7B43B5CB6120}">
      <text>
        <r>
          <rPr>
            <b/>
            <sz val="9"/>
            <color indexed="81"/>
            <rFont val="Tahoma"/>
            <family val="2"/>
          </rPr>
          <t>Author:</t>
        </r>
        <r>
          <rPr>
            <sz val="9"/>
            <color indexed="81"/>
            <rFont val="Tahoma"/>
            <family val="2"/>
          </rPr>
          <t xml:space="preserve">
AGM Minutes</t>
        </r>
      </text>
    </comment>
    <comment ref="CH94" authorId="0" shapeId="0" xr:uid="{D2FAEDCE-17D7-4560-AAB2-C39CD381ED97}">
      <text>
        <r>
          <rPr>
            <b/>
            <sz val="9"/>
            <color indexed="81"/>
            <rFont val="Tahoma"/>
            <family val="2"/>
          </rPr>
          <t>Author:</t>
        </r>
        <r>
          <rPr>
            <sz val="9"/>
            <color indexed="81"/>
            <rFont val="Tahoma"/>
            <family val="2"/>
          </rPr>
          <t xml:space="preserve">
via sent in qns</t>
        </r>
      </text>
    </comment>
    <comment ref="CI94" authorId="0" shapeId="0" xr:uid="{03E9E0D5-DE01-49D3-944E-6FA6F2A4A903}">
      <text>
        <r>
          <rPr>
            <b/>
            <sz val="9"/>
            <color indexed="81"/>
            <rFont val="Tahoma"/>
            <family val="2"/>
          </rPr>
          <t>Author:</t>
        </r>
        <r>
          <rPr>
            <sz val="9"/>
            <color indexed="81"/>
            <rFont val="Tahoma"/>
            <family val="2"/>
          </rPr>
          <t xml:space="preserve">
AGM Minutes unavailable as AGM has not taken place yet</t>
        </r>
      </text>
    </comment>
    <comment ref="CJ94" authorId="0" shapeId="0" xr:uid="{9AA081A8-592C-4E07-9D5E-EBD742035DF5}">
      <text>
        <r>
          <rPr>
            <b/>
            <sz val="9"/>
            <color indexed="81"/>
            <rFont val="Tahoma"/>
            <family val="2"/>
          </rPr>
          <t>Author:</t>
        </r>
        <r>
          <rPr>
            <sz val="9"/>
            <color indexed="81"/>
            <rFont val="Tahoma"/>
            <family val="2"/>
          </rPr>
          <t xml:space="preserve">
send in qns</t>
        </r>
      </text>
    </comment>
    <comment ref="CK94" authorId="0" shapeId="0" xr:uid="{E83E72F5-061F-48F4-8ED2-68D8C981ADFF}">
      <text>
        <r>
          <rPr>
            <b/>
            <sz val="9"/>
            <color indexed="81"/>
            <rFont val="Tahoma"/>
            <family val="2"/>
          </rPr>
          <t>Author:</t>
        </r>
        <r>
          <rPr>
            <sz val="9"/>
            <color indexed="81"/>
            <rFont val="Tahoma"/>
            <family val="2"/>
          </rPr>
          <t xml:space="preserve">
https://links.sgx.com/FileOpen/HLA%20-%20Response%20to%20Shareholder%20Qns.ashx?App=Announcement&amp;FileID=619452</t>
        </r>
      </text>
    </comment>
    <comment ref="CL94" authorId="0" shapeId="0" xr:uid="{84747781-6D56-448C-8FD1-11A1B4D00F2B}">
      <text>
        <r>
          <rPr>
            <b/>
            <sz val="9"/>
            <color indexed="81"/>
            <rFont val="Tahoma"/>
            <family val="2"/>
          </rPr>
          <t>Author:</t>
        </r>
        <r>
          <rPr>
            <sz val="9"/>
            <color indexed="81"/>
            <rFont val="Tahoma"/>
            <family val="2"/>
          </rPr>
          <t xml:space="preserve">
submitted beforehadn</t>
        </r>
      </text>
    </comment>
    <comment ref="CM94" authorId="0" shapeId="0" xr:uid="{E997C631-68A9-480F-B3A1-9471F30418D5}">
      <text>
        <r>
          <rPr>
            <b/>
            <sz val="9"/>
            <color indexed="81"/>
            <rFont val="Tahoma"/>
            <family val="2"/>
          </rPr>
          <t>Author:</t>
        </r>
        <r>
          <rPr>
            <sz val="9"/>
            <color indexed="81"/>
            <rFont val="Tahoma"/>
            <family val="2"/>
          </rPr>
          <t xml:space="preserve">
submit in advance</t>
        </r>
      </text>
    </comment>
    <comment ref="CN94" authorId="0" shapeId="0" xr:uid="{C8497599-76F2-4999-82FB-1CAC238878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CO94" authorId="0" shapeId="0" xr:uid="{3C02819B-6346-40E2-B7A1-407D4AFAEF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p.2</t>
        </r>
      </text>
    </comment>
    <comment ref="CP94" authorId="0" shapeId="0" xr:uid="{6ABC3B39-E0D1-4BE3-8A85-4AB5F87086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Q94" authorId="0" shapeId="0" xr:uid="{64D2B0AE-8337-47AE-905F-8B6943CE1E12}">
      <text>
        <r>
          <rPr>
            <b/>
            <sz val="9"/>
            <color indexed="81"/>
            <rFont val="Tahoma"/>
            <family val="2"/>
          </rPr>
          <t>Author:</t>
        </r>
        <r>
          <rPr>
            <sz val="9"/>
            <color indexed="81"/>
            <rFont val="Tahoma"/>
            <family val="2"/>
          </rPr>
          <t xml:space="preserve">
mins</t>
        </r>
      </text>
    </comment>
    <comment ref="CR94" authorId="0" shapeId="0" xr:uid="{11B8F452-C597-46AC-B785-9CB3ECA22499}">
      <text>
        <r>
          <rPr>
            <b/>
            <sz val="9"/>
            <color indexed="81"/>
            <rFont val="Tahoma"/>
            <family val="2"/>
          </rPr>
          <t>Author:</t>
        </r>
        <r>
          <rPr>
            <sz val="9"/>
            <color indexed="81"/>
            <rFont val="Tahoma"/>
            <family val="2"/>
          </rPr>
          <t xml:space="preserve">
AR (pdf), p. 26
https://links.sgx.com/FileOpen/KOPL%20-%20Response%20to%20questions%20of%20shareholders.ashx?App=Announcement&amp;FileID=636534</t>
        </r>
      </text>
    </comment>
    <comment ref="CS94" authorId="0" shapeId="0" xr:uid="{C4960223-61AB-4480-B877-C174B600CF95}">
      <text>
        <r>
          <rPr>
            <b/>
            <sz val="9"/>
            <color indexed="81"/>
            <rFont val="Tahoma"/>
            <family val="2"/>
          </rPr>
          <t>Author:</t>
        </r>
        <r>
          <rPr>
            <sz val="9"/>
            <color indexed="81"/>
            <rFont val="Tahoma"/>
            <family val="2"/>
          </rPr>
          <t xml:space="preserve">
https://links.sgx.com/FileOpen/Ley%20Choon%20Announcement_SIAS%20Questions.1.ashx?App=Announcement&amp;FileID=640582</t>
        </r>
      </text>
    </comment>
    <comment ref="CU94" authorId="0" shapeId="0" xr:uid="{2B8E2F89-CA47-48EC-8D10-544EB81244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The Company has instead invited shareholders to submit their questions in
advance of the Meeting, but did not received any questions from shareholders.</t>
        </r>
      </text>
    </comment>
    <comment ref="CV94" authorId="0" shapeId="0" xr:uid="{8EFDFF29-24CB-4535-8CDB-1295CB018A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"The Board welcomes questions and comments relating to the Group’s business or performance from shareholders
at AGMs. Shareholders are given the opportunity to air their views and direct questions to the Board on matters
affecting the Group.'</t>
        </r>
      </text>
    </comment>
    <comment ref="CW94" authorId="0" shapeId="0" xr:uid="{CC2CEF81-FBA0-488C-A357-1BBC954E3F9D}">
      <text>
        <r>
          <rPr>
            <b/>
            <sz val="9"/>
            <color indexed="81"/>
            <rFont val="Tahoma"/>
            <family val="2"/>
          </rPr>
          <t>Author:</t>
        </r>
        <r>
          <rPr>
            <sz val="9"/>
            <color indexed="81"/>
            <rFont val="Tahoma"/>
            <family val="2"/>
          </rPr>
          <t xml:space="preserve">
AR pg.25</t>
        </r>
      </text>
    </comment>
    <comment ref="CX94" authorId="0" shapeId="0" xr:uid="{1C3D481A-70B7-433E-A0C3-63CB303BF2CF}">
      <text>
        <r>
          <rPr>
            <b/>
            <sz val="9"/>
            <color indexed="81"/>
            <rFont val="Tahoma"/>
            <family val="2"/>
          </rPr>
          <t>Author:</t>
        </r>
        <r>
          <rPr>
            <sz val="9"/>
            <color indexed="81"/>
            <rFont val="Tahoma"/>
            <family val="2"/>
          </rPr>
          <t xml:space="preserve">
AR, pg 54</t>
        </r>
      </text>
    </comment>
    <comment ref="CY94" authorId="0" shapeId="0" xr:uid="{FBF0A8B6-32AC-4CDD-9A21-523DD7365615}">
      <text>
        <r>
          <rPr>
            <b/>
            <sz val="9"/>
            <color indexed="81"/>
            <rFont val="Tahoma"/>
            <family val="2"/>
          </rPr>
          <t>Author:</t>
        </r>
        <r>
          <rPr>
            <sz val="9"/>
            <color indexed="81"/>
            <rFont val="Tahoma"/>
            <family val="2"/>
          </rPr>
          <t xml:space="preserve">
AGM Notice</t>
        </r>
      </text>
    </comment>
    <comment ref="CZ94" authorId="0" shapeId="0" xr:uid="{A1F1D737-5193-436D-9870-4C4F03A7E323}">
      <text>
        <r>
          <rPr>
            <b/>
            <sz val="9"/>
            <color indexed="81"/>
            <rFont val="Tahoma"/>
            <family val="2"/>
          </rPr>
          <t>Author:</t>
        </r>
        <r>
          <rPr>
            <sz val="9"/>
            <color indexed="81"/>
            <rFont val="Tahoma"/>
            <family val="2"/>
          </rPr>
          <t xml:space="preserve">
Minutes</t>
        </r>
      </text>
    </comment>
    <comment ref="DA94" authorId="0" shapeId="0" xr:uid="{50A94B7C-CEB6-4190-A508-01ACCAE07A85}">
      <text>
        <r>
          <rPr>
            <b/>
            <sz val="9"/>
            <color indexed="81"/>
            <rFont val="Tahoma"/>
            <family val="2"/>
          </rPr>
          <t>Author:</t>
        </r>
        <r>
          <rPr>
            <sz val="9"/>
            <color indexed="81"/>
            <rFont val="Tahoma"/>
            <family val="2"/>
          </rPr>
          <t xml:space="preserve">
https://roxypacific.listedcompany.com/newsroom/20200501_124502_E8Z_TX9RFHH1RACVVCPT.1.pdf</t>
        </r>
      </text>
    </comment>
    <comment ref="DB94" authorId="0" shapeId="0" xr:uid="{1A54B5FE-0994-49EA-9FD6-684A535A9B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Questions were asked and asked through SGX</t>
        </r>
      </text>
    </comment>
    <comment ref="DC94" authorId="0" shapeId="0" xr:uid="{B082A053-0934-4ADE-9531-74AF7A537040}">
      <text>
        <r>
          <rPr>
            <b/>
            <sz val="9"/>
            <color indexed="81"/>
            <rFont val="Tahoma"/>
            <family val="2"/>
          </rPr>
          <t>Author:</t>
        </r>
        <r>
          <rPr>
            <sz val="9"/>
            <color indexed="81"/>
            <rFont val="Tahoma"/>
            <family val="2"/>
          </rPr>
          <t xml:space="preserve">
Minutes of AGM, p. 3</t>
        </r>
      </text>
    </comment>
    <comment ref="DD94" authorId="0" shapeId="0" xr:uid="{08F589C2-20DD-424A-A34E-359CB156A7E6}">
      <text>
        <r>
          <rPr>
            <b/>
            <sz val="9"/>
            <color indexed="81"/>
            <rFont val="Tahoma"/>
            <family val="2"/>
          </rPr>
          <t>Author:</t>
        </r>
        <r>
          <rPr>
            <sz val="9"/>
            <color indexed="81"/>
            <rFont val="Tahoma"/>
            <family val="2"/>
          </rPr>
          <t xml:space="preserve">
AR, p. 67</t>
        </r>
      </text>
    </comment>
    <comment ref="DE94" authorId="0" shapeId="0" xr:uid="{79877685-480F-4C28-9FAB-A411CE22FD0B}">
      <text>
        <r>
          <rPr>
            <b/>
            <sz val="9"/>
            <color indexed="81"/>
            <rFont val="Tahoma"/>
            <family val="2"/>
          </rPr>
          <t>Author:</t>
        </r>
        <r>
          <rPr>
            <sz val="9"/>
            <color indexed="81"/>
            <rFont val="Tahoma"/>
            <family val="2"/>
          </rPr>
          <t xml:space="preserve">
minutes</t>
        </r>
      </text>
    </comment>
    <comment ref="DF94" authorId="0" shapeId="0" xr:uid="{9078F84B-736C-4DC1-94C1-1F1D2CC981E0}">
      <text>
        <r>
          <rPr>
            <b/>
            <sz val="9"/>
            <color indexed="81"/>
            <rFont val="Tahoma"/>
            <family val="2"/>
          </rPr>
          <t>Author:</t>
        </r>
        <r>
          <rPr>
            <sz val="9"/>
            <color indexed="81"/>
            <rFont val="Tahoma"/>
            <family val="2"/>
          </rPr>
          <t xml:space="preserve">
AGM Minutes</t>
        </r>
      </text>
    </comment>
    <comment ref="DG94" authorId="0" shapeId="0" xr:uid="{DF9B0709-EACE-4370-A862-664B6C633460}">
      <text>
        <r>
          <rPr>
            <b/>
            <sz val="9"/>
            <color indexed="81"/>
            <rFont val="Tahoma"/>
            <family val="2"/>
          </rPr>
          <t>Author:</t>
        </r>
        <r>
          <rPr>
            <sz val="9"/>
            <color indexed="81"/>
            <rFont val="Tahoma"/>
            <family val="2"/>
          </rPr>
          <t xml:space="preserve">
Minutes of AGM, p. 4</t>
        </r>
      </text>
    </comment>
    <comment ref="DH94" authorId="0" shapeId="0" xr:uid="{ECC24719-E212-4669-9C3E-8226FBBDC3A9}">
      <text>
        <r>
          <rPr>
            <b/>
            <sz val="9"/>
            <color indexed="81"/>
            <rFont val="Tahoma"/>
            <family val="2"/>
          </rPr>
          <t>Author:</t>
        </r>
        <r>
          <rPr>
            <sz val="9"/>
            <color indexed="81"/>
            <rFont val="Tahoma"/>
            <family val="2"/>
          </rPr>
          <t xml:space="preserve">
AGM Minutes</t>
        </r>
      </text>
    </comment>
    <comment ref="DI94" authorId="0" shapeId="0" xr:uid="{19682843-543A-4A80-8100-570A484B79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DJ94" authorId="0" shapeId="0" xr:uid="{7FF0C60D-15A2-412D-9313-7174591457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4" authorId="0" shapeId="0" xr:uid="{3C4FF149-BAB9-4245-8595-F631E43D237A}">
      <text>
        <r>
          <rPr>
            <b/>
            <sz val="9"/>
            <color indexed="81"/>
            <rFont val="Tahoma"/>
            <family val="2"/>
          </rPr>
          <t>Author:</t>
        </r>
        <r>
          <rPr>
            <sz val="9"/>
            <color indexed="81"/>
            <rFont val="Tahoma"/>
            <family val="2"/>
          </rPr>
          <t xml:space="preserve">
AGM Minutes</t>
        </r>
      </text>
    </comment>
    <comment ref="DL94" authorId="0" shapeId="0" xr:uid="{592F85FC-B1F1-4B89-84A8-817A96F0AE52}">
      <text>
        <r>
          <rPr>
            <b/>
            <sz val="9"/>
            <color indexed="81"/>
            <rFont val="Tahoma"/>
            <family val="2"/>
          </rPr>
          <t>Author:</t>
        </r>
        <r>
          <rPr>
            <sz val="9"/>
            <color indexed="81"/>
            <rFont val="Tahoma"/>
            <family val="2"/>
          </rPr>
          <t xml:space="preserve">
AGM Minutes</t>
        </r>
      </text>
    </comment>
    <comment ref="DM94" authorId="0" shapeId="0" xr:uid="{78FC97F2-ED14-4968-93AE-0D4C3987B666}">
      <text>
        <r>
          <rPr>
            <b/>
            <sz val="9"/>
            <color indexed="81"/>
            <rFont val="Tahoma"/>
            <family val="2"/>
          </rPr>
          <t>Author:</t>
        </r>
        <r>
          <rPr>
            <sz val="9"/>
            <color indexed="81"/>
            <rFont val="Tahoma"/>
            <family val="2"/>
          </rPr>
          <t xml:space="preserve">
Minutes of AGM, p. 2</t>
        </r>
      </text>
    </comment>
    <comment ref="DN94" authorId="0" shapeId="0" xr:uid="{552442CA-6F10-4A3D-B4BF-7877B162B8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
In view of Covid, questions had to be submitted before the meeting,
BUT no questions were submitted</t>
        </r>
      </text>
    </comment>
    <comment ref="DO94" authorId="0" shapeId="0" xr:uid="{551D475E-6B69-4AD5-AAC2-2706FD721FD5}">
      <text>
        <r>
          <rPr>
            <b/>
            <sz val="9"/>
            <color indexed="81"/>
            <rFont val="Tahoma"/>
            <family val="2"/>
          </rPr>
          <t>Author:</t>
        </r>
        <r>
          <rPr>
            <sz val="9"/>
            <color indexed="81"/>
            <rFont val="Tahoma"/>
            <family val="2"/>
          </rPr>
          <t xml:space="preserve">
AR p. 77, Shareholders are invited to raise
questions, express any concerns or give suggestions at the AGM.
Before the voting of each resolution, Shareholders are also given
opportunities to raise queries. </t>
        </r>
      </text>
    </comment>
    <comment ref="DP94" authorId="0" shapeId="0" xr:uid="{B6B10FCB-30CE-49A5-A535-259FB967303A}">
      <text>
        <r>
          <rPr>
            <b/>
            <sz val="9"/>
            <color indexed="81"/>
            <rFont val="Tahoma"/>
            <family val="2"/>
          </rPr>
          <t>Author:</t>
        </r>
        <r>
          <rPr>
            <sz val="9"/>
            <color indexed="81"/>
            <rFont val="Tahoma"/>
            <family val="2"/>
          </rPr>
          <t xml:space="preserve">
Minutes of AGM, p. 2</t>
        </r>
      </text>
    </comment>
    <comment ref="DQ94" authorId="0" shapeId="0" xr:uid="{6AE11CBC-C530-4C9F-B57C-59042AB8CFDA}">
      <text>
        <r>
          <rPr>
            <b/>
            <sz val="9"/>
            <color indexed="81"/>
            <rFont val="Tahoma"/>
            <family val="2"/>
          </rPr>
          <t>Author:</t>
        </r>
        <r>
          <rPr>
            <sz val="9"/>
            <color indexed="81"/>
            <rFont val="Tahoma"/>
            <family val="2"/>
          </rPr>
          <t xml:space="preserve">
AR p. 27, Shareholders who are present at a general meeting are given
adequate time to ask questions relating to the resolutions to
be passed at the meeting and Directors and Management is in
attendance at the meeting. The minutes of general meetings
will be posted on the UOI website. </t>
        </r>
      </text>
    </comment>
    <comment ref="DR94" authorId="0" shapeId="0" xr:uid="{D34C0CE8-7B76-4571-B3CE-3D8A949CE54E}">
      <text>
        <r>
          <rPr>
            <b/>
            <sz val="9"/>
            <color indexed="81"/>
            <rFont val="Tahoma"/>
            <family val="2"/>
          </rPr>
          <t>Author:</t>
        </r>
        <r>
          <rPr>
            <sz val="9"/>
            <color indexed="81"/>
            <rFont val="Tahoma"/>
            <family val="2"/>
          </rPr>
          <t xml:space="preserve">
https://links.sgx.com/FileOpen/UOL_Announcement_Responses_to_shareholders_questions.ashx?App=Announcement&amp;FileID=661827</t>
        </r>
      </text>
    </comment>
    <comment ref="DS94" authorId="0" shapeId="0" xr:uid="{C4DB1499-13D2-45EE-86D9-E4139D9DBBBB}">
      <text>
        <r>
          <rPr>
            <b/>
            <sz val="9"/>
            <color indexed="81"/>
            <rFont val="Tahoma"/>
            <family val="2"/>
          </rPr>
          <t>Author:</t>
        </r>
        <r>
          <rPr>
            <sz val="9"/>
            <color indexed="81"/>
            <rFont val="Tahoma"/>
            <family val="2"/>
          </rPr>
          <t xml:space="preserve">
AR p. 85, The minutes of shareholder meeting records the proceedings as well as relevant questions raised by shareholders
and answers given by the Board.</t>
        </r>
      </text>
    </comment>
    <comment ref="DT94" authorId="0" shapeId="0" xr:uid="{97607E77-2816-4AB4-ADDC-539DE883C7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
https://www.wingtaiasia.com.sg/uploadfiles/news/WTH%20AGM%20Responses%20to%20Questions.pdf</t>
        </r>
      </text>
    </comment>
    <comment ref="DU94" authorId="0" shapeId="0" xr:uid="{A6E576AE-3BDE-4E1A-8E80-08E750CCBA35}">
      <text>
        <r>
          <rPr>
            <b/>
            <sz val="9"/>
            <color indexed="81"/>
            <rFont val="Tahoma"/>
            <family val="2"/>
          </rPr>
          <t>Author:</t>
        </r>
        <r>
          <rPr>
            <sz val="9"/>
            <color indexed="81"/>
            <rFont val="Tahoma"/>
            <family val="2"/>
          </rPr>
          <t xml:space="preserve">
AR pg.38</t>
        </r>
      </text>
    </comment>
    <comment ref="DV94" authorId="0" shapeId="0" xr:uid="{20D3F65C-9533-41A7-BC71-85D0630F2EA2}">
      <text>
        <r>
          <rPr>
            <b/>
            <sz val="9"/>
            <color indexed="81"/>
            <rFont val="Tahoma"/>
            <family val="2"/>
          </rPr>
          <t>Author:</t>
        </r>
        <r>
          <rPr>
            <sz val="9"/>
            <color indexed="81"/>
            <rFont val="Tahoma"/>
            <family val="2"/>
          </rPr>
          <t xml:space="preserve">
AR pg.54
</t>
        </r>
      </text>
    </comment>
    <comment ref="DX94" authorId="0" shapeId="0" xr:uid="{9525D335-E9E0-41FF-8F1A-FADCA1FC8D52}">
      <text>
        <r>
          <rPr>
            <b/>
            <sz val="9"/>
            <color indexed="81"/>
            <rFont val="Tahoma"/>
            <family val="2"/>
          </rPr>
          <t>Author:</t>
        </r>
        <r>
          <rPr>
            <sz val="9"/>
            <color indexed="81"/>
            <rFont val="Tahoma"/>
            <family val="2"/>
          </rPr>
          <t xml:space="preserve">
AR pg.68</t>
        </r>
      </text>
    </comment>
    <comment ref="DY94" authorId="4" shapeId="0" xr:uid="{189CC814-F902-47D9-9983-09CFCD2FADA6}">
      <text>
        <r>
          <rPr>
            <b/>
            <sz val="9"/>
            <color indexed="81"/>
            <rFont val="Tahoma"/>
            <family val="2"/>
          </rPr>
          <t>Chua Cheng Tat:</t>
        </r>
        <r>
          <rPr>
            <sz val="9"/>
            <color indexed="81"/>
            <rFont val="Tahoma"/>
            <family val="2"/>
          </rPr>
          <t xml:space="preserve">
AR pg.37</t>
        </r>
      </text>
    </comment>
    <comment ref="DZ94" authorId="0" shapeId="0" xr:uid="{56EF2CCB-A405-44F7-8CD6-209D23F916E8}">
      <text>
        <r>
          <rPr>
            <b/>
            <sz val="9"/>
            <color indexed="81"/>
            <rFont val="Tahoma"/>
            <family val="2"/>
          </rPr>
          <t>Author:</t>
        </r>
        <r>
          <rPr>
            <sz val="9"/>
            <color indexed="81"/>
            <rFont val="Tahoma"/>
            <family val="2"/>
          </rPr>
          <t xml:space="preserve">
AR pg.81</t>
        </r>
      </text>
    </comment>
    <comment ref="EA94" authorId="0" shapeId="0" xr:uid="{DCAB47D2-931B-4819-8D8E-F1C90427690E}">
      <text>
        <r>
          <rPr>
            <b/>
            <sz val="9"/>
            <color indexed="81"/>
            <rFont val="Tahoma"/>
            <family val="2"/>
          </rPr>
          <t>Author:</t>
        </r>
        <r>
          <rPr>
            <sz val="9"/>
            <color indexed="81"/>
            <rFont val="Tahoma"/>
            <family val="2"/>
          </rPr>
          <t xml:space="preserve">
MINS</t>
        </r>
      </text>
    </comment>
    <comment ref="EB94" authorId="0" shapeId="0" xr:uid="{FB5261DC-2281-44A0-91D5-08DA086085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EC94" authorId="0" shapeId="0" xr:uid="{785736D2-EA0D-45AF-981E-B5C9238341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Questions were asked and asked through SGX</t>
        </r>
      </text>
    </comment>
    <comment ref="ED94" authorId="3" shapeId="0" xr:uid="{93686F79-3189-44F8-A2D5-655AFF9321A5}">
      <text>
        <r>
          <rPr>
            <b/>
            <sz val="9"/>
            <color indexed="81"/>
            <rFont val="Tahoma"/>
            <family val="2"/>
          </rPr>
          <t>Jun Hui:</t>
        </r>
        <r>
          <rPr>
            <sz val="9"/>
            <color indexed="81"/>
            <rFont val="Tahoma"/>
            <family val="2"/>
          </rPr>
          <t xml:space="preserve">
https://links.sgx.com/FileOpen/SAL-AGM-Response%20to%20Questions%20received%20from%20Shareholders.ashx?App=Announcement&amp;FileID=636409</t>
        </r>
      </text>
    </comment>
    <comment ref="E95" authorId="0" shapeId="0" xr:uid="{667145FB-900C-4258-B793-9B4D7585EF3D}">
      <text>
        <r>
          <rPr>
            <b/>
            <sz val="9"/>
            <color indexed="81"/>
            <rFont val="Tahoma"/>
            <family val="2"/>
          </rPr>
          <t>Author:</t>
        </r>
        <r>
          <rPr>
            <sz val="9"/>
            <color indexed="81"/>
            <rFont val="Tahoma"/>
            <family val="2"/>
          </rPr>
          <t xml:space="preserve">
https://links.sgx.com/FileOpen/3Cnergy_20210427_2021_AGM_Results.ashx?App=Announcement&amp;FileID=662993</t>
        </r>
      </text>
    </comment>
    <comment ref="F95" authorId="0" shapeId="0" xr:uid="{9092F867-DB28-4881-8C10-37EF2A0B3F7D}">
      <text>
        <r>
          <rPr>
            <b/>
            <sz val="9"/>
            <color indexed="81"/>
            <rFont val="Tahoma"/>
            <family val="2"/>
          </rPr>
          <t>Author:</t>
        </r>
        <r>
          <rPr>
            <sz val="9"/>
            <color indexed="81"/>
            <rFont val="Tahoma"/>
            <family val="2"/>
          </rPr>
          <t xml:space="preserve">
AR pg.40</t>
        </r>
      </text>
    </comment>
    <comment ref="G95" authorId="0" shapeId="0" xr:uid="{69ED9EFB-A830-4547-BD43-8895AD3EA9B8}">
      <text>
        <r>
          <rPr>
            <b/>
            <sz val="9"/>
            <color indexed="81"/>
            <rFont val="Tahoma"/>
            <family val="2"/>
          </rPr>
          <t>Author:</t>
        </r>
        <r>
          <rPr>
            <sz val="9"/>
            <color indexed="81"/>
            <rFont val="Tahoma"/>
            <family val="2"/>
          </rPr>
          <t xml:space="preserve">
AR pg.30</t>
        </r>
      </text>
    </comment>
    <comment ref="I95" authorId="0" shapeId="0" xr:uid="{7E7AD7BF-A6D6-48EE-9A07-2490BAE0FF56}">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95" authorId="0" shapeId="0" xr:uid="{31017196-5EAD-4620-8C3E-4FCEE5ED5DA4}">
      <text>
        <r>
          <rPr>
            <b/>
            <sz val="9"/>
            <color indexed="81"/>
            <rFont val="Tahoma"/>
            <family val="2"/>
          </rPr>
          <t>Author:</t>
        </r>
        <r>
          <rPr>
            <sz val="9"/>
            <color indexed="81"/>
            <rFont val="Tahoma"/>
            <family val="2"/>
          </rPr>
          <t xml:space="preserve">
https://links.sgx.com/FileOpen/AGM%20Minutes%202021.ashx?App=Announcement&amp;FileID=666139</t>
        </r>
      </text>
    </comment>
    <comment ref="K95" authorId="0" shapeId="0" xr:uid="{A608019D-7C13-461E-89A6-AC2AA7182E88}">
      <text>
        <r>
          <rPr>
            <b/>
            <sz val="9"/>
            <color indexed="81"/>
            <rFont val="Tahoma"/>
            <family val="2"/>
          </rPr>
          <t>Author:</t>
        </r>
        <r>
          <rPr>
            <sz val="9"/>
            <color indexed="81"/>
            <rFont val="Tahoma"/>
            <family val="2"/>
          </rPr>
          <t xml:space="preserve">
AR pg.30</t>
        </r>
      </text>
    </comment>
    <comment ref="M95" authorId="0" shapeId="0" xr:uid="{7EE44990-6D7C-4FBF-9C49-A78154FB6363}">
      <text>
        <r>
          <rPr>
            <b/>
            <sz val="9"/>
            <color indexed="81"/>
            <rFont val="Tahoma"/>
            <family val="2"/>
          </rPr>
          <t>Author:</t>
        </r>
        <r>
          <rPr>
            <sz val="9"/>
            <color indexed="81"/>
            <rFont val="Tahoma"/>
            <family val="2"/>
          </rPr>
          <t xml:space="preserve">
https://investor.banyantree.com/PDF/Newsroom/2021/BTH-Minutes-AGM-2021.pdf</t>
        </r>
      </text>
    </comment>
    <comment ref="R95" authorId="0" shapeId="0" xr:uid="{2CCDBB95-D9E0-4DA2-A610-6F810A1FB6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T95" authorId="0" shapeId="0" xr:uid="{7BE4D4D6-4728-4AAA-9432-1BFBB0549516}">
      <text>
        <r>
          <rPr>
            <b/>
            <sz val="9"/>
            <color indexed="81"/>
            <rFont val="Tahoma"/>
            <family val="2"/>
          </rPr>
          <t>Author:</t>
        </r>
        <r>
          <rPr>
            <sz val="9"/>
            <color indexed="81"/>
            <rFont val="Tahoma"/>
            <family val="2"/>
          </rPr>
          <t xml:space="preserve">
AR pg.70</t>
        </r>
      </text>
    </comment>
    <comment ref="U95" authorId="0" shapeId="0" xr:uid="{85F94FDD-E8AC-4635-BCFC-908AE1F35346}">
      <text>
        <r>
          <rPr>
            <b/>
            <sz val="9"/>
            <color indexed="81"/>
            <rFont val="Tahoma"/>
            <family val="2"/>
          </rPr>
          <t>Author:</t>
        </r>
        <r>
          <rPr>
            <sz val="9"/>
            <color indexed="81"/>
            <rFont val="Tahoma"/>
            <family val="2"/>
          </rPr>
          <t xml:space="preserve">
AGM Minutes</t>
        </r>
      </text>
    </comment>
    <comment ref="V95" authorId="0" shapeId="0" xr:uid="{721E9B89-2ED8-4872-BF13-366D27673A18}">
      <text>
        <r>
          <rPr>
            <b/>
            <sz val="9"/>
            <color indexed="81"/>
            <rFont val="Tahoma"/>
            <family val="2"/>
          </rPr>
          <t>Author:</t>
        </r>
        <r>
          <rPr>
            <sz val="9"/>
            <color indexed="81"/>
            <rFont val="Tahoma"/>
            <family val="2"/>
          </rPr>
          <t xml:space="preserve">
AGM Minutes unavailable</t>
        </r>
      </text>
    </comment>
    <comment ref="W95" authorId="0" shapeId="0" xr:uid="{FB4ACEE2-D90D-4DA3-ACE7-41FA604F89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X95" authorId="0" shapeId="0" xr:uid="{DE072C10-3AAB-47E4-A08C-B4D4F15802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Y95" authorId="0" shapeId="0" xr:uid="{100FBB4E-E9BF-4D02-9905-A40FAD494908}">
      <text>
        <r>
          <rPr>
            <b/>
            <sz val="9"/>
            <color indexed="81"/>
            <rFont val="Tahoma"/>
            <family val="2"/>
          </rPr>
          <t>Author:</t>
        </r>
        <r>
          <rPr>
            <sz val="9"/>
            <color indexed="81"/>
            <rFont val="Tahoma"/>
            <family val="2"/>
          </rPr>
          <t xml:space="preserve">
Result AGM, Entrust Advisory Pte Ltd was appointed as the Company’s scrutineer. 
</t>
        </r>
      </text>
    </comment>
    <comment ref="Z95" authorId="0" shapeId="0" xr:uid="{D5EBA73E-7A3C-4EB6-BA6E-451240935789}">
      <text>
        <r>
          <rPr>
            <b/>
            <sz val="9"/>
            <color indexed="81"/>
            <rFont val="Tahoma"/>
            <family val="2"/>
          </rPr>
          <t>Author:</t>
        </r>
        <r>
          <rPr>
            <sz val="9"/>
            <color indexed="81"/>
            <rFont val="Tahoma"/>
            <family val="2"/>
          </rPr>
          <t xml:space="preserve">
AGM Minutes</t>
        </r>
      </text>
    </comment>
    <comment ref="AA95" authorId="0" shapeId="0" xr:uid="{76FA736C-7286-456B-890A-78E46E980A65}">
      <text>
        <r>
          <rPr>
            <b/>
            <sz val="9"/>
            <color indexed="81"/>
            <rFont val="Tahoma"/>
            <family val="2"/>
          </rPr>
          <t>Author:</t>
        </r>
        <r>
          <rPr>
            <sz val="9"/>
            <color indexed="81"/>
            <rFont val="Tahoma"/>
            <family val="2"/>
          </rPr>
          <t xml:space="preserve">
AGM Minutes</t>
        </r>
      </text>
    </comment>
    <comment ref="AB95" authorId="0" shapeId="0" xr:uid="{F5DF0997-638A-4CAA-83E4-C71CEFD98E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C95" authorId="0" shapeId="0" xr:uid="{C236DBA7-DB8E-4890-A3DC-509D0CB5FB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 p.1;
Reply:
    SAMAS Management Consultants</t>
        </r>
      </text>
    </comment>
    <comment ref="AD95" authorId="0" shapeId="0" xr:uid="{BCB48348-A3D0-4367-98FD-AB77ABDCFF68}">
      <text>
        <r>
          <rPr>
            <b/>
            <sz val="9"/>
            <color indexed="81"/>
            <rFont val="Tahoma"/>
            <family val="2"/>
          </rPr>
          <t>Author:</t>
        </r>
        <r>
          <rPr>
            <sz val="9"/>
            <color indexed="81"/>
            <rFont val="Tahoma"/>
            <family val="2"/>
          </rPr>
          <t xml:space="preserve">
Result AGM, Rajah &amp; Tann Singapore LLP was the appointed scrutineer for the AGM</t>
        </r>
      </text>
    </comment>
    <comment ref="AE95" authorId="0" shapeId="0" xr:uid="{57E68541-8890-49D0-921D-45BEB21428E5}">
      <text>
        <r>
          <rPr>
            <b/>
            <sz val="9"/>
            <color indexed="81"/>
            <rFont val="Tahoma"/>
            <family val="2"/>
          </rPr>
          <t>Author:</t>
        </r>
        <r>
          <rPr>
            <sz val="9"/>
            <color indexed="81"/>
            <rFont val="Tahoma"/>
            <family val="2"/>
          </rPr>
          <t xml:space="preserve">
https://links.sgx.com/FileOpen/GAR-2021%20AM%20-%20Minutes.ashx?App=Announcement&amp;FileID=667666</t>
        </r>
      </text>
    </comment>
    <comment ref="AG95" authorId="0" shapeId="0" xr:uid="{4E2C1CAD-9D21-4735-A414-F735C9BE297C}">
      <text>
        <r>
          <rPr>
            <b/>
            <sz val="9"/>
            <color indexed="81"/>
            <rFont val="Tahoma"/>
            <family val="2"/>
          </rPr>
          <t>Author:</t>
        </r>
        <r>
          <rPr>
            <sz val="9"/>
            <color indexed="81"/>
            <rFont val="Tahoma"/>
            <family val="2"/>
          </rPr>
          <t xml:space="preserve">
https://hawpar.listedcompany.com/newsroom/20210430_172725_H02_L00B2EO1S2MGK2EH.1.pdf</t>
        </r>
      </text>
    </comment>
    <comment ref="AH95" authorId="0" shapeId="0" xr:uid="{F4A0CCED-6A27-4E82-9438-44C37BB8B739}">
      <text>
        <r>
          <rPr>
            <b/>
            <sz val="9"/>
            <color indexed="81"/>
            <rFont val="Tahoma"/>
            <family val="2"/>
          </rPr>
          <t>Author:</t>
        </r>
        <r>
          <rPr>
            <sz val="9"/>
            <color indexed="81"/>
            <rFont val="Tahoma"/>
            <family val="2"/>
          </rPr>
          <t xml:space="preserve">
https://www.hiaphoe.com/sites/default/files/HHL%20-%20AGM%20Minutes%20held%20on%2029%20Apr%202021.e_0.pdf</t>
        </r>
      </text>
    </comment>
    <comment ref="AI95" authorId="0" shapeId="0" xr:uid="{640B81E5-7542-4B34-A0E2-F338ED8CC1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"An external party is engaged as a scrutineer to ensure the integrity of the poll voting
process."</t>
        </r>
      </text>
    </comment>
    <comment ref="AJ95" authorId="0" shapeId="0" xr:uid="{50A3D60E-9AAB-4E46-B599-620F405E55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https://links.sgx.com/FileOpen/SGX_AGM_Results_Announcement__Final_.ashx?App=Announcement&amp;FileID=663688 P.2</t>
        </r>
      </text>
    </comment>
    <comment ref="AK95" authorId="0" shapeId="0" xr:uid="{3A9B1A81-92AB-412A-988D-EF0894063E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p,2</t>
        </r>
      </text>
    </comment>
    <comment ref="AM95" authorId="0" shapeId="0" xr:uid="{39084C82-BFDF-48E8-BBB9-D8E7A312FE0E}">
      <text>
        <r>
          <rPr>
            <b/>
            <sz val="9"/>
            <color indexed="81"/>
            <rFont val="Tahoma"/>
            <family val="2"/>
          </rPr>
          <t>Author:</t>
        </r>
        <r>
          <rPr>
            <sz val="9"/>
            <color indexed="81"/>
            <rFont val="Tahoma"/>
            <family val="2"/>
          </rPr>
          <t xml:space="preserve">
AR pg.68</t>
        </r>
      </text>
    </comment>
    <comment ref="AN95" authorId="0" shapeId="0" xr:uid="{5B3532BD-90D4-4E3A-9861-12E617E992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P.134</t>
        </r>
      </text>
    </comment>
    <comment ref="AO95" authorId="0" shapeId="0" xr:uid="{FC57FF70-CB2A-4597-B4A2-B42533FEE28D}">
      <text>
        <r>
          <rPr>
            <b/>
            <sz val="9"/>
            <color indexed="81"/>
            <rFont val="Tahoma"/>
            <family val="2"/>
          </rPr>
          <t>Author:</t>
        </r>
        <r>
          <rPr>
            <sz val="9"/>
            <color indexed="81"/>
            <rFont val="Tahoma"/>
            <family val="2"/>
          </rPr>
          <t xml:space="preserve">
AR, pg 51, "An external firm is appointed as scrutineers for the AGM voting process, which is independent of the firm appointed
to undertake the electronic poll voting process."</t>
        </r>
      </text>
    </comment>
    <comment ref="AP95" authorId="0" shapeId="0" xr:uid="{0B55BB6F-2440-4E54-B5EE-4C91A6D15F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Q95" authorId="0" shapeId="0" xr:uid="{85E8B6F4-0B9E-4F5D-9396-7AA5F26ED30E}">
      <text>
        <r>
          <rPr>
            <b/>
            <sz val="9"/>
            <color indexed="81"/>
            <rFont val="Tahoma"/>
            <family val="2"/>
          </rPr>
          <t>Author:</t>
        </r>
        <r>
          <rPr>
            <sz val="9"/>
            <color indexed="81"/>
            <rFont val="Tahoma"/>
            <family val="2"/>
          </rPr>
          <t xml:space="preserve">
Minutes of AGM, p. 1</t>
        </r>
      </text>
    </comment>
    <comment ref="AR95" authorId="0" shapeId="0" xr:uid="{143813C1-FFED-4A83-9405-0E83B6EB65AA}">
      <text>
        <r>
          <rPr>
            <b/>
            <sz val="9"/>
            <color indexed="81"/>
            <rFont val="Tahoma"/>
            <family val="2"/>
          </rPr>
          <t>Author:</t>
        </r>
        <r>
          <rPr>
            <sz val="9"/>
            <color indexed="81"/>
            <rFont val="Tahoma"/>
            <family val="2"/>
          </rPr>
          <t xml:space="preserve">
minutes</t>
        </r>
      </text>
    </comment>
    <comment ref="AS95" authorId="0" shapeId="0" xr:uid="{9255431C-360B-465B-BBEE-98F7B2B3F76B}">
      <text>
        <r>
          <rPr>
            <b/>
            <sz val="9"/>
            <color indexed="81"/>
            <rFont val="Tahoma"/>
            <family val="2"/>
          </rPr>
          <t>Author:</t>
        </r>
        <r>
          <rPr>
            <sz val="9"/>
            <color indexed="81"/>
            <rFont val="Tahoma"/>
            <family val="2"/>
          </rPr>
          <t xml:space="preserve">
AR, pg 32, "An independent scrutineer fi rm would be present to validate the votes
at the general meetings."</t>
        </r>
      </text>
    </comment>
    <comment ref="AT95" authorId="0" shapeId="0" xr:uid="{25398500-430B-4F9B-9237-10345EE05612}">
      <text>
        <r>
          <rPr>
            <b/>
            <sz val="9"/>
            <color indexed="81"/>
            <rFont val="Tahoma"/>
            <family val="2"/>
          </rPr>
          <t>Author:</t>
        </r>
        <r>
          <rPr>
            <sz val="9"/>
            <color indexed="81"/>
            <rFont val="Tahoma"/>
            <family val="2"/>
          </rPr>
          <t xml:space="preserve">
AR, governance report, pg 38 &amp; 39</t>
        </r>
      </text>
    </comment>
    <comment ref="AU95" authorId="0" shapeId="0" xr:uid="{874BCB31-E3B9-499A-8307-CAC32E770FA1}">
      <text>
        <r>
          <rPr>
            <b/>
            <sz val="9"/>
            <color indexed="81"/>
            <rFont val="Tahoma"/>
            <family val="2"/>
          </rPr>
          <t>Author:</t>
        </r>
        <r>
          <rPr>
            <sz val="9"/>
            <color indexed="81"/>
            <rFont val="Tahoma"/>
            <family val="2"/>
          </rPr>
          <t xml:space="preserve">
Minutes</t>
        </r>
      </text>
    </comment>
    <comment ref="AV95" authorId="0" shapeId="0" xr:uid="{BA01CE45-9F8F-4397-B680-E4D963AB5C71}">
      <text>
        <r>
          <rPr>
            <b/>
            <sz val="9"/>
            <color indexed="81"/>
            <rFont val="Tahoma"/>
            <family val="2"/>
          </rPr>
          <t>Author:</t>
        </r>
        <r>
          <rPr>
            <sz val="9"/>
            <color indexed="81"/>
            <rFont val="Tahoma"/>
            <family val="2"/>
          </rPr>
          <t xml:space="preserve">
Minutes</t>
        </r>
      </text>
    </comment>
    <comment ref="AW95" authorId="0" shapeId="0" xr:uid="{C4DA7D96-C6C9-4B66-9E87-8BF7C32BBEC0}">
      <text>
        <r>
          <rPr>
            <b/>
            <sz val="9"/>
            <color indexed="81"/>
            <rFont val="Tahoma"/>
            <family val="2"/>
          </rPr>
          <t>Author:</t>
        </r>
        <r>
          <rPr>
            <sz val="9"/>
            <color indexed="81"/>
            <rFont val="Tahoma"/>
            <family val="2"/>
          </rPr>
          <t xml:space="preserve">
Minutes</t>
        </r>
      </text>
    </comment>
    <comment ref="AX95" authorId="0" shapeId="0" xr:uid="{8B6CADF0-DE8D-4912-B098-C2573C41D08F}">
      <text>
        <r>
          <rPr>
            <b/>
            <sz val="9"/>
            <color indexed="81"/>
            <rFont val="Tahoma"/>
            <family val="2"/>
          </rPr>
          <t>Author:</t>
        </r>
        <r>
          <rPr>
            <sz val="9"/>
            <color indexed="81"/>
            <rFont val="Tahoma"/>
            <family val="2"/>
          </rPr>
          <t xml:space="preserve">
Minutes</t>
        </r>
      </text>
    </comment>
    <comment ref="AY95" authorId="0" shapeId="0" xr:uid="{CF55CEAD-56B5-46F9-B86B-1A9C9CB7A2BF}">
      <text>
        <r>
          <rPr>
            <b/>
            <sz val="9"/>
            <color indexed="81"/>
            <rFont val="Tahoma"/>
            <family val="2"/>
          </rPr>
          <t>Author:</t>
        </r>
        <r>
          <rPr>
            <sz val="9"/>
            <color indexed="81"/>
            <rFont val="Tahoma"/>
            <family val="2"/>
          </rPr>
          <t xml:space="preserve">
Minutes of AGM, p. 2</t>
        </r>
      </text>
    </comment>
    <comment ref="AZ95" authorId="0" shapeId="0" xr:uid="{89CCFB14-44CA-44F9-8110-417B8C5546FB}">
      <text>
        <r>
          <rPr>
            <b/>
            <sz val="9"/>
            <color indexed="81"/>
            <rFont val="Tahoma"/>
            <family val="2"/>
          </rPr>
          <t>Author:</t>
        </r>
        <r>
          <rPr>
            <sz val="9"/>
            <color indexed="81"/>
            <rFont val="Tahoma"/>
            <family val="2"/>
          </rPr>
          <t xml:space="preserve">
Minutes of AGM, p. 2</t>
        </r>
      </text>
    </comment>
    <comment ref="BB95" authorId="0" shapeId="0" xr:uid="{2C028604-E53E-4E01-B205-2B378F5D8859}">
      <text>
        <r>
          <rPr>
            <b/>
            <sz val="9"/>
            <color indexed="81"/>
            <rFont val="Tahoma"/>
            <family val="2"/>
          </rPr>
          <t>Author:</t>
        </r>
        <r>
          <rPr>
            <sz val="9"/>
            <color indexed="81"/>
            <rFont val="Tahoma"/>
            <family val="2"/>
          </rPr>
          <t xml:space="preserve">
AR, pg 40, " all proposed resolutions at the Company’s general meetings will be
conducted by way of poll in the presence of an independent scrutineer"</t>
        </r>
      </text>
    </comment>
    <comment ref="BC95" authorId="0" shapeId="0" xr:uid="{55E3937D-4D59-4709-94D6-1E23FD90773E}">
      <text>
        <r>
          <rPr>
            <b/>
            <sz val="9"/>
            <color indexed="81"/>
            <rFont val="Tahoma"/>
            <family val="2"/>
          </rPr>
          <t>Author:</t>
        </r>
        <r>
          <rPr>
            <sz val="9"/>
            <color indexed="81"/>
            <rFont val="Tahoma"/>
            <family val="2"/>
          </rPr>
          <t xml:space="preserve">
Minutes of AGM, p. 2</t>
        </r>
      </text>
    </comment>
    <comment ref="BD95" authorId="0" shapeId="0" xr:uid="{9C005B84-4BCA-4343-B2D8-5A41A454D9F9}">
      <text>
        <r>
          <rPr>
            <b/>
            <sz val="9"/>
            <color indexed="81"/>
            <rFont val="Tahoma"/>
            <family val="2"/>
          </rPr>
          <t>Author:</t>
        </r>
        <r>
          <rPr>
            <sz val="9"/>
            <color indexed="81"/>
            <rFont val="Tahoma"/>
            <family val="2"/>
          </rPr>
          <t xml:space="preserve">
Minutes of AGM, p. 1</t>
        </r>
      </text>
    </comment>
    <comment ref="BE95" authorId="0" shapeId="0" xr:uid="{2D675BA2-F665-4794-9134-9DD48E5500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2 "The Chairman informed the meeting that Agile 8 Advisory Pte Ltd was appointed as
scrutineers for the poll."</t>
        </r>
      </text>
    </comment>
    <comment ref="BF95" authorId="0" shapeId="0" xr:uid="{384A880C-E4A3-4656-BF4D-7BB9649B81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2 The Chairman informed that the Polling Agent had counted the proxy votes received as at the
cut-off time, being 2:00 p.m. on 24 April 2021, and the Scrutineer, DrewCorp Services Pte Ltd
(the “Scrutineer”), had verified the results of proxy voting</t>
        </r>
      </text>
    </comment>
    <comment ref="BG95" authorId="0" shapeId="0" xr:uid="{1A438C8C-53BF-4D39-93AF-7091E9E772E2}">
      <text>
        <r>
          <rPr>
            <b/>
            <sz val="9"/>
            <color indexed="81"/>
            <rFont val="Tahoma"/>
            <family val="2"/>
          </rPr>
          <t>Author:</t>
        </r>
        <r>
          <rPr>
            <sz val="9"/>
            <color indexed="81"/>
            <rFont val="Tahoma"/>
            <family val="2"/>
          </rPr>
          <t xml:space="preserve">
Minutes of AGM p. 2, Validity of
the proxies submitted by the Shareholders by the submission deadline had been reviewed and the
votes of all such valid proxies have been counted and verified by DrewCorp Services Pte Ltd, who
have been appointed as scrutineers for the poll.
</t>
        </r>
      </text>
    </comment>
    <comment ref="BH95" authorId="0" shapeId="0" xr:uid="{7A47DFF9-7321-4D43-B1D9-BB7BF9AD5D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52, https://links.sgx.com/FileOpen/UG%20Healthcare_Annual%20Report%202020.ashx?App=Announcement&amp;FileID=634566</t>
        </r>
      </text>
    </comment>
    <comment ref="BI95" authorId="0" shapeId="0" xr:uid="{0AAC75B2-DD57-434D-9974-38A6CC812F6F}">
      <text>
        <r>
          <rPr>
            <b/>
            <sz val="9"/>
            <color indexed="81"/>
            <rFont val="Tahoma"/>
            <family val="2"/>
          </rPr>
          <t>Author:</t>
        </r>
        <r>
          <rPr>
            <sz val="9"/>
            <color indexed="81"/>
            <rFont val="Tahoma"/>
            <family val="2"/>
          </rPr>
          <t xml:space="preserve">
Result AGM p. 1, The results of the poll on each resolution, as confirmed by Finova BPO Pte. Ltd. who acted as scrutineer
for the poll at the AGM</t>
        </r>
      </text>
    </comment>
    <comment ref="BJ95" authorId="0" shapeId="0" xr:uid="{1548B35D-A083-4782-8293-0027569F1E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5" authorId="0" shapeId="0" xr:uid="{46D403C5-0083-42F3-A088-B0443E09D932}">
      <text>
        <r>
          <rPr>
            <b/>
            <sz val="9"/>
            <color indexed="81"/>
            <rFont val="Tahoma"/>
            <family val="2"/>
          </rPr>
          <t>Author:</t>
        </r>
        <r>
          <rPr>
            <sz val="9"/>
            <color indexed="81"/>
            <rFont val="Tahoma"/>
            <family val="2"/>
          </rPr>
          <t xml:space="preserve">
AR, p. 83</t>
        </r>
      </text>
    </comment>
    <comment ref="BL95" authorId="0" shapeId="0" xr:uid="{61B633CB-B39F-4CF9-90AC-61B0709756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5" authorId="0" shapeId="0" xr:uid="{4BAF6E68-FC1D-45BC-A937-2EA4F87344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It was noted the poll votes had been collected and counted and DrewCorp Services Pte
Ltd had been appointed as scrutineers in respect of the voting process
Minutes to AGM p2</t>
        </r>
      </text>
    </comment>
    <comment ref="BQ95" authorId="0" shapeId="0" xr:uid="{9A087CF3-CD61-493D-A742-FC0C78687C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Voting at the Meeting was by proxy only and by appointing the Chairman as proxy to vote on behalf of
Shareholders.
All the proxy forms lodged have been checked, counted and verified by the polling agent and scrutineers
and found to be in order.
Boardroom Corporate &amp; Advisory Pte. Ltd. had been appointed polling agent and Reliance 3P Advisory
Pte Ltd appointed as the scrutineers for the voting and had tabulated all submitted votes.
Minutes to AGM p2</t>
        </r>
      </text>
    </comment>
    <comment ref="BV95" authorId="0" shapeId="0" xr:uid="{52F01478-E416-4FB5-B511-6145A3646438}">
      <text>
        <r>
          <rPr>
            <b/>
            <sz val="9"/>
            <color indexed="81"/>
            <rFont val="Tahoma"/>
            <family val="2"/>
          </rPr>
          <t>Author:</t>
        </r>
        <r>
          <rPr>
            <sz val="9"/>
            <color indexed="81"/>
            <rFont val="Tahoma"/>
            <family val="2"/>
          </rPr>
          <t xml:space="preserve">
https://www.civmec.com.au/images/201119_-_Signed_-_Minutes_of_AGM_30.10.20.pdf</t>
        </r>
      </text>
    </comment>
    <comment ref="BX95" authorId="0" shapeId="0" xr:uid="{757A5FE9-A6E0-4857-A7A9-9B81BE5233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 p.02;
DrewCorp Services, Ortega Law office.</t>
        </r>
      </text>
    </comment>
    <comment ref="BY95" authorId="0" shapeId="0" xr:uid="{582F0828-5CBE-485B-8E86-9FF6CE39D8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BZ95" authorId="0" shapeId="0" xr:uid="{C54B3DD2-C31F-4945-9DC9-CAC0707D954A}">
      <text>
        <r>
          <rPr>
            <b/>
            <sz val="9"/>
            <color indexed="81"/>
            <rFont val="Tahoma"/>
            <family val="2"/>
          </rPr>
          <t>Author:</t>
        </r>
        <r>
          <rPr>
            <sz val="9"/>
            <color indexed="81"/>
            <rFont val="Tahoma"/>
            <family val="2"/>
          </rPr>
          <t xml:space="preserve">
AGM MinutesAGM Minutes</t>
        </r>
      </text>
    </comment>
    <comment ref="CA95" authorId="0" shapeId="0" xr:uid="{271E41AE-867D-4804-8F3E-F7CF732607E8}">
      <text>
        <r>
          <rPr>
            <b/>
            <sz val="9"/>
            <color indexed="81"/>
            <rFont val="Tahoma"/>
            <family val="2"/>
          </rPr>
          <t>Author:</t>
        </r>
        <r>
          <rPr>
            <sz val="9"/>
            <color indexed="81"/>
            <rFont val="Tahoma"/>
            <family val="2"/>
          </rPr>
          <t xml:space="preserve">
AGM Minutes</t>
        </r>
      </text>
    </comment>
    <comment ref="CC95" authorId="0" shapeId="0" xr:uid="{CD889946-0F19-4963-95A7-18C1582968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D95" authorId="0" shapeId="0" xr:uid="{D3DBEF7B-D756-4DC2-A69C-34EC00F4F0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 p.3</t>
        </r>
      </text>
    </comment>
    <comment ref="CE95" authorId="0" shapeId="0" xr:uid="{E2384950-6453-4D44-974A-902501297601}">
      <text>
        <r>
          <rPr>
            <b/>
            <sz val="9"/>
            <color indexed="81"/>
            <rFont val="Tahoma"/>
            <family val="2"/>
          </rPr>
          <t>Author:</t>
        </r>
        <r>
          <rPr>
            <sz val="9"/>
            <color indexed="81"/>
            <rFont val="Tahoma"/>
            <family val="2"/>
          </rPr>
          <t xml:space="preserve">
AGM Minutes are unavailable</t>
        </r>
      </text>
    </comment>
    <comment ref="CF95" authorId="0" shapeId="0" xr:uid="{ACEEC995-CC25-430E-AA9B-E1473330B5FA}">
      <text>
        <r>
          <rPr>
            <b/>
            <sz val="9"/>
            <color indexed="81"/>
            <rFont val="Tahoma"/>
            <family val="2"/>
          </rPr>
          <t>Author:</t>
        </r>
        <r>
          <rPr>
            <sz val="9"/>
            <color indexed="81"/>
            <rFont val="Tahoma"/>
            <family val="2"/>
          </rPr>
          <t xml:space="preserve">
http://grandbanks.listedcompany.com/newsroom/20201113_172102_G50_41B2U4IQ5N68GEUC.1.pdf</t>
        </r>
      </text>
    </comment>
    <comment ref="CG95" authorId="0" shapeId="0" xr:uid="{CA9DBCFB-F700-41AE-8B04-12D4726337EE}">
      <text>
        <r>
          <rPr>
            <b/>
            <sz val="9"/>
            <color indexed="81"/>
            <rFont val="Tahoma"/>
            <family val="2"/>
          </rPr>
          <t>Author:</t>
        </r>
        <r>
          <rPr>
            <sz val="9"/>
            <color indexed="81"/>
            <rFont val="Tahoma"/>
            <family val="2"/>
          </rPr>
          <t xml:space="preserve">
AGM Minutes</t>
        </r>
      </text>
    </comment>
    <comment ref="CH95" authorId="0" shapeId="0" xr:uid="{8BBDD497-1540-4535-AD38-46B2EE363BDC}">
      <text>
        <r>
          <rPr>
            <b/>
            <sz val="9"/>
            <color indexed="81"/>
            <rFont val="Tahoma"/>
            <family val="2"/>
          </rPr>
          <t>Author:</t>
        </r>
        <r>
          <rPr>
            <sz val="9"/>
            <color indexed="81"/>
            <rFont val="Tahoma"/>
            <family val="2"/>
          </rPr>
          <t xml:space="preserve">
AGM MINS</t>
        </r>
      </text>
    </comment>
    <comment ref="CI95" authorId="0" shapeId="0" xr:uid="{4E247C51-2EB3-4BC3-8FB2-731E12C5039C}">
      <text>
        <r>
          <rPr>
            <b/>
            <sz val="9"/>
            <color indexed="81"/>
            <rFont val="Tahoma"/>
            <family val="2"/>
          </rPr>
          <t>Author:</t>
        </r>
        <r>
          <rPr>
            <sz val="9"/>
            <color indexed="81"/>
            <rFont val="Tahoma"/>
            <family val="2"/>
          </rPr>
          <t xml:space="preserve">
AGM Minutes unavailable as AGM has not taken place yet</t>
        </r>
      </text>
    </comment>
    <comment ref="CJ95" authorId="0" shapeId="0" xr:uid="{C1ECA213-3C40-4624-B91B-838968A60008}">
      <text>
        <r>
          <rPr>
            <b/>
            <sz val="9"/>
            <color indexed="81"/>
            <rFont val="Tahoma"/>
            <family val="2"/>
          </rPr>
          <t>Author:</t>
        </r>
        <r>
          <rPr>
            <sz val="9"/>
            <color indexed="81"/>
            <rFont val="Tahoma"/>
            <family val="2"/>
          </rPr>
          <t xml:space="preserve">
mins</t>
        </r>
      </text>
    </comment>
    <comment ref="CK95" authorId="0" shapeId="0" xr:uid="{CD22509D-16AA-4F79-813C-F891EFDD8EEE}">
      <text>
        <r>
          <rPr>
            <b/>
            <sz val="9"/>
            <color indexed="81"/>
            <rFont val="Tahoma"/>
            <family val="2"/>
          </rPr>
          <t>Author:</t>
        </r>
        <r>
          <rPr>
            <sz val="9"/>
            <color indexed="81"/>
            <rFont val="Tahoma"/>
            <family val="2"/>
          </rPr>
          <t xml:space="preserve">
minutes</t>
        </r>
      </text>
    </comment>
    <comment ref="CM95" authorId="0" shapeId="0" xr:uid="{6455DED5-3E14-4BF8-9C16-0BB3E4361857}">
      <text>
        <r>
          <rPr>
            <b/>
            <sz val="9"/>
            <color indexed="81"/>
            <rFont val="Tahoma"/>
            <family val="2"/>
          </rPr>
          <t>Author:
mins</t>
        </r>
      </text>
    </comment>
    <comment ref="CN95" authorId="0" shapeId="0" xr:uid="{18C85E82-C4A9-491B-9437-E05906A7C2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p.2</t>
        </r>
      </text>
    </comment>
    <comment ref="CO95" authorId="0" shapeId="0" xr:uid="{F8B7A7FA-49B1-4A77-8676-F007AC1CB7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p.2</t>
        </r>
      </text>
    </comment>
    <comment ref="CP95" authorId="0" shapeId="0" xr:uid="{DFD02317-952C-43F0-B30C-D6930406EC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Q95" authorId="0" shapeId="0" xr:uid="{3A6728F5-3F79-4564-93B1-5CFE61304953}">
      <text>
        <r>
          <rPr>
            <b/>
            <sz val="9"/>
            <color indexed="81"/>
            <rFont val="Tahoma"/>
            <family val="2"/>
          </rPr>
          <t>Author:</t>
        </r>
        <r>
          <rPr>
            <sz val="9"/>
            <color indexed="81"/>
            <rFont val="Tahoma"/>
            <family val="2"/>
          </rPr>
          <t xml:space="preserve">
mins</t>
        </r>
      </text>
    </comment>
    <comment ref="CR95" authorId="0" shapeId="0" xr:uid="{1FEB51DE-8B74-4CF2-A4E6-74B58612261F}">
      <text>
        <r>
          <rPr>
            <b/>
            <sz val="9"/>
            <color indexed="81"/>
            <rFont val="Tahoma"/>
            <family val="2"/>
          </rPr>
          <t>Author:</t>
        </r>
        <r>
          <rPr>
            <sz val="9"/>
            <color indexed="81"/>
            <rFont val="Tahoma"/>
            <family val="2"/>
          </rPr>
          <t xml:space="preserve">
https://links.sgx.com/FileOpen/KOP%20-%20Minutes%20of%20AGM%202020.ashx?App=Announcement&amp;FileID=640514</t>
        </r>
      </text>
    </comment>
    <comment ref="CS95" authorId="0" shapeId="0" xr:uid="{36801376-77B9-409A-9CD8-312498DEA933}">
      <text>
        <r>
          <rPr>
            <b/>
            <sz val="9"/>
            <color indexed="81"/>
            <rFont val="Tahoma"/>
            <family val="2"/>
          </rPr>
          <t>Author:</t>
        </r>
        <r>
          <rPr>
            <sz val="9"/>
            <color indexed="81"/>
            <rFont val="Tahoma"/>
            <family val="2"/>
          </rPr>
          <t xml:space="preserve">
Minutes of AGM, p. 1</t>
        </r>
      </text>
    </comment>
    <comment ref="CU95" authorId="0" shapeId="0" xr:uid="{6F5955A2-3DB3-44EA-B876-849F1521A1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"All the proxy forms received by the Share Registrar, Tricor Barbinder Share Registration Services
by the cut-off time have been verified by the Scrutineers, Entrust Advisory Pte Ltd"</t>
        </r>
      </text>
    </comment>
    <comment ref="CW95" authorId="0" shapeId="0" xr:uid="{2B7A2B2E-BA6A-4650-9A89-5EDADC7A3529}">
      <text>
        <r>
          <rPr>
            <b/>
            <sz val="9"/>
            <color indexed="81"/>
            <rFont val="Tahoma"/>
            <family val="2"/>
          </rPr>
          <t>Author:</t>
        </r>
        <r>
          <rPr>
            <sz val="9"/>
            <color indexed="81"/>
            <rFont val="Tahoma"/>
            <family val="2"/>
          </rPr>
          <t xml:space="preserve">
https://links.sgx.com/FileOpen/20210105%20-%20Minutes%20of%20AGM%20held%20on%2028%20Dec%202020.ashx?App=Announcement&amp;FileID=644311</t>
        </r>
      </text>
    </comment>
    <comment ref="CY95" authorId="0" shapeId="0" xr:uid="{85CA1C1D-0EA3-4ED9-A322-7D2F11A9D7DF}">
      <text>
        <r>
          <rPr>
            <b/>
            <sz val="9"/>
            <color indexed="81"/>
            <rFont val="Tahoma"/>
            <family val="2"/>
          </rPr>
          <t>Author:</t>
        </r>
        <r>
          <rPr>
            <sz val="9"/>
            <color indexed="81"/>
            <rFont val="Tahoma"/>
            <family val="2"/>
          </rPr>
          <t xml:space="preserve">
AGM Minutes </t>
        </r>
      </text>
    </comment>
    <comment ref="CZ95" authorId="0" shapeId="0" xr:uid="{AA5EF4F0-1193-4676-88CB-C3ED39EB2B70}">
      <text>
        <r>
          <rPr>
            <b/>
            <sz val="9"/>
            <color indexed="81"/>
            <rFont val="Tahoma"/>
            <family val="2"/>
          </rPr>
          <t>Author:</t>
        </r>
        <r>
          <rPr>
            <sz val="9"/>
            <color indexed="81"/>
            <rFont val="Tahoma"/>
            <family val="2"/>
          </rPr>
          <t xml:space="preserve">
Minutes</t>
        </r>
      </text>
    </comment>
    <comment ref="DA95" authorId="0" shapeId="0" xr:uid="{58239367-3FAC-41BC-A5B7-B2ACCB20FBFC}">
      <text>
        <r>
          <rPr>
            <b/>
            <sz val="9"/>
            <color indexed="81"/>
            <rFont val="Tahoma"/>
            <family val="2"/>
          </rPr>
          <t>Author:</t>
        </r>
        <r>
          <rPr>
            <sz val="9"/>
            <color indexed="81"/>
            <rFont val="Tahoma"/>
            <family val="2"/>
          </rPr>
          <t xml:space="preserve">
minutes</t>
        </r>
      </text>
    </comment>
    <comment ref="DB95" authorId="0" shapeId="0" xr:uid="{8BBC05B6-91C4-4D9E-A54F-A3D3C2D51C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C95" authorId="0" shapeId="0" xr:uid="{C3949A22-4053-4323-85E8-92ABED2508F5}">
      <text>
        <r>
          <rPr>
            <b/>
            <sz val="9"/>
            <color indexed="81"/>
            <rFont val="Tahoma"/>
            <family val="2"/>
          </rPr>
          <t>Author:</t>
        </r>
        <r>
          <rPr>
            <sz val="9"/>
            <color indexed="81"/>
            <rFont val="Tahoma"/>
            <family val="2"/>
          </rPr>
          <t xml:space="preserve">
AR, p. 101</t>
        </r>
      </text>
    </comment>
    <comment ref="DD95" authorId="0" shapeId="0" xr:uid="{C0F5AC42-F854-4EA6-8EF5-B4CCD6F6785B}">
      <text>
        <r>
          <rPr>
            <b/>
            <sz val="9"/>
            <color indexed="81"/>
            <rFont val="Tahoma"/>
            <family val="2"/>
          </rPr>
          <t>Author:</t>
        </r>
        <r>
          <rPr>
            <sz val="9"/>
            <color indexed="81"/>
            <rFont val="Tahoma"/>
            <family val="2"/>
          </rPr>
          <t xml:space="preserve">
AR, p. 67</t>
        </r>
      </text>
    </comment>
    <comment ref="DE95" authorId="0" shapeId="0" xr:uid="{CE51E1DF-587D-4776-89CE-FB43F3D7956C}">
      <text>
        <r>
          <rPr>
            <b/>
            <sz val="9"/>
            <color indexed="81"/>
            <rFont val="Tahoma"/>
            <family val="2"/>
          </rPr>
          <t>Author:</t>
        </r>
        <r>
          <rPr>
            <sz val="9"/>
            <color indexed="81"/>
            <rFont val="Tahoma"/>
            <family val="2"/>
          </rPr>
          <t xml:space="preserve">
minutes</t>
        </r>
      </text>
    </comment>
    <comment ref="DF95" authorId="0" shapeId="0" xr:uid="{C2860945-4FBF-40DC-81EB-374BCC4E2C54}">
      <text>
        <r>
          <rPr>
            <b/>
            <sz val="9"/>
            <color indexed="81"/>
            <rFont val="Tahoma"/>
            <family val="2"/>
          </rPr>
          <t>Author:</t>
        </r>
        <r>
          <rPr>
            <sz val="9"/>
            <color indexed="81"/>
            <rFont val="Tahoma"/>
            <family val="2"/>
          </rPr>
          <t xml:space="preserve">
AGM Minutes</t>
        </r>
      </text>
    </comment>
    <comment ref="DG95" authorId="0" shapeId="0" xr:uid="{C71E3950-CA1B-4C65-B9F6-5E44B89FCEA0}">
      <text>
        <r>
          <rPr>
            <b/>
            <sz val="9"/>
            <color indexed="81"/>
            <rFont val="Tahoma"/>
            <family val="2"/>
          </rPr>
          <t>Author:</t>
        </r>
        <r>
          <rPr>
            <sz val="9"/>
            <color indexed="81"/>
            <rFont val="Tahoma"/>
            <family val="2"/>
          </rPr>
          <t xml:space="preserve">
Minutes of AGM, p. 2</t>
        </r>
      </text>
    </comment>
    <comment ref="DH95" authorId="0" shapeId="0" xr:uid="{5903414C-29F7-4A77-A973-E3E9322A4842}">
      <text>
        <r>
          <rPr>
            <b/>
            <sz val="9"/>
            <color indexed="81"/>
            <rFont val="Tahoma"/>
            <family val="2"/>
          </rPr>
          <t>Author:</t>
        </r>
        <r>
          <rPr>
            <sz val="9"/>
            <color indexed="81"/>
            <rFont val="Tahoma"/>
            <family val="2"/>
          </rPr>
          <t xml:space="preserve">
AGM Minutes</t>
        </r>
      </text>
    </comment>
    <comment ref="DI95" authorId="0" shapeId="0" xr:uid="{C36478E5-DC58-4417-AA64-0DE5235812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DJ95" authorId="0" shapeId="0" xr:uid="{31678468-823F-49AA-A7C8-05CB211C9C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5" authorId="0" shapeId="0" xr:uid="{01DF58DC-8364-484B-8C6E-235E1D4E9E43}">
      <text>
        <r>
          <rPr>
            <b/>
            <sz val="9"/>
            <color indexed="81"/>
            <rFont val="Tahoma"/>
            <family val="2"/>
          </rPr>
          <t>Author:</t>
        </r>
        <r>
          <rPr>
            <sz val="9"/>
            <color indexed="81"/>
            <rFont val="Tahoma"/>
            <family val="2"/>
          </rPr>
          <t xml:space="preserve">
AGM Minutes</t>
        </r>
      </text>
    </comment>
    <comment ref="DL95" authorId="0" shapeId="0" xr:uid="{F99EF0A8-B430-4BA5-A159-D96C6CA529F7}">
      <text>
        <r>
          <rPr>
            <b/>
            <sz val="9"/>
            <color indexed="81"/>
            <rFont val="Tahoma"/>
            <family val="2"/>
          </rPr>
          <t>Author:</t>
        </r>
        <r>
          <rPr>
            <sz val="9"/>
            <color indexed="81"/>
            <rFont val="Tahoma"/>
            <family val="2"/>
          </rPr>
          <t xml:space="preserve">
AGM Minutes</t>
        </r>
      </text>
    </comment>
    <comment ref="DM95" authorId="0" shapeId="0" xr:uid="{E8A09F42-B596-4FEB-9AD4-C814165CD115}">
      <text>
        <r>
          <rPr>
            <b/>
            <sz val="9"/>
            <color indexed="81"/>
            <rFont val="Tahoma"/>
            <family val="2"/>
          </rPr>
          <t>Author:</t>
        </r>
        <r>
          <rPr>
            <sz val="9"/>
            <color indexed="81"/>
            <rFont val="Tahoma"/>
            <family val="2"/>
          </rPr>
          <t xml:space="preserve">
Minutes of AGM, p. 2</t>
        </r>
      </text>
    </comment>
    <comment ref="DN95" authorId="0" shapeId="0" xr:uid="{0D286B96-E6A5-4DE5-8678-8C867EA3A3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p.01;
Finova BPO</t>
        </r>
      </text>
    </comment>
    <comment ref="DO95" authorId="0" shapeId="0" xr:uid="{741A0A07-8C2D-493B-B91C-C804854E337C}">
      <text>
        <r>
          <rPr>
            <b/>
            <sz val="9"/>
            <color indexed="81"/>
            <rFont val="Tahoma"/>
            <family val="2"/>
          </rPr>
          <t>Author:</t>
        </r>
        <r>
          <rPr>
            <sz val="9"/>
            <color indexed="81"/>
            <rFont val="Tahoma"/>
            <family val="2"/>
          </rPr>
          <t xml:space="preserve">
Results AGM, The poll voting was carried out in accordance with the procedure as set out in the Companys SGXNet
announcement of 31 March 2021</t>
        </r>
      </text>
    </comment>
    <comment ref="DP95" authorId="0" shapeId="0" xr:uid="{F061B7D9-75B1-4F1F-8C8F-BBA2E249A0BE}">
      <text>
        <r>
          <rPr>
            <b/>
            <sz val="9"/>
            <color indexed="81"/>
            <rFont val="Tahoma"/>
            <family val="2"/>
          </rPr>
          <t>Author:</t>
        </r>
        <r>
          <rPr>
            <sz val="9"/>
            <color indexed="81"/>
            <rFont val="Tahoma"/>
            <family val="2"/>
          </rPr>
          <t xml:space="preserve">
Minutes of AGM, p. 5</t>
        </r>
      </text>
    </comment>
    <comment ref="DQ95" authorId="0" shapeId="0" xr:uid="{FA8BBB5D-1FA2-4CC8-96E8-C95A897CA6DD}">
      <text>
        <r>
          <rPr>
            <b/>
            <sz val="9"/>
            <color indexed="81"/>
            <rFont val="Tahoma"/>
            <family val="2"/>
          </rPr>
          <t>Author:</t>
        </r>
        <r>
          <rPr>
            <sz val="9"/>
            <color indexed="81"/>
            <rFont val="Tahoma"/>
            <family val="2"/>
          </rPr>
          <t xml:space="preserve">
Result AGM, Tricor Evatthouse Corporate Services was appointed as the scrutineer for the AGM.</t>
        </r>
      </text>
    </comment>
    <comment ref="DR95" authorId="0" shapeId="0" xr:uid="{56EA43C4-3FED-4F85-86F9-F2BA2C2F1154}">
      <text>
        <r>
          <rPr>
            <b/>
            <sz val="9"/>
            <color indexed="81"/>
            <rFont val="Tahoma"/>
            <family val="2"/>
          </rPr>
          <t>Author:</t>
        </r>
        <r>
          <rPr>
            <sz val="9"/>
            <color indexed="81"/>
            <rFont val="Tahoma"/>
            <family val="2"/>
          </rPr>
          <t xml:space="preserve">
AGM Minutes: p.2</t>
        </r>
      </text>
    </comment>
    <comment ref="DS95" authorId="0" shapeId="0" xr:uid="{CF11C24C-CDD9-45DE-B98E-43420A06E226}">
      <text>
        <r>
          <rPr>
            <b/>
            <sz val="9"/>
            <color indexed="81"/>
            <rFont val="Tahoma"/>
            <family val="2"/>
          </rPr>
          <t>Author:</t>
        </r>
        <r>
          <rPr>
            <sz val="9"/>
            <color indexed="81"/>
            <rFont val="Tahoma"/>
            <family val="2"/>
          </rPr>
          <t xml:space="preserve">
AR p. 86, Independent scrutineers are appointed to review the electronic poll voting system and proxy verification process
during the general meetings. The independent scrutineers also supervise the poll counting process</t>
        </r>
      </text>
    </comment>
    <comment ref="DT95" authorId="0" shapeId="0" xr:uid="{6D2AD4DD-4A61-4DA5-95B8-F8F0B8E519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95" authorId="0" shapeId="0" xr:uid="{7735D707-8E57-4AF6-B205-51B015FCB40D}">
      <text>
        <r>
          <rPr>
            <b/>
            <sz val="9"/>
            <color indexed="81"/>
            <rFont val="Tahoma"/>
            <family val="2"/>
          </rPr>
          <t>Author:</t>
        </r>
        <r>
          <rPr>
            <sz val="9"/>
            <color indexed="81"/>
            <rFont val="Tahoma"/>
            <family val="2"/>
          </rPr>
          <t xml:space="preserve">
AR pg.38</t>
        </r>
      </text>
    </comment>
    <comment ref="DV95" authorId="0" shapeId="0" xr:uid="{6C290DB7-6AF5-4D1B-AF71-1F59D9E5F9F0}">
      <text>
        <r>
          <rPr>
            <b/>
            <sz val="9"/>
            <color indexed="81"/>
            <rFont val="Tahoma"/>
            <family val="2"/>
          </rPr>
          <t>Author:</t>
        </r>
        <r>
          <rPr>
            <sz val="9"/>
            <color indexed="81"/>
            <rFont val="Tahoma"/>
            <family val="2"/>
          </rPr>
          <t xml:space="preserve">
AR pg.53</t>
        </r>
      </text>
    </comment>
    <comment ref="DX95" authorId="0" shapeId="0" xr:uid="{B4B6080D-2DB6-4F48-A069-D9FD1C06C52B}">
      <text>
        <r>
          <rPr>
            <b/>
            <sz val="9"/>
            <color indexed="81"/>
            <rFont val="Tahoma"/>
            <family val="2"/>
          </rPr>
          <t>Author:</t>
        </r>
        <r>
          <rPr>
            <sz val="9"/>
            <color indexed="81"/>
            <rFont val="Tahoma"/>
            <family val="2"/>
          </rPr>
          <t xml:space="preserve">
https://www.bakertech.com.sg/pdf/BTL_Min_AGM_28Apr21.pdf</t>
        </r>
      </text>
    </comment>
    <comment ref="DY95" authorId="0" shapeId="0" xr:uid="{056B8A3A-EAAA-4546-ADC2-66359EF9CE0C}">
      <text>
        <r>
          <rPr>
            <b/>
            <sz val="9"/>
            <color indexed="81"/>
            <rFont val="Tahoma"/>
            <family val="2"/>
          </rPr>
          <t>Author:</t>
        </r>
        <r>
          <rPr>
            <sz val="9"/>
            <color indexed="81"/>
            <rFont val="Tahoma"/>
            <family val="2"/>
          </rPr>
          <t xml:space="preserve">
/https://links.sgx.com/FileOpen/CWX%20Global%20-%20Minutes%20of%20AGM.ashx?App=Announcement&amp;FileID=641120</t>
        </r>
      </text>
    </comment>
    <comment ref="DZ95" authorId="0" shapeId="0" xr:uid="{2FBF6E99-B60A-4635-8493-6395568DC186}">
      <text>
        <r>
          <rPr>
            <b/>
            <sz val="9"/>
            <color indexed="81"/>
            <rFont val="Tahoma"/>
            <family val="2"/>
          </rPr>
          <t>Author:</t>
        </r>
        <r>
          <rPr>
            <sz val="9"/>
            <color indexed="81"/>
            <rFont val="Tahoma"/>
            <family val="2"/>
          </rPr>
          <t xml:space="preserve">
AR pg.81</t>
        </r>
      </text>
    </comment>
    <comment ref="EA95" authorId="0" shapeId="0" xr:uid="{AFDC4024-C496-4BA4-BBE0-5FB1896D88ED}">
      <text>
        <r>
          <rPr>
            <b/>
            <sz val="9"/>
            <color indexed="81"/>
            <rFont val="Tahoma"/>
            <family val="2"/>
          </rPr>
          <t>Author:</t>
        </r>
        <r>
          <rPr>
            <sz val="9"/>
            <color indexed="81"/>
            <rFont val="Tahoma"/>
            <family val="2"/>
          </rPr>
          <t xml:space="preserve">
MINS</t>
        </r>
      </text>
    </comment>
    <comment ref="EB95" authorId="0" shapeId="0" xr:uid="{C55BFA94-6ADA-4F7E-BE4A-E0F0966788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 p.3</t>
        </r>
      </text>
    </comment>
    <comment ref="EC95" authorId="0" shapeId="0" xr:uid="{56FA7426-464E-497A-87D5-EA95BEA313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ED95" authorId="0" shapeId="0" xr:uid="{40E17CC9-7BBE-4C38-BAE9-8CF30CADFB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 p.3 https://links.sgx.com/FileOpen/SAL-AGM%20Results.ashx?App=Announcement&amp;FileID=636559</t>
        </r>
      </text>
    </comment>
    <comment ref="E96" authorId="0" shapeId="0" xr:uid="{E6621812-FBE6-474F-9BAA-4339F7F9E90A}">
      <text>
        <r>
          <rPr>
            <b/>
            <sz val="9"/>
            <color indexed="81"/>
            <rFont val="Tahoma"/>
            <family val="2"/>
          </rPr>
          <t>Author:</t>
        </r>
        <r>
          <rPr>
            <sz val="9"/>
            <color indexed="81"/>
            <rFont val="Tahoma"/>
            <family val="2"/>
          </rPr>
          <t xml:space="preserve">
AR pg.29</t>
        </r>
      </text>
    </comment>
    <comment ref="F96" authorId="0" shapeId="0" xr:uid="{F2E781CF-9E45-435F-AF2E-C013C4C2DFC1}">
      <text>
        <r>
          <rPr>
            <b/>
            <sz val="9"/>
            <color indexed="81"/>
            <rFont val="Tahoma"/>
            <family val="2"/>
          </rPr>
          <t>Author:</t>
        </r>
        <r>
          <rPr>
            <sz val="9"/>
            <color indexed="81"/>
            <rFont val="Tahoma"/>
            <family val="2"/>
          </rPr>
          <t xml:space="preserve">
AR pg.40</t>
        </r>
      </text>
    </comment>
    <comment ref="G96" authorId="0" shapeId="0" xr:uid="{0E8724C3-F210-4F0A-8451-39F0678F07A6}">
      <text>
        <r>
          <rPr>
            <b/>
            <sz val="9"/>
            <color indexed="81"/>
            <rFont val="Tahoma"/>
            <family val="2"/>
          </rPr>
          <t>Author:</t>
        </r>
        <r>
          <rPr>
            <sz val="9"/>
            <color indexed="81"/>
            <rFont val="Tahoma"/>
            <family val="2"/>
          </rPr>
          <t xml:space="preserve">
AR pg.30</t>
        </r>
      </text>
    </comment>
    <comment ref="I96" authorId="0" shapeId="0" xr:uid="{64D19337-6DF0-4BC3-9324-674BE27DFD8A}">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96" authorId="0" shapeId="0" xr:uid="{FD103129-8B12-4AD3-9E92-57C4472F644F}">
      <text>
        <r>
          <rPr>
            <b/>
            <sz val="9"/>
            <color indexed="81"/>
            <rFont val="Tahoma"/>
            <family val="2"/>
          </rPr>
          <t>Author:</t>
        </r>
        <r>
          <rPr>
            <sz val="9"/>
            <color indexed="81"/>
            <rFont val="Tahoma"/>
            <family val="2"/>
          </rPr>
          <t xml:space="preserve">
https://links.sgx.com/FileOpen/AGM%20Minutes%202021.ashx?App=Announcement&amp;FileID=666139</t>
        </r>
      </text>
    </comment>
    <comment ref="K96" authorId="0" shapeId="0" xr:uid="{E85AAA80-915A-49FE-9E3C-A8DEB3C6FDBF}">
      <text>
        <r>
          <rPr>
            <b/>
            <sz val="9"/>
            <color indexed="81"/>
            <rFont val="Tahoma"/>
            <family val="2"/>
          </rPr>
          <t>Author:</t>
        </r>
        <r>
          <rPr>
            <sz val="9"/>
            <color indexed="81"/>
            <rFont val="Tahoma"/>
            <family val="2"/>
          </rPr>
          <t xml:space="preserve">
https://links.sgx.com/FileOpen/AML_AGM_Minutes_20210429.ashx?App=Announcement&amp;FileID=666371</t>
        </r>
      </text>
    </comment>
    <comment ref="M96" authorId="0" shapeId="0" xr:uid="{7BDD32EC-3497-427B-8CC5-211DF7FB3C93}">
      <text>
        <r>
          <rPr>
            <b/>
            <sz val="9"/>
            <color indexed="81"/>
            <rFont val="Tahoma"/>
            <family val="2"/>
          </rPr>
          <t>Author:</t>
        </r>
        <r>
          <rPr>
            <sz val="9"/>
            <color indexed="81"/>
            <rFont val="Tahoma"/>
            <family val="2"/>
          </rPr>
          <t xml:space="preserve">
https://investor.banyantree.com/PDF/Newsroom/2021/BTH-Minutes-AGM-2021.pdf</t>
        </r>
      </text>
    </comment>
    <comment ref="R96" authorId="0" shapeId="0" xr:uid="{D3C3E3A0-6482-4AE1-8E4B-B6C85074D5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T96" authorId="0" shapeId="0" xr:uid="{BBD61058-12C4-4869-BE43-D3617C5CEB4C}">
      <text>
        <r>
          <rPr>
            <b/>
            <sz val="9"/>
            <color indexed="81"/>
            <rFont val="Tahoma"/>
            <family val="2"/>
          </rPr>
          <t>Author:</t>
        </r>
        <r>
          <rPr>
            <sz val="9"/>
            <color indexed="81"/>
            <rFont val="Tahoma"/>
            <family val="2"/>
          </rPr>
          <t xml:space="preserve">
AR pg.70</t>
        </r>
      </text>
    </comment>
    <comment ref="U96" authorId="0" shapeId="0" xr:uid="{ADB9F441-7645-413A-B059-226EBC64E3A5}">
      <text>
        <r>
          <rPr>
            <b/>
            <sz val="9"/>
            <color indexed="81"/>
            <rFont val="Tahoma"/>
            <family val="2"/>
          </rPr>
          <t>Author:</t>
        </r>
        <r>
          <rPr>
            <sz val="9"/>
            <color indexed="81"/>
            <rFont val="Tahoma"/>
            <family val="2"/>
          </rPr>
          <t xml:space="preserve">
AGM Minutes</t>
        </r>
      </text>
    </comment>
    <comment ref="V96" authorId="0" shapeId="0" xr:uid="{31A4BCC0-A50E-4046-A9D4-CDBA507E4B54}">
      <text>
        <r>
          <rPr>
            <b/>
            <sz val="9"/>
            <color indexed="81"/>
            <rFont val="Tahoma"/>
            <family val="2"/>
          </rPr>
          <t>Author:</t>
        </r>
        <r>
          <rPr>
            <sz val="9"/>
            <color indexed="81"/>
            <rFont val="Tahoma"/>
            <family val="2"/>
          </rPr>
          <t xml:space="preserve">
AGM Minutes unavailable</t>
        </r>
      </text>
    </comment>
    <comment ref="W96" authorId="0" shapeId="0" xr:uid="{B98BE0E1-246F-4EC4-9248-009DBAB2E7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X96" authorId="0" shapeId="0" xr:uid="{72EC99D6-436A-4662-BE1E-921B93B093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Y96" authorId="0" shapeId="0" xr:uid="{D5CA94F9-666C-4FDE-97DF-A4E60120E96C}">
      <text>
        <r>
          <rPr>
            <b/>
            <sz val="9"/>
            <color indexed="81"/>
            <rFont val="Tahoma"/>
            <family val="2"/>
          </rPr>
          <t>Author:</t>
        </r>
        <r>
          <rPr>
            <sz val="9"/>
            <color indexed="81"/>
            <rFont val="Tahoma"/>
            <family val="2"/>
          </rPr>
          <t xml:space="preserve">
minutes AGM p. 1</t>
        </r>
      </text>
    </comment>
    <comment ref="Z96" authorId="0" shapeId="0" xr:uid="{FA4407FD-5FC7-4090-8B08-0757A486497E}">
      <text>
        <r>
          <rPr>
            <b/>
            <sz val="9"/>
            <color indexed="81"/>
            <rFont val="Tahoma"/>
            <family val="2"/>
          </rPr>
          <t>Author:</t>
        </r>
        <r>
          <rPr>
            <sz val="9"/>
            <color indexed="81"/>
            <rFont val="Tahoma"/>
            <family val="2"/>
          </rPr>
          <t xml:space="preserve">
AGM Minutes</t>
        </r>
      </text>
    </comment>
    <comment ref="AA96" authorId="0" shapeId="0" xr:uid="{B4A75E64-5CE7-45E9-ACB4-2F7FD58FCC3A}">
      <text>
        <r>
          <rPr>
            <b/>
            <sz val="9"/>
            <color indexed="81"/>
            <rFont val="Tahoma"/>
            <family val="2"/>
          </rPr>
          <t>Author:</t>
        </r>
        <r>
          <rPr>
            <sz val="9"/>
            <color indexed="81"/>
            <rFont val="Tahoma"/>
            <family val="2"/>
          </rPr>
          <t xml:space="preserve">
AGM Minutes</t>
        </r>
      </text>
    </comment>
    <comment ref="AB96" authorId="0" shapeId="0" xr:uid="{0626E218-F628-409E-A2E4-64C4F3BD05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Annex A</t>
        </r>
      </text>
    </comment>
    <comment ref="AC96" authorId="0" shapeId="0" xr:uid="{21562731-1080-427E-8BF5-649785C44A17}">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No information </t>
        </r>
      </text>
    </comment>
    <comment ref="AD96" authorId="0" shapeId="0" xr:uid="{64790E4B-E18D-4999-A0B7-E64AC14BEF9F}">
      <text>
        <r>
          <rPr>
            <b/>
            <sz val="9"/>
            <color indexed="81"/>
            <rFont val="Tahoma"/>
            <family val="2"/>
          </rPr>
          <t>Author:</t>
        </r>
        <r>
          <rPr>
            <sz val="9"/>
            <color indexed="81"/>
            <rFont val="Tahoma"/>
            <family val="2"/>
          </rPr>
          <t xml:space="preserve">
minutes AGM</t>
        </r>
      </text>
    </comment>
    <comment ref="AE96" authorId="0" shapeId="0" xr:uid="{2F3DF991-1BA5-4E2C-8814-5A02DEE5389E}">
      <text>
        <r>
          <rPr>
            <b/>
            <sz val="9"/>
            <color indexed="81"/>
            <rFont val="Tahoma"/>
            <family val="2"/>
          </rPr>
          <t>Author:</t>
        </r>
        <r>
          <rPr>
            <sz val="9"/>
            <color indexed="81"/>
            <rFont val="Tahoma"/>
            <family val="2"/>
          </rPr>
          <t xml:space="preserve">
https://links.sgx.com/FileOpen/GAR-2021%20AM%20-%20Minutes.ashx?App=Announcement&amp;FileID=667666</t>
        </r>
      </text>
    </comment>
    <comment ref="AF96" authorId="0" shapeId="0" xr:uid="{358C0375-C2FF-44F7-9751-C12E4654D5AD}">
      <text>
        <r>
          <rPr>
            <b/>
            <sz val="9"/>
            <color indexed="81"/>
            <rFont val="Tahoma"/>
            <family val="2"/>
          </rPr>
          <t>Author:</t>
        </r>
        <r>
          <rPr>
            <sz val="9"/>
            <color indexed="81"/>
            <rFont val="Tahoma"/>
            <family val="2"/>
          </rPr>
          <t xml:space="preserve">
minutes</t>
        </r>
      </text>
    </comment>
    <comment ref="AG96" authorId="0" shapeId="0" xr:uid="{1D87471D-168C-4961-8037-820E5E790698}">
      <text>
        <r>
          <rPr>
            <b/>
            <sz val="9"/>
            <color indexed="81"/>
            <rFont val="Tahoma"/>
            <family val="2"/>
          </rPr>
          <t>Author:</t>
        </r>
        <r>
          <rPr>
            <sz val="9"/>
            <color indexed="81"/>
            <rFont val="Tahoma"/>
            <family val="2"/>
          </rPr>
          <t xml:space="preserve">
https://hawpar.listedcompany.com/newsroom/20210430_172725_H02_L00B2EO1S2MGK2EH.1.pdf</t>
        </r>
      </text>
    </comment>
    <comment ref="AH96" authorId="0" shapeId="0" xr:uid="{20C3C65F-0B26-4D79-B4B5-21F51A1C9427}">
      <text>
        <r>
          <rPr>
            <b/>
            <sz val="9"/>
            <color indexed="81"/>
            <rFont val="Tahoma"/>
            <family val="2"/>
          </rPr>
          <t>Author:</t>
        </r>
        <r>
          <rPr>
            <sz val="9"/>
            <color indexed="81"/>
            <rFont val="Tahoma"/>
            <family val="2"/>
          </rPr>
          <t xml:space="preserve">
https://www.hiaphoe.com/sites/default/files/HHL%20-%20AGM%20Minutes%20held%20on%2029%20Apr%202021.e_0.pdf</t>
        </r>
      </text>
    </comment>
    <comment ref="AI96" authorId="0" shapeId="0" xr:uid="{34CC9DB6-353A-4DE8-8D6A-41B78254A1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In Attendance:
Mr. Lee Kwong Foo, Edward (Chairman and Lead
Independent Director)</t>
        </r>
      </text>
    </comment>
    <comment ref="AJ96" authorId="0" shapeId="0" xr:uid="{D3B764C1-4B6A-4F33-BB48-D2C1EE9F19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ppt slides</t>
        </r>
      </text>
    </comment>
    <comment ref="AK96" authorId="0" shapeId="0" xr:uid="{C9339ABE-1921-4CFF-9CCD-3955C67903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L96" authorId="0" shapeId="0" xr:uid="{830C4A17-7B9D-4965-974C-7F2BD34EB2BB}">
      <text>
        <r>
          <rPr>
            <b/>
            <sz val="9"/>
            <color indexed="81"/>
            <rFont val="Tahoma"/>
            <family val="2"/>
          </rPr>
          <t>Author:</t>
        </r>
        <r>
          <rPr>
            <sz val="9"/>
            <color indexed="81"/>
            <rFont val="Tahoma"/>
            <family val="2"/>
          </rPr>
          <t xml:space="preserve">
mins</t>
        </r>
      </text>
    </comment>
    <comment ref="AM96" authorId="0" shapeId="0" xr:uid="{FF93CC00-81BF-4F9C-9C02-737F373F095F}">
      <text>
        <r>
          <rPr>
            <b/>
            <sz val="9"/>
            <color indexed="81"/>
            <rFont val="Tahoma"/>
            <family val="2"/>
          </rPr>
          <t>Author:</t>
        </r>
        <r>
          <rPr>
            <sz val="9"/>
            <color indexed="81"/>
            <rFont val="Tahoma"/>
            <family val="2"/>
          </rPr>
          <t xml:space="preserve">
AR pg.68</t>
        </r>
      </text>
    </comment>
    <comment ref="AN96" authorId="0" shapeId="0" xr:uid="{59E50D31-2CDF-439E-926C-EE93F713AC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O96" authorId="0" shapeId="0" xr:uid="{42BF4FC0-6EC8-404C-B994-E5B2FA445DF5}">
      <text>
        <r>
          <rPr>
            <b/>
            <sz val="9"/>
            <color indexed="81"/>
            <rFont val="Tahoma"/>
            <family val="2"/>
          </rPr>
          <t>Author:</t>
        </r>
        <r>
          <rPr>
            <sz val="9"/>
            <color indexed="81"/>
            <rFont val="Tahoma"/>
            <family val="2"/>
          </rPr>
          <t xml:space="preserve">
Latest AGM minutes is not available. Attendance was recorded for the previous AGM held in 2020.
AR, pg 52, "The Chairman and the Chairpersons of the AC, NC and RC were present at the last eAGM"</t>
        </r>
      </text>
    </comment>
    <comment ref="AP96" authorId="0" shapeId="0" xr:uid="{3C952A2D-C7A9-4539-B446-0358D926E7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Q96" authorId="0" shapeId="0" xr:uid="{7548CE01-C9CA-470E-845E-5EA6CB44D5E0}">
      <text>
        <r>
          <rPr>
            <b/>
            <sz val="9"/>
            <color indexed="81"/>
            <rFont val="Tahoma"/>
            <family val="2"/>
          </rPr>
          <t>Author:</t>
        </r>
        <r>
          <rPr>
            <sz val="9"/>
            <color indexed="81"/>
            <rFont val="Tahoma"/>
            <family val="2"/>
          </rPr>
          <t xml:space="preserve">
Minutes of AGM, p. 1</t>
        </r>
      </text>
    </comment>
    <comment ref="AR96" authorId="0" shapeId="0" xr:uid="{F1B74801-988C-4A1B-BAE1-7E32AC6D2523}">
      <text>
        <r>
          <rPr>
            <b/>
            <sz val="9"/>
            <color indexed="81"/>
            <rFont val="Tahoma"/>
            <family val="2"/>
          </rPr>
          <t>Author:</t>
        </r>
        <r>
          <rPr>
            <sz val="9"/>
            <color indexed="81"/>
            <rFont val="Tahoma"/>
            <family val="2"/>
          </rPr>
          <t xml:space="preserve">
not mentioned in latest AGM's minutes</t>
        </r>
      </text>
    </comment>
    <comment ref="AS96" authorId="0" shapeId="0" xr:uid="{CB48AA6C-FA98-4DE7-8DBD-073E171E825A}">
      <text>
        <r>
          <rPr>
            <b/>
            <sz val="9"/>
            <color indexed="81"/>
            <rFont val="Tahoma"/>
            <family val="2"/>
          </rPr>
          <t>Author:</t>
        </r>
        <r>
          <rPr>
            <sz val="9"/>
            <color indexed="81"/>
            <rFont val="Tahoma"/>
            <family val="2"/>
          </rPr>
          <t xml:space="preserve">
Latest AGM minutes is not available. Attendance was recorded for the previous AGM held in 2020.
AR, pg 20</t>
        </r>
      </text>
    </comment>
    <comment ref="AT96" authorId="0" shapeId="0" xr:uid="{25DA1D20-0029-49B5-939F-599EB6BC5B9B}">
      <text>
        <r>
          <rPr>
            <b/>
            <sz val="9"/>
            <color indexed="81"/>
            <rFont val="Tahoma"/>
            <family val="2"/>
          </rPr>
          <t>Author:</t>
        </r>
        <r>
          <rPr>
            <sz val="9"/>
            <color indexed="81"/>
            <rFont val="Tahoma"/>
            <family val="2"/>
          </rPr>
          <t xml:space="preserve">
AGM minutes, pg 1</t>
        </r>
      </text>
    </comment>
    <comment ref="AU96" authorId="0" shapeId="0" xr:uid="{639B4822-6D43-49C9-BB8C-1EAED1AC2E61}">
      <text>
        <r>
          <rPr>
            <b/>
            <sz val="9"/>
            <color indexed="81"/>
            <rFont val="Tahoma"/>
            <family val="2"/>
          </rPr>
          <t>Author:</t>
        </r>
        <r>
          <rPr>
            <sz val="9"/>
            <color indexed="81"/>
            <rFont val="Tahoma"/>
            <family val="2"/>
          </rPr>
          <t xml:space="preserve">
Minutes</t>
        </r>
      </text>
    </comment>
    <comment ref="AV96" authorId="0" shapeId="0" xr:uid="{286E10A4-4FEB-47D6-B4B8-D0AC17E76C51}">
      <text>
        <r>
          <rPr>
            <b/>
            <sz val="9"/>
            <color indexed="81"/>
            <rFont val="Tahoma"/>
            <family val="2"/>
          </rPr>
          <t>Author:</t>
        </r>
        <r>
          <rPr>
            <sz val="9"/>
            <color indexed="81"/>
            <rFont val="Tahoma"/>
            <family val="2"/>
          </rPr>
          <t xml:space="preserve">
Minutes</t>
        </r>
      </text>
    </comment>
    <comment ref="AW96" authorId="0" shapeId="0" xr:uid="{586C2A14-36D6-4BFB-916D-51E210D7B10B}">
      <text>
        <r>
          <rPr>
            <b/>
            <sz val="9"/>
            <color indexed="81"/>
            <rFont val="Tahoma"/>
            <family val="2"/>
          </rPr>
          <t>Author:</t>
        </r>
        <r>
          <rPr>
            <sz val="9"/>
            <color indexed="81"/>
            <rFont val="Tahoma"/>
            <family val="2"/>
          </rPr>
          <t xml:space="preserve">
AR,38</t>
        </r>
      </text>
    </comment>
    <comment ref="AX96" authorId="0" shapeId="0" xr:uid="{18E27BF5-25ED-4048-A7D1-FED3A9CB5738}">
      <text>
        <r>
          <rPr>
            <b/>
            <sz val="9"/>
            <color indexed="81"/>
            <rFont val="Tahoma"/>
            <family val="2"/>
          </rPr>
          <t>Author:</t>
        </r>
        <r>
          <rPr>
            <sz val="9"/>
            <color indexed="81"/>
            <rFont val="Tahoma"/>
            <family val="2"/>
          </rPr>
          <t xml:space="preserve">
Minutes</t>
        </r>
      </text>
    </comment>
    <comment ref="AY96" authorId="0" shapeId="0" xr:uid="{4CB7E5F0-F2C1-4E67-B17E-F42C8588E6DE}">
      <text>
        <r>
          <rPr>
            <b/>
            <sz val="9"/>
            <color indexed="81"/>
            <rFont val="Tahoma"/>
            <family val="2"/>
          </rPr>
          <t>Author:</t>
        </r>
        <r>
          <rPr>
            <sz val="9"/>
            <color indexed="81"/>
            <rFont val="Tahoma"/>
            <family val="2"/>
          </rPr>
          <t xml:space="preserve">
Minutes of AGM, p. 1</t>
        </r>
      </text>
    </comment>
    <comment ref="AZ96" authorId="0" shapeId="0" xr:uid="{1F59C605-9522-439F-B30E-217027A153BD}">
      <text>
        <r>
          <rPr>
            <b/>
            <sz val="9"/>
            <color indexed="81"/>
            <rFont val="Tahoma"/>
            <family val="2"/>
          </rPr>
          <t>Author:</t>
        </r>
        <r>
          <rPr>
            <sz val="9"/>
            <color indexed="81"/>
            <rFont val="Tahoma"/>
            <family val="2"/>
          </rPr>
          <t xml:space="preserve">
AR, p. 42</t>
        </r>
      </text>
    </comment>
    <comment ref="BB96" authorId="0" shapeId="0" xr:uid="{7AF14F35-BB24-4769-AB7A-9E29BBF545D2}">
      <text>
        <r>
          <rPr>
            <b/>
            <sz val="9"/>
            <color indexed="81"/>
            <rFont val="Tahoma"/>
            <family val="2"/>
          </rPr>
          <t>Author:</t>
        </r>
        <r>
          <rPr>
            <sz val="9"/>
            <color indexed="81"/>
            <rFont val="Tahoma"/>
            <family val="2"/>
          </rPr>
          <t xml:space="preserve">
Latest AGM minutes is not available. Attendance was recorded for the previous AGM held in 2020.
AR, pg 17</t>
        </r>
      </text>
    </comment>
    <comment ref="BC96" authorId="0" shapeId="0" xr:uid="{9DB3DC43-34B9-4085-9C66-94BE05925853}">
      <text>
        <r>
          <rPr>
            <b/>
            <sz val="9"/>
            <color indexed="81"/>
            <rFont val="Tahoma"/>
            <family val="2"/>
          </rPr>
          <t>Author:</t>
        </r>
        <r>
          <rPr>
            <sz val="9"/>
            <color indexed="81"/>
            <rFont val="Tahoma"/>
            <family val="2"/>
          </rPr>
          <t xml:space="preserve">
Minutes of AGM, p. 1</t>
        </r>
      </text>
    </comment>
    <comment ref="BD96" authorId="0" shapeId="0" xr:uid="{A5201A68-9E19-4314-B526-DCCB007F5B05}">
      <text>
        <r>
          <rPr>
            <b/>
            <sz val="9"/>
            <color indexed="81"/>
            <rFont val="Tahoma"/>
            <family val="2"/>
          </rPr>
          <t>Author:</t>
        </r>
        <r>
          <rPr>
            <sz val="9"/>
            <color indexed="81"/>
            <rFont val="Tahoma"/>
            <family val="2"/>
          </rPr>
          <t xml:space="preserve">
Minutes of AGM, p. 1</t>
        </r>
      </text>
    </comment>
    <comment ref="BE96" authorId="0" shapeId="0" xr:uid="{765B219E-9F26-467B-99FA-F7397F5C10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list not disclosed</t>
        </r>
      </text>
    </comment>
    <comment ref="BF96" authorId="0" shapeId="0" xr:uid="{4B76C816-3F74-4868-98B9-245CF0971A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t>
        </r>
      </text>
    </comment>
    <comment ref="BG96" authorId="0" shapeId="0" xr:uid="{BFCE695A-131F-4FC8-8631-CCB5EE2D66A1}">
      <text>
        <r>
          <rPr>
            <b/>
            <sz val="9"/>
            <color indexed="81"/>
            <rFont val="Tahoma"/>
            <family val="2"/>
          </rPr>
          <t>Author:</t>
        </r>
        <r>
          <rPr>
            <sz val="9"/>
            <color indexed="81"/>
            <rFont val="Tahoma"/>
            <family val="2"/>
          </rPr>
          <t xml:space="preserve">
Minutes p. 1, The Directors and key management team were present “live” through an audio-and-video webcast
and an audio-only feed.</t>
        </r>
      </text>
    </comment>
    <comment ref="BH96" authorId="3" shapeId="0" xr:uid="{ADA1AD3C-5787-45E2-91E9-EC91F9687511}">
      <text>
        <r>
          <rPr>
            <b/>
            <sz val="9"/>
            <color indexed="81"/>
            <rFont val="Tahoma"/>
            <family val="2"/>
          </rPr>
          <t>Jun Hui:</t>
        </r>
        <r>
          <rPr>
            <sz val="9"/>
            <color indexed="81"/>
            <rFont val="Tahoma"/>
            <family val="2"/>
          </rPr>
          <t xml:space="preserve">
Minutes</t>
        </r>
      </text>
    </comment>
    <comment ref="BI96" authorId="0" shapeId="0" xr:uid="{B44D33FF-45E0-472F-81BD-72273641E9F1}">
      <text>
        <r>
          <rPr>
            <b/>
            <sz val="9"/>
            <color indexed="81"/>
            <rFont val="Tahoma"/>
            <family val="2"/>
          </rPr>
          <t>Author:</t>
        </r>
        <r>
          <rPr>
            <sz val="9"/>
            <color indexed="81"/>
            <rFont val="Tahoma"/>
            <family val="2"/>
          </rPr>
          <t xml:space="preserve">
Result AGM - Re-election of Mr Edy
Wiranto as a Director</t>
        </r>
      </text>
    </comment>
    <comment ref="BJ96" authorId="0" shapeId="0" xr:uid="{1CF32D13-84D6-4527-A921-C13D782335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6" authorId="0" shapeId="0" xr:uid="{F5094576-49A8-4073-851E-1A0F4E4B1860}">
      <text>
        <r>
          <rPr>
            <b/>
            <sz val="9"/>
            <color indexed="81"/>
            <rFont val="Tahoma"/>
            <family val="2"/>
          </rPr>
          <t>Author:</t>
        </r>
        <r>
          <rPr>
            <sz val="9"/>
            <color indexed="81"/>
            <rFont val="Tahoma"/>
            <family val="2"/>
          </rPr>
          <t xml:space="preserve">
Minutes of AGM, p. 1</t>
        </r>
      </text>
    </comment>
    <comment ref="BL96" authorId="0" shapeId="0" xr:uid="{AC679118-B25E-437B-86C7-EC1DD03770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6" authorId="0" shapeId="0" xr:uid="{762E29F3-AC1D-481C-9F05-99E8BD0605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
John Lim Kok Min (Chairman &amp; Independent Non-Executive Director)
Minutes of AGM p1</t>
        </r>
      </text>
    </comment>
    <comment ref="BV96" authorId="0" shapeId="0" xr:uid="{E3D60957-03F5-4460-9A0C-1D8ADFCF8877}">
      <text>
        <r>
          <rPr>
            <b/>
            <sz val="9"/>
            <color indexed="81"/>
            <rFont val="Tahoma"/>
            <family val="2"/>
          </rPr>
          <t>Author:</t>
        </r>
        <r>
          <rPr>
            <sz val="9"/>
            <color indexed="81"/>
            <rFont val="Tahoma"/>
            <family val="2"/>
          </rPr>
          <t xml:space="preserve">
https://www.civmec.com.au/images/201119_-_Signed_-_Minutes_of_AGM_30.10.20.pdf</t>
        </r>
      </text>
    </comment>
    <comment ref="BX96" authorId="0" shapeId="0" xr:uid="{FF769685-3E8D-4CC9-BE80-C4D43F72A4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 p.02;
DrewCorp Services, Ortega Law office.</t>
        </r>
      </text>
    </comment>
    <comment ref="BY96" authorId="0" shapeId="0" xr:uid="{0FB35501-0C0E-42B8-BE75-F861BF8355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Z96" authorId="0" shapeId="0" xr:uid="{3D50340D-DE03-44FA-BBAC-AB164E72A38C}">
      <text>
        <r>
          <rPr>
            <b/>
            <sz val="9"/>
            <color indexed="81"/>
            <rFont val="Tahoma"/>
            <family val="2"/>
          </rPr>
          <t>Author:</t>
        </r>
        <r>
          <rPr>
            <sz val="9"/>
            <color indexed="81"/>
            <rFont val="Tahoma"/>
            <family val="2"/>
          </rPr>
          <t xml:space="preserve">
AGM Minutes</t>
        </r>
      </text>
    </comment>
    <comment ref="CA96" authorId="0" shapeId="0" xr:uid="{8331EE65-8EB4-44A6-B61C-C573F5047E08}">
      <text>
        <r>
          <rPr>
            <b/>
            <sz val="9"/>
            <color indexed="81"/>
            <rFont val="Tahoma"/>
            <family val="2"/>
          </rPr>
          <t>Author:</t>
        </r>
        <r>
          <rPr>
            <sz val="9"/>
            <color indexed="81"/>
            <rFont val="Tahoma"/>
            <family val="2"/>
          </rPr>
          <t xml:space="preserve">
AGM Minutes</t>
        </r>
      </text>
    </comment>
    <comment ref="CB96" authorId="0" shapeId="0" xr:uid="{F36E13BB-52EA-43FF-BE4E-D81A77AAA6A6}">
      <text>
        <r>
          <rPr>
            <b/>
            <sz val="9"/>
            <color indexed="81"/>
            <rFont val="Tahoma"/>
            <family val="2"/>
          </rPr>
          <t>Author:</t>
        </r>
        <r>
          <rPr>
            <sz val="9"/>
            <color indexed="81"/>
            <rFont val="Tahoma"/>
            <family val="2"/>
          </rPr>
          <t xml:space="preserve">
AR pg.210</t>
        </r>
      </text>
    </comment>
    <comment ref="CC96" authorId="0" shapeId="0" xr:uid="{D45EEB04-2864-43B6-B4B9-007FCAB275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D96" authorId="0" shapeId="0" xr:uid="{E279B729-A8AE-4604-ACAA-0488814C94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released</t>
        </r>
      </text>
    </comment>
    <comment ref="CE96" authorId="0" shapeId="0" xr:uid="{8C4FAE82-1DD1-40FB-9B72-C5DB62810780}">
      <text>
        <r>
          <rPr>
            <b/>
            <sz val="9"/>
            <color indexed="81"/>
            <rFont val="Tahoma"/>
            <family val="2"/>
          </rPr>
          <t>Author:</t>
        </r>
        <r>
          <rPr>
            <sz val="9"/>
            <color indexed="81"/>
            <rFont val="Tahoma"/>
            <family val="2"/>
          </rPr>
          <t xml:space="preserve">
AGM Minutes are unavailable</t>
        </r>
      </text>
    </comment>
    <comment ref="CG96" authorId="0" shapeId="0" xr:uid="{C0199B20-194E-43F7-A0AA-A3033CBD84FD}">
      <text>
        <r>
          <rPr>
            <b/>
            <sz val="9"/>
            <color indexed="81"/>
            <rFont val="Tahoma"/>
            <family val="2"/>
          </rPr>
          <t>Author:</t>
        </r>
        <r>
          <rPr>
            <sz val="9"/>
            <color indexed="81"/>
            <rFont val="Tahoma"/>
            <family val="2"/>
          </rPr>
          <t xml:space="preserve">
AGM Minutes</t>
        </r>
      </text>
    </comment>
    <comment ref="CH96" authorId="0" shapeId="0" xr:uid="{66ED3401-AF47-487E-8002-6AE408E49645}">
      <text>
        <r>
          <rPr>
            <b/>
            <sz val="9"/>
            <color indexed="81"/>
            <rFont val="Tahoma"/>
            <family val="2"/>
          </rPr>
          <t>Author:</t>
        </r>
        <r>
          <rPr>
            <sz val="9"/>
            <color indexed="81"/>
            <rFont val="Tahoma"/>
            <family val="2"/>
          </rPr>
          <t xml:space="preserve">
AGM MINS</t>
        </r>
      </text>
    </comment>
    <comment ref="CI96" authorId="0" shapeId="0" xr:uid="{F94325EA-081A-431D-9C0D-D94C2BCE765D}">
      <text>
        <r>
          <rPr>
            <b/>
            <sz val="9"/>
            <color indexed="81"/>
            <rFont val="Tahoma"/>
            <family val="2"/>
          </rPr>
          <t>Author:</t>
        </r>
        <r>
          <rPr>
            <sz val="9"/>
            <color indexed="81"/>
            <rFont val="Tahoma"/>
            <family val="2"/>
          </rPr>
          <t xml:space="preserve">
AGM Minutes unavailable as AGM has not taken place yet</t>
        </r>
      </text>
    </comment>
    <comment ref="CJ96" authorId="0" shapeId="0" xr:uid="{5D59D84B-E547-4185-8EDF-25E5C2482D76}">
      <text>
        <r>
          <rPr>
            <b/>
            <sz val="9"/>
            <color indexed="81"/>
            <rFont val="Tahoma"/>
            <family val="2"/>
          </rPr>
          <t>Author:</t>
        </r>
        <r>
          <rPr>
            <sz val="9"/>
            <color indexed="81"/>
            <rFont val="Tahoma"/>
            <family val="2"/>
          </rPr>
          <t xml:space="preserve">
mins</t>
        </r>
      </text>
    </comment>
    <comment ref="CK96" authorId="0" shapeId="0" xr:uid="{60C0986D-24D5-42D2-851C-82EC8328275C}">
      <text>
        <r>
          <rPr>
            <b/>
            <sz val="9"/>
            <color indexed="81"/>
            <rFont val="Tahoma"/>
            <family val="2"/>
          </rPr>
          <t>Author:</t>
        </r>
        <r>
          <rPr>
            <sz val="9"/>
            <color indexed="81"/>
            <rFont val="Tahoma"/>
            <family val="2"/>
          </rPr>
          <t xml:space="preserve">
minutes</t>
        </r>
      </text>
    </comment>
    <comment ref="CM96" authorId="0" shapeId="0" xr:uid="{7163B473-2EC8-47B4-9B4D-4E4118FCAEC9}">
      <text>
        <r>
          <rPr>
            <b/>
            <sz val="9"/>
            <color indexed="81"/>
            <rFont val="Tahoma"/>
            <family val="2"/>
          </rPr>
          <t>Author:</t>
        </r>
        <r>
          <rPr>
            <sz val="9"/>
            <color indexed="81"/>
            <rFont val="Tahoma"/>
            <family val="2"/>
          </rPr>
          <t xml:space="preserve">
ar mins</t>
        </r>
      </text>
    </comment>
    <comment ref="CN96" authorId="0" shapeId="0" xr:uid="{2BAD82EC-1110-4499-87BA-5EBF636F01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O96" authorId="0" shapeId="0" xr:uid="{222C0E6B-6D89-48C6-A074-DC51E7296E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P96" authorId="0" shapeId="0" xr:uid="{2A794783-1626-49B8-A9EB-539B62177B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Q96" authorId="0" shapeId="0" xr:uid="{88E523F9-46C0-4FCF-B85E-4335C94EC19F}">
      <text>
        <r>
          <rPr>
            <b/>
            <sz val="9"/>
            <color indexed="81"/>
            <rFont val="Tahoma"/>
            <family val="2"/>
          </rPr>
          <t>Author:</t>
        </r>
        <r>
          <rPr>
            <sz val="9"/>
            <color indexed="81"/>
            <rFont val="Tahoma"/>
            <family val="2"/>
          </rPr>
          <t xml:space="preserve">
mins</t>
        </r>
      </text>
    </comment>
    <comment ref="CR96" authorId="0" shapeId="0" xr:uid="{FC900311-CDC0-4FED-90CF-62ED39D9CEC2}">
      <text>
        <r>
          <rPr>
            <b/>
            <sz val="9"/>
            <color indexed="81"/>
            <rFont val="Tahoma"/>
            <family val="2"/>
          </rPr>
          <t>Author:</t>
        </r>
        <r>
          <rPr>
            <sz val="9"/>
            <color indexed="81"/>
            <rFont val="Tahoma"/>
            <family val="2"/>
          </rPr>
          <t xml:space="preserve">
AR (pdf), p. 14
The attendance list for AGM 2020 is not disclosed in the minutes of AGM</t>
        </r>
      </text>
    </comment>
    <comment ref="CS96" authorId="0" shapeId="0" xr:uid="{4B19F6FA-74EC-4A26-8BE3-945C0792C721}">
      <text>
        <r>
          <rPr>
            <b/>
            <sz val="9"/>
            <color indexed="81"/>
            <rFont val="Tahoma"/>
            <family val="2"/>
          </rPr>
          <t>Author:</t>
        </r>
        <r>
          <rPr>
            <sz val="9"/>
            <color indexed="81"/>
            <rFont val="Tahoma"/>
            <family val="2"/>
          </rPr>
          <t xml:space="preserve">
AR, p. 41</t>
        </r>
      </text>
    </comment>
    <comment ref="CU96" authorId="0" shapeId="0" xr:uid="{7F0E2C3F-AEDC-4F9B-8A1F-CBB4D87E0C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"Mr Lee Bon Leong (the “Chairman”) took the chair and welcomed all the shareholders present at the
Meeting. "</t>
        </r>
      </text>
    </comment>
    <comment ref="CX96" authorId="0" shapeId="0" xr:uid="{99D386CB-7FDF-403C-8112-86FBF5806A3D}">
      <text>
        <r>
          <rPr>
            <b/>
            <sz val="9"/>
            <color indexed="81"/>
            <rFont val="Tahoma"/>
            <family val="2"/>
          </rPr>
          <t>Author:</t>
        </r>
        <r>
          <rPr>
            <sz val="9"/>
            <color indexed="81"/>
            <rFont val="Tahoma"/>
            <family val="2"/>
          </rPr>
          <t xml:space="preserve">
AR, pg 36</t>
        </r>
      </text>
    </comment>
    <comment ref="CY96" authorId="0" shapeId="0" xr:uid="{3F31DC29-FF4F-4D58-AEDA-5B9AD435942B}">
      <text>
        <r>
          <rPr>
            <b/>
            <sz val="9"/>
            <color indexed="81"/>
            <rFont val="Tahoma"/>
            <family val="2"/>
          </rPr>
          <t>Author:</t>
        </r>
        <r>
          <rPr>
            <sz val="9"/>
            <color indexed="81"/>
            <rFont val="Tahoma"/>
            <family val="2"/>
          </rPr>
          <t xml:space="preserve">
AGM Minutes </t>
        </r>
      </text>
    </comment>
    <comment ref="CZ96" authorId="0" shapeId="0" xr:uid="{8A86AFA2-39F9-47A9-AC79-1A07E96F28BC}">
      <text>
        <r>
          <rPr>
            <b/>
            <sz val="9"/>
            <color indexed="81"/>
            <rFont val="Tahoma"/>
            <family val="2"/>
          </rPr>
          <t>Author:</t>
        </r>
        <r>
          <rPr>
            <sz val="9"/>
            <color indexed="81"/>
            <rFont val="Tahoma"/>
            <family val="2"/>
          </rPr>
          <t xml:space="preserve">
AR,64</t>
        </r>
      </text>
    </comment>
    <comment ref="DA96" authorId="0" shapeId="0" xr:uid="{9BBD5B9A-01A9-482B-A5D2-BD826746737A}">
      <text>
        <r>
          <rPr>
            <b/>
            <sz val="9"/>
            <color indexed="81"/>
            <rFont val="Tahoma"/>
            <family val="2"/>
          </rPr>
          <t>Author:</t>
        </r>
        <r>
          <rPr>
            <sz val="9"/>
            <color indexed="81"/>
            <rFont val="Tahoma"/>
            <family val="2"/>
          </rPr>
          <t xml:space="preserve">
AR,54</t>
        </r>
      </text>
    </comment>
    <comment ref="DB96" authorId="0" shapeId="0" xr:uid="{C83699BA-2E82-474E-AEB3-62D4C8AD55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C96" authorId="0" shapeId="0" xr:uid="{2DADB687-37E4-4DC9-A5A1-C319FA138C02}">
      <text>
        <r>
          <rPr>
            <b/>
            <sz val="9"/>
            <color indexed="81"/>
            <rFont val="Tahoma"/>
            <family val="2"/>
          </rPr>
          <t>Author:</t>
        </r>
        <r>
          <rPr>
            <sz val="9"/>
            <color indexed="81"/>
            <rFont val="Tahoma"/>
            <family val="2"/>
          </rPr>
          <t xml:space="preserve">
Minutes of AGM, p. 1</t>
        </r>
      </text>
    </comment>
    <comment ref="DD96" authorId="0" shapeId="0" xr:uid="{4C621301-AB56-4A63-AFB0-95707CD8E62E}">
      <text>
        <r>
          <rPr>
            <b/>
            <sz val="9"/>
            <color indexed="81"/>
            <rFont val="Tahoma"/>
            <family val="2"/>
          </rPr>
          <t>Author:</t>
        </r>
        <r>
          <rPr>
            <sz val="9"/>
            <color indexed="81"/>
            <rFont val="Tahoma"/>
            <family val="2"/>
          </rPr>
          <t xml:space="preserve">
Minutes of AGM, p. 1</t>
        </r>
      </text>
    </comment>
    <comment ref="DE96" authorId="0" shapeId="0" xr:uid="{E504FE34-7405-4F54-B3AC-9C701764ED35}">
      <text>
        <r>
          <rPr>
            <b/>
            <sz val="9"/>
            <color indexed="81"/>
            <rFont val="Tahoma"/>
            <family val="2"/>
          </rPr>
          <t>Author:</t>
        </r>
        <r>
          <rPr>
            <sz val="9"/>
            <color indexed="81"/>
            <rFont val="Tahoma"/>
            <family val="2"/>
          </rPr>
          <t xml:space="preserve">
minutes</t>
        </r>
      </text>
    </comment>
    <comment ref="DF96" authorId="0" shapeId="0" xr:uid="{055A5DC6-BD1E-445F-9CF2-6018B3BE32C1}">
      <text>
        <r>
          <rPr>
            <b/>
            <sz val="9"/>
            <color indexed="81"/>
            <rFont val="Tahoma"/>
            <family val="2"/>
          </rPr>
          <t>Author:</t>
        </r>
        <r>
          <rPr>
            <sz val="9"/>
            <color indexed="81"/>
            <rFont val="Tahoma"/>
            <family val="2"/>
          </rPr>
          <t xml:space="preserve">
AGM Minutes</t>
        </r>
      </text>
    </comment>
    <comment ref="DG96" authorId="0" shapeId="0" xr:uid="{74866AB8-A99A-460F-B3CC-FEAF70F2FEA0}">
      <text>
        <r>
          <rPr>
            <b/>
            <sz val="9"/>
            <color indexed="81"/>
            <rFont val="Tahoma"/>
            <family val="2"/>
          </rPr>
          <t>Author:</t>
        </r>
        <r>
          <rPr>
            <sz val="9"/>
            <color indexed="81"/>
            <rFont val="Tahoma"/>
            <family val="2"/>
          </rPr>
          <t xml:space="preserve">
Minutes of AGM, p. 1</t>
        </r>
      </text>
    </comment>
    <comment ref="DH96" authorId="0" shapeId="0" xr:uid="{978D562B-5550-4CE9-81A5-32D93A923365}">
      <text>
        <r>
          <rPr>
            <b/>
            <sz val="9"/>
            <color indexed="81"/>
            <rFont val="Tahoma"/>
            <family val="2"/>
          </rPr>
          <t>Author:</t>
        </r>
        <r>
          <rPr>
            <sz val="9"/>
            <color indexed="81"/>
            <rFont val="Tahoma"/>
            <family val="2"/>
          </rPr>
          <t xml:space="preserve">
AGM Minutes</t>
        </r>
      </text>
    </comment>
    <comment ref="DI96" authorId="0" shapeId="0" xr:uid="{F473BF2E-35C1-4A95-873E-448F8D3207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J96" authorId="0" shapeId="0" xr:uid="{3781A68B-693C-4462-8B10-742B4F6468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6" authorId="0" shapeId="0" xr:uid="{917F11D6-FE7A-4D8A-B6D1-7015B0C47A98}">
      <text>
        <r>
          <rPr>
            <b/>
            <sz val="9"/>
            <color indexed="81"/>
            <rFont val="Tahoma"/>
            <family val="2"/>
          </rPr>
          <t xml:space="preserve">Author:
</t>
        </r>
      </text>
    </comment>
    <comment ref="DL96" authorId="0" shapeId="0" xr:uid="{8EC636E0-A6BD-42F9-AED5-32D6B0F60FDB}">
      <text>
        <r>
          <rPr>
            <b/>
            <sz val="9"/>
            <color indexed="81"/>
            <rFont val="Tahoma"/>
            <family val="2"/>
          </rPr>
          <t>Author:</t>
        </r>
        <r>
          <rPr>
            <sz val="9"/>
            <color indexed="81"/>
            <rFont val="Tahoma"/>
            <family val="2"/>
          </rPr>
          <t xml:space="preserve">
AGM Minutes</t>
        </r>
      </text>
    </comment>
    <comment ref="DM96" authorId="0" shapeId="0" xr:uid="{8EB04203-DAEE-4392-B277-E49EA854E2C6}">
      <text>
        <r>
          <rPr>
            <b/>
            <sz val="9"/>
            <color indexed="81"/>
            <rFont val="Tahoma"/>
            <family val="2"/>
          </rPr>
          <t>Author:</t>
        </r>
        <r>
          <rPr>
            <sz val="9"/>
            <color indexed="81"/>
            <rFont val="Tahoma"/>
            <family val="2"/>
          </rPr>
          <t xml:space="preserve">
Minutes of AGM, p. 1</t>
        </r>
      </text>
    </comment>
    <comment ref="DN96" authorId="0" shapeId="0" xr:uid="{E8024765-0BAB-4353-AEF3-5C7DF3C02FEB}">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AGM Minutes, p.01;
</t>
        </r>
      </text>
    </comment>
    <comment ref="DO96" authorId="0" shapeId="0" xr:uid="{EA31F280-83B0-47C7-A047-4DB2338995DE}">
      <text>
        <r>
          <rPr>
            <b/>
            <sz val="9"/>
            <color indexed="81"/>
            <rFont val="Tahoma"/>
            <family val="2"/>
          </rPr>
          <t>Author:</t>
        </r>
        <r>
          <rPr>
            <sz val="9"/>
            <color indexed="81"/>
            <rFont val="Tahoma"/>
            <family val="2"/>
          </rPr>
          <t xml:space="preserve">
Cannot find infor. No minutes of AGM 2021</t>
        </r>
      </text>
    </comment>
    <comment ref="DP96" authorId="0" shapeId="0" xr:uid="{411CA871-2700-4962-8C66-72D85D42A554}">
      <text>
        <r>
          <rPr>
            <b/>
            <sz val="9"/>
            <color indexed="81"/>
            <rFont val="Tahoma"/>
            <family val="2"/>
          </rPr>
          <t>Author:</t>
        </r>
        <r>
          <rPr>
            <sz val="9"/>
            <color indexed="81"/>
            <rFont val="Tahoma"/>
            <family val="2"/>
          </rPr>
          <t xml:space="preserve">
Minutes of AGM, p. 1</t>
        </r>
      </text>
    </comment>
    <comment ref="DQ96" authorId="0" shapeId="0" xr:uid="{23A634A3-B89D-4F9C-9E84-1CCA0A561764}">
      <text>
        <r>
          <rPr>
            <b/>
            <sz val="9"/>
            <color indexed="81"/>
            <rFont val="Tahoma"/>
            <family val="2"/>
          </rPr>
          <t>Author:</t>
        </r>
        <r>
          <rPr>
            <sz val="9"/>
            <color indexed="81"/>
            <rFont val="Tahoma"/>
            <family val="2"/>
          </rPr>
          <t xml:space="preserve">
Minutes AGM p. 1,
DIRECTORS PRESENT
Mr Wee Ee Cheong (Chairman of Meeting)
Mr David Chan Mun Wai (Managing Director &amp; Chief Executive)</t>
        </r>
      </text>
    </comment>
    <comment ref="DR96" authorId="0" shapeId="0" xr:uid="{E5AEA4EF-6A11-4556-A95A-CF6651559488}">
      <text>
        <r>
          <rPr>
            <b/>
            <sz val="9"/>
            <color indexed="81"/>
            <rFont val="Tahoma"/>
            <family val="2"/>
          </rPr>
          <t>Author:</t>
        </r>
        <r>
          <rPr>
            <sz val="9"/>
            <color indexed="81"/>
            <rFont val="Tahoma"/>
            <family val="2"/>
          </rPr>
          <t xml:space="preserve">
AGM Minutes</t>
        </r>
      </text>
    </comment>
    <comment ref="DS96" authorId="0" shapeId="0" xr:uid="{7BDE819A-F1CC-4184-AC84-11A0AC7B901C}">
      <text>
        <r>
          <rPr>
            <b/>
            <sz val="9"/>
            <color indexed="81"/>
            <rFont val="Tahoma"/>
            <family val="2"/>
          </rPr>
          <t>Author:</t>
        </r>
        <r>
          <rPr>
            <sz val="9"/>
            <color indexed="81"/>
            <rFont val="Tahoma"/>
            <family val="2"/>
          </rPr>
          <t xml:space="preserve">
Minutes AGM p. 1, all directors attended</t>
        </r>
      </text>
    </comment>
    <comment ref="DT96" authorId="0" shapeId="0" xr:uid="{5D19BBE9-0782-41C6-9244-85A8C90A2C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96" authorId="0" shapeId="0" xr:uid="{874E67A4-2E9C-455F-AC07-95F54D214603}">
      <text>
        <r>
          <rPr>
            <b/>
            <sz val="9"/>
            <color indexed="81"/>
            <rFont val="Tahoma"/>
            <family val="2"/>
          </rPr>
          <t>Author:</t>
        </r>
        <r>
          <rPr>
            <sz val="9"/>
            <color indexed="81"/>
            <rFont val="Tahoma"/>
            <family val="2"/>
          </rPr>
          <t xml:space="preserve">
file:///C:/Users/Chua%20Cheng%20Tat/Desktop/AGL_Minutes_of_the_AGM.pdf</t>
        </r>
      </text>
    </comment>
    <comment ref="DV96" authorId="0" shapeId="0" xr:uid="{3275E2D6-7C84-440E-B863-4A21F2869AC6}">
      <text>
        <r>
          <rPr>
            <b/>
            <sz val="9"/>
            <color indexed="81"/>
            <rFont val="Tahoma"/>
            <family val="2"/>
          </rPr>
          <t>Author:</t>
        </r>
        <r>
          <rPr>
            <sz val="9"/>
            <color indexed="81"/>
            <rFont val="Tahoma"/>
            <family val="2"/>
          </rPr>
          <t xml:space="preserve">
AR pg.54
</t>
        </r>
      </text>
    </comment>
    <comment ref="DX96" authorId="0" shapeId="0" xr:uid="{65DFF450-3BCB-4516-A43C-8EE441BF352E}">
      <text>
        <r>
          <rPr>
            <b/>
            <sz val="9"/>
            <color indexed="81"/>
            <rFont val="Tahoma"/>
            <family val="2"/>
          </rPr>
          <t>Author:</t>
        </r>
        <r>
          <rPr>
            <sz val="9"/>
            <color indexed="81"/>
            <rFont val="Tahoma"/>
            <family val="2"/>
          </rPr>
          <t xml:space="preserve">
https://www.bakertech.com.sg/pdf/BTL_Min_AGM_28Apr21.pdf</t>
        </r>
      </text>
    </comment>
    <comment ref="DY96" authorId="0" shapeId="0" xr:uid="{974E6B95-9F99-4F07-8E2B-1FE61F51CFE6}">
      <text>
        <r>
          <rPr>
            <b/>
            <sz val="9"/>
            <color indexed="81"/>
            <rFont val="Tahoma"/>
            <family val="2"/>
          </rPr>
          <t>Author:</t>
        </r>
        <r>
          <rPr>
            <sz val="9"/>
            <color indexed="81"/>
            <rFont val="Tahoma"/>
            <family val="2"/>
          </rPr>
          <t xml:space="preserve">
/https://links.sgx.com/FileOpen/CWX%20Global%20-%20Minutes%20of%20AGM.ashx?App=Announcement&amp;FileID=641120</t>
        </r>
      </text>
    </comment>
    <comment ref="DZ96" authorId="0" shapeId="0" xr:uid="{09E7273F-CAC7-48F8-BA2C-4F2D77A1A95A}">
      <text>
        <r>
          <rPr>
            <b/>
            <sz val="9"/>
            <color indexed="81"/>
            <rFont val="Tahoma"/>
            <family val="2"/>
          </rPr>
          <t>Author:</t>
        </r>
        <r>
          <rPr>
            <sz val="9"/>
            <color indexed="81"/>
            <rFont val="Tahoma"/>
            <family val="2"/>
          </rPr>
          <t xml:space="preserve">
AR pg.81</t>
        </r>
      </text>
    </comment>
    <comment ref="EA96" authorId="0" shapeId="0" xr:uid="{ABBF3CAB-3C2E-4AB1-8848-695E25A01294}">
      <text>
        <r>
          <rPr>
            <b/>
            <sz val="9"/>
            <color indexed="81"/>
            <rFont val="Tahoma"/>
            <family val="2"/>
          </rPr>
          <t>Author:</t>
        </r>
        <r>
          <rPr>
            <sz val="9"/>
            <color indexed="81"/>
            <rFont val="Tahoma"/>
            <family val="2"/>
          </rPr>
          <t xml:space="preserve">
MINS</t>
        </r>
      </text>
    </comment>
    <comment ref="EB96" authorId="0" shapeId="0" xr:uid="{B59B1EB7-514E-4D0E-90CA-3820EAD4AD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published</t>
        </r>
      </text>
    </comment>
    <comment ref="ED96" authorId="0" shapeId="0" xr:uid="{3A3E6EFF-7690-420E-81D6-8DC34443D6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E97" authorId="0" shapeId="0" xr:uid="{E22C9A39-CB5D-406E-AC7E-E2B2EEB1181B}">
      <text>
        <r>
          <rPr>
            <b/>
            <sz val="9"/>
            <color indexed="81"/>
            <rFont val="Tahoma"/>
            <family val="2"/>
          </rPr>
          <t>Author:</t>
        </r>
        <r>
          <rPr>
            <sz val="9"/>
            <color indexed="81"/>
            <rFont val="Tahoma"/>
            <family val="2"/>
          </rPr>
          <t xml:space="preserve">
AR pg.29</t>
        </r>
      </text>
    </comment>
    <comment ref="F97" authorId="0" shapeId="0" xr:uid="{4A0264FB-A8A9-4CE6-84DF-206C69605198}">
      <text>
        <r>
          <rPr>
            <b/>
            <sz val="9"/>
            <color indexed="81"/>
            <rFont val="Tahoma"/>
            <family val="2"/>
          </rPr>
          <t>Author:</t>
        </r>
        <r>
          <rPr>
            <sz val="9"/>
            <color indexed="81"/>
            <rFont val="Tahoma"/>
            <family val="2"/>
          </rPr>
          <t xml:space="preserve">
AR pg.40</t>
        </r>
      </text>
    </comment>
    <comment ref="G97" authorId="0" shapeId="0" xr:uid="{24D9C1B1-5F24-425F-A9BE-213EF7509A44}">
      <text>
        <r>
          <rPr>
            <b/>
            <sz val="9"/>
            <color indexed="81"/>
            <rFont val="Tahoma"/>
            <family val="2"/>
          </rPr>
          <t>Author:</t>
        </r>
        <r>
          <rPr>
            <sz val="9"/>
            <color indexed="81"/>
            <rFont val="Tahoma"/>
            <family val="2"/>
          </rPr>
          <t xml:space="preserve">
AR pg.30</t>
        </r>
      </text>
    </comment>
    <comment ref="I97" authorId="0" shapeId="0" xr:uid="{B991F5A8-BFCC-4C6F-9688-321C1FEDE2D3}">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97" authorId="0" shapeId="0" xr:uid="{4270804B-B01C-4FCD-B890-D6137D662070}">
      <text>
        <r>
          <rPr>
            <b/>
            <sz val="9"/>
            <color indexed="81"/>
            <rFont val="Tahoma"/>
            <family val="2"/>
          </rPr>
          <t>Author:</t>
        </r>
        <r>
          <rPr>
            <sz val="9"/>
            <color indexed="81"/>
            <rFont val="Tahoma"/>
            <family val="2"/>
          </rPr>
          <t xml:space="preserve">
https://links.sgx.com/FileOpen/AGM%20Minutes%202021.ashx?App=Announcement&amp;FileID=666139</t>
        </r>
      </text>
    </comment>
    <comment ref="K97" authorId="0" shapeId="0" xr:uid="{3B310351-7A1B-4EAC-B6ED-7508A0D6D6C8}">
      <text>
        <r>
          <rPr>
            <b/>
            <sz val="9"/>
            <color indexed="81"/>
            <rFont val="Tahoma"/>
            <family val="2"/>
          </rPr>
          <t>Author:</t>
        </r>
        <r>
          <rPr>
            <sz val="9"/>
            <color indexed="81"/>
            <rFont val="Tahoma"/>
            <family val="2"/>
          </rPr>
          <t xml:space="preserve">
https://links.sgx.com/FileOpen/AML_AGM_Minutes_20210429.ashx?App=Announcement&amp;FileID=666371</t>
        </r>
      </text>
    </comment>
    <comment ref="M97" authorId="0" shapeId="0" xr:uid="{97738F85-E251-4F18-ADF8-17927803D7F8}">
      <text>
        <r>
          <rPr>
            <b/>
            <sz val="9"/>
            <color indexed="81"/>
            <rFont val="Tahoma"/>
            <family val="2"/>
          </rPr>
          <t>Author:</t>
        </r>
        <r>
          <rPr>
            <sz val="9"/>
            <color indexed="81"/>
            <rFont val="Tahoma"/>
            <family val="2"/>
          </rPr>
          <t xml:space="preserve">
https://investor.banyantree.com/PDF/Newsroom/2021/BTH-Minutes-AGM-2021.pdf</t>
        </r>
      </text>
    </comment>
    <comment ref="P97" authorId="5" shapeId="0" xr:uid="{DEAE9AFD-95ED-4C04-ADD3-097220FBEFD1}">
      <text>
        <r>
          <rPr>
            <b/>
            <sz val="9"/>
            <color indexed="81"/>
            <rFont val="Tahoma"/>
            <family val="2"/>
          </rPr>
          <t>Jun Kiat Lee:</t>
        </r>
        <r>
          <rPr>
            <sz val="9"/>
            <color indexed="81"/>
            <rFont val="Tahoma"/>
            <family val="2"/>
          </rPr>
          <t xml:space="preserve">
AR 17</t>
        </r>
      </text>
    </comment>
    <comment ref="R97" authorId="0" shapeId="0" xr:uid="{E5AD2FC8-97E8-48B8-856E-C8B184E71D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T97" authorId="0" shapeId="0" xr:uid="{3B4F5342-5B55-420C-BF44-AE4FC9B7D02C}">
      <text>
        <r>
          <rPr>
            <b/>
            <sz val="9"/>
            <color indexed="81"/>
            <rFont val="Tahoma"/>
            <family val="2"/>
          </rPr>
          <t>Author:</t>
        </r>
        <r>
          <rPr>
            <sz val="9"/>
            <color indexed="81"/>
            <rFont val="Tahoma"/>
            <family val="2"/>
          </rPr>
          <t xml:space="preserve">
AR pg.70</t>
        </r>
      </text>
    </comment>
    <comment ref="U97" authorId="0" shapeId="0" xr:uid="{5959445A-8B3E-422A-842C-8A64424BEED2}">
      <text>
        <r>
          <rPr>
            <b/>
            <sz val="9"/>
            <color indexed="81"/>
            <rFont val="Tahoma"/>
            <family val="2"/>
          </rPr>
          <t>Author:</t>
        </r>
        <r>
          <rPr>
            <sz val="9"/>
            <color indexed="81"/>
            <rFont val="Tahoma"/>
            <family val="2"/>
          </rPr>
          <t xml:space="preserve">
AGM Minutes</t>
        </r>
      </text>
    </comment>
    <comment ref="V97" authorId="0" shapeId="0" xr:uid="{F6587E63-EDCB-4004-AEBE-359622E809EF}">
      <text>
        <r>
          <rPr>
            <b/>
            <sz val="9"/>
            <color indexed="81"/>
            <rFont val="Tahoma"/>
            <family val="2"/>
          </rPr>
          <t>Author:</t>
        </r>
        <r>
          <rPr>
            <sz val="9"/>
            <color indexed="81"/>
            <rFont val="Tahoma"/>
            <family val="2"/>
          </rPr>
          <t xml:space="preserve">
AGM Minutes unavailable</t>
        </r>
      </text>
    </comment>
    <comment ref="W97" authorId="0" shapeId="0" xr:uid="{9481D7D5-442D-4A68-A488-4B6B4185D7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X97" authorId="0" shapeId="0" xr:uid="{6D5E8423-B29F-4B56-AE50-005A42F540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Y97" authorId="0" shapeId="0" xr:uid="{29F47CE0-0FDD-40FF-9485-1E5AC463BFCF}">
      <text>
        <r>
          <rPr>
            <b/>
            <sz val="9"/>
            <color indexed="81"/>
            <rFont val="Tahoma"/>
            <family val="2"/>
          </rPr>
          <t>Author:</t>
        </r>
        <r>
          <rPr>
            <sz val="9"/>
            <color indexed="81"/>
            <rFont val="Tahoma"/>
            <family val="2"/>
          </rPr>
          <t xml:space="preserve">
minutes AGM p. 1</t>
        </r>
      </text>
    </comment>
    <comment ref="Z97" authorId="0" shapeId="0" xr:uid="{42A21685-94CA-494A-9B18-7AA2469D7007}">
      <text>
        <r>
          <rPr>
            <b/>
            <sz val="9"/>
            <color indexed="81"/>
            <rFont val="Tahoma"/>
            <family val="2"/>
          </rPr>
          <t>Author:</t>
        </r>
        <r>
          <rPr>
            <sz val="9"/>
            <color indexed="81"/>
            <rFont val="Tahoma"/>
            <family val="2"/>
          </rPr>
          <t xml:space="preserve">
AGM Minutes</t>
        </r>
      </text>
    </comment>
    <comment ref="AA97" authorId="0" shapeId="0" xr:uid="{8035344D-8EB5-48A3-B1DE-F828A37BADC0}">
      <text>
        <r>
          <rPr>
            <b/>
            <sz val="9"/>
            <color indexed="81"/>
            <rFont val="Tahoma"/>
            <family val="2"/>
          </rPr>
          <t>Author:</t>
        </r>
        <r>
          <rPr>
            <sz val="9"/>
            <color indexed="81"/>
            <rFont val="Tahoma"/>
            <family val="2"/>
          </rPr>
          <t xml:space="preserve">
AGM Minutes</t>
        </r>
      </text>
    </comment>
    <comment ref="AB97" authorId="0" shapeId="0" xr:uid="{4712348F-0BB0-4CF4-B980-9E36BA2D80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Annex A</t>
        </r>
      </text>
    </comment>
    <comment ref="AC97" authorId="0" shapeId="0" xr:uid="{61102256-449E-4484-BE91-E76F0FCFD5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information</t>
        </r>
      </text>
    </comment>
    <comment ref="AD97" authorId="0" shapeId="0" xr:uid="{5400443B-29AE-4428-B64E-5345533D6583}">
      <text>
        <r>
          <rPr>
            <b/>
            <sz val="9"/>
            <color indexed="81"/>
            <rFont val="Tahoma"/>
            <family val="2"/>
          </rPr>
          <t>Author:</t>
        </r>
        <r>
          <rPr>
            <sz val="9"/>
            <color indexed="81"/>
            <rFont val="Tahoma"/>
            <family val="2"/>
          </rPr>
          <t xml:space="preserve">
No CEO</t>
        </r>
      </text>
    </comment>
    <comment ref="AE97" authorId="0" shapeId="0" xr:uid="{737CAF96-DFAB-4714-92CF-F0DCED0C24EE}">
      <text>
        <r>
          <rPr>
            <b/>
            <sz val="9"/>
            <color indexed="81"/>
            <rFont val="Tahoma"/>
            <family val="2"/>
          </rPr>
          <t>Author:</t>
        </r>
        <r>
          <rPr>
            <sz val="9"/>
            <color indexed="81"/>
            <rFont val="Tahoma"/>
            <family val="2"/>
          </rPr>
          <t xml:space="preserve">
https://links.sgx.com/FileOpen/GAR-2021%20AM%20-%20Minutes.ashx?App=Announcement&amp;FileID=667666</t>
        </r>
      </text>
    </comment>
    <comment ref="AF97" authorId="0" shapeId="0" xr:uid="{699B8A44-0221-462F-8341-92FB7DC42E51}">
      <text>
        <r>
          <rPr>
            <b/>
            <sz val="9"/>
            <color indexed="81"/>
            <rFont val="Tahoma"/>
            <family val="2"/>
          </rPr>
          <t>Author:</t>
        </r>
        <r>
          <rPr>
            <sz val="9"/>
            <color indexed="81"/>
            <rFont val="Tahoma"/>
            <family val="2"/>
          </rPr>
          <t xml:space="preserve">
no CEO/MD</t>
        </r>
      </text>
    </comment>
    <comment ref="AG97" authorId="0" shapeId="0" xr:uid="{E172E686-0B44-46DA-A957-15AA37014A9F}">
      <text>
        <r>
          <rPr>
            <b/>
            <sz val="9"/>
            <color indexed="81"/>
            <rFont val="Tahoma"/>
            <family val="2"/>
          </rPr>
          <t>Author:</t>
        </r>
        <r>
          <rPr>
            <sz val="9"/>
            <color indexed="81"/>
            <rFont val="Tahoma"/>
            <family val="2"/>
          </rPr>
          <t xml:space="preserve">
https://hawpar.listedcompany.com/newsroom/20210430_172725_H02_L00B2EO1S2MGK2EH.1.pdf</t>
        </r>
      </text>
    </comment>
    <comment ref="AH97" authorId="0" shapeId="0" xr:uid="{11177DDB-FEF9-47F1-A343-9FE1FCC761D0}">
      <text>
        <r>
          <rPr>
            <b/>
            <sz val="9"/>
            <color indexed="81"/>
            <rFont val="Tahoma"/>
            <family val="2"/>
          </rPr>
          <t>Author:</t>
        </r>
        <r>
          <rPr>
            <sz val="9"/>
            <color indexed="81"/>
            <rFont val="Tahoma"/>
            <family val="2"/>
          </rPr>
          <t xml:space="preserve">
https://www.hiaphoe.com/sites/default/files/HHL%20-%20AGM%20Minutes%20held%20on%2029%20Apr%202021.e_0.pdf</t>
        </r>
      </text>
    </comment>
    <comment ref="AI97" authorId="0" shapeId="0" xr:uid="{C03AD254-648D-449D-AFCF-5D4EF9F1FD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 In Attendance: Mr. Mark Julian Wakeford (Executive Director and
CEO)</t>
        </r>
      </text>
    </comment>
    <comment ref="AJ97" authorId="0" shapeId="0" xr:uid="{184A03B6-ABDD-4F0D-B41A-8F548B466A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ppt slides</t>
        </r>
      </text>
    </comment>
    <comment ref="AK97" authorId="0" shapeId="0" xr:uid="{3A2CE12F-A321-4059-91E1-94E085F924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L97" authorId="0" shapeId="0" xr:uid="{1FEE8966-80F9-492D-81EB-1A276EC00C7A}">
      <text>
        <r>
          <rPr>
            <b/>
            <sz val="9"/>
            <color indexed="81"/>
            <rFont val="Tahoma"/>
            <family val="2"/>
          </rPr>
          <t>Author:</t>
        </r>
        <r>
          <rPr>
            <sz val="9"/>
            <color indexed="81"/>
            <rFont val="Tahoma"/>
            <family val="2"/>
          </rPr>
          <t xml:space="preserve">
mins</t>
        </r>
      </text>
    </comment>
    <comment ref="AM97" authorId="0" shapeId="0" xr:uid="{2F838D1B-7E79-4AA7-846D-ACF33A56CD23}">
      <text>
        <r>
          <rPr>
            <b/>
            <sz val="9"/>
            <color indexed="81"/>
            <rFont val="Tahoma"/>
            <family val="2"/>
          </rPr>
          <t>Author:</t>
        </r>
        <r>
          <rPr>
            <sz val="9"/>
            <color indexed="81"/>
            <rFont val="Tahoma"/>
            <family val="2"/>
          </rPr>
          <t xml:space="preserve">
AR pg.68</t>
        </r>
      </text>
    </comment>
    <comment ref="AN97" authorId="0" shapeId="0" xr:uid="{5CC79FE2-5A4F-4317-8610-F9A3559BAA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O97" authorId="0" shapeId="0" xr:uid="{1AC1C1E5-489C-4AC8-8B95-F0169CE2FDEF}">
      <text>
        <r>
          <rPr>
            <b/>
            <sz val="9"/>
            <color indexed="81"/>
            <rFont val="Tahoma"/>
            <family val="2"/>
          </rPr>
          <t>Author:</t>
        </r>
        <r>
          <rPr>
            <sz val="9"/>
            <color indexed="81"/>
            <rFont val="Tahoma"/>
            <family val="2"/>
          </rPr>
          <t xml:space="preserve">
Latest AGM minutes is not available. Attendance was recorded for the previous AGM held in 2020.
</t>
        </r>
      </text>
    </comment>
    <comment ref="AP97" authorId="0" shapeId="0" xr:uid="{65652D94-D9E9-41B2-A554-78990ED320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Q97" authorId="0" shapeId="0" xr:uid="{3FAFEF41-3B3E-4418-91A0-B739EE446C22}">
      <text>
        <r>
          <rPr>
            <b/>
            <sz val="9"/>
            <color indexed="81"/>
            <rFont val="Tahoma"/>
            <family val="2"/>
          </rPr>
          <t>Author:</t>
        </r>
        <r>
          <rPr>
            <sz val="9"/>
            <color indexed="81"/>
            <rFont val="Tahoma"/>
            <family val="2"/>
          </rPr>
          <t xml:space="preserve">
Minutes of AGM, p. 1</t>
        </r>
      </text>
    </comment>
    <comment ref="AR97" authorId="0" shapeId="0" xr:uid="{489B2782-125F-4922-8571-418401C31581}">
      <text>
        <r>
          <rPr>
            <b/>
            <sz val="9"/>
            <color indexed="81"/>
            <rFont val="Tahoma"/>
            <family val="2"/>
          </rPr>
          <t>Author:</t>
        </r>
        <r>
          <rPr>
            <sz val="9"/>
            <color indexed="81"/>
            <rFont val="Tahoma"/>
            <family val="2"/>
          </rPr>
          <t xml:space="preserve">
minutes</t>
        </r>
      </text>
    </comment>
    <comment ref="AS97" authorId="0" shapeId="0" xr:uid="{C0597B0E-D4BF-4B89-84FD-F0FCD19C8070}">
      <text>
        <r>
          <rPr>
            <b/>
            <sz val="9"/>
            <color indexed="81"/>
            <rFont val="Tahoma"/>
            <family val="2"/>
          </rPr>
          <t>Author:</t>
        </r>
        <r>
          <rPr>
            <sz val="9"/>
            <color indexed="81"/>
            <rFont val="Tahoma"/>
            <family val="2"/>
          </rPr>
          <t xml:space="preserve">
Latest AGM minutes is not available. Attendance was recorded for the previous AGM held in 2020.
AR, pg 20</t>
        </r>
      </text>
    </comment>
    <comment ref="AT97" authorId="0" shapeId="0" xr:uid="{F128635F-0003-4F54-ABC9-806F830AC55D}">
      <text>
        <r>
          <rPr>
            <b/>
            <sz val="9"/>
            <color indexed="81"/>
            <rFont val="Tahoma"/>
            <family val="2"/>
          </rPr>
          <t>Author:</t>
        </r>
        <r>
          <rPr>
            <sz val="9"/>
            <color indexed="81"/>
            <rFont val="Tahoma"/>
            <family val="2"/>
          </rPr>
          <t xml:space="preserve">
AGM minutes, pg 1</t>
        </r>
      </text>
    </comment>
    <comment ref="AU97" authorId="0" shapeId="0" xr:uid="{4FE6255A-0F11-441C-BE50-E73643C2C892}">
      <text>
        <r>
          <rPr>
            <b/>
            <sz val="9"/>
            <color indexed="81"/>
            <rFont val="Tahoma"/>
            <family val="2"/>
          </rPr>
          <t>Author:</t>
        </r>
        <r>
          <rPr>
            <sz val="9"/>
            <color indexed="81"/>
            <rFont val="Tahoma"/>
            <family val="2"/>
          </rPr>
          <t xml:space="preserve">
Minutes</t>
        </r>
      </text>
    </comment>
    <comment ref="AV97" authorId="0" shapeId="0" xr:uid="{5E136A76-EAEF-4AE6-9D11-EDA965B0A4D9}">
      <text>
        <r>
          <rPr>
            <b/>
            <sz val="9"/>
            <color indexed="81"/>
            <rFont val="Tahoma"/>
            <family val="2"/>
          </rPr>
          <t>Author:</t>
        </r>
        <r>
          <rPr>
            <sz val="9"/>
            <color indexed="81"/>
            <rFont val="Tahoma"/>
            <family val="2"/>
          </rPr>
          <t xml:space="preserve">
Minutes</t>
        </r>
      </text>
    </comment>
    <comment ref="AW97" authorId="0" shapeId="0" xr:uid="{587B4F3F-36DC-4581-A25F-9B9EA9EF30EF}">
      <text>
        <r>
          <rPr>
            <b/>
            <sz val="9"/>
            <color indexed="81"/>
            <rFont val="Tahoma"/>
            <family val="2"/>
          </rPr>
          <t>Author:</t>
        </r>
        <r>
          <rPr>
            <sz val="9"/>
            <color indexed="81"/>
            <rFont val="Tahoma"/>
            <family val="2"/>
          </rPr>
          <t xml:space="preserve">
AR,38</t>
        </r>
      </text>
    </comment>
    <comment ref="AX97" authorId="0" shapeId="0" xr:uid="{A358686C-6164-4E31-8285-15A29AA87DBC}">
      <text>
        <r>
          <rPr>
            <b/>
            <sz val="9"/>
            <color indexed="81"/>
            <rFont val="Tahoma"/>
            <family val="2"/>
          </rPr>
          <t>Author:</t>
        </r>
        <r>
          <rPr>
            <sz val="9"/>
            <color indexed="81"/>
            <rFont val="Tahoma"/>
            <family val="2"/>
          </rPr>
          <t xml:space="preserve">
Minutes</t>
        </r>
      </text>
    </comment>
    <comment ref="AY97" authorId="0" shapeId="0" xr:uid="{6D52249C-670C-4164-9381-7E5D9D80ED89}">
      <text>
        <r>
          <rPr>
            <b/>
            <sz val="9"/>
            <color indexed="81"/>
            <rFont val="Tahoma"/>
            <family val="2"/>
          </rPr>
          <t>Author:</t>
        </r>
        <r>
          <rPr>
            <sz val="9"/>
            <color indexed="81"/>
            <rFont val="Tahoma"/>
            <family val="2"/>
          </rPr>
          <t xml:space="preserve">
Minutes of AGM, p. 1</t>
        </r>
      </text>
    </comment>
    <comment ref="AZ97" authorId="0" shapeId="0" xr:uid="{B1C5FB31-42A3-4954-BAC6-1CC1790D7065}">
      <text>
        <r>
          <rPr>
            <b/>
            <sz val="9"/>
            <color indexed="81"/>
            <rFont val="Tahoma"/>
            <family val="2"/>
          </rPr>
          <t>Author:</t>
        </r>
        <r>
          <rPr>
            <sz val="9"/>
            <color indexed="81"/>
            <rFont val="Tahoma"/>
            <family val="2"/>
          </rPr>
          <t xml:space="preserve">
AR, p. 42</t>
        </r>
      </text>
    </comment>
    <comment ref="BB97" authorId="0" shapeId="0" xr:uid="{102290DB-E66B-4178-9D04-39A5E1074A9C}">
      <text>
        <r>
          <rPr>
            <b/>
            <sz val="9"/>
            <color indexed="81"/>
            <rFont val="Tahoma"/>
            <family val="2"/>
          </rPr>
          <t>Author:</t>
        </r>
        <r>
          <rPr>
            <sz val="9"/>
            <color indexed="81"/>
            <rFont val="Tahoma"/>
            <family val="2"/>
          </rPr>
          <t xml:space="preserve">
Latest AGM minutes is not available. Attendance was recorded for the previous AGM held in 2020.
AR, pg 17</t>
        </r>
      </text>
    </comment>
    <comment ref="BC97" authorId="0" shapeId="0" xr:uid="{8213431F-B60E-4F78-9CC0-31DCB5E817C8}">
      <text>
        <r>
          <rPr>
            <b/>
            <sz val="9"/>
            <color indexed="81"/>
            <rFont val="Tahoma"/>
            <family val="2"/>
          </rPr>
          <t>Author:</t>
        </r>
        <r>
          <rPr>
            <sz val="9"/>
            <color indexed="81"/>
            <rFont val="Tahoma"/>
            <family val="2"/>
          </rPr>
          <t xml:space="preserve">
Minutes of AGM, p. 1
No disclosure on the attendance of CEO John Ko
But the president, Na Kyoungwon, was present</t>
        </r>
      </text>
    </comment>
    <comment ref="BD97" authorId="0" shapeId="0" xr:uid="{D6E7CEBE-2A85-4EAB-B22C-E51219D89165}">
      <text>
        <r>
          <rPr>
            <b/>
            <sz val="9"/>
            <color indexed="81"/>
            <rFont val="Tahoma"/>
            <family val="2"/>
          </rPr>
          <t>Author:</t>
        </r>
        <r>
          <rPr>
            <sz val="9"/>
            <color indexed="81"/>
            <rFont val="Tahoma"/>
            <family val="2"/>
          </rPr>
          <t xml:space="preserve">
Minutes of AGM, p. 1</t>
        </r>
      </text>
    </comment>
    <comment ref="BE97" authorId="0" shapeId="0" xr:uid="{D2E9F3C9-603F-4A98-9426-7F464FC60A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list not disclosed</t>
        </r>
      </text>
    </comment>
    <comment ref="BF97" authorId="0" shapeId="0" xr:uid="{C5B64027-08A2-4FCD-8452-8C73A88396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t>
        </r>
      </text>
    </comment>
    <comment ref="BG97" authorId="0" shapeId="0" xr:uid="{1067E843-F831-4AE7-A604-2E80B7B57F05}">
      <text>
        <r>
          <rPr>
            <b/>
            <sz val="9"/>
            <color indexed="81"/>
            <rFont val="Tahoma"/>
            <family val="2"/>
          </rPr>
          <t>Author:</t>
        </r>
        <r>
          <rPr>
            <sz val="9"/>
            <color indexed="81"/>
            <rFont val="Tahoma"/>
            <family val="2"/>
          </rPr>
          <t xml:space="preserve">
Minutes p. 1, The Directors and key management team were present “live” through an audio-and-video webcast
and an audio-only feed.</t>
        </r>
      </text>
    </comment>
    <comment ref="BH97" authorId="3" shapeId="0" xr:uid="{5DFA6717-E729-4A21-8B5A-56F70C8F4539}">
      <text>
        <r>
          <rPr>
            <b/>
            <sz val="9"/>
            <color indexed="81"/>
            <rFont val="Tahoma"/>
            <family val="2"/>
          </rPr>
          <t>Jun Hui:</t>
        </r>
        <r>
          <rPr>
            <sz val="9"/>
            <color indexed="81"/>
            <rFont val="Tahoma"/>
            <family val="2"/>
          </rPr>
          <t xml:space="preserve">
minutes</t>
        </r>
      </text>
    </comment>
    <comment ref="BI97" authorId="0" shapeId="0" xr:uid="{41239A1A-E43C-443F-B97F-A7FF0933E20F}">
      <text>
        <r>
          <rPr>
            <b/>
            <sz val="9"/>
            <color indexed="81"/>
            <rFont val="Tahoma"/>
            <family val="2"/>
          </rPr>
          <t>Author:</t>
        </r>
        <r>
          <rPr>
            <sz val="9"/>
            <color indexed="81"/>
            <rFont val="Tahoma"/>
            <family val="2"/>
          </rPr>
          <t xml:space="preserve">
Result AGM, By Order of the Board
Tan Thuan Hor, Jacky
Executive Director and Chief Executive Officer
30 April 2021</t>
        </r>
      </text>
    </comment>
    <comment ref="BJ97" authorId="0" shapeId="0" xr:uid="{9BF82BE2-119B-4069-87CD-CB8078CC82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7" authorId="0" shapeId="0" xr:uid="{C760097D-D803-4B09-B977-23F068E7B252}">
      <text>
        <r>
          <rPr>
            <b/>
            <sz val="9"/>
            <color indexed="81"/>
            <rFont val="Tahoma"/>
            <family val="2"/>
          </rPr>
          <t>Author:</t>
        </r>
        <r>
          <rPr>
            <sz val="9"/>
            <color indexed="81"/>
            <rFont val="Tahoma"/>
            <family val="2"/>
          </rPr>
          <t xml:space="preserve">
Minutes of AGM, p. 1</t>
        </r>
      </text>
    </comment>
    <comment ref="BL97" authorId="0" shapeId="0" xr:uid="{0599F851-D5B1-4C62-8552-B8F731D127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7" authorId="0" shapeId="0" xr:uid="{18CD56B7-0AF3-4582-931C-52BB3417EA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
John Lim Kok Min (Chairman &amp; Independent Non-Executive Director)
Minutes of AGM p1</t>
        </r>
      </text>
    </comment>
    <comment ref="BV97" authorId="0" shapeId="0" xr:uid="{96A93544-D12F-4C18-B781-1A64800FBC66}">
      <text>
        <r>
          <rPr>
            <b/>
            <sz val="9"/>
            <color indexed="81"/>
            <rFont val="Tahoma"/>
            <family val="2"/>
          </rPr>
          <t>Author:</t>
        </r>
        <r>
          <rPr>
            <sz val="9"/>
            <color indexed="81"/>
            <rFont val="Tahoma"/>
            <family val="2"/>
          </rPr>
          <t xml:space="preserve">
https://www.civmec.com.au/images/201119_-_Signed_-_Minutes_of_AGM_30.10.20.pdf</t>
        </r>
      </text>
    </comment>
    <comment ref="BX97" authorId="0" shapeId="0" xr:uid="{6E13624B-C40D-4003-91B9-3F404549BE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 p.01;</t>
        </r>
      </text>
    </comment>
    <comment ref="BY97" authorId="0" shapeId="0" xr:uid="{E2657917-FEC8-4E5C-B7F5-4B8E0CDB38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disclosed</t>
        </r>
      </text>
    </comment>
    <comment ref="BZ97" authorId="0" shapeId="0" xr:uid="{ECF53D0C-435C-4A2D-96E2-B4903B31C123}">
      <text>
        <r>
          <rPr>
            <b/>
            <sz val="9"/>
            <color indexed="81"/>
            <rFont val="Tahoma"/>
            <family val="2"/>
          </rPr>
          <t>Author:</t>
        </r>
        <r>
          <rPr>
            <sz val="9"/>
            <color indexed="81"/>
            <rFont val="Tahoma"/>
            <family val="2"/>
          </rPr>
          <t xml:space="preserve">
AGM Minutes</t>
        </r>
      </text>
    </comment>
    <comment ref="CA97" authorId="0" shapeId="0" xr:uid="{930E0B0E-D783-48D4-89D5-84A0E6B42E73}">
      <text>
        <r>
          <rPr>
            <b/>
            <sz val="9"/>
            <color indexed="81"/>
            <rFont val="Tahoma"/>
            <family val="2"/>
          </rPr>
          <t>Author:</t>
        </r>
        <r>
          <rPr>
            <sz val="9"/>
            <color indexed="81"/>
            <rFont val="Tahoma"/>
            <family val="2"/>
          </rPr>
          <t xml:space="preserve">
AGM Minutes</t>
        </r>
      </text>
    </comment>
    <comment ref="CB97" authorId="0" shapeId="0" xr:uid="{3040B402-BB7E-4B37-B7CF-AD6B00DFFEA4}">
      <text>
        <r>
          <rPr>
            <b/>
            <sz val="9"/>
            <color indexed="81"/>
            <rFont val="Tahoma"/>
            <family val="2"/>
          </rPr>
          <t>Author:</t>
        </r>
        <r>
          <rPr>
            <sz val="9"/>
            <color indexed="81"/>
            <rFont val="Tahoma"/>
            <family val="2"/>
          </rPr>
          <t xml:space="preserve">
AR pg.210</t>
        </r>
      </text>
    </comment>
    <comment ref="CC97" authorId="0" shapeId="0" xr:uid="{F0C8D6B0-2D7D-4C4D-B9F2-4BB4FB7679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 in AGM minutes</t>
        </r>
      </text>
    </comment>
    <comment ref="CD97" authorId="0" shapeId="0" xr:uid="{C5C0646E-FD46-40AC-B6E9-449FB3AE63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released</t>
        </r>
      </text>
    </comment>
    <comment ref="CE97" authorId="0" shapeId="0" xr:uid="{1A0CE680-7BD3-431A-8E8B-54D1B681A623}">
      <text>
        <r>
          <rPr>
            <b/>
            <sz val="9"/>
            <color indexed="81"/>
            <rFont val="Tahoma"/>
            <family val="2"/>
          </rPr>
          <t>Author:</t>
        </r>
        <r>
          <rPr>
            <sz val="9"/>
            <color indexed="81"/>
            <rFont val="Tahoma"/>
            <family val="2"/>
          </rPr>
          <t xml:space="preserve">
AGM Minutes are unavailable</t>
        </r>
      </text>
    </comment>
    <comment ref="CF97" authorId="0" shapeId="0" xr:uid="{AE01CEC5-5BB0-42B4-ADA0-93C71EDBB27F}">
      <text>
        <r>
          <rPr>
            <b/>
            <sz val="9"/>
            <color indexed="81"/>
            <rFont val="Tahoma"/>
            <family val="2"/>
          </rPr>
          <t>Author:</t>
        </r>
        <r>
          <rPr>
            <sz val="9"/>
            <color indexed="81"/>
            <rFont val="Tahoma"/>
            <family val="2"/>
          </rPr>
          <t xml:space="preserve">
http://grandbanks.listedcompany.com/newsroom/20201113_172102_G50_41B2U4IQ5N68GEUC.1.pdf</t>
        </r>
      </text>
    </comment>
    <comment ref="CG97" authorId="0" shapeId="0" xr:uid="{962FC8F6-8605-4DE1-9057-3F71F97754D3}">
      <text>
        <r>
          <rPr>
            <b/>
            <sz val="9"/>
            <color indexed="81"/>
            <rFont val="Tahoma"/>
            <family val="2"/>
          </rPr>
          <t>Author:</t>
        </r>
        <r>
          <rPr>
            <sz val="9"/>
            <color indexed="81"/>
            <rFont val="Tahoma"/>
            <family val="2"/>
          </rPr>
          <t xml:space="preserve">
AGM Minutes</t>
        </r>
      </text>
    </comment>
    <comment ref="CH97" authorId="0" shapeId="0" xr:uid="{FC24F894-D3E2-4E16-9FA5-EBA9BEB794C6}">
      <text>
        <r>
          <rPr>
            <b/>
            <sz val="9"/>
            <color indexed="81"/>
            <rFont val="Tahoma"/>
            <family val="2"/>
          </rPr>
          <t>Author:</t>
        </r>
        <r>
          <rPr>
            <sz val="9"/>
            <color indexed="81"/>
            <rFont val="Tahoma"/>
            <family val="2"/>
          </rPr>
          <t xml:space="preserve">
UNCERTAIN NOT IN MINS</t>
        </r>
      </text>
    </comment>
    <comment ref="CI97" authorId="0" shapeId="0" xr:uid="{0C5DCDD5-C6D3-4924-BB89-75CCB1BBF67A}">
      <text>
        <r>
          <rPr>
            <b/>
            <sz val="9"/>
            <color indexed="81"/>
            <rFont val="Tahoma"/>
            <family val="2"/>
          </rPr>
          <t>Author:</t>
        </r>
        <r>
          <rPr>
            <sz val="9"/>
            <color indexed="81"/>
            <rFont val="Tahoma"/>
            <family val="2"/>
          </rPr>
          <t xml:space="preserve">
AGM Minutes unavailable as AGM has not taken place yet</t>
        </r>
      </text>
    </comment>
    <comment ref="CJ97" authorId="0" shapeId="0" xr:uid="{85343E09-86E2-4607-B9A8-98BB0184FB1B}">
      <text>
        <r>
          <rPr>
            <b/>
            <sz val="9"/>
            <color indexed="81"/>
            <rFont val="Tahoma"/>
            <family val="2"/>
          </rPr>
          <t>Author:</t>
        </r>
        <r>
          <rPr>
            <sz val="9"/>
            <color indexed="81"/>
            <rFont val="Tahoma"/>
            <family val="2"/>
          </rPr>
          <t xml:space="preserve">
mins</t>
        </r>
      </text>
    </comment>
    <comment ref="CK97" authorId="0" shapeId="0" xr:uid="{EE5E2729-4676-40F6-897D-991D9F051CDA}">
      <text>
        <r>
          <rPr>
            <b/>
            <sz val="9"/>
            <color indexed="81"/>
            <rFont val="Tahoma"/>
            <family val="2"/>
          </rPr>
          <t>Author:</t>
        </r>
        <r>
          <rPr>
            <sz val="9"/>
            <color indexed="81"/>
            <rFont val="Tahoma"/>
            <family val="2"/>
          </rPr>
          <t xml:space="preserve">
minutes</t>
        </r>
      </text>
    </comment>
    <comment ref="CM97" authorId="0" shapeId="0" xr:uid="{15205418-89E8-4DCC-8B6D-307E03B92F51}">
      <text>
        <r>
          <rPr>
            <b/>
            <sz val="9"/>
            <color indexed="81"/>
            <rFont val="Tahoma"/>
            <family val="2"/>
          </rPr>
          <t>Author:</t>
        </r>
        <r>
          <rPr>
            <sz val="9"/>
            <color indexed="81"/>
            <rFont val="Tahoma"/>
            <family val="2"/>
          </rPr>
          <t xml:space="preserve">
mins</t>
        </r>
      </text>
    </comment>
    <comment ref="CN97" authorId="0" shapeId="0" xr:uid="{A209AC53-C091-451A-8DAE-0CC26EE330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O97" authorId="0" shapeId="0" xr:uid="{A1323809-3F96-4492-8E8F-3E56E4B8B5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 not disclosed</t>
        </r>
      </text>
    </comment>
    <comment ref="CP97" authorId="0" shapeId="0" xr:uid="{41904F4D-5FB1-49F8-B32E-E5E1E9B156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Q97" authorId="0" shapeId="0" xr:uid="{F2BD0086-2B32-451B-A330-4BFCA625BF06}">
      <text>
        <r>
          <rPr>
            <b/>
            <sz val="9"/>
            <color indexed="81"/>
            <rFont val="Tahoma"/>
            <family val="2"/>
          </rPr>
          <t>Author:</t>
        </r>
        <r>
          <rPr>
            <sz val="9"/>
            <color indexed="81"/>
            <rFont val="Tahoma"/>
            <family val="2"/>
          </rPr>
          <t xml:space="preserve">
mins</t>
        </r>
      </text>
    </comment>
    <comment ref="CR97" authorId="0" shapeId="0" xr:uid="{26A01CC5-65E7-4CF7-A52A-FCE752CF51CD}">
      <text>
        <r>
          <rPr>
            <b/>
            <sz val="9"/>
            <color indexed="81"/>
            <rFont val="Tahoma"/>
            <family val="2"/>
          </rPr>
          <t>Author:</t>
        </r>
        <r>
          <rPr>
            <sz val="9"/>
            <color indexed="81"/>
            <rFont val="Tahoma"/>
            <family val="2"/>
          </rPr>
          <t xml:space="preserve">
AR (pdf), p. 14
The attendance list for AGM 2020 is not disclosed in the minutes of AGM</t>
        </r>
      </text>
    </comment>
    <comment ref="CS97" authorId="0" shapeId="0" xr:uid="{700413BB-0079-4401-92B1-6EFEA1DB8020}">
      <text>
        <r>
          <rPr>
            <b/>
            <sz val="9"/>
            <color indexed="81"/>
            <rFont val="Tahoma"/>
            <family val="2"/>
          </rPr>
          <t>Author:</t>
        </r>
        <r>
          <rPr>
            <sz val="9"/>
            <color indexed="81"/>
            <rFont val="Tahoma"/>
            <family val="2"/>
          </rPr>
          <t xml:space="preserve">
AR, p. 41</t>
        </r>
      </text>
    </comment>
    <comment ref="CU97" authorId="0" shapeId="0" xr:uid="{09D1DFD6-5B0C-47D7-820B-F0ADC32A19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list not available</t>
        </r>
      </text>
    </comment>
    <comment ref="CX97" authorId="0" shapeId="0" xr:uid="{61E7DE19-7C15-4B08-B28D-DD7947AA5CA0}">
      <text>
        <r>
          <rPr>
            <b/>
            <sz val="9"/>
            <color indexed="81"/>
            <rFont val="Tahoma"/>
            <family val="2"/>
          </rPr>
          <t>Author:</t>
        </r>
        <r>
          <rPr>
            <sz val="9"/>
            <color indexed="81"/>
            <rFont val="Tahoma"/>
            <family val="2"/>
          </rPr>
          <t xml:space="preserve">
AR, pg 36</t>
        </r>
      </text>
    </comment>
    <comment ref="CY97" authorId="0" shapeId="0" xr:uid="{80CF03C4-8BC5-466B-9E5A-5CF8B1FA5D4B}">
      <text>
        <r>
          <rPr>
            <b/>
            <sz val="9"/>
            <color indexed="81"/>
            <rFont val="Tahoma"/>
            <family val="2"/>
          </rPr>
          <t>Author:</t>
        </r>
        <r>
          <rPr>
            <sz val="9"/>
            <color indexed="81"/>
            <rFont val="Tahoma"/>
            <family val="2"/>
          </rPr>
          <t xml:space="preserve">
AGM Minutes </t>
        </r>
      </text>
    </comment>
    <comment ref="CZ97" authorId="0" shapeId="0" xr:uid="{7DC34FD9-663C-4533-AE9C-0A92BC612F23}">
      <text>
        <r>
          <rPr>
            <b/>
            <sz val="9"/>
            <color indexed="81"/>
            <rFont val="Tahoma"/>
            <family val="2"/>
          </rPr>
          <t>Author:</t>
        </r>
        <r>
          <rPr>
            <sz val="9"/>
            <color indexed="81"/>
            <rFont val="Tahoma"/>
            <family val="2"/>
          </rPr>
          <t xml:space="preserve">
AR,64</t>
        </r>
      </text>
    </comment>
    <comment ref="DA97" authorId="0" shapeId="0" xr:uid="{0625D4AA-E9FB-43B7-A917-5792B8067D04}">
      <text>
        <r>
          <rPr>
            <b/>
            <sz val="9"/>
            <color indexed="81"/>
            <rFont val="Tahoma"/>
            <family val="2"/>
          </rPr>
          <t>Author:</t>
        </r>
        <r>
          <rPr>
            <sz val="9"/>
            <color indexed="81"/>
            <rFont val="Tahoma"/>
            <family val="2"/>
          </rPr>
          <t xml:space="preserve">
AR,54</t>
        </r>
      </text>
    </comment>
    <comment ref="DB97" authorId="0" shapeId="0" xr:uid="{A41F7214-37F4-4798-9155-3FD1E5DB9B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C97" authorId="0" shapeId="0" xr:uid="{E62301CF-B7EA-4291-970A-BFB622B1FFD4}">
      <text>
        <r>
          <rPr>
            <b/>
            <sz val="9"/>
            <color indexed="81"/>
            <rFont val="Tahoma"/>
            <family val="2"/>
          </rPr>
          <t>Author:</t>
        </r>
        <r>
          <rPr>
            <sz val="9"/>
            <color indexed="81"/>
            <rFont val="Tahoma"/>
            <family val="2"/>
          </rPr>
          <t xml:space="preserve">
Minutes of AGM, p. 1</t>
        </r>
      </text>
    </comment>
    <comment ref="DD97" authorId="0" shapeId="0" xr:uid="{37FC37E4-9445-48A7-896A-7E69FBF899BF}">
      <text>
        <r>
          <rPr>
            <b/>
            <sz val="9"/>
            <color indexed="81"/>
            <rFont val="Tahoma"/>
            <family val="2"/>
          </rPr>
          <t>Author:</t>
        </r>
        <r>
          <rPr>
            <sz val="9"/>
            <color indexed="81"/>
            <rFont val="Tahoma"/>
            <family val="2"/>
          </rPr>
          <t xml:space="preserve">
Minutes of AGM, p. 1</t>
        </r>
      </text>
    </comment>
    <comment ref="DE97" authorId="0" shapeId="0" xr:uid="{4A74F009-76B9-4367-9D5B-CD63F273CDA9}">
      <text>
        <r>
          <rPr>
            <b/>
            <sz val="9"/>
            <color indexed="81"/>
            <rFont val="Tahoma"/>
            <family val="2"/>
          </rPr>
          <t>Author:</t>
        </r>
        <r>
          <rPr>
            <sz val="9"/>
            <color indexed="81"/>
            <rFont val="Tahoma"/>
            <family val="2"/>
          </rPr>
          <t xml:space="preserve">
minutes</t>
        </r>
      </text>
    </comment>
    <comment ref="DF97" authorId="0" shapeId="0" xr:uid="{3417C96F-A27F-42B9-BA6E-2D9C7F1B5DB6}">
      <text>
        <r>
          <rPr>
            <b/>
            <sz val="9"/>
            <color indexed="81"/>
            <rFont val="Tahoma"/>
            <family val="2"/>
          </rPr>
          <t>Author:</t>
        </r>
        <r>
          <rPr>
            <sz val="9"/>
            <color indexed="81"/>
            <rFont val="Tahoma"/>
            <family val="2"/>
          </rPr>
          <t xml:space="preserve">
AGM Minutes</t>
        </r>
      </text>
    </comment>
    <comment ref="DG97" authorId="0" shapeId="0" xr:uid="{4425BFD4-85DA-47D7-B584-762903140887}">
      <text>
        <r>
          <rPr>
            <b/>
            <sz val="9"/>
            <color indexed="81"/>
            <rFont val="Tahoma"/>
            <family val="2"/>
          </rPr>
          <t>Author:</t>
        </r>
        <r>
          <rPr>
            <sz val="9"/>
            <color indexed="81"/>
            <rFont val="Tahoma"/>
            <family val="2"/>
          </rPr>
          <t xml:space="preserve">
Minutes of AGM, p. 1</t>
        </r>
      </text>
    </comment>
    <comment ref="DH97" authorId="0" shapeId="0" xr:uid="{B0F24CAB-8ECE-484D-A216-2F2E94531568}">
      <text>
        <r>
          <rPr>
            <b/>
            <sz val="9"/>
            <color indexed="81"/>
            <rFont val="Tahoma"/>
            <family val="2"/>
          </rPr>
          <t>Author:</t>
        </r>
        <r>
          <rPr>
            <sz val="9"/>
            <color indexed="81"/>
            <rFont val="Tahoma"/>
            <family val="2"/>
          </rPr>
          <t xml:space="preserve">
AGM Minutes</t>
        </r>
      </text>
    </comment>
    <comment ref="DI97" authorId="0" shapeId="0" xr:uid="{B0D7689A-F0FA-4836-BD8C-C9BE38DCEA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J97" authorId="0" shapeId="0" xr:uid="{F65198FC-43D9-47E2-9D6F-60D9995A94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7" authorId="0" shapeId="0" xr:uid="{924FF321-AED3-43E7-B3B5-03C448C7C057}">
      <text>
        <r>
          <rPr>
            <b/>
            <sz val="9"/>
            <color indexed="81"/>
            <rFont val="Tahoma"/>
            <family val="2"/>
          </rPr>
          <t>Author:</t>
        </r>
        <r>
          <rPr>
            <sz val="9"/>
            <color indexed="81"/>
            <rFont val="Tahoma"/>
            <family val="2"/>
          </rPr>
          <t xml:space="preserve">
AGM Minutes</t>
        </r>
      </text>
    </comment>
    <comment ref="DL97" authorId="0" shapeId="0" xr:uid="{45A8323D-A891-4F09-8C7A-071EA8273D31}">
      <text>
        <r>
          <rPr>
            <b/>
            <sz val="9"/>
            <color indexed="81"/>
            <rFont val="Tahoma"/>
            <family val="2"/>
          </rPr>
          <t>Author:</t>
        </r>
        <r>
          <rPr>
            <sz val="9"/>
            <color indexed="81"/>
            <rFont val="Tahoma"/>
            <family val="2"/>
          </rPr>
          <t xml:space="preserve">
AGM Minutes</t>
        </r>
      </text>
    </comment>
    <comment ref="DM97" authorId="0" shapeId="0" xr:uid="{783A5EE6-38D6-4C25-8EA2-FC7F36E9DEDB}">
      <text>
        <r>
          <rPr>
            <b/>
            <sz val="9"/>
            <color indexed="81"/>
            <rFont val="Tahoma"/>
            <family val="2"/>
          </rPr>
          <t>Author:</t>
        </r>
        <r>
          <rPr>
            <sz val="9"/>
            <color indexed="81"/>
            <rFont val="Tahoma"/>
            <family val="2"/>
          </rPr>
          <t xml:space="preserve">
Minutes of AGM, p. 1</t>
        </r>
      </text>
    </comment>
    <comment ref="DN97" authorId="0" shapeId="0" xr:uid="{65A6ACE7-54AE-4F80-9D5E-436EE48D0C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CEO has resigned</t>
        </r>
      </text>
    </comment>
    <comment ref="DO97" authorId="0" shapeId="0" xr:uid="{ADAF4297-F583-44C4-9885-538CE915A3D8}">
      <text>
        <r>
          <rPr>
            <b/>
            <sz val="9"/>
            <color indexed="81"/>
            <rFont val="Tahoma"/>
            <family val="2"/>
          </rPr>
          <t>Author:</t>
        </r>
        <r>
          <rPr>
            <sz val="9"/>
            <color indexed="81"/>
            <rFont val="Tahoma"/>
            <family val="2"/>
          </rPr>
          <t xml:space="preserve">
Results of AGM, BY ORDER OF THE BOARD
William Nursalim alias William Liem
Executive Director/Chief Executive Officer</t>
        </r>
      </text>
    </comment>
    <comment ref="DP97" authorId="0" shapeId="0" xr:uid="{42AE3501-F3B8-477D-B3DC-428FCEC33F7B}">
      <text>
        <r>
          <rPr>
            <b/>
            <sz val="9"/>
            <color indexed="81"/>
            <rFont val="Tahoma"/>
            <family val="2"/>
          </rPr>
          <t>Author:</t>
        </r>
        <r>
          <rPr>
            <sz val="9"/>
            <color indexed="81"/>
            <rFont val="Tahoma"/>
            <family val="2"/>
          </rPr>
          <t xml:space="preserve">
Minutes of AGM, p. 1</t>
        </r>
      </text>
    </comment>
    <comment ref="DQ97" authorId="0" shapeId="0" xr:uid="{574511D5-747C-4022-A010-1E16F15005F2}">
      <text>
        <r>
          <rPr>
            <b/>
            <sz val="9"/>
            <color indexed="81"/>
            <rFont val="Tahoma"/>
            <family val="2"/>
          </rPr>
          <t>Author:</t>
        </r>
        <r>
          <rPr>
            <sz val="9"/>
            <color indexed="81"/>
            <rFont val="Tahoma"/>
            <family val="2"/>
          </rPr>
          <t xml:space="preserve">
Minutes AGM p. 1 DIRECTORS PRESENT
Mr Wee Ee Cheong (Chairman of Meeting)
Mr David Chan Mun Wai (Managing Director &amp; Chief Executive)</t>
        </r>
      </text>
    </comment>
    <comment ref="DR97" authorId="0" shapeId="0" xr:uid="{F7FF4683-BA1C-42CF-9FED-EF4A74A92BBA}">
      <text>
        <r>
          <rPr>
            <b/>
            <sz val="9"/>
            <color indexed="81"/>
            <rFont val="Tahoma"/>
            <family val="2"/>
          </rPr>
          <t>Author:</t>
        </r>
        <r>
          <rPr>
            <sz val="9"/>
            <color indexed="81"/>
            <rFont val="Tahoma"/>
            <family val="2"/>
          </rPr>
          <t xml:space="preserve">
AGM Minutes</t>
        </r>
      </text>
    </comment>
    <comment ref="DS97" authorId="0" shapeId="0" xr:uid="{100AAB3E-A0B6-4B3E-A547-24A4569A5D55}">
      <text>
        <r>
          <rPr>
            <b/>
            <sz val="9"/>
            <color indexed="81"/>
            <rFont val="Tahoma"/>
            <family val="2"/>
          </rPr>
          <t>Author:</t>
        </r>
        <r>
          <rPr>
            <sz val="9"/>
            <color indexed="81"/>
            <rFont val="Tahoma"/>
            <family val="2"/>
          </rPr>
          <t xml:space="preserve">
Minutes AGM p. 1, all directors attended</t>
        </r>
      </text>
    </comment>
    <comment ref="DT97" authorId="0" shapeId="0" xr:uid="{AA27614A-8C4B-4433-A04E-603D8E45EF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97" authorId="0" shapeId="0" xr:uid="{DAE79AE6-4A38-4542-B0D4-26FAE83A0F5B}">
      <text>
        <r>
          <rPr>
            <b/>
            <sz val="9"/>
            <color indexed="81"/>
            <rFont val="Tahoma"/>
            <family val="2"/>
          </rPr>
          <t>Author:</t>
        </r>
        <r>
          <rPr>
            <sz val="9"/>
            <color indexed="81"/>
            <rFont val="Tahoma"/>
            <family val="2"/>
          </rPr>
          <t xml:space="preserve">
file:///C:/Users/Chua%20Cheng%20Tat/Desktop/AGL_Minutes_of_the_AGM.pdf</t>
        </r>
      </text>
    </comment>
    <comment ref="DV97" authorId="0" shapeId="0" xr:uid="{756FD809-21EB-4CFB-94F2-2A019083CF71}">
      <text>
        <r>
          <rPr>
            <b/>
            <sz val="9"/>
            <color indexed="81"/>
            <rFont val="Tahoma"/>
            <family val="2"/>
          </rPr>
          <t>Author:</t>
        </r>
        <r>
          <rPr>
            <sz val="9"/>
            <color indexed="81"/>
            <rFont val="Tahoma"/>
            <family val="2"/>
          </rPr>
          <t xml:space="preserve">
AR pg.54
</t>
        </r>
      </text>
    </comment>
    <comment ref="DX97" authorId="0" shapeId="0" xr:uid="{A19BBB1D-B502-4BE7-BC2C-29C53B39E63A}">
      <text>
        <r>
          <rPr>
            <b/>
            <sz val="9"/>
            <color indexed="81"/>
            <rFont val="Tahoma"/>
            <family val="2"/>
          </rPr>
          <t>Author:</t>
        </r>
        <r>
          <rPr>
            <sz val="9"/>
            <color indexed="81"/>
            <rFont val="Tahoma"/>
            <family val="2"/>
          </rPr>
          <t xml:space="preserve">
https://www.bakertech.com.sg/pdf/BTL_Min_AGM_28Apr21.pdf</t>
        </r>
      </text>
    </comment>
    <comment ref="DY97" authorId="0" shapeId="0" xr:uid="{017A00EB-50EE-478A-B247-79F8EA90FDD7}">
      <text>
        <r>
          <rPr>
            <b/>
            <sz val="9"/>
            <color indexed="81"/>
            <rFont val="Tahoma"/>
            <family val="2"/>
          </rPr>
          <t>Author:</t>
        </r>
        <r>
          <rPr>
            <sz val="9"/>
            <color indexed="81"/>
            <rFont val="Tahoma"/>
            <family val="2"/>
          </rPr>
          <t xml:space="preserve">
/https://links.sgx.com/FileOpen/CWX%20Global%20-%20Minutes%20of%20AGM.ashx?App=Announcement&amp;FileID=641120 
attend via webcast</t>
        </r>
      </text>
    </comment>
    <comment ref="DZ97" authorId="0" shapeId="0" xr:uid="{C9324997-731E-4499-99CA-618F175CE4B3}">
      <text>
        <r>
          <rPr>
            <b/>
            <sz val="9"/>
            <color indexed="81"/>
            <rFont val="Tahoma"/>
            <family val="2"/>
          </rPr>
          <t>Author:</t>
        </r>
        <r>
          <rPr>
            <sz val="9"/>
            <color indexed="81"/>
            <rFont val="Tahoma"/>
            <family val="2"/>
          </rPr>
          <t xml:space="preserve">
AR pg.81</t>
        </r>
      </text>
    </comment>
    <comment ref="EA97" authorId="0" shapeId="0" xr:uid="{BE6BF8B1-201F-4EF3-9492-72EC5BE4A386}">
      <text>
        <r>
          <rPr>
            <b/>
            <sz val="9"/>
            <color indexed="81"/>
            <rFont val="Tahoma"/>
            <family val="2"/>
          </rPr>
          <t>Author:</t>
        </r>
        <r>
          <rPr>
            <sz val="9"/>
            <color indexed="81"/>
            <rFont val="Tahoma"/>
            <family val="2"/>
          </rPr>
          <t xml:space="preserve">
MINS</t>
        </r>
      </text>
    </comment>
    <comment ref="EB97" authorId="0" shapeId="0" xr:uid="{53BE18DF-9742-46C6-BE2B-1BE393E4A4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published</t>
        </r>
      </text>
    </comment>
    <comment ref="EC97" authorId="0" shapeId="0" xr:uid="{09E5E94C-4B6E-4B65-B745-CA54366025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stated "As per Attendance List" 
However, I could not find any document posted that indicated what the attendance list was.</t>
        </r>
      </text>
    </comment>
    <comment ref="ED97" authorId="0" shapeId="0" xr:uid="{A71EEECE-E541-4E9E-816D-F91A537D82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E98" authorId="0" shapeId="0" xr:uid="{C2AFD02E-663C-44B9-B928-171B5C0C21B0}">
      <text>
        <r>
          <rPr>
            <b/>
            <sz val="9"/>
            <color indexed="81"/>
            <rFont val="Tahoma"/>
            <family val="2"/>
          </rPr>
          <t>Author:</t>
        </r>
        <r>
          <rPr>
            <sz val="9"/>
            <color indexed="81"/>
            <rFont val="Tahoma"/>
            <family val="2"/>
          </rPr>
          <t xml:space="preserve">
AR pg.29</t>
        </r>
      </text>
    </comment>
    <comment ref="F98" authorId="0" shapeId="0" xr:uid="{49D162A6-EABD-487D-AF82-5C4EE9749C2E}">
      <text>
        <r>
          <rPr>
            <b/>
            <sz val="9"/>
            <color indexed="81"/>
            <rFont val="Tahoma"/>
            <family val="2"/>
          </rPr>
          <t>Author:</t>
        </r>
        <r>
          <rPr>
            <sz val="9"/>
            <color indexed="81"/>
            <rFont val="Tahoma"/>
            <family val="2"/>
          </rPr>
          <t xml:space="preserve">
AR pg.40</t>
        </r>
      </text>
    </comment>
    <comment ref="G98" authorId="0" shapeId="0" xr:uid="{FB1D1F08-9BEA-4081-AC8C-011FFA91DB53}">
      <text>
        <r>
          <rPr>
            <b/>
            <sz val="9"/>
            <color indexed="81"/>
            <rFont val="Tahoma"/>
            <family val="2"/>
          </rPr>
          <t>Author:</t>
        </r>
        <r>
          <rPr>
            <sz val="9"/>
            <color indexed="81"/>
            <rFont val="Tahoma"/>
            <family val="2"/>
          </rPr>
          <t xml:space="preserve">
AR pg.30</t>
        </r>
      </text>
    </comment>
    <comment ref="I98" authorId="0" shapeId="0" xr:uid="{BC74C52D-3A5E-4282-8CDE-95A5065131E9}">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98" authorId="0" shapeId="0" xr:uid="{BAF0AC89-F9D9-4AE3-8258-2B2562426CDE}">
      <text>
        <r>
          <rPr>
            <b/>
            <sz val="9"/>
            <color indexed="81"/>
            <rFont val="Tahoma"/>
            <family val="2"/>
          </rPr>
          <t>Author:</t>
        </r>
        <r>
          <rPr>
            <sz val="9"/>
            <color indexed="81"/>
            <rFont val="Tahoma"/>
            <family val="2"/>
          </rPr>
          <t xml:space="preserve">
https://links.sgx.com/FileOpen/AGM%20Minutes%202021.ashx?App=Announcement&amp;FileID=666139</t>
        </r>
      </text>
    </comment>
    <comment ref="K98" authorId="0" shapeId="0" xr:uid="{E995D618-85B9-4B06-84FB-3D232A4ADDD4}">
      <text>
        <r>
          <rPr>
            <b/>
            <sz val="9"/>
            <color indexed="81"/>
            <rFont val="Tahoma"/>
            <family val="2"/>
          </rPr>
          <t>Author:</t>
        </r>
        <r>
          <rPr>
            <sz val="9"/>
            <color indexed="81"/>
            <rFont val="Tahoma"/>
            <family val="2"/>
          </rPr>
          <t xml:space="preserve">
https://links.sgx.com/FileOpen/AML_AGM_Minutes_20210429.ashx?App=Announcement&amp;FileID=666371</t>
        </r>
      </text>
    </comment>
    <comment ref="M98" authorId="0" shapeId="0" xr:uid="{8E1CAE53-7C96-4EF5-9F8E-FD1A76645769}">
      <text>
        <r>
          <rPr>
            <b/>
            <sz val="9"/>
            <color indexed="81"/>
            <rFont val="Tahoma"/>
            <family val="2"/>
          </rPr>
          <t>Author:</t>
        </r>
        <r>
          <rPr>
            <sz val="9"/>
            <color indexed="81"/>
            <rFont val="Tahoma"/>
            <family val="2"/>
          </rPr>
          <t xml:space="preserve">
https://investor.banyantree.com/PDF/Newsroom/2021/BTH-Minutes-AGM-2021.pdf</t>
        </r>
      </text>
    </comment>
    <comment ref="R98" authorId="0" shapeId="0" xr:uid="{7B34A7AF-69F7-40E2-96EE-7F00A4A636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T98" authorId="0" shapeId="0" xr:uid="{5CEFEE3B-C8C9-4D44-9A2B-703BC8250AE5}">
      <text>
        <r>
          <rPr>
            <b/>
            <sz val="9"/>
            <color indexed="81"/>
            <rFont val="Tahoma"/>
            <family val="2"/>
          </rPr>
          <t>Author:</t>
        </r>
        <r>
          <rPr>
            <sz val="9"/>
            <color indexed="81"/>
            <rFont val="Tahoma"/>
            <family val="2"/>
          </rPr>
          <t xml:space="preserve">
AR pg.70</t>
        </r>
      </text>
    </comment>
    <comment ref="U98" authorId="0" shapeId="0" xr:uid="{CD84E893-3166-4929-B1AD-67643DC99982}">
      <text>
        <r>
          <rPr>
            <b/>
            <sz val="9"/>
            <color indexed="81"/>
            <rFont val="Tahoma"/>
            <family val="2"/>
          </rPr>
          <t>Author:</t>
        </r>
        <r>
          <rPr>
            <sz val="9"/>
            <color indexed="81"/>
            <rFont val="Tahoma"/>
            <family val="2"/>
          </rPr>
          <t xml:space="preserve">
AGM Minutes</t>
        </r>
      </text>
    </comment>
    <comment ref="V98" authorId="0" shapeId="0" xr:uid="{89B06D6D-525D-4D8B-8E45-CE58B2F68BAC}">
      <text>
        <r>
          <rPr>
            <b/>
            <sz val="9"/>
            <color indexed="81"/>
            <rFont val="Tahoma"/>
            <family val="2"/>
          </rPr>
          <t>Author:</t>
        </r>
        <r>
          <rPr>
            <sz val="9"/>
            <color indexed="81"/>
            <rFont val="Tahoma"/>
            <family val="2"/>
          </rPr>
          <t xml:space="preserve">
AGM Minutes unavailable</t>
        </r>
      </text>
    </comment>
    <comment ref="W98" authorId="0" shapeId="0" xr:uid="{66B2926E-932A-4EAE-BF23-05A24D6601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X98" authorId="0" shapeId="0" xr:uid="{C48E09F3-1F59-4259-9676-379587DA35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Y98" authorId="0" shapeId="0" xr:uid="{D006F81A-E317-466D-8264-009AC14ACDCD}">
      <text>
        <r>
          <rPr>
            <b/>
            <sz val="9"/>
            <color indexed="81"/>
            <rFont val="Tahoma"/>
            <family val="2"/>
          </rPr>
          <t>Author:</t>
        </r>
        <r>
          <rPr>
            <sz val="9"/>
            <color indexed="81"/>
            <rFont val="Tahoma"/>
            <family val="2"/>
          </rPr>
          <t xml:space="preserve">
minutes AGM p. 1</t>
        </r>
      </text>
    </comment>
    <comment ref="Z98" authorId="0" shapeId="0" xr:uid="{89AF27FE-9131-4377-8045-9A49BF31B0FB}">
      <text>
        <r>
          <rPr>
            <b/>
            <sz val="9"/>
            <color indexed="81"/>
            <rFont val="Tahoma"/>
            <family val="2"/>
          </rPr>
          <t>Author:</t>
        </r>
        <r>
          <rPr>
            <sz val="9"/>
            <color indexed="81"/>
            <rFont val="Tahoma"/>
            <family val="2"/>
          </rPr>
          <t xml:space="preserve">
AGM Minutes</t>
        </r>
      </text>
    </comment>
    <comment ref="AA98" authorId="0" shapeId="0" xr:uid="{CA3D6AB0-64A4-45E9-A95D-3056376F59CE}">
      <text>
        <r>
          <rPr>
            <b/>
            <sz val="9"/>
            <color indexed="81"/>
            <rFont val="Tahoma"/>
            <family val="2"/>
          </rPr>
          <t>Author:</t>
        </r>
        <r>
          <rPr>
            <sz val="9"/>
            <color indexed="81"/>
            <rFont val="Tahoma"/>
            <family val="2"/>
          </rPr>
          <t xml:space="preserve">
AGM Minutes</t>
        </r>
      </text>
    </comment>
    <comment ref="AB98" authorId="0" shapeId="0" xr:uid="{F00566B2-22FC-4409-9A39-AA0BB3F8F1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Annex A</t>
        </r>
      </text>
    </comment>
    <comment ref="AC98" authorId="0" shapeId="0" xr:uid="{74FECF33-BA9C-46BD-B3DB-FDDB5C09C6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
Mentions that chairman of the AC are normally present.
But actual attendance not given</t>
        </r>
      </text>
    </comment>
    <comment ref="AD98" authorId="0" shapeId="0" xr:uid="{4AA31A10-1B4D-47C7-BFB7-08E5D198F9C4}">
      <text>
        <r>
          <rPr>
            <b/>
            <sz val="9"/>
            <color indexed="81"/>
            <rFont val="Tahoma"/>
            <family val="2"/>
          </rPr>
          <t>Author:</t>
        </r>
        <r>
          <rPr>
            <sz val="9"/>
            <color indexed="81"/>
            <rFont val="Tahoma"/>
            <family val="2"/>
          </rPr>
          <t xml:space="preserve">
Minutes AGM</t>
        </r>
      </text>
    </comment>
    <comment ref="AE98" authorId="0" shapeId="0" xr:uid="{DA83156F-DDDD-4F6B-AB49-E78FCF126496}">
      <text>
        <r>
          <rPr>
            <b/>
            <sz val="9"/>
            <color indexed="81"/>
            <rFont val="Tahoma"/>
            <family val="2"/>
          </rPr>
          <t>Author:</t>
        </r>
        <r>
          <rPr>
            <sz val="9"/>
            <color indexed="81"/>
            <rFont val="Tahoma"/>
            <family val="2"/>
          </rPr>
          <t xml:space="preserve">
https://links.sgx.com/FileOpen/GAR-2021%20AM%20-%20Minutes.ashx?App=Announcement&amp;FileID=667666</t>
        </r>
      </text>
    </comment>
    <comment ref="AF98" authorId="0" shapeId="0" xr:uid="{2C07CEB2-2AEC-40E5-BDB2-E6D1CE351B05}">
      <text>
        <r>
          <rPr>
            <b/>
            <sz val="9"/>
            <color indexed="81"/>
            <rFont val="Tahoma"/>
            <family val="2"/>
          </rPr>
          <t>Author:</t>
        </r>
        <r>
          <rPr>
            <sz val="9"/>
            <color indexed="81"/>
            <rFont val="Tahoma"/>
            <family val="2"/>
          </rPr>
          <t xml:space="preserve">
Minutes</t>
        </r>
      </text>
    </comment>
    <comment ref="AG98" authorId="0" shapeId="0" xr:uid="{3AD6379C-C9FB-46D0-9B07-777F1ACBA7C5}">
      <text>
        <r>
          <rPr>
            <b/>
            <sz val="9"/>
            <color indexed="81"/>
            <rFont val="Tahoma"/>
            <family val="2"/>
          </rPr>
          <t>Author:</t>
        </r>
        <r>
          <rPr>
            <sz val="9"/>
            <color indexed="81"/>
            <rFont val="Tahoma"/>
            <family val="2"/>
          </rPr>
          <t xml:space="preserve">
https://hawpar.listedcompany.com/newsroom/20210430_172725_H02_L00B2EO1S2MGK2EH.1.pdf</t>
        </r>
      </text>
    </comment>
    <comment ref="AH98" authorId="0" shapeId="0" xr:uid="{9879EF82-9210-4149-B4C9-D8F9799F55D6}">
      <text>
        <r>
          <rPr>
            <b/>
            <sz val="9"/>
            <color indexed="81"/>
            <rFont val="Tahoma"/>
            <family val="2"/>
          </rPr>
          <t>Author:</t>
        </r>
        <r>
          <rPr>
            <sz val="9"/>
            <color indexed="81"/>
            <rFont val="Tahoma"/>
            <family val="2"/>
          </rPr>
          <t xml:space="preserve">
https://www.hiaphoe.com/sites/default/files/HHL%20-%20AGM%20Minutes%20held%20on%2029%20Apr%202021.e_0.pdf</t>
        </r>
      </text>
    </comment>
    <comment ref="AI98" authorId="0" shapeId="0" xr:uid="{59318762-E889-4F52-958B-07B5080279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"In Attendance: Mr. Goh Kian Chee (Independent Director)</t>
        </r>
      </text>
    </comment>
    <comment ref="AK98" authorId="0" shapeId="0" xr:uid="{E18B2734-3BBD-45ED-9316-9CB7AA0349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L98" authorId="0" shapeId="0" xr:uid="{62CF97A5-D999-4BBA-93EB-85D6358C5636}">
      <text>
        <r>
          <rPr>
            <b/>
            <sz val="9"/>
            <color indexed="81"/>
            <rFont val="Tahoma"/>
            <family val="2"/>
          </rPr>
          <t>Author:</t>
        </r>
        <r>
          <rPr>
            <sz val="9"/>
            <color indexed="81"/>
            <rFont val="Tahoma"/>
            <family val="2"/>
          </rPr>
          <t xml:space="preserve">
mins</t>
        </r>
      </text>
    </comment>
    <comment ref="AM98" authorId="0" shapeId="0" xr:uid="{9BFFC57A-AE65-400E-9A1B-57E29DE208BE}">
      <text>
        <r>
          <rPr>
            <b/>
            <sz val="9"/>
            <color indexed="81"/>
            <rFont val="Tahoma"/>
            <family val="2"/>
          </rPr>
          <t>Author:</t>
        </r>
        <r>
          <rPr>
            <sz val="9"/>
            <color indexed="81"/>
            <rFont val="Tahoma"/>
            <family val="2"/>
          </rPr>
          <t xml:space="preserve">
AR pg.68</t>
        </r>
      </text>
    </comment>
    <comment ref="AN98" authorId="0" shapeId="0" xr:uid="{EC43437E-A288-47BA-AE62-CF33D7B889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O98" authorId="0" shapeId="0" xr:uid="{D0D2422C-F6B8-444F-8907-8D288D78EBF3}">
      <text>
        <r>
          <rPr>
            <b/>
            <sz val="9"/>
            <color indexed="81"/>
            <rFont val="Tahoma"/>
            <family val="2"/>
          </rPr>
          <t>Author:</t>
        </r>
        <r>
          <rPr>
            <sz val="9"/>
            <color indexed="81"/>
            <rFont val="Tahoma"/>
            <family val="2"/>
          </rPr>
          <t xml:space="preserve">
Latest AGM minutes is not available. Attendance was recorded for the previous AGM held in 2020.
AR, pg 52, "The Chairman and the Chairpersons of the AC, NC and RC were present at the last eAGM"</t>
        </r>
      </text>
    </comment>
    <comment ref="AP98" authorId="0" shapeId="0" xr:uid="{C805A320-0346-43CC-9B24-441591FB96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Q98" authorId="0" shapeId="0" xr:uid="{BDB1D398-7D12-4ACB-B667-22786C1DE55B}">
      <text>
        <r>
          <rPr>
            <b/>
            <sz val="9"/>
            <color indexed="81"/>
            <rFont val="Tahoma"/>
            <family val="2"/>
          </rPr>
          <t>Author:</t>
        </r>
        <r>
          <rPr>
            <sz val="9"/>
            <color indexed="81"/>
            <rFont val="Tahoma"/>
            <family val="2"/>
          </rPr>
          <t xml:space="preserve">
Minutes of AGM, p. 1</t>
        </r>
      </text>
    </comment>
    <comment ref="AR98" authorId="0" shapeId="0" xr:uid="{E6C7E2D7-E362-4C66-BF6B-7285735F2783}">
      <text>
        <r>
          <rPr>
            <b/>
            <sz val="9"/>
            <color indexed="81"/>
            <rFont val="Tahoma"/>
            <family val="2"/>
          </rPr>
          <t>Author:</t>
        </r>
        <r>
          <rPr>
            <sz val="9"/>
            <color indexed="81"/>
            <rFont val="Tahoma"/>
            <family val="2"/>
          </rPr>
          <t xml:space="preserve">
not mentioned in latest AGM's minutes</t>
        </r>
      </text>
    </comment>
    <comment ref="AS98" authorId="0" shapeId="0" xr:uid="{EAED81B3-41B2-411E-9B83-976687CBB84D}">
      <text>
        <r>
          <rPr>
            <b/>
            <sz val="9"/>
            <color indexed="81"/>
            <rFont val="Tahoma"/>
            <family val="2"/>
          </rPr>
          <t>Author:</t>
        </r>
        <r>
          <rPr>
            <sz val="9"/>
            <color indexed="81"/>
            <rFont val="Tahoma"/>
            <family val="2"/>
          </rPr>
          <t xml:space="preserve">
Latest AGM minutes is not available. Attendance was recorded for the previous AGM held in 2020.
AR, pg 20</t>
        </r>
      </text>
    </comment>
    <comment ref="AT98" authorId="0" shapeId="0" xr:uid="{74D1590C-1A93-4CD4-B425-DFE07968200F}">
      <text>
        <r>
          <rPr>
            <b/>
            <sz val="9"/>
            <color indexed="81"/>
            <rFont val="Tahoma"/>
            <family val="2"/>
          </rPr>
          <t>Author:</t>
        </r>
        <r>
          <rPr>
            <sz val="9"/>
            <color indexed="81"/>
            <rFont val="Tahoma"/>
            <family val="2"/>
          </rPr>
          <t xml:space="preserve">
AGM minutes, pg 1</t>
        </r>
      </text>
    </comment>
    <comment ref="AU98" authorId="0" shapeId="0" xr:uid="{CBFD7A2E-8DAB-408A-B169-3C1BA0F0D5C2}">
      <text>
        <r>
          <rPr>
            <b/>
            <sz val="9"/>
            <color indexed="81"/>
            <rFont val="Tahoma"/>
            <family val="2"/>
          </rPr>
          <t>Author:</t>
        </r>
        <r>
          <rPr>
            <sz val="9"/>
            <color indexed="81"/>
            <rFont val="Tahoma"/>
            <family val="2"/>
          </rPr>
          <t xml:space="preserve">
Minutes</t>
        </r>
      </text>
    </comment>
    <comment ref="AV98" authorId="0" shapeId="0" xr:uid="{9C68F5E4-1DE6-4F91-A53C-0A1CFA653955}">
      <text>
        <r>
          <rPr>
            <b/>
            <sz val="9"/>
            <color indexed="81"/>
            <rFont val="Tahoma"/>
            <family val="2"/>
          </rPr>
          <t>Author:</t>
        </r>
        <r>
          <rPr>
            <sz val="9"/>
            <color indexed="81"/>
            <rFont val="Tahoma"/>
            <family val="2"/>
          </rPr>
          <t xml:space="preserve">
Minutes</t>
        </r>
      </text>
    </comment>
    <comment ref="AW98" authorId="0" shapeId="0" xr:uid="{37E6B6C0-70A6-4D87-B70D-C486DC64B05F}">
      <text>
        <r>
          <rPr>
            <b/>
            <sz val="9"/>
            <color indexed="81"/>
            <rFont val="Tahoma"/>
            <family val="2"/>
          </rPr>
          <t>Author:</t>
        </r>
        <r>
          <rPr>
            <sz val="9"/>
            <color indexed="81"/>
            <rFont val="Tahoma"/>
            <family val="2"/>
          </rPr>
          <t xml:space="preserve">
AR,38</t>
        </r>
      </text>
    </comment>
    <comment ref="AX98" authorId="0" shapeId="0" xr:uid="{B99097E1-85A5-4F21-85B3-340E259CA815}">
      <text>
        <r>
          <rPr>
            <b/>
            <sz val="9"/>
            <color indexed="81"/>
            <rFont val="Tahoma"/>
            <family val="2"/>
          </rPr>
          <t>Author:</t>
        </r>
        <r>
          <rPr>
            <sz val="9"/>
            <color indexed="81"/>
            <rFont val="Tahoma"/>
            <family val="2"/>
          </rPr>
          <t xml:space="preserve">
Minutes</t>
        </r>
      </text>
    </comment>
    <comment ref="AY98" authorId="0" shapeId="0" xr:uid="{E7F22699-F0C7-4C33-A18D-A1C998A28B18}">
      <text>
        <r>
          <rPr>
            <b/>
            <sz val="9"/>
            <color indexed="81"/>
            <rFont val="Tahoma"/>
            <family val="2"/>
          </rPr>
          <t>Author:</t>
        </r>
        <r>
          <rPr>
            <sz val="9"/>
            <color indexed="81"/>
            <rFont val="Tahoma"/>
            <family val="2"/>
          </rPr>
          <t xml:space="preserve">
Minutes of AGM, p. 1</t>
        </r>
      </text>
    </comment>
    <comment ref="AZ98" authorId="0" shapeId="0" xr:uid="{A8BAFF0F-FBF8-45A3-A4CC-D13D018F0EB1}">
      <text>
        <r>
          <rPr>
            <b/>
            <sz val="9"/>
            <color indexed="81"/>
            <rFont val="Tahoma"/>
            <family val="2"/>
          </rPr>
          <t>Author:</t>
        </r>
        <r>
          <rPr>
            <sz val="9"/>
            <color indexed="81"/>
            <rFont val="Tahoma"/>
            <family val="2"/>
          </rPr>
          <t xml:space="preserve">
AR, p. 42</t>
        </r>
      </text>
    </comment>
    <comment ref="BB98" authorId="0" shapeId="0" xr:uid="{522483F9-612D-4E5A-8897-9E9A7F6E89D0}">
      <text>
        <r>
          <rPr>
            <b/>
            <sz val="9"/>
            <color indexed="81"/>
            <rFont val="Tahoma"/>
            <family val="2"/>
          </rPr>
          <t>Author:</t>
        </r>
        <r>
          <rPr>
            <sz val="9"/>
            <color indexed="81"/>
            <rFont val="Tahoma"/>
            <family val="2"/>
          </rPr>
          <t xml:space="preserve">
Latest AGM minutes is not available. Attendance was recorded for the previous AGM held in 2020.
AR, pg 17</t>
        </r>
      </text>
    </comment>
    <comment ref="BC98" authorId="0" shapeId="0" xr:uid="{BA538E5D-C65D-4BB3-8E8C-44CA582AC808}">
      <text>
        <r>
          <rPr>
            <b/>
            <sz val="9"/>
            <color indexed="81"/>
            <rFont val="Tahoma"/>
            <family val="2"/>
          </rPr>
          <t>Author:</t>
        </r>
        <r>
          <rPr>
            <sz val="9"/>
            <color indexed="81"/>
            <rFont val="Tahoma"/>
            <family val="2"/>
          </rPr>
          <t xml:space="preserve">
Minutes of AGM, p. 1</t>
        </r>
      </text>
    </comment>
    <comment ref="BD98" authorId="0" shapeId="0" xr:uid="{8A305846-D27C-4759-8486-6494DF8DB901}">
      <text>
        <r>
          <rPr>
            <b/>
            <sz val="9"/>
            <color indexed="81"/>
            <rFont val="Tahoma"/>
            <family val="2"/>
          </rPr>
          <t>Author:</t>
        </r>
        <r>
          <rPr>
            <sz val="9"/>
            <color indexed="81"/>
            <rFont val="Tahoma"/>
            <family val="2"/>
          </rPr>
          <t xml:space="preserve">
Minutes of AGM, p. 1</t>
        </r>
      </text>
    </comment>
    <comment ref="BE98" authorId="0" shapeId="0" xr:uid="{2788B9E5-8A54-41C6-A610-98EF96BB7D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list not disclosed</t>
        </r>
      </text>
    </comment>
    <comment ref="BF98" authorId="0" shapeId="0" xr:uid="{5A5DDA61-4A33-4A4C-8113-12D0D6CF80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t>
        </r>
      </text>
    </comment>
    <comment ref="BG98" authorId="0" shapeId="0" xr:uid="{0FB9380F-DA76-4192-A4B9-B8983DA802C8}">
      <text>
        <r>
          <rPr>
            <b/>
            <sz val="9"/>
            <color indexed="81"/>
            <rFont val="Tahoma"/>
            <family val="2"/>
          </rPr>
          <t>Author:</t>
        </r>
        <r>
          <rPr>
            <sz val="9"/>
            <color indexed="81"/>
            <rFont val="Tahoma"/>
            <family val="2"/>
          </rPr>
          <t xml:space="preserve">
Minutes p. 1, The Directors and key management team were present “live” through an audio-and-video webcast
and an audio-only feed.</t>
        </r>
      </text>
    </comment>
    <comment ref="BH98" authorId="3" shapeId="0" xr:uid="{2E866E08-F1CA-4BF8-B6ED-20357B7656AD}">
      <text>
        <r>
          <rPr>
            <b/>
            <sz val="9"/>
            <color indexed="81"/>
            <rFont val="Tahoma"/>
            <family val="2"/>
          </rPr>
          <t>Jun Hui:</t>
        </r>
        <r>
          <rPr>
            <sz val="9"/>
            <color indexed="81"/>
            <rFont val="Tahoma"/>
            <family val="2"/>
          </rPr>
          <t xml:space="preserve">
minutes</t>
        </r>
      </text>
    </comment>
    <comment ref="BJ98" authorId="0" shapeId="0" xr:uid="{6397BB88-5AAF-4D41-A128-10D9FE9E12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8" authorId="0" shapeId="0" xr:uid="{EE0CFE10-A465-4FEB-9BF5-A66D9A2F0010}">
      <text>
        <r>
          <rPr>
            <b/>
            <sz val="9"/>
            <color indexed="81"/>
            <rFont val="Tahoma"/>
            <family val="2"/>
          </rPr>
          <t>Author:</t>
        </r>
        <r>
          <rPr>
            <sz val="9"/>
            <color indexed="81"/>
            <rFont val="Tahoma"/>
            <family val="2"/>
          </rPr>
          <t xml:space="preserve">
Minutes of AGM, p. 1</t>
        </r>
      </text>
    </comment>
    <comment ref="BL98" authorId="0" shapeId="0" xr:uid="{6B49B66C-68B9-49BE-A005-C8849E558C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8" authorId="0" shapeId="0" xr:uid="{17466EC9-E5A6-4A8F-90C2-C1815FB5A8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
Tam Chee Chong (Independent Non-Executive Director)
Minutes to AGM p1</t>
        </r>
      </text>
    </comment>
    <comment ref="BV98" authorId="0" shapeId="0" xr:uid="{AA3CF28F-1B84-46B8-BBC8-82608DF41BE9}">
      <text>
        <r>
          <rPr>
            <b/>
            <sz val="9"/>
            <color indexed="81"/>
            <rFont val="Tahoma"/>
            <family val="2"/>
          </rPr>
          <t>Author:</t>
        </r>
        <r>
          <rPr>
            <sz val="9"/>
            <color indexed="81"/>
            <rFont val="Tahoma"/>
            <family val="2"/>
          </rPr>
          <t xml:space="preserve">
https://www.civmec.com.au/images/201119_-_Signed_-_Minutes_of_AGM_30.10.20.pdf</t>
        </r>
      </text>
    </comment>
    <comment ref="BX98" authorId="0" shapeId="0" xr:uid="{D740BD4E-F189-4742-BBA6-3A54358C98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 p.01;</t>
        </r>
      </text>
    </comment>
    <comment ref="BY98" authorId="0" shapeId="0" xr:uid="{6F95C2A4-75D0-45BF-B03A-F8A3627C1B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disclosed</t>
        </r>
      </text>
    </comment>
    <comment ref="BZ98" authorId="0" shapeId="0" xr:uid="{12CDD31B-4061-4DF7-90CE-296547BDBB82}">
      <text>
        <r>
          <rPr>
            <b/>
            <sz val="9"/>
            <color indexed="81"/>
            <rFont val="Tahoma"/>
            <family val="2"/>
          </rPr>
          <t>Author:</t>
        </r>
        <r>
          <rPr>
            <sz val="9"/>
            <color indexed="81"/>
            <rFont val="Tahoma"/>
            <family val="2"/>
          </rPr>
          <t xml:space="preserve">
AGM Minutes</t>
        </r>
      </text>
    </comment>
    <comment ref="CA98" authorId="0" shapeId="0" xr:uid="{BC7878B5-C0D1-4CA4-B67D-B49202437CFF}">
      <text>
        <r>
          <rPr>
            <b/>
            <sz val="9"/>
            <color indexed="81"/>
            <rFont val="Tahoma"/>
            <family val="2"/>
          </rPr>
          <t>Author:</t>
        </r>
        <r>
          <rPr>
            <sz val="9"/>
            <color indexed="81"/>
            <rFont val="Tahoma"/>
            <family val="2"/>
          </rPr>
          <t xml:space="preserve">
AGM Minutes</t>
        </r>
      </text>
    </comment>
    <comment ref="CB98" authorId="0" shapeId="0" xr:uid="{692F93EE-2E3E-46A5-A04D-081205A77D08}">
      <text>
        <r>
          <rPr>
            <b/>
            <sz val="9"/>
            <color indexed="81"/>
            <rFont val="Tahoma"/>
            <family val="2"/>
          </rPr>
          <t>Author:</t>
        </r>
        <r>
          <rPr>
            <sz val="9"/>
            <color indexed="81"/>
            <rFont val="Tahoma"/>
            <family val="2"/>
          </rPr>
          <t xml:space="preserve">
AR pg.210</t>
        </r>
      </text>
    </comment>
    <comment ref="CC98" authorId="0" shapeId="0" xr:uid="{76CF179D-4EF8-411D-815C-52E467E94E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 in AGM minutes</t>
        </r>
      </text>
    </comment>
    <comment ref="CD98" authorId="0" shapeId="0" xr:uid="{FE6A7434-4079-4B88-BC8F-3D21CCA601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released</t>
        </r>
      </text>
    </comment>
    <comment ref="CE98" authorId="0" shapeId="0" xr:uid="{8F3D3317-01B0-4F41-A1ED-BD963001AEEC}">
      <text>
        <r>
          <rPr>
            <b/>
            <sz val="9"/>
            <color indexed="81"/>
            <rFont val="Tahoma"/>
            <family val="2"/>
          </rPr>
          <t>Author:</t>
        </r>
        <r>
          <rPr>
            <sz val="9"/>
            <color indexed="81"/>
            <rFont val="Tahoma"/>
            <family val="2"/>
          </rPr>
          <t xml:space="preserve">
AGM Minutes are unavailable</t>
        </r>
      </text>
    </comment>
    <comment ref="CF98" authorId="0" shapeId="0" xr:uid="{7BBFEB72-1A43-4F58-84A6-0B2E96E094D7}">
      <text>
        <r>
          <rPr>
            <b/>
            <sz val="9"/>
            <color indexed="81"/>
            <rFont val="Tahoma"/>
            <family val="2"/>
          </rPr>
          <t>Author:</t>
        </r>
        <r>
          <rPr>
            <sz val="9"/>
            <color indexed="81"/>
            <rFont val="Tahoma"/>
            <family val="2"/>
          </rPr>
          <t xml:space="preserve">
http://grandbanks.listedcompany.com/newsroom/20201113_172102_G50_41B2U4IQ5N68GEUC.1.pdf</t>
        </r>
      </text>
    </comment>
    <comment ref="CG98" authorId="0" shapeId="0" xr:uid="{D7B1E224-47F2-407D-AD30-635D661CE72E}">
      <text>
        <r>
          <rPr>
            <b/>
            <sz val="9"/>
            <color indexed="81"/>
            <rFont val="Tahoma"/>
            <family val="2"/>
          </rPr>
          <t>Author:</t>
        </r>
        <r>
          <rPr>
            <sz val="9"/>
            <color indexed="81"/>
            <rFont val="Tahoma"/>
            <family val="2"/>
          </rPr>
          <t xml:space="preserve">
AGM Minutes</t>
        </r>
      </text>
    </comment>
    <comment ref="CH98" authorId="0" shapeId="0" xr:uid="{AF172753-ABE1-4746-A1BF-8BA51A2ADD87}">
      <text>
        <r>
          <rPr>
            <b/>
            <sz val="9"/>
            <color indexed="81"/>
            <rFont val="Tahoma"/>
            <family val="2"/>
          </rPr>
          <t>Author:</t>
        </r>
        <r>
          <rPr>
            <sz val="9"/>
            <color indexed="81"/>
            <rFont val="Tahoma"/>
            <family val="2"/>
          </rPr>
          <t xml:space="preserve">
UNCERTAIN NOT IN MINS</t>
        </r>
      </text>
    </comment>
    <comment ref="CI98" authorId="0" shapeId="0" xr:uid="{CCB55C75-CB30-4E7C-8EDB-CA02075FEB7A}">
      <text>
        <r>
          <rPr>
            <b/>
            <sz val="9"/>
            <color indexed="81"/>
            <rFont val="Tahoma"/>
            <family val="2"/>
          </rPr>
          <t>Author:</t>
        </r>
        <r>
          <rPr>
            <sz val="9"/>
            <color indexed="81"/>
            <rFont val="Tahoma"/>
            <family val="2"/>
          </rPr>
          <t xml:space="preserve">
AGM Minutes unavailable as AGM has not taken place yet</t>
        </r>
      </text>
    </comment>
    <comment ref="CJ98" authorId="0" shapeId="0" xr:uid="{98DC5A0A-C752-4AEB-84FD-F53247A175D7}">
      <text>
        <r>
          <rPr>
            <b/>
            <sz val="9"/>
            <color indexed="81"/>
            <rFont val="Tahoma"/>
            <family val="2"/>
          </rPr>
          <t>Author:</t>
        </r>
        <r>
          <rPr>
            <sz val="9"/>
            <color indexed="81"/>
            <rFont val="Tahoma"/>
            <family val="2"/>
          </rPr>
          <t xml:space="preserve">
mins</t>
        </r>
      </text>
    </comment>
    <comment ref="CK98" authorId="0" shapeId="0" xr:uid="{5EE516BC-ECC7-49F0-88A7-1217112A8AAD}">
      <text>
        <r>
          <rPr>
            <b/>
            <sz val="9"/>
            <color indexed="81"/>
            <rFont val="Tahoma"/>
            <family val="2"/>
          </rPr>
          <t>Author:</t>
        </r>
        <r>
          <rPr>
            <sz val="9"/>
            <color indexed="81"/>
            <rFont val="Tahoma"/>
            <family val="2"/>
          </rPr>
          <t xml:space="preserve">
minutes</t>
        </r>
      </text>
    </comment>
    <comment ref="CN98" authorId="0" shapeId="0" xr:uid="{0CBD57A5-EAFF-427B-B3E5-A05C460391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O98" authorId="0" shapeId="0" xr:uid="{EDD4BE9A-9364-47F2-BB96-8BDEE3293F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 not disclosed</t>
        </r>
      </text>
    </comment>
    <comment ref="CP98" authorId="0" shapeId="0" xr:uid="{5F8078C9-FBBC-4259-BB56-0F54351F34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Q98" authorId="0" shapeId="0" xr:uid="{A3424734-88FD-4FA3-A671-43ED9BA95F69}">
      <text>
        <r>
          <rPr>
            <b/>
            <sz val="9"/>
            <color indexed="81"/>
            <rFont val="Tahoma"/>
            <family val="2"/>
          </rPr>
          <t>Author:</t>
        </r>
        <r>
          <rPr>
            <sz val="9"/>
            <color indexed="81"/>
            <rFont val="Tahoma"/>
            <family val="2"/>
          </rPr>
          <t xml:space="preserve">
mins</t>
        </r>
      </text>
    </comment>
    <comment ref="CR98" authorId="0" shapeId="0" xr:uid="{5C0EFC92-DAE6-467B-9D84-8A9A7D06B681}">
      <text>
        <r>
          <rPr>
            <b/>
            <sz val="9"/>
            <color indexed="81"/>
            <rFont val="Tahoma"/>
            <family val="2"/>
          </rPr>
          <t>Author:</t>
        </r>
        <r>
          <rPr>
            <sz val="9"/>
            <color indexed="81"/>
            <rFont val="Tahoma"/>
            <family val="2"/>
          </rPr>
          <t xml:space="preserve">
AR (pdf), p. 14
The attendance list for AGM 2020 is not disclosed in the minutes of AGM</t>
        </r>
      </text>
    </comment>
    <comment ref="CS98" authorId="0" shapeId="0" xr:uid="{F5809CA8-2659-4B53-8722-F7FD8EBBDCB9}">
      <text>
        <r>
          <rPr>
            <b/>
            <sz val="9"/>
            <color indexed="81"/>
            <rFont val="Tahoma"/>
            <family val="2"/>
          </rPr>
          <t>Author:</t>
        </r>
        <r>
          <rPr>
            <sz val="9"/>
            <color indexed="81"/>
            <rFont val="Tahoma"/>
            <family val="2"/>
          </rPr>
          <t xml:space="preserve">
AR, p. 41</t>
        </r>
      </text>
    </comment>
    <comment ref="CU98" authorId="0" shapeId="0" xr:uid="{7DE37470-7924-49F0-A5D3-185769B2B0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list not available</t>
        </r>
      </text>
    </comment>
    <comment ref="CX98" authorId="0" shapeId="0" xr:uid="{B3681550-6722-4611-99FC-6130293A6C50}">
      <text>
        <r>
          <rPr>
            <b/>
            <sz val="9"/>
            <color indexed="81"/>
            <rFont val="Tahoma"/>
            <family val="2"/>
          </rPr>
          <t>Author:</t>
        </r>
        <r>
          <rPr>
            <sz val="9"/>
            <color indexed="81"/>
            <rFont val="Tahoma"/>
            <family val="2"/>
          </rPr>
          <t xml:space="preserve">
AR, pg 36</t>
        </r>
      </text>
    </comment>
    <comment ref="CY98" authorId="0" shapeId="0" xr:uid="{A80ABC65-2E56-4A69-9D74-556EFBF3AF18}">
      <text>
        <r>
          <rPr>
            <b/>
            <sz val="9"/>
            <color indexed="81"/>
            <rFont val="Tahoma"/>
            <family val="2"/>
          </rPr>
          <t>Author:</t>
        </r>
        <r>
          <rPr>
            <sz val="9"/>
            <color indexed="81"/>
            <rFont val="Tahoma"/>
            <family val="2"/>
          </rPr>
          <t xml:space="preserve">
AGM Minutes </t>
        </r>
      </text>
    </comment>
    <comment ref="CZ98" authorId="0" shapeId="0" xr:uid="{D1665AB2-4097-499B-8C78-C1A46A81B125}">
      <text>
        <r>
          <rPr>
            <b/>
            <sz val="9"/>
            <color indexed="81"/>
            <rFont val="Tahoma"/>
            <family val="2"/>
          </rPr>
          <t>Author:</t>
        </r>
        <r>
          <rPr>
            <sz val="9"/>
            <color indexed="81"/>
            <rFont val="Tahoma"/>
            <family val="2"/>
          </rPr>
          <t xml:space="preserve">
AR,64</t>
        </r>
      </text>
    </comment>
    <comment ref="DA98" authorId="0" shapeId="0" xr:uid="{D82C52F4-4551-45DE-A36F-370233709F65}">
      <text>
        <r>
          <rPr>
            <b/>
            <sz val="9"/>
            <color indexed="81"/>
            <rFont val="Tahoma"/>
            <family val="2"/>
          </rPr>
          <t>Author:</t>
        </r>
        <r>
          <rPr>
            <sz val="9"/>
            <color indexed="81"/>
            <rFont val="Tahoma"/>
            <family val="2"/>
          </rPr>
          <t xml:space="preserve">
AR,54</t>
        </r>
      </text>
    </comment>
    <comment ref="DB98" authorId="0" shapeId="0" xr:uid="{F2683725-E4F3-4698-87BD-B03B4FDA4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C98" authorId="0" shapeId="0" xr:uid="{7C0B7BAF-033B-46D4-A9D1-04D9C8236BE3}">
      <text>
        <r>
          <rPr>
            <b/>
            <sz val="9"/>
            <color indexed="81"/>
            <rFont val="Tahoma"/>
            <family val="2"/>
          </rPr>
          <t>Author:</t>
        </r>
        <r>
          <rPr>
            <sz val="9"/>
            <color indexed="81"/>
            <rFont val="Tahoma"/>
            <family val="2"/>
          </rPr>
          <t xml:space="preserve">
Minutes of AGM, p. 1</t>
        </r>
      </text>
    </comment>
    <comment ref="DD98" authorId="0" shapeId="0" xr:uid="{C4CB50CF-2365-45A4-881A-6A94A8E2E350}">
      <text>
        <r>
          <rPr>
            <b/>
            <sz val="9"/>
            <color indexed="81"/>
            <rFont val="Tahoma"/>
            <family val="2"/>
          </rPr>
          <t>Author:</t>
        </r>
        <r>
          <rPr>
            <sz val="9"/>
            <color indexed="81"/>
            <rFont val="Tahoma"/>
            <family val="2"/>
          </rPr>
          <t xml:space="preserve">
Minutes of AGM, p. 1</t>
        </r>
      </text>
    </comment>
    <comment ref="DE98" authorId="0" shapeId="0" xr:uid="{019375A6-520E-4526-BCAC-F56CCAC88260}">
      <text>
        <r>
          <rPr>
            <b/>
            <sz val="9"/>
            <color indexed="81"/>
            <rFont val="Tahoma"/>
            <family val="2"/>
          </rPr>
          <t>Author:</t>
        </r>
        <r>
          <rPr>
            <sz val="9"/>
            <color indexed="81"/>
            <rFont val="Tahoma"/>
            <family val="2"/>
          </rPr>
          <t xml:space="preserve">
AR,27</t>
        </r>
      </text>
    </comment>
    <comment ref="DF98" authorId="0" shapeId="0" xr:uid="{27FABFD6-8CB0-4AC5-9180-0ABC262A9964}">
      <text>
        <r>
          <rPr>
            <b/>
            <sz val="9"/>
            <color indexed="81"/>
            <rFont val="Tahoma"/>
            <family val="2"/>
          </rPr>
          <t>Author:</t>
        </r>
        <r>
          <rPr>
            <sz val="9"/>
            <color indexed="81"/>
            <rFont val="Tahoma"/>
            <family val="2"/>
          </rPr>
          <t xml:space="preserve">
AGM Minutes</t>
        </r>
      </text>
    </comment>
    <comment ref="DG98" authorId="0" shapeId="0" xr:uid="{54804464-F46E-47C3-A0AA-337F79A7F1E4}">
      <text>
        <r>
          <rPr>
            <b/>
            <sz val="9"/>
            <color indexed="81"/>
            <rFont val="Tahoma"/>
            <family val="2"/>
          </rPr>
          <t>Author:</t>
        </r>
        <r>
          <rPr>
            <sz val="9"/>
            <color indexed="81"/>
            <rFont val="Tahoma"/>
            <family val="2"/>
          </rPr>
          <t xml:space="preserve">
Minutes of AGM, p. 1</t>
        </r>
      </text>
    </comment>
    <comment ref="DH98" authorId="0" shapeId="0" xr:uid="{E4DEE85E-D024-485F-AAFA-B345875B4A96}">
      <text>
        <r>
          <rPr>
            <b/>
            <sz val="9"/>
            <color indexed="81"/>
            <rFont val="Tahoma"/>
            <family val="2"/>
          </rPr>
          <t>Author:</t>
        </r>
        <r>
          <rPr>
            <sz val="9"/>
            <color indexed="81"/>
            <rFont val="Tahoma"/>
            <family val="2"/>
          </rPr>
          <t xml:space="preserve">
AGM Minutes
Attendance list unavailable</t>
        </r>
      </text>
    </comment>
    <comment ref="DI98" authorId="0" shapeId="0" xr:uid="{1778D363-7F40-4AE1-85AF-BFC0A97AC0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J98" authorId="0" shapeId="0" xr:uid="{99B4A134-02B8-4883-98F1-665EE1E5A2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8" authorId="0" shapeId="0" xr:uid="{9021DC08-ADFA-4032-98E4-FF3FE59A4068}">
      <text>
        <r>
          <rPr>
            <b/>
            <sz val="9"/>
            <color indexed="81"/>
            <rFont val="Tahoma"/>
            <family val="2"/>
          </rPr>
          <t>Author:</t>
        </r>
        <r>
          <rPr>
            <sz val="9"/>
            <color indexed="81"/>
            <rFont val="Tahoma"/>
            <family val="2"/>
          </rPr>
          <t xml:space="preserve">
AGM Minutes</t>
        </r>
      </text>
    </comment>
    <comment ref="DL98" authorId="0" shapeId="0" xr:uid="{E10D72A6-2381-4A8C-9CA2-4A8A4310D33F}">
      <text>
        <r>
          <rPr>
            <b/>
            <sz val="9"/>
            <color indexed="81"/>
            <rFont val="Tahoma"/>
            <family val="2"/>
          </rPr>
          <t>Author:</t>
        </r>
        <r>
          <rPr>
            <sz val="9"/>
            <color indexed="81"/>
            <rFont val="Tahoma"/>
            <family val="2"/>
          </rPr>
          <t xml:space="preserve">
AGM Minutes</t>
        </r>
      </text>
    </comment>
    <comment ref="DM98" authorId="0" shapeId="0" xr:uid="{A542B553-AFAC-4796-B41E-F208D77A2879}">
      <text>
        <r>
          <rPr>
            <b/>
            <sz val="9"/>
            <color indexed="81"/>
            <rFont val="Tahoma"/>
            <family val="2"/>
          </rPr>
          <t>Author:</t>
        </r>
        <r>
          <rPr>
            <sz val="9"/>
            <color indexed="81"/>
            <rFont val="Tahoma"/>
            <family val="2"/>
          </rPr>
          <t xml:space="preserve">
Minutes of AGM, p. 1</t>
        </r>
      </text>
    </comment>
    <comment ref="DN98" authorId="0" shapeId="0" xr:uid="{204A230A-FCF8-4C65-995A-4F38FCCB38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p.01;
Chin Sek Peng</t>
        </r>
      </text>
    </comment>
    <comment ref="DP98" authorId="0" shapeId="0" xr:uid="{FD4515E3-16E9-4F3B-81C4-17CA804580D4}">
      <text>
        <r>
          <rPr>
            <b/>
            <sz val="9"/>
            <color indexed="81"/>
            <rFont val="Tahoma"/>
            <family val="2"/>
          </rPr>
          <t>Author:</t>
        </r>
        <r>
          <rPr>
            <sz val="9"/>
            <color indexed="81"/>
            <rFont val="Tahoma"/>
            <family val="2"/>
          </rPr>
          <t xml:space="preserve">
Minutes of AGM, p. 1</t>
        </r>
      </text>
    </comment>
    <comment ref="DQ98" authorId="0" shapeId="0" xr:uid="{9EE2CEFD-E5D0-400F-B3E7-413566DD2389}">
      <text>
        <r>
          <rPr>
            <b/>
            <sz val="9"/>
            <color indexed="81"/>
            <rFont val="Tahoma"/>
            <family val="2"/>
          </rPr>
          <t>Author:</t>
        </r>
        <r>
          <rPr>
            <sz val="9"/>
            <color indexed="81"/>
            <rFont val="Tahoma"/>
            <family val="2"/>
          </rPr>
          <t xml:space="preserve">
Minutes AGM p. 1, Mr Chng Hwee Hong 
</t>
        </r>
      </text>
    </comment>
    <comment ref="DR98" authorId="0" shapeId="0" xr:uid="{C93014A3-2AB8-4964-829A-2BFC53666713}">
      <text>
        <r>
          <rPr>
            <b/>
            <sz val="9"/>
            <color indexed="81"/>
            <rFont val="Tahoma"/>
            <family val="2"/>
          </rPr>
          <t>Author:</t>
        </r>
        <r>
          <rPr>
            <sz val="9"/>
            <color indexed="81"/>
            <rFont val="Tahoma"/>
            <family val="2"/>
          </rPr>
          <t xml:space="preserve">
AGM Minutes</t>
        </r>
      </text>
    </comment>
    <comment ref="DS98" authorId="0" shapeId="0" xr:uid="{7D46C4C2-3345-43BE-95F6-57C20B8F815D}">
      <text>
        <r>
          <rPr>
            <b/>
            <sz val="9"/>
            <color indexed="81"/>
            <rFont val="Tahoma"/>
            <family val="2"/>
          </rPr>
          <t>Author:</t>
        </r>
        <r>
          <rPr>
            <sz val="9"/>
            <color indexed="81"/>
            <rFont val="Tahoma"/>
            <family val="2"/>
          </rPr>
          <t xml:space="preserve">
Minutes AGM p. 1, all directors attended</t>
        </r>
      </text>
    </comment>
    <comment ref="DT98" authorId="0" shapeId="0" xr:uid="{53BB0DE1-3057-4DD6-BBC5-3F536C8992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98" authorId="0" shapeId="0" xr:uid="{6C463F1B-9259-45BE-A0F0-425095209B70}">
      <text>
        <r>
          <rPr>
            <b/>
            <sz val="9"/>
            <color indexed="81"/>
            <rFont val="Tahoma"/>
            <family val="2"/>
          </rPr>
          <t>Author:</t>
        </r>
        <r>
          <rPr>
            <sz val="9"/>
            <color indexed="81"/>
            <rFont val="Tahoma"/>
            <family val="2"/>
          </rPr>
          <t xml:space="preserve">
file:///C:/Users/Chua%20Cheng%20Tat/Desktop/AGL_Minutes_of_the_AGM.pdf</t>
        </r>
      </text>
    </comment>
    <comment ref="DV98" authorId="0" shapeId="0" xr:uid="{C994DF16-F576-47FA-ADB9-C283B53984A0}">
      <text>
        <r>
          <rPr>
            <b/>
            <sz val="9"/>
            <color indexed="81"/>
            <rFont val="Tahoma"/>
            <family val="2"/>
          </rPr>
          <t>Author:</t>
        </r>
        <r>
          <rPr>
            <sz val="9"/>
            <color indexed="81"/>
            <rFont val="Tahoma"/>
            <family val="2"/>
          </rPr>
          <t xml:space="preserve">
AR pg.54
</t>
        </r>
      </text>
    </comment>
    <comment ref="DX98" authorId="0" shapeId="0" xr:uid="{681EDAD0-9225-4EA0-96AE-B45787E7CCDC}">
      <text>
        <r>
          <rPr>
            <b/>
            <sz val="9"/>
            <color indexed="81"/>
            <rFont val="Tahoma"/>
            <family val="2"/>
          </rPr>
          <t>Author:</t>
        </r>
        <r>
          <rPr>
            <sz val="9"/>
            <color indexed="81"/>
            <rFont val="Tahoma"/>
            <family val="2"/>
          </rPr>
          <t xml:space="preserve">
https://www.bakertech.com.sg/pdf/BTL_Min_AGM_28Apr21.pdf</t>
        </r>
      </text>
    </comment>
    <comment ref="DY98" authorId="0" shapeId="0" xr:uid="{28F01F7D-B882-441C-887B-2CC935E76A6A}">
      <text>
        <r>
          <rPr>
            <b/>
            <sz val="9"/>
            <color indexed="81"/>
            <rFont val="Tahoma"/>
            <family val="2"/>
          </rPr>
          <t>Author:</t>
        </r>
        <r>
          <rPr>
            <sz val="9"/>
            <color indexed="81"/>
            <rFont val="Tahoma"/>
            <family val="2"/>
          </rPr>
          <t xml:space="preserve">
/https://links.sgx.com/FileOpen/CWX%20Global%20-%20Minutes%20of%20AGM.ashx?App=Announcement&amp;FileID=641120</t>
        </r>
      </text>
    </comment>
    <comment ref="DZ98" authorId="0" shapeId="0" xr:uid="{EB9C9234-1F89-4946-8707-40ADBA0C032B}">
      <text>
        <r>
          <rPr>
            <b/>
            <sz val="9"/>
            <color indexed="81"/>
            <rFont val="Tahoma"/>
            <family val="2"/>
          </rPr>
          <t>Author:</t>
        </r>
        <r>
          <rPr>
            <sz val="9"/>
            <color indexed="81"/>
            <rFont val="Tahoma"/>
            <family val="2"/>
          </rPr>
          <t xml:space="preserve">
AR pg.81</t>
        </r>
      </text>
    </comment>
    <comment ref="EA98" authorId="0" shapeId="0" xr:uid="{0275AA88-2BF2-467C-9B89-45845DCC9F94}">
      <text>
        <r>
          <rPr>
            <b/>
            <sz val="9"/>
            <color indexed="81"/>
            <rFont val="Tahoma"/>
            <family val="2"/>
          </rPr>
          <t>Author:</t>
        </r>
        <r>
          <rPr>
            <sz val="9"/>
            <color indexed="81"/>
            <rFont val="Tahoma"/>
            <family val="2"/>
          </rPr>
          <t xml:space="preserve">
MIN</t>
        </r>
      </text>
    </comment>
    <comment ref="EB98" authorId="0" shapeId="0" xr:uid="{FC9B4884-489D-4945-A53C-85CE0B1A22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published</t>
        </r>
      </text>
    </comment>
    <comment ref="EC98" authorId="0" shapeId="0" xr:uid="{A3D2D7C1-5052-4A07-8DF1-80112B1338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Attendance stated "As per Attendance List" 
However, I could not find any document posted that indicated what the attendance list was.</t>
        </r>
      </text>
    </comment>
    <comment ref="ED98" authorId="0" shapeId="0" xr:uid="{EEE86600-63F4-48A1-80E3-C4AC29FAAD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E99" authorId="0" shapeId="0" xr:uid="{D1199468-21F8-4EDF-8C09-F906590D082B}">
      <text>
        <r>
          <rPr>
            <b/>
            <sz val="9"/>
            <color indexed="81"/>
            <rFont val="Tahoma"/>
            <family val="2"/>
          </rPr>
          <t>Author:</t>
        </r>
        <r>
          <rPr>
            <sz val="9"/>
            <color indexed="81"/>
            <rFont val="Tahoma"/>
            <family val="2"/>
          </rPr>
          <t xml:space="preserve">
AR pg.28</t>
        </r>
      </text>
    </comment>
    <comment ref="F99" authorId="0" shapeId="0" xr:uid="{278FB55E-DEAC-48E3-A4F5-C92AB352FC9A}">
      <text>
        <r>
          <rPr>
            <b/>
            <sz val="9"/>
            <color indexed="81"/>
            <rFont val="Tahoma"/>
            <family val="2"/>
          </rPr>
          <t>Author:</t>
        </r>
        <r>
          <rPr>
            <sz val="9"/>
            <color indexed="81"/>
            <rFont val="Tahoma"/>
            <family val="2"/>
          </rPr>
          <t xml:space="preserve">
AR pg.40</t>
        </r>
      </text>
    </comment>
    <comment ref="G99" authorId="0" shapeId="0" xr:uid="{14E8033F-7802-4AF0-9753-839F137C8E95}">
      <text>
        <r>
          <rPr>
            <b/>
            <sz val="9"/>
            <color indexed="81"/>
            <rFont val="Tahoma"/>
            <family val="2"/>
          </rPr>
          <t>Author:</t>
        </r>
        <r>
          <rPr>
            <sz val="9"/>
            <color indexed="81"/>
            <rFont val="Tahoma"/>
            <family val="2"/>
          </rPr>
          <t xml:space="preserve">
AR pg.30</t>
        </r>
      </text>
    </comment>
    <comment ref="I99" authorId="0" shapeId="0" xr:uid="{A0A15D23-E875-4575-A2FD-78C7DE7572F0}">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99" authorId="0" shapeId="0" xr:uid="{CF382807-656B-4C62-9744-B8BCF10D76E4}">
      <text>
        <r>
          <rPr>
            <b/>
            <sz val="9"/>
            <color indexed="81"/>
            <rFont val="Tahoma"/>
            <family val="2"/>
          </rPr>
          <t>Author:</t>
        </r>
        <r>
          <rPr>
            <sz val="9"/>
            <color indexed="81"/>
            <rFont val="Tahoma"/>
            <family val="2"/>
          </rPr>
          <t xml:space="preserve">
https://links.sgx.com/FileOpen/AGM%20Minutes%202021.ashx?App=Announcement&amp;FileID=666139</t>
        </r>
      </text>
    </comment>
    <comment ref="K99" authorId="0" shapeId="0" xr:uid="{DD4DB0E4-91DB-4B7E-9FE4-F7A6C3FACAAF}">
      <text>
        <r>
          <rPr>
            <b/>
            <sz val="9"/>
            <color indexed="81"/>
            <rFont val="Tahoma"/>
            <family val="2"/>
          </rPr>
          <t>Author:</t>
        </r>
        <r>
          <rPr>
            <sz val="9"/>
            <color indexed="81"/>
            <rFont val="Tahoma"/>
            <family val="2"/>
          </rPr>
          <t xml:space="preserve">
https://links.sgx.com/FileOpen/AML_AGM_Minutes_20210429.ashx?App=Announcement&amp;FileID=666371</t>
        </r>
      </text>
    </comment>
    <comment ref="M99" authorId="0" shapeId="0" xr:uid="{177789A3-0F5E-4A20-9E32-596D628F638F}">
      <text>
        <r>
          <rPr>
            <b/>
            <sz val="9"/>
            <color indexed="81"/>
            <rFont val="Tahoma"/>
            <family val="2"/>
          </rPr>
          <t>Author:</t>
        </r>
        <r>
          <rPr>
            <sz val="9"/>
            <color indexed="81"/>
            <rFont val="Tahoma"/>
            <family val="2"/>
          </rPr>
          <t xml:space="preserve">
https://investor.banyantree.com/PDF/Newsroom/2021/BTH-Minutes-AGM-2021.pdf</t>
        </r>
      </text>
    </comment>
    <comment ref="R99" authorId="0" shapeId="0" xr:uid="{DC1597B0-DD9D-490B-9F5B-59AC2616BC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T99" authorId="0" shapeId="0" xr:uid="{4E0BEDBC-0B30-43B3-903A-DED825457B73}">
      <text>
        <r>
          <rPr>
            <b/>
            <sz val="9"/>
            <color indexed="81"/>
            <rFont val="Tahoma"/>
            <family val="2"/>
          </rPr>
          <t>Author:</t>
        </r>
        <r>
          <rPr>
            <sz val="9"/>
            <color indexed="81"/>
            <rFont val="Tahoma"/>
            <family val="2"/>
          </rPr>
          <t xml:space="preserve">
AR pg.70</t>
        </r>
      </text>
    </comment>
    <comment ref="U99" authorId="0" shapeId="0" xr:uid="{95E45CD7-CF26-409F-8C54-25EC73B2AEA7}">
      <text>
        <r>
          <rPr>
            <b/>
            <sz val="9"/>
            <color indexed="81"/>
            <rFont val="Tahoma"/>
            <family val="2"/>
          </rPr>
          <t>Author:</t>
        </r>
        <r>
          <rPr>
            <sz val="9"/>
            <color indexed="81"/>
            <rFont val="Tahoma"/>
            <family val="2"/>
          </rPr>
          <t xml:space="preserve">
AGM Minutes</t>
        </r>
      </text>
    </comment>
    <comment ref="V99" authorId="0" shapeId="0" xr:uid="{382427B4-E218-442D-A558-DACB97226E71}">
      <text>
        <r>
          <rPr>
            <b/>
            <sz val="9"/>
            <color indexed="81"/>
            <rFont val="Tahoma"/>
            <family val="2"/>
          </rPr>
          <t>Author:</t>
        </r>
        <r>
          <rPr>
            <sz val="9"/>
            <color indexed="81"/>
            <rFont val="Tahoma"/>
            <family val="2"/>
          </rPr>
          <t xml:space="preserve">
AGM Minutes unavailable</t>
        </r>
      </text>
    </comment>
    <comment ref="W99" authorId="0" shapeId="0" xr:uid="{3FF484E0-5EEA-4F8B-9596-1624ADFA9C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X99" authorId="0" shapeId="0" xr:uid="{A09D4C5D-8744-459D-926F-A18E7991A9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Y99" authorId="0" shapeId="0" xr:uid="{D18E8732-8491-4FE4-85A6-CD0B2E11F6B6}">
      <text>
        <r>
          <rPr>
            <b/>
            <sz val="9"/>
            <color indexed="81"/>
            <rFont val="Tahoma"/>
            <family val="2"/>
          </rPr>
          <t>Author:</t>
        </r>
        <r>
          <rPr>
            <sz val="9"/>
            <color indexed="81"/>
            <rFont val="Tahoma"/>
            <family val="2"/>
          </rPr>
          <t xml:space="preserve">
AR p. 75, All resolutions are put to vote by poll and shareholders are entitled to vote in accordance with established voting
rules and procedures</t>
        </r>
      </text>
    </comment>
    <comment ref="Z99" authorId="0" shapeId="0" xr:uid="{33DE70EA-5D94-4033-843C-5F4C03714ED0}">
      <text>
        <r>
          <rPr>
            <b/>
            <sz val="9"/>
            <color indexed="81"/>
            <rFont val="Tahoma"/>
            <family val="2"/>
          </rPr>
          <t>Author:</t>
        </r>
        <r>
          <rPr>
            <sz val="9"/>
            <color indexed="81"/>
            <rFont val="Tahoma"/>
            <family val="2"/>
          </rPr>
          <t xml:space="preserve">
AGM Minutes</t>
        </r>
      </text>
    </comment>
    <comment ref="AA99" authorId="0" shapeId="0" xr:uid="{F93B0710-BFFF-4BDA-9CD3-48C01909368A}">
      <text>
        <r>
          <rPr>
            <b/>
            <sz val="9"/>
            <color indexed="81"/>
            <rFont val="Tahoma"/>
            <family val="2"/>
          </rPr>
          <t>Author:</t>
        </r>
        <r>
          <rPr>
            <sz val="9"/>
            <color indexed="81"/>
            <rFont val="Tahoma"/>
            <family val="2"/>
          </rPr>
          <t xml:space="preserve">
AGM Minutes</t>
        </r>
      </text>
    </comment>
    <comment ref="AB99" authorId="0" shapeId="0" xr:uid="{780331A0-E2D0-40BD-A18B-A56E0F8C91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C99" authorId="0" shapeId="0" xr:uid="{B62C6083-2A8E-4368-A82E-CFF5FC65B1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https://links.sgx.com/FileOpen/Letter%20to%20Shareholders%20on%20arrangements%20for%20AGM.ashx?App=Announcement&amp;FileID=632770
Letter to shareholders on arrangement for AGM, p.03;
Proxy voting only</t>
        </r>
      </text>
    </comment>
    <comment ref="AD99" authorId="0" shapeId="0" xr:uid="{9544820B-F2E4-49E2-9E04-57BD7B4160BF}">
      <text>
        <r>
          <rPr>
            <b/>
            <sz val="9"/>
            <color indexed="81"/>
            <rFont val="Tahoma"/>
            <family val="2"/>
          </rPr>
          <t>Author:</t>
        </r>
        <r>
          <rPr>
            <sz val="9"/>
            <color indexed="81"/>
            <rFont val="Tahoma"/>
            <family val="2"/>
          </rPr>
          <t xml:space="preserve">
Result AGM, The results of the poll on each of the Resolutions put to the vote at the AGM are as set out below:</t>
        </r>
      </text>
    </comment>
    <comment ref="AE99" authorId="0" shapeId="0" xr:uid="{370DB1B0-548D-4E16-A064-4AAB1B96A85B}">
      <text>
        <r>
          <rPr>
            <b/>
            <sz val="9"/>
            <color indexed="81"/>
            <rFont val="Tahoma"/>
            <family val="2"/>
          </rPr>
          <t>Author:</t>
        </r>
        <r>
          <rPr>
            <sz val="9"/>
            <color indexed="81"/>
            <rFont val="Tahoma"/>
            <family val="2"/>
          </rPr>
          <t xml:space="preserve">
https://links.sgx.com/FileOpen/GAR-2021%20AM%20-%20Minutes.ashx?App=Announcement&amp;FileID=667666</t>
        </r>
      </text>
    </comment>
    <comment ref="AF99" authorId="0" shapeId="0" xr:uid="{5DE3BF2D-9EB9-4339-92CE-600413E1B5FF}">
      <text>
        <r>
          <rPr>
            <b/>
            <sz val="9"/>
            <color indexed="81"/>
            <rFont val="Tahoma"/>
            <family val="2"/>
          </rPr>
          <t>Author:</t>
        </r>
        <r>
          <rPr>
            <sz val="9"/>
            <color indexed="81"/>
            <rFont val="Tahoma"/>
            <family val="2"/>
          </rPr>
          <t xml:space="preserve">
Minutes</t>
        </r>
      </text>
    </comment>
    <comment ref="AG99" authorId="0" shapeId="0" xr:uid="{B7E1A847-63E9-4779-9D82-781F9A924591}">
      <text>
        <r>
          <rPr>
            <b/>
            <sz val="9"/>
            <color indexed="81"/>
            <rFont val="Tahoma"/>
            <family val="2"/>
          </rPr>
          <t>Author:</t>
        </r>
        <r>
          <rPr>
            <sz val="9"/>
            <color indexed="81"/>
            <rFont val="Tahoma"/>
            <family val="2"/>
          </rPr>
          <t xml:space="preserve">
https://hawpar.listedcompany.com/newsroom/20210430_172725_H02_L00B2EO1S2MGK2EH.1.pdf</t>
        </r>
      </text>
    </comment>
    <comment ref="AH99" authorId="0" shapeId="0" xr:uid="{534F1995-9753-44B5-8A26-2DDD2A8CF2A8}">
      <text>
        <r>
          <rPr>
            <b/>
            <sz val="9"/>
            <color indexed="81"/>
            <rFont val="Tahoma"/>
            <family val="2"/>
          </rPr>
          <t>Author:</t>
        </r>
        <r>
          <rPr>
            <sz val="9"/>
            <color indexed="81"/>
            <rFont val="Tahoma"/>
            <family val="2"/>
          </rPr>
          <t xml:space="preserve">
https://www.hiaphoe.com/sites/default/files/HHL%20-%20AGM%20Minutes%20held%20on%2029%20Apr%202021.e_0.pdf</t>
        </r>
      </text>
    </comment>
    <comment ref="AI99" authorId="0" shapeId="0" xr:uid="{0A557809-9986-4CE4-A3B3-6DACF2A12E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"All resolutions at the AGM are passed by poll voting"</t>
        </r>
      </text>
    </comment>
    <comment ref="AJ99" authorId="0" shapeId="0" xr:uid="{82D39441-552F-4DFD-83CC-DC2887A8F8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K99" authorId="0" shapeId="0" xr:uid="{73A414AC-F94D-4767-8D5E-FAF4F14D6E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L99" authorId="0" shapeId="0" xr:uid="{C5355C74-9AA0-48CE-B060-52AE7AE682E4}">
      <text>
        <r>
          <rPr>
            <b/>
            <sz val="9"/>
            <color indexed="81"/>
            <rFont val="Tahoma"/>
            <family val="2"/>
          </rPr>
          <t>Author:</t>
        </r>
        <r>
          <rPr>
            <sz val="9"/>
            <color indexed="81"/>
            <rFont val="Tahoma"/>
            <family val="2"/>
          </rPr>
          <t xml:space="preserve">
mins</t>
        </r>
      </text>
    </comment>
    <comment ref="AM99" authorId="0" shapeId="0" xr:uid="{B03D644C-F27D-4C92-9682-2201C373CAB1}">
      <text>
        <r>
          <rPr>
            <b/>
            <sz val="9"/>
            <color indexed="81"/>
            <rFont val="Tahoma"/>
            <family val="2"/>
          </rPr>
          <t>Author:</t>
        </r>
        <r>
          <rPr>
            <sz val="9"/>
            <color indexed="81"/>
            <rFont val="Tahoma"/>
            <family val="2"/>
          </rPr>
          <t xml:space="preserve">
AR pg.68</t>
        </r>
      </text>
    </comment>
    <comment ref="AN99" authorId="0" shapeId="0" xr:uid="{5A62FA42-D8F2-4DDB-A38B-555835CCD3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P.134</t>
        </r>
      </text>
    </comment>
    <comment ref="AO99" authorId="0" shapeId="0" xr:uid="{9A66C39C-B60F-474F-A424-E623DB81A3DA}">
      <text>
        <r>
          <rPr>
            <b/>
            <sz val="9"/>
            <color indexed="81"/>
            <rFont val="Tahoma"/>
            <family val="2"/>
          </rPr>
          <t>Author:</t>
        </r>
        <r>
          <rPr>
            <sz val="9"/>
            <color indexed="81"/>
            <rFont val="Tahoma"/>
            <family val="2"/>
          </rPr>
          <t xml:space="preserve">
SGX announcements, poll results, Link: https://links.sgx.com/FileOpen/Matex%20-%20Annc%20AGM%20Results.ashx?App=Announcement&amp;FileID=663393</t>
        </r>
      </text>
    </comment>
    <comment ref="AP99" authorId="0" shapeId="0" xr:uid="{2B757836-CBC1-42EC-8C78-8A36FBD7E7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Q99" authorId="0" shapeId="0" xr:uid="{D9BAB25F-01D4-41AB-87C5-EC43A1195451}">
      <text>
        <r>
          <rPr>
            <b/>
            <sz val="9"/>
            <color indexed="81"/>
            <rFont val="Tahoma"/>
            <family val="2"/>
          </rPr>
          <t>Author:</t>
        </r>
        <r>
          <rPr>
            <sz val="9"/>
            <color indexed="81"/>
            <rFont val="Tahoma"/>
            <family val="2"/>
          </rPr>
          <t xml:space="preserve">
https://links.sgx.com/FileOpen/MM2%20Asia%20Results%20of%20AGM%2017%20Sep%202020.ashx?App=Announcement&amp;FileID=632061</t>
        </r>
      </text>
    </comment>
    <comment ref="AR99" authorId="0" shapeId="0" xr:uid="{B62B7DBF-5899-4B72-86A9-ACFE6620D189}">
      <text>
        <r>
          <rPr>
            <b/>
            <sz val="9"/>
            <color indexed="81"/>
            <rFont val="Tahoma"/>
            <family val="2"/>
          </rPr>
          <t>Author:</t>
        </r>
        <r>
          <rPr>
            <sz val="9"/>
            <color indexed="81"/>
            <rFont val="Tahoma"/>
            <family val="2"/>
          </rPr>
          <t xml:space="preserve">
minutes</t>
        </r>
      </text>
    </comment>
    <comment ref="AS99" authorId="0" shapeId="0" xr:uid="{F907C7C2-C348-45A5-A80F-FC3EE8A31DF3}">
      <text>
        <r>
          <rPr>
            <b/>
            <sz val="9"/>
            <color indexed="81"/>
            <rFont val="Tahoma"/>
            <family val="2"/>
          </rPr>
          <t>Author:</t>
        </r>
        <r>
          <rPr>
            <sz val="9"/>
            <color indexed="81"/>
            <rFont val="Tahoma"/>
            <family val="2"/>
          </rPr>
          <t xml:space="preserve">
SGX announcements, poll results, Link: https://links.sgx.com/FileOpen/NTIH_Results%20of%20AGM.ashx?App=Announcement&amp;FileID=668166</t>
        </r>
      </text>
    </comment>
    <comment ref="AT99" authorId="0" shapeId="0" xr:uid="{1C3E7039-D3C1-4319-9AB2-05DBE0C8B1A8}">
      <text>
        <r>
          <rPr>
            <b/>
            <sz val="9"/>
            <color indexed="81"/>
            <rFont val="Tahoma"/>
            <family val="2"/>
          </rPr>
          <t>Author:</t>
        </r>
        <r>
          <rPr>
            <sz val="9"/>
            <color indexed="81"/>
            <rFont val="Tahoma"/>
            <family val="2"/>
          </rPr>
          <t xml:space="preserve">
SGX announcements, poll results, Link: https://links.sgx.com/FileOpen/23Apr2021_Olam%2026th%20AGM_AGM%20Results_final.ashx?App=Announcement&amp;FileID=662386</t>
        </r>
      </text>
    </comment>
    <comment ref="AU99" authorId="0" shapeId="0" xr:uid="{D09E7A1F-A822-4DA4-864B-FC7E8325AFBA}">
      <text>
        <r>
          <rPr>
            <b/>
            <sz val="9"/>
            <color indexed="81"/>
            <rFont val="Tahoma"/>
            <family val="2"/>
          </rPr>
          <t>Author:</t>
        </r>
        <r>
          <rPr>
            <sz val="9"/>
            <color indexed="81"/>
            <rFont val="Tahoma"/>
            <family val="2"/>
          </rPr>
          <t xml:space="preserve">
Minutes</t>
        </r>
      </text>
    </comment>
    <comment ref="AV99" authorId="0" shapeId="0" xr:uid="{033AAF11-8E14-43A4-AE91-151D5B18263D}">
      <text>
        <r>
          <rPr>
            <b/>
            <sz val="9"/>
            <color indexed="81"/>
            <rFont val="Tahoma"/>
            <family val="2"/>
          </rPr>
          <t>Author:</t>
        </r>
        <r>
          <rPr>
            <sz val="9"/>
            <color indexed="81"/>
            <rFont val="Tahoma"/>
            <family val="2"/>
          </rPr>
          <t xml:space="preserve">
Minutes</t>
        </r>
      </text>
    </comment>
    <comment ref="AW99" authorId="0" shapeId="0" xr:uid="{B0F7F16F-A900-435D-9393-90AD74B3A40F}">
      <text>
        <r>
          <rPr>
            <b/>
            <sz val="9"/>
            <color indexed="81"/>
            <rFont val="Tahoma"/>
            <family val="2"/>
          </rPr>
          <t>Author:</t>
        </r>
        <r>
          <rPr>
            <sz val="9"/>
            <color indexed="81"/>
            <rFont val="Tahoma"/>
            <family val="2"/>
          </rPr>
          <t xml:space="preserve">
Minutes</t>
        </r>
      </text>
    </comment>
    <comment ref="AX99" authorId="0" shapeId="0" xr:uid="{0A15DACE-7E71-4293-925F-E240C035A4BE}">
      <text>
        <r>
          <rPr>
            <b/>
            <sz val="9"/>
            <color indexed="81"/>
            <rFont val="Tahoma"/>
            <family val="2"/>
          </rPr>
          <t>Author:</t>
        </r>
        <r>
          <rPr>
            <sz val="9"/>
            <color indexed="81"/>
            <rFont val="Tahoma"/>
            <family val="2"/>
          </rPr>
          <t xml:space="preserve">
Minutes</t>
        </r>
      </text>
    </comment>
    <comment ref="AY99" authorId="0" shapeId="0" xr:uid="{0DB2128D-6481-45D3-8D0F-B5CECA973545}">
      <text>
        <r>
          <rPr>
            <b/>
            <sz val="9"/>
            <color indexed="81"/>
            <rFont val="Tahoma"/>
            <family val="2"/>
          </rPr>
          <t>Author:</t>
        </r>
        <r>
          <rPr>
            <sz val="9"/>
            <color indexed="81"/>
            <rFont val="Tahoma"/>
            <family val="2"/>
          </rPr>
          <t xml:space="preserve">
https://links.sgx.com/FileOpen/AGM%20results%20announcement.ashx?App=Announcement&amp;FileID=662265</t>
        </r>
      </text>
    </comment>
    <comment ref="AZ99" authorId="0" shapeId="0" xr:uid="{A4705720-D156-4A04-9CD9-B0884710779F}">
      <text>
        <r>
          <rPr>
            <b/>
            <sz val="9"/>
            <color indexed="81"/>
            <rFont val="Tahoma"/>
            <family val="2"/>
          </rPr>
          <t>Author:</t>
        </r>
        <r>
          <rPr>
            <sz val="9"/>
            <color indexed="81"/>
            <rFont val="Tahoma"/>
            <family val="2"/>
          </rPr>
          <t xml:space="preserve">
https://links.sgx.com/FileOpen/SMG%20-%20Results%20of%20AGM%20-%2026042021.ashx?App=Announcement&amp;FileID=662769</t>
        </r>
      </text>
    </comment>
    <comment ref="BB99" authorId="0" shapeId="0" xr:uid="{89A8C188-3FB6-437E-9C5A-E695C9EFDAE2}">
      <text>
        <r>
          <rPr>
            <b/>
            <sz val="9"/>
            <color indexed="81"/>
            <rFont val="Tahoma"/>
            <family val="2"/>
          </rPr>
          <t>Author:</t>
        </r>
        <r>
          <rPr>
            <sz val="9"/>
            <color indexed="81"/>
            <rFont val="Tahoma"/>
            <family val="2"/>
          </rPr>
          <t xml:space="preserve">
SGX announcements, poll results, Link: https://links.sgx.com/FileOpen/SPG-Result%20Ann-20210430.ashx?App=Announcement&amp;FileID=664336</t>
        </r>
      </text>
    </comment>
    <comment ref="BC99" authorId="0" shapeId="0" xr:uid="{EB03F104-360F-4D03-B594-518605B2F2FE}">
      <text>
        <r>
          <rPr>
            <b/>
            <sz val="9"/>
            <color indexed="81"/>
            <rFont val="Tahoma"/>
            <family val="2"/>
          </rPr>
          <t>Author:</t>
        </r>
        <r>
          <rPr>
            <sz val="9"/>
            <color indexed="81"/>
            <rFont val="Tahoma"/>
            <family val="2"/>
          </rPr>
          <t xml:space="preserve">
https://links.sgx.com/FileOpen/SEGL%20-%20Announcement%20-%20Results%20of%20AGM%2030%20Apr%202021.ashx?App=Announcement&amp;FileID=664535</t>
        </r>
      </text>
    </comment>
    <comment ref="BD99" authorId="0" shapeId="0" xr:uid="{8928191A-DDEC-43DB-ACD2-99BA2E6DD194}">
      <text>
        <r>
          <rPr>
            <b/>
            <sz val="9"/>
            <color indexed="81"/>
            <rFont val="Tahoma"/>
            <family val="2"/>
          </rPr>
          <t>Author:</t>
        </r>
        <r>
          <rPr>
            <sz val="9"/>
            <color indexed="81"/>
            <rFont val="Tahoma"/>
            <family val="2"/>
          </rPr>
          <t xml:space="preserve">
https://links.sgx.com/FileOpen/StarHubAGMResults300421.ashx?App=Announcement&amp;FileID=664231</t>
        </r>
      </text>
    </comment>
    <comment ref="BE99" authorId="0" shapeId="0" xr:uid="{54C7FA39-2DE6-4848-A402-13128984E8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 "The Chairman informed that all resolutions to be tabled at the AGM would be voted upon by
way of poll"</t>
        </r>
      </text>
    </comment>
    <comment ref="BF99" authorId="0" shapeId="0" xr:uid="{80DAE540-9BF9-4F08-B0C1-0E822D3472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2 "The Chairman informed the Meeting that voting on the proposed resolutions at the Meeting
would be conducted by way of poll as required under the Listing Manual"</t>
        </r>
      </text>
    </comment>
    <comment ref="BG99" authorId="0" shapeId="0" xr:uid="{9DBD9C70-97E1-4A0F-A767-A6A5F4B28E3F}">
      <text>
        <r>
          <rPr>
            <b/>
            <sz val="9"/>
            <color indexed="81"/>
            <rFont val="Tahoma"/>
            <family val="2"/>
          </rPr>
          <t>Author:</t>
        </r>
        <r>
          <rPr>
            <sz val="9"/>
            <color indexed="81"/>
            <rFont val="Tahoma"/>
            <family val="2"/>
          </rPr>
          <t xml:space="preserve">
Minutes p. 2, All the resolutions and poll voting
results were presented during the AGM.</t>
        </r>
      </text>
    </comment>
    <comment ref="BH99" authorId="0" shapeId="0" xr:uid="{48D58B41-CCE0-4D72-8A45-A1B7D55312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Seen on proxy form 
https://links.sgx.com/FileOpen/UG%20Healthcare_Annual%20Report%202020.ashx?App=Announcement&amp;FileID=634566</t>
        </r>
      </text>
    </comment>
    <comment ref="BI99" authorId="0" shapeId="0" xr:uid="{ABFACC42-EF94-4014-827B-781D35DDB77C}">
      <text>
        <r>
          <rPr>
            <b/>
            <sz val="9"/>
            <color indexed="81"/>
            <rFont val="Tahoma"/>
            <family val="2"/>
          </rPr>
          <t>Author:</t>
        </r>
        <r>
          <rPr>
            <sz val="9"/>
            <color indexed="81"/>
            <rFont val="Tahoma"/>
            <family val="2"/>
          </rPr>
          <t xml:space="preserve">
Result AGM p. 1, The results of the poll on each resolution, as confirmed by Finova BPO Pte. Ltd. who acted as scrutineer
for the poll at the AGM</t>
        </r>
      </text>
    </comment>
    <comment ref="BJ99" authorId="0" shapeId="0" xr:uid="{C124A501-E2DF-4F5C-AEE9-B26E7A2A7E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99" authorId="0" shapeId="0" xr:uid="{CD8EF002-A455-401C-922F-28ACB2026EE6}">
      <text>
        <r>
          <rPr>
            <b/>
            <sz val="9"/>
            <color indexed="81"/>
            <rFont val="Tahoma"/>
            <family val="2"/>
          </rPr>
          <t>Author:</t>
        </r>
        <r>
          <rPr>
            <sz val="9"/>
            <color indexed="81"/>
            <rFont val="Tahoma"/>
            <family val="2"/>
          </rPr>
          <t xml:space="preserve">
https://links.sgx.com/FileOpen/VICOM%20Ltd%20-%20Announcement%20of%20AGM%20Results%2028.4.2021.ashx?App=Announcement&amp;FileID=665670</t>
        </r>
      </text>
    </comment>
    <comment ref="BL99" authorId="0" shapeId="0" xr:uid="{9457DB7E-8BB3-414C-980E-DDCD80C14B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99" authorId="0" shapeId="0" xr:uid="{1C07F4CD-DFF6-4F03-8287-BEF7156404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Poll Voting
The Chairman highlighted to the shareholders that as mentioned in the Company’s SGX
announcement of 3 August 2020, shareholders would not be able to ask questions or 
Boustead Projects Limited - Minutes of Annual General Meeting held on 25 August 2020 Page 2 of 9
vote during the Meeting and he had been appointed as proxy by the shareholders to vote
on their behalf in accordance with their instructions.
The Chairman further informed that in accordance with the requirements of the SGX
Listing Rules, all Resolutions to be tabled at the Meeting would be voted by way of
poll. As all instructions for the votes on the Resolutions had been given prior to the
Meeting, all Resolutions would be taken as read, proposed and seconded.
It was noted the poll votes had been collected and counted and DrewCorp Services Pte
Ltd had been appointed as scrutineers in respect of the voting process.
Minutes to AGM p1-2</t>
        </r>
      </text>
    </comment>
    <comment ref="BQ99" authorId="0" shapeId="0" xr:uid="{E4929A32-F577-4345-ACDC-168F4104EF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Voting at the Meeting was by proxy only and by appointing the Chairman as proxy to vote on behalf of
Shareholders.
All the proxy forms lodged have been checked, counted and verified by the polling agent and scrutineers
and found to be in order.
Boardroom Corporate &amp; Advisory Pte. Ltd. had been appointed polling agent and Reliance 3P Advisory
Pte Ltd appointed as the scrutineers for the voting and had tabulated all submitted votes.
Minutes to AGM p2</t>
        </r>
      </text>
    </comment>
    <comment ref="BV99" authorId="0" shapeId="0" xr:uid="{D144368C-F455-42E2-8EF1-33789556D76B}">
      <text>
        <r>
          <rPr>
            <b/>
            <sz val="9"/>
            <color indexed="81"/>
            <rFont val="Tahoma"/>
            <family val="2"/>
          </rPr>
          <t>Author:</t>
        </r>
        <r>
          <rPr>
            <sz val="9"/>
            <color indexed="81"/>
            <rFont val="Tahoma"/>
            <family val="2"/>
          </rPr>
          <t xml:space="preserve">
https://www.civmec.com.au/images/201119_-_Signed_-_Minutes_of_AGM_30.10.20.pdf</t>
        </r>
      </text>
    </comment>
    <comment ref="BX99" authorId="0" shapeId="0" xr:uid="{69BA1823-209A-41F4-8569-9D01553F3E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 p.02;</t>
        </r>
      </text>
    </comment>
    <comment ref="BY99" authorId="0" shapeId="0" xr:uid="{53FC7236-600D-4759-8091-46DE115CF4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BZ99" authorId="0" shapeId="0" xr:uid="{3CFA5E2D-5DE0-4B4D-B4E0-25021647535D}">
      <text>
        <r>
          <rPr>
            <b/>
            <sz val="9"/>
            <color indexed="81"/>
            <rFont val="Tahoma"/>
            <family val="2"/>
          </rPr>
          <t>Author:</t>
        </r>
        <r>
          <rPr>
            <sz val="9"/>
            <color indexed="81"/>
            <rFont val="Tahoma"/>
            <family val="2"/>
          </rPr>
          <t xml:space="preserve">
AGM Minutes</t>
        </r>
      </text>
    </comment>
    <comment ref="CA99" authorId="0" shapeId="0" xr:uid="{8F5C6DF1-D2EB-4AC0-BFB4-9331FF28C0EC}">
      <text>
        <r>
          <rPr>
            <b/>
            <sz val="9"/>
            <color indexed="81"/>
            <rFont val="Tahoma"/>
            <family val="2"/>
          </rPr>
          <t>Author:</t>
        </r>
        <r>
          <rPr>
            <sz val="9"/>
            <color indexed="81"/>
            <rFont val="Tahoma"/>
            <family val="2"/>
          </rPr>
          <t xml:space="preserve">
AGM Minutes</t>
        </r>
      </text>
    </comment>
    <comment ref="CB99" authorId="0" shapeId="0" xr:uid="{96EC8C09-4C5C-4346-98A5-F90AF4ADBA01}">
      <text>
        <r>
          <rPr>
            <b/>
            <sz val="9"/>
            <color indexed="81"/>
            <rFont val="Tahoma"/>
            <family val="2"/>
          </rPr>
          <t>Author:</t>
        </r>
        <r>
          <rPr>
            <sz val="9"/>
            <color indexed="81"/>
            <rFont val="Tahoma"/>
            <family val="2"/>
          </rPr>
          <t xml:space="preserve">
AR pg.210</t>
        </r>
      </text>
    </comment>
    <comment ref="CC99" authorId="0" shapeId="0" xr:uid="{1D16435C-8F7E-433F-82C0-5725094053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D99" authorId="0" shapeId="0" xr:uid="{F083826D-5316-4E5A-9F77-F0DAA4CE00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E99" authorId="0" shapeId="0" xr:uid="{1974BD7F-4D11-494C-83F4-0A541A8AD721}">
      <text>
        <r>
          <rPr>
            <b/>
            <sz val="9"/>
            <color indexed="81"/>
            <rFont val="Tahoma"/>
            <family val="2"/>
          </rPr>
          <t>Author:</t>
        </r>
        <r>
          <rPr>
            <sz val="9"/>
            <color indexed="81"/>
            <rFont val="Tahoma"/>
            <family val="2"/>
          </rPr>
          <t xml:space="preserve">
AGM Minutes are unavailable</t>
        </r>
      </text>
    </comment>
    <comment ref="CG99" authorId="0" shapeId="0" xr:uid="{C9BB751D-826E-4670-A635-228B18FA5901}">
      <text>
        <r>
          <rPr>
            <b/>
            <sz val="9"/>
            <color indexed="81"/>
            <rFont val="Tahoma"/>
            <family val="2"/>
          </rPr>
          <t>Author:</t>
        </r>
        <r>
          <rPr>
            <sz val="9"/>
            <color indexed="81"/>
            <rFont val="Tahoma"/>
            <family val="2"/>
          </rPr>
          <t xml:space="preserve">
AGM Minutes</t>
        </r>
      </text>
    </comment>
    <comment ref="CH99" authorId="0" shapeId="0" xr:uid="{C2683259-C522-4DE4-93B8-DEDC02F7B343}">
      <text>
        <r>
          <rPr>
            <b/>
            <sz val="9"/>
            <color indexed="81"/>
            <rFont val="Tahoma"/>
            <family val="2"/>
          </rPr>
          <t>Author:</t>
        </r>
        <r>
          <rPr>
            <sz val="9"/>
            <color indexed="81"/>
            <rFont val="Tahoma"/>
            <family val="2"/>
          </rPr>
          <t xml:space="preserve">
AGM MINS</t>
        </r>
      </text>
    </comment>
    <comment ref="CI99" authorId="0" shapeId="0" xr:uid="{CF181725-F3F3-413B-B112-B730D47034F0}">
      <text>
        <r>
          <rPr>
            <b/>
            <sz val="9"/>
            <color indexed="81"/>
            <rFont val="Tahoma"/>
            <family val="2"/>
          </rPr>
          <t>Author:</t>
        </r>
        <r>
          <rPr>
            <sz val="9"/>
            <color indexed="81"/>
            <rFont val="Tahoma"/>
            <family val="2"/>
          </rPr>
          <t xml:space="preserve">
AGM Minutes unavailable as AGM has not taken place yet</t>
        </r>
      </text>
    </comment>
    <comment ref="CJ99" authorId="0" shapeId="0" xr:uid="{F5A1D49D-416E-47A4-9CF0-D57C2860A7F7}">
      <text>
        <r>
          <rPr>
            <b/>
            <sz val="9"/>
            <color indexed="81"/>
            <rFont val="Tahoma"/>
            <family val="2"/>
          </rPr>
          <t>Author:</t>
        </r>
        <r>
          <rPr>
            <sz val="9"/>
            <color indexed="81"/>
            <rFont val="Tahoma"/>
            <family val="2"/>
          </rPr>
          <t xml:space="preserve">
mins</t>
        </r>
      </text>
    </comment>
    <comment ref="CK99" authorId="0" shapeId="0" xr:uid="{908E7DC5-28D3-442C-B164-39A4832974B3}">
      <text>
        <r>
          <rPr>
            <b/>
            <sz val="9"/>
            <color indexed="81"/>
            <rFont val="Tahoma"/>
            <family val="2"/>
          </rPr>
          <t>Author:</t>
        </r>
        <r>
          <rPr>
            <sz val="9"/>
            <color indexed="81"/>
            <rFont val="Tahoma"/>
            <family val="2"/>
          </rPr>
          <t xml:space="preserve">
minutes</t>
        </r>
      </text>
    </comment>
    <comment ref="CL99" authorId="0" shapeId="0" xr:uid="{A4C5072F-081D-4D50-ACA3-BFE63C567D48}">
      <text>
        <r>
          <rPr>
            <b/>
            <sz val="9"/>
            <color indexed="81"/>
            <rFont val="Tahoma"/>
            <family val="2"/>
          </rPr>
          <t>Author:</t>
        </r>
        <r>
          <rPr>
            <sz val="9"/>
            <color indexed="81"/>
            <rFont val="Tahoma"/>
            <family val="2"/>
          </rPr>
          <t xml:space="preserve">
ar 56</t>
        </r>
      </text>
    </comment>
    <comment ref="CM99" authorId="0" shapeId="0" xr:uid="{B6645138-17B8-475A-A1DD-7E31EAFCD41A}">
      <text>
        <r>
          <rPr>
            <b/>
            <sz val="9"/>
            <color indexed="81"/>
            <rFont val="Tahoma"/>
            <family val="2"/>
          </rPr>
          <t>Author:</t>
        </r>
        <r>
          <rPr>
            <sz val="9"/>
            <color indexed="81"/>
            <rFont val="Tahoma"/>
            <family val="2"/>
          </rPr>
          <t xml:space="preserve">
mins</t>
        </r>
      </text>
    </comment>
    <comment ref="CN99" authorId="0" shapeId="0" xr:uid="{ED1D389A-F09F-48DD-B52F-3F0E0069AC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t>
        </r>
      </text>
    </comment>
    <comment ref="CO99" authorId="0" shapeId="0" xr:uid="{82E45981-2029-4FDD-8D24-03747CBA66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P99" authorId="0" shapeId="0" xr:uid="{CF64433B-657B-4BCA-B13A-21E1D1A1E3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Q99" authorId="0" shapeId="0" xr:uid="{52B63CCD-66AE-48E2-86ED-A6063212F5B1}">
      <text>
        <r>
          <rPr>
            <b/>
            <sz val="9"/>
            <color indexed="81"/>
            <rFont val="Tahoma"/>
            <family val="2"/>
          </rPr>
          <t>Author:</t>
        </r>
        <r>
          <rPr>
            <sz val="9"/>
            <color indexed="81"/>
            <rFont val="Tahoma"/>
            <family val="2"/>
          </rPr>
          <t xml:space="preserve">
mins</t>
        </r>
      </text>
    </comment>
    <comment ref="CR99" authorId="0" shapeId="0" xr:uid="{FD7E68BB-D508-4E7E-9A15-F3A4314FC27D}">
      <text>
        <r>
          <rPr>
            <b/>
            <sz val="9"/>
            <color indexed="81"/>
            <rFont val="Tahoma"/>
            <family val="2"/>
          </rPr>
          <t>Author:</t>
        </r>
        <r>
          <rPr>
            <sz val="9"/>
            <color indexed="81"/>
            <rFont val="Tahoma"/>
            <family val="2"/>
          </rPr>
          <t xml:space="preserve">
https://links.sgx.com/FileOpen/KOPL%20-%20Annt%20-%20Results%20of%20AGM%20FY2020.ashx?App=Announcement&amp;FileID=636771</t>
        </r>
      </text>
    </comment>
    <comment ref="CS99" authorId="0" shapeId="0" xr:uid="{2574E097-2853-4CC1-8993-B084608226E5}">
      <text>
        <r>
          <rPr>
            <b/>
            <sz val="9"/>
            <color indexed="81"/>
            <rFont val="Tahoma"/>
            <family val="2"/>
          </rPr>
          <t>Author:</t>
        </r>
        <r>
          <rPr>
            <sz val="9"/>
            <color indexed="81"/>
            <rFont val="Tahoma"/>
            <family val="2"/>
          </rPr>
          <t xml:space="preserve">
https://links.sgx.com/FileOpen/Ley%20Choon%20Group%20Holdings%20Limited%20Results%20of%20AGM.ashx?App=Announcement&amp;FileID=640776</t>
        </r>
      </text>
    </comment>
    <comment ref="CU99" authorId="0" shapeId="0" xr:uid="{6585179C-C2D9-415B-B213-74013D5E34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 "All resolutions are put to vote by poll and shareholders are entitled to vote in accordance with established voting rules and procedures"</t>
        </r>
      </text>
    </comment>
    <comment ref="CV99" authorId="0" shapeId="0" xr:uid="{60B1B03F-CC96-4D8E-969B-65B4568BE7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"The Company has implemented the system of voting by poll at its general meetings"</t>
        </r>
      </text>
    </comment>
    <comment ref="CW99" authorId="0" shapeId="0" xr:uid="{BD812305-6DC4-478D-BFE5-F48F26B3479D}">
      <text>
        <r>
          <rPr>
            <b/>
            <sz val="9"/>
            <color indexed="81"/>
            <rFont val="Tahoma"/>
            <family val="2"/>
          </rPr>
          <t>Author:</t>
        </r>
        <r>
          <rPr>
            <sz val="9"/>
            <color indexed="81"/>
            <rFont val="Tahoma"/>
            <family val="2"/>
          </rPr>
          <t xml:space="preserve">
AR pg.25</t>
        </r>
      </text>
    </comment>
    <comment ref="CX99" authorId="0" shapeId="0" xr:uid="{75937BFB-1CB1-49E4-B8C0-0BA4720D351C}">
      <text>
        <r>
          <rPr>
            <b/>
            <sz val="9"/>
            <color indexed="81"/>
            <rFont val="Tahoma"/>
            <family val="2"/>
          </rPr>
          <t>Author:</t>
        </r>
        <r>
          <rPr>
            <sz val="9"/>
            <color indexed="81"/>
            <rFont val="Tahoma"/>
            <family val="2"/>
          </rPr>
          <t xml:space="preserve">
AGM minutes</t>
        </r>
      </text>
    </comment>
    <comment ref="CY99" authorId="0" shapeId="0" xr:uid="{8E98A0C5-7EBE-4124-AB2A-7AA300C688FA}">
      <text>
        <r>
          <rPr>
            <b/>
            <sz val="9"/>
            <color indexed="81"/>
            <rFont val="Tahoma"/>
            <family val="2"/>
          </rPr>
          <t>Author:</t>
        </r>
        <r>
          <rPr>
            <sz val="9"/>
            <color indexed="81"/>
            <rFont val="Tahoma"/>
            <family val="2"/>
          </rPr>
          <t xml:space="preserve">
AGM Minutes </t>
        </r>
      </text>
    </comment>
    <comment ref="CZ99" authorId="0" shapeId="0" xr:uid="{3252421B-7C6F-4433-ABB0-FBE5450F8412}">
      <text>
        <r>
          <rPr>
            <b/>
            <sz val="9"/>
            <color indexed="81"/>
            <rFont val="Tahoma"/>
            <family val="2"/>
          </rPr>
          <t>Author:</t>
        </r>
        <r>
          <rPr>
            <sz val="9"/>
            <color indexed="81"/>
            <rFont val="Tahoma"/>
            <family val="2"/>
          </rPr>
          <t xml:space="preserve">
Minutes</t>
        </r>
      </text>
    </comment>
    <comment ref="DA99" authorId="0" shapeId="0" xr:uid="{21A5A8A7-CC15-413A-A04F-404767C024EA}">
      <text>
        <r>
          <rPr>
            <b/>
            <sz val="9"/>
            <color indexed="81"/>
            <rFont val="Tahoma"/>
            <family val="2"/>
          </rPr>
          <t>Author:</t>
        </r>
        <r>
          <rPr>
            <sz val="9"/>
            <color indexed="81"/>
            <rFont val="Tahoma"/>
            <family val="2"/>
          </rPr>
          <t xml:space="preserve">
minutes</t>
        </r>
      </text>
    </comment>
    <comment ref="DB99" authorId="0" shapeId="0" xr:uid="{D4E26EC7-F12E-4B09-A1BF-F73D14384B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C99" authorId="0" shapeId="0" xr:uid="{96B1BABE-5B7F-4A9F-961D-3B7D71952923}">
      <text>
        <r>
          <rPr>
            <b/>
            <sz val="9"/>
            <color indexed="81"/>
            <rFont val="Tahoma"/>
            <family val="2"/>
          </rPr>
          <t>Author:</t>
        </r>
        <r>
          <rPr>
            <sz val="9"/>
            <color indexed="81"/>
            <rFont val="Tahoma"/>
            <family val="2"/>
          </rPr>
          <t xml:space="preserve">
https://links.sgx.com/FileOpen/SBST%20-%20Announcement%20of%20AGM%20Results%2029.4.2021.ashx?App=Announcement&amp;FileID=665681</t>
        </r>
      </text>
    </comment>
    <comment ref="DD99" authorId="0" shapeId="0" xr:uid="{224DF4B4-0917-4C7F-ADA5-11E2941B1469}">
      <text>
        <r>
          <rPr>
            <b/>
            <sz val="9"/>
            <color indexed="81"/>
            <rFont val="Tahoma"/>
            <family val="2"/>
          </rPr>
          <t>Author:</t>
        </r>
        <r>
          <rPr>
            <sz val="9"/>
            <color indexed="81"/>
            <rFont val="Tahoma"/>
            <family val="2"/>
          </rPr>
          <t xml:space="preserve">
https://www.sembcorp.com/en/media/598031/sembcorp_resolutions-passed-at-23rd-agm.pdf</t>
        </r>
      </text>
    </comment>
    <comment ref="DE99" authorId="0" shapeId="0" xr:uid="{E950165F-3AA1-488C-981D-5155A58AD78B}">
      <text>
        <r>
          <rPr>
            <b/>
            <sz val="9"/>
            <color indexed="81"/>
            <rFont val="Tahoma"/>
            <family val="2"/>
          </rPr>
          <t>Author:</t>
        </r>
        <r>
          <rPr>
            <sz val="9"/>
            <color indexed="81"/>
            <rFont val="Tahoma"/>
            <family val="2"/>
          </rPr>
          <t xml:space="preserve">
minutes</t>
        </r>
      </text>
    </comment>
    <comment ref="DF99" authorId="0" shapeId="0" xr:uid="{05A98B52-E86E-46B6-BE9E-B4008CDA9673}">
      <text>
        <r>
          <rPr>
            <b/>
            <sz val="9"/>
            <color indexed="81"/>
            <rFont val="Tahoma"/>
            <family val="2"/>
          </rPr>
          <t>Author:</t>
        </r>
        <r>
          <rPr>
            <sz val="9"/>
            <color indexed="81"/>
            <rFont val="Tahoma"/>
            <family val="2"/>
          </rPr>
          <t xml:space="preserve">
AGM Minutes</t>
        </r>
      </text>
    </comment>
    <comment ref="DG99" authorId="0" shapeId="0" xr:uid="{70416366-ACF2-432E-9D64-E81A836343C6}">
      <text>
        <r>
          <rPr>
            <b/>
            <sz val="9"/>
            <color indexed="81"/>
            <rFont val="Tahoma"/>
            <family val="2"/>
          </rPr>
          <t>Author:</t>
        </r>
        <r>
          <rPr>
            <sz val="9"/>
            <color indexed="81"/>
            <rFont val="Tahoma"/>
            <family val="2"/>
          </rPr>
          <t xml:space="preserve">
https://links.sgx.com/FileOpen/Results%20of%20Annual%20General%20Meeting%20-%20Final.ashx?App=Announcement&amp;FileID=663436</t>
        </r>
      </text>
    </comment>
    <comment ref="DH99" authorId="0" shapeId="0" xr:uid="{D116C98D-6AF4-42B0-8583-CA90D6602312}">
      <text>
        <r>
          <rPr>
            <b/>
            <sz val="9"/>
            <color indexed="81"/>
            <rFont val="Tahoma"/>
            <family val="2"/>
          </rPr>
          <t>Author:</t>
        </r>
        <r>
          <rPr>
            <sz val="9"/>
            <color indexed="81"/>
            <rFont val="Tahoma"/>
            <family val="2"/>
          </rPr>
          <t xml:space="preserve">
AGM Minutes</t>
        </r>
      </text>
    </comment>
    <comment ref="DI99" authorId="0" shapeId="0" xr:uid="{39B0C007-E217-4582-B156-4387F33023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DJ99" authorId="0" shapeId="0" xr:uid="{3D1EF6F0-29A7-4B34-9DB0-A312110EAC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MInutes</t>
        </r>
      </text>
    </comment>
    <comment ref="DK99" authorId="0" shapeId="0" xr:uid="{CBC6FF45-0B25-4A18-AAA9-F7A4E31F9D3B}">
      <text>
        <r>
          <rPr>
            <b/>
            <sz val="9"/>
            <color indexed="81"/>
            <rFont val="Tahoma"/>
            <family val="2"/>
          </rPr>
          <t>Author:</t>
        </r>
        <r>
          <rPr>
            <sz val="9"/>
            <color indexed="81"/>
            <rFont val="Tahoma"/>
            <family val="2"/>
          </rPr>
          <t xml:space="preserve">
AGM Minutes</t>
        </r>
      </text>
    </comment>
    <comment ref="DL99" authorId="0" shapeId="0" xr:uid="{F7449A26-B9BB-4957-88F7-BEC45A24636D}">
      <text>
        <r>
          <rPr>
            <b/>
            <sz val="9"/>
            <color indexed="81"/>
            <rFont val="Tahoma"/>
            <family val="2"/>
          </rPr>
          <t>Author:</t>
        </r>
        <r>
          <rPr>
            <sz val="9"/>
            <color indexed="81"/>
            <rFont val="Tahoma"/>
            <family val="2"/>
          </rPr>
          <t xml:space="preserve">
AGM Minutes</t>
        </r>
      </text>
    </comment>
    <comment ref="DM99" authorId="0" shapeId="0" xr:uid="{AD1D8C8E-6058-4CA7-831C-397FD4FDD2BB}">
      <text>
        <r>
          <rPr>
            <b/>
            <sz val="9"/>
            <color indexed="81"/>
            <rFont val="Tahoma"/>
            <family val="2"/>
          </rPr>
          <t>Author:</t>
        </r>
        <r>
          <rPr>
            <sz val="9"/>
            <color indexed="81"/>
            <rFont val="Tahoma"/>
            <family val="2"/>
          </rPr>
          <t xml:space="preserve">
https://links.sgx.com/FileOpen/20210423%20SFL-Results%20of%20AGM.ashx?App=Announcement&amp;FileID=662302</t>
        </r>
      </text>
    </comment>
    <comment ref="DN99" authorId="0" shapeId="0" xr:uid="{9B02D13F-120E-4C81-9561-1FDC1531DEB9}">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AGM Minutes, p.01;
</t>
        </r>
      </text>
    </comment>
    <comment ref="DO99" authorId="0" shapeId="0" xr:uid="{2A05260C-29B1-42D5-B177-5C30441441D6}">
      <text>
        <r>
          <rPr>
            <b/>
            <sz val="9"/>
            <color indexed="81"/>
            <rFont val="Tahoma"/>
            <family val="2"/>
          </rPr>
          <t>Author:</t>
        </r>
        <r>
          <rPr>
            <sz val="9"/>
            <color indexed="81"/>
            <rFont val="Tahoma"/>
            <family val="2"/>
          </rPr>
          <t xml:space="preserve">
Results AGM, The poll voting was carried out in accordance with the procedure as set out in the Companys SGXNet
announcement of 31 March 2021</t>
        </r>
      </text>
    </comment>
    <comment ref="DP99" authorId="0" shapeId="0" xr:uid="{3EAC1D58-288B-4926-BDF0-78CE737F4615}">
      <text>
        <r>
          <rPr>
            <b/>
            <sz val="9"/>
            <color indexed="81"/>
            <rFont val="Tahoma"/>
            <family val="2"/>
          </rPr>
          <t>Author:</t>
        </r>
        <r>
          <rPr>
            <sz val="9"/>
            <color indexed="81"/>
            <rFont val="Tahoma"/>
            <family val="2"/>
          </rPr>
          <t xml:space="preserve">
https://links.sgx.com/FileOpen/Results%20of%20UOB%2079th%20AGM.ashx?App=Announcement&amp;FileID=664330</t>
        </r>
      </text>
    </comment>
    <comment ref="DQ99" authorId="0" shapeId="0" xr:uid="{22B46816-4672-4A87-BF67-60160FB6792F}">
      <text>
        <r>
          <rPr>
            <b/>
            <sz val="9"/>
            <color indexed="81"/>
            <rFont val="Tahoma"/>
            <family val="2"/>
          </rPr>
          <t>Author:</t>
        </r>
        <r>
          <rPr>
            <sz val="9"/>
            <color indexed="81"/>
            <rFont val="Tahoma"/>
            <family val="2"/>
          </rPr>
          <t xml:space="preserve">
Results AGM p. 1, United Overseas Insurance Limited wishes to announce that at its 50th Annual
General Meeting (“AGM”) held today, all the resolutions set out in the Notice of the AGM dated 1 April 2021
were duly passed on a poll</t>
        </r>
      </text>
    </comment>
    <comment ref="DR99" authorId="0" shapeId="0" xr:uid="{9F36C048-CF87-4ADF-AD17-F6479A523C60}">
      <text>
        <r>
          <rPr>
            <b/>
            <sz val="9"/>
            <color indexed="81"/>
            <rFont val="Tahoma"/>
            <family val="2"/>
          </rPr>
          <t>Author:</t>
        </r>
        <r>
          <rPr>
            <sz val="9"/>
            <color indexed="81"/>
            <rFont val="Tahoma"/>
            <family val="2"/>
          </rPr>
          <t xml:space="preserve">
Notice of AGM</t>
        </r>
      </text>
    </comment>
    <comment ref="DS99" authorId="0" shapeId="0" xr:uid="{5C648226-1930-45CE-9DDB-782A4A9E92F2}">
      <text>
        <r>
          <rPr>
            <b/>
            <sz val="9"/>
            <color indexed="81"/>
            <rFont val="Tahoma"/>
            <family val="2"/>
          </rPr>
          <t>Author:</t>
        </r>
        <r>
          <rPr>
            <sz val="9"/>
            <color indexed="81"/>
            <rFont val="Tahoma"/>
            <family val="2"/>
          </rPr>
          <t xml:space="preserve">
AR p. 86, The Company has implemented poll voting for all resolutions tabled at the Company’s general meetings.</t>
        </r>
      </text>
    </comment>
    <comment ref="DT99" authorId="0" shapeId="0" xr:uid="{B3517D40-6C23-4638-BDE1-D060D541B7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99" authorId="0" shapeId="0" xr:uid="{BFC7072F-401C-4644-8548-70B566B26759}">
      <text>
        <r>
          <rPr>
            <b/>
            <sz val="9"/>
            <color indexed="81"/>
            <rFont val="Tahoma"/>
            <family val="2"/>
          </rPr>
          <t>Author:</t>
        </r>
        <r>
          <rPr>
            <sz val="9"/>
            <color indexed="81"/>
            <rFont val="Tahoma"/>
            <family val="2"/>
          </rPr>
          <t xml:space="preserve">
file:///C:/Users/Chua%20Cheng%20Tat/Desktop/AGL_Minutes_of_the_AGM.pdf</t>
        </r>
      </text>
    </comment>
    <comment ref="DV99" authorId="0" shapeId="0" xr:uid="{182F84C8-DB8F-401F-A389-E979CD69078D}">
      <text>
        <r>
          <rPr>
            <b/>
            <sz val="9"/>
            <color indexed="81"/>
            <rFont val="Tahoma"/>
            <family val="2"/>
          </rPr>
          <t>Author:</t>
        </r>
        <r>
          <rPr>
            <sz val="9"/>
            <color indexed="81"/>
            <rFont val="Tahoma"/>
            <family val="2"/>
          </rPr>
          <t xml:space="preserve">
AR pg.54
</t>
        </r>
      </text>
    </comment>
    <comment ref="DX99" authorId="0" shapeId="0" xr:uid="{54DD17AF-B792-413A-8261-AA092318889F}">
      <text>
        <r>
          <rPr>
            <b/>
            <sz val="9"/>
            <color indexed="81"/>
            <rFont val="Tahoma"/>
            <family val="2"/>
          </rPr>
          <t>Author:</t>
        </r>
        <r>
          <rPr>
            <sz val="9"/>
            <color indexed="81"/>
            <rFont val="Tahoma"/>
            <family val="2"/>
          </rPr>
          <t xml:space="preserve">
https://www.bakertech.com.sg/pdf/BTL_Min_AGM_28Apr21.pdf</t>
        </r>
      </text>
    </comment>
    <comment ref="DY99" authorId="0" shapeId="0" xr:uid="{707D6F12-2545-422A-9F38-A0A2AD256BDD}">
      <text>
        <r>
          <rPr>
            <b/>
            <sz val="9"/>
            <color indexed="81"/>
            <rFont val="Tahoma"/>
            <family val="2"/>
          </rPr>
          <t>Author:</t>
        </r>
        <r>
          <rPr>
            <sz val="9"/>
            <color indexed="81"/>
            <rFont val="Tahoma"/>
            <family val="2"/>
          </rPr>
          <t xml:space="preserve">
/https://links.sgx.com/FileOpen/CWX%20Global%20-%20Minutes%20of%20AGM.ashx?App=Announcement&amp;FileID=641120</t>
        </r>
      </text>
    </comment>
    <comment ref="DZ99" authorId="0" shapeId="0" xr:uid="{33C8E0E1-523D-45B8-807C-9FAE4E15C5D5}">
      <text>
        <r>
          <rPr>
            <b/>
            <sz val="9"/>
            <color indexed="81"/>
            <rFont val="Tahoma"/>
            <family val="2"/>
          </rPr>
          <t>Author:</t>
        </r>
        <r>
          <rPr>
            <sz val="9"/>
            <color indexed="81"/>
            <rFont val="Tahoma"/>
            <family val="2"/>
          </rPr>
          <t xml:space="preserve">
AR pg.81</t>
        </r>
      </text>
    </comment>
    <comment ref="EB99" authorId="0" shapeId="0" xr:uid="{CF5CF263-2AEB-4B72-B686-58166147BB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EC99" authorId="0" shapeId="0" xr:uid="{7D762BDE-1260-4882-A959-2894FBD5A6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ED99" authorId="0" shapeId="0" xr:uid="{DD5ECA0D-8651-43CA-995A-C9295B16FE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E101" authorId="0" shapeId="0" xr:uid="{BCB270A9-3D9A-4C39-A971-45AAAE360704}">
      <text>
        <r>
          <rPr>
            <b/>
            <sz val="9"/>
            <color indexed="81"/>
            <rFont val="Tahoma"/>
            <family val="2"/>
          </rPr>
          <t>Author:</t>
        </r>
        <r>
          <rPr>
            <sz val="9"/>
            <color indexed="81"/>
            <rFont val="Tahoma"/>
            <family val="2"/>
          </rPr>
          <t xml:space="preserve">
AR pg.29</t>
        </r>
      </text>
    </comment>
    <comment ref="F101" authorId="0" shapeId="0" xr:uid="{D718CE29-2F22-4963-8231-9BA5149F14EB}">
      <text>
        <r>
          <rPr>
            <b/>
            <sz val="9"/>
            <color indexed="81"/>
            <rFont val="Tahoma"/>
            <family val="2"/>
          </rPr>
          <t>Author:</t>
        </r>
        <r>
          <rPr>
            <sz val="9"/>
            <color indexed="81"/>
            <rFont val="Tahoma"/>
            <family val="2"/>
          </rPr>
          <t xml:space="preserve">
AR pg.40</t>
        </r>
      </text>
    </comment>
    <comment ref="G101" authorId="0" shapeId="0" xr:uid="{2DCF6D2A-90B1-43CE-85B8-F1D034ED3ED4}">
      <text>
        <r>
          <rPr>
            <b/>
            <sz val="9"/>
            <color indexed="81"/>
            <rFont val="Tahoma"/>
            <family val="2"/>
          </rPr>
          <t>Author:</t>
        </r>
        <r>
          <rPr>
            <sz val="9"/>
            <color indexed="81"/>
            <rFont val="Tahoma"/>
            <family val="2"/>
          </rPr>
          <t xml:space="preserve">
AR pg.30</t>
        </r>
      </text>
    </comment>
    <comment ref="H101" authorId="0" shapeId="0" xr:uid="{4EE8114A-DAEF-4217-B9A2-D931DC90C1E4}">
      <text>
        <r>
          <rPr>
            <b/>
            <sz val="9"/>
            <color indexed="81"/>
            <rFont val="Tahoma"/>
            <family val="2"/>
          </rPr>
          <t>Author:</t>
        </r>
        <r>
          <rPr>
            <sz val="9"/>
            <color indexed="81"/>
            <rFont val="Tahoma"/>
            <family val="2"/>
          </rPr>
          <t xml:space="preserve">
AR, p38</t>
        </r>
      </text>
    </comment>
    <comment ref="I101" authorId="0" shapeId="0" xr:uid="{511A26D3-CE86-4F0B-9B66-49FF95AEE513}">
      <text>
        <r>
          <rPr>
            <b/>
            <sz val="9"/>
            <color indexed="81"/>
            <rFont val="Tahoma"/>
            <family val="2"/>
          </rPr>
          <t>Author:</t>
        </r>
        <r>
          <rPr>
            <sz val="9"/>
            <color indexed="81"/>
            <rFont val="Tahoma"/>
            <family val="2"/>
          </rPr>
          <t xml:space="preserve">
AR pg.72</t>
        </r>
      </text>
    </comment>
    <comment ref="J101" authorId="0" shapeId="0" xr:uid="{BD5ADE86-288E-41EB-A25F-377EF037EF32}">
      <text>
        <r>
          <rPr>
            <b/>
            <sz val="9"/>
            <color indexed="81"/>
            <rFont val="Tahoma"/>
            <family val="2"/>
          </rPr>
          <t>Author:</t>
        </r>
        <r>
          <rPr>
            <sz val="9"/>
            <color indexed="81"/>
            <rFont val="Tahoma"/>
            <family val="2"/>
          </rPr>
          <t xml:space="preserve">
AR pg.32</t>
        </r>
      </text>
    </comment>
    <comment ref="K101" authorId="0" shapeId="0" xr:uid="{1DE6557D-3D80-4411-8632-4A184EA39F37}">
      <text>
        <r>
          <rPr>
            <b/>
            <sz val="9"/>
            <color indexed="81"/>
            <rFont val="Tahoma"/>
            <family val="2"/>
          </rPr>
          <t>Author:</t>
        </r>
        <r>
          <rPr>
            <sz val="9"/>
            <color indexed="81"/>
            <rFont val="Tahoma"/>
            <family val="2"/>
          </rPr>
          <t xml:space="preserve">
AR pg.23</t>
        </r>
      </text>
    </comment>
    <comment ref="L101" authorId="0" shapeId="0" xr:uid="{764C7732-8AB1-4937-9BA8-BC72172CC94C}">
      <text>
        <r>
          <rPr>
            <b/>
            <sz val="9"/>
            <color indexed="81"/>
            <rFont val="Tahoma"/>
            <family val="2"/>
          </rPr>
          <t>Author:</t>
        </r>
        <r>
          <rPr>
            <sz val="9"/>
            <color indexed="81"/>
            <rFont val="Tahoma"/>
            <family val="2"/>
          </rPr>
          <t xml:space="preserve">
AR, p17</t>
        </r>
      </text>
    </comment>
    <comment ref="M101" authorId="0" shapeId="0" xr:uid="{F4D313B3-5F44-4624-9191-FF2CB677616D}">
      <text>
        <r>
          <rPr>
            <b/>
            <sz val="9"/>
            <color indexed="81"/>
            <rFont val="Tahoma"/>
            <family val="2"/>
          </rPr>
          <t>Author:</t>
        </r>
        <r>
          <rPr>
            <sz val="9"/>
            <color indexed="81"/>
            <rFont val="Tahoma"/>
            <family val="2"/>
          </rPr>
          <t xml:space="preserve">
AR pg.89</t>
        </r>
      </text>
    </comment>
    <comment ref="N101" authorId="0" shapeId="0" xr:uid="{4553F7EC-0C2C-48BD-ADCE-8C239625F022}">
      <text>
        <r>
          <rPr>
            <b/>
            <sz val="9"/>
            <color indexed="81"/>
            <rFont val="Tahoma"/>
            <family val="2"/>
          </rPr>
          <t>Author:</t>
        </r>
        <r>
          <rPr>
            <sz val="9"/>
            <color indexed="81"/>
            <rFont val="Tahoma"/>
            <family val="2"/>
          </rPr>
          <t xml:space="preserve">
AR, p25</t>
        </r>
      </text>
    </comment>
    <comment ref="O101" authorId="0" shapeId="0" xr:uid="{B887F1E9-A309-484F-AE94-C9962EE26A12}">
      <text>
        <r>
          <rPr>
            <b/>
            <sz val="9"/>
            <color indexed="81"/>
            <rFont val="Tahoma"/>
            <family val="2"/>
          </rPr>
          <t>Author:</t>
        </r>
        <r>
          <rPr>
            <sz val="9"/>
            <color indexed="81"/>
            <rFont val="Tahoma"/>
            <family val="2"/>
          </rPr>
          <t xml:space="preserve">
AR, p23</t>
        </r>
      </text>
    </comment>
    <comment ref="P101" authorId="0" shapeId="0" xr:uid="{7C251BA1-59C8-45FD-869D-F3B5B2C21705}">
      <text>
        <r>
          <rPr>
            <b/>
            <sz val="9"/>
            <color indexed="81"/>
            <rFont val="Tahoma"/>
            <family val="2"/>
          </rPr>
          <t>Author:</t>
        </r>
        <r>
          <rPr>
            <sz val="9"/>
            <color indexed="81"/>
            <rFont val="Tahoma"/>
            <family val="2"/>
          </rPr>
          <t xml:space="preserve">
AR, p13</t>
        </r>
      </text>
    </comment>
    <comment ref="Q101" authorId="0" shapeId="0" xr:uid="{534E9721-3E3D-4271-8DA3-48B856F21614}">
      <text>
        <r>
          <rPr>
            <b/>
            <sz val="9"/>
            <color indexed="81"/>
            <rFont val="Tahoma"/>
            <family val="2"/>
          </rPr>
          <t>Author:</t>
        </r>
        <r>
          <rPr>
            <sz val="9"/>
            <color indexed="81"/>
            <rFont val="Tahoma"/>
            <family val="2"/>
          </rPr>
          <t xml:space="preserve">
AR, p78</t>
        </r>
      </text>
    </comment>
    <comment ref="R101" authorId="0" shapeId="0" xr:uid="{FDFBAF58-8755-4F0D-AE28-32B3594A3A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S101" authorId="0" shapeId="0" xr:uid="{1EAEBF88-8906-48C6-9691-18BDF806300B}">
      <text>
        <r>
          <rPr>
            <b/>
            <sz val="9"/>
            <color indexed="81"/>
            <rFont val="Tahoma"/>
            <family val="2"/>
          </rPr>
          <t>Author:</t>
        </r>
        <r>
          <rPr>
            <sz val="9"/>
            <color indexed="81"/>
            <rFont val="Tahoma"/>
            <family val="2"/>
          </rPr>
          <t xml:space="preserve">
AR, p12</t>
        </r>
      </text>
    </comment>
    <comment ref="T101" authorId="0" shapeId="0" xr:uid="{F9B0DF7E-30FC-4064-9247-310785A25E5B}">
      <text>
        <r>
          <rPr>
            <b/>
            <sz val="9"/>
            <color indexed="81"/>
            <rFont val="Tahoma"/>
            <family val="2"/>
          </rPr>
          <t>Author:</t>
        </r>
        <r>
          <rPr>
            <sz val="9"/>
            <color indexed="81"/>
            <rFont val="Tahoma"/>
            <family val="2"/>
          </rPr>
          <t xml:space="preserve">
AR pg.47</t>
        </r>
      </text>
    </comment>
    <comment ref="U101" authorId="0" shapeId="0" xr:uid="{8D91A29E-0908-4443-832D-B72D5D1AB0FB}">
      <text>
        <r>
          <rPr>
            <b/>
            <sz val="9"/>
            <color indexed="81"/>
            <rFont val="Tahoma"/>
            <family val="2"/>
          </rPr>
          <t>Author:</t>
        </r>
        <r>
          <rPr>
            <sz val="9"/>
            <color indexed="81"/>
            <rFont val="Tahoma"/>
            <family val="2"/>
          </rPr>
          <t xml:space="preserve">
ar pg 48</t>
        </r>
      </text>
    </comment>
    <comment ref="V101" authorId="0" shapeId="0" xr:uid="{604C71E4-7645-4858-8B40-8605544F2E47}">
      <text>
        <r>
          <rPr>
            <b/>
            <sz val="9"/>
            <color indexed="81"/>
            <rFont val="Tahoma"/>
            <family val="2"/>
          </rPr>
          <t>Author:</t>
        </r>
        <r>
          <rPr>
            <sz val="9"/>
            <color indexed="81"/>
            <rFont val="Tahoma"/>
            <family val="2"/>
          </rPr>
          <t xml:space="preserve">
AR pg 52</t>
        </r>
      </text>
    </comment>
    <comment ref="W101" authorId="0" shapeId="0" xr:uid="{28F4E13D-5E8C-456A-9651-CBED27FD88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X101" authorId="0" shapeId="0" xr:uid="{AF846113-0AC2-43F3-92EF-86780C7C47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t>
        </r>
      </text>
    </comment>
    <comment ref="Y101" authorId="0" shapeId="0" xr:uid="{8F3AC1C0-8205-49F2-ADCC-883FC3ABACA7}">
      <text>
        <r>
          <rPr>
            <b/>
            <sz val="9"/>
            <color indexed="81"/>
            <rFont val="Tahoma"/>
            <family val="2"/>
          </rPr>
          <t>Author:</t>
        </r>
        <r>
          <rPr>
            <sz val="9"/>
            <color indexed="81"/>
            <rFont val="Tahoma"/>
            <family val="2"/>
          </rPr>
          <t xml:space="preserve">
AR p. 41, Any Director who has conflict
of interest which is likely to impact his independence or conflict with a subject under discussion by the Board,
is required to immediately declare his interest to the Board, and recuse himself from participating in any further
discussions or voting on the subject matter, unless the Board is of the opinion that his presence and participation
is necessary to enhance the efficacy of such discussion.</t>
        </r>
      </text>
    </comment>
    <comment ref="Z101" authorId="0" shapeId="0" xr:uid="{9795E1FA-9CD7-4BD4-BB49-07FB875AED9C}">
      <text>
        <r>
          <rPr>
            <b/>
            <sz val="9"/>
            <color indexed="81"/>
            <rFont val="Tahoma"/>
            <family val="2"/>
          </rPr>
          <t>Author:</t>
        </r>
        <r>
          <rPr>
            <sz val="9"/>
            <color indexed="81"/>
            <rFont val="Tahoma"/>
            <family val="2"/>
          </rPr>
          <t xml:space="preserve">
AR pg 17</t>
        </r>
      </text>
    </comment>
    <comment ref="AA101" authorId="0" shapeId="0" xr:uid="{ABE20DA9-8BE5-4BE8-A1AB-577FA83535E6}">
      <text>
        <r>
          <rPr>
            <b/>
            <sz val="9"/>
            <color indexed="81"/>
            <rFont val="Tahoma"/>
            <family val="2"/>
          </rPr>
          <t>Author:</t>
        </r>
        <r>
          <rPr>
            <sz val="9"/>
            <color indexed="81"/>
            <rFont val="Tahoma"/>
            <family val="2"/>
          </rPr>
          <t xml:space="preserve">
AR pg 30</t>
        </r>
      </text>
    </comment>
    <comment ref="AC101" authorId="0" shapeId="0" xr:uid="{A69069DC-B59D-4042-AE4D-F76C263000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AD101" authorId="0" shapeId="0" xr:uid="{EA3E1E56-686A-496B-95D1-F657BB493BF5}">
      <text>
        <r>
          <rPr>
            <b/>
            <sz val="9"/>
            <color indexed="81"/>
            <rFont val="Tahoma"/>
            <family val="2"/>
          </rPr>
          <t>Author:</t>
        </r>
        <r>
          <rPr>
            <sz val="9"/>
            <color indexed="81"/>
            <rFont val="Tahoma"/>
            <family val="2"/>
          </rPr>
          <t xml:space="preserve">
AR p. 28, If a Director considers that he or she might be in a position where there is a reasonable possibility of confl ict between
his or her personal or business interests, </t>
        </r>
      </text>
    </comment>
    <comment ref="AE101" authorId="0" shapeId="0" xr:uid="{3986FA51-A659-40C4-96C1-C7E9694B2CE1}">
      <text>
        <r>
          <rPr>
            <b/>
            <sz val="9"/>
            <color indexed="81"/>
            <rFont val="Tahoma"/>
            <family val="2"/>
          </rPr>
          <t>Author:</t>
        </r>
        <r>
          <rPr>
            <sz val="9"/>
            <color indexed="81"/>
            <rFont val="Tahoma"/>
            <family val="2"/>
          </rPr>
          <t xml:space="preserve">
AR pg.29</t>
        </r>
      </text>
    </comment>
    <comment ref="AF101" authorId="0" shapeId="0" xr:uid="{C90930A1-FAFE-4C88-B1B0-5B3659F0A821}">
      <text>
        <r>
          <rPr>
            <b/>
            <sz val="9"/>
            <color indexed="81"/>
            <rFont val="Tahoma"/>
            <family val="2"/>
          </rPr>
          <t>Author:</t>
        </r>
        <r>
          <rPr>
            <sz val="9"/>
            <color indexed="81"/>
            <rFont val="Tahoma"/>
            <family val="2"/>
          </rPr>
          <t xml:space="preserve">
AR 15</t>
        </r>
      </text>
    </comment>
    <comment ref="AG101" authorId="0" shapeId="0" xr:uid="{9132DEF4-2C62-43B2-BFF6-357C90417D31}">
      <text>
        <r>
          <rPr>
            <b/>
            <sz val="9"/>
            <color indexed="81"/>
            <rFont val="Tahoma"/>
            <family val="2"/>
          </rPr>
          <t>Author:</t>
        </r>
        <r>
          <rPr>
            <sz val="9"/>
            <color indexed="81"/>
            <rFont val="Tahoma"/>
            <family val="2"/>
          </rPr>
          <t xml:space="preserve">
AR pg.53</t>
        </r>
      </text>
    </comment>
    <comment ref="AH101" authorId="0" shapeId="0" xr:uid="{9151D661-1C5F-4FD4-86F8-C9271ADC854D}">
      <text>
        <r>
          <rPr>
            <b/>
            <sz val="9"/>
            <color indexed="81"/>
            <rFont val="Tahoma"/>
            <family val="2"/>
          </rPr>
          <t>Author:</t>
        </r>
        <r>
          <rPr>
            <sz val="9"/>
            <color indexed="81"/>
            <rFont val="Tahoma"/>
            <family val="2"/>
          </rPr>
          <t xml:space="preserve">
AR pg.32</t>
        </r>
      </text>
    </comment>
    <comment ref="AI101" authorId="0" shapeId="0" xr:uid="{9DFAD9CC-31B1-4FDA-8588-81EC24D154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"Directors who are in a conflict-of-interest position on certain issues shall recuse themselves from discussions and decisions
involving those issues."</t>
        </r>
      </text>
    </comment>
    <comment ref="AJ101" authorId="0" shapeId="0" xr:uid="{54C75BEC-3482-41AE-B5AD-B42D2A73303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K101" authorId="0" shapeId="0" xr:uid="{3E13117A-A420-40EF-9356-25F63E7687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L101" authorId="0" shapeId="0" xr:uid="{23648D93-0E35-4511-8882-63310447FA69}">
      <text>
        <r>
          <rPr>
            <b/>
            <sz val="9"/>
            <color indexed="81"/>
            <rFont val="Tahoma"/>
            <family val="2"/>
          </rPr>
          <t>Author:</t>
        </r>
        <r>
          <rPr>
            <sz val="9"/>
            <color indexed="81"/>
            <rFont val="Tahoma"/>
            <family val="2"/>
          </rPr>
          <t xml:space="preserve">
ar 41</t>
        </r>
      </text>
    </comment>
    <comment ref="AM101" authorId="0" shapeId="0" xr:uid="{FD9BBCD2-A1AD-4A56-BB0E-0ACAB56D91E0}">
      <text>
        <r>
          <rPr>
            <b/>
            <sz val="9"/>
            <color indexed="81"/>
            <rFont val="Tahoma"/>
            <family val="2"/>
          </rPr>
          <t>Author:</t>
        </r>
        <r>
          <rPr>
            <sz val="9"/>
            <color indexed="81"/>
            <rFont val="Tahoma"/>
            <family val="2"/>
          </rPr>
          <t xml:space="preserve">
AR pg.68</t>
        </r>
      </text>
    </comment>
    <comment ref="AN101" authorId="0" shapeId="0" xr:uid="{0124105D-F6F3-40D6-8ED9-B3327438EB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P.96</t>
        </r>
      </text>
    </comment>
    <comment ref="AO101" authorId="0" shapeId="0" xr:uid="{FAC87597-3920-4FD9-B84C-0767E888B4B2}">
      <text>
        <r>
          <rPr>
            <b/>
            <sz val="9"/>
            <color indexed="81"/>
            <rFont val="Tahoma"/>
            <family val="2"/>
          </rPr>
          <t>Author:</t>
        </r>
        <r>
          <rPr>
            <sz val="9"/>
            <color indexed="81"/>
            <rFont val="Tahoma"/>
            <family val="2"/>
          </rPr>
          <t xml:space="preserve">
AR, pg 27, "When there is an actual or potential
conflict of interest, the concerned Director shall, abstain from voting, and not involve in discussion or decision
making, on the conflict related matters."</t>
        </r>
      </text>
    </comment>
    <comment ref="AP101" authorId="0" shapeId="0" xr:uid="{BB496250-B540-4434-96A4-BC30011E35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Q101" authorId="0" shapeId="0" xr:uid="{A09136A4-DC26-4D74-A251-7619754DD5F0}">
      <text>
        <r>
          <rPr>
            <b/>
            <sz val="9"/>
            <color indexed="81"/>
            <rFont val="Tahoma"/>
            <family val="2"/>
          </rPr>
          <t>Author:</t>
        </r>
        <r>
          <rPr>
            <sz val="9"/>
            <color indexed="81"/>
            <rFont val="Tahoma"/>
            <family val="2"/>
          </rPr>
          <t xml:space="preserve">
AR, p. 22</t>
        </r>
      </text>
    </comment>
    <comment ref="AR101" authorId="0" shapeId="0" xr:uid="{79480BD3-BD21-4CB9-8B52-D5540CA92636}">
      <text>
        <r>
          <rPr>
            <b/>
            <sz val="9"/>
            <color indexed="81"/>
            <rFont val="Tahoma"/>
            <family val="2"/>
          </rPr>
          <t>Author:</t>
        </r>
        <r>
          <rPr>
            <sz val="9"/>
            <color indexed="81"/>
            <rFont val="Tahoma"/>
            <family val="2"/>
          </rPr>
          <t xml:space="preserve">
AR,22</t>
        </r>
      </text>
    </comment>
    <comment ref="AS101" authorId="0" shapeId="0" xr:uid="{F2194BB4-A821-4268-BE2E-948F7A080299}">
      <text>
        <r>
          <rPr>
            <b/>
            <sz val="9"/>
            <color indexed="81"/>
            <rFont val="Tahoma"/>
            <family val="2"/>
          </rPr>
          <t>Author:</t>
        </r>
        <r>
          <rPr>
            <sz val="9"/>
            <color indexed="81"/>
            <rFont val="Tahoma"/>
            <family val="2"/>
          </rPr>
          <t xml:space="preserve">
AR, pg 19, "Any Director who faces a confl ict of interest or a possible confl ict of
interest, in relation to a matter, must promptly declare his interest at a meeting of Directors or send a written notice
to the Company containing details of his interest and the confl ict and recuses himself from discussions and decisions
on the matter."</t>
        </r>
      </text>
    </comment>
    <comment ref="AT101" authorId="0" shapeId="0" xr:uid="{980AF2E0-571D-4F4F-9F29-F685653F04D1}">
      <text>
        <r>
          <rPr>
            <b/>
            <sz val="9"/>
            <color indexed="81"/>
            <rFont val="Tahoma"/>
            <family val="2"/>
          </rPr>
          <t>Author:</t>
        </r>
        <r>
          <rPr>
            <sz val="9"/>
            <color indexed="81"/>
            <rFont val="Tahoma"/>
            <family val="2"/>
          </rPr>
          <t xml:space="preserve">
AR, governance report, pg 16</t>
        </r>
      </text>
    </comment>
    <comment ref="AU101" authorId="0" shapeId="0" xr:uid="{7C457611-8E43-492E-A490-BB04100E9D81}">
      <text>
        <r>
          <rPr>
            <b/>
            <sz val="9"/>
            <color indexed="81"/>
            <rFont val="Tahoma"/>
            <family val="2"/>
          </rPr>
          <t>Author:</t>
        </r>
        <r>
          <rPr>
            <sz val="9"/>
            <color indexed="81"/>
            <rFont val="Tahoma"/>
            <family val="2"/>
          </rPr>
          <t xml:space="preserve">
AR, 29</t>
        </r>
      </text>
    </comment>
    <comment ref="AV101" authorId="0" shapeId="0" xr:uid="{D976E348-556A-4A23-9799-E8BEE31EA2F1}">
      <text>
        <r>
          <rPr>
            <b/>
            <sz val="9"/>
            <color indexed="81"/>
            <rFont val="Tahoma"/>
            <family val="2"/>
          </rPr>
          <t>Author:</t>
        </r>
        <r>
          <rPr>
            <sz val="9"/>
            <color indexed="81"/>
            <rFont val="Tahoma"/>
            <family val="2"/>
          </rPr>
          <t xml:space="preserve">
AR, 17</t>
        </r>
      </text>
    </comment>
    <comment ref="AW101" authorId="0" shapeId="0" xr:uid="{9D8CAA14-D180-413C-A366-9DC97032667C}">
      <text>
        <r>
          <rPr>
            <b/>
            <sz val="9"/>
            <color indexed="81"/>
            <rFont val="Tahoma"/>
            <family val="2"/>
          </rPr>
          <t>Author:</t>
        </r>
        <r>
          <rPr>
            <sz val="9"/>
            <color indexed="81"/>
            <rFont val="Tahoma"/>
            <family val="2"/>
          </rPr>
          <t xml:space="preserve">
AR,22</t>
        </r>
      </text>
    </comment>
    <comment ref="AX101" authorId="0" shapeId="0" xr:uid="{BC2DCEE3-0545-4F9D-BAA0-B47D7D635BB1}">
      <text>
        <r>
          <rPr>
            <b/>
            <sz val="9"/>
            <color indexed="81"/>
            <rFont val="Tahoma"/>
            <family val="2"/>
          </rPr>
          <t>Author:</t>
        </r>
        <r>
          <rPr>
            <sz val="9"/>
            <color indexed="81"/>
            <rFont val="Tahoma"/>
            <family val="2"/>
          </rPr>
          <t xml:space="preserve">
AR, 22</t>
        </r>
      </text>
    </comment>
    <comment ref="AY101" authorId="0" shapeId="0" xr:uid="{D3C04554-825F-4384-9724-1DCF78BF09C4}">
      <text>
        <r>
          <rPr>
            <b/>
            <sz val="9"/>
            <color indexed="81"/>
            <rFont val="Tahoma"/>
            <family val="2"/>
          </rPr>
          <t>Author:</t>
        </r>
        <r>
          <rPr>
            <sz val="9"/>
            <color indexed="81"/>
            <rFont val="Tahoma"/>
            <family val="2"/>
          </rPr>
          <t xml:space="preserve">
AR, p. 51</t>
        </r>
      </text>
    </comment>
    <comment ref="AZ101" authorId="0" shapeId="0" xr:uid="{A651CAA7-A9F2-4A7A-A9F3-B332FEEF1E0E}">
      <text>
        <r>
          <rPr>
            <b/>
            <sz val="9"/>
            <color indexed="81"/>
            <rFont val="Tahoma"/>
            <family val="2"/>
          </rPr>
          <t>Author:</t>
        </r>
        <r>
          <rPr>
            <sz val="9"/>
            <color indexed="81"/>
            <rFont val="Tahoma"/>
            <family val="2"/>
          </rPr>
          <t xml:space="preserve">
AR, p. 26</t>
        </r>
      </text>
    </comment>
    <comment ref="BB101" authorId="0" shapeId="0" xr:uid="{CAA58C30-1FC8-4D25-BB6F-808439E4796B}">
      <text>
        <r>
          <rPr>
            <b/>
            <sz val="9"/>
            <color indexed="81"/>
            <rFont val="Tahoma"/>
            <family val="2"/>
          </rPr>
          <t>Author:</t>
        </r>
        <r>
          <rPr>
            <sz val="9"/>
            <color indexed="81"/>
            <rFont val="Tahoma"/>
            <family val="2"/>
          </rPr>
          <t xml:space="preserve">
AR, pg 15, "Where a potential confl ict of interest arises, the Director concerned
will recuse himself/herself from participating in any discussions, abstains from voting on the matter and
refrains from exercising any infl uence over other members of the Board."</t>
        </r>
      </text>
    </comment>
    <comment ref="BC101" authorId="0" shapeId="0" xr:uid="{8327AB38-B94D-45F9-A069-57C3E30CB233}">
      <text>
        <r>
          <rPr>
            <b/>
            <sz val="9"/>
            <color indexed="81"/>
            <rFont val="Tahoma"/>
            <family val="2"/>
          </rPr>
          <t>Author:</t>
        </r>
        <r>
          <rPr>
            <sz val="9"/>
            <color indexed="81"/>
            <rFont val="Tahoma"/>
            <family val="2"/>
          </rPr>
          <t xml:space="preserve">
AR, p. 39</t>
        </r>
      </text>
    </comment>
    <comment ref="BD101" authorId="0" shapeId="0" xr:uid="{0471EE45-D494-4F64-9247-033CC63C470E}">
      <text>
        <r>
          <rPr>
            <b/>
            <sz val="9"/>
            <color indexed="81"/>
            <rFont val="Tahoma"/>
            <family val="2"/>
          </rPr>
          <t>Author:</t>
        </r>
        <r>
          <rPr>
            <sz val="9"/>
            <color indexed="81"/>
            <rFont val="Tahoma"/>
            <family val="2"/>
          </rPr>
          <t xml:space="preserve">
AR, p. 76</t>
        </r>
      </text>
    </comment>
    <comment ref="BE101" authorId="0" shapeId="0" xr:uid="{0703273F-C686-4985-8D13-2FEAA8142F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 "In accordance with the Company’s Constitution, each Director is required to submit for re-nomination and
re-election at least once in every three (3) years by rotation, and all newly appointed Directors will have to retire
by rotation and submit themselves for re-election at the next AGM following their appointments."</t>
        </r>
      </text>
    </comment>
    <comment ref="BF101" authorId="0" shapeId="0" xr:uid="{B762E917-F7F7-4DA6-A7E0-3F2B65B843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"Each Director is required to promptly disclose any conflict or potential conflict of interest, whether direct or
indirect, in relation to a transaction or proposed transaction with the Group as soon as is practicable after
the relevant facts have come to his knowledge. Where a director faces a conflict of interest issue, he will
disclose and declare his conflict of interest, and recuse himself from discussions and decisions involving the
issues of conflict"</t>
        </r>
      </text>
    </comment>
    <comment ref="BG101" authorId="0" shapeId="0" xr:uid="{F67B9450-0F66-49BE-B21F-D4BEE5DD0C9D}">
      <text>
        <r>
          <rPr>
            <b/>
            <sz val="9"/>
            <color indexed="81"/>
            <rFont val="Tahoma"/>
            <family val="2"/>
          </rPr>
          <t>Author:</t>
        </r>
        <r>
          <rPr>
            <sz val="9"/>
            <color indexed="81"/>
            <rFont val="Tahoma"/>
            <family val="2"/>
          </rPr>
          <t xml:space="preserve">
AR p. 53, A Director is not permitted to place him or herself in a situation where his or her interests conflict
with his or her duty. Without derogating from the generality of the foregoing, Directors shall (i) refrain from any conflict of
interest between the performance of their duties in the Company and the performance of their other duties or their personal
affairs, (ii) refrain from any activity that is competitive with the Company’s business, (iii) refrain from taking advantage of any
business opportunity of the Company in order to obtain a personal gain for themselves or others, and (iv) disclose to the
Company any information or documents relating to the Company’s affairs which the Director received by virtue of his or her
position as an office holder</t>
        </r>
      </text>
    </comment>
    <comment ref="BH101" authorId="0" shapeId="0" xr:uid="{B14B503D-8FCE-4208-B817-F6045FCFCF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28, https://links.sgx.com/FileOpen/UG%20Healthcare_Annual%20Report%202020.ashx?App=Announcement&amp;FileID=634566</t>
        </r>
      </text>
    </comment>
    <comment ref="BI101" authorId="0" shapeId="0" xr:uid="{63205AE7-0076-41EB-9467-18263D063D4B}">
      <text>
        <r>
          <rPr>
            <b/>
            <sz val="9"/>
            <color indexed="81"/>
            <rFont val="Tahoma"/>
            <family val="2"/>
          </rPr>
          <t>Author:</t>
        </r>
        <r>
          <rPr>
            <sz val="9"/>
            <color indexed="81"/>
            <rFont val="Tahoma"/>
            <family val="2"/>
          </rPr>
          <t xml:space="preserve">
AR p. 34, he Board adopted a Code of Conduct for the Group which establishes the fundamental principles of professional and
ethical conduct expected of the Group in the performance of their duties. </t>
        </r>
      </text>
    </comment>
    <comment ref="BJ101" authorId="0" shapeId="0" xr:uid="{35D238C9-A656-4307-8C2E-736367449D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t>
        </r>
      </text>
    </comment>
    <comment ref="BK101" authorId="0" shapeId="0" xr:uid="{AE55EF04-19E4-4B58-BEB1-69833ECA365B}">
      <text>
        <r>
          <rPr>
            <b/>
            <sz val="9"/>
            <color indexed="81"/>
            <rFont val="Tahoma"/>
            <family val="2"/>
          </rPr>
          <t>Author:</t>
        </r>
        <r>
          <rPr>
            <sz val="9"/>
            <color indexed="81"/>
            <rFont val="Tahoma"/>
            <family val="2"/>
          </rPr>
          <t xml:space="preserve">
AR, p. 68</t>
        </r>
      </text>
    </comment>
    <comment ref="BL101" authorId="0" shapeId="0" xr:uid="{FDBC5650-3F03-4BFA-BC62-9D91C4D0BE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t>
        </r>
      </text>
    </comment>
    <comment ref="BM101" authorId="0" shapeId="0" xr:uid="{A516C368-6E23-4C71-B831-13CFDBA03612}">
      <text>
        <r>
          <rPr>
            <b/>
            <sz val="9"/>
            <color indexed="81"/>
            <rFont val="Tahoma"/>
            <family val="2"/>
          </rPr>
          <t>Author:</t>
        </r>
        <r>
          <rPr>
            <sz val="9"/>
            <color indexed="81"/>
            <rFont val="Tahoma"/>
            <family val="2"/>
          </rPr>
          <t xml:space="preserve">
AR, p42</t>
        </r>
      </text>
    </comment>
    <comment ref="BN101" authorId="0" shapeId="0" xr:uid="{0DACE3D7-0F0C-4E9E-BD74-CB86BB5CB9DE}">
      <text>
        <r>
          <rPr>
            <b/>
            <sz val="9"/>
            <color indexed="81"/>
            <rFont val="Tahoma"/>
            <family val="2"/>
          </rPr>
          <t>Author:</t>
        </r>
        <r>
          <rPr>
            <sz val="9"/>
            <color indexed="81"/>
            <rFont val="Tahoma"/>
            <family val="2"/>
          </rPr>
          <t xml:space="preserve">
AR, p22</t>
        </r>
      </text>
    </comment>
    <comment ref="BO101" authorId="0" shapeId="0" xr:uid="{2AEDF38D-0F9E-4A09-AC31-BAC9C35CF4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Where a director has a conflict of interest in a particular matter, he or she will be required to declare
his/her interest to the Board, recuse himself/herself from the deliberations and abstain from voting on the matter.
AR p61</t>
        </r>
      </text>
    </comment>
    <comment ref="BP101" authorId="0" shapeId="0" xr:uid="{BA9C13A8-81ED-4D15-8E35-38FFAD15E6CA}">
      <text>
        <r>
          <rPr>
            <b/>
            <sz val="9"/>
            <color indexed="81"/>
            <rFont val="Tahoma"/>
            <family val="2"/>
          </rPr>
          <t>Author:</t>
        </r>
        <r>
          <rPr>
            <sz val="9"/>
            <color indexed="81"/>
            <rFont val="Tahoma"/>
            <family val="2"/>
          </rPr>
          <t xml:space="preserve">
AR, p73</t>
        </r>
      </text>
    </comment>
    <comment ref="BQ101" authorId="0" shapeId="0" xr:uid="{8138F423-C600-405B-BA62-0F35076E1E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respective Directors had abstained from the discussions pertaining to the review of his independence.
AR p27</t>
        </r>
      </text>
    </comment>
    <comment ref="BR101" authorId="0" shapeId="0" xr:uid="{B15A8547-59CA-414D-BB35-F62DED03E414}">
      <text>
        <r>
          <rPr>
            <b/>
            <sz val="9"/>
            <color indexed="81"/>
            <rFont val="Tahoma"/>
            <family val="2"/>
          </rPr>
          <t>Author:</t>
        </r>
        <r>
          <rPr>
            <sz val="9"/>
            <color indexed="81"/>
            <rFont val="Tahoma"/>
            <family val="2"/>
          </rPr>
          <t xml:space="preserve">
AR, p94</t>
        </r>
      </text>
    </comment>
    <comment ref="BS101" authorId="0" shapeId="0" xr:uid="{5FA112E1-FAF9-43EC-A081-6A7BB589F52D}">
      <text>
        <r>
          <rPr>
            <b/>
            <sz val="9"/>
            <color indexed="81"/>
            <rFont val="Tahoma"/>
            <family val="2"/>
          </rPr>
          <t>Author:</t>
        </r>
        <r>
          <rPr>
            <sz val="9"/>
            <color indexed="81"/>
            <rFont val="Tahoma"/>
            <family val="2"/>
          </rPr>
          <t xml:space="preserve">
AR, p63</t>
        </r>
      </text>
    </comment>
    <comment ref="BT101" authorId="0" shapeId="0" xr:uid="{60FE7C73-B099-4B72-9227-DF3162B81A88}">
      <text>
        <r>
          <rPr>
            <b/>
            <sz val="9"/>
            <color indexed="81"/>
            <rFont val="Tahoma"/>
            <family val="2"/>
          </rPr>
          <t>Author:</t>
        </r>
        <r>
          <rPr>
            <sz val="9"/>
            <color indexed="81"/>
            <rFont val="Tahoma"/>
            <family val="2"/>
          </rPr>
          <t xml:space="preserve">
AR, p70</t>
        </r>
      </text>
    </comment>
    <comment ref="BU101" authorId="0" shapeId="0" xr:uid="{0D6245C5-7996-4063-B0D3-0C208AE46FE4}">
      <text>
        <r>
          <rPr>
            <b/>
            <sz val="9"/>
            <color indexed="81"/>
            <rFont val="Tahoma"/>
            <family val="2"/>
          </rPr>
          <t>Author:</t>
        </r>
        <r>
          <rPr>
            <sz val="9"/>
            <color indexed="81"/>
            <rFont val="Tahoma"/>
            <family val="2"/>
          </rPr>
          <t xml:space="preserve">
AR, p34</t>
        </r>
      </text>
    </comment>
    <comment ref="BV101" authorId="0" shapeId="0" xr:uid="{5F2941EB-1B0B-4CB7-87A9-E6B3547DE604}">
      <text>
        <r>
          <rPr>
            <b/>
            <sz val="9"/>
            <color indexed="81"/>
            <rFont val="Tahoma"/>
            <family val="2"/>
          </rPr>
          <t>Author:</t>
        </r>
        <r>
          <rPr>
            <sz val="9"/>
            <color indexed="81"/>
            <rFont val="Tahoma"/>
            <family val="2"/>
          </rPr>
          <t xml:space="preserve">
AR 53
</t>
        </r>
      </text>
    </comment>
    <comment ref="BW101" authorId="0" shapeId="0" xr:uid="{6B4ADF07-1D73-4271-B4B5-986653F13CBA}">
      <text>
        <r>
          <rPr>
            <b/>
            <sz val="9"/>
            <color indexed="81"/>
            <rFont val="Tahoma"/>
            <family val="2"/>
          </rPr>
          <t>Author:</t>
        </r>
        <r>
          <rPr>
            <sz val="9"/>
            <color indexed="81"/>
            <rFont val="Tahoma"/>
            <family val="2"/>
          </rPr>
          <t xml:space="preserve">
AR, p120</t>
        </r>
      </text>
    </comment>
    <comment ref="BX101" authorId="0" shapeId="0" xr:uid="{E93CDF88-FD5B-4CD6-BEFD-3685A1CC9E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BY101" authorId="0" shapeId="0" xr:uid="{BFB6C5BB-EABC-4107-A9A4-620B005086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BZ101" authorId="0" shapeId="0" xr:uid="{EA9E5209-9899-45CA-B68B-FDC06C908ED5}">
      <text>
        <r>
          <rPr>
            <b/>
            <sz val="9"/>
            <color indexed="81"/>
            <rFont val="Tahoma"/>
            <family val="2"/>
          </rPr>
          <t>Author:</t>
        </r>
        <r>
          <rPr>
            <sz val="9"/>
            <color indexed="81"/>
            <rFont val="Tahoma"/>
            <family val="2"/>
          </rPr>
          <t xml:space="preserve">
AR pg 37</t>
        </r>
      </text>
    </comment>
    <comment ref="CA101" authorId="0" shapeId="0" xr:uid="{FB907B93-614B-41B7-A26B-9CD0F4ADD2A8}">
      <text>
        <r>
          <rPr>
            <b/>
            <sz val="9"/>
            <color indexed="81"/>
            <rFont val="Tahoma"/>
            <family val="2"/>
          </rPr>
          <t>Author:</t>
        </r>
        <r>
          <rPr>
            <sz val="9"/>
            <color indexed="81"/>
            <rFont val="Tahoma"/>
            <family val="2"/>
          </rPr>
          <t xml:space="preserve">
AR pg 80</t>
        </r>
      </text>
    </comment>
    <comment ref="CB101" authorId="0" shapeId="0" xr:uid="{4C24100B-8C54-4EE7-AB2E-CDE99D86A3FC}">
      <text>
        <r>
          <rPr>
            <b/>
            <sz val="9"/>
            <color indexed="81"/>
            <rFont val="Tahoma"/>
            <family val="2"/>
          </rPr>
          <t>Author:</t>
        </r>
        <r>
          <rPr>
            <sz val="9"/>
            <color indexed="81"/>
            <rFont val="Tahoma"/>
            <family val="2"/>
          </rPr>
          <t xml:space="preserve">
AR pg.195</t>
        </r>
      </text>
    </comment>
    <comment ref="CC101" authorId="0" shapeId="0" xr:uid="{88261848-935B-4E48-9B04-6C30347A6C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t>
        </r>
      </text>
    </comment>
    <comment ref="CE101" authorId="0" shapeId="0" xr:uid="{DC723D43-24DE-44F4-9D67-94A18CFA8AAC}">
      <text>
        <r>
          <rPr>
            <b/>
            <sz val="9"/>
            <color indexed="81"/>
            <rFont val="Tahoma"/>
            <family val="2"/>
          </rPr>
          <t>Author:</t>
        </r>
        <r>
          <rPr>
            <sz val="9"/>
            <color indexed="81"/>
            <rFont val="Tahoma"/>
            <family val="2"/>
          </rPr>
          <t xml:space="preserve">
AR pg 54</t>
        </r>
      </text>
    </comment>
    <comment ref="CF101" authorId="0" shapeId="0" xr:uid="{F3EC10E9-7AEE-479C-B474-9EC438D69AEE}">
      <text>
        <r>
          <rPr>
            <b/>
            <sz val="9"/>
            <color indexed="81"/>
            <rFont val="Tahoma"/>
            <family val="2"/>
          </rPr>
          <t>Author:</t>
        </r>
        <r>
          <rPr>
            <sz val="9"/>
            <color indexed="81"/>
            <rFont val="Tahoma"/>
            <family val="2"/>
          </rPr>
          <t xml:space="preserve">
AR 13</t>
        </r>
      </text>
    </comment>
    <comment ref="CG101" authorId="0" shapeId="0" xr:uid="{6B888B72-F266-439C-A3EE-3279980DD80F}">
      <text>
        <r>
          <rPr>
            <b/>
            <sz val="9"/>
            <color indexed="81"/>
            <rFont val="Tahoma"/>
            <family val="2"/>
          </rPr>
          <t>Author:</t>
        </r>
        <r>
          <rPr>
            <sz val="9"/>
            <color indexed="81"/>
            <rFont val="Tahoma"/>
            <family val="2"/>
          </rPr>
          <t xml:space="preserve">
AR pg 82</t>
        </r>
      </text>
    </comment>
    <comment ref="CH101" authorId="0" shapeId="0" xr:uid="{45EE06F2-136F-4E4E-834A-C22997589DED}">
      <text>
        <r>
          <rPr>
            <b/>
            <sz val="9"/>
            <color indexed="81"/>
            <rFont val="Tahoma"/>
            <family val="2"/>
          </rPr>
          <t>Author:</t>
        </r>
        <r>
          <rPr>
            <sz val="9"/>
            <color indexed="81"/>
            <rFont val="Tahoma"/>
            <family val="2"/>
          </rPr>
          <t xml:space="preserve">
AR 39</t>
        </r>
      </text>
    </comment>
    <comment ref="CI101" authorId="0" shapeId="0" xr:uid="{9DE36F01-2360-41C8-819C-ECD9277C0FEE}">
      <text>
        <r>
          <rPr>
            <b/>
            <sz val="9"/>
            <color indexed="81"/>
            <rFont val="Tahoma"/>
            <family val="2"/>
          </rPr>
          <t>Author:</t>
        </r>
        <r>
          <rPr>
            <sz val="9"/>
            <color indexed="81"/>
            <rFont val="Tahoma"/>
            <family val="2"/>
          </rPr>
          <t xml:space="preserve">
AR pg 77</t>
        </r>
      </text>
    </comment>
    <comment ref="CJ101" authorId="0" shapeId="0" xr:uid="{E9CCFADE-69B4-49BE-AB87-98585E5DC62A}">
      <text>
        <r>
          <rPr>
            <b/>
            <sz val="9"/>
            <color indexed="81"/>
            <rFont val="Tahoma"/>
            <family val="2"/>
          </rPr>
          <t>Author:</t>
        </r>
        <r>
          <rPr>
            <sz val="9"/>
            <color indexed="81"/>
            <rFont val="Tahoma"/>
            <family val="2"/>
          </rPr>
          <t xml:space="preserve">
ar 14</t>
        </r>
      </text>
    </comment>
    <comment ref="CK101" authorId="0" shapeId="0" xr:uid="{91B485AD-9A76-4137-BA9D-2731ABE45F5E}">
      <text>
        <r>
          <rPr>
            <b/>
            <sz val="9"/>
            <color indexed="81"/>
            <rFont val="Tahoma"/>
            <family val="2"/>
          </rPr>
          <t>Author:</t>
        </r>
        <r>
          <rPr>
            <sz val="9"/>
            <color indexed="81"/>
            <rFont val="Tahoma"/>
            <family val="2"/>
          </rPr>
          <t xml:space="preserve">
AR,55</t>
        </r>
      </text>
    </comment>
    <comment ref="CL101" authorId="0" shapeId="0" xr:uid="{FE0A5EEB-22C2-48D4-9813-92C962C7181B}">
      <text>
        <r>
          <rPr>
            <b/>
            <sz val="9"/>
            <color indexed="81"/>
            <rFont val="Tahoma"/>
            <family val="2"/>
          </rPr>
          <t>Author:</t>
        </r>
        <r>
          <rPr>
            <sz val="9"/>
            <color indexed="81"/>
            <rFont val="Tahoma"/>
            <family val="2"/>
          </rPr>
          <t xml:space="preserve">
ar 30</t>
        </r>
      </text>
    </comment>
    <comment ref="CM101" authorId="0" shapeId="0" xr:uid="{85E74B61-6569-466D-8AC1-96F1D6769BE3}">
      <text>
        <r>
          <rPr>
            <b/>
            <sz val="9"/>
            <color indexed="81"/>
            <rFont val="Tahoma"/>
            <family val="2"/>
          </rPr>
          <t>Author:</t>
        </r>
        <r>
          <rPr>
            <sz val="9"/>
            <color indexed="81"/>
            <rFont val="Tahoma"/>
            <family val="2"/>
          </rPr>
          <t xml:space="preserve">
ar 52</t>
        </r>
      </text>
    </comment>
    <comment ref="CN101" authorId="0" shapeId="0" xr:uid="{E50201A2-F939-44BF-BE2B-AB8631D988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O101" authorId="0" shapeId="0" xr:uid="{8D363B0A-DACA-4501-97E4-4D142E907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CP101" authorId="0" shapeId="0" xr:uid="{6D08E7D3-3A30-424F-B795-676071E2CF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Q101" authorId="0" shapeId="0" xr:uid="{7666D6CD-68D8-438B-AFB3-D1BD77B390E3}">
      <text>
        <r>
          <rPr>
            <b/>
            <sz val="9"/>
            <color indexed="81"/>
            <rFont val="Tahoma"/>
            <family val="2"/>
          </rPr>
          <t>Author:</t>
        </r>
        <r>
          <rPr>
            <sz val="9"/>
            <color indexed="81"/>
            <rFont val="Tahoma"/>
            <family val="2"/>
          </rPr>
          <t xml:space="preserve">
Ar 55</t>
        </r>
      </text>
    </comment>
    <comment ref="CR101" authorId="0" shapeId="0" xr:uid="{2EB58209-6F77-4797-9811-1376A9BD9CFD}">
      <text>
        <r>
          <rPr>
            <b/>
            <sz val="9"/>
            <color indexed="81"/>
            <rFont val="Tahoma"/>
            <family val="2"/>
          </rPr>
          <t>Author:</t>
        </r>
        <r>
          <rPr>
            <sz val="9"/>
            <color indexed="81"/>
            <rFont val="Tahoma"/>
            <family val="2"/>
          </rPr>
          <t xml:space="preserve">
AR (pdf), p. 13</t>
        </r>
      </text>
    </comment>
    <comment ref="CS101" authorId="0" shapeId="0" xr:uid="{8AB662E0-7B54-4949-8548-15FDD55C42FE}">
      <text>
        <r>
          <rPr>
            <b/>
            <sz val="9"/>
            <color indexed="81"/>
            <rFont val="Tahoma"/>
            <family val="2"/>
          </rPr>
          <t>Author:</t>
        </r>
        <r>
          <rPr>
            <sz val="9"/>
            <color indexed="81"/>
            <rFont val="Tahoma"/>
            <family val="2"/>
          </rPr>
          <t xml:space="preserve">
AR, p. 42</t>
        </r>
      </text>
    </comment>
    <comment ref="CU101" authorId="0" shapeId="0" xr:uid="{FC01CFCC-9D40-4B13-95C0-5D3AB4E6D3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t>
        </r>
      </text>
    </comment>
    <comment ref="CV101" authorId="0" shapeId="0" xr:uid="{33DD0EAD-C4F0-4FCA-B66B-CB4716C15C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 Directors facing conflicts of interest recuse themselves from discussions and decisions involving the issues of conflict."</t>
        </r>
      </text>
    </comment>
    <comment ref="CW101" authorId="2" shapeId="0" xr:uid="{CC40280C-B32F-4987-94AC-E3923C5FCC30}">
      <text>
        <r>
          <rPr>
            <b/>
            <sz val="9"/>
            <color indexed="81"/>
            <rFont val="Tahoma"/>
            <family val="2"/>
          </rPr>
          <t>hongw:</t>
        </r>
        <r>
          <rPr>
            <sz val="9"/>
            <color indexed="81"/>
            <rFont val="Tahoma"/>
            <family val="2"/>
          </rPr>
          <t xml:space="preserve">
AR, p10</t>
        </r>
      </text>
    </comment>
    <comment ref="CX101" authorId="0" shapeId="0" xr:uid="{39E63DCF-8D42-44F5-B02C-E86571A6280D}">
      <text>
        <r>
          <rPr>
            <b/>
            <sz val="9"/>
            <color indexed="81"/>
            <rFont val="Tahoma"/>
            <family val="2"/>
          </rPr>
          <t>Author:</t>
        </r>
        <r>
          <rPr>
            <sz val="9"/>
            <color indexed="81"/>
            <rFont val="Tahoma"/>
            <family val="2"/>
          </rPr>
          <t xml:space="preserve">
AR, pg 34, "Any Director who has a conflict of interest which is likely to impact his or her independence or conflict with
a subject under discussion by the Board is required to immediately declare his or her interest to the Board,
remove himself or herself from the information flow and recuse from participating in any further discussion or
voting on the subject matter."</t>
        </r>
      </text>
    </comment>
    <comment ref="CY101" authorId="0" shapeId="0" xr:uid="{F2FB0D2B-076E-4719-A621-50D9BA6840AA}">
      <text>
        <r>
          <rPr>
            <b/>
            <sz val="9"/>
            <color indexed="81"/>
            <rFont val="Tahoma"/>
            <family val="2"/>
          </rPr>
          <t>Author:</t>
        </r>
        <r>
          <rPr>
            <sz val="9"/>
            <color indexed="81"/>
            <rFont val="Tahoma"/>
            <family val="2"/>
          </rPr>
          <t xml:space="preserve">
AR pg 90</t>
        </r>
      </text>
    </comment>
    <comment ref="CZ101" authorId="0" shapeId="0" xr:uid="{A8842650-51B2-4CF1-8DB5-A7AA9BC3D63F}">
      <text>
        <r>
          <rPr>
            <b/>
            <sz val="9"/>
            <color indexed="81"/>
            <rFont val="Tahoma"/>
            <family val="2"/>
          </rPr>
          <t>Author:</t>
        </r>
        <r>
          <rPr>
            <sz val="9"/>
            <color indexed="81"/>
            <rFont val="Tahoma"/>
            <family val="2"/>
          </rPr>
          <t xml:space="preserve">
AR,62</t>
        </r>
      </text>
    </comment>
    <comment ref="DA101" authorId="0" shapeId="0" xr:uid="{13562BFE-1CC1-4344-BDD6-B520823CC21F}">
      <text>
        <r>
          <rPr>
            <b/>
            <sz val="9"/>
            <color indexed="81"/>
            <rFont val="Tahoma"/>
            <family val="2"/>
          </rPr>
          <t>Author:</t>
        </r>
        <r>
          <rPr>
            <sz val="9"/>
            <color indexed="81"/>
            <rFont val="Tahoma"/>
            <family val="2"/>
          </rPr>
          <t xml:space="preserve">
AR,51</t>
        </r>
      </text>
    </comment>
    <comment ref="DB101" authorId="0" shapeId="0" xr:uid="{9E6E01B2-4F35-4B02-814B-1A11115EDD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DC101" authorId="0" shapeId="0" xr:uid="{63AEAE1E-8773-4E33-AD11-1E5F33C59923}">
      <text>
        <r>
          <rPr>
            <b/>
            <sz val="9"/>
            <color indexed="81"/>
            <rFont val="Tahoma"/>
            <family val="2"/>
          </rPr>
          <t>Author:</t>
        </r>
        <r>
          <rPr>
            <sz val="9"/>
            <color indexed="81"/>
            <rFont val="Tahoma"/>
            <family val="2"/>
          </rPr>
          <t xml:space="preserve">
AR, p. 86</t>
        </r>
      </text>
    </comment>
    <comment ref="DD101" authorId="0" shapeId="0" xr:uid="{05825223-5D0E-46E9-9A32-680991E87E44}">
      <text>
        <r>
          <rPr>
            <b/>
            <sz val="9"/>
            <color indexed="81"/>
            <rFont val="Tahoma"/>
            <family val="2"/>
          </rPr>
          <t>Author:</t>
        </r>
        <r>
          <rPr>
            <sz val="9"/>
            <color indexed="81"/>
            <rFont val="Tahoma"/>
            <family val="2"/>
          </rPr>
          <t xml:space="preserve">
AR, p. 57</t>
        </r>
      </text>
    </comment>
    <comment ref="DE101" authorId="0" shapeId="0" xr:uid="{CF25EDB8-0E9B-456F-844B-8579068A4F05}">
      <text>
        <r>
          <rPr>
            <b/>
            <sz val="9"/>
            <color indexed="81"/>
            <rFont val="Tahoma"/>
            <family val="2"/>
          </rPr>
          <t>Author:</t>
        </r>
        <r>
          <rPr>
            <sz val="9"/>
            <color indexed="81"/>
            <rFont val="Tahoma"/>
            <family val="2"/>
          </rPr>
          <t xml:space="preserve">
AR,26</t>
        </r>
      </text>
    </comment>
    <comment ref="DF101" authorId="0" shapeId="0" xr:uid="{73D812EF-145A-461B-B29D-C09C5C863BD6}">
      <text>
        <r>
          <rPr>
            <b/>
            <sz val="9"/>
            <color indexed="81"/>
            <rFont val="Tahoma"/>
            <family val="2"/>
          </rPr>
          <t>Author:</t>
        </r>
        <r>
          <rPr>
            <sz val="9"/>
            <color indexed="81"/>
            <rFont val="Tahoma"/>
            <family val="2"/>
          </rPr>
          <t xml:space="preserve">
AR pg 34</t>
        </r>
      </text>
    </comment>
    <comment ref="DG101" authorId="0" shapeId="0" xr:uid="{3A62705F-7194-4564-8E13-AE6E029A40CC}">
      <text>
        <r>
          <rPr>
            <b/>
            <sz val="9"/>
            <color indexed="81"/>
            <rFont val="Tahoma"/>
            <family val="2"/>
          </rPr>
          <t>Author:</t>
        </r>
        <r>
          <rPr>
            <sz val="9"/>
            <color indexed="81"/>
            <rFont val="Tahoma"/>
            <family val="2"/>
          </rPr>
          <t xml:space="preserve">
AR, p. 18</t>
        </r>
      </text>
    </comment>
    <comment ref="DH101" authorId="0" shapeId="0" xr:uid="{1EE9DB39-8F32-49BF-9264-380B87262952}">
      <text>
        <r>
          <rPr>
            <b/>
            <sz val="9"/>
            <color indexed="81"/>
            <rFont val="Tahoma"/>
            <family val="2"/>
          </rPr>
          <t>Author:</t>
        </r>
        <r>
          <rPr>
            <sz val="9"/>
            <color indexed="81"/>
            <rFont val="Tahoma"/>
            <family val="2"/>
          </rPr>
          <t xml:space="preserve">
AR pg 12</t>
        </r>
      </text>
    </comment>
    <comment ref="DI101" authorId="0" shapeId="0" xr:uid="{6FAE899E-CF2C-46BB-ADD9-F33F2B8E22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DJ101" authorId="0" shapeId="0" xr:uid="{E92291B1-F6B3-4BA0-8536-36B7393D34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t>
        </r>
      </text>
    </comment>
    <comment ref="DK101" authorId="0" shapeId="0" xr:uid="{E8B58E41-1F64-4CE2-A550-0AA1F7D35E60}">
      <text>
        <r>
          <rPr>
            <b/>
            <sz val="9"/>
            <color indexed="81"/>
            <rFont val="Tahoma"/>
            <family val="2"/>
          </rPr>
          <t>Author:</t>
        </r>
        <r>
          <rPr>
            <sz val="9"/>
            <color indexed="81"/>
            <rFont val="Tahoma"/>
            <family val="2"/>
          </rPr>
          <t xml:space="preserve">
AR pg 105</t>
        </r>
      </text>
    </comment>
    <comment ref="DL101" authorId="0" shapeId="0" xr:uid="{CE9B9E62-A66A-4E3B-9DD3-2ECBB588DC4E}">
      <text>
        <r>
          <rPr>
            <b/>
            <sz val="9"/>
            <color indexed="81"/>
            <rFont val="Tahoma"/>
            <family val="2"/>
          </rPr>
          <t>Author:</t>
        </r>
        <r>
          <rPr>
            <sz val="9"/>
            <color indexed="81"/>
            <rFont val="Tahoma"/>
            <family val="2"/>
          </rPr>
          <t xml:space="preserve">
AR pg 71</t>
        </r>
      </text>
    </comment>
    <comment ref="DM101" authorId="0" shapeId="0" xr:uid="{207147F5-1469-4212-A1B6-C661429BD64C}">
      <text>
        <r>
          <rPr>
            <b/>
            <sz val="9"/>
            <color indexed="81"/>
            <rFont val="Tahoma"/>
            <family val="2"/>
          </rPr>
          <t>Author:</t>
        </r>
        <r>
          <rPr>
            <sz val="9"/>
            <color indexed="81"/>
            <rFont val="Tahoma"/>
            <family val="2"/>
          </rPr>
          <t xml:space="preserve">
AR, p. 29</t>
        </r>
      </text>
    </comment>
    <comment ref="DN101" authorId="0" shapeId="0" xr:uid="{41A666E9-946C-4258-B716-5A15F8FADF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DO101" authorId="0" shapeId="0" xr:uid="{B48B8189-F30C-4434-96E6-837CF180A289}">
      <text>
        <r>
          <rPr>
            <b/>
            <sz val="9"/>
            <color indexed="81"/>
            <rFont val="Tahoma"/>
            <family val="2"/>
          </rPr>
          <t>Author:</t>
        </r>
        <r>
          <rPr>
            <sz val="9"/>
            <color indexed="81"/>
            <rFont val="Tahoma"/>
            <family val="2"/>
          </rPr>
          <t xml:space="preserve">
AR p. 59, Internal guidelines requiring all Board members who have a
potential conflict of interest in a particular agenda item to abstain
from participating in the relevant Board discussion have been
implemented.</t>
        </r>
      </text>
    </comment>
    <comment ref="DP101" authorId="0" shapeId="0" xr:uid="{C89ADE3F-9F01-4D4A-8F52-C0A8D19077CA}">
      <text>
        <r>
          <rPr>
            <b/>
            <sz val="9"/>
            <color indexed="81"/>
            <rFont val="Tahoma"/>
            <family val="2"/>
          </rPr>
          <t>Author:</t>
        </r>
        <r>
          <rPr>
            <sz val="9"/>
            <color indexed="81"/>
            <rFont val="Tahoma"/>
            <family val="2"/>
          </rPr>
          <t xml:space="preserve">
AR, p. 74</t>
        </r>
      </text>
    </comment>
    <comment ref="DQ101" authorId="0" shapeId="0" xr:uid="{A334C9CD-086B-43C1-B4F5-B7989F94378F}">
      <text>
        <r>
          <rPr>
            <b/>
            <sz val="9"/>
            <color indexed="81"/>
            <rFont val="Tahoma"/>
            <family val="2"/>
          </rPr>
          <t>Author:</t>
        </r>
        <r>
          <rPr>
            <sz val="9"/>
            <color indexed="81"/>
            <rFont val="Tahoma"/>
            <family val="2"/>
          </rPr>
          <t xml:space="preserve">
AR p. 17, Directors have to notify UOI in a timely manner of any change
in their interests. Before a Director accepts any additional
appointment, the Board must be satisfied that the additional
appointment will not give rise to any conflict of interest or
hamper him in the discharge of his duties to UOI. This also
ensures that directors have sufficient time to attend to the
affairs of the Company.</t>
        </r>
      </text>
    </comment>
    <comment ref="DR101" authorId="0" shapeId="0" xr:uid="{25B55BA1-2B44-4774-B2F3-0A5C479FECA1}">
      <text>
        <r>
          <rPr>
            <b/>
            <sz val="9"/>
            <color indexed="81"/>
            <rFont val="Tahoma"/>
            <family val="2"/>
          </rPr>
          <t>Author:</t>
        </r>
        <r>
          <rPr>
            <sz val="9"/>
            <color indexed="81"/>
            <rFont val="Tahoma"/>
            <family val="2"/>
          </rPr>
          <t xml:space="preserve">
AR, p.46: "Each member of the NC and the Board
abstained from the NC’s and the Board’s deliberations in respect of his own independence assessment."</t>
        </r>
      </text>
    </comment>
    <comment ref="DS101" authorId="0" shapeId="0" xr:uid="{77C923B2-CCB3-4047-8D4C-CCC925E3E9DB}">
      <text>
        <r>
          <rPr>
            <b/>
            <sz val="9"/>
            <color indexed="81"/>
            <rFont val="Tahoma"/>
            <family val="2"/>
          </rPr>
          <t>Author:</t>
        </r>
        <r>
          <rPr>
            <sz val="9"/>
            <color indexed="81"/>
            <rFont val="Tahoma"/>
            <family val="2"/>
          </rPr>
          <t xml:space="preserve">
AR p. 61, When a potential conflict
of interest situation arises, the affected Director will recuse himself or herself from the discussions and decisions
involving the areas of potential conflict, unless the Board is of the opinion that his or her participation is necessary.</t>
        </r>
      </text>
    </comment>
    <comment ref="DT101" authorId="0" shapeId="0" xr:uid="{661C4D8A-BBC6-48B7-A06F-772ACD1E0A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19, https://links.sgx.com/FileOpen/WTH%20AR%202020.ashx?App=Announcement&amp;FileID=634061</t>
        </r>
      </text>
    </comment>
    <comment ref="DU101" authorId="0" shapeId="0" xr:uid="{774A16B6-FBF1-4FC9-869C-10B4B123BC70}">
      <text>
        <r>
          <rPr>
            <b/>
            <sz val="9"/>
            <color indexed="81"/>
            <rFont val="Tahoma"/>
            <family val="2"/>
          </rPr>
          <t>Author:</t>
        </r>
        <r>
          <rPr>
            <sz val="9"/>
            <color indexed="81"/>
            <rFont val="Tahoma"/>
            <family val="2"/>
          </rPr>
          <t xml:space="preserve">
AR pg.38</t>
        </r>
      </text>
    </comment>
    <comment ref="DV101" authorId="0" shapeId="0" xr:uid="{E5B4F9D6-C854-4121-B1EF-FDEA7957F0EE}">
      <text>
        <r>
          <rPr>
            <b/>
            <sz val="9"/>
            <color indexed="81"/>
            <rFont val="Tahoma"/>
            <family val="2"/>
          </rPr>
          <t>Author:</t>
        </r>
        <r>
          <rPr>
            <sz val="9"/>
            <color indexed="81"/>
            <rFont val="Tahoma"/>
            <family val="2"/>
          </rPr>
          <t xml:space="preserve">
AR pg.53</t>
        </r>
      </text>
    </comment>
    <comment ref="DW101" authorId="0" shapeId="0" xr:uid="{5D074350-3B5C-4AF2-9204-925FBF9AC640}">
      <text>
        <r>
          <rPr>
            <b/>
            <sz val="9"/>
            <color indexed="81"/>
            <rFont val="Tahoma"/>
            <family val="2"/>
          </rPr>
          <t>Author:</t>
        </r>
        <r>
          <rPr>
            <sz val="9"/>
            <color indexed="81"/>
            <rFont val="Tahoma"/>
            <family val="2"/>
          </rPr>
          <t xml:space="preserve">
AR, p49</t>
        </r>
      </text>
    </comment>
    <comment ref="DX101" authorId="0" shapeId="0" xr:uid="{B75226BA-95C4-46B9-99E4-0923FCB925F8}">
      <text>
        <r>
          <rPr>
            <b/>
            <sz val="9"/>
            <color indexed="81"/>
            <rFont val="Tahoma"/>
            <family val="2"/>
          </rPr>
          <t>Author:</t>
        </r>
        <r>
          <rPr>
            <sz val="9"/>
            <color indexed="81"/>
            <rFont val="Tahoma"/>
            <family val="2"/>
          </rPr>
          <t xml:space="preserve">
https://www.bakertech.com.sg/pdf/BTL_Min_AGM_28Apr21.pdf</t>
        </r>
      </text>
    </comment>
    <comment ref="DY101" authorId="0" shapeId="0" xr:uid="{E9A264FE-15E4-4C3B-8505-FC3120528617}">
      <text>
        <r>
          <rPr>
            <b/>
            <sz val="9"/>
            <color indexed="81"/>
            <rFont val="Tahoma"/>
            <family val="2"/>
          </rPr>
          <t>Author:</t>
        </r>
        <r>
          <rPr>
            <sz val="9"/>
            <color indexed="81"/>
            <rFont val="Tahoma"/>
            <family val="2"/>
          </rPr>
          <t xml:space="preserve">
AR 16</t>
        </r>
      </text>
    </comment>
    <comment ref="DZ101" authorId="0" shapeId="0" xr:uid="{2A13FF9F-4B99-467A-9EB0-E99008EAAE9B}">
      <text>
        <r>
          <rPr>
            <b/>
            <sz val="9"/>
            <color indexed="81"/>
            <rFont val="Tahoma"/>
            <family val="2"/>
          </rPr>
          <t>Author:</t>
        </r>
        <r>
          <rPr>
            <sz val="9"/>
            <color indexed="81"/>
            <rFont val="Tahoma"/>
            <family val="2"/>
          </rPr>
          <t xml:space="preserve">
AR pg.81</t>
        </r>
      </text>
    </comment>
    <comment ref="EA101" authorId="0" shapeId="0" xr:uid="{23C50B18-863A-4DBA-BAAD-099B1784EF8F}">
      <text>
        <r>
          <rPr>
            <b/>
            <sz val="9"/>
            <color indexed="81"/>
            <rFont val="Tahoma"/>
            <family val="2"/>
          </rPr>
          <t>Author:</t>
        </r>
        <r>
          <rPr>
            <sz val="9"/>
            <color indexed="81"/>
            <rFont val="Tahoma"/>
            <family val="2"/>
          </rPr>
          <t xml:space="preserve">
AR 23</t>
        </r>
      </text>
    </comment>
    <comment ref="EB101" authorId="0" shapeId="0" xr:uid="{83C8F66E-B45A-419A-9CD4-CFDB22810B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t>
        </r>
      </text>
    </comment>
    <comment ref="EC101" authorId="0" shapeId="0" xr:uid="{8ACCA684-77B3-4B47-A79C-ABE605D96E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t>
        </r>
      </text>
    </comment>
    <comment ref="ED101" authorId="0" shapeId="0" xr:uid="{43801018-648B-4CB6-B052-BEC2747F94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E103" authorId="0" shapeId="0" xr:uid="{C228B31D-D239-4BAE-834C-369007040AE5}">
      <text>
        <r>
          <rPr>
            <b/>
            <sz val="9"/>
            <color indexed="81"/>
            <rFont val="Tahoma"/>
            <family val="2"/>
          </rPr>
          <t>Author:</t>
        </r>
        <r>
          <rPr>
            <sz val="9"/>
            <color indexed="81"/>
            <rFont val="Tahoma"/>
            <family val="2"/>
          </rPr>
          <t xml:space="preserve">
AR pg.87</t>
        </r>
      </text>
    </comment>
    <comment ref="J103" authorId="0" shapeId="0" xr:uid="{74883E34-D831-40B9-BA61-558B7523DF74}">
      <text>
        <r>
          <rPr>
            <b/>
            <sz val="9"/>
            <color indexed="81"/>
            <rFont val="Tahoma"/>
            <family val="2"/>
          </rPr>
          <t>Author:</t>
        </r>
        <r>
          <rPr>
            <sz val="9"/>
            <color indexed="81"/>
            <rFont val="Tahoma"/>
            <family val="2"/>
          </rPr>
          <t xml:space="preserve">
AR pg.79</t>
        </r>
      </text>
    </comment>
    <comment ref="L103" authorId="0" shapeId="0" xr:uid="{D06B0526-4C74-4B84-AE63-498A82D5EFBB}">
      <text>
        <r>
          <rPr>
            <b/>
            <sz val="9"/>
            <color indexed="81"/>
            <rFont val="Tahoma"/>
            <family val="2"/>
          </rPr>
          <t>Author:</t>
        </r>
        <r>
          <rPr>
            <sz val="9"/>
            <color indexed="81"/>
            <rFont val="Tahoma"/>
            <family val="2"/>
          </rPr>
          <t xml:space="preserve">
AR, p33</t>
        </r>
      </text>
    </comment>
    <comment ref="M103" authorId="0" shapeId="0" xr:uid="{039E8A9D-ACD3-4EEB-9B29-E612D5540E26}">
      <text>
        <r>
          <rPr>
            <b/>
            <sz val="9"/>
            <color indexed="81"/>
            <rFont val="Tahoma"/>
            <family val="2"/>
          </rPr>
          <t>Author:</t>
        </r>
        <r>
          <rPr>
            <sz val="9"/>
            <color indexed="81"/>
            <rFont val="Tahoma"/>
            <family val="2"/>
          </rPr>
          <t xml:space="preserve">
AR pg.138</t>
        </r>
      </text>
    </comment>
    <comment ref="N103" authorId="0" shapeId="0" xr:uid="{B370BB4B-5385-4432-8253-76358983C1AE}">
      <text>
        <r>
          <rPr>
            <b/>
            <sz val="9"/>
            <color indexed="81"/>
            <rFont val="Tahoma"/>
            <family val="2"/>
          </rPr>
          <t>Author:</t>
        </r>
        <r>
          <rPr>
            <sz val="9"/>
            <color indexed="81"/>
            <rFont val="Tahoma"/>
            <family val="2"/>
          </rPr>
          <t xml:space="preserve">
AR, p47</t>
        </r>
      </text>
    </comment>
    <comment ref="O103" authorId="0" shapeId="0" xr:uid="{47BEA0E4-C7F2-4377-9026-B384EFFA4924}">
      <text>
        <r>
          <rPr>
            <b/>
            <sz val="9"/>
            <color indexed="81"/>
            <rFont val="Tahoma"/>
            <family val="2"/>
          </rPr>
          <t>Author:</t>
        </r>
        <r>
          <rPr>
            <sz val="9"/>
            <color indexed="81"/>
            <rFont val="Tahoma"/>
            <family val="2"/>
          </rPr>
          <t xml:space="preserve">
AR, p43</t>
        </r>
      </text>
    </comment>
    <comment ref="P103" authorId="5" shapeId="0" xr:uid="{3CDCE6CB-9AC3-4876-AB89-3466F01CFD21}">
      <text>
        <r>
          <rPr>
            <b/>
            <sz val="9"/>
            <color indexed="81"/>
            <rFont val="Tahoma"/>
            <family val="2"/>
          </rPr>
          <t>Jun Kiat Lee:</t>
        </r>
        <r>
          <rPr>
            <sz val="9"/>
            <color indexed="81"/>
            <rFont val="Tahoma"/>
            <family val="2"/>
          </rPr>
          <t xml:space="preserve">
AR 38</t>
        </r>
      </text>
    </comment>
    <comment ref="R103" authorId="0" shapeId="0" xr:uid="{33D9CC9E-8F9B-43BB-94BE-21FE1C41A5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S103" authorId="0" shapeId="0" xr:uid="{79DAABEF-00FD-4D36-9D15-06F78A1662A7}">
      <text>
        <r>
          <rPr>
            <b/>
            <sz val="9"/>
            <color indexed="81"/>
            <rFont val="Tahoma"/>
            <family val="2"/>
          </rPr>
          <t>Author:</t>
        </r>
        <r>
          <rPr>
            <sz val="9"/>
            <color indexed="81"/>
            <rFont val="Tahoma"/>
            <family val="2"/>
          </rPr>
          <t xml:space="preserve">
AR, p29</t>
        </r>
      </text>
    </comment>
    <comment ref="T103" authorId="0" shapeId="0" xr:uid="{AB1FD71E-75E3-4266-B511-693C689A78BA}">
      <text>
        <r>
          <rPr>
            <b/>
            <sz val="9"/>
            <color indexed="81"/>
            <rFont val="Tahoma"/>
            <family val="2"/>
          </rPr>
          <t>Author:</t>
        </r>
        <r>
          <rPr>
            <sz val="9"/>
            <color indexed="81"/>
            <rFont val="Tahoma"/>
            <family val="2"/>
          </rPr>
          <t xml:space="preserve">
AR pg.100</t>
        </r>
      </text>
    </comment>
    <comment ref="U103" authorId="0" shapeId="0" xr:uid="{B393B10F-343C-4B2A-8AF6-B3E780885AF1}">
      <text>
        <r>
          <rPr>
            <b/>
            <sz val="9"/>
            <color indexed="81"/>
            <rFont val="Tahoma"/>
            <family val="2"/>
          </rPr>
          <t>Author:</t>
        </r>
        <r>
          <rPr>
            <sz val="9"/>
            <color indexed="81"/>
            <rFont val="Tahoma"/>
            <family val="2"/>
          </rPr>
          <t xml:space="preserve">
AR pg 166</t>
        </r>
      </text>
    </comment>
    <comment ref="V103" authorId="0" shapeId="0" xr:uid="{6DA4E425-213C-4EE0-934D-A6B2BC06856B}">
      <text>
        <r>
          <rPr>
            <b/>
            <sz val="9"/>
            <color indexed="81"/>
            <rFont val="Tahoma"/>
            <family val="2"/>
          </rPr>
          <t>Author:</t>
        </r>
        <r>
          <rPr>
            <sz val="9"/>
            <color indexed="81"/>
            <rFont val="Tahoma"/>
            <family val="2"/>
          </rPr>
          <t xml:space="preserve">
AR pg 69</t>
        </r>
      </text>
    </comment>
    <comment ref="W103" authorId="0" shapeId="0" xr:uid="{AD3D277E-6F37-4464-A2FC-49B00788E4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Y103" authorId="0" shapeId="0" xr:uid="{6BD31782-B138-4B22-B261-EC3D59944270}">
      <text>
        <r>
          <rPr>
            <b/>
            <sz val="9"/>
            <color indexed="81"/>
            <rFont val="Tahoma"/>
            <family val="2"/>
          </rPr>
          <t>Author:</t>
        </r>
        <r>
          <rPr>
            <sz val="9"/>
            <color indexed="81"/>
            <rFont val="Tahoma"/>
            <family val="2"/>
          </rPr>
          <t xml:space="preserve">
AR p. 78, The Company has established procedures to ensure that all transactions with interested persons are reported
in a timely manner to the AC and that the transactions are carried out on an arm’s length basis and will not be
prejudicial to the interests of the Company and its minority shareholders</t>
        </r>
      </text>
    </comment>
    <comment ref="Z103" authorId="0" shapeId="0" xr:uid="{D25FCAAF-DEBF-48DA-9592-4C2D7062181E}">
      <text>
        <r>
          <rPr>
            <b/>
            <sz val="9"/>
            <color indexed="81"/>
            <rFont val="Tahoma"/>
            <family val="2"/>
          </rPr>
          <t>Author:</t>
        </r>
        <r>
          <rPr>
            <sz val="9"/>
            <color indexed="81"/>
            <rFont val="Tahoma"/>
            <family val="2"/>
          </rPr>
          <t xml:space="preserve">
AR pg 64-65 has no info
Unable to find IPT Mandate</t>
        </r>
      </text>
    </comment>
    <comment ref="AA103" authorId="0" shapeId="0" xr:uid="{5A6E78FD-5D08-4DD8-9840-83E6F065C1FE}">
      <text>
        <r>
          <rPr>
            <b/>
            <sz val="9"/>
            <color indexed="81"/>
            <rFont val="Tahoma"/>
            <family val="2"/>
          </rPr>
          <t>Author:</t>
        </r>
        <r>
          <rPr>
            <sz val="9"/>
            <color indexed="81"/>
            <rFont val="Tahoma"/>
            <family val="2"/>
          </rPr>
          <t xml:space="preserve">
AR pg 61</t>
        </r>
      </text>
    </comment>
    <comment ref="AB103" authorId="0" shapeId="0" xr:uid="{E9CF056B-894A-41D5-BBCA-1E42C2F997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P.46-47</t>
        </r>
      </text>
    </comment>
    <comment ref="AC103" authorId="0" shapeId="0" xr:uid="{DF84DACC-EC37-40A5-AFD7-939D4251C5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D103" authorId="0" shapeId="0" xr:uid="{28AED688-CDFC-477F-AF60-3BA62531BEFC}">
      <text>
        <r>
          <rPr>
            <b/>
            <sz val="9"/>
            <color indexed="81"/>
            <rFont val="Tahoma"/>
            <family val="2"/>
          </rPr>
          <t>Author:</t>
        </r>
        <r>
          <rPr>
            <sz val="9"/>
            <color indexed="81"/>
            <rFont val="Tahoma"/>
            <family val="2"/>
          </rPr>
          <t xml:space="preserve">
AR p. 48, Interested Person Transaction Policy</t>
        </r>
      </text>
    </comment>
    <comment ref="AE103" authorId="0" shapeId="0" xr:uid="{3DF31DF1-8841-4428-9403-4DA051F28BB6}">
      <text>
        <r>
          <rPr>
            <b/>
            <sz val="9"/>
            <color indexed="81"/>
            <rFont val="Tahoma"/>
            <family val="2"/>
          </rPr>
          <t>Author:</t>
        </r>
        <r>
          <rPr>
            <sz val="9"/>
            <color indexed="81"/>
            <rFont val="Tahoma"/>
            <family val="2"/>
          </rPr>
          <t xml:space="preserve">
AR pg.111</t>
        </r>
      </text>
    </comment>
    <comment ref="AF103" authorId="0" shapeId="0" xr:uid="{77578F3A-C2D6-4879-B343-82ACEB94AB57}">
      <text>
        <r>
          <rPr>
            <b/>
            <sz val="9"/>
            <color indexed="81"/>
            <rFont val="Tahoma"/>
            <family val="2"/>
          </rPr>
          <t>Author:</t>
        </r>
        <r>
          <rPr>
            <sz val="9"/>
            <color indexed="81"/>
            <rFont val="Tahoma"/>
            <family val="2"/>
          </rPr>
          <t xml:space="preserve">
ar 43</t>
        </r>
      </text>
    </comment>
    <comment ref="AJ103" authorId="0" shapeId="0" xr:uid="{D16E5AED-0ECF-48B3-94B3-0586F43440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 no details given</t>
        </r>
      </text>
    </comment>
    <comment ref="AK103" authorId="0" shapeId="0" xr:uid="{27A9C8D6-CD05-406C-8201-A3748B3E78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AL103" authorId="0" shapeId="0" xr:uid="{8A2327A7-177D-4A96-B253-08A626ED47CE}">
      <text>
        <r>
          <rPr>
            <b/>
            <sz val="9"/>
            <color indexed="81"/>
            <rFont val="Tahoma"/>
            <family val="2"/>
          </rPr>
          <t>Author:</t>
        </r>
        <r>
          <rPr>
            <sz val="9"/>
            <color indexed="81"/>
            <rFont val="Tahoma"/>
            <family val="2"/>
          </rPr>
          <t xml:space="preserve">
ar 58</t>
        </r>
      </text>
    </comment>
    <comment ref="AM103" authorId="0" shapeId="0" xr:uid="{CD160EE4-6F45-4071-B8C1-2640238FA8B9}">
      <text>
        <r>
          <rPr>
            <b/>
            <sz val="9"/>
            <color indexed="81"/>
            <rFont val="Tahoma"/>
            <family val="2"/>
          </rPr>
          <t>Author:</t>
        </r>
        <r>
          <rPr>
            <sz val="9"/>
            <color indexed="81"/>
            <rFont val="Tahoma"/>
            <family val="2"/>
          </rPr>
          <t xml:space="preserve">
AR pg.85</t>
        </r>
      </text>
    </comment>
    <comment ref="AN103" authorId="0" shapeId="0" xr:uid="{8FF996EF-BEAE-4409-ABAE-25885070C8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 131</t>
        </r>
      </text>
    </comment>
    <comment ref="AO103" authorId="0" shapeId="0" xr:uid="{155F783B-3D46-41E0-965C-A2310268C7AF}">
      <text>
        <r>
          <rPr>
            <b/>
            <sz val="9"/>
            <color indexed="81"/>
            <rFont val="Tahoma"/>
            <family val="2"/>
          </rPr>
          <t>Author:</t>
        </r>
        <r>
          <rPr>
            <sz val="9"/>
            <color indexed="81"/>
            <rFont val="Tahoma"/>
            <family val="2"/>
          </rPr>
          <t xml:space="preserve">
AR, pg 55, "If the Company is intending to enter into an interested person transaction, the AC and the Board will ensure that
the transaction is carried out fairly and at arm’s length based on normal commercial terms and will not be prejudicial
to the interest of the Company and its non-controlling shareholders"</t>
        </r>
      </text>
    </comment>
    <comment ref="AP103" authorId="0" shapeId="0" xr:uid="{1DC2803A-51F2-46B8-B01E-5FB213622C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Q103" authorId="0" shapeId="0" xr:uid="{BFFAAEBC-2CAE-4288-AC24-CD2088C320EA}">
      <text>
        <r>
          <rPr>
            <b/>
            <sz val="9"/>
            <color indexed="81"/>
            <rFont val="Tahoma"/>
            <family val="2"/>
          </rPr>
          <t>Author:</t>
        </r>
        <r>
          <rPr>
            <sz val="9"/>
            <color indexed="81"/>
            <rFont val="Tahoma"/>
            <family val="2"/>
          </rPr>
          <t xml:space="preserve">
AR, p. 45</t>
        </r>
      </text>
    </comment>
    <comment ref="AR103" authorId="0" shapeId="0" xr:uid="{4D1E2B1B-4CB7-4CC0-99F5-F2B874900466}">
      <text>
        <r>
          <rPr>
            <b/>
            <sz val="9"/>
            <color indexed="81"/>
            <rFont val="Tahoma"/>
            <family val="2"/>
          </rPr>
          <t>Author:</t>
        </r>
        <r>
          <rPr>
            <sz val="9"/>
            <color indexed="81"/>
            <rFont val="Tahoma"/>
            <family val="2"/>
          </rPr>
          <t xml:space="preserve">
AR,22-23</t>
        </r>
      </text>
    </comment>
    <comment ref="AT103" authorId="0" shapeId="0" xr:uid="{BA85B965-D745-4AEA-A04D-F948C54ECE05}">
      <text>
        <r>
          <rPr>
            <b/>
            <sz val="9"/>
            <color indexed="81"/>
            <rFont val="Tahoma"/>
            <family val="2"/>
          </rPr>
          <t>Author:</t>
        </r>
        <r>
          <rPr>
            <sz val="9"/>
            <color indexed="81"/>
            <rFont val="Tahoma"/>
            <family val="2"/>
          </rPr>
          <t xml:space="preserve">
AR, governance report, pg 41, "y the internal auditors and reported
to the AC. The transactions are carried out on
normal commercial terms and are not prejudicial
to the interests of the Company or its minority
shareholders."</t>
        </r>
      </text>
    </comment>
    <comment ref="AU103" authorId="0" shapeId="0" xr:uid="{77D4ABD8-33FB-4558-9CD3-A2B4ACF23424}">
      <text>
        <r>
          <rPr>
            <b/>
            <sz val="9"/>
            <color indexed="81"/>
            <rFont val="Tahoma"/>
            <family val="2"/>
          </rPr>
          <t>Author:</t>
        </r>
        <r>
          <rPr>
            <sz val="9"/>
            <color indexed="81"/>
            <rFont val="Tahoma"/>
            <family val="2"/>
          </rPr>
          <t xml:space="preserve">
AR, 52</t>
        </r>
      </text>
    </comment>
    <comment ref="AV103" authorId="0" shapeId="0" xr:uid="{C81E6427-22EC-4017-8ECC-851CFAA31ECD}">
      <text>
        <r>
          <rPr>
            <b/>
            <sz val="9"/>
            <color indexed="81"/>
            <rFont val="Tahoma"/>
            <family val="2"/>
          </rPr>
          <t>Author:</t>
        </r>
        <r>
          <rPr>
            <sz val="9"/>
            <color indexed="81"/>
            <rFont val="Tahoma"/>
            <family val="2"/>
          </rPr>
          <t xml:space="preserve">
AR, 33</t>
        </r>
      </text>
    </comment>
    <comment ref="AW103" authorId="0" shapeId="0" xr:uid="{8A0C1E8A-C882-4B56-8162-68FFA006AAE8}">
      <text>
        <r>
          <rPr>
            <b/>
            <sz val="9"/>
            <color indexed="81"/>
            <rFont val="Tahoma"/>
            <family val="2"/>
          </rPr>
          <t>Author:</t>
        </r>
        <r>
          <rPr>
            <sz val="9"/>
            <color indexed="81"/>
            <rFont val="Tahoma"/>
            <family val="2"/>
          </rPr>
          <t xml:space="preserve">
AR,40</t>
        </r>
      </text>
    </comment>
    <comment ref="AX103" authorId="0" shapeId="0" xr:uid="{930764CE-C913-43C4-999B-A8F32438EC7D}">
      <text>
        <r>
          <rPr>
            <b/>
            <sz val="9"/>
            <color indexed="81"/>
            <rFont val="Tahoma"/>
            <family val="2"/>
          </rPr>
          <t>Author:</t>
        </r>
        <r>
          <rPr>
            <sz val="9"/>
            <color indexed="81"/>
            <rFont val="Tahoma"/>
            <family val="2"/>
          </rPr>
          <t xml:space="preserve">
no mention of arms' length or normal commercial terms in AR</t>
        </r>
      </text>
    </comment>
    <comment ref="AY103" authorId="0" shapeId="0" xr:uid="{B67865A9-BB4E-4D84-AFFB-99A2D1A0684A}">
      <text>
        <r>
          <rPr>
            <b/>
            <sz val="9"/>
            <color indexed="81"/>
            <rFont val="Tahoma"/>
            <family val="2"/>
          </rPr>
          <t>Author:</t>
        </r>
        <r>
          <rPr>
            <sz val="9"/>
            <color indexed="81"/>
            <rFont val="Tahoma"/>
            <family val="2"/>
          </rPr>
          <t xml:space="preserve">
AR, p. 64</t>
        </r>
      </text>
    </comment>
    <comment ref="AZ103" authorId="0" shapeId="0" xr:uid="{F834ABF5-4FBA-4CE9-8A26-4501532C9966}">
      <text>
        <r>
          <rPr>
            <b/>
            <sz val="9"/>
            <color indexed="81"/>
            <rFont val="Tahoma"/>
            <family val="2"/>
          </rPr>
          <t>Author:</t>
        </r>
        <r>
          <rPr>
            <sz val="9"/>
            <color indexed="81"/>
            <rFont val="Tahoma"/>
            <family val="2"/>
          </rPr>
          <t xml:space="preserve">
AR, p. 44</t>
        </r>
      </text>
    </comment>
    <comment ref="BB103" authorId="0" shapeId="0" xr:uid="{1A6508C9-8106-4031-9A7A-3E4D318810FB}">
      <text>
        <r>
          <rPr>
            <b/>
            <sz val="9"/>
            <color indexed="81"/>
            <rFont val="Tahoma"/>
            <family val="2"/>
          </rPr>
          <t>Author:</t>
        </r>
        <r>
          <rPr>
            <sz val="9"/>
            <color indexed="81"/>
            <rFont val="Tahoma"/>
            <family val="2"/>
          </rPr>
          <t xml:space="preserve">
AR, pg 43, "The Company has established review procedures for IPTs and the reviews to be made periodically by
the AC in relation thereto are adequate to ensure that the IPTs will be transacted on normal commercial
terms and will not be prejudicial to the interests of the Company and its minority shareholders"</t>
        </r>
      </text>
    </comment>
    <comment ref="BC103" authorId="0" shapeId="0" xr:uid="{EBA233FD-2D5A-4BCF-8F93-66D322DE4D10}">
      <text>
        <r>
          <rPr>
            <b/>
            <sz val="9"/>
            <color indexed="81"/>
            <rFont val="Tahoma"/>
            <family val="2"/>
          </rPr>
          <t>Author:</t>
        </r>
        <r>
          <rPr>
            <sz val="9"/>
            <color indexed="81"/>
            <rFont val="Tahoma"/>
            <family val="2"/>
          </rPr>
          <t xml:space="preserve">
AR, p. 68</t>
        </r>
      </text>
    </comment>
    <comment ref="BD103" authorId="0" shapeId="0" xr:uid="{8C07A5A9-2AC4-41A0-8FBF-62AB0C8CE847}">
      <text>
        <r>
          <rPr>
            <b/>
            <sz val="9"/>
            <color indexed="81"/>
            <rFont val="Tahoma"/>
            <family val="2"/>
          </rPr>
          <t>Author:</t>
        </r>
        <r>
          <rPr>
            <sz val="9"/>
            <color indexed="81"/>
            <rFont val="Tahoma"/>
            <family val="2"/>
          </rPr>
          <t xml:space="preserve">
AR, p. 92</t>
        </r>
      </text>
    </comment>
    <comment ref="BE103" authorId="0" shapeId="0" xr:uid="{DF74FACA-8ADB-40B4-B576-DEAAAB2C2B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 Company has established internal control policies to ensure that transactions with interested persons are
reviewed, approved and are conducted at arm’s length basis, and do not prejudice the interests of the Group
and its minority Shareholders'"</t>
        </r>
      </text>
    </comment>
    <comment ref="BF103" authorId="0" shapeId="0" xr:uid="{D5B176DD-7D16-4F39-B523-098E01BD38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 "All IPTs are subject to review by the AC to ensure that
they are carried out on an arm’s length basis, on normal commercial terms and will not be prejudicial to the
interests of the shareholders"</t>
        </r>
      </text>
    </comment>
    <comment ref="BH103" authorId="0" shapeId="0" xr:uid="{5D2ADE4A-E88E-428A-BCD5-8B2D019A3B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96, https://links.sgx.com/FileOpen/UG%20Healthcare_Annual%20Report%202020.ashx?App=Announcement&amp;FileID=634566</t>
        </r>
      </text>
    </comment>
    <comment ref="BI103" authorId="0" shapeId="0" xr:uid="{62B0C185-D50E-4FD7-A19D-5A08086A5886}">
      <text>
        <r>
          <rPr>
            <b/>
            <sz val="9"/>
            <color indexed="81"/>
            <rFont val="Tahoma"/>
            <family val="2"/>
          </rPr>
          <t>Author:</t>
        </r>
        <r>
          <rPr>
            <sz val="9"/>
            <color indexed="81"/>
            <rFont val="Tahoma"/>
            <family val="2"/>
          </rPr>
          <t xml:space="preserve">
AR p. 117, RELATED PARTY TRANSACTIONS
</t>
        </r>
      </text>
    </comment>
    <comment ref="BJ103" authorId="0" shapeId="0" xr:uid="{F52C1B44-8456-4911-88E0-EB34222E08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t>
        </r>
      </text>
    </comment>
    <comment ref="BK103" authorId="0" shapeId="0" xr:uid="{A786B377-1291-49E1-8CC9-D7A7C9143B80}">
      <text>
        <r>
          <rPr>
            <b/>
            <sz val="9"/>
            <color indexed="81"/>
            <rFont val="Tahoma"/>
            <family val="2"/>
          </rPr>
          <t>Author:</t>
        </r>
        <r>
          <rPr>
            <sz val="9"/>
            <color indexed="81"/>
            <rFont val="Tahoma"/>
            <family val="2"/>
          </rPr>
          <t xml:space="preserve">
AR, p. 85</t>
        </r>
      </text>
    </comment>
    <comment ref="BL103" authorId="0" shapeId="0" xr:uid="{355FFD95-CCFC-4222-BF68-B92269DFCF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BM103" authorId="0" shapeId="0" xr:uid="{B3FF99ED-CBD1-4C99-B3A8-CAC845C3CD16}">
      <text>
        <r>
          <rPr>
            <b/>
            <sz val="9"/>
            <color indexed="81"/>
            <rFont val="Tahoma"/>
            <family val="2"/>
          </rPr>
          <t>Author:</t>
        </r>
        <r>
          <rPr>
            <sz val="9"/>
            <color indexed="81"/>
            <rFont val="Tahoma"/>
            <family val="2"/>
          </rPr>
          <t xml:space="preserve">
AR, p42</t>
        </r>
      </text>
    </comment>
    <comment ref="BN103" authorId="0" shapeId="0" xr:uid="{6BA14CE1-CB31-459E-9B28-DE9DC062DCF8}">
      <text>
        <r>
          <rPr>
            <b/>
            <sz val="9"/>
            <color indexed="81"/>
            <rFont val="Tahoma"/>
            <family val="2"/>
          </rPr>
          <t>Author:</t>
        </r>
        <r>
          <rPr>
            <sz val="9"/>
            <color indexed="81"/>
            <rFont val="Tahoma"/>
            <family val="2"/>
          </rPr>
          <t xml:space="preserve">
AR, p53</t>
        </r>
      </text>
    </comment>
    <comment ref="BT103" authorId="0" shapeId="0" xr:uid="{87E12739-DCF1-4BE2-9DB5-324758B3BB1D}">
      <text>
        <r>
          <rPr>
            <b/>
            <sz val="9"/>
            <color indexed="81"/>
            <rFont val="Tahoma"/>
            <family val="2"/>
          </rPr>
          <t>Author:</t>
        </r>
        <r>
          <rPr>
            <sz val="9"/>
            <color indexed="81"/>
            <rFont val="Tahoma"/>
            <family val="2"/>
          </rPr>
          <t xml:space="preserve">
AR, p96</t>
        </r>
      </text>
    </comment>
    <comment ref="BU103" authorId="0" shapeId="0" xr:uid="{29735465-6B33-49B3-BA4E-07BEB3E80EDA}">
      <text>
        <r>
          <rPr>
            <b/>
            <sz val="9"/>
            <color indexed="81"/>
            <rFont val="Tahoma"/>
            <family val="2"/>
          </rPr>
          <t>Author:</t>
        </r>
        <r>
          <rPr>
            <sz val="9"/>
            <color indexed="81"/>
            <rFont val="Tahoma"/>
            <family val="2"/>
          </rPr>
          <t xml:space="preserve">
AR, p53</t>
        </r>
      </text>
    </comment>
    <comment ref="BV103" authorId="0" shapeId="0" xr:uid="{2C5FE040-1DA4-43A7-B1A3-0DE26D83B30B}">
      <text>
        <r>
          <rPr>
            <b/>
            <sz val="9"/>
            <color indexed="81"/>
            <rFont val="Tahoma"/>
            <family val="2"/>
          </rPr>
          <t>Author:</t>
        </r>
        <r>
          <rPr>
            <sz val="9"/>
            <color indexed="81"/>
            <rFont val="Tahoma"/>
            <family val="2"/>
          </rPr>
          <t xml:space="preserve">
ipt ar 78</t>
        </r>
      </text>
    </comment>
    <comment ref="BX103" authorId="0" shapeId="0" xr:uid="{77A439C6-42E9-42A3-A6D4-F029A944B8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p.257;</t>
        </r>
      </text>
    </comment>
    <comment ref="BY103" authorId="0" shapeId="0" xr:uid="{2E0218E1-5266-49F9-935E-BB50CD63BB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BZ103" authorId="0" shapeId="0" xr:uid="{3ED1780F-FC28-46FD-94AC-2AF9A01D8C53}">
      <text>
        <r>
          <rPr>
            <b/>
            <sz val="9"/>
            <color indexed="81"/>
            <rFont val="Tahoma"/>
            <family val="2"/>
          </rPr>
          <t>Author:</t>
        </r>
        <r>
          <rPr>
            <sz val="9"/>
            <color indexed="81"/>
            <rFont val="Tahoma"/>
            <family val="2"/>
          </rPr>
          <t xml:space="preserve">
AR pg 39</t>
        </r>
      </text>
    </comment>
    <comment ref="CA103" authorId="0" shapeId="0" xr:uid="{E3E9C969-4844-40DB-AD53-773C87A4560B}">
      <text>
        <r>
          <rPr>
            <b/>
            <sz val="9"/>
            <color indexed="81"/>
            <rFont val="Tahoma"/>
            <family val="2"/>
          </rPr>
          <t>Author:</t>
        </r>
        <r>
          <rPr>
            <sz val="9"/>
            <color indexed="81"/>
            <rFont val="Tahoma"/>
            <family val="2"/>
          </rPr>
          <t xml:space="preserve">
AR pg 101</t>
        </r>
      </text>
    </comment>
    <comment ref="CD103" authorId="0" shapeId="0" xr:uid="{4E9A325F-6A28-4716-8D49-9FD364A590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E103" authorId="0" shapeId="0" xr:uid="{6A306D9F-BAA1-42B1-A419-9C378CB83F29}">
      <text>
        <r>
          <rPr>
            <b/>
            <sz val="9"/>
            <color indexed="81"/>
            <rFont val="Tahoma"/>
            <family val="2"/>
          </rPr>
          <t>Author:</t>
        </r>
        <r>
          <rPr>
            <sz val="9"/>
            <color indexed="81"/>
            <rFont val="Tahoma"/>
            <family val="2"/>
          </rPr>
          <t xml:space="preserve">
AR pg 135</t>
        </r>
      </text>
    </comment>
    <comment ref="CG103" authorId="0" shapeId="0" xr:uid="{F27AE856-6927-47B9-BBB6-7B10F47FA712}">
      <text>
        <r>
          <rPr>
            <b/>
            <sz val="9"/>
            <color indexed="81"/>
            <rFont val="Tahoma"/>
            <family val="2"/>
          </rPr>
          <t>Author:</t>
        </r>
        <r>
          <rPr>
            <sz val="9"/>
            <color indexed="81"/>
            <rFont val="Tahoma"/>
            <family val="2"/>
          </rPr>
          <t xml:space="preserve">
AR pg 103</t>
        </r>
      </text>
    </comment>
    <comment ref="CH103" authorId="0" shapeId="0" xr:uid="{93F9FB09-7A8F-46C2-B868-9C1CDA6E795E}">
      <text>
        <r>
          <rPr>
            <b/>
            <sz val="9"/>
            <color indexed="81"/>
            <rFont val="Tahoma"/>
            <family val="2"/>
          </rPr>
          <t>Author:</t>
        </r>
        <r>
          <rPr>
            <sz val="9"/>
            <color indexed="81"/>
            <rFont val="Tahoma"/>
            <family val="2"/>
          </rPr>
          <t xml:space="preserve">
has rules for IPT AR 38</t>
        </r>
      </text>
    </comment>
    <comment ref="CI103" authorId="0" shapeId="0" xr:uid="{F15C7D4D-78CA-47DE-9175-050E14F0497B}">
      <text>
        <r>
          <rPr>
            <b/>
            <sz val="9"/>
            <color indexed="81"/>
            <rFont val="Tahoma"/>
            <family val="2"/>
          </rPr>
          <t>Author:</t>
        </r>
        <r>
          <rPr>
            <sz val="9"/>
            <color indexed="81"/>
            <rFont val="Tahoma"/>
            <family val="2"/>
          </rPr>
          <t xml:space="preserve">
AR pg 87</t>
        </r>
      </text>
    </comment>
    <comment ref="CJ103" authorId="0" shapeId="0" xr:uid="{22CBE26F-6E5F-4892-9C86-AB17D721F083}">
      <text>
        <r>
          <rPr>
            <b/>
            <sz val="9"/>
            <color indexed="81"/>
            <rFont val="Tahoma"/>
            <family val="2"/>
          </rPr>
          <t>Author:</t>
        </r>
        <r>
          <rPr>
            <sz val="9"/>
            <color indexed="81"/>
            <rFont val="Tahoma"/>
            <family val="2"/>
          </rPr>
          <t xml:space="preserve">
ar 60</t>
        </r>
      </text>
    </comment>
    <comment ref="CK103" authorId="0" shapeId="0" xr:uid="{F31945E6-0A0F-4369-8967-232AA5877F8B}">
      <text>
        <r>
          <rPr>
            <b/>
            <sz val="9"/>
            <color indexed="81"/>
            <rFont val="Tahoma"/>
            <family val="2"/>
          </rPr>
          <t>Author:</t>
        </r>
        <r>
          <rPr>
            <sz val="9"/>
            <color indexed="81"/>
            <rFont val="Tahoma"/>
            <family val="2"/>
          </rPr>
          <t xml:space="preserve">
AR,77</t>
        </r>
      </text>
    </comment>
    <comment ref="CL103" authorId="0" shapeId="0" xr:uid="{86D75DD9-C5EA-42E8-AEAE-EFBB8CEDAC6C}">
      <text>
        <r>
          <rPr>
            <b/>
            <sz val="9"/>
            <color indexed="81"/>
            <rFont val="Tahoma"/>
            <family val="2"/>
          </rPr>
          <t>Author:</t>
        </r>
        <r>
          <rPr>
            <sz val="9"/>
            <color indexed="81"/>
            <rFont val="Tahoma"/>
            <family val="2"/>
          </rPr>
          <t xml:space="preserve">
ar 53</t>
        </r>
      </text>
    </comment>
    <comment ref="CM103" authorId="0" shapeId="0" xr:uid="{CE2C9334-D468-4704-AA50-58E635E12692}">
      <text>
        <r>
          <rPr>
            <b/>
            <sz val="9"/>
            <color indexed="81"/>
            <rFont val="Tahoma"/>
            <family val="2"/>
          </rPr>
          <t>Author:</t>
        </r>
        <r>
          <rPr>
            <sz val="9"/>
            <color indexed="81"/>
            <rFont val="Tahoma"/>
            <family val="2"/>
          </rPr>
          <t xml:space="preserve">
ar 69</t>
        </r>
      </text>
    </comment>
    <comment ref="CN103" authorId="0" shapeId="0" xr:uid="{CB7B5E92-B13E-4CEA-9861-06FF32686D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CO103" authorId="0" shapeId="0" xr:uid="{6A0D42D4-C442-4087-AB9E-0ED6F096FD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CP103" authorId="0" shapeId="0" xr:uid="{40966684-7EE6-4093-9366-B815EDAFE4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Q103" authorId="0" shapeId="0" xr:uid="{583A67BF-CA9D-43F0-981D-3A6D3A013F3B}">
      <text>
        <r>
          <rPr>
            <b/>
            <sz val="9"/>
            <color indexed="81"/>
            <rFont val="Tahoma"/>
            <family val="2"/>
          </rPr>
          <t>Author:</t>
        </r>
        <r>
          <rPr>
            <sz val="9"/>
            <color indexed="81"/>
            <rFont val="Tahoma"/>
            <family val="2"/>
          </rPr>
          <t xml:space="preserve">
only for IPTS</t>
        </r>
      </text>
    </comment>
    <comment ref="CR103" authorId="0" shapeId="0" xr:uid="{154EA95B-9397-46A4-BE86-FB550E378529}">
      <text>
        <r>
          <rPr>
            <b/>
            <sz val="9"/>
            <color indexed="81"/>
            <rFont val="Tahoma"/>
            <family val="2"/>
          </rPr>
          <t>Author:</t>
        </r>
        <r>
          <rPr>
            <sz val="9"/>
            <color indexed="81"/>
            <rFont val="Tahoma"/>
            <family val="2"/>
          </rPr>
          <t xml:space="preserve">
AR (pdf), p. 28</t>
        </r>
      </text>
    </comment>
    <comment ref="CS103" authorId="0" shapeId="0" xr:uid="{18C2D92B-019B-4DEE-9AA3-F5DDC38C99AD}">
      <text>
        <r>
          <rPr>
            <b/>
            <sz val="9"/>
            <color indexed="81"/>
            <rFont val="Tahoma"/>
            <family val="2"/>
          </rPr>
          <t>Author:</t>
        </r>
        <r>
          <rPr>
            <sz val="9"/>
            <color indexed="81"/>
            <rFont val="Tahoma"/>
            <family val="2"/>
          </rPr>
          <t xml:space="preserve">
AR, p. 69</t>
        </r>
      </text>
    </comment>
    <comment ref="CT103" authorId="0" shapeId="0" xr:uid="{35DB36FD-F645-430F-901F-3558200430B5}">
      <text>
        <r>
          <rPr>
            <b/>
            <sz val="9"/>
            <color indexed="81"/>
            <rFont val="Tahoma"/>
            <family val="2"/>
          </rPr>
          <t>Author:</t>
        </r>
        <r>
          <rPr>
            <sz val="9"/>
            <color indexed="81"/>
            <rFont val="Tahoma"/>
            <family val="2"/>
          </rPr>
          <t xml:space="preserve">
AR pg.108</t>
        </r>
      </text>
    </comment>
    <comment ref="CU103" authorId="0" shapeId="0" xr:uid="{BE1DCD92-5BA2-43C2-81C7-B4C9DF4EED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 "The Company has established procedures to ensure that all transactions with interested persons are reported in a timely manner to the AC, and that the transactions are carried
out on normal commercial terms and will not be prejudicial to the interests of the Company and its minority shareholders.'</t>
        </r>
      </text>
    </comment>
    <comment ref="CW103" authorId="2" shapeId="0" xr:uid="{2136592E-2FC4-4DAC-97A7-6FD0C1141AA8}">
      <text>
        <r>
          <rPr>
            <b/>
            <sz val="9"/>
            <color indexed="81"/>
            <rFont val="Tahoma"/>
            <family val="2"/>
          </rPr>
          <t>hongw:</t>
        </r>
        <r>
          <rPr>
            <sz val="9"/>
            <color indexed="81"/>
            <rFont val="Tahoma"/>
            <family val="2"/>
          </rPr>
          <t xml:space="preserve">
AR, p29</t>
        </r>
      </text>
    </comment>
    <comment ref="CX103" authorId="0" shapeId="0" xr:uid="{EAC56AAF-C3B3-4BD2-8605-04CE2684CD5B}">
      <text>
        <r>
          <rPr>
            <b/>
            <sz val="9"/>
            <color indexed="81"/>
            <rFont val="Tahoma"/>
            <family val="2"/>
          </rPr>
          <t>Author:</t>
        </r>
        <r>
          <rPr>
            <sz val="9"/>
            <color indexed="81"/>
            <rFont val="Tahoma"/>
            <family val="2"/>
          </rPr>
          <t xml:space="preserve">
AR, pg 57, "The Company has established procedures to ensure that all transactions with interested persons are reported
to the ARMC and the transactions are carried out at arm’s length and under normal commercial terms."</t>
        </r>
      </text>
    </comment>
    <comment ref="CY103" authorId="0" shapeId="0" xr:uid="{E25D1887-2DD0-4126-A874-1B6160A99D6A}">
      <text>
        <r>
          <rPr>
            <b/>
            <sz val="9"/>
            <color indexed="81"/>
            <rFont val="Tahoma"/>
            <family val="2"/>
          </rPr>
          <t>Author:</t>
        </r>
        <r>
          <rPr>
            <sz val="9"/>
            <color indexed="81"/>
            <rFont val="Tahoma"/>
            <family val="2"/>
          </rPr>
          <t xml:space="preserve">
AR pg 284</t>
        </r>
      </text>
    </comment>
    <comment ref="CZ103" authorId="0" shapeId="0" xr:uid="{9A8FD270-4C5E-47DC-B700-EA83A13BD057}">
      <text>
        <r>
          <rPr>
            <b/>
            <sz val="9"/>
            <color indexed="81"/>
            <rFont val="Tahoma"/>
            <family val="2"/>
          </rPr>
          <t>Author:</t>
        </r>
        <r>
          <rPr>
            <sz val="9"/>
            <color indexed="81"/>
            <rFont val="Tahoma"/>
            <family val="2"/>
          </rPr>
          <t xml:space="preserve">
AR,97</t>
        </r>
      </text>
    </comment>
    <comment ref="DA103" authorId="0" shapeId="0" xr:uid="{CF8C2A34-301E-46DC-8587-A28FFDBD2A30}">
      <text>
        <r>
          <rPr>
            <b/>
            <sz val="9"/>
            <color indexed="81"/>
            <rFont val="Tahoma"/>
            <family val="2"/>
          </rPr>
          <t>Author:</t>
        </r>
        <r>
          <rPr>
            <sz val="9"/>
            <color indexed="81"/>
            <rFont val="Tahoma"/>
            <family val="2"/>
          </rPr>
          <t xml:space="preserve">
AR,75</t>
        </r>
      </text>
    </comment>
    <comment ref="DB103" authorId="0" shapeId="0" xr:uid="{F21B6948-F134-4BBC-B762-DCA56ABCB2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DC103" authorId="0" shapeId="0" xr:uid="{89E02B4E-1796-400E-ACD0-80A013789514}">
      <text>
        <r>
          <rPr>
            <b/>
            <sz val="9"/>
            <color indexed="81"/>
            <rFont val="Tahoma"/>
            <family val="2"/>
          </rPr>
          <t>Author:</t>
        </r>
        <r>
          <rPr>
            <sz val="9"/>
            <color indexed="81"/>
            <rFont val="Tahoma"/>
            <family val="2"/>
          </rPr>
          <t xml:space="preserve">
AR, p. 103
Not disclosed</t>
        </r>
      </text>
    </comment>
    <comment ref="DD103" authorId="0" shapeId="0" xr:uid="{8C012F05-098A-49F1-97AF-748544B5B237}">
      <text>
        <r>
          <rPr>
            <b/>
            <sz val="9"/>
            <color indexed="81"/>
            <rFont val="Tahoma"/>
            <family val="2"/>
          </rPr>
          <t>Author:</t>
        </r>
        <r>
          <rPr>
            <sz val="9"/>
            <color indexed="81"/>
            <rFont val="Tahoma"/>
            <family val="2"/>
          </rPr>
          <t xml:space="preserve">
AR, p. 69</t>
        </r>
      </text>
    </comment>
    <comment ref="DE103" authorId="0" shapeId="0" xr:uid="{D7891562-F780-497E-8DB3-BD4D4FC7EF62}">
      <text>
        <r>
          <rPr>
            <b/>
            <sz val="9"/>
            <color indexed="81"/>
            <rFont val="Tahoma"/>
            <family val="2"/>
          </rPr>
          <t>Author:</t>
        </r>
        <r>
          <rPr>
            <sz val="9"/>
            <color indexed="81"/>
            <rFont val="Tahoma"/>
            <family val="2"/>
          </rPr>
          <t xml:space="preserve">
AR,43</t>
        </r>
      </text>
    </comment>
    <comment ref="DF103" authorId="0" shapeId="0" xr:uid="{70C49E89-F265-41A0-B84C-57DA20439A80}">
      <text>
        <r>
          <rPr>
            <b/>
            <sz val="9"/>
            <color indexed="81"/>
            <rFont val="Tahoma"/>
            <family val="2"/>
          </rPr>
          <t>Author:</t>
        </r>
        <r>
          <rPr>
            <sz val="9"/>
            <color indexed="81"/>
            <rFont val="Tahoma"/>
            <family val="2"/>
          </rPr>
          <t xml:space="preserve">
AR pg 193</t>
        </r>
      </text>
    </comment>
    <comment ref="DG103" authorId="0" shapeId="0" xr:uid="{C7119BB4-C9B9-47B2-9232-47100FB7FD3D}">
      <text>
        <r>
          <rPr>
            <b/>
            <sz val="9"/>
            <color indexed="81"/>
            <rFont val="Tahoma"/>
            <family val="2"/>
          </rPr>
          <t>Author:</t>
        </r>
        <r>
          <rPr>
            <sz val="9"/>
            <color indexed="81"/>
            <rFont val="Tahoma"/>
            <family val="2"/>
          </rPr>
          <t xml:space="preserve">
AR, p. 40
However, there is shareholder's mandate for IPT</t>
        </r>
      </text>
    </comment>
    <comment ref="DH103" authorId="0" shapeId="0" xr:uid="{5544C9A9-557E-4872-B1DF-2DF7EC1D1A42}">
      <text>
        <r>
          <rPr>
            <b/>
            <sz val="9"/>
            <color indexed="81"/>
            <rFont val="Tahoma"/>
            <family val="2"/>
          </rPr>
          <t>Author:</t>
        </r>
        <r>
          <rPr>
            <sz val="9"/>
            <color indexed="81"/>
            <rFont val="Tahoma"/>
            <family val="2"/>
          </rPr>
          <t xml:space="preserve">
AR pg 30-31</t>
        </r>
      </text>
    </comment>
    <comment ref="DI103" authorId="0" shapeId="0" xr:uid="{429731EB-1D91-4A8A-8404-244826E8BC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K103" authorId="0" shapeId="0" xr:uid="{26C3648A-3AA0-42F9-AEA2-841A3DB81450}">
      <text>
        <r>
          <rPr>
            <b/>
            <sz val="9"/>
            <color indexed="81"/>
            <rFont val="Tahoma"/>
            <family val="2"/>
          </rPr>
          <t>Author:</t>
        </r>
        <r>
          <rPr>
            <sz val="9"/>
            <color indexed="81"/>
            <rFont val="Tahoma"/>
            <family val="2"/>
          </rPr>
          <t xml:space="preserve">
IPT Mandate</t>
        </r>
      </text>
    </comment>
    <comment ref="DL103" authorId="0" shapeId="0" xr:uid="{8CB996A0-07F8-4136-B079-7BFF65C668A3}">
      <text>
        <r>
          <rPr>
            <b/>
            <sz val="9"/>
            <color indexed="81"/>
            <rFont val="Tahoma"/>
            <family val="2"/>
          </rPr>
          <t>Author:</t>
        </r>
        <r>
          <rPr>
            <sz val="9"/>
            <color indexed="81"/>
            <rFont val="Tahoma"/>
            <family val="2"/>
          </rPr>
          <t xml:space="preserve">
AR pg 203</t>
        </r>
      </text>
    </comment>
    <comment ref="DM103" authorId="0" shapeId="0" xr:uid="{9082928C-3D66-4212-B15B-F4ECF212FBB4}">
      <text>
        <r>
          <rPr>
            <b/>
            <sz val="9"/>
            <color indexed="81"/>
            <rFont val="Tahoma"/>
            <family val="2"/>
          </rPr>
          <t>Author:</t>
        </r>
        <r>
          <rPr>
            <sz val="9"/>
            <color indexed="81"/>
            <rFont val="Tahoma"/>
            <family val="2"/>
          </rPr>
          <t xml:space="preserve">
AR, p. 43</t>
        </r>
      </text>
    </comment>
    <comment ref="DO103" authorId="0" shapeId="0" xr:uid="{FB1C1A9F-9E31-4185-993A-4F1C5117C2BE}">
      <text>
        <r>
          <rPr>
            <b/>
            <sz val="9"/>
            <color indexed="81"/>
            <rFont val="Tahoma"/>
            <family val="2"/>
          </rPr>
          <t>Author:</t>
        </r>
        <r>
          <rPr>
            <sz val="9"/>
            <color indexed="81"/>
            <rFont val="Tahoma"/>
            <family val="2"/>
          </rPr>
          <t xml:space="preserve">
AR p. 158, Significant related party transactions</t>
        </r>
      </text>
    </comment>
    <comment ref="DP103" authorId="0" shapeId="0" xr:uid="{9AF5CE8D-CEFE-4A4E-ADCA-B94B6D42309A}">
      <text>
        <r>
          <rPr>
            <b/>
            <sz val="9"/>
            <color indexed="81"/>
            <rFont val="Tahoma"/>
            <family val="2"/>
          </rPr>
          <t>Author:</t>
        </r>
        <r>
          <rPr>
            <sz val="9"/>
            <color indexed="81"/>
            <rFont val="Tahoma"/>
            <family val="2"/>
          </rPr>
          <t xml:space="preserve">
AR, p. 82</t>
        </r>
      </text>
    </comment>
    <comment ref="DQ103" authorId="0" shapeId="0" xr:uid="{FC13C100-6E1E-4B59-B6EC-709DFA6B1D0B}">
      <text>
        <r>
          <rPr>
            <b/>
            <sz val="9"/>
            <color indexed="81"/>
            <rFont val="Tahoma"/>
            <family val="2"/>
          </rPr>
          <t>Author:</t>
        </r>
        <r>
          <rPr>
            <sz val="9"/>
            <color indexed="81"/>
            <rFont val="Tahoma"/>
            <family val="2"/>
          </rPr>
          <t xml:space="preserve">
AR p. 27-28, Related Party Transactions and Interested and
Person Transactions</t>
        </r>
      </text>
    </comment>
    <comment ref="DR103" authorId="0" shapeId="0" xr:uid="{A5B71E30-9546-4D68-B158-C9C6D135A26F}">
      <text>
        <r>
          <rPr>
            <b/>
            <sz val="9"/>
            <color indexed="81"/>
            <rFont val="Tahoma"/>
            <family val="2"/>
          </rPr>
          <t>Author:</t>
        </r>
        <r>
          <rPr>
            <sz val="9"/>
            <color indexed="81"/>
            <rFont val="Tahoma"/>
            <family val="2"/>
          </rPr>
          <t xml:space="preserve">
AR, p.61: "Interested person transactions are to be undertaken at arm’s length and on normal commercial
terms"</t>
        </r>
      </text>
    </comment>
    <comment ref="DS103" authorId="0" shapeId="0" xr:uid="{2B6A3E84-F393-409D-9270-E99C9D376F14}">
      <text>
        <r>
          <rPr>
            <b/>
            <sz val="9"/>
            <color indexed="81"/>
            <rFont val="Tahoma"/>
            <family val="2"/>
          </rPr>
          <t>Author:</t>
        </r>
        <r>
          <rPr>
            <sz val="9"/>
            <color indexed="81"/>
            <rFont val="Tahoma"/>
            <family val="2"/>
          </rPr>
          <t xml:space="preserve">
AR p. 89, The Company has established procedures to ensure that all intended transactions with interested persons
are reported in a timely manner to the Audit Committee for review that the transactions will be carried out in
a way that is fair and at arms’ length on normal commercial terms and will not be prejudicial to the interests
of the Company and its shareholders</t>
        </r>
      </text>
    </comment>
    <comment ref="DT103" authorId="1" shapeId="0" xr:uid="{EA4E7537-8369-4367-99E7-1B2CC55EA68F}">
      <text>
        <r>
          <rPr>
            <b/>
            <sz val="9"/>
            <color indexed="81"/>
            <rFont val="Tahoma"/>
            <family val="2"/>
          </rPr>
          <t>admin:</t>
        </r>
        <r>
          <rPr>
            <sz val="9"/>
            <color indexed="81"/>
            <rFont val="Tahoma"/>
            <family val="2"/>
          </rPr>
          <t xml:space="preserve">
AR pg 30</t>
        </r>
      </text>
    </comment>
    <comment ref="DU103" authorId="0" shapeId="0" xr:uid="{DAD05FDE-C053-4E74-903B-398F38FB7475}">
      <text>
        <r>
          <rPr>
            <b/>
            <sz val="9"/>
            <color indexed="81"/>
            <rFont val="Tahoma"/>
            <family val="2"/>
          </rPr>
          <t>Author:</t>
        </r>
        <r>
          <rPr>
            <sz val="9"/>
            <color indexed="81"/>
            <rFont val="Tahoma"/>
            <family val="2"/>
          </rPr>
          <t xml:space="preserve">
AR pg.114</t>
        </r>
      </text>
    </comment>
    <comment ref="DV103" authorId="0" shapeId="0" xr:uid="{8DE1DB00-7B13-4443-903A-CE2DFA354C74}">
      <text>
        <r>
          <rPr>
            <b/>
            <sz val="9"/>
            <color indexed="81"/>
            <rFont val="Tahoma"/>
            <family val="2"/>
          </rPr>
          <t>Author:</t>
        </r>
        <r>
          <rPr>
            <sz val="9"/>
            <color indexed="81"/>
            <rFont val="Tahoma"/>
            <family val="2"/>
          </rPr>
          <t xml:space="preserve">
AR pg.55</t>
        </r>
      </text>
    </comment>
    <comment ref="DW103" authorId="0" shapeId="0" xr:uid="{AC5DB142-ACA1-47BA-BBB0-0348360334EF}">
      <text>
        <r>
          <rPr>
            <b/>
            <sz val="9"/>
            <color indexed="81"/>
            <rFont val="Tahoma"/>
            <family val="2"/>
          </rPr>
          <t>Author:</t>
        </r>
        <r>
          <rPr>
            <sz val="9"/>
            <color indexed="81"/>
            <rFont val="Tahoma"/>
            <family val="2"/>
          </rPr>
          <t xml:space="preserve">
AR, p72</t>
        </r>
      </text>
    </comment>
    <comment ref="DX103" authorId="0" shapeId="0" xr:uid="{9ABC6270-4F2F-49AE-AB84-852395EAE3C4}">
      <text>
        <r>
          <rPr>
            <b/>
            <sz val="9"/>
            <color indexed="81"/>
            <rFont val="Tahoma"/>
            <family val="2"/>
          </rPr>
          <t>Author:</t>
        </r>
        <r>
          <rPr>
            <sz val="9"/>
            <color indexed="81"/>
            <rFont val="Tahoma"/>
            <family val="2"/>
          </rPr>
          <t xml:space="preserve">
AR pg.107</t>
        </r>
      </text>
    </comment>
    <comment ref="DY103" authorId="0" shapeId="0" xr:uid="{461E0B6B-EB08-405C-A84F-5069453D5E53}">
      <text>
        <r>
          <rPr>
            <b/>
            <sz val="9"/>
            <color indexed="81"/>
            <rFont val="Tahoma"/>
            <family val="2"/>
          </rPr>
          <t>Author:</t>
        </r>
        <r>
          <rPr>
            <sz val="9"/>
            <color indexed="81"/>
            <rFont val="Tahoma"/>
            <family val="2"/>
          </rPr>
          <t xml:space="preserve">
no iindication. Only indication that IPT are conducted at arms length</t>
        </r>
      </text>
    </comment>
    <comment ref="EA103" authorId="0" shapeId="0" xr:uid="{39DF5205-DCE4-4ED6-B181-24FB553FF200}">
      <text>
        <r>
          <rPr>
            <b/>
            <sz val="9"/>
            <color indexed="81"/>
            <rFont val="Tahoma"/>
            <family val="2"/>
          </rPr>
          <t>Author:</t>
        </r>
        <r>
          <rPr>
            <sz val="9"/>
            <color indexed="81"/>
            <rFont val="Tahoma"/>
            <family val="2"/>
          </rPr>
          <t xml:space="preserve">
ONLY INTERESTED P AR 44</t>
        </r>
      </text>
    </comment>
    <comment ref="EB103" authorId="0" shapeId="0" xr:uid="{41508829-23A6-47B6-991F-B8B21C2EAB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EC103" authorId="0" shapeId="0" xr:uid="{171DC0F2-8B56-4B1B-8F75-350CF7A357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ED103" authorId="0" shapeId="0" xr:uid="{9C312044-D93A-4FED-9F69-9C131452411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E104" authorId="0" shapeId="0" xr:uid="{09106C3F-D906-49BA-AD99-6D96DFFD3E3E}">
      <text>
        <r>
          <rPr>
            <b/>
            <sz val="9"/>
            <color indexed="81"/>
            <rFont val="Tahoma"/>
            <family val="2"/>
          </rPr>
          <t>Author:</t>
        </r>
        <r>
          <rPr>
            <sz val="9"/>
            <color indexed="81"/>
            <rFont val="Tahoma"/>
            <family val="2"/>
          </rPr>
          <t xml:space="preserve">
AR pg.98</t>
        </r>
      </text>
    </comment>
    <comment ref="F104" authorId="0" shapeId="0" xr:uid="{9F7F552B-02C2-46E3-9C53-B27B25170D85}">
      <text>
        <r>
          <rPr>
            <b/>
            <sz val="9"/>
            <color indexed="81"/>
            <rFont val="Tahoma"/>
            <family val="2"/>
          </rPr>
          <t>Author:</t>
        </r>
        <r>
          <rPr>
            <sz val="9"/>
            <color indexed="81"/>
            <rFont val="Tahoma"/>
            <family val="2"/>
          </rPr>
          <t xml:space="preserve">
AR pg.139</t>
        </r>
      </text>
    </comment>
    <comment ref="G104" authorId="0" shapeId="0" xr:uid="{8F8F2A34-CAFE-46F6-A7BC-EEA3F36C6FAA}">
      <text>
        <r>
          <rPr>
            <b/>
            <sz val="9"/>
            <color indexed="81"/>
            <rFont val="Tahoma"/>
            <family val="2"/>
          </rPr>
          <t>Author:</t>
        </r>
        <r>
          <rPr>
            <sz val="9"/>
            <color indexed="81"/>
            <rFont val="Tahoma"/>
            <family val="2"/>
          </rPr>
          <t xml:space="preserve">
AR pg.119</t>
        </r>
      </text>
    </comment>
    <comment ref="I104" authorId="0" shapeId="0" xr:uid="{75694C31-FD8D-4541-81A5-40326E9CB4B8}">
      <text>
        <r>
          <rPr>
            <b/>
            <sz val="9"/>
            <color indexed="81"/>
            <rFont val="Tahoma"/>
            <family val="2"/>
          </rPr>
          <t>Author:</t>
        </r>
        <r>
          <rPr>
            <sz val="9"/>
            <color indexed="81"/>
            <rFont val="Tahoma"/>
            <family val="2"/>
          </rPr>
          <t xml:space="preserve">
AR pg.143</t>
        </r>
      </text>
    </comment>
    <comment ref="J104" authorId="0" shapeId="0" xr:uid="{7FDD01C9-068E-4A0C-9068-7C0388DEB555}">
      <text>
        <r>
          <rPr>
            <b/>
            <sz val="9"/>
            <color indexed="81"/>
            <rFont val="Tahoma"/>
            <family val="2"/>
          </rPr>
          <t>Author:</t>
        </r>
        <r>
          <rPr>
            <sz val="9"/>
            <color indexed="81"/>
            <rFont val="Tahoma"/>
            <family val="2"/>
          </rPr>
          <t xml:space="preserve">
AR pg.129</t>
        </r>
      </text>
    </comment>
    <comment ref="K104" authorId="0" shapeId="0" xr:uid="{C72E736F-172A-4FB6-944F-C691C52E050A}">
      <text>
        <r>
          <rPr>
            <b/>
            <sz val="9"/>
            <color indexed="81"/>
            <rFont val="Tahoma"/>
            <family val="2"/>
          </rPr>
          <t>Author:</t>
        </r>
        <r>
          <rPr>
            <sz val="9"/>
            <color indexed="81"/>
            <rFont val="Tahoma"/>
            <family val="2"/>
          </rPr>
          <t xml:space="preserve">
AR pg.90</t>
        </r>
      </text>
    </comment>
    <comment ref="M104" authorId="0" shapeId="0" xr:uid="{2C9B47C1-7CD7-4C52-86BF-4503FD38769E}">
      <text>
        <r>
          <rPr>
            <b/>
            <sz val="9"/>
            <color indexed="81"/>
            <rFont val="Tahoma"/>
            <family val="2"/>
          </rPr>
          <t>Author:</t>
        </r>
        <r>
          <rPr>
            <sz val="9"/>
            <color indexed="81"/>
            <rFont val="Tahoma"/>
            <family val="2"/>
          </rPr>
          <t xml:space="preserve">
AR pg.259</t>
        </r>
      </text>
    </comment>
    <comment ref="R104" authorId="0" shapeId="0" xr:uid="{81003195-9890-4A68-B5E0-731A90514D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p.172</t>
        </r>
      </text>
    </comment>
    <comment ref="U104" authorId="0" shapeId="0" xr:uid="{1B1BAF75-563A-40C4-9D13-D71D01123A91}">
      <text>
        <r>
          <rPr>
            <b/>
            <sz val="9"/>
            <color indexed="81"/>
            <rFont val="Tahoma"/>
            <family val="2"/>
          </rPr>
          <t>Author:</t>
        </r>
        <r>
          <rPr>
            <sz val="9"/>
            <color indexed="81"/>
            <rFont val="Tahoma"/>
            <family val="2"/>
          </rPr>
          <t xml:space="preserve">
AR pg 206</t>
        </r>
      </text>
    </comment>
    <comment ref="V104" authorId="0" shapeId="0" xr:uid="{3A1DAB54-3A6A-4CD6-94EC-C606F27EF47E}">
      <text>
        <r>
          <rPr>
            <b/>
            <sz val="9"/>
            <color indexed="81"/>
            <rFont val="Tahoma"/>
            <family val="2"/>
          </rPr>
          <t>Author:</t>
        </r>
        <r>
          <rPr>
            <sz val="9"/>
            <color indexed="81"/>
            <rFont val="Tahoma"/>
            <family val="2"/>
          </rPr>
          <t xml:space="preserve">
AR pg 179</t>
        </r>
      </text>
    </comment>
    <comment ref="W104" authorId="0" shapeId="0" xr:uid="{54218F15-C67E-4411-81C3-3B1CCDF964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P.141</t>
        </r>
      </text>
    </comment>
    <comment ref="X104" authorId="0" shapeId="0" xr:uid="{D0F6AE6B-7AE2-4FD8-BB1F-B50B1FE6F4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Y104" authorId="0" shapeId="0" xr:uid="{93622554-5BA7-4490-9A83-D9798691F190}">
      <text>
        <r>
          <rPr>
            <b/>
            <sz val="9"/>
            <color indexed="81"/>
            <rFont val="Tahoma"/>
            <family val="2"/>
          </rPr>
          <t>Author:</t>
        </r>
        <r>
          <rPr>
            <sz val="9"/>
            <color indexed="81"/>
            <rFont val="Tahoma"/>
            <family val="2"/>
          </rPr>
          <t xml:space="preserve">
AR p. 154, </t>
        </r>
      </text>
    </comment>
    <comment ref="AB104" authorId="0" shapeId="0" xr:uid="{EA43C74C-8BE9-4E18-BDC6-20DF46632B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AC104" authorId="0" shapeId="0" xr:uid="{103BCDBD-7F3E-4490-B21E-C311BCD9EC7E}">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p.139;
</t>
        </r>
      </text>
    </comment>
    <comment ref="AD104" authorId="0" shapeId="0" xr:uid="{5D59858A-53B2-4652-AD4D-A00933E288E7}">
      <text>
        <r>
          <rPr>
            <b/>
            <sz val="9"/>
            <color indexed="81"/>
            <rFont val="Tahoma"/>
            <family val="2"/>
          </rPr>
          <t>Author:</t>
        </r>
        <r>
          <rPr>
            <sz val="9"/>
            <color indexed="81"/>
            <rFont val="Tahoma"/>
            <family val="2"/>
          </rPr>
          <t xml:space="preserve">
AR p. 104, TOP 20 SHAREHOLDERS</t>
        </r>
      </text>
    </comment>
    <comment ref="AE104" authorId="0" shapeId="0" xr:uid="{BD599468-0F65-4A15-8809-E0A31FAFD1DF}">
      <text>
        <r>
          <rPr>
            <b/>
            <sz val="9"/>
            <color indexed="81"/>
            <rFont val="Tahoma"/>
            <family val="2"/>
          </rPr>
          <t>Author:</t>
        </r>
        <r>
          <rPr>
            <sz val="9"/>
            <color indexed="81"/>
            <rFont val="Tahoma"/>
            <family val="2"/>
          </rPr>
          <t xml:space="preserve">
AR pg.204</t>
        </r>
      </text>
    </comment>
    <comment ref="AG104" authorId="0" shapeId="0" xr:uid="{14CB9257-5AEC-42CA-A256-547C9B8D92EC}">
      <text>
        <r>
          <rPr>
            <b/>
            <sz val="9"/>
            <color indexed="81"/>
            <rFont val="Tahoma"/>
            <family val="2"/>
          </rPr>
          <t>Author:</t>
        </r>
        <r>
          <rPr>
            <sz val="9"/>
            <color indexed="81"/>
            <rFont val="Tahoma"/>
            <family val="2"/>
          </rPr>
          <t xml:space="preserve">
AR pg.112</t>
        </r>
      </text>
    </comment>
    <comment ref="AH104" authorId="0" shapeId="0" xr:uid="{7ACAA00E-0AC1-4AEC-B65A-C8B6F1C6190A}">
      <text>
        <r>
          <rPr>
            <b/>
            <sz val="9"/>
            <color indexed="81"/>
            <rFont val="Tahoma"/>
            <family val="2"/>
          </rPr>
          <t>Author:</t>
        </r>
        <r>
          <rPr>
            <sz val="9"/>
            <color indexed="81"/>
            <rFont val="Tahoma"/>
            <family val="2"/>
          </rPr>
          <t xml:space="preserve">
AR pg.128</t>
        </r>
      </text>
    </comment>
    <comment ref="AJ104" authorId="0" shapeId="0" xr:uid="{035F6281-69F5-4BEB-B51E-93B6CA6573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P.120</t>
        </r>
      </text>
    </comment>
    <comment ref="AK104" authorId="0" shapeId="0" xr:uid="{64AEBDF9-CA28-4118-B763-13F604E91E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P.190</t>
        </r>
      </text>
    </comment>
    <comment ref="AM104" authorId="2" shapeId="0" xr:uid="{FCADB0FA-948F-4B25-B618-B22508E5C21F}">
      <text>
        <r>
          <rPr>
            <b/>
            <sz val="9"/>
            <color indexed="81"/>
            <rFont val="Tahoma"/>
            <family val="2"/>
          </rPr>
          <t>hongw:</t>
        </r>
        <r>
          <rPr>
            <sz val="9"/>
            <color indexed="81"/>
            <rFont val="Tahoma"/>
            <family val="2"/>
          </rPr>
          <t xml:space="preserve">
AR, p185</t>
        </r>
      </text>
    </comment>
    <comment ref="AN104" authorId="0" shapeId="0" xr:uid="{7A194D3F-BB3E-4379-B039-ADBB847B3610}">
      <text>
        <r>
          <rPr>
            <b/>
            <sz val="9"/>
            <color indexed="81"/>
            <rFont val="Tahoma"/>
            <family val="2"/>
          </rPr>
          <t>Author:</t>
        </r>
        <r>
          <rPr>
            <sz val="9"/>
            <color indexed="81"/>
            <rFont val="Tahoma"/>
            <family val="2"/>
          </rPr>
          <t xml:space="preserve">
AR, p168</t>
        </r>
      </text>
    </comment>
    <comment ref="AO104" authorId="0" shapeId="0" xr:uid="{7921645D-56DC-4C34-BE75-B6256ACB8EE1}">
      <text>
        <r>
          <rPr>
            <b/>
            <sz val="9"/>
            <color indexed="81"/>
            <rFont val="Tahoma"/>
            <family val="2"/>
          </rPr>
          <t>Author:</t>
        </r>
        <r>
          <rPr>
            <sz val="9"/>
            <color indexed="81"/>
            <rFont val="Tahoma"/>
            <family val="2"/>
          </rPr>
          <t xml:space="preserve">
AR, pg 141</t>
        </r>
      </text>
    </comment>
    <comment ref="AP104" authorId="3" shapeId="0" xr:uid="{CAEA0948-4CF7-4CF4-8AEA-1AEC74061B9D}">
      <text>
        <r>
          <rPr>
            <b/>
            <sz val="9"/>
            <color indexed="81"/>
            <rFont val="Tahoma"/>
            <family val="2"/>
          </rPr>
          <t>Jun Hui:</t>
        </r>
        <r>
          <rPr>
            <sz val="9"/>
            <color indexed="81"/>
            <rFont val="Tahoma"/>
            <family val="2"/>
          </rPr>
          <t xml:space="preserve">
AR,112-113</t>
        </r>
      </text>
    </comment>
    <comment ref="AQ104" authorId="0" shapeId="0" xr:uid="{189866F9-1271-439A-BEB5-DF1E1DE9108A}">
      <text>
        <r>
          <rPr>
            <b/>
            <sz val="9"/>
            <color indexed="81"/>
            <rFont val="Tahoma"/>
            <family val="2"/>
          </rPr>
          <t>Author:</t>
        </r>
        <r>
          <rPr>
            <sz val="9"/>
            <color indexed="81"/>
            <rFont val="Tahoma"/>
            <family val="2"/>
          </rPr>
          <t xml:space="preserve">
AR, p. 156 - 157
Ownership = 8.13%</t>
        </r>
      </text>
    </comment>
    <comment ref="AR104" authorId="0" shapeId="0" xr:uid="{A6549614-3EDD-43EB-A53D-36380880621C}">
      <text>
        <r>
          <rPr>
            <b/>
            <sz val="9"/>
            <color indexed="81"/>
            <rFont val="Tahoma"/>
            <family val="2"/>
          </rPr>
          <t>Author:</t>
        </r>
        <r>
          <rPr>
            <sz val="9"/>
            <color indexed="81"/>
            <rFont val="Tahoma"/>
            <family val="2"/>
          </rPr>
          <t xml:space="preserve">
AR,97-98</t>
        </r>
      </text>
    </comment>
    <comment ref="AS104" authorId="0" shapeId="0" xr:uid="{AAEDDA3D-5A14-4AF0-A2F7-6B3B5B1709FC}">
      <text>
        <r>
          <rPr>
            <b/>
            <sz val="9"/>
            <color indexed="81"/>
            <rFont val="Tahoma"/>
            <family val="2"/>
          </rPr>
          <t>Author:</t>
        </r>
        <r>
          <rPr>
            <sz val="9"/>
            <color indexed="81"/>
            <rFont val="Tahoma"/>
            <family val="2"/>
          </rPr>
          <t xml:space="preserve">
AR, pg 132</t>
        </r>
      </text>
    </comment>
    <comment ref="AT104" authorId="0" shapeId="0" xr:uid="{58CDA4A6-3D2C-4F1B-8204-23068DA929D6}">
      <text>
        <r>
          <rPr>
            <b/>
            <sz val="9"/>
            <color indexed="81"/>
            <rFont val="Tahoma"/>
            <family val="2"/>
          </rPr>
          <t>Author:</t>
        </r>
        <r>
          <rPr>
            <sz val="9"/>
            <color indexed="81"/>
            <rFont val="Tahoma"/>
            <family val="2"/>
          </rPr>
          <t xml:space="preserve">
AR, governance report, pg 45</t>
        </r>
      </text>
    </comment>
    <comment ref="AU104" authorId="0" shapeId="0" xr:uid="{039EA5B7-5A06-4374-82CC-15B25E0622D3}">
      <text>
        <r>
          <rPr>
            <b/>
            <sz val="9"/>
            <color indexed="81"/>
            <rFont val="Tahoma"/>
            <family val="2"/>
          </rPr>
          <t>Author:</t>
        </r>
        <r>
          <rPr>
            <sz val="9"/>
            <color indexed="81"/>
            <rFont val="Tahoma"/>
            <family val="2"/>
          </rPr>
          <t xml:space="preserve">
AR, 54, 137</t>
        </r>
      </text>
    </comment>
    <comment ref="AV104" authorId="0" shapeId="0" xr:uid="{FE824BC8-4D52-4C1F-8B98-6D37DFC88A7E}">
      <text>
        <r>
          <rPr>
            <b/>
            <sz val="9"/>
            <color indexed="81"/>
            <rFont val="Tahoma"/>
            <family val="2"/>
          </rPr>
          <t>Author:</t>
        </r>
        <r>
          <rPr>
            <sz val="9"/>
            <color indexed="81"/>
            <rFont val="Tahoma"/>
            <family val="2"/>
          </rPr>
          <t xml:space="preserve">
AR, 101</t>
        </r>
      </text>
    </comment>
    <comment ref="AW104" authorId="0" shapeId="0" xr:uid="{4C335601-A829-4D1E-9F98-BBB5F6F890EF}">
      <text>
        <r>
          <rPr>
            <b/>
            <sz val="9"/>
            <color indexed="81"/>
            <rFont val="Tahoma"/>
            <family val="2"/>
          </rPr>
          <t>Author:</t>
        </r>
        <r>
          <rPr>
            <sz val="9"/>
            <color indexed="81"/>
            <rFont val="Tahoma"/>
            <family val="2"/>
          </rPr>
          <t xml:space="preserve">
AR,134</t>
        </r>
      </text>
    </comment>
    <comment ref="AX104" authorId="0" shapeId="0" xr:uid="{00BFBD00-B4BA-4026-A010-9EB1C760381F}">
      <text>
        <r>
          <rPr>
            <b/>
            <sz val="9"/>
            <color indexed="81"/>
            <rFont val="Tahoma"/>
            <family val="2"/>
          </rPr>
          <t>Author:</t>
        </r>
        <r>
          <rPr>
            <sz val="9"/>
            <color indexed="81"/>
            <rFont val="Tahoma"/>
            <family val="2"/>
          </rPr>
          <t xml:space="preserve">
AR, 120-121</t>
        </r>
      </text>
    </comment>
    <comment ref="BB104" authorId="0" shapeId="0" xr:uid="{DE8850A3-E1F4-4B16-BB01-6C53A1BE13F1}">
      <text>
        <r>
          <rPr>
            <b/>
            <sz val="9"/>
            <color indexed="81"/>
            <rFont val="Tahoma"/>
            <family val="2"/>
          </rPr>
          <t>Author:</t>
        </r>
        <r>
          <rPr>
            <sz val="9"/>
            <color indexed="81"/>
            <rFont val="Tahoma"/>
            <family val="2"/>
          </rPr>
          <t xml:space="preserve">
AR, pg 118</t>
        </r>
      </text>
    </comment>
    <comment ref="BE104" authorId="0" shapeId="0" xr:uid="{ED841759-95EC-4A4F-B63C-EE4EFA0047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84</t>
        </r>
      </text>
    </comment>
    <comment ref="BF104" authorId="0" shapeId="0" xr:uid="{2E3F74DF-5799-41AF-A7D1-E34CF921C5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116</t>
        </r>
      </text>
    </comment>
    <comment ref="BG104" authorId="0" shapeId="0" xr:uid="{41930BE0-2690-4A70-885D-209AD6A6B6EC}">
      <text>
        <r>
          <rPr>
            <b/>
            <sz val="9"/>
            <color indexed="81"/>
            <rFont val="Tahoma"/>
            <family val="2"/>
          </rPr>
          <t>Author:</t>
        </r>
        <r>
          <rPr>
            <sz val="9"/>
            <color indexed="81"/>
            <rFont val="Tahoma"/>
            <family val="2"/>
          </rPr>
          <t xml:space="preserve">
AR p. 162, Twenty Largest Shareholders</t>
        </r>
      </text>
    </comment>
    <comment ref="BH104" authorId="0" shapeId="0" xr:uid="{9C6AD950-8E11-4CD0-8A34-40AC3F7E5E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p. 128, https://links.sgx.com/FileOpen/UG%20Healthcare_Annual%20Report%202020.ashx?App=Announcement&amp;FileID=634566</t>
        </r>
      </text>
    </comment>
    <comment ref="BI104" authorId="0" shapeId="0" xr:uid="{A4B2F8D1-C0A6-4C2D-9D7A-DB269F569459}">
      <text>
        <r>
          <rPr>
            <b/>
            <sz val="9"/>
            <color indexed="81"/>
            <rFont val="Tahoma"/>
            <family val="2"/>
          </rPr>
          <t>Author:</t>
        </r>
        <r>
          <rPr>
            <sz val="9"/>
            <color indexed="81"/>
            <rFont val="Tahoma"/>
            <family val="2"/>
          </rPr>
          <t xml:space="preserve">
AR p. 126, TOP TWENTY SHAREHOLDERS AS AT 19 MARCH 2021</t>
        </r>
      </text>
    </comment>
    <comment ref="BX104" authorId="0" shapeId="0" xr:uid="{0D350A31-2AB2-486F-9408-3AED1F0BF6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p.268</t>
        </r>
      </text>
    </comment>
    <comment ref="BY104" authorId="0" shapeId="0" xr:uid="{BCE78637-C41F-401E-ADF5-9C52FE4B0444}">
      <text>
        <r>
          <rPr>
            <b/>
            <sz val="9"/>
            <color indexed="81"/>
            <rFont val="Tahoma"/>
            <family val="2"/>
          </rPr>
          <t>Author:</t>
        </r>
        <r>
          <rPr>
            <sz val="9"/>
            <color indexed="81"/>
            <rFont val="Tahoma"/>
            <family val="2"/>
          </rPr>
          <t xml:space="preserve">
AR, p159</t>
        </r>
      </text>
    </comment>
    <comment ref="CB104" authorId="2" shapeId="0" xr:uid="{BBBACEF0-5FA4-4243-A80E-992EAF74EF50}">
      <text>
        <r>
          <rPr>
            <b/>
            <sz val="9"/>
            <color indexed="81"/>
            <rFont val="Tahoma"/>
            <family val="2"/>
          </rPr>
          <t>hongw:</t>
        </r>
        <r>
          <rPr>
            <sz val="9"/>
            <color indexed="81"/>
            <rFont val="Tahoma"/>
            <family val="2"/>
          </rPr>
          <t xml:space="preserve">
AR, p413</t>
        </r>
      </text>
    </comment>
    <comment ref="CC104" authorId="0" shapeId="0" xr:uid="{EC9B838D-973D-4C76-9BCF-81062B1F7C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P.119</t>
        </r>
      </text>
    </comment>
    <comment ref="CD104" authorId="0" shapeId="0" xr:uid="{55712D5D-27C5-498F-BBAC-29439E32E4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p.112</t>
        </r>
      </text>
    </comment>
    <comment ref="CE104" authorId="0" shapeId="0" xr:uid="{193DA040-5845-4C2D-803E-FADCB493EDA8}">
      <text>
        <r>
          <rPr>
            <b/>
            <sz val="9"/>
            <color indexed="81"/>
            <rFont val="Tahoma"/>
            <family val="2"/>
          </rPr>
          <t>Author:</t>
        </r>
        <r>
          <rPr>
            <sz val="9"/>
            <color indexed="81"/>
            <rFont val="Tahoma"/>
            <family val="2"/>
          </rPr>
          <t xml:space="preserve">
AR pg 133</t>
        </r>
      </text>
    </comment>
    <comment ref="CK104" authorId="0" shapeId="0" xr:uid="{C1B7F310-5870-42C2-A0F5-1668C595CCE6}">
      <text>
        <r>
          <rPr>
            <b/>
            <sz val="9"/>
            <color indexed="81"/>
            <rFont val="Tahoma"/>
            <family val="2"/>
          </rPr>
          <t>Author:</t>
        </r>
        <r>
          <rPr>
            <sz val="9"/>
            <color indexed="81"/>
            <rFont val="Tahoma"/>
            <family val="2"/>
          </rPr>
          <t xml:space="preserve">
AR,229</t>
        </r>
      </text>
    </comment>
    <comment ref="CN104" authorId="0" shapeId="0" xr:uid="{C26141FB-4160-4123-ACE6-0B31FD91DD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p.180</t>
        </r>
      </text>
    </comment>
    <comment ref="CO104" authorId="0" shapeId="0" xr:uid="{E45A3471-A324-4BF6-B56E-47588D0F56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p.199</t>
        </r>
      </text>
    </comment>
    <comment ref="CP104" authorId="0" shapeId="0" xr:uid="{E1F0049E-6FDA-4856-A127-B08E66B3ED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P.164</t>
        </r>
      </text>
    </comment>
    <comment ref="CR104" authorId="0" shapeId="0" xr:uid="{5A284C31-A120-4BC7-8C08-11414F0B42B7}">
      <text>
        <r>
          <rPr>
            <b/>
            <sz val="9"/>
            <color indexed="81"/>
            <rFont val="Tahoma"/>
            <family val="2"/>
          </rPr>
          <t>Author:</t>
        </r>
        <r>
          <rPr>
            <sz val="9"/>
            <color indexed="81"/>
            <rFont val="Tahoma"/>
            <family val="2"/>
          </rPr>
          <t xml:space="preserve">
AR (pdf), p. 120 - 121
3.45% + 0.94% + 0.53% + 0.43% = 5.35%</t>
        </r>
      </text>
    </comment>
    <comment ref="CS104" authorId="0" shapeId="0" xr:uid="{413CF62C-A32F-4959-B8B2-6154ACEDC657}">
      <text>
        <r>
          <rPr>
            <b/>
            <sz val="9"/>
            <color indexed="81"/>
            <rFont val="Tahoma"/>
            <family val="2"/>
          </rPr>
          <t>Author:</t>
        </r>
        <r>
          <rPr>
            <sz val="9"/>
            <color indexed="81"/>
            <rFont val="Tahoma"/>
            <family val="2"/>
          </rPr>
          <t xml:space="preserve">
AR, p. 156</t>
        </r>
      </text>
    </comment>
    <comment ref="CT104" authorId="0" shapeId="0" xr:uid="{DE9A9F21-8CDB-4CFE-A2D0-A3EE3F1FA141}">
      <text>
        <r>
          <rPr>
            <b/>
            <sz val="9"/>
            <color indexed="81"/>
            <rFont val="Tahoma"/>
            <family val="2"/>
          </rPr>
          <t>Author:</t>
        </r>
        <r>
          <rPr>
            <sz val="9"/>
            <color indexed="81"/>
            <rFont val="Tahoma"/>
            <family val="2"/>
          </rPr>
          <t xml:space="preserve">
AR pg.119</t>
        </r>
      </text>
    </comment>
    <comment ref="CW104" authorId="0" shapeId="0" xr:uid="{B48E1A4F-359C-4EC8-91CA-CE72DA3A49A6}">
      <text>
        <r>
          <rPr>
            <b/>
            <sz val="9"/>
            <color indexed="81"/>
            <rFont val="Tahoma"/>
            <family val="2"/>
          </rPr>
          <t>Author:</t>
        </r>
        <r>
          <rPr>
            <sz val="9"/>
            <color indexed="81"/>
            <rFont val="Tahoma"/>
            <family val="2"/>
          </rPr>
          <t xml:space="preserve">
AR pg.119</t>
        </r>
      </text>
    </comment>
    <comment ref="CX104" authorId="0" shapeId="0" xr:uid="{14DF91C5-B71E-44E7-B8EC-BD8A157BD410}">
      <text>
        <r>
          <rPr>
            <b/>
            <sz val="9"/>
            <color indexed="81"/>
            <rFont val="Tahoma"/>
            <family val="2"/>
          </rPr>
          <t>Author:</t>
        </r>
        <r>
          <rPr>
            <sz val="9"/>
            <color indexed="81"/>
            <rFont val="Tahoma"/>
            <family val="2"/>
          </rPr>
          <t xml:space="preserve">
AR, pg 133, total exceeds 5%</t>
        </r>
      </text>
    </comment>
    <comment ref="CY104" authorId="0" shapeId="0" xr:uid="{BCCB2096-F567-42DE-880E-FFC7A7D5F029}">
      <text>
        <r>
          <rPr>
            <b/>
            <sz val="9"/>
            <color indexed="81"/>
            <rFont val="Tahoma"/>
            <family val="2"/>
          </rPr>
          <t>Author:</t>
        </r>
        <r>
          <rPr>
            <sz val="9"/>
            <color indexed="81"/>
            <rFont val="Tahoma"/>
            <family val="2"/>
          </rPr>
          <t xml:space="preserve">
AR pg 289</t>
        </r>
      </text>
    </comment>
    <comment ref="CZ104" authorId="0" shapeId="0" xr:uid="{91886AB2-B01B-4925-B803-ADDC2BC7D310}">
      <text>
        <r>
          <rPr>
            <b/>
            <sz val="9"/>
            <color indexed="81"/>
            <rFont val="Tahoma"/>
            <family val="2"/>
          </rPr>
          <t>Author:</t>
        </r>
        <r>
          <rPr>
            <sz val="9"/>
            <color indexed="81"/>
            <rFont val="Tahoma"/>
            <family val="2"/>
          </rPr>
          <t xml:space="preserve">
AR,186</t>
        </r>
      </text>
    </comment>
    <comment ref="DA104" authorId="0" shapeId="0" xr:uid="{8B8907E9-D7C7-48C1-B3E3-141C29DD2AC2}">
      <text>
        <r>
          <rPr>
            <b/>
            <sz val="9"/>
            <color indexed="81"/>
            <rFont val="Tahoma"/>
            <family val="2"/>
          </rPr>
          <t>Author:</t>
        </r>
        <r>
          <rPr>
            <sz val="9"/>
            <color indexed="81"/>
            <rFont val="Tahoma"/>
            <family val="2"/>
          </rPr>
          <t xml:space="preserve">
AR,183</t>
        </r>
      </text>
    </comment>
    <comment ref="DC104" authorId="0" shapeId="0" xr:uid="{7A792445-7E5A-48FA-B48F-EE667BE42D4B}">
      <text>
        <r>
          <rPr>
            <b/>
            <sz val="9"/>
            <color indexed="81"/>
            <rFont val="Tahoma"/>
            <family val="2"/>
          </rPr>
          <t>Author:</t>
        </r>
        <r>
          <rPr>
            <sz val="9"/>
            <color indexed="81"/>
            <rFont val="Tahoma"/>
            <family val="2"/>
          </rPr>
          <t xml:space="preserve">
total: 7.44%</t>
        </r>
      </text>
    </comment>
    <comment ref="DE104" authorId="0" shapeId="0" xr:uid="{6EDDA2E5-E298-4B79-89F9-406AB6B0BF73}">
      <text>
        <r>
          <rPr>
            <b/>
            <sz val="9"/>
            <color indexed="81"/>
            <rFont val="Tahoma"/>
            <family val="2"/>
          </rPr>
          <t>Author:</t>
        </r>
        <r>
          <rPr>
            <sz val="9"/>
            <color indexed="81"/>
            <rFont val="Tahoma"/>
            <family val="2"/>
          </rPr>
          <t xml:space="preserve">
AR,152</t>
        </r>
      </text>
    </comment>
    <comment ref="DF104" authorId="0" shapeId="0" xr:uid="{1B374580-0A01-4A4F-A49B-AC1B4CDCFAC4}">
      <text>
        <r>
          <rPr>
            <b/>
            <sz val="9"/>
            <color indexed="81"/>
            <rFont val="Tahoma"/>
            <family val="2"/>
          </rPr>
          <t>Author:</t>
        </r>
        <r>
          <rPr>
            <sz val="9"/>
            <color indexed="81"/>
            <rFont val="Tahoma"/>
            <family val="2"/>
          </rPr>
          <t xml:space="preserve">
AR pg 199</t>
        </r>
      </text>
    </comment>
    <comment ref="DH104" authorId="0" shapeId="0" xr:uid="{4234C168-F025-438D-8BA4-965AD87D1E36}">
      <text>
        <r>
          <rPr>
            <b/>
            <sz val="9"/>
            <color indexed="81"/>
            <rFont val="Tahoma"/>
            <family val="2"/>
          </rPr>
          <t>Author:</t>
        </r>
        <r>
          <rPr>
            <sz val="9"/>
            <color indexed="81"/>
            <rFont val="Tahoma"/>
            <family val="2"/>
          </rPr>
          <t xml:space="preserve">
AR pg 146</t>
        </r>
      </text>
    </comment>
    <comment ref="DI104" authorId="0" shapeId="0" xr:uid="{484D42FA-FB20-485E-AAF6-65F7C96FBC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P.218</t>
        </r>
      </text>
    </comment>
    <comment ref="DN104" authorId="0" shapeId="0" xr:uid="{5B5DEAD8-CA0A-4393-B395-5A7333D030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DO104" authorId="0" shapeId="0" xr:uid="{CFC214DE-08D4-4956-BAF1-C8518CE0393A}">
      <text>
        <r>
          <rPr>
            <b/>
            <sz val="9"/>
            <color indexed="81"/>
            <rFont val="Tahoma"/>
            <family val="2"/>
          </rPr>
          <t>Author:</t>
        </r>
        <r>
          <rPr>
            <sz val="9"/>
            <color indexed="81"/>
            <rFont val="Tahoma"/>
            <family val="2"/>
          </rPr>
          <t xml:space="preserve">
AR p. 175, TWENTY LARGEST SHAREHOLDERS</t>
        </r>
      </text>
    </comment>
    <comment ref="DQ104" authorId="0" shapeId="0" xr:uid="{23053884-F0DD-4E85-A26F-FD74ABA82EC0}">
      <text>
        <r>
          <rPr>
            <b/>
            <sz val="9"/>
            <color indexed="81"/>
            <rFont val="Tahoma"/>
            <family val="2"/>
          </rPr>
          <t>Author:</t>
        </r>
        <r>
          <rPr>
            <sz val="9"/>
            <color indexed="81"/>
            <rFont val="Tahoma"/>
            <family val="2"/>
          </rPr>
          <t xml:space="preserve">
AR p. 124</t>
        </r>
      </text>
    </comment>
    <comment ref="DR104" authorId="0" shapeId="0" xr:uid="{C424CCD4-12C9-4AB0-82FA-2A27CFE8947F}">
      <text>
        <r>
          <rPr>
            <b/>
            <sz val="9"/>
            <color indexed="81"/>
            <rFont val="Tahoma"/>
            <family val="2"/>
          </rPr>
          <t>Author:</t>
        </r>
        <r>
          <rPr>
            <sz val="9"/>
            <color indexed="81"/>
            <rFont val="Tahoma"/>
            <family val="2"/>
          </rPr>
          <t xml:space="preserve">
AR, p.212</t>
        </r>
      </text>
    </comment>
    <comment ref="DS104" authorId="0" shapeId="0" xr:uid="{03DC9272-6057-48F5-8504-D35C2C280389}">
      <text>
        <r>
          <rPr>
            <b/>
            <sz val="9"/>
            <color indexed="81"/>
            <rFont val="Tahoma"/>
            <family val="2"/>
          </rPr>
          <t>Author:</t>
        </r>
        <r>
          <rPr>
            <sz val="9"/>
            <color indexed="81"/>
            <rFont val="Tahoma"/>
            <family val="2"/>
          </rPr>
          <t xml:space="preserve">
AR p. 192, TWENTY LARGEST SHAREHOLDERS</t>
        </r>
      </text>
    </comment>
    <comment ref="DT104" authorId="0" shapeId="0" xr:uid="{E02278C7-63A1-4EA6-9FA3-61B3567AE3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128, https://links.sgx.com/FileOpen/WTH%20AR%202020.ashx?App=Announcement&amp;FileID=634061</t>
        </r>
      </text>
    </comment>
    <comment ref="DU104" authorId="0" shapeId="0" xr:uid="{B7F6753F-A04E-47DB-8E91-7041260B410A}">
      <text>
        <r>
          <rPr>
            <b/>
            <sz val="9"/>
            <color indexed="81"/>
            <rFont val="Tahoma"/>
            <family val="2"/>
          </rPr>
          <t>Author:</t>
        </r>
        <r>
          <rPr>
            <sz val="9"/>
            <color indexed="81"/>
            <rFont val="Tahoma"/>
            <family val="2"/>
          </rPr>
          <t xml:space="preserve">
AR pg.131</t>
        </r>
      </text>
    </comment>
    <comment ref="DV104" authorId="0" shapeId="0" xr:uid="{EC5712AA-7BBD-4F08-83EB-CFF13CA9FDE3}">
      <text>
        <r>
          <rPr>
            <b/>
            <sz val="9"/>
            <color indexed="81"/>
            <rFont val="Tahoma"/>
            <family val="2"/>
          </rPr>
          <t>Author:</t>
        </r>
        <r>
          <rPr>
            <sz val="9"/>
            <color indexed="81"/>
            <rFont val="Tahoma"/>
            <family val="2"/>
          </rPr>
          <t xml:space="preserve">
AR pg.142</t>
        </r>
      </text>
    </comment>
    <comment ref="DX104" authorId="0" shapeId="0" xr:uid="{A21D19B8-A823-4AA6-ACF3-4D322E153119}">
      <text>
        <r>
          <rPr>
            <b/>
            <sz val="9"/>
            <color indexed="81"/>
            <rFont val="Tahoma"/>
            <family val="2"/>
          </rPr>
          <t>Author:</t>
        </r>
        <r>
          <rPr>
            <sz val="9"/>
            <color indexed="81"/>
            <rFont val="Tahoma"/>
            <family val="2"/>
          </rPr>
          <t xml:space="preserve">
AR pg.145</t>
        </r>
      </text>
    </comment>
    <comment ref="DY104" authorId="0" shapeId="0" xr:uid="{630B4903-0C76-4F73-AD17-155FC8876C37}">
      <text>
        <r>
          <rPr>
            <b/>
            <sz val="9"/>
            <color indexed="81"/>
            <rFont val="Tahoma"/>
            <family val="2"/>
          </rPr>
          <t>Author:</t>
        </r>
        <r>
          <rPr>
            <sz val="9"/>
            <color indexed="81"/>
            <rFont val="Tahoma"/>
            <family val="2"/>
          </rPr>
          <t xml:space="preserve">
AR 143</t>
        </r>
      </text>
    </comment>
    <comment ref="EB104" authorId="3" shapeId="0" xr:uid="{9348F7C9-76C8-471A-993F-91AE795B4966}">
      <text>
        <r>
          <rPr>
            <b/>
            <sz val="9"/>
            <color indexed="81"/>
            <rFont val="Tahoma"/>
            <family val="2"/>
          </rPr>
          <t>Jun Hui:</t>
        </r>
        <r>
          <rPr>
            <sz val="9"/>
            <color indexed="81"/>
            <rFont val="Tahoma"/>
            <family val="2"/>
          </rPr>
          <t xml:space="preserve">
AR,140</t>
        </r>
      </text>
    </comment>
    <comment ref="ED104" authorId="0" shapeId="0" xr:uid="{0CCD7F9A-FF23-4BD2-BAD0-3F223DF5A5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P.221</t>
        </r>
      </text>
    </comment>
    <comment ref="O105" authorId="0" shapeId="0" xr:uid="{36069162-640F-42F2-82B2-BA5FC770ECDD}">
      <text>
        <r>
          <rPr>
            <b/>
            <sz val="9"/>
            <color indexed="81"/>
            <rFont val="Tahoma"/>
            <family val="2"/>
          </rPr>
          <t>Author:</t>
        </r>
        <r>
          <rPr>
            <sz val="9"/>
            <color indexed="81"/>
            <rFont val="Tahoma"/>
            <family val="2"/>
          </rPr>
          <t xml:space="preserve">
AR, p132</t>
        </r>
      </text>
    </comment>
    <comment ref="Q105" authorId="0" shapeId="0" xr:uid="{833F6225-5123-460B-A0AE-E0F84484828A}">
      <text>
        <r>
          <rPr>
            <b/>
            <sz val="9"/>
            <color indexed="81"/>
            <rFont val="Tahoma"/>
            <family val="2"/>
          </rPr>
          <t>Author:</t>
        </r>
        <r>
          <rPr>
            <sz val="9"/>
            <color indexed="81"/>
            <rFont val="Tahoma"/>
            <family val="2"/>
          </rPr>
          <t xml:space="preserve">
AR, p299</t>
        </r>
      </text>
    </comment>
    <comment ref="R105" authorId="0" shapeId="0" xr:uid="{B3F0E953-9AA7-4123-8C4F-4FFD0AED50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p.172</t>
        </r>
      </text>
    </comment>
    <comment ref="W105" authorId="0" shapeId="0" xr:uid="{89091BD9-E7D3-43CD-9D32-5D000F4041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P.141</t>
        </r>
      </text>
    </comment>
    <comment ref="X105" authorId="0" shapeId="0" xr:uid="{23FE4EE8-CE35-4CFE-B6EC-450CC80208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AB105" authorId="0" shapeId="0" xr:uid="{A3A62402-684D-4056-A79B-7F410BD33E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AJ105" authorId="0" shapeId="0" xr:uid="{A8E0D8CC-6C01-4FCF-A62F-064A1F3F63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P.120</t>
        </r>
      </text>
    </comment>
    <comment ref="AK105" authorId="0" shapeId="0" xr:uid="{E007958E-227B-46B3-98F8-8AA26D5C9F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P.190</t>
        </r>
      </text>
    </comment>
    <comment ref="AM105" authorId="2" shapeId="0" xr:uid="{8B4D1148-DF66-432F-A859-7DC87963DAC5}">
      <text>
        <r>
          <rPr>
            <b/>
            <sz val="9"/>
            <color indexed="81"/>
            <rFont val="Tahoma"/>
            <family val="2"/>
          </rPr>
          <t>hongw:</t>
        </r>
        <r>
          <rPr>
            <sz val="9"/>
            <color indexed="81"/>
            <rFont val="Tahoma"/>
            <family val="2"/>
          </rPr>
          <t xml:space="preserve">
AR, p185</t>
        </r>
      </text>
    </comment>
    <comment ref="AN105" authorId="0" shapeId="0" xr:uid="{39908ECC-5427-49A1-BD3C-C316AF4FC2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P.168</t>
        </r>
      </text>
    </comment>
    <comment ref="AP105" authorId="0" shapeId="0" xr:uid="{0E2C3D2B-8110-461D-9DA2-EF864F7966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p.113</t>
        </r>
      </text>
    </comment>
    <comment ref="AQ105" authorId="0" shapeId="0" xr:uid="{30BF03A0-17DB-4BD7-91BF-B54C1A2F4E40}">
      <text>
        <r>
          <rPr>
            <b/>
            <sz val="9"/>
            <color indexed="81"/>
            <rFont val="Tahoma"/>
            <family val="2"/>
          </rPr>
          <t>Author:</t>
        </r>
        <r>
          <rPr>
            <sz val="9"/>
            <color indexed="81"/>
            <rFont val="Tahoma"/>
            <family val="2"/>
          </rPr>
          <t xml:space="preserve">
AR, p. 156</t>
        </r>
      </text>
    </comment>
    <comment ref="AY105" authorId="0" shapeId="0" xr:uid="{A7FD7977-CA4D-460C-AC59-7B1A879B8D28}">
      <text>
        <r>
          <rPr>
            <b/>
            <sz val="9"/>
            <color indexed="81"/>
            <rFont val="Tahoma"/>
            <family val="2"/>
          </rPr>
          <t>Author:</t>
        </r>
        <r>
          <rPr>
            <sz val="9"/>
            <color indexed="81"/>
            <rFont val="Tahoma"/>
            <family val="2"/>
          </rPr>
          <t xml:space="preserve">
AR, p. 43</t>
        </r>
      </text>
    </comment>
    <comment ref="AZ105" authorId="0" shapeId="0" xr:uid="{ED2D19AC-3CF4-43A2-9625-997E0A98950E}">
      <text>
        <r>
          <rPr>
            <b/>
            <sz val="9"/>
            <color indexed="81"/>
            <rFont val="Tahoma"/>
            <family val="2"/>
          </rPr>
          <t>Author:</t>
        </r>
        <r>
          <rPr>
            <sz val="9"/>
            <color indexed="81"/>
            <rFont val="Tahoma"/>
            <family val="2"/>
          </rPr>
          <t xml:space="preserve">
AR, p. 133 - 134</t>
        </r>
      </text>
    </comment>
    <comment ref="BC105" authorId="0" shapeId="0" xr:uid="{B4C40350-4DB9-4B6A-A14E-53D585CEBDAF}">
      <text>
        <r>
          <rPr>
            <b/>
            <sz val="9"/>
            <color indexed="81"/>
            <rFont val="Tahoma"/>
            <family val="2"/>
          </rPr>
          <t>Author:</t>
        </r>
        <r>
          <rPr>
            <sz val="9"/>
            <color indexed="81"/>
            <rFont val="Tahoma"/>
            <family val="2"/>
          </rPr>
          <t xml:space="preserve">
AR, p. 156</t>
        </r>
      </text>
    </comment>
    <comment ref="BD105" authorId="0" shapeId="0" xr:uid="{608536F6-29C0-46B1-A41A-71302DA25E8B}">
      <text>
        <r>
          <rPr>
            <b/>
            <sz val="9"/>
            <color indexed="81"/>
            <rFont val="Tahoma"/>
            <family val="2"/>
          </rPr>
          <t>Author:</t>
        </r>
        <r>
          <rPr>
            <sz val="9"/>
            <color indexed="81"/>
            <rFont val="Tahoma"/>
            <family val="2"/>
          </rPr>
          <t xml:space="preserve">
AR, p. 283</t>
        </r>
      </text>
    </comment>
    <comment ref="BK105" authorId="0" shapeId="0" xr:uid="{55DEF16B-BC42-4FB6-95AB-EAA6B67FD212}">
      <text>
        <r>
          <rPr>
            <b/>
            <sz val="9"/>
            <color indexed="81"/>
            <rFont val="Tahoma"/>
            <family val="2"/>
          </rPr>
          <t>Author:</t>
        </r>
        <r>
          <rPr>
            <sz val="9"/>
            <color indexed="81"/>
            <rFont val="Tahoma"/>
            <family val="2"/>
          </rPr>
          <t xml:space="preserve">
AR, p. 151</t>
        </r>
      </text>
    </comment>
    <comment ref="BP105" authorId="0" shapeId="0" xr:uid="{9DB6ED4E-344D-4D5F-8DEC-CD2A542D0BCA}">
      <text>
        <r>
          <rPr>
            <b/>
            <sz val="9"/>
            <color indexed="81"/>
            <rFont val="Tahoma"/>
            <family val="2"/>
          </rPr>
          <t>Author:</t>
        </r>
        <r>
          <rPr>
            <sz val="9"/>
            <color indexed="81"/>
            <rFont val="Tahoma"/>
            <family val="2"/>
          </rPr>
          <t xml:space="preserve">
AR, p225</t>
        </r>
      </text>
    </comment>
    <comment ref="BR105" authorId="0" shapeId="0" xr:uid="{69E83D3B-09ED-45FA-8E73-77CC2062D964}">
      <text>
        <r>
          <rPr>
            <b/>
            <sz val="9"/>
            <color indexed="81"/>
            <rFont val="Tahoma"/>
            <family val="2"/>
          </rPr>
          <t>Author:</t>
        </r>
        <r>
          <rPr>
            <sz val="9"/>
            <color indexed="81"/>
            <rFont val="Tahoma"/>
            <family val="2"/>
          </rPr>
          <t xml:space="preserve">
AR, p193</t>
        </r>
      </text>
    </comment>
    <comment ref="BS105" authorId="0" shapeId="0" xr:uid="{656FD83A-2417-46A6-9AB8-C27CB0904591}">
      <text>
        <r>
          <rPr>
            <b/>
            <sz val="9"/>
            <color indexed="81"/>
            <rFont val="Tahoma"/>
            <family val="2"/>
          </rPr>
          <t>Author:</t>
        </r>
        <r>
          <rPr>
            <sz val="9"/>
            <color indexed="81"/>
            <rFont val="Tahoma"/>
            <family val="2"/>
          </rPr>
          <t xml:space="preserve">
AR, p303</t>
        </r>
      </text>
    </comment>
    <comment ref="BT105" authorId="0" shapeId="0" xr:uid="{99698553-13CC-4792-8A6C-9F39747579B0}">
      <text>
        <r>
          <rPr>
            <b/>
            <sz val="9"/>
            <color indexed="81"/>
            <rFont val="Tahoma"/>
            <family val="2"/>
          </rPr>
          <t>Author:</t>
        </r>
        <r>
          <rPr>
            <sz val="9"/>
            <color indexed="81"/>
            <rFont val="Tahoma"/>
            <family val="2"/>
          </rPr>
          <t xml:space="preserve">
AR, p213</t>
        </r>
      </text>
    </comment>
    <comment ref="BV105" authorId="0" shapeId="0" xr:uid="{922C175C-70FA-43F5-B7EB-AA4235B5FC82}">
      <text>
        <r>
          <rPr>
            <b/>
            <sz val="9"/>
            <color indexed="81"/>
            <rFont val="Tahoma"/>
            <family val="2"/>
          </rPr>
          <t>Author:</t>
        </r>
        <r>
          <rPr>
            <sz val="9"/>
            <color indexed="81"/>
            <rFont val="Tahoma"/>
            <family val="2"/>
          </rPr>
          <t xml:space="preserve">
Ar 166</t>
        </r>
      </text>
    </comment>
    <comment ref="BY105" authorId="0" shapeId="0" xr:uid="{93C5520F-8561-468D-8B50-C97D529F91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CC105" authorId="0" shapeId="0" xr:uid="{0A55E089-6F10-4BD3-885D-A82D4E6A8D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P.119</t>
        </r>
      </text>
    </comment>
    <comment ref="CD105" authorId="0" shapeId="0" xr:uid="{57E3AEEF-A8D4-45F8-B446-B5DE2BF1B2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p.112</t>
        </r>
      </text>
    </comment>
    <comment ref="CN105" authorId="0" shapeId="0" xr:uid="{C42781FB-D5F1-40B2-A2A6-A7521F5BCB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p.180</t>
        </r>
      </text>
    </comment>
    <comment ref="CO105" authorId="0" shapeId="0" xr:uid="{4B2BDCE4-320A-4250-9E67-1DAECD14B5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p.199</t>
        </r>
      </text>
    </comment>
    <comment ref="CP105" authorId="0" shapeId="0" xr:uid="{DF132A2C-2412-40A5-82B0-EA6795513D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P.164</t>
        </r>
      </text>
    </comment>
    <comment ref="CR105" authorId="0" shapeId="0" xr:uid="{893E46B2-59D5-4FA3-833B-CC12684B0B21}">
      <text>
        <r>
          <rPr>
            <b/>
            <sz val="9"/>
            <color indexed="81"/>
            <rFont val="Tahoma"/>
            <family val="2"/>
          </rPr>
          <t>Author:</t>
        </r>
        <r>
          <rPr>
            <sz val="9"/>
            <color indexed="81"/>
            <rFont val="Tahoma"/>
            <family val="2"/>
          </rPr>
          <t xml:space="preserve">
AR (pdf), p. 120</t>
        </r>
      </text>
    </comment>
    <comment ref="CS105" authorId="0" shapeId="0" xr:uid="{28F05A53-DCA2-444F-9D44-0EF8E13F8F5F}">
      <text>
        <r>
          <rPr>
            <b/>
            <sz val="9"/>
            <color indexed="81"/>
            <rFont val="Tahoma"/>
            <family val="2"/>
          </rPr>
          <t>Author:</t>
        </r>
        <r>
          <rPr>
            <sz val="9"/>
            <color indexed="81"/>
            <rFont val="Tahoma"/>
            <family val="2"/>
          </rPr>
          <t xml:space="preserve">
AR, p. 156</t>
        </r>
      </text>
    </comment>
    <comment ref="DB105" authorId="0" shapeId="0" xr:uid="{E7952C47-713B-449C-9603-28A19CBE92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197</t>
        </r>
      </text>
    </comment>
    <comment ref="DC105" authorId="0" shapeId="0" xr:uid="{C0FFC236-1E6A-4BF6-B67B-4DE20AA8C33E}">
      <text>
        <r>
          <rPr>
            <b/>
            <sz val="9"/>
            <color indexed="81"/>
            <rFont val="Tahoma"/>
            <family val="2"/>
          </rPr>
          <t>Author:</t>
        </r>
        <r>
          <rPr>
            <sz val="9"/>
            <color indexed="81"/>
            <rFont val="Tahoma"/>
            <family val="2"/>
          </rPr>
          <t xml:space="preserve">
AR, p. 174</t>
        </r>
      </text>
    </comment>
    <comment ref="DD105" authorId="0" shapeId="0" xr:uid="{F024C1CE-DF4F-410A-9CBE-D3A8CE3D6011}">
      <text>
        <r>
          <rPr>
            <b/>
            <sz val="9"/>
            <color indexed="81"/>
            <rFont val="Tahoma"/>
            <family val="2"/>
          </rPr>
          <t>Author:</t>
        </r>
        <r>
          <rPr>
            <sz val="9"/>
            <color indexed="81"/>
            <rFont val="Tahoma"/>
            <family val="2"/>
          </rPr>
          <t xml:space="preserve">
AR, p. 226</t>
        </r>
      </text>
    </comment>
    <comment ref="DG105" authorId="0" shapeId="0" xr:uid="{73F0C33A-26FA-40D3-9CA5-B0FF7394E634}">
      <text>
        <r>
          <rPr>
            <b/>
            <sz val="9"/>
            <color indexed="81"/>
            <rFont val="Tahoma"/>
            <family val="2"/>
          </rPr>
          <t>Author:</t>
        </r>
        <r>
          <rPr>
            <sz val="9"/>
            <color indexed="81"/>
            <rFont val="Tahoma"/>
            <family val="2"/>
          </rPr>
          <t xml:space="preserve">
AR, p. 168</t>
        </r>
      </text>
    </comment>
    <comment ref="DI105" authorId="0" shapeId="0" xr:uid="{71A68394-5D32-493E-AB6A-0507341576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P.218</t>
        </r>
      </text>
    </comment>
    <comment ref="DM105" authorId="0" shapeId="0" xr:uid="{21BC2049-DF4D-40AE-96D6-84C45C1B8029}">
      <text>
        <r>
          <rPr>
            <b/>
            <sz val="9"/>
            <color indexed="81"/>
            <rFont val="Tahoma"/>
            <family val="2"/>
          </rPr>
          <t>Author:</t>
        </r>
        <r>
          <rPr>
            <sz val="9"/>
            <color indexed="81"/>
            <rFont val="Tahoma"/>
            <family val="2"/>
          </rPr>
          <t xml:space="preserve">
AR, p. 106</t>
        </r>
      </text>
    </comment>
    <comment ref="DP105" authorId="0" shapeId="0" xr:uid="{F8600422-D9C0-4196-B238-D28473049B73}">
      <text>
        <r>
          <rPr>
            <b/>
            <sz val="9"/>
            <color indexed="81"/>
            <rFont val="Tahoma"/>
            <family val="2"/>
          </rPr>
          <t>Author:</t>
        </r>
        <r>
          <rPr>
            <sz val="9"/>
            <color indexed="81"/>
            <rFont val="Tahoma"/>
            <family val="2"/>
          </rPr>
          <t xml:space="preserve">
AR, p. 225</t>
        </r>
      </text>
    </comment>
    <comment ref="DV105" authorId="0" shapeId="0" xr:uid="{844FC6AD-1A6D-490E-A869-4DB73F9260AE}">
      <text>
        <r>
          <rPr>
            <b/>
            <sz val="9"/>
            <color indexed="81"/>
            <rFont val="Tahoma"/>
            <family val="2"/>
          </rPr>
          <t>Author:</t>
        </r>
        <r>
          <rPr>
            <sz val="9"/>
            <color indexed="81"/>
            <rFont val="Tahoma"/>
            <family val="2"/>
          </rPr>
          <t xml:space="preserve">
AR pg.142</t>
        </r>
      </text>
    </comment>
    <comment ref="DY105" authorId="0" shapeId="0" xr:uid="{BA13A440-C31E-4B37-878B-D49AB4B41BCE}">
      <text>
        <r>
          <rPr>
            <b/>
            <sz val="9"/>
            <color indexed="81"/>
            <rFont val="Tahoma"/>
            <family val="2"/>
          </rPr>
          <t>Author:</t>
        </r>
        <r>
          <rPr>
            <sz val="9"/>
            <color indexed="81"/>
            <rFont val="Tahoma"/>
            <family val="2"/>
          </rPr>
          <t xml:space="preserve">
AR 143</t>
        </r>
      </text>
    </comment>
    <comment ref="DZ105" authorId="2" shapeId="0" xr:uid="{C0999D17-9501-4FC3-8DAA-648BDD68ACBA}">
      <text>
        <r>
          <rPr>
            <b/>
            <sz val="9"/>
            <color indexed="81"/>
            <rFont val="Tahoma"/>
            <family val="2"/>
          </rPr>
          <t>hongw:</t>
        </r>
        <r>
          <rPr>
            <sz val="9"/>
            <color indexed="81"/>
            <rFont val="Tahoma"/>
            <family val="2"/>
          </rPr>
          <t xml:space="preserve">
AR, p187</t>
        </r>
      </text>
    </comment>
    <comment ref="ED105" authorId="0" shapeId="0" xr:uid="{5B83D558-7172-4513-838F-DFD33527E5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P.221</t>
        </r>
      </text>
    </comment>
    <comment ref="R106" authorId="0" shapeId="0" xr:uid="{5CDA70A7-FDCB-4630-B1FD-52204B954C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p.172</t>
        </r>
      </text>
    </comment>
    <comment ref="W106" authorId="0" shapeId="0" xr:uid="{0770AA37-75CC-4963-B51F-759AC91D35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P.141</t>
        </r>
      </text>
    </comment>
    <comment ref="X106" authorId="0" shapeId="0" xr:uid="{80F12314-DDB6-4B97-AAFC-F6688FA2D6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AB106" authorId="0" shapeId="0" xr:uid="{44278C76-5433-4040-B9BA-176A9A00DD3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AJ106" authorId="0" shapeId="0" xr:uid="{19C693AA-2228-45F8-999C-82FCE40703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P.120</t>
        </r>
      </text>
    </comment>
    <comment ref="AK106" authorId="0" shapeId="0" xr:uid="{FCEA10E4-5078-4E6C-A34F-D0BF31326D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P.190</t>
        </r>
      </text>
    </comment>
    <comment ref="AN106" authorId="0" shapeId="0" xr:uid="{9BCBBEC9-B69D-4DC3-AB5A-81FAF32412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P.168</t>
        </r>
      </text>
    </comment>
    <comment ref="AQ106" authorId="0" shapeId="0" xr:uid="{83BDEADF-5CC8-4681-86D7-44C274C65F92}">
      <text>
        <r>
          <rPr>
            <b/>
            <sz val="9"/>
            <color indexed="81"/>
            <rFont val="Tahoma"/>
            <family val="2"/>
          </rPr>
          <t>Author:</t>
        </r>
        <r>
          <rPr>
            <sz val="9"/>
            <color indexed="81"/>
            <rFont val="Tahoma"/>
            <family val="2"/>
          </rPr>
          <t xml:space="preserve">
AR, p. 156</t>
        </r>
      </text>
    </comment>
    <comment ref="AY106" authorId="0" shapeId="0" xr:uid="{82734E8D-E631-4F56-B1DA-41801C7FE358}">
      <text>
        <r>
          <rPr>
            <b/>
            <sz val="9"/>
            <color indexed="81"/>
            <rFont val="Tahoma"/>
            <family val="2"/>
          </rPr>
          <t>Author:</t>
        </r>
        <r>
          <rPr>
            <sz val="9"/>
            <color indexed="81"/>
            <rFont val="Tahoma"/>
            <family val="2"/>
          </rPr>
          <t xml:space="preserve">
AR, p. 43</t>
        </r>
      </text>
    </comment>
    <comment ref="AZ106" authorId="0" shapeId="0" xr:uid="{3A9B4CB1-B3E7-4637-B966-40FC2898C249}">
      <text>
        <r>
          <rPr>
            <b/>
            <sz val="9"/>
            <color indexed="81"/>
            <rFont val="Tahoma"/>
            <family val="2"/>
          </rPr>
          <t>Author:</t>
        </r>
        <r>
          <rPr>
            <sz val="9"/>
            <color indexed="81"/>
            <rFont val="Tahoma"/>
            <family val="2"/>
          </rPr>
          <t xml:space="preserve">
AR, p. 133 - 134</t>
        </r>
      </text>
    </comment>
    <comment ref="BC106" authorId="0" shapeId="0" xr:uid="{B1C84D31-7919-4DB2-9AEE-181744C32D38}">
      <text>
        <r>
          <rPr>
            <b/>
            <sz val="9"/>
            <color indexed="81"/>
            <rFont val="Tahoma"/>
            <family val="2"/>
          </rPr>
          <t>Author:</t>
        </r>
        <r>
          <rPr>
            <sz val="9"/>
            <color indexed="81"/>
            <rFont val="Tahoma"/>
            <family val="2"/>
          </rPr>
          <t xml:space="preserve">
AR, p. 156</t>
        </r>
      </text>
    </comment>
    <comment ref="BD106" authorId="0" shapeId="0" xr:uid="{44921611-0333-463F-82B6-F303562E074B}">
      <text>
        <r>
          <rPr>
            <b/>
            <sz val="9"/>
            <color indexed="81"/>
            <rFont val="Tahoma"/>
            <family val="2"/>
          </rPr>
          <t>Author:</t>
        </r>
        <r>
          <rPr>
            <sz val="9"/>
            <color indexed="81"/>
            <rFont val="Tahoma"/>
            <family val="2"/>
          </rPr>
          <t xml:space="preserve">
AR, p. 283</t>
        </r>
      </text>
    </comment>
    <comment ref="BK106" authorId="0" shapeId="0" xr:uid="{2496ADA0-6A57-49BB-BC4C-926015684527}">
      <text>
        <r>
          <rPr>
            <b/>
            <sz val="9"/>
            <color indexed="81"/>
            <rFont val="Tahoma"/>
            <family val="2"/>
          </rPr>
          <t>Author:</t>
        </r>
        <r>
          <rPr>
            <sz val="9"/>
            <color indexed="81"/>
            <rFont val="Tahoma"/>
            <family val="2"/>
          </rPr>
          <t xml:space="preserve">
AR, p. 151</t>
        </r>
      </text>
    </comment>
    <comment ref="BV106" authorId="0" shapeId="0" xr:uid="{2CC45DF5-AE4E-49A6-9B77-D728620E2E24}">
      <text>
        <r>
          <rPr>
            <b/>
            <sz val="9"/>
            <color indexed="81"/>
            <rFont val="Tahoma"/>
            <family val="2"/>
          </rPr>
          <t>Author:</t>
        </r>
        <r>
          <rPr>
            <sz val="9"/>
            <color indexed="81"/>
            <rFont val="Tahoma"/>
            <family val="2"/>
          </rPr>
          <t xml:space="preserve">
AR 166</t>
        </r>
      </text>
    </comment>
    <comment ref="BY106" authorId="0" shapeId="0" xr:uid="{93BA805F-B336-4D4A-A04F-D07EA53006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CC106" authorId="0" shapeId="0" xr:uid="{B72F9F3D-E03C-4CD3-9CB3-D2BC7E5411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P.119</t>
        </r>
      </text>
    </comment>
    <comment ref="CD106" authorId="0" shapeId="0" xr:uid="{E94D0BCB-5C9A-4D6A-99DB-55E37E0963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p.112</t>
        </r>
      </text>
    </comment>
    <comment ref="CN106" authorId="0" shapeId="0" xr:uid="{D910C5ED-FAFF-42A8-90FA-1A7DD71E92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p.180</t>
        </r>
      </text>
    </comment>
    <comment ref="CO106" authorId="0" shapeId="0" xr:uid="{A99C5566-F55A-4930-8D31-35665F2CA2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p.199</t>
        </r>
      </text>
    </comment>
    <comment ref="CP106" authorId="0" shapeId="0" xr:uid="{D87C9B42-0F8F-4C85-84D3-41E09DEA68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P.164</t>
        </r>
      </text>
    </comment>
    <comment ref="CR106" authorId="0" shapeId="0" xr:uid="{2738B83A-53AF-4B56-AD60-59C4509616DF}">
      <text>
        <r>
          <rPr>
            <b/>
            <sz val="9"/>
            <color indexed="81"/>
            <rFont val="Tahoma"/>
            <family val="2"/>
          </rPr>
          <t>Author:</t>
        </r>
        <r>
          <rPr>
            <sz val="9"/>
            <color indexed="81"/>
            <rFont val="Tahoma"/>
            <family val="2"/>
          </rPr>
          <t xml:space="preserve">
AR (pdf), p. 120</t>
        </r>
      </text>
    </comment>
    <comment ref="CS106" authorId="0" shapeId="0" xr:uid="{8FE64898-E4FD-46D4-96F4-F982ACA53A13}">
      <text>
        <r>
          <rPr>
            <b/>
            <sz val="9"/>
            <color indexed="81"/>
            <rFont val="Tahoma"/>
            <family val="2"/>
          </rPr>
          <t>Author:</t>
        </r>
        <r>
          <rPr>
            <sz val="9"/>
            <color indexed="81"/>
            <rFont val="Tahoma"/>
            <family val="2"/>
          </rPr>
          <t xml:space="preserve">
AR, p. 156</t>
        </r>
      </text>
    </comment>
    <comment ref="DC106" authorId="0" shapeId="0" xr:uid="{48F49A0C-E396-43A0-9013-A51C41D6BEE9}">
      <text>
        <r>
          <rPr>
            <b/>
            <sz val="9"/>
            <color indexed="81"/>
            <rFont val="Tahoma"/>
            <family val="2"/>
          </rPr>
          <t>Author:</t>
        </r>
        <r>
          <rPr>
            <sz val="9"/>
            <color indexed="81"/>
            <rFont val="Tahoma"/>
            <family val="2"/>
          </rPr>
          <t xml:space="preserve">
AR, p. 174</t>
        </r>
      </text>
    </comment>
    <comment ref="DD106" authorId="0" shapeId="0" xr:uid="{CBF34BDD-FD5D-4BF6-A49C-2567C3F87394}">
      <text>
        <r>
          <rPr>
            <b/>
            <sz val="9"/>
            <color indexed="81"/>
            <rFont val="Tahoma"/>
            <family val="2"/>
          </rPr>
          <t>Author:</t>
        </r>
        <r>
          <rPr>
            <sz val="9"/>
            <color indexed="81"/>
            <rFont val="Tahoma"/>
            <family val="2"/>
          </rPr>
          <t xml:space="preserve">
AR, p. 226</t>
        </r>
      </text>
    </comment>
    <comment ref="DG106" authorId="0" shapeId="0" xr:uid="{8D875C86-F01B-4BF5-836C-2BD3577D2028}">
      <text>
        <r>
          <rPr>
            <b/>
            <sz val="9"/>
            <color indexed="81"/>
            <rFont val="Tahoma"/>
            <family val="2"/>
          </rPr>
          <t>Author:</t>
        </r>
        <r>
          <rPr>
            <sz val="9"/>
            <color indexed="81"/>
            <rFont val="Tahoma"/>
            <family val="2"/>
          </rPr>
          <t xml:space="preserve">
AR, p. 168</t>
        </r>
      </text>
    </comment>
    <comment ref="DI106" authorId="0" shapeId="0" xr:uid="{C03FA9E8-0423-4037-9278-F74E68AC1B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P.218</t>
        </r>
      </text>
    </comment>
    <comment ref="DM106" authorId="0" shapeId="0" xr:uid="{F19D3637-3FF7-4C15-BED6-75B76BF826A9}">
      <text>
        <r>
          <rPr>
            <b/>
            <sz val="9"/>
            <color indexed="81"/>
            <rFont val="Tahoma"/>
            <family val="2"/>
          </rPr>
          <t>Author:</t>
        </r>
        <r>
          <rPr>
            <sz val="9"/>
            <color indexed="81"/>
            <rFont val="Tahoma"/>
            <family val="2"/>
          </rPr>
          <t xml:space="preserve">
AR, p. 106</t>
        </r>
      </text>
    </comment>
    <comment ref="DP106" authorId="0" shapeId="0" xr:uid="{F7F92E75-EF1C-4277-94EE-B640AC76AB38}">
      <text>
        <r>
          <rPr>
            <b/>
            <sz val="9"/>
            <color indexed="81"/>
            <rFont val="Tahoma"/>
            <family val="2"/>
          </rPr>
          <t>Author:</t>
        </r>
        <r>
          <rPr>
            <sz val="9"/>
            <color indexed="81"/>
            <rFont val="Tahoma"/>
            <family val="2"/>
          </rPr>
          <t xml:space="preserve">
AR, p. 225</t>
        </r>
      </text>
    </comment>
    <comment ref="DT106" authorId="0" shapeId="0" xr:uid="{998950C8-A29F-4358-89F8-681E26A7B5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128, https://links.sgx.com/FileOpen/WTH%20AR%202020.ashx?App=Announcement&amp;FileID=634061</t>
        </r>
      </text>
    </comment>
    <comment ref="DV106" authorId="0" shapeId="0" xr:uid="{DAB8FD85-5244-464C-AF2B-D38D673C50C9}">
      <text>
        <r>
          <rPr>
            <b/>
            <sz val="9"/>
            <color indexed="81"/>
            <rFont val="Tahoma"/>
            <family val="2"/>
          </rPr>
          <t>Author:</t>
        </r>
        <r>
          <rPr>
            <sz val="9"/>
            <color indexed="81"/>
            <rFont val="Tahoma"/>
            <family val="2"/>
          </rPr>
          <t xml:space="preserve">
AR pg.142</t>
        </r>
      </text>
    </comment>
    <comment ref="DY106" authorId="0" shapeId="0" xr:uid="{C962C0D3-7181-419F-A8B7-786D49E71324}">
      <text>
        <r>
          <rPr>
            <b/>
            <sz val="9"/>
            <color indexed="81"/>
            <rFont val="Tahoma"/>
            <family val="2"/>
          </rPr>
          <t>Author:</t>
        </r>
        <r>
          <rPr>
            <sz val="9"/>
            <color indexed="81"/>
            <rFont val="Tahoma"/>
            <family val="2"/>
          </rPr>
          <t xml:space="preserve">
AR 143</t>
        </r>
      </text>
    </comment>
    <comment ref="ED106" authorId="0" shapeId="0" xr:uid="{F25BAF4B-9D37-47F6-877D-B37E99E2C6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P.221</t>
        </r>
      </text>
    </comment>
    <comment ref="E108" authorId="0" shapeId="0" xr:uid="{215EC11D-B959-4D48-9BB5-674E57A55BF5}">
      <text>
        <r>
          <rPr>
            <b/>
            <sz val="9"/>
            <color indexed="81"/>
            <rFont val="Tahoma"/>
            <family val="2"/>
          </rPr>
          <t>Author:</t>
        </r>
        <r>
          <rPr>
            <sz val="9"/>
            <color indexed="81"/>
            <rFont val="Tahoma"/>
            <family val="2"/>
          </rPr>
          <t xml:space="preserve">
AR pg.28</t>
        </r>
      </text>
    </comment>
    <comment ref="F108" authorId="0" shapeId="0" xr:uid="{7A12CAA7-5203-4A26-8EA1-B64746B378E5}">
      <text>
        <r>
          <rPr>
            <b/>
            <sz val="9"/>
            <color indexed="81"/>
            <rFont val="Tahoma"/>
            <family val="2"/>
          </rPr>
          <t>Author:</t>
        </r>
        <r>
          <rPr>
            <sz val="9"/>
            <color indexed="81"/>
            <rFont val="Tahoma"/>
            <family val="2"/>
          </rPr>
          <t xml:space="preserve">
AR pg.40</t>
        </r>
      </text>
    </comment>
    <comment ref="G108" authorId="0" shapeId="0" xr:uid="{EF927C87-AAE0-4D64-8DC4-92D72284A949}">
      <text>
        <r>
          <rPr>
            <b/>
            <sz val="9"/>
            <color indexed="81"/>
            <rFont val="Tahoma"/>
            <family val="2"/>
          </rPr>
          <t>Author:</t>
        </r>
        <r>
          <rPr>
            <sz val="9"/>
            <color indexed="81"/>
            <rFont val="Tahoma"/>
            <family val="2"/>
          </rPr>
          <t xml:space="preserve">
AR pg.30</t>
        </r>
      </text>
    </comment>
    <comment ref="H108" authorId="0" shapeId="0" xr:uid="{94B599F3-582C-4839-BBE4-DCE93C483305}">
      <text>
        <r>
          <rPr>
            <b/>
            <sz val="9"/>
            <color indexed="81"/>
            <rFont val="Tahoma"/>
            <family val="2"/>
          </rPr>
          <t>Author:</t>
        </r>
        <r>
          <rPr>
            <sz val="9"/>
            <color indexed="81"/>
            <rFont val="Tahoma"/>
            <family val="2"/>
          </rPr>
          <t xml:space="preserve">
AR, p60</t>
        </r>
      </text>
    </comment>
    <comment ref="I108" authorId="0" shapeId="0" xr:uid="{40A718BB-B438-4068-9AE3-D9F6FE728E7B}">
      <text>
        <r>
          <rPr>
            <b/>
            <sz val="9"/>
            <color indexed="81"/>
            <rFont val="Tahoma"/>
            <family val="2"/>
          </rPr>
          <t>Author:</t>
        </r>
        <r>
          <rPr>
            <sz val="9"/>
            <color indexed="81"/>
            <rFont val="Tahoma"/>
            <family val="2"/>
          </rPr>
          <t xml:space="preserve">
AR pg.72</t>
        </r>
      </text>
    </comment>
    <comment ref="J108" authorId="0" shapeId="0" xr:uid="{836276BE-20CE-44C8-8D31-A2811E4B85C2}">
      <text>
        <r>
          <rPr>
            <b/>
            <sz val="9"/>
            <color indexed="81"/>
            <rFont val="Tahoma"/>
            <family val="2"/>
          </rPr>
          <t>Author:</t>
        </r>
        <r>
          <rPr>
            <sz val="9"/>
            <color indexed="81"/>
            <rFont val="Tahoma"/>
            <family val="2"/>
          </rPr>
          <t xml:space="preserve">
AR pg.32</t>
        </r>
      </text>
    </comment>
    <comment ref="K108" authorId="0" shapeId="0" xr:uid="{C7AACBC1-C163-4149-B070-679EA22BB6BD}">
      <text>
        <r>
          <rPr>
            <b/>
            <sz val="9"/>
            <color indexed="81"/>
            <rFont val="Tahoma"/>
            <family val="2"/>
          </rPr>
          <t>Author:</t>
        </r>
        <r>
          <rPr>
            <sz val="9"/>
            <color indexed="81"/>
            <rFont val="Tahoma"/>
            <family val="2"/>
          </rPr>
          <t xml:space="preserve">
AR pg.30</t>
        </r>
      </text>
    </comment>
    <comment ref="M108" authorId="0" shapeId="0" xr:uid="{0D444F6F-F742-4696-9DD1-DD44532EFFF8}">
      <text>
        <r>
          <rPr>
            <b/>
            <sz val="9"/>
            <color indexed="81"/>
            <rFont val="Tahoma"/>
            <family val="2"/>
          </rPr>
          <t>Author:</t>
        </r>
        <r>
          <rPr>
            <sz val="9"/>
            <color indexed="81"/>
            <rFont val="Tahoma"/>
            <family val="2"/>
          </rPr>
          <t xml:space="preserve">
AR pg.89</t>
        </r>
      </text>
    </comment>
    <comment ref="N108" authorId="0" shapeId="0" xr:uid="{74ED7907-37E7-406C-BA75-470913DCF950}">
      <text>
        <r>
          <rPr>
            <b/>
            <sz val="9"/>
            <color indexed="81"/>
            <rFont val="Tahoma"/>
            <family val="2"/>
          </rPr>
          <t>Author:</t>
        </r>
        <r>
          <rPr>
            <sz val="9"/>
            <color indexed="81"/>
            <rFont val="Tahoma"/>
            <family val="2"/>
          </rPr>
          <t xml:space="preserve">
AR, p45</t>
        </r>
      </text>
    </comment>
    <comment ref="O108" authorId="0" shapeId="0" xr:uid="{39D02518-4DBE-4B08-8074-26AC49BF8937}">
      <text>
        <r>
          <rPr>
            <b/>
            <sz val="9"/>
            <color indexed="81"/>
            <rFont val="Tahoma"/>
            <family val="2"/>
          </rPr>
          <t>Author:</t>
        </r>
        <r>
          <rPr>
            <sz val="9"/>
            <color indexed="81"/>
            <rFont val="Tahoma"/>
            <family val="2"/>
          </rPr>
          <t xml:space="preserve">
AR, p41</t>
        </r>
      </text>
    </comment>
    <comment ref="P108" authorId="0" shapeId="0" xr:uid="{54B07C3A-4911-454E-B670-DA6B7EC45BDB}">
      <text>
        <r>
          <rPr>
            <b/>
            <sz val="9"/>
            <color indexed="81"/>
            <rFont val="Tahoma"/>
            <family val="2"/>
          </rPr>
          <t>Author:</t>
        </r>
        <r>
          <rPr>
            <sz val="9"/>
            <color indexed="81"/>
            <rFont val="Tahoma"/>
            <family val="2"/>
          </rPr>
          <t xml:space="preserve">
AR, p9</t>
        </r>
      </text>
    </comment>
    <comment ref="Q108" authorId="0" shapeId="0" xr:uid="{72C78138-EF17-4910-9A91-D45802CD9101}">
      <text>
        <r>
          <rPr>
            <b/>
            <sz val="9"/>
            <color indexed="81"/>
            <rFont val="Tahoma"/>
            <family val="2"/>
          </rPr>
          <t>Author:</t>
        </r>
        <r>
          <rPr>
            <sz val="9"/>
            <color indexed="81"/>
            <rFont val="Tahoma"/>
            <family val="2"/>
          </rPr>
          <t xml:space="preserve">
AR, p106</t>
        </r>
      </text>
    </comment>
    <comment ref="R108" authorId="0" shapeId="0" xr:uid="{65F2A1DC-FB1D-4033-8EB5-3CEC7DA583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S108" authorId="0" shapeId="0" xr:uid="{A68A0ADB-079A-480F-9A64-33D2A66179CF}">
      <text>
        <r>
          <rPr>
            <b/>
            <sz val="9"/>
            <color indexed="81"/>
            <rFont val="Tahoma"/>
            <family val="2"/>
          </rPr>
          <t>Author:</t>
        </r>
        <r>
          <rPr>
            <sz val="9"/>
            <color indexed="81"/>
            <rFont val="Tahoma"/>
            <family val="2"/>
          </rPr>
          <t xml:space="preserve">
AR, p27
</t>
        </r>
      </text>
    </comment>
    <comment ref="T108" authorId="0" shapeId="0" xr:uid="{9F3D9175-5644-4815-A63A-ACA814A8A265}">
      <text>
        <r>
          <rPr>
            <b/>
            <sz val="9"/>
            <color indexed="81"/>
            <rFont val="Tahoma"/>
            <family val="2"/>
          </rPr>
          <t>Author:</t>
        </r>
        <r>
          <rPr>
            <sz val="9"/>
            <color indexed="81"/>
            <rFont val="Tahoma"/>
            <family val="2"/>
          </rPr>
          <t xml:space="preserve">
AR pg.69</t>
        </r>
      </text>
    </comment>
    <comment ref="U108" authorId="0" shapeId="0" xr:uid="{653E065E-D7C2-449E-9C3F-BD0F08F837EE}">
      <text>
        <r>
          <rPr>
            <b/>
            <sz val="9"/>
            <color indexed="81"/>
            <rFont val="Tahoma"/>
            <family val="2"/>
          </rPr>
          <t>Author:</t>
        </r>
        <r>
          <rPr>
            <sz val="9"/>
            <color indexed="81"/>
            <rFont val="Tahoma"/>
            <family val="2"/>
          </rPr>
          <t xml:space="preserve">
AR pg 59</t>
        </r>
      </text>
    </comment>
    <comment ref="V108" authorId="0" shapeId="0" xr:uid="{2064EDC6-180E-48D2-BF60-9779F33A3564}">
      <text>
        <r>
          <rPr>
            <b/>
            <sz val="9"/>
            <color indexed="81"/>
            <rFont val="Tahoma"/>
            <family val="2"/>
          </rPr>
          <t>Author:</t>
        </r>
        <r>
          <rPr>
            <sz val="9"/>
            <color indexed="81"/>
            <rFont val="Tahoma"/>
            <family val="2"/>
          </rPr>
          <t xml:space="preserve">
AR pg 74 doesn’t address the two proxy rule directly</t>
        </r>
      </text>
    </comment>
    <comment ref="W108" authorId="0" shapeId="0" xr:uid="{D187F1D8-82C4-4A86-BD84-FFC4F2A76A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X108" authorId="0" shapeId="0" xr:uid="{C22944D2-C69B-48F7-A77F-82B8193856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Y108" authorId="0" shapeId="0" xr:uid="{486FF67F-B38D-48A5-A750-98A9C809A834}">
      <text>
        <r>
          <rPr>
            <b/>
            <sz val="9"/>
            <color indexed="81"/>
            <rFont val="Tahoma"/>
            <family val="2"/>
          </rPr>
          <t>Author:</t>
        </r>
        <r>
          <rPr>
            <sz val="9"/>
            <color indexed="81"/>
            <rFont val="Tahoma"/>
            <family val="2"/>
          </rPr>
          <t xml:space="preserve">
AR p. 76, The Company’s Constitution allows all shareholders to appoint not more than two proxies to attend general
meetings and vote on their behalf.</t>
        </r>
      </text>
    </comment>
    <comment ref="Z108" authorId="0" shapeId="0" xr:uid="{7E2838A0-023A-4E06-90CB-1F0D7ED68E1D}">
      <text>
        <r>
          <rPr>
            <b/>
            <sz val="9"/>
            <color indexed="81"/>
            <rFont val="Tahoma"/>
            <family val="2"/>
          </rPr>
          <t>Author:</t>
        </r>
        <r>
          <rPr>
            <sz val="9"/>
            <color indexed="81"/>
            <rFont val="Tahoma"/>
            <family val="2"/>
          </rPr>
          <t xml:space="preserve">
AR pg 59</t>
        </r>
      </text>
    </comment>
    <comment ref="AA108" authorId="0" shapeId="0" xr:uid="{655617EC-D004-479B-9DC2-388D55667F28}">
      <text>
        <r>
          <rPr>
            <b/>
            <sz val="9"/>
            <color indexed="81"/>
            <rFont val="Tahoma"/>
            <family val="2"/>
          </rPr>
          <t>Author:</t>
        </r>
        <r>
          <rPr>
            <sz val="9"/>
            <color indexed="81"/>
            <rFont val="Tahoma"/>
            <family val="2"/>
          </rPr>
          <t xml:space="preserve">
AR pg 56</t>
        </r>
      </text>
    </comment>
    <comment ref="AB108" authorId="0" shapeId="0" xr:uid="{9B9C1C9D-E135-4769-9748-F478D335CD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C108" authorId="0" shapeId="0" xr:uid="{8654765A-0AF9-418D-AA3E-24A50FB0E2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
Limited to relevant intermediary;</t>
        </r>
      </text>
    </comment>
    <comment ref="AD108" authorId="0" shapeId="0" xr:uid="{745BB51C-3EB5-4F70-B8CE-F8284C410D6D}">
      <text>
        <r>
          <rPr>
            <b/>
            <sz val="9"/>
            <color indexed="81"/>
            <rFont val="Tahoma"/>
            <family val="2"/>
          </rPr>
          <t>Author:</t>
        </r>
        <r>
          <rPr>
            <sz val="9"/>
            <color indexed="81"/>
            <rFont val="Tahoma"/>
            <family val="2"/>
          </rPr>
          <t xml:space="preserve">
AR p. 45, GIL allows shareholders who hold shares through
nominees to attend the AGMs without being constrained by the two-proxy rule, subject to availability of seats.</t>
        </r>
      </text>
    </comment>
    <comment ref="AE108" authorId="0" shapeId="0" xr:uid="{C484F8D0-D29D-41CF-92E8-A26584963C45}">
      <text>
        <r>
          <rPr>
            <b/>
            <sz val="9"/>
            <color indexed="81"/>
            <rFont val="Tahoma"/>
            <family val="2"/>
          </rPr>
          <t>Author:</t>
        </r>
        <r>
          <rPr>
            <sz val="9"/>
            <color indexed="81"/>
            <rFont val="Tahoma"/>
            <family val="2"/>
          </rPr>
          <t xml:space="preserve">
AR pg.52</t>
        </r>
      </text>
    </comment>
    <comment ref="AG108" authorId="0" shapeId="0" xr:uid="{4FD6A099-0266-46A6-9BF7-DB31D98981D9}">
      <text>
        <r>
          <rPr>
            <b/>
            <sz val="9"/>
            <color indexed="81"/>
            <rFont val="Tahoma"/>
            <family val="2"/>
          </rPr>
          <t>Author:</t>
        </r>
        <r>
          <rPr>
            <sz val="9"/>
            <color indexed="81"/>
            <rFont val="Tahoma"/>
            <family val="2"/>
          </rPr>
          <t xml:space="preserve">
AR pg.53</t>
        </r>
      </text>
    </comment>
    <comment ref="AH108" authorId="0" shapeId="0" xr:uid="{026391C4-D25E-4CC6-9760-CD5DB74F4875}">
      <text>
        <r>
          <rPr>
            <b/>
            <sz val="9"/>
            <color indexed="81"/>
            <rFont val="Tahoma"/>
            <family val="2"/>
          </rPr>
          <t>Author:</t>
        </r>
        <r>
          <rPr>
            <sz val="9"/>
            <color indexed="81"/>
            <rFont val="Tahoma"/>
            <family val="2"/>
          </rPr>
          <t xml:space="preserve">
AR pg.31</t>
        </r>
      </text>
    </comment>
    <comment ref="AI108" authorId="0" shapeId="0" xr:uid="{E738408E-ACD7-447B-88A6-F3F5BEDFC1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"Intermediaries, such as banks
and capital markets services license holders, providing custodial services may appoint more than two proxies to allow their
indirect investors to attend the AGM"</t>
        </r>
      </text>
    </comment>
    <comment ref="AJ108" authorId="0" shapeId="0" xr:uid="{A9B33CBA-2CC5-429F-8FF5-E387F7DCE8CB}">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P.46 </t>
        </r>
      </text>
    </comment>
    <comment ref="AK108" authorId="0" shapeId="0" xr:uid="{E7D434F2-1AB5-40C7-928A-F6644050BF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M108" authorId="0" shapeId="0" xr:uid="{3A679589-9097-4227-BE91-4D105DE12D44}">
      <text>
        <r>
          <rPr>
            <b/>
            <sz val="9"/>
            <color indexed="81"/>
            <rFont val="Tahoma"/>
            <family val="2"/>
          </rPr>
          <t>Author:</t>
        </r>
        <r>
          <rPr>
            <sz val="9"/>
            <color indexed="81"/>
            <rFont val="Tahoma"/>
            <family val="2"/>
          </rPr>
          <t xml:space="preserve">
AR pg.68</t>
        </r>
      </text>
    </comment>
    <comment ref="AN108" authorId="0" shapeId="0" xr:uid="{FAC559A8-ECEF-482F-895E-D6CE311BB5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P.135</t>
        </r>
      </text>
    </comment>
    <comment ref="AO108" authorId="0" shapeId="0" xr:uid="{68C21CF4-B513-497C-9128-21CA29C304AB}">
      <text>
        <r>
          <rPr>
            <b/>
            <sz val="9"/>
            <color indexed="81"/>
            <rFont val="Tahoma"/>
            <family val="2"/>
          </rPr>
          <t>Author:</t>
        </r>
        <r>
          <rPr>
            <sz val="9"/>
            <color indexed="81"/>
            <rFont val="Tahoma"/>
            <family val="2"/>
          </rPr>
          <t xml:space="preserve">
AR, pg 52, "shareholders who are relevant intermediaries to appoint more than two proxies to attend,
speak and vote at general meetings"</t>
        </r>
      </text>
    </comment>
    <comment ref="AP108" authorId="0" shapeId="0" xr:uid="{9EE557FF-24FD-4979-8CF2-A9BE6AFEA0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Q108" authorId="0" shapeId="0" xr:uid="{FF19C1B5-4278-4376-A250-A460E67EA174}">
      <text>
        <r>
          <rPr>
            <b/>
            <sz val="9"/>
            <color indexed="81"/>
            <rFont val="Tahoma"/>
            <family val="2"/>
          </rPr>
          <t>Author:</t>
        </r>
        <r>
          <rPr>
            <sz val="9"/>
            <color indexed="81"/>
            <rFont val="Tahoma"/>
            <family val="2"/>
          </rPr>
          <t xml:space="preserve">
AR, p. 43</t>
        </r>
      </text>
    </comment>
    <comment ref="AR108" authorId="0" shapeId="0" xr:uid="{4316B62D-6E21-4582-BA9D-FA4B2A34F882}">
      <text>
        <r>
          <rPr>
            <b/>
            <sz val="9"/>
            <color indexed="81"/>
            <rFont val="Tahoma"/>
            <family val="2"/>
          </rPr>
          <t>Author:</t>
        </r>
        <r>
          <rPr>
            <sz val="9"/>
            <color indexed="81"/>
            <rFont val="Tahoma"/>
            <family val="2"/>
          </rPr>
          <t xml:space="preserve">
no mention in AR</t>
        </r>
      </text>
    </comment>
    <comment ref="AS108" authorId="0" shapeId="0" xr:uid="{8D8E0CB2-0D4E-4229-B18D-D0365D0A2D43}">
      <text>
        <r>
          <rPr>
            <b/>
            <sz val="9"/>
            <color indexed="81"/>
            <rFont val="Tahoma"/>
            <family val="2"/>
          </rPr>
          <t>Author:</t>
        </r>
        <r>
          <rPr>
            <sz val="9"/>
            <color indexed="81"/>
            <rFont val="Tahoma"/>
            <family val="2"/>
          </rPr>
          <t xml:space="preserve">
AR, pg 32, "A shareholder who is a relevant intermediary (as defi ned in the Companies Act) may appoint more than two proxies
but each proxy must be appointed to exercise the rights attached to a diff erent share or shares held by such
shareholder"</t>
        </r>
      </text>
    </comment>
    <comment ref="AU108" authorId="0" shapeId="0" xr:uid="{026DDEA6-326A-440F-B2FA-7724B18C6497}">
      <text>
        <r>
          <rPr>
            <b/>
            <sz val="9"/>
            <color indexed="81"/>
            <rFont val="Tahoma"/>
            <family val="2"/>
          </rPr>
          <t>Author:</t>
        </r>
        <r>
          <rPr>
            <sz val="9"/>
            <color indexed="81"/>
            <rFont val="Tahoma"/>
            <family val="2"/>
          </rPr>
          <t xml:space="preserve">
AR, 49</t>
        </r>
      </text>
    </comment>
    <comment ref="AV108" authorId="0" shapeId="0" xr:uid="{69949529-63F3-4D68-84DF-58D0D28C6E2A}">
      <text>
        <r>
          <rPr>
            <b/>
            <sz val="9"/>
            <color indexed="81"/>
            <rFont val="Tahoma"/>
            <family val="2"/>
          </rPr>
          <t>Author:</t>
        </r>
        <r>
          <rPr>
            <sz val="9"/>
            <color indexed="81"/>
            <rFont val="Tahoma"/>
            <family val="2"/>
          </rPr>
          <t xml:space="preserve">
AR, 31</t>
        </r>
      </text>
    </comment>
    <comment ref="AW108" authorId="0" shapeId="0" xr:uid="{AA3EA452-A960-493E-9673-F72CD9B79614}">
      <text>
        <r>
          <rPr>
            <b/>
            <sz val="9"/>
            <color indexed="81"/>
            <rFont val="Tahoma"/>
            <family val="2"/>
          </rPr>
          <t>Author:</t>
        </r>
        <r>
          <rPr>
            <sz val="9"/>
            <color indexed="81"/>
            <rFont val="Tahoma"/>
            <family val="2"/>
          </rPr>
          <t xml:space="preserve">
AR,39</t>
        </r>
      </text>
    </comment>
    <comment ref="AX108" authorId="0" shapeId="0" xr:uid="{F055D93F-9B59-4FEF-86BB-BB1CCAE2B740}">
      <text>
        <r>
          <rPr>
            <b/>
            <sz val="9"/>
            <color indexed="81"/>
            <rFont val="Tahoma"/>
            <family val="2"/>
          </rPr>
          <t>Author:</t>
        </r>
        <r>
          <rPr>
            <sz val="9"/>
            <color indexed="81"/>
            <rFont val="Tahoma"/>
            <family val="2"/>
          </rPr>
          <t xml:space="preserve">
AR, 40</t>
        </r>
      </text>
    </comment>
    <comment ref="AY108" authorId="0" shapeId="0" xr:uid="{12FF28F3-99EC-4F47-8B50-034E3B0E7C18}">
      <text>
        <r>
          <rPr>
            <b/>
            <sz val="9"/>
            <color indexed="81"/>
            <rFont val="Tahoma"/>
            <family val="2"/>
          </rPr>
          <t>Author:</t>
        </r>
        <r>
          <rPr>
            <sz val="9"/>
            <color indexed="81"/>
            <rFont val="Tahoma"/>
            <family val="2"/>
          </rPr>
          <t xml:space="preserve">
AR, p. 63</t>
        </r>
      </text>
    </comment>
    <comment ref="AZ108" authorId="0" shapeId="0" xr:uid="{903BAAC4-7C18-425B-8F22-AB90C1444C9E}">
      <text>
        <r>
          <rPr>
            <b/>
            <sz val="9"/>
            <color indexed="81"/>
            <rFont val="Tahoma"/>
            <family val="2"/>
          </rPr>
          <t>Author:</t>
        </r>
        <r>
          <rPr>
            <sz val="9"/>
            <color indexed="81"/>
            <rFont val="Tahoma"/>
            <family val="2"/>
          </rPr>
          <t xml:space="preserve">
Notice of AGM, p. 7</t>
        </r>
      </text>
    </comment>
    <comment ref="BA108" authorId="0" shapeId="0" xr:uid="{4299FAA2-091B-45B8-B212-7AD82617EE9D}">
      <text>
        <r>
          <rPr>
            <b/>
            <sz val="9"/>
            <color indexed="81"/>
            <rFont val="Tahoma"/>
            <family val="2"/>
          </rPr>
          <t>Author:</t>
        </r>
        <r>
          <rPr>
            <sz val="9"/>
            <color indexed="81"/>
            <rFont val="Tahoma"/>
            <family val="2"/>
          </rPr>
          <t xml:space="preserve">
AR, p131</t>
        </r>
      </text>
    </comment>
    <comment ref="BB108" authorId="0" shapeId="0" xr:uid="{1F143B48-67EC-4E63-943E-BCD141A08C0F}">
      <text>
        <r>
          <rPr>
            <b/>
            <sz val="9"/>
            <color indexed="81"/>
            <rFont val="Tahoma"/>
            <family val="2"/>
          </rPr>
          <t>Author:</t>
        </r>
        <r>
          <rPr>
            <sz val="9"/>
            <color indexed="81"/>
            <rFont val="Tahoma"/>
            <family val="2"/>
          </rPr>
          <t xml:space="preserve">
AR, pg 40, "Company allows and will provide necessary measures to allow corporations which provide nominee or
custodial services to appoint more than two (2) proxies so that shareholders who hold shares through
such corporations can attend and participate in general meetings as proxies"</t>
        </r>
      </text>
    </comment>
    <comment ref="BC108" authorId="0" shapeId="0" xr:uid="{C389A7D7-EEA5-45C0-A646-67CF4835D251}">
      <text>
        <r>
          <rPr>
            <b/>
            <sz val="9"/>
            <color indexed="81"/>
            <rFont val="Tahoma"/>
            <family val="2"/>
          </rPr>
          <t>Author:</t>
        </r>
        <r>
          <rPr>
            <sz val="9"/>
            <color indexed="81"/>
            <rFont val="Tahoma"/>
            <family val="2"/>
          </rPr>
          <t xml:space="preserve">
AR, p. 65</t>
        </r>
      </text>
    </comment>
    <comment ref="BD108" authorId="0" shapeId="0" xr:uid="{99C171E1-6B63-4817-B12E-91ED3B8316BE}">
      <text>
        <r>
          <rPr>
            <b/>
            <sz val="9"/>
            <color indexed="81"/>
            <rFont val="Tahoma"/>
            <family val="2"/>
          </rPr>
          <t>Author:</t>
        </r>
        <r>
          <rPr>
            <sz val="9"/>
            <color indexed="81"/>
            <rFont val="Tahoma"/>
            <family val="2"/>
          </rPr>
          <t xml:space="preserve">
AR, p. 93</t>
        </r>
      </text>
    </comment>
    <comment ref="BE108" authorId="0" shapeId="0" xr:uid="{590527E4-1A7A-45E2-8BE8-5EDD167D6A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 "With this amended legislation, the Company allows Relevant Intermediaries to appoint more than two
(2) proxies to attend the Company’s general meetings."</t>
        </r>
      </text>
    </comment>
    <comment ref="BF108" authorId="0" shapeId="0" xr:uid="{2220A9DB-2208-437E-A486-702174D715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"Pursuant to the Companies Act, the Central Provident Fund Board and relevant intermediaries may appoint
more than 2 proxies."</t>
        </r>
      </text>
    </comment>
    <comment ref="BG108" authorId="0" shapeId="0" xr:uid="{0A825A0D-273A-4C22-8411-B88463CD697D}">
      <text>
        <r>
          <rPr>
            <b/>
            <sz val="9"/>
            <color indexed="81"/>
            <rFont val="Tahoma"/>
            <family val="2"/>
          </rPr>
          <t>Author:</t>
        </r>
        <r>
          <rPr>
            <sz val="9"/>
            <color indexed="81"/>
            <rFont val="Tahoma"/>
            <family val="2"/>
          </rPr>
          <t xml:space="preserve">
AR p. 79, All Shareholders are entitled to attend and vote at general meetings in person or by proxy</t>
        </r>
      </text>
    </comment>
    <comment ref="BH108" authorId="0" shapeId="0" xr:uid="{33D1B837-399D-4114-A414-A0B570D1AE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52, https://links.sgx.com/FileOpen/UG%20Healthcare_Annual%20Report%202020.ashx?App=Announcement&amp;FileID=634566</t>
        </r>
      </text>
    </comment>
    <comment ref="BI108" authorId="0" shapeId="0" xr:uid="{97E0B737-9F8D-4472-B436-EF4623253C7B}">
      <text>
        <r>
          <rPr>
            <b/>
            <sz val="9"/>
            <color indexed="81"/>
            <rFont val="Tahoma"/>
            <family val="2"/>
          </rPr>
          <t>Author:</t>
        </r>
        <r>
          <rPr>
            <sz val="9"/>
            <color indexed="81"/>
            <rFont val="Tahoma"/>
            <family val="2"/>
          </rPr>
          <t xml:space="preserve">
AR p. 52, Shareholders can appoint up to
2 proxies to attend, vote and voice any questions relating to the resolutions tabled in a general meeting and/or company
affairs, for and on behalf of those shareholders, in the event that such shareholders are not able to attend the said general
meeting personally</t>
        </r>
      </text>
    </comment>
    <comment ref="BJ108" authorId="0" shapeId="0" xr:uid="{FEBDEC66-1A5C-402F-ABF7-B99E0E5532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08" authorId="0" shapeId="0" xr:uid="{91DD5713-BC74-49CC-9F53-1CF34633D211}">
      <text>
        <r>
          <rPr>
            <b/>
            <sz val="9"/>
            <color indexed="81"/>
            <rFont val="Tahoma"/>
            <family val="2"/>
          </rPr>
          <t>Author:</t>
        </r>
        <r>
          <rPr>
            <sz val="9"/>
            <color indexed="81"/>
            <rFont val="Tahoma"/>
            <family val="2"/>
          </rPr>
          <t xml:space="preserve">
AR, p. 82</t>
        </r>
      </text>
    </comment>
    <comment ref="BL108" authorId="0" shapeId="0" xr:uid="{9D79AE7A-78E6-490C-818D-BB4EE69C20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t>
        </r>
      </text>
    </comment>
    <comment ref="BM108" authorId="0" shapeId="0" xr:uid="{0F0C0017-2707-4153-A6D4-CD23F0FE0C0B}">
      <text>
        <r>
          <rPr>
            <b/>
            <sz val="9"/>
            <color indexed="81"/>
            <rFont val="Tahoma"/>
            <family val="2"/>
          </rPr>
          <t>Author:</t>
        </r>
        <r>
          <rPr>
            <sz val="9"/>
            <color indexed="81"/>
            <rFont val="Tahoma"/>
            <family val="2"/>
          </rPr>
          <t xml:space="preserve">
AR, p61</t>
        </r>
      </text>
    </comment>
    <comment ref="BN108" authorId="0" shapeId="0" xr:uid="{ED2FAE96-72B6-4779-A408-1EAFFD13EEE3}">
      <text>
        <r>
          <rPr>
            <b/>
            <sz val="9"/>
            <color indexed="81"/>
            <rFont val="Tahoma"/>
            <family val="2"/>
          </rPr>
          <t>Author:</t>
        </r>
        <r>
          <rPr>
            <sz val="9"/>
            <color indexed="81"/>
            <rFont val="Tahoma"/>
            <family val="2"/>
          </rPr>
          <t xml:space="preserve">
AR, p50</t>
        </r>
      </text>
    </comment>
    <comment ref="BO108" authorId="0" shapeId="0" xr:uid="{1999B169-BBE3-44E4-940D-4BE6991453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Specifically, each shareholder is allowed to appoint up to two proxies to attend and vote at general meetings on
his/her behalf
AR p81</t>
        </r>
      </text>
    </comment>
    <comment ref="BP108" authorId="0" shapeId="0" xr:uid="{A7C9E5C7-5B33-4B0F-AB90-36F487DC47CD}">
      <text>
        <r>
          <rPr>
            <b/>
            <sz val="9"/>
            <color indexed="81"/>
            <rFont val="Tahoma"/>
            <family val="2"/>
          </rPr>
          <t>Author:</t>
        </r>
        <r>
          <rPr>
            <sz val="9"/>
            <color indexed="81"/>
            <rFont val="Tahoma"/>
            <family val="2"/>
          </rPr>
          <t xml:space="preserve">
AR, p93</t>
        </r>
      </text>
    </comment>
    <comment ref="BQ108" authorId="0" shapeId="0" xr:uid="{CD916C2B-7AEB-4ADF-A461-4340408FFC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Company’s Constitution currently does not allow a member to appoint
more than two proxies to attend and vote at the same general meeting unless the member is a relevant intermediary. 
AR 37</t>
        </r>
      </text>
    </comment>
    <comment ref="BR108" authorId="0" shapeId="0" xr:uid="{AD876909-709A-447B-B011-79A2552EA38F}">
      <text>
        <r>
          <rPr>
            <b/>
            <sz val="9"/>
            <color indexed="81"/>
            <rFont val="Tahoma"/>
            <family val="2"/>
          </rPr>
          <t>Author:</t>
        </r>
        <r>
          <rPr>
            <sz val="9"/>
            <color indexed="81"/>
            <rFont val="Tahoma"/>
            <family val="2"/>
          </rPr>
          <t xml:space="preserve">
AR, p110</t>
        </r>
      </text>
    </comment>
    <comment ref="BS108" authorId="0" shapeId="0" xr:uid="{85FD8D53-3C39-4C6E-8D39-7CB055557C83}">
      <text>
        <r>
          <rPr>
            <b/>
            <sz val="9"/>
            <color indexed="81"/>
            <rFont val="Tahoma"/>
            <family val="2"/>
          </rPr>
          <t>Author:</t>
        </r>
        <r>
          <rPr>
            <sz val="9"/>
            <color indexed="81"/>
            <rFont val="Tahoma"/>
            <family val="2"/>
          </rPr>
          <t xml:space="preserve">
AR, p95</t>
        </r>
      </text>
    </comment>
    <comment ref="BT108" authorId="0" shapeId="0" xr:uid="{AED8F1B7-10A6-4CBE-8B90-3F9A8B3461CA}">
      <text>
        <r>
          <rPr>
            <b/>
            <sz val="9"/>
            <color indexed="81"/>
            <rFont val="Tahoma"/>
            <family val="2"/>
          </rPr>
          <t>Author:</t>
        </r>
        <r>
          <rPr>
            <sz val="9"/>
            <color indexed="81"/>
            <rFont val="Tahoma"/>
            <family val="2"/>
          </rPr>
          <t xml:space="preserve">
AR, p98</t>
        </r>
      </text>
    </comment>
    <comment ref="BU108" authorId="0" shapeId="0" xr:uid="{2E9E5BF0-FC43-4E26-ACFE-848D682FEE77}">
      <text>
        <r>
          <rPr>
            <b/>
            <sz val="9"/>
            <color indexed="81"/>
            <rFont val="Tahoma"/>
            <family val="2"/>
          </rPr>
          <t>Author:</t>
        </r>
        <r>
          <rPr>
            <sz val="9"/>
            <color indexed="81"/>
            <rFont val="Tahoma"/>
            <family val="2"/>
          </rPr>
          <t xml:space="preserve">
AR, p54</t>
        </r>
      </text>
    </comment>
    <comment ref="BW108" authorId="0" shapeId="0" xr:uid="{AE3F979B-F6EB-4567-8AB8-073735D131E3}">
      <text>
        <r>
          <rPr>
            <b/>
            <sz val="9"/>
            <color indexed="81"/>
            <rFont val="Tahoma"/>
            <family val="2"/>
          </rPr>
          <t>Author:</t>
        </r>
        <r>
          <rPr>
            <sz val="9"/>
            <color indexed="81"/>
            <rFont val="Tahoma"/>
            <family val="2"/>
          </rPr>
          <t xml:space="preserve">
AR, p135</t>
        </r>
      </text>
    </comment>
    <comment ref="BX108" authorId="0" shapeId="0" xr:uid="{FFF7FCBC-E065-41C9-847D-BC55D459B5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p.92;</t>
        </r>
      </text>
    </comment>
    <comment ref="BY108" authorId="0" shapeId="0" xr:uid="{5D1F6BBF-F782-4373-A0EC-3FF47B3912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BZ108" authorId="0" shapeId="0" xr:uid="{A875B8E7-B224-442B-80CA-292F84EEA945}">
      <text>
        <r>
          <rPr>
            <b/>
            <sz val="9"/>
            <color indexed="81"/>
            <rFont val="Tahoma"/>
            <family val="2"/>
          </rPr>
          <t>Author:</t>
        </r>
        <r>
          <rPr>
            <sz val="9"/>
            <color indexed="81"/>
            <rFont val="Tahoma"/>
            <family val="2"/>
          </rPr>
          <t xml:space="preserve">
AR pg 57</t>
        </r>
      </text>
    </comment>
    <comment ref="CA108" authorId="0" shapeId="0" xr:uid="{E0514CA6-6984-4222-AFCE-C7B7D89AA6B7}">
      <text>
        <r>
          <rPr>
            <b/>
            <sz val="9"/>
            <color indexed="81"/>
            <rFont val="Tahoma"/>
            <family val="2"/>
          </rPr>
          <t>Author:</t>
        </r>
        <r>
          <rPr>
            <sz val="9"/>
            <color indexed="81"/>
            <rFont val="Tahoma"/>
            <family val="2"/>
          </rPr>
          <t xml:space="preserve">
AR pg 96</t>
        </r>
      </text>
    </comment>
    <comment ref="CB108" authorId="0" shapeId="0" xr:uid="{C43B6FD0-2E27-420D-BA6E-6902E26A1095}">
      <text>
        <r>
          <rPr>
            <b/>
            <sz val="9"/>
            <color indexed="81"/>
            <rFont val="Tahoma"/>
            <family val="2"/>
          </rPr>
          <t>Author:</t>
        </r>
        <r>
          <rPr>
            <sz val="9"/>
            <color indexed="81"/>
            <rFont val="Tahoma"/>
            <family val="2"/>
          </rPr>
          <t xml:space="preserve">
AR pg.210</t>
        </r>
      </text>
    </comment>
    <comment ref="CC108" authorId="0" shapeId="0" xr:uid="{C2BF4A75-086F-4748-AD02-41E6097B4623}">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P.35 </t>
        </r>
      </text>
    </comment>
    <comment ref="CD108" authorId="0" shapeId="0" xr:uid="{309966C8-F794-4C86-B570-8623DE933D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E108" authorId="0" shapeId="0" xr:uid="{3DE928E7-0D20-4222-9F35-8844F0169805}">
      <text>
        <r>
          <rPr>
            <b/>
            <sz val="9"/>
            <color indexed="81"/>
            <rFont val="Tahoma"/>
            <family val="2"/>
          </rPr>
          <t>Author:</t>
        </r>
        <r>
          <rPr>
            <sz val="9"/>
            <color indexed="81"/>
            <rFont val="Tahoma"/>
            <family val="2"/>
          </rPr>
          <t xml:space="preserve">
AR pg 63 doesn’t address allowing for multiple proxies</t>
        </r>
      </text>
    </comment>
    <comment ref="CG108" authorId="0" shapeId="0" xr:uid="{35D4A649-EE5B-4AA1-9258-B1FC8B36FA01}">
      <text>
        <r>
          <rPr>
            <b/>
            <sz val="9"/>
            <color indexed="81"/>
            <rFont val="Tahoma"/>
            <family val="2"/>
          </rPr>
          <t>Author:</t>
        </r>
        <r>
          <rPr>
            <sz val="9"/>
            <color indexed="81"/>
            <rFont val="Tahoma"/>
            <family val="2"/>
          </rPr>
          <t xml:space="preserve">
AR pg 101</t>
        </r>
      </text>
    </comment>
    <comment ref="CH108" authorId="4" shapeId="0" xr:uid="{E108F1A0-FF40-4B85-BBC3-66A5FA15DD42}">
      <text>
        <r>
          <rPr>
            <b/>
            <sz val="9"/>
            <color indexed="81"/>
            <rFont val="Tahoma"/>
            <family val="2"/>
          </rPr>
          <t>Chua Cheng Tat:</t>
        </r>
        <r>
          <rPr>
            <sz val="9"/>
            <color indexed="81"/>
            <rFont val="Tahoma"/>
            <family val="2"/>
          </rPr>
          <t xml:space="preserve">
minutes</t>
        </r>
      </text>
    </comment>
    <comment ref="CI108" authorId="0" shapeId="0" xr:uid="{226AD3A9-CE8E-4EE1-9354-62D712797BE5}">
      <text>
        <r>
          <rPr>
            <b/>
            <sz val="9"/>
            <color indexed="81"/>
            <rFont val="Tahoma"/>
            <family val="2"/>
          </rPr>
          <t>Author:</t>
        </r>
        <r>
          <rPr>
            <sz val="9"/>
            <color indexed="81"/>
            <rFont val="Tahoma"/>
            <family val="2"/>
          </rPr>
          <t xml:space="preserve">
AR pg 86</t>
        </r>
      </text>
    </comment>
    <comment ref="CJ108" authorId="0" shapeId="0" xr:uid="{BB16E4A6-3930-4365-B7CA-B483FF0426E1}">
      <text>
        <r>
          <rPr>
            <b/>
            <sz val="9"/>
            <color indexed="81"/>
            <rFont val="Tahoma"/>
            <family val="2"/>
          </rPr>
          <t>Author:</t>
        </r>
        <r>
          <rPr>
            <sz val="9"/>
            <color indexed="81"/>
            <rFont val="Tahoma"/>
            <family val="2"/>
          </rPr>
          <t xml:space="preserve">
Notice</t>
        </r>
      </text>
    </comment>
    <comment ref="CK108" authorId="0" shapeId="0" xr:uid="{3A823B7C-5537-47FA-8B7F-227564E6AD61}">
      <text>
        <r>
          <rPr>
            <b/>
            <sz val="9"/>
            <color indexed="81"/>
            <rFont val="Tahoma"/>
            <family val="2"/>
          </rPr>
          <t>Author:</t>
        </r>
        <r>
          <rPr>
            <sz val="9"/>
            <color indexed="81"/>
            <rFont val="Tahoma"/>
            <family val="2"/>
          </rPr>
          <t xml:space="preserve">
AR,80</t>
        </r>
      </text>
    </comment>
    <comment ref="CN108" authorId="0" shapeId="0" xr:uid="{0764F232-7D12-4FEF-9538-7656DAB9C8EF}">
      <text>
        <r>
          <rPr>
            <b/>
            <sz val="9"/>
            <color indexed="81"/>
            <rFont val="Tahoma"/>
            <family val="2"/>
          </rPr>
          <t>Author:</t>
        </r>
        <r>
          <rPr>
            <sz val="9"/>
            <color indexed="81"/>
            <rFont val="Tahoma"/>
            <family val="2"/>
          </rPr>
          <t xml:space="preserve">
AR, p81</t>
        </r>
      </text>
    </comment>
    <comment ref="CO108" authorId="0" shapeId="0" xr:uid="{B1E300D1-B5E0-48D8-A43F-62F100422D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P108" authorId="0" shapeId="0" xr:uid="{FCD7E68A-E8CF-4EE1-9B67-5E5D6186E6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Q108" authorId="4" shapeId="0" xr:uid="{7A90AA79-D481-4F21-B897-087725E31FDB}">
      <text>
        <r>
          <rPr>
            <b/>
            <sz val="9"/>
            <color indexed="81"/>
            <rFont val="Tahoma"/>
            <family val="2"/>
          </rPr>
          <t>Chua Cheng Tat:</t>
        </r>
        <r>
          <rPr>
            <sz val="9"/>
            <color indexed="81"/>
            <rFont val="Tahoma"/>
            <family val="2"/>
          </rPr>
          <t xml:space="preserve">
minutes</t>
        </r>
      </text>
    </comment>
    <comment ref="CR108" authorId="0" shapeId="0" xr:uid="{3209BBE2-BDAA-466E-BAE5-B8B3EC67DAE6}">
      <text>
        <r>
          <rPr>
            <b/>
            <sz val="9"/>
            <color indexed="81"/>
            <rFont val="Tahoma"/>
            <family val="2"/>
          </rPr>
          <t>Author:</t>
        </r>
        <r>
          <rPr>
            <sz val="9"/>
            <color indexed="81"/>
            <rFont val="Tahoma"/>
            <family val="2"/>
          </rPr>
          <t xml:space="preserve">
AR (pdf), p. 27</t>
        </r>
      </text>
    </comment>
    <comment ref="CS108" authorId="0" shapeId="0" xr:uid="{34823520-0EB1-4383-90FE-3E7D043629ED}">
      <text>
        <r>
          <rPr>
            <b/>
            <sz val="9"/>
            <color indexed="81"/>
            <rFont val="Tahoma"/>
            <family val="2"/>
          </rPr>
          <t>Author:</t>
        </r>
        <r>
          <rPr>
            <sz val="9"/>
            <color indexed="81"/>
            <rFont val="Tahoma"/>
            <family val="2"/>
          </rPr>
          <t xml:space="preserve">
AR, p. 66</t>
        </r>
      </text>
    </comment>
    <comment ref="CW108" authorId="0" shapeId="0" xr:uid="{131C2C37-D18F-4AC0-B33D-9EF444A30BCE}">
      <text>
        <r>
          <rPr>
            <b/>
            <sz val="9"/>
            <color indexed="81"/>
            <rFont val="Tahoma"/>
            <family val="2"/>
          </rPr>
          <t>Author:</t>
        </r>
        <r>
          <rPr>
            <sz val="9"/>
            <color indexed="81"/>
            <rFont val="Tahoma"/>
            <family val="2"/>
          </rPr>
          <t xml:space="preserve">
AR pg.25</t>
        </r>
      </text>
    </comment>
    <comment ref="CX108" authorId="0" shapeId="0" xr:uid="{95BFF671-C01F-4F2D-8CA3-4ED7C161C212}">
      <text>
        <r>
          <rPr>
            <b/>
            <sz val="9"/>
            <color indexed="81"/>
            <rFont val="Tahoma"/>
            <family val="2"/>
          </rPr>
          <t>Author:</t>
        </r>
        <r>
          <rPr>
            <sz val="9"/>
            <color indexed="81"/>
            <rFont val="Tahoma"/>
            <family val="2"/>
          </rPr>
          <t xml:space="preserve">
AR, pg 53, "Shareholders who hold shares through
nominees are allowed, upon prior request through their nominees, to attend the General Meetings as proxies
without being constrained by the two-proxy requirement."</t>
        </r>
      </text>
    </comment>
    <comment ref="CZ108" authorId="0" shapeId="0" xr:uid="{DBE05C4D-7D5D-4910-B623-E38E250DA747}">
      <text>
        <r>
          <rPr>
            <b/>
            <sz val="9"/>
            <color indexed="81"/>
            <rFont val="Tahoma"/>
            <family val="2"/>
          </rPr>
          <t>Author:</t>
        </r>
        <r>
          <rPr>
            <sz val="9"/>
            <color indexed="81"/>
            <rFont val="Tahoma"/>
            <family val="2"/>
          </rPr>
          <t xml:space="preserve">
AR,93</t>
        </r>
      </text>
    </comment>
    <comment ref="DA108" authorId="0" shapeId="0" xr:uid="{9FCF206D-21EA-4061-87B1-52B4493152BE}">
      <text>
        <r>
          <rPr>
            <b/>
            <sz val="9"/>
            <color indexed="81"/>
            <rFont val="Tahoma"/>
            <family val="2"/>
          </rPr>
          <t>Author:</t>
        </r>
        <r>
          <rPr>
            <sz val="9"/>
            <color indexed="81"/>
            <rFont val="Tahoma"/>
            <family val="2"/>
          </rPr>
          <t xml:space="preserve">
AR,73</t>
        </r>
      </text>
    </comment>
    <comment ref="DB108" authorId="0" shapeId="0" xr:uid="{15A0F6FF-AD06-48FE-A315-503313F9893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DC108" authorId="0" shapeId="0" xr:uid="{28A0A49F-F35C-455F-AE1B-4DCA722BFFCD}">
      <text>
        <r>
          <rPr>
            <b/>
            <sz val="9"/>
            <color indexed="81"/>
            <rFont val="Tahoma"/>
            <family val="2"/>
          </rPr>
          <t>Author:</t>
        </r>
        <r>
          <rPr>
            <sz val="9"/>
            <color indexed="81"/>
            <rFont val="Tahoma"/>
            <family val="2"/>
          </rPr>
          <t xml:space="preserve">
AR, p. 100</t>
        </r>
      </text>
    </comment>
    <comment ref="DD108" authorId="0" shapeId="0" xr:uid="{A6FEE203-2A9A-4002-A620-2D9DB83C400C}">
      <text>
        <r>
          <rPr>
            <b/>
            <sz val="9"/>
            <color indexed="81"/>
            <rFont val="Tahoma"/>
            <family val="2"/>
          </rPr>
          <t>Author:</t>
        </r>
        <r>
          <rPr>
            <sz val="9"/>
            <color indexed="81"/>
            <rFont val="Tahoma"/>
            <family val="2"/>
          </rPr>
          <t xml:space="preserve">
AR, p. 67</t>
        </r>
      </text>
    </comment>
    <comment ref="DE108" authorId="0" shapeId="0" xr:uid="{F8732720-51FA-4E8D-8520-7741508783F8}">
      <text>
        <r>
          <rPr>
            <b/>
            <sz val="9"/>
            <color indexed="81"/>
            <rFont val="Tahoma"/>
            <family val="2"/>
          </rPr>
          <t>Author:</t>
        </r>
        <r>
          <rPr>
            <sz val="9"/>
            <color indexed="81"/>
            <rFont val="Tahoma"/>
            <family val="2"/>
          </rPr>
          <t xml:space="preserve">
AR,40</t>
        </r>
      </text>
    </comment>
    <comment ref="DF108" authorId="0" shapeId="0" xr:uid="{7892EEEE-75AF-42D3-BA1D-AF55AD442147}">
      <text>
        <r>
          <rPr>
            <b/>
            <sz val="9"/>
            <color indexed="81"/>
            <rFont val="Tahoma"/>
            <family val="2"/>
          </rPr>
          <t>Author:</t>
        </r>
        <r>
          <rPr>
            <sz val="9"/>
            <color indexed="81"/>
            <rFont val="Tahoma"/>
            <family val="2"/>
          </rPr>
          <t xml:space="preserve">
AR pg 68</t>
        </r>
      </text>
    </comment>
    <comment ref="DG108" authorId="0" shapeId="0" xr:uid="{E5255DA9-33C7-43BA-BED7-0DC854957671}">
      <text>
        <r>
          <rPr>
            <b/>
            <sz val="9"/>
            <color indexed="81"/>
            <rFont val="Tahoma"/>
            <family val="2"/>
          </rPr>
          <t>Author:</t>
        </r>
        <r>
          <rPr>
            <sz val="9"/>
            <color indexed="81"/>
            <rFont val="Tahoma"/>
            <family val="2"/>
          </rPr>
          <t xml:space="preserve">
AR, p. 37 - 38
Not disclosed</t>
        </r>
      </text>
    </comment>
    <comment ref="DH108" authorId="0" shapeId="0" xr:uid="{E5BCD7FD-2E5F-4869-B252-8332D2C67918}">
      <text>
        <r>
          <rPr>
            <b/>
            <sz val="9"/>
            <color indexed="81"/>
            <rFont val="Tahoma"/>
            <family val="2"/>
          </rPr>
          <t>Author:</t>
        </r>
        <r>
          <rPr>
            <sz val="9"/>
            <color indexed="81"/>
            <rFont val="Tahoma"/>
            <family val="2"/>
          </rPr>
          <t xml:space="preserve">
AR pg 29</t>
        </r>
      </text>
    </comment>
    <comment ref="DI108" authorId="0" shapeId="0" xr:uid="{D714D160-6779-40CC-A1B7-1A0492CCB1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DJ108" authorId="0" shapeId="0" xr:uid="{40ED1CD4-A10C-4743-A9CF-FC39CB1FEE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t>
        </r>
      </text>
    </comment>
    <comment ref="DL108" authorId="0" shapeId="0" xr:uid="{2509A516-9759-47D7-A4DF-E5FF6ADE4AD6}">
      <text>
        <r>
          <rPr>
            <b/>
            <sz val="9"/>
            <color indexed="81"/>
            <rFont val="Tahoma"/>
            <family val="2"/>
          </rPr>
          <t>Author:</t>
        </r>
        <r>
          <rPr>
            <sz val="9"/>
            <color indexed="81"/>
            <rFont val="Tahoma"/>
            <family val="2"/>
          </rPr>
          <t xml:space="preserve">
AR pg 82</t>
        </r>
      </text>
    </comment>
    <comment ref="DM108" authorId="0" shapeId="0" xr:uid="{EA4072A6-A92E-45C2-A12F-3A4A79AFA3D3}">
      <text>
        <r>
          <rPr>
            <b/>
            <sz val="9"/>
            <color indexed="81"/>
            <rFont val="Tahoma"/>
            <family val="2"/>
          </rPr>
          <t>Author:</t>
        </r>
        <r>
          <rPr>
            <sz val="9"/>
            <color indexed="81"/>
            <rFont val="Tahoma"/>
            <family val="2"/>
          </rPr>
          <t xml:space="preserve">
AR, p. 44
No information on the nominees
Shareholders can pre-register their attendance</t>
        </r>
      </text>
    </comment>
    <comment ref="DO108" authorId="0" shapeId="0" xr:uid="{E2E78CEE-87C3-4A83-ADB4-CAD33348C0C4}">
      <text>
        <r>
          <rPr>
            <b/>
            <sz val="9"/>
            <color indexed="81"/>
            <rFont val="Tahoma"/>
            <family val="2"/>
          </rPr>
          <t>Author:</t>
        </r>
        <r>
          <rPr>
            <sz val="9"/>
            <color indexed="81"/>
            <rFont val="Tahoma"/>
            <family val="2"/>
          </rPr>
          <t xml:space="preserve">
AR p. 76, Shareholders who are not “relevant intermediaries” may appoint
up to two proxies to attend, speak, and vote on his/her behalf at
general meetings</t>
        </r>
      </text>
    </comment>
    <comment ref="DP108" authorId="0" shapeId="0" xr:uid="{135684C4-D280-4D64-86C1-D741542B4BDB}">
      <text>
        <r>
          <rPr>
            <b/>
            <sz val="9"/>
            <color indexed="81"/>
            <rFont val="Tahoma"/>
            <family val="2"/>
          </rPr>
          <t>Author:</t>
        </r>
        <r>
          <rPr>
            <sz val="9"/>
            <color indexed="81"/>
            <rFont val="Tahoma"/>
            <family val="2"/>
          </rPr>
          <t xml:space="preserve">
AR, p. 86</t>
        </r>
      </text>
    </comment>
    <comment ref="DQ108" authorId="0" shapeId="0" xr:uid="{F06896A6-AA3F-4A73-AB94-81690A89EC25}">
      <text>
        <r>
          <rPr>
            <b/>
            <sz val="9"/>
            <color indexed="81"/>
            <rFont val="Tahoma"/>
            <family val="2"/>
          </rPr>
          <t>Author:</t>
        </r>
        <r>
          <rPr>
            <sz val="9"/>
            <color indexed="81"/>
            <rFont val="Tahoma"/>
            <family val="2"/>
          </rPr>
          <t xml:space="preserve">
AR p. 26, Shareholders may attend and vote at general meetings in person
or by proxy. The rules for the appointment of proxies are set out
in the notice of general meeting and proxy form</t>
        </r>
      </text>
    </comment>
    <comment ref="DR108" authorId="0" shapeId="0" xr:uid="{929E9420-FCFF-4EA6-B6FA-6F8BE938B20B}">
      <text>
        <r>
          <rPr>
            <b/>
            <sz val="9"/>
            <color indexed="81"/>
            <rFont val="Tahoma"/>
            <family val="2"/>
          </rPr>
          <t>Author:</t>
        </r>
        <r>
          <rPr>
            <sz val="9"/>
            <color indexed="81"/>
            <rFont val="Tahoma"/>
            <family val="2"/>
          </rPr>
          <t xml:space="preserve">
AR, p.58: under 'Shareholder Rights and Participation at General Meetings', paragraph 2</t>
        </r>
      </text>
    </comment>
    <comment ref="DS108" authorId="0" shapeId="0" xr:uid="{0D31677E-8E1B-40CB-BA83-6AFF077FF785}">
      <text>
        <r>
          <rPr>
            <b/>
            <sz val="9"/>
            <color indexed="81"/>
            <rFont val="Tahoma"/>
            <family val="2"/>
          </rPr>
          <t>Author:</t>
        </r>
        <r>
          <rPr>
            <sz val="9"/>
            <color indexed="81"/>
            <rFont val="Tahoma"/>
            <family val="2"/>
          </rPr>
          <t xml:space="preserve">
AR p. 85, Currently, shareholders can vote by proxy but not in absentia</t>
        </r>
      </text>
    </comment>
    <comment ref="DT108" authorId="0" shapeId="0" xr:uid="{713F5F37-E6C2-4008-BB50-7476736862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31, https://links.sgx.com/FileOpen/WTH%20AR%202020.ashx?App=Announcement&amp;FileID=634061</t>
        </r>
      </text>
    </comment>
    <comment ref="DU108" authorId="0" shapeId="0" xr:uid="{D0E09E8E-744E-4218-9FE1-0AFF0AF8FCB9}">
      <text>
        <r>
          <rPr>
            <b/>
            <sz val="9"/>
            <color indexed="81"/>
            <rFont val="Tahoma"/>
            <family val="2"/>
          </rPr>
          <t>Author:</t>
        </r>
        <r>
          <rPr>
            <sz val="9"/>
            <color indexed="81"/>
            <rFont val="Tahoma"/>
            <family val="2"/>
          </rPr>
          <t xml:space="preserve">
AR pg.31</t>
        </r>
      </text>
    </comment>
    <comment ref="DV108" authorId="0" shapeId="0" xr:uid="{7ACEB7E2-D59E-4ECF-B2CC-2D29F0F6635A}">
      <text>
        <r>
          <rPr>
            <b/>
            <sz val="9"/>
            <color indexed="81"/>
            <rFont val="Tahoma"/>
            <family val="2"/>
          </rPr>
          <t>Author:</t>
        </r>
        <r>
          <rPr>
            <sz val="9"/>
            <color indexed="81"/>
            <rFont val="Tahoma"/>
            <family val="2"/>
          </rPr>
          <t xml:space="preserve">
AR pg.54</t>
        </r>
      </text>
    </comment>
    <comment ref="DW108" authorId="0" shapeId="0" xr:uid="{97CFE131-2E41-4A8A-827E-78FEA9652241}">
      <text>
        <r>
          <rPr>
            <b/>
            <sz val="9"/>
            <color indexed="81"/>
            <rFont val="Tahoma"/>
            <family val="2"/>
          </rPr>
          <t>Author:</t>
        </r>
        <r>
          <rPr>
            <sz val="9"/>
            <color indexed="81"/>
            <rFont val="Tahoma"/>
            <family val="2"/>
          </rPr>
          <t xml:space="preserve">
AR, p70</t>
        </r>
      </text>
    </comment>
    <comment ref="DX108" authorId="0" shapeId="0" xr:uid="{B650ADB2-42BA-4D45-AD3C-FF33661B340E}">
      <text>
        <r>
          <rPr>
            <b/>
            <sz val="9"/>
            <color indexed="81"/>
            <rFont val="Tahoma"/>
            <family val="2"/>
          </rPr>
          <t>Author:</t>
        </r>
        <r>
          <rPr>
            <sz val="9"/>
            <color indexed="81"/>
            <rFont val="Tahoma"/>
            <family val="2"/>
          </rPr>
          <t xml:space="preserve">
AR pg.68</t>
        </r>
      </text>
    </comment>
    <comment ref="DZ108" authorId="0" shapeId="0" xr:uid="{C783CDC2-BD43-4DE5-AD8E-3D1CBF0B3CC8}">
      <text>
        <r>
          <rPr>
            <b/>
            <sz val="9"/>
            <color indexed="81"/>
            <rFont val="Tahoma"/>
            <family val="2"/>
          </rPr>
          <t>Author:</t>
        </r>
        <r>
          <rPr>
            <sz val="9"/>
            <color indexed="81"/>
            <rFont val="Tahoma"/>
            <family val="2"/>
          </rPr>
          <t xml:space="preserve">
AR pg.81</t>
        </r>
      </text>
    </comment>
    <comment ref="EA108" authorId="4" shapeId="0" xr:uid="{563FDD55-C470-49DE-845D-B9EFD92FF162}">
      <text>
        <r>
          <rPr>
            <b/>
            <sz val="9"/>
            <color indexed="81"/>
            <rFont val="Tahoma"/>
            <family val="2"/>
          </rPr>
          <t>Chua Cheng Tat:</t>
        </r>
        <r>
          <rPr>
            <sz val="9"/>
            <color indexed="81"/>
            <rFont val="Tahoma"/>
            <family val="2"/>
          </rPr>
          <t xml:space="preserve">
minutes</t>
        </r>
      </text>
    </comment>
    <comment ref="EB108" authorId="0" shapeId="0" xr:uid="{1157B9D0-47EA-4FD3-9642-CB0B7AD776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EC108" authorId="0" shapeId="0" xr:uid="{A5304BFB-DED8-4B1A-A713-DCCF91D470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
        </r>
      </text>
    </comment>
    <comment ref="ED108" authorId="0" shapeId="0" xr:uid="{83326AE8-5883-4BF4-BF09-DF9F0C9708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E109" authorId="0" shapeId="0" xr:uid="{D603E6BF-5CCF-480E-A9C7-A517B7A2F74D}">
      <text>
        <r>
          <rPr>
            <b/>
            <sz val="9"/>
            <color indexed="81"/>
            <rFont val="Tahoma"/>
            <family val="2"/>
          </rPr>
          <t>Author:</t>
        </r>
        <r>
          <rPr>
            <sz val="9"/>
            <color indexed="81"/>
            <rFont val="Tahoma"/>
            <family val="2"/>
          </rPr>
          <t xml:space="preserve">
https://links.sgx.com/FileOpen/3Cnergy_2021_AGM_Notice.ashx?App=Announcement&amp;FileID=657947</t>
        </r>
      </text>
    </comment>
    <comment ref="F109" authorId="0" shapeId="0" xr:uid="{B49EC6BA-2399-4CF3-8EAB-EB620B5B880E}">
      <text>
        <r>
          <rPr>
            <b/>
            <sz val="9"/>
            <color indexed="81"/>
            <rFont val="Tahoma"/>
            <family val="2"/>
          </rPr>
          <t>Author:</t>
        </r>
        <r>
          <rPr>
            <sz val="9"/>
            <color indexed="81"/>
            <rFont val="Tahoma"/>
            <family val="2"/>
          </rPr>
          <t xml:space="preserve">
https://links.sgx.com/FileOpen/ABR%20-%20210413_Notice%20of%20AGM%20AR2020.ashx?App=Announcement&amp;FileID=659251</t>
        </r>
      </text>
    </comment>
    <comment ref="G109" authorId="0" shapeId="0" xr:uid="{C8F6CE03-85CE-4F39-9F55-D30E8CFFCF7E}">
      <text>
        <r>
          <rPr>
            <b/>
            <sz val="9"/>
            <color indexed="81"/>
            <rFont val="Tahoma"/>
            <family val="2"/>
          </rPr>
          <t>Author:</t>
        </r>
        <r>
          <rPr>
            <sz val="9"/>
            <color indexed="81"/>
            <rFont val="Tahoma"/>
            <family val="2"/>
          </rPr>
          <t xml:space="preserve">
https://links.sgx.com/FileOpen/AF%20Global_Notice%20of%20AGM.ashx?App=Announcement&amp;FileID=660611</t>
        </r>
      </text>
    </comment>
    <comment ref="I109" authorId="0" shapeId="0" xr:uid="{7D467CCF-5180-4A69-A486-7D18C60B569B}">
      <text>
        <r>
          <rPr>
            <b/>
            <sz val="9"/>
            <color indexed="81"/>
            <rFont val="Tahoma"/>
            <family val="2"/>
          </rPr>
          <t>Author:</t>
        </r>
        <r>
          <rPr>
            <sz val="9"/>
            <color indexed="81"/>
            <rFont val="Tahoma"/>
            <family val="2"/>
          </rPr>
          <t xml:space="preserve">
https://links.sgx.com/FileOpen/Amara_NoticeOfAGM.ashx?App=Announcement&amp;FileID=657711</t>
        </r>
      </text>
    </comment>
    <comment ref="J109" authorId="0" shapeId="0" xr:uid="{ED116F70-A81B-419E-8D3F-33A80414E754}">
      <text>
        <r>
          <rPr>
            <b/>
            <sz val="9"/>
            <color indexed="81"/>
            <rFont val="Tahoma"/>
            <family val="2"/>
          </rPr>
          <t>Author:</t>
        </r>
        <r>
          <rPr>
            <sz val="9"/>
            <color indexed="81"/>
            <rFont val="Tahoma"/>
            <family val="2"/>
          </rPr>
          <t xml:space="preserve">
https://links.sgx.com/FileOpen/AP%20Oil%20AGM%20Notice.ashx?App=Announcement&amp;FileID=657704</t>
        </r>
      </text>
    </comment>
    <comment ref="K109" authorId="0" shapeId="0" xr:uid="{E3BD7D23-6578-4C6E-89E3-0E78198495FA}">
      <text>
        <r>
          <rPr>
            <b/>
            <sz val="9"/>
            <color indexed="81"/>
            <rFont val="Tahoma"/>
            <family val="2"/>
          </rPr>
          <t>Author:</t>
        </r>
        <r>
          <rPr>
            <sz val="9"/>
            <color indexed="81"/>
            <rFont val="Tahoma"/>
            <family val="2"/>
          </rPr>
          <t xml:space="preserve">
https://links.sgx.com/FileOpen/Notice_Of_AGM.ashx?App=Announcement&amp;FileID=655965</t>
        </r>
      </text>
    </comment>
    <comment ref="M109" authorId="0" shapeId="0" xr:uid="{465737A2-2BA0-4BDD-AD36-B0E99F1A88A7}">
      <text>
        <r>
          <rPr>
            <b/>
            <sz val="9"/>
            <color indexed="81"/>
            <rFont val="Tahoma"/>
            <family val="2"/>
          </rPr>
          <t>Author:</t>
        </r>
        <r>
          <rPr>
            <sz val="9"/>
            <color indexed="81"/>
            <rFont val="Tahoma"/>
            <family val="2"/>
          </rPr>
          <t xml:space="preserve">
https://links.sgx.com/FileOpen/BTH2020%20Notice%20of%20AGM.ashx?App=Announcement&amp;FileID=659226</t>
        </r>
      </text>
    </comment>
    <comment ref="T109" authorId="0" shapeId="0" xr:uid="{9FBE30A5-633A-4304-A66A-91AE75372522}">
      <text>
        <r>
          <rPr>
            <b/>
            <sz val="9"/>
            <color indexed="81"/>
            <rFont val="Tahoma"/>
            <family val="2"/>
          </rPr>
          <t>Author:</t>
        </r>
        <r>
          <rPr>
            <sz val="9"/>
            <color indexed="81"/>
            <rFont val="Tahoma"/>
            <family val="2"/>
          </rPr>
          <t xml:space="preserve">
https://links.sgx.com/FileOpen/CosmoSteel%20FY2020%20Notice%20of%20AGM.ashx?App=Announcement&amp;FileID=644274</t>
        </r>
      </text>
    </comment>
    <comment ref="U109" authorId="0" shapeId="0" xr:uid="{A64B30E4-D6CB-4D0D-87F6-8653EBF229B0}">
      <text>
        <r>
          <rPr>
            <b/>
            <sz val="9"/>
            <color indexed="81"/>
            <rFont val="Tahoma"/>
            <family val="2"/>
          </rPr>
          <t>Author:</t>
        </r>
        <r>
          <rPr>
            <sz val="9"/>
            <color indexed="81"/>
            <rFont val="Tahoma"/>
            <family val="2"/>
          </rPr>
          <t xml:space="preserve">
AGM Notice</t>
        </r>
      </text>
    </comment>
    <comment ref="V109" authorId="0" shapeId="0" xr:uid="{D5BE362E-52D8-4A50-8D56-1E7DFAD47FEE}">
      <text>
        <r>
          <rPr>
            <b/>
            <sz val="9"/>
            <color indexed="81"/>
            <rFont val="Tahoma"/>
            <family val="2"/>
          </rPr>
          <t>Author:</t>
        </r>
        <r>
          <rPr>
            <sz val="9"/>
            <color indexed="81"/>
            <rFont val="Tahoma"/>
            <family val="2"/>
          </rPr>
          <t xml:space="preserve">
AGM Notice</t>
        </r>
      </text>
    </comment>
    <comment ref="Z109" authorId="0" shapeId="0" xr:uid="{93DF4A62-5D38-4BB9-A616-43D4B8DE4B89}">
      <text>
        <r>
          <rPr>
            <b/>
            <sz val="9"/>
            <color indexed="81"/>
            <rFont val="Tahoma"/>
            <family val="2"/>
          </rPr>
          <t>Author:</t>
        </r>
        <r>
          <rPr>
            <sz val="9"/>
            <color indexed="81"/>
            <rFont val="Tahoma"/>
            <family val="2"/>
          </rPr>
          <t xml:space="preserve">
AGM Notice</t>
        </r>
      </text>
    </comment>
    <comment ref="AA109" authorId="0" shapeId="0" xr:uid="{D7EFC4D5-79C5-4EAA-A065-5DF559A8B877}">
      <text>
        <r>
          <rPr>
            <b/>
            <sz val="9"/>
            <color indexed="81"/>
            <rFont val="Tahoma"/>
            <family val="2"/>
          </rPr>
          <t>Author:</t>
        </r>
        <r>
          <rPr>
            <sz val="9"/>
            <color indexed="81"/>
            <rFont val="Tahoma"/>
            <family val="2"/>
          </rPr>
          <t xml:space="preserve">
AGM Notice</t>
        </r>
      </text>
    </comment>
    <comment ref="AC109" authorId="0" shapeId="0" xr:uid="{DBB54221-A2BC-46FC-95D7-8622C0D0BC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p.05;</t>
        </r>
      </text>
    </comment>
    <comment ref="AD109" authorId="0" shapeId="0" xr:uid="{FC1BA0DC-5FCA-42F5-8174-0CF74387BC1B}">
      <text>
        <r>
          <rPr>
            <b/>
            <sz val="9"/>
            <color indexed="81"/>
            <rFont val="Tahoma"/>
            <family val="2"/>
          </rPr>
          <t>Author:</t>
        </r>
        <r>
          <rPr>
            <sz val="9"/>
            <color indexed="81"/>
            <rFont val="Tahoma"/>
            <family val="2"/>
          </rPr>
          <t xml:space="preserve">
Notice AGM p. 3, EXPLANATORY NOTE</t>
        </r>
      </text>
    </comment>
    <comment ref="AE109" authorId="0" shapeId="0" xr:uid="{388115F8-3E39-4222-BD84-57A03253E833}">
      <text>
        <r>
          <rPr>
            <b/>
            <sz val="9"/>
            <color indexed="81"/>
            <rFont val="Tahoma"/>
            <family val="2"/>
          </rPr>
          <t>Author:</t>
        </r>
        <r>
          <rPr>
            <sz val="9"/>
            <color indexed="81"/>
            <rFont val="Tahoma"/>
            <family val="2"/>
          </rPr>
          <t xml:space="preserve">
https://links.sgx.com/FileOpen/GAR07-07-04-2021-Notice%20of%20Annual%20Meeting.ashx?App=Announcement&amp;FileID=656178</t>
        </r>
      </text>
    </comment>
    <comment ref="AF109" authorId="0" shapeId="0" xr:uid="{9CAF4756-0798-4FDF-BA7F-11D2EF148848}">
      <text>
        <r>
          <rPr>
            <b/>
            <sz val="9"/>
            <color indexed="81"/>
            <rFont val="Tahoma"/>
            <family val="2"/>
          </rPr>
          <t>Author:</t>
        </r>
        <r>
          <rPr>
            <sz val="9"/>
            <color indexed="81"/>
            <rFont val="Tahoma"/>
            <family val="2"/>
          </rPr>
          <t xml:space="preserve">
Notice</t>
        </r>
      </text>
    </comment>
    <comment ref="AG109" authorId="0" shapeId="0" xr:uid="{BD2DC68C-576D-463D-AE8D-32E59C4738BD}">
      <text>
        <r>
          <rPr>
            <b/>
            <sz val="9"/>
            <color indexed="81"/>
            <rFont val="Tahoma"/>
            <family val="2"/>
          </rPr>
          <t>Author:</t>
        </r>
        <r>
          <rPr>
            <sz val="9"/>
            <color indexed="81"/>
            <rFont val="Tahoma"/>
            <family val="2"/>
          </rPr>
          <t xml:space="preserve">
https://links.sgx.com/FileOpen/Notice%20of%20AGM%2023%20April%202021.ashx?App=Announcement&amp;FileID=654018</t>
        </r>
      </text>
    </comment>
    <comment ref="AH109" authorId="0" shapeId="0" xr:uid="{91BBEAA1-94D2-4029-A7F9-8B56274167B7}">
      <text>
        <r>
          <rPr>
            <b/>
            <sz val="9"/>
            <color indexed="81"/>
            <rFont val="Tahoma"/>
            <family val="2"/>
          </rPr>
          <t>Author:</t>
        </r>
        <r>
          <rPr>
            <sz val="9"/>
            <color indexed="81"/>
            <rFont val="Tahoma"/>
            <family val="2"/>
          </rPr>
          <t xml:space="preserve">
https://links.sgx.com/FileOpen/Notice%20of%20Annual%20General%20Meeting.ashx?App=Announcement&amp;FileID=656142</t>
        </r>
      </text>
    </comment>
    <comment ref="AI109" authorId="0" shapeId="0" xr:uid="{470BBE7E-D1A5-464C-BA3B-C41FB28AA3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160-161</t>
        </r>
      </text>
    </comment>
    <comment ref="AM109" authorId="0" shapeId="0" xr:uid="{E0A5A870-785D-40E4-913A-2B4BB1DB0C72}">
      <text>
        <r>
          <rPr>
            <b/>
            <sz val="9"/>
            <color indexed="81"/>
            <rFont val="Tahoma"/>
            <family val="2"/>
          </rPr>
          <t>Author:</t>
        </r>
        <r>
          <rPr>
            <sz val="9"/>
            <color indexed="81"/>
            <rFont val="Tahoma"/>
            <family val="2"/>
          </rPr>
          <t xml:space="preserve">
https://links.sgx.com/FileOpen/LHN%20Limited%20-%20Notice%20of%20AGM%20FY20%20e.ashx?App=Announcement&amp;FileID=643682</t>
        </r>
      </text>
    </comment>
    <comment ref="AO109" authorId="0" shapeId="0" xr:uid="{4A9CC5ED-79E1-468C-8874-82E5F7C53527}">
      <text>
        <r>
          <rPr>
            <b/>
            <sz val="9"/>
            <color indexed="81"/>
            <rFont val="Tahoma"/>
            <family val="2"/>
          </rPr>
          <t>Author:</t>
        </r>
        <r>
          <rPr>
            <sz val="9"/>
            <color indexed="81"/>
            <rFont val="Tahoma"/>
            <family val="2"/>
          </rPr>
          <t xml:space="preserve">
AR, pg 142 - 148</t>
        </r>
      </text>
    </comment>
    <comment ref="AP109" authorId="0" shapeId="0" xr:uid="{1C0BFDDF-0A20-4355-9E39-9070DAE1A4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AQ109" authorId="0" shapeId="0" xr:uid="{5E41F608-570C-4B2A-961D-06E0CA4173FE}">
      <text>
        <r>
          <rPr>
            <b/>
            <sz val="9"/>
            <color indexed="81"/>
            <rFont val="Tahoma"/>
            <family val="2"/>
          </rPr>
          <t>Author:</t>
        </r>
        <r>
          <rPr>
            <sz val="9"/>
            <color indexed="81"/>
            <rFont val="Tahoma"/>
            <family val="2"/>
          </rPr>
          <t xml:space="preserve">
AR, p. 161 onwards</t>
        </r>
      </text>
    </comment>
    <comment ref="AR109" authorId="0" shapeId="0" xr:uid="{F788B3DD-0DBA-4293-B811-C8098024F761}">
      <text>
        <r>
          <rPr>
            <b/>
            <sz val="9"/>
            <color indexed="81"/>
            <rFont val="Tahoma"/>
            <family val="2"/>
          </rPr>
          <t>Author:</t>
        </r>
        <r>
          <rPr>
            <sz val="9"/>
            <color indexed="81"/>
            <rFont val="Tahoma"/>
            <family val="2"/>
          </rPr>
          <t xml:space="preserve">
agm notice</t>
        </r>
      </text>
    </comment>
    <comment ref="AS109" authorId="0" shapeId="0" xr:uid="{107BAE55-CA37-4DE4-8667-3EB35901EBD6}">
      <text>
        <r>
          <rPr>
            <b/>
            <sz val="9"/>
            <color indexed="81"/>
            <rFont val="Tahoma"/>
            <family val="2"/>
          </rPr>
          <t>Author:</t>
        </r>
        <r>
          <rPr>
            <sz val="9"/>
            <color indexed="81"/>
            <rFont val="Tahoma"/>
            <family val="2"/>
          </rPr>
          <t xml:space="preserve">
AR, pg 134 - 138</t>
        </r>
      </text>
    </comment>
    <comment ref="AT109" authorId="0" shapeId="0" xr:uid="{D969360B-D994-4012-A94C-B4C3102A0E91}">
      <text>
        <r>
          <rPr>
            <b/>
            <sz val="9"/>
            <color indexed="81"/>
            <rFont val="Tahoma"/>
            <family val="2"/>
          </rPr>
          <t>Author:</t>
        </r>
        <r>
          <rPr>
            <sz val="9"/>
            <color indexed="81"/>
            <rFont val="Tahoma"/>
            <family val="2"/>
          </rPr>
          <t xml:space="preserve">
AR, governance report, pg 46 - 53</t>
        </r>
      </text>
    </comment>
    <comment ref="AU109" authorId="0" shapeId="0" xr:uid="{927BD25B-89A8-43AF-B771-769EDB60BE9A}">
      <text>
        <r>
          <rPr>
            <b/>
            <sz val="9"/>
            <color indexed="81"/>
            <rFont val="Tahoma"/>
            <family val="2"/>
          </rPr>
          <t>Author:</t>
        </r>
        <r>
          <rPr>
            <sz val="9"/>
            <color indexed="81"/>
            <rFont val="Tahoma"/>
            <family val="2"/>
          </rPr>
          <t xml:space="preserve">
AGM Notice</t>
        </r>
      </text>
    </comment>
    <comment ref="AV109" authorId="0" shapeId="0" xr:uid="{A5BF2CBC-38EE-4265-8F0A-7E1123538DE2}">
      <text>
        <r>
          <rPr>
            <b/>
            <sz val="9"/>
            <color indexed="81"/>
            <rFont val="Tahoma"/>
            <family val="2"/>
          </rPr>
          <t>Author:</t>
        </r>
        <r>
          <rPr>
            <sz val="9"/>
            <color indexed="81"/>
            <rFont val="Tahoma"/>
            <family val="2"/>
          </rPr>
          <t xml:space="preserve">
Notice</t>
        </r>
      </text>
    </comment>
    <comment ref="AW109" authorId="0" shapeId="0" xr:uid="{BF17AAC1-1904-4371-BB8C-8F5375E24977}">
      <text>
        <r>
          <rPr>
            <b/>
            <sz val="9"/>
            <color indexed="81"/>
            <rFont val="Tahoma"/>
            <family val="2"/>
          </rPr>
          <t>Author:</t>
        </r>
        <r>
          <rPr>
            <sz val="9"/>
            <color indexed="81"/>
            <rFont val="Tahoma"/>
            <family val="2"/>
          </rPr>
          <t xml:space="preserve">
Notice</t>
        </r>
      </text>
    </comment>
    <comment ref="AX109" authorId="0" shapeId="0" xr:uid="{0299E805-C007-4522-9923-DB67148D1F9F}">
      <text>
        <r>
          <rPr>
            <b/>
            <sz val="9"/>
            <color indexed="81"/>
            <rFont val="Tahoma"/>
            <family val="2"/>
          </rPr>
          <t>Author:</t>
        </r>
        <r>
          <rPr>
            <sz val="9"/>
            <color indexed="81"/>
            <rFont val="Tahoma"/>
            <family val="2"/>
          </rPr>
          <t xml:space="preserve">
Notice</t>
        </r>
      </text>
    </comment>
    <comment ref="AY109" authorId="0" shapeId="0" xr:uid="{793FEDFA-5BF5-42E0-950A-CC19F6A854A6}">
      <text>
        <r>
          <rPr>
            <b/>
            <sz val="9"/>
            <color indexed="81"/>
            <rFont val="Tahoma"/>
            <family val="2"/>
          </rPr>
          <t>Author:</t>
        </r>
        <r>
          <rPr>
            <sz val="9"/>
            <color indexed="81"/>
            <rFont val="Tahoma"/>
            <family val="2"/>
          </rPr>
          <t xml:space="preserve">
Notice of AGM, p. 5</t>
        </r>
      </text>
    </comment>
    <comment ref="AZ109" authorId="0" shapeId="0" xr:uid="{B6BB924F-4E88-4D47-B531-F83434F850F5}">
      <text>
        <r>
          <rPr>
            <b/>
            <sz val="9"/>
            <color indexed="81"/>
            <rFont val="Tahoma"/>
            <family val="2"/>
          </rPr>
          <t>Author:</t>
        </r>
        <r>
          <rPr>
            <sz val="9"/>
            <color indexed="81"/>
            <rFont val="Tahoma"/>
            <family val="2"/>
          </rPr>
          <t xml:space="preserve">
Notice of AGM, p. 6</t>
        </r>
      </text>
    </comment>
    <comment ref="BB109" authorId="0" shapeId="0" xr:uid="{9BC2EB55-28FB-4FE1-8179-5B280C7CAD5F}">
      <text>
        <r>
          <rPr>
            <b/>
            <sz val="9"/>
            <color indexed="81"/>
            <rFont val="Tahoma"/>
            <family val="2"/>
          </rPr>
          <t>Author:</t>
        </r>
        <r>
          <rPr>
            <sz val="9"/>
            <color indexed="81"/>
            <rFont val="Tahoma"/>
            <family val="2"/>
          </rPr>
          <t xml:space="preserve">
AR, pg 120 - 125</t>
        </r>
      </text>
    </comment>
    <comment ref="BC109" authorId="0" shapeId="0" xr:uid="{2DAA07BF-9330-4D6B-989B-292CE4BA8998}">
      <text>
        <r>
          <rPr>
            <b/>
            <sz val="9"/>
            <color indexed="81"/>
            <rFont val="Tahoma"/>
            <family val="2"/>
          </rPr>
          <t>Author:</t>
        </r>
        <r>
          <rPr>
            <sz val="9"/>
            <color indexed="81"/>
            <rFont val="Tahoma"/>
            <family val="2"/>
          </rPr>
          <t xml:space="preserve">
AR, p. 166</t>
        </r>
      </text>
    </comment>
    <comment ref="BD109" authorId="0" shapeId="0" xr:uid="{DCA08CF3-C3C8-4437-ABDA-9176928968AF}">
      <text>
        <r>
          <rPr>
            <b/>
            <sz val="9"/>
            <color indexed="81"/>
            <rFont val="Tahoma"/>
            <family val="2"/>
          </rPr>
          <t>Author:</t>
        </r>
        <r>
          <rPr>
            <sz val="9"/>
            <color indexed="81"/>
            <rFont val="Tahoma"/>
            <family val="2"/>
          </rPr>
          <t xml:space="preserve">
AR, p. 288</t>
        </r>
      </text>
    </comment>
    <comment ref="BE109" authorId="0" shapeId="0" xr:uid="{1E4094A3-E8DB-4050-8A74-92600EC882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88</t>
        </r>
      </text>
    </comment>
    <comment ref="BF109" authorId="0" shapeId="0" xr:uid="{4C68E897-F996-42F7-82D7-789A908BD7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120</t>
        </r>
      </text>
    </comment>
    <comment ref="BG109" authorId="0" shapeId="0" xr:uid="{96AA523E-C037-424E-9111-5A43653D6176}">
      <text>
        <r>
          <rPr>
            <b/>
            <sz val="9"/>
            <color indexed="81"/>
            <rFont val="Tahoma"/>
            <family val="2"/>
          </rPr>
          <t>Author:</t>
        </r>
        <r>
          <rPr>
            <sz val="9"/>
            <color indexed="81"/>
            <rFont val="Tahoma"/>
            <family val="2"/>
          </rPr>
          <t xml:space="preserve">
Notice of AGM p. 3</t>
        </r>
      </text>
    </comment>
    <comment ref="BI109" authorId="0" shapeId="0" xr:uid="{062AB6C2-3D83-493B-B631-8795029617A8}">
      <text>
        <r>
          <rPr>
            <b/>
            <sz val="9"/>
            <color indexed="81"/>
            <rFont val="Tahoma"/>
            <family val="2"/>
          </rPr>
          <t>Author:</t>
        </r>
        <r>
          <rPr>
            <sz val="9"/>
            <color indexed="81"/>
            <rFont val="Tahoma"/>
            <family val="2"/>
          </rPr>
          <t xml:space="preserve">
Notice AGM p. 3, https://links.sgx.com/FileOpen/UGL_Results%20of%20AGM%20FY2020.ashx?App=Announcement&amp;FileID=664408</t>
        </r>
      </text>
    </comment>
    <comment ref="BJ109" authorId="0" shapeId="0" xr:uid="{91A2AC92-D8E9-4A95-9C14-C09A8C020E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BK109" authorId="0" shapeId="0" xr:uid="{506360EA-A409-43B5-885F-FC8AFC0F3AB0}">
      <text>
        <r>
          <rPr>
            <b/>
            <sz val="9"/>
            <color indexed="81"/>
            <rFont val="Tahoma"/>
            <family val="2"/>
          </rPr>
          <t>Author:</t>
        </r>
        <r>
          <rPr>
            <sz val="9"/>
            <color indexed="81"/>
            <rFont val="Tahoma"/>
            <family val="2"/>
          </rPr>
          <t xml:space="preserve">
AR, p. 157</t>
        </r>
      </text>
    </comment>
    <comment ref="BL109" authorId="0" shapeId="0" xr:uid="{BF26BFEA-C572-44E8-858E-EB6A816F17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BV109" authorId="0" shapeId="0" xr:uid="{E1D33EE5-F4C1-4C90-A7A5-73FEB86C23AA}">
      <text>
        <r>
          <rPr>
            <b/>
            <sz val="9"/>
            <color indexed="81"/>
            <rFont val="Tahoma"/>
            <family val="2"/>
          </rPr>
          <t>Author:</t>
        </r>
        <r>
          <rPr>
            <sz val="9"/>
            <color indexed="81"/>
            <rFont val="Tahoma"/>
            <family val="2"/>
          </rPr>
          <t xml:space="preserve">
https://links.sgx.com/FileOpen/Notice%20of%20Annual%20General%20Meeting%20and%20Proxy%20Form.ashx?App=Announcement&amp;FileID=637256</t>
        </r>
      </text>
    </comment>
    <comment ref="BX109" authorId="0" shapeId="0" xr:uid="{B753AB9E-55A7-4063-B57C-BEE0D0E0E6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p.04;</t>
        </r>
      </text>
    </comment>
    <comment ref="BZ109" authorId="0" shapeId="0" xr:uid="{54BCD43A-4F58-4598-9B9C-883FD0F418EE}">
      <text>
        <r>
          <rPr>
            <b/>
            <sz val="9"/>
            <color indexed="81"/>
            <rFont val="Tahoma"/>
            <family val="2"/>
          </rPr>
          <t>Author:</t>
        </r>
        <r>
          <rPr>
            <sz val="9"/>
            <color indexed="81"/>
            <rFont val="Tahoma"/>
            <family val="2"/>
          </rPr>
          <t xml:space="preserve">
AGM Notice</t>
        </r>
      </text>
    </comment>
    <comment ref="CA109" authorId="0" shapeId="0" xr:uid="{AA53B4E8-9AB2-4674-8177-69E90459FFE2}">
      <text>
        <r>
          <rPr>
            <b/>
            <sz val="9"/>
            <color indexed="81"/>
            <rFont val="Tahoma"/>
            <family val="2"/>
          </rPr>
          <t>Author:</t>
        </r>
        <r>
          <rPr>
            <sz val="9"/>
            <color indexed="81"/>
            <rFont val="Tahoma"/>
            <family val="2"/>
          </rPr>
          <t xml:space="preserve">
AGM Notice</t>
        </r>
      </text>
    </comment>
    <comment ref="CB109" authorId="0" shapeId="0" xr:uid="{3B11E66C-2FBA-4E1D-A7F6-F75F7BF7DD17}">
      <text>
        <r>
          <rPr>
            <b/>
            <sz val="9"/>
            <color indexed="81"/>
            <rFont val="Tahoma"/>
            <family val="2"/>
          </rPr>
          <t>Author:
https://links.sgx.com/FileOpen/FPL_Notice%20of%20AGM.ashx?App=Announcement&amp;FileID=643216</t>
        </r>
      </text>
    </comment>
    <comment ref="CE109" authorId="0" shapeId="0" xr:uid="{1CAE83FA-3C07-4480-AB9F-B3B18CF9A4C4}">
      <text>
        <r>
          <rPr>
            <b/>
            <sz val="9"/>
            <color indexed="81"/>
            <rFont val="Tahoma"/>
            <family val="2"/>
          </rPr>
          <t>Author:</t>
        </r>
        <r>
          <rPr>
            <sz val="9"/>
            <color indexed="81"/>
            <rFont val="Tahoma"/>
            <family val="2"/>
          </rPr>
          <t xml:space="preserve">
AGM Notice</t>
        </r>
      </text>
    </comment>
    <comment ref="CG109" authorId="0" shapeId="0" xr:uid="{0C7157D1-3D13-499C-88E0-47D7FD3A65BD}">
      <text>
        <r>
          <rPr>
            <b/>
            <sz val="9"/>
            <color indexed="81"/>
            <rFont val="Tahoma"/>
            <family val="2"/>
          </rPr>
          <t>Author:</t>
        </r>
        <r>
          <rPr>
            <sz val="9"/>
            <color indexed="81"/>
            <rFont val="Tahoma"/>
            <family val="2"/>
          </rPr>
          <t xml:space="preserve">
AGM Notice</t>
        </r>
      </text>
    </comment>
    <comment ref="CI109" authorId="0" shapeId="0" xr:uid="{3E2D144A-43C5-4C19-B3D2-656CBE2F8BC0}">
      <text>
        <r>
          <rPr>
            <b/>
            <sz val="9"/>
            <color indexed="81"/>
            <rFont val="Tahoma"/>
            <family val="2"/>
          </rPr>
          <t>Author:</t>
        </r>
        <r>
          <rPr>
            <sz val="9"/>
            <color indexed="81"/>
            <rFont val="Tahoma"/>
            <family val="2"/>
          </rPr>
          <t xml:space="preserve">
AGM Notice</t>
        </r>
      </text>
    </comment>
    <comment ref="CK109" authorId="0" shapeId="0" xr:uid="{53DE9DBF-3AEB-4CE7-9572-2B8AAA8DDAA4}">
      <text>
        <r>
          <rPr>
            <b/>
            <sz val="9"/>
            <color indexed="81"/>
            <rFont val="Tahoma"/>
            <family val="2"/>
          </rPr>
          <t>Author:</t>
        </r>
        <r>
          <rPr>
            <sz val="9"/>
            <color indexed="81"/>
            <rFont val="Tahoma"/>
            <family val="2"/>
          </rPr>
          <t xml:space="preserve">
notice</t>
        </r>
      </text>
    </comment>
    <comment ref="CN109" authorId="0" shapeId="0" xr:uid="{695A0D08-FCC9-41E3-825F-2989D9CDE0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CQ109" authorId="0" shapeId="0" xr:uid="{39ECCDD5-AF3E-4F6C-A632-CD08EA7BE086}">
      <text/>
    </comment>
    <comment ref="CR109" authorId="0" shapeId="0" xr:uid="{9742CE73-F0B3-46A1-ADA9-F8A361E9E534}">
      <text>
        <r>
          <rPr>
            <b/>
            <sz val="9"/>
            <color indexed="81"/>
            <rFont val="Tahoma"/>
            <family val="2"/>
          </rPr>
          <t>Author:</t>
        </r>
        <r>
          <rPr>
            <sz val="9"/>
            <color indexed="81"/>
            <rFont val="Tahoma"/>
            <family val="2"/>
          </rPr>
          <t xml:space="preserve">
AR (pdf), p. 125 onwards</t>
        </r>
      </text>
    </comment>
    <comment ref="CS109" authorId="0" shapeId="0" xr:uid="{5B22E17F-538A-4218-B94B-689435D1C4A3}">
      <text>
        <r>
          <rPr>
            <b/>
            <sz val="9"/>
            <color indexed="81"/>
            <rFont val="Tahoma"/>
            <family val="2"/>
          </rPr>
          <t>Author:</t>
        </r>
        <r>
          <rPr>
            <sz val="9"/>
            <color indexed="81"/>
            <rFont val="Tahoma"/>
            <family val="2"/>
          </rPr>
          <t xml:space="preserve">
AR, p. 160</t>
        </r>
      </text>
    </comment>
    <comment ref="CU109" authorId="0" shapeId="0" xr:uid="{BCB1D695-5CB7-4C37-B7D5-C46416B244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168</t>
        </r>
      </text>
    </comment>
    <comment ref="CW109" authorId="0" shapeId="0" xr:uid="{F5493D3A-07C1-46B0-8155-AADEA0D46329}">
      <text>
        <r>
          <rPr>
            <b/>
            <sz val="9"/>
            <color indexed="81"/>
            <rFont val="Tahoma"/>
            <family val="2"/>
          </rPr>
          <t>Author:</t>
        </r>
        <r>
          <rPr>
            <sz val="9"/>
            <color indexed="81"/>
            <rFont val="Tahoma"/>
            <family val="2"/>
          </rPr>
          <t xml:space="preserve">
https://links.sgx.com/FileOpen/20201211-Meeting%20-%20Notice%20of%20AGM.ashx?App=Announcement&amp;FileID=643526</t>
        </r>
      </text>
    </comment>
    <comment ref="CX109" authorId="0" shapeId="0" xr:uid="{3A298181-4241-4666-BBE0-37A42E51FCAB}">
      <text>
        <r>
          <rPr>
            <b/>
            <sz val="9"/>
            <color indexed="81"/>
            <rFont val="Tahoma"/>
            <family val="2"/>
          </rPr>
          <t>Author:</t>
        </r>
        <r>
          <rPr>
            <sz val="9"/>
            <color indexed="81"/>
            <rFont val="Tahoma"/>
            <family val="2"/>
          </rPr>
          <t xml:space="preserve">
AR, pg 135 - 139</t>
        </r>
      </text>
    </comment>
    <comment ref="CY109" authorId="0" shapeId="0" xr:uid="{E66DAEAC-A13F-471B-8719-F51ED5E2D804}">
      <text>
        <r>
          <rPr>
            <b/>
            <sz val="9"/>
            <color indexed="81"/>
            <rFont val="Tahoma"/>
            <family val="2"/>
          </rPr>
          <t>Author:</t>
        </r>
        <r>
          <rPr>
            <sz val="9"/>
            <color indexed="81"/>
            <rFont val="Tahoma"/>
            <family val="2"/>
          </rPr>
          <t xml:space="preserve">
AGM Notice</t>
        </r>
      </text>
    </comment>
    <comment ref="CZ109" authorId="0" shapeId="0" xr:uid="{3C655854-938D-4F39-9B98-6480DBA3CFD9}">
      <text>
        <r>
          <rPr>
            <b/>
            <sz val="9"/>
            <color indexed="81"/>
            <rFont val="Tahoma"/>
            <family val="2"/>
          </rPr>
          <t>Author:</t>
        </r>
        <r>
          <rPr>
            <sz val="9"/>
            <color indexed="81"/>
            <rFont val="Tahoma"/>
            <family val="2"/>
          </rPr>
          <t xml:space="preserve">
Notice</t>
        </r>
      </text>
    </comment>
    <comment ref="DA109" authorId="0" shapeId="0" xr:uid="{85F39821-4753-4AE8-8A8F-F0E50243D410}">
      <text>
        <r>
          <rPr>
            <b/>
            <sz val="9"/>
            <color indexed="81"/>
            <rFont val="Tahoma"/>
            <family val="2"/>
          </rPr>
          <t>Author:</t>
        </r>
        <r>
          <rPr>
            <sz val="9"/>
            <color indexed="81"/>
            <rFont val="Tahoma"/>
            <family val="2"/>
          </rPr>
          <t xml:space="preserve">
notice</t>
        </r>
      </text>
    </comment>
    <comment ref="DB109" authorId="0" shapeId="0" xr:uid="{D7B178FE-A34E-4073-818A-02A1535EA7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DC109" authorId="0" shapeId="0" xr:uid="{4FB10180-B815-4197-8EE6-815055C6580E}">
      <text>
        <r>
          <rPr>
            <b/>
            <sz val="9"/>
            <color indexed="81"/>
            <rFont val="Tahoma"/>
            <family val="2"/>
          </rPr>
          <t>Author:</t>
        </r>
        <r>
          <rPr>
            <sz val="9"/>
            <color indexed="81"/>
            <rFont val="Tahoma"/>
            <family val="2"/>
          </rPr>
          <t xml:space="preserve">
AR, p. 183 onwards</t>
        </r>
      </text>
    </comment>
    <comment ref="DD109" authorId="0" shapeId="0" xr:uid="{B068485F-B608-4F56-8237-66CBC04EA554}">
      <text>
        <r>
          <rPr>
            <b/>
            <sz val="9"/>
            <color indexed="81"/>
            <rFont val="Tahoma"/>
            <family val="2"/>
          </rPr>
          <t>Author:</t>
        </r>
        <r>
          <rPr>
            <sz val="9"/>
            <color indexed="81"/>
            <rFont val="Tahoma"/>
            <family val="2"/>
          </rPr>
          <t xml:space="preserve">
AR, p. 5</t>
        </r>
      </text>
    </comment>
    <comment ref="DE109" authorId="0" shapeId="0" xr:uid="{AAD1A7BF-0A3F-4CB5-AA22-9B62AE42855C}">
      <text>
        <r>
          <rPr>
            <b/>
            <sz val="9"/>
            <color indexed="81"/>
            <rFont val="Tahoma"/>
            <family val="2"/>
          </rPr>
          <t>Author:</t>
        </r>
        <r>
          <rPr>
            <sz val="9"/>
            <color indexed="81"/>
            <rFont val="Tahoma"/>
            <family val="2"/>
          </rPr>
          <t xml:space="preserve">
notice</t>
        </r>
      </text>
    </comment>
    <comment ref="DF109" authorId="0" shapeId="0" xr:uid="{9A06511A-4F4F-4039-856B-282AC6F98B16}">
      <text>
        <r>
          <rPr>
            <b/>
            <sz val="9"/>
            <color indexed="81"/>
            <rFont val="Tahoma"/>
            <family val="2"/>
          </rPr>
          <t>Author:</t>
        </r>
        <r>
          <rPr>
            <sz val="9"/>
            <color indexed="81"/>
            <rFont val="Tahoma"/>
            <family val="2"/>
          </rPr>
          <t xml:space="preserve">
AGM Notice</t>
        </r>
      </text>
    </comment>
    <comment ref="DG109" authorId="0" shapeId="0" xr:uid="{4902C9B7-2BE3-48D8-B31D-975F50DEDABD}">
      <text>
        <r>
          <rPr>
            <b/>
            <sz val="9"/>
            <color indexed="81"/>
            <rFont val="Tahoma"/>
            <family val="2"/>
          </rPr>
          <t>Author:</t>
        </r>
        <r>
          <rPr>
            <sz val="9"/>
            <color indexed="81"/>
            <rFont val="Tahoma"/>
            <family val="2"/>
          </rPr>
          <t xml:space="preserve">
AR, p. 174</t>
        </r>
      </text>
    </comment>
    <comment ref="DH109" authorId="0" shapeId="0" xr:uid="{0E17A94F-A2B0-457E-A98A-80A396A30FEA}">
      <text>
        <r>
          <rPr>
            <b/>
            <sz val="9"/>
            <color indexed="81"/>
            <rFont val="Tahoma"/>
            <family val="2"/>
          </rPr>
          <t>Author:</t>
        </r>
        <r>
          <rPr>
            <sz val="9"/>
            <color indexed="81"/>
            <rFont val="Tahoma"/>
            <family val="2"/>
          </rPr>
          <t xml:space="preserve">
AGM Notice</t>
        </r>
      </text>
    </comment>
    <comment ref="DJ109" authorId="0" shapeId="0" xr:uid="{9D3B4B80-BEE0-4F66-8900-A8187A00D9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DK109" authorId="0" shapeId="0" xr:uid="{5BCC7240-C69B-4971-AC9A-142C3FD573D9}">
      <text>
        <r>
          <rPr>
            <b/>
            <sz val="9"/>
            <color indexed="81"/>
            <rFont val="Tahoma"/>
            <family val="2"/>
          </rPr>
          <t>Author:</t>
        </r>
        <r>
          <rPr>
            <sz val="9"/>
            <color indexed="81"/>
            <rFont val="Tahoma"/>
            <family val="2"/>
          </rPr>
          <t xml:space="preserve">
AGM Notice</t>
        </r>
      </text>
    </comment>
    <comment ref="DL109" authorId="0" shapeId="0" xr:uid="{9925861C-BA14-4A3C-8DAB-0E3F0633B427}">
      <text>
        <r>
          <rPr>
            <b/>
            <sz val="9"/>
            <color indexed="81"/>
            <rFont val="Tahoma"/>
            <family val="2"/>
          </rPr>
          <t>Author:</t>
        </r>
        <r>
          <rPr>
            <sz val="9"/>
            <color indexed="81"/>
            <rFont val="Tahoma"/>
            <family val="2"/>
          </rPr>
          <t xml:space="preserve">
AGM Notice</t>
        </r>
      </text>
    </comment>
    <comment ref="DM109" authorId="0" shapeId="0" xr:uid="{33A773FB-6978-4BE1-9D6F-CD7FF2A48578}">
      <text>
        <r>
          <rPr>
            <b/>
            <sz val="9"/>
            <color indexed="81"/>
            <rFont val="Tahoma"/>
            <family val="2"/>
          </rPr>
          <t>Author:</t>
        </r>
        <r>
          <rPr>
            <sz val="9"/>
            <color indexed="81"/>
            <rFont val="Tahoma"/>
            <family val="2"/>
          </rPr>
          <t xml:space="preserve">
AR, p. 111</t>
        </r>
      </text>
    </comment>
    <comment ref="DN109" authorId="0" shapeId="0" xr:uid="{7E331380-C9C8-4A52-BE07-420772120F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p.01;</t>
        </r>
      </text>
    </comment>
    <comment ref="DO109" authorId="0" shapeId="0" xr:uid="{A276648B-C7C3-4C7B-93CB-D0691DEAFAF5}">
      <text>
        <r>
          <rPr>
            <b/>
            <sz val="9"/>
            <color indexed="81"/>
            <rFont val="Tahoma"/>
            <family val="2"/>
          </rPr>
          <t>Author:</t>
        </r>
        <r>
          <rPr>
            <sz val="9"/>
            <color indexed="81"/>
            <rFont val="Tahoma"/>
            <family val="2"/>
          </rPr>
          <t xml:space="preserve">
Notice AGM - EXPLANATORY NOTES ON BUSINESSES TO BE TRANSACTED:</t>
        </r>
      </text>
    </comment>
    <comment ref="DP109" authorId="0" shapeId="0" xr:uid="{13021C06-B253-4C8F-86A1-AC721E738CB7}">
      <text>
        <r>
          <rPr>
            <b/>
            <sz val="9"/>
            <color indexed="81"/>
            <rFont val="Tahoma"/>
            <family val="2"/>
          </rPr>
          <t>Author:</t>
        </r>
        <r>
          <rPr>
            <sz val="9"/>
            <color indexed="81"/>
            <rFont val="Tahoma"/>
            <family val="2"/>
          </rPr>
          <t xml:space="preserve">
Notice of AGM, p. 3</t>
        </r>
      </text>
    </comment>
    <comment ref="DQ109" authorId="0" shapeId="0" xr:uid="{511F5979-A9D5-4C26-9397-9939DF933121}">
      <text>
        <r>
          <rPr>
            <b/>
            <sz val="9"/>
            <color indexed="81"/>
            <rFont val="Tahoma"/>
            <family val="2"/>
          </rPr>
          <t>Author:</t>
        </r>
        <r>
          <rPr>
            <sz val="9"/>
            <color indexed="81"/>
            <rFont val="Tahoma"/>
            <family val="2"/>
          </rPr>
          <t xml:space="preserve">
Notice AGM p. 2, Explanatory Notes to Resolutions</t>
        </r>
      </text>
    </comment>
    <comment ref="DR109" authorId="0" shapeId="0" xr:uid="{DF374AD2-6B99-4539-A104-B5A2C8479265}">
      <text>
        <r>
          <rPr>
            <b/>
            <sz val="9"/>
            <color indexed="81"/>
            <rFont val="Tahoma"/>
            <family val="2"/>
          </rPr>
          <t>Author:</t>
        </r>
        <r>
          <rPr>
            <sz val="9"/>
            <color indexed="81"/>
            <rFont val="Tahoma"/>
            <family val="2"/>
          </rPr>
          <t xml:space="preserve">
AGM Notice</t>
        </r>
      </text>
    </comment>
    <comment ref="DS109" authorId="0" shapeId="0" xr:uid="{CB605FCD-50B9-4875-B096-FC0E5C0E309E}">
      <text>
        <r>
          <rPr>
            <b/>
            <sz val="9"/>
            <color indexed="81"/>
            <rFont val="Tahoma"/>
            <family val="2"/>
          </rPr>
          <t>Author:</t>
        </r>
        <r>
          <rPr>
            <sz val="9"/>
            <color indexed="81"/>
            <rFont val="Tahoma"/>
            <family val="2"/>
          </rPr>
          <t xml:space="preserve">
Notice AGM p. 5, Explanatory Notes:</t>
        </r>
      </text>
    </comment>
    <comment ref="DT109" authorId="0" shapeId="0" xr:uid="{53ADA27F-6AA0-4544-9A2C-03B0A2DD8C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https://links.sgx.com/FileOpen/WTH%20Notice%20of%20AGM.ashx?App=Announcement&amp;FileID=634059</t>
        </r>
      </text>
    </comment>
    <comment ref="DU109" authorId="0" shapeId="0" xr:uid="{AE7073E0-9497-45C0-A517-90A8B93550FA}">
      <text>
        <r>
          <rPr>
            <b/>
            <sz val="9"/>
            <color indexed="81"/>
            <rFont val="Tahoma"/>
            <family val="2"/>
          </rPr>
          <t>Author:</t>
        </r>
        <r>
          <rPr>
            <sz val="9"/>
            <color indexed="81"/>
            <rFont val="Tahoma"/>
            <family val="2"/>
          </rPr>
          <t xml:space="preserve">
https://links.sgx.com/FileOpen/AGL%20-%20Notice%20of%20AGM.ashx?App=Announcement&amp;FileID=664127</t>
        </r>
      </text>
    </comment>
    <comment ref="DV109" authorId="0" shapeId="0" xr:uid="{96047E0D-373E-4394-9658-C80401187FCC}">
      <text>
        <r>
          <rPr>
            <b/>
            <sz val="9"/>
            <color indexed="81"/>
            <rFont val="Tahoma"/>
            <family val="2"/>
          </rPr>
          <t>Author:</t>
        </r>
        <r>
          <rPr>
            <sz val="9"/>
            <color indexed="81"/>
            <rFont val="Tahoma"/>
            <family val="2"/>
          </rPr>
          <t xml:space="preserve">
AR pg.152</t>
        </r>
      </text>
    </comment>
    <comment ref="DW109" authorId="0" shapeId="0" xr:uid="{7746E042-3D39-4B5E-AEA1-38EFE7D0B576}">
      <text>
        <r>
          <rPr>
            <b/>
            <sz val="9"/>
            <color indexed="81"/>
            <rFont val="Tahoma"/>
            <family val="2"/>
          </rPr>
          <t>Author:</t>
        </r>
        <r>
          <rPr>
            <sz val="9"/>
            <color indexed="81"/>
            <rFont val="Tahoma"/>
            <family val="2"/>
          </rPr>
          <t xml:space="preserve">
AR, p163 - 165</t>
        </r>
      </text>
    </comment>
    <comment ref="DX109" authorId="0" shapeId="0" xr:uid="{7C322804-D092-4D2D-8520-07886C5C1AA0}">
      <text>
        <r>
          <rPr>
            <b/>
            <sz val="9"/>
            <color indexed="81"/>
            <rFont val="Tahoma"/>
            <family val="2"/>
          </rPr>
          <t>Author:</t>
        </r>
        <r>
          <rPr>
            <sz val="9"/>
            <color indexed="81"/>
            <rFont val="Tahoma"/>
            <family val="2"/>
          </rPr>
          <t xml:space="preserve">
https://links.sgx.com/FileOpen/BTL_AGM%20_Notice_6Apr21.ashx?App=Announcement&amp;FileID=655873</t>
        </r>
      </text>
    </comment>
    <comment ref="DY109" authorId="0" shapeId="0" xr:uid="{FFC4EB32-77A3-4A59-B999-5E05334A9D83}">
      <text>
        <r>
          <rPr>
            <b/>
            <sz val="9"/>
            <color indexed="81"/>
            <rFont val="Tahoma"/>
            <family val="2"/>
          </rPr>
          <t>Author:</t>
        </r>
        <r>
          <rPr>
            <sz val="9"/>
            <color indexed="81"/>
            <rFont val="Tahoma"/>
            <family val="2"/>
          </rPr>
          <t xml:space="preserve">
ttps://links.sgx.com/FileOpen/Notice%20of%20AGM%2001%20AR%202020%20CWX.ashx?App=Announcement&amp;FileID=640947</t>
        </r>
      </text>
    </comment>
    <comment ref="DZ109" authorId="0" shapeId="0" xr:uid="{25622FA7-9A76-4015-8DE9-A0DBB73A2075}">
      <text>
        <r>
          <rPr>
            <b/>
            <sz val="9"/>
            <color indexed="81"/>
            <rFont val="Tahoma"/>
            <family val="2"/>
          </rPr>
          <t>Author:</t>
        </r>
        <r>
          <rPr>
            <sz val="9"/>
            <color indexed="81"/>
            <rFont val="Tahoma"/>
            <family val="2"/>
          </rPr>
          <t xml:space="preserve">
https://links.sgx.com/FileOpen/FN_2021_AGM_Notice_28.12.20.ashx?App=Announcement&amp;FileID=643462</t>
        </r>
      </text>
    </comment>
    <comment ref="EB109" authorId="0" shapeId="0" xr:uid="{4B209A39-C84C-4280-9A7F-6AB611EBEE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ED109" authorId="0" shapeId="0" xr:uid="{8770C1A4-9A2A-4268-9E46-13A0AEE15C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t>
        </r>
      </text>
    </comment>
    <comment ref="E110" authorId="0" shapeId="0" xr:uid="{1A0B2F59-CDBF-46EF-BB25-A831244D3CC3}">
      <text>
        <r>
          <rPr>
            <b/>
            <sz val="9"/>
            <color indexed="81"/>
            <rFont val="Tahoma"/>
            <family val="2"/>
          </rPr>
          <t>Author:</t>
        </r>
        <r>
          <rPr>
            <sz val="9"/>
            <color indexed="81"/>
            <rFont val="Tahoma"/>
            <family val="2"/>
          </rPr>
          <t xml:space="preserve">
https://links.sgx.com/FileOpen/3Cnergy_20210427_2021_AGM_Results.ashx?App=Announcement&amp;FileID=662993</t>
        </r>
      </text>
    </comment>
    <comment ref="F110" authorId="0" shapeId="0" xr:uid="{B4E80D11-798A-47EF-A6FF-9BB65ABEE88E}">
      <text>
        <r>
          <rPr>
            <b/>
            <sz val="9"/>
            <color indexed="81"/>
            <rFont val="Tahoma"/>
            <family val="2"/>
          </rPr>
          <t>Author:</t>
        </r>
        <r>
          <rPr>
            <sz val="9"/>
            <color indexed="81"/>
            <rFont val="Tahoma"/>
            <family val="2"/>
          </rPr>
          <t xml:space="preserve">
https://links.sgx.com/FileOpen/ABR%20-%20210428_Results%20of%20AGM%20FY2020_Final.ashx?App=Announcement&amp;FileID=663423</t>
        </r>
      </text>
    </comment>
    <comment ref="G110" authorId="0" shapeId="0" xr:uid="{A8968F18-80F0-4345-9623-F3C9E14F6A99}">
      <text>
        <r>
          <rPr>
            <b/>
            <sz val="9"/>
            <color indexed="81"/>
            <rFont val="Tahoma"/>
            <family val="2"/>
          </rPr>
          <t>Author:</t>
        </r>
        <r>
          <rPr>
            <sz val="9"/>
            <color indexed="81"/>
            <rFont val="Tahoma"/>
            <family val="2"/>
          </rPr>
          <t xml:space="preserve">
https://links.sgx.com/FileOpen/AF%20Global_Results%20of%20AGM.ashx?App=Announcement&amp;FileID=663969</t>
        </r>
      </text>
    </comment>
    <comment ref="I110" authorId="0" shapeId="0" xr:uid="{C90A211D-F0C9-4DFB-B146-48CE7EF0B669}">
      <text>
        <r>
          <rPr>
            <b/>
            <sz val="9"/>
            <color indexed="81"/>
            <rFont val="Tahoma"/>
            <family val="2"/>
          </rPr>
          <t>Author:</t>
        </r>
        <r>
          <rPr>
            <sz val="9"/>
            <color indexed="81"/>
            <rFont val="Tahoma"/>
            <family val="2"/>
          </rPr>
          <t xml:space="preserve">
https://links.sgx.com/FileOpen/Amara_ResolutionsPassedAtTheAGM.ashx?App=Announcement&amp;FileID=662623</t>
        </r>
      </text>
    </comment>
    <comment ref="J110" authorId="0" shapeId="0" xr:uid="{FFE9A350-F8A6-422B-B6FF-D2C5B2A69B0F}">
      <text>
        <r>
          <rPr>
            <b/>
            <sz val="9"/>
            <color indexed="81"/>
            <rFont val="Tahoma"/>
            <family val="2"/>
          </rPr>
          <t>Author:</t>
        </r>
        <r>
          <rPr>
            <sz val="9"/>
            <color indexed="81"/>
            <rFont val="Tahoma"/>
            <family val="2"/>
          </rPr>
          <t xml:space="preserve">
https://links.sgx.com/FileOpen/AP%20Oil%20AGM%20Results%20Announcement.ashx?App=Announcement&amp;FileID=663452</t>
        </r>
      </text>
    </comment>
    <comment ref="K110" authorId="0" shapeId="0" xr:uid="{D89FE378-E6F6-412C-9961-7E717981F9E3}">
      <text>
        <r>
          <rPr>
            <b/>
            <sz val="9"/>
            <color indexed="81"/>
            <rFont val="Tahoma"/>
            <family val="2"/>
          </rPr>
          <t>Author:</t>
        </r>
        <r>
          <rPr>
            <sz val="9"/>
            <color indexed="81"/>
            <rFont val="Tahoma"/>
            <family val="2"/>
          </rPr>
          <t xml:space="preserve">
https://links.sgx.com/FileOpen/AML_AGM_Results_29Apr2021.ashx?App=Announcement&amp;FileID=663860</t>
        </r>
      </text>
    </comment>
    <comment ref="M110" authorId="0" shapeId="0" xr:uid="{5B9CB7C3-9F8E-4A2A-A6C9-82EF24B81E19}">
      <text>
        <r>
          <rPr>
            <b/>
            <sz val="9"/>
            <color indexed="81"/>
            <rFont val="Tahoma"/>
            <family val="2"/>
          </rPr>
          <t>Author:</t>
        </r>
        <r>
          <rPr>
            <sz val="9"/>
            <color indexed="81"/>
            <rFont val="Tahoma"/>
            <family val="2"/>
          </rPr>
          <t xml:space="preserve">
https://links.sgx.com/FileOpen/Results_of_AGM_%202021.ashx?App=Announcement&amp;FileID=663531</t>
        </r>
      </text>
    </comment>
    <comment ref="R110" authorId="0" shapeId="0" xr:uid="{954461B4-19A9-4948-AE70-A2908C3484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T110" authorId="0" shapeId="0" xr:uid="{57C7A33E-E714-4F2A-907C-4C057C85CBAA}">
      <text>
        <r>
          <rPr>
            <b/>
            <sz val="9"/>
            <color indexed="81"/>
            <rFont val="Tahoma"/>
            <family val="2"/>
          </rPr>
          <t>Author:</t>
        </r>
        <r>
          <rPr>
            <sz val="9"/>
            <color indexed="81"/>
            <rFont val="Tahoma"/>
            <family val="2"/>
          </rPr>
          <t xml:space="preserve">
https://links.sgx.com/FileOpen/CosmoSteel%20Annc%20FY2020%20AGM%20Results.ashx?App=Announcement&amp;FileID=646350</t>
        </r>
      </text>
    </comment>
    <comment ref="U110" authorId="0" shapeId="0" xr:uid="{96B99865-206C-4A1C-833D-6732DC09E903}">
      <text>
        <r>
          <rPr>
            <b/>
            <sz val="9"/>
            <color indexed="81"/>
            <rFont val="Tahoma"/>
            <family val="2"/>
          </rPr>
          <t>Author:</t>
        </r>
        <r>
          <rPr>
            <sz val="9"/>
            <color indexed="81"/>
            <rFont val="Tahoma"/>
            <family val="2"/>
          </rPr>
          <t xml:space="preserve">
AGM Minute</t>
        </r>
      </text>
    </comment>
    <comment ref="V110" authorId="0" shapeId="0" xr:uid="{880B5E31-0C8C-45D9-8F4F-D1A53CCD99B9}">
      <text>
        <r>
          <rPr>
            <b/>
            <sz val="9"/>
            <color indexed="81"/>
            <rFont val="Tahoma"/>
            <family val="2"/>
          </rPr>
          <t>Author:</t>
        </r>
        <r>
          <rPr>
            <sz val="9"/>
            <color indexed="81"/>
            <rFont val="Tahoma"/>
            <family val="2"/>
          </rPr>
          <t xml:space="preserve">
AGM Results</t>
        </r>
      </text>
    </comment>
    <comment ref="W110" authorId="0" shapeId="0" xr:uid="{E3DE2212-CA44-456C-A2FB-ABA6D4FEE1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X110" authorId="0" shapeId="0" xr:uid="{25186C45-A14B-4C00-B242-823C9AFB63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https://links.sgx.com/FileOpen/Edition_Result%20of%20AGM.ashx?App=Announcement&amp;FileID=663604</t>
        </r>
      </text>
    </comment>
    <comment ref="Y110" authorId="0" shapeId="0" xr:uid="{E265C7E2-E7EB-4E95-B953-0192D8709695}">
      <text>
        <r>
          <rPr>
            <b/>
            <sz val="9"/>
            <color indexed="81"/>
            <rFont val="Tahoma"/>
            <family val="2"/>
          </rPr>
          <t>Author:</t>
        </r>
        <r>
          <rPr>
            <sz val="9"/>
            <color indexed="81"/>
            <rFont val="Tahoma"/>
            <family val="2"/>
          </rPr>
          <t xml:space="preserve">
https://links.sgx.com/FileOpen/Eurosports%20-%20Results%20of%20AGM.ashx?App=Announcement&amp;FileID=631410</t>
        </r>
      </text>
    </comment>
    <comment ref="Z110" authorId="0" shapeId="0" xr:uid="{C197F49A-7867-4011-B3CB-EFB808AE890F}">
      <text>
        <r>
          <rPr>
            <b/>
            <sz val="9"/>
            <color indexed="81"/>
            <rFont val="Tahoma"/>
            <family val="2"/>
          </rPr>
          <t>Author:</t>
        </r>
        <r>
          <rPr>
            <sz val="9"/>
            <color indexed="81"/>
            <rFont val="Tahoma"/>
            <family val="2"/>
          </rPr>
          <t xml:space="preserve">
AGM Minutes</t>
        </r>
      </text>
    </comment>
    <comment ref="AA110" authorId="0" shapeId="0" xr:uid="{EF77D397-3990-4AFB-947C-E6520E5A80F7}">
      <text>
        <r>
          <rPr>
            <b/>
            <sz val="9"/>
            <color indexed="81"/>
            <rFont val="Tahoma"/>
            <family val="2"/>
          </rPr>
          <t>Author:</t>
        </r>
        <r>
          <rPr>
            <sz val="9"/>
            <color indexed="81"/>
            <rFont val="Tahoma"/>
            <family val="2"/>
          </rPr>
          <t xml:space="preserve">
AGM Minutes</t>
        </r>
      </text>
    </comment>
    <comment ref="AB110" authorId="0" shapeId="0" xr:uid="{599262D0-DFAA-439F-B9DB-CCCE2762F9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AC110" authorId="0" shapeId="0" xr:uid="{BEA2A29A-F620-4886-859D-91E3DC2E79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https://links.sgx.com/FileOpen/GKE%20-%20Minutes%20of%20AGM%2025%20September%202020.ashx?App=Announcement&amp;FileID=634091</t>
        </r>
      </text>
    </comment>
    <comment ref="AD110" authorId="0" shapeId="0" xr:uid="{3B4B2FAE-FABD-4910-8573-07C53C2BB5E0}">
      <text>
        <r>
          <rPr>
            <b/>
            <sz val="9"/>
            <color indexed="81"/>
            <rFont val="Tahoma"/>
            <family val="2"/>
          </rPr>
          <t>Author:</t>
        </r>
        <r>
          <rPr>
            <sz val="9"/>
            <color indexed="81"/>
            <rFont val="Tahoma"/>
            <family val="2"/>
          </rPr>
          <t xml:space="preserve">
https://links.sgx.com/FileOpen/064_20210422_ResultsOfAGM.ashx?App=Announcement&amp;FileID=662066</t>
        </r>
      </text>
    </comment>
    <comment ref="AE110" authorId="0" shapeId="0" xr:uid="{1B668B2E-7090-4EBD-B8FC-14E8E820799F}">
      <text>
        <r>
          <rPr>
            <b/>
            <sz val="9"/>
            <color indexed="81"/>
            <rFont val="Tahoma"/>
            <family val="2"/>
          </rPr>
          <t>Author:</t>
        </r>
        <r>
          <rPr>
            <sz val="9"/>
            <color indexed="81"/>
            <rFont val="Tahoma"/>
            <family val="2"/>
          </rPr>
          <t xml:space="preserve">
https://links.sgx.com/FileOpen/GAR12-28-04-2021-Results%20of%20GAR%20Annual%20Meeting%202021.ashx?App=Announcement&amp;FileID=663430</t>
        </r>
      </text>
    </comment>
    <comment ref="AG110" authorId="0" shapeId="0" xr:uid="{E549BD80-1B9F-440B-B87F-B693BCF0E345}">
      <text>
        <r>
          <rPr>
            <b/>
            <sz val="9"/>
            <color indexed="81"/>
            <rFont val="Tahoma"/>
            <family val="2"/>
          </rPr>
          <t>Author:</t>
        </r>
        <r>
          <rPr>
            <sz val="9"/>
            <color indexed="81"/>
            <rFont val="Tahoma"/>
            <family val="2"/>
          </rPr>
          <t xml:space="preserve">
https://links.sgx.com/FileOpen/AGM%20Result%2023%20Apr%202021%201.00%20p.m..ashx?App=Announcement&amp;FileID=662365</t>
        </r>
      </text>
    </comment>
    <comment ref="AH110" authorId="0" shapeId="0" xr:uid="{D7305F47-5C1F-48C2-87F6-10263FE549AB}">
      <text>
        <r>
          <rPr>
            <b/>
            <sz val="9"/>
            <color indexed="81"/>
            <rFont val="Tahoma"/>
            <family val="2"/>
          </rPr>
          <t>Author:</t>
        </r>
        <r>
          <rPr>
            <sz val="9"/>
            <color indexed="81"/>
            <rFont val="Tahoma"/>
            <family val="2"/>
          </rPr>
          <t xml:space="preserve">
file:///C:/Users/Chua%20Cheng%20Tat/Desktop/HHL__Announcement_of_AGM_Results_2021e.pdf</t>
        </r>
      </text>
    </comment>
    <comment ref="AI110" authorId="0" shapeId="0" xr:uid="{652FEA76-4F85-4057-AEC0-E5335B8717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https://links.sgx.com/FileOpen/IFAR-AGM%20Results-28%20Apr%202021.ashx?App=Announcement&amp;FileID=663512</t>
        </r>
      </text>
    </comment>
    <comment ref="AJ110" authorId="0" shapeId="0" xr:uid="{E1DD1D30-5EB5-4B2F-BC86-A4E6ADCC55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https://links.sgx.com/FileOpen/SGX_AGM_Results_Announcement__Final_.ashx?App=Announcement&amp;FileID=663688</t>
        </r>
      </text>
    </comment>
    <comment ref="AK110" authorId="0" shapeId="0" xr:uid="{D0B694F6-F742-4FEB-A371-323DDAD80C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AL110" authorId="0" shapeId="0" xr:uid="{024E81F6-A5F0-4406-9889-89202320B20F}">
      <text>
        <r>
          <rPr>
            <b/>
            <sz val="9"/>
            <color indexed="81"/>
            <rFont val="Tahoma"/>
            <family val="2"/>
          </rPr>
          <t>Author:</t>
        </r>
        <r>
          <rPr>
            <sz val="9"/>
            <color indexed="81"/>
            <rFont val="Tahoma"/>
            <family val="2"/>
          </rPr>
          <t xml:space="preserve">
https://links.sgx.com/FileOpen/Announcement%20-%20Results%20of%20AGM%20-%2028%20April%202021.ashx?App=Announcement&amp;FileID=663565</t>
        </r>
      </text>
    </comment>
    <comment ref="AM110" authorId="0" shapeId="0" xr:uid="{7EE3E1AE-E7A9-4E5B-B435-D591B16B7CE1}">
      <text>
        <r>
          <rPr>
            <b/>
            <sz val="9"/>
            <color indexed="81"/>
            <rFont val="Tahoma"/>
            <family val="2"/>
          </rPr>
          <t>Author:</t>
        </r>
        <r>
          <rPr>
            <sz val="9"/>
            <color indexed="81"/>
            <rFont val="Tahoma"/>
            <family val="2"/>
          </rPr>
          <t xml:space="preserve">
https://links.sgx.com/FileOpen/Announcement%20-%20Resolutions%20Passed%20at%20AGM%202021%20e.ashx?App=Announcement&amp;FileID=646659</t>
        </r>
      </text>
    </comment>
    <comment ref="AN110" authorId="0" shapeId="0" xr:uid="{605729A1-0628-4ED3-BA97-25FD3D9C1D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AO110" authorId="0" shapeId="0" xr:uid="{E5A7FF7C-4C91-456E-B0E1-905C4D584CE7}">
      <text>
        <r>
          <rPr>
            <b/>
            <sz val="9"/>
            <color indexed="81"/>
            <rFont val="Tahoma"/>
            <family val="2"/>
          </rPr>
          <t>Author:</t>
        </r>
        <r>
          <rPr>
            <sz val="9"/>
            <color indexed="81"/>
            <rFont val="Tahoma"/>
            <family val="2"/>
          </rPr>
          <t xml:space="preserve">
SGX announcements, poll results, Link: https://links.sgx.com/FileOpen/Matex%20-%20Annc%20AGM%20Results.ashx?App=Announcement&amp;FileID=663393</t>
        </r>
      </text>
    </comment>
    <comment ref="AP110" authorId="0" shapeId="0" xr:uid="{17526C0D-E7CD-4E33-92BB-61A690705C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https://links.sgx.com/FileOpen/MMH-24th%20AGM%20Results%202020.ashx?App=Announcement&amp;FileID=637170</t>
        </r>
      </text>
    </comment>
    <comment ref="AQ110" authorId="0" shapeId="0" xr:uid="{EE104E8A-1E7D-4602-9EA0-E8F32DBDF983}">
      <text>
        <r>
          <rPr>
            <b/>
            <sz val="9"/>
            <color indexed="81"/>
            <rFont val="Tahoma"/>
            <family val="2"/>
          </rPr>
          <t>Author:</t>
        </r>
        <r>
          <rPr>
            <sz val="9"/>
            <color indexed="81"/>
            <rFont val="Tahoma"/>
            <family val="2"/>
          </rPr>
          <t xml:space="preserve">
https://links.sgx.com/FileOpen/MM2%20Asia%20Results%20of%20AGM%2017%20Sep%202020.ashx?App=Announcement&amp;FileID=632061</t>
        </r>
      </text>
    </comment>
    <comment ref="AR110" authorId="0" shapeId="0" xr:uid="{2DF34BA5-4226-4E91-A279-7396E0E91745}">
      <text>
        <r>
          <rPr>
            <b/>
            <sz val="9"/>
            <color indexed="81"/>
            <rFont val="Tahoma"/>
            <family val="2"/>
          </rPr>
          <t>Author:</t>
        </r>
        <r>
          <rPr>
            <sz val="9"/>
            <color indexed="81"/>
            <rFont val="Tahoma"/>
            <family val="2"/>
          </rPr>
          <t xml:space="preserve">
https://links.sgx.com/FileOpen/NetPacific-Ann-AGMResults.ashx?App=Announcement&amp;FileID=621281</t>
        </r>
      </text>
    </comment>
    <comment ref="AS110" authorId="0" shapeId="0" xr:uid="{8D2405E2-D1A6-49F5-AD72-492CFB732174}">
      <text>
        <r>
          <rPr>
            <b/>
            <sz val="9"/>
            <color indexed="81"/>
            <rFont val="Tahoma"/>
            <family val="2"/>
          </rPr>
          <t>Author:</t>
        </r>
        <r>
          <rPr>
            <sz val="9"/>
            <color indexed="81"/>
            <rFont val="Tahoma"/>
            <family val="2"/>
          </rPr>
          <t xml:space="preserve">
SGX announcements, poll results, Link: https://links.sgx.com/FileOpen/NTIH_Results%20of%20AGM.ashx?App=Announcement&amp;FileID=668166</t>
        </r>
      </text>
    </comment>
    <comment ref="AT110" authorId="0" shapeId="0" xr:uid="{22A07170-D7D6-46C2-8968-6F7DF2BD6508}">
      <text>
        <r>
          <rPr>
            <b/>
            <sz val="9"/>
            <color indexed="81"/>
            <rFont val="Tahoma"/>
            <family val="2"/>
          </rPr>
          <t>Author:</t>
        </r>
        <r>
          <rPr>
            <sz val="9"/>
            <color indexed="81"/>
            <rFont val="Tahoma"/>
            <family val="2"/>
          </rPr>
          <t xml:space="preserve">
SGX announcements, poll results, Link: https://links.sgx.com/FileOpen/23Apr2021_Olam%2026th%20AGM_AGM%20Results_final.ashx?App=Announcement&amp;FileID=662386</t>
        </r>
      </text>
    </comment>
    <comment ref="AU110" authorId="0" shapeId="0" xr:uid="{893478FC-9A8E-44C7-8A9D-34F9F42E277B}">
      <text>
        <r>
          <rPr>
            <b/>
            <sz val="9"/>
            <color indexed="81"/>
            <rFont val="Tahoma"/>
            <family val="2"/>
          </rPr>
          <t>Author:</t>
        </r>
        <r>
          <rPr>
            <sz val="9"/>
            <color indexed="81"/>
            <rFont val="Tahoma"/>
            <family val="2"/>
          </rPr>
          <t xml:space="preserve">
https://links.sgx.com/FileOpen/PIL-Resolutions%20Passed%202020%20AGM_Final.ashx?App=Announcement&amp;FileID=613094</t>
        </r>
      </text>
    </comment>
    <comment ref="AV110" authorId="0" shapeId="0" xr:uid="{879728A7-5EA5-46FA-9F7E-34896EEC9E3D}">
      <text>
        <r>
          <rPr>
            <b/>
            <sz val="9"/>
            <color indexed="81"/>
            <rFont val="Tahoma"/>
            <family val="2"/>
          </rPr>
          <t>Author:</t>
        </r>
        <r>
          <rPr>
            <sz val="9"/>
            <color indexed="81"/>
            <rFont val="Tahoma"/>
            <family val="2"/>
          </rPr>
          <t xml:space="preserve">
https://links.sgx.com/FileOpen/1.%20Pharmesis%20-%20AGM%20Poll%20Results_%2026%20June%202020.ashx?App=Announcement&amp;FileID=621031</t>
        </r>
      </text>
    </comment>
    <comment ref="AW110" authorId="0" shapeId="0" xr:uid="{10BD5877-4913-454F-9FA9-2DFB9CEB96AB}">
      <text>
        <r>
          <rPr>
            <b/>
            <sz val="9"/>
            <color indexed="81"/>
            <rFont val="Tahoma"/>
            <family val="2"/>
          </rPr>
          <t>Author:</t>
        </r>
        <r>
          <rPr>
            <sz val="9"/>
            <color indexed="81"/>
            <rFont val="Tahoma"/>
            <family val="2"/>
          </rPr>
          <t xml:space="preserve">
https://links.sgx.com/FileOpen/AGM%20Results.ashx?App=Announcement&amp;FileID=612747</t>
        </r>
      </text>
    </comment>
    <comment ref="AX110" authorId="0" shapeId="0" xr:uid="{636C7DA5-974F-485E-BAA4-C0ACDF8C7A2E}">
      <text>
        <r>
          <rPr>
            <b/>
            <sz val="9"/>
            <color indexed="81"/>
            <rFont val="Tahoma"/>
            <family val="2"/>
          </rPr>
          <t>Author:</t>
        </r>
        <r>
          <rPr>
            <sz val="9"/>
            <color indexed="81"/>
            <rFont val="Tahoma"/>
            <family val="2"/>
          </rPr>
          <t xml:space="preserve">
https://links.sgx.com/FileOpen/PNL-Result%20Ann%20AGM-26.06.2020.ashx?App=Announcement&amp;FileID=620979</t>
        </r>
      </text>
    </comment>
    <comment ref="AY110" authorId="0" shapeId="0" xr:uid="{66F8A3F9-50FC-416F-92EC-FA969F48ED4C}">
      <text>
        <r>
          <rPr>
            <b/>
            <sz val="9"/>
            <color indexed="81"/>
            <rFont val="Tahoma"/>
            <family val="2"/>
          </rPr>
          <t>Author:</t>
        </r>
        <r>
          <rPr>
            <sz val="9"/>
            <color indexed="81"/>
            <rFont val="Tahoma"/>
            <family val="2"/>
          </rPr>
          <t xml:space="preserve">
https://links.sgx.com/FileOpen/AGM%20results%20announcement.ashx?App=Announcement&amp;FileID=662265</t>
        </r>
      </text>
    </comment>
    <comment ref="AZ110" authorId="0" shapeId="0" xr:uid="{C4A68112-42A7-4FCF-9ED8-EC4416A55249}">
      <text>
        <r>
          <rPr>
            <b/>
            <sz val="9"/>
            <color indexed="81"/>
            <rFont val="Tahoma"/>
            <family val="2"/>
          </rPr>
          <t>Author:</t>
        </r>
        <r>
          <rPr>
            <sz val="9"/>
            <color indexed="81"/>
            <rFont val="Tahoma"/>
            <family val="2"/>
          </rPr>
          <t xml:space="preserve">
https://links.sgx.com/FileOpen/SMG%20-%20Results%20of%20AGM%20-%2026042021.ashx?App=Announcement&amp;FileID=662769</t>
        </r>
      </text>
    </comment>
    <comment ref="BB110" authorId="0" shapeId="0" xr:uid="{EEA66F32-A358-4D05-8B6F-14F9CCE1564D}">
      <text>
        <r>
          <rPr>
            <b/>
            <sz val="9"/>
            <color indexed="81"/>
            <rFont val="Tahoma"/>
            <family val="2"/>
          </rPr>
          <t>Author:</t>
        </r>
        <r>
          <rPr>
            <sz val="9"/>
            <color indexed="81"/>
            <rFont val="Tahoma"/>
            <family val="2"/>
          </rPr>
          <t xml:space="preserve">
SGX announcements, poll results, Link: https://links.sgx.com/FileOpen/SPG-Result%20Ann-20210430.ashx?App=Announcement&amp;FileID=664336</t>
        </r>
      </text>
    </comment>
    <comment ref="BC110" authorId="0" shapeId="0" xr:uid="{AB39A87D-7A1D-4209-85C9-32971B18C61F}">
      <text>
        <r>
          <rPr>
            <b/>
            <sz val="9"/>
            <color indexed="81"/>
            <rFont val="Tahoma"/>
            <family val="2"/>
          </rPr>
          <t>Author:</t>
        </r>
        <r>
          <rPr>
            <sz val="9"/>
            <color indexed="81"/>
            <rFont val="Tahoma"/>
            <family val="2"/>
          </rPr>
          <t xml:space="preserve">
https://links.sgx.com/FileOpen/SEGL%20-%20Announcement%20-%20Results%20of%20AGM%2030%20Apr%202021.ashx?App=Announcement&amp;FileID=664535</t>
        </r>
      </text>
    </comment>
    <comment ref="BD110" authorId="0" shapeId="0" xr:uid="{FC33EB06-559C-46C5-91A8-418A5EDE02E4}">
      <text>
        <r>
          <rPr>
            <b/>
            <sz val="9"/>
            <color indexed="81"/>
            <rFont val="Tahoma"/>
            <family val="2"/>
          </rPr>
          <t>Author:</t>
        </r>
        <r>
          <rPr>
            <sz val="9"/>
            <color indexed="81"/>
            <rFont val="Tahoma"/>
            <family val="2"/>
          </rPr>
          <t xml:space="preserve">
https://links.sgx.com/FileOpen/StarHubAGMResults300421.ashx?App=Announcement&amp;FileID=664231</t>
        </r>
      </text>
    </comment>
    <comment ref="BE110" authorId="0" shapeId="0" xr:uid="{4005DA6F-A809-4DC2-A994-880AD54652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https://links.sgx.com/FileOpen/SSHL%20-%20Result%20of%20AGM%20FY2020.ashx?App=Announcement&amp;FileID=664058</t>
        </r>
      </text>
    </comment>
    <comment ref="BF110" authorId="0" shapeId="0" xr:uid="{2C84CF86-BDCA-4F35-AA6A-56D4B266BD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https://links.sgx.com/FileOpen/TPHL%20-%20Results%20of%20AGM%20held%20on%2027%20April%202021_final.ashx?App=Announcement&amp;FileID=663012</t>
        </r>
      </text>
    </comment>
    <comment ref="BG110" authorId="0" shapeId="0" xr:uid="{47F99096-679E-430A-8776-870B6A9B0814}">
      <text>
        <r>
          <rPr>
            <b/>
            <sz val="9"/>
            <color indexed="81"/>
            <rFont val="Tahoma"/>
            <family val="2"/>
          </rPr>
          <t>Author:</t>
        </r>
        <r>
          <rPr>
            <sz val="9"/>
            <color indexed="81"/>
            <rFont val="Tahoma"/>
            <family val="2"/>
          </rPr>
          <t xml:space="preserve">
https://links.sgx.com/FileOpen/1.%20%20AGM%20Results_22%20April%202021.ashx?App=Announcement&amp;FileID=662067</t>
        </r>
      </text>
    </comment>
    <comment ref="BH110" authorId="0" shapeId="0" xr:uid="{D8E4C635-4DEE-48FC-AD9A-1209B66D5C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129, https://links.sgx.com/FileOpen/UG%20Healthcare_Annual%20Report%202020.ashx?App=Announcement&amp;FileID=634566</t>
        </r>
      </text>
    </comment>
    <comment ref="BI110" authorId="0" shapeId="0" xr:uid="{6A9BD19B-6578-4454-90AD-9DB0D98B94D1}">
      <text>
        <r>
          <rPr>
            <b/>
            <sz val="9"/>
            <color indexed="81"/>
            <rFont val="Tahoma"/>
            <family val="2"/>
          </rPr>
          <t>Author:</t>
        </r>
        <r>
          <rPr>
            <sz val="9"/>
            <color indexed="81"/>
            <rFont val="Tahoma"/>
            <family val="2"/>
          </rPr>
          <t xml:space="preserve">
https://links.sgx.com/FileOpen/UGL_Results%20of%20AGM%20FY2020.ashx?App=Announcement&amp;FileID=664408</t>
        </r>
      </text>
    </comment>
    <comment ref="BJ110" authorId="0" shapeId="0" xr:uid="{CA11F90A-93C8-4982-9982-8D1C2A6B9F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110" authorId="0" shapeId="0" xr:uid="{FA6DF98E-0E47-4019-85E2-3926061A2C35}">
      <text>
        <r>
          <rPr>
            <b/>
            <sz val="9"/>
            <color indexed="81"/>
            <rFont val="Tahoma"/>
            <family val="2"/>
          </rPr>
          <t>Author:</t>
        </r>
        <r>
          <rPr>
            <sz val="9"/>
            <color indexed="81"/>
            <rFont val="Tahoma"/>
            <family val="2"/>
          </rPr>
          <t xml:space="preserve">
https://links.sgx.com/FileOpen/VICOM%20Ltd%20-%20Announcement%20of%20AGM%20Results%2028.4.2021.ashx?App=Announcement&amp;FileID=665670</t>
        </r>
      </text>
    </comment>
    <comment ref="BL110" authorId="0" shapeId="0" xr:uid="{B123F39F-B1B1-404A-AAF7-DBE357D17B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110" authorId="0" shapeId="0" xr:uid="{807DD50A-DF11-490E-AEB4-420AFC51B8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Chairman announced the result of the votes as follows:
Votes FOR the resolution: 245,090,513 votes or 99.96%.
Votes AGAINST the resolution: 90,877 votes or 0.04%.
Minutes to AGM p5</t>
        </r>
      </text>
    </comment>
    <comment ref="BV110" authorId="0" shapeId="0" xr:uid="{C4258FE9-2224-485D-BB79-FC02141A3B58}">
      <text>
        <r>
          <rPr>
            <b/>
            <sz val="9"/>
            <color indexed="81"/>
            <rFont val="Tahoma"/>
            <family val="2"/>
          </rPr>
          <t>Author:</t>
        </r>
        <r>
          <rPr>
            <sz val="9"/>
            <color indexed="81"/>
            <rFont val="Tahoma"/>
            <family val="2"/>
          </rPr>
          <t xml:space="preserve">
https://links.sgx.com/FileOpen/Civmec%20-%20Results%20of%202020%20AGM.ashx?App=Announcement&amp;FileID=637258</t>
        </r>
      </text>
    </comment>
    <comment ref="BX110" authorId="0" shapeId="0" xr:uid="{DC2A9C72-FDA0-4354-83B1-FF07950C19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https://www.delmontepacific.com/hubfs/pdf/2020.09.17%20DMPL%20-%20AGM%20Minutes%20-%20FINAL.pdf</t>
        </r>
      </text>
    </comment>
    <comment ref="BY110" authorId="0" shapeId="0" xr:uid="{A3CEBAF9-139D-46AE-A09A-18143A3F31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Z110" authorId="0" shapeId="0" xr:uid="{647E82C8-C3C8-4F95-A0D4-F9F8AE671998}">
      <text>
        <r>
          <rPr>
            <b/>
            <sz val="9"/>
            <color indexed="81"/>
            <rFont val="Tahoma"/>
            <family val="2"/>
          </rPr>
          <t>Author:</t>
        </r>
        <r>
          <rPr>
            <sz val="9"/>
            <color indexed="81"/>
            <rFont val="Tahoma"/>
            <family val="2"/>
          </rPr>
          <t xml:space="preserve">
AGM Minutes</t>
        </r>
      </text>
    </comment>
    <comment ref="CA110" authorId="0" shapeId="0" xr:uid="{7DC8CA3F-8780-40E9-B0D6-B7181899E09C}">
      <text>
        <r>
          <rPr>
            <b/>
            <sz val="9"/>
            <color indexed="81"/>
            <rFont val="Tahoma"/>
            <family val="2"/>
          </rPr>
          <t>Author:</t>
        </r>
        <r>
          <rPr>
            <sz val="9"/>
            <color indexed="81"/>
            <rFont val="Tahoma"/>
            <family val="2"/>
          </rPr>
          <t xml:space="preserve">
AGM Minutes</t>
        </r>
      </text>
    </comment>
    <comment ref="CB110" authorId="0" shapeId="0" xr:uid="{2948C33B-572C-4275-8188-FD824825581C}">
      <text>
        <r>
          <rPr>
            <b/>
            <sz val="9"/>
            <color indexed="81"/>
            <rFont val="Tahoma"/>
            <family val="2"/>
          </rPr>
          <t>Author:</t>
        </r>
        <r>
          <rPr>
            <sz val="9"/>
            <color indexed="81"/>
            <rFont val="Tahoma"/>
            <family val="2"/>
          </rPr>
          <t xml:space="preserve">
https://links.sgx.com/FileOpen/FPL%20SGX%20Announcement_AGM%202021%20Results.ashx?App=Announcement&amp;FileID=645961</t>
        </r>
      </text>
    </comment>
    <comment ref="CC110" authorId="0" shapeId="0" xr:uid="{11E4143C-2581-498D-A3D7-227F9B320D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https://links.sgx.com/FileOpen/AGM%20Results.ashx?App=Announcement&amp;FileID=663059</t>
        </r>
      </text>
    </comment>
    <comment ref="CD110" authorId="0" shapeId="0" xr:uid="{690FBC63-212C-43AE-9102-7453A5C8C7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https://links.sgx.com/FileOpen/GENS%20-%20Announcement%20on%2036th%20AGM%20held%20on%2015%20April%202021.ashx?App=Announcement&amp;FileID=661086</t>
        </r>
      </text>
    </comment>
    <comment ref="CE110" authorId="0" shapeId="0" xr:uid="{2C868DC2-CEC4-4F11-ACDF-23339A671137}">
      <text>
        <r>
          <rPr>
            <b/>
            <sz val="9"/>
            <color indexed="81"/>
            <rFont val="Tahoma"/>
            <family val="2"/>
          </rPr>
          <t>Author:</t>
        </r>
        <r>
          <rPr>
            <sz val="9"/>
            <color indexed="81"/>
            <rFont val="Tahoma"/>
            <family val="2"/>
          </rPr>
          <t xml:space="preserve">
AGM Results</t>
        </r>
      </text>
    </comment>
    <comment ref="CF110" authorId="0" shapeId="0" xr:uid="{55B8ADC1-730C-4A62-991A-C954489E2C59}">
      <text>
        <r>
          <rPr>
            <b/>
            <sz val="9"/>
            <color indexed="81"/>
            <rFont val="Tahoma"/>
            <family val="2"/>
          </rPr>
          <t>Author:</t>
        </r>
        <r>
          <rPr>
            <sz val="9"/>
            <color indexed="81"/>
            <rFont val="Tahoma"/>
            <family val="2"/>
          </rPr>
          <t xml:space="preserve">
/https://links.sgx.com/FileOpen/Results_of_AGM_2020.ashx?App=Announcement&amp;FileID=636712</t>
        </r>
      </text>
    </comment>
    <comment ref="CG110" authorId="0" shapeId="0" xr:uid="{DAB991C3-E628-436D-B15B-84EF1042B18F}">
      <text>
        <r>
          <rPr>
            <b/>
            <sz val="9"/>
            <color indexed="81"/>
            <rFont val="Tahoma"/>
            <family val="2"/>
          </rPr>
          <t>Author:</t>
        </r>
        <r>
          <rPr>
            <sz val="9"/>
            <color indexed="81"/>
            <rFont val="Tahoma"/>
            <family val="2"/>
          </rPr>
          <t xml:space="preserve">
AGM Minutes</t>
        </r>
      </text>
    </comment>
    <comment ref="CH110" authorId="0" shapeId="0" xr:uid="{3B61B1CC-496F-46C5-A6C6-0B3B64789C8E}">
      <text>
        <r>
          <rPr>
            <b/>
            <sz val="9"/>
            <color indexed="81"/>
            <rFont val="Tahoma"/>
            <family val="2"/>
          </rPr>
          <t>Author:</t>
        </r>
        <r>
          <rPr>
            <sz val="9"/>
            <color indexed="81"/>
            <rFont val="Tahoma"/>
            <family val="2"/>
          </rPr>
          <t xml:space="preserve">
https://links.sgx.com/FileOpen/Ann-Results%20of%2044th%20AGM%20held%20on%2023Oct20-F.ashx?App=Announcement&amp;FileID=636220</t>
        </r>
      </text>
    </comment>
    <comment ref="CI110" authorId="0" shapeId="0" xr:uid="{89B999BC-8736-4D20-86E5-F44391D215BF}">
      <text>
        <r>
          <rPr>
            <b/>
            <sz val="9"/>
            <color indexed="81"/>
            <rFont val="Tahoma"/>
            <family val="2"/>
          </rPr>
          <t>Author:</t>
        </r>
        <r>
          <rPr>
            <sz val="9"/>
            <color indexed="81"/>
            <rFont val="Tahoma"/>
            <family val="2"/>
          </rPr>
          <t xml:space="preserve">
AGM not taken place yet</t>
        </r>
      </text>
    </comment>
    <comment ref="CJ110" authorId="0" shapeId="0" xr:uid="{0355FD26-D683-42D2-94C6-C7FBF913E432}">
      <text>
        <r>
          <rPr>
            <b/>
            <sz val="9"/>
            <color indexed="81"/>
            <rFont val="Tahoma"/>
            <family val="2"/>
          </rPr>
          <t>Author:</t>
        </r>
        <r>
          <rPr>
            <sz val="9"/>
            <color indexed="81"/>
            <rFont val="Tahoma"/>
            <family val="2"/>
          </rPr>
          <t xml:space="preserve">
mins</t>
        </r>
      </text>
    </comment>
    <comment ref="CK110" authorId="0" shapeId="0" xr:uid="{10D2B8FE-7AAB-49DA-A068-92CF73F810ED}">
      <text>
        <r>
          <rPr>
            <b/>
            <sz val="9"/>
            <color indexed="81"/>
            <rFont val="Tahoma"/>
            <family val="2"/>
          </rPr>
          <t>Author:</t>
        </r>
        <r>
          <rPr>
            <sz val="9"/>
            <color indexed="81"/>
            <rFont val="Tahoma"/>
            <family val="2"/>
          </rPr>
          <t xml:space="preserve">
https://links.sgx.com/FileOpen/Results%20of%2059th%20AGM_HLA_18.06.2020.ashx?App=Announcement&amp;FileID=619564</t>
        </r>
      </text>
    </comment>
    <comment ref="CL110" authorId="0" shapeId="0" xr:uid="{E665175D-48C2-42EB-9A1D-E74A0C051C4C}">
      <text>
        <r>
          <rPr>
            <b/>
            <sz val="9"/>
            <color indexed="81"/>
            <rFont val="Tahoma"/>
            <family val="2"/>
          </rPr>
          <t>Author:</t>
        </r>
        <r>
          <rPr>
            <sz val="9"/>
            <color indexed="81"/>
            <rFont val="Tahoma"/>
            <family val="2"/>
          </rPr>
          <t xml:space="preserve">
https://links.sgx.com/FileOpen/HLF_ResultsAnnc.ashx?App=Announcement&amp;FileID=663874</t>
        </r>
      </text>
    </comment>
    <comment ref="CM110" authorId="0" shapeId="0" xr:uid="{4150914B-22B4-47AA-82C2-6802459B9CEB}">
      <text>
        <r>
          <rPr>
            <b/>
            <sz val="9"/>
            <color indexed="81"/>
            <rFont val="Tahoma"/>
            <family val="2"/>
          </rPr>
          <t>Author:</t>
        </r>
        <r>
          <rPr>
            <sz val="9"/>
            <color indexed="81"/>
            <rFont val="Tahoma"/>
            <family val="2"/>
          </rPr>
          <t xml:space="preserve">
https://hotelroyal.listedcompany.com/newsroom/20210520_173841_H12_BP15VRG6VH76YTMH.1.pdf</t>
        </r>
      </text>
    </comment>
    <comment ref="CN110" authorId="0" shapeId="0" xr:uid="{BBD18199-9F86-4E99-9104-292C35BE90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p.2-8</t>
        </r>
      </text>
    </comment>
    <comment ref="CO110" authorId="0" shapeId="0" xr:uid="{989CB714-2F32-4C67-A6F8-AECE1782D9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CP110" authorId="0" shapeId="0" xr:uid="{1487DBFF-C9E7-40F8-869C-2B6DF2E873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https://links.sgx.com/FileOpen/Attachment%20AGM%20Voting%20Results%20for%20SGX%20announcement_27April2021.ashx?App=Announcement&amp;FileID=662871</t>
        </r>
      </text>
    </comment>
    <comment ref="CQ110" authorId="0" shapeId="0" xr:uid="{2BA09D8F-51B4-4E6B-9AF2-8EDDAE9B85E1}">
      <text>
        <r>
          <rPr>
            <b/>
            <sz val="9"/>
            <color indexed="81"/>
            <rFont val="Tahoma"/>
            <family val="2"/>
          </rPr>
          <t>Author:</t>
        </r>
        <r>
          <rPr>
            <sz val="9"/>
            <color indexed="81"/>
            <rFont val="Tahoma"/>
            <family val="2"/>
          </rPr>
          <t xml:space="preserve">
/https://links.sgx.com/FileOpen/Koda-Ann-AGM_Results.ashx?App=Announcement&amp;FileID=637247</t>
        </r>
      </text>
    </comment>
    <comment ref="CR110" authorId="0" shapeId="0" xr:uid="{AE1B2247-18B6-4908-BB6F-8C4B3EE1322E}">
      <text>
        <r>
          <rPr>
            <b/>
            <sz val="9"/>
            <color indexed="81"/>
            <rFont val="Tahoma"/>
            <family val="2"/>
          </rPr>
          <t>Author:</t>
        </r>
        <r>
          <rPr>
            <sz val="9"/>
            <color indexed="81"/>
            <rFont val="Tahoma"/>
            <family val="2"/>
          </rPr>
          <t xml:space="preserve">
https://links.sgx.com/FileOpen/KOPL%20-%20Annt%20-%20Results%20of%20AGM%20FY2020.ashx?App=Announcement&amp;FileID=636771</t>
        </r>
      </text>
    </comment>
    <comment ref="CS110" authorId="0" shapeId="0" xr:uid="{61C6C96F-4AB2-4B29-AFE2-7B7F7AE50E75}">
      <text>
        <r>
          <rPr>
            <b/>
            <sz val="9"/>
            <color indexed="81"/>
            <rFont val="Tahoma"/>
            <family val="2"/>
          </rPr>
          <t>Author:</t>
        </r>
        <r>
          <rPr>
            <sz val="9"/>
            <color indexed="81"/>
            <rFont val="Tahoma"/>
            <family val="2"/>
          </rPr>
          <t xml:space="preserve">
https://links.sgx.com/FileOpen/Ley%20Choon%20Group%20Holdings%20Limited%20Results%20of%20AGM.ashx?App=Announcement&amp;FileID=640776</t>
        </r>
      </text>
    </comment>
    <comment ref="CU110" authorId="0" shapeId="0" xr:uid="{8B6AD54C-E62F-4DAE-BB9A-A402372DA3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https://links.sgx.com/FileOpen/Megachem_Results%20of%202021%20AGM.ashx?App=Announcement&amp;FileID=661302</t>
        </r>
      </text>
    </comment>
    <comment ref="CV110" authorId="0" shapeId="0" xr:uid="{C78FB1C6-91AA-4885-8AEC-EA384B72FB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https://hub.optiwise.io/en/documents/19920/Mermaid_AGM2021Results_29042021.pdf</t>
        </r>
      </text>
    </comment>
    <comment ref="CW110" authorId="0" shapeId="0" xr:uid="{E7FFCD3C-1536-45CB-A613-8DF84C2F7992}">
      <text>
        <r>
          <rPr>
            <b/>
            <sz val="9"/>
            <color indexed="81"/>
            <rFont val="Tahoma"/>
            <family val="2"/>
          </rPr>
          <t>Author:</t>
        </r>
        <r>
          <rPr>
            <sz val="9"/>
            <color indexed="81"/>
            <rFont val="Tahoma"/>
            <family val="2"/>
          </rPr>
          <t xml:space="preserve">
https://links.sgx.com/FileOpen/20201228-SGXannResultsofAGM.ashx?App=Announcement&amp;FileID=643529</t>
        </r>
      </text>
    </comment>
    <comment ref="CX110" authorId="0" shapeId="0" xr:uid="{F6AFB6E6-C999-4474-8E4A-BEB9EB5838A9}">
      <text>
        <r>
          <rPr>
            <b/>
            <sz val="9"/>
            <color indexed="81"/>
            <rFont val="Tahoma"/>
            <family val="2"/>
          </rPr>
          <t>Author:</t>
        </r>
        <r>
          <rPr>
            <sz val="9"/>
            <color indexed="81"/>
            <rFont val="Tahoma"/>
            <family val="2"/>
          </rPr>
          <t xml:space="preserve">
SGX announcements, poll results, link: https://links.sgx.com/FileOpen/Results_of_AGM.ashx?App=Announcement&amp;FileID=662876</t>
        </r>
      </text>
    </comment>
    <comment ref="CY110" authorId="0" shapeId="0" xr:uid="{6FBC8E82-419E-4D89-B712-B5403F3AF156}">
      <text>
        <r>
          <rPr>
            <b/>
            <sz val="9"/>
            <color indexed="81"/>
            <rFont val="Tahoma"/>
            <family val="2"/>
          </rPr>
          <t>Author:</t>
        </r>
        <r>
          <rPr>
            <sz val="9"/>
            <color indexed="81"/>
            <rFont val="Tahoma"/>
            <family val="2"/>
          </rPr>
          <t xml:space="preserve">
AGM Results</t>
        </r>
      </text>
    </comment>
    <comment ref="CZ110" authorId="0" shapeId="0" xr:uid="{9F905BEB-33D8-4087-AFC6-51FC9E1EF323}">
      <text>
        <r>
          <rPr>
            <b/>
            <sz val="9"/>
            <color indexed="81"/>
            <rFont val="Tahoma"/>
            <family val="2"/>
          </rPr>
          <t>Author:</t>
        </r>
        <r>
          <rPr>
            <sz val="9"/>
            <color indexed="81"/>
            <rFont val="Tahoma"/>
            <family val="2"/>
          </rPr>
          <t xml:space="preserve">
https://links.sgx.com/FileOpen/20200521_RIH_Annct_ResultsOfAGM_Final.ashx?App=Announcement&amp;FileID=611930</t>
        </r>
      </text>
    </comment>
    <comment ref="DA110" authorId="0" shapeId="0" xr:uid="{ABB6C3B0-EFD7-4A3A-8D82-BAA448EE2EDA}">
      <text>
        <r>
          <rPr>
            <b/>
            <sz val="9"/>
            <color indexed="81"/>
            <rFont val="Tahoma"/>
            <family val="2"/>
          </rPr>
          <t>Author:</t>
        </r>
        <r>
          <rPr>
            <sz val="9"/>
            <color indexed="81"/>
            <rFont val="Tahoma"/>
            <family val="2"/>
          </rPr>
          <t xml:space="preserve">
https://links.sgx.com/FileOpen/RPH_Ann_AGM_Results_FYE19.ashx?App=Announcement&amp;FileID=609210</t>
        </r>
      </text>
    </comment>
    <comment ref="DC110" authorId="0" shapeId="0" xr:uid="{8BC77088-E271-4726-A38D-8DE978F1F5CF}">
      <text>
        <r>
          <rPr>
            <b/>
            <sz val="9"/>
            <color indexed="81"/>
            <rFont val="Tahoma"/>
            <family val="2"/>
          </rPr>
          <t>Author:</t>
        </r>
        <r>
          <rPr>
            <sz val="9"/>
            <color indexed="81"/>
            <rFont val="Tahoma"/>
            <family val="2"/>
          </rPr>
          <t xml:space="preserve">
https://links.sgx.com/FileOpen/SBST%20-%20Announcement%20of%20AGM%20Results%2029.4.2021.ashx?App=Announcement&amp;FileID=665681</t>
        </r>
      </text>
    </comment>
    <comment ref="DD110" authorId="0" shapeId="0" xr:uid="{37D418FD-C1E3-4BAC-9FC6-743F33035CB3}">
      <text>
        <r>
          <rPr>
            <b/>
            <sz val="9"/>
            <color indexed="81"/>
            <rFont val="Tahoma"/>
            <family val="2"/>
          </rPr>
          <t>Author:</t>
        </r>
        <r>
          <rPr>
            <sz val="9"/>
            <color indexed="81"/>
            <rFont val="Tahoma"/>
            <family val="2"/>
          </rPr>
          <t xml:space="preserve">
https://www.sembcorp.com/en/media/598031/sembcorp_resolutions-passed-at-23rd-agm.pdf</t>
        </r>
      </text>
    </comment>
    <comment ref="DE110" authorId="0" shapeId="0" xr:uid="{6EA75E1B-BAFC-4D2F-90C0-8760BBEDACD0}">
      <text>
        <r>
          <rPr>
            <b/>
            <sz val="9"/>
            <color indexed="81"/>
            <rFont val="Tahoma"/>
            <family val="2"/>
          </rPr>
          <t>Author:</t>
        </r>
        <r>
          <rPr>
            <sz val="9"/>
            <color indexed="81"/>
            <rFont val="Tahoma"/>
            <family val="2"/>
          </rPr>
          <t xml:space="preserve">
https://links.sgx.com/FileOpen/RESULTS_AGM_30APR20.ashx?App=Announcement&amp;FileID=609007</t>
        </r>
      </text>
    </comment>
    <comment ref="DF110" authorId="0" shapeId="0" xr:uid="{1C73C25F-A41B-40D2-8A87-2D78F8BCB024}">
      <text>
        <r>
          <rPr>
            <b/>
            <sz val="9"/>
            <color indexed="81"/>
            <rFont val="Tahoma"/>
            <family val="2"/>
          </rPr>
          <t>Author:</t>
        </r>
        <r>
          <rPr>
            <sz val="9"/>
            <color indexed="81"/>
            <rFont val="Tahoma"/>
            <family val="2"/>
          </rPr>
          <t xml:space="preserve">
AGM Minutes</t>
        </r>
      </text>
    </comment>
    <comment ref="DG110" authorId="0" shapeId="0" xr:uid="{76C0A391-323E-45D8-96D0-67A50CA250C2}">
      <text>
        <r>
          <rPr>
            <b/>
            <sz val="9"/>
            <color indexed="81"/>
            <rFont val="Tahoma"/>
            <family val="2"/>
          </rPr>
          <t>Author:</t>
        </r>
        <r>
          <rPr>
            <sz val="9"/>
            <color indexed="81"/>
            <rFont val="Tahoma"/>
            <family val="2"/>
          </rPr>
          <t xml:space="preserve">
https://links.sgx.com/FileOpen/Results%20of%20Annual%20General%20Meeting%20-%20Final.ashx?App=Announcement&amp;FileID=663436</t>
        </r>
      </text>
    </comment>
    <comment ref="DH110" authorId="0" shapeId="0" xr:uid="{FC20567C-EC5E-4818-8EE1-8E481A748F1C}">
      <text>
        <r>
          <rPr>
            <b/>
            <sz val="9"/>
            <color indexed="81"/>
            <rFont val="Tahoma"/>
            <family val="2"/>
          </rPr>
          <t>Author:</t>
        </r>
        <r>
          <rPr>
            <sz val="9"/>
            <color indexed="81"/>
            <rFont val="Tahoma"/>
            <family val="2"/>
          </rPr>
          <t xml:space="preserve">
AGM Minutes</t>
        </r>
      </text>
    </comment>
    <comment ref="DI110" authorId="0" shapeId="0" xr:uid="{28D714C7-9A35-4EE3-9D06-318191AB24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https://links.sgx.com/FileOpen/Outcome%20of%20Annual%20General%20Meeting%20held%20on%2024%20September%202020.ashx?App=Announcement&amp;FileID=632607</t>
        </r>
      </text>
    </comment>
    <comment ref="DJ110" authorId="0" shapeId="0" xr:uid="{DDC1A7F8-45EC-44BA-B680-E336EAB924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t>
        </r>
      </text>
    </comment>
    <comment ref="DK110" authorId="0" shapeId="0" xr:uid="{D673E061-208C-48A3-A61A-D6B3329D8E24}">
      <text>
        <r>
          <rPr>
            <b/>
            <sz val="9"/>
            <color indexed="81"/>
            <rFont val="Tahoma"/>
            <family val="2"/>
          </rPr>
          <t>Author:</t>
        </r>
        <r>
          <rPr>
            <sz val="9"/>
            <color indexed="81"/>
            <rFont val="Tahoma"/>
            <family val="2"/>
          </rPr>
          <t xml:space="preserve">
AGM Minutes</t>
        </r>
      </text>
    </comment>
    <comment ref="DL110" authorId="0" shapeId="0" xr:uid="{52CA652B-D131-4404-A428-CE8B8B4B1003}">
      <text>
        <r>
          <rPr>
            <b/>
            <sz val="9"/>
            <color indexed="81"/>
            <rFont val="Tahoma"/>
            <family val="2"/>
          </rPr>
          <t>Author:</t>
        </r>
        <r>
          <rPr>
            <sz val="9"/>
            <color indexed="81"/>
            <rFont val="Tahoma"/>
            <family val="2"/>
          </rPr>
          <t xml:space="preserve">
AGM Minutes</t>
        </r>
      </text>
    </comment>
    <comment ref="DM110" authorId="0" shapeId="0" xr:uid="{549899E5-40BE-4CD8-8A07-654D2A87F55D}">
      <text>
        <r>
          <rPr>
            <b/>
            <sz val="9"/>
            <color indexed="81"/>
            <rFont val="Tahoma"/>
            <family val="2"/>
          </rPr>
          <t>Author:</t>
        </r>
        <r>
          <rPr>
            <sz val="9"/>
            <color indexed="81"/>
            <rFont val="Tahoma"/>
            <family val="2"/>
          </rPr>
          <t xml:space="preserve">
https://links.sgx.com/FileOpen/20210423%20SFL-Results%20of%20AGM.ashx?App=Announcement&amp;FileID=662302</t>
        </r>
      </text>
    </comment>
    <comment ref="DN110" authorId="0" shapeId="0" xr:uid="{D7F0712D-4753-4D31-BE32-6D3FD316F2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http://www.teeland.com.sg/attachment/2020093018165990738233_en.pdf</t>
        </r>
      </text>
    </comment>
    <comment ref="DO110" authorId="0" shapeId="0" xr:uid="{03FDCE64-4741-4996-B09B-D74065D9C660}">
      <text>
        <r>
          <rPr>
            <b/>
            <sz val="9"/>
            <color indexed="81"/>
            <rFont val="Tahoma"/>
            <family val="2"/>
          </rPr>
          <t>Author:</t>
        </r>
        <r>
          <rPr>
            <sz val="9"/>
            <color indexed="81"/>
            <rFont val="Tahoma"/>
            <family val="2"/>
          </rPr>
          <t xml:space="preserve">
https://links.sgx.com/FileOpen/TuanSing_51st_AGM_Results.ashx?App=Announcement&amp;FileID=662515</t>
        </r>
      </text>
    </comment>
    <comment ref="DP110" authorId="0" shapeId="0" xr:uid="{351C0694-4032-4FA6-B7F6-F5ED096BF3A2}">
      <text>
        <r>
          <rPr>
            <b/>
            <sz val="9"/>
            <color indexed="81"/>
            <rFont val="Tahoma"/>
            <family val="2"/>
          </rPr>
          <t>Author:</t>
        </r>
        <r>
          <rPr>
            <sz val="9"/>
            <color indexed="81"/>
            <rFont val="Tahoma"/>
            <family val="2"/>
          </rPr>
          <t xml:space="preserve">
https://links.sgx.com/FileOpen/Results%20of%20UOB%2079th%20AGM.ashx?App=Announcement&amp;FileID=664330</t>
        </r>
      </text>
    </comment>
    <comment ref="DQ110" authorId="0" shapeId="0" xr:uid="{070457E9-08B7-4D71-A7DF-3430B49A17DA}">
      <text>
        <r>
          <rPr>
            <b/>
            <sz val="9"/>
            <color indexed="81"/>
            <rFont val="Tahoma"/>
            <family val="2"/>
          </rPr>
          <t>Author:</t>
        </r>
        <r>
          <rPr>
            <sz val="9"/>
            <color indexed="81"/>
            <rFont val="Tahoma"/>
            <family val="2"/>
          </rPr>
          <t xml:space="preserve">
https://links.sgx.com/FileOpen/UOI%20AGM%202021%20Results.ashx?App=Announcement&amp;FileID=662435</t>
        </r>
      </text>
    </comment>
    <comment ref="DR110" authorId="0" shapeId="0" xr:uid="{A6931AC9-01F7-48C2-A11F-03FDA430E53E}">
      <text>
        <r>
          <rPr>
            <b/>
            <sz val="9"/>
            <color indexed="81"/>
            <rFont val="Tahoma"/>
            <family val="2"/>
          </rPr>
          <t>Author:</t>
        </r>
        <r>
          <rPr>
            <sz val="9"/>
            <color indexed="81"/>
            <rFont val="Tahoma"/>
            <family val="2"/>
          </rPr>
          <t xml:space="preserve">
https://links.sgx.com/FileOpen/UOL_2021_AGM_Results.ashx?App=Announcement&amp;FileID=662295</t>
        </r>
      </text>
    </comment>
    <comment ref="DS110" authorId="0" shapeId="0" xr:uid="{FDE2454A-3FAA-452B-B3E6-007A7A8031D6}">
      <text>
        <r>
          <rPr>
            <b/>
            <sz val="9"/>
            <color indexed="81"/>
            <rFont val="Tahoma"/>
            <family val="2"/>
          </rPr>
          <t>Author:</t>
        </r>
        <r>
          <rPr>
            <sz val="9"/>
            <color indexed="81"/>
            <rFont val="Tahoma"/>
            <family val="2"/>
          </rPr>
          <t xml:space="preserve">
https://links.sgx.com/FileOpen/VCL-AGM%20Results%20FY2020.ashx?App=Announcement&amp;FileID=664001
</t>
        </r>
      </text>
    </comment>
    <comment ref="DT110" authorId="0" shapeId="0" xr:uid="{C523EC22-51F0-40A9-9517-79329130DA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110" authorId="0" shapeId="0" xr:uid="{D413B2B7-C141-440A-8483-74438A9FF14D}">
      <text>
        <r>
          <rPr>
            <b/>
            <sz val="9"/>
            <color indexed="81"/>
            <rFont val="Tahoma"/>
            <family val="2"/>
          </rPr>
          <t>Author:</t>
        </r>
        <r>
          <rPr>
            <sz val="9"/>
            <color indexed="81"/>
            <rFont val="Tahoma"/>
            <family val="2"/>
          </rPr>
          <t xml:space="preserve">
https://links.sgx.com/FileOpen/AGL%20-%20AGM%20Results.ashx?App=Announcement&amp;FileID=664131</t>
        </r>
      </text>
    </comment>
    <comment ref="DV110" authorId="0" shapeId="0" xr:uid="{945F8C55-3120-4D9E-9D77-CAB48F916F78}">
      <text>
        <r>
          <rPr>
            <b/>
            <sz val="9"/>
            <color indexed="81"/>
            <rFont val="Tahoma"/>
            <family val="2"/>
          </rPr>
          <t>Author:</t>
        </r>
        <r>
          <rPr>
            <sz val="9"/>
            <color indexed="81"/>
            <rFont val="Tahoma"/>
            <family val="2"/>
          </rPr>
          <t xml:space="preserve">
https://links.sgx.com/FileOpen/AHS%20Results%20of%20AGM%20held%20on%2028%20Jan%202021.ashx?App=Announcement&amp;FileID=646427</t>
        </r>
      </text>
    </comment>
    <comment ref="DX110" authorId="0" shapeId="0" xr:uid="{F4D83185-DA63-4CD4-BD4E-BFBE74A760B8}">
      <text>
        <r>
          <rPr>
            <b/>
            <sz val="9"/>
            <color indexed="81"/>
            <rFont val="Tahoma"/>
            <family val="2"/>
          </rPr>
          <t>Author:</t>
        </r>
        <r>
          <rPr>
            <sz val="9"/>
            <color indexed="81"/>
            <rFont val="Tahoma"/>
            <family val="2"/>
          </rPr>
          <t xml:space="preserve">
https://www.bakertech.com.sg/pdf/BTL_Min_AGM_28Apr21.pdf</t>
        </r>
      </text>
    </comment>
    <comment ref="DY110" authorId="0" shapeId="0" xr:uid="{F04ACAFE-3F3A-4EFF-9E6D-D6B2844F084C}">
      <text>
        <r>
          <rPr>
            <b/>
            <sz val="9"/>
            <color indexed="81"/>
            <rFont val="Tahoma"/>
            <family val="2"/>
          </rPr>
          <t>Author:</t>
        </r>
        <r>
          <rPr>
            <sz val="9"/>
            <color indexed="81"/>
            <rFont val="Tahoma"/>
            <family val="2"/>
          </rPr>
          <t xml:space="preserve">
https://links.sgx.com/FileOpen/CWX%20-%202020%20AGM%20Results.ashx?App=Announcement&amp;FileID=640949</t>
        </r>
      </text>
    </comment>
    <comment ref="DZ110" authorId="0" shapeId="0" xr:uid="{E46C4225-0CF4-4E96-9B8B-EF5D7B10973F}">
      <text>
        <r>
          <rPr>
            <b/>
            <sz val="9"/>
            <color indexed="81"/>
            <rFont val="Tahoma"/>
            <family val="2"/>
          </rPr>
          <t>Author:
https://links.sgx.com/FileOpen/FNL_-_2021_AGM_Results_-_21-Jan-2021.ashx?App=Announcement&amp;FileID=645695</t>
        </r>
      </text>
    </comment>
    <comment ref="EA110" authorId="0" shapeId="0" xr:uid="{12DB7F36-7F6E-4A90-A3CB-081156604989}">
      <text>
        <r>
          <rPr>
            <b/>
            <sz val="9"/>
            <color indexed="81"/>
            <rFont val="Tahoma"/>
            <family val="2"/>
          </rPr>
          <t>Author:</t>
        </r>
        <r>
          <rPr>
            <sz val="9"/>
            <color indexed="81"/>
            <rFont val="Tahoma"/>
            <family val="2"/>
          </rPr>
          <t xml:space="preserve">
ttp://investor.karingroup.com/newsroom/20201023_173322_K29_A9VUFR3V8LK5424E.5.pdf</t>
        </r>
      </text>
    </comment>
    <comment ref="EB110" authorId="0" shapeId="0" xr:uid="{6F423457-B2B8-450F-B805-EE1A495C7A30}">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AGM results </t>
        </r>
      </text>
    </comment>
    <comment ref="EC110" authorId="0" shapeId="0" xr:uid="{54AA4C1A-CC46-4780-BCF7-A5EC50627E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Results</t>
        </r>
      </text>
    </comment>
    <comment ref="ED110" authorId="0" shapeId="0" xr:uid="{42F3B724-4B4C-4FB3-92AF-F3615CF472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https://links.sgx.com/FileOpen/SAL-AGM%20Results.ashx?App=Announcement&amp;FileID=636559</t>
        </r>
      </text>
    </comment>
    <comment ref="E111" authorId="0" shapeId="0" xr:uid="{C76B0164-085B-45FA-86F4-C3A3EC0D3EEC}">
      <text>
        <r>
          <rPr>
            <b/>
            <sz val="9"/>
            <color indexed="81"/>
            <rFont val="Tahoma"/>
            <family val="2"/>
          </rPr>
          <t>Author:</t>
        </r>
        <r>
          <rPr>
            <sz val="9"/>
            <color indexed="81"/>
            <rFont val="Tahoma"/>
            <family val="2"/>
          </rPr>
          <t xml:space="preserve">
AR pg.18</t>
        </r>
      </text>
    </comment>
    <comment ref="F111" authorId="0" shapeId="0" xr:uid="{38689FC4-76E6-4AB0-8BF5-BD6E665DFDAF}">
      <text>
        <r>
          <rPr>
            <b/>
            <sz val="9"/>
            <color indexed="81"/>
            <rFont val="Tahoma"/>
            <family val="2"/>
          </rPr>
          <t>Author:</t>
        </r>
        <r>
          <rPr>
            <sz val="9"/>
            <color indexed="81"/>
            <rFont val="Tahoma"/>
            <family val="2"/>
          </rPr>
          <t xml:space="preserve">
AR pg.32</t>
        </r>
      </text>
    </comment>
    <comment ref="G111" authorId="0" shapeId="0" xr:uid="{3BC2EC3B-E63E-48E1-A7FF-B784F809009E}">
      <text>
        <r>
          <rPr>
            <b/>
            <sz val="9"/>
            <color indexed="81"/>
            <rFont val="Tahoma"/>
            <family val="2"/>
          </rPr>
          <t>Author:</t>
        </r>
        <r>
          <rPr>
            <sz val="9"/>
            <color indexed="81"/>
            <rFont val="Tahoma"/>
            <family val="2"/>
          </rPr>
          <t xml:space="preserve">
AR pg.19</t>
        </r>
      </text>
    </comment>
    <comment ref="I111" authorId="0" shapeId="0" xr:uid="{F36A9F74-0EDF-4C86-B7E4-B7C62137EBEB}">
      <text>
        <r>
          <rPr>
            <b/>
            <sz val="9"/>
            <color indexed="81"/>
            <rFont val="Tahoma"/>
            <family val="2"/>
          </rPr>
          <t>Author:</t>
        </r>
        <r>
          <rPr>
            <sz val="9"/>
            <color indexed="81"/>
            <rFont val="Tahoma"/>
            <family val="2"/>
          </rPr>
          <t xml:space="preserve">
AR pg.64</t>
        </r>
      </text>
    </comment>
    <comment ref="J111" authorId="0" shapeId="0" xr:uid="{602FEAAB-147C-49BF-9B67-C5FBE48780DE}">
      <text>
        <r>
          <rPr>
            <b/>
            <sz val="9"/>
            <color indexed="81"/>
            <rFont val="Tahoma"/>
            <family val="2"/>
          </rPr>
          <t>Author:</t>
        </r>
        <r>
          <rPr>
            <sz val="9"/>
            <color indexed="81"/>
            <rFont val="Tahoma"/>
            <family val="2"/>
          </rPr>
          <t xml:space="preserve">
AR pg.27</t>
        </r>
      </text>
    </comment>
    <comment ref="K111" authorId="0" shapeId="0" xr:uid="{FF5A8D79-A7C2-42C4-8105-D17D4A53C642}">
      <text>
        <r>
          <rPr>
            <b/>
            <sz val="9"/>
            <color indexed="81"/>
            <rFont val="Tahoma"/>
            <family val="2"/>
          </rPr>
          <t>Author:</t>
        </r>
        <r>
          <rPr>
            <sz val="9"/>
            <color indexed="81"/>
            <rFont val="Tahoma"/>
            <family val="2"/>
          </rPr>
          <t xml:space="preserve">
AR pg.20</t>
        </r>
      </text>
    </comment>
    <comment ref="L111" authorId="0" shapeId="0" xr:uid="{0B126C54-0A87-406E-92FC-458F52449409}">
      <text>
        <r>
          <rPr>
            <b/>
            <sz val="9"/>
            <color indexed="81"/>
            <rFont val="Tahoma"/>
            <family val="2"/>
          </rPr>
          <t>Author:</t>
        </r>
        <r>
          <rPr>
            <sz val="9"/>
            <color indexed="81"/>
            <rFont val="Tahoma"/>
            <family val="2"/>
          </rPr>
          <t xml:space="preserve">
AR, p21</t>
        </r>
      </text>
    </comment>
    <comment ref="M111" authorId="0" shapeId="0" xr:uid="{6D3715E3-2AA6-42A9-B33C-2F000617885A}">
      <text>
        <r>
          <rPr>
            <b/>
            <sz val="9"/>
            <color indexed="81"/>
            <rFont val="Tahoma"/>
            <family val="2"/>
          </rPr>
          <t>Author:</t>
        </r>
        <r>
          <rPr>
            <sz val="9"/>
            <color indexed="81"/>
            <rFont val="Tahoma"/>
            <family val="2"/>
          </rPr>
          <t xml:space="preserve">
AR pg.81</t>
        </r>
      </text>
    </comment>
    <comment ref="N111" authorId="0" shapeId="0" xr:uid="{30E2FA49-3864-42FC-8BED-80B228F3299B}">
      <text>
        <r>
          <rPr>
            <b/>
            <sz val="9"/>
            <color indexed="81"/>
            <rFont val="Tahoma"/>
            <family val="2"/>
          </rPr>
          <t>Author:</t>
        </r>
        <r>
          <rPr>
            <sz val="9"/>
            <color indexed="81"/>
            <rFont val="Tahoma"/>
            <family val="2"/>
          </rPr>
          <t xml:space="preserve">
AR, p33</t>
        </r>
      </text>
    </comment>
    <comment ref="O111" authorId="0" shapeId="0" xr:uid="{27D96D5A-2886-4FBD-B32B-0D3691461087}">
      <text>
        <r>
          <rPr>
            <b/>
            <sz val="9"/>
            <color indexed="81"/>
            <rFont val="Tahoma"/>
            <family val="2"/>
          </rPr>
          <t>Author:</t>
        </r>
        <r>
          <rPr>
            <sz val="9"/>
            <color indexed="81"/>
            <rFont val="Tahoma"/>
            <family val="2"/>
          </rPr>
          <t xml:space="preserve">
AR, p30</t>
        </r>
      </text>
    </comment>
    <comment ref="Q111" authorId="0" shapeId="0" xr:uid="{D5E04C7B-AFA6-4A67-949F-82EAA7BE75D6}">
      <text>
        <r>
          <rPr>
            <b/>
            <sz val="9"/>
            <color indexed="81"/>
            <rFont val="Tahoma"/>
            <family val="2"/>
          </rPr>
          <t>Author:</t>
        </r>
        <r>
          <rPr>
            <sz val="9"/>
            <color indexed="81"/>
            <rFont val="Tahoma"/>
            <family val="2"/>
          </rPr>
          <t xml:space="preserve">
AR, p91</t>
        </r>
      </text>
    </comment>
    <comment ref="R111" authorId="0" shapeId="0" xr:uid="{46D6768E-4B3F-40D8-BE68-E611FCF57C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T111" authorId="0" shapeId="0" xr:uid="{BF12057F-956E-47C0-BE1D-4AA5CB3F38A8}">
      <text>
        <r>
          <rPr>
            <b/>
            <sz val="9"/>
            <color indexed="81"/>
            <rFont val="Tahoma"/>
            <family val="2"/>
          </rPr>
          <t>Author:</t>
        </r>
        <r>
          <rPr>
            <sz val="9"/>
            <color indexed="81"/>
            <rFont val="Tahoma"/>
            <family val="2"/>
          </rPr>
          <t xml:space="preserve">
AR pg.55</t>
        </r>
      </text>
    </comment>
    <comment ref="U111" authorId="0" shapeId="0" xr:uid="{4FEFAEFF-692A-4A1A-BA03-6EA9E132A094}">
      <text>
        <r>
          <rPr>
            <b/>
            <sz val="9"/>
            <color indexed="81"/>
            <rFont val="Tahoma"/>
            <family val="2"/>
          </rPr>
          <t>Author:</t>
        </r>
        <r>
          <rPr>
            <sz val="9"/>
            <color indexed="81"/>
            <rFont val="Tahoma"/>
            <family val="2"/>
          </rPr>
          <t xml:space="preserve">
AR pg 51</t>
        </r>
      </text>
    </comment>
    <comment ref="V111" authorId="0" shapeId="0" xr:uid="{18377B89-B655-4057-A12A-02D7FA83DE15}">
      <text>
        <r>
          <rPr>
            <b/>
            <sz val="9"/>
            <color indexed="81"/>
            <rFont val="Tahoma"/>
            <family val="2"/>
          </rPr>
          <t>Author:</t>
        </r>
        <r>
          <rPr>
            <sz val="9"/>
            <color indexed="81"/>
            <rFont val="Tahoma"/>
            <family val="2"/>
          </rPr>
          <t xml:space="preserve">
AR pg 58</t>
        </r>
      </text>
    </comment>
    <comment ref="W111" authorId="0" shapeId="0" xr:uid="{E2B33EAC-1E1B-4B94-B47E-CFEFC19139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X111" authorId="0" shapeId="0" xr:uid="{E2B31AF7-4447-4374-98BD-16628E0F29CC}">
      <text>
        <r>
          <rPr>
            <b/>
            <sz val="9"/>
            <color indexed="81"/>
            <rFont val="Tahoma"/>
            <family val="2"/>
          </rPr>
          <t>Author:</t>
        </r>
        <r>
          <rPr>
            <sz val="9"/>
            <color indexed="81"/>
            <rFont val="Tahoma"/>
            <family val="2"/>
          </rPr>
          <t xml:space="preserve">
AR, p26</t>
        </r>
      </text>
    </comment>
    <comment ref="Y111" authorId="0" shapeId="0" xr:uid="{7AE77A0F-EABD-47C4-9C22-D5A347F9F082}">
      <text>
        <r>
          <rPr>
            <b/>
            <sz val="9"/>
            <color indexed="81"/>
            <rFont val="Tahoma"/>
            <family val="2"/>
          </rPr>
          <t>Author:</t>
        </r>
        <r>
          <rPr>
            <sz val="9"/>
            <color indexed="81"/>
            <rFont val="Tahoma"/>
            <family val="2"/>
          </rPr>
          <t xml:space="preserve">
AR p. 51, Article 113 of the Company’s Constitution provides that one-third of the Directors for the time being (or, if their
number is not a multiple of three, the number nearest to but not less than one-third) shall retire from office by
rotation and be subjected to re-election at the AGM, provided that all Directors shall retire from office at least
once every three years</t>
        </r>
      </text>
    </comment>
    <comment ref="Z111" authorId="0" shapeId="0" xr:uid="{AC54B8EF-3F39-46FB-AAB6-F8C78AD3F47C}">
      <text>
        <r>
          <rPr>
            <b/>
            <sz val="9"/>
            <color indexed="81"/>
            <rFont val="Tahoma"/>
            <family val="2"/>
          </rPr>
          <t>Author:</t>
        </r>
        <r>
          <rPr>
            <sz val="9"/>
            <color indexed="81"/>
            <rFont val="Tahoma"/>
            <family val="2"/>
          </rPr>
          <t xml:space="preserve">
AR pg 31</t>
        </r>
      </text>
    </comment>
    <comment ref="AA111" authorId="0" shapeId="0" xr:uid="{F2289AB8-8EB1-48C6-9E00-BAFBBDB99C55}">
      <text>
        <r>
          <rPr>
            <b/>
            <sz val="9"/>
            <color indexed="81"/>
            <rFont val="Tahoma"/>
            <family val="2"/>
          </rPr>
          <t>Author:</t>
        </r>
        <r>
          <rPr>
            <sz val="9"/>
            <color indexed="81"/>
            <rFont val="Tahoma"/>
            <family val="2"/>
          </rPr>
          <t xml:space="preserve">
AR pg 38</t>
        </r>
      </text>
    </comment>
    <comment ref="AB111" authorId="0" shapeId="0" xr:uid="{1297607C-2E9A-4CFA-ADF1-82AF48D673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AC111" authorId="0" shapeId="0" xr:uid="{332B4169-ACFE-455E-8108-F73F50896E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AD111" authorId="0" shapeId="0" xr:uid="{06131E15-8E9F-4DC9-B0DB-5ABE896D0B1B}">
      <text>
        <r>
          <rPr>
            <b/>
            <sz val="9"/>
            <color indexed="81"/>
            <rFont val="Tahoma"/>
            <family val="2"/>
          </rPr>
          <t>Author:</t>
        </r>
        <r>
          <rPr>
            <sz val="9"/>
            <color indexed="81"/>
            <rFont val="Tahoma"/>
            <family val="2"/>
          </rPr>
          <t xml:space="preserve">
AR p. 34, Process for Re-Election of Directors</t>
        </r>
      </text>
    </comment>
    <comment ref="AE111" authorId="0" shapeId="0" xr:uid="{6C477CDF-6707-4DF0-A21A-F005D2F07091}">
      <text>
        <r>
          <rPr>
            <b/>
            <sz val="9"/>
            <color indexed="81"/>
            <rFont val="Tahoma"/>
            <family val="2"/>
          </rPr>
          <t>Author:</t>
        </r>
        <r>
          <rPr>
            <sz val="9"/>
            <color indexed="81"/>
            <rFont val="Tahoma"/>
            <family val="2"/>
          </rPr>
          <t xml:space="preserve">
AR pg.39</t>
        </r>
      </text>
    </comment>
    <comment ref="AF111" authorId="0" shapeId="0" xr:uid="{7C3661FA-F650-4F5D-888D-82D90265E242}">
      <text>
        <r>
          <rPr>
            <b/>
            <sz val="9"/>
            <color indexed="81"/>
            <rFont val="Tahoma"/>
            <family val="2"/>
          </rPr>
          <t>Author:</t>
        </r>
        <r>
          <rPr>
            <sz val="9"/>
            <color indexed="81"/>
            <rFont val="Tahoma"/>
            <family val="2"/>
          </rPr>
          <t xml:space="preserve">
AR 25</t>
        </r>
      </text>
    </comment>
    <comment ref="AG111" authorId="0" shapeId="0" xr:uid="{F278EDA7-4021-4A23-BBE4-FB404F38D03D}">
      <text>
        <r>
          <rPr>
            <b/>
            <sz val="9"/>
            <color indexed="81"/>
            <rFont val="Tahoma"/>
            <family val="2"/>
          </rPr>
          <t>Author:</t>
        </r>
        <r>
          <rPr>
            <sz val="9"/>
            <color indexed="81"/>
            <rFont val="Tahoma"/>
            <family val="2"/>
          </rPr>
          <t xml:space="preserve">
AR pg.41</t>
        </r>
      </text>
    </comment>
    <comment ref="AH111" authorId="0" shapeId="0" xr:uid="{D8437DD5-3BC8-4AE0-96EF-3ED2D7F0A9C4}">
      <text>
        <r>
          <rPr>
            <b/>
            <sz val="9"/>
            <color indexed="81"/>
            <rFont val="Tahoma"/>
            <family val="2"/>
          </rPr>
          <t>Author:</t>
        </r>
        <r>
          <rPr>
            <sz val="9"/>
            <color indexed="81"/>
            <rFont val="Tahoma"/>
            <family val="2"/>
          </rPr>
          <t xml:space="preserve">
AR pg.18</t>
        </r>
      </text>
    </comment>
    <comment ref="AI111" authorId="0" shapeId="0" xr:uid="{1F669358-3801-4879-9835-67F30DE880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"Pursuant to the Company’s Constitution, at least one-third of the Board shall retire from office by rotation at each AGM. Unless they are disqualified from holding office, all the incumbent Directors shall submit themselves for re-appointment at
least once every three years."</t>
        </r>
      </text>
    </comment>
    <comment ref="AK111" authorId="0" shapeId="0" xr:uid="{1C3ED030-9060-4C3A-9368-DD9EDD4AFA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L111" authorId="0" shapeId="0" xr:uid="{5C6D7BB7-22D7-4AB8-AF2D-0C9DA6D88A94}">
      <text>
        <r>
          <rPr>
            <b/>
            <sz val="9"/>
            <color indexed="81"/>
            <rFont val="Tahoma"/>
            <family val="2"/>
          </rPr>
          <t>Author:</t>
        </r>
        <r>
          <rPr>
            <sz val="9"/>
            <color indexed="81"/>
            <rFont val="Tahoma"/>
            <family val="2"/>
          </rPr>
          <t xml:space="preserve">
ar 46</t>
        </r>
      </text>
    </comment>
    <comment ref="AM111" authorId="0" shapeId="0" xr:uid="{32C5D13A-3C76-483E-B633-32FE92B94F2E}">
      <text>
        <r>
          <rPr>
            <b/>
            <sz val="9"/>
            <color indexed="81"/>
            <rFont val="Tahoma"/>
            <family val="2"/>
          </rPr>
          <t>Author:</t>
        </r>
        <r>
          <rPr>
            <sz val="9"/>
            <color indexed="81"/>
            <rFont val="Tahoma"/>
            <family val="2"/>
          </rPr>
          <t xml:space="preserve">
AR pg.41</t>
        </r>
      </text>
    </comment>
    <comment ref="AN111" authorId="0" shapeId="0" xr:uid="{91E082FD-7674-42E8-8674-E7C5B557E7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p.108</t>
        </r>
      </text>
    </comment>
    <comment ref="AO111" authorId="0" shapeId="0" xr:uid="{56AF60EB-E560-43FF-992E-D38FD46011A0}">
      <text>
        <r>
          <rPr>
            <b/>
            <sz val="9"/>
            <color indexed="81"/>
            <rFont val="Tahoma"/>
            <family val="2"/>
          </rPr>
          <t>Author:</t>
        </r>
        <r>
          <rPr>
            <sz val="9"/>
            <color indexed="81"/>
            <rFont val="Tahoma"/>
            <family val="2"/>
          </rPr>
          <t xml:space="preserve">
AR, pg 36, "all Directors submit themselves for re-nomination and re-election at regular intervals and at least
once in every three years"</t>
        </r>
      </text>
    </comment>
    <comment ref="AP111" authorId="0" shapeId="0" xr:uid="{696DD101-3FE8-499C-A82A-60509D6FBE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Q111" authorId="0" shapeId="0" xr:uid="{AB849251-8079-4768-B149-BEDD16C3AD96}">
      <text>
        <r>
          <rPr>
            <b/>
            <sz val="9"/>
            <color indexed="81"/>
            <rFont val="Tahoma"/>
            <family val="2"/>
          </rPr>
          <t>Author:</t>
        </r>
        <r>
          <rPr>
            <sz val="9"/>
            <color indexed="81"/>
            <rFont val="Tahoma"/>
            <family val="2"/>
          </rPr>
          <t xml:space="preserve">
AR, p. 29</t>
        </r>
      </text>
    </comment>
    <comment ref="AR111" authorId="0" shapeId="0" xr:uid="{D8BDFAA9-3D01-4A09-87F6-6F2E3F6D3E7C}">
      <text>
        <r>
          <rPr>
            <b/>
            <sz val="9"/>
            <color indexed="81"/>
            <rFont val="Tahoma"/>
            <family val="2"/>
          </rPr>
          <t>Author:</t>
        </r>
        <r>
          <rPr>
            <sz val="9"/>
            <color indexed="81"/>
            <rFont val="Tahoma"/>
            <family val="2"/>
          </rPr>
          <t xml:space="preserve">
AR,13</t>
        </r>
      </text>
    </comment>
    <comment ref="AS111" authorId="0" shapeId="0" xr:uid="{C415B771-D3C2-4069-BFA0-EA1F63DC7461}">
      <text>
        <r>
          <rPr>
            <b/>
            <sz val="9"/>
            <color indexed="81"/>
            <rFont val="Tahoma"/>
            <family val="2"/>
          </rPr>
          <t>Author:</t>
        </r>
        <r>
          <rPr>
            <sz val="9"/>
            <color indexed="81"/>
            <rFont val="Tahoma"/>
            <family val="2"/>
          </rPr>
          <t xml:space="preserve">
AR, pg 23, "All Directors will be required to submit themselves for renomination and re-appointment at regular intervals and at least once every three years"</t>
        </r>
      </text>
    </comment>
    <comment ref="AT111" authorId="0" shapeId="0" xr:uid="{7EAC0F5B-15E6-4B65-AE91-45FD9E21E109}">
      <text>
        <r>
          <rPr>
            <b/>
            <sz val="9"/>
            <color indexed="81"/>
            <rFont val="Tahoma"/>
            <family val="2"/>
          </rPr>
          <t>Author:</t>
        </r>
        <r>
          <rPr>
            <sz val="9"/>
            <color indexed="81"/>
            <rFont val="Tahoma"/>
            <family val="2"/>
          </rPr>
          <t xml:space="preserve">
AR, governance report, pg 18</t>
        </r>
      </text>
    </comment>
    <comment ref="AU111" authorId="0" shapeId="0" xr:uid="{42AD21AF-236E-4BC2-A4E3-2A6A484940DC}">
      <text>
        <r>
          <rPr>
            <b/>
            <sz val="9"/>
            <color indexed="81"/>
            <rFont val="Tahoma"/>
            <family val="2"/>
          </rPr>
          <t>Author:</t>
        </r>
        <r>
          <rPr>
            <sz val="9"/>
            <color indexed="81"/>
            <rFont val="Tahoma"/>
            <family val="2"/>
          </rPr>
          <t xml:space="preserve">
AR, 37</t>
        </r>
      </text>
    </comment>
    <comment ref="AV111" authorId="0" shapeId="0" xr:uid="{AC1390EF-FD5A-405B-8F24-84994F375925}">
      <text>
        <r>
          <rPr>
            <b/>
            <sz val="9"/>
            <color indexed="81"/>
            <rFont val="Tahoma"/>
            <family val="2"/>
          </rPr>
          <t>Author:</t>
        </r>
        <r>
          <rPr>
            <sz val="9"/>
            <color indexed="81"/>
            <rFont val="Tahoma"/>
            <family val="2"/>
          </rPr>
          <t xml:space="preserve">
AR, 24</t>
        </r>
      </text>
    </comment>
    <comment ref="AW111" authorId="0" shapeId="0" xr:uid="{DC361F96-6B7F-49AA-A310-0388403ABCED}">
      <text>
        <r>
          <rPr>
            <b/>
            <sz val="9"/>
            <color indexed="81"/>
            <rFont val="Tahoma"/>
            <family val="2"/>
          </rPr>
          <t>Author:</t>
        </r>
        <r>
          <rPr>
            <sz val="9"/>
            <color indexed="81"/>
            <rFont val="Tahoma"/>
            <family val="2"/>
          </rPr>
          <t xml:space="preserve">
AR,28</t>
        </r>
      </text>
    </comment>
    <comment ref="AX111" authorId="0" shapeId="0" xr:uid="{8629F103-8698-4BBD-BBF0-4DF9AAF85426}">
      <text>
        <r>
          <rPr>
            <b/>
            <sz val="9"/>
            <color indexed="81"/>
            <rFont val="Tahoma"/>
            <family val="2"/>
          </rPr>
          <t>Author:</t>
        </r>
        <r>
          <rPr>
            <sz val="9"/>
            <color indexed="81"/>
            <rFont val="Tahoma"/>
            <family val="2"/>
          </rPr>
          <t xml:space="preserve">
AR, 27</t>
        </r>
      </text>
    </comment>
    <comment ref="AY111" authorId="0" shapeId="0" xr:uid="{0ACAE131-A824-4618-97E2-2F371C3AA4A4}">
      <text>
        <r>
          <rPr>
            <b/>
            <sz val="9"/>
            <color indexed="81"/>
            <rFont val="Tahoma"/>
            <family val="2"/>
          </rPr>
          <t>Author:</t>
        </r>
        <r>
          <rPr>
            <sz val="9"/>
            <color indexed="81"/>
            <rFont val="Tahoma"/>
            <family val="2"/>
          </rPr>
          <t xml:space="preserve">
AR, p. 54</t>
        </r>
      </text>
    </comment>
    <comment ref="AZ111" authorId="0" shapeId="0" xr:uid="{458E3BCD-A4D5-4F52-B21C-43EDA4077BE9}">
      <text>
        <r>
          <rPr>
            <b/>
            <sz val="9"/>
            <color indexed="81"/>
            <rFont val="Tahoma"/>
            <family val="2"/>
          </rPr>
          <t>Author:</t>
        </r>
        <r>
          <rPr>
            <sz val="9"/>
            <color indexed="81"/>
            <rFont val="Tahoma"/>
            <family val="2"/>
          </rPr>
          <t xml:space="preserve">
AR, p. 32
Assumed to be by rotation since " shall not
be taken into account in determining the numbers of Directors who retire </t>
        </r>
        <r>
          <rPr>
            <b/>
            <sz val="9"/>
            <color indexed="81"/>
            <rFont val="Tahoma"/>
            <family val="2"/>
          </rPr>
          <t>by rotation</t>
        </r>
        <r>
          <rPr>
            <sz val="9"/>
            <color indexed="81"/>
            <rFont val="Tahoma"/>
            <family val="2"/>
          </rPr>
          <t xml:space="preserve"> at such meeting."</t>
        </r>
      </text>
    </comment>
    <comment ref="BB111" authorId="0" shapeId="0" xr:uid="{6C65FB51-D1F2-4884-8C72-4414E70D6717}">
      <text>
        <r>
          <rPr>
            <b/>
            <sz val="9"/>
            <color indexed="81"/>
            <rFont val="Tahoma"/>
            <family val="2"/>
          </rPr>
          <t>Author:</t>
        </r>
        <r>
          <rPr>
            <sz val="9"/>
            <color indexed="81"/>
            <rFont val="Tahoma"/>
            <family val="2"/>
          </rPr>
          <t xml:space="preserve">
AR, pg 23, "The Company’s Constitution requires that one-third (1/3) of
the Directors for the time being (or, if their number is not a multiple of three (3), the number nearest
to but not less than one-third (1/3) with a minimum of one (1)) shall retire from offi ce by rotation and
that all Directors shall retire from offi ce once every three (3) years."</t>
        </r>
      </text>
    </comment>
    <comment ref="BC111" authorId="0" shapeId="0" xr:uid="{44104233-2F9A-4D18-8D49-9DEBF0B1F876}">
      <text>
        <r>
          <rPr>
            <b/>
            <sz val="9"/>
            <color indexed="81"/>
            <rFont val="Tahoma"/>
            <family val="2"/>
          </rPr>
          <t>Author:</t>
        </r>
        <r>
          <rPr>
            <sz val="9"/>
            <color indexed="81"/>
            <rFont val="Tahoma"/>
            <family val="2"/>
          </rPr>
          <t xml:space="preserve">
AR, p. 46</t>
        </r>
      </text>
    </comment>
    <comment ref="BD111" authorId="0" shapeId="0" xr:uid="{FF2E3826-7B6F-40DB-B27F-D492750F4283}">
      <text>
        <r>
          <rPr>
            <b/>
            <sz val="9"/>
            <color indexed="81"/>
            <rFont val="Tahoma"/>
            <family val="2"/>
          </rPr>
          <t>Author:</t>
        </r>
        <r>
          <rPr>
            <sz val="9"/>
            <color indexed="81"/>
            <rFont val="Tahoma"/>
            <family val="2"/>
          </rPr>
          <t xml:space="preserve">
AR, p. 76</t>
        </r>
      </text>
    </comment>
    <comment ref="BE111" authorId="0" shapeId="0" xr:uid="{A7626232-E81F-423E-BC58-A6CCF7479C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"In accordance with the Company’s Constitution, each Director is required to submit for re-nomination and
re-election at least once in every three (3) years by rotation, and all newly appointed Directors will have to retire
by rotation and submit themselves for re-election at the next AGM following their appointments."</t>
        </r>
      </text>
    </comment>
    <comment ref="BF111" authorId="0" shapeId="0" xr:uid="{A9ADA1A0-C1AB-4FCF-B336-C28DF11609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"All directors are to submit themselves for re-nomination and reelection at regular intervals of at least once
every 3 years. Under the Company’s Constitution, at least one-third of the directors for the time being (or,
if their number is not a multiple of 3, the number nearest to but not lesser than one third) shall retire from
office by rotation at each AGM of the Company."</t>
        </r>
      </text>
    </comment>
    <comment ref="BG111" authorId="0" shapeId="0" xr:uid="{F47BBED8-0850-466A-B706-2CF43CE1F0C1}">
      <text>
        <r>
          <rPr>
            <b/>
            <sz val="9"/>
            <color indexed="81"/>
            <rFont val="Tahoma"/>
            <family val="2"/>
          </rPr>
          <t>Author:</t>
        </r>
        <r>
          <rPr>
            <sz val="9"/>
            <color indexed="81"/>
            <rFont val="Tahoma"/>
            <family val="2"/>
          </rPr>
          <t xml:space="preserve">
AR p. 45, BoD with last re-elected date
AR p. 63, he Directors (other than External Directors) are divided among the three groups as follows:</t>
        </r>
      </text>
    </comment>
    <comment ref="BH111" authorId="0" shapeId="0" xr:uid="{6A71F4F1-782B-491A-B174-1EFE370859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35, https://links.sgx.com/FileOpen/UG%20Healthcare_Annual%20Report%202020.ashx?App=Announcement&amp;FileID=634566</t>
        </r>
      </text>
    </comment>
    <comment ref="BI111" authorId="0" shapeId="0" xr:uid="{CCDAA075-642C-45AF-BC10-1CCBDFD47815}">
      <text>
        <r>
          <rPr>
            <b/>
            <sz val="9"/>
            <color indexed="81"/>
            <rFont val="Tahoma"/>
            <family val="2"/>
          </rPr>
          <t>Author:</t>
        </r>
        <r>
          <rPr>
            <sz val="9"/>
            <color indexed="81"/>
            <rFont val="Tahoma"/>
            <family val="2"/>
          </rPr>
          <t xml:space="preserve">
AR p. 42, n accordance with Regulation 98 of the Constitution of the Company, at each annual general meeting, one-third of the
Directors are required to retire from office by rotation. Accordingly, the Directors are required to submit themselves for renomination and re-election at regular intervals of at least once every 3 years</t>
        </r>
      </text>
    </comment>
    <comment ref="BK111" authorId="0" shapeId="0" xr:uid="{5700EE86-8D63-426C-9502-61E97883D5C5}">
      <text>
        <r>
          <rPr>
            <b/>
            <sz val="9"/>
            <color indexed="81"/>
            <rFont val="Tahoma"/>
            <family val="2"/>
          </rPr>
          <t>Author:</t>
        </r>
        <r>
          <rPr>
            <sz val="9"/>
            <color indexed="81"/>
            <rFont val="Tahoma"/>
            <family val="2"/>
          </rPr>
          <t xml:space="preserve">
AR, p. 73</t>
        </r>
      </text>
    </comment>
    <comment ref="BL111" authorId="0" shapeId="0" xr:uid="{7E6FB71C-795A-4D5E-946F-9752717F0F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t>
        </r>
      </text>
    </comment>
    <comment ref="BM111" authorId="0" shapeId="0" xr:uid="{15C7C7D8-CC3F-4B81-9B42-9353AF1F0C3D}">
      <text>
        <r>
          <rPr>
            <b/>
            <sz val="9"/>
            <color indexed="81"/>
            <rFont val="Tahoma"/>
            <family val="2"/>
          </rPr>
          <t>Author:</t>
        </r>
        <r>
          <rPr>
            <sz val="9"/>
            <color indexed="81"/>
            <rFont val="Tahoma"/>
            <family val="2"/>
          </rPr>
          <t xml:space="preserve">
AR, p47</t>
        </r>
      </text>
    </comment>
    <comment ref="BO111" authorId="0" shapeId="0" xr:uid="{F1AACC05-05C6-4C0B-A9BC-09304183BD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Based on such a rotation process, each director is required to submit himself or herself for re-election by shareholders at least
once every three years.
AR p70</t>
        </r>
      </text>
    </comment>
    <comment ref="BP111" authorId="0" shapeId="0" xr:uid="{A3BA33DD-BD70-4C88-BCE7-DC09565FEF7B}">
      <text>
        <r>
          <rPr>
            <b/>
            <sz val="9"/>
            <color indexed="81"/>
            <rFont val="Tahoma"/>
            <family val="2"/>
          </rPr>
          <t>Author:</t>
        </r>
        <r>
          <rPr>
            <sz val="9"/>
            <color indexed="81"/>
            <rFont val="Tahoma"/>
            <family val="2"/>
          </rPr>
          <t xml:space="preserve">
AR, p80</t>
        </r>
      </text>
    </comment>
    <comment ref="BQ111" authorId="0" shapeId="0" xr:uid="{3EA14D8D-1703-48FB-A72F-9A52E997EB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NC is satisfied that sufficient time and attention are being given by the Directors to the affairs of the Group,
notwithstanding that some of the Directors have multiple listed company board representations, and there is presently
no need to implement internal guidelines to address the competing time commitments. This matter is reviewed on an
annual basis by the NC. Pursuant to the Company’s Constitution, every Director (except the Managing Director and CEO)
must retire from office at least once every three years by rotation. Directors who are due for retirement are eligible to offer
themselves for re-election. New Directors who are appointed by way of Board resolution are subject to retire at the Annual
General Meeting (“AGM”) following his/her appointment and he/she shall be eligible for re-election by shareholders at
the AGM. With effect from 1 January 2019, Rule 720(5) of the Listing Manual of the SGX-ST (“Listing Rule”) requires all
directors of an issuer to submit themselves for re-nomination and re-appointment at least once every three years.
AR p28</t>
        </r>
      </text>
    </comment>
    <comment ref="BS111" authorId="0" shapeId="0" xr:uid="{B3EE0965-22FB-46CC-82B2-D7495377074F}">
      <text>
        <r>
          <rPr>
            <b/>
            <sz val="9"/>
            <color indexed="81"/>
            <rFont val="Tahoma"/>
            <family val="2"/>
          </rPr>
          <t>Author:</t>
        </r>
        <r>
          <rPr>
            <sz val="9"/>
            <color indexed="81"/>
            <rFont val="Tahoma"/>
            <family val="2"/>
          </rPr>
          <t xml:space="preserve">
AR, p103</t>
        </r>
      </text>
    </comment>
    <comment ref="BT111" authorId="0" shapeId="0" xr:uid="{3A08C943-0388-437C-93EA-0A66036116A9}">
      <text>
        <r>
          <rPr>
            <b/>
            <sz val="9"/>
            <color indexed="81"/>
            <rFont val="Tahoma"/>
            <family val="2"/>
          </rPr>
          <t>Author:</t>
        </r>
        <r>
          <rPr>
            <sz val="9"/>
            <color indexed="81"/>
            <rFont val="Tahoma"/>
            <family val="2"/>
          </rPr>
          <t xml:space="preserve">
AR, p78</t>
        </r>
      </text>
    </comment>
    <comment ref="BV111" authorId="0" shapeId="0" xr:uid="{D0D47087-2942-4B96-B4C5-3C0A52B04CD7}">
      <text>
        <r>
          <rPr>
            <b/>
            <sz val="9"/>
            <color indexed="81"/>
            <rFont val="Tahoma"/>
            <family val="2"/>
          </rPr>
          <t>Author:</t>
        </r>
        <r>
          <rPr>
            <sz val="9"/>
            <color indexed="81"/>
            <rFont val="Tahoma"/>
            <family val="2"/>
          </rPr>
          <t xml:space="preserve">
AR 61</t>
        </r>
      </text>
    </comment>
    <comment ref="BW111" authorId="0" shapeId="0" xr:uid="{48B35E35-168E-4D93-8865-B6D9EFE06310}">
      <text>
        <r>
          <rPr>
            <b/>
            <sz val="9"/>
            <color indexed="81"/>
            <rFont val="Tahoma"/>
            <family val="2"/>
          </rPr>
          <t>Author:</t>
        </r>
        <r>
          <rPr>
            <sz val="9"/>
            <color indexed="81"/>
            <rFont val="Tahoma"/>
            <family val="2"/>
          </rPr>
          <t xml:space="preserve">
AR, p125</t>
        </r>
      </text>
    </comment>
    <comment ref="BX111" authorId="0" shapeId="0" xr:uid="{3FDC12A7-1D23-4572-80F4-CB8C9C70C0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t>
        </r>
      </text>
    </comment>
    <comment ref="BY111" authorId="0" shapeId="0" xr:uid="{ED025F92-09A5-49DC-AAD8-F9B4DE458D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BZ111" authorId="0" shapeId="0" xr:uid="{6531D292-6A19-4026-BE22-079E367129B3}">
      <text>
        <r>
          <rPr>
            <b/>
            <sz val="9"/>
            <color indexed="81"/>
            <rFont val="Tahoma"/>
            <family val="2"/>
          </rPr>
          <t>Author:</t>
        </r>
        <r>
          <rPr>
            <sz val="9"/>
            <color indexed="81"/>
            <rFont val="Tahoma"/>
            <family val="2"/>
          </rPr>
          <t xml:space="preserve">
AR pg 44</t>
        </r>
      </text>
    </comment>
    <comment ref="CA111" authorId="0" shapeId="0" xr:uid="{DC3CF420-13C3-4247-8394-BF987472E8B8}">
      <text>
        <r>
          <rPr>
            <b/>
            <sz val="9"/>
            <color indexed="81"/>
            <rFont val="Tahoma"/>
            <family val="2"/>
          </rPr>
          <t>Author:</t>
        </r>
        <r>
          <rPr>
            <sz val="9"/>
            <color indexed="81"/>
            <rFont val="Tahoma"/>
            <family val="2"/>
          </rPr>
          <t xml:space="preserve">
AR pg 82</t>
        </r>
      </text>
    </comment>
    <comment ref="CB111" authorId="0" shapeId="0" xr:uid="{A7ABF382-2ABE-4C46-87D7-168944DEE411}">
      <text>
        <r>
          <rPr>
            <b/>
            <sz val="9"/>
            <color indexed="81"/>
            <rFont val="Tahoma"/>
            <family val="2"/>
          </rPr>
          <t>Author:</t>
        </r>
        <r>
          <rPr>
            <sz val="9"/>
            <color indexed="81"/>
            <rFont val="Tahoma"/>
            <family val="2"/>
          </rPr>
          <t xml:space="preserve">
AR pg.193</t>
        </r>
      </text>
    </comment>
    <comment ref="CC111" authorId="0" shapeId="0" xr:uid="{95F375A2-0845-49BB-BD49-B9FDE5F290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111" authorId="0" shapeId="0" xr:uid="{D8A81EB2-7E42-4582-A50D-6D5047C3A3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111" authorId="0" shapeId="0" xr:uid="{0A07B6C3-4BFC-4F7B-8225-359D2BBE94AB}">
      <text>
        <r>
          <rPr>
            <b/>
            <sz val="9"/>
            <color indexed="81"/>
            <rFont val="Tahoma"/>
            <family val="2"/>
          </rPr>
          <t>Author:</t>
        </r>
        <r>
          <rPr>
            <sz val="9"/>
            <color indexed="81"/>
            <rFont val="Tahoma"/>
            <family val="2"/>
          </rPr>
          <t xml:space="preserve">
AR pg 54</t>
        </r>
      </text>
    </comment>
    <comment ref="CG111" authorId="0" shapeId="0" xr:uid="{E889296B-B243-49D1-A8F0-1C01D3639E5D}">
      <text>
        <r>
          <rPr>
            <b/>
            <sz val="9"/>
            <color indexed="81"/>
            <rFont val="Tahoma"/>
            <family val="2"/>
          </rPr>
          <t>Author:</t>
        </r>
        <r>
          <rPr>
            <sz val="9"/>
            <color indexed="81"/>
            <rFont val="Tahoma"/>
            <family val="2"/>
          </rPr>
          <t xml:space="preserve">
AR pg 92</t>
        </r>
      </text>
    </comment>
    <comment ref="CH111" authorId="0" shapeId="0" xr:uid="{C10F31B4-C51A-4210-A7AF-C3FAAC7FA527}">
      <text>
        <r>
          <rPr>
            <b/>
            <sz val="9"/>
            <color indexed="81"/>
            <rFont val="Tahoma"/>
            <family val="2"/>
          </rPr>
          <t>Author:</t>
        </r>
        <r>
          <rPr>
            <sz val="9"/>
            <color indexed="81"/>
            <rFont val="Tahoma"/>
            <family val="2"/>
          </rPr>
          <t xml:space="preserve">
AR 31</t>
        </r>
      </text>
    </comment>
    <comment ref="CI111" authorId="0" shapeId="0" xr:uid="{47F2F527-D514-45B6-8949-CDFEC9CAE07E}">
      <text>
        <r>
          <rPr>
            <b/>
            <sz val="9"/>
            <color indexed="81"/>
            <rFont val="Tahoma"/>
            <family val="2"/>
          </rPr>
          <t>Author:</t>
        </r>
        <r>
          <rPr>
            <sz val="9"/>
            <color indexed="81"/>
            <rFont val="Tahoma"/>
            <family val="2"/>
          </rPr>
          <t xml:space="preserve">
AR pg 80</t>
        </r>
      </text>
    </comment>
    <comment ref="CJ111" authorId="0" shapeId="0" xr:uid="{E7BC889C-4F3A-4A5F-8CEC-E3B76BD89E42}">
      <text>
        <r>
          <rPr>
            <b/>
            <sz val="9"/>
            <color indexed="81"/>
            <rFont val="Tahoma"/>
            <family val="2"/>
          </rPr>
          <t>Author:</t>
        </r>
        <r>
          <rPr>
            <sz val="9"/>
            <color indexed="81"/>
            <rFont val="Tahoma"/>
            <family val="2"/>
          </rPr>
          <t xml:space="preserve">
ar 26</t>
        </r>
      </text>
    </comment>
    <comment ref="CK111" authorId="0" shapeId="0" xr:uid="{E70A1C8A-A839-45A1-A3C6-4A31A7983301}">
      <text>
        <r>
          <rPr>
            <b/>
            <sz val="9"/>
            <color indexed="81"/>
            <rFont val="Tahoma"/>
            <family val="2"/>
          </rPr>
          <t>Author:</t>
        </r>
        <r>
          <rPr>
            <sz val="9"/>
            <color indexed="81"/>
            <rFont val="Tahoma"/>
            <family val="2"/>
          </rPr>
          <t xml:space="preserve">
AR,64</t>
        </r>
      </text>
    </comment>
    <comment ref="CM111" authorId="0" shapeId="0" xr:uid="{15494286-A6C2-4CC6-BD09-A5628976C9AE}">
      <text>
        <r>
          <rPr>
            <b/>
            <sz val="9"/>
            <color indexed="81"/>
            <rFont val="Tahoma"/>
            <family val="2"/>
          </rPr>
          <t>Author:</t>
        </r>
        <r>
          <rPr>
            <sz val="9"/>
            <color indexed="81"/>
            <rFont val="Tahoma"/>
            <family val="2"/>
          </rPr>
          <t xml:space="preserve">
ar 57</t>
        </r>
      </text>
    </comment>
    <comment ref="CN111" authorId="0" shapeId="0" xr:uid="{8208AA8F-A473-4F25-9F38-BAF87B4BCC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CO111" authorId="0" shapeId="0" xr:uid="{35D83345-383B-48C2-B7F8-0DF3927E08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29</t>
        </r>
      </text>
    </comment>
    <comment ref="CP111" authorId="0" shapeId="0" xr:uid="{404ED91C-366F-4929-A353-07A85D389F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Q111" authorId="0" shapeId="0" xr:uid="{B11AC226-EAEC-44BE-8DFF-155CC1D6242E}">
      <text>
        <r>
          <rPr>
            <b/>
            <sz val="9"/>
            <color indexed="81"/>
            <rFont val="Tahoma"/>
            <family val="2"/>
          </rPr>
          <t>Author:</t>
        </r>
        <r>
          <rPr>
            <sz val="9"/>
            <color indexed="81"/>
            <rFont val="Tahoma"/>
            <family val="2"/>
          </rPr>
          <t xml:space="preserve">
AR 65</t>
        </r>
      </text>
    </comment>
    <comment ref="CR111" authorId="0" shapeId="0" xr:uid="{E8D44BD5-48D6-4986-A0B0-24E78242FC89}">
      <text>
        <r>
          <rPr>
            <b/>
            <sz val="9"/>
            <color indexed="81"/>
            <rFont val="Tahoma"/>
            <family val="2"/>
          </rPr>
          <t>Author:</t>
        </r>
        <r>
          <rPr>
            <sz val="9"/>
            <color indexed="81"/>
            <rFont val="Tahoma"/>
            <family val="2"/>
          </rPr>
          <t xml:space="preserve">
AR (pdf), p. 17</t>
        </r>
      </text>
    </comment>
    <comment ref="CS111" authorId="0" shapeId="0" xr:uid="{5E6FF931-D888-4961-BF82-847179EDC049}">
      <text>
        <r>
          <rPr>
            <b/>
            <sz val="9"/>
            <color indexed="81"/>
            <rFont val="Tahoma"/>
            <family val="2"/>
          </rPr>
          <t>Author:</t>
        </r>
        <r>
          <rPr>
            <sz val="9"/>
            <color indexed="81"/>
            <rFont val="Tahoma"/>
            <family val="2"/>
          </rPr>
          <t xml:space="preserve">
AR, p. 50 - 51</t>
        </r>
      </text>
    </comment>
    <comment ref="CT111" authorId="0" shapeId="0" xr:uid="{A743AA53-83D7-4B11-A4AC-8D7223219A61}">
      <text>
        <r>
          <rPr>
            <b/>
            <sz val="9"/>
            <color indexed="81"/>
            <rFont val="Tahoma"/>
            <family val="2"/>
          </rPr>
          <t>Author:</t>
        </r>
        <r>
          <rPr>
            <sz val="9"/>
            <color indexed="81"/>
            <rFont val="Tahoma"/>
            <family val="2"/>
          </rPr>
          <t xml:space="preserve">
AR pg.25</t>
        </r>
      </text>
    </comment>
    <comment ref="CU111" authorId="0" shapeId="0" xr:uid="{A6D1BAA6-CF7C-4A9E-ADBB-28166C742E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 "Pursuant to the Constitution of the Company,
one-third of the Directors shall retire from office at the Company’s annual general meeting every year, provided that all Directors shall retire from office at least once every three
years."</t>
        </r>
      </text>
    </comment>
    <comment ref="CV111" authorId="0" shapeId="0" xr:uid="{2B05F6F0-5279-4192-865D-1A2C133720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 Company’s Articles of Association provide that at each AGM of the Company, one-third (1/3) of the Directors
for the time being, or, if their numbers is not three or a multiple of three, then the number nearest to but not
less than one-third (1/3) are required to retire from office and are eligible for re-election. Retiring Directors are
selected on the basis of those who have been longest in office since their last re-election, failing which they
shall be selected by agreement."</t>
        </r>
      </text>
    </comment>
    <comment ref="CW111" authorId="0" shapeId="0" xr:uid="{6A07396D-14D5-423D-A77A-EC8E26D74776}">
      <text>
        <r>
          <rPr>
            <b/>
            <sz val="9"/>
            <color indexed="81"/>
            <rFont val="Tahoma"/>
            <family val="2"/>
          </rPr>
          <t>Author:</t>
        </r>
        <r>
          <rPr>
            <sz val="9"/>
            <color indexed="81"/>
            <rFont val="Tahoma"/>
            <family val="2"/>
          </rPr>
          <t xml:space="preserve">
AR pg.17</t>
        </r>
      </text>
    </comment>
    <comment ref="CX111" authorId="0" shapeId="0" xr:uid="{315E119A-D060-4A78-9501-7FC6FD3B54A8}">
      <text>
        <r>
          <rPr>
            <b/>
            <sz val="9"/>
            <color indexed="81"/>
            <rFont val="Tahoma"/>
            <family val="2"/>
          </rPr>
          <t>Author:</t>
        </r>
        <r>
          <rPr>
            <sz val="9"/>
            <color indexed="81"/>
            <rFont val="Tahoma"/>
            <family val="2"/>
          </rPr>
          <t xml:space="preserve">
AR, pg 40, "one-third of the Directors,
(or, if their number is not three or a multiple of three, the number nearest to one-third), shall retire from office
by rotation in accordance with the Constitution, and may stand for re-election."</t>
        </r>
      </text>
    </comment>
    <comment ref="CY111" authorId="0" shapeId="0" xr:uid="{55D06ED8-7043-4F64-8EB0-46030812A9B4}">
      <text>
        <r>
          <rPr>
            <b/>
            <sz val="9"/>
            <color indexed="81"/>
            <rFont val="Tahoma"/>
            <family val="2"/>
          </rPr>
          <t>Author:</t>
        </r>
        <r>
          <rPr>
            <sz val="9"/>
            <color indexed="81"/>
            <rFont val="Tahoma"/>
            <family val="2"/>
          </rPr>
          <t xml:space="preserve">
AR pg 95</t>
        </r>
      </text>
    </comment>
    <comment ref="CZ111" authorId="0" shapeId="0" xr:uid="{EA2EBD40-AEDE-42DA-85E9-4307385D8746}">
      <text>
        <r>
          <rPr>
            <b/>
            <sz val="9"/>
            <color indexed="81"/>
            <rFont val="Tahoma"/>
            <family val="2"/>
          </rPr>
          <t>Author:</t>
        </r>
        <r>
          <rPr>
            <sz val="9"/>
            <color indexed="81"/>
            <rFont val="Tahoma"/>
            <family val="2"/>
          </rPr>
          <t xml:space="preserve">
AR,71</t>
        </r>
      </text>
    </comment>
    <comment ref="DA111" authorId="0" shapeId="0" xr:uid="{FEA3439B-A60E-47B9-96D9-16D7B73EEC08}">
      <text>
        <r>
          <rPr>
            <b/>
            <sz val="9"/>
            <color indexed="81"/>
            <rFont val="Tahoma"/>
            <family val="2"/>
          </rPr>
          <t>Author:</t>
        </r>
        <r>
          <rPr>
            <sz val="9"/>
            <color indexed="81"/>
            <rFont val="Tahoma"/>
            <family val="2"/>
          </rPr>
          <t xml:space="preserve">
AR,60</t>
        </r>
      </text>
    </comment>
    <comment ref="DB111" authorId="0" shapeId="0" xr:uid="{759A935F-0249-43CA-8DC6-EDA854BDC2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DC111" authorId="0" shapeId="0" xr:uid="{33AF7CE9-F04F-4E42-9F4A-B3AD12E65EC2}">
      <text>
        <r>
          <rPr>
            <b/>
            <sz val="9"/>
            <color indexed="81"/>
            <rFont val="Tahoma"/>
            <family val="2"/>
          </rPr>
          <t>Author:</t>
        </r>
        <r>
          <rPr>
            <sz val="9"/>
            <color indexed="81"/>
            <rFont val="Tahoma"/>
            <family val="2"/>
          </rPr>
          <t xml:space="preserve">
AR, p. 92</t>
        </r>
      </text>
    </comment>
    <comment ref="DD111" authorId="0" shapeId="0" xr:uid="{F9C7BBC6-9FDD-49BB-A252-8855DF40413B}">
      <text>
        <r>
          <rPr>
            <b/>
            <sz val="9"/>
            <color indexed="81"/>
            <rFont val="Tahoma"/>
            <family val="2"/>
          </rPr>
          <t>Author:</t>
        </r>
        <r>
          <rPr>
            <sz val="9"/>
            <color indexed="81"/>
            <rFont val="Tahoma"/>
            <family val="2"/>
          </rPr>
          <t xml:space="preserve">
AR, p. 61
one third rotation rule</t>
        </r>
      </text>
    </comment>
    <comment ref="DE111" authorId="0" shapeId="0" xr:uid="{F94DC3AF-0FD2-4A68-9A63-B592DC9208A1}">
      <text>
        <r>
          <rPr>
            <b/>
            <sz val="9"/>
            <color indexed="81"/>
            <rFont val="Tahoma"/>
            <family val="2"/>
          </rPr>
          <t>Author:</t>
        </r>
        <r>
          <rPr>
            <sz val="9"/>
            <color indexed="81"/>
            <rFont val="Tahoma"/>
            <family val="2"/>
          </rPr>
          <t xml:space="preserve">
AR,31</t>
        </r>
      </text>
    </comment>
    <comment ref="DF111" authorId="0" shapeId="0" xr:uid="{2B73C633-31AB-4ACD-987B-B686CCCC09CC}">
      <text>
        <r>
          <rPr>
            <b/>
            <sz val="9"/>
            <color indexed="81"/>
            <rFont val="Tahoma"/>
            <family val="2"/>
          </rPr>
          <t>Author:</t>
        </r>
        <r>
          <rPr>
            <sz val="9"/>
            <color indexed="81"/>
            <rFont val="Tahoma"/>
            <family val="2"/>
          </rPr>
          <t xml:space="preserve">
AR pg 42</t>
        </r>
      </text>
    </comment>
    <comment ref="DG111" authorId="0" shapeId="0" xr:uid="{6483CDC2-AD54-44E5-B2F5-D625824C93C3}">
      <text>
        <r>
          <rPr>
            <b/>
            <sz val="9"/>
            <color indexed="81"/>
            <rFont val="Tahoma"/>
            <family val="2"/>
          </rPr>
          <t>Author:</t>
        </r>
        <r>
          <rPr>
            <sz val="9"/>
            <color indexed="81"/>
            <rFont val="Tahoma"/>
            <family val="2"/>
          </rPr>
          <t xml:space="preserve">
AR, p. 27</t>
        </r>
      </text>
    </comment>
    <comment ref="DH111" authorId="0" shapeId="0" xr:uid="{4E63975E-AA23-4DA1-AAE9-58591038995B}">
      <text>
        <r>
          <rPr>
            <b/>
            <sz val="9"/>
            <color indexed="81"/>
            <rFont val="Tahoma"/>
            <family val="2"/>
          </rPr>
          <t>Author:</t>
        </r>
        <r>
          <rPr>
            <sz val="9"/>
            <color indexed="81"/>
            <rFont val="Tahoma"/>
            <family val="2"/>
          </rPr>
          <t xml:space="preserve">
AR pg 17</t>
        </r>
      </text>
    </comment>
    <comment ref="DI111" authorId="0" shapeId="0" xr:uid="{38F5AA34-A9A5-44E7-9EDD-1F53095348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DJ111" authorId="0" shapeId="0" xr:uid="{DDB1CE92-41BA-41DC-A01F-F693732238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60</t>
        </r>
      </text>
    </comment>
    <comment ref="DK111" authorId="0" shapeId="0" xr:uid="{F335CA72-8CCE-4FB3-B9C7-72ACB8E904A7}">
      <text>
        <r>
          <rPr>
            <b/>
            <sz val="9"/>
            <color indexed="81"/>
            <rFont val="Tahoma"/>
            <family val="2"/>
          </rPr>
          <t>Author:</t>
        </r>
        <r>
          <rPr>
            <sz val="9"/>
            <color indexed="81"/>
            <rFont val="Tahoma"/>
            <family val="2"/>
          </rPr>
          <t xml:space="preserve">
AR pg 110</t>
        </r>
      </text>
    </comment>
    <comment ref="DL111" authorId="0" shapeId="0" xr:uid="{EA0D0EF0-8A1D-4772-9FA5-090AF7A4B691}">
      <text>
        <r>
          <rPr>
            <b/>
            <sz val="9"/>
            <color indexed="81"/>
            <rFont val="Tahoma"/>
            <family val="2"/>
          </rPr>
          <t>Author:</t>
        </r>
        <r>
          <rPr>
            <sz val="9"/>
            <color indexed="81"/>
            <rFont val="Tahoma"/>
            <family val="2"/>
          </rPr>
          <t xml:space="preserve">
AR pg 72</t>
        </r>
      </text>
    </comment>
    <comment ref="DM111" authorId="0" shapeId="0" xr:uid="{BC68C04C-F86A-4F05-9098-2DB43D55354A}">
      <text>
        <r>
          <rPr>
            <b/>
            <sz val="9"/>
            <color indexed="81"/>
            <rFont val="Tahoma"/>
            <family val="2"/>
          </rPr>
          <t>Author:</t>
        </r>
        <r>
          <rPr>
            <sz val="9"/>
            <color indexed="81"/>
            <rFont val="Tahoma"/>
            <family val="2"/>
          </rPr>
          <t xml:space="preserve">
AR, p. 34</t>
        </r>
      </text>
    </comment>
    <comment ref="DN111" authorId="0" shapeId="0" xr:uid="{65D18407-1630-41BE-9ECD-D1A541B047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DO111" authorId="0" shapeId="0" xr:uid="{C4FA9D9B-A53E-4B36-90B4-EF17C07951B6}">
      <text>
        <r>
          <rPr>
            <b/>
            <sz val="9"/>
            <color indexed="81"/>
            <rFont val="Tahoma"/>
            <family val="2"/>
          </rPr>
          <t>Author:</t>
        </r>
        <r>
          <rPr>
            <sz val="9"/>
            <color indexed="81"/>
            <rFont val="Tahoma"/>
            <family val="2"/>
          </rPr>
          <t xml:space="preserve">
AR p. 65,  Further, all Directors
(including the Chairman and CEO) shall submit themselves for
re-nomination and re-appointment at least once every three
years pursuant to SGX-ST Listing Rule 720(5) and the Company’s
Constitution.</t>
        </r>
      </text>
    </comment>
    <comment ref="DP111" authorId="0" shapeId="0" xr:uid="{2BDE0EB0-3CE1-44AA-BED0-4F340AA827AC}">
      <text>
        <r>
          <rPr>
            <b/>
            <sz val="9"/>
            <color indexed="81"/>
            <rFont val="Tahoma"/>
            <family val="2"/>
          </rPr>
          <t>Author:</t>
        </r>
        <r>
          <rPr>
            <sz val="9"/>
            <color indexed="81"/>
            <rFont val="Tahoma"/>
            <family val="2"/>
          </rPr>
          <t xml:space="preserve">
AR, p. 77</t>
        </r>
      </text>
    </comment>
    <comment ref="DQ111" authorId="0" shapeId="0" xr:uid="{8C2348A4-BF73-4620-A08F-F5E340AFD458}">
      <text>
        <r>
          <rPr>
            <b/>
            <sz val="9"/>
            <color indexed="81"/>
            <rFont val="Tahoma"/>
            <family val="2"/>
          </rPr>
          <t>Author:</t>
        </r>
        <r>
          <rPr>
            <sz val="9"/>
            <color indexed="81"/>
            <rFont val="Tahoma"/>
            <family val="2"/>
          </rPr>
          <t xml:space="preserve">
AR p. 20, At least one-third of the Directors retire from office by rotation
at the AGM every year and all Directors are subject to retirement
and re-election at least once every three years</t>
        </r>
      </text>
    </comment>
    <comment ref="DR111" authorId="0" shapeId="0" xr:uid="{B613EE94-1C6E-463D-A3BC-ECBE1D8D11C6}">
      <text>
        <r>
          <rPr>
            <b/>
            <sz val="9"/>
            <color indexed="81"/>
            <rFont val="Tahoma"/>
            <family val="2"/>
          </rPr>
          <t>Author:</t>
        </r>
        <r>
          <rPr>
            <sz val="9"/>
            <color indexed="81"/>
            <rFont val="Tahoma"/>
            <family val="2"/>
          </rPr>
          <t xml:space="preserve">
AR, p.47: paragraph 2</t>
        </r>
      </text>
    </comment>
    <comment ref="DS111" authorId="0" shapeId="0" xr:uid="{36B867BB-FE09-4ECE-8643-0C58B6681B30}">
      <text>
        <r>
          <rPr>
            <b/>
            <sz val="9"/>
            <color indexed="81"/>
            <rFont val="Tahoma"/>
            <family val="2"/>
          </rPr>
          <t>Author:</t>
        </r>
        <r>
          <rPr>
            <sz val="9"/>
            <color indexed="81"/>
            <rFont val="Tahoma"/>
            <family val="2"/>
          </rPr>
          <t xml:space="preserve">
AR p. 70, All Directors subject themselves for re-nomination and re-election at least once every three years, pursuant to the
Constitution</t>
        </r>
      </text>
    </comment>
    <comment ref="DT111" authorId="0" shapeId="0" xr:uid="{9A2AE4A7-32CA-442F-BB43-9CC84EEC4F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22, https://links.sgx.com/FileOpen/WTH%20AR%202020.ashx?App=Announcement&amp;FileID=634061</t>
        </r>
      </text>
    </comment>
    <comment ref="DU111" authorId="0" shapeId="0" xr:uid="{7FAF7A97-2553-4129-B0C4-7F9760E791BD}">
      <text>
        <r>
          <rPr>
            <b/>
            <sz val="9"/>
            <color indexed="81"/>
            <rFont val="Tahoma"/>
            <family val="2"/>
          </rPr>
          <t>Author:</t>
        </r>
        <r>
          <rPr>
            <sz val="9"/>
            <color indexed="81"/>
            <rFont val="Tahoma"/>
            <family val="2"/>
          </rPr>
          <t xml:space="preserve">
AR pg.27</t>
        </r>
      </text>
    </comment>
    <comment ref="DV111" authorId="0" shapeId="0" xr:uid="{D6EBED52-65B7-43CB-869D-C2FB1AB354D0}">
      <text>
        <r>
          <rPr>
            <b/>
            <sz val="9"/>
            <color indexed="81"/>
            <rFont val="Tahoma"/>
            <family val="2"/>
          </rPr>
          <t>Author:</t>
        </r>
        <r>
          <rPr>
            <sz val="9"/>
            <color indexed="81"/>
            <rFont val="Tahoma"/>
            <family val="2"/>
          </rPr>
          <t xml:space="preserve">
AR pg.42</t>
        </r>
      </text>
    </comment>
    <comment ref="DW111" authorId="0" shapeId="0" xr:uid="{4792BEF3-8B1B-47E4-B61E-E2E92C9CE521}">
      <text>
        <r>
          <rPr>
            <b/>
            <sz val="9"/>
            <color indexed="81"/>
            <rFont val="Tahoma"/>
            <family val="2"/>
          </rPr>
          <t>Author:</t>
        </r>
        <r>
          <rPr>
            <sz val="9"/>
            <color indexed="81"/>
            <rFont val="Tahoma"/>
            <family val="2"/>
          </rPr>
          <t xml:space="preserve">
AR, p58
</t>
        </r>
      </text>
    </comment>
    <comment ref="DX111" authorId="0" shapeId="0" xr:uid="{7AC6062B-2149-4F55-9C22-6255436FB307}">
      <text>
        <r>
          <rPr>
            <b/>
            <sz val="9"/>
            <color indexed="81"/>
            <rFont val="Tahoma"/>
            <family val="2"/>
          </rPr>
          <t>Author:</t>
        </r>
        <r>
          <rPr>
            <sz val="9"/>
            <color indexed="81"/>
            <rFont val="Tahoma"/>
            <family val="2"/>
          </rPr>
          <t xml:space="preserve">
AR pg.56</t>
        </r>
      </text>
    </comment>
    <comment ref="DY111" authorId="0" shapeId="0" xr:uid="{115ABD61-6ED1-4468-8E46-93255CD17173}">
      <text>
        <r>
          <rPr>
            <b/>
            <sz val="9"/>
            <color indexed="81"/>
            <rFont val="Tahoma"/>
            <family val="2"/>
          </rPr>
          <t>Author:</t>
        </r>
        <r>
          <rPr>
            <sz val="9"/>
            <color indexed="81"/>
            <rFont val="Tahoma"/>
            <family val="2"/>
          </rPr>
          <t xml:space="preserve">
Ar 25</t>
        </r>
      </text>
    </comment>
    <comment ref="DZ111" authorId="0" shapeId="0" xr:uid="{863CAA50-E82A-4406-A35A-5AF992CF2287}">
      <text>
        <r>
          <rPr>
            <b/>
            <sz val="9"/>
            <color indexed="81"/>
            <rFont val="Tahoma"/>
            <family val="2"/>
          </rPr>
          <t>Author:</t>
        </r>
        <r>
          <rPr>
            <sz val="9"/>
            <color indexed="81"/>
            <rFont val="Tahoma"/>
            <family val="2"/>
          </rPr>
          <t xml:space="preserve">
AR pg.69</t>
        </r>
      </text>
    </comment>
    <comment ref="EA111" authorId="0" shapeId="0" xr:uid="{4B8737DA-36B1-4191-BE51-236D3B394D6D}">
      <text>
        <r>
          <rPr>
            <b/>
            <sz val="9"/>
            <color indexed="81"/>
            <rFont val="Tahoma"/>
            <family val="2"/>
          </rPr>
          <t>Author:</t>
        </r>
        <r>
          <rPr>
            <sz val="9"/>
            <color indexed="81"/>
            <rFont val="Tahoma"/>
            <family val="2"/>
          </rPr>
          <t xml:space="preserve">
AR 28</t>
        </r>
      </text>
    </comment>
    <comment ref="EB111" authorId="0" shapeId="0" xr:uid="{A5988CED-622C-4CCA-B2C3-87D318D3A8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EC111" authorId="0" shapeId="0" xr:uid="{6597F51F-5C86-4A28-A75C-1826614E59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ED111" authorId="0" shapeId="0" xr:uid="{FB4827CC-AE60-4F77-ABC0-37F5F50815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E112" authorId="0" shapeId="0" xr:uid="{02F89F9F-F7D1-46F1-AF9F-E2984790FE8C}">
      <text>
        <r>
          <rPr>
            <b/>
            <sz val="9"/>
            <color indexed="81"/>
            <rFont val="Tahoma"/>
            <family val="2"/>
          </rPr>
          <t>Author:</t>
        </r>
        <r>
          <rPr>
            <sz val="9"/>
            <color indexed="81"/>
            <rFont val="Tahoma"/>
            <family val="2"/>
          </rPr>
          <t xml:space="preserve">
AR pg.16</t>
        </r>
      </text>
    </comment>
    <comment ref="F112" authorId="0" shapeId="0" xr:uid="{82D0A459-6387-49B0-95ED-450F7D7E2A51}">
      <text>
        <r>
          <rPr>
            <b/>
            <sz val="9"/>
            <color indexed="81"/>
            <rFont val="Tahoma"/>
            <family val="2"/>
          </rPr>
          <t>Author:</t>
        </r>
        <r>
          <rPr>
            <sz val="9"/>
            <color indexed="81"/>
            <rFont val="Tahoma"/>
            <family val="2"/>
          </rPr>
          <t xml:space="preserve">
AR pg.29</t>
        </r>
      </text>
    </comment>
    <comment ref="G112" authorId="0" shapeId="0" xr:uid="{9DB68F22-6648-43C2-9F39-E8B7B4C09363}">
      <text>
        <r>
          <rPr>
            <b/>
            <sz val="9"/>
            <color indexed="81"/>
            <rFont val="Tahoma"/>
            <family val="2"/>
          </rPr>
          <t>Author:</t>
        </r>
        <r>
          <rPr>
            <sz val="9"/>
            <color indexed="81"/>
            <rFont val="Tahoma"/>
            <family val="2"/>
          </rPr>
          <t xml:space="preserve">
AR pg.19</t>
        </r>
      </text>
    </comment>
    <comment ref="I112" authorId="0" shapeId="0" xr:uid="{0FFAF4C5-F044-4833-883A-6A5273FBF319}">
      <text>
        <r>
          <rPr>
            <b/>
            <sz val="9"/>
            <color indexed="81"/>
            <rFont val="Tahoma"/>
            <family val="2"/>
          </rPr>
          <t>Author:</t>
        </r>
        <r>
          <rPr>
            <sz val="9"/>
            <color indexed="81"/>
            <rFont val="Tahoma"/>
            <family val="2"/>
          </rPr>
          <t xml:space="preserve">
AR pg.67</t>
        </r>
      </text>
    </comment>
    <comment ref="J112" authorId="0" shapeId="0" xr:uid="{D9453678-E426-4F51-AE39-AFFDA0CC2CFA}">
      <text>
        <r>
          <rPr>
            <b/>
            <sz val="9"/>
            <color indexed="81"/>
            <rFont val="Tahoma"/>
            <family val="2"/>
          </rPr>
          <t>Author:</t>
        </r>
        <r>
          <rPr>
            <sz val="9"/>
            <color indexed="81"/>
            <rFont val="Tahoma"/>
            <family val="2"/>
          </rPr>
          <t xml:space="preserve">
AR pg.15</t>
        </r>
      </text>
    </comment>
    <comment ref="K112" authorId="0" shapeId="0" xr:uid="{8E5BEB1C-FC2C-4E76-B264-A153ED60509B}">
      <text>
        <r>
          <rPr>
            <b/>
            <sz val="9"/>
            <color indexed="81"/>
            <rFont val="Tahoma"/>
            <family val="2"/>
          </rPr>
          <t>Author:</t>
        </r>
        <r>
          <rPr>
            <sz val="9"/>
            <color indexed="81"/>
            <rFont val="Tahoma"/>
            <family val="2"/>
          </rPr>
          <t xml:space="preserve">
AR pg.11</t>
        </r>
      </text>
    </comment>
    <comment ref="M112" authorId="0" shapeId="0" xr:uid="{6F13806C-754F-4285-95A5-DC6F2E7C174B}">
      <text>
        <r>
          <rPr>
            <b/>
            <sz val="9"/>
            <color indexed="81"/>
            <rFont val="Tahoma"/>
            <family val="2"/>
          </rPr>
          <t>Author:</t>
        </r>
        <r>
          <rPr>
            <sz val="9"/>
            <color indexed="81"/>
            <rFont val="Tahoma"/>
            <family val="2"/>
          </rPr>
          <t xml:space="preserve">
AR pg.83</t>
        </r>
      </text>
    </comment>
    <comment ref="R112" authorId="0" shapeId="0" xr:uid="{CF127C56-7271-4A6D-AA4F-2FCEA7B848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P.57-58</t>
        </r>
      </text>
    </comment>
    <comment ref="T112" authorId="0" shapeId="0" xr:uid="{FEC4105B-EDE4-4BCB-AA82-0628748DE668}">
      <text>
        <r>
          <rPr>
            <b/>
            <sz val="9"/>
            <color indexed="81"/>
            <rFont val="Tahoma"/>
            <family val="2"/>
          </rPr>
          <t>Author:</t>
        </r>
        <r>
          <rPr>
            <sz val="9"/>
            <color indexed="81"/>
            <rFont val="Tahoma"/>
            <family val="2"/>
          </rPr>
          <t xml:space="preserve">
AR pg.72</t>
        </r>
      </text>
    </comment>
    <comment ref="W112" authorId="0" shapeId="0" xr:uid="{638A455D-30E3-400B-B90D-9AD833CCBF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X112" authorId="0" shapeId="0" xr:uid="{967E80BD-CC94-40A0-B049-E86537F182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Y112" authorId="0" shapeId="0" xr:uid="{4DA607DC-5DB1-48C7-81FB-E66162D6A879}">
      <text>
        <r>
          <rPr>
            <b/>
            <sz val="9"/>
            <color indexed="81"/>
            <rFont val="Tahoma"/>
            <family val="2"/>
          </rPr>
          <t>Author:</t>
        </r>
        <r>
          <rPr>
            <sz val="9"/>
            <color indexed="81"/>
            <rFont val="Tahoma"/>
            <family val="2"/>
          </rPr>
          <t xml:space="preserve">
notice AGM, To approve the payment of Directors’ fees of $120,000 for the financial year ending 31 March 2021, to be paid quarterly in arrears.</t>
        </r>
      </text>
    </comment>
    <comment ref="AC112" authorId="0" shapeId="0" xr:uid="{515E89BF-420F-4F91-B5DD-90B227974A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E112" authorId="0" shapeId="0" xr:uid="{67C84E5A-C10A-4E1C-8A40-D6709BCB5047}">
      <text>
        <r>
          <rPr>
            <b/>
            <sz val="9"/>
            <color indexed="81"/>
            <rFont val="Tahoma"/>
            <family val="2"/>
          </rPr>
          <t>Author:</t>
        </r>
        <r>
          <rPr>
            <sz val="9"/>
            <color indexed="81"/>
            <rFont val="Tahoma"/>
            <family val="2"/>
          </rPr>
          <t xml:space="preserve">
AR pg.43</t>
        </r>
      </text>
    </comment>
    <comment ref="AF112" authorId="0" shapeId="0" xr:uid="{D6440D22-3F75-423F-A7BD-4BCF684AB672}">
      <text>
        <r>
          <rPr>
            <b/>
            <sz val="9"/>
            <color indexed="81"/>
            <rFont val="Tahoma"/>
            <family val="2"/>
          </rPr>
          <t>Author:</t>
        </r>
        <r>
          <rPr>
            <sz val="9"/>
            <color indexed="81"/>
            <rFont val="Tahoma"/>
            <family val="2"/>
          </rPr>
          <t xml:space="preserve">
AR 15</t>
        </r>
      </text>
    </comment>
    <comment ref="AG112" authorId="0" shapeId="0" xr:uid="{8740B9C1-3078-4A52-9DC2-503E3E084D64}">
      <text>
        <r>
          <rPr>
            <b/>
            <sz val="9"/>
            <color indexed="81"/>
            <rFont val="Tahoma"/>
            <family val="2"/>
          </rPr>
          <t>Author:</t>
        </r>
        <r>
          <rPr>
            <sz val="9"/>
            <color indexed="81"/>
            <rFont val="Tahoma"/>
            <family val="2"/>
          </rPr>
          <t xml:space="preserve">
AR pg.35</t>
        </r>
      </text>
    </comment>
    <comment ref="AH112" authorId="0" shapeId="0" xr:uid="{A4A15001-F4FC-4026-9FAA-737A7A18DA83}">
      <text>
        <r>
          <rPr>
            <b/>
            <sz val="9"/>
            <color indexed="81"/>
            <rFont val="Tahoma"/>
            <family val="2"/>
          </rPr>
          <t>Author:</t>
        </r>
        <r>
          <rPr>
            <sz val="9"/>
            <color indexed="81"/>
            <rFont val="Tahoma"/>
            <family val="2"/>
          </rPr>
          <t xml:space="preserve">
AR pg.24</t>
        </r>
      </text>
    </comment>
    <comment ref="AI112" authorId="0" shapeId="0" xr:uid="{93E52F26-5C11-42DC-8A6C-AAB8DDD626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"The RC shall submit its recommendations on the remuneration package for the KMP as well as present the Directors’ fees
as a total sum to the Board for endorsement before tabling its proposal at the AGM for the shareholders’ approval."</t>
        </r>
      </text>
    </comment>
    <comment ref="AJ112" authorId="0" shapeId="0" xr:uid="{A6D9D02C-66A0-4EDF-8BA5-3A692C6E84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K112" authorId="0" shapeId="0" xr:uid="{920B7DD0-9C20-487D-A08A-63E3878434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L112" authorId="0" shapeId="0" xr:uid="{44812C69-379E-448E-83A3-CD224AAA2D87}">
      <text>
        <r>
          <rPr>
            <b/>
            <sz val="9"/>
            <color indexed="81"/>
            <rFont val="Tahoma"/>
            <family val="2"/>
          </rPr>
          <t>Author:</t>
        </r>
        <r>
          <rPr>
            <sz val="9"/>
            <color indexed="81"/>
            <rFont val="Tahoma"/>
            <family val="2"/>
          </rPr>
          <t xml:space="preserve">
board</t>
        </r>
      </text>
    </comment>
    <comment ref="AO112" authorId="0" shapeId="0" xr:uid="{D5B7A70E-900C-4252-9412-6D300B6D4BEE}">
      <text>
        <r>
          <rPr>
            <b/>
            <sz val="9"/>
            <color indexed="81"/>
            <rFont val="Tahoma"/>
            <family val="2"/>
          </rPr>
          <t>Author:</t>
        </r>
        <r>
          <rPr>
            <sz val="9"/>
            <color indexed="81"/>
            <rFont val="Tahoma"/>
            <family val="2"/>
          </rPr>
          <t xml:space="preserve">
AR, pg 26, "reviews recommendations made by the Remuneration Committee and approves the remuneration packages
for the Board and KMP"</t>
        </r>
      </text>
    </comment>
    <comment ref="AP112" authorId="0" shapeId="0" xr:uid="{2943AFB0-4201-46BD-B08B-CEFF25DC8B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item 5</t>
        </r>
      </text>
    </comment>
    <comment ref="AQ112" authorId="0" shapeId="0" xr:uid="{C7FF6119-0C2C-49F0-A964-474EBA0044B7}">
      <text>
        <r>
          <rPr>
            <b/>
            <sz val="9"/>
            <color indexed="81"/>
            <rFont val="Tahoma"/>
            <family val="2"/>
          </rPr>
          <t>Author:</t>
        </r>
        <r>
          <rPr>
            <sz val="9"/>
            <color indexed="81"/>
            <rFont val="Tahoma"/>
            <family val="2"/>
          </rPr>
          <t xml:space="preserve">
AR, p. 33 - 34</t>
        </r>
      </text>
    </comment>
    <comment ref="AR112" authorId="0" shapeId="0" xr:uid="{9C6EEA08-44BF-45FC-BE20-816620F8A9BA}">
      <text>
        <r>
          <rPr>
            <b/>
            <sz val="9"/>
            <color indexed="81"/>
            <rFont val="Tahoma"/>
            <family val="2"/>
          </rPr>
          <t>Author:</t>
        </r>
        <r>
          <rPr>
            <sz val="9"/>
            <color indexed="81"/>
            <rFont val="Tahoma"/>
            <family val="2"/>
          </rPr>
          <t xml:space="preserve">
AR,15</t>
        </r>
      </text>
    </comment>
    <comment ref="AT112" authorId="0" shapeId="0" xr:uid="{BFFFDF41-BC58-48D1-AE2A-B9CB113A1190}">
      <text>
        <r>
          <rPr>
            <b/>
            <sz val="9"/>
            <color indexed="81"/>
            <rFont val="Tahoma"/>
            <family val="2"/>
          </rPr>
          <t>Author:</t>
        </r>
        <r>
          <rPr>
            <sz val="9"/>
            <color indexed="81"/>
            <rFont val="Tahoma"/>
            <family val="2"/>
          </rPr>
          <t xml:space="preserve">
AR, governance report, pg 10</t>
        </r>
      </text>
    </comment>
    <comment ref="AU112" authorId="0" shapeId="0" xr:uid="{71CBFE66-CC75-479F-9620-2A79970FA8ED}">
      <text>
        <r>
          <rPr>
            <b/>
            <sz val="9"/>
            <color indexed="81"/>
            <rFont val="Tahoma"/>
            <family val="2"/>
          </rPr>
          <t>Author:</t>
        </r>
        <r>
          <rPr>
            <sz val="9"/>
            <color indexed="81"/>
            <rFont val="Tahoma"/>
            <family val="2"/>
          </rPr>
          <t xml:space="preserve">
AR, 41</t>
        </r>
      </text>
    </comment>
    <comment ref="AV112" authorId="0" shapeId="0" xr:uid="{8A9645CF-E736-41A2-8350-D12DA02FC8AB}">
      <text>
        <r>
          <rPr>
            <b/>
            <sz val="9"/>
            <color indexed="81"/>
            <rFont val="Tahoma"/>
            <family val="2"/>
          </rPr>
          <t>Author:</t>
        </r>
        <r>
          <rPr>
            <sz val="9"/>
            <color indexed="81"/>
            <rFont val="Tahoma"/>
            <family val="2"/>
          </rPr>
          <t xml:space="preserve">
AR, 26-27</t>
        </r>
      </text>
    </comment>
    <comment ref="AW112" authorId="0" shapeId="0" xr:uid="{7056AD47-0138-4517-9102-925ACB590B76}">
      <text>
        <r>
          <rPr>
            <b/>
            <sz val="9"/>
            <color indexed="81"/>
            <rFont val="Tahoma"/>
            <family val="2"/>
          </rPr>
          <t>Author:</t>
        </r>
        <r>
          <rPr>
            <sz val="9"/>
            <color indexed="81"/>
            <rFont val="Tahoma"/>
            <family val="2"/>
          </rPr>
          <t xml:space="preserve">
AR,31</t>
        </r>
      </text>
    </comment>
    <comment ref="AX112" authorId="0" shapeId="0" xr:uid="{C688FCAF-1C69-498B-8979-27FE6D6298D8}">
      <text>
        <r>
          <rPr>
            <b/>
            <sz val="9"/>
            <color indexed="81"/>
            <rFont val="Tahoma"/>
            <family val="2"/>
          </rPr>
          <t>Author:</t>
        </r>
        <r>
          <rPr>
            <sz val="9"/>
            <color indexed="81"/>
            <rFont val="Tahoma"/>
            <family val="2"/>
          </rPr>
          <t xml:space="preserve">
AR, 31</t>
        </r>
      </text>
    </comment>
    <comment ref="AY112" authorId="0" shapeId="0" xr:uid="{E38F3C61-F8CF-4C0F-9ED7-37889CE2BBD8}">
      <text>
        <r>
          <rPr>
            <b/>
            <sz val="9"/>
            <color indexed="81"/>
            <rFont val="Tahoma"/>
            <family val="2"/>
          </rPr>
          <t>Author:</t>
        </r>
        <r>
          <rPr>
            <sz val="9"/>
            <color indexed="81"/>
            <rFont val="Tahoma"/>
            <family val="2"/>
          </rPr>
          <t xml:space="preserve">
AR, p. 56</t>
        </r>
      </text>
    </comment>
    <comment ref="AZ112" authorId="0" shapeId="0" xr:uid="{2F9FF8E3-1A4A-4DF3-B27A-984761F924C1}">
      <text>
        <r>
          <rPr>
            <b/>
            <sz val="9"/>
            <color indexed="81"/>
            <rFont val="Tahoma"/>
            <family val="2"/>
          </rPr>
          <t>Author:</t>
        </r>
        <r>
          <rPr>
            <sz val="9"/>
            <color indexed="81"/>
            <rFont val="Tahoma"/>
            <family val="2"/>
          </rPr>
          <t xml:space="preserve">
AR, p. 29</t>
        </r>
      </text>
    </comment>
    <comment ref="BB112" authorId="0" shapeId="0" xr:uid="{F043F175-FD19-442F-A960-1D685C38010D}">
      <text>
        <r>
          <rPr>
            <b/>
            <sz val="9"/>
            <color indexed="81"/>
            <rFont val="Tahoma"/>
            <family val="2"/>
          </rPr>
          <t>Author:</t>
        </r>
        <r>
          <rPr>
            <sz val="9"/>
            <color indexed="81"/>
            <rFont val="Tahoma"/>
            <family val="2"/>
          </rPr>
          <t xml:space="preserve">
AR, pg 31</t>
        </r>
      </text>
    </comment>
    <comment ref="BC112" authorId="0" shapeId="0" xr:uid="{774EF4E4-467E-40D6-9531-5C86592A3E94}">
      <text>
        <r>
          <rPr>
            <b/>
            <sz val="9"/>
            <color indexed="81"/>
            <rFont val="Tahoma"/>
            <family val="2"/>
          </rPr>
          <t>Author:</t>
        </r>
        <r>
          <rPr>
            <sz val="9"/>
            <color indexed="81"/>
            <rFont val="Tahoma"/>
            <family val="2"/>
          </rPr>
          <t xml:space="preserve">
AR, p. 52</t>
        </r>
      </text>
    </comment>
    <comment ref="BD112" authorId="0" shapeId="0" xr:uid="{9CE65D79-F3FB-4EF5-8693-4C0A040207E3}">
      <text>
        <r>
          <rPr>
            <b/>
            <sz val="9"/>
            <color indexed="81"/>
            <rFont val="Tahoma"/>
            <family val="2"/>
          </rPr>
          <t>Author:</t>
        </r>
        <r>
          <rPr>
            <sz val="9"/>
            <color indexed="81"/>
            <rFont val="Tahoma"/>
            <family val="2"/>
          </rPr>
          <t xml:space="preserve">
AR, p. 79</t>
        </r>
      </text>
    </comment>
    <comment ref="BG112" authorId="0" shapeId="0" xr:uid="{66F34460-65CE-43BA-A58C-0AEF02D3C51F}">
      <text>
        <r>
          <rPr>
            <b/>
            <sz val="9"/>
            <color indexed="81"/>
            <rFont val="Tahoma"/>
            <family val="2"/>
          </rPr>
          <t>Author:</t>
        </r>
        <r>
          <rPr>
            <sz val="9"/>
            <color indexed="81"/>
            <rFont val="Tahoma"/>
            <family val="2"/>
          </rPr>
          <t xml:space="preserve">
Notice of AGM p. 1, to authorize the Directors of the
Company (“Directors”) to fix their remuneration</t>
        </r>
      </text>
    </comment>
    <comment ref="BI112" authorId="0" shapeId="0" xr:uid="{EA121617-A3D9-485A-8D37-34D8125EA64B}">
      <text>
        <r>
          <rPr>
            <b/>
            <sz val="9"/>
            <color indexed="81"/>
            <rFont val="Tahoma"/>
            <family val="2"/>
          </rPr>
          <t>Author:</t>
        </r>
        <r>
          <rPr>
            <sz val="9"/>
            <color indexed="81"/>
            <rFont val="Tahoma"/>
            <family val="2"/>
          </rPr>
          <t xml:space="preserve">
Notice AGM p. 1, To approve the payment of Directors’ fees of S$214,000 for the financial year ending 31 December
2021, to be paid quarterly in advance.</t>
        </r>
      </text>
    </comment>
    <comment ref="BK112" authorId="0" shapeId="0" xr:uid="{C0A72D45-D0E5-4C6E-B59C-FF9574E3248E}">
      <text>
        <r>
          <rPr>
            <b/>
            <sz val="9"/>
            <color indexed="81"/>
            <rFont val="Tahoma"/>
            <family val="2"/>
          </rPr>
          <t>Author:</t>
        </r>
        <r>
          <rPr>
            <sz val="9"/>
            <color indexed="81"/>
            <rFont val="Tahoma"/>
            <family val="2"/>
          </rPr>
          <t xml:space="preserve">
AR, p. 75</t>
        </r>
      </text>
    </comment>
    <comment ref="BO112" authorId="0" shapeId="0" xr:uid="{3F315C29-6151-434B-A646-1BD855FCD9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directors’ fees are recommended by the
Remuneration Committee and endorsed by the Board for approval by the shareholders of the Company at AGMs.
AR p73</t>
        </r>
      </text>
    </comment>
    <comment ref="BQ112" authorId="0" shapeId="0" xr:uid="{B2C661F2-978E-45F7-AE11-E87265BA8D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mentioned that remuneration is approved, only mentioned that the RC reviews it</t>
        </r>
      </text>
    </comment>
    <comment ref="BV112" authorId="0" shapeId="0" xr:uid="{DBB0A052-5D21-490B-92E5-3E63C0254CA0}">
      <text>
        <r>
          <rPr>
            <b/>
            <sz val="9"/>
            <color indexed="81"/>
            <rFont val="Tahoma"/>
            <family val="2"/>
          </rPr>
          <t>Author:</t>
        </r>
        <r>
          <rPr>
            <sz val="9"/>
            <color indexed="81"/>
            <rFont val="Tahoma"/>
            <family val="2"/>
          </rPr>
          <t xml:space="preserve">
AR Pg 53
</t>
        </r>
      </text>
    </comment>
    <comment ref="BX112" authorId="0" shapeId="0" xr:uid="{DE77A833-D578-4423-98CF-913F08E002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p.84;
Shareholder approval</t>
        </r>
      </text>
    </comment>
    <comment ref="BY112" authorId="0" shapeId="0" xr:uid="{FDB301F3-FEF6-4127-BDE9-1787AEA684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P.39-42</t>
        </r>
      </text>
    </comment>
    <comment ref="CB112" authorId="0" shapeId="0" xr:uid="{7C57E051-FD7C-4761-A2D5-0FEC5CDD9E0A}">
      <text>
        <r>
          <rPr>
            <b/>
            <sz val="9"/>
            <color indexed="81"/>
            <rFont val="Tahoma"/>
            <family val="2"/>
          </rPr>
          <t>Author:</t>
        </r>
        <r>
          <rPr>
            <sz val="9"/>
            <color indexed="81"/>
            <rFont val="Tahoma"/>
            <family val="2"/>
          </rPr>
          <t xml:space="preserve">
AR pg.210</t>
        </r>
      </text>
    </comment>
    <comment ref="CF112" authorId="0" shapeId="0" xr:uid="{0DAAAF8C-0A17-4CF0-828B-7A7CD79B6D05}">
      <text>
        <r>
          <rPr>
            <b/>
            <sz val="9"/>
            <color indexed="81"/>
            <rFont val="Tahoma"/>
            <family val="2"/>
          </rPr>
          <t>Author:</t>
        </r>
        <r>
          <rPr>
            <sz val="9"/>
            <color indexed="81"/>
            <rFont val="Tahoma"/>
            <family val="2"/>
          </rPr>
          <t xml:space="preserve">
AR 15</t>
        </r>
      </text>
    </comment>
    <comment ref="CG112" authorId="0" shapeId="0" xr:uid="{5F95887C-B7F0-444F-9CBA-C3FDB973D055}">
      <text>
        <r>
          <rPr>
            <b/>
            <sz val="9"/>
            <color indexed="81"/>
            <rFont val="Tahoma"/>
            <family val="2"/>
          </rPr>
          <t>Author:</t>
        </r>
        <r>
          <rPr>
            <sz val="9"/>
            <color indexed="81"/>
            <rFont val="Tahoma"/>
            <family val="2"/>
          </rPr>
          <t xml:space="preserve">
AR pg 95</t>
        </r>
      </text>
    </comment>
    <comment ref="CH112" authorId="0" shapeId="0" xr:uid="{F9F770E8-698E-4F5C-8ECA-E3B413A374F9}">
      <text>
        <r>
          <rPr>
            <b/>
            <sz val="9"/>
            <color indexed="81"/>
            <rFont val="Tahoma"/>
            <family val="2"/>
          </rPr>
          <t>Author:</t>
        </r>
        <r>
          <rPr>
            <sz val="9"/>
            <color indexed="81"/>
            <rFont val="Tahoma"/>
            <family val="2"/>
          </rPr>
          <t xml:space="preserve">
AR 26</t>
        </r>
      </text>
    </comment>
    <comment ref="CJ112" authorId="0" shapeId="0" xr:uid="{5E5C2F9A-296E-4D1B-B8F4-A00ADABA8355}">
      <text>
        <r>
          <rPr>
            <b/>
            <sz val="9"/>
            <color indexed="81"/>
            <rFont val="Tahoma"/>
            <family val="2"/>
          </rPr>
          <t>Author:</t>
        </r>
        <r>
          <rPr>
            <sz val="9"/>
            <color indexed="81"/>
            <rFont val="Tahoma"/>
            <family val="2"/>
          </rPr>
          <t xml:space="preserve">
BOD AR 43</t>
        </r>
      </text>
    </comment>
    <comment ref="CK112" authorId="0" shapeId="0" xr:uid="{BAC412F6-F319-4420-BDC7-FE4C8B9BCB4D}">
      <text>
        <r>
          <rPr>
            <b/>
            <sz val="9"/>
            <color indexed="81"/>
            <rFont val="Tahoma"/>
            <family val="2"/>
          </rPr>
          <t>Author:</t>
        </r>
        <r>
          <rPr>
            <sz val="9"/>
            <color indexed="81"/>
            <rFont val="Tahoma"/>
            <family val="2"/>
          </rPr>
          <t xml:space="preserve">
AR,69</t>
        </r>
      </text>
    </comment>
    <comment ref="CL112" authorId="0" shapeId="0" xr:uid="{EA9FBF31-A0B9-4290-A5FE-230F0456E801}">
      <text>
        <r>
          <rPr>
            <b/>
            <sz val="9"/>
            <color indexed="81"/>
            <rFont val="Tahoma"/>
            <family val="2"/>
          </rPr>
          <t>Author:</t>
        </r>
        <r>
          <rPr>
            <sz val="9"/>
            <color indexed="81"/>
            <rFont val="Tahoma"/>
            <family val="2"/>
          </rPr>
          <t xml:space="preserve">
Board</t>
        </r>
      </text>
    </comment>
    <comment ref="CM112" authorId="0" shapeId="0" xr:uid="{6EDFA32F-059C-48EA-9E95-CA7C8F94A5F0}">
      <text>
        <r>
          <rPr>
            <b/>
            <sz val="9"/>
            <color indexed="81"/>
            <rFont val="Tahoma"/>
            <family val="2"/>
          </rPr>
          <t>Author:</t>
        </r>
        <r>
          <rPr>
            <sz val="9"/>
            <color indexed="81"/>
            <rFont val="Tahoma"/>
            <family val="2"/>
          </rPr>
          <t xml:space="preserve">
board</t>
        </r>
      </text>
    </comment>
    <comment ref="CO112" authorId="0" shapeId="0" xr:uid="{53D4F28C-E081-48D0-BA2F-2247E8FD23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3, AR p.35</t>
        </r>
      </text>
    </comment>
    <comment ref="CQ112" authorId="0" shapeId="0" xr:uid="{4124A42D-7E9B-43AE-BA5A-28D59DD8A177}">
      <text>
        <r>
          <rPr>
            <b/>
            <sz val="9"/>
            <color indexed="81"/>
            <rFont val="Tahoma"/>
            <family val="2"/>
          </rPr>
          <t>Author:</t>
        </r>
        <r>
          <rPr>
            <sz val="9"/>
            <color indexed="81"/>
            <rFont val="Tahoma"/>
            <family val="2"/>
          </rPr>
          <t xml:space="preserve">
Ar 54/55</t>
        </r>
      </text>
    </comment>
    <comment ref="CR112" authorId="0" shapeId="0" xr:uid="{B5829A22-846A-4028-B0E7-A274FD4905E0}">
      <text>
        <r>
          <rPr>
            <b/>
            <sz val="9"/>
            <color indexed="81"/>
            <rFont val="Tahoma"/>
            <family val="2"/>
          </rPr>
          <t>Author:</t>
        </r>
        <r>
          <rPr>
            <sz val="9"/>
            <color indexed="81"/>
            <rFont val="Tahoma"/>
            <family val="2"/>
          </rPr>
          <t xml:space="preserve">
AR, p. 20</t>
        </r>
      </text>
    </comment>
    <comment ref="CS112" authorId="0" shapeId="0" xr:uid="{05BE5FDD-9946-4C56-81F3-6A76524AD458}">
      <text>
        <r>
          <rPr>
            <b/>
            <sz val="9"/>
            <color indexed="81"/>
            <rFont val="Tahoma"/>
            <family val="2"/>
          </rPr>
          <t>Author:</t>
        </r>
        <r>
          <rPr>
            <sz val="9"/>
            <color indexed="81"/>
            <rFont val="Tahoma"/>
            <family val="2"/>
          </rPr>
          <t xml:space="preserve">
AR, p. 54</t>
        </r>
      </text>
    </comment>
    <comment ref="CU112" authorId="0" shapeId="0" xr:uid="{4571AEED-388E-4B64-9DA6-28EA3995CE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"The principal functions of the Board, in addition to carrying out its statutory responsibilities, inter alia, are as follows:
•
overseeing and approving the formulation of the Group’s overall long-term strategic objectives and directions, corporate strategy and objectives as well as business
plans, taking into consideration sustainability issues;
•
overseeing and reviewing the management of the Group’s business affairs and financial controls, performance and resource allocation, including ensuring that the
required financial and human resources are available for the Group to meet its objectives;
•
establishing a framework of prudent and effective controls to assess and manage risks and safeguard shareholders’ interests and the Group’s assets;
•
to review the Management’s performance;
•
to set the Group’s values and standards and ensure that obligations to shareholders and other stakeholders are understood and met;
•
to approve the release of the Group’s financial results, annual reports and announcements to shareholders
•
to review and approve related party transactions to ensure compliance with relevant rules and terms stated in shareholders’ mandate; and
•
to assume the responsibilities for corporate governance."</t>
        </r>
      </text>
    </comment>
    <comment ref="CW112" authorId="0" shapeId="0" xr:uid="{FA66B9A7-68FD-4F31-B054-9693331D6321}">
      <text>
        <r>
          <rPr>
            <b/>
            <sz val="9"/>
            <color indexed="81"/>
            <rFont val="Tahoma"/>
            <family val="2"/>
          </rPr>
          <t>Author:</t>
        </r>
        <r>
          <rPr>
            <sz val="9"/>
            <color indexed="81"/>
            <rFont val="Tahoma"/>
            <family val="2"/>
          </rPr>
          <t xml:space="preserve">
AR pg.15</t>
        </r>
      </text>
    </comment>
    <comment ref="CX112" authorId="0" shapeId="0" xr:uid="{7DB8AFFD-A5AC-4EA5-B385-91B268D49034}">
      <text>
        <r>
          <rPr>
            <b/>
            <sz val="9"/>
            <color indexed="81"/>
            <rFont val="Tahoma"/>
            <family val="2"/>
          </rPr>
          <t>Author:</t>
        </r>
        <r>
          <rPr>
            <sz val="9"/>
            <color indexed="81"/>
            <rFont val="Tahoma"/>
            <family val="2"/>
          </rPr>
          <t xml:space="preserve">
AR, pg 45</t>
        </r>
      </text>
    </comment>
    <comment ref="CZ112" authorId="0" shapeId="0" xr:uid="{7D6A2C4E-AA24-4A10-82EB-B6E637C3D279}">
      <text>
        <r>
          <rPr>
            <b/>
            <sz val="9"/>
            <color indexed="81"/>
            <rFont val="Tahoma"/>
            <family val="2"/>
          </rPr>
          <t>Author:</t>
        </r>
        <r>
          <rPr>
            <sz val="9"/>
            <color indexed="81"/>
            <rFont val="Tahoma"/>
            <family val="2"/>
          </rPr>
          <t xml:space="preserve">
AR,78</t>
        </r>
      </text>
    </comment>
    <comment ref="DA112" authorId="0" shapeId="0" xr:uid="{3D5FF91F-2C0D-464F-B074-6907C434A947}">
      <text>
        <r>
          <rPr>
            <b/>
            <sz val="9"/>
            <color indexed="81"/>
            <rFont val="Tahoma"/>
            <family val="2"/>
          </rPr>
          <t>Author:</t>
        </r>
        <r>
          <rPr>
            <sz val="9"/>
            <color indexed="81"/>
            <rFont val="Tahoma"/>
            <family val="2"/>
          </rPr>
          <t xml:space="preserve">
AR,62</t>
        </r>
      </text>
    </comment>
    <comment ref="DB112" authorId="0" shapeId="0" xr:uid="{ADFD6C17-BFAC-42F1-85A4-E690AC1AC3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t>
        </r>
      </text>
    </comment>
    <comment ref="DC112" authorId="0" shapeId="0" xr:uid="{AD2B9B52-F0E1-44E2-836B-5795577A468F}">
      <text>
        <r>
          <rPr>
            <b/>
            <sz val="9"/>
            <color indexed="81"/>
            <rFont val="Tahoma"/>
            <family val="2"/>
          </rPr>
          <t>Author:</t>
        </r>
        <r>
          <rPr>
            <sz val="9"/>
            <color indexed="81"/>
            <rFont val="Tahoma"/>
            <family val="2"/>
          </rPr>
          <t xml:space="preserve">
AR, p. 93</t>
        </r>
      </text>
    </comment>
    <comment ref="DD112" authorId="0" shapeId="0" xr:uid="{A14C4467-66DD-4427-BF04-4F75D94C21EC}">
      <text>
        <r>
          <rPr>
            <b/>
            <sz val="9"/>
            <color indexed="81"/>
            <rFont val="Tahoma"/>
            <family val="2"/>
          </rPr>
          <t>Author:</t>
        </r>
        <r>
          <rPr>
            <sz val="9"/>
            <color indexed="81"/>
            <rFont val="Tahoma"/>
            <family val="2"/>
          </rPr>
          <t xml:space="preserve">
AR, p. 56</t>
        </r>
      </text>
    </comment>
    <comment ref="DE112" authorId="0" shapeId="0" xr:uid="{F7882D41-308F-49EE-9370-831FE0697984}">
      <text>
        <r>
          <rPr>
            <b/>
            <sz val="9"/>
            <color indexed="81"/>
            <rFont val="Tahoma"/>
            <family val="2"/>
          </rPr>
          <t>Author:</t>
        </r>
        <r>
          <rPr>
            <sz val="9"/>
            <color indexed="81"/>
            <rFont val="Tahoma"/>
            <family val="2"/>
          </rPr>
          <t xml:space="preserve">
AR,33</t>
        </r>
      </text>
    </comment>
    <comment ref="DG112" authorId="0" shapeId="0" xr:uid="{78CB9DDB-A057-4BCE-ACFF-748561F3C33F}">
      <text>
        <r>
          <rPr>
            <b/>
            <sz val="9"/>
            <color indexed="81"/>
            <rFont val="Tahoma"/>
            <family val="2"/>
          </rPr>
          <t>Author:</t>
        </r>
        <r>
          <rPr>
            <sz val="9"/>
            <color indexed="81"/>
            <rFont val="Tahoma"/>
            <family val="2"/>
          </rPr>
          <t xml:space="preserve">
AR, p. 29</t>
        </r>
      </text>
    </comment>
    <comment ref="DI112" authorId="0" shapeId="0" xr:uid="{7A042245-F41A-4EB9-83BB-34923A2862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resolution 6</t>
        </r>
      </text>
    </comment>
    <comment ref="DL112" authorId="0" shapeId="0" xr:uid="{A35FA30A-6652-419D-9FE7-33808AAACA55}">
      <text>
        <r>
          <rPr>
            <b/>
            <sz val="9"/>
            <color indexed="81"/>
            <rFont val="Tahoma"/>
            <family val="2"/>
          </rPr>
          <t>Author:</t>
        </r>
        <r>
          <rPr>
            <sz val="9"/>
            <color indexed="81"/>
            <rFont val="Tahoma"/>
            <family val="2"/>
          </rPr>
          <t xml:space="preserve">
AR pg 67</t>
        </r>
      </text>
    </comment>
    <comment ref="DM112" authorId="0" shapeId="0" xr:uid="{C1639B78-A550-4E1F-8937-ACADF871BF03}">
      <text>
        <r>
          <rPr>
            <b/>
            <sz val="9"/>
            <color indexed="81"/>
            <rFont val="Tahoma"/>
            <family val="2"/>
          </rPr>
          <t>Author:</t>
        </r>
        <r>
          <rPr>
            <sz val="9"/>
            <color indexed="81"/>
            <rFont val="Tahoma"/>
            <family val="2"/>
          </rPr>
          <t xml:space="preserve">
AR, p. 36</t>
        </r>
      </text>
    </comment>
    <comment ref="DN112" authorId="0" shapeId="0" xr:uid="{60FB3ECD-877D-4C15-96D1-69B4166764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
Directors’ fees are submitted to shareholders at AGM for approval.</t>
        </r>
      </text>
    </comment>
    <comment ref="DO112" authorId="0" shapeId="0" xr:uid="{37FC0ACC-6E84-4980-868C-CCAD58AD5503}">
      <text>
        <r>
          <rPr>
            <b/>
            <sz val="9"/>
            <color indexed="81"/>
            <rFont val="Tahoma"/>
            <family val="2"/>
          </rPr>
          <t>Author:</t>
        </r>
        <r>
          <rPr>
            <sz val="9"/>
            <color indexed="81"/>
            <rFont val="Tahoma"/>
            <family val="2"/>
          </rPr>
          <t xml:space="preserve">
AR p. 69, The RC and the Board are collectively of the view that the
remuneration for FY2020 is appropriate to attract, retain and
motivate Directors to provide good stewardship of the Company,
and for KMP to successfully manage the Company for the long
term. </t>
        </r>
      </text>
    </comment>
    <comment ref="DP112" authorId="0" shapeId="0" xr:uid="{AEDEFC12-D1E6-4B1C-A3C4-E047417FBBF2}">
      <text>
        <r>
          <rPr>
            <b/>
            <sz val="9"/>
            <color indexed="81"/>
            <rFont val="Tahoma"/>
            <family val="2"/>
          </rPr>
          <t>Author:</t>
        </r>
        <r>
          <rPr>
            <sz val="9"/>
            <color indexed="81"/>
            <rFont val="Tahoma"/>
            <family val="2"/>
          </rPr>
          <t xml:space="preserve">
AR, p. 79</t>
        </r>
      </text>
    </comment>
    <comment ref="DQ112" authorId="0" shapeId="0" xr:uid="{A7F39E33-FCFC-436A-9749-CA5018A38242}">
      <text>
        <r>
          <rPr>
            <b/>
            <sz val="9"/>
            <color indexed="81"/>
            <rFont val="Tahoma"/>
            <family val="2"/>
          </rPr>
          <t>Author:</t>
        </r>
        <r>
          <rPr>
            <sz val="9"/>
            <color indexed="81"/>
            <rFont val="Tahoma"/>
            <family val="2"/>
          </rPr>
          <t xml:space="preserve">
notice AGM p. 1, To approve Directors’ fees of $284,750 for 2020 (2019: $262,500).</t>
        </r>
      </text>
    </comment>
    <comment ref="DR112" authorId="0" shapeId="0" xr:uid="{5D95E375-8933-45F6-A034-9532CA67815F}">
      <text>
        <r>
          <rPr>
            <b/>
            <sz val="9"/>
            <color indexed="81"/>
            <rFont val="Tahoma"/>
            <family val="2"/>
          </rPr>
          <t>Author:</t>
        </r>
        <r>
          <rPr>
            <sz val="9"/>
            <color indexed="81"/>
            <rFont val="Tahoma"/>
            <family val="2"/>
          </rPr>
          <t xml:space="preserve">
AR, p.48: under 'RC Composition and Role'</t>
        </r>
      </text>
    </comment>
    <comment ref="DS112" authorId="0" shapeId="0" xr:uid="{AAD0BFBC-C0CA-4C2A-BE8F-F315874048C8}">
      <text>
        <r>
          <rPr>
            <b/>
            <sz val="9"/>
            <color indexed="81"/>
            <rFont val="Tahoma"/>
            <family val="2"/>
          </rPr>
          <t>Author:</t>
        </r>
        <r>
          <rPr>
            <sz val="9"/>
            <color indexed="81"/>
            <rFont val="Tahoma"/>
            <family val="2"/>
          </rPr>
          <t xml:space="preserve">
Notice AGM p. 1, To approve the payment of Directors’ fees of S$863,143 for FY 2020 (FY 2019: S$868,617).</t>
        </r>
      </text>
    </comment>
    <comment ref="DT112" authorId="0" shapeId="0" xr:uid="{C4C42373-744D-4254-81E0-BC1142E1E2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https://links.sgx.com/FileOpen/WTH%20AR%202020.ashx?App=Announcement&amp;FileID=634061</t>
        </r>
      </text>
    </comment>
    <comment ref="DU112" authorId="0" shapeId="0" xr:uid="{18E7F67A-9790-43E9-BB44-8B9E22E2E2B5}">
      <text>
        <r>
          <rPr>
            <b/>
            <sz val="9"/>
            <color indexed="81"/>
            <rFont val="Tahoma"/>
            <family val="2"/>
          </rPr>
          <t>Author:</t>
        </r>
        <r>
          <rPr>
            <sz val="9"/>
            <color indexed="81"/>
            <rFont val="Tahoma"/>
            <family val="2"/>
          </rPr>
          <t xml:space="preserve">
AR pg.24</t>
        </r>
      </text>
    </comment>
    <comment ref="DV112" authorId="0" shapeId="0" xr:uid="{50E5BA80-3919-4DAF-8723-66621AFEF2D2}">
      <text>
        <r>
          <rPr>
            <b/>
            <sz val="9"/>
            <color indexed="81"/>
            <rFont val="Tahoma"/>
            <family val="2"/>
          </rPr>
          <t>Author:</t>
        </r>
        <r>
          <rPr>
            <sz val="9"/>
            <color indexed="81"/>
            <rFont val="Tahoma"/>
            <family val="2"/>
          </rPr>
          <t xml:space="preserve">
AR pg.53</t>
        </r>
      </text>
    </comment>
    <comment ref="DX112" authorId="0" shapeId="0" xr:uid="{EA35D374-3C80-4779-A12B-A62E7EBAE804}">
      <text>
        <r>
          <rPr>
            <b/>
            <sz val="9"/>
            <color indexed="81"/>
            <rFont val="Tahoma"/>
            <family val="2"/>
          </rPr>
          <t>Author:</t>
        </r>
        <r>
          <rPr>
            <sz val="9"/>
            <color indexed="81"/>
            <rFont val="Tahoma"/>
            <family val="2"/>
          </rPr>
          <t xml:space="preserve">
AR pg.50</t>
        </r>
      </text>
    </comment>
    <comment ref="DY112" authorId="0" shapeId="0" xr:uid="{CF134DD7-C31E-4A15-A24C-866B89B769DA}">
      <text>
        <r>
          <rPr>
            <b/>
            <sz val="9"/>
            <color indexed="81"/>
            <rFont val="Tahoma"/>
            <family val="2"/>
          </rPr>
          <t>Author:</t>
        </r>
        <r>
          <rPr>
            <sz val="9"/>
            <color indexed="81"/>
            <rFont val="Tahoma"/>
            <family val="2"/>
          </rPr>
          <t xml:space="preserve">
AR 16
</t>
        </r>
      </text>
    </comment>
    <comment ref="DZ112" authorId="0" shapeId="0" xr:uid="{A6B106C4-DB6E-46CA-8059-306FEB3B034A}">
      <text>
        <r>
          <rPr>
            <b/>
            <sz val="9"/>
            <color indexed="81"/>
            <rFont val="Tahoma"/>
            <family val="2"/>
          </rPr>
          <t>Author:</t>
        </r>
        <r>
          <rPr>
            <sz val="9"/>
            <color indexed="81"/>
            <rFont val="Tahoma"/>
            <family val="2"/>
          </rPr>
          <t xml:space="preserve">
AR pg.81</t>
        </r>
      </text>
    </comment>
    <comment ref="EA112" authorId="0" shapeId="0" xr:uid="{171C8FFE-5862-4E84-8C56-FCF2C8065581}">
      <text>
        <r>
          <rPr>
            <b/>
            <sz val="9"/>
            <color indexed="81"/>
            <rFont val="Tahoma"/>
            <family val="2"/>
          </rPr>
          <t>Author:</t>
        </r>
        <r>
          <rPr>
            <sz val="9"/>
            <color indexed="81"/>
            <rFont val="Tahoma"/>
            <family val="2"/>
          </rPr>
          <t xml:space="preserve">
AR 22/23</t>
        </r>
      </text>
    </comment>
    <comment ref="EB112" authorId="0" shapeId="0" xr:uid="{F4C2E72C-0027-456B-8582-504DCA9A57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resolution 4</t>
        </r>
      </text>
    </comment>
    <comment ref="ED112" authorId="0" shapeId="0" xr:uid="{195F08A6-5C04-453B-B9E6-FB288BEC4D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notice item 3</t>
        </r>
      </text>
    </comment>
    <comment ref="I114" authorId="0" shapeId="0" xr:uid="{93D87C03-F7D1-4687-853E-30EA86785D70}">
      <text>
        <r>
          <rPr>
            <b/>
            <sz val="9"/>
            <color indexed="81"/>
            <rFont val="Tahoma"/>
            <family val="2"/>
          </rPr>
          <t>Author:</t>
        </r>
        <r>
          <rPr>
            <sz val="9"/>
            <color indexed="81"/>
            <rFont val="Tahoma"/>
            <family val="2"/>
          </rPr>
          <t xml:space="preserve">
AR pg.73</t>
        </r>
      </text>
    </comment>
    <comment ref="M114" authorId="0" shapeId="0" xr:uid="{6F511D30-F3A2-425D-BB9C-812B2D1CF96B}">
      <text>
        <r>
          <rPr>
            <b/>
            <sz val="9"/>
            <color indexed="81"/>
            <rFont val="Tahoma"/>
            <family val="2"/>
          </rPr>
          <t>Author:</t>
        </r>
        <r>
          <rPr>
            <sz val="9"/>
            <color indexed="81"/>
            <rFont val="Tahoma"/>
            <family val="2"/>
          </rPr>
          <t xml:space="preserve">
AR pg.90</t>
        </r>
      </text>
    </comment>
    <comment ref="P114" authorId="0" shapeId="0" xr:uid="{0D8B20AB-4221-40A5-ACF1-FFDB8835EAA0}">
      <text>
        <r>
          <rPr>
            <b/>
            <sz val="9"/>
            <color indexed="81"/>
            <rFont val="Tahoma"/>
            <family val="2"/>
          </rPr>
          <t>Author:</t>
        </r>
        <r>
          <rPr>
            <sz val="9"/>
            <color indexed="81"/>
            <rFont val="Tahoma"/>
            <family val="2"/>
          </rPr>
          <t xml:space="preserve">
AR, p36</t>
        </r>
      </text>
    </comment>
    <comment ref="R114" authorId="0" shapeId="0" xr:uid="{A439A02F-DAD0-4B67-BAC9-1A0B33ED54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 no policy</t>
        </r>
      </text>
    </comment>
    <comment ref="S114" authorId="0" shapeId="0" xr:uid="{8B9401C4-5EC6-480E-B9E8-86028F5B05FB}">
      <text>
        <r>
          <rPr>
            <b/>
            <sz val="9"/>
            <color indexed="81"/>
            <rFont val="Tahoma"/>
            <family val="2"/>
          </rPr>
          <t>Author:</t>
        </r>
        <r>
          <rPr>
            <sz val="9"/>
            <color indexed="81"/>
            <rFont val="Tahoma"/>
            <family val="2"/>
          </rPr>
          <t xml:space="preserve">
AR, p28</t>
        </r>
      </text>
    </comment>
    <comment ref="T114" authorId="0" shapeId="0" xr:uid="{8119D9D7-4E19-4CFB-81EC-197628CD2581}">
      <text>
        <r>
          <rPr>
            <b/>
            <sz val="9"/>
            <color indexed="81"/>
            <rFont val="Tahoma"/>
            <family val="2"/>
          </rPr>
          <t>Author:</t>
        </r>
        <r>
          <rPr>
            <sz val="9"/>
            <color indexed="81"/>
            <rFont val="Tahoma"/>
            <family val="2"/>
          </rPr>
          <t xml:space="preserve">
AR pg.71</t>
        </r>
      </text>
    </comment>
    <comment ref="U114" authorId="0" shapeId="0" xr:uid="{DF29E998-5D1C-4536-99B2-F4B07538FD90}">
      <text>
        <r>
          <rPr>
            <b/>
            <sz val="9"/>
            <color indexed="81"/>
            <rFont val="Tahoma"/>
            <family val="2"/>
          </rPr>
          <t>Author:</t>
        </r>
        <r>
          <rPr>
            <sz val="9"/>
            <color indexed="81"/>
            <rFont val="Tahoma"/>
            <family val="2"/>
          </rPr>
          <t xml:space="preserve">
AR pg 95</t>
        </r>
      </text>
    </comment>
    <comment ref="V114" authorId="0" shapeId="0" xr:uid="{FEB92080-2767-449E-A158-CC2E14419FC9}">
      <text>
        <r>
          <rPr>
            <b/>
            <sz val="9"/>
            <color indexed="81"/>
            <rFont val="Tahoma"/>
            <family val="2"/>
          </rPr>
          <t>Author:</t>
        </r>
        <r>
          <rPr>
            <sz val="9"/>
            <color indexed="81"/>
            <rFont val="Tahoma"/>
            <family val="2"/>
          </rPr>
          <t xml:space="preserve">
AR pg 74</t>
        </r>
      </text>
    </comment>
    <comment ref="W114" authorId="0" shapeId="0" xr:uid="{B3903A4A-390D-4A11-BAC8-985B30D982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X114" authorId="0" shapeId="0" xr:uid="{66650299-4B43-419F-9845-A812C33E2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Z114" authorId="0" shapeId="0" xr:uid="{4A778D7D-C9E6-4556-BA65-EA39E0C843F4}">
      <text>
        <r>
          <rPr>
            <b/>
            <sz val="9"/>
            <color indexed="81"/>
            <rFont val="Tahoma"/>
            <family val="2"/>
          </rPr>
          <t>Author:</t>
        </r>
        <r>
          <rPr>
            <sz val="9"/>
            <color indexed="81"/>
            <rFont val="Tahoma"/>
            <family val="2"/>
          </rPr>
          <t xml:space="preserve">
AR pg 61
There is no formal policy.</t>
        </r>
      </text>
    </comment>
    <comment ref="AA114" authorId="0" shapeId="0" xr:uid="{31996570-BDAB-40ED-B6D0-9FB44292E7FC}">
      <text>
        <r>
          <rPr>
            <b/>
            <sz val="9"/>
            <color indexed="81"/>
            <rFont val="Tahoma"/>
            <family val="2"/>
          </rPr>
          <t>Author:</t>
        </r>
        <r>
          <rPr>
            <sz val="9"/>
            <color indexed="81"/>
            <rFont val="Tahoma"/>
            <family val="2"/>
          </rPr>
          <t xml:space="preserve">
Company Website, as refered by AR pg 57</t>
        </r>
      </text>
    </comment>
    <comment ref="AB114" authorId="0" shapeId="0" xr:uid="{A89846EF-1F20-4F84-B7D6-00A6C9FBAC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C114" authorId="0" shapeId="0" xr:uid="{46DD9149-D69A-490E-8982-D02155E6E3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D114" authorId="0" shapeId="0" xr:uid="{A83B951D-975D-4E3F-8B0A-5DA00896019F}">
      <text>
        <r>
          <rPr>
            <b/>
            <sz val="9"/>
            <color indexed="81"/>
            <rFont val="Tahoma"/>
            <family val="2"/>
          </rPr>
          <t>Author:</t>
        </r>
        <r>
          <rPr>
            <sz val="9"/>
            <color indexed="81"/>
            <rFont val="Tahoma"/>
            <family val="2"/>
          </rPr>
          <t xml:space="preserve">
AR p. 46, GIL’s dividend policy is to pay out most of the profi t after tax after taking into consideration GIL’s requirements for
future growth.</t>
        </r>
      </text>
    </comment>
    <comment ref="AE114" authorId="0" shapeId="0" xr:uid="{C5EDE704-57B9-4E14-AC6C-A464A6C448E7}">
      <text>
        <r>
          <rPr>
            <b/>
            <sz val="9"/>
            <color indexed="81"/>
            <rFont val="Tahoma"/>
            <family val="2"/>
          </rPr>
          <t>Author:</t>
        </r>
        <r>
          <rPr>
            <sz val="9"/>
            <color indexed="81"/>
            <rFont val="Tahoma"/>
            <family val="2"/>
          </rPr>
          <t xml:space="preserve">
AR pg.52</t>
        </r>
      </text>
    </comment>
    <comment ref="AF114" authorId="0" shapeId="0" xr:uid="{11C100FF-A89F-472F-BCD7-CC3685ABFC69}">
      <text>
        <r>
          <rPr>
            <b/>
            <sz val="9"/>
            <color indexed="81"/>
            <rFont val="Tahoma"/>
            <family val="2"/>
          </rPr>
          <t>Author:</t>
        </r>
        <r>
          <rPr>
            <sz val="9"/>
            <color indexed="81"/>
            <rFont val="Tahoma"/>
            <family val="2"/>
          </rPr>
          <t xml:space="preserve">
AR 39 no div policy</t>
        </r>
      </text>
    </comment>
    <comment ref="AG114" authorId="0" shapeId="0" xr:uid="{7F73428D-26FC-4D50-8390-3327A19A9D78}">
      <text>
        <r>
          <rPr>
            <b/>
            <sz val="9"/>
            <color indexed="81"/>
            <rFont val="Tahoma"/>
            <family val="2"/>
          </rPr>
          <t>Author:</t>
        </r>
        <r>
          <rPr>
            <sz val="9"/>
            <color indexed="81"/>
            <rFont val="Tahoma"/>
            <family val="2"/>
          </rPr>
          <t xml:space="preserve">
AR pg.53</t>
        </r>
      </text>
    </comment>
    <comment ref="AI114" authorId="0" shapeId="0" xr:uid="{18687AD5-9F97-4E9C-9059-37731EBA9A00}">
      <text>
        <r>
          <rPr>
            <b/>
            <sz val="9"/>
            <color indexed="81"/>
            <rFont val="Tahoma"/>
            <family val="2"/>
          </rPr>
          <t>Author:</t>
        </r>
        <r>
          <rPr>
            <sz val="9"/>
            <color indexed="81"/>
            <rFont val="Tahoma"/>
            <family val="2"/>
          </rPr>
          <t xml:space="preserve">
AR pg.47</t>
        </r>
      </text>
    </comment>
    <comment ref="AJ114" authorId="0" shapeId="0" xr:uid="{816C036D-3B40-4CB1-87FB-D90409D562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K114" authorId="0" shapeId="0" xr:uid="{838BE007-6BD9-4731-A4B0-7C937EA253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 no policy disclosed</t>
        </r>
      </text>
    </comment>
    <comment ref="AM114" authorId="0" shapeId="0" xr:uid="{B567C7FD-86E8-4E3B-9245-9F2756720DED}">
      <text>
        <r>
          <rPr>
            <b/>
            <sz val="9"/>
            <color indexed="81"/>
            <rFont val="Tahoma"/>
            <family val="2"/>
          </rPr>
          <t>Author:</t>
        </r>
        <r>
          <rPr>
            <sz val="9"/>
            <color indexed="81"/>
            <rFont val="Tahoma"/>
            <family val="2"/>
          </rPr>
          <t xml:space="preserve">
AR pg.70</t>
        </r>
      </text>
    </comment>
    <comment ref="AN114" authorId="0" shapeId="0" xr:uid="{661A4C06-870E-4D31-BE16-5D3C308CF6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P.136</t>
        </r>
      </text>
    </comment>
    <comment ref="AO114" authorId="0" shapeId="0" xr:uid="{774C8EE6-B990-4868-A299-87F282215EB0}">
      <text>
        <r>
          <rPr>
            <b/>
            <sz val="9"/>
            <color indexed="81"/>
            <rFont val="Tahoma"/>
            <family val="2"/>
          </rPr>
          <t>Author:</t>
        </r>
        <r>
          <rPr>
            <sz val="9"/>
            <color indexed="81"/>
            <rFont val="Tahoma"/>
            <family val="2"/>
          </rPr>
          <t xml:space="preserve">
AR, pg 53, "The Company does not have a formal dividend policy"</t>
        </r>
      </text>
    </comment>
    <comment ref="AP114" authorId="0" shapeId="0" xr:uid="{AC8444DC-BC92-47D8-98C5-9DE32A050E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114" authorId="0" shapeId="0" xr:uid="{9BD510EB-1F5B-4B5A-8A13-EBEF5532F40E}">
      <text>
        <r>
          <rPr>
            <b/>
            <sz val="9"/>
            <color indexed="81"/>
            <rFont val="Tahoma"/>
            <family val="2"/>
          </rPr>
          <t>Author:</t>
        </r>
        <r>
          <rPr>
            <sz val="9"/>
            <color indexed="81"/>
            <rFont val="Tahoma"/>
            <family val="2"/>
          </rPr>
          <t xml:space="preserve">
NA
AR, p. 43</t>
        </r>
      </text>
    </comment>
    <comment ref="AR114" authorId="0" shapeId="0" xr:uid="{B297D99B-BA96-4381-B154-6E7521C14D20}">
      <text>
        <r>
          <rPr>
            <b/>
            <sz val="9"/>
            <color indexed="81"/>
            <rFont val="Tahoma"/>
            <family val="2"/>
          </rPr>
          <t>Author:</t>
        </r>
        <r>
          <rPr>
            <sz val="9"/>
            <color indexed="81"/>
            <rFont val="Tahoma"/>
            <family val="2"/>
          </rPr>
          <t xml:space="preserve">
AR,21</t>
        </r>
      </text>
    </comment>
    <comment ref="AS114" authorId="0" shapeId="0" xr:uid="{9A20E3B0-F900-421C-A0ED-63AF07670321}">
      <text>
        <r>
          <rPr>
            <b/>
            <sz val="9"/>
            <color indexed="81"/>
            <rFont val="Tahoma"/>
            <family val="2"/>
          </rPr>
          <t>Author:</t>
        </r>
        <r>
          <rPr>
            <sz val="9"/>
            <color indexed="81"/>
            <rFont val="Tahoma"/>
            <family val="2"/>
          </rPr>
          <t xml:space="preserve">
AR, pg 33, "The Board has adopted a dividend policy that aims to provide shareholders with an aggregate annual dividend of
up to 50% of the Group’s net profi t attributable to shareholders of the Company excluding non-controlling interests
and non-recurring, one-off and exceptional items, with eff ect from the fi nancial year ended 31 December 2019."</t>
        </r>
      </text>
    </comment>
    <comment ref="AT114" authorId="0" shapeId="0" xr:uid="{2DCE494D-0B81-44A9-86E9-301422635931}">
      <text>
        <r>
          <rPr>
            <b/>
            <sz val="9"/>
            <color indexed="81"/>
            <rFont val="Tahoma"/>
            <family val="2"/>
          </rPr>
          <t>Author:</t>
        </r>
        <r>
          <rPr>
            <sz val="9"/>
            <color indexed="81"/>
            <rFont val="Tahoma"/>
            <family val="2"/>
          </rPr>
          <t xml:space="preserve">
AR, governance report, pg 39, "The Company does not have a fixed
dividend policy."</t>
        </r>
      </text>
    </comment>
    <comment ref="AU114" authorId="0" shapeId="0" xr:uid="{8618CB3A-2C10-4156-8499-0CCF0D29FAD7}">
      <text>
        <r>
          <rPr>
            <b/>
            <sz val="9"/>
            <color indexed="81"/>
            <rFont val="Tahoma"/>
            <family val="2"/>
          </rPr>
          <t>Author:</t>
        </r>
        <r>
          <rPr>
            <sz val="9"/>
            <color indexed="81"/>
            <rFont val="Tahoma"/>
            <family val="2"/>
          </rPr>
          <t xml:space="preserve">
AR, 50</t>
        </r>
      </text>
    </comment>
    <comment ref="AV114" authorId="0" shapeId="0" xr:uid="{39126AA9-96DD-4BC7-B005-F497061E52D7}">
      <text>
        <r>
          <rPr>
            <b/>
            <sz val="9"/>
            <color indexed="81"/>
            <rFont val="Tahoma"/>
            <family val="2"/>
          </rPr>
          <t>Author:</t>
        </r>
        <r>
          <rPr>
            <sz val="9"/>
            <color indexed="81"/>
            <rFont val="Tahoma"/>
            <family val="2"/>
          </rPr>
          <t xml:space="preserve">
AR, 31</t>
        </r>
      </text>
    </comment>
    <comment ref="AW114" authorId="0" shapeId="0" xr:uid="{3D418DA5-C6B7-4772-BFEA-928CB9DA33FE}">
      <text>
        <r>
          <rPr>
            <b/>
            <sz val="9"/>
            <color indexed="81"/>
            <rFont val="Tahoma"/>
            <family val="2"/>
          </rPr>
          <t>Author:</t>
        </r>
        <r>
          <rPr>
            <sz val="9"/>
            <color indexed="81"/>
            <rFont val="Tahoma"/>
            <family val="2"/>
          </rPr>
          <t xml:space="preserve">
AR,38</t>
        </r>
      </text>
    </comment>
    <comment ref="AX114" authorId="0" shapeId="0" xr:uid="{AED2019C-4AA9-494E-8BBF-E1A738AE6571}">
      <text>
        <r>
          <rPr>
            <b/>
            <sz val="9"/>
            <color indexed="81"/>
            <rFont val="Tahoma"/>
            <family val="2"/>
          </rPr>
          <t>Author:</t>
        </r>
        <r>
          <rPr>
            <sz val="9"/>
            <color indexed="81"/>
            <rFont val="Tahoma"/>
            <family val="2"/>
          </rPr>
          <t xml:space="preserve">
AR, 40</t>
        </r>
      </text>
    </comment>
    <comment ref="AY114" authorId="0" shapeId="0" xr:uid="{22C66B27-66A8-4899-BE09-4BEB714E5B27}">
      <text>
        <r>
          <rPr>
            <b/>
            <sz val="9"/>
            <color indexed="81"/>
            <rFont val="Tahoma"/>
            <family val="2"/>
          </rPr>
          <t>Author:</t>
        </r>
        <r>
          <rPr>
            <sz val="9"/>
            <color indexed="81"/>
            <rFont val="Tahoma"/>
            <family val="2"/>
          </rPr>
          <t xml:space="preserve">
NA
AR, p. 63</t>
        </r>
      </text>
    </comment>
    <comment ref="AZ114" authorId="0" shapeId="0" xr:uid="{CC4B0BA8-9FA4-4CA6-AFC6-8AE4A39E5A31}">
      <text>
        <r>
          <rPr>
            <b/>
            <sz val="9"/>
            <color indexed="81"/>
            <rFont val="Tahoma"/>
            <family val="2"/>
          </rPr>
          <t>Author:</t>
        </r>
        <r>
          <rPr>
            <sz val="9"/>
            <color indexed="81"/>
            <rFont val="Tahoma"/>
            <family val="2"/>
          </rPr>
          <t xml:space="preserve">
AR, p. 42 - 43</t>
        </r>
      </text>
    </comment>
    <comment ref="BB114" authorId="0" shapeId="0" xr:uid="{3A9EA147-F47B-46D1-AE12-9704146E4390}">
      <text>
        <r>
          <rPr>
            <b/>
            <sz val="9"/>
            <color indexed="81"/>
            <rFont val="Tahoma"/>
            <family val="2"/>
          </rPr>
          <t>Author:</t>
        </r>
        <r>
          <rPr>
            <sz val="9"/>
            <color indexed="81"/>
            <rFont val="Tahoma"/>
            <family val="2"/>
          </rPr>
          <t xml:space="preserve">
AR, pg 41, "The Company currently does not have a fi xed dividend policy"</t>
        </r>
      </text>
    </comment>
    <comment ref="BC114" authorId="0" shapeId="0" xr:uid="{995CC99E-D102-4613-ABBF-6C6CEEA2DBFD}">
      <text>
        <r>
          <rPr>
            <b/>
            <sz val="9"/>
            <color indexed="81"/>
            <rFont val="Tahoma"/>
            <family val="2"/>
          </rPr>
          <t>Author:</t>
        </r>
        <r>
          <rPr>
            <sz val="9"/>
            <color indexed="81"/>
            <rFont val="Tahoma"/>
            <family val="2"/>
          </rPr>
          <t xml:space="preserve">
NA
AR, p. 66</t>
        </r>
      </text>
    </comment>
    <comment ref="BD114" authorId="0" shapeId="0" xr:uid="{C56C9BC0-7848-4517-B4FD-2DDBBACA1E01}">
      <text>
        <r>
          <rPr>
            <b/>
            <sz val="9"/>
            <color indexed="81"/>
            <rFont val="Tahoma"/>
            <family val="2"/>
          </rPr>
          <t>Author:</t>
        </r>
        <r>
          <rPr>
            <sz val="9"/>
            <color indexed="81"/>
            <rFont val="Tahoma"/>
            <family val="2"/>
          </rPr>
          <t xml:space="preserve">
AR, p. 16</t>
        </r>
      </text>
    </comment>
    <comment ref="BH114" authorId="0" shapeId="0" xr:uid="{700E3B8F-172C-4C3A-84C5-4681A56F9D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43, https://links.sgx.com/FileOpen/UG%20Healthcare_Annual%20Report%202020.ashx?App=Announcement&amp;FileID=634566
Reply:
    AR, p. 53, https://links.sgx.com/FileOpen/UG%20Healthcare_Annual%20Report%202020.ashx?App=Announcement&amp;FileID=634566</t>
        </r>
      </text>
    </comment>
    <comment ref="BJ114" authorId="0" shapeId="0" xr:uid="{C83DD89D-7EC9-4348-94BE-A6C9B0419B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t>
        </r>
      </text>
    </comment>
    <comment ref="BK114" authorId="0" shapeId="0" xr:uid="{348B309C-0229-471B-A0ED-97D14124A2EE}">
      <text>
        <r>
          <rPr>
            <b/>
            <sz val="9"/>
            <color indexed="81"/>
            <rFont val="Tahoma"/>
            <family val="2"/>
          </rPr>
          <t>Author:</t>
        </r>
        <r>
          <rPr>
            <sz val="9"/>
            <color indexed="81"/>
            <rFont val="Tahoma"/>
            <family val="2"/>
          </rPr>
          <t xml:space="preserve">
AR, p. 83</t>
        </r>
      </text>
    </comment>
    <comment ref="BN114" authorId="0" shapeId="0" xr:uid="{493371D6-AE4F-4B15-8E64-9BB95055381D}">
      <text>
        <r>
          <rPr>
            <b/>
            <sz val="9"/>
            <color indexed="81"/>
            <rFont val="Tahoma"/>
            <family val="2"/>
          </rPr>
          <t>Author:</t>
        </r>
        <r>
          <rPr>
            <sz val="9"/>
            <color indexed="81"/>
            <rFont val="Tahoma"/>
            <family val="2"/>
          </rPr>
          <t xml:space="preserve">
AR, p51</t>
        </r>
      </text>
    </comment>
    <comment ref="BO114" authorId="0" shapeId="0" xr:uid="{F4FC1495-B98A-4D11-BB92-D67470A3C0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does not have a fixed dividend policy.
AR p82</t>
        </r>
      </text>
    </comment>
    <comment ref="BQ114" authorId="0" shapeId="0" xr:uid="{31F8D38A-EF60-4877-A852-7E4C97280B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has not formally instituted a dividend policy. The issue of payment of dividend is deliberated by the Board
at each quarterly result review having regard to various factors, such as operating result, cashflow, capital expenditure,
operating expense and business expansion needs
AR p37</t>
        </r>
      </text>
    </comment>
    <comment ref="BU114" authorId="0" shapeId="0" xr:uid="{FB1C8E92-86F2-4A0E-A674-2E3D1DB949E3}">
      <text>
        <r>
          <rPr>
            <b/>
            <sz val="9"/>
            <color indexed="81"/>
            <rFont val="Tahoma"/>
            <family val="2"/>
          </rPr>
          <t>Author:</t>
        </r>
        <r>
          <rPr>
            <sz val="9"/>
            <color indexed="81"/>
            <rFont val="Tahoma"/>
            <family val="2"/>
          </rPr>
          <t xml:space="preserve">
AR, p55</t>
        </r>
      </text>
    </comment>
    <comment ref="BV114" authorId="0" shapeId="0" xr:uid="{EC63C7FE-1ACB-4827-A1A2-CA57713BBB5F}">
      <text>
        <r>
          <rPr>
            <b/>
            <sz val="9"/>
            <color indexed="81"/>
            <rFont val="Tahoma"/>
            <family val="2"/>
          </rPr>
          <t>Author:</t>
        </r>
        <r>
          <rPr>
            <sz val="9"/>
            <color indexed="81"/>
            <rFont val="Tahoma"/>
            <family val="2"/>
          </rPr>
          <t xml:space="preserve">
https://www.civmec.com.au/images/10-CG-AC-POL-0003_0_Dividend_Policy_1.pdf</t>
        </r>
      </text>
    </comment>
    <comment ref="BX114" authorId="0" shapeId="0" xr:uid="{AE11818B-1504-417E-81B7-79CF4C5A38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p.93;</t>
        </r>
      </text>
    </comment>
    <comment ref="BY114" authorId="0" shapeId="0" xr:uid="{908E101A-599E-42E8-8319-004CD3215A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CA114" authorId="0" shapeId="0" xr:uid="{1C6A4213-858E-4DF6-A027-E128D4A96BE9}">
      <text>
        <r>
          <rPr>
            <b/>
            <sz val="9"/>
            <color indexed="81"/>
            <rFont val="Tahoma"/>
            <family val="2"/>
          </rPr>
          <t>Author:</t>
        </r>
        <r>
          <rPr>
            <sz val="9"/>
            <color indexed="81"/>
            <rFont val="Tahoma"/>
            <family val="2"/>
          </rPr>
          <t xml:space="preserve">
AR pg 98
There is no fixed dividend policy, but there is a policy
</t>
        </r>
      </text>
    </comment>
    <comment ref="CB114" authorId="0" shapeId="0" xr:uid="{94FA289A-6F0B-435F-B617-CCCDC178813D}">
      <text>
        <r>
          <rPr>
            <b/>
            <sz val="9"/>
            <color indexed="81"/>
            <rFont val="Tahoma"/>
            <family val="2"/>
          </rPr>
          <t>Author:</t>
        </r>
        <r>
          <rPr>
            <sz val="9"/>
            <color indexed="81"/>
            <rFont val="Tahoma"/>
            <family val="2"/>
          </rPr>
          <t xml:space="preserve">
AR pg.211</t>
        </r>
      </text>
    </comment>
    <comment ref="CC114" authorId="0" shapeId="0" xr:uid="{1AD405AB-4E42-4CC6-809D-ED566C5638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E114" authorId="0" shapeId="0" xr:uid="{69A921F9-A7E8-42AB-846B-2AEDD4774C31}">
      <text>
        <r>
          <rPr>
            <b/>
            <sz val="9"/>
            <color indexed="81"/>
            <rFont val="Tahoma"/>
            <family val="2"/>
          </rPr>
          <t>Author:</t>
        </r>
        <r>
          <rPr>
            <sz val="9"/>
            <color indexed="81"/>
            <rFont val="Tahoma"/>
            <family val="2"/>
          </rPr>
          <t xml:space="preserve">
AR pg 63</t>
        </r>
      </text>
    </comment>
    <comment ref="CF114" authorId="0" shapeId="0" xr:uid="{6C071318-2585-4C70-9363-FD445A88B725}">
      <text>
        <r>
          <rPr>
            <b/>
            <sz val="9"/>
            <color indexed="81"/>
            <rFont val="Tahoma"/>
            <family val="2"/>
          </rPr>
          <t>Author:</t>
        </r>
        <r>
          <rPr>
            <sz val="9"/>
            <color indexed="81"/>
            <rFont val="Tahoma"/>
            <family val="2"/>
          </rPr>
          <t xml:space="preserve">
no dividend policy AR 42</t>
        </r>
      </text>
    </comment>
    <comment ref="CG114" authorId="0" shapeId="0" xr:uid="{C0672A4B-0A9F-4453-9CE8-34C28CD837CB}">
      <text>
        <r>
          <rPr>
            <b/>
            <sz val="9"/>
            <color indexed="81"/>
            <rFont val="Tahoma"/>
            <family val="2"/>
          </rPr>
          <t>Author:</t>
        </r>
        <r>
          <rPr>
            <sz val="9"/>
            <color indexed="81"/>
            <rFont val="Tahoma"/>
            <family val="2"/>
          </rPr>
          <t xml:space="preserve">
AR pg 102 is very vague regarding the actual policy used</t>
        </r>
      </text>
    </comment>
    <comment ref="CH114" authorId="0" shapeId="0" xr:uid="{86405FFE-C07B-4913-B301-45C2C9FAB6B3}">
      <text>
        <r>
          <rPr>
            <b/>
            <sz val="9"/>
            <color indexed="81"/>
            <rFont val="Tahoma"/>
            <family val="2"/>
          </rPr>
          <t>Author:</t>
        </r>
        <r>
          <rPr>
            <sz val="9"/>
            <color indexed="81"/>
            <rFont val="Tahoma"/>
            <family val="2"/>
          </rPr>
          <t xml:space="preserve">
AR 40</t>
        </r>
      </text>
    </comment>
    <comment ref="CK114" authorId="0" shapeId="0" xr:uid="{36C5B5EF-F5D4-4F21-8846-A8617415795A}">
      <text>
        <r>
          <rPr>
            <b/>
            <sz val="9"/>
            <color indexed="81"/>
            <rFont val="Tahoma"/>
            <family val="2"/>
          </rPr>
          <t>Author:</t>
        </r>
        <r>
          <rPr>
            <sz val="9"/>
            <color indexed="81"/>
            <rFont val="Tahoma"/>
            <family val="2"/>
          </rPr>
          <t xml:space="preserve">
AR,81</t>
        </r>
      </text>
    </comment>
    <comment ref="CL114" authorId="0" shapeId="0" xr:uid="{0C3EE494-19CE-4DE4-A29B-76BA1B7126F0}">
      <text>
        <r>
          <rPr>
            <b/>
            <sz val="9"/>
            <color indexed="81"/>
            <rFont val="Tahoma"/>
            <family val="2"/>
          </rPr>
          <t>Author:</t>
        </r>
        <r>
          <rPr>
            <sz val="9"/>
            <color indexed="81"/>
            <rFont val="Tahoma"/>
            <family val="2"/>
          </rPr>
          <t xml:space="preserve">
ar 57</t>
        </r>
      </text>
    </comment>
    <comment ref="CN114" authorId="0" shapeId="0" xr:uid="{555FE579-D5AC-46DE-9DCA-DE29C3790B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 no policy</t>
        </r>
      </text>
    </comment>
    <comment ref="CO114" authorId="0" shapeId="0" xr:uid="{06525C4B-898B-4708-9D04-8C6C1AFF3F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CP114" authorId="0" shapeId="0" xr:uid="{79C7BB93-AEE4-466E-A771-C7219AE6A8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Q114" authorId="4" shapeId="0" xr:uid="{E9FEECAD-EBDF-4473-9003-D6F209C0B3D9}">
      <text>
        <r>
          <rPr>
            <b/>
            <sz val="9"/>
            <color indexed="81"/>
            <rFont val="Tahoma"/>
            <family val="2"/>
          </rPr>
          <t>Chua Cheng Tat:</t>
        </r>
        <r>
          <rPr>
            <sz val="9"/>
            <color indexed="81"/>
            <rFont val="Tahoma"/>
            <family val="2"/>
          </rPr>
          <t xml:space="preserve">
AR pg.84</t>
        </r>
      </text>
    </comment>
    <comment ref="CR114" authorId="0" shapeId="0" xr:uid="{FC97EBAA-643C-4683-8207-F8D0AEADCCCF}">
      <text>
        <r>
          <rPr>
            <b/>
            <sz val="9"/>
            <color indexed="81"/>
            <rFont val="Tahoma"/>
            <family val="2"/>
          </rPr>
          <t>Author:</t>
        </r>
        <r>
          <rPr>
            <sz val="9"/>
            <color indexed="81"/>
            <rFont val="Tahoma"/>
            <family val="2"/>
          </rPr>
          <t xml:space="preserve">
NA
AR, p. 27</t>
        </r>
      </text>
    </comment>
    <comment ref="CS114" authorId="0" shapeId="0" xr:uid="{4772CCDE-C890-4432-AA4E-3CDFA4BCFBB6}">
      <text>
        <r>
          <rPr>
            <b/>
            <sz val="9"/>
            <color indexed="81"/>
            <rFont val="Tahoma"/>
            <family val="2"/>
          </rPr>
          <t>Author:</t>
        </r>
        <r>
          <rPr>
            <sz val="9"/>
            <color indexed="81"/>
            <rFont val="Tahoma"/>
            <family val="2"/>
          </rPr>
          <t xml:space="preserve">
NA, no dividend was paid
AR, p. 66</t>
        </r>
      </text>
    </comment>
    <comment ref="CU114" authorId="0" shapeId="0" xr:uid="{B1766AC7-1638-4325-BF98-D055061EB2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 "The Company does not have a formal dividend policy"</t>
        </r>
      </text>
    </comment>
    <comment ref="CW114" authorId="0" shapeId="0" xr:uid="{0E13EEF4-DA43-4F58-BCC1-EAC5826C7369}">
      <text>
        <r>
          <rPr>
            <b/>
            <sz val="9"/>
            <color indexed="81"/>
            <rFont val="Tahoma"/>
            <family val="2"/>
          </rPr>
          <t>Author:</t>
        </r>
        <r>
          <rPr>
            <sz val="9"/>
            <color indexed="81"/>
            <rFont val="Tahoma"/>
            <family val="2"/>
          </rPr>
          <t xml:space="preserve">
AR pg.27</t>
        </r>
      </text>
    </comment>
    <comment ref="CX114" authorId="0" shapeId="0" xr:uid="{8844F606-1CB1-4088-B1CE-7A116ED01BC6}">
      <text>
        <r>
          <rPr>
            <b/>
            <sz val="9"/>
            <color indexed="81"/>
            <rFont val="Tahoma"/>
            <family val="2"/>
          </rPr>
          <t>Author:</t>
        </r>
        <r>
          <rPr>
            <sz val="9"/>
            <color indexed="81"/>
            <rFont val="Tahoma"/>
            <family val="2"/>
          </rPr>
          <t xml:space="preserve">
AR, pg 55, "As at the date of this Report, the Company does not have a formal dividend policy in place as the Board
intends to conserve cash for its operations."</t>
        </r>
      </text>
    </comment>
    <comment ref="CY114" authorId="0" shapeId="0" xr:uid="{A11B7E6E-056F-4EA2-9615-9D74D54C7C49}">
      <text>
        <r>
          <rPr>
            <b/>
            <sz val="9"/>
            <color indexed="81"/>
            <rFont val="Tahoma"/>
            <family val="2"/>
          </rPr>
          <t>Author:</t>
        </r>
        <r>
          <rPr>
            <sz val="9"/>
            <color indexed="81"/>
            <rFont val="Tahoma"/>
            <family val="2"/>
          </rPr>
          <t xml:space="preserve">
AR pg 113</t>
        </r>
      </text>
    </comment>
    <comment ref="CZ114" authorId="0" shapeId="0" xr:uid="{B6F23669-8CD8-4290-BA67-B2D2797A63CF}">
      <text>
        <r>
          <rPr>
            <b/>
            <sz val="9"/>
            <color indexed="81"/>
            <rFont val="Tahoma"/>
            <family val="2"/>
          </rPr>
          <t>Author:</t>
        </r>
        <r>
          <rPr>
            <sz val="9"/>
            <color indexed="81"/>
            <rFont val="Tahoma"/>
            <family val="2"/>
          </rPr>
          <t xml:space="preserve">
AR,94</t>
        </r>
      </text>
    </comment>
    <comment ref="DA114" authorId="0" shapeId="0" xr:uid="{7B6C1AFB-C45D-4D70-942D-555952BA0016}">
      <text>
        <r>
          <rPr>
            <b/>
            <sz val="9"/>
            <color indexed="81"/>
            <rFont val="Tahoma"/>
            <family val="2"/>
          </rPr>
          <t>Author:</t>
        </r>
        <r>
          <rPr>
            <sz val="9"/>
            <color indexed="81"/>
            <rFont val="Tahoma"/>
            <family val="2"/>
          </rPr>
          <t xml:space="preserve">
AR,73</t>
        </r>
      </text>
    </comment>
    <comment ref="DB114" authorId="0" shapeId="0" xr:uid="{AEFFC900-7360-40B6-9E7B-3A015744B8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77
There was dividends paid and there was a dividends policy</t>
        </r>
      </text>
    </comment>
    <comment ref="DC114" authorId="0" shapeId="0" xr:uid="{CE3CB7E8-C585-46AD-8D8B-D63584D0E483}">
      <text>
        <r>
          <rPr>
            <b/>
            <sz val="9"/>
            <color indexed="81"/>
            <rFont val="Tahoma"/>
            <family val="2"/>
          </rPr>
          <t>Author:</t>
        </r>
        <r>
          <rPr>
            <sz val="9"/>
            <color indexed="81"/>
            <rFont val="Tahoma"/>
            <family val="2"/>
          </rPr>
          <t xml:space="preserve">
AR, p. 101</t>
        </r>
      </text>
    </comment>
    <comment ref="DD114" authorId="0" shapeId="0" xr:uid="{D7B7CCCF-5D96-4ABA-A694-3A3FCC6BF7A9}">
      <text>
        <r>
          <rPr>
            <b/>
            <sz val="9"/>
            <color indexed="81"/>
            <rFont val="Tahoma"/>
            <family val="2"/>
          </rPr>
          <t>Author:</t>
        </r>
        <r>
          <rPr>
            <sz val="9"/>
            <color indexed="81"/>
            <rFont val="Tahoma"/>
            <family val="2"/>
          </rPr>
          <t xml:space="preserve">
AR, p. 68</t>
        </r>
      </text>
    </comment>
    <comment ref="DE114" authorId="0" shapeId="0" xr:uid="{2F084C51-E3E8-46E1-8EC0-AB2758749799}">
      <text>
        <r>
          <rPr>
            <b/>
            <sz val="9"/>
            <color indexed="81"/>
            <rFont val="Tahoma"/>
            <family val="2"/>
          </rPr>
          <t>Author:</t>
        </r>
        <r>
          <rPr>
            <sz val="9"/>
            <color indexed="81"/>
            <rFont val="Tahoma"/>
            <family val="2"/>
          </rPr>
          <t xml:space="preserve">
AR,41</t>
        </r>
      </text>
    </comment>
    <comment ref="DF114" authorId="0" shapeId="0" xr:uid="{0A128A08-62E3-4392-9A8D-71E54FECFF39}">
      <text>
        <r>
          <rPr>
            <b/>
            <sz val="9"/>
            <color indexed="81"/>
            <rFont val="Tahoma"/>
            <family val="2"/>
          </rPr>
          <t>Author:</t>
        </r>
        <r>
          <rPr>
            <sz val="9"/>
            <color indexed="81"/>
            <rFont val="Tahoma"/>
            <family val="2"/>
          </rPr>
          <t xml:space="preserve">
AR pg 70</t>
        </r>
      </text>
    </comment>
    <comment ref="DG114" authorId="0" shapeId="0" xr:uid="{F94D0BBA-7857-4E2D-B7B5-9CDCC419C2DE}">
      <text>
        <r>
          <rPr>
            <b/>
            <sz val="9"/>
            <color indexed="81"/>
            <rFont val="Tahoma"/>
            <family val="2"/>
          </rPr>
          <t>Author:</t>
        </r>
        <r>
          <rPr>
            <sz val="9"/>
            <color indexed="81"/>
            <rFont val="Tahoma"/>
            <family val="2"/>
          </rPr>
          <t xml:space="preserve">
AR, p. 38</t>
        </r>
      </text>
    </comment>
    <comment ref="DH114" authorId="0" shapeId="0" xr:uid="{D3A3D542-F253-4555-A831-33D31BD3817E}">
      <text>
        <r>
          <rPr>
            <b/>
            <sz val="9"/>
            <color indexed="81"/>
            <rFont val="Tahoma"/>
            <family val="2"/>
          </rPr>
          <t>Author:</t>
        </r>
        <r>
          <rPr>
            <sz val="9"/>
            <color indexed="81"/>
            <rFont val="Tahoma"/>
            <family val="2"/>
          </rPr>
          <t xml:space="preserve">
AR pg 29-30</t>
        </r>
      </text>
    </comment>
    <comment ref="DI114" authorId="0" shapeId="0" xr:uid="{78A4AD3A-8554-4235-9A2B-EE3FBB57CA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DL114" authorId="0" shapeId="0" xr:uid="{8778EAD5-6965-4D9F-B4EA-E7EEFA6A9B36}">
      <text>
        <r>
          <rPr>
            <b/>
            <sz val="9"/>
            <color indexed="81"/>
            <rFont val="Tahoma"/>
            <family val="2"/>
          </rPr>
          <t>Author:</t>
        </r>
        <r>
          <rPr>
            <sz val="9"/>
            <color indexed="81"/>
            <rFont val="Tahoma"/>
            <family val="2"/>
          </rPr>
          <t xml:space="preserve">
AR pg 81 
Company Website</t>
        </r>
      </text>
    </comment>
    <comment ref="DM114" authorId="0" shapeId="0" xr:uid="{CAB17D80-7A84-4BE4-930D-E9189DF3A4DB}">
      <text>
        <r>
          <rPr>
            <b/>
            <sz val="9"/>
            <color indexed="81"/>
            <rFont val="Tahoma"/>
            <family val="2"/>
          </rPr>
          <t>Author:</t>
        </r>
        <r>
          <rPr>
            <sz val="9"/>
            <color indexed="81"/>
            <rFont val="Tahoma"/>
            <family val="2"/>
          </rPr>
          <t xml:space="preserve">
AR, p. 45</t>
        </r>
      </text>
    </comment>
    <comment ref="DN114" authorId="0" shapeId="0" xr:uid="{32DB2BEF-B8E1-420E-902E-869C6942AC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DO114" authorId="0" shapeId="0" xr:uid="{71679BCD-1397-4FD8-981C-0F86A50A1F00}">
      <text>
        <r>
          <rPr>
            <b/>
            <sz val="9"/>
            <color indexed="81"/>
            <rFont val="Tahoma"/>
            <family val="2"/>
          </rPr>
          <t>Author:</t>
        </r>
        <r>
          <rPr>
            <sz val="9"/>
            <color indexed="81"/>
            <rFont val="Tahoma"/>
            <family val="2"/>
          </rPr>
          <t xml:space="preserve">
AR p. 77, Dividend Policy</t>
        </r>
      </text>
    </comment>
    <comment ref="DP114" authorId="0" shapeId="0" xr:uid="{E9F9F9A5-7D24-48A9-A8D8-C311E104E4F9}">
      <text>
        <r>
          <rPr>
            <b/>
            <sz val="9"/>
            <color indexed="81"/>
            <rFont val="Tahoma"/>
            <family val="2"/>
          </rPr>
          <t>Author:</t>
        </r>
        <r>
          <rPr>
            <sz val="9"/>
            <color indexed="81"/>
            <rFont val="Tahoma"/>
            <family val="2"/>
          </rPr>
          <t xml:space="preserve">
AR, p. 87</t>
        </r>
      </text>
    </comment>
    <comment ref="DR114" authorId="0" shapeId="0" xr:uid="{F58ECCED-AA05-44F0-B28A-BB9B0B6AAA4F}">
      <text>
        <r>
          <rPr>
            <b/>
            <sz val="9"/>
            <color indexed="81"/>
            <rFont val="Tahoma"/>
            <family val="2"/>
          </rPr>
          <t>Author:</t>
        </r>
        <r>
          <rPr>
            <sz val="9"/>
            <color indexed="81"/>
            <rFont val="Tahoma"/>
            <family val="2"/>
          </rPr>
          <t xml:space="preserve">
AR, p.59</t>
        </r>
      </text>
    </comment>
    <comment ref="DT114" authorId="0" shapeId="0" xr:uid="{D9D9B89C-C4D7-4DF3-A44E-80DB097154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31, https://links.sgx.com/FileOpen/WTH%20AR%202020.ashx?App=Announcement&amp;FileID=634061</t>
        </r>
      </text>
    </comment>
    <comment ref="DV114" authorId="0" shapeId="0" xr:uid="{5A80504B-C8DD-4183-B830-3D5C6FD6011D}">
      <text>
        <r>
          <rPr>
            <b/>
            <sz val="9"/>
            <color indexed="81"/>
            <rFont val="Tahoma"/>
            <family val="2"/>
          </rPr>
          <t>Author:</t>
        </r>
        <r>
          <rPr>
            <sz val="9"/>
            <color indexed="81"/>
            <rFont val="Tahoma"/>
            <family val="2"/>
          </rPr>
          <t xml:space="preserve">
AR pg.54</t>
        </r>
      </text>
    </comment>
    <comment ref="DY114" authorId="0" shapeId="0" xr:uid="{814AB4CD-D921-4C7F-8B81-46FE16BA9EC3}">
      <text>
        <r>
          <rPr>
            <b/>
            <sz val="9"/>
            <color indexed="81"/>
            <rFont val="Tahoma"/>
            <family val="2"/>
          </rPr>
          <t>Author:</t>
        </r>
        <r>
          <rPr>
            <sz val="9"/>
            <color indexed="81"/>
            <rFont val="Tahoma"/>
            <family val="2"/>
          </rPr>
          <t xml:space="preserve">
did not pay and has no div policy ar 38</t>
        </r>
      </text>
    </comment>
    <comment ref="DZ114" authorId="0" shapeId="0" xr:uid="{33159A80-7C45-45AA-822D-5B25550C299D}">
      <text>
        <r>
          <rPr>
            <b/>
            <sz val="9"/>
            <color indexed="81"/>
            <rFont val="Tahoma"/>
            <family val="2"/>
          </rPr>
          <t>Author:</t>
        </r>
        <r>
          <rPr>
            <sz val="9"/>
            <color indexed="81"/>
            <rFont val="Tahoma"/>
            <family val="2"/>
          </rPr>
          <t xml:space="preserve">
AR pg.58</t>
        </r>
      </text>
    </comment>
    <comment ref="EA114" authorId="0" shapeId="0" xr:uid="{87315369-E115-4C03-99EE-739BD5B58300}">
      <text>
        <r>
          <rPr>
            <b/>
            <sz val="9"/>
            <color indexed="81"/>
            <rFont val="Tahoma"/>
            <family val="2"/>
          </rPr>
          <t>Author:</t>
        </r>
        <r>
          <rPr>
            <sz val="9"/>
            <color indexed="81"/>
            <rFont val="Tahoma"/>
            <family val="2"/>
          </rPr>
          <t xml:space="preserve">
AR 42</t>
        </r>
      </text>
    </comment>
    <comment ref="EB114" authorId="0" shapeId="0" xr:uid="{849C807C-9BC9-4957-BF14-E53193156E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no dividend policy</t>
        </r>
      </text>
    </comment>
    <comment ref="EC114" authorId="0" shapeId="0" xr:uid="{C57AC770-9CB3-4C7F-98FE-B96DE98862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ED114" authorId="0" shapeId="0" xr:uid="{8D1FE678-2359-495E-B956-058340C2BE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t>
        </r>
      </text>
    </comment>
    <comment ref="E115" authorId="0" shapeId="0" xr:uid="{BB9F6D6F-870E-49E6-8844-ABDD4A371E01}">
      <text>
        <r>
          <rPr>
            <b/>
            <sz val="9"/>
            <color indexed="81"/>
            <rFont val="Tahoma"/>
            <family val="2"/>
          </rPr>
          <t>Author:</t>
        </r>
        <r>
          <rPr>
            <sz val="9"/>
            <color indexed="81"/>
            <rFont val="Tahoma"/>
            <family val="2"/>
          </rPr>
          <t xml:space="preserve">
AR pg.29</t>
        </r>
      </text>
    </comment>
    <comment ref="F115" authorId="0" shapeId="0" xr:uid="{B7848689-027E-4DE7-8BF8-933822DE93D9}">
      <text>
        <r>
          <rPr>
            <b/>
            <sz val="9"/>
            <color indexed="81"/>
            <rFont val="Tahoma"/>
            <family val="2"/>
          </rPr>
          <t>Author:</t>
        </r>
        <r>
          <rPr>
            <sz val="9"/>
            <color indexed="81"/>
            <rFont val="Tahoma"/>
            <family val="2"/>
          </rPr>
          <t xml:space="preserve">
AR pg.41</t>
        </r>
      </text>
    </comment>
    <comment ref="G115" authorId="0" shapeId="0" xr:uid="{3993FA85-FFFE-4F2E-B886-6E5FFA5A20AF}">
      <text>
        <r>
          <rPr>
            <b/>
            <sz val="9"/>
            <color indexed="81"/>
            <rFont val="Tahoma"/>
            <family val="2"/>
          </rPr>
          <t>Author:</t>
        </r>
        <r>
          <rPr>
            <sz val="9"/>
            <color indexed="81"/>
            <rFont val="Tahoma"/>
            <family val="2"/>
          </rPr>
          <t xml:space="preserve">
AR pg.31</t>
        </r>
      </text>
    </comment>
    <comment ref="I115" authorId="0" shapeId="0" xr:uid="{4659F9A4-A6D3-447E-9A7C-264F60DDDF18}">
      <text>
        <r>
          <rPr>
            <b/>
            <sz val="9"/>
            <color indexed="81"/>
            <rFont val="Tahoma"/>
            <family val="2"/>
          </rPr>
          <t>Author:</t>
        </r>
        <r>
          <rPr>
            <sz val="9"/>
            <color indexed="81"/>
            <rFont val="Tahoma"/>
            <family val="2"/>
          </rPr>
          <t xml:space="preserve">
AR pg.73</t>
        </r>
      </text>
    </comment>
    <comment ref="J115" authorId="0" shapeId="0" xr:uid="{C37D9F54-86D6-4088-94F1-80B65D5DC738}">
      <text>
        <r>
          <rPr>
            <b/>
            <sz val="9"/>
            <color indexed="81"/>
            <rFont val="Tahoma"/>
            <family val="2"/>
          </rPr>
          <t>Author:</t>
        </r>
        <r>
          <rPr>
            <sz val="9"/>
            <color indexed="81"/>
            <rFont val="Tahoma"/>
            <family val="2"/>
          </rPr>
          <t xml:space="preserve">
AR pg.38</t>
        </r>
      </text>
    </comment>
    <comment ref="K115" authorId="0" shapeId="0" xr:uid="{67133EED-834A-45B0-ABD5-AA32C7CD72E5}">
      <text>
        <r>
          <rPr>
            <b/>
            <sz val="9"/>
            <color indexed="81"/>
            <rFont val="Tahoma"/>
            <family val="2"/>
          </rPr>
          <t>Author:</t>
        </r>
        <r>
          <rPr>
            <sz val="9"/>
            <color indexed="81"/>
            <rFont val="Tahoma"/>
            <family val="2"/>
          </rPr>
          <t xml:space="preserve">
AR pg.30</t>
        </r>
      </text>
    </comment>
    <comment ref="L115" authorId="5" shapeId="0" xr:uid="{A24654C9-E5EB-44A4-9EA9-61F78EE3F2D0}">
      <text>
        <r>
          <rPr>
            <b/>
            <sz val="9"/>
            <color indexed="81"/>
            <rFont val="Tahoma"/>
            <family val="2"/>
          </rPr>
          <t>Jun Kiat Lee:</t>
        </r>
        <r>
          <rPr>
            <sz val="9"/>
            <color indexed="81"/>
            <rFont val="Tahoma"/>
            <family val="2"/>
          </rPr>
          <t xml:space="preserve">
ar 31</t>
        </r>
      </text>
    </comment>
    <comment ref="M115" authorId="0" shapeId="0" xr:uid="{EFBD720F-A43E-4C95-A6D1-3A9E4AB521D5}">
      <text>
        <r>
          <rPr>
            <b/>
            <sz val="9"/>
            <color indexed="81"/>
            <rFont val="Tahoma"/>
            <family val="2"/>
          </rPr>
          <t>Author:</t>
        </r>
        <r>
          <rPr>
            <sz val="9"/>
            <color indexed="81"/>
            <rFont val="Tahoma"/>
            <family val="2"/>
          </rPr>
          <t xml:space="preserve">
AR pg.90</t>
        </r>
      </text>
    </comment>
    <comment ref="N115" authorId="0" shapeId="0" xr:uid="{7096B5AA-5537-40F0-8CB9-4744F06684CC}">
      <text>
        <r>
          <rPr>
            <b/>
            <sz val="9"/>
            <color indexed="81"/>
            <rFont val="Tahoma"/>
            <family val="2"/>
          </rPr>
          <t>Author:</t>
        </r>
        <r>
          <rPr>
            <sz val="9"/>
            <color indexed="81"/>
            <rFont val="Tahoma"/>
            <family val="2"/>
          </rPr>
          <t xml:space="preserve">
AR, p45</t>
        </r>
      </text>
    </comment>
    <comment ref="O115" authorId="0" shapeId="0" xr:uid="{428E34E9-6EE6-4EFB-852C-8D2EBEEB4618}">
      <text>
        <r>
          <rPr>
            <b/>
            <sz val="9"/>
            <color indexed="81"/>
            <rFont val="Tahoma"/>
            <family val="2"/>
          </rPr>
          <t>Author:</t>
        </r>
        <r>
          <rPr>
            <sz val="9"/>
            <color indexed="81"/>
            <rFont val="Tahoma"/>
            <family val="2"/>
          </rPr>
          <t xml:space="preserve">
Dividends were paid for FY2020</t>
        </r>
      </text>
    </comment>
    <comment ref="P115" authorId="0" shapeId="0" xr:uid="{858714A2-E4BB-423B-9498-F560081AEBFF}">
      <text>
        <r>
          <rPr>
            <b/>
            <sz val="9"/>
            <color indexed="81"/>
            <rFont val="Tahoma"/>
            <family val="2"/>
          </rPr>
          <t>Author:</t>
        </r>
        <r>
          <rPr>
            <sz val="9"/>
            <color indexed="81"/>
            <rFont val="Tahoma"/>
            <family val="2"/>
          </rPr>
          <t xml:space="preserve">
AR, p36</t>
        </r>
      </text>
    </comment>
    <comment ref="Q115" authorId="0" shapeId="0" xr:uid="{4D5DF6F6-5825-4683-8566-9A1A624DD334}">
      <text>
        <r>
          <rPr>
            <b/>
            <sz val="9"/>
            <color indexed="81"/>
            <rFont val="Tahoma"/>
            <family val="2"/>
          </rPr>
          <t>Author:</t>
        </r>
        <r>
          <rPr>
            <sz val="9"/>
            <color indexed="81"/>
            <rFont val="Tahoma"/>
            <family val="2"/>
          </rPr>
          <t xml:space="preserve">
Dividends for FY2020 were paid</t>
        </r>
      </text>
    </comment>
    <comment ref="R115" authorId="0" shapeId="0" xr:uid="{4D114D48-575C-4D36-9A18-66788CD6C6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 67 company has paid dividend</t>
        </r>
      </text>
    </comment>
    <comment ref="S115" authorId="0" shapeId="0" xr:uid="{F8883F56-7353-439A-AD9C-494D1274D966}">
      <text>
        <r>
          <rPr>
            <b/>
            <sz val="9"/>
            <color indexed="81"/>
            <rFont val="Tahoma"/>
            <family val="2"/>
          </rPr>
          <t>Author:</t>
        </r>
        <r>
          <rPr>
            <sz val="9"/>
            <color indexed="81"/>
            <rFont val="Tahoma"/>
            <family val="2"/>
          </rPr>
          <t xml:space="preserve">
AR, p28</t>
        </r>
      </text>
    </comment>
    <comment ref="T115" authorId="0" shapeId="0" xr:uid="{AA5C90A1-2CA4-4469-9788-E3A3DDC4719A}">
      <text>
        <r>
          <rPr>
            <b/>
            <sz val="9"/>
            <color indexed="81"/>
            <rFont val="Tahoma"/>
            <family val="2"/>
          </rPr>
          <t>Author:</t>
        </r>
        <r>
          <rPr>
            <sz val="9"/>
            <color indexed="81"/>
            <rFont val="Tahoma"/>
            <family val="2"/>
          </rPr>
          <t xml:space="preserve">
AR pg.71</t>
        </r>
      </text>
    </comment>
    <comment ref="W115" authorId="0" shapeId="0" xr:uid="{78937A0E-AB41-4B7A-9941-B8FC286ADB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X115" authorId="0" shapeId="0" xr:uid="{E35C9991-5663-4560-A4C0-5434F56EB6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Y115" authorId="0" shapeId="0" xr:uid="{F7B27FEC-61C2-4502-A6AB-AA303C150DEB}">
      <text>
        <r>
          <rPr>
            <b/>
            <sz val="9"/>
            <color indexed="81"/>
            <rFont val="Tahoma"/>
            <family val="2"/>
          </rPr>
          <t>Author:</t>
        </r>
        <r>
          <rPr>
            <sz val="9"/>
            <color indexed="81"/>
            <rFont val="Tahoma"/>
            <family val="2"/>
          </rPr>
          <t xml:space="preserve">
AR p. 76, No dividend is declared for FY2020 as the Group has decided to preserve the cash for working capital amid the
current uncertain business environment and economic outlook. </t>
        </r>
      </text>
    </comment>
    <comment ref="AB115" authorId="0" shapeId="0" xr:uid="{7CA12CC9-548F-40C5-A590-811790A670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C115" authorId="0" shapeId="0" xr:uid="{D1687426-52FF-4313-B424-6A5ADD1302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E115" authorId="0" shapeId="0" xr:uid="{1043B086-581D-432E-8491-49BD047CAD45}">
      <text>
        <r>
          <rPr>
            <b/>
            <sz val="9"/>
            <color indexed="81"/>
            <rFont val="Tahoma"/>
            <family val="2"/>
          </rPr>
          <t>Author:</t>
        </r>
        <r>
          <rPr>
            <sz val="9"/>
            <color indexed="81"/>
            <rFont val="Tahoma"/>
            <family val="2"/>
          </rPr>
          <t xml:space="preserve">
AR pg.52</t>
        </r>
      </text>
    </comment>
    <comment ref="AF115" authorId="0" shapeId="0" xr:uid="{5D1A6658-E9DD-48FB-A4C7-F5F18060824A}">
      <text>
        <r>
          <rPr>
            <b/>
            <sz val="9"/>
            <color indexed="81"/>
            <rFont val="Tahoma"/>
            <family val="2"/>
          </rPr>
          <t>Author:</t>
        </r>
        <r>
          <rPr>
            <sz val="9"/>
            <color indexed="81"/>
            <rFont val="Tahoma"/>
            <family val="2"/>
          </rPr>
          <t xml:space="preserve">
AR 39</t>
        </r>
      </text>
    </comment>
    <comment ref="AH115" authorId="0" shapeId="0" xr:uid="{E51F1F1A-4179-4FC2-A926-E815982A3545}">
      <text>
        <r>
          <rPr>
            <b/>
            <sz val="9"/>
            <color indexed="81"/>
            <rFont val="Tahoma"/>
            <family val="2"/>
          </rPr>
          <t>Author:</t>
        </r>
        <r>
          <rPr>
            <sz val="9"/>
            <color indexed="81"/>
            <rFont val="Tahoma"/>
            <family val="2"/>
          </rPr>
          <t xml:space="preserve">
AR pg.31</t>
        </r>
      </text>
    </comment>
    <comment ref="AJ115" authorId="0" shapeId="0" xr:uid="{A32F5AC7-457F-4E16-A82A-F5C39C026D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K115" authorId="0" shapeId="0" xr:uid="{6427F954-4497-481B-A7B4-4D6833501E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 company has paid dividends</t>
        </r>
      </text>
    </comment>
    <comment ref="AL115" authorId="0" shapeId="0" xr:uid="{EA4E4F27-1390-4D48-BD8F-4C36D1F7312C}">
      <text>
        <r>
          <rPr>
            <b/>
            <sz val="9"/>
            <color indexed="81"/>
            <rFont val="Tahoma"/>
            <family val="2"/>
          </rPr>
          <t>Author:</t>
        </r>
        <r>
          <rPr>
            <sz val="9"/>
            <color indexed="81"/>
            <rFont val="Tahoma"/>
            <family val="2"/>
          </rPr>
          <t xml:space="preserve">
divs paid</t>
        </r>
      </text>
    </comment>
    <comment ref="AM115" authorId="0" shapeId="0" xr:uid="{2B0C1BC7-3FF2-469D-970F-68BD8B8B6C73}">
      <text>
        <r>
          <rPr>
            <b/>
            <sz val="9"/>
            <color indexed="81"/>
            <rFont val="Tahoma"/>
            <family val="2"/>
          </rPr>
          <t>Author:</t>
        </r>
        <r>
          <rPr>
            <sz val="9"/>
            <color indexed="81"/>
            <rFont val="Tahoma"/>
            <family val="2"/>
          </rPr>
          <t xml:space="preserve">
AR pg.70</t>
        </r>
      </text>
    </comment>
    <comment ref="AN115" authorId="0" shapeId="0" xr:uid="{85C49ACB-226D-48B9-894C-71E1CF2A9A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P.136</t>
        </r>
      </text>
    </comment>
    <comment ref="AO115" authorId="0" shapeId="0" xr:uid="{871F6698-7402-405B-ABD7-551B08691F80}">
      <text>
        <r>
          <rPr>
            <b/>
            <sz val="9"/>
            <color indexed="81"/>
            <rFont val="Tahoma"/>
            <family val="2"/>
          </rPr>
          <t>Author:</t>
        </r>
        <r>
          <rPr>
            <sz val="9"/>
            <color indexed="81"/>
            <rFont val="Tahoma"/>
            <family val="2"/>
          </rPr>
          <t xml:space="preserve">
N/A</t>
        </r>
      </text>
    </comment>
    <comment ref="AP115" authorId="0" shapeId="0" xr:uid="{7DC80401-73FA-43B2-A29B-EC2B58DD59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115" authorId="0" shapeId="0" xr:uid="{22E0D9AD-69A1-4965-9C74-831E0207BC33}">
      <text>
        <r>
          <rPr>
            <b/>
            <sz val="9"/>
            <color indexed="81"/>
            <rFont val="Tahoma"/>
            <family val="2"/>
          </rPr>
          <t>Author:</t>
        </r>
        <r>
          <rPr>
            <sz val="9"/>
            <color indexed="81"/>
            <rFont val="Tahoma"/>
            <family val="2"/>
          </rPr>
          <t xml:space="preserve">
AR, p. 43</t>
        </r>
      </text>
    </comment>
    <comment ref="AR115" authorId="0" shapeId="0" xr:uid="{89CFEA0A-215E-4862-A1BF-656C1894ADCC}">
      <text>
        <r>
          <rPr>
            <b/>
            <sz val="9"/>
            <color indexed="81"/>
            <rFont val="Tahoma"/>
            <family val="2"/>
          </rPr>
          <t>Author:</t>
        </r>
        <r>
          <rPr>
            <sz val="9"/>
            <color indexed="81"/>
            <rFont val="Tahoma"/>
            <family val="2"/>
          </rPr>
          <t xml:space="preserve">
AR,21</t>
        </r>
      </text>
    </comment>
    <comment ref="AS115" authorId="0" shapeId="0" xr:uid="{78ABA14D-17AF-452A-8F0B-BC73295E13DE}">
      <text>
        <r>
          <rPr>
            <b/>
            <sz val="9"/>
            <color indexed="81"/>
            <rFont val="Tahoma"/>
            <family val="2"/>
          </rPr>
          <t>Author:</t>
        </r>
        <r>
          <rPr>
            <sz val="9"/>
            <color indexed="81"/>
            <rFont val="Tahoma"/>
            <family val="2"/>
          </rPr>
          <t xml:space="preserve">
N/A</t>
        </r>
      </text>
    </comment>
    <comment ref="AU115" authorId="0" shapeId="0" xr:uid="{8561C3A9-655D-4516-9E94-C80A05082C6B}">
      <text>
        <r>
          <rPr>
            <b/>
            <sz val="9"/>
            <color indexed="81"/>
            <rFont val="Tahoma"/>
            <family val="2"/>
          </rPr>
          <t>Author:</t>
        </r>
        <r>
          <rPr>
            <sz val="9"/>
            <color indexed="81"/>
            <rFont val="Tahoma"/>
            <family val="2"/>
          </rPr>
          <t xml:space="preserve">
AR, 50</t>
        </r>
      </text>
    </comment>
    <comment ref="AV115" authorId="0" shapeId="0" xr:uid="{F52174B0-474D-4A37-ACB9-D97E5DAE3925}">
      <text>
        <r>
          <rPr>
            <b/>
            <sz val="9"/>
            <color indexed="81"/>
            <rFont val="Tahoma"/>
            <family val="2"/>
          </rPr>
          <t>Author:</t>
        </r>
        <r>
          <rPr>
            <sz val="9"/>
            <color indexed="81"/>
            <rFont val="Tahoma"/>
            <family val="2"/>
          </rPr>
          <t xml:space="preserve">
AR, 31</t>
        </r>
      </text>
    </comment>
    <comment ref="AW115" authorId="0" shapeId="0" xr:uid="{C09A0F0F-5C34-484F-8CDC-C1AE31922501}">
      <text>
        <r>
          <rPr>
            <b/>
            <sz val="9"/>
            <color indexed="81"/>
            <rFont val="Tahoma"/>
            <family val="2"/>
          </rPr>
          <t>Author:</t>
        </r>
        <r>
          <rPr>
            <sz val="9"/>
            <color indexed="81"/>
            <rFont val="Tahoma"/>
            <family val="2"/>
          </rPr>
          <t xml:space="preserve">
AR,38</t>
        </r>
      </text>
    </comment>
    <comment ref="AX115" authorId="0" shapeId="0" xr:uid="{C3ADA05C-CAEC-4F1D-A22C-4F746D66D484}">
      <text>
        <r>
          <rPr>
            <b/>
            <sz val="9"/>
            <color indexed="81"/>
            <rFont val="Tahoma"/>
            <family val="2"/>
          </rPr>
          <t>Author:</t>
        </r>
        <r>
          <rPr>
            <sz val="9"/>
            <color indexed="81"/>
            <rFont val="Tahoma"/>
            <family val="2"/>
          </rPr>
          <t xml:space="preserve">
N/A, AR, 91</t>
        </r>
      </text>
    </comment>
    <comment ref="AY115" authorId="0" shapeId="0" xr:uid="{C9B54B6A-A26B-47F7-B30F-D6A4F34371A2}">
      <text>
        <r>
          <rPr>
            <b/>
            <sz val="9"/>
            <color indexed="81"/>
            <rFont val="Tahoma"/>
            <family val="2"/>
          </rPr>
          <t>Author:</t>
        </r>
        <r>
          <rPr>
            <sz val="9"/>
            <color indexed="81"/>
            <rFont val="Tahoma"/>
            <family val="2"/>
          </rPr>
          <t xml:space="preserve">
AR, p. 63</t>
        </r>
      </text>
    </comment>
    <comment ref="AZ115" authorId="0" shapeId="0" xr:uid="{5E254917-8BA1-4F15-B8DB-3B1867F4CF3D}">
      <text>
        <r>
          <rPr>
            <b/>
            <sz val="9"/>
            <color indexed="81"/>
            <rFont val="Tahoma"/>
            <family val="2"/>
          </rPr>
          <t>Author:</t>
        </r>
        <r>
          <rPr>
            <sz val="9"/>
            <color indexed="81"/>
            <rFont val="Tahoma"/>
            <family val="2"/>
          </rPr>
          <t xml:space="preserve">
NA
AR, p. 42 - 43</t>
        </r>
      </text>
    </comment>
    <comment ref="BB115" authorId="0" shapeId="0" xr:uid="{3B1B62D9-4C31-433C-A6C7-965617C37803}">
      <text>
        <r>
          <rPr>
            <b/>
            <sz val="9"/>
            <color indexed="81"/>
            <rFont val="Tahoma"/>
            <family val="2"/>
          </rPr>
          <t>Author:</t>
        </r>
        <r>
          <rPr>
            <sz val="9"/>
            <color indexed="81"/>
            <rFont val="Tahoma"/>
            <family val="2"/>
          </rPr>
          <t xml:space="preserve">
N/A</t>
        </r>
      </text>
    </comment>
    <comment ref="BC115" authorId="0" shapeId="0" xr:uid="{8CC81D55-1EAA-4F03-895B-C4738A55BFCC}">
      <text>
        <r>
          <rPr>
            <b/>
            <sz val="9"/>
            <color indexed="81"/>
            <rFont val="Tahoma"/>
            <family val="2"/>
          </rPr>
          <t>Author:</t>
        </r>
        <r>
          <rPr>
            <sz val="9"/>
            <color indexed="81"/>
            <rFont val="Tahoma"/>
            <family val="2"/>
          </rPr>
          <t xml:space="preserve">
AR, p. 66</t>
        </r>
      </text>
    </comment>
    <comment ref="BD115" authorId="0" shapeId="0" xr:uid="{8F3321B1-A177-4366-8B4F-0ABD007B2D8A}">
      <text>
        <r>
          <rPr>
            <b/>
            <sz val="9"/>
            <color indexed="81"/>
            <rFont val="Tahoma"/>
            <family val="2"/>
          </rPr>
          <t>Author:</t>
        </r>
        <r>
          <rPr>
            <sz val="9"/>
            <color indexed="81"/>
            <rFont val="Tahoma"/>
            <family val="2"/>
          </rPr>
          <t xml:space="preserve">
NA
AR, p. 16</t>
        </r>
      </text>
    </comment>
    <comment ref="BE115" authorId="0" shapeId="0" xr:uid="{D3A212BA-49DC-427D-A2FB-E70E54733D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Board is not recommending any dividend distribution to Shareholders in FY2020
on the basis that the Group has just reported a small profit in its continuing operations for FY2020, but in an
overall net loss position due to its discontinued operations and thus intends to reserve its cash for operating
activities as well as business expansion."</t>
        </r>
      </text>
    </comment>
    <comment ref="BF115" authorId="0" shapeId="0" xr:uid="{6FE1EA2F-F2A5-42B8-843B-1D1A11CAD5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 "The Company is not declaring any dividend for FY2020 as the Group will be
retaining its cash for expansion purpose."</t>
        </r>
      </text>
    </comment>
    <comment ref="BG115" authorId="0" shapeId="0" xr:uid="{0A8213FE-EDAC-4E20-BCED-DC41EC3C9E54}">
      <text>
        <r>
          <rPr>
            <b/>
            <sz val="9"/>
            <color indexed="81"/>
            <rFont val="Tahoma"/>
            <family val="2"/>
          </rPr>
          <t>Author:</t>
        </r>
        <r>
          <rPr>
            <sz val="9"/>
            <color indexed="81"/>
            <rFont val="Tahoma"/>
            <family val="2"/>
          </rPr>
          <t xml:space="preserve">
AR p. 81, The Company does not meet the conditions required by the Israeli Law of Companies in Israel to declare a dividend</t>
        </r>
      </text>
    </comment>
    <comment ref="BH115" authorId="0" shapeId="0" xr:uid="{6F3104C4-0059-4A94-A025-4A46B4C610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applicable, the company paid dividend in 2020</t>
        </r>
      </text>
    </comment>
    <comment ref="BK115" authorId="0" shapeId="0" xr:uid="{78F16C02-81DA-4295-8077-24D5BD254308}">
      <text>
        <r>
          <rPr>
            <b/>
            <sz val="9"/>
            <color indexed="81"/>
            <rFont val="Tahoma"/>
            <family val="2"/>
          </rPr>
          <t>Author:</t>
        </r>
        <r>
          <rPr>
            <sz val="9"/>
            <color indexed="81"/>
            <rFont val="Tahoma"/>
            <family val="2"/>
          </rPr>
          <t xml:space="preserve">
NA
AR, p. 83</t>
        </r>
      </text>
    </comment>
    <comment ref="BL115" authorId="0" shapeId="0" xr:uid="{CD80445B-B57F-4BD8-8668-528381F118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73</t>
        </r>
      </text>
    </comment>
    <comment ref="BM115" authorId="0" shapeId="0" xr:uid="{A4C0C401-0A1F-4732-95FD-292AC913277F}">
      <text>
        <r>
          <rPr>
            <b/>
            <sz val="9"/>
            <color indexed="81"/>
            <rFont val="Tahoma"/>
            <family val="2"/>
          </rPr>
          <t>Author:</t>
        </r>
        <r>
          <rPr>
            <sz val="9"/>
            <color indexed="81"/>
            <rFont val="Tahoma"/>
            <family val="2"/>
          </rPr>
          <t xml:space="preserve">
Dividends were paid for FY2020</t>
        </r>
      </text>
    </comment>
    <comment ref="BN115" authorId="0" shapeId="0" xr:uid="{A162D9B0-978E-4EDF-910D-86CB1DC31143}">
      <text>
        <r>
          <rPr>
            <b/>
            <sz val="9"/>
            <color indexed="81"/>
            <rFont val="Tahoma"/>
            <family val="2"/>
          </rPr>
          <t>Author:</t>
        </r>
        <r>
          <rPr>
            <sz val="9"/>
            <color indexed="81"/>
            <rFont val="Tahoma"/>
            <family val="2"/>
          </rPr>
          <t xml:space="preserve">
AR, p51</t>
        </r>
      </text>
    </comment>
    <comment ref="BP115" authorId="0" shapeId="0" xr:uid="{7927200A-CDB5-4C4B-91A4-95BFDD284B9B}">
      <text>
        <r>
          <rPr>
            <b/>
            <sz val="9"/>
            <color indexed="81"/>
            <rFont val="Tahoma"/>
            <family val="2"/>
          </rPr>
          <t>Author:</t>
        </r>
        <r>
          <rPr>
            <sz val="9"/>
            <color indexed="81"/>
            <rFont val="Tahoma"/>
            <family val="2"/>
          </rPr>
          <t xml:space="preserve">
AR, p34</t>
        </r>
      </text>
    </comment>
    <comment ref="BR115" authorId="0" shapeId="0" xr:uid="{B7E03937-87A8-4E65-92E3-408A812ABE75}">
      <text>
        <r>
          <rPr>
            <b/>
            <sz val="9"/>
            <color indexed="81"/>
            <rFont val="Tahoma"/>
            <family val="2"/>
          </rPr>
          <t>Author:</t>
        </r>
        <r>
          <rPr>
            <sz val="9"/>
            <color indexed="81"/>
            <rFont val="Tahoma"/>
            <family val="2"/>
          </rPr>
          <t xml:space="preserve">
Dividends were paid for FY2020</t>
        </r>
      </text>
    </comment>
    <comment ref="BS115" authorId="0" shapeId="0" xr:uid="{EC95A199-0FAA-49A3-8557-569BF7F9075A}">
      <text>
        <r>
          <rPr>
            <b/>
            <sz val="9"/>
            <color indexed="81"/>
            <rFont val="Tahoma"/>
            <family val="2"/>
          </rPr>
          <t>Author:</t>
        </r>
        <r>
          <rPr>
            <sz val="9"/>
            <color indexed="81"/>
            <rFont val="Tahoma"/>
            <family val="2"/>
          </rPr>
          <t xml:space="preserve">
Dividends were paid for FY2020</t>
        </r>
      </text>
    </comment>
    <comment ref="BT115" authorId="0" shapeId="0" xr:uid="{945D8AD5-B3CE-46AC-972D-54E5BF37C6A3}">
      <text>
        <r>
          <rPr>
            <b/>
            <sz val="9"/>
            <color indexed="81"/>
            <rFont val="Tahoma"/>
            <family val="2"/>
          </rPr>
          <t>Author:</t>
        </r>
        <r>
          <rPr>
            <sz val="9"/>
            <color indexed="81"/>
            <rFont val="Tahoma"/>
            <family val="2"/>
          </rPr>
          <t xml:space="preserve">
Dividends were paid for FY2020</t>
        </r>
      </text>
    </comment>
    <comment ref="BU115" authorId="0" shapeId="0" xr:uid="{90F5E436-101C-4383-ABB8-04E0EFE604C7}">
      <text>
        <r>
          <rPr>
            <b/>
            <sz val="9"/>
            <color indexed="81"/>
            <rFont val="Tahoma"/>
            <family val="2"/>
          </rPr>
          <t>Author:</t>
        </r>
        <r>
          <rPr>
            <sz val="9"/>
            <color indexed="81"/>
            <rFont val="Tahoma"/>
            <family val="2"/>
          </rPr>
          <t xml:space="preserve">
Dividend was paid for FY2020</t>
        </r>
      </text>
    </comment>
    <comment ref="BV115" authorId="0" shapeId="0" xr:uid="{04B88001-E262-4767-B749-5CF6E8165006}">
      <text>
        <r>
          <rPr>
            <b/>
            <sz val="9"/>
            <color indexed="81"/>
            <rFont val="Tahoma"/>
            <family val="2"/>
          </rPr>
          <t>Author:</t>
        </r>
        <r>
          <rPr>
            <sz val="9"/>
            <color indexed="81"/>
            <rFont val="Tahoma"/>
            <family val="2"/>
          </rPr>
          <t xml:space="preserve">
NA since Divs are paid
</t>
        </r>
      </text>
    </comment>
    <comment ref="BX115" authorId="0" shapeId="0" xr:uid="{6A661510-52FE-4FF1-86E7-B2DDF42687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AR2018, p.91;
“Due to its net loss position”</t>
        </r>
      </text>
    </comment>
    <comment ref="BY115" authorId="0" shapeId="0" xr:uid="{9B9771D5-93CE-4944-B0F0-47D7BFCF61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 company has paid dividends</t>
        </r>
      </text>
    </comment>
    <comment ref="BZ115" authorId="0" shapeId="0" xr:uid="{C979A6D7-C667-4EDD-8210-5D3C712FE6D0}">
      <text>
        <r>
          <rPr>
            <b/>
            <sz val="9"/>
            <color indexed="81"/>
            <rFont val="Tahoma"/>
            <family val="2"/>
          </rPr>
          <t>Author:</t>
        </r>
        <r>
          <rPr>
            <sz val="9"/>
            <color indexed="81"/>
            <rFont val="Tahoma"/>
            <family val="2"/>
          </rPr>
          <t xml:space="preserve">
AR pg 57</t>
        </r>
      </text>
    </comment>
    <comment ref="CB115" authorId="0" shapeId="0" xr:uid="{BC5F967B-4B16-4D0A-872D-C6A15D3ED2B6}">
      <text>
        <r>
          <rPr>
            <b/>
            <sz val="9"/>
            <color indexed="81"/>
            <rFont val="Tahoma"/>
            <family val="2"/>
          </rPr>
          <t>Author:</t>
        </r>
        <r>
          <rPr>
            <sz val="9"/>
            <color indexed="81"/>
            <rFont val="Tahoma"/>
            <family val="2"/>
          </rPr>
          <t xml:space="preserve">
AR pg.211</t>
        </r>
      </text>
    </comment>
    <comment ref="CC115" authorId="0" shapeId="0" xr:uid="{8BCF0C29-01D8-46B7-8933-43FC113F79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D115" authorId="0" shapeId="0" xr:uid="{2C1897B3-261A-4023-BD34-93A2309F7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F115" authorId="0" shapeId="0" xr:uid="{B62C588C-CAE8-4934-AC5D-9BB929A47BE2}">
      <text>
        <r>
          <rPr>
            <b/>
            <sz val="9"/>
            <color indexed="81"/>
            <rFont val="Tahoma"/>
            <family val="2"/>
          </rPr>
          <t>Author:</t>
        </r>
        <r>
          <rPr>
            <sz val="9"/>
            <color indexed="81"/>
            <rFont val="Tahoma"/>
            <family val="2"/>
          </rPr>
          <t xml:space="preserve">
Ar 42</t>
        </r>
      </text>
    </comment>
    <comment ref="CH115" authorId="4" shapeId="0" xr:uid="{0062B966-2513-453B-982A-C6B1B2A6C779}">
      <text>
        <r>
          <rPr>
            <b/>
            <sz val="9"/>
            <color indexed="81"/>
            <rFont val="Tahoma"/>
            <family val="2"/>
          </rPr>
          <t>Chua Cheng Tat:</t>
        </r>
        <r>
          <rPr>
            <sz val="9"/>
            <color indexed="81"/>
            <rFont val="Tahoma"/>
            <family val="2"/>
          </rPr>
          <t xml:space="preserve">
AR pg.40</t>
        </r>
      </text>
    </comment>
    <comment ref="CI115" authorId="0" shapeId="0" xr:uid="{2C304FD4-8C49-4BD1-954A-243976789C05}">
      <text>
        <r>
          <rPr>
            <b/>
            <sz val="9"/>
            <color indexed="81"/>
            <rFont val="Tahoma"/>
            <family val="2"/>
          </rPr>
          <t>Author:</t>
        </r>
        <r>
          <rPr>
            <sz val="9"/>
            <color indexed="81"/>
            <rFont val="Tahoma"/>
            <family val="2"/>
          </rPr>
          <t xml:space="preserve">
AR pg 86</t>
        </r>
      </text>
    </comment>
    <comment ref="CJ115" authorId="0" shapeId="0" xr:uid="{B08124B3-DA5D-4400-BDB6-289418234225}">
      <text>
        <r>
          <rPr>
            <b/>
            <sz val="9"/>
            <color indexed="81"/>
            <rFont val="Tahoma"/>
            <family val="2"/>
          </rPr>
          <t>Author:</t>
        </r>
        <r>
          <rPr>
            <sz val="9"/>
            <color indexed="81"/>
            <rFont val="Tahoma"/>
            <family val="2"/>
          </rPr>
          <t xml:space="preserve">
AR 58</t>
        </r>
      </text>
    </comment>
    <comment ref="CK115" authorId="0" shapeId="0" xr:uid="{5E5074F9-8C19-4116-BBF4-37643E7FDDAA}">
      <text>
        <r>
          <rPr>
            <b/>
            <sz val="9"/>
            <color indexed="81"/>
            <rFont val="Tahoma"/>
            <family val="2"/>
          </rPr>
          <t>Author:</t>
        </r>
        <r>
          <rPr>
            <sz val="9"/>
            <color indexed="81"/>
            <rFont val="Tahoma"/>
            <family val="2"/>
          </rPr>
          <t xml:space="preserve">
N/A,AR,188</t>
        </r>
      </text>
    </comment>
    <comment ref="CL115" authorId="0" shapeId="0" xr:uid="{921BF16E-A980-416F-A1D4-0D0761EC1CFC}">
      <text>
        <r>
          <rPr>
            <b/>
            <sz val="9"/>
            <color indexed="81"/>
            <rFont val="Tahoma"/>
            <family val="2"/>
          </rPr>
          <t>Author:</t>
        </r>
        <r>
          <rPr>
            <sz val="9"/>
            <color indexed="81"/>
            <rFont val="Tahoma"/>
            <family val="2"/>
          </rPr>
          <t xml:space="preserve">
dividends paid</t>
        </r>
      </text>
    </comment>
    <comment ref="CM115" authorId="0" shapeId="0" xr:uid="{4520A665-A6ED-4CB6-9FFE-5FD81F02CDD2}">
      <text>
        <r>
          <rPr>
            <b/>
            <sz val="9"/>
            <color indexed="81"/>
            <rFont val="Tahoma"/>
            <family val="2"/>
          </rPr>
          <t>Author:</t>
        </r>
        <r>
          <rPr>
            <sz val="9"/>
            <color indexed="81"/>
            <rFont val="Tahoma"/>
            <family val="2"/>
          </rPr>
          <t xml:space="preserve">
NA divs are paid</t>
        </r>
      </text>
    </comment>
    <comment ref="CN115" authorId="0" shapeId="0" xr:uid="{967ED13E-1933-46DC-A21A-560F1BB004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CO115" authorId="0" shapeId="0" xr:uid="{4ED90FB6-977B-47E4-B266-9C1A104599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 company has paid dividends</t>
        </r>
      </text>
    </comment>
    <comment ref="CP115" authorId="0" shapeId="0" xr:uid="{B23B4ACF-9856-4A30-83A7-1480496214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 company has paid dividends</t>
        </r>
      </text>
    </comment>
    <comment ref="CQ115" authorId="4" shapeId="0" xr:uid="{1D0A1651-CBFC-401D-8D8C-D1996CAB3CB0}">
      <text>
        <r>
          <rPr>
            <b/>
            <sz val="9"/>
            <color indexed="81"/>
            <rFont val="Tahoma"/>
            <family val="2"/>
          </rPr>
          <t>Chua Cheng Tat:</t>
        </r>
        <r>
          <rPr>
            <sz val="9"/>
            <color indexed="81"/>
            <rFont val="Tahoma"/>
            <family val="2"/>
          </rPr>
          <t xml:space="preserve">
AR pg.84</t>
        </r>
      </text>
    </comment>
    <comment ref="CR115" authorId="0" shapeId="0" xr:uid="{45A3A56C-BAED-499B-86CD-FCB4BE347476}">
      <text>
        <r>
          <rPr>
            <b/>
            <sz val="9"/>
            <color indexed="81"/>
            <rFont val="Tahoma"/>
            <family val="2"/>
          </rPr>
          <t>Author:</t>
        </r>
        <r>
          <rPr>
            <sz val="9"/>
            <color indexed="81"/>
            <rFont val="Tahoma"/>
            <family val="2"/>
          </rPr>
          <t xml:space="preserve">
AR (pdf), p. 27</t>
        </r>
      </text>
    </comment>
    <comment ref="CS115" authorId="0" shapeId="0" xr:uid="{099FD93C-85D6-438A-B713-C44EC6BE4DCA}">
      <text>
        <r>
          <rPr>
            <b/>
            <sz val="9"/>
            <color indexed="81"/>
            <rFont val="Tahoma"/>
            <family val="2"/>
          </rPr>
          <t>Author:</t>
        </r>
        <r>
          <rPr>
            <sz val="9"/>
            <color indexed="81"/>
            <rFont val="Tahoma"/>
            <family val="2"/>
          </rPr>
          <t xml:space="preserve">
AR, p. 66</t>
        </r>
      </text>
    </comment>
    <comment ref="CT115" authorId="0" shapeId="0" xr:uid="{3384E750-8EAE-4598-9B9A-279B13B8389D}">
      <text>
        <r>
          <rPr>
            <b/>
            <sz val="9"/>
            <color indexed="81"/>
            <rFont val="Tahoma"/>
            <family val="2"/>
          </rPr>
          <t>Author:</t>
        </r>
        <r>
          <rPr>
            <sz val="9"/>
            <color indexed="81"/>
            <rFont val="Tahoma"/>
            <family val="2"/>
          </rPr>
          <t xml:space="preserve">
AR pg.36</t>
        </r>
      </text>
    </comment>
    <comment ref="CV115" authorId="0" shapeId="0" xr:uid="{D4B8D58C-C125-4715-B166-D1F07C086A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"On 28 February 2020, due to the consolidated net losses of the Company and in order to preserve financial
resources to support a potential business turnaround, among other things, the Board of Directors proposed that
no dividends shall be declared to the shareholders for the financial year ended 31 December 2019"</t>
        </r>
      </text>
    </comment>
    <comment ref="CW115" authorId="0" shapeId="0" xr:uid="{14B53A8A-2EC3-4FDE-B55E-54B95D99886E}">
      <text>
        <r>
          <rPr>
            <b/>
            <sz val="9"/>
            <color indexed="81"/>
            <rFont val="Tahoma"/>
            <family val="2"/>
          </rPr>
          <t>Author:</t>
        </r>
        <r>
          <rPr>
            <sz val="9"/>
            <color indexed="81"/>
            <rFont val="Tahoma"/>
            <family val="2"/>
          </rPr>
          <t xml:space="preserve">
AR pg.27</t>
        </r>
      </text>
    </comment>
    <comment ref="CX115" authorId="0" shapeId="0" xr:uid="{FA90B937-4AEA-4D76-BE54-5F86A3DBC04F}">
      <text>
        <r>
          <rPr>
            <b/>
            <sz val="9"/>
            <color indexed="81"/>
            <rFont val="Tahoma"/>
            <family val="2"/>
          </rPr>
          <t>Author:</t>
        </r>
        <r>
          <rPr>
            <sz val="9"/>
            <color indexed="81"/>
            <rFont val="Tahoma"/>
            <family val="2"/>
          </rPr>
          <t xml:space="preserve">
N/A</t>
        </r>
      </text>
    </comment>
    <comment ref="CZ115" authorId="0" shapeId="0" xr:uid="{31401275-D6D1-4AE8-AD86-D8128FAD3A0E}">
      <text>
        <r>
          <rPr>
            <b/>
            <sz val="9"/>
            <color indexed="81"/>
            <rFont val="Tahoma"/>
            <family val="2"/>
          </rPr>
          <t>Author:</t>
        </r>
        <r>
          <rPr>
            <sz val="9"/>
            <color indexed="81"/>
            <rFont val="Tahoma"/>
            <family val="2"/>
          </rPr>
          <t xml:space="preserve">
AR,94</t>
        </r>
      </text>
    </comment>
    <comment ref="DA115" authorId="0" shapeId="0" xr:uid="{F59E118B-6280-4E2A-90C2-D507795810B5}">
      <text>
        <r>
          <rPr>
            <b/>
            <sz val="9"/>
            <color indexed="81"/>
            <rFont val="Tahoma"/>
            <family val="2"/>
          </rPr>
          <t>Author:</t>
        </r>
        <r>
          <rPr>
            <sz val="9"/>
            <color indexed="81"/>
            <rFont val="Tahoma"/>
            <family val="2"/>
          </rPr>
          <t xml:space="preserve">
N/A, AR,182</t>
        </r>
      </text>
    </comment>
    <comment ref="DB115" authorId="0" shapeId="0" xr:uid="{D07635DA-D177-45A8-8EF8-1F95481C5B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77
However, the final dividends payout was not paid and the reason is provided</t>
        </r>
      </text>
    </comment>
    <comment ref="DC115" authorId="0" shapeId="0" xr:uid="{B4E9A354-5422-43D7-9477-0F15449DCF31}">
      <text>
        <r>
          <rPr>
            <b/>
            <sz val="9"/>
            <color indexed="81"/>
            <rFont val="Tahoma"/>
            <family val="2"/>
          </rPr>
          <t>Author:</t>
        </r>
        <r>
          <rPr>
            <sz val="9"/>
            <color indexed="81"/>
            <rFont val="Tahoma"/>
            <family val="2"/>
          </rPr>
          <t xml:space="preserve">
NA
AR, p. 101</t>
        </r>
      </text>
    </comment>
    <comment ref="DD115" authorId="0" shapeId="0" xr:uid="{3A492E92-FDD4-4030-B1FD-1ED74E3E58CD}">
      <text>
        <r>
          <rPr>
            <b/>
            <sz val="9"/>
            <color indexed="81"/>
            <rFont val="Tahoma"/>
            <family val="2"/>
          </rPr>
          <t>Author:</t>
        </r>
        <r>
          <rPr>
            <sz val="9"/>
            <color indexed="81"/>
            <rFont val="Tahoma"/>
            <family val="2"/>
          </rPr>
          <t xml:space="preserve">
NA
AR, p. 68</t>
        </r>
      </text>
    </comment>
    <comment ref="DE115" authorId="0" shapeId="0" xr:uid="{BE4F9E2F-07F1-42DD-9C2E-58FFF1198E77}">
      <text>
        <r>
          <rPr>
            <b/>
            <sz val="9"/>
            <color indexed="81"/>
            <rFont val="Tahoma"/>
            <family val="2"/>
          </rPr>
          <t>Author:</t>
        </r>
        <r>
          <rPr>
            <sz val="9"/>
            <color indexed="81"/>
            <rFont val="Tahoma"/>
            <family val="2"/>
          </rPr>
          <t xml:space="preserve">
N/A,AR,41</t>
        </r>
      </text>
    </comment>
    <comment ref="DG115" authorId="0" shapeId="0" xr:uid="{46C2E470-28F8-43B9-A846-7197E9044F6A}">
      <text>
        <r>
          <rPr>
            <b/>
            <sz val="9"/>
            <color indexed="81"/>
            <rFont val="Tahoma"/>
            <family val="2"/>
          </rPr>
          <t>Author:</t>
        </r>
        <r>
          <rPr>
            <sz val="9"/>
            <color indexed="81"/>
            <rFont val="Tahoma"/>
            <family val="2"/>
          </rPr>
          <t xml:space="preserve">
NA
https://links.sgx.com/1.0.0/corporate-actions/689791
AR, p. 11</t>
        </r>
      </text>
    </comment>
    <comment ref="DI115" authorId="0" shapeId="0" xr:uid="{152DF444-38F9-4413-8FF1-9204C90FF9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DM115" authorId="0" shapeId="0" xr:uid="{0BD8B47B-A654-4877-A130-15E1494ADDAB}">
      <text>
        <r>
          <rPr>
            <b/>
            <sz val="9"/>
            <color indexed="81"/>
            <rFont val="Tahoma"/>
            <family val="2"/>
          </rPr>
          <t>Author:</t>
        </r>
        <r>
          <rPr>
            <sz val="9"/>
            <color indexed="81"/>
            <rFont val="Tahoma"/>
            <family val="2"/>
          </rPr>
          <t xml:space="preserve">
NA
AR, p. 45</t>
        </r>
      </text>
    </comment>
    <comment ref="DO115" authorId="0" shapeId="0" xr:uid="{3807616C-26BD-44C4-9D5A-C70E9F6CCC46}">
      <text>
        <r>
          <rPr>
            <b/>
            <sz val="9"/>
            <color indexed="81"/>
            <rFont val="Tahoma"/>
            <family val="2"/>
          </rPr>
          <t>Author:</t>
        </r>
        <r>
          <rPr>
            <sz val="9"/>
            <color indexed="81"/>
            <rFont val="Tahoma"/>
            <family val="2"/>
          </rPr>
          <t xml:space="preserve">
AR p. 77, Dividend Policy</t>
        </r>
      </text>
    </comment>
    <comment ref="DP115" authorId="0" shapeId="0" xr:uid="{94EA4F4F-BA9B-465D-800D-A40399FD2580}">
      <text>
        <r>
          <rPr>
            <b/>
            <sz val="9"/>
            <color indexed="81"/>
            <rFont val="Tahoma"/>
            <family val="2"/>
          </rPr>
          <t>Author:</t>
        </r>
        <r>
          <rPr>
            <sz val="9"/>
            <color indexed="81"/>
            <rFont val="Tahoma"/>
            <family val="2"/>
          </rPr>
          <t xml:space="preserve">
NA
AR, p. 87</t>
        </r>
      </text>
    </comment>
    <comment ref="DR115" authorId="0" shapeId="0" xr:uid="{A294AE37-7AC3-4242-92E2-59E5FC61BB4E}">
      <text>
        <r>
          <rPr>
            <b/>
            <sz val="9"/>
            <color indexed="81"/>
            <rFont val="Tahoma"/>
            <family val="2"/>
          </rPr>
          <t>Author:</t>
        </r>
        <r>
          <rPr>
            <sz val="9"/>
            <color indexed="81"/>
            <rFont val="Tahoma"/>
            <family val="2"/>
          </rPr>
          <t xml:space="preserve">
Dividend paid in 2020</t>
        </r>
      </text>
    </comment>
    <comment ref="DT115" authorId="1" shapeId="0" xr:uid="{1D3704F1-9449-4011-A9A0-6C5276F1E9BC}">
      <text>
        <r>
          <rPr>
            <b/>
            <sz val="9"/>
            <color indexed="81"/>
            <rFont val="Tahoma"/>
            <family val="2"/>
          </rPr>
          <t>admin:</t>
        </r>
        <r>
          <rPr>
            <sz val="9"/>
            <color indexed="81"/>
            <rFont val="Tahoma"/>
            <family val="2"/>
          </rPr>
          <t xml:space="preserve">
Dividends was paid out</t>
        </r>
      </text>
    </comment>
    <comment ref="DU115" authorId="0" shapeId="0" xr:uid="{F1E9A2EF-8D75-40C7-8683-15566585D31A}">
      <text>
        <r>
          <rPr>
            <b/>
            <sz val="9"/>
            <color indexed="81"/>
            <rFont val="Tahoma"/>
            <family val="2"/>
          </rPr>
          <t>Author:</t>
        </r>
        <r>
          <rPr>
            <sz val="9"/>
            <color indexed="81"/>
            <rFont val="Tahoma"/>
            <family val="2"/>
          </rPr>
          <t xml:space="preserve">
AR pg.38</t>
        </r>
      </text>
    </comment>
    <comment ref="DV115" authorId="0" shapeId="0" xr:uid="{04712421-D3FB-482D-B273-5DFE43149D10}">
      <text>
        <r>
          <rPr>
            <b/>
            <sz val="9"/>
            <color indexed="81"/>
            <rFont val="Tahoma"/>
            <family val="2"/>
          </rPr>
          <t>Author:</t>
        </r>
        <r>
          <rPr>
            <sz val="9"/>
            <color indexed="81"/>
            <rFont val="Tahoma"/>
            <family val="2"/>
          </rPr>
          <t xml:space="preserve">
AR pg.54</t>
        </r>
      </text>
    </comment>
    <comment ref="DX115" authorId="0" shapeId="0" xr:uid="{05B8B664-4D06-4636-BC4C-3CA3F7B11254}">
      <text>
        <r>
          <rPr>
            <b/>
            <sz val="9"/>
            <color indexed="81"/>
            <rFont val="Tahoma"/>
            <family val="2"/>
          </rPr>
          <t>Author:</t>
        </r>
        <r>
          <rPr>
            <sz val="9"/>
            <color indexed="81"/>
            <rFont val="Tahoma"/>
            <family val="2"/>
          </rPr>
          <t xml:space="preserve">
AR pg.68</t>
        </r>
      </text>
    </comment>
    <comment ref="DY115" authorId="0" shapeId="0" xr:uid="{DE9AD56C-F772-4DE8-9A15-6553D416429B}">
      <text>
        <r>
          <rPr>
            <b/>
            <sz val="9"/>
            <color indexed="81"/>
            <rFont val="Tahoma"/>
            <family val="2"/>
          </rPr>
          <t>Author:
AR 38</t>
        </r>
      </text>
    </comment>
    <comment ref="EA115" authorId="4" shapeId="0" xr:uid="{0D3CDF39-2F90-47BC-B6AC-B74C65F4830D}">
      <text>
        <r>
          <rPr>
            <b/>
            <sz val="9"/>
            <color indexed="81"/>
            <rFont val="Tahoma"/>
            <family val="2"/>
          </rPr>
          <t>Chua Cheng Tat:</t>
        </r>
        <r>
          <rPr>
            <sz val="9"/>
            <color indexed="81"/>
            <rFont val="Tahoma"/>
            <family val="2"/>
          </rPr>
          <t xml:space="preserve">
AR pg.42</t>
        </r>
      </text>
    </comment>
    <comment ref="EB115" authorId="3" shapeId="0" xr:uid="{923A14B9-9050-478A-A56A-497559A51099}">
      <text>
        <r>
          <rPr>
            <b/>
            <sz val="9"/>
            <color indexed="81"/>
            <rFont val="Tahoma"/>
            <family val="2"/>
          </rPr>
          <t>Jun Hui:</t>
        </r>
        <r>
          <rPr>
            <sz val="9"/>
            <color indexed="81"/>
            <rFont val="Tahoma"/>
            <family val="2"/>
          </rPr>
          <t xml:space="preserve">
AR,37</t>
        </r>
      </text>
    </comment>
    <comment ref="ED115" authorId="0" shapeId="0" xr:uid="{7F1ECE1D-EB6E-4B2F-903F-51B112BD5F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t>
        </r>
      </text>
    </comment>
    <comment ref="F121" authorId="0" shapeId="0" xr:uid="{DAB356D8-EF7B-40CF-AE31-8F44BBD75892}">
      <text>
        <r>
          <rPr>
            <b/>
            <sz val="9"/>
            <color indexed="81"/>
            <rFont val="Tahoma"/>
            <family val="2"/>
          </rPr>
          <t>Author:</t>
        </r>
        <r>
          <rPr>
            <sz val="9"/>
            <color indexed="81"/>
            <rFont val="Tahoma"/>
            <family val="2"/>
          </rPr>
          <t xml:space="preserve">
AR pg.12</t>
        </r>
      </text>
    </comment>
    <comment ref="H121" authorId="0" shapeId="0" xr:uid="{7D4C0AC0-0C98-466A-8CCD-C0816DDCF8D0}">
      <text>
        <r>
          <rPr>
            <b/>
            <sz val="9"/>
            <color indexed="81"/>
            <rFont val="Tahoma"/>
            <family val="2"/>
          </rPr>
          <t>Author:</t>
        </r>
        <r>
          <rPr>
            <sz val="9"/>
            <color indexed="81"/>
            <rFont val="Tahoma"/>
            <family val="2"/>
          </rPr>
          <t xml:space="preserve">
AR, p24</t>
        </r>
      </text>
    </comment>
    <comment ref="I121" authorId="0" shapeId="0" xr:uid="{1C30D5BE-9DC0-41C7-ABDA-539B245AF739}">
      <text>
        <r>
          <rPr>
            <b/>
            <sz val="9"/>
            <color indexed="81"/>
            <rFont val="Tahoma"/>
            <family val="2"/>
          </rPr>
          <t>Author:</t>
        </r>
        <r>
          <rPr>
            <sz val="9"/>
            <color indexed="81"/>
            <rFont val="Tahoma"/>
            <family val="2"/>
          </rPr>
          <t xml:space="preserve">
AR pg.6</t>
        </r>
      </text>
    </comment>
    <comment ref="J121" authorId="0" shapeId="0" xr:uid="{F1FC2846-58AD-4417-82CE-2C4F40B88F68}">
      <text>
        <r>
          <rPr>
            <b/>
            <sz val="9"/>
            <color indexed="81"/>
            <rFont val="Tahoma"/>
            <family val="2"/>
          </rPr>
          <t>Author:</t>
        </r>
        <r>
          <rPr>
            <sz val="9"/>
            <color indexed="81"/>
            <rFont val="Tahoma"/>
            <family val="2"/>
          </rPr>
          <t xml:space="preserve">
AR pg.151</t>
        </r>
      </text>
    </comment>
    <comment ref="O121" authorId="0" shapeId="0" xr:uid="{F07D5ADC-409E-4B67-93B2-B49D178FDCE9}">
      <text>
        <r>
          <rPr>
            <b/>
            <sz val="9"/>
            <color indexed="81"/>
            <rFont val="Tahoma"/>
            <family val="2"/>
          </rPr>
          <t>Author:</t>
        </r>
        <r>
          <rPr>
            <sz val="9"/>
            <color indexed="81"/>
            <rFont val="Tahoma"/>
            <family val="2"/>
          </rPr>
          <t xml:space="preserve">
SR, p13</t>
        </r>
      </text>
    </comment>
    <comment ref="P121" authorId="0" shapeId="0" xr:uid="{64A5B98E-1367-4CE1-BC5A-9F4129904979}">
      <text>
        <r>
          <rPr>
            <b/>
            <sz val="9"/>
            <color indexed="81"/>
            <rFont val="Tahoma"/>
            <family val="2"/>
          </rPr>
          <t>Author:</t>
        </r>
        <r>
          <rPr>
            <sz val="9"/>
            <color indexed="81"/>
            <rFont val="Tahoma"/>
            <family val="2"/>
          </rPr>
          <t xml:space="preserve">
AR, p50</t>
        </r>
      </text>
    </comment>
    <comment ref="Q121" authorId="0" shapeId="0" xr:uid="{2D2BB563-F187-4956-8944-FF968604B0C1}">
      <text>
        <r>
          <rPr>
            <b/>
            <sz val="9"/>
            <color indexed="81"/>
            <rFont val="Tahoma"/>
            <family val="2"/>
          </rPr>
          <t>Author:</t>
        </r>
        <r>
          <rPr>
            <sz val="9"/>
            <color indexed="81"/>
            <rFont val="Tahoma"/>
            <family val="2"/>
          </rPr>
          <t xml:space="preserve">
SR, p32, 33, 36 - 39, 51 - 53</t>
        </r>
      </text>
    </comment>
    <comment ref="R121" authorId="0" shapeId="0" xr:uid="{3115ACB1-6672-4407-996E-EFB09B1C60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P.29-30</t>
        </r>
      </text>
    </comment>
    <comment ref="T121" authorId="0" shapeId="0" xr:uid="{3B0C34FB-DE10-48B8-BA28-FE893B816505}">
      <text>
        <r>
          <rPr>
            <b/>
            <sz val="9"/>
            <color indexed="81"/>
            <rFont val="Tahoma"/>
            <family val="2"/>
          </rPr>
          <t>Author:</t>
        </r>
        <r>
          <rPr>
            <sz val="9"/>
            <color indexed="81"/>
            <rFont val="Tahoma"/>
            <family val="2"/>
          </rPr>
          <t xml:space="preserve">
AR pg.31</t>
        </r>
      </text>
    </comment>
    <comment ref="U121" authorId="0" shapeId="0" xr:uid="{53B402BC-A010-4DB8-9757-433956639F52}">
      <text>
        <r>
          <rPr>
            <sz val="9"/>
            <color indexed="81"/>
            <rFont val="Tahoma"/>
            <family val="2"/>
          </rPr>
          <t>SR pg 24-29</t>
        </r>
      </text>
    </comment>
    <comment ref="V121" authorId="0" shapeId="0" xr:uid="{A77ADF9C-9781-4E2E-B6DE-FA8468EDD929}">
      <text>
        <r>
          <rPr>
            <b/>
            <sz val="9"/>
            <color indexed="81"/>
            <rFont val="Tahoma"/>
            <family val="2"/>
          </rPr>
          <t>Author:</t>
        </r>
        <r>
          <rPr>
            <sz val="9"/>
            <color indexed="81"/>
            <rFont val="Tahoma"/>
            <family val="2"/>
          </rPr>
          <t xml:space="preserve">
SR pg 22-23</t>
        </r>
      </text>
    </comment>
    <comment ref="AA121" authorId="0" shapeId="0" xr:uid="{2CF9FD64-B3FF-46D0-9EFA-FA82113F511E}">
      <text>
        <r>
          <rPr>
            <b/>
            <sz val="9"/>
            <color indexed="81"/>
            <rFont val="Tahoma"/>
            <family val="2"/>
          </rPr>
          <t>Author:</t>
        </r>
        <r>
          <rPr>
            <sz val="9"/>
            <color indexed="81"/>
            <rFont val="Tahoma"/>
            <family val="2"/>
          </rPr>
          <t xml:space="preserve">
SR pg 26-30
</t>
        </r>
      </text>
    </comment>
    <comment ref="AB121" authorId="0" shapeId="0" xr:uid="{540163B6-4CDB-4376-A598-0BBADB06B6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P.48-49</t>
        </r>
      </text>
    </comment>
    <comment ref="AC121" authorId="0" shapeId="0" xr:uid="{707511D6-3721-495C-886D-547453B810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
Regarding Covid-19;
SR, p.12;
Data privacy</t>
        </r>
      </text>
    </comment>
    <comment ref="AE121" authorId="0" shapeId="0" xr:uid="{893AE6C5-E996-4063-A554-B7AC9C03625E}">
      <text>
        <r>
          <rPr>
            <b/>
            <sz val="9"/>
            <color indexed="81"/>
            <rFont val="Tahoma"/>
            <family val="2"/>
          </rPr>
          <t>Author:</t>
        </r>
        <r>
          <rPr>
            <sz val="9"/>
            <color indexed="81"/>
            <rFont val="Tahoma"/>
            <family val="2"/>
          </rPr>
          <t xml:space="preserve">
AR pg.67</t>
        </r>
      </text>
    </comment>
    <comment ref="AG121" authorId="0" shapeId="0" xr:uid="{CE2294C6-7F9E-456B-8CC5-4A1B7E4AA783}">
      <text>
        <r>
          <rPr>
            <b/>
            <sz val="9"/>
            <color indexed="81"/>
            <rFont val="Tahoma"/>
            <family val="2"/>
          </rPr>
          <t>Author:</t>
        </r>
        <r>
          <rPr>
            <sz val="9"/>
            <color indexed="81"/>
            <rFont val="Tahoma"/>
            <family val="2"/>
          </rPr>
          <t xml:space="preserve">
SR pg.4</t>
        </r>
      </text>
    </comment>
    <comment ref="AH121" authorId="0" shapeId="0" xr:uid="{87F7C92A-1251-4EBE-985E-FB02C72C9CC3}">
      <text>
        <r>
          <rPr>
            <b/>
            <sz val="9"/>
            <color indexed="81"/>
            <rFont val="Tahoma"/>
            <family val="2"/>
          </rPr>
          <t>Author:</t>
        </r>
        <r>
          <rPr>
            <sz val="9"/>
            <color indexed="81"/>
            <rFont val="Tahoma"/>
            <family val="2"/>
          </rPr>
          <t xml:space="preserve">
SR pg.14</t>
        </r>
      </text>
    </comment>
    <comment ref="AI121" authorId="0" shapeId="0" xr:uid="{881BE21C-8BAD-4CCB-A869-87DDB3C68C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56 "We are committed to maintaining the trust our consumers
have in our safe, high-quality products. Formal
management processes ensure that we adhere to high
standards of production. To stay updated on the latest food
safety standards, our Quality Control teams responsible
for product quality assurance undergo regular training on
hygiene, safety, and Halal risk and control. Our production
sites and suppliers are also audited annually on hygiene,
sanitation, and housekeeping."</t>
        </r>
      </text>
    </comment>
    <comment ref="AJ121" authorId="0" shapeId="0" xr:uid="{E471E87D-52B9-41A7-9457-41E80EB1D0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P.28-29</t>
        </r>
      </text>
    </comment>
    <comment ref="AK121" authorId="0" shapeId="0" xr:uid="{7C6DCB99-E64D-4EF9-84BB-D0CFC6B8019B}">
      <text>
        <r>
          <rPr>
            <b/>
            <sz val="9"/>
            <color indexed="81"/>
            <rFont val="Tahoma"/>
            <family val="2"/>
          </rPr>
          <t>Author:</t>
        </r>
        <r>
          <rPr>
            <sz val="9"/>
            <color indexed="81"/>
            <rFont val="Tahoma"/>
            <family val="2"/>
          </rPr>
          <t xml:space="preserve">
SR, p84 - 85</t>
        </r>
      </text>
    </comment>
    <comment ref="AL121" authorId="0" shapeId="0" xr:uid="{772A0082-04C2-4CF6-A687-6F3E43BB6DE9}">
      <text>
        <r>
          <rPr>
            <b/>
            <sz val="9"/>
            <color indexed="81"/>
            <rFont val="Tahoma"/>
            <family val="2"/>
          </rPr>
          <t>Author:</t>
        </r>
        <r>
          <rPr>
            <sz val="9"/>
            <color indexed="81"/>
            <rFont val="Tahoma"/>
            <family val="2"/>
          </rPr>
          <t xml:space="preserve">
ar 23 -34</t>
        </r>
      </text>
    </comment>
    <comment ref="AM121" authorId="0" shapeId="0" xr:uid="{3A0E0238-4D99-47FE-8EF4-2478539702A4}">
      <text>
        <r>
          <rPr>
            <b/>
            <sz val="9"/>
            <color indexed="81"/>
            <rFont val="Tahoma"/>
            <family val="2"/>
          </rPr>
          <t>Author:</t>
        </r>
        <r>
          <rPr>
            <sz val="9"/>
            <color indexed="81"/>
            <rFont val="Tahoma"/>
            <family val="2"/>
          </rPr>
          <t xml:space="preserve">
SR pg.19</t>
        </r>
      </text>
    </comment>
    <comment ref="AN121" authorId="0" shapeId="0" xr:uid="{B4025334-0B41-4AC3-883D-9B0C9F0387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P.160</t>
        </r>
      </text>
    </comment>
    <comment ref="AP121" authorId="0" shapeId="0" xr:uid="{10D95A29-F5F9-45C3-8CEA-D1D07DA5A8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AR121" authorId="0" shapeId="0" xr:uid="{B54C8C2E-0D2E-435B-BA49-160F0FCCFEEA}">
      <text>
        <r>
          <rPr>
            <b/>
            <sz val="9"/>
            <color indexed="81"/>
            <rFont val="Tahoma"/>
            <family val="2"/>
          </rPr>
          <t>Author:</t>
        </r>
        <r>
          <rPr>
            <sz val="9"/>
            <color indexed="81"/>
            <rFont val="Tahoma"/>
            <family val="2"/>
          </rPr>
          <t xml:space="preserve">
AR,42</t>
        </r>
      </text>
    </comment>
    <comment ref="AS121" authorId="0" shapeId="0" xr:uid="{6D0DDA0C-05C7-4BF0-8663-31583FF751B6}">
      <text>
        <r>
          <rPr>
            <b/>
            <sz val="9"/>
            <color indexed="81"/>
            <rFont val="Tahoma"/>
            <family val="2"/>
          </rPr>
          <t>Author:</t>
        </r>
        <r>
          <rPr>
            <sz val="9"/>
            <color indexed="81"/>
            <rFont val="Tahoma"/>
            <family val="2"/>
          </rPr>
          <t xml:space="preserve">
SR, pg 15</t>
        </r>
      </text>
    </comment>
    <comment ref="AT121" authorId="0" shapeId="0" xr:uid="{6F71C18B-F55E-4016-9260-F3C0F9CCBD10}">
      <text>
        <r>
          <rPr>
            <b/>
            <sz val="9"/>
            <color indexed="81"/>
            <rFont val="Tahoma"/>
            <family val="2"/>
          </rPr>
          <t>Author:</t>
        </r>
        <r>
          <rPr>
            <sz val="9"/>
            <color indexed="81"/>
            <rFont val="Tahoma"/>
            <family val="2"/>
          </rPr>
          <t xml:space="preserve">
AR, pg 18 - 19</t>
        </r>
      </text>
    </comment>
    <comment ref="AV121" authorId="0" shapeId="0" xr:uid="{11D4E2CF-4079-4B5D-9652-4A14E275A759}">
      <text>
        <r>
          <rPr>
            <b/>
            <sz val="9"/>
            <color indexed="81"/>
            <rFont val="Tahoma"/>
            <family val="2"/>
          </rPr>
          <t>Author:</t>
        </r>
        <r>
          <rPr>
            <sz val="9"/>
            <color indexed="81"/>
            <rFont val="Tahoma"/>
            <family val="2"/>
          </rPr>
          <t xml:space="preserve">
SR,7</t>
        </r>
      </text>
    </comment>
    <comment ref="AW121" authorId="0" shapeId="0" xr:uid="{E7502C0A-3E0C-4317-971C-9ED024541D57}">
      <text>
        <r>
          <rPr>
            <b/>
            <sz val="9"/>
            <color indexed="81"/>
            <rFont val="Tahoma"/>
            <family val="2"/>
          </rPr>
          <t>Author:</t>
        </r>
        <r>
          <rPr>
            <sz val="9"/>
            <color indexed="81"/>
            <rFont val="Tahoma"/>
            <family val="2"/>
          </rPr>
          <t xml:space="preserve">
AR,17</t>
        </r>
      </text>
    </comment>
    <comment ref="AX121" authorId="0" shapeId="0" xr:uid="{09F37A97-E007-4A1E-8F92-35AD14F93A13}">
      <text>
        <r>
          <rPr>
            <b/>
            <sz val="9"/>
            <color indexed="81"/>
            <rFont val="Tahoma"/>
            <family val="2"/>
          </rPr>
          <t>Author:</t>
        </r>
        <r>
          <rPr>
            <sz val="9"/>
            <color indexed="81"/>
            <rFont val="Tahoma"/>
            <family val="2"/>
          </rPr>
          <t xml:space="preserve">
SR,14</t>
        </r>
      </text>
    </comment>
    <comment ref="AZ121" authorId="0" shapeId="0" xr:uid="{919ABBBF-1BD0-4DA6-9FC1-F502FEE47A6C}">
      <text>
        <r>
          <rPr>
            <b/>
            <sz val="9"/>
            <color indexed="81"/>
            <rFont val="Tahoma"/>
            <family val="2"/>
          </rPr>
          <t>Author:</t>
        </r>
        <r>
          <rPr>
            <sz val="9"/>
            <color indexed="81"/>
            <rFont val="Tahoma"/>
            <family val="2"/>
          </rPr>
          <t xml:space="preserve">
AR, p. 18</t>
        </r>
      </text>
    </comment>
    <comment ref="BA121" authorId="0" shapeId="0" xr:uid="{4665E80F-A0EF-4AB8-B503-330BD4425CA2}">
      <text>
        <r>
          <rPr>
            <b/>
            <sz val="9"/>
            <color indexed="81"/>
            <rFont val="Tahoma"/>
            <family val="2"/>
          </rPr>
          <t>Author:</t>
        </r>
        <r>
          <rPr>
            <sz val="9"/>
            <color indexed="81"/>
            <rFont val="Tahoma"/>
            <family val="2"/>
          </rPr>
          <t xml:space="preserve">
AR, p77, 82, 83</t>
        </r>
      </text>
    </comment>
    <comment ref="BC121" authorId="0" shapeId="0" xr:uid="{91708652-5C7C-4C3A-B390-3ABAF6BCDB1D}">
      <text>
        <r>
          <rPr>
            <b/>
            <sz val="9"/>
            <color indexed="81"/>
            <rFont val="Tahoma"/>
            <family val="2"/>
          </rPr>
          <t>Author:</t>
        </r>
        <r>
          <rPr>
            <sz val="9"/>
            <color indexed="81"/>
            <rFont val="Tahoma"/>
            <family val="2"/>
          </rPr>
          <t xml:space="preserve">
SR, p. 18</t>
        </r>
      </text>
    </comment>
    <comment ref="BD121" authorId="0" shapeId="0" xr:uid="{C7270A5D-1ACF-4AC7-97A9-B8724D75E57F}">
      <text>
        <r>
          <rPr>
            <b/>
            <sz val="9"/>
            <color indexed="81"/>
            <rFont val="Tahoma"/>
            <family val="2"/>
          </rPr>
          <t>Author:</t>
        </r>
        <r>
          <rPr>
            <sz val="9"/>
            <color indexed="81"/>
            <rFont val="Tahoma"/>
            <family val="2"/>
          </rPr>
          <t xml:space="preserve">
AR, p. 139</t>
        </r>
      </text>
    </comment>
    <comment ref="BE121" authorId="0" shapeId="0" xr:uid="{9E88782A-60BF-47D9-A4CF-CB0406BD48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12 "We review the safety aspects of our clients’ property and project construction designs comprehensively, including but not limited to the materials used and structural design of the building. We conduct thorough reviews of the construction drawings and specifications before commencement of construction and regularly collaborate with the design unit to identify potential safety hazards in the construction process to rectify safety risks in the construction design."</t>
        </r>
      </text>
    </comment>
    <comment ref="BG121" authorId="0" shapeId="0" xr:uid="{287F20FD-2C52-45F1-89D2-93CC3B4A8328}">
      <text>
        <r>
          <rPr>
            <b/>
            <sz val="9"/>
            <color indexed="81"/>
            <rFont val="Tahoma"/>
            <family val="2"/>
          </rPr>
          <t>Author:</t>
        </r>
        <r>
          <rPr>
            <sz val="9"/>
            <color indexed="81"/>
            <rFont val="Tahoma"/>
            <family val="2"/>
          </rPr>
          <t xml:space="preserve">
AR p. 29, Trendlines actively supports and is committed to sustainability
in the healthcare/medical and agrifood sectors through our
investment in and support of innovation-based companies in
these areas. </t>
        </r>
      </text>
    </comment>
    <comment ref="BH121" authorId="3" shapeId="0" xr:uid="{10FDAC23-4C32-4A28-8B4A-4F4FA6703BB7}">
      <text>
        <r>
          <rPr>
            <b/>
            <sz val="9"/>
            <color indexed="81"/>
            <rFont val="Tahoma"/>
            <family val="2"/>
          </rPr>
          <t>Jun Hui:</t>
        </r>
        <r>
          <rPr>
            <sz val="9"/>
            <color indexed="81"/>
            <rFont val="Tahoma"/>
            <family val="2"/>
          </rPr>
          <t xml:space="preserve">
AR,17</t>
        </r>
      </text>
    </comment>
    <comment ref="BK121" authorId="0" shapeId="0" xr:uid="{F5E8331A-450D-42F4-A6BB-1F56C5A0756C}">
      <text>
        <r>
          <rPr>
            <b/>
            <sz val="9"/>
            <color indexed="81"/>
            <rFont val="Tahoma"/>
            <family val="2"/>
          </rPr>
          <t>Author:</t>
        </r>
        <r>
          <rPr>
            <sz val="9"/>
            <color indexed="81"/>
            <rFont val="Tahoma"/>
            <family val="2"/>
          </rPr>
          <t xml:space="preserve">
AR, p. 63</t>
        </r>
      </text>
    </comment>
    <comment ref="BL121" authorId="0" shapeId="0" xr:uid="{FEF617A3-FD28-41F2-9133-AA263948FE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5
AR pg 18-19</t>
        </r>
      </text>
    </comment>
    <comment ref="BN121" authorId="5" shapeId="0" xr:uid="{473B4DA5-853B-47C7-8E1D-C0566450F59E}">
      <text>
        <r>
          <rPr>
            <b/>
            <sz val="9"/>
            <color indexed="81"/>
            <rFont val="Tahoma"/>
            <family val="2"/>
          </rPr>
          <t>Jun Kiat Lee:</t>
        </r>
        <r>
          <rPr>
            <sz val="9"/>
            <color indexed="81"/>
            <rFont val="Tahoma"/>
            <family val="2"/>
          </rPr>
          <t xml:space="preserve">
SR 20</t>
        </r>
      </text>
    </comment>
    <comment ref="BP121" authorId="0" shapeId="0" xr:uid="{332C6799-94D0-49C1-8414-A619C8B03DBB}">
      <text>
        <r>
          <rPr>
            <b/>
            <sz val="9"/>
            <color indexed="81"/>
            <rFont val="Tahoma"/>
            <family val="2"/>
          </rPr>
          <t>Author:</t>
        </r>
        <r>
          <rPr>
            <sz val="9"/>
            <color indexed="81"/>
            <rFont val="Tahoma"/>
            <family val="2"/>
          </rPr>
          <t xml:space="preserve">
AR, p66</t>
        </r>
      </text>
    </comment>
    <comment ref="BQ121" authorId="0" shapeId="0" xr:uid="{0086E01D-512A-47D6-B65B-B6F24D1804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p18</t>
        </r>
      </text>
    </comment>
    <comment ref="BT121" authorId="0" shapeId="0" xr:uid="{2DF19A5E-1010-4F45-BF7A-23A9D0DA5154}">
      <text>
        <r>
          <rPr>
            <b/>
            <sz val="9"/>
            <color indexed="81"/>
            <rFont val="Tahoma"/>
            <family val="2"/>
          </rPr>
          <t>Author:</t>
        </r>
        <r>
          <rPr>
            <sz val="9"/>
            <color indexed="81"/>
            <rFont val="Tahoma"/>
            <family val="2"/>
          </rPr>
          <t xml:space="preserve">
AR, p41</t>
        </r>
      </text>
    </comment>
    <comment ref="BV121" authorId="0" shapeId="0" xr:uid="{7E1E2A47-16E2-491F-9E97-93315CB1FDD5}">
      <text>
        <r>
          <rPr>
            <b/>
            <sz val="9"/>
            <color indexed="81"/>
            <rFont val="Tahoma"/>
            <family val="2"/>
          </rPr>
          <t xml:space="preserve">Author:
NA for this company
</t>
        </r>
      </text>
    </comment>
    <comment ref="BX121" authorId="0" shapeId="0" xr:uid="{F64B1058-DE78-4532-8BE0-C94FBB71B3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p.19;</t>
        </r>
      </text>
    </comment>
    <comment ref="BY121" authorId="0" shapeId="0" xr:uid="{F7615679-FA7C-44A5-934D-503891BD73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P.10</t>
        </r>
      </text>
    </comment>
    <comment ref="BZ121" authorId="0" shapeId="0" xr:uid="{84A58D24-CA14-4054-BD9C-BF29A693947C}">
      <text>
        <r>
          <rPr>
            <b/>
            <sz val="9"/>
            <color indexed="81"/>
            <rFont val="Tahoma"/>
            <family val="2"/>
          </rPr>
          <t>Author:</t>
        </r>
        <r>
          <rPr>
            <sz val="9"/>
            <color indexed="81"/>
            <rFont val="Tahoma"/>
            <family val="2"/>
          </rPr>
          <t xml:space="preserve">
AR pg 24</t>
        </r>
      </text>
    </comment>
    <comment ref="CA121" authorId="0" shapeId="0" xr:uid="{A7AB7D9A-4C22-4534-B5A6-9A2A9E3B7112}">
      <text>
        <r>
          <rPr>
            <b/>
            <sz val="9"/>
            <color indexed="81"/>
            <rFont val="Tahoma"/>
            <family val="2"/>
          </rPr>
          <t>Author:</t>
        </r>
        <r>
          <rPr>
            <sz val="9"/>
            <color indexed="81"/>
            <rFont val="Tahoma"/>
            <family val="2"/>
          </rPr>
          <t xml:space="preserve">
AR pg 46/58-59</t>
        </r>
      </text>
    </comment>
    <comment ref="CB121" authorId="0" shapeId="0" xr:uid="{7E8B7E1B-F9E2-4B51-A833-EE36C7773FED}">
      <text>
        <r>
          <rPr>
            <b/>
            <sz val="9"/>
            <color indexed="81"/>
            <rFont val="Tahoma"/>
            <family val="2"/>
          </rPr>
          <t>Author:</t>
        </r>
        <r>
          <rPr>
            <sz val="9"/>
            <color indexed="81"/>
            <rFont val="Tahoma"/>
            <family val="2"/>
          </rPr>
          <t xml:space="preserve">
AR pg.161</t>
        </r>
      </text>
    </comment>
    <comment ref="CC121" authorId="0" shapeId="0" xr:uid="{855FAB62-7B7A-4F3D-BD26-0CDF5C89D511}">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SR P.13, 35 </t>
        </r>
      </text>
    </comment>
    <comment ref="CD121" authorId="0" shapeId="0" xr:uid="{47A09C5A-4AD3-4EA8-8FDC-8C46262DAA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P.37</t>
        </r>
      </text>
    </comment>
    <comment ref="CE121" authorId="0" shapeId="0" xr:uid="{DCBA004C-AF55-431D-9AED-4EBEA3DC91A2}">
      <text>
        <r>
          <rPr>
            <b/>
            <sz val="9"/>
            <color indexed="81"/>
            <rFont val="Tahoma"/>
            <family val="2"/>
          </rPr>
          <t>Author:</t>
        </r>
        <r>
          <rPr>
            <sz val="9"/>
            <color indexed="81"/>
            <rFont val="Tahoma"/>
            <family val="2"/>
          </rPr>
          <t xml:space="preserve">
AR pg 69</t>
        </r>
      </text>
    </comment>
    <comment ref="CG121" authorId="0" shapeId="0" xr:uid="{807F9587-EC3C-4728-9837-31C7B8DA0136}">
      <text>
        <r>
          <rPr>
            <b/>
            <sz val="9"/>
            <color indexed="81"/>
            <rFont val="Tahoma"/>
            <family val="2"/>
          </rPr>
          <t>Author:</t>
        </r>
        <r>
          <rPr>
            <sz val="9"/>
            <color indexed="81"/>
            <rFont val="Tahoma"/>
            <family val="2"/>
          </rPr>
          <t xml:space="preserve">
AR pg 43/72</t>
        </r>
      </text>
    </comment>
    <comment ref="CH121" authorId="0" shapeId="0" xr:uid="{12521040-E1AC-48AA-B04A-85A76CB0DEF9}">
      <text>
        <r>
          <rPr>
            <b/>
            <sz val="9"/>
            <color indexed="81"/>
            <rFont val="Tahoma"/>
            <family val="2"/>
          </rPr>
          <t>Author:</t>
        </r>
        <r>
          <rPr>
            <sz val="9"/>
            <color indexed="81"/>
            <rFont val="Tahoma"/>
            <family val="2"/>
          </rPr>
          <t xml:space="preserve">
SR 24/25</t>
        </r>
      </text>
    </comment>
    <comment ref="CI121" authorId="0" shapeId="0" xr:uid="{B1525FC4-2177-46D0-80C7-61D51771B15D}">
      <text>
        <r>
          <rPr>
            <b/>
            <sz val="9"/>
            <color indexed="81"/>
            <rFont val="Tahoma"/>
            <family val="2"/>
          </rPr>
          <t>Author:</t>
        </r>
        <r>
          <rPr>
            <sz val="9"/>
            <color indexed="81"/>
            <rFont val="Tahoma"/>
            <family val="2"/>
          </rPr>
          <t xml:space="preserve">
AR pg 57-58</t>
        </r>
      </text>
    </comment>
    <comment ref="CK121" authorId="0" shapeId="0" xr:uid="{F29EDF35-F82F-4BC3-9F42-B6D79AB4B16F}">
      <text>
        <r>
          <rPr>
            <b/>
            <sz val="9"/>
            <color indexed="81"/>
            <rFont val="Tahoma"/>
            <family val="2"/>
          </rPr>
          <t>Author:</t>
        </r>
        <r>
          <rPr>
            <sz val="9"/>
            <color indexed="81"/>
            <rFont val="Tahoma"/>
            <family val="2"/>
          </rPr>
          <t xml:space="preserve">
AR,37-38</t>
        </r>
      </text>
    </comment>
    <comment ref="CL121" authorId="0" shapeId="0" xr:uid="{EBD58A1F-75F1-45A2-AC36-5AEAB8F24C71}">
      <text>
        <r>
          <rPr>
            <b/>
            <sz val="9"/>
            <color indexed="81"/>
            <rFont val="Tahoma"/>
            <family val="2"/>
          </rPr>
          <t>Author:</t>
        </r>
        <r>
          <rPr>
            <sz val="9"/>
            <color indexed="81"/>
            <rFont val="Tahoma"/>
            <family val="2"/>
          </rPr>
          <t xml:space="preserve">
ar 74</t>
        </r>
      </text>
    </comment>
    <comment ref="CN121" authorId="0" shapeId="0" xr:uid="{0A2F5CD7-EB34-40C0-A3B1-20FB11B93C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O121" authorId="0" shapeId="0" xr:uid="{4918B17E-0B52-478A-B8F5-A7E511E430BE}">
      <text>
        <r>
          <rPr>
            <b/>
            <sz val="9"/>
            <color indexed="81"/>
            <rFont val="Tahoma"/>
            <family val="2"/>
          </rPr>
          <t>Author:</t>
        </r>
        <r>
          <rPr>
            <sz val="9"/>
            <color indexed="81"/>
            <rFont val="Tahoma"/>
            <family val="2"/>
          </rPr>
          <t xml:space="preserve">
AR, p44</t>
        </r>
      </text>
    </comment>
    <comment ref="CR121" authorId="0" shapeId="0" xr:uid="{3D2A99F5-F46B-4CFA-B982-13D2BF0B6974}">
      <text>
        <r>
          <rPr>
            <b/>
            <sz val="9"/>
            <color indexed="81"/>
            <rFont val="Tahoma"/>
            <family val="2"/>
          </rPr>
          <t>Author:</t>
        </r>
        <r>
          <rPr>
            <sz val="9"/>
            <color indexed="81"/>
            <rFont val="Tahoma"/>
            <family val="2"/>
          </rPr>
          <t xml:space="preserve">
SR (pdf), p. 20</t>
        </r>
      </text>
    </comment>
    <comment ref="CS121" authorId="0" shapeId="0" xr:uid="{16A49F96-AB32-493F-8601-4C2120B39B1D}">
      <text>
        <r>
          <rPr>
            <b/>
            <sz val="9"/>
            <color indexed="81"/>
            <rFont val="Tahoma"/>
            <family val="2"/>
          </rPr>
          <t>Author:</t>
        </r>
        <r>
          <rPr>
            <sz val="9"/>
            <color indexed="81"/>
            <rFont val="Tahoma"/>
            <family val="2"/>
          </rPr>
          <t xml:space="preserve">
AR, p. 20</t>
        </r>
      </text>
    </comment>
    <comment ref="CU121" authorId="0" shapeId="0" xr:uid="{0BBB1F82-0CF6-4A09-BB5A-3AD8C623E7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83 - 85 "We take pride in our commitment to maintain high level of health and safety
standards. They are the foundations of trust that our people, customers and vendors
place in us. We therefore aim to achieve uncompromised level of health and safety
standards in our plants, products and processes."</t>
        </r>
      </text>
    </comment>
    <comment ref="CV121" authorId="0" shapeId="0" xr:uid="{2709E265-2356-4029-88D0-5891DD1456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 "In accordance with SDG 3 (Good Health and Well-being) and SDG 8 (Decent Work and Economic Growth),
operational excellence and a strong safety management framework are at the core of Mermaid’s value proposition
to its clients and the basis of its longstanding relationships. A safe and healthy workplace for all employees,
subcontractors, suppliers, partners, and other stakeholders is a continuous point of attention."</t>
        </r>
      </text>
    </comment>
    <comment ref="CX121" authorId="0" shapeId="0" xr:uid="{E56D4ECC-16BE-474C-9167-B5A19DE676F5}">
      <text>
        <r>
          <rPr>
            <b/>
            <sz val="9"/>
            <color indexed="81"/>
            <rFont val="Tahoma"/>
            <family val="2"/>
          </rPr>
          <t>Author:</t>
        </r>
        <r>
          <rPr>
            <sz val="9"/>
            <color indexed="81"/>
            <rFont val="Tahoma"/>
            <family val="2"/>
          </rPr>
          <t xml:space="preserve">
AR, pg 21 - 23</t>
        </r>
      </text>
    </comment>
    <comment ref="CY121" authorId="0" shapeId="0" xr:uid="{B27A99AD-032E-4CB4-A218-F3960222C2B3}">
      <text>
        <r>
          <rPr>
            <b/>
            <sz val="9"/>
            <color indexed="81"/>
            <rFont val="Tahoma"/>
            <family val="2"/>
          </rPr>
          <t>Author:</t>
        </r>
        <r>
          <rPr>
            <sz val="9"/>
            <color indexed="81"/>
            <rFont val="Tahoma"/>
            <family val="2"/>
          </rPr>
          <t xml:space="preserve">
AR pg 20-21</t>
        </r>
      </text>
    </comment>
    <comment ref="CZ121" authorId="0" shapeId="0" xr:uid="{F9C957FD-41E6-495B-BA31-6E3D5AEA0C9D}">
      <text>
        <r>
          <rPr>
            <b/>
            <sz val="9"/>
            <color indexed="81"/>
            <rFont val="Tahoma"/>
            <family val="2"/>
          </rPr>
          <t>Author:</t>
        </r>
        <r>
          <rPr>
            <sz val="9"/>
            <color indexed="81"/>
            <rFont val="Tahoma"/>
            <family val="2"/>
          </rPr>
          <t xml:space="preserve">
AR,56</t>
        </r>
      </text>
    </comment>
    <comment ref="DA121" authorId="0" shapeId="0" xr:uid="{FDD8A70B-3B93-4C12-B9BE-D7C37151EC53}">
      <text>
        <r>
          <rPr>
            <b/>
            <sz val="9"/>
            <color indexed="81"/>
            <rFont val="Tahoma"/>
            <family val="2"/>
          </rPr>
          <t>Author:</t>
        </r>
        <r>
          <rPr>
            <sz val="9"/>
            <color indexed="81"/>
            <rFont val="Tahoma"/>
            <family val="2"/>
          </rPr>
          <t xml:space="preserve">
minimise workers-public contact, AR,40,41</t>
        </r>
      </text>
    </comment>
    <comment ref="DB121" authorId="0" shapeId="0" xr:uid="{BB1A3F5D-913E-4802-85B9-DDB23F8390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t>
        </r>
      </text>
    </comment>
    <comment ref="DC121" authorId="0" shapeId="0" xr:uid="{56FE3196-0BBC-4468-B6FF-8380C7030148}">
      <text>
        <r>
          <rPr>
            <b/>
            <sz val="9"/>
            <color indexed="81"/>
            <rFont val="Tahoma"/>
            <family val="2"/>
          </rPr>
          <t>Author:</t>
        </r>
        <r>
          <rPr>
            <sz val="9"/>
            <color indexed="81"/>
            <rFont val="Tahoma"/>
            <family val="2"/>
          </rPr>
          <t xml:space="preserve">
AR, p. 76</t>
        </r>
      </text>
    </comment>
    <comment ref="DD121" authorId="0" shapeId="0" xr:uid="{B4F3938E-DCD1-402B-AD54-DFBF5997DD43}">
      <text>
        <r>
          <rPr>
            <b/>
            <sz val="9"/>
            <color indexed="81"/>
            <rFont val="Tahoma"/>
            <family val="2"/>
          </rPr>
          <t>Author:</t>
        </r>
        <r>
          <rPr>
            <sz val="9"/>
            <color indexed="81"/>
            <rFont val="Tahoma"/>
            <family val="2"/>
          </rPr>
          <t xml:space="preserve">
AR, p. 43</t>
        </r>
      </text>
    </comment>
    <comment ref="DE121" authorId="0" shapeId="0" xr:uid="{B874EF9A-F585-4B36-94A8-F14562D7CEFA}">
      <text>
        <r>
          <rPr>
            <b/>
            <sz val="9"/>
            <color indexed="81"/>
            <rFont val="Tahoma"/>
            <family val="2"/>
          </rPr>
          <t>Author:</t>
        </r>
        <r>
          <rPr>
            <sz val="9"/>
            <color indexed="81"/>
            <rFont val="Tahoma"/>
            <family val="2"/>
          </rPr>
          <t xml:space="preserve">
SR,13</t>
        </r>
      </text>
    </comment>
    <comment ref="DF121" authorId="0" shapeId="0" xr:uid="{04B2D00D-9740-4461-A7FF-50BBF3D9C149}">
      <text>
        <r>
          <rPr>
            <b/>
            <sz val="9"/>
            <color indexed="81"/>
            <rFont val="Tahoma"/>
            <family val="2"/>
          </rPr>
          <t>Author:</t>
        </r>
        <r>
          <rPr>
            <sz val="9"/>
            <color indexed="81"/>
            <rFont val="Tahoma"/>
            <family val="2"/>
          </rPr>
          <t xml:space="preserve">
SR pg 27-28</t>
        </r>
      </text>
    </comment>
    <comment ref="DG121" authorId="0" shapeId="0" xr:uid="{967885D5-D7AD-48B0-98DD-12B1A7B538F3}">
      <text>
        <r>
          <rPr>
            <b/>
            <sz val="9"/>
            <color indexed="81"/>
            <rFont val="Tahoma"/>
            <family val="2"/>
          </rPr>
          <t>Author:</t>
        </r>
        <r>
          <rPr>
            <sz val="9"/>
            <color indexed="81"/>
            <rFont val="Tahoma"/>
            <family val="2"/>
          </rPr>
          <t xml:space="preserve">
AR, p. 60</t>
        </r>
      </text>
    </comment>
    <comment ref="DH121" authorId="0" shapeId="0" xr:uid="{7231B48E-9DBD-44DF-8F88-F2A49E3FACAB}">
      <text>
        <r>
          <rPr>
            <b/>
            <sz val="9"/>
            <color indexed="81"/>
            <rFont val="Tahoma"/>
            <family val="2"/>
          </rPr>
          <t>Author:</t>
        </r>
        <r>
          <rPr>
            <sz val="9"/>
            <color indexed="81"/>
            <rFont val="Tahoma"/>
            <family val="2"/>
          </rPr>
          <t xml:space="preserve">
AR pg 38-39</t>
        </r>
      </text>
    </comment>
    <comment ref="DI121" authorId="0" shapeId="0" xr:uid="{9BCC2F2F-40C7-4F0E-8C26-08559B8409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DJ121" authorId="0" shapeId="0" xr:uid="{D409A846-E6CB-49B0-898B-7E587F977B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34-35</t>
        </r>
      </text>
    </comment>
    <comment ref="DK121" authorId="0" shapeId="0" xr:uid="{DE7FE77C-228C-4218-A391-760A1259C39E}">
      <text>
        <r>
          <rPr>
            <b/>
            <sz val="9"/>
            <color indexed="81"/>
            <rFont val="Tahoma"/>
            <family val="2"/>
          </rPr>
          <t>Author:</t>
        </r>
        <r>
          <rPr>
            <sz val="9"/>
            <color indexed="81"/>
            <rFont val="Tahoma"/>
            <family val="2"/>
          </rPr>
          <t xml:space="preserve">
AR pg 90-91</t>
        </r>
      </text>
    </comment>
    <comment ref="DL121" authorId="0" shapeId="0" xr:uid="{D14AC102-4D8F-4777-BB5C-42702ABA0454}">
      <text>
        <r>
          <rPr>
            <b/>
            <sz val="9"/>
            <color indexed="81"/>
            <rFont val="Tahoma"/>
            <family val="2"/>
          </rPr>
          <t>Author:</t>
        </r>
        <r>
          <rPr>
            <sz val="9"/>
            <color indexed="81"/>
            <rFont val="Tahoma"/>
            <family val="2"/>
          </rPr>
          <t xml:space="preserve">
SR pg 36-41</t>
        </r>
      </text>
    </comment>
    <comment ref="DM121" authorId="0" shapeId="0" xr:uid="{1E6B1076-A030-4EFD-8E01-96C87B15DBAB}">
      <text>
        <r>
          <rPr>
            <b/>
            <sz val="9"/>
            <color indexed="81"/>
            <rFont val="Tahoma"/>
            <family val="2"/>
          </rPr>
          <t>Author:</t>
        </r>
        <r>
          <rPr>
            <sz val="9"/>
            <color indexed="81"/>
            <rFont val="Tahoma"/>
            <family val="2"/>
          </rPr>
          <t xml:space="preserve">
AR, p. 22</t>
        </r>
      </text>
    </comment>
    <comment ref="DN121" authorId="0" shapeId="0" xr:uid="{E6DE2440-CD2C-4191-8F1D-62879C84B5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DP121" authorId="0" shapeId="0" xr:uid="{1F23C3CC-E38F-4353-8AE9-39D6BF3A60B1}">
      <text>
        <r>
          <rPr>
            <b/>
            <sz val="9"/>
            <color indexed="81"/>
            <rFont val="Tahoma"/>
            <family val="2"/>
          </rPr>
          <t>Author:</t>
        </r>
        <r>
          <rPr>
            <sz val="9"/>
            <color indexed="81"/>
            <rFont val="Tahoma"/>
            <family val="2"/>
          </rPr>
          <t xml:space="preserve">
SR, p. 8, 48</t>
        </r>
      </text>
    </comment>
    <comment ref="DR121" authorId="0" shapeId="0" xr:uid="{C496C8FC-4D10-4571-9293-EAACFD9768EE}">
      <text>
        <r>
          <rPr>
            <b/>
            <sz val="9"/>
            <color indexed="81"/>
            <rFont val="Tahoma"/>
            <family val="2"/>
          </rPr>
          <t>Author:</t>
        </r>
        <r>
          <rPr>
            <sz val="9"/>
            <color indexed="81"/>
            <rFont val="Tahoma"/>
            <family val="2"/>
          </rPr>
          <t xml:space="preserve">
SR, p.6</t>
        </r>
      </text>
    </comment>
    <comment ref="DT121" authorId="1" shapeId="0" xr:uid="{79BCECFC-1898-4090-B9A6-F87C65DBE6B1}">
      <text>
        <r>
          <rPr>
            <b/>
            <sz val="9"/>
            <color indexed="81"/>
            <rFont val="Tahoma"/>
            <family val="2"/>
          </rPr>
          <t>admin:</t>
        </r>
        <r>
          <rPr>
            <sz val="9"/>
            <color indexed="81"/>
            <rFont val="Tahoma"/>
            <family val="2"/>
          </rPr>
          <t xml:space="preserve">
SR pg 19/22</t>
        </r>
      </text>
    </comment>
    <comment ref="DV121" authorId="0" shapeId="0" xr:uid="{1DFAF4FD-E23B-408D-8D5B-3656397EE7B1}">
      <text>
        <r>
          <rPr>
            <b/>
            <sz val="9"/>
            <color indexed="81"/>
            <rFont val="Tahoma"/>
            <family val="2"/>
          </rPr>
          <t>Author:</t>
        </r>
        <r>
          <rPr>
            <sz val="9"/>
            <color indexed="81"/>
            <rFont val="Tahoma"/>
            <family val="2"/>
          </rPr>
          <t xml:space="preserve">
AR pg.23</t>
        </r>
      </text>
    </comment>
    <comment ref="DY121" authorId="0" shapeId="0" xr:uid="{EA2DBEA5-C33B-438B-9C7C-446684543AE1}">
      <text>
        <r>
          <rPr>
            <b/>
            <sz val="9"/>
            <color indexed="81"/>
            <rFont val="Tahoma"/>
            <family val="2"/>
          </rPr>
          <t>Author:</t>
        </r>
        <r>
          <rPr>
            <sz val="9"/>
            <color indexed="81"/>
            <rFont val="Tahoma"/>
            <family val="2"/>
          </rPr>
          <t xml:space="preserve">
no indication on this matter</t>
        </r>
      </text>
    </comment>
    <comment ref="DZ121" authorId="0" shapeId="0" xr:uid="{1D4BFEF8-E7A2-4CD1-9EFE-056874997D3E}">
      <text>
        <r>
          <rPr>
            <b/>
            <sz val="9"/>
            <color indexed="81"/>
            <rFont val="Tahoma"/>
            <family val="2"/>
          </rPr>
          <t>Author:</t>
        </r>
        <r>
          <rPr>
            <sz val="9"/>
            <color indexed="81"/>
            <rFont val="Tahoma"/>
            <family val="2"/>
          </rPr>
          <t xml:space="preserve">
SR pg.83</t>
        </r>
      </text>
    </comment>
    <comment ref="EA121" authorId="0" shapeId="0" xr:uid="{E8EB026E-4C9D-49C9-8513-87D18E7B3290}">
      <text>
        <r>
          <rPr>
            <b/>
            <sz val="9"/>
            <color indexed="81"/>
            <rFont val="Tahoma"/>
            <family val="2"/>
          </rPr>
          <t>Author:
SR 33/34</t>
        </r>
      </text>
    </comment>
    <comment ref="EB121" authorId="0" shapeId="0" xr:uid="{07135707-9275-4A66-97ED-F6AF149C0E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 7, 13</t>
        </r>
      </text>
    </comment>
    <comment ref="EC121" authorId="0" shapeId="0" xr:uid="{3FA067A9-E213-488E-9D16-64C9719DEB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9</t>
        </r>
      </text>
    </comment>
    <comment ref="ED121" authorId="0" shapeId="0" xr:uid="{E8DAA7A0-DE52-42B4-A011-74596EC12D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F122" authorId="0" shapeId="0" xr:uid="{D742AD91-B953-4496-A27C-21760F792B03}">
      <text>
        <r>
          <rPr>
            <b/>
            <sz val="9"/>
            <color indexed="81"/>
            <rFont val="Tahoma"/>
            <family val="2"/>
          </rPr>
          <t>Author:</t>
        </r>
        <r>
          <rPr>
            <sz val="9"/>
            <color indexed="81"/>
            <rFont val="Tahoma"/>
            <family val="2"/>
          </rPr>
          <t xml:space="preserve">
AR pg.16</t>
        </r>
      </text>
    </comment>
    <comment ref="I122" authorId="0" shapeId="0" xr:uid="{7DE2045A-94D5-41C3-85E8-4AC2331C1A71}">
      <text>
        <r>
          <rPr>
            <b/>
            <sz val="9"/>
            <color indexed="81"/>
            <rFont val="Tahoma"/>
            <family val="2"/>
          </rPr>
          <t>Author:</t>
        </r>
        <r>
          <rPr>
            <sz val="9"/>
            <color indexed="81"/>
            <rFont val="Tahoma"/>
            <family val="2"/>
          </rPr>
          <t xml:space="preserve">
AR pg.40</t>
        </r>
      </text>
    </comment>
    <comment ref="J122" authorId="0" shapeId="0" xr:uid="{8F5A5362-7E7C-4C03-86F8-B341AFD7A08A}">
      <text>
        <r>
          <rPr>
            <b/>
            <sz val="9"/>
            <color indexed="81"/>
            <rFont val="Tahoma"/>
            <family val="2"/>
          </rPr>
          <t>Author:</t>
        </r>
        <r>
          <rPr>
            <sz val="9"/>
            <color indexed="81"/>
            <rFont val="Tahoma"/>
            <family val="2"/>
          </rPr>
          <t xml:space="preserve">
AR pg.140</t>
        </r>
      </text>
    </comment>
    <comment ref="N122" authorId="0" shapeId="0" xr:uid="{AEB2E5F1-486E-4EDD-B0A1-A4843CAD7227}">
      <text>
        <r>
          <rPr>
            <b/>
            <sz val="9"/>
            <color indexed="81"/>
            <rFont val="Tahoma"/>
            <family val="2"/>
          </rPr>
          <t>Author:</t>
        </r>
        <r>
          <rPr>
            <sz val="9"/>
            <color indexed="81"/>
            <rFont val="Tahoma"/>
            <family val="2"/>
          </rPr>
          <t xml:space="preserve">
AR, p17</t>
        </r>
      </text>
    </comment>
    <comment ref="Q122" authorId="0" shapeId="0" xr:uid="{964DACB5-6937-4AC7-BC92-0EA42048FDFE}">
      <text>
        <r>
          <rPr>
            <b/>
            <sz val="9"/>
            <color indexed="81"/>
            <rFont val="Tahoma"/>
            <family val="2"/>
          </rPr>
          <t>Author:</t>
        </r>
        <r>
          <rPr>
            <sz val="9"/>
            <color indexed="81"/>
            <rFont val="Tahoma"/>
            <family val="2"/>
          </rPr>
          <t xml:space="preserve">
SR, p35, 37 - 39, 50</t>
        </r>
      </text>
    </comment>
    <comment ref="R122" authorId="0" shapeId="0" xr:uid="{CFD4A8A0-EB3E-4303-808A-469A08F237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T122" authorId="0" shapeId="0" xr:uid="{0A8DC6F4-2EBB-40AE-9A6F-4167C83882EF}">
      <text>
        <r>
          <rPr>
            <b/>
            <sz val="9"/>
            <color indexed="81"/>
            <rFont val="Tahoma"/>
            <family val="2"/>
          </rPr>
          <t>Author:</t>
        </r>
        <r>
          <rPr>
            <sz val="9"/>
            <color indexed="81"/>
            <rFont val="Tahoma"/>
            <family val="2"/>
          </rPr>
          <t xml:space="preserve">
AR pg.24</t>
        </r>
      </text>
    </comment>
    <comment ref="U122" authorId="0" shapeId="0" xr:uid="{EBB59BDA-A1B4-4BE9-BEDD-C38672EEA336}">
      <text>
        <r>
          <rPr>
            <b/>
            <sz val="9"/>
            <color indexed="81"/>
            <rFont val="Tahoma"/>
            <family val="2"/>
          </rPr>
          <t>Author:</t>
        </r>
        <r>
          <rPr>
            <sz val="9"/>
            <color indexed="81"/>
            <rFont val="Tahoma"/>
            <family val="2"/>
          </rPr>
          <t xml:space="preserve">
SR pg 35-39</t>
        </r>
      </text>
    </comment>
    <comment ref="V122" authorId="0" shapeId="0" xr:uid="{4AEC73FF-B645-490A-B8C7-108196D7E6D3}">
      <text>
        <r>
          <rPr>
            <b/>
            <sz val="9"/>
            <color indexed="81"/>
            <rFont val="Tahoma"/>
            <family val="2"/>
          </rPr>
          <t>Author:</t>
        </r>
        <r>
          <rPr>
            <sz val="9"/>
            <color indexed="81"/>
            <rFont val="Tahoma"/>
            <family val="2"/>
          </rPr>
          <t xml:space="preserve">
SR pg 37-39</t>
        </r>
      </text>
    </comment>
    <comment ref="AA122" authorId="0" shapeId="0" xr:uid="{1E8C748F-4CF5-47FA-BE9B-569FE935DD62}">
      <text>
        <r>
          <rPr>
            <b/>
            <sz val="9"/>
            <color indexed="81"/>
            <rFont val="Tahoma"/>
            <family val="2"/>
          </rPr>
          <t>Author:</t>
        </r>
        <r>
          <rPr>
            <sz val="9"/>
            <color indexed="81"/>
            <rFont val="Tahoma"/>
            <family val="2"/>
          </rPr>
          <t xml:space="preserve">
SR pg 8</t>
        </r>
      </text>
    </comment>
    <comment ref="AB122" authorId="0" shapeId="0" xr:uid="{E5EA1DEF-D5EE-499B-B095-53B9AB41C6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P.47</t>
        </r>
      </text>
    </comment>
    <comment ref="AD122" authorId="0" shapeId="0" xr:uid="{522F3474-B42E-4D4E-95E1-45D751F518AB}">
      <text>
        <r>
          <rPr>
            <b/>
            <sz val="9"/>
            <color indexed="81"/>
            <rFont val="Tahoma"/>
            <family val="2"/>
          </rPr>
          <t>Author:</t>
        </r>
        <r>
          <rPr>
            <sz val="9"/>
            <color indexed="81"/>
            <rFont val="Tahoma"/>
            <family val="2"/>
          </rPr>
          <t xml:space="preserve">
AR p. 51, SUSTAINABLE SOURCING</t>
        </r>
      </text>
    </comment>
    <comment ref="AE122" authorId="0" shapeId="0" xr:uid="{9396993B-27EA-4C76-AC22-6AD57781CE3E}">
      <text>
        <r>
          <rPr>
            <b/>
            <sz val="9"/>
            <color indexed="81"/>
            <rFont val="Tahoma"/>
            <family val="2"/>
          </rPr>
          <t>Author:</t>
        </r>
        <r>
          <rPr>
            <sz val="9"/>
            <color indexed="81"/>
            <rFont val="Tahoma"/>
            <family val="2"/>
          </rPr>
          <t xml:space="preserve">
AR pg.70</t>
        </r>
      </text>
    </comment>
    <comment ref="AF122" authorId="0" shapeId="0" xr:uid="{CB216AD5-A33E-43DF-BF0C-BA5FCF4F152E}">
      <text>
        <r>
          <rPr>
            <b/>
            <sz val="9"/>
            <color indexed="81"/>
            <rFont val="Tahoma"/>
            <family val="2"/>
          </rPr>
          <t>Author:</t>
        </r>
        <r>
          <rPr>
            <sz val="9"/>
            <color indexed="81"/>
            <rFont val="Tahoma"/>
            <family val="2"/>
          </rPr>
          <t xml:space="preserve">
Sr 12</t>
        </r>
      </text>
    </comment>
    <comment ref="AG122" authorId="0" shapeId="0" xr:uid="{8176E25A-A647-4208-8AAB-A010F79F947B}">
      <text>
        <r>
          <rPr>
            <b/>
            <sz val="9"/>
            <color indexed="81"/>
            <rFont val="Tahoma"/>
            <family val="2"/>
          </rPr>
          <t>Author:</t>
        </r>
        <r>
          <rPr>
            <sz val="9"/>
            <color indexed="81"/>
            <rFont val="Tahoma"/>
            <family val="2"/>
          </rPr>
          <t xml:space="preserve">
SR pg.5</t>
        </r>
      </text>
    </comment>
    <comment ref="AH122" authorId="0" shapeId="0" xr:uid="{00477EC1-0FA4-4986-B4EF-B522BB39A54C}">
      <text>
        <r>
          <rPr>
            <b/>
            <sz val="9"/>
            <color indexed="81"/>
            <rFont val="Tahoma"/>
            <family val="2"/>
          </rPr>
          <t>Author:</t>
        </r>
        <r>
          <rPr>
            <sz val="9"/>
            <color indexed="81"/>
            <rFont val="Tahoma"/>
            <family val="2"/>
          </rPr>
          <t xml:space="preserve">
SR pg.8</t>
        </r>
      </text>
    </comment>
    <comment ref="AI122" authorId="0" shapeId="0" xr:uid="{5AD0DFD0-B1B9-47C9-A4AC-F3513806FF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41 "For our third-party suppliers, we track their names, parent
company, ownership structure, scale of operations, and
location coordinates.
All IndoAgri mills and third-party CPO suppliers must
formally accept our Sustainable Agriculture Policy. We
assess risk levels of all our own mills on an annual basis as
part of our risk management and audit process"</t>
        </r>
      </text>
    </comment>
    <comment ref="AJ122" authorId="0" shapeId="0" xr:uid="{0F22997A-D381-4584-9546-4DC6CAB2F9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AK122" authorId="0" shapeId="0" xr:uid="{5C3128C3-6491-4D5A-A5B4-6C2D31E783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not yet published</t>
        </r>
      </text>
    </comment>
    <comment ref="AP122" authorId="0" shapeId="0" xr:uid="{403DB163-109B-42A8-A954-23F941FF4C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AQ122" authorId="0" shapeId="0" xr:uid="{E4D02400-742E-4D6C-BBA5-5E9A0DB4A436}">
      <text>
        <r>
          <rPr>
            <b/>
            <sz val="9"/>
            <color indexed="81"/>
            <rFont val="Tahoma"/>
            <family val="2"/>
          </rPr>
          <t>Author:</t>
        </r>
        <r>
          <rPr>
            <sz val="9"/>
            <color indexed="81"/>
            <rFont val="Tahoma"/>
            <family val="2"/>
          </rPr>
          <t xml:space="preserve">
AR, p. 8</t>
        </r>
      </text>
    </comment>
    <comment ref="AR122" authorId="0" shapeId="0" xr:uid="{D5997924-E2CA-449C-B372-E65C8D7F5EF6}">
      <text>
        <r>
          <rPr>
            <b/>
            <sz val="9"/>
            <color indexed="81"/>
            <rFont val="Tahoma"/>
            <family val="2"/>
          </rPr>
          <t>Author:</t>
        </r>
        <r>
          <rPr>
            <sz val="9"/>
            <color indexed="81"/>
            <rFont val="Tahoma"/>
            <family val="2"/>
          </rPr>
          <t xml:space="preserve">
AR,39-42</t>
        </r>
      </text>
    </comment>
    <comment ref="AS122" authorId="0" shapeId="0" xr:uid="{4F1DF6C7-23FF-4387-B9DC-547E0719E7FC}">
      <text>
        <r>
          <rPr>
            <b/>
            <sz val="9"/>
            <color indexed="81"/>
            <rFont val="Tahoma"/>
            <family val="2"/>
          </rPr>
          <t>Author:</t>
        </r>
        <r>
          <rPr>
            <sz val="9"/>
            <color indexed="81"/>
            <rFont val="Tahoma"/>
            <family val="2"/>
          </rPr>
          <t xml:space="preserve">
SR, pg 3 &amp; 26</t>
        </r>
      </text>
    </comment>
    <comment ref="AV122" authorId="0" shapeId="0" xr:uid="{C689466D-EB97-4B74-9458-483A518DC048}">
      <text>
        <r>
          <rPr>
            <b/>
            <sz val="9"/>
            <color indexed="81"/>
            <rFont val="Tahoma"/>
            <family val="2"/>
          </rPr>
          <t>Author:</t>
        </r>
        <r>
          <rPr>
            <sz val="9"/>
            <color indexed="81"/>
            <rFont val="Tahoma"/>
            <family val="2"/>
          </rPr>
          <t xml:space="preserve">
no mention in SR</t>
        </r>
      </text>
    </comment>
    <comment ref="AW122" authorId="0" shapeId="0" xr:uid="{5C9F5A69-AE3A-428D-85F8-178E5138456C}">
      <text>
        <r>
          <rPr>
            <b/>
            <sz val="9"/>
            <color indexed="81"/>
            <rFont val="Tahoma"/>
            <family val="2"/>
          </rPr>
          <t>Author:</t>
        </r>
        <r>
          <rPr>
            <sz val="9"/>
            <color indexed="81"/>
            <rFont val="Tahoma"/>
            <family val="2"/>
          </rPr>
          <t xml:space="preserve">
AR,17</t>
        </r>
      </text>
    </comment>
    <comment ref="AY122" authorId="0" shapeId="0" xr:uid="{AB89D5CB-F12F-4FF0-BCB7-78C7C5F83143}">
      <text>
        <r>
          <rPr>
            <b/>
            <sz val="9"/>
            <color indexed="81"/>
            <rFont val="Tahoma"/>
            <family val="2"/>
          </rPr>
          <t>Author:</t>
        </r>
        <r>
          <rPr>
            <sz val="9"/>
            <color indexed="81"/>
            <rFont val="Tahoma"/>
            <family val="2"/>
          </rPr>
          <t xml:space="preserve">
SR, p. 12 - 13</t>
        </r>
      </text>
    </comment>
    <comment ref="BC122" authorId="0" shapeId="0" xr:uid="{52F6EC5E-CFE3-42FC-B0E1-A28D394F97B0}">
      <text>
        <r>
          <rPr>
            <b/>
            <sz val="9"/>
            <color indexed="81"/>
            <rFont val="Tahoma"/>
            <family val="2"/>
          </rPr>
          <t>Author:</t>
        </r>
        <r>
          <rPr>
            <sz val="9"/>
            <color indexed="81"/>
            <rFont val="Tahoma"/>
            <family val="2"/>
          </rPr>
          <t xml:space="preserve">
SR, p. 13</t>
        </r>
      </text>
    </comment>
    <comment ref="BD122" authorId="0" shapeId="0" xr:uid="{F606EE5C-642B-4DB0-9750-449715917F4A}">
      <text>
        <r>
          <rPr>
            <b/>
            <sz val="9"/>
            <color indexed="81"/>
            <rFont val="Tahoma"/>
            <family val="2"/>
          </rPr>
          <t>Author:</t>
        </r>
        <r>
          <rPr>
            <sz val="9"/>
            <color indexed="81"/>
            <rFont val="Tahoma"/>
            <family val="2"/>
          </rPr>
          <t xml:space="preserve">
AR, p. 153</t>
        </r>
      </text>
    </comment>
    <comment ref="BE122" authorId="0" shapeId="0" xr:uid="{FA3A0817-94C2-4C8D-9B5F-A1FB2A4A3C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13 "We assess all contractors based on their environmental protection and sustainable construction practices in the prevention of water, air and noise pollution. Below are some sustainable measures implemented during the construction stage:"</t>
        </r>
      </text>
    </comment>
    <comment ref="BI122" authorId="0" shapeId="0" xr:uid="{2945FEC2-F9DC-462F-AAA4-5E1252DE17D4}">
      <text>
        <r>
          <rPr>
            <b/>
            <sz val="9"/>
            <color indexed="81"/>
            <rFont val="Tahoma"/>
            <family val="2"/>
          </rPr>
          <t>Author:</t>
        </r>
        <r>
          <rPr>
            <sz val="9"/>
            <color indexed="81"/>
            <rFont val="Tahoma"/>
            <family val="2"/>
          </rPr>
          <t xml:space="preserve">
AR p. 23, By “indirectly”, we are saying that we
do not engage in business with partners, suppliers
or third-party manufacturers that are known to use
unethical means in their business processes.</t>
        </r>
      </text>
    </comment>
    <comment ref="BJ122" authorId="0" shapeId="0" xr:uid="{F66F7109-9A50-4011-AF50-9F69474C7D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8</t>
        </r>
      </text>
    </comment>
    <comment ref="BK122" authorId="0" shapeId="0" xr:uid="{9444C741-F5F6-4A23-B7C2-9765A52E039F}">
      <text>
        <r>
          <rPr>
            <b/>
            <sz val="9"/>
            <color indexed="81"/>
            <rFont val="Tahoma"/>
            <family val="2"/>
          </rPr>
          <t>Author:</t>
        </r>
        <r>
          <rPr>
            <sz val="9"/>
            <color indexed="81"/>
            <rFont val="Tahoma"/>
            <family val="2"/>
          </rPr>
          <t xml:space="preserve">
AR, p. 84 - 85</t>
        </r>
      </text>
    </comment>
    <comment ref="BL122" authorId="0" shapeId="0" xr:uid="{FCF383D8-8F60-46EB-A2C1-A944869388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Throughout SR</t>
        </r>
      </text>
    </comment>
    <comment ref="BM122" authorId="0" shapeId="0" xr:uid="{B6C3FB72-FA86-4988-8588-99A333C737BC}">
      <text>
        <r>
          <rPr>
            <b/>
            <sz val="9"/>
            <color indexed="81"/>
            <rFont val="Tahoma"/>
            <family val="2"/>
          </rPr>
          <t>Author:</t>
        </r>
        <r>
          <rPr>
            <sz val="9"/>
            <color indexed="81"/>
            <rFont val="Tahoma"/>
            <family val="2"/>
          </rPr>
          <t xml:space="preserve">
AR, p34</t>
        </r>
      </text>
    </comment>
    <comment ref="BN122" authorId="5" shapeId="0" xr:uid="{D2BCF432-A2AB-45AF-AE39-2E9BF90DD503}">
      <text>
        <r>
          <rPr>
            <b/>
            <sz val="9"/>
            <color indexed="81"/>
            <rFont val="Tahoma"/>
            <family val="2"/>
          </rPr>
          <t>Jun Kiat Lee:</t>
        </r>
        <r>
          <rPr>
            <sz val="9"/>
            <color indexed="81"/>
            <rFont val="Tahoma"/>
            <family val="2"/>
          </rPr>
          <t xml:space="preserve">
SR 21</t>
        </r>
      </text>
    </comment>
    <comment ref="BP122" authorId="0" shapeId="0" xr:uid="{552C6556-DEF6-46B1-B6FD-E44515268A8A}">
      <text>
        <r>
          <rPr>
            <b/>
            <sz val="9"/>
            <color indexed="81"/>
            <rFont val="Tahoma"/>
            <family val="2"/>
          </rPr>
          <t>Author:</t>
        </r>
        <r>
          <rPr>
            <sz val="9"/>
            <color indexed="81"/>
            <rFont val="Tahoma"/>
            <family val="2"/>
          </rPr>
          <t xml:space="preserve">
AR, p55</t>
        </r>
      </text>
    </comment>
    <comment ref="BQ122" authorId="0" shapeId="0" xr:uid="{F9319248-A5F8-4E7F-9DBB-673414A4CD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p18</t>
        </r>
      </text>
    </comment>
    <comment ref="BT122" authorId="0" shapeId="0" xr:uid="{FE0E1C51-D32E-477F-B910-79ABC0E4F22D}">
      <text>
        <r>
          <rPr>
            <b/>
            <sz val="9"/>
            <color indexed="81"/>
            <rFont val="Tahoma"/>
            <family val="2"/>
          </rPr>
          <t>Author:</t>
        </r>
        <r>
          <rPr>
            <sz val="9"/>
            <color indexed="81"/>
            <rFont val="Tahoma"/>
            <family val="2"/>
          </rPr>
          <t xml:space="preserve">
AR, p60</t>
        </r>
      </text>
    </comment>
    <comment ref="BV122" authorId="0" shapeId="0" xr:uid="{A5F6BB34-543A-423A-95AD-910843AA0385}">
      <text>
        <r>
          <rPr>
            <b/>
            <sz val="9"/>
            <color indexed="81"/>
            <rFont val="Tahoma"/>
            <family val="2"/>
          </rPr>
          <t>Author:</t>
        </r>
        <r>
          <rPr>
            <sz val="9"/>
            <color indexed="81"/>
            <rFont val="Tahoma"/>
            <family val="2"/>
          </rPr>
          <t xml:space="preserve">
SR 42</t>
        </r>
      </text>
    </comment>
    <comment ref="BX122" authorId="0" shapeId="0" xr:uid="{2E6996B1-15CF-42FB-95C5-D6A5AD2D8E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p.75;</t>
        </r>
      </text>
    </comment>
    <comment ref="BZ122" authorId="0" shapeId="0" xr:uid="{71A4D950-3313-4BFC-8102-E5FEBD1D05DA}">
      <text>
        <r>
          <rPr>
            <b/>
            <sz val="9"/>
            <color indexed="81"/>
            <rFont val="Tahoma"/>
            <family val="2"/>
          </rPr>
          <t>Author:</t>
        </r>
        <r>
          <rPr>
            <sz val="9"/>
            <color indexed="81"/>
            <rFont val="Tahoma"/>
            <family val="2"/>
          </rPr>
          <t xml:space="preserve">
AR pg 34-35 suggests some criteria, but it is not fully fleshed out</t>
        </r>
      </text>
    </comment>
    <comment ref="CA122" authorId="0" shapeId="0" xr:uid="{66FEF3DC-CA25-434B-A59B-0D98BC8CD292}">
      <text>
        <r>
          <rPr>
            <b/>
            <sz val="9"/>
            <color indexed="81"/>
            <rFont val="Tahoma"/>
            <family val="2"/>
          </rPr>
          <t>Author:</t>
        </r>
        <r>
          <rPr>
            <sz val="9"/>
            <color indexed="81"/>
            <rFont val="Tahoma"/>
            <family val="2"/>
          </rPr>
          <t xml:space="preserve">
AR pg 47</t>
        </r>
      </text>
    </comment>
    <comment ref="CB122" authorId="0" shapeId="0" xr:uid="{0DE4D981-61FC-4009-ABFA-ED62ED947742}">
      <text>
        <r>
          <rPr>
            <b/>
            <sz val="9"/>
            <color indexed="81"/>
            <rFont val="Tahoma"/>
            <family val="2"/>
          </rPr>
          <t>Author:</t>
        </r>
        <r>
          <rPr>
            <sz val="9"/>
            <color indexed="81"/>
            <rFont val="Tahoma"/>
            <family val="2"/>
          </rPr>
          <t xml:space="preserve">
AR pg.133</t>
        </r>
      </text>
    </comment>
    <comment ref="CD122" authorId="0" shapeId="0" xr:uid="{2210FAD3-DBCE-480A-B3F0-52557E9FA6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P.16-18</t>
        </r>
      </text>
    </comment>
    <comment ref="CE122" authorId="0" shapeId="0" xr:uid="{4DDD7AC1-B3E9-4016-B16C-0702794A0496}">
      <text>
        <r>
          <rPr>
            <b/>
            <sz val="9"/>
            <color indexed="81"/>
            <rFont val="Tahoma"/>
            <family val="2"/>
          </rPr>
          <t>Author:</t>
        </r>
        <r>
          <rPr>
            <sz val="9"/>
            <color indexed="81"/>
            <rFont val="Tahoma"/>
            <family val="2"/>
          </rPr>
          <t xml:space="preserve">
AR pg 69</t>
        </r>
      </text>
    </comment>
    <comment ref="CF122" authorId="0" shapeId="0" xr:uid="{9632DEE8-3D84-4B3C-91FF-6900CB5FAFF2}">
      <text>
        <r>
          <rPr>
            <b/>
            <sz val="9"/>
            <color indexed="81"/>
            <rFont val="Tahoma"/>
            <family val="2"/>
          </rPr>
          <t>Author:</t>
        </r>
        <r>
          <rPr>
            <sz val="9"/>
            <color indexed="81"/>
            <rFont val="Tahoma"/>
            <family val="2"/>
          </rPr>
          <t xml:space="preserve">
AR 169</t>
        </r>
      </text>
    </comment>
    <comment ref="CG122" authorId="0" shapeId="0" xr:uid="{3787541A-1F76-4760-AB22-61AB62C2739F}">
      <text>
        <r>
          <rPr>
            <b/>
            <sz val="9"/>
            <color indexed="81"/>
            <rFont val="Tahoma"/>
            <family val="2"/>
          </rPr>
          <t>Author:</t>
        </r>
        <r>
          <rPr>
            <sz val="9"/>
            <color indexed="81"/>
            <rFont val="Tahoma"/>
            <family val="2"/>
          </rPr>
          <t xml:space="preserve">
AR pg 67 mentions sutainable procurement, but is very vague</t>
        </r>
      </text>
    </comment>
    <comment ref="CH122" authorId="0" shapeId="0" xr:uid="{CC5E6C46-EAAA-41B9-BF07-F4E9AAE95E3F}">
      <text>
        <r>
          <rPr>
            <b/>
            <sz val="9"/>
            <color indexed="81"/>
            <rFont val="Tahoma"/>
            <family val="2"/>
          </rPr>
          <t>Author:</t>
        </r>
        <r>
          <rPr>
            <sz val="9"/>
            <color indexed="81"/>
            <rFont val="Tahoma"/>
            <family val="2"/>
          </rPr>
          <t xml:space="preserve">
SR 18</t>
        </r>
      </text>
    </comment>
    <comment ref="CI122" authorId="0" shapeId="0" xr:uid="{E9C62385-3711-4D17-AFFB-FB94634A4F09}">
      <text>
        <r>
          <rPr>
            <b/>
            <sz val="9"/>
            <color indexed="81"/>
            <rFont val="Tahoma"/>
            <family val="2"/>
          </rPr>
          <t>Author:</t>
        </r>
        <r>
          <rPr>
            <sz val="9"/>
            <color indexed="81"/>
            <rFont val="Tahoma"/>
            <family val="2"/>
          </rPr>
          <t xml:space="preserve">
AR pg 48</t>
        </r>
      </text>
    </comment>
    <comment ref="CJ122" authorId="0" shapeId="0" xr:uid="{EDD9DBC8-6AC6-4376-A6DB-5C0938353952}">
      <text>
        <r>
          <rPr>
            <b/>
            <sz val="9"/>
            <color indexed="81"/>
            <rFont val="Tahoma"/>
            <family val="2"/>
          </rPr>
          <t>Author:</t>
        </r>
        <r>
          <rPr>
            <sz val="9"/>
            <color indexed="81"/>
            <rFont val="Tahoma"/>
            <family val="2"/>
          </rPr>
          <t xml:space="preserve">
ar 150</t>
        </r>
      </text>
    </comment>
    <comment ref="CK122" authorId="0" shapeId="0" xr:uid="{C5FCDE90-C460-4445-A6E2-2E3D0EA278A2}">
      <text>
        <r>
          <rPr>
            <b/>
            <sz val="9"/>
            <color indexed="81"/>
            <rFont val="Tahoma"/>
            <family val="2"/>
          </rPr>
          <t>Author:</t>
        </r>
        <r>
          <rPr>
            <sz val="9"/>
            <color indexed="81"/>
            <rFont val="Tahoma"/>
            <family val="2"/>
          </rPr>
          <t xml:space="preserve">
AR,39</t>
        </r>
      </text>
    </comment>
    <comment ref="CN122" authorId="0" shapeId="0" xr:uid="{63373E75-79CA-4EE2-A7E8-4942367A00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CO122" authorId="0" shapeId="0" xr:uid="{8E0496E1-7C77-4820-9164-F2F1D10B08E8}">
      <text>
        <r>
          <rPr>
            <b/>
            <sz val="9"/>
            <color indexed="81"/>
            <rFont val="Tahoma"/>
            <family val="2"/>
          </rPr>
          <t>Author:</t>
        </r>
        <r>
          <rPr>
            <sz val="9"/>
            <color indexed="81"/>
            <rFont val="Tahoma"/>
            <family val="2"/>
          </rPr>
          <t xml:space="preserve">
SR, p39 - 40</t>
        </r>
      </text>
    </comment>
    <comment ref="CQ122" authorId="0" shapeId="0" xr:uid="{7610BD49-F603-4A2F-A541-30E3DD5E48C2}">
      <text>
        <r>
          <rPr>
            <b/>
            <sz val="9"/>
            <color indexed="81"/>
            <rFont val="Tahoma"/>
            <family val="2"/>
          </rPr>
          <t>Author:</t>
        </r>
        <r>
          <rPr>
            <sz val="9"/>
            <color indexed="81"/>
            <rFont val="Tahoma"/>
            <family val="2"/>
          </rPr>
          <t xml:space="preserve">
AR 47</t>
        </r>
      </text>
    </comment>
    <comment ref="CW122" authorId="0" shapeId="0" xr:uid="{9F14C457-E716-453A-B269-5AE1E58EAEA4}">
      <text>
        <r>
          <rPr>
            <b/>
            <sz val="9"/>
            <color indexed="81"/>
            <rFont val="Tahoma"/>
            <family val="2"/>
          </rPr>
          <t>Author:</t>
        </r>
        <r>
          <rPr>
            <sz val="9"/>
            <color indexed="81"/>
            <rFont val="Tahoma"/>
            <family val="2"/>
          </rPr>
          <t xml:space="preserve">
SR pg.15</t>
        </r>
      </text>
    </comment>
    <comment ref="CY122" authorId="0" shapeId="0" xr:uid="{3E58BB49-8B45-4CF2-B262-6B0C9C83F6E9}">
      <text>
        <r>
          <rPr>
            <b/>
            <sz val="9"/>
            <color indexed="81"/>
            <rFont val="Tahoma"/>
            <family val="2"/>
          </rPr>
          <t>Author:</t>
        </r>
        <r>
          <rPr>
            <sz val="9"/>
            <color indexed="81"/>
            <rFont val="Tahoma"/>
            <family val="2"/>
          </rPr>
          <t xml:space="preserve">
AR pg 76</t>
        </r>
      </text>
    </comment>
    <comment ref="CZ122" authorId="0" shapeId="0" xr:uid="{CE8E7C9D-1E30-46D0-80D8-24CFF13F88C4}">
      <text>
        <r>
          <rPr>
            <b/>
            <sz val="9"/>
            <color indexed="81"/>
            <rFont val="Tahoma"/>
            <family val="2"/>
          </rPr>
          <t>Author:</t>
        </r>
        <r>
          <rPr>
            <sz val="9"/>
            <color indexed="81"/>
            <rFont val="Tahoma"/>
            <family val="2"/>
          </rPr>
          <t xml:space="preserve">
AR,48</t>
        </r>
      </text>
    </comment>
    <comment ref="DA122" authorId="0" shapeId="0" xr:uid="{486ED43C-FAEE-45BB-A574-9E345D308AA3}">
      <text>
        <r>
          <rPr>
            <b/>
            <sz val="9"/>
            <color indexed="81"/>
            <rFont val="Tahoma"/>
            <family val="2"/>
          </rPr>
          <t>Author:</t>
        </r>
        <r>
          <rPr>
            <sz val="9"/>
            <color indexed="81"/>
            <rFont val="Tahoma"/>
            <family val="2"/>
          </rPr>
          <t xml:space="preserve">
AR,37</t>
        </r>
      </text>
    </comment>
    <comment ref="DB122" authorId="0" shapeId="0" xr:uid="{3E4D96B7-B5C0-4175-9026-D8CB558361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74</t>
        </r>
      </text>
    </comment>
    <comment ref="DC122" authorId="0" shapeId="0" xr:uid="{D68E970A-6F7B-4321-AACB-F95BD74D6DE4}">
      <text>
        <r>
          <rPr>
            <b/>
            <sz val="9"/>
            <color indexed="81"/>
            <rFont val="Tahoma"/>
            <family val="2"/>
          </rPr>
          <t>Author:</t>
        </r>
        <r>
          <rPr>
            <sz val="9"/>
            <color indexed="81"/>
            <rFont val="Tahoma"/>
            <family val="2"/>
          </rPr>
          <t xml:space="preserve">
AR, p. 103</t>
        </r>
      </text>
    </comment>
    <comment ref="DE122" authorId="0" shapeId="0" xr:uid="{A3B9BB8A-9233-445A-8E00-FE1C94D0B5A1}">
      <text>
        <r>
          <rPr>
            <b/>
            <sz val="9"/>
            <color indexed="81"/>
            <rFont val="Tahoma"/>
            <family val="2"/>
          </rPr>
          <t>Author:</t>
        </r>
        <r>
          <rPr>
            <sz val="9"/>
            <color indexed="81"/>
            <rFont val="Tahoma"/>
            <family val="2"/>
          </rPr>
          <t xml:space="preserve">
SR,5</t>
        </r>
      </text>
    </comment>
    <comment ref="DF122" authorId="0" shapeId="0" xr:uid="{8C1E5D91-7621-4042-8FA7-DC3B26D8B629}">
      <text>
        <r>
          <rPr>
            <b/>
            <sz val="9"/>
            <color indexed="81"/>
            <rFont val="Tahoma"/>
            <family val="2"/>
          </rPr>
          <t>Author:</t>
        </r>
        <r>
          <rPr>
            <sz val="9"/>
            <color indexed="81"/>
            <rFont val="Tahoma"/>
            <family val="2"/>
          </rPr>
          <t xml:space="preserve">
SR pg 15/45</t>
        </r>
      </text>
    </comment>
    <comment ref="DG122" authorId="0" shapeId="0" xr:uid="{38D18A98-FC7F-4842-B1CA-EC3E2D355CF7}">
      <text>
        <r>
          <rPr>
            <b/>
            <sz val="9"/>
            <color indexed="81"/>
            <rFont val="Tahoma"/>
            <family val="2"/>
          </rPr>
          <t>Author:</t>
        </r>
        <r>
          <rPr>
            <sz val="9"/>
            <color indexed="81"/>
            <rFont val="Tahoma"/>
            <family val="2"/>
          </rPr>
          <t xml:space="preserve">
SR, p. 29</t>
        </r>
      </text>
    </comment>
    <comment ref="DH122" authorId="0" shapeId="0" xr:uid="{DD78499C-971F-422A-A66B-638AC03AD032}">
      <text>
        <r>
          <rPr>
            <b/>
            <sz val="9"/>
            <color indexed="81"/>
            <rFont val="Tahoma"/>
            <family val="2"/>
          </rPr>
          <t>Author:</t>
        </r>
        <r>
          <rPr>
            <sz val="9"/>
            <color indexed="81"/>
            <rFont val="Tahoma"/>
            <family val="2"/>
          </rPr>
          <t xml:space="preserve">
AR pg 44</t>
        </r>
      </text>
    </comment>
    <comment ref="DI122" authorId="3" shapeId="0" xr:uid="{5A9EDD02-E1B3-4C8F-B579-593D9F26BC68}">
      <text>
        <r>
          <rPr>
            <b/>
            <sz val="9"/>
            <color indexed="81"/>
            <rFont val="Tahoma"/>
            <family val="2"/>
          </rPr>
          <t>Jun Hui:</t>
        </r>
        <r>
          <rPr>
            <sz val="9"/>
            <color indexed="81"/>
            <rFont val="Tahoma"/>
            <family val="2"/>
          </rPr>
          <t xml:space="preserve">
SR,3</t>
        </r>
      </text>
    </comment>
    <comment ref="DJ122" authorId="0" shapeId="0" xr:uid="{1C0952B2-A909-4FD7-AAAC-386A083FC5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78</t>
        </r>
      </text>
    </comment>
    <comment ref="DK122" authorId="0" shapeId="0" xr:uid="{E1B37F8E-8654-467D-AC57-CDD6D1B55FD6}">
      <text>
        <r>
          <rPr>
            <b/>
            <sz val="9"/>
            <color indexed="81"/>
            <rFont val="Tahoma"/>
            <family val="2"/>
          </rPr>
          <t>Author:</t>
        </r>
        <r>
          <rPr>
            <sz val="9"/>
            <color indexed="81"/>
            <rFont val="Tahoma"/>
            <family val="2"/>
          </rPr>
          <t xml:space="preserve">
AR pg 89</t>
        </r>
      </text>
    </comment>
    <comment ref="DL122" authorId="0" shapeId="0" xr:uid="{F085077B-69EE-4862-BEC2-349A9B7B653B}">
      <text>
        <r>
          <rPr>
            <b/>
            <sz val="9"/>
            <color indexed="81"/>
            <rFont val="Tahoma"/>
            <family val="2"/>
          </rPr>
          <t>Author:</t>
        </r>
        <r>
          <rPr>
            <sz val="9"/>
            <color indexed="81"/>
            <rFont val="Tahoma"/>
            <family val="2"/>
          </rPr>
          <t xml:space="preserve">
SR pg 43-44</t>
        </r>
      </text>
    </comment>
    <comment ref="DO122" authorId="0" shapeId="0" xr:uid="{357D11AD-005B-4C85-8213-22AA3EEF015C}">
      <text>
        <r>
          <rPr>
            <b/>
            <sz val="9"/>
            <color indexed="81"/>
            <rFont val="Tahoma"/>
            <family val="2"/>
          </rPr>
          <t>Author:</t>
        </r>
        <r>
          <rPr>
            <sz val="9"/>
            <color indexed="81"/>
            <rFont val="Tahoma"/>
            <family val="2"/>
          </rPr>
          <t xml:space="preserve">
AR p. 53, The sustainability practices established throughout our supply chain have resulted in the incorporation of many green features in our
flagship building 18 Robinson,</t>
        </r>
      </text>
    </comment>
    <comment ref="DP122" authorId="0" shapeId="0" xr:uid="{A26C8545-D4A2-424F-9EFC-D94DA61616DE}">
      <text>
        <r>
          <rPr>
            <b/>
            <sz val="9"/>
            <color indexed="81"/>
            <rFont val="Tahoma"/>
            <family val="2"/>
          </rPr>
          <t>Author:</t>
        </r>
        <r>
          <rPr>
            <sz val="9"/>
            <color indexed="81"/>
            <rFont val="Tahoma"/>
            <family val="2"/>
          </rPr>
          <t xml:space="preserve">
SR, p. 70</t>
        </r>
      </text>
    </comment>
    <comment ref="DR122" authorId="0" shapeId="0" xr:uid="{36922CF5-E23A-42D0-AD13-48276FD2EAA3}">
      <text>
        <r>
          <rPr>
            <b/>
            <sz val="9"/>
            <color indexed="81"/>
            <rFont val="Tahoma"/>
            <family val="2"/>
          </rPr>
          <t>Author:</t>
        </r>
        <r>
          <rPr>
            <sz val="9"/>
            <color indexed="81"/>
            <rFont val="Tahoma"/>
            <family val="2"/>
          </rPr>
          <t xml:space="preserve">
SR, p.11</t>
        </r>
      </text>
    </comment>
    <comment ref="DS122" authorId="0" shapeId="0" xr:uid="{8D1C0F6D-D844-4A06-AB7E-1A1049364307}">
      <text>
        <r>
          <rPr>
            <b/>
            <sz val="9"/>
            <color indexed="81"/>
            <rFont val="Tahoma"/>
            <family val="2"/>
          </rPr>
          <t>Author:</t>
        </r>
        <r>
          <rPr>
            <sz val="9"/>
            <color indexed="81"/>
            <rFont val="Tahoma"/>
            <family val="2"/>
          </rPr>
          <t xml:space="preserve">
AR p. 52, Outside of Venture’s premise, several of our
sites have mutually agreed upon OHS policies or
procedures with their respective suppliers, vendors,
and contractors. This is to ensure that our entire
value chain uphold the highest standard of health
and safety.</t>
        </r>
      </text>
    </comment>
    <comment ref="DT122" authorId="1" shapeId="0" xr:uid="{4C6584C1-2EB8-4527-8503-9C4E15C54611}">
      <text>
        <r>
          <rPr>
            <b/>
            <sz val="9"/>
            <color indexed="81"/>
            <rFont val="Tahoma"/>
            <family val="2"/>
          </rPr>
          <t>admin:</t>
        </r>
        <r>
          <rPr>
            <sz val="9"/>
            <color indexed="81"/>
            <rFont val="Tahoma"/>
            <family val="2"/>
          </rPr>
          <t xml:space="preserve">
SR pg 18-19</t>
        </r>
      </text>
    </comment>
    <comment ref="DU122" authorId="0" shapeId="0" xr:uid="{89EC0C8D-72F0-4027-80B4-7E4A89D7FED2}">
      <text>
        <r>
          <rPr>
            <b/>
            <sz val="9"/>
            <color indexed="81"/>
            <rFont val="Tahoma"/>
            <family val="2"/>
          </rPr>
          <t>Author:</t>
        </r>
        <r>
          <rPr>
            <sz val="9"/>
            <color indexed="81"/>
            <rFont val="Tahoma"/>
            <family val="2"/>
          </rPr>
          <t xml:space="preserve">
SR pg.7</t>
        </r>
      </text>
    </comment>
    <comment ref="DX122" authorId="0" shapeId="0" xr:uid="{2E5BEC58-CFE0-4214-B0E3-BB58BAB49774}">
      <text>
        <r>
          <rPr>
            <b/>
            <sz val="9"/>
            <color indexed="81"/>
            <rFont val="Tahoma"/>
            <family val="2"/>
          </rPr>
          <t>Author:</t>
        </r>
        <r>
          <rPr>
            <sz val="9"/>
            <color indexed="81"/>
            <rFont val="Tahoma"/>
            <family val="2"/>
          </rPr>
          <t xml:space="preserve">
AR pg.35</t>
        </r>
      </text>
    </comment>
    <comment ref="EB122" authorId="0" shapeId="0" xr:uid="{525334DC-29E1-4AD8-962B-B184957204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 7</t>
        </r>
      </text>
    </comment>
    <comment ref="EC122" authorId="0" shapeId="0" xr:uid="{9AB32592-C837-41BB-960F-F82832B2CD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 fails to explain the selection practice</t>
        </r>
      </text>
    </comment>
    <comment ref="E123" authorId="0" shapeId="0" xr:uid="{DC5398D1-B728-4C4E-B936-BA9B991AAD7A}">
      <text>
        <r>
          <rPr>
            <b/>
            <sz val="9"/>
            <color indexed="81"/>
            <rFont val="Tahoma"/>
            <family val="2"/>
          </rPr>
          <t>Author:</t>
        </r>
        <r>
          <rPr>
            <sz val="9"/>
            <color indexed="81"/>
            <rFont val="Tahoma"/>
            <family val="2"/>
          </rPr>
          <t xml:space="preserve">
AR pg.9</t>
        </r>
      </text>
    </comment>
    <comment ref="F123" authorId="0" shapeId="0" xr:uid="{A4132523-964A-45FC-8F09-B156E3012099}">
      <text>
        <r>
          <rPr>
            <b/>
            <sz val="9"/>
            <color indexed="81"/>
            <rFont val="Tahoma"/>
            <family val="2"/>
          </rPr>
          <t>Author:</t>
        </r>
        <r>
          <rPr>
            <sz val="9"/>
            <color indexed="81"/>
            <rFont val="Tahoma"/>
            <family val="2"/>
          </rPr>
          <t xml:space="preserve">
AR pg.16</t>
        </r>
      </text>
    </comment>
    <comment ref="H123" authorId="0" shapeId="0" xr:uid="{1D0E276A-83C9-4441-ACD0-59A36D84882A}">
      <text>
        <r>
          <rPr>
            <b/>
            <sz val="9"/>
            <color indexed="81"/>
            <rFont val="Tahoma"/>
            <family val="2"/>
          </rPr>
          <t>Author:</t>
        </r>
        <r>
          <rPr>
            <sz val="9"/>
            <color indexed="81"/>
            <rFont val="Tahoma"/>
            <family val="2"/>
          </rPr>
          <t xml:space="preserve">
AR, p28</t>
        </r>
      </text>
    </comment>
    <comment ref="I123" authorId="0" shapeId="0" xr:uid="{1A8411BC-F020-4AE3-8D20-D414207E826E}">
      <text>
        <r>
          <rPr>
            <b/>
            <sz val="9"/>
            <color indexed="81"/>
            <rFont val="Tahoma"/>
            <family val="2"/>
          </rPr>
          <t>Author:</t>
        </r>
        <r>
          <rPr>
            <sz val="9"/>
            <color indexed="81"/>
            <rFont val="Tahoma"/>
            <family val="2"/>
          </rPr>
          <t xml:space="preserve">
AR pg.43</t>
        </r>
      </text>
    </comment>
    <comment ref="J123" authorId="0" shapeId="0" xr:uid="{8ECF0244-74D5-4098-BDAC-D10983C00A4E}">
      <text>
        <r>
          <rPr>
            <b/>
            <sz val="9"/>
            <color indexed="81"/>
            <rFont val="Tahoma"/>
            <family val="2"/>
          </rPr>
          <t>Author:</t>
        </r>
        <r>
          <rPr>
            <sz val="9"/>
            <color indexed="81"/>
            <rFont val="Tahoma"/>
            <family val="2"/>
          </rPr>
          <t xml:space="preserve">
AR pg.144</t>
        </r>
      </text>
    </comment>
    <comment ref="M123" authorId="0" shapeId="0" xr:uid="{BD57E5C2-12CD-4AC9-B971-63355E961BEB}">
      <text>
        <r>
          <rPr>
            <b/>
            <sz val="9"/>
            <color indexed="81"/>
            <rFont val="Tahoma"/>
            <family val="2"/>
          </rPr>
          <t>Author:</t>
        </r>
        <r>
          <rPr>
            <sz val="9"/>
            <color indexed="81"/>
            <rFont val="Tahoma"/>
            <family val="2"/>
          </rPr>
          <t xml:space="preserve">
SR pg.10</t>
        </r>
      </text>
    </comment>
    <comment ref="N123" authorId="0" shapeId="0" xr:uid="{63CE0BEA-E42B-48FB-98CF-2A365770AE66}">
      <text>
        <r>
          <rPr>
            <b/>
            <sz val="9"/>
            <color indexed="81"/>
            <rFont val="Tahoma"/>
            <family val="2"/>
          </rPr>
          <t>Author:</t>
        </r>
        <r>
          <rPr>
            <sz val="9"/>
            <color indexed="81"/>
            <rFont val="Tahoma"/>
            <family val="2"/>
          </rPr>
          <t xml:space="preserve">
AR, p17 - 18</t>
        </r>
      </text>
    </comment>
    <comment ref="R123" authorId="0" shapeId="0" xr:uid="{F97A771E-08D0-49F1-A097-2F7F52926F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P.37-42</t>
        </r>
      </text>
    </comment>
    <comment ref="T123" authorId="0" shapeId="0" xr:uid="{E4B70F6B-7BDE-4199-8561-60C6384EE0D3}">
      <text>
        <r>
          <rPr>
            <b/>
            <sz val="9"/>
            <color indexed="81"/>
            <rFont val="Tahoma"/>
            <family val="2"/>
          </rPr>
          <t>Author:</t>
        </r>
        <r>
          <rPr>
            <sz val="9"/>
            <color indexed="81"/>
            <rFont val="Tahoma"/>
            <family val="2"/>
          </rPr>
          <t xml:space="preserve">
AR pg.34</t>
        </r>
      </text>
    </comment>
    <comment ref="U123" authorId="0" shapeId="0" xr:uid="{0DFD2774-1451-449A-B032-BBBCA5E7E1A6}">
      <text>
        <r>
          <rPr>
            <b/>
            <sz val="9"/>
            <color indexed="81"/>
            <rFont val="Tahoma"/>
            <family val="2"/>
          </rPr>
          <t>Author:</t>
        </r>
        <r>
          <rPr>
            <sz val="9"/>
            <color indexed="81"/>
            <rFont val="Tahoma"/>
            <family val="2"/>
          </rPr>
          <t xml:space="preserve">
SR pg 22-24</t>
        </r>
      </text>
    </comment>
    <comment ref="V123" authorId="0" shapeId="0" xr:uid="{580629DB-FF87-4ADB-B8D2-51AEFC36339C}">
      <text>
        <r>
          <rPr>
            <b/>
            <sz val="9"/>
            <color indexed="81"/>
            <rFont val="Tahoma"/>
            <family val="2"/>
          </rPr>
          <t xml:space="preserve">admiN:
</t>
        </r>
        <r>
          <rPr>
            <sz val="9"/>
            <color indexed="81"/>
            <rFont val="Tahoma"/>
            <family val="2"/>
          </rPr>
          <t>SR pg 24-32</t>
        </r>
      </text>
    </comment>
    <comment ref="W123" authorId="0" shapeId="0" xr:uid="{1B6222E5-0FFB-4AF5-939B-AF840C202C8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P.5-7</t>
        </r>
      </text>
    </comment>
    <comment ref="X123" authorId="0" shapeId="0" xr:uid="{3B97DE3C-1213-4DFC-B0DF-50EE648FB8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t>
        </r>
      </text>
    </comment>
    <comment ref="Y123" authorId="0" shapeId="0" xr:uid="{09B62DDE-FD48-482D-9555-8D325054AAA1}">
      <text>
        <r>
          <rPr>
            <b/>
            <sz val="9"/>
            <color indexed="81"/>
            <rFont val="Tahoma"/>
            <family val="2"/>
          </rPr>
          <t>Author:</t>
        </r>
        <r>
          <rPr>
            <sz val="9"/>
            <color indexed="81"/>
            <rFont val="Tahoma"/>
            <family val="2"/>
          </rPr>
          <t xml:space="preserve">
AR p. 27, ENVIRONMENT</t>
        </r>
      </text>
    </comment>
    <comment ref="Z123" authorId="0" shapeId="0" xr:uid="{1DAA82CA-35B6-418B-A421-BDB2E8DC1DEE}">
      <text>
        <r>
          <rPr>
            <b/>
            <sz val="9"/>
            <color indexed="81"/>
            <rFont val="Tahoma"/>
            <family val="2"/>
          </rPr>
          <t>Author:</t>
        </r>
        <r>
          <rPr>
            <sz val="9"/>
            <color indexed="81"/>
            <rFont val="Tahoma"/>
            <family val="2"/>
          </rPr>
          <t xml:space="preserve">
AR pg 63</t>
        </r>
      </text>
    </comment>
    <comment ref="AA123" authorId="0" shapeId="0" xr:uid="{6E203B64-40EF-46E7-ACFE-1EBA11FA9B4D}">
      <text>
        <r>
          <rPr>
            <b/>
            <sz val="9"/>
            <color indexed="81"/>
            <rFont val="Tahoma"/>
            <family val="2"/>
          </rPr>
          <t>Author:</t>
        </r>
        <r>
          <rPr>
            <sz val="9"/>
            <color indexed="81"/>
            <rFont val="Tahoma"/>
            <family val="2"/>
          </rPr>
          <t xml:space="preserve">
SR pg 32-37</t>
        </r>
      </text>
    </comment>
    <comment ref="AB123" authorId="0" shapeId="0" xr:uid="{4014AF65-852A-48F0-A794-FD7C3E988C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P.16</t>
        </r>
      </text>
    </comment>
    <comment ref="AC123" authorId="0" shapeId="0" xr:uid="{B30DD40B-73F8-4375-95ED-1B2F536E13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p.10;</t>
        </r>
      </text>
    </comment>
    <comment ref="AD123" authorId="0" shapeId="0" xr:uid="{B5AB3B69-F2FD-4955-9FA9-A576F44D1C24}">
      <text>
        <r>
          <rPr>
            <b/>
            <sz val="9"/>
            <color indexed="81"/>
            <rFont val="Tahoma"/>
            <family val="2"/>
          </rPr>
          <t>Author:</t>
        </r>
        <r>
          <rPr>
            <sz val="9"/>
            <color indexed="81"/>
            <rFont val="Tahoma"/>
            <family val="2"/>
          </rPr>
          <t xml:space="preserve">
AR p. 50, PROMOTING A SUSTAINABLE ENVIRONMENT</t>
        </r>
      </text>
    </comment>
    <comment ref="AE123" authorId="0" shapeId="0" xr:uid="{696CD276-4593-42D2-B9FB-FFAF2604DD9E}">
      <text>
        <r>
          <rPr>
            <b/>
            <sz val="9"/>
            <color indexed="81"/>
            <rFont val="Tahoma"/>
            <family val="2"/>
          </rPr>
          <t>Author:</t>
        </r>
        <r>
          <rPr>
            <sz val="9"/>
            <color indexed="81"/>
            <rFont val="Tahoma"/>
            <family val="2"/>
          </rPr>
          <t xml:space="preserve">
AR pg.23</t>
        </r>
      </text>
    </comment>
    <comment ref="AG123" authorId="0" shapeId="0" xr:uid="{5814EE0C-AEAA-4DE4-AE72-5A42C665EA1A}">
      <text>
        <r>
          <rPr>
            <b/>
            <sz val="9"/>
            <color indexed="81"/>
            <rFont val="Tahoma"/>
            <family val="2"/>
          </rPr>
          <t>Author:</t>
        </r>
        <r>
          <rPr>
            <sz val="9"/>
            <color indexed="81"/>
            <rFont val="Tahoma"/>
            <family val="2"/>
          </rPr>
          <t xml:space="preserve">
SR pg.6</t>
        </r>
      </text>
    </comment>
    <comment ref="AH123" authorId="0" shapeId="0" xr:uid="{07F5F52E-FE57-47DA-8012-6DD3568B3580}">
      <text>
        <r>
          <rPr>
            <b/>
            <sz val="9"/>
            <color indexed="81"/>
            <rFont val="Tahoma"/>
            <family val="2"/>
          </rPr>
          <t>Author:</t>
        </r>
        <r>
          <rPr>
            <sz val="9"/>
            <color indexed="81"/>
            <rFont val="Tahoma"/>
            <family val="2"/>
          </rPr>
          <t xml:space="preserve">
SR pg.16</t>
        </r>
      </text>
    </comment>
    <comment ref="AI123" authorId="0" shapeId="0" xr:uid="{78C0F2F8-6E35-4517-B947-E1E51CF1C4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23</t>
        </r>
      </text>
    </comment>
    <comment ref="AJ123" authorId="0" shapeId="0" xr:uid="{15A6773A-6655-4D46-A9DE-FA2E9262E0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P.23-24</t>
        </r>
      </text>
    </comment>
    <comment ref="AL123" authorId="0" shapeId="0" xr:uid="{7AB74FBE-FFB7-4F90-B1AA-87E7A4A8FB6C}">
      <text>
        <r>
          <rPr>
            <b/>
            <sz val="9"/>
            <color indexed="81"/>
            <rFont val="Tahoma"/>
            <family val="2"/>
          </rPr>
          <t>Author:</t>
        </r>
        <r>
          <rPr>
            <sz val="9"/>
            <color indexed="81"/>
            <rFont val="Tahoma"/>
            <family val="2"/>
          </rPr>
          <t xml:space="preserve">
ar 26 -27 </t>
        </r>
      </text>
    </comment>
    <comment ref="AM123" authorId="0" shapeId="0" xr:uid="{371E063B-FB70-4679-B23E-F8F46C7032EA}">
      <text>
        <r>
          <rPr>
            <b/>
            <sz val="9"/>
            <color indexed="81"/>
            <rFont val="Tahoma"/>
            <family val="2"/>
          </rPr>
          <t>Author:</t>
        </r>
        <r>
          <rPr>
            <sz val="9"/>
            <color indexed="81"/>
            <rFont val="Tahoma"/>
            <family val="2"/>
          </rPr>
          <t xml:space="preserve">
SR pg.10</t>
        </r>
      </text>
    </comment>
    <comment ref="AN123" authorId="0" shapeId="0" xr:uid="{664EC7D4-3935-43C2-BA0D-8E48ABF761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P.151-154</t>
        </r>
      </text>
    </comment>
    <comment ref="AO123" authorId="0" shapeId="0" xr:uid="{920A2320-EF01-40DA-BF89-39B19BC51501}">
      <text>
        <r>
          <rPr>
            <b/>
            <sz val="9"/>
            <color indexed="81"/>
            <rFont val="Tahoma"/>
            <family val="2"/>
          </rPr>
          <t>Author:</t>
        </r>
        <r>
          <rPr>
            <sz val="9"/>
            <color indexed="81"/>
            <rFont val="Tahoma"/>
            <family val="2"/>
          </rPr>
          <t xml:space="preserve">
AR, pg 17 &amp; 18, 22 &amp; 23</t>
        </r>
      </text>
    </comment>
    <comment ref="AP123" authorId="0" shapeId="0" xr:uid="{31D773D0-9719-4828-BE84-E8AF841083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AQ123" authorId="0" shapeId="0" xr:uid="{635C1405-EEB8-414D-88C7-51C661AEBF5C}">
      <text>
        <r>
          <rPr>
            <b/>
            <sz val="9"/>
            <color indexed="81"/>
            <rFont val="Tahoma"/>
            <family val="2"/>
          </rPr>
          <t>Author:</t>
        </r>
        <r>
          <rPr>
            <sz val="9"/>
            <color indexed="81"/>
            <rFont val="Tahoma"/>
            <family val="2"/>
          </rPr>
          <t xml:space="preserve">
AR, p. 20 - 21</t>
        </r>
      </text>
    </comment>
    <comment ref="AR123" authorId="0" shapeId="0" xr:uid="{501DD16B-5C03-4919-A742-DA1065DB905F}">
      <text>
        <r>
          <rPr>
            <b/>
            <sz val="9"/>
            <color indexed="81"/>
            <rFont val="Tahoma"/>
            <family val="2"/>
          </rPr>
          <t>Author:</t>
        </r>
        <r>
          <rPr>
            <sz val="9"/>
            <color indexed="81"/>
            <rFont val="Tahoma"/>
            <family val="2"/>
          </rPr>
          <t xml:space="preserve">
AR,39</t>
        </r>
      </text>
    </comment>
    <comment ref="AS123" authorId="0" shapeId="0" xr:uid="{F661DC86-0B91-4583-B53B-CA43BF73985A}">
      <text>
        <r>
          <rPr>
            <b/>
            <sz val="9"/>
            <color indexed="81"/>
            <rFont val="Tahoma"/>
            <family val="2"/>
          </rPr>
          <t>Author:</t>
        </r>
        <r>
          <rPr>
            <sz val="9"/>
            <color indexed="81"/>
            <rFont val="Tahoma"/>
            <family val="2"/>
          </rPr>
          <t xml:space="preserve">
SR, pg 22 - 24</t>
        </r>
      </text>
    </comment>
    <comment ref="AT123" authorId="0" shapeId="0" xr:uid="{6927EC13-AAD2-4342-AE73-66FC3E867EDE}">
      <text>
        <r>
          <rPr>
            <b/>
            <sz val="9"/>
            <color indexed="81"/>
            <rFont val="Tahoma"/>
            <family val="2"/>
          </rPr>
          <t>Author:</t>
        </r>
        <r>
          <rPr>
            <sz val="9"/>
            <color indexed="81"/>
            <rFont val="Tahoma"/>
            <family val="2"/>
          </rPr>
          <t xml:space="preserve">
AR, pg 89</t>
        </r>
      </text>
    </comment>
    <comment ref="AU123" authorId="0" shapeId="0" xr:uid="{5E9128E6-FE03-45AC-B4A1-B07ECEBE6AF9}">
      <text>
        <r>
          <rPr>
            <b/>
            <sz val="9"/>
            <color indexed="81"/>
            <rFont val="Tahoma"/>
            <family val="2"/>
          </rPr>
          <t>Author:</t>
        </r>
        <r>
          <rPr>
            <sz val="9"/>
            <color indexed="81"/>
            <rFont val="Tahoma"/>
            <family val="2"/>
          </rPr>
          <t xml:space="preserve">
SR,11</t>
        </r>
      </text>
    </comment>
    <comment ref="AW123" authorId="0" shapeId="0" xr:uid="{9EDF2BBA-2A99-44FE-AD17-F5E4249E4E8B}">
      <text>
        <r>
          <rPr>
            <b/>
            <sz val="9"/>
            <color indexed="81"/>
            <rFont val="Tahoma"/>
            <family val="2"/>
          </rPr>
          <t>Author:</t>
        </r>
        <r>
          <rPr>
            <sz val="9"/>
            <color indexed="81"/>
            <rFont val="Tahoma"/>
            <family val="2"/>
          </rPr>
          <t xml:space="preserve">
AR,14</t>
        </r>
      </text>
    </comment>
    <comment ref="AX123" authorId="0" shapeId="0" xr:uid="{0974BB71-342D-417F-9281-303F71DFFA89}">
      <text>
        <r>
          <rPr>
            <b/>
            <sz val="9"/>
            <color indexed="81"/>
            <rFont val="Tahoma"/>
            <family val="2"/>
          </rPr>
          <t>Author:</t>
        </r>
        <r>
          <rPr>
            <sz val="9"/>
            <color indexed="81"/>
            <rFont val="Tahoma"/>
            <family val="2"/>
          </rPr>
          <t xml:space="preserve">
SR,18</t>
        </r>
      </text>
    </comment>
    <comment ref="AY123" authorId="0" shapeId="0" xr:uid="{F9ADB1E2-AFE5-495D-A6E5-4F50FB916F20}">
      <text>
        <r>
          <rPr>
            <b/>
            <sz val="9"/>
            <color indexed="81"/>
            <rFont val="Tahoma"/>
            <family val="2"/>
          </rPr>
          <t>Author:</t>
        </r>
        <r>
          <rPr>
            <sz val="9"/>
            <color indexed="81"/>
            <rFont val="Tahoma"/>
            <family val="2"/>
          </rPr>
          <t xml:space="preserve">
SR, p. 14 onwards</t>
        </r>
      </text>
    </comment>
    <comment ref="AZ123" authorId="0" shapeId="0" xr:uid="{A7A0B748-21B5-4F2F-87D5-8576748E67E0}">
      <text>
        <r>
          <rPr>
            <b/>
            <sz val="9"/>
            <color indexed="81"/>
            <rFont val="Tahoma"/>
            <family val="2"/>
          </rPr>
          <t>Author:</t>
        </r>
        <r>
          <rPr>
            <sz val="9"/>
            <color indexed="81"/>
            <rFont val="Tahoma"/>
            <family val="2"/>
          </rPr>
          <t xml:space="preserve">
AR, p. 21 - 22</t>
        </r>
      </text>
    </comment>
    <comment ref="BB123" authorId="0" shapeId="0" xr:uid="{8053D9AD-2262-407B-BF40-70CB673458D1}">
      <text>
        <r>
          <rPr>
            <b/>
            <sz val="9"/>
            <color indexed="81"/>
            <rFont val="Tahoma"/>
            <family val="2"/>
          </rPr>
          <t>Author:</t>
        </r>
        <r>
          <rPr>
            <sz val="9"/>
            <color indexed="81"/>
            <rFont val="Tahoma"/>
            <family val="2"/>
          </rPr>
          <t xml:space="preserve">
SR, pg 21 - 23</t>
        </r>
      </text>
    </comment>
    <comment ref="BC123" authorId="0" shapeId="0" xr:uid="{D559E660-779C-4A7C-97E9-2DB1A154DA82}">
      <text>
        <r>
          <rPr>
            <b/>
            <sz val="9"/>
            <color indexed="81"/>
            <rFont val="Tahoma"/>
            <family val="2"/>
          </rPr>
          <t>Author:</t>
        </r>
        <r>
          <rPr>
            <sz val="9"/>
            <color indexed="81"/>
            <rFont val="Tahoma"/>
            <family val="2"/>
          </rPr>
          <t xml:space="preserve">
SR, p. 11 - 12</t>
        </r>
      </text>
    </comment>
    <comment ref="BD123" authorId="0" shapeId="0" xr:uid="{0F78B26D-93AD-4D06-A36D-391D3D68BB1F}">
      <text>
        <r>
          <rPr>
            <b/>
            <sz val="9"/>
            <color indexed="81"/>
            <rFont val="Tahoma"/>
            <family val="2"/>
          </rPr>
          <t>Author:</t>
        </r>
        <r>
          <rPr>
            <sz val="9"/>
            <color indexed="81"/>
            <rFont val="Tahoma"/>
            <family val="2"/>
          </rPr>
          <t xml:space="preserve">
AR, p. 121 onwards</t>
        </r>
      </text>
    </comment>
    <comment ref="BE123" authorId="0" shapeId="0" xr:uid="{44EA1B3C-2F40-47A5-9D06-5907A8FD38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12 "We recognise the importance of impact assessment in property development. We will assist
clients in hiring qualified Environmental Impact Assessment (“EIA”) companies to conduct
on-site survey of the project and prepare environmental assessment reports according to the
planning and design of the project"</t>
        </r>
      </text>
    </comment>
    <comment ref="BG123" authorId="0" shapeId="0" xr:uid="{AF1BA73D-9197-4795-89C7-2A6101A8DAA7}">
      <text>
        <r>
          <rPr>
            <b/>
            <sz val="9"/>
            <color indexed="81"/>
            <rFont val="Tahoma"/>
            <family val="2"/>
          </rPr>
          <t>Author:</t>
        </r>
        <r>
          <rPr>
            <sz val="9"/>
            <color indexed="81"/>
            <rFont val="Tahoma"/>
            <family val="2"/>
          </rPr>
          <t xml:space="preserve">
AR p. 27, In 2020, we continued our efforts to reduce the resource
footprint of our organization. Having made the decision to
discontinue the use of disposable plastic goods previously, we
have reduced waste by a further 50% and expenses related to
disposable products by nearly 100% since 2019. We have also
added paper recycling bins throughout our offices to increase
ease and convenience for employees to practice good recycling
habits.</t>
        </r>
      </text>
    </comment>
    <comment ref="BH123" authorId="0" shapeId="0" xr:uid="{13F25031-9114-4D44-B174-4490294DF3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23, https://links.sgx.com/FileOpen/UG%20Healthcare_Annual%20Report%202020.ashx?App=Announcement&amp;FileID=634566</t>
        </r>
      </text>
    </comment>
    <comment ref="BI123" authorId="0" shapeId="0" xr:uid="{44CB154D-37B8-431E-93B0-95BCF2345427}">
      <text>
        <r>
          <rPr>
            <b/>
            <sz val="9"/>
            <color indexed="81"/>
            <rFont val="Tahoma"/>
            <family val="2"/>
          </rPr>
          <t>Author:</t>
        </r>
        <r>
          <rPr>
            <sz val="9"/>
            <color indexed="81"/>
            <rFont val="Tahoma"/>
            <family val="2"/>
          </rPr>
          <t xml:space="preserve">
AR p. 27, EFFLUENTS AND WASTE </t>
        </r>
      </text>
    </comment>
    <comment ref="BJ123" authorId="0" shapeId="0" xr:uid="{EEE4824F-CA6B-4BFD-B113-6F4C1B8AC6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8</t>
        </r>
      </text>
    </comment>
    <comment ref="BK123" authorId="0" shapeId="0" xr:uid="{48C75962-A0D5-4B8E-912B-2236DBBB2453}">
      <text>
        <r>
          <rPr>
            <b/>
            <sz val="9"/>
            <color indexed="81"/>
            <rFont val="Tahoma"/>
            <family val="2"/>
          </rPr>
          <t>Author:</t>
        </r>
        <r>
          <rPr>
            <sz val="9"/>
            <color indexed="81"/>
            <rFont val="Tahoma"/>
            <family val="2"/>
          </rPr>
          <t xml:space="preserve">
AR, p. 62</t>
        </r>
      </text>
    </comment>
    <comment ref="BL123" authorId="0" shapeId="0" xr:uid="{391DFC44-5844-46DF-9E2B-A1941C80B5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18-22</t>
        </r>
      </text>
    </comment>
    <comment ref="BO123" authorId="0" shapeId="0" xr:uid="{0C76568D-5907-4441-8F5C-C0DCC5EC57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Through our Total WSH Policy, we are
committed to:
• Preventing injury and ill health for our
team, workers and key stakeholders at
our project sites;
• Complying with applicable legal
requirements and with other
requirements relating to WSH hazards;
• Creating better wellbeing and
health for our team, workers and key
stakeholders at our workplaces;
• Providing sufficient and appropriate
resources to carry out the
implementation of our WSHMS to
ensure sustainable WSH standards for
our team, workers and stakeholders at
our project sites; and
• Continuous improvement in WSH
management and performance.
SR p64</t>
        </r>
      </text>
    </comment>
    <comment ref="BQ123" authorId="0" shapeId="0" xr:uid="{C09045E0-2B9E-41AF-89C9-4B4C52015D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p18</t>
        </r>
      </text>
    </comment>
    <comment ref="BV123" authorId="0" shapeId="0" xr:uid="{8B53A1DC-427A-418C-A66E-D245648EEBAE}">
      <text>
        <r>
          <rPr>
            <b/>
            <sz val="9"/>
            <color indexed="81"/>
            <rFont val="Tahoma"/>
            <family val="2"/>
          </rPr>
          <t>Author:</t>
        </r>
        <r>
          <rPr>
            <sz val="9"/>
            <color indexed="81"/>
            <rFont val="Tahoma"/>
            <family val="2"/>
          </rPr>
          <t xml:space="preserve">
SR 34</t>
        </r>
      </text>
    </comment>
    <comment ref="BX123" authorId="0" shapeId="0" xr:uid="{38C3DE93-8833-4CE2-9D91-003F40F556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p.53</t>
        </r>
      </text>
    </comment>
    <comment ref="BY123" authorId="0" shapeId="0" xr:uid="{85E2B5E7-7CF1-458D-A240-EEBE91AB84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P.14-15</t>
        </r>
      </text>
    </comment>
    <comment ref="BZ123" authorId="0" shapeId="0" xr:uid="{448C0EF7-4A20-441E-9EB4-5B43D7743D2B}">
      <text>
        <r>
          <rPr>
            <b/>
            <sz val="9"/>
            <color indexed="81"/>
            <rFont val="Tahoma"/>
            <family val="2"/>
          </rPr>
          <t>Author:</t>
        </r>
        <r>
          <rPr>
            <sz val="9"/>
            <color indexed="81"/>
            <rFont val="Tahoma"/>
            <family val="2"/>
          </rPr>
          <t xml:space="preserve">
AR pg 20-21</t>
        </r>
      </text>
    </comment>
    <comment ref="CA123" authorId="0" shapeId="0" xr:uid="{B8B25000-9B0E-443F-A250-CDA14D1F9805}">
      <text>
        <r>
          <rPr>
            <b/>
            <sz val="9"/>
            <color indexed="81"/>
            <rFont val="Tahoma"/>
            <family val="2"/>
          </rPr>
          <t>Author:</t>
        </r>
        <r>
          <rPr>
            <sz val="9"/>
            <color indexed="81"/>
            <rFont val="Tahoma"/>
            <family val="2"/>
          </rPr>
          <t xml:space="preserve">
AR pg 52-54</t>
        </r>
      </text>
    </comment>
    <comment ref="CB123" authorId="0" shapeId="0" xr:uid="{D34F36AF-0A39-4704-95CD-381B2543A452}">
      <text>
        <r>
          <rPr>
            <b/>
            <sz val="9"/>
            <color indexed="81"/>
            <rFont val="Tahoma"/>
            <family val="2"/>
          </rPr>
          <t>Author:</t>
        </r>
        <r>
          <rPr>
            <sz val="9"/>
            <color indexed="81"/>
            <rFont val="Tahoma"/>
            <family val="2"/>
          </rPr>
          <t xml:space="preserve">
AR pg.147</t>
        </r>
      </text>
    </comment>
    <comment ref="CC123" authorId="0" shapeId="0" xr:uid="{FBC72E34-DF48-4E18-A09B-004788C140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P.18-22</t>
        </r>
      </text>
    </comment>
    <comment ref="CD123" authorId="0" shapeId="0" xr:uid="{A14D8F83-D99D-4AEC-A295-1C4CD28C96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P.24-32</t>
        </r>
      </text>
    </comment>
    <comment ref="CE123" authorId="0" shapeId="0" xr:uid="{A473C6BC-AFF7-44BC-915B-48752B3F7D65}">
      <text>
        <r>
          <rPr>
            <b/>
            <sz val="9"/>
            <color indexed="81"/>
            <rFont val="Tahoma"/>
            <family val="2"/>
          </rPr>
          <t>Author:</t>
        </r>
        <r>
          <rPr>
            <sz val="9"/>
            <color indexed="81"/>
            <rFont val="Tahoma"/>
            <family val="2"/>
          </rPr>
          <t xml:space="preserve">
AR pg 74-76</t>
        </r>
      </text>
    </comment>
    <comment ref="CF123" authorId="0" shapeId="0" xr:uid="{5A11119B-A732-4975-9079-DACD00CCA703}">
      <text>
        <r>
          <rPr>
            <b/>
            <sz val="9"/>
            <color indexed="81"/>
            <rFont val="Tahoma"/>
            <family val="2"/>
          </rPr>
          <t>Author:</t>
        </r>
        <r>
          <rPr>
            <sz val="9"/>
            <color indexed="81"/>
            <rFont val="Tahoma"/>
            <family val="2"/>
          </rPr>
          <t xml:space="preserve">
Ar 151</t>
        </r>
      </text>
    </comment>
    <comment ref="CG123" authorId="0" shapeId="0" xr:uid="{1A87EC98-04EF-4B60-81B5-9143F88922E1}">
      <text>
        <r>
          <rPr>
            <b/>
            <sz val="9"/>
            <color indexed="81"/>
            <rFont val="Tahoma"/>
            <family val="2"/>
          </rPr>
          <t>Author:</t>
        </r>
        <r>
          <rPr>
            <sz val="9"/>
            <color indexed="81"/>
            <rFont val="Tahoma"/>
            <family val="2"/>
          </rPr>
          <t xml:space="preserve">
AR pg 67-68</t>
        </r>
      </text>
    </comment>
    <comment ref="CH123" authorId="0" shapeId="0" xr:uid="{A4398508-FAFC-4B15-B705-A39DC070C050}">
      <text>
        <r>
          <rPr>
            <b/>
            <sz val="9"/>
            <color indexed="81"/>
            <rFont val="Tahoma"/>
            <family val="2"/>
          </rPr>
          <t>Author:</t>
        </r>
        <r>
          <rPr>
            <sz val="9"/>
            <color indexed="81"/>
            <rFont val="Tahoma"/>
            <family val="2"/>
          </rPr>
          <t xml:space="preserve">
SR 7 onwards</t>
        </r>
      </text>
    </comment>
    <comment ref="CI123" authorId="0" shapeId="0" xr:uid="{10034B73-A5A3-4C18-B5CB-479A22B5A0E2}">
      <text>
        <r>
          <rPr>
            <b/>
            <sz val="9"/>
            <color indexed="81"/>
            <rFont val="Tahoma"/>
            <family val="2"/>
          </rPr>
          <t>Author:</t>
        </r>
        <r>
          <rPr>
            <sz val="9"/>
            <color indexed="81"/>
            <rFont val="Tahoma"/>
            <family val="2"/>
          </rPr>
          <t xml:space="preserve">
AR pg 49-54</t>
        </r>
      </text>
    </comment>
    <comment ref="CK123" authorId="0" shapeId="0" xr:uid="{4DE636CC-ED10-4141-82E8-D36D747D174F}">
      <text>
        <r>
          <rPr>
            <b/>
            <sz val="9"/>
            <color indexed="81"/>
            <rFont val="Tahoma"/>
            <family val="2"/>
          </rPr>
          <t>Author:</t>
        </r>
        <r>
          <rPr>
            <sz val="9"/>
            <color indexed="81"/>
            <rFont val="Tahoma"/>
            <family val="2"/>
          </rPr>
          <t xml:space="preserve">
AR,46</t>
        </r>
      </text>
    </comment>
    <comment ref="CN123" authorId="0" shapeId="0" xr:uid="{87FB9D06-0E6B-4E72-97C6-D4A2B14218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O123" authorId="0" shapeId="0" xr:uid="{1F839051-07A9-4520-A1FA-D46F457C016A}">
      <text>
        <r>
          <rPr>
            <b/>
            <sz val="9"/>
            <color indexed="81"/>
            <rFont val="Tahoma"/>
            <family val="2"/>
          </rPr>
          <t>Author:</t>
        </r>
        <r>
          <rPr>
            <sz val="9"/>
            <color indexed="81"/>
            <rFont val="Tahoma"/>
            <family val="2"/>
          </rPr>
          <t xml:space="preserve">
SR, p15 - 16. SR has since been released</t>
        </r>
      </text>
    </comment>
    <comment ref="CP123" authorId="0" shapeId="0" xr:uid="{FB9082AF-A0DD-44B0-A69B-171FA82EF2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P.25</t>
        </r>
      </text>
    </comment>
    <comment ref="CQ123" authorId="4" shapeId="0" xr:uid="{BCB472DF-9627-4AE1-B397-6E9EA81A5F68}">
      <text>
        <r>
          <rPr>
            <b/>
            <sz val="9"/>
            <color indexed="81"/>
            <rFont val="Tahoma"/>
            <family val="2"/>
          </rPr>
          <t>Chua Cheng Tat:</t>
        </r>
        <r>
          <rPr>
            <sz val="9"/>
            <color indexed="81"/>
            <rFont val="Tahoma"/>
            <family val="2"/>
          </rPr>
          <t xml:space="preserve">
SR</t>
        </r>
      </text>
    </comment>
    <comment ref="CR123" authorId="0" shapeId="0" xr:uid="{8785A227-AA4B-4F80-BD8C-22FE6C1448F6}">
      <text>
        <r>
          <rPr>
            <b/>
            <sz val="9"/>
            <color indexed="81"/>
            <rFont val="Tahoma"/>
            <family val="2"/>
          </rPr>
          <t>Author:</t>
        </r>
        <r>
          <rPr>
            <sz val="9"/>
            <color indexed="81"/>
            <rFont val="Tahoma"/>
            <family val="2"/>
          </rPr>
          <t xml:space="preserve">
SR (pdf), p. 9 - 10</t>
        </r>
      </text>
    </comment>
    <comment ref="CS123" authorId="0" shapeId="0" xr:uid="{6C5031C0-91DF-437E-A22F-127CACD919F5}">
      <text>
        <r>
          <rPr>
            <b/>
            <sz val="9"/>
            <color indexed="81"/>
            <rFont val="Tahoma"/>
            <family val="2"/>
          </rPr>
          <t>Author:</t>
        </r>
        <r>
          <rPr>
            <sz val="9"/>
            <color indexed="81"/>
            <rFont val="Tahoma"/>
            <family val="2"/>
          </rPr>
          <t xml:space="preserve">
AR, p. 20, 22</t>
        </r>
      </text>
    </comment>
    <comment ref="CT123" authorId="0" shapeId="0" xr:uid="{C88C402F-666C-4B62-A5CF-4A4A7225370E}">
      <text>
        <r>
          <rPr>
            <b/>
            <sz val="9"/>
            <color indexed="81"/>
            <rFont val="Tahoma"/>
            <family val="2"/>
          </rPr>
          <t>Author:</t>
        </r>
        <r>
          <rPr>
            <sz val="9"/>
            <color indexed="81"/>
            <rFont val="Tahoma"/>
            <family val="2"/>
          </rPr>
          <t xml:space="preserve">
AR pg.15</t>
        </r>
      </text>
    </comment>
    <comment ref="CU123" authorId="0" shapeId="0" xr:uid="{7C7FB529-C018-4C5A-A55D-9DD17D1D06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81 "Our efforts in this area includes reducing paper, electricity and water consumption,
reducing waste water generation, paper recycling and adopting proper chemical
waste treatment methods.</t>
        </r>
      </text>
    </comment>
    <comment ref="CV123" authorId="0" shapeId="0" xr:uid="{9534F111-217A-4C04-AF56-A44E8FA74A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73-81</t>
        </r>
      </text>
    </comment>
    <comment ref="CW123" authorId="0" shapeId="0" xr:uid="{92E972F8-2983-4371-BF0D-CC94F3774B11}">
      <text>
        <r>
          <rPr>
            <b/>
            <sz val="9"/>
            <color indexed="81"/>
            <rFont val="Tahoma"/>
            <family val="2"/>
          </rPr>
          <t>Author:</t>
        </r>
        <r>
          <rPr>
            <sz val="9"/>
            <color indexed="81"/>
            <rFont val="Tahoma"/>
            <family val="2"/>
          </rPr>
          <t xml:space="preserve">
SR pg.9</t>
        </r>
      </text>
    </comment>
    <comment ref="CX123" authorId="0" shapeId="0" xr:uid="{CE9B3C0E-D8C5-474A-8E6A-7263CC9FDBBA}">
      <text>
        <r>
          <rPr>
            <b/>
            <sz val="9"/>
            <color indexed="81"/>
            <rFont val="Tahoma"/>
            <family val="2"/>
          </rPr>
          <t>Author:</t>
        </r>
        <r>
          <rPr>
            <sz val="9"/>
            <color indexed="81"/>
            <rFont val="Tahoma"/>
            <family val="2"/>
          </rPr>
          <t xml:space="preserve">
AR, pg 24 &amp; 25</t>
        </r>
      </text>
    </comment>
    <comment ref="CY123" authorId="0" shapeId="0" xr:uid="{AADFC4CE-97C6-418C-8647-FD0EBBFB0E61}">
      <text>
        <r>
          <rPr>
            <b/>
            <sz val="9"/>
            <color indexed="81"/>
            <rFont val="Tahoma"/>
            <family val="2"/>
          </rPr>
          <t>Author:</t>
        </r>
        <r>
          <rPr>
            <sz val="9"/>
            <color indexed="81"/>
            <rFont val="Tahoma"/>
            <family val="2"/>
          </rPr>
          <t xml:space="preserve">
AR pg 70-77</t>
        </r>
      </text>
    </comment>
    <comment ref="CZ123" authorId="0" shapeId="0" xr:uid="{80B8188F-DB06-4FD3-92AD-E48E8A133805}">
      <text>
        <r>
          <rPr>
            <b/>
            <sz val="9"/>
            <color indexed="81"/>
            <rFont val="Tahoma"/>
            <family val="2"/>
          </rPr>
          <t>Author:</t>
        </r>
        <r>
          <rPr>
            <sz val="9"/>
            <color indexed="81"/>
            <rFont val="Tahoma"/>
            <family val="2"/>
          </rPr>
          <t xml:space="preserve">
AR,57</t>
        </r>
      </text>
    </comment>
    <comment ref="DA123" authorId="0" shapeId="0" xr:uid="{A54A6D3F-C9E7-4AFD-B973-808687671CFA}">
      <text>
        <r>
          <rPr>
            <b/>
            <sz val="9"/>
            <color indexed="81"/>
            <rFont val="Tahoma"/>
            <family val="2"/>
          </rPr>
          <t>Author:</t>
        </r>
        <r>
          <rPr>
            <sz val="9"/>
            <color indexed="81"/>
            <rFont val="Tahoma"/>
            <family val="2"/>
          </rPr>
          <t xml:space="preserve">
AR,34-35</t>
        </r>
      </text>
    </comment>
    <comment ref="DB123" authorId="0" shapeId="0" xr:uid="{4A7B79DB-AC9F-4860-A17D-7469F5AB92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10/80</t>
        </r>
      </text>
    </comment>
    <comment ref="DC123" authorId="0" shapeId="0" xr:uid="{5BDF2A1B-5183-4FEA-9292-8C86267A9421}">
      <text>
        <r>
          <rPr>
            <b/>
            <sz val="9"/>
            <color indexed="81"/>
            <rFont val="Tahoma"/>
            <family val="2"/>
          </rPr>
          <t>Author:</t>
        </r>
        <r>
          <rPr>
            <sz val="9"/>
            <color indexed="81"/>
            <rFont val="Tahoma"/>
            <family val="2"/>
          </rPr>
          <t xml:space="preserve">
AR, p. 74</t>
        </r>
      </text>
    </comment>
    <comment ref="DD123" authorId="0" shapeId="0" xr:uid="{9D6D2080-9F1E-46B6-9F27-776D98EE6857}">
      <text>
        <r>
          <rPr>
            <b/>
            <sz val="9"/>
            <color indexed="81"/>
            <rFont val="Tahoma"/>
            <family val="2"/>
          </rPr>
          <t>Author:</t>
        </r>
        <r>
          <rPr>
            <sz val="9"/>
            <color indexed="81"/>
            <rFont val="Tahoma"/>
            <family val="2"/>
          </rPr>
          <t xml:space="preserve">
AR, p. 41</t>
        </r>
      </text>
    </comment>
    <comment ref="DE123" authorId="0" shapeId="0" xr:uid="{22239D00-EF24-4641-95B1-B95F65DCC367}">
      <text>
        <r>
          <rPr>
            <b/>
            <sz val="9"/>
            <color indexed="81"/>
            <rFont val="Tahoma"/>
            <family val="2"/>
          </rPr>
          <t>Author:</t>
        </r>
        <r>
          <rPr>
            <sz val="9"/>
            <color indexed="81"/>
            <rFont val="Tahoma"/>
            <family val="2"/>
          </rPr>
          <t xml:space="preserve">
SR,6</t>
        </r>
      </text>
    </comment>
    <comment ref="DF123" authorId="0" shapeId="0" xr:uid="{BBF91060-9E50-49C7-AE69-A8CB0476B3E5}">
      <text>
        <r>
          <rPr>
            <b/>
            <sz val="9"/>
            <color indexed="81"/>
            <rFont val="Tahoma"/>
            <family val="2"/>
          </rPr>
          <t>Author:</t>
        </r>
        <r>
          <rPr>
            <sz val="9"/>
            <color indexed="81"/>
            <rFont val="Tahoma"/>
            <family val="2"/>
          </rPr>
          <t xml:space="preserve">
SR pg 35-39</t>
        </r>
      </text>
    </comment>
    <comment ref="DG123" authorId="0" shapeId="0" xr:uid="{39DA1447-4FFC-45E6-AA7B-FEB119BB8C76}">
      <text>
        <r>
          <rPr>
            <b/>
            <sz val="9"/>
            <color indexed="81"/>
            <rFont val="Tahoma"/>
            <family val="2"/>
          </rPr>
          <t>Author:</t>
        </r>
        <r>
          <rPr>
            <sz val="9"/>
            <color indexed="81"/>
            <rFont val="Tahoma"/>
            <family val="2"/>
          </rPr>
          <t xml:space="preserve">
AR, p. 61</t>
        </r>
      </text>
    </comment>
    <comment ref="DH123" authorId="0" shapeId="0" xr:uid="{1DC4DF8E-899D-4ED8-B8C8-86F2E92B6A99}">
      <text>
        <r>
          <rPr>
            <b/>
            <sz val="9"/>
            <color indexed="81"/>
            <rFont val="Tahoma"/>
            <family val="2"/>
          </rPr>
          <t>Author:</t>
        </r>
        <r>
          <rPr>
            <sz val="9"/>
            <color indexed="81"/>
            <rFont val="Tahoma"/>
            <family val="2"/>
          </rPr>
          <t xml:space="preserve">
AR pg 44-45</t>
        </r>
      </text>
    </comment>
    <comment ref="DI123" authorId="0" shapeId="0" xr:uid="{3A11C8D7-B23F-4C2E-9FC8-D73133921D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DJ123" authorId="0" shapeId="0" xr:uid="{445B8F72-6E19-4E1F-9EA0-B08E5FE55E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
SR pg 12 -19</t>
        </r>
      </text>
    </comment>
    <comment ref="DK123" authorId="0" shapeId="0" xr:uid="{C5691E9C-FB80-4B31-8229-E24CBBECA7DB}">
      <text>
        <r>
          <rPr>
            <b/>
            <sz val="9"/>
            <color indexed="81"/>
            <rFont val="Tahoma"/>
            <family val="2"/>
          </rPr>
          <t>Author:</t>
        </r>
        <r>
          <rPr>
            <sz val="9"/>
            <color indexed="81"/>
            <rFont val="Tahoma"/>
            <family val="2"/>
          </rPr>
          <t xml:space="preserve">
AR pg 80-85</t>
        </r>
      </text>
    </comment>
    <comment ref="DL123" authorId="0" shapeId="0" xr:uid="{D2D2EFF8-5859-4038-8256-F6EC83CB48B5}">
      <text>
        <r>
          <rPr>
            <b/>
            <sz val="9"/>
            <color indexed="81"/>
            <rFont val="Tahoma"/>
            <family val="2"/>
          </rPr>
          <t>Author:</t>
        </r>
        <r>
          <rPr>
            <sz val="9"/>
            <color indexed="81"/>
            <rFont val="Tahoma"/>
            <family val="2"/>
          </rPr>
          <t xml:space="preserve">
SR pg 12-19</t>
        </r>
      </text>
    </comment>
    <comment ref="DM123" authorId="0" shapeId="0" xr:uid="{75BFF3B2-2155-4C2F-B8F5-32A9254052D3}">
      <text>
        <r>
          <rPr>
            <b/>
            <sz val="9"/>
            <color indexed="81"/>
            <rFont val="Tahoma"/>
            <family val="2"/>
          </rPr>
          <t>Author:</t>
        </r>
        <r>
          <rPr>
            <sz val="9"/>
            <color indexed="81"/>
            <rFont val="Tahoma"/>
            <family val="2"/>
          </rPr>
          <t xml:space="preserve">
AR, p. 17</t>
        </r>
      </text>
    </comment>
    <comment ref="DN123" authorId="0" shapeId="0" xr:uid="{2412FDFF-8D5A-47AE-B1F7-EA665D9F1A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DO123" authorId="0" shapeId="0" xr:uid="{1A2E6C90-2022-48D3-8EE4-10322E6EB3A0}">
      <text>
        <r>
          <rPr>
            <b/>
            <sz val="9"/>
            <color indexed="81"/>
            <rFont val="Tahoma"/>
            <family val="2"/>
          </rPr>
          <t>Author:</t>
        </r>
        <r>
          <rPr>
            <sz val="9"/>
            <color indexed="81"/>
            <rFont val="Tahoma"/>
            <family val="2"/>
          </rPr>
          <t xml:space="preserve">
AR p. 45, We recognise that our hotel operations have been one of the biggest generators of waste, and consume high amounts of energy within
our Group operations due to the inherent nature of the business. In this respect, we have implemented measures and closely monitored
the operations’ energy and water consumption with the aim of reducing waste generation and greenhouse gas emissions while slowing
down the rate of resource depletion</t>
        </r>
      </text>
    </comment>
    <comment ref="DP123" authorId="0" shapeId="0" xr:uid="{8B9D3201-6EC0-4C3B-A383-B188115F2CA1}">
      <text>
        <r>
          <rPr>
            <b/>
            <sz val="9"/>
            <color indexed="81"/>
            <rFont val="Tahoma"/>
            <family val="2"/>
          </rPr>
          <t>Author:</t>
        </r>
        <r>
          <rPr>
            <sz val="9"/>
            <color indexed="81"/>
            <rFont val="Tahoma"/>
            <family val="2"/>
          </rPr>
          <t xml:space="preserve">
SR, p. 31 - 35</t>
        </r>
      </text>
    </comment>
    <comment ref="DQ123" authorId="0" shapeId="0" xr:uid="{46124022-955A-4646-9644-E555C75F67A8}">
      <text>
        <r>
          <rPr>
            <b/>
            <sz val="9"/>
            <color indexed="81"/>
            <rFont val="Tahoma"/>
            <family val="2"/>
          </rPr>
          <t>Author:</t>
        </r>
        <r>
          <rPr>
            <sz val="9"/>
            <color indexed="81"/>
            <rFont val="Tahoma"/>
            <family val="2"/>
          </rPr>
          <t xml:space="preserve">
AR p. 12, The Company formed a cross-functional task group in the third
quarter of 2020 to implement a company-wide document and
workflow management system to drive radical business process
automation. The terms of reference for this task group are to
streamline and/or automate existing communication channels and
process workflows, reduce paper usage to improve its environmental
footprint and optimise office space</t>
        </r>
      </text>
    </comment>
    <comment ref="DR123" authorId="0" shapeId="0" xr:uid="{CDC37DC8-6D32-4423-BD8E-80D56659FDA3}">
      <text>
        <r>
          <rPr>
            <b/>
            <sz val="9"/>
            <color indexed="81"/>
            <rFont val="Tahoma"/>
            <family val="2"/>
          </rPr>
          <t>Author:</t>
        </r>
        <r>
          <rPr>
            <sz val="9"/>
            <color indexed="81"/>
            <rFont val="Tahoma"/>
            <family val="2"/>
          </rPr>
          <t xml:space="preserve">
SR, p.14-20</t>
        </r>
      </text>
    </comment>
    <comment ref="DS123" authorId="0" shapeId="0" xr:uid="{29419BA9-4596-4920-81C3-65FB68207189}">
      <text>
        <r>
          <rPr>
            <b/>
            <sz val="9"/>
            <color indexed="81"/>
            <rFont val="Tahoma"/>
            <family val="2"/>
          </rPr>
          <t>Author:</t>
        </r>
        <r>
          <rPr>
            <sz val="9"/>
            <color indexed="81"/>
            <rFont val="Tahoma"/>
            <family val="2"/>
          </rPr>
          <t xml:space="preserve">
AR p. 42, E N E R G Y A N D
GHG EMISSIONS</t>
        </r>
      </text>
    </comment>
    <comment ref="DT123" authorId="1" shapeId="0" xr:uid="{814BCB25-BD8B-4819-AE21-9B74E424F561}">
      <text>
        <r>
          <rPr>
            <b/>
            <sz val="9"/>
            <color indexed="81"/>
            <rFont val="Tahoma"/>
            <family val="2"/>
          </rPr>
          <t>admin:</t>
        </r>
        <r>
          <rPr>
            <sz val="9"/>
            <color indexed="81"/>
            <rFont val="Tahoma"/>
            <family val="2"/>
          </rPr>
          <t xml:space="preserve">
SR pg 9-12</t>
        </r>
      </text>
    </comment>
    <comment ref="DU123" authorId="0" shapeId="0" xr:uid="{353DCD16-CD4F-4723-9A9B-DEB0E554875C}">
      <text>
        <r>
          <rPr>
            <b/>
            <sz val="9"/>
            <color indexed="81"/>
            <rFont val="Tahoma"/>
            <family val="2"/>
          </rPr>
          <t>Author:</t>
        </r>
        <r>
          <rPr>
            <sz val="9"/>
            <color indexed="81"/>
            <rFont val="Tahoma"/>
            <family val="2"/>
          </rPr>
          <t xml:space="preserve">
SR pg.14</t>
        </r>
      </text>
    </comment>
    <comment ref="DV123" authorId="0" shapeId="0" xr:uid="{4CC46DB5-8B09-4824-AA6A-29D8346FC2CF}">
      <text>
        <r>
          <rPr>
            <b/>
            <sz val="9"/>
            <color indexed="81"/>
            <rFont val="Tahoma"/>
            <family val="2"/>
          </rPr>
          <t>Author:</t>
        </r>
        <r>
          <rPr>
            <sz val="9"/>
            <color indexed="81"/>
            <rFont val="Tahoma"/>
            <family val="2"/>
          </rPr>
          <t xml:space="preserve">
AR pg.20</t>
        </r>
      </text>
    </comment>
    <comment ref="DX123" authorId="0" shapeId="0" xr:uid="{FB679F08-7608-4C0D-8255-A7CC450A5CD6}">
      <text>
        <r>
          <rPr>
            <b/>
            <sz val="9"/>
            <color indexed="81"/>
            <rFont val="Tahoma"/>
            <family val="2"/>
          </rPr>
          <t>Author:</t>
        </r>
        <r>
          <rPr>
            <sz val="9"/>
            <color indexed="81"/>
            <rFont val="Tahoma"/>
            <family val="2"/>
          </rPr>
          <t xml:space="preserve">
AR pg.36</t>
        </r>
      </text>
    </comment>
    <comment ref="DY123" authorId="0" shapeId="0" xr:uid="{5A946DB5-6501-437E-AAF2-30F2DF158AFB}">
      <text>
        <r>
          <rPr>
            <b/>
            <sz val="9"/>
            <color indexed="81"/>
            <rFont val="Tahoma"/>
            <family val="2"/>
          </rPr>
          <t>Author:</t>
        </r>
        <r>
          <rPr>
            <sz val="9"/>
            <color indexed="81"/>
            <rFont val="Tahoma"/>
            <family val="2"/>
          </rPr>
          <t xml:space="preserve">
SR 14</t>
        </r>
      </text>
    </comment>
    <comment ref="DZ123" authorId="0" shapeId="0" xr:uid="{F03802C8-8A2A-4FED-9786-0270186E8FBB}">
      <text>
        <r>
          <rPr>
            <b/>
            <sz val="9"/>
            <color indexed="81"/>
            <rFont val="Tahoma"/>
            <family val="2"/>
          </rPr>
          <t>Author:</t>
        </r>
        <r>
          <rPr>
            <sz val="9"/>
            <color indexed="81"/>
            <rFont val="Tahoma"/>
            <family val="2"/>
          </rPr>
          <t xml:space="preserve">
SR pg.58</t>
        </r>
      </text>
    </comment>
    <comment ref="EA123" authorId="4" shapeId="0" xr:uid="{AF40F6AF-0DEA-4056-BAD2-8E03E4F0F665}">
      <text>
        <r>
          <rPr>
            <b/>
            <sz val="9"/>
            <color indexed="81"/>
            <rFont val="Tahoma"/>
            <family val="2"/>
          </rPr>
          <t>Chua Cheng Tat:</t>
        </r>
        <r>
          <rPr>
            <sz val="9"/>
            <color indexed="81"/>
            <rFont val="Tahoma"/>
            <family val="2"/>
          </rPr>
          <t xml:space="preserve">
SR</t>
        </r>
      </text>
    </comment>
    <comment ref="EB123" authorId="0" shapeId="0" xr:uid="{599D6234-093D-4275-9FB7-DA1CBCFC98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EC123" authorId="0" shapeId="0" xr:uid="{B8F125E1-62C2-4574-9B33-86DCB162A9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8</t>
        </r>
      </text>
    </comment>
    <comment ref="ED123" authorId="0" shapeId="0" xr:uid="{5E4010B0-D519-4539-A9D0-8C49E38E9A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F124" authorId="0" shapeId="0" xr:uid="{C574C8F8-F44F-4FE3-927C-473D36046DA2}">
      <text>
        <r>
          <rPr>
            <b/>
            <sz val="9"/>
            <color indexed="81"/>
            <rFont val="Tahoma"/>
            <family val="2"/>
          </rPr>
          <t>Author:</t>
        </r>
        <r>
          <rPr>
            <sz val="9"/>
            <color indexed="81"/>
            <rFont val="Tahoma"/>
            <family val="2"/>
          </rPr>
          <t xml:space="preserve">
AR pg.17</t>
        </r>
      </text>
    </comment>
    <comment ref="G124" authorId="0" shapeId="0" xr:uid="{53142A75-34B2-4EE0-A7BD-8D5AF171FA70}">
      <text>
        <r>
          <rPr>
            <b/>
            <sz val="9"/>
            <color indexed="81"/>
            <rFont val="Tahoma"/>
            <family val="2"/>
          </rPr>
          <t>Author:</t>
        </r>
        <r>
          <rPr>
            <sz val="9"/>
            <color indexed="81"/>
            <rFont val="Tahoma"/>
            <family val="2"/>
          </rPr>
          <t xml:space="preserve">
AR pg.8</t>
        </r>
      </text>
    </comment>
    <comment ref="H124" authorId="0" shapeId="0" xr:uid="{1415E86E-EF5B-442B-8E99-E54CBD9F3C4A}">
      <text>
        <r>
          <rPr>
            <b/>
            <sz val="9"/>
            <color indexed="81"/>
            <rFont val="Tahoma"/>
            <family val="2"/>
          </rPr>
          <t>Author:</t>
        </r>
        <r>
          <rPr>
            <sz val="9"/>
            <color indexed="81"/>
            <rFont val="Tahoma"/>
            <family val="2"/>
          </rPr>
          <t xml:space="preserve">
AR, p27 - 28</t>
        </r>
      </text>
    </comment>
    <comment ref="I124" authorId="0" shapeId="0" xr:uid="{83E3DAD4-82AC-4F44-BA78-BBE1FCCC994F}">
      <text>
        <r>
          <rPr>
            <b/>
            <sz val="9"/>
            <color indexed="81"/>
            <rFont val="Tahoma"/>
            <family val="2"/>
          </rPr>
          <t>Author:</t>
        </r>
        <r>
          <rPr>
            <sz val="9"/>
            <color indexed="81"/>
            <rFont val="Tahoma"/>
            <family val="2"/>
          </rPr>
          <t xml:space="preserve">
AR pg.74</t>
        </r>
      </text>
    </comment>
    <comment ref="M124" authorId="0" shapeId="0" xr:uid="{EC6AFACA-0A44-4DE3-8740-3E83DAE30EA9}">
      <text>
        <r>
          <rPr>
            <b/>
            <sz val="9"/>
            <color indexed="81"/>
            <rFont val="Tahoma"/>
            <family val="2"/>
          </rPr>
          <t>Author:</t>
        </r>
        <r>
          <rPr>
            <sz val="9"/>
            <color indexed="81"/>
            <rFont val="Tahoma"/>
            <family val="2"/>
          </rPr>
          <t xml:space="preserve">
SR pg.21</t>
        </r>
      </text>
    </comment>
    <comment ref="N124" authorId="0" shapeId="0" xr:uid="{AB4D986A-D41A-4A3B-B406-53B3A9DDDF51}">
      <text>
        <r>
          <rPr>
            <b/>
            <sz val="9"/>
            <color indexed="81"/>
            <rFont val="Tahoma"/>
            <family val="2"/>
          </rPr>
          <t>Author:</t>
        </r>
        <r>
          <rPr>
            <sz val="9"/>
            <color indexed="81"/>
            <rFont val="Tahoma"/>
            <family val="2"/>
          </rPr>
          <t xml:space="preserve">
AR, p21</t>
        </r>
      </text>
    </comment>
    <comment ref="P124" authorId="0" shapeId="0" xr:uid="{847B5C14-3AEC-4D71-95D4-C860FEC0C609}">
      <text>
        <r>
          <rPr>
            <b/>
            <sz val="9"/>
            <color indexed="81"/>
            <rFont val="Tahoma"/>
            <family val="2"/>
          </rPr>
          <t>Author:</t>
        </r>
        <r>
          <rPr>
            <sz val="9"/>
            <color indexed="81"/>
            <rFont val="Tahoma"/>
            <family val="2"/>
          </rPr>
          <t xml:space="preserve">
AR, p60</t>
        </r>
      </text>
    </comment>
    <comment ref="R124" authorId="0" shapeId="0" xr:uid="{D16CA035-BA04-45D9-A02C-8D7664DF91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T124" authorId="0" shapeId="0" xr:uid="{CBEFEF45-5724-460F-B035-87868F8F2848}">
      <text>
        <r>
          <rPr>
            <b/>
            <sz val="9"/>
            <color indexed="81"/>
            <rFont val="Tahoma"/>
            <family val="2"/>
          </rPr>
          <t>Author:</t>
        </r>
        <r>
          <rPr>
            <sz val="9"/>
            <color indexed="81"/>
            <rFont val="Tahoma"/>
            <family val="2"/>
          </rPr>
          <t xml:space="preserve">
AR pg.39</t>
        </r>
      </text>
    </comment>
    <comment ref="U124" authorId="0" shapeId="0" xr:uid="{EA886AEE-6961-4BF2-9BC1-B828B08CC04E}">
      <text>
        <r>
          <rPr>
            <b/>
            <sz val="9"/>
            <color indexed="81"/>
            <rFont val="Tahoma"/>
            <family val="2"/>
          </rPr>
          <t>Author:</t>
        </r>
        <r>
          <rPr>
            <sz val="9"/>
            <color indexed="81"/>
            <rFont val="Tahoma"/>
            <family val="2"/>
          </rPr>
          <t xml:space="preserve">
SR pg 41-46</t>
        </r>
      </text>
    </comment>
    <comment ref="V124" authorId="0" shapeId="0" xr:uid="{4A6F5C13-92DE-46EF-8495-6AF6393F2A0D}">
      <text>
        <r>
          <rPr>
            <b/>
            <sz val="9"/>
            <color indexed="81"/>
            <rFont val="Tahoma"/>
            <family val="2"/>
          </rPr>
          <t>Author:</t>
        </r>
        <r>
          <rPr>
            <sz val="9"/>
            <color indexed="81"/>
            <rFont val="Tahoma"/>
            <family val="2"/>
          </rPr>
          <t xml:space="preserve">
SR pg 36</t>
        </r>
      </text>
    </comment>
    <comment ref="X124" authorId="0" shapeId="0" xr:uid="{2ABA99A3-6D46-4D3E-80DF-C737BF7CBD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t>
        </r>
      </text>
    </comment>
    <comment ref="Y124" authorId="0" shapeId="0" xr:uid="{9D46318D-2ADE-4018-B674-D092C5B44857}">
      <text>
        <r>
          <rPr>
            <b/>
            <sz val="9"/>
            <color indexed="81"/>
            <rFont val="Tahoma"/>
            <family val="2"/>
          </rPr>
          <t>Author:</t>
        </r>
        <r>
          <rPr>
            <sz val="9"/>
            <color indexed="81"/>
            <rFont val="Tahoma"/>
            <family val="2"/>
          </rPr>
          <t xml:space="preserve">
AR p. 32, COMMUNITY</t>
        </r>
      </text>
    </comment>
    <comment ref="AA124" authorId="0" shapeId="0" xr:uid="{229534CF-97FD-48E2-9CE5-AF318743AE98}">
      <text>
        <r>
          <rPr>
            <b/>
            <sz val="9"/>
            <color indexed="81"/>
            <rFont val="Tahoma"/>
            <family val="2"/>
          </rPr>
          <t>Author:</t>
        </r>
        <r>
          <rPr>
            <sz val="9"/>
            <color indexed="81"/>
            <rFont val="Tahoma"/>
            <family val="2"/>
          </rPr>
          <t xml:space="preserve">
SR pg 25</t>
        </r>
      </text>
    </comment>
    <comment ref="AB124" authorId="0" shapeId="0" xr:uid="{6E9562D1-5623-4A67-A0D2-8AA8A10EB9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P.31-34</t>
        </r>
      </text>
    </comment>
    <comment ref="AC124" authorId="0" shapeId="0" xr:uid="{580947EA-CBA0-493A-9998-464C19F529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t>
        </r>
      </text>
    </comment>
    <comment ref="AD124" authorId="0" shapeId="0" xr:uid="{D267286D-7EED-4D71-AD2A-4A4A948837B2}">
      <text>
        <r>
          <rPr>
            <b/>
            <sz val="9"/>
            <color indexed="81"/>
            <rFont val="Tahoma"/>
            <family val="2"/>
          </rPr>
          <t>Author:</t>
        </r>
        <r>
          <rPr>
            <sz val="9"/>
            <color indexed="81"/>
            <rFont val="Tahoma"/>
            <family val="2"/>
          </rPr>
          <t xml:space="preserve">
AR p. 52, SOCIALLY RESPONSIBLE INVESTING</t>
        </r>
      </text>
    </comment>
    <comment ref="AE124" authorId="0" shapeId="0" xr:uid="{1B397A24-47F5-4CCF-BF4C-EF5C3441B304}">
      <text>
        <r>
          <rPr>
            <b/>
            <sz val="9"/>
            <color indexed="81"/>
            <rFont val="Tahoma"/>
            <family val="2"/>
          </rPr>
          <t>Author:</t>
        </r>
        <r>
          <rPr>
            <sz val="9"/>
            <color indexed="81"/>
            <rFont val="Tahoma"/>
            <family val="2"/>
          </rPr>
          <t xml:space="preserve">
AR pg.75</t>
        </r>
      </text>
    </comment>
    <comment ref="AG124" authorId="0" shapeId="0" xr:uid="{CA1E0105-BF6A-4C33-A9DE-D3E08F5C1247}">
      <text>
        <r>
          <rPr>
            <b/>
            <sz val="9"/>
            <color indexed="81"/>
            <rFont val="Tahoma"/>
            <family val="2"/>
          </rPr>
          <t>Author:</t>
        </r>
        <r>
          <rPr>
            <sz val="9"/>
            <color indexed="81"/>
            <rFont val="Tahoma"/>
            <family val="2"/>
          </rPr>
          <t xml:space="preserve">
SR pg.8</t>
        </r>
      </text>
    </comment>
    <comment ref="AH124" authorId="0" shapeId="0" xr:uid="{E0C3817A-8366-4C21-A55D-C9D850551DB6}">
      <text>
        <r>
          <rPr>
            <b/>
            <sz val="9"/>
            <color indexed="81"/>
            <rFont val="Tahoma"/>
            <family val="2"/>
          </rPr>
          <t>Author:</t>
        </r>
        <r>
          <rPr>
            <sz val="9"/>
            <color indexed="81"/>
            <rFont val="Tahoma"/>
            <family val="2"/>
          </rPr>
          <t xml:space="preserve">
AR pg.14</t>
        </r>
      </text>
    </comment>
    <comment ref="AI124" authorId="0" shapeId="0" xr:uid="{20D77E28-CF75-45BB-A0E8-FD12C64E6A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50 "We aim to contribute to the socio-economic
development of our employees and their families, and
the communities living in the vicinity of our operations.
Beyond providing employment to thousands living in
remote areas, we contribute to the holistic development
of communities through a range of initiatives in education,
health, infrastructure, microenterprise, farmer, culture, and
humanitarian living"</t>
        </r>
      </text>
    </comment>
    <comment ref="AJ124" authorId="0" shapeId="0" xr:uid="{E4EF722B-6765-444B-A41C-76B8DF4201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AK124" authorId="0" shapeId="0" xr:uid="{753F72A0-337F-4025-BF8C-CBAB9A85AE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AL124" authorId="0" shapeId="0" xr:uid="{EE091144-CE46-4877-8D5D-C50C99164AED}">
      <text>
        <r>
          <rPr>
            <b/>
            <sz val="9"/>
            <color indexed="81"/>
            <rFont val="Tahoma"/>
            <family val="2"/>
          </rPr>
          <t>Author:</t>
        </r>
        <r>
          <rPr>
            <sz val="9"/>
            <color indexed="81"/>
            <rFont val="Tahoma"/>
            <family val="2"/>
          </rPr>
          <t xml:space="preserve">
ar 28</t>
        </r>
      </text>
    </comment>
    <comment ref="AM124" authorId="0" shapeId="0" xr:uid="{4F5725D5-03C5-4364-BC6F-618ABC20B179}">
      <text>
        <r>
          <rPr>
            <b/>
            <sz val="9"/>
            <color indexed="81"/>
            <rFont val="Tahoma"/>
            <family val="2"/>
          </rPr>
          <t>Author:</t>
        </r>
        <r>
          <rPr>
            <sz val="9"/>
            <color indexed="81"/>
            <rFont val="Tahoma"/>
            <family val="2"/>
          </rPr>
          <t xml:space="preserve">
http://www.lhngroup.com/corporate-social-responsibility.html</t>
        </r>
      </text>
    </comment>
    <comment ref="AN124" authorId="0" shapeId="0" xr:uid="{243B4ABF-7D56-47E3-BB5D-E103A1514D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AO124" authorId="0" shapeId="0" xr:uid="{B5A15946-32A1-4F81-B53D-237992B20C6C}">
      <text>
        <r>
          <rPr>
            <b/>
            <sz val="9"/>
            <color indexed="81"/>
            <rFont val="Tahoma"/>
            <family val="2"/>
          </rPr>
          <t>Author:</t>
        </r>
        <r>
          <rPr>
            <sz val="9"/>
            <color indexed="81"/>
            <rFont val="Tahoma"/>
            <family val="2"/>
          </rPr>
          <t xml:space="preserve">
AR, pg 23 &amp; 24</t>
        </r>
      </text>
    </comment>
    <comment ref="AP124" authorId="0" shapeId="0" xr:uid="{FA209342-AA3F-4EAB-BEC4-F81B5B2E34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AQ124" authorId="0" shapeId="0" xr:uid="{5C696CE2-76AF-450E-8753-66A8A287BB3A}">
      <text>
        <r>
          <rPr>
            <b/>
            <sz val="9"/>
            <color indexed="81"/>
            <rFont val="Tahoma"/>
            <family val="2"/>
          </rPr>
          <t>Author:</t>
        </r>
        <r>
          <rPr>
            <sz val="9"/>
            <color indexed="81"/>
            <rFont val="Tahoma"/>
            <family val="2"/>
          </rPr>
          <t xml:space="preserve">
SR, p. 9  - 10</t>
        </r>
      </text>
    </comment>
    <comment ref="AR124" authorId="0" shapeId="0" xr:uid="{7D8DC08B-0BF6-40B5-8E54-A9FDCEFF8482}">
      <text>
        <r>
          <rPr>
            <b/>
            <sz val="9"/>
            <color indexed="81"/>
            <rFont val="Tahoma"/>
            <family val="2"/>
          </rPr>
          <t>Author:</t>
        </r>
        <r>
          <rPr>
            <sz val="9"/>
            <color indexed="81"/>
            <rFont val="Tahoma"/>
            <family val="2"/>
          </rPr>
          <t xml:space="preserve">
AR,41</t>
        </r>
      </text>
    </comment>
    <comment ref="AS124" authorId="0" shapeId="0" xr:uid="{06795ADD-4CDE-4C1C-95C9-A76996F48ADC}">
      <text>
        <r>
          <rPr>
            <b/>
            <sz val="9"/>
            <color indexed="81"/>
            <rFont val="Tahoma"/>
            <family val="2"/>
          </rPr>
          <t>Author:</t>
        </r>
        <r>
          <rPr>
            <sz val="9"/>
            <color indexed="81"/>
            <rFont val="Tahoma"/>
            <family val="2"/>
          </rPr>
          <t xml:space="preserve">
SR, pg 25</t>
        </r>
      </text>
    </comment>
    <comment ref="AT124" authorId="0" shapeId="0" xr:uid="{4EBA8710-2D0B-4350-BE26-F2C0F06CDDA1}">
      <text>
        <r>
          <rPr>
            <b/>
            <sz val="9"/>
            <color indexed="81"/>
            <rFont val="Tahoma"/>
            <family val="2"/>
          </rPr>
          <t>Author:</t>
        </r>
        <r>
          <rPr>
            <sz val="9"/>
            <color indexed="81"/>
            <rFont val="Tahoma"/>
            <family val="2"/>
          </rPr>
          <t xml:space="preserve">
AR, pg 63</t>
        </r>
      </text>
    </comment>
    <comment ref="AU124" authorId="0" shapeId="0" xr:uid="{6B4CFFF1-430D-4669-A93A-4C340C164DFC}">
      <text>
        <r>
          <rPr>
            <b/>
            <sz val="9"/>
            <color indexed="81"/>
            <rFont val="Tahoma"/>
            <family val="2"/>
          </rPr>
          <t>Author:</t>
        </r>
        <r>
          <rPr>
            <sz val="9"/>
            <color indexed="81"/>
            <rFont val="Tahoma"/>
            <family val="2"/>
          </rPr>
          <t xml:space="preserve">
SR,16</t>
        </r>
      </text>
    </comment>
    <comment ref="AW124" authorId="0" shapeId="0" xr:uid="{C6C6D726-A7D8-45A6-98FE-F8E1B0683314}">
      <text>
        <r>
          <rPr>
            <b/>
            <sz val="9"/>
            <color indexed="81"/>
            <rFont val="Tahoma"/>
            <family val="2"/>
          </rPr>
          <t>Author:</t>
        </r>
        <r>
          <rPr>
            <sz val="9"/>
            <color indexed="81"/>
            <rFont val="Tahoma"/>
            <family val="2"/>
          </rPr>
          <t xml:space="preserve">
AR,17</t>
        </r>
      </text>
    </comment>
    <comment ref="AX124" authorId="0" shapeId="0" xr:uid="{6F19D3E4-5D8C-4047-B3E6-63E57D225E76}">
      <text>
        <r>
          <rPr>
            <b/>
            <sz val="9"/>
            <color indexed="81"/>
            <rFont val="Tahoma"/>
            <family val="2"/>
          </rPr>
          <t>Author:</t>
        </r>
        <r>
          <rPr>
            <sz val="9"/>
            <color indexed="81"/>
            <rFont val="Tahoma"/>
            <family val="2"/>
          </rPr>
          <t xml:space="preserve">
AR, 19; SR,16</t>
        </r>
      </text>
    </comment>
    <comment ref="AY124" authorId="0" shapeId="0" xr:uid="{81EED735-0A10-47A0-8AED-2AB31506E990}">
      <text>
        <r>
          <rPr>
            <b/>
            <sz val="9"/>
            <color indexed="81"/>
            <rFont val="Tahoma"/>
            <family val="2"/>
          </rPr>
          <t>Author:</t>
        </r>
        <r>
          <rPr>
            <sz val="9"/>
            <color indexed="81"/>
            <rFont val="Tahoma"/>
            <family val="2"/>
          </rPr>
          <t xml:space="preserve">
SR, p. 58 onwards</t>
        </r>
      </text>
    </comment>
    <comment ref="BC124" authorId="0" shapeId="0" xr:uid="{60AE51C3-26C3-4768-B81A-4A4F91529EF1}">
      <text>
        <r>
          <rPr>
            <b/>
            <sz val="9"/>
            <color indexed="81"/>
            <rFont val="Tahoma"/>
            <family val="2"/>
          </rPr>
          <t>Author:</t>
        </r>
        <r>
          <rPr>
            <sz val="9"/>
            <color indexed="81"/>
            <rFont val="Tahoma"/>
            <family val="2"/>
          </rPr>
          <t xml:space="preserve">
SR, p. 13</t>
        </r>
      </text>
    </comment>
    <comment ref="BD124" authorId="0" shapeId="0" xr:uid="{D981C525-99E6-4965-BE71-FD1F7CB63AD9}">
      <text>
        <r>
          <rPr>
            <b/>
            <sz val="9"/>
            <color indexed="81"/>
            <rFont val="Tahoma"/>
            <family val="2"/>
          </rPr>
          <t>Author:</t>
        </r>
        <r>
          <rPr>
            <sz val="9"/>
            <color indexed="81"/>
            <rFont val="Tahoma"/>
            <family val="2"/>
          </rPr>
          <t xml:space="preserve">
AR, p. 126, 136, 148</t>
        </r>
      </text>
    </comment>
    <comment ref="BG124" authorId="0" shapeId="0" xr:uid="{F1370571-7A8B-4773-9732-E0F340523BD3}">
      <text>
        <r>
          <rPr>
            <b/>
            <sz val="9"/>
            <color indexed="81"/>
            <rFont val="Tahoma"/>
            <family val="2"/>
          </rPr>
          <t>Author:</t>
        </r>
        <r>
          <rPr>
            <sz val="9"/>
            <color indexed="81"/>
            <rFont val="Tahoma"/>
            <family val="2"/>
          </rPr>
          <t xml:space="preserve">
AR p. 33, LOCAL COMMUNITIES
Trendlines is committed to making positive contributions and
building long-term relationships with the local communities in
which we operate. </t>
        </r>
      </text>
    </comment>
    <comment ref="BI124" authorId="0" shapeId="0" xr:uid="{0042365C-AE59-49F7-B790-8560390AD304}">
      <text>
        <r>
          <rPr>
            <b/>
            <sz val="9"/>
            <color indexed="81"/>
            <rFont val="Tahoma"/>
            <family val="2"/>
          </rPr>
          <t>Author:</t>
        </r>
        <r>
          <rPr>
            <sz val="9"/>
            <color indexed="81"/>
            <rFont val="Tahoma"/>
            <family val="2"/>
          </rPr>
          <t xml:space="preserve">
AR p. 21, OUR PEOPLE AND COMMUNITY</t>
        </r>
      </text>
    </comment>
    <comment ref="BJ124" authorId="0" shapeId="0" xr:uid="{2066D988-A031-4A66-BAED-D6AC9B463A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13</t>
        </r>
      </text>
    </comment>
    <comment ref="BK124" authorId="0" shapeId="0" xr:uid="{73BB8F43-0090-43C8-8D68-D36BFF5EA903}">
      <text>
        <r>
          <rPr>
            <b/>
            <sz val="9"/>
            <color indexed="81"/>
            <rFont val="Tahoma"/>
            <family val="2"/>
          </rPr>
          <t>Author:</t>
        </r>
        <r>
          <rPr>
            <sz val="9"/>
            <color indexed="81"/>
            <rFont val="Tahoma"/>
            <family val="2"/>
          </rPr>
          <t xml:space="preserve">
AR, p. 64 - 65</t>
        </r>
      </text>
    </comment>
    <comment ref="BL124" authorId="0" shapeId="0" xr:uid="{75589D81-24F3-4590-AB44-5293EE1ED3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31</t>
        </r>
      </text>
    </comment>
    <comment ref="BO124" authorId="0" shapeId="0" xr:uid="{F3034F28-D87E-4AA9-8A3D-0452C25E32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Through our Total WSH Policy, we are
committed to:
• Preventing injury and ill health for our
team, workers and key stakeholders at
our project sites;
• Complying with applicable legal
requirements and with other
requirements relating to WSH hazards;
• Creating better wellbeing and
health for our team, workers and key
stakeholders at our workplaces;
• Providing sufficient and appropriate
resources to carry out the
implementation of our WSHMS to
ensure sustainable WSH standards for
our team, workers and stakeholders at
our project sites; and
• Continuous improvement in WSH
management and performance.
SR p64</t>
        </r>
      </text>
    </comment>
    <comment ref="BP124" authorId="0" shapeId="0" xr:uid="{6C36AF64-2E64-462B-8D78-E2329E2F59A2}">
      <text>
        <r>
          <rPr>
            <b/>
            <sz val="9"/>
            <color indexed="81"/>
            <rFont val="Tahoma"/>
            <family val="2"/>
          </rPr>
          <t>Author:</t>
        </r>
        <r>
          <rPr>
            <sz val="9"/>
            <color indexed="81"/>
            <rFont val="Tahoma"/>
            <family val="2"/>
          </rPr>
          <t xml:space="preserve">
AR, p57 - 59</t>
        </r>
      </text>
    </comment>
    <comment ref="BR124" authorId="0" shapeId="0" xr:uid="{BDD66A11-FAB6-47F5-B0D9-F26ED0E18E84}">
      <text>
        <r>
          <rPr>
            <b/>
            <sz val="9"/>
            <color indexed="81"/>
            <rFont val="Tahoma"/>
            <family val="2"/>
          </rPr>
          <t>Author:</t>
        </r>
        <r>
          <rPr>
            <sz val="9"/>
            <color indexed="81"/>
            <rFont val="Tahoma"/>
            <family val="2"/>
          </rPr>
          <t xml:space="preserve">
AR, p84 - 85</t>
        </r>
      </text>
    </comment>
    <comment ref="BV124" authorId="0" shapeId="0" xr:uid="{E534AFC4-9823-4CDB-A94B-E6A846BD889F}">
      <text>
        <r>
          <rPr>
            <b/>
            <sz val="9"/>
            <color indexed="81"/>
            <rFont val="Tahoma"/>
            <family val="2"/>
          </rPr>
          <t>Author:</t>
        </r>
        <r>
          <rPr>
            <sz val="9"/>
            <color indexed="81"/>
            <rFont val="Tahoma"/>
            <family val="2"/>
          </rPr>
          <t xml:space="preserve">
AR 40</t>
        </r>
      </text>
    </comment>
    <comment ref="BX124" authorId="0" shapeId="0" xr:uid="{9873311A-A7F6-420E-8749-52E9CF5F2F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p.41;</t>
        </r>
      </text>
    </comment>
    <comment ref="BY124" authorId="0" shapeId="0" xr:uid="{C92B5099-64EE-4883-871E-29B9C77508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P.16</t>
        </r>
      </text>
    </comment>
    <comment ref="BZ124" authorId="0" shapeId="0" xr:uid="{8C77BC1C-7363-452C-AF6D-FCD4F3C1A786}">
      <text>
        <r>
          <rPr>
            <b/>
            <sz val="9"/>
            <color indexed="81"/>
            <rFont val="Tahoma"/>
            <family val="2"/>
          </rPr>
          <t>Author:</t>
        </r>
        <r>
          <rPr>
            <sz val="9"/>
            <color indexed="81"/>
            <rFont val="Tahoma"/>
            <family val="2"/>
          </rPr>
          <t xml:space="preserve">
AR pg 23-24</t>
        </r>
      </text>
    </comment>
    <comment ref="CA124" authorId="0" shapeId="0" xr:uid="{3CA2555D-5041-47AD-B834-809DE3DE48E6}">
      <text>
        <r>
          <rPr>
            <b/>
            <sz val="9"/>
            <color indexed="81"/>
            <rFont val="Tahoma"/>
            <family val="2"/>
          </rPr>
          <t>Author:</t>
        </r>
        <r>
          <rPr>
            <sz val="9"/>
            <color indexed="81"/>
            <rFont val="Tahoma"/>
            <family val="2"/>
          </rPr>
          <t xml:space="preserve">
AR pg 47</t>
        </r>
      </text>
    </comment>
    <comment ref="CB124" authorId="0" shapeId="0" xr:uid="{F60B03D9-6888-4EE3-A147-5450AD55D017}">
      <text>
        <r>
          <rPr>
            <b/>
            <sz val="9"/>
            <color indexed="81"/>
            <rFont val="Tahoma"/>
            <family val="2"/>
          </rPr>
          <t>Author:</t>
        </r>
        <r>
          <rPr>
            <sz val="9"/>
            <color indexed="81"/>
            <rFont val="Tahoma"/>
            <family val="2"/>
          </rPr>
          <t xml:space="preserve">
AR pg.147</t>
        </r>
      </text>
    </comment>
    <comment ref="CD124" authorId="0" shapeId="0" xr:uid="{7EB75BCE-DD01-4A85-8701-9364327B35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P.55-57</t>
        </r>
      </text>
    </comment>
    <comment ref="CE124" authorId="0" shapeId="0" xr:uid="{6C8F6CD6-B34F-424D-8C24-A1324931502A}">
      <text>
        <r>
          <rPr>
            <b/>
            <sz val="9"/>
            <color indexed="81"/>
            <rFont val="Tahoma"/>
            <family val="2"/>
          </rPr>
          <t>Author:</t>
        </r>
        <r>
          <rPr>
            <sz val="9"/>
            <color indexed="81"/>
            <rFont val="Tahoma"/>
            <family val="2"/>
          </rPr>
          <t xml:space="preserve">
AR pg 72974</t>
        </r>
      </text>
    </comment>
    <comment ref="CG124" authorId="0" shapeId="0" xr:uid="{6FC98FFD-F485-4DC3-8258-F00299DE4D25}">
      <text>
        <r>
          <rPr>
            <b/>
            <sz val="9"/>
            <color indexed="81"/>
            <rFont val="Tahoma"/>
            <family val="2"/>
          </rPr>
          <t>Author:</t>
        </r>
        <r>
          <rPr>
            <sz val="9"/>
            <color indexed="81"/>
            <rFont val="Tahoma"/>
            <family val="2"/>
          </rPr>
          <t xml:space="preserve">
AR pg 52-53</t>
        </r>
      </text>
    </comment>
    <comment ref="CH124" authorId="0" shapeId="0" xr:uid="{C68F87AC-EFE0-442B-AD3A-80E8A70F4DAE}">
      <text>
        <r>
          <rPr>
            <b/>
            <sz val="9"/>
            <color indexed="81"/>
            <rFont val="Tahoma"/>
            <family val="2"/>
          </rPr>
          <t>Author:</t>
        </r>
        <r>
          <rPr>
            <sz val="9"/>
            <color indexed="81"/>
            <rFont val="Tahoma"/>
            <family val="2"/>
          </rPr>
          <t xml:space="preserve">
Sr 16</t>
        </r>
      </text>
    </comment>
    <comment ref="CI124" authorId="0" shapeId="0" xr:uid="{55F75CE6-68E0-4056-80FC-4B9148BE8A95}">
      <text>
        <r>
          <rPr>
            <b/>
            <sz val="9"/>
            <color indexed="81"/>
            <rFont val="Tahoma"/>
            <family val="2"/>
          </rPr>
          <t>Author:</t>
        </r>
        <r>
          <rPr>
            <sz val="9"/>
            <color indexed="81"/>
            <rFont val="Tahoma"/>
            <family val="2"/>
          </rPr>
          <t xml:space="preserve">
AR pg 20-21/58</t>
        </r>
      </text>
    </comment>
    <comment ref="CJ124" authorId="0" shapeId="0" xr:uid="{8761A7A1-781F-4AD5-B816-5B8550407D9F}">
      <text>
        <r>
          <rPr>
            <b/>
            <sz val="9"/>
            <color indexed="81"/>
            <rFont val="Tahoma"/>
            <family val="2"/>
          </rPr>
          <t>Author:</t>
        </r>
        <r>
          <rPr>
            <sz val="9"/>
            <color indexed="81"/>
            <rFont val="Tahoma"/>
            <family val="2"/>
          </rPr>
          <t xml:space="preserve">
ar 153</t>
        </r>
      </text>
    </comment>
    <comment ref="CK124" authorId="0" shapeId="0" xr:uid="{331622B5-468C-4752-815E-2968EC010AC1}">
      <text>
        <r>
          <rPr>
            <b/>
            <sz val="9"/>
            <color indexed="81"/>
            <rFont val="Tahoma"/>
            <family val="2"/>
          </rPr>
          <t>Author:</t>
        </r>
        <r>
          <rPr>
            <sz val="9"/>
            <color indexed="81"/>
            <rFont val="Tahoma"/>
            <family val="2"/>
          </rPr>
          <t xml:space="preserve">
AR,34</t>
        </r>
      </text>
    </comment>
    <comment ref="CL124" authorId="0" shapeId="0" xr:uid="{14DB3F62-77EB-4BA6-87AD-9E42ED29841C}">
      <text>
        <r>
          <rPr>
            <b/>
            <sz val="9"/>
            <color indexed="81"/>
            <rFont val="Tahoma"/>
            <family val="2"/>
          </rPr>
          <t>Author:</t>
        </r>
        <r>
          <rPr>
            <sz val="9"/>
            <color indexed="81"/>
            <rFont val="Tahoma"/>
            <family val="2"/>
          </rPr>
          <t xml:space="preserve">
ar 83</t>
        </r>
      </text>
    </comment>
    <comment ref="CM124" authorId="0" shapeId="0" xr:uid="{840A763F-3FBE-4469-93A2-F2613BFB875A}">
      <text>
        <r>
          <rPr>
            <b/>
            <sz val="9"/>
            <color indexed="81"/>
            <rFont val="Tahoma"/>
            <family val="2"/>
          </rPr>
          <t>Author:</t>
        </r>
        <r>
          <rPr>
            <sz val="9"/>
            <color indexed="81"/>
            <rFont val="Tahoma"/>
            <family val="2"/>
          </rPr>
          <t xml:space="preserve">
ar 40-41</t>
        </r>
      </text>
    </comment>
    <comment ref="CN124" authorId="0" shapeId="0" xr:uid="{C8069DF2-BBDE-420C-8C40-CA041B8C7D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O124" authorId="0" shapeId="0" xr:uid="{C7EFE97E-5677-421C-8FF4-3D7AC1B21A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 not disclosed</t>
        </r>
      </text>
    </comment>
    <comment ref="CP124" authorId="0" shapeId="0" xr:uid="{E248BF46-E0F5-487D-BAA4-ABB1F1BF4C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P.22-24</t>
        </r>
      </text>
    </comment>
    <comment ref="CQ124" authorId="4" shapeId="0" xr:uid="{4C1B0B8C-A15A-4BA1-AA62-56DEFA3389A3}">
      <text>
        <r>
          <rPr>
            <b/>
            <sz val="9"/>
            <color indexed="81"/>
            <rFont val="Tahoma"/>
            <family val="2"/>
          </rPr>
          <t>Chua Cheng Tat:</t>
        </r>
        <r>
          <rPr>
            <sz val="9"/>
            <color indexed="81"/>
            <rFont val="Tahoma"/>
            <family val="2"/>
          </rPr>
          <t xml:space="preserve">
SR</t>
        </r>
      </text>
    </comment>
    <comment ref="CR124" authorId="0" shapeId="0" xr:uid="{5F871375-0D83-4C9C-BB0A-981CB1E9C40E}">
      <text>
        <r>
          <rPr>
            <b/>
            <sz val="9"/>
            <color indexed="81"/>
            <rFont val="Tahoma"/>
            <family val="2"/>
          </rPr>
          <t>Author:</t>
        </r>
        <r>
          <rPr>
            <sz val="9"/>
            <color indexed="81"/>
            <rFont val="Tahoma"/>
            <family val="2"/>
          </rPr>
          <t xml:space="preserve">
AR (pdf), p. 10</t>
        </r>
      </text>
    </comment>
    <comment ref="CS124" authorId="0" shapeId="0" xr:uid="{D517F686-6E76-4D1A-93A9-5CE204C5C83A}">
      <text>
        <r>
          <rPr>
            <b/>
            <sz val="9"/>
            <color indexed="81"/>
            <rFont val="Tahoma"/>
            <family val="2"/>
          </rPr>
          <t>Author:</t>
        </r>
        <r>
          <rPr>
            <sz val="9"/>
            <color indexed="81"/>
            <rFont val="Tahoma"/>
            <family val="2"/>
          </rPr>
          <t xml:space="preserve">
AR, p. 30</t>
        </r>
      </text>
    </comment>
    <comment ref="CU124" authorId="0" shapeId="0" xr:uid="{EFACDF2C-A541-4EEB-AB20-EE88F0C0C7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88 "Objective
To play our part in nation building.
Approach
At Megachem, we recognize that businesses have a part to play in nation-building
especially in providing assistance to people who are less fortunate than others. As such,
we work closely with charitable organizations in finding ways for us to contribute to
society</t>
        </r>
      </text>
    </comment>
    <comment ref="CW124" authorId="0" shapeId="0" xr:uid="{D62C9C74-7132-420E-880C-2AE1AD42A578}">
      <text>
        <r>
          <rPr>
            <b/>
            <sz val="9"/>
            <color indexed="81"/>
            <rFont val="Tahoma"/>
            <family val="2"/>
          </rPr>
          <t>Author:</t>
        </r>
        <r>
          <rPr>
            <sz val="9"/>
            <color indexed="81"/>
            <rFont val="Tahoma"/>
            <family val="2"/>
          </rPr>
          <t xml:space="preserve">
SR pg.15</t>
        </r>
      </text>
    </comment>
    <comment ref="CX124" authorId="0" shapeId="0" xr:uid="{4FA76869-393E-45B8-A948-0BC3EC1BE948}">
      <text>
        <r>
          <rPr>
            <b/>
            <sz val="9"/>
            <color indexed="81"/>
            <rFont val="Tahoma"/>
            <family val="2"/>
          </rPr>
          <t>Author:</t>
        </r>
        <r>
          <rPr>
            <sz val="9"/>
            <color indexed="81"/>
            <rFont val="Tahoma"/>
            <family val="2"/>
          </rPr>
          <t xml:space="preserve">
AR, pg 27 &amp; 28</t>
        </r>
      </text>
    </comment>
    <comment ref="CY124" authorId="0" shapeId="0" xr:uid="{C14A2284-AFA3-428B-8176-2150C4C30172}">
      <text>
        <r>
          <rPr>
            <b/>
            <sz val="9"/>
            <color indexed="81"/>
            <rFont val="Tahoma"/>
            <family val="2"/>
          </rPr>
          <t>Author:</t>
        </r>
        <r>
          <rPr>
            <sz val="9"/>
            <color indexed="81"/>
            <rFont val="Tahoma"/>
            <family val="2"/>
          </rPr>
          <t xml:space="preserve">
AR pg 22-23/40-41</t>
        </r>
      </text>
    </comment>
    <comment ref="CZ124" authorId="0" shapeId="0" xr:uid="{FE6E7694-8022-4F19-8FEA-AEF5E44D132F}">
      <text>
        <r>
          <rPr>
            <b/>
            <sz val="9"/>
            <color indexed="81"/>
            <rFont val="Tahoma"/>
            <family val="2"/>
          </rPr>
          <t>Author:</t>
        </r>
        <r>
          <rPr>
            <sz val="9"/>
            <color indexed="81"/>
            <rFont val="Tahoma"/>
            <family val="2"/>
          </rPr>
          <t xml:space="preserve">
AR,55</t>
        </r>
      </text>
    </comment>
    <comment ref="DA124" authorId="0" shapeId="0" xr:uid="{651BAEBB-BD76-4005-978E-EE9139107F18}">
      <text>
        <r>
          <rPr>
            <b/>
            <sz val="9"/>
            <color indexed="81"/>
            <rFont val="Tahoma"/>
            <family val="2"/>
          </rPr>
          <t>Author:</t>
        </r>
        <r>
          <rPr>
            <sz val="9"/>
            <color indexed="81"/>
            <rFont val="Tahoma"/>
            <family val="2"/>
          </rPr>
          <t xml:space="preserve">
AR,42-43</t>
        </r>
      </text>
    </comment>
    <comment ref="DB124" authorId="0" shapeId="0" xr:uid="{9D9272A9-9837-41CD-B65D-1B83135235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11/13/83</t>
        </r>
      </text>
    </comment>
    <comment ref="DC124" authorId="0" shapeId="0" xr:uid="{267F8952-88F0-426F-87A0-D450B1B84E20}">
      <text>
        <r>
          <rPr>
            <b/>
            <sz val="9"/>
            <color indexed="81"/>
            <rFont val="Tahoma"/>
            <family val="2"/>
          </rPr>
          <t>Author:</t>
        </r>
        <r>
          <rPr>
            <sz val="9"/>
            <color indexed="81"/>
            <rFont val="Tahoma"/>
            <family val="2"/>
          </rPr>
          <t xml:space="preserve">
AR, p. 82</t>
        </r>
      </text>
    </comment>
    <comment ref="DD124" authorId="0" shapeId="0" xr:uid="{7331FB02-C494-46B2-8352-AE987C1C0FBC}">
      <text>
        <r>
          <rPr>
            <b/>
            <sz val="9"/>
            <color indexed="81"/>
            <rFont val="Tahoma"/>
            <family val="2"/>
          </rPr>
          <t>Author:</t>
        </r>
        <r>
          <rPr>
            <sz val="9"/>
            <color indexed="81"/>
            <rFont val="Tahoma"/>
            <family val="2"/>
          </rPr>
          <t xml:space="preserve">
AR, p. 46</t>
        </r>
      </text>
    </comment>
    <comment ref="DE124" authorId="0" shapeId="0" xr:uid="{EA747366-5E4E-493B-B2D3-9CF49CB40145}">
      <text>
        <r>
          <rPr>
            <b/>
            <sz val="9"/>
            <color indexed="81"/>
            <rFont val="Tahoma"/>
            <family val="2"/>
          </rPr>
          <t>Author:</t>
        </r>
        <r>
          <rPr>
            <sz val="9"/>
            <color indexed="81"/>
            <rFont val="Tahoma"/>
            <family val="2"/>
          </rPr>
          <t xml:space="preserve">
SR,11</t>
        </r>
      </text>
    </comment>
    <comment ref="DF124" authorId="0" shapeId="0" xr:uid="{02697E2E-DD37-4341-A3A6-33981CD9A7C7}">
      <text>
        <r>
          <rPr>
            <b/>
            <sz val="9"/>
            <color indexed="81"/>
            <rFont val="Tahoma"/>
            <family val="2"/>
          </rPr>
          <t>Author:</t>
        </r>
        <r>
          <rPr>
            <sz val="9"/>
            <color indexed="81"/>
            <rFont val="Tahoma"/>
            <family val="2"/>
          </rPr>
          <t xml:space="preserve">
SR pg 57-58</t>
        </r>
      </text>
    </comment>
    <comment ref="DG124" authorId="0" shapeId="0" xr:uid="{ACA77D36-779E-4114-9D84-A55385488101}">
      <text>
        <r>
          <rPr>
            <b/>
            <sz val="9"/>
            <color indexed="81"/>
            <rFont val="Tahoma"/>
            <family val="2"/>
          </rPr>
          <t>Author:</t>
        </r>
        <r>
          <rPr>
            <sz val="9"/>
            <color indexed="81"/>
            <rFont val="Tahoma"/>
            <family val="2"/>
          </rPr>
          <t xml:space="preserve">
AR, p. 63</t>
        </r>
      </text>
    </comment>
    <comment ref="DH124" authorId="0" shapeId="0" xr:uid="{BFA68105-932A-4AA6-9A90-98A5D65F0724}">
      <text>
        <r>
          <rPr>
            <b/>
            <sz val="9"/>
            <color indexed="81"/>
            <rFont val="Tahoma"/>
            <family val="2"/>
          </rPr>
          <t>Author:</t>
        </r>
        <r>
          <rPr>
            <sz val="9"/>
            <color indexed="81"/>
            <rFont val="Tahoma"/>
            <family val="2"/>
          </rPr>
          <t xml:space="preserve">
AR pg 45</t>
        </r>
      </text>
    </comment>
    <comment ref="DI124" authorId="0" shapeId="0" xr:uid="{BF819398-59DE-4A38-9633-09B9B2BC57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DJ124" authorId="0" shapeId="0" xr:uid="{14E44911-4A33-4AC1-BE61-7C74020B23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38</t>
        </r>
      </text>
    </comment>
    <comment ref="DK124" authorId="0" shapeId="0" xr:uid="{730649CA-5EB1-4345-9CA1-625735A6879A}">
      <text>
        <r>
          <rPr>
            <b/>
            <sz val="9"/>
            <color indexed="81"/>
            <rFont val="Tahoma"/>
            <family val="2"/>
          </rPr>
          <t>Author:</t>
        </r>
        <r>
          <rPr>
            <sz val="9"/>
            <color indexed="81"/>
            <rFont val="Tahoma"/>
            <family val="2"/>
          </rPr>
          <t xml:space="preserve">
AR pg 98-101</t>
        </r>
      </text>
    </comment>
    <comment ref="DL124" authorId="0" shapeId="0" xr:uid="{C133FC30-D239-40D0-B03F-7F2712EC9A31}">
      <text>
        <r>
          <rPr>
            <b/>
            <sz val="9"/>
            <color indexed="81"/>
            <rFont val="Tahoma"/>
            <family val="2"/>
          </rPr>
          <t>Author:</t>
        </r>
        <r>
          <rPr>
            <sz val="9"/>
            <color indexed="81"/>
            <rFont val="Tahoma"/>
            <family val="2"/>
          </rPr>
          <t xml:space="preserve">
SR pg 28-35</t>
        </r>
      </text>
    </comment>
    <comment ref="DM124" authorId="0" shapeId="0" xr:uid="{D74EA3E6-9C6C-4902-8C1D-A02AAF73FA5D}">
      <text>
        <r>
          <rPr>
            <b/>
            <sz val="9"/>
            <color indexed="81"/>
            <rFont val="Tahoma"/>
            <family val="2"/>
          </rPr>
          <t>Author:</t>
        </r>
        <r>
          <rPr>
            <sz val="9"/>
            <color indexed="81"/>
            <rFont val="Tahoma"/>
            <family val="2"/>
          </rPr>
          <t xml:space="preserve">
AR, p. 23</t>
        </r>
      </text>
    </comment>
    <comment ref="DN124" authorId="0" shapeId="0" xr:uid="{6A2641CA-213E-40A5-BE60-CF909A0987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
A bit brief though</t>
        </r>
      </text>
    </comment>
    <comment ref="DO124" authorId="0" shapeId="0" xr:uid="{281FC5E8-E8AF-4534-B0B1-161997A95437}">
      <text>
        <r>
          <rPr>
            <b/>
            <sz val="9"/>
            <color indexed="81"/>
            <rFont val="Tahoma"/>
            <family val="2"/>
          </rPr>
          <t>Author:</t>
        </r>
        <r>
          <rPr>
            <sz val="9"/>
            <color indexed="81"/>
            <rFont val="Tahoma"/>
            <family val="2"/>
          </rPr>
          <t xml:space="preserve">
AR p. 47, CARING FOR THE COMMUNITY</t>
        </r>
      </text>
    </comment>
    <comment ref="DP124" authorId="0" shapeId="0" xr:uid="{D51D774F-03CD-4C4E-B58C-AF9F858C186C}">
      <text>
        <r>
          <rPr>
            <b/>
            <sz val="9"/>
            <color indexed="81"/>
            <rFont val="Tahoma"/>
            <family val="2"/>
          </rPr>
          <t>Author:</t>
        </r>
        <r>
          <rPr>
            <sz val="9"/>
            <color indexed="81"/>
            <rFont val="Tahoma"/>
            <family val="2"/>
          </rPr>
          <t xml:space="preserve">
SR, p. 13 - 15, 73</t>
        </r>
      </text>
    </comment>
    <comment ref="DQ124" authorId="0" shapeId="0" xr:uid="{E53F5D2C-9C38-4900-95F3-CA26548F2D4A}">
      <text>
        <r>
          <rPr>
            <b/>
            <sz val="9"/>
            <color indexed="81"/>
            <rFont val="Tahoma"/>
            <family val="2"/>
          </rPr>
          <t>Author:</t>
        </r>
        <r>
          <rPr>
            <sz val="9"/>
            <color indexed="81"/>
            <rFont val="Tahoma"/>
            <family val="2"/>
          </rPr>
          <t xml:space="preserve">
AR p. 14, Supporting Our Community</t>
        </r>
      </text>
    </comment>
    <comment ref="DR124" authorId="0" shapeId="0" xr:uid="{C1DFA71F-1201-442B-AB60-2E2D5A6B7477}">
      <text>
        <r>
          <rPr>
            <b/>
            <sz val="9"/>
            <color indexed="81"/>
            <rFont val="Tahoma"/>
            <family val="2"/>
          </rPr>
          <t>Author:</t>
        </r>
        <r>
          <rPr>
            <sz val="9"/>
            <color indexed="81"/>
            <rFont val="Tahoma"/>
            <family val="2"/>
          </rPr>
          <t xml:space="preserve">
SR, p.29-30</t>
        </r>
      </text>
    </comment>
    <comment ref="DS124" authorId="0" shapeId="0" xr:uid="{1547796E-CDBF-4D9C-9CE3-5292A4C2AF3F}">
      <text>
        <r>
          <rPr>
            <b/>
            <sz val="9"/>
            <color indexed="81"/>
            <rFont val="Tahoma"/>
            <family val="2"/>
          </rPr>
          <t>Author:</t>
        </r>
        <r>
          <rPr>
            <sz val="9"/>
            <color indexed="81"/>
            <rFont val="Tahoma"/>
            <family val="2"/>
          </rPr>
          <t xml:space="preserve">
AR p. 50, Engaging Our Community</t>
        </r>
      </text>
    </comment>
    <comment ref="DT124" authorId="0" shapeId="0" xr:uid="{64A43505-9918-4CEB-B8FF-299FB13721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17, https://links.sgx.com/FileOpen/WTH%20AR%202020.ashx?App=Announcement&amp;FileID=634061</t>
        </r>
      </text>
    </comment>
    <comment ref="DU124" authorId="0" shapeId="0" xr:uid="{4F52571C-C3A6-41EC-A038-A69F2E890558}">
      <text>
        <r>
          <rPr>
            <b/>
            <sz val="9"/>
            <color indexed="81"/>
            <rFont val="Tahoma"/>
            <family val="2"/>
          </rPr>
          <t>Author:</t>
        </r>
        <r>
          <rPr>
            <sz val="9"/>
            <color indexed="81"/>
            <rFont val="Tahoma"/>
            <family val="2"/>
          </rPr>
          <t xml:space="preserve">
SR pg.23</t>
        </r>
      </text>
    </comment>
    <comment ref="DV124" authorId="0" shapeId="0" xr:uid="{452CCC6A-2C9B-469B-94D5-3C4FBDC1383F}">
      <text>
        <r>
          <rPr>
            <b/>
            <sz val="9"/>
            <color indexed="81"/>
            <rFont val="Tahoma"/>
            <family val="2"/>
          </rPr>
          <t>Author:</t>
        </r>
        <r>
          <rPr>
            <sz val="9"/>
            <color indexed="81"/>
            <rFont val="Tahoma"/>
            <family val="2"/>
          </rPr>
          <t xml:space="preserve">
AR pg.24</t>
        </r>
      </text>
    </comment>
    <comment ref="DW124" authorId="0" shapeId="0" xr:uid="{2CB98B0E-B2B1-4C05-AA40-919880CBD538}">
      <text>
        <r>
          <rPr>
            <b/>
            <sz val="9"/>
            <color indexed="81"/>
            <rFont val="Tahoma"/>
            <family val="2"/>
          </rPr>
          <t>Author:</t>
        </r>
        <r>
          <rPr>
            <sz val="9"/>
            <color indexed="81"/>
            <rFont val="Tahoma"/>
            <family val="2"/>
          </rPr>
          <t xml:space="preserve">
AR, p37 - 39</t>
        </r>
      </text>
    </comment>
    <comment ref="DX124" authorId="0" shapeId="0" xr:uid="{68933EF4-0C59-4B6D-B22A-6CAD80170FA2}">
      <text>
        <r>
          <rPr>
            <b/>
            <sz val="9"/>
            <color indexed="81"/>
            <rFont val="Tahoma"/>
            <family val="2"/>
          </rPr>
          <t>Author:</t>
        </r>
        <r>
          <rPr>
            <sz val="9"/>
            <color indexed="81"/>
            <rFont val="Tahoma"/>
            <family val="2"/>
          </rPr>
          <t xml:space="preserve">
AR pg.46</t>
        </r>
      </text>
    </comment>
    <comment ref="DY124" authorId="0" shapeId="0" xr:uid="{54B98FA7-90D9-4E53-8A29-822A5C1E9AB0}">
      <text>
        <r>
          <rPr>
            <b/>
            <sz val="9"/>
            <color indexed="81"/>
            <rFont val="Tahoma"/>
            <family val="2"/>
          </rPr>
          <t>Author:</t>
        </r>
        <r>
          <rPr>
            <sz val="9"/>
            <color indexed="81"/>
            <rFont val="Tahoma"/>
            <family val="2"/>
          </rPr>
          <t xml:space="preserve">
AR 24/25</t>
        </r>
      </text>
    </comment>
    <comment ref="DZ124" authorId="0" shapeId="0" xr:uid="{9FF95CC1-A385-4298-A932-50FC63A78809}">
      <text>
        <r>
          <rPr>
            <b/>
            <sz val="9"/>
            <color indexed="81"/>
            <rFont val="Tahoma"/>
            <family val="2"/>
          </rPr>
          <t>Author:</t>
        </r>
        <r>
          <rPr>
            <sz val="9"/>
            <color indexed="81"/>
            <rFont val="Tahoma"/>
            <family val="2"/>
          </rPr>
          <t xml:space="preserve">
SR pg.48</t>
        </r>
      </text>
    </comment>
    <comment ref="EA124" authorId="0" shapeId="0" xr:uid="{1DC34828-8B82-4C75-9FC0-875D9AEF6871}">
      <text>
        <r>
          <rPr>
            <b/>
            <sz val="9"/>
            <color indexed="81"/>
            <rFont val="Tahoma"/>
            <family val="2"/>
          </rPr>
          <t>Author:</t>
        </r>
        <r>
          <rPr>
            <sz val="9"/>
            <color indexed="81"/>
            <rFont val="Tahoma"/>
            <family val="2"/>
          </rPr>
          <t xml:space="preserve">
SR 32</t>
        </r>
      </text>
    </comment>
    <comment ref="EB124" authorId="0" shapeId="0" xr:uid="{064AA9AF-1D76-47E7-918E-2499B19013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p.7, 11-12</t>
        </r>
      </text>
    </comment>
    <comment ref="EC124" authorId="0" shapeId="0" xr:uid="{85A7A02D-48D7-4A7D-955C-405F0CF772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t>
        </r>
      </text>
    </comment>
    <comment ref="ED124" authorId="0" shapeId="0" xr:uid="{FE1A3F89-E010-4DF9-8068-E03779E6ED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F125" authorId="0" shapeId="0" xr:uid="{455B5A5F-9D85-47D4-9EFB-6336BD38D38B}">
      <text>
        <r>
          <rPr>
            <b/>
            <sz val="9"/>
            <color indexed="81"/>
            <rFont val="Tahoma"/>
            <family val="2"/>
          </rPr>
          <t>Author:</t>
        </r>
        <r>
          <rPr>
            <sz val="9"/>
            <color indexed="81"/>
            <rFont val="Tahoma"/>
            <family val="2"/>
          </rPr>
          <t xml:space="preserve">
AR pg.17</t>
        </r>
      </text>
    </comment>
    <comment ref="I125" authorId="0" shapeId="0" xr:uid="{74FE1136-918F-42D1-9ADF-507CE853882A}">
      <text>
        <r>
          <rPr>
            <b/>
            <sz val="9"/>
            <color indexed="81"/>
            <rFont val="Tahoma"/>
            <family val="2"/>
          </rPr>
          <t>Author:</t>
        </r>
        <r>
          <rPr>
            <sz val="9"/>
            <color indexed="81"/>
            <rFont val="Tahoma"/>
            <family val="2"/>
          </rPr>
          <t xml:space="preserve">
AR pg.51</t>
        </r>
      </text>
    </comment>
    <comment ref="J125" authorId="0" shapeId="0" xr:uid="{C7D0CDA3-B09A-4C31-A510-08115B3DECB9}">
      <text>
        <r>
          <rPr>
            <b/>
            <sz val="9"/>
            <color indexed="81"/>
            <rFont val="Tahoma"/>
            <family val="2"/>
          </rPr>
          <t>Author:</t>
        </r>
        <r>
          <rPr>
            <sz val="9"/>
            <color indexed="81"/>
            <rFont val="Tahoma"/>
            <family val="2"/>
          </rPr>
          <t xml:space="preserve">
AR pg.153</t>
        </r>
      </text>
    </comment>
    <comment ref="M125" authorId="0" shapeId="0" xr:uid="{E84E43FD-8004-494B-B155-C68253D4D774}">
      <text>
        <r>
          <rPr>
            <b/>
            <sz val="9"/>
            <color indexed="81"/>
            <rFont val="Tahoma"/>
            <family val="2"/>
          </rPr>
          <t>Author:</t>
        </r>
        <r>
          <rPr>
            <sz val="9"/>
            <color indexed="81"/>
            <rFont val="Tahoma"/>
            <family val="2"/>
          </rPr>
          <t xml:space="preserve">
SR pg.32</t>
        </r>
      </text>
    </comment>
    <comment ref="N125" authorId="0" shapeId="0" xr:uid="{8463EF88-BA89-4285-B169-B3CF90A88CBD}">
      <text>
        <r>
          <rPr>
            <b/>
            <sz val="9"/>
            <color indexed="81"/>
            <rFont val="Tahoma"/>
            <family val="2"/>
          </rPr>
          <t>Author:</t>
        </r>
        <r>
          <rPr>
            <sz val="9"/>
            <color indexed="81"/>
            <rFont val="Tahoma"/>
            <family val="2"/>
          </rPr>
          <t xml:space="preserve">
AR, p16</t>
        </r>
      </text>
    </comment>
    <comment ref="O125" authorId="0" shapeId="0" xr:uid="{E960CF76-521E-474A-8F1F-7E6CED187631}">
      <text>
        <r>
          <rPr>
            <b/>
            <sz val="9"/>
            <color indexed="81"/>
            <rFont val="Tahoma"/>
            <family val="2"/>
          </rPr>
          <t>Author:</t>
        </r>
        <r>
          <rPr>
            <sz val="9"/>
            <color indexed="81"/>
            <rFont val="Tahoma"/>
            <family val="2"/>
          </rPr>
          <t xml:space="preserve">
SR, p17</t>
        </r>
      </text>
    </comment>
    <comment ref="P125" authorId="0" shapeId="0" xr:uid="{996E7C5F-DEB1-4F09-9489-D6AF1DC6A652}">
      <text>
        <r>
          <rPr>
            <b/>
            <sz val="9"/>
            <color indexed="81"/>
            <rFont val="Tahoma"/>
            <family val="2"/>
          </rPr>
          <t>Author:</t>
        </r>
        <r>
          <rPr>
            <sz val="9"/>
            <color indexed="81"/>
            <rFont val="Tahoma"/>
            <family val="2"/>
          </rPr>
          <t xml:space="preserve">
AR, p54</t>
        </r>
      </text>
    </comment>
    <comment ref="R125" authorId="0" shapeId="0" xr:uid="{D54A8F4F-252C-44AD-BD16-B7C7B415F2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P.28-29</t>
        </r>
      </text>
    </comment>
    <comment ref="T125" authorId="0" shapeId="0" xr:uid="{9A1F636E-4C85-4FCF-AE6D-927D8A985A18}">
      <text>
        <r>
          <rPr>
            <b/>
            <sz val="9"/>
            <color indexed="81"/>
            <rFont val="Tahoma"/>
            <family val="2"/>
          </rPr>
          <t>Author:</t>
        </r>
        <r>
          <rPr>
            <sz val="9"/>
            <color indexed="81"/>
            <rFont val="Tahoma"/>
            <family val="2"/>
          </rPr>
          <t xml:space="preserve">
AR pg.27</t>
        </r>
      </text>
    </comment>
    <comment ref="U125" authorId="0" shapeId="0" xr:uid="{D1486D9D-7DBB-473B-ACD1-792DB49AF00B}">
      <text>
        <r>
          <rPr>
            <b/>
            <sz val="9"/>
            <color indexed="81"/>
            <rFont val="Tahoma"/>
            <family val="2"/>
          </rPr>
          <t>Author:</t>
        </r>
        <r>
          <rPr>
            <sz val="9"/>
            <color indexed="81"/>
            <rFont val="Tahoma"/>
            <family val="2"/>
          </rPr>
          <t xml:space="preserve">
SR pg 29-31</t>
        </r>
      </text>
    </comment>
    <comment ref="V125" authorId="0" shapeId="0" xr:uid="{48B818E3-2228-4BDB-9F4F-FBCD941F791F}">
      <text>
        <r>
          <rPr>
            <b/>
            <sz val="9"/>
            <color indexed="81"/>
            <rFont val="Tahoma"/>
            <family val="2"/>
          </rPr>
          <t>Author:</t>
        </r>
        <r>
          <rPr>
            <sz val="9"/>
            <color indexed="81"/>
            <rFont val="Tahoma"/>
            <family val="2"/>
          </rPr>
          <t xml:space="preserve">
SR pg 34-35</t>
        </r>
      </text>
    </comment>
    <comment ref="W125" authorId="0" shapeId="0" xr:uid="{90798FE7-3F3D-41D2-A3CB-DB9D67BD8D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P.9</t>
        </r>
      </text>
    </comment>
    <comment ref="Y125" authorId="0" shapeId="0" xr:uid="{A4EB383B-EF35-4190-8403-E20AAC99AB2E}">
      <text>
        <r>
          <rPr>
            <b/>
            <sz val="9"/>
            <color indexed="81"/>
            <rFont val="Tahoma"/>
            <family val="2"/>
          </rPr>
          <t>Author:</t>
        </r>
        <r>
          <rPr>
            <sz val="9"/>
            <color indexed="81"/>
            <rFont val="Tahoma"/>
            <family val="2"/>
          </rPr>
          <t xml:space="preserve">
Not specific enough - AR p.33</t>
        </r>
      </text>
    </comment>
    <comment ref="Z125" authorId="0" shapeId="0" xr:uid="{2B6B2A07-9E24-4ED8-9104-8CA973621697}">
      <text>
        <r>
          <rPr>
            <b/>
            <sz val="9"/>
            <color indexed="81"/>
            <rFont val="Tahoma"/>
            <family val="2"/>
          </rPr>
          <t>Author:</t>
        </r>
        <r>
          <rPr>
            <sz val="9"/>
            <color indexed="81"/>
            <rFont val="Tahoma"/>
            <family val="2"/>
          </rPr>
          <t xml:space="preserve">
AR pg 58</t>
        </r>
      </text>
    </comment>
    <comment ref="AA125" authorId="0" shapeId="0" xr:uid="{9618CCE9-5507-42AF-B639-E09EF6967CF2}">
      <text>
        <r>
          <rPr>
            <b/>
            <sz val="9"/>
            <color indexed="81"/>
            <rFont val="Tahoma"/>
            <family val="2"/>
          </rPr>
          <t>Author:</t>
        </r>
        <r>
          <rPr>
            <sz val="9"/>
            <color indexed="81"/>
            <rFont val="Tahoma"/>
            <family val="2"/>
          </rPr>
          <t xml:space="preserve">
SR pg 15-16</t>
        </r>
      </text>
    </comment>
    <comment ref="AC125" authorId="0" shapeId="0" xr:uid="{35E67A02-D59A-41B6-9D54-9E9AC54717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Mention of Whistleblowing policy but no specific programmes targetted to prevent corrupt conduct</t>
        </r>
      </text>
    </comment>
    <comment ref="AD125" authorId="0" shapeId="0" xr:uid="{FFE10BB9-AC95-49CE-ACD9-B0C0781786D3}">
      <text>
        <r>
          <rPr>
            <b/>
            <sz val="9"/>
            <color indexed="81"/>
            <rFont val="Tahoma"/>
            <family val="2"/>
          </rPr>
          <t>Author:</t>
        </r>
        <r>
          <rPr>
            <sz val="9"/>
            <color indexed="81"/>
            <rFont val="Tahoma"/>
            <family val="2"/>
          </rPr>
          <t xml:space="preserve">
AR p. 49, IL has formalised an Anti-Corruption Policy within the organisation</t>
        </r>
      </text>
    </comment>
    <comment ref="AE125" authorId="0" shapeId="0" xr:uid="{4FCE8B25-5F9B-4A6E-B713-887B8BC369CB}">
      <text>
        <r>
          <rPr>
            <b/>
            <sz val="9"/>
            <color indexed="81"/>
            <rFont val="Tahoma"/>
            <family val="2"/>
          </rPr>
          <t>Author:</t>
        </r>
        <r>
          <rPr>
            <sz val="9"/>
            <color indexed="81"/>
            <rFont val="Tahoma"/>
            <family val="2"/>
          </rPr>
          <t xml:space="preserve">
AR pg.74</t>
        </r>
      </text>
    </comment>
    <comment ref="AG125" authorId="0" shapeId="0" xr:uid="{F8A4B58A-0D4A-4185-8354-B693A6A6C3AB}">
      <text>
        <r>
          <rPr>
            <b/>
            <sz val="9"/>
            <color indexed="81"/>
            <rFont val="Tahoma"/>
            <family val="2"/>
          </rPr>
          <t>Author:</t>
        </r>
        <r>
          <rPr>
            <sz val="9"/>
            <color indexed="81"/>
            <rFont val="Tahoma"/>
            <family val="2"/>
          </rPr>
          <t xml:space="preserve">
SR pg..4</t>
        </r>
      </text>
    </comment>
    <comment ref="AH125" authorId="0" shapeId="0" xr:uid="{304F0350-4E2E-43FA-BB4A-8D65FA28A566}">
      <text>
        <r>
          <rPr>
            <b/>
            <sz val="9"/>
            <color indexed="81"/>
            <rFont val="Tahoma"/>
            <family val="2"/>
          </rPr>
          <t>Author:</t>
        </r>
        <r>
          <rPr>
            <sz val="9"/>
            <color indexed="81"/>
            <rFont val="Tahoma"/>
            <family val="2"/>
          </rPr>
          <t xml:space="preserve">
SR pg.9</t>
        </r>
      </text>
    </comment>
    <comment ref="AI125" authorId="0" shapeId="0" xr:uid="{2A5366F9-2C37-4930-80F2-1D44E0B1D9D1}">
      <text>
        <r>
          <rPr>
            <b/>
            <sz val="9"/>
            <color indexed="81"/>
            <rFont val="Tahoma"/>
            <family val="2"/>
          </rPr>
          <t>Author:</t>
        </r>
        <r>
          <rPr>
            <sz val="9"/>
            <color indexed="81"/>
            <rFont val="Tahoma"/>
            <family val="2"/>
          </rPr>
          <t xml:space="preserve">
SR pg.7</t>
        </r>
      </text>
    </comment>
    <comment ref="AJ125" authorId="0" shapeId="0" xr:uid="{3D0C58E9-6443-48EB-922B-D02926D056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AK125" authorId="0" shapeId="0" xr:uid="{FAE8B1E0-D423-4EA7-B890-8D1D0FF7E6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not yet published</t>
        </r>
      </text>
    </comment>
    <comment ref="AM125" authorId="0" shapeId="0" xr:uid="{5EF60605-69E2-4067-AD79-15C7AF2512EF}">
      <text>
        <r>
          <rPr>
            <b/>
            <sz val="9"/>
            <color indexed="81"/>
            <rFont val="Tahoma"/>
            <family val="2"/>
          </rPr>
          <t>Author:</t>
        </r>
        <r>
          <rPr>
            <sz val="9"/>
            <color indexed="81"/>
            <rFont val="Tahoma"/>
            <family val="2"/>
          </rPr>
          <t xml:space="preserve">
SR pg.28</t>
        </r>
      </text>
    </comment>
    <comment ref="AN125" authorId="0" shapeId="0" xr:uid="{BCC83EC0-FED9-45AC-9C13-5FF38F1C2F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http://www.lht.com.sg/pdf/anti.pdf or AR p.162</t>
        </r>
      </text>
    </comment>
    <comment ref="AP125" authorId="0" shapeId="0" xr:uid="{641C7DA8-85E1-4615-BD48-2775935E69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R125" authorId="0" shapeId="0" xr:uid="{18277BB1-9638-4193-BE66-DCB6C98052BD}">
      <text>
        <r>
          <rPr>
            <b/>
            <sz val="9"/>
            <color indexed="81"/>
            <rFont val="Tahoma"/>
            <family val="2"/>
          </rPr>
          <t>Author:</t>
        </r>
        <r>
          <rPr>
            <sz val="9"/>
            <color indexed="81"/>
            <rFont val="Tahoma"/>
            <family val="2"/>
          </rPr>
          <t xml:space="preserve">
AR,41</t>
        </r>
      </text>
    </comment>
    <comment ref="AS125" authorId="0" shapeId="0" xr:uid="{3CD2EC58-0BF8-4F17-BF2C-33589460A1A5}">
      <text>
        <r>
          <rPr>
            <b/>
            <sz val="9"/>
            <color indexed="81"/>
            <rFont val="Tahoma"/>
            <family val="2"/>
          </rPr>
          <t>Author:</t>
        </r>
        <r>
          <rPr>
            <sz val="9"/>
            <color indexed="81"/>
            <rFont val="Tahoma"/>
            <family val="2"/>
          </rPr>
          <t xml:space="preserve">
SR, pg 12</t>
        </r>
      </text>
    </comment>
    <comment ref="AT125" authorId="0" shapeId="0" xr:uid="{FD1B8A96-F5C3-486B-A4CA-598287961DA8}">
      <text>
        <r>
          <rPr>
            <b/>
            <sz val="9"/>
            <color indexed="81"/>
            <rFont val="Tahoma"/>
            <family val="2"/>
          </rPr>
          <t>Author:</t>
        </r>
        <r>
          <rPr>
            <sz val="9"/>
            <color indexed="81"/>
            <rFont val="Tahoma"/>
            <family val="2"/>
          </rPr>
          <t xml:space="preserve">
AR, governance report, pg 31</t>
        </r>
      </text>
    </comment>
    <comment ref="AU125" authorId="0" shapeId="0" xr:uid="{9DCF35CA-AB0C-4649-9855-9B7925F2A3C6}">
      <text>
        <r>
          <rPr>
            <b/>
            <sz val="9"/>
            <color indexed="81"/>
            <rFont val="Tahoma"/>
            <family val="2"/>
          </rPr>
          <t>Author:</t>
        </r>
        <r>
          <rPr>
            <sz val="9"/>
            <color indexed="81"/>
            <rFont val="Tahoma"/>
            <family val="2"/>
          </rPr>
          <t xml:space="preserve">
AR, 29</t>
        </r>
      </text>
    </comment>
    <comment ref="AV125" authorId="0" shapeId="0" xr:uid="{A8017869-1EA8-4963-AEF2-F3C2EB74F155}">
      <text>
        <r>
          <rPr>
            <b/>
            <sz val="9"/>
            <color indexed="81"/>
            <rFont val="Tahoma"/>
            <family val="2"/>
          </rPr>
          <t>Author:</t>
        </r>
        <r>
          <rPr>
            <sz val="9"/>
            <color indexed="81"/>
            <rFont val="Tahoma"/>
            <family val="2"/>
          </rPr>
          <t xml:space="preserve">
AR, 17</t>
        </r>
      </text>
    </comment>
    <comment ref="AW125" authorId="0" shapeId="0" xr:uid="{946AED0B-7C7E-425B-9C00-C782818E5A54}">
      <text>
        <r>
          <rPr>
            <b/>
            <sz val="9"/>
            <color indexed="81"/>
            <rFont val="Tahoma"/>
            <family val="2"/>
          </rPr>
          <t>Author:</t>
        </r>
        <r>
          <rPr>
            <sz val="9"/>
            <color indexed="81"/>
            <rFont val="Tahoma"/>
            <family val="2"/>
          </rPr>
          <t xml:space="preserve">
AR,17</t>
        </r>
      </text>
    </comment>
    <comment ref="AX125" authorId="0" shapeId="0" xr:uid="{45F3263D-7B19-4101-87A0-7A98BC667EBA}">
      <text>
        <r>
          <rPr>
            <b/>
            <sz val="9"/>
            <color indexed="81"/>
            <rFont val="Tahoma"/>
            <family val="2"/>
          </rPr>
          <t>Author:</t>
        </r>
        <r>
          <rPr>
            <sz val="9"/>
            <color indexed="81"/>
            <rFont val="Tahoma"/>
            <family val="2"/>
          </rPr>
          <t xml:space="preserve">
AR, 37</t>
        </r>
      </text>
    </comment>
    <comment ref="AY125" authorId="0" shapeId="0" xr:uid="{BA200DDE-BE2C-44B6-BFEA-81D3AADBD045}">
      <text>
        <r>
          <rPr>
            <b/>
            <sz val="9"/>
            <color indexed="81"/>
            <rFont val="Tahoma"/>
            <family val="2"/>
          </rPr>
          <t>Author:</t>
        </r>
        <r>
          <rPr>
            <sz val="9"/>
            <color indexed="81"/>
            <rFont val="Tahoma"/>
            <family val="2"/>
          </rPr>
          <t xml:space="preserve">
SR, p. 67</t>
        </r>
      </text>
    </comment>
    <comment ref="AZ125" authorId="0" shapeId="0" xr:uid="{1E976E8F-FCEE-491C-AF19-CF49952B134E}">
      <text>
        <r>
          <rPr>
            <b/>
            <sz val="9"/>
            <color indexed="81"/>
            <rFont val="Tahoma"/>
            <family val="2"/>
          </rPr>
          <t>Author:</t>
        </r>
        <r>
          <rPr>
            <sz val="9"/>
            <color indexed="81"/>
            <rFont val="Tahoma"/>
            <family val="2"/>
          </rPr>
          <t xml:space="preserve">
AR, p. 22</t>
        </r>
      </text>
    </comment>
    <comment ref="BA125" authorId="0" shapeId="0" xr:uid="{7A33C6AA-DD2B-4B5D-995C-29AD2C817BB3}">
      <text>
        <r>
          <rPr>
            <b/>
            <sz val="9"/>
            <color indexed="81"/>
            <rFont val="Tahoma"/>
            <family val="2"/>
          </rPr>
          <t>Author:</t>
        </r>
        <r>
          <rPr>
            <sz val="9"/>
            <color indexed="81"/>
            <rFont val="Tahoma"/>
            <family val="2"/>
          </rPr>
          <t xml:space="preserve">
AR, p62</t>
        </r>
      </text>
    </comment>
    <comment ref="BC125" authorId="0" shapeId="0" xr:uid="{C2797E0B-78F7-46A3-A57B-3CDE6EDB2110}">
      <text>
        <r>
          <rPr>
            <b/>
            <sz val="9"/>
            <color indexed="81"/>
            <rFont val="Tahoma"/>
            <family val="2"/>
          </rPr>
          <t>Author:</t>
        </r>
        <r>
          <rPr>
            <sz val="9"/>
            <color indexed="81"/>
            <rFont val="Tahoma"/>
            <family val="2"/>
          </rPr>
          <t xml:space="preserve">
SR, p. 17</t>
        </r>
      </text>
    </comment>
    <comment ref="BD125" authorId="0" shapeId="0" xr:uid="{40294FBF-34A4-4F50-BF45-092A5F70FA00}">
      <text>
        <r>
          <rPr>
            <b/>
            <sz val="9"/>
            <color indexed="81"/>
            <rFont val="Tahoma"/>
            <family val="2"/>
          </rPr>
          <t>Author:</t>
        </r>
        <r>
          <rPr>
            <sz val="9"/>
            <color indexed="81"/>
            <rFont val="Tahoma"/>
            <family val="2"/>
          </rPr>
          <t xml:space="preserve">
AR, p. 153</t>
        </r>
      </text>
    </comment>
    <comment ref="BG125" authorId="0" shapeId="0" xr:uid="{EBA5832D-C6F0-48F3-933B-BAF6703EDC54}">
      <text>
        <r>
          <rPr>
            <b/>
            <sz val="9"/>
            <color indexed="81"/>
            <rFont val="Tahoma"/>
            <family val="2"/>
          </rPr>
          <t>Author:</t>
        </r>
        <r>
          <rPr>
            <sz val="9"/>
            <color indexed="81"/>
            <rFont val="Tahoma"/>
            <family val="2"/>
          </rPr>
          <t xml:space="preserve">
AR p. 39, Anti-Bribery and
Anti-Corruption Policy</t>
        </r>
      </text>
    </comment>
    <comment ref="BH125" authorId="0" shapeId="0" xr:uid="{A32BF961-4BEC-48E0-B470-37443140D2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27, https://links.sgx.com/FileOpen/UG%20Healthcare_Annual%20Report%202020.ashx?App=Announcement&amp;FileID=634566</t>
        </r>
      </text>
    </comment>
    <comment ref="BI125" authorId="0" shapeId="0" xr:uid="{9168E586-2B74-4A50-AA17-AD98996CF5F1}">
      <text>
        <r>
          <rPr>
            <b/>
            <sz val="9"/>
            <color indexed="81"/>
            <rFont val="Tahoma"/>
            <family val="2"/>
          </rPr>
          <t>Author:</t>
        </r>
        <r>
          <rPr>
            <sz val="9"/>
            <color indexed="81"/>
            <rFont val="Tahoma"/>
            <family val="2"/>
          </rPr>
          <t xml:space="preserve">
AR p. 26, ANTI-CORRUPTION</t>
        </r>
      </text>
    </comment>
    <comment ref="BJ125" authorId="0" shapeId="0" xr:uid="{F0B697E0-2E82-4F91-8D89-C6B6DA5411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7</t>
        </r>
      </text>
    </comment>
    <comment ref="BK125" authorId="0" shapeId="0" xr:uid="{35C7A063-1E7A-4E21-AC1F-B41AC27F28A5}">
      <text>
        <r>
          <rPr>
            <b/>
            <sz val="9"/>
            <color indexed="81"/>
            <rFont val="Tahoma"/>
            <family val="2"/>
          </rPr>
          <t>Author:</t>
        </r>
        <r>
          <rPr>
            <sz val="9"/>
            <color indexed="81"/>
            <rFont val="Tahoma"/>
            <family val="2"/>
          </rPr>
          <t xml:space="preserve">
AR, p. 84</t>
        </r>
      </text>
    </comment>
    <comment ref="BL125" authorId="0" shapeId="0" xr:uid="{3721C6D0-0723-44A4-9578-952B21AF9F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17</t>
        </r>
      </text>
    </comment>
    <comment ref="BM125" authorId="0" shapeId="0" xr:uid="{15FD3091-CCBF-4F06-A0F2-3B956BB58478}">
      <text>
        <r>
          <rPr>
            <b/>
            <sz val="9"/>
            <color indexed="81"/>
            <rFont val="Tahoma"/>
            <family val="2"/>
          </rPr>
          <t>Author:</t>
        </r>
        <r>
          <rPr>
            <sz val="9"/>
            <color indexed="81"/>
            <rFont val="Tahoma"/>
            <family val="2"/>
          </rPr>
          <t xml:space="preserve">
AR, p28</t>
        </r>
      </text>
    </comment>
    <comment ref="BO125" authorId="0" shapeId="0" xr:uid="{BF814E50-56DC-4F80-8628-B132364D64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4.1.1 Anti-Bribery &amp; Anti-Corruption
We have zero tolerance for bribery and
corruption. We expect our team and all
third parties whom we have business
dealings with to comply with Singapore’s
Prevention of Corruption Act (Chapter
241) and all applicable ABAC laws
and regulations in countries where
we operate. Our team members are
bound by our ABAC Policy regardless of
whether they are employed in Singapore,
stationed overseas or employed outside
of Singapore. We may also be required
to comply with applicable foreign
ABAC laws and regulations imposed
in business dealings with multinational
clients who are headquartered in a
foreign country where we have no
operational presence.
SR p54</t>
        </r>
      </text>
    </comment>
    <comment ref="BP125" authorId="0" shapeId="0" xr:uid="{0B3C9F7E-8D3C-41A2-B5FE-569318C8F025}">
      <text>
        <r>
          <rPr>
            <b/>
            <sz val="9"/>
            <color indexed="81"/>
            <rFont val="Tahoma"/>
            <family val="2"/>
          </rPr>
          <t>Author:</t>
        </r>
        <r>
          <rPr>
            <sz val="9"/>
            <color indexed="81"/>
            <rFont val="Tahoma"/>
            <family val="2"/>
          </rPr>
          <t xml:space="preserve">
On the website but not the AR</t>
        </r>
      </text>
    </comment>
    <comment ref="BQ125" authorId="0" shapeId="0" xr:uid="{C56E2F37-62B3-4438-8711-322E23DFD6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t>
        </r>
      </text>
    </comment>
    <comment ref="BT125" authorId="0" shapeId="0" xr:uid="{0CB9DFCC-7452-4D72-A043-647E7D3C3411}">
      <text>
        <r>
          <rPr>
            <b/>
            <sz val="9"/>
            <color indexed="81"/>
            <rFont val="Tahoma"/>
            <family val="2"/>
          </rPr>
          <t>Author:</t>
        </r>
        <r>
          <rPr>
            <sz val="9"/>
            <color indexed="81"/>
            <rFont val="Tahoma"/>
            <family val="2"/>
          </rPr>
          <t xml:space="preserve">
AR, p39</t>
        </r>
      </text>
    </comment>
    <comment ref="BV125" authorId="0" shapeId="0" xr:uid="{CC78FF88-D646-472F-8669-D7E59175C55D}">
      <text>
        <r>
          <rPr>
            <b/>
            <sz val="9"/>
            <color indexed="81"/>
            <rFont val="Tahoma"/>
            <family val="2"/>
          </rPr>
          <t>Author:</t>
        </r>
        <r>
          <rPr>
            <sz val="9"/>
            <color indexed="81"/>
            <rFont val="Tahoma"/>
            <family val="2"/>
          </rPr>
          <t xml:space="preserve">
SR 42</t>
        </r>
      </text>
    </comment>
    <comment ref="BW125" authorId="0" shapeId="0" xr:uid="{0EFDF1A0-E933-43AE-8817-6ACDDB5E2A41}">
      <text>
        <r>
          <rPr>
            <b/>
            <sz val="9"/>
            <color indexed="81"/>
            <rFont val="Tahoma"/>
            <family val="2"/>
          </rPr>
          <t>Author:</t>
        </r>
        <r>
          <rPr>
            <sz val="9"/>
            <color indexed="81"/>
            <rFont val="Tahoma"/>
            <family val="2"/>
          </rPr>
          <t xml:space="preserve">
AR, p136</t>
        </r>
      </text>
    </comment>
    <comment ref="BX125" authorId="0" shapeId="0" xr:uid="{E9461C16-1161-4AF8-BD2B-1F669D0CA3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p.67;</t>
        </r>
      </text>
    </comment>
    <comment ref="BY125" authorId="0" shapeId="0" xr:uid="{B4D1B2AC-71F0-4313-9DF9-3716B25F5C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BZ125" authorId="0" shapeId="0" xr:uid="{EFAB3413-0E40-439D-90AE-CAA1CD9B83D2}">
      <text>
        <r>
          <rPr>
            <b/>
            <sz val="9"/>
            <color indexed="81"/>
            <rFont val="Tahoma"/>
            <family val="2"/>
          </rPr>
          <t>Author:</t>
        </r>
        <r>
          <rPr>
            <sz val="9"/>
            <color indexed="81"/>
            <rFont val="Tahoma"/>
            <family val="2"/>
          </rPr>
          <t xml:space="preserve">
AR pg 25-26</t>
        </r>
      </text>
    </comment>
    <comment ref="CA125" authorId="0" shapeId="0" xr:uid="{4366E07E-1A7F-412E-B250-E433E21A711E}">
      <text>
        <r>
          <rPr>
            <b/>
            <sz val="9"/>
            <color indexed="81"/>
            <rFont val="Tahoma"/>
            <family val="2"/>
          </rPr>
          <t>Author:</t>
        </r>
        <r>
          <rPr>
            <sz val="9"/>
            <color indexed="81"/>
            <rFont val="Tahoma"/>
            <family val="2"/>
          </rPr>
          <t xml:space="preserve">
AR pg 60</t>
        </r>
      </text>
    </comment>
    <comment ref="CB125" authorId="0" shapeId="0" xr:uid="{100288AF-B116-495A-AB7A-5ECDD81E509E}">
      <text>
        <r>
          <rPr>
            <b/>
            <sz val="9"/>
            <color indexed="81"/>
            <rFont val="Tahoma"/>
            <family val="2"/>
          </rPr>
          <t>Author:</t>
        </r>
        <r>
          <rPr>
            <sz val="9"/>
            <color indexed="81"/>
            <rFont val="Tahoma"/>
            <family val="2"/>
          </rPr>
          <t xml:space="preserve">
AR pg.137</t>
        </r>
      </text>
    </comment>
    <comment ref="CC125" authorId="0" shapeId="0" xr:uid="{B7B19F3E-1655-4B6D-8FCA-84A1593347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P.31</t>
        </r>
      </text>
    </comment>
    <comment ref="CD125" authorId="0" shapeId="0" xr:uid="{145DADF3-C3E2-4766-91AD-4E13853B9B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P.22</t>
        </r>
      </text>
    </comment>
    <comment ref="CE125" authorId="0" shapeId="0" xr:uid="{19C19EAA-1E9F-4716-8082-8CD5273D0E4B}">
      <text>
        <r>
          <rPr>
            <b/>
            <sz val="9"/>
            <color indexed="81"/>
            <rFont val="Tahoma"/>
            <family val="2"/>
          </rPr>
          <t>Author:</t>
        </r>
        <r>
          <rPr>
            <sz val="9"/>
            <color indexed="81"/>
            <rFont val="Tahoma"/>
            <family val="2"/>
          </rPr>
          <t xml:space="preserve">
AR pg 67-68</t>
        </r>
      </text>
    </comment>
    <comment ref="CG125" authorId="0" shapeId="0" xr:uid="{B9B4EA56-7DC8-4C61-B41C-7302FFED73A7}">
      <text>
        <r>
          <rPr>
            <b/>
            <sz val="9"/>
            <color indexed="81"/>
            <rFont val="Tahoma"/>
            <family val="2"/>
          </rPr>
          <t>Author:</t>
        </r>
        <r>
          <rPr>
            <sz val="9"/>
            <color indexed="81"/>
            <rFont val="Tahoma"/>
            <family val="2"/>
          </rPr>
          <t xml:space="preserve">
AR pg 73</t>
        </r>
      </text>
    </comment>
    <comment ref="CH125" authorId="0" shapeId="0" xr:uid="{AA9B9E5C-DFFE-4EFD-989A-937675DAA463}">
      <text>
        <r>
          <rPr>
            <b/>
            <sz val="9"/>
            <color indexed="81"/>
            <rFont val="Tahoma"/>
            <family val="2"/>
          </rPr>
          <t>Author:</t>
        </r>
        <r>
          <rPr>
            <sz val="9"/>
            <color indexed="81"/>
            <rFont val="Tahoma"/>
            <family val="2"/>
          </rPr>
          <t xml:space="preserve">
SR 22</t>
        </r>
      </text>
    </comment>
    <comment ref="CI125" authorId="0" shapeId="0" xr:uid="{13092911-6AFE-4AF2-8AFE-2F2EC4200EEB}">
      <text>
        <r>
          <rPr>
            <b/>
            <sz val="9"/>
            <color indexed="81"/>
            <rFont val="Tahoma"/>
            <family val="2"/>
          </rPr>
          <t>Author:</t>
        </r>
        <r>
          <rPr>
            <sz val="9"/>
            <color indexed="81"/>
            <rFont val="Tahoma"/>
            <family val="2"/>
          </rPr>
          <t xml:space="preserve">
AR pg 33/87</t>
        </r>
      </text>
    </comment>
    <comment ref="CK125" authorId="0" shapeId="0" xr:uid="{59EBC36B-FEA0-49C4-AD95-AE6169B79E10}">
      <text>
        <r>
          <rPr>
            <b/>
            <sz val="9"/>
            <color indexed="81"/>
            <rFont val="Tahoma"/>
            <family val="2"/>
          </rPr>
          <t>Author:</t>
        </r>
        <r>
          <rPr>
            <sz val="9"/>
            <color indexed="81"/>
            <rFont val="Tahoma"/>
            <family val="2"/>
          </rPr>
          <t xml:space="preserve">
AR,35</t>
        </r>
      </text>
    </comment>
    <comment ref="CL125" authorId="0" shapeId="0" xr:uid="{51362817-73A8-4BA2-A3E8-8FB20FC9A2FF}">
      <text>
        <r>
          <rPr>
            <b/>
            <sz val="9"/>
            <color indexed="81"/>
            <rFont val="Tahoma"/>
            <family val="2"/>
          </rPr>
          <t xml:space="preserve">Author:
</t>
        </r>
      </text>
    </comment>
    <comment ref="CO125" authorId="0" shapeId="0" xr:uid="{4E573BBE-AAFD-4E57-BBF7-5F6B22243AE2}">
      <text>
        <r>
          <rPr>
            <b/>
            <sz val="9"/>
            <color indexed="81"/>
            <rFont val="Tahoma"/>
            <family val="2"/>
          </rPr>
          <t>Author:</t>
        </r>
        <r>
          <rPr>
            <sz val="9"/>
            <color indexed="81"/>
            <rFont val="Tahoma"/>
            <family val="2"/>
          </rPr>
          <t xml:space="preserve">
SR, p44 - 45. Change in response now that SR has been released</t>
        </r>
      </text>
    </comment>
    <comment ref="CP125" authorId="0" shapeId="0" xr:uid="{320719FA-3765-4030-8E36-F8CD5BA71F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P.13</t>
        </r>
      </text>
    </comment>
    <comment ref="CQ125" authorId="4" shapeId="0" xr:uid="{1FA79F38-BC00-4182-92C0-512F1A5BDBF9}">
      <text>
        <r>
          <rPr>
            <b/>
            <sz val="9"/>
            <color indexed="81"/>
            <rFont val="Tahoma"/>
            <family val="2"/>
          </rPr>
          <t>Chua Cheng Tat:</t>
        </r>
        <r>
          <rPr>
            <sz val="9"/>
            <color indexed="81"/>
            <rFont val="Tahoma"/>
            <family val="2"/>
          </rPr>
          <t xml:space="preserve">
AR pg.30</t>
        </r>
      </text>
    </comment>
    <comment ref="CR125" authorId="0" shapeId="0" xr:uid="{154FA861-DA0B-46B4-AD84-C1BDD88BF255}">
      <text>
        <r>
          <rPr>
            <b/>
            <sz val="9"/>
            <color indexed="81"/>
            <rFont val="Tahoma"/>
            <family val="2"/>
          </rPr>
          <t>Author:</t>
        </r>
        <r>
          <rPr>
            <sz val="9"/>
            <color indexed="81"/>
            <rFont val="Tahoma"/>
            <family val="2"/>
          </rPr>
          <t xml:space="preserve">
SR (pdf), p. 23</t>
        </r>
      </text>
    </comment>
    <comment ref="CS125" authorId="0" shapeId="0" xr:uid="{14A48B66-865C-4CFE-9A9A-252E5D2C924B}">
      <text>
        <r>
          <rPr>
            <b/>
            <sz val="9"/>
            <color indexed="81"/>
            <rFont val="Tahoma"/>
            <family val="2"/>
          </rPr>
          <t>Author:</t>
        </r>
        <r>
          <rPr>
            <sz val="9"/>
            <color indexed="81"/>
            <rFont val="Tahoma"/>
            <family val="2"/>
          </rPr>
          <t xml:space="preserve">
AR, p. 20</t>
        </r>
      </text>
    </comment>
    <comment ref="CU125" authorId="0" shapeId="0" xr:uid="{F35D07DD-DCC9-4253-95F4-561FC724A7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 "The business
conducts of all employees of the Group are guided
by a Business Ethics Guide which provides guidance
on areas such as anti-bribery, corruption, conflict of
interest, Intellectual Property protection, insider trading
and fraud. These Code of Business Ethics are strictly
binding for all employees in the respective countries in
which we operate. Trainings are provided during staff
induction program and refresher trainings are also
provided. This Code demonstrates our commitment to
integrity in the workplace and in the way we conduct our business."</t>
        </r>
      </text>
    </comment>
    <comment ref="CV125" authorId="0" shapeId="0" xr:uid="{087446E5-634D-42C5-B7A0-20A9761F82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86 "Good corporate governance practices such as anti-corruption and fraud prevention are of high priority on the
Company’s agenda. Mermaid established an anti-corruption policy governed by its Board of Directors and its
Executive Committee. The policy sets out in practical terms the responsibilities of employees in maintaining zerotolerance
against all forms of corruption and bribery. The anti-corruption policy also serves as guidance to
recognize, resolve, and prevent instances of corruption and bribery that may arise in the course of work."</t>
        </r>
      </text>
    </comment>
    <comment ref="CX125" authorId="0" shapeId="0" xr:uid="{FC8D99C0-9EE4-4554-B86E-AE0E8F689932}">
      <text>
        <r>
          <rPr>
            <b/>
            <sz val="9"/>
            <color indexed="81"/>
            <rFont val="Tahoma"/>
            <family val="2"/>
          </rPr>
          <t>Author:</t>
        </r>
        <r>
          <rPr>
            <sz val="9"/>
            <color indexed="81"/>
            <rFont val="Tahoma"/>
            <family val="2"/>
          </rPr>
          <t xml:space="preserve">
AR pg.24</t>
        </r>
      </text>
    </comment>
    <comment ref="CY125" authorId="0" shapeId="0" xr:uid="{B7C629D4-4CE2-4DDA-AE6A-9BFE73A98194}">
      <text>
        <r>
          <rPr>
            <b/>
            <sz val="9"/>
            <color indexed="81"/>
            <rFont val="Tahoma"/>
            <family val="2"/>
          </rPr>
          <t>Author:</t>
        </r>
        <r>
          <rPr>
            <sz val="9"/>
            <color indexed="81"/>
            <rFont val="Tahoma"/>
            <family val="2"/>
          </rPr>
          <t xml:space="preserve">
AR pg 78-81</t>
        </r>
      </text>
    </comment>
    <comment ref="CZ125" authorId="0" shapeId="0" xr:uid="{9DB7C5CC-ABFC-4F66-BC7D-F75D0ECF2A3D}">
      <text>
        <r>
          <rPr>
            <b/>
            <sz val="9"/>
            <color indexed="81"/>
            <rFont val="Tahoma"/>
            <family val="2"/>
          </rPr>
          <t>Author:</t>
        </r>
        <r>
          <rPr>
            <sz val="9"/>
            <color indexed="81"/>
            <rFont val="Tahoma"/>
            <family val="2"/>
          </rPr>
          <t xml:space="preserve">
AR,55</t>
        </r>
      </text>
    </comment>
    <comment ref="DA125" authorId="0" shapeId="0" xr:uid="{00613ABB-2B69-401E-84DA-5D8AA0F85253}">
      <text>
        <r>
          <rPr>
            <b/>
            <sz val="9"/>
            <color indexed="81"/>
            <rFont val="Tahoma"/>
            <family val="2"/>
          </rPr>
          <t>Author:</t>
        </r>
        <r>
          <rPr>
            <sz val="9"/>
            <color indexed="81"/>
            <rFont val="Tahoma"/>
            <family val="2"/>
          </rPr>
          <t xml:space="preserve">
AR,41</t>
        </r>
      </text>
    </comment>
    <comment ref="DB125" authorId="0" shapeId="0" xr:uid="{0B30E275-79B4-4815-8212-F53446801C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DC125" authorId="0" shapeId="0" xr:uid="{E5579959-39FF-4AD9-AC03-059E44CEEAB6}">
      <text>
        <r>
          <rPr>
            <b/>
            <sz val="9"/>
            <color indexed="81"/>
            <rFont val="Tahoma"/>
            <family val="2"/>
          </rPr>
          <t>Author:</t>
        </r>
        <r>
          <rPr>
            <sz val="9"/>
            <color indexed="81"/>
            <rFont val="Tahoma"/>
            <family val="2"/>
          </rPr>
          <t xml:space="preserve">
AR, p. 102</t>
        </r>
      </text>
    </comment>
    <comment ref="DD125" authorId="0" shapeId="0" xr:uid="{C24421AF-7BA8-48AF-AF28-13166BAB9514}">
      <text>
        <r>
          <rPr>
            <b/>
            <sz val="9"/>
            <color indexed="81"/>
            <rFont val="Tahoma"/>
            <family val="2"/>
          </rPr>
          <t>Author:</t>
        </r>
        <r>
          <rPr>
            <sz val="9"/>
            <color indexed="81"/>
            <rFont val="Tahoma"/>
            <family val="2"/>
          </rPr>
          <t xml:space="preserve">
AR, p. 49</t>
        </r>
      </text>
    </comment>
    <comment ref="DE125" authorId="0" shapeId="0" xr:uid="{60B2E860-0368-46FE-A3C2-D591D0825CCD}">
      <text>
        <r>
          <rPr>
            <b/>
            <sz val="9"/>
            <color indexed="81"/>
            <rFont val="Tahoma"/>
            <family val="2"/>
          </rPr>
          <t>Author:</t>
        </r>
        <r>
          <rPr>
            <sz val="9"/>
            <color indexed="81"/>
            <rFont val="Tahoma"/>
            <family val="2"/>
          </rPr>
          <t xml:space="preserve">
SR,12</t>
        </r>
      </text>
    </comment>
    <comment ref="DF125" authorId="0" shapeId="0" xr:uid="{744C0EB5-477C-4AD6-9130-221B28D9786A}">
      <text>
        <r>
          <rPr>
            <b/>
            <sz val="9"/>
            <color indexed="81"/>
            <rFont val="Tahoma"/>
            <family val="2"/>
          </rPr>
          <t>Author:</t>
        </r>
        <r>
          <rPr>
            <sz val="9"/>
            <color indexed="81"/>
            <rFont val="Tahoma"/>
            <family val="2"/>
          </rPr>
          <t xml:space="preserve">
SR pg 40-45</t>
        </r>
      </text>
    </comment>
    <comment ref="DG125" authorId="0" shapeId="0" xr:uid="{497045E7-6D3A-41AD-AB43-D1EDC66E7F31}">
      <text>
        <r>
          <rPr>
            <b/>
            <sz val="9"/>
            <color indexed="81"/>
            <rFont val="Tahoma"/>
            <family val="2"/>
          </rPr>
          <t>Author:</t>
        </r>
        <r>
          <rPr>
            <sz val="9"/>
            <color indexed="81"/>
            <rFont val="Tahoma"/>
            <family val="2"/>
          </rPr>
          <t xml:space="preserve">
SR, p. 29</t>
        </r>
      </text>
    </comment>
    <comment ref="DH125" authorId="0" shapeId="0" xr:uid="{D535CE91-42EA-467D-9B52-065BD9F6584A}">
      <text>
        <r>
          <rPr>
            <b/>
            <sz val="9"/>
            <color indexed="81"/>
            <rFont val="Tahoma"/>
            <family val="2"/>
          </rPr>
          <t>Author:</t>
        </r>
        <r>
          <rPr>
            <sz val="9"/>
            <color indexed="81"/>
            <rFont val="Tahoma"/>
            <family val="2"/>
          </rPr>
          <t xml:space="preserve">
AR pg 39-40</t>
        </r>
      </text>
    </comment>
    <comment ref="DI125" authorId="0" shapeId="0" xr:uid="{1F69D65E-372E-4963-865F-3C3F52BE1F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t>
        </r>
      </text>
    </comment>
    <comment ref="DJ125" authorId="0" shapeId="0" xr:uid="{782D8A82-969A-4DFC-A915-CB7A9F0E25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26</t>
        </r>
      </text>
    </comment>
    <comment ref="DK125" authorId="0" shapeId="0" xr:uid="{96F9F7DA-28EC-4B74-B351-0021BB9CCD96}">
      <text>
        <r>
          <rPr>
            <b/>
            <sz val="9"/>
            <color indexed="81"/>
            <rFont val="Tahoma"/>
            <family val="2"/>
          </rPr>
          <t>Author:</t>
        </r>
        <r>
          <rPr>
            <sz val="9"/>
            <color indexed="81"/>
            <rFont val="Tahoma"/>
            <family val="2"/>
          </rPr>
          <t xml:space="preserve">
AR pg 102-103</t>
        </r>
      </text>
    </comment>
    <comment ref="DL125" authorId="0" shapeId="0" xr:uid="{1F49F64B-2FBF-48A3-AC15-54732A4BFB76}">
      <text>
        <r>
          <rPr>
            <b/>
            <sz val="9"/>
            <color indexed="81"/>
            <rFont val="Tahoma"/>
            <family val="2"/>
          </rPr>
          <t>Author:</t>
        </r>
        <r>
          <rPr>
            <sz val="9"/>
            <color indexed="81"/>
            <rFont val="Tahoma"/>
            <family val="2"/>
          </rPr>
          <t xml:space="preserve">
SR pg 42</t>
        </r>
      </text>
    </comment>
    <comment ref="DM125" authorId="0" shapeId="0" xr:uid="{7FB2FD9F-2A96-42D5-AD3E-CA0D154954EC}">
      <text>
        <r>
          <rPr>
            <b/>
            <sz val="9"/>
            <color indexed="81"/>
            <rFont val="Tahoma"/>
            <family val="2"/>
          </rPr>
          <t>Author:</t>
        </r>
        <r>
          <rPr>
            <sz val="9"/>
            <color indexed="81"/>
            <rFont val="Tahoma"/>
            <family val="2"/>
          </rPr>
          <t xml:space="preserve">
AR, p. 24</t>
        </r>
      </text>
    </comment>
    <comment ref="DN125" authorId="0" shapeId="0" xr:uid="{921D3D56-5847-4D1B-A9D2-D2FFD2FA7C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
ERM to adress corruption risk</t>
        </r>
      </text>
    </comment>
    <comment ref="DO125" authorId="0" shapeId="0" xr:uid="{8127B0D3-3681-4822-A242-C67938EBF20D}">
      <text>
        <r>
          <rPr>
            <b/>
            <sz val="9"/>
            <color indexed="81"/>
            <rFont val="Tahoma"/>
            <family val="2"/>
          </rPr>
          <t>Author:</t>
        </r>
        <r>
          <rPr>
            <sz val="9"/>
            <color indexed="81"/>
            <rFont val="Tahoma"/>
            <family val="2"/>
          </rPr>
          <t xml:space="preserve">
AR p. 52, EMPLOYEES’ CODE OF CONDUCT AND ANTI-CORRUPTION</t>
        </r>
      </text>
    </comment>
    <comment ref="DP125" authorId="0" shapeId="0" xr:uid="{F212035F-F375-4906-91D1-2927FCF34E11}">
      <text>
        <r>
          <rPr>
            <b/>
            <sz val="9"/>
            <color indexed="81"/>
            <rFont val="Tahoma"/>
            <family val="2"/>
          </rPr>
          <t>Author:</t>
        </r>
        <r>
          <rPr>
            <sz val="9"/>
            <color indexed="81"/>
            <rFont val="Tahoma"/>
            <family val="2"/>
          </rPr>
          <t xml:space="preserve">
SR, p. 68</t>
        </r>
      </text>
    </comment>
    <comment ref="DQ125" authorId="0" shapeId="0" xr:uid="{42AFFAE9-2811-4854-AD0B-F6B62DD6DC8F}">
      <text>
        <r>
          <rPr>
            <b/>
            <sz val="9"/>
            <color indexed="81"/>
            <rFont val="Tahoma"/>
            <family val="2"/>
          </rPr>
          <t>Author:</t>
        </r>
        <r>
          <rPr>
            <sz val="9"/>
            <color indexed="81"/>
            <rFont val="Tahoma"/>
            <family val="2"/>
          </rPr>
          <t xml:space="preserve">
AR p. 44, Anti-corruption
</t>
        </r>
      </text>
    </comment>
    <comment ref="DR125" authorId="0" shapeId="0" xr:uid="{8612BD1D-FAA1-44CA-AD69-1BCD0F7BF827}">
      <text>
        <r>
          <rPr>
            <b/>
            <sz val="9"/>
            <color indexed="81"/>
            <rFont val="Tahoma"/>
            <family val="2"/>
          </rPr>
          <t>Author:</t>
        </r>
        <r>
          <rPr>
            <sz val="9"/>
            <color indexed="81"/>
            <rFont val="Tahoma"/>
            <family val="2"/>
          </rPr>
          <t xml:space="preserve">
SR, p.32</t>
        </r>
      </text>
    </comment>
    <comment ref="DS125" authorId="0" shapeId="0" xr:uid="{D217D6E4-B9A3-4FA3-8E59-2987728CB699}">
      <text>
        <r>
          <rPr>
            <b/>
            <sz val="9"/>
            <color indexed="81"/>
            <rFont val="Tahoma"/>
            <family val="2"/>
          </rPr>
          <t>Author:</t>
        </r>
        <r>
          <rPr>
            <sz val="9"/>
            <color indexed="81"/>
            <rFont val="Tahoma"/>
            <family val="2"/>
          </rPr>
          <t xml:space="preserve">
AR p. 29, In 2020, we have made significant improvements
to some of our policies and management
measures. We reviewed and enhanced our Code
of Conduct and implemented a standalone AntiBribery and Anti-Corruption (“ABC”) policy</t>
        </r>
      </text>
    </comment>
    <comment ref="DT125" authorId="1" shapeId="0" xr:uid="{97F9447A-1866-4DEB-93B1-9A023C76B55E}">
      <text>
        <r>
          <rPr>
            <b/>
            <sz val="9"/>
            <color indexed="81"/>
            <rFont val="Tahoma"/>
            <family val="2"/>
          </rPr>
          <t>admin:</t>
        </r>
        <r>
          <rPr>
            <sz val="9"/>
            <color indexed="81"/>
            <rFont val="Tahoma"/>
            <family val="2"/>
          </rPr>
          <t xml:space="preserve">
SR pg 23</t>
        </r>
      </text>
    </comment>
    <comment ref="DU125" authorId="0" shapeId="0" xr:uid="{EEC354D3-73D1-4B11-83D3-662E956ECF1B}">
      <text>
        <r>
          <rPr>
            <b/>
            <sz val="9"/>
            <color indexed="81"/>
            <rFont val="Tahoma"/>
            <family val="2"/>
          </rPr>
          <t>Author:</t>
        </r>
        <r>
          <rPr>
            <sz val="9"/>
            <color indexed="81"/>
            <rFont val="Tahoma"/>
            <family val="2"/>
          </rPr>
          <t xml:space="preserve">
SR pg.13</t>
        </r>
      </text>
    </comment>
    <comment ref="DX125" authorId="0" shapeId="0" xr:uid="{464DCF30-035D-40A8-AD10-6B546DBE5369}">
      <text>
        <r>
          <rPr>
            <b/>
            <sz val="9"/>
            <color indexed="81"/>
            <rFont val="Tahoma"/>
            <family val="2"/>
          </rPr>
          <t>Author:</t>
        </r>
        <r>
          <rPr>
            <sz val="9"/>
            <color indexed="81"/>
            <rFont val="Tahoma"/>
            <family val="2"/>
          </rPr>
          <t xml:space="preserve">
AR pg.41</t>
        </r>
      </text>
    </comment>
    <comment ref="EA125" authorId="0" shapeId="0" xr:uid="{998CAAFF-2C40-4E7D-AE6D-D54A50649C67}">
      <text>
        <r>
          <rPr>
            <b/>
            <sz val="9"/>
            <color indexed="81"/>
            <rFont val="Tahoma"/>
            <family val="2"/>
          </rPr>
          <t>Author:</t>
        </r>
        <r>
          <rPr>
            <sz val="9"/>
            <color indexed="81"/>
            <rFont val="Tahoma"/>
            <family val="2"/>
          </rPr>
          <t xml:space="preserve">
SR 18</t>
        </r>
      </text>
    </comment>
    <comment ref="EB125" authorId="0" shapeId="0" xr:uid="{397B6A79-176B-4EA5-9A6A-A44C7B8654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p.14</t>
        </r>
      </text>
    </comment>
    <comment ref="EC125" authorId="0" shapeId="0" xr:uid="{F57BF17A-4F4B-411E-8540-68F8F6BA79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7</t>
        </r>
      </text>
    </comment>
    <comment ref="ED125" authorId="0" shapeId="0" xr:uid="{0F8DD7C9-2149-4832-8D2B-128AB96E9D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F126" authorId="0" shapeId="0" xr:uid="{9E889929-4548-4790-9C3B-8861EFC3C0BD}">
      <text>
        <r>
          <rPr>
            <b/>
            <sz val="9"/>
            <color indexed="81"/>
            <rFont val="Tahoma"/>
            <family val="2"/>
          </rPr>
          <t>Author:</t>
        </r>
        <r>
          <rPr>
            <sz val="9"/>
            <color indexed="81"/>
            <rFont val="Tahoma"/>
            <family val="2"/>
          </rPr>
          <t xml:space="preserve">
AR pg.16</t>
        </r>
      </text>
    </comment>
    <comment ref="I126" authorId="0" shapeId="0" xr:uid="{59FE1AA3-1AA0-4EC5-8525-0582507A26F6}">
      <text>
        <r>
          <rPr>
            <b/>
            <sz val="9"/>
            <color indexed="81"/>
            <rFont val="Tahoma"/>
            <family val="2"/>
          </rPr>
          <t>Author:</t>
        </r>
        <r>
          <rPr>
            <sz val="9"/>
            <color indexed="81"/>
            <rFont val="Tahoma"/>
            <family val="2"/>
          </rPr>
          <t xml:space="preserve">
AR pg.40</t>
        </r>
      </text>
    </comment>
    <comment ref="R126" authorId="0" shapeId="0" xr:uid="{45610E9F-3360-4C5C-8010-B166D2BB41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AB126" authorId="0" shapeId="0" xr:uid="{2BC65CEE-A8CC-4265-8236-585C5B0D90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P.146-149</t>
        </r>
      </text>
    </comment>
    <comment ref="AD126" authorId="0" shapeId="0" xr:uid="{A04A6E57-A11D-424E-B015-54690883EC73}">
      <text>
        <r>
          <rPr>
            <b/>
            <sz val="9"/>
            <color indexed="81"/>
            <rFont val="Tahoma"/>
            <family val="2"/>
          </rPr>
          <t>Author:</t>
        </r>
        <r>
          <rPr>
            <sz val="9"/>
            <color indexed="81"/>
            <rFont val="Tahoma"/>
            <family val="2"/>
          </rPr>
          <t xml:space="preserve">
AR pg 50</t>
        </r>
      </text>
    </comment>
    <comment ref="AP126" authorId="0" shapeId="0" xr:uid="{480E7F94-89A0-4273-9919-AAB221154C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p.102</t>
        </r>
      </text>
    </comment>
    <comment ref="AQ126" authorId="0" shapeId="0" xr:uid="{779AB65B-5243-4445-9AF8-095A73C5EAD1}">
      <text>
        <r>
          <rPr>
            <b/>
            <sz val="9"/>
            <color indexed="81"/>
            <rFont val="Tahoma"/>
            <family val="2"/>
          </rPr>
          <t>Author:</t>
        </r>
        <r>
          <rPr>
            <sz val="9"/>
            <color indexed="81"/>
            <rFont val="Tahoma"/>
            <family val="2"/>
          </rPr>
          <t xml:space="preserve">
AR, p. 148</t>
        </r>
      </text>
    </comment>
    <comment ref="AR126" authorId="0" shapeId="0" xr:uid="{FDF82287-78BD-4369-A342-371B59AAE43E}">
      <text>
        <r>
          <rPr>
            <b/>
            <sz val="9"/>
            <color indexed="81"/>
            <rFont val="Tahoma"/>
            <family val="2"/>
          </rPr>
          <t>Author:</t>
        </r>
        <r>
          <rPr>
            <sz val="9"/>
            <color indexed="81"/>
            <rFont val="Tahoma"/>
            <family val="2"/>
          </rPr>
          <t xml:space="preserve">
AR,94</t>
        </r>
      </text>
    </comment>
    <comment ref="AU126" authorId="0" shapeId="0" xr:uid="{8FD04A86-7CE9-488F-A852-B93E188DBDBE}">
      <text>
        <r>
          <rPr>
            <b/>
            <sz val="9"/>
            <color indexed="81"/>
            <rFont val="Tahoma"/>
            <family val="2"/>
          </rPr>
          <t>Author:</t>
        </r>
        <r>
          <rPr>
            <sz val="9"/>
            <color indexed="81"/>
            <rFont val="Tahoma"/>
            <family val="2"/>
          </rPr>
          <t xml:space="preserve">
AR, 135</t>
        </r>
      </text>
    </comment>
    <comment ref="AV126" authorId="0" shapeId="0" xr:uid="{7764FF22-1840-42B2-8D07-41649105AA21}">
      <text>
        <r>
          <rPr>
            <b/>
            <sz val="9"/>
            <color indexed="81"/>
            <rFont val="Tahoma"/>
            <family val="2"/>
          </rPr>
          <t>Author:</t>
        </r>
        <r>
          <rPr>
            <sz val="9"/>
            <color indexed="81"/>
            <rFont val="Tahoma"/>
            <family val="2"/>
          </rPr>
          <t xml:space="preserve">
AR, 97</t>
        </r>
      </text>
    </comment>
    <comment ref="AW126" authorId="0" shapeId="0" xr:uid="{6DE7AA07-E509-481A-8E4A-B4DD9C066DAA}">
      <text>
        <r>
          <rPr>
            <b/>
            <sz val="9"/>
            <color indexed="81"/>
            <rFont val="Tahoma"/>
            <family val="2"/>
          </rPr>
          <t>Author:</t>
        </r>
        <r>
          <rPr>
            <sz val="9"/>
            <color indexed="81"/>
            <rFont val="Tahoma"/>
            <family val="2"/>
          </rPr>
          <t xml:space="preserve">
AR,128</t>
        </r>
      </text>
    </comment>
    <comment ref="AX126" authorId="0" shapeId="0" xr:uid="{A94A5FEC-4593-43DD-86B8-C63F94C7A604}">
      <text>
        <r>
          <rPr>
            <b/>
            <sz val="9"/>
            <color indexed="81"/>
            <rFont val="Tahoma"/>
            <family val="2"/>
          </rPr>
          <t>Author:</t>
        </r>
        <r>
          <rPr>
            <sz val="9"/>
            <color indexed="81"/>
            <rFont val="Tahoma"/>
            <family val="2"/>
          </rPr>
          <t xml:space="preserve">
AR, 115-116</t>
        </r>
      </text>
    </comment>
    <comment ref="AY126" authorId="0" shapeId="0" xr:uid="{7A0B17C9-1A17-464F-A8BB-1C3CB6CB7580}">
      <text>
        <r>
          <rPr>
            <b/>
            <sz val="9"/>
            <color indexed="81"/>
            <rFont val="Tahoma"/>
            <family val="2"/>
          </rPr>
          <t>Author:</t>
        </r>
        <r>
          <rPr>
            <sz val="9"/>
            <color indexed="81"/>
            <rFont val="Tahoma"/>
            <family val="2"/>
          </rPr>
          <t xml:space="preserve">
AR, p. 188</t>
        </r>
      </text>
    </comment>
    <comment ref="AZ126" authorId="0" shapeId="0" xr:uid="{185160F6-5E7D-4A02-B106-17702A920169}">
      <text>
        <r>
          <rPr>
            <b/>
            <sz val="9"/>
            <color indexed="81"/>
            <rFont val="Tahoma"/>
            <family val="2"/>
          </rPr>
          <t>Author:</t>
        </r>
        <r>
          <rPr>
            <sz val="9"/>
            <color indexed="81"/>
            <rFont val="Tahoma"/>
            <family val="2"/>
          </rPr>
          <t xml:space="preserve">
AR, p. 132</t>
        </r>
      </text>
    </comment>
    <comment ref="BC126" authorId="0" shapeId="0" xr:uid="{A65E0305-E8D3-4BB2-93C2-BA70F8B0E7D6}">
      <text>
        <r>
          <rPr>
            <b/>
            <sz val="9"/>
            <color indexed="81"/>
            <rFont val="Tahoma"/>
            <family val="2"/>
          </rPr>
          <t>Author:</t>
        </r>
        <r>
          <rPr>
            <sz val="9"/>
            <color indexed="81"/>
            <rFont val="Tahoma"/>
            <family val="2"/>
          </rPr>
          <t xml:space="preserve">
AR, p. 155</t>
        </r>
      </text>
    </comment>
    <comment ref="BD126" authorId="0" shapeId="0" xr:uid="{0BEC2A5F-2A50-4433-9D2B-A1509F22B8DE}">
      <text>
        <r>
          <rPr>
            <b/>
            <sz val="9"/>
            <color indexed="81"/>
            <rFont val="Tahoma"/>
            <family val="2"/>
          </rPr>
          <t>Author:</t>
        </r>
        <r>
          <rPr>
            <sz val="9"/>
            <color indexed="81"/>
            <rFont val="Tahoma"/>
            <family val="2"/>
          </rPr>
          <t xml:space="preserve">
AR, p. 279</t>
        </r>
      </text>
    </comment>
    <comment ref="BI126" authorId="0" shapeId="0" xr:uid="{2E2ACC21-2C11-4778-A59E-7125906AD7F7}">
      <text>
        <r>
          <rPr>
            <b/>
            <sz val="9"/>
            <color indexed="81"/>
            <rFont val="Tahoma"/>
            <family val="2"/>
          </rPr>
          <t>Author:</t>
        </r>
        <r>
          <rPr>
            <sz val="9"/>
            <color indexed="81"/>
            <rFont val="Tahoma"/>
            <family val="2"/>
          </rPr>
          <t xml:space="preserve">
AR p. 124, Guarantees given to banks in respect of bank facilities of joint ventures to the
extent of the Group’s interests 15,546 (FY2020)
The amount disclosed represents the aggregate amount of the contingent liabilities for the Group as an investor is
liable. </t>
        </r>
      </text>
    </comment>
    <comment ref="BK126" authorId="0" shapeId="0" xr:uid="{9EE0AB54-D762-4943-AB5D-E08F94E0FA26}">
      <text>
        <r>
          <rPr>
            <b/>
            <sz val="9"/>
            <color indexed="81"/>
            <rFont val="Tahoma"/>
            <family val="2"/>
          </rPr>
          <t>Author:</t>
        </r>
        <r>
          <rPr>
            <sz val="9"/>
            <color indexed="81"/>
            <rFont val="Tahoma"/>
            <family val="2"/>
          </rPr>
          <t xml:space="preserve">
AR, p. 149</t>
        </r>
      </text>
    </comment>
    <comment ref="BL126" authorId="0" shapeId="0" xr:uid="{79692D0A-226F-4949-968E-AA6947A5C4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235</t>
        </r>
      </text>
    </comment>
    <comment ref="BV126" authorId="0" shapeId="0" xr:uid="{7AB40EBF-A904-47F7-A0C9-3347167C926D}">
      <text>
        <r>
          <rPr>
            <b/>
            <sz val="9"/>
            <color indexed="81"/>
            <rFont val="Tahoma"/>
            <family val="2"/>
          </rPr>
          <t>Author:</t>
        </r>
        <r>
          <rPr>
            <sz val="9"/>
            <color indexed="81"/>
            <rFont val="Tahoma"/>
            <family val="2"/>
          </rPr>
          <t xml:space="preserve">
no info</t>
        </r>
      </text>
    </comment>
    <comment ref="BW126" authorId="0" shapeId="0" xr:uid="{0CF63D91-3DE2-41D3-BDDA-BE9DF46302A0}">
      <text>
        <r>
          <rPr>
            <b/>
            <sz val="9"/>
            <color indexed="81"/>
            <rFont val="Tahoma"/>
            <family val="2"/>
          </rPr>
          <t>Author:</t>
        </r>
        <r>
          <rPr>
            <sz val="9"/>
            <color indexed="81"/>
            <rFont val="Tahoma"/>
            <family val="2"/>
          </rPr>
          <t xml:space="preserve">
AR, p137</t>
        </r>
      </text>
    </comment>
    <comment ref="BY126" authorId="0" shapeId="0" xr:uid="{109CB4CE-8C88-43C8-9743-04D7A546C6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P.95, 134-135</t>
        </r>
      </text>
    </comment>
    <comment ref="CA126" authorId="0" shapeId="0" xr:uid="{787C372B-0DE3-4A40-BB43-4E66879E7F3D}">
      <text>
        <r>
          <rPr>
            <b/>
            <sz val="9"/>
            <color indexed="81"/>
            <rFont val="Tahoma"/>
            <family val="2"/>
          </rPr>
          <t>Author:</t>
        </r>
        <r>
          <rPr>
            <sz val="9"/>
            <color indexed="81"/>
            <rFont val="Tahoma"/>
            <family val="2"/>
          </rPr>
          <t xml:space="preserve">
AR pg 165</t>
        </r>
      </text>
    </comment>
    <comment ref="CC126" authorId="0" shapeId="0" xr:uid="{83064FE0-660A-4855-A986-2EFEB20032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P.107</t>
        </r>
      </text>
    </comment>
    <comment ref="CK126" authorId="0" shapeId="0" xr:uid="{1583FF1E-DA70-46B3-844F-034A19F92637}">
      <text>
        <r>
          <rPr>
            <b/>
            <sz val="9"/>
            <color indexed="81"/>
            <rFont val="Tahoma"/>
            <family val="2"/>
          </rPr>
          <t>Author:</t>
        </r>
        <r>
          <rPr>
            <sz val="9"/>
            <color indexed="81"/>
            <rFont val="Tahoma"/>
            <family val="2"/>
          </rPr>
          <t xml:space="preserve">
AR,209</t>
        </r>
      </text>
    </comment>
    <comment ref="CR126" authorId="0" shapeId="0" xr:uid="{76CA1161-C461-4D25-AFC9-78B9B1B0A7C9}">
      <text>
        <r>
          <rPr>
            <b/>
            <sz val="9"/>
            <color indexed="81"/>
            <rFont val="Tahoma"/>
            <family val="2"/>
          </rPr>
          <t>Author:</t>
        </r>
        <r>
          <rPr>
            <sz val="9"/>
            <color indexed="81"/>
            <rFont val="Tahoma"/>
            <family val="2"/>
          </rPr>
          <t xml:space="preserve">
AR (pdf), p. 118</t>
        </r>
      </text>
    </comment>
    <comment ref="CS126" authorId="0" shapeId="0" xr:uid="{F2D6CEFF-8E9A-4FB6-A294-EBE3B52D850D}">
      <text>
        <r>
          <rPr>
            <b/>
            <sz val="9"/>
            <color indexed="81"/>
            <rFont val="Tahoma"/>
            <family val="2"/>
          </rPr>
          <t>Author:</t>
        </r>
        <r>
          <rPr>
            <sz val="9"/>
            <color indexed="81"/>
            <rFont val="Tahoma"/>
            <family val="2"/>
          </rPr>
          <t xml:space="preserve">
AR, p. 151</t>
        </r>
      </text>
    </comment>
    <comment ref="CZ126" authorId="0" shapeId="0" xr:uid="{287E6E28-F44E-4223-B0E6-31939591CD55}">
      <text>
        <r>
          <rPr>
            <b/>
            <sz val="9"/>
            <color indexed="81"/>
            <rFont val="Tahoma"/>
            <family val="2"/>
          </rPr>
          <t>Author:</t>
        </r>
        <r>
          <rPr>
            <sz val="9"/>
            <color indexed="81"/>
            <rFont val="Tahoma"/>
            <family val="2"/>
          </rPr>
          <t xml:space="preserve">
AR,158</t>
        </r>
      </text>
    </comment>
    <comment ref="DA126" authorId="0" shapeId="0" xr:uid="{81CCB490-DF63-439E-8FEB-2574C22372A4}">
      <text>
        <r>
          <rPr>
            <b/>
            <sz val="9"/>
            <color indexed="81"/>
            <rFont val="Tahoma"/>
            <family val="2"/>
          </rPr>
          <t>Author:</t>
        </r>
        <r>
          <rPr>
            <sz val="9"/>
            <color indexed="81"/>
            <rFont val="Tahoma"/>
            <family val="2"/>
          </rPr>
          <t xml:space="preserve">
AR,181</t>
        </r>
      </text>
    </comment>
    <comment ref="DB126" authorId="0" shapeId="0" xr:uid="{618B39A5-8951-4FA5-BD09-1FAA373541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There is mention on how the company safeguards its owns assets in AR  pg 71 onwards.
However, it doesnt specifically link to Creditors and their rights.</t>
        </r>
      </text>
    </comment>
    <comment ref="DC126" authorId="0" shapeId="0" xr:uid="{2C955E7F-A9F7-4B39-AB5D-622932C59507}">
      <text>
        <r>
          <rPr>
            <b/>
            <sz val="9"/>
            <color indexed="81"/>
            <rFont val="Tahoma"/>
            <family val="2"/>
          </rPr>
          <t>Author:</t>
        </r>
        <r>
          <rPr>
            <sz val="9"/>
            <color indexed="81"/>
            <rFont val="Tahoma"/>
            <family val="2"/>
          </rPr>
          <t xml:space="preserve">
AR, p. 103</t>
        </r>
      </text>
    </comment>
    <comment ref="DD126" authorId="0" shapeId="0" xr:uid="{9992BAD9-4D68-4F12-9114-B67858022413}">
      <text>
        <r>
          <rPr>
            <b/>
            <sz val="9"/>
            <color indexed="81"/>
            <rFont val="Tahoma"/>
            <family val="2"/>
          </rPr>
          <t>Author:</t>
        </r>
        <r>
          <rPr>
            <sz val="9"/>
            <color indexed="81"/>
            <rFont val="Tahoma"/>
            <family val="2"/>
          </rPr>
          <t xml:space="preserve">
AR, p. 128</t>
        </r>
      </text>
    </comment>
    <comment ref="DE126" authorId="0" shapeId="0" xr:uid="{7F2AA334-EFE6-4D69-9CFF-834581C6A0B4}">
      <text>
        <r>
          <rPr>
            <b/>
            <sz val="9"/>
            <color indexed="81"/>
            <rFont val="Tahoma"/>
            <family val="2"/>
          </rPr>
          <t>Author:</t>
        </r>
        <r>
          <rPr>
            <sz val="9"/>
            <color indexed="81"/>
            <rFont val="Tahoma"/>
            <family val="2"/>
          </rPr>
          <t xml:space="preserve">
AR,139</t>
        </r>
      </text>
    </comment>
    <comment ref="DG126" authorId="0" shapeId="0" xr:uid="{F7E409DB-70C6-487D-BB2B-B11FEF60D729}">
      <text>
        <r>
          <rPr>
            <b/>
            <sz val="9"/>
            <color indexed="81"/>
            <rFont val="Tahoma"/>
            <family val="2"/>
          </rPr>
          <t>Author:</t>
        </r>
        <r>
          <rPr>
            <sz val="9"/>
            <color indexed="81"/>
            <rFont val="Tahoma"/>
            <family val="2"/>
          </rPr>
          <t xml:space="preserve">
AR, p. 143</t>
        </r>
      </text>
    </comment>
    <comment ref="DH126" authorId="0" shapeId="0" xr:uid="{D64E4F0E-10FA-4CB4-A964-1EC23C204396}">
      <text>
        <r>
          <rPr>
            <b/>
            <sz val="9"/>
            <color indexed="81"/>
            <rFont val="Tahoma"/>
            <family val="2"/>
          </rPr>
          <t>Author:</t>
        </r>
        <r>
          <rPr>
            <sz val="9"/>
            <color indexed="81"/>
            <rFont val="Tahoma"/>
            <family val="2"/>
          </rPr>
          <t xml:space="preserve">
AR pg 129</t>
        </r>
      </text>
    </comment>
    <comment ref="DI126" authorId="0" shapeId="0" xr:uid="{C70706DD-5063-4868-BC15-F0E714F548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DM126" authorId="0" shapeId="0" xr:uid="{88C8C1C9-33E8-4CEC-BDD2-1D3BC71241D4}">
      <text>
        <r>
          <rPr>
            <b/>
            <sz val="9"/>
            <color indexed="81"/>
            <rFont val="Tahoma"/>
            <family val="2"/>
          </rPr>
          <t>Author:</t>
        </r>
        <r>
          <rPr>
            <sz val="9"/>
            <color indexed="81"/>
            <rFont val="Tahoma"/>
            <family val="2"/>
          </rPr>
          <t xml:space="preserve">
AR, p. 97</t>
        </r>
      </text>
    </comment>
    <comment ref="DO126" authorId="0" shapeId="0" xr:uid="{4A727D61-BCFB-4C1B-9EF5-405C11765BA8}">
      <text>
        <r>
          <rPr>
            <b/>
            <sz val="9"/>
            <color indexed="81"/>
            <rFont val="Tahoma"/>
            <family val="2"/>
          </rPr>
          <t>Author:</t>
        </r>
        <r>
          <rPr>
            <sz val="9"/>
            <color indexed="81"/>
            <rFont val="Tahoma"/>
            <family val="2"/>
          </rPr>
          <t xml:space="preserve">
AR p. 139, The Company provided guarantees to banks for credit facilities obtained by certain of its subsidiaries and recorded a
deemed financial guarantee fee income in accordance with SFRS(I) 9 Financial Instruments: Recognition and Measurement.
The deemed income is amortised over the period of the guarantees. The unamortised financial guarantee fee of $14,876,000
(2019 : $22,730,000) is disclosed under the Company’s non-trade payables in Note 19 to the financial statements. T</t>
        </r>
      </text>
    </comment>
    <comment ref="DP126" authorId="0" shapeId="0" xr:uid="{978CD20F-8D1B-4A91-9C7C-8CC86B977D1C}">
      <text>
        <r>
          <rPr>
            <b/>
            <sz val="9"/>
            <color indexed="81"/>
            <rFont val="Tahoma"/>
            <family val="2"/>
          </rPr>
          <t>Author:</t>
        </r>
        <r>
          <rPr>
            <sz val="9"/>
            <color indexed="81"/>
            <rFont val="Tahoma"/>
            <family val="2"/>
          </rPr>
          <t xml:space="preserve">
AR, p. 112</t>
        </r>
      </text>
    </comment>
    <comment ref="DR126" authorId="0" shapeId="0" xr:uid="{FDEE59AF-F69F-4504-800B-335A9DC5584D}">
      <text>
        <r>
          <rPr>
            <b/>
            <sz val="9"/>
            <color indexed="81"/>
            <rFont val="Tahoma"/>
            <family val="2"/>
          </rPr>
          <t>Author:</t>
        </r>
        <r>
          <rPr>
            <sz val="9"/>
            <color indexed="81"/>
            <rFont val="Tahoma"/>
            <family val="2"/>
          </rPr>
          <t xml:space="preserve">
no info disclosed</t>
        </r>
      </text>
    </comment>
    <comment ref="DU126" authorId="0" shapeId="0" xr:uid="{49CF1433-44B6-415B-9790-21FEB8F15E58}">
      <text>
        <r>
          <rPr>
            <b/>
            <sz val="9"/>
            <color indexed="81"/>
            <rFont val="Tahoma"/>
            <family val="2"/>
          </rPr>
          <t>Author:</t>
        </r>
        <r>
          <rPr>
            <sz val="9"/>
            <color indexed="81"/>
            <rFont val="Tahoma"/>
            <family val="2"/>
          </rPr>
          <t xml:space="preserve">
SR pg.7</t>
        </r>
      </text>
    </comment>
    <comment ref="EB126" authorId="0" shapeId="0" xr:uid="{1C52A995-8716-4FD6-83D8-4C3D6E41C5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p.131-132</t>
        </r>
      </text>
    </comment>
    <comment ref="ED126" authorId="0" shapeId="0" xr:uid="{05FB255E-8030-47B8-A427-6528F90111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p.196</t>
        </r>
      </text>
    </comment>
    <comment ref="F127" authorId="0" shapeId="0" xr:uid="{E903A712-191B-4198-B226-508D2336D371}">
      <text>
        <r>
          <rPr>
            <b/>
            <sz val="9"/>
            <color indexed="81"/>
            <rFont val="Tahoma"/>
            <family val="2"/>
          </rPr>
          <t>Author:</t>
        </r>
        <r>
          <rPr>
            <sz val="9"/>
            <color indexed="81"/>
            <rFont val="Tahoma"/>
            <family val="2"/>
          </rPr>
          <t xml:space="preserve">
AR pg.16</t>
        </r>
      </text>
    </comment>
    <comment ref="I127" authorId="0" shapeId="0" xr:uid="{8F11EDEB-45D5-4A4F-8C68-DD3528B4E145}">
      <text>
        <r>
          <rPr>
            <b/>
            <sz val="9"/>
            <color indexed="81"/>
            <rFont val="Tahoma"/>
            <family val="2"/>
          </rPr>
          <t>Author:</t>
        </r>
        <r>
          <rPr>
            <sz val="9"/>
            <color indexed="81"/>
            <rFont val="Tahoma"/>
            <family val="2"/>
          </rPr>
          <t xml:space="preserve">
AR pg.40</t>
        </r>
      </text>
    </comment>
    <comment ref="R127" authorId="0" shapeId="0" xr:uid="{52FA3020-FEE0-4999-9564-E39C4D3981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AB127" authorId="0" shapeId="0" xr:uid="{65AF114E-40BD-4CEF-ADAF-495D602DE8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P.146-149</t>
        </r>
      </text>
    </comment>
    <comment ref="AP127" authorId="0" shapeId="0" xr:uid="{32090400-FD62-47E6-865A-B477EC8C86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p.102</t>
        </r>
      </text>
    </comment>
    <comment ref="AQ127" authorId="0" shapeId="0" xr:uid="{B8C075C5-19FC-4C59-949D-0942E30C83EE}">
      <text>
        <r>
          <rPr>
            <b/>
            <sz val="9"/>
            <color indexed="81"/>
            <rFont val="Tahoma"/>
            <family val="2"/>
          </rPr>
          <t>Author:</t>
        </r>
        <r>
          <rPr>
            <sz val="9"/>
            <color indexed="81"/>
            <rFont val="Tahoma"/>
            <family val="2"/>
          </rPr>
          <t xml:space="preserve">
AR, p. 148</t>
        </r>
      </text>
    </comment>
    <comment ref="AR127" authorId="0" shapeId="0" xr:uid="{D1263268-D9B1-47B9-93B5-14F9D84BA6EE}">
      <text>
        <r>
          <rPr>
            <b/>
            <sz val="9"/>
            <color indexed="81"/>
            <rFont val="Tahoma"/>
            <family val="2"/>
          </rPr>
          <t>Author:</t>
        </r>
        <r>
          <rPr>
            <sz val="9"/>
            <color indexed="81"/>
            <rFont val="Tahoma"/>
            <family val="2"/>
          </rPr>
          <t xml:space="preserve">
AR,94</t>
        </r>
      </text>
    </comment>
    <comment ref="AU127" authorId="0" shapeId="0" xr:uid="{5C32B0B9-67A5-458E-93CB-B70FBE6C608A}">
      <text>
        <r>
          <rPr>
            <b/>
            <sz val="9"/>
            <color indexed="81"/>
            <rFont val="Tahoma"/>
            <family val="2"/>
          </rPr>
          <t>Author:</t>
        </r>
        <r>
          <rPr>
            <sz val="9"/>
            <color indexed="81"/>
            <rFont val="Tahoma"/>
            <family val="2"/>
          </rPr>
          <t xml:space="preserve">
AR, 135</t>
        </r>
      </text>
    </comment>
    <comment ref="AV127" authorId="0" shapeId="0" xr:uid="{8A405F66-0DC7-49AD-A6FC-5ADBA71FF6E8}">
      <text>
        <r>
          <rPr>
            <b/>
            <sz val="9"/>
            <color indexed="81"/>
            <rFont val="Tahoma"/>
            <family val="2"/>
          </rPr>
          <t>Author:</t>
        </r>
        <r>
          <rPr>
            <sz val="9"/>
            <color indexed="81"/>
            <rFont val="Tahoma"/>
            <family val="2"/>
          </rPr>
          <t xml:space="preserve">
AR, 97</t>
        </r>
      </text>
    </comment>
    <comment ref="AW127" authorId="0" shapeId="0" xr:uid="{17CEDCD6-A5D8-4A8A-8F0A-C22413FF99DA}">
      <text>
        <r>
          <rPr>
            <b/>
            <sz val="9"/>
            <color indexed="81"/>
            <rFont val="Tahoma"/>
            <family val="2"/>
          </rPr>
          <t>Author:</t>
        </r>
        <r>
          <rPr>
            <sz val="9"/>
            <color indexed="81"/>
            <rFont val="Tahoma"/>
            <family val="2"/>
          </rPr>
          <t xml:space="preserve">
AR,128</t>
        </r>
      </text>
    </comment>
    <comment ref="AX127" authorId="0" shapeId="0" xr:uid="{EE346DF4-D4B5-4694-9D32-7BEDA6156EBE}">
      <text>
        <r>
          <rPr>
            <b/>
            <sz val="9"/>
            <color indexed="81"/>
            <rFont val="Tahoma"/>
            <family val="2"/>
          </rPr>
          <t>Author:</t>
        </r>
        <r>
          <rPr>
            <sz val="9"/>
            <color indexed="81"/>
            <rFont val="Tahoma"/>
            <family val="2"/>
          </rPr>
          <t xml:space="preserve">
AR, 115-116</t>
        </r>
      </text>
    </comment>
    <comment ref="AY127" authorId="0" shapeId="0" xr:uid="{E8960E37-CC18-43B6-A1AA-69AE53F4B9D6}">
      <text>
        <r>
          <rPr>
            <b/>
            <sz val="9"/>
            <color indexed="81"/>
            <rFont val="Tahoma"/>
            <family val="2"/>
          </rPr>
          <t>Author:</t>
        </r>
        <r>
          <rPr>
            <sz val="9"/>
            <color indexed="81"/>
            <rFont val="Tahoma"/>
            <family val="2"/>
          </rPr>
          <t xml:space="preserve">
AR, p. 188</t>
        </r>
      </text>
    </comment>
    <comment ref="AZ127" authorId="0" shapeId="0" xr:uid="{4152BDC9-BA1B-460E-922C-4DC684715993}">
      <text>
        <r>
          <rPr>
            <b/>
            <sz val="9"/>
            <color indexed="81"/>
            <rFont val="Tahoma"/>
            <family val="2"/>
          </rPr>
          <t>Author:</t>
        </r>
        <r>
          <rPr>
            <sz val="9"/>
            <color indexed="81"/>
            <rFont val="Tahoma"/>
            <family val="2"/>
          </rPr>
          <t xml:space="preserve">
AR, p. 132</t>
        </r>
      </text>
    </comment>
    <comment ref="BC127" authorId="0" shapeId="0" xr:uid="{F4FD80EB-239C-4B92-AF9A-31AF4A6F471F}">
      <text>
        <r>
          <rPr>
            <b/>
            <sz val="9"/>
            <color indexed="81"/>
            <rFont val="Tahoma"/>
            <family val="2"/>
          </rPr>
          <t>Author:</t>
        </r>
        <r>
          <rPr>
            <sz val="9"/>
            <color indexed="81"/>
            <rFont val="Tahoma"/>
            <family val="2"/>
          </rPr>
          <t xml:space="preserve">
AR, p. 155</t>
        </r>
      </text>
    </comment>
    <comment ref="BD127" authorId="0" shapeId="0" xr:uid="{8D364B67-5A2F-48B8-8E8D-197FE06EB87C}">
      <text>
        <r>
          <rPr>
            <b/>
            <sz val="9"/>
            <color indexed="81"/>
            <rFont val="Tahoma"/>
            <family val="2"/>
          </rPr>
          <t>Author:</t>
        </r>
        <r>
          <rPr>
            <sz val="9"/>
            <color indexed="81"/>
            <rFont val="Tahoma"/>
            <family val="2"/>
          </rPr>
          <t xml:space="preserve">
AR, p. 279</t>
        </r>
      </text>
    </comment>
    <comment ref="BI127" authorId="0" shapeId="0" xr:uid="{7A363426-DDF1-443E-BF39-93E9BDE9612E}">
      <text>
        <r>
          <rPr>
            <b/>
            <sz val="9"/>
            <color indexed="81"/>
            <rFont val="Tahoma"/>
            <family val="2"/>
          </rPr>
          <t>Author:</t>
        </r>
        <r>
          <rPr>
            <sz val="9"/>
            <color indexed="81"/>
            <rFont val="Tahoma"/>
            <family val="2"/>
          </rPr>
          <t xml:space="preserve">
AR p. 124, Guarantees given to banks in respect of bank facilities of joint ventures to the
extent of the Group’s interests 15,546 (2020)
The amount disclosed represents the aggregate amount of the contingent liabilities for the Group as an investor is
liable. </t>
        </r>
      </text>
    </comment>
    <comment ref="BK127" authorId="0" shapeId="0" xr:uid="{CD5C5B4F-B446-43E7-A814-89455DF94760}">
      <text>
        <r>
          <rPr>
            <b/>
            <sz val="9"/>
            <color indexed="81"/>
            <rFont val="Tahoma"/>
            <family val="2"/>
          </rPr>
          <t>Author:</t>
        </r>
        <r>
          <rPr>
            <sz val="9"/>
            <color indexed="81"/>
            <rFont val="Tahoma"/>
            <family val="2"/>
          </rPr>
          <t xml:space="preserve">
AR, p. 149</t>
        </r>
      </text>
    </comment>
    <comment ref="BL127" authorId="0" shapeId="0" xr:uid="{AE397B69-4A3F-4FB3-AD9D-CF27911CB5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235</t>
        </r>
      </text>
    </comment>
    <comment ref="BV127" authorId="0" shapeId="0" xr:uid="{8C1B9882-723E-458E-81AC-C744B1407FCF}">
      <text>
        <r>
          <rPr>
            <b/>
            <sz val="9"/>
            <color indexed="81"/>
            <rFont val="Tahoma"/>
            <family val="2"/>
          </rPr>
          <t>Author:</t>
        </r>
        <r>
          <rPr>
            <sz val="9"/>
            <color indexed="81"/>
            <rFont val="Tahoma"/>
            <family val="2"/>
          </rPr>
          <t xml:space="preserve">
no info</t>
        </r>
      </text>
    </comment>
    <comment ref="BW127" authorId="0" shapeId="0" xr:uid="{81547CC3-43E4-4735-BA5B-A39391E91869}">
      <text>
        <r>
          <rPr>
            <b/>
            <sz val="9"/>
            <color indexed="81"/>
            <rFont val="Tahoma"/>
            <family val="2"/>
          </rPr>
          <t>Author:</t>
        </r>
        <r>
          <rPr>
            <sz val="9"/>
            <color indexed="81"/>
            <rFont val="Tahoma"/>
            <family val="2"/>
          </rPr>
          <t xml:space="preserve">
AR, p137</t>
        </r>
      </text>
    </comment>
    <comment ref="BY127" authorId="0" shapeId="0" xr:uid="{05B9352B-6B88-419B-9435-32A3970716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P.95, 134-135</t>
        </r>
      </text>
    </comment>
    <comment ref="CA127" authorId="0" shapeId="0" xr:uid="{E5D9D4D0-A25D-4DEA-B449-55D1A0B3B266}">
      <text>
        <r>
          <rPr>
            <b/>
            <sz val="9"/>
            <color indexed="81"/>
            <rFont val="Tahoma"/>
            <family val="2"/>
          </rPr>
          <t>Author:</t>
        </r>
        <r>
          <rPr>
            <sz val="9"/>
            <color indexed="81"/>
            <rFont val="Tahoma"/>
            <family val="2"/>
          </rPr>
          <t xml:space="preserve">
AR pg 165-166</t>
        </r>
      </text>
    </comment>
    <comment ref="CK127" authorId="0" shapeId="0" xr:uid="{2520B905-9459-427A-A611-E67134C34AC0}">
      <text>
        <r>
          <rPr>
            <b/>
            <sz val="9"/>
            <color indexed="81"/>
            <rFont val="Tahoma"/>
            <family val="2"/>
          </rPr>
          <t>Author:</t>
        </r>
        <r>
          <rPr>
            <sz val="9"/>
            <color indexed="81"/>
            <rFont val="Tahoma"/>
            <family val="2"/>
          </rPr>
          <t xml:space="preserve">
AR,209</t>
        </r>
      </text>
    </comment>
    <comment ref="CR127" authorId="0" shapeId="0" xr:uid="{058F2495-BBEB-41ED-AAAC-F18078C7DA52}">
      <text>
        <r>
          <rPr>
            <b/>
            <sz val="9"/>
            <color indexed="81"/>
            <rFont val="Tahoma"/>
            <family val="2"/>
          </rPr>
          <t>Author:</t>
        </r>
        <r>
          <rPr>
            <sz val="9"/>
            <color indexed="81"/>
            <rFont val="Tahoma"/>
            <family val="2"/>
          </rPr>
          <t xml:space="preserve">
AR (pdf), p. 118</t>
        </r>
      </text>
    </comment>
    <comment ref="CS127" authorId="0" shapeId="0" xr:uid="{76725BC6-58EE-4B46-AD0A-1DF065DF0461}">
      <text>
        <r>
          <rPr>
            <b/>
            <sz val="9"/>
            <color indexed="81"/>
            <rFont val="Tahoma"/>
            <family val="2"/>
          </rPr>
          <t>Author:</t>
        </r>
        <r>
          <rPr>
            <sz val="9"/>
            <color indexed="81"/>
            <rFont val="Tahoma"/>
            <family val="2"/>
          </rPr>
          <t xml:space="preserve">
AR, p. 151</t>
        </r>
      </text>
    </comment>
    <comment ref="CZ127" authorId="0" shapeId="0" xr:uid="{C8B7F7A7-89C4-45C2-9413-60597C451914}">
      <text>
        <r>
          <rPr>
            <b/>
            <sz val="9"/>
            <color indexed="81"/>
            <rFont val="Tahoma"/>
            <family val="2"/>
          </rPr>
          <t>Author:</t>
        </r>
        <r>
          <rPr>
            <sz val="9"/>
            <color indexed="81"/>
            <rFont val="Tahoma"/>
            <family val="2"/>
          </rPr>
          <t xml:space="preserve">
AR,158</t>
        </r>
      </text>
    </comment>
    <comment ref="DA127" authorId="0" shapeId="0" xr:uid="{0C090C61-ECC0-4FE8-87B5-CC57BC61E1D2}">
      <text>
        <r>
          <rPr>
            <b/>
            <sz val="9"/>
            <color indexed="81"/>
            <rFont val="Tahoma"/>
            <family val="2"/>
          </rPr>
          <t>Author:</t>
        </r>
        <r>
          <rPr>
            <sz val="9"/>
            <color indexed="81"/>
            <rFont val="Tahoma"/>
            <family val="2"/>
          </rPr>
          <t xml:space="preserve">
AR,181</t>
        </r>
      </text>
    </comment>
    <comment ref="DC127" authorId="0" shapeId="0" xr:uid="{40351BFA-30B9-4859-B855-E043D130C5C2}">
      <text>
        <r>
          <rPr>
            <b/>
            <sz val="9"/>
            <color indexed="81"/>
            <rFont val="Tahoma"/>
            <family val="2"/>
          </rPr>
          <t>Author:</t>
        </r>
        <r>
          <rPr>
            <sz val="9"/>
            <color indexed="81"/>
            <rFont val="Tahoma"/>
            <family val="2"/>
          </rPr>
          <t xml:space="preserve">
AR, p. 103</t>
        </r>
      </text>
    </comment>
    <comment ref="DD127" authorId="0" shapeId="0" xr:uid="{D95CF45C-902E-454F-889A-ED2341C50ABE}">
      <text>
        <r>
          <rPr>
            <b/>
            <sz val="9"/>
            <color indexed="81"/>
            <rFont val="Tahoma"/>
            <family val="2"/>
          </rPr>
          <t>Author:</t>
        </r>
        <r>
          <rPr>
            <sz val="9"/>
            <color indexed="81"/>
            <rFont val="Tahoma"/>
            <family val="2"/>
          </rPr>
          <t xml:space="preserve">
AR, p. 128</t>
        </r>
      </text>
    </comment>
    <comment ref="DE127" authorId="0" shapeId="0" xr:uid="{052BCD94-0CAA-4A35-AA2C-DC787A50F8BB}">
      <text>
        <r>
          <rPr>
            <b/>
            <sz val="9"/>
            <color indexed="81"/>
            <rFont val="Tahoma"/>
            <family val="2"/>
          </rPr>
          <t>Author:</t>
        </r>
        <r>
          <rPr>
            <sz val="9"/>
            <color indexed="81"/>
            <rFont val="Tahoma"/>
            <family val="2"/>
          </rPr>
          <t xml:space="preserve">
AR,139</t>
        </r>
      </text>
    </comment>
    <comment ref="DG127" authorId="0" shapeId="0" xr:uid="{B681864C-8092-4752-B38D-09C1E56E15A3}">
      <text>
        <r>
          <rPr>
            <b/>
            <sz val="9"/>
            <color indexed="81"/>
            <rFont val="Tahoma"/>
            <family val="2"/>
          </rPr>
          <t>Author:</t>
        </r>
        <r>
          <rPr>
            <sz val="9"/>
            <color indexed="81"/>
            <rFont val="Tahoma"/>
            <family val="2"/>
          </rPr>
          <t xml:space="preserve">
AR, p. 143</t>
        </r>
      </text>
    </comment>
    <comment ref="DH127" authorId="0" shapeId="0" xr:uid="{933A8D51-184D-47CE-8EB2-81FE36242246}">
      <text>
        <r>
          <rPr>
            <b/>
            <sz val="9"/>
            <color indexed="81"/>
            <rFont val="Tahoma"/>
            <family val="2"/>
          </rPr>
          <t>Author:</t>
        </r>
        <r>
          <rPr>
            <sz val="9"/>
            <color indexed="81"/>
            <rFont val="Tahoma"/>
            <family val="2"/>
          </rPr>
          <t xml:space="preserve">
AR pg 129</t>
        </r>
      </text>
    </comment>
    <comment ref="DI127" authorId="0" shapeId="0" xr:uid="{52647B35-D7D4-4584-BD86-E2D3A69679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DM127" authorId="0" shapeId="0" xr:uid="{DE4F5CB7-9CF3-444F-97E5-1956650528DD}">
      <text>
        <r>
          <rPr>
            <b/>
            <sz val="9"/>
            <color indexed="81"/>
            <rFont val="Tahoma"/>
            <family val="2"/>
          </rPr>
          <t>Author:</t>
        </r>
        <r>
          <rPr>
            <sz val="9"/>
            <color indexed="81"/>
            <rFont val="Tahoma"/>
            <family val="2"/>
          </rPr>
          <t xml:space="preserve">
AR, p. 97</t>
        </r>
      </text>
    </comment>
    <comment ref="DO127" authorId="0" shapeId="0" xr:uid="{3E6A48AC-8EC0-4857-8B08-C1785FDBCADA}">
      <text>
        <r>
          <rPr>
            <b/>
            <sz val="9"/>
            <color indexed="81"/>
            <rFont val="Tahoma"/>
            <family val="2"/>
          </rPr>
          <t>Author:</t>
        </r>
        <r>
          <rPr>
            <sz val="9"/>
            <color indexed="81"/>
            <rFont val="Tahoma"/>
            <family val="2"/>
          </rPr>
          <t xml:space="preserve">
AR p. 139, The Company provided guarantees to banks for credit facilities obtained by certain of its subsidiaries and recorded a
deemed financial guarantee fee income in accordance with SFRS(I) 9 Financial Instruments: Recognition and Measurement.
The deemed income is amortised over the period of the guarantees. The unamortised financial guarantee fee of $14,876,000
(2019 : $22,730,000) is disclosed under the Company’s non-trade payables in Note 19 to the financial statements. </t>
        </r>
      </text>
    </comment>
    <comment ref="DP127" authorId="0" shapeId="0" xr:uid="{D1C1557D-9269-46B2-A524-0B3815CBAE42}">
      <text>
        <r>
          <rPr>
            <b/>
            <sz val="9"/>
            <color indexed="81"/>
            <rFont val="Tahoma"/>
            <family val="2"/>
          </rPr>
          <t>Author:</t>
        </r>
        <r>
          <rPr>
            <sz val="9"/>
            <color indexed="81"/>
            <rFont val="Tahoma"/>
            <family val="2"/>
          </rPr>
          <t xml:space="preserve">
AR, p. 112</t>
        </r>
      </text>
    </comment>
    <comment ref="DR127" authorId="0" shapeId="0" xr:uid="{B2CF91C1-3BED-4370-A5E0-79BC18EFC0D5}">
      <text>
        <r>
          <rPr>
            <b/>
            <sz val="9"/>
            <color indexed="81"/>
            <rFont val="Tahoma"/>
            <family val="2"/>
          </rPr>
          <t>Author:</t>
        </r>
        <r>
          <rPr>
            <sz val="9"/>
            <color indexed="81"/>
            <rFont val="Tahoma"/>
            <family val="2"/>
          </rPr>
          <t xml:space="preserve">
no info disclosed</t>
        </r>
      </text>
    </comment>
    <comment ref="DU127" authorId="0" shapeId="0" xr:uid="{C5F2CA7C-8617-48B3-B6D7-29D309DDD180}">
      <text>
        <r>
          <rPr>
            <b/>
            <sz val="9"/>
            <color indexed="81"/>
            <rFont val="Tahoma"/>
            <family val="2"/>
          </rPr>
          <t>Author:</t>
        </r>
        <r>
          <rPr>
            <sz val="9"/>
            <color indexed="81"/>
            <rFont val="Tahoma"/>
            <family val="2"/>
          </rPr>
          <t xml:space="preserve">
SR pg.7</t>
        </r>
      </text>
    </comment>
    <comment ref="EB127" authorId="0" shapeId="0" xr:uid="{7334C58D-C7B6-4317-BFEF-4224F16EFC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p.131-132</t>
        </r>
      </text>
    </comment>
    <comment ref="ED127" authorId="0" shapeId="0" xr:uid="{0D242CBB-1512-4638-AFE5-C830DAEC1C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p.196</t>
        </r>
      </text>
    </comment>
    <comment ref="E129" authorId="0" shapeId="0" xr:uid="{1748A75F-50EF-4835-BA53-EB8C658137CF}">
      <text>
        <r>
          <rPr>
            <b/>
            <sz val="9"/>
            <color indexed="81"/>
            <rFont val="Tahoma"/>
            <family val="2"/>
          </rPr>
          <t>Author:</t>
        </r>
        <r>
          <rPr>
            <sz val="9"/>
            <color indexed="81"/>
            <rFont val="Tahoma"/>
            <family val="2"/>
          </rPr>
          <t xml:space="preserve">
AR pg.9</t>
        </r>
      </text>
    </comment>
    <comment ref="F129" authorId="0" shapeId="0" xr:uid="{8ACD448C-FFE8-4614-8607-1140BDB888F0}">
      <text>
        <r>
          <rPr>
            <b/>
            <sz val="9"/>
            <color indexed="81"/>
            <rFont val="Tahoma"/>
            <family val="2"/>
          </rPr>
          <t>Author:</t>
        </r>
        <r>
          <rPr>
            <sz val="9"/>
            <color indexed="81"/>
            <rFont val="Tahoma"/>
            <family val="2"/>
          </rPr>
          <t xml:space="preserve">
AR pg.41</t>
        </r>
      </text>
    </comment>
    <comment ref="G129" authorId="0" shapeId="0" xr:uid="{0D53B26C-2A84-4AB5-905E-BE5DF4431213}">
      <text>
        <r>
          <rPr>
            <b/>
            <sz val="9"/>
            <color indexed="81"/>
            <rFont val="Tahoma"/>
            <family val="2"/>
          </rPr>
          <t>Author:</t>
        </r>
        <r>
          <rPr>
            <sz val="9"/>
            <color indexed="81"/>
            <rFont val="Tahoma"/>
            <family val="2"/>
          </rPr>
          <t xml:space="preserve">
AR pg.7</t>
        </r>
      </text>
    </comment>
    <comment ref="I129" authorId="0" shapeId="0" xr:uid="{EAABFCE2-7536-465C-AED3-5FB6A4DCD1E6}">
      <text>
        <r>
          <rPr>
            <b/>
            <sz val="9"/>
            <color indexed="81"/>
            <rFont val="Tahoma"/>
            <family val="2"/>
          </rPr>
          <t>Author:</t>
        </r>
        <r>
          <rPr>
            <sz val="9"/>
            <color indexed="81"/>
            <rFont val="Tahoma"/>
            <family val="2"/>
          </rPr>
          <t xml:space="preserve">
AR pg.73</t>
        </r>
      </text>
    </comment>
    <comment ref="J129" authorId="0" shapeId="0" xr:uid="{65C6D06A-F8F2-475E-A187-C20E1B248AD5}">
      <text>
        <r>
          <rPr>
            <b/>
            <sz val="9"/>
            <color indexed="81"/>
            <rFont val="Tahoma"/>
            <family val="2"/>
          </rPr>
          <t>Author:</t>
        </r>
        <r>
          <rPr>
            <sz val="9"/>
            <color indexed="81"/>
            <rFont val="Tahoma"/>
            <family val="2"/>
          </rPr>
          <t xml:space="preserve">
AR pg.39</t>
        </r>
      </text>
    </comment>
    <comment ref="K129" authorId="0" shapeId="0" xr:uid="{892FF075-21DA-45A4-A296-45B799389F2E}">
      <text>
        <r>
          <rPr>
            <b/>
            <sz val="9"/>
            <color indexed="81"/>
            <rFont val="Tahoma"/>
            <family val="2"/>
          </rPr>
          <t>Author:</t>
        </r>
        <r>
          <rPr>
            <sz val="9"/>
            <color indexed="81"/>
            <rFont val="Tahoma"/>
            <family val="2"/>
          </rPr>
          <t xml:space="preserve">
AR pg.31</t>
        </r>
      </text>
    </comment>
    <comment ref="M129" authorId="0" shapeId="0" xr:uid="{F27F3DB7-2891-406B-8CA8-CD11ADECAD5B}">
      <text>
        <r>
          <rPr>
            <b/>
            <sz val="9"/>
            <color indexed="81"/>
            <rFont val="Tahoma"/>
            <family val="2"/>
          </rPr>
          <t>Author:</t>
        </r>
        <r>
          <rPr>
            <sz val="9"/>
            <color indexed="81"/>
            <rFont val="Tahoma"/>
            <family val="2"/>
          </rPr>
          <t xml:space="preserve">
AR pg.90</t>
        </r>
      </text>
    </comment>
    <comment ref="R129" authorId="0" shapeId="0" xr:uid="{CA3C0DDF-5B56-4009-A232-6F1563AA6C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P.28,65, https://forms.office.com/Pages/ResponsePage.aspx?id=UraGb6ySYkCY4l-XJHd2ujTvrqeqllFPnUpvelgpUu5URVZNNklLQTM5WEZWMVUzR0tRVTdOUzIwRS4u</t>
        </r>
      </text>
    </comment>
    <comment ref="S129" authorId="0" shapeId="0" xr:uid="{389CEC77-4415-4A65-914E-F508B7AE2ADB}">
      <text>
        <r>
          <rPr>
            <b/>
            <sz val="9"/>
            <color indexed="81"/>
            <rFont val="Tahoma"/>
            <family val="2"/>
          </rPr>
          <t>Author:</t>
        </r>
        <r>
          <rPr>
            <sz val="9"/>
            <color indexed="81"/>
            <rFont val="Tahoma"/>
            <family val="2"/>
          </rPr>
          <t xml:space="preserve">
AR, p28</t>
        </r>
      </text>
    </comment>
    <comment ref="T129" authorId="0" shapeId="0" xr:uid="{83B2E306-D085-4FBD-AD5B-8E43DCF9ED9D}">
      <text>
        <r>
          <rPr>
            <b/>
            <sz val="9"/>
            <color indexed="81"/>
            <rFont val="Tahoma"/>
            <family val="2"/>
          </rPr>
          <t>Author:</t>
        </r>
        <r>
          <rPr>
            <sz val="9"/>
            <color indexed="81"/>
            <rFont val="Tahoma"/>
            <family val="2"/>
          </rPr>
          <t xml:space="preserve">
AR pg.68</t>
        </r>
      </text>
    </comment>
    <comment ref="U129" authorId="0" shapeId="0" xr:uid="{D453E13C-08A6-40E7-B195-1FB84A8548D5}">
      <text>
        <r>
          <rPr>
            <b/>
            <sz val="9"/>
            <color indexed="81"/>
            <rFont val="Tahoma"/>
            <family val="2"/>
          </rPr>
          <t>Author:</t>
        </r>
        <r>
          <rPr>
            <sz val="9"/>
            <color indexed="81"/>
            <rFont val="Tahoma"/>
            <family val="2"/>
          </rPr>
          <t xml:space="preserve">
Company Website</t>
        </r>
      </text>
    </comment>
    <comment ref="V129" authorId="0" shapeId="0" xr:uid="{E3BECC8C-421E-4801-8AB1-D25003730A14}">
      <text>
        <r>
          <rPr>
            <b/>
            <sz val="9"/>
            <color indexed="81"/>
            <rFont val="Tahoma"/>
            <family val="2"/>
          </rPr>
          <t>Author:</t>
        </r>
        <r>
          <rPr>
            <sz val="9"/>
            <color indexed="81"/>
            <rFont val="Tahoma"/>
            <family val="2"/>
          </rPr>
          <t xml:space="preserve">
Although there is an IR contact link on Company Website, it links to the general enquiry number</t>
        </r>
      </text>
    </comment>
    <comment ref="W129" authorId="0" shapeId="0" xr:uid="{333D93D9-5715-4F53-9E72-9785172834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 https://www.ecowise.com.sg/en/investor-relations/corporate-governance</t>
        </r>
      </text>
    </comment>
    <comment ref="X129" authorId="0" shapeId="0" xr:uid="{DC9673C3-FA75-4154-A400-E2C5FDDA06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Z129" authorId="0" shapeId="0" xr:uid="{461950D7-E8C2-4D35-9AA1-B1AC2DFDF760}">
      <text>
        <r>
          <rPr>
            <b/>
            <sz val="9"/>
            <color indexed="81"/>
            <rFont val="Tahoma"/>
            <family val="2"/>
          </rPr>
          <t>Author:</t>
        </r>
        <r>
          <rPr>
            <sz val="9"/>
            <color indexed="81"/>
            <rFont val="Tahoma"/>
            <family val="2"/>
          </rPr>
          <t xml:space="preserve">
AR pg 58</t>
        </r>
      </text>
    </comment>
    <comment ref="AA129" authorId="0" shapeId="0" xr:uid="{09FA4FE6-9EA2-4A0B-A0B0-83EDCAF043F4}">
      <text>
        <r>
          <rPr>
            <b/>
            <sz val="9"/>
            <color indexed="81"/>
            <rFont val="Tahoma"/>
            <family val="2"/>
          </rPr>
          <t>Author:</t>
        </r>
        <r>
          <rPr>
            <sz val="9"/>
            <color indexed="81"/>
            <rFont val="Tahoma"/>
            <family val="2"/>
          </rPr>
          <t xml:space="preserve">
Company Website
AR pg 58</t>
        </r>
      </text>
    </comment>
    <comment ref="AB129" authorId="0" shapeId="0" xr:uid="{2AEAA148-CDE9-43E6-81B6-017A5C7C19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D129" authorId="0" shapeId="0" xr:uid="{B4AD75D1-5FD4-41D7-978F-3C972639EF05}">
      <text>
        <r>
          <rPr>
            <b/>
            <sz val="9"/>
            <color indexed="81"/>
            <rFont val="Tahoma"/>
            <family val="2"/>
          </rPr>
          <t>Author:</t>
        </r>
        <r>
          <rPr>
            <sz val="9"/>
            <color indexed="81"/>
            <rFont val="Tahoma"/>
            <family val="2"/>
          </rPr>
          <t xml:space="preserve">
AR p. 45, A whistleblower should raise his or her
concern or complaint by email to the Chairman of the ARMC at: chairmanARMC@globalinvestmentslimited.com.</t>
        </r>
      </text>
    </comment>
    <comment ref="AE129" authorId="0" shapeId="0" xr:uid="{17305226-A8C4-4EE4-9711-692BC9E3DE41}">
      <text>
        <r>
          <rPr>
            <b/>
            <sz val="9"/>
            <color indexed="81"/>
            <rFont val="Tahoma"/>
            <family val="2"/>
          </rPr>
          <t>Author:</t>
        </r>
        <r>
          <rPr>
            <sz val="9"/>
            <color indexed="81"/>
            <rFont val="Tahoma"/>
            <family val="2"/>
          </rPr>
          <t xml:space="preserve">
AR pg.53</t>
        </r>
      </text>
    </comment>
    <comment ref="AF129" authorId="0" shapeId="0" xr:uid="{F74A7DE3-D9DA-4753-BA69-DF92FE73260D}">
      <text>
        <r>
          <rPr>
            <b/>
            <sz val="9"/>
            <color indexed="81"/>
            <rFont val="Tahoma"/>
            <family val="2"/>
          </rPr>
          <t>Author:</t>
        </r>
        <r>
          <rPr>
            <sz val="9"/>
            <color indexed="81"/>
            <rFont val="Tahoma"/>
            <family val="2"/>
          </rPr>
          <t xml:space="preserve">
HAS AN IR CONTACT AR LAST PAGE</t>
        </r>
      </text>
    </comment>
    <comment ref="AG129" authorId="0" shapeId="0" xr:uid="{23F45187-9D50-42BE-A267-789D154FF317}">
      <text>
        <r>
          <rPr>
            <b/>
            <sz val="9"/>
            <color indexed="81"/>
            <rFont val="Tahoma"/>
            <family val="2"/>
          </rPr>
          <t>Author:</t>
        </r>
        <r>
          <rPr>
            <sz val="9"/>
            <color indexed="81"/>
            <rFont val="Tahoma"/>
            <family val="2"/>
          </rPr>
          <t xml:space="preserve">
AR pg.52</t>
        </r>
      </text>
    </comment>
    <comment ref="AH129" authorId="0" shapeId="0" xr:uid="{A6A8910F-6A95-45A5-98FD-99201DADFD6E}">
      <text>
        <r>
          <rPr>
            <b/>
            <sz val="9"/>
            <color indexed="81"/>
            <rFont val="Tahoma"/>
            <family val="2"/>
          </rPr>
          <t>Author:</t>
        </r>
        <r>
          <rPr>
            <sz val="9"/>
            <color indexed="81"/>
            <rFont val="Tahoma"/>
            <family val="2"/>
          </rPr>
          <t xml:space="preserve">
AR pg.32</t>
        </r>
      </text>
    </comment>
    <comment ref="AI129" authorId="0" shapeId="0" xr:uid="{150275DD-F4BF-4533-8EDA-5F4D7AA34A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makmy@indofoodagri.com</t>
        </r>
      </text>
    </comment>
    <comment ref="AJ129" authorId="0" shapeId="0" xr:uid="{B7EDE765-9186-43E5-A161-32A8CA35C2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P.46-47</t>
        </r>
      </text>
    </comment>
    <comment ref="AK129" authorId="0" shapeId="0" xr:uid="{7AADF887-25AF-48A4-B825-3DE7A0B49E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https://japfa.com/investors/whistle-blowing-policy</t>
        </r>
      </text>
    </comment>
    <comment ref="AL129" authorId="0" shapeId="0" xr:uid="{55036976-C765-47E9-8669-DD0361C5F216}">
      <text>
        <r>
          <rPr>
            <b/>
            <sz val="9"/>
            <color indexed="81"/>
            <rFont val="Tahoma"/>
            <family val="2"/>
          </rPr>
          <t>Author:</t>
        </r>
        <r>
          <rPr>
            <sz val="9"/>
            <color indexed="81"/>
            <rFont val="Tahoma"/>
            <family val="2"/>
          </rPr>
          <t xml:space="preserve">
ar 19 has ir contact</t>
        </r>
      </text>
    </comment>
    <comment ref="AM129" authorId="0" shapeId="0" xr:uid="{32F45C4D-26A7-473A-9680-04ED161DD6C2}">
      <text>
        <r>
          <rPr>
            <b/>
            <sz val="9"/>
            <color indexed="81"/>
            <rFont val="Tahoma"/>
            <family val="2"/>
          </rPr>
          <t>Author:</t>
        </r>
        <r>
          <rPr>
            <sz val="9"/>
            <color indexed="81"/>
            <rFont val="Tahoma"/>
            <family val="2"/>
          </rPr>
          <t xml:space="preserve">
AR pg.31</t>
        </r>
      </text>
    </comment>
    <comment ref="AN129" authorId="0" shapeId="0" xr:uid="{F6A3733E-A7CC-4E43-8447-30D1B934F7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P.130</t>
        </r>
      </text>
    </comment>
    <comment ref="AP129" authorId="0" shapeId="0" xr:uid="{E2567697-0026-46D6-90F4-9B71AB2A22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129" authorId="0" shapeId="0" xr:uid="{F9688CDB-F6D7-4DD5-8B33-3BE1CF76D2FA}">
      <text>
        <r>
          <rPr>
            <b/>
            <sz val="9"/>
            <color indexed="81"/>
            <rFont val="Tahoma"/>
            <family val="2"/>
          </rPr>
          <t>Author:</t>
        </r>
        <r>
          <rPr>
            <sz val="9"/>
            <color indexed="81"/>
            <rFont val="Tahoma"/>
            <family val="2"/>
          </rPr>
          <t xml:space="preserve">
SR, p. 3</t>
        </r>
      </text>
    </comment>
    <comment ref="AR129" authorId="0" shapeId="0" xr:uid="{3C0F6F29-7F0E-426D-BB65-09AFA158F569}">
      <text>
        <r>
          <rPr>
            <b/>
            <sz val="9"/>
            <color indexed="81"/>
            <rFont val="Tahoma"/>
            <family val="2"/>
          </rPr>
          <t>Author:</t>
        </r>
        <r>
          <rPr>
            <sz val="9"/>
            <color indexed="81"/>
            <rFont val="Tahoma"/>
            <family val="2"/>
          </rPr>
          <t xml:space="preserve">
AR,21</t>
        </r>
      </text>
    </comment>
    <comment ref="AS129" authorId="0" shapeId="0" xr:uid="{F44EC966-BB46-4BBE-B0E3-946F7D9263BB}">
      <text>
        <r>
          <rPr>
            <b/>
            <sz val="9"/>
            <color indexed="81"/>
            <rFont val="Tahoma"/>
            <family val="2"/>
          </rPr>
          <t>Author:</t>
        </r>
        <r>
          <rPr>
            <sz val="9"/>
            <color indexed="81"/>
            <rFont val="Tahoma"/>
            <family val="2"/>
          </rPr>
          <t xml:space="preserve">
AR, pg 16</t>
        </r>
      </text>
    </comment>
    <comment ref="AT129" authorId="0" shapeId="0" xr:uid="{D61EE310-E313-4EE0-A1B8-50E62954DC15}">
      <text>
        <r>
          <rPr>
            <b/>
            <sz val="9"/>
            <color indexed="81"/>
            <rFont val="Tahoma"/>
            <family val="2"/>
          </rPr>
          <t>Author:</t>
        </r>
        <r>
          <rPr>
            <sz val="9"/>
            <color indexed="81"/>
            <rFont val="Tahoma"/>
            <family val="2"/>
          </rPr>
          <t xml:space="preserve">
Company website, Link: https://www.olamgroup.com/contactus.html</t>
        </r>
      </text>
    </comment>
    <comment ref="AU129" authorId="0" shapeId="0" xr:uid="{A1F83E5B-F753-47A7-B5D0-0E0EC4D8753A}">
      <text>
        <r>
          <rPr>
            <b/>
            <sz val="9"/>
            <color indexed="81"/>
            <rFont val="Tahoma"/>
            <family val="2"/>
          </rPr>
          <t>Author:</t>
        </r>
        <r>
          <rPr>
            <sz val="9"/>
            <color indexed="81"/>
            <rFont val="Tahoma"/>
            <family val="2"/>
          </rPr>
          <t xml:space="preserve">
phone number, http://www.penguin.com.sg/contact-us/; whistleblowing contact, http://www.penguin.com.sg/about-us/whistle-blowing-policy/</t>
        </r>
      </text>
    </comment>
    <comment ref="AV129" authorId="0" shapeId="0" xr:uid="{70CB02D8-8DF0-4985-80B7-C1B97BD891FA}">
      <text>
        <r>
          <rPr>
            <b/>
            <sz val="9"/>
            <color indexed="81"/>
            <rFont val="Tahoma"/>
            <family val="2"/>
          </rPr>
          <t>Author:</t>
        </r>
        <r>
          <rPr>
            <sz val="9"/>
            <color indexed="81"/>
            <rFont val="Tahoma"/>
            <family val="2"/>
          </rPr>
          <t xml:space="preserve">
AR, 15</t>
        </r>
      </text>
    </comment>
    <comment ref="AW129" authorId="0" shapeId="0" xr:uid="{2404D8CB-6D37-4B0A-AA92-3305B9E64F76}">
      <text>
        <r>
          <rPr>
            <b/>
            <sz val="9"/>
            <color indexed="81"/>
            <rFont val="Tahoma"/>
            <family val="2"/>
          </rPr>
          <t>Author:</t>
        </r>
        <r>
          <rPr>
            <sz val="9"/>
            <color indexed="81"/>
            <rFont val="Tahoma"/>
            <family val="2"/>
          </rPr>
          <t xml:space="preserve">
https://wearepolaris.sg/investor-relations/</t>
        </r>
      </text>
    </comment>
    <comment ref="AX129" authorId="0" shapeId="0" xr:uid="{D149D47D-292A-45B8-B3C2-8753D6B9F345}">
      <text>
        <r>
          <rPr>
            <b/>
            <sz val="9"/>
            <color indexed="81"/>
            <rFont val="Tahoma"/>
            <family val="2"/>
          </rPr>
          <t>Author:</t>
        </r>
        <r>
          <rPr>
            <sz val="9"/>
            <color indexed="81"/>
            <rFont val="Tahoma"/>
            <family val="2"/>
          </rPr>
          <t xml:space="preserve">
AR, 37</t>
        </r>
      </text>
    </comment>
    <comment ref="AY129" authorId="0" shapeId="0" xr:uid="{9A43FAF1-38D2-4607-8CAD-C06600FF096D}">
      <text>
        <r>
          <rPr>
            <b/>
            <sz val="9"/>
            <color indexed="81"/>
            <rFont val="Tahoma"/>
            <family val="2"/>
          </rPr>
          <t>Author:</t>
        </r>
        <r>
          <rPr>
            <sz val="9"/>
            <color indexed="81"/>
            <rFont val="Tahoma"/>
            <family val="2"/>
          </rPr>
          <t xml:space="preserve">
SR, p. 1</t>
        </r>
      </text>
    </comment>
    <comment ref="AZ129" authorId="0" shapeId="0" xr:uid="{B723C9AD-6CD5-470E-8FA8-6EC67F0A707E}">
      <text>
        <r>
          <rPr>
            <b/>
            <sz val="9"/>
            <color indexed="81"/>
            <rFont val="Tahoma"/>
            <family val="2"/>
          </rPr>
          <t>Author:</t>
        </r>
        <r>
          <rPr>
            <sz val="9"/>
            <color indexed="81"/>
            <rFont val="Tahoma"/>
            <family val="2"/>
          </rPr>
          <t xml:space="preserve">
AR, p. 14</t>
        </r>
      </text>
    </comment>
    <comment ref="BB129" authorId="0" shapeId="0" xr:uid="{73283F1C-6857-4A77-AED6-61F8F7E4F8F5}">
      <text>
        <r>
          <rPr>
            <b/>
            <sz val="9"/>
            <color indexed="81"/>
            <rFont val="Tahoma"/>
            <family val="2"/>
          </rPr>
          <t>Author:</t>
        </r>
        <r>
          <rPr>
            <sz val="9"/>
            <color indexed="81"/>
            <rFont val="Tahoma"/>
            <family val="2"/>
          </rPr>
          <t xml:space="preserve">
AR, pg 42, "The Company solicits feedback from and addresses the concerns of Shareholders (including institutional
and retail investors) by email via a dedicated investor relations email: public@southern-packaging.com or
in writing to the Company’s headquarter located in China or registered office in Singapore"</t>
        </r>
      </text>
    </comment>
    <comment ref="BC129" authorId="0" shapeId="0" xr:uid="{E1E681FD-8BB0-49A0-BA84-0A544BD144D4}">
      <text>
        <r>
          <rPr>
            <b/>
            <sz val="9"/>
            <color indexed="81"/>
            <rFont val="Tahoma"/>
            <family val="2"/>
          </rPr>
          <t>Author:</t>
        </r>
        <r>
          <rPr>
            <sz val="9"/>
            <color indexed="81"/>
            <rFont val="Tahoma"/>
            <family val="2"/>
          </rPr>
          <t xml:space="preserve">
SR, p. 5</t>
        </r>
      </text>
    </comment>
    <comment ref="BD129" authorId="0" shapeId="0" xr:uid="{DA6D3AAF-47DE-496F-B1CB-97C28760B5FF}">
      <text>
        <r>
          <rPr>
            <b/>
            <sz val="9"/>
            <color indexed="81"/>
            <rFont val="Tahoma"/>
            <family val="2"/>
          </rPr>
          <t>Author:</t>
        </r>
        <r>
          <rPr>
            <sz val="9"/>
            <color indexed="81"/>
            <rFont val="Tahoma"/>
            <family val="2"/>
          </rPr>
          <t xml:space="preserve">
AR, p. 110</t>
        </r>
      </text>
    </comment>
    <comment ref="BE129" authorId="0" shapeId="0" xr:uid="{93F8D9BA-D2D0-47F5-A4DE-D1AF6EA7BF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http://sunriseshares.com/site/contactIR.html</t>
        </r>
      </text>
    </comment>
    <comment ref="BG129" authorId="0" shapeId="0" xr:uid="{D86A1112-EA60-45AC-8A3C-7E07972CF60C}">
      <text>
        <r>
          <rPr>
            <b/>
            <sz val="9"/>
            <color indexed="81"/>
            <rFont val="Tahoma"/>
            <family val="2"/>
          </rPr>
          <t>Author:</t>
        </r>
        <r>
          <rPr>
            <sz val="9"/>
            <color indexed="81"/>
            <rFont val="Tahoma"/>
            <family val="2"/>
          </rPr>
          <t xml:space="preserve">
AR p. 39, Whistleblower Policy</t>
        </r>
      </text>
    </comment>
    <comment ref="BH129" authorId="0" shapeId="0" xr:uid="{70F5108A-1022-4347-8473-A776DA6788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https://ughealthcarecorporation.listedcompany.com/whistleblowing_policy.html</t>
        </r>
      </text>
    </comment>
    <comment ref="BI129" authorId="0" shapeId="0" xr:uid="{BF625518-8F58-4552-BF80-08C0AD0CD6DC}">
      <text>
        <r>
          <rPr>
            <b/>
            <sz val="9"/>
            <color indexed="81"/>
            <rFont val="Tahoma"/>
            <family val="2"/>
          </rPr>
          <t>Author:</t>
        </r>
        <r>
          <rPr>
            <sz val="9"/>
            <color indexed="81"/>
            <rFont val="Tahoma"/>
            <family val="2"/>
          </rPr>
          <t xml:space="preserve">
AR p. 27, If any persons have irregularities to report, it can be
communicated directly to the AC Chairman via hand or by
post to:</t>
        </r>
      </text>
    </comment>
    <comment ref="BJ129" authorId="0" shapeId="0" xr:uid="{38F0EA84-21FF-44E6-A3B3-ABCC33996A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K129" authorId="0" shapeId="0" xr:uid="{0C37DCE0-6962-4A8D-86CF-045F4D13F12A}">
      <text>
        <r>
          <rPr>
            <b/>
            <sz val="9"/>
            <color indexed="81"/>
            <rFont val="Tahoma"/>
            <family val="2"/>
          </rPr>
          <t>Author:</t>
        </r>
        <r>
          <rPr>
            <sz val="9"/>
            <color indexed="81"/>
            <rFont val="Tahoma"/>
            <family val="2"/>
          </rPr>
          <t xml:space="preserve">
https://www.vicom.com.sg/Contact-Us/Feedback</t>
        </r>
      </text>
    </comment>
    <comment ref="BL129" authorId="0" shapeId="0" xr:uid="{EBA4797C-D866-449B-8ECA-AD8EC49235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O129" authorId="0" shapeId="0" xr:uid="{0B0206D9-0B79-4C70-B609-8E6FCFC75C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Further, to enable shareholders to contact the Company easily, the contact details of the IR team are set out on all announcements
as well as on the Company’s website. The IR team has procedures in place for responding to investors’ queries as soon as applicable.
AR p83</t>
        </r>
      </text>
    </comment>
    <comment ref="BQ129" authorId="0" shapeId="0" xr:uid="{43D7476E-FB0D-4913-9BDB-4C85DFB90B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Presently, the Company does not have an investor relations policy or protocol in place nor a dedicated inhouse investor
relations team. The Company will assess the need to establish an investor policy or protocol or investor relations team as
and when it deems necessary. Notwithstanding so, taking into account the communication and dialogue with Shareholders
undertaken by the Company as set out above including the engagement of a professional investor relations firm to advise
the Company, the Board is of the view that the Company complies with Principle 12 of the Code.
AR p38</t>
        </r>
      </text>
    </comment>
    <comment ref="BV129" authorId="0" shapeId="0" xr:uid="{26A1891B-EE27-41A2-90F2-02267B0570E6}">
      <text>
        <r>
          <rPr>
            <b/>
            <sz val="9"/>
            <color indexed="81"/>
            <rFont val="Tahoma"/>
            <family val="2"/>
          </rPr>
          <t>Author:</t>
        </r>
        <r>
          <rPr>
            <sz val="9"/>
            <color indexed="81"/>
            <rFont val="Tahoma"/>
            <family val="2"/>
          </rPr>
          <t xml:space="preserve">
Has IR contact on website https://www.civmec.com.au/investors-media/shareholder-services
</t>
        </r>
      </text>
    </comment>
    <comment ref="BX129" authorId="0" shapeId="0" xr:uid="{F77E899B-E5D1-4A33-BE8E-739A33F4A8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t>
        </r>
      </text>
    </comment>
    <comment ref="BY129" authorId="0" shapeId="0" xr:uid="{563147CE-09E7-472A-8EF7-7D4C79AE3D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 50</t>
        </r>
      </text>
    </comment>
    <comment ref="BZ129" authorId="0" shapeId="0" xr:uid="{1DC52C94-85CA-47BE-B7B0-97B337FA6A42}">
      <text>
        <r>
          <rPr>
            <b/>
            <sz val="9"/>
            <color indexed="81"/>
            <rFont val="Tahoma"/>
            <family val="2"/>
          </rPr>
          <t>Author:</t>
        </r>
        <r>
          <rPr>
            <sz val="9"/>
            <color indexed="81"/>
            <rFont val="Tahoma"/>
            <family val="2"/>
          </rPr>
          <t xml:space="preserve">
Company Website
There is a DPO Contact which suggests that customers can use it to voice their complaints (separate from general)</t>
        </r>
      </text>
    </comment>
    <comment ref="CA129" authorId="0" shapeId="0" xr:uid="{6A656B53-90C7-4FD9-9F9F-6202F6E3A788}">
      <text>
        <r>
          <rPr>
            <b/>
            <sz val="9"/>
            <color indexed="81"/>
            <rFont val="Tahoma"/>
            <family val="2"/>
          </rPr>
          <t>Author:</t>
        </r>
        <r>
          <rPr>
            <sz val="9"/>
            <color indexed="81"/>
            <rFont val="Tahoma"/>
            <family val="2"/>
          </rPr>
          <t xml:space="preserve">
AR pg 45</t>
        </r>
      </text>
    </comment>
    <comment ref="CB129" authorId="0" shapeId="0" xr:uid="{4516B4B3-AAA7-4196-9D77-A080117C2CAD}">
      <text>
        <r>
          <rPr>
            <b/>
            <sz val="9"/>
            <color indexed="81"/>
            <rFont val="Tahoma"/>
            <family val="2"/>
          </rPr>
          <t>Author:</t>
        </r>
        <r>
          <rPr>
            <sz val="9"/>
            <color indexed="81"/>
            <rFont val="Tahoma"/>
            <family val="2"/>
          </rPr>
          <t xml:space="preserve">
AR pg.209</t>
        </r>
      </text>
    </comment>
    <comment ref="CC129" authorId="0" shapeId="0" xr:uid="{5D43BCEC-8C6B-4BC5-87BF-AAC5401E23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 36</t>
        </r>
      </text>
    </comment>
    <comment ref="CD129" authorId="0" shapeId="0" xr:uid="{7EF82A89-32C1-4C8E-A946-5820B52319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E129" authorId="0" shapeId="0" xr:uid="{F6F9FE42-C1AD-457B-A99B-0E2828127C78}">
      <text>
        <r>
          <rPr>
            <b/>
            <sz val="9"/>
            <color indexed="81"/>
            <rFont val="Tahoma"/>
            <family val="2"/>
          </rPr>
          <t>Author:</t>
        </r>
        <r>
          <rPr>
            <sz val="9"/>
            <color indexed="81"/>
            <rFont val="Tahoma"/>
            <family val="2"/>
          </rPr>
          <t xml:space="preserve">
Company Website
There is a dedicated IR contact</t>
        </r>
      </text>
    </comment>
    <comment ref="CG129" authorId="0" shapeId="0" xr:uid="{E0AEBF9F-8D6A-442E-932C-935A485251B3}">
      <text>
        <r>
          <rPr>
            <b/>
            <sz val="9"/>
            <color indexed="81"/>
            <rFont val="Tahoma"/>
            <family val="2"/>
          </rPr>
          <t>Author:</t>
        </r>
        <r>
          <rPr>
            <sz val="9"/>
            <color indexed="81"/>
            <rFont val="Tahoma"/>
            <family val="2"/>
          </rPr>
          <t xml:space="preserve">
Company Website</t>
        </r>
      </text>
    </comment>
    <comment ref="CH129" authorId="0" shapeId="0" xr:uid="{891452AD-B5E8-4FB2-A2B1-E8C5AE9B103C}">
      <text>
        <r>
          <rPr>
            <b/>
            <sz val="9"/>
            <color indexed="81"/>
            <rFont val="Tahoma"/>
            <family val="2"/>
          </rPr>
          <t>Author:</t>
        </r>
        <r>
          <rPr>
            <sz val="9"/>
            <color indexed="81"/>
            <rFont val="Tahoma"/>
            <family val="2"/>
          </rPr>
          <t xml:space="preserve">
Ir contract 2nd last page AR</t>
        </r>
      </text>
    </comment>
    <comment ref="CI129" authorId="0" shapeId="0" xr:uid="{6AFD86A4-9CA5-4C8E-B54C-55B64EEC1F7A}">
      <text>
        <r>
          <rPr>
            <b/>
            <sz val="9"/>
            <color indexed="81"/>
            <rFont val="Tahoma"/>
            <family val="2"/>
          </rPr>
          <t>Author:</t>
        </r>
        <r>
          <rPr>
            <sz val="9"/>
            <color indexed="81"/>
            <rFont val="Tahoma"/>
            <family val="2"/>
          </rPr>
          <t xml:space="preserve">
AR pg 1
Company Website</t>
        </r>
      </text>
    </comment>
    <comment ref="CJ129" authorId="0" shapeId="0" xr:uid="{833714CB-1A83-4B8A-B13B-DE30C8EE6385}">
      <text>
        <r>
          <rPr>
            <b/>
            <sz val="9"/>
            <color indexed="81"/>
            <rFont val="Tahoma"/>
            <family val="2"/>
          </rPr>
          <t>Author:</t>
        </r>
        <r>
          <rPr>
            <sz val="9"/>
            <color indexed="81"/>
            <rFont val="Tahoma"/>
            <family val="2"/>
          </rPr>
          <t xml:space="preserve">
investor relations at AR 167</t>
        </r>
      </text>
    </comment>
    <comment ref="CK129" authorId="0" shapeId="0" xr:uid="{2E4AEF96-B5CF-43E6-B30F-83F381F68E51}">
      <text>
        <r>
          <rPr>
            <b/>
            <sz val="9"/>
            <color indexed="81"/>
            <rFont val="Tahoma"/>
            <family val="2"/>
          </rPr>
          <t>Author:</t>
        </r>
        <r>
          <rPr>
            <sz val="9"/>
            <color indexed="81"/>
            <rFont val="Tahoma"/>
            <family val="2"/>
          </rPr>
          <t xml:space="preserve">
AR,23</t>
        </r>
      </text>
    </comment>
    <comment ref="CL129" authorId="0" shapeId="0" xr:uid="{B0AF9BA1-C87F-459C-859A-722EE2EE1D71}">
      <text>
        <r>
          <rPr>
            <b/>
            <sz val="9"/>
            <color indexed="81"/>
            <rFont val="Tahoma"/>
            <family val="2"/>
          </rPr>
          <t>Author:</t>
        </r>
        <r>
          <rPr>
            <sz val="9"/>
            <color indexed="81"/>
            <rFont val="Tahoma"/>
            <family val="2"/>
          </rPr>
          <t xml:space="preserve">
AR 13 has i/r contact</t>
        </r>
      </text>
    </comment>
    <comment ref="CM129" authorId="0" shapeId="0" xr:uid="{28A45BAC-7333-449B-9890-053FE1C235C9}">
      <text>
        <r>
          <rPr>
            <b/>
            <sz val="9"/>
            <color indexed="81"/>
            <rFont val="Tahoma"/>
            <family val="2"/>
          </rPr>
          <t>Author:</t>
        </r>
        <r>
          <rPr>
            <sz val="9"/>
            <color indexed="81"/>
            <rFont val="Tahoma"/>
            <family val="2"/>
          </rPr>
          <t xml:space="preserve">
has ir contact 2nd page of ar</t>
        </r>
      </text>
    </comment>
    <comment ref="CN129" authorId="0" shapeId="0" xr:uid="{ECCDD83B-BBE3-4A5D-B80A-7E492AB51A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CO129" authorId="0" shapeId="0" xr:uid="{CEB1CD67-63DE-4CDE-AB05-E98FA52DFB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http://www.isdnholdings.com/contact%20us.html</t>
        </r>
      </text>
    </comment>
    <comment ref="CP129" authorId="0" shapeId="0" xr:uid="{ED38A2BB-E1A8-4938-B122-59ADEC864E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R129" authorId="0" shapeId="0" xr:uid="{C0CBEC29-9B1E-4A0C-AAFF-C22393E035EC}">
      <text>
        <r>
          <rPr>
            <b/>
            <sz val="9"/>
            <color indexed="81"/>
            <rFont val="Tahoma"/>
            <family val="2"/>
          </rPr>
          <t>Author:</t>
        </r>
        <r>
          <rPr>
            <sz val="9"/>
            <color indexed="81"/>
            <rFont val="Tahoma"/>
            <family val="2"/>
          </rPr>
          <t xml:space="preserve">
SR (pdf), p. 4</t>
        </r>
      </text>
    </comment>
    <comment ref="CS129" authorId="0" shapeId="0" xr:uid="{721A1378-F16A-4A8A-9696-44636DF9CF3A}">
      <text>
        <r>
          <rPr>
            <b/>
            <sz val="9"/>
            <color indexed="81"/>
            <rFont val="Tahoma"/>
            <family val="2"/>
          </rPr>
          <t>Author:</t>
        </r>
        <r>
          <rPr>
            <sz val="9"/>
            <color indexed="81"/>
            <rFont val="Tahoma"/>
            <family val="2"/>
          </rPr>
          <t xml:space="preserve">
AR, p. 15</t>
        </r>
      </text>
    </comment>
    <comment ref="CT129" authorId="0" shapeId="0" xr:uid="{FD742E72-C5C6-4B73-AD95-4776A8C57D9F}">
      <text>
        <r>
          <rPr>
            <b/>
            <sz val="9"/>
            <color indexed="81"/>
            <rFont val="Tahoma"/>
            <family val="2"/>
          </rPr>
          <t>Author:</t>
        </r>
        <r>
          <rPr>
            <sz val="9"/>
            <color indexed="81"/>
            <rFont val="Tahoma"/>
            <family val="2"/>
          </rPr>
          <t xml:space="preserve">
AR pg.36</t>
        </r>
      </text>
    </comment>
    <comment ref="CU129" authorId="0" shapeId="0" xr:uid="{2C789BD6-6BCB-4B2A-98B4-F0DF10F49E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 "IR ContactCompany
Francis Yau Thiam Hwa
Chief Financial Officer
Megachem Limited
Tel: 6933 9999
Email: fsyau@sg.megachem.com</t>
        </r>
      </text>
    </comment>
    <comment ref="CV129" authorId="0" shapeId="0" xr:uid="{29C11442-247D-45C6-BA19-A1BA837B68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"The Investor Relations Department can be contacted at
+662- 255-3115 or at ir@mermaid-group.com"</t>
        </r>
      </text>
    </comment>
    <comment ref="CW129" authorId="0" shapeId="0" xr:uid="{C6EF3925-30EA-462A-8E44-C7A4E0EF4D01}">
      <text>
        <r>
          <rPr>
            <b/>
            <sz val="9"/>
            <color indexed="81"/>
            <rFont val="Tahoma"/>
            <family val="2"/>
          </rPr>
          <t>Author:</t>
        </r>
        <r>
          <rPr>
            <sz val="9"/>
            <color indexed="81"/>
            <rFont val="Tahoma"/>
            <family val="2"/>
          </rPr>
          <t xml:space="preserve">
AR pg.27</t>
        </r>
      </text>
    </comment>
    <comment ref="CX129" authorId="0" shapeId="0" xr:uid="{FA34CD4B-9A90-4C42-BA3B-A52933737EF3}">
      <text>
        <r>
          <rPr>
            <b/>
            <sz val="9"/>
            <color indexed="81"/>
            <rFont val="Tahoma"/>
            <family val="2"/>
          </rPr>
          <t>Author:</t>
        </r>
        <r>
          <rPr>
            <sz val="9"/>
            <color indexed="81"/>
            <rFont val="Tahoma"/>
            <family val="2"/>
          </rPr>
          <t xml:space="preserve">
Company website, Link: http://www.neratel.com.sg/ir-contact.html</t>
        </r>
      </text>
    </comment>
    <comment ref="CY129" authorId="0" shapeId="0" xr:uid="{1B7DC2C8-ED60-432D-9F54-B37B542CCB45}">
      <text>
        <r>
          <rPr>
            <b/>
            <sz val="9"/>
            <color indexed="81"/>
            <rFont val="Tahoma"/>
            <family val="2"/>
          </rPr>
          <t>Author:</t>
        </r>
        <r>
          <rPr>
            <sz val="9"/>
            <color indexed="81"/>
            <rFont val="Tahoma"/>
            <family val="2"/>
          </rPr>
          <t xml:space="preserve">
Corporate Information</t>
        </r>
      </text>
    </comment>
    <comment ref="CZ129" authorId="0" shapeId="0" xr:uid="{AC944E9A-0514-4F0D-BF14-6AB0C9313F24}">
      <text>
        <r>
          <rPr>
            <b/>
            <sz val="9"/>
            <color indexed="81"/>
            <rFont val="Tahoma"/>
            <family val="2"/>
          </rPr>
          <t>Author:</t>
        </r>
        <r>
          <rPr>
            <sz val="9"/>
            <color indexed="81"/>
            <rFont val="Tahoma"/>
            <family val="2"/>
          </rPr>
          <t xml:space="preserve">
AR,10</t>
        </r>
      </text>
    </comment>
    <comment ref="DA129" authorId="0" shapeId="0" xr:uid="{E5F49D64-824C-48CD-A110-40A2C5B395FE}">
      <text>
        <r>
          <rPr>
            <b/>
            <sz val="9"/>
            <color indexed="81"/>
            <rFont val="Tahoma"/>
            <family val="2"/>
          </rPr>
          <t>Author:</t>
        </r>
        <r>
          <rPr>
            <sz val="9"/>
            <color indexed="81"/>
            <rFont val="Tahoma"/>
            <family val="2"/>
          </rPr>
          <t xml:space="preserve">
AR,30</t>
        </r>
      </text>
    </comment>
    <comment ref="DC129" authorId="0" shapeId="0" xr:uid="{8F0F14DD-5BD4-4AA4-B95B-3FF2440D7025}">
      <text>
        <r>
          <rPr>
            <b/>
            <sz val="9"/>
            <color indexed="81"/>
            <rFont val="Tahoma"/>
            <family val="2"/>
          </rPr>
          <t>Author:</t>
        </r>
        <r>
          <rPr>
            <sz val="9"/>
            <color indexed="81"/>
            <rFont val="Tahoma"/>
            <family val="2"/>
          </rPr>
          <t xml:space="preserve">
https://www.sbstransit.com.sg/request-form</t>
        </r>
      </text>
    </comment>
    <comment ref="DD129" authorId="0" shapeId="0" xr:uid="{06D780CB-62A6-4D83-B346-BBE83E821C34}">
      <text>
        <r>
          <rPr>
            <b/>
            <sz val="9"/>
            <color indexed="81"/>
            <rFont val="Tahoma"/>
            <family val="2"/>
          </rPr>
          <t>Author:</t>
        </r>
        <r>
          <rPr>
            <sz val="9"/>
            <color indexed="81"/>
            <rFont val="Tahoma"/>
            <family val="2"/>
          </rPr>
          <t xml:space="preserve">
AR, p. 35</t>
        </r>
      </text>
    </comment>
    <comment ref="DE129" authorId="0" shapeId="0" xr:uid="{82D2D1BD-123C-418C-AD78-C76EB8915840}">
      <text>
        <r>
          <rPr>
            <b/>
            <sz val="9"/>
            <color indexed="81"/>
            <rFont val="Tahoma"/>
            <family val="2"/>
          </rPr>
          <t>Author:</t>
        </r>
        <r>
          <rPr>
            <sz val="9"/>
            <color indexed="81"/>
            <rFont val="Tahoma"/>
            <family val="2"/>
          </rPr>
          <t xml:space="preserve">
SR,16</t>
        </r>
      </text>
    </comment>
    <comment ref="DF129" authorId="0" shapeId="0" xr:uid="{3DCBB01B-E58E-4AB5-8998-37CCAE6DEAC5}">
      <text>
        <r>
          <rPr>
            <b/>
            <sz val="9"/>
            <color indexed="81"/>
            <rFont val="Tahoma"/>
            <family val="2"/>
          </rPr>
          <t>Author:</t>
        </r>
        <r>
          <rPr>
            <sz val="9"/>
            <color indexed="81"/>
            <rFont val="Tahoma"/>
            <family val="2"/>
          </rPr>
          <t xml:space="preserve">
AR pg 71</t>
        </r>
      </text>
    </comment>
    <comment ref="DG129" authorId="0" shapeId="0" xr:uid="{9A9C8E62-40FB-4708-A67E-35EB4DB9F6E7}">
      <text>
        <r>
          <rPr>
            <b/>
            <sz val="9"/>
            <color indexed="81"/>
            <rFont val="Tahoma"/>
            <family val="2"/>
          </rPr>
          <t>Author:</t>
        </r>
        <r>
          <rPr>
            <sz val="9"/>
            <color indexed="81"/>
            <rFont val="Tahoma"/>
            <family val="2"/>
          </rPr>
          <t xml:space="preserve">
AR, p. 39</t>
        </r>
      </text>
    </comment>
    <comment ref="DH129" authorId="0" shapeId="0" xr:uid="{16628C21-6637-42AD-9AB3-7D3D5F6A2698}">
      <text>
        <r>
          <rPr>
            <b/>
            <sz val="9"/>
            <color indexed="81"/>
            <rFont val="Tahoma"/>
            <family val="2"/>
          </rPr>
          <t>Author:</t>
        </r>
        <r>
          <rPr>
            <sz val="9"/>
            <color indexed="81"/>
            <rFont val="Tahoma"/>
            <family val="2"/>
          </rPr>
          <t xml:space="preserve">
AR pg 30</t>
        </r>
      </text>
    </comment>
    <comment ref="DI129" authorId="0" shapeId="0" xr:uid="{8FD11F1F-7E95-4F4E-930B-C9825BF17B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J129" authorId="0" shapeId="0" xr:uid="{8EAEE735-651C-4D1F-B8B0-6FFCF132DB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IR Policy</t>
        </r>
      </text>
    </comment>
    <comment ref="DK129" authorId="0" shapeId="0" xr:uid="{DE402A40-725B-4B4A-866F-D3846F3A6162}">
      <text>
        <r>
          <rPr>
            <b/>
            <sz val="9"/>
            <color indexed="81"/>
            <rFont val="Tahoma"/>
            <family val="2"/>
          </rPr>
          <t>Author:</t>
        </r>
        <r>
          <rPr>
            <sz val="9"/>
            <color indexed="81"/>
            <rFont val="Tahoma"/>
            <family val="2"/>
          </rPr>
          <t xml:space="preserve">
Company Website</t>
        </r>
      </text>
    </comment>
    <comment ref="DL129" authorId="0" shapeId="0" xr:uid="{17EABC24-48B7-401A-98B9-0B9076E425BD}">
      <text>
        <r>
          <rPr>
            <b/>
            <sz val="9"/>
            <color indexed="81"/>
            <rFont val="Tahoma"/>
            <family val="2"/>
          </rPr>
          <t>Author:</t>
        </r>
        <r>
          <rPr>
            <sz val="9"/>
            <color indexed="81"/>
            <rFont val="Tahoma"/>
            <family val="2"/>
          </rPr>
          <t xml:space="preserve">
Company Website</t>
        </r>
      </text>
    </comment>
    <comment ref="DM129" authorId="0" shapeId="0" xr:uid="{52AEDF00-D52C-4EAB-A8D4-3CD4553CE6B6}">
      <text>
        <r>
          <rPr>
            <b/>
            <sz val="9"/>
            <color indexed="81"/>
            <rFont val="Tahoma"/>
            <family val="2"/>
          </rPr>
          <t>Author:</t>
        </r>
        <r>
          <rPr>
            <sz val="9"/>
            <color indexed="81"/>
            <rFont val="Tahoma"/>
            <family val="2"/>
          </rPr>
          <t xml:space="preserve">
AR, p. 15</t>
        </r>
      </text>
    </comment>
    <comment ref="DN129" authorId="0" shapeId="0" xr:uid="{796BFC70-7FA7-4B29-AEE5-1D2F4A4119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http://www.teeland.com.sg/html/ir.php</t>
        </r>
      </text>
    </comment>
    <comment ref="DO129" authorId="0" shapeId="0" xr:uid="{A19B5271-31FD-4625-90C8-870F5D6FDE3E}">
      <text>
        <r>
          <rPr>
            <b/>
            <sz val="9"/>
            <color indexed="81"/>
            <rFont val="Tahoma"/>
            <family val="2"/>
          </rPr>
          <t>Author:</t>
        </r>
        <r>
          <rPr>
            <sz val="9"/>
            <color indexed="81"/>
            <rFont val="Tahoma"/>
            <family val="2"/>
          </rPr>
          <t xml:space="preserve">
AR p. 172, Whistle-blowing email: whistle-blowing@tuansing.com</t>
        </r>
      </text>
    </comment>
    <comment ref="DP129" authorId="0" shapeId="0" xr:uid="{4C3CA0A4-91ED-4AF4-828E-A3A9304BEE40}">
      <text>
        <r>
          <rPr>
            <b/>
            <sz val="9"/>
            <color indexed="81"/>
            <rFont val="Tahoma"/>
            <family val="2"/>
          </rPr>
          <t>Author:</t>
        </r>
        <r>
          <rPr>
            <sz val="9"/>
            <color indexed="81"/>
            <rFont val="Tahoma"/>
            <family val="2"/>
          </rPr>
          <t xml:space="preserve">
SR, p. 1</t>
        </r>
      </text>
    </comment>
    <comment ref="DQ129" authorId="0" shapeId="0" xr:uid="{86207347-6A4A-4BDD-A5AA-F6BED370DF3C}">
      <text>
        <r>
          <rPr>
            <b/>
            <sz val="9"/>
            <color indexed="81"/>
            <rFont val="Tahoma"/>
            <family val="2"/>
          </rPr>
          <t>Author:</t>
        </r>
        <r>
          <rPr>
            <sz val="9"/>
            <color indexed="81"/>
            <rFont val="Tahoma"/>
            <family val="2"/>
          </rPr>
          <t xml:space="preserve">
AR p. 28, Whistle-blowing reports may be sent to the AC chairman
(c/o Company Secretary, 80 Raffles Place, UOB Plaza 1,
Singapore 048624).</t>
        </r>
      </text>
    </comment>
    <comment ref="DR129" authorId="0" shapeId="0" xr:uid="{E0CA3819-11F5-49B5-8659-49C6910728AD}">
      <text>
        <r>
          <rPr>
            <b/>
            <sz val="9"/>
            <color indexed="81"/>
            <rFont val="Tahoma"/>
            <family val="2"/>
          </rPr>
          <t>Author:</t>
        </r>
        <r>
          <rPr>
            <sz val="9"/>
            <color indexed="81"/>
            <rFont val="Tahoma"/>
            <family val="2"/>
          </rPr>
          <t xml:space="preserve">
Whistle blowing contact given
https://www.uol.com.sg/contact/</t>
        </r>
      </text>
    </comment>
    <comment ref="DS129" authorId="0" shapeId="0" xr:uid="{F24AF59A-DDB9-48FC-B46B-7694CFA6F084}">
      <text>
        <r>
          <rPr>
            <b/>
            <sz val="9"/>
            <color indexed="81"/>
            <rFont val="Tahoma"/>
            <family val="2"/>
          </rPr>
          <t>Author:</t>
        </r>
        <r>
          <rPr>
            <sz val="9"/>
            <color indexed="81"/>
            <rFont val="Tahoma"/>
            <family val="2"/>
          </rPr>
          <t xml:space="preserve">
AR p. 86, The Company’s corporate website (www.venture.com.sg) has a dedicated “Investor Relations” link which features
the latest and past financial results and related information. The contact details of the Investor Relations and
Corporate Communications team are available on the dedicated link, as well as in the Annual Reports, to enable
shareholders to easily contact the Company. The Investor Relations and Corporate Communications team has
procedures in place for addressing investors’ queries or complaints as soon as possible.</t>
        </r>
      </text>
    </comment>
    <comment ref="DT129" authorId="0" shapeId="0" xr:uid="{AB161BE2-C933-4D7C-878B-EA0FF056F5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32, https://links.sgx.com/FileOpen/WTH%20AR%202020.ashx?App=Announcement&amp;FileID=634061</t>
        </r>
      </text>
    </comment>
    <comment ref="DU129" authorId="0" shapeId="0" xr:uid="{35859CB2-195F-46E2-B5B9-ED54FE140241}">
      <text>
        <r>
          <rPr>
            <b/>
            <sz val="9"/>
            <color indexed="81"/>
            <rFont val="Tahoma"/>
            <family val="2"/>
          </rPr>
          <t>Author:</t>
        </r>
        <r>
          <rPr>
            <sz val="9"/>
            <color indexed="81"/>
            <rFont val="Tahoma"/>
            <family val="2"/>
          </rPr>
          <t xml:space="preserve">
SR pg.15</t>
        </r>
      </text>
    </comment>
    <comment ref="DV129" authorId="0" shapeId="0" xr:uid="{79CD3011-D675-4E39-B281-F50CE1F00207}">
      <text>
        <r>
          <rPr>
            <b/>
            <sz val="9"/>
            <color indexed="81"/>
            <rFont val="Tahoma"/>
            <family val="2"/>
          </rPr>
          <t>Author:</t>
        </r>
        <r>
          <rPr>
            <sz val="9"/>
            <color indexed="81"/>
            <rFont val="Tahoma"/>
            <family val="2"/>
          </rPr>
          <t xml:space="preserve">
AR pg.54</t>
        </r>
      </text>
    </comment>
    <comment ref="DX129" authorId="0" shapeId="0" xr:uid="{5D7D301A-B844-4413-96B1-38B4711B5539}">
      <text>
        <r>
          <rPr>
            <b/>
            <sz val="9"/>
            <color indexed="81"/>
            <rFont val="Tahoma"/>
            <family val="2"/>
          </rPr>
          <t>Author:</t>
        </r>
        <r>
          <rPr>
            <sz val="9"/>
            <color indexed="81"/>
            <rFont val="Tahoma"/>
            <family val="2"/>
          </rPr>
          <t xml:space="preserve">
AR pg.68</t>
        </r>
      </text>
    </comment>
    <comment ref="DZ129" authorId="0" shapeId="0" xr:uid="{241A1DF9-4DA2-467C-BF73-9AB074A847F5}">
      <text>
        <r>
          <rPr>
            <b/>
            <sz val="9"/>
            <color indexed="81"/>
            <rFont val="Tahoma"/>
            <family val="2"/>
          </rPr>
          <t>Author:</t>
        </r>
        <r>
          <rPr>
            <sz val="9"/>
            <color indexed="81"/>
            <rFont val="Tahoma"/>
            <family val="2"/>
          </rPr>
          <t xml:space="preserve">
https://www.fraserandneave.com/investor-relations/ir-and-media-contact</t>
        </r>
      </text>
    </comment>
    <comment ref="EA129" authorId="0" shapeId="0" xr:uid="{BE747D0B-9299-440B-96FB-B8091256375A}">
      <text>
        <r>
          <rPr>
            <b/>
            <sz val="9"/>
            <color indexed="81"/>
            <rFont val="Tahoma"/>
            <family val="2"/>
          </rPr>
          <t>Author:</t>
        </r>
        <r>
          <rPr>
            <sz val="9"/>
            <color indexed="81"/>
            <rFont val="Tahoma"/>
            <family val="2"/>
          </rPr>
          <t xml:space="preserve">
HAS IR CONTACT
</t>
        </r>
      </text>
    </comment>
    <comment ref="EB129" authorId="0" shapeId="0" xr:uid="{5AFEE557-3BB4-4C7B-B700-EF5F563C7A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ED129" authorId="0" shapeId="0" xr:uid="{9395DA89-8489-445B-8799-2A0CC9AE83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F131" authorId="0" shapeId="0" xr:uid="{D00751E9-730F-4269-A5B5-BCEF600D1940}">
      <text>
        <r>
          <rPr>
            <b/>
            <sz val="9"/>
            <color indexed="81"/>
            <rFont val="Tahoma"/>
            <family val="2"/>
          </rPr>
          <t>Author:</t>
        </r>
        <r>
          <rPr>
            <sz val="9"/>
            <color indexed="81"/>
            <rFont val="Tahoma"/>
            <family val="2"/>
          </rPr>
          <t xml:space="preserve">
AR pg.15</t>
        </r>
      </text>
    </comment>
    <comment ref="G131" authorId="0" shapeId="0" xr:uid="{E3470F3C-1850-4D1F-A139-99CA0D1F71E2}">
      <text>
        <r>
          <rPr>
            <b/>
            <sz val="9"/>
            <color indexed="81"/>
            <rFont val="Tahoma"/>
            <family val="2"/>
          </rPr>
          <t>Author:</t>
        </r>
        <r>
          <rPr>
            <sz val="9"/>
            <color indexed="81"/>
            <rFont val="Tahoma"/>
            <family val="2"/>
          </rPr>
          <t xml:space="preserve">
AR pg.7</t>
        </r>
      </text>
    </comment>
    <comment ref="I131" authorId="0" shapeId="0" xr:uid="{209C1005-3E09-4E8C-957E-E1C311EF1CAA}">
      <text>
        <r>
          <rPr>
            <b/>
            <sz val="9"/>
            <color indexed="81"/>
            <rFont val="Tahoma"/>
            <family val="2"/>
          </rPr>
          <t>Author:</t>
        </r>
        <r>
          <rPr>
            <sz val="9"/>
            <color indexed="81"/>
            <rFont val="Tahoma"/>
            <family val="2"/>
          </rPr>
          <t xml:space="preserve">
AR pg.48</t>
        </r>
      </text>
    </comment>
    <comment ref="J131" authorId="0" shapeId="0" xr:uid="{13674131-9093-4A7C-8FDE-532BB10CA3E1}">
      <text>
        <r>
          <rPr>
            <b/>
            <sz val="9"/>
            <color indexed="81"/>
            <rFont val="Tahoma"/>
            <family val="2"/>
          </rPr>
          <t>Author:</t>
        </r>
        <r>
          <rPr>
            <sz val="9"/>
            <color indexed="81"/>
            <rFont val="Tahoma"/>
            <family val="2"/>
          </rPr>
          <t xml:space="preserve">
AR pg.149</t>
        </r>
      </text>
    </comment>
    <comment ref="L131" authorId="5" shapeId="0" xr:uid="{3952A960-8472-4053-9A73-47F8A9CEE489}">
      <text>
        <r>
          <rPr>
            <b/>
            <sz val="9"/>
            <color indexed="81"/>
            <rFont val="Tahoma"/>
            <family val="2"/>
          </rPr>
          <t>Jun Kiat Lee:</t>
        </r>
        <r>
          <rPr>
            <sz val="9"/>
            <color indexed="81"/>
            <rFont val="Tahoma"/>
            <family val="2"/>
          </rPr>
          <t xml:space="preserve">
SR 16 - 17</t>
        </r>
      </text>
    </comment>
    <comment ref="M131" authorId="0" shapeId="0" xr:uid="{2A4787A4-140A-4236-99EE-1B5B9635D6DC}">
      <text>
        <r>
          <rPr>
            <b/>
            <sz val="9"/>
            <color indexed="81"/>
            <rFont val="Tahoma"/>
            <family val="2"/>
          </rPr>
          <t>Author:</t>
        </r>
        <r>
          <rPr>
            <sz val="9"/>
            <color indexed="81"/>
            <rFont val="Tahoma"/>
            <family val="2"/>
          </rPr>
          <t xml:space="preserve">
AR pg.69</t>
        </r>
      </text>
    </comment>
    <comment ref="O131" authorId="0" shapeId="0" xr:uid="{D6485B96-5993-4764-9472-23CB1E6E025F}">
      <text>
        <r>
          <rPr>
            <b/>
            <sz val="9"/>
            <color indexed="81"/>
            <rFont val="Tahoma"/>
            <family val="2"/>
          </rPr>
          <t>Author:</t>
        </r>
        <r>
          <rPr>
            <sz val="9"/>
            <color indexed="81"/>
            <rFont val="Tahoma"/>
            <family val="2"/>
          </rPr>
          <t xml:space="preserve">
SR, p12</t>
        </r>
      </text>
    </comment>
    <comment ref="P131" authorId="0" shapeId="0" xr:uid="{D2C5E5C8-F8C9-4D15-BE48-E508C96D3C74}">
      <text>
        <r>
          <rPr>
            <b/>
            <sz val="9"/>
            <color indexed="81"/>
            <rFont val="Tahoma"/>
            <family val="2"/>
          </rPr>
          <t>Author:</t>
        </r>
        <r>
          <rPr>
            <sz val="9"/>
            <color indexed="81"/>
            <rFont val="Tahoma"/>
            <family val="2"/>
          </rPr>
          <t xml:space="preserve">
AR, p50</t>
        </r>
      </text>
    </comment>
    <comment ref="Q131" authorId="0" shapeId="0" xr:uid="{07A377A7-C1F9-4402-AA39-13C3CE174530}">
      <text>
        <r>
          <rPr>
            <b/>
            <sz val="9"/>
            <color indexed="81"/>
            <rFont val="Tahoma"/>
            <family val="2"/>
          </rPr>
          <t>Author:</t>
        </r>
        <r>
          <rPr>
            <sz val="9"/>
            <color indexed="81"/>
            <rFont val="Tahoma"/>
            <family val="2"/>
          </rPr>
          <t xml:space="preserve">
AR, p50</t>
        </r>
      </text>
    </comment>
    <comment ref="R131" authorId="0" shapeId="0" xr:uid="{44D74ED7-8539-4F09-A82B-D19B357275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P.30-32</t>
        </r>
      </text>
    </comment>
    <comment ref="S131" authorId="5" shapeId="0" xr:uid="{C46FA28C-2D24-455F-8BEA-64D17BC3C286}">
      <text>
        <r>
          <rPr>
            <b/>
            <sz val="9"/>
            <color indexed="81"/>
            <rFont val="Tahoma"/>
            <family val="2"/>
          </rPr>
          <t>Jun Kiat Lee:</t>
        </r>
        <r>
          <rPr>
            <sz val="9"/>
            <color indexed="81"/>
            <rFont val="Tahoma"/>
            <family val="2"/>
          </rPr>
          <t xml:space="preserve">
SR 12</t>
        </r>
      </text>
    </comment>
    <comment ref="T131" authorId="0" shapeId="0" xr:uid="{15723919-E93E-4508-B694-7E6B7E336848}">
      <text>
        <r>
          <rPr>
            <b/>
            <sz val="9"/>
            <color indexed="81"/>
            <rFont val="Tahoma"/>
            <family val="2"/>
          </rPr>
          <t>Author:</t>
        </r>
        <r>
          <rPr>
            <sz val="9"/>
            <color indexed="81"/>
            <rFont val="Tahoma"/>
            <family val="2"/>
          </rPr>
          <t xml:space="preserve">
AR pg.31</t>
        </r>
      </text>
    </comment>
    <comment ref="U131" authorId="0" shapeId="0" xr:uid="{EF66A32C-8C33-43D0-82BE-880DE1EFC33B}">
      <text>
        <r>
          <rPr>
            <b/>
            <sz val="9"/>
            <color indexed="81"/>
            <rFont val="Tahoma"/>
            <family val="2"/>
          </rPr>
          <t>Author:</t>
        </r>
        <r>
          <rPr>
            <sz val="9"/>
            <color indexed="81"/>
            <rFont val="Tahoma"/>
            <family val="2"/>
          </rPr>
          <t xml:space="preserve">
SR pg 34-35</t>
        </r>
      </text>
    </comment>
    <comment ref="V131" authorId="0" shapeId="0" xr:uid="{0DD52DBE-0433-4751-BD80-6375377F01A3}">
      <text>
        <r>
          <rPr>
            <b/>
            <sz val="9"/>
            <color indexed="81"/>
            <rFont val="Tahoma"/>
            <family val="2"/>
          </rPr>
          <t>Author:</t>
        </r>
        <r>
          <rPr>
            <sz val="9"/>
            <color indexed="81"/>
            <rFont val="Tahoma"/>
            <family val="2"/>
          </rPr>
          <t xml:space="preserve">
SR pg 17-20</t>
        </r>
      </text>
    </comment>
    <comment ref="X131" authorId="0" shapeId="0" xr:uid="{CE8B2C49-0B40-4162-BC75-993E7E693F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Y131" authorId="0" shapeId="0" xr:uid="{C7A1604D-C9CE-4720-8CCF-31992F6DBA97}">
      <text>
        <r>
          <rPr>
            <b/>
            <sz val="9"/>
            <color indexed="81"/>
            <rFont val="Tahoma"/>
            <family val="2"/>
          </rPr>
          <t>Author:</t>
        </r>
        <r>
          <rPr>
            <sz val="9"/>
            <color indexed="81"/>
            <rFont val="Tahoma"/>
            <family val="2"/>
          </rPr>
          <t xml:space="preserve">
AR p. 30, Health and Safety</t>
        </r>
      </text>
    </comment>
    <comment ref="AA131" authorId="0" shapeId="0" xr:uid="{6FFD87F4-96A2-4862-9CAC-97EFF5BEF53F}">
      <text>
        <r>
          <rPr>
            <b/>
            <sz val="9"/>
            <color indexed="81"/>
            <rFont val="Tahoma"/>
            <family val="2"/>
          </rPr>
          <t>Author:</t>
        </r>
        <r>
          <rPr>
            <sz val="9"/>
            <color indexed="81"/>
            <rFont val="Tahoma"/>
            <family val="2"/>
          </rPr>
          <t xml:space="preserve">
SR pg 21-24</t>
        </r>
      </text>
    </comment>
    <comment ref="AB131" authorId="0" shapeId="0" xr:uid="{CF29DAEC-E550-4048-A7AF-A4604AD8A4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P.41-43</t>
        </r>
      </text>
    </comment>
    <comment ref="AC131" authorId="0" shapeId="0" xr:uid="{A2C6A206-B80D-4B9E-AD5F-E203DB69FE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p.15;</t>
        </r>
      </text>
    </comment>
    <comment ref="AE131" authorId="0" shapeId="0" xr:uid="{6E28DC96-FDF7-40F3-8613-02476C653B89}">
      <text>
        <r>
          <rPr>
            <b/>
            <sz val="9"/>
            <color indexed="81"/>
            <rFont val="Tahoma"/>
            <family val="2"/>
          </rPr>
          <t>Author:</t>
        </r>
        <r>
          <rPr>
            <sz val="9"/>
            <color indexed="81"/>
            <rFont val="Tahoma"/>
            <family val="2"/>
          </rPr>
          <t xml:space="preserve">
AR pg.67</t>
        </r>
      </text>
    </comment>
    <comment ref="AG131" authorId="0" shapeId="0" xr:uid="{0DCAF7D3-8039-41B3-B453-1E3EF4CC5593}">
      <text>
        <r>
          <rPr>
            <b/>
            <sz val="9"/>
            <color indexed="81"/>
            <rFont val="Tahoma"/>
            <family val="2"/>
          </rPr>
          <t>Author:</t>
        </r>
        <r>
          <rPr>
            <sz val="9"/>
            <color indexed="81"/>
            <rFont val="Tahoma"/>
            <family val="2"/>
          </rPr>
          <t xml:space="preserve">
SR pg.4</t>
        </r>
      </text>
    </comment>
    <comment ref="AH131" authorId="0" shapeId="0" xr:uid="{C0A68491-C437-4C9E-A43F-C26FED37F29D}">
      <text>
        <r>
          <rPr>
            <b/>
            <sz val="9"/>
            <color indexed="81"/>
            <rFont val="Tahoma"/>
            <family val="2"/>
          </rPr>
          <t>Author:</t>
        </r>
        <r>
          <rPr>
            <sz val="9"/>
            <color indexed="81"/>
            <rFont val="Tahoma"/>
            <family val="2"/>
          </rPr>
          <t xml:space="preserve">
SR pg.14</t>
        </r>
      </text>
    </comment>
    <comment ref="AI131" authorId="0" shapeId="0" xr:uid="{87252A2D-2477-4E98-8C3A-375D47568D9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47 "We ensure the upkeep of our healthcare facilities such as first
aid posts, clinics and Posyandu, and conduct regular OHS
training for our workers, including basic first aid delivery.
Daily safety briefings are held for workers in our estates, mills,
refineries, and factories to ensure protection from hazards via
proper use of their personal protective equipment as well as
to inculcate a safety mindset."</t>
        </r>
      </text>
    </comment>
    <comment ref="AJ131" authorId="0" shapeId="0" xr:uid="{52EFE4E1-0A29-4069-BC24-6A2BA81D79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AK131" authorId="0" shapeId="0" xr:uid="{7E17E41C-EBBF-47FD-BE5A-9313DC393868}">
      <text>
        <r>
          <rPr>
            <b/>
            <sz val="9"/>
            <color indexed="81"/>
            <rFont val="Tahoma"/>
            <family val="2"/>
          </rPr>
          <t>Author:</t>
        </r>
        <r>
          <rPr>
            <sz val="9"/>
            <color indexed="81"/>
            <rFont val="Tahoma"/>
            <family val="2"/>
          </rPr>
          <t xml:space="preserve">
SR, p54 - 58</t>
        </r>
      </text>
    </comment>
    <comment ref="AL131" authorId="0" shapeId="0" xr:uid="{927E2BA8-E868-4287-A12B-113405C9AFCD}">
      <text>
        <r>
          <rPr>
            <b/>
            <sz val="9"/>
            <color indexed="81"/>
            <rFont val="Tahoma"/>
            <family val="2"/>
          </rPr>
          <t>Author:</t>
        </r>
        <r>
          <rPr>
            <sz val="9"/>
            <color indexed="81"/>
            <rFont val="Tahoma"/>
            <family val="2"/>
          </rPr>
          <t xml:space="preserve">
ar 29</t>
        </r>
      </text>
    </comment>
    <comment ref="AM131" authorId="0" shapeId="0" xr:uid="{5D9F0621-748D-4539-A16D-FB9493265073}">
      <text>
        <r>
          <rPr>
            <b/>
            <sz val="9"/>
            <color indexed="81"/>
            <rFont val="Tahoma"/>
            <family val="2"/>
          </rPr>
          <t>Author:</t>
        </r>
        <r>
          <rPr>
            <sz val="9"/>
            <color indexed="81"/>
            <rFont val="Tahoma"/>
            <family val="2"/>
          </rPr>
          <t xml:space="preserve">
SR pg.19</t>
        </r>
      </text>
    </comment>
    <comment ref="AN131" authorId="0" shapeId="0" xr:uid="{98E849B6-BF18-4F9F-82B9-E637D5DDBC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P.156</t>
        </r>
      </text>
    </comment>
    <comment ref="AO131" authorId="0" shapeId="0" xr:uid="{E1435EEC-2029-41B4-9EDC-983D50096FB1}">
      <text>
        <r>
          <rPr>
            <b/>
            <sz val="9"/>
            <color indexed="81"/>
            <rFont val="Tahoma"/>
            <family val="2"/>
          </rPr>
          <t>Author:</t>
        </r>
        <r>
          <rPr>
            <sz val="9"/>
            <color indexed="81"/>
            <rFont val="Tahoma"/>
            <family val="2"/>
          </rPr>
          <t xml:space="preserve">
AR, pg 20</t>
        </r>
      </text>
    </comment>
    <comment ref="AP131" authorId="0" shapeId="0" xr:uid="{EB2DE832-7AD1-409E-8753-D42DDC8261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t>
        </r>
      </text>
    </comment>
    <comment ref="AR131" authorId="0" shapeId="0" xr:uid="{333470C4-3277-4F16-AC28-863AA931BDA9}">
      <text>
        <r>
          <rPr>
            <b/>
            <sz val="9"/>
            <color indexed="81"/>
            <rFont val="Tahoma"/>
            <family val="2"/>
          </rPr>
          <t>Author:</t>
        </r>
        <r>
          <rPr>
            <sz val="9"/>
            <color indexed="81"/>
            <rFont val="Tahoma"/>
            <family val="2"/>
          </rPr>
          <t xml:space="preserve">
AR,41</t>
        </r>
      </text>
    </comment>
    <comment ref="AS131" authorId="0" shapeId="0" xr:uid="{63C56922-4953-4707-A4C1-45E33DD96E20}">
      <text>
        <r>
          <rPr>
            <b/>
            <sz val="9"/>
            <color indexed="81"/>
            <rFont val="Tahoma"/>
            <family val="2"/>
          </rPr>
          <t>Author:</t>
        </r>
        <r>
          <rPr>
            <sz val="9"/>
            <color indexed="81"/>
            <rFont val="Tahoma"/>
            <family val="2"/>
          </rPr>
          <t xml:space="preserve">
SR, pg 20</t>
        </r>
      </text>
    </comment>
    <comment ref="AT131" authorId="0" shapeId="0" xr:uid="{186CED59-AC90-4481-9C57-721AE715FE07}">
      <text>
        <r>
          <rPr>
            <b/>
            <sz val="9"/>
            <color indexed="81"/>
            <rFont val="Tahoma"/>
            <family val="2"/>
          </rPr>
          <t>Author:</t>
        </r>
        <r>
          <rPr>
            <sz val="9"/>
            <color indexed="81"/>
            <rFont val="Tahoma"/>
            <family val="2"/>
          </rPr>
          <t xml:space="preserve">
AR, pg 81</t>
        </r>
      </text>
    </comment>
    <comment ref="AU131" authorId="0" shapeId="0" xr:uid="{BF4C7287-B3B0-41CE-A8FC-95D99FA052E4}">
      <text>
        <r>
          <rPr>
            <b/>
            <sz val="9"/>
            <color indexed="81"/>
            <rFont val="Tahoma"/>
            <family val="2"/>
          </rPr>
          <t>Author:</t>
        </r>
        <r>
          <rPr>
            <sz val="9"/>
            <color indexed="81"/>
            <rFont val="Tahoma"/>
            <family val="2"/>
          </rPr>
          <t xml:space="preserve">
SR,24</t>
        </r>
      </text>
    </comment>
    <comment ref="AV131" authorId="0" shapeId="0" xr:uid="{162C39C4-AEB4-4432-9940-28B07878E87C}">
      <text>
        <r>
          <rPr>
            <b/>
            <sz val="9"/>
            <color indexed="81"/>
            <rFont val="Tahoma"/>
            <family val="2"/>
          </rPr>
          <t>Author:</t>
        </r>
        <r>
          <rPr>
            <sz val="9"/>
            <color indexed="81"/>
            <rFont val="Tahoma"/>
            <family val="2"/>
          </rPr>
          <t xml:space="preserve">
SR,7</t>
        </r>
      </text>
    </comment>
    <comment ref="AW131" authorId="0" shapeId="0" xr:uid="{BA5B1557-7932-40DE-928E-F51CE11A9AF7}">
      <text>
        <r>
          <rPr>
            <b/>
            <sz val="9"/>
            <color indexed="81"/>
            <rFont val="Tahoma"/>
            <family val="2"/>
          </rPr>
          <t>Author:</t>
        </r>
        <r>
          <rPr>
            <sz val="9"/>
            <color indexed="81"/>
            <rFont val="Tahoma"/>
            <family val="2"/>
          </rPr>
          <t xml:space="preserve">
AR,16</t>
        </r>
      </text>
    </comment>
    <comment ref="AX131" authorId="0" shapeId="0" xr:uid="{7D73FDB9-E2F2-4A42-9787-0F90615C93DA}">
      <text>
        <r>
          <rPr>
            <b/>
            <sz val="9"/>
            <color indexed="81"/>
            <rFont val="Tahoma"/>
            <family val="2"/>
          </rPr>
          <t>Author:</t>
        </r>
        <r>
          <rPr>
            <sz val="9"/>
            <color indexed="81"/>
            <rFont val="Tahoma"/>
            <family val="2"/>
          </rPr>
          <t xml:space="preserve">
SR,10</t>
        </r>
      </text>
    </comment>
    <comment ref="AY131" authorId="0" shapeId="0" xr:uid="{C7968CA8-123A-4E84-80B5-622968BD86A6}">
      <text>
        <r>
          <rPr>
            <b/>
            <sz val="9"/>
            <color indexed="81"/>
            <rFont val="Tahoma"/>
            <family val="2"/>
          </rPr>
          <t>Author:</t>
        </r>
        <r>
          <rPr>
            <sz val="9"/>
            <color indexed="81"/>
            <rFont val="Tahoma"/>
            <family val="2"/>
          </rPr>
          <t xml:space="preserve">
SR, p. 42, 46, 50</t>
        </r>
      </text>
    </comment>
    <comment ref="AZ131" authorId="0" shapeId="0" xr:uid="{6663664B-F400-4644-8711-2EBE2D4B5A2D}">
      <text>
        <r>
          <rPr>
            <b/>
            <sz val="9"/>
            <color indexed="81"/>
            <rFont val="Tahoma"/>
            <family val="2"/>
          </rPr>
          <t>Author:</t>
        </r>
        <r>
          <rPr>
            <sz val="9"/>
            <color indexed="81"/>
            <rFont val="Tahoma"/>
            <family val="2"/>
          </rPr>
          <t xml:space="preserve">
AR, p. 20</t>
        </r>
      </text>
    </comment>
    <comment ref="BA131" authorId="0" shapeId="0" xr:uid="{B04B1165-9C87-4370-BC2E-349BCCB56CC0}">
      <text>
        <r>
          <rPr>
            <b/>
            <sz val="9"/>
            <color indexed="81"/>
            <rFont val="Tahoma"/>
            <family val="2"/>
          </rPr>
          <t>Author:</t>
        </r>
        <r>
          <rPr>
            <sz val="9"/>
            <color indexed="81"/>
            <rFont val="Tahoma"/>
            <family val="2"/>
          </rPr>
          <t xml:space="preserve">
AR, p78 - 84</t>
        </r>
      </text>
    </comment>
    <comment ref="BB131" authorId="0" shapeId="0" xr:uid="{7E505428-EDA1-4949-882B-EC16237C3437}">
      <text>
        <r>
          <rPr>
            <b/>
            <sz val="9"/>
            <color indexed="81"/>
            <rFont val="Tahoma"/>
            <family val="2"/>
          </rPr>
          <t>Author:</t>
        </r>
        <r>
          <rPr>
            <sz val="9"/>
            <color indexed="81"/>
            <rFont val="Tahoma"/>
            <family val="2"/>
          </rPr>
          <t xml:space="preserve">
SR, pg 13</t>
        </r>
      </text>
    </comment>
    <comment ref="BC131" authorId="0" shapeId="0" xr:uid="{F5758004-3811-413B-9192-D4EE7112DAC0}">
      <text>
        <r>
          <rPr>
            <b/>
            <sz val="9"/>
            <color indexed="81"/>
            <rFont val="Tahoma"/>
            <family val="2"/>
          </rPr>
          <t>Author:</t>
        </r>
        <r>
          <rPr>
            <sz val="9"/>
            <color indexed="81"/>
            <rFont val="Tahoma"/>
            <family val="2"/>
          </rPr>
          <t xml:space="preserve">
SR, p. 18</t>
        </r>
      </text>
    </comment>
    <comment ref="BD131" authorId="0" shapeId="0" xr:uid="{97B6DBC0-28ED-4D94-8A5A-6FEF5D615CC7}">
      <text>
        <r>
          <rPr>
            <b/>
            <sz val="9"/>
            <color indexed="81"/>
            <rFont val="Tahoma"/>
            <family val="2"/>
          </rPr>
          <t>Author:</t>
        </r>
        <r>
          <rPr>
            <sz val="9"/>
            <color indexed="81"/>
            <rFont val="Tahoma"/>
            <family val="2"/>
          </rPr>
          <t xml:space="preserve">
AR, p. 146</t>
        </r>
      </text>
    </comment>
    <comment ref="BE131" authorId="0" shapeId="0" xr:uid="{B2FAAD59-D7FA-4A83-A0C2-7C28CB84D3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16The Group implements comprehensive employee welfare policies for the benefit and wellbeing of its employees. All employees may seek outpatient medical consultation at any government polyclinic or private clinic and claim reimbursement from the Company. In addition, to provide financial assistance to employees in the event of hospitalisation, permanent disability or death, all full-time employees [regardless of jurisdiction,] are automatically entitled to the following group insurance plans from the commencement of their employment:</t>
        </r>
      </text>
    </comment>
    <comment ref="BG131" authorId="0" shapeId="0" xr:uid="{79A91486-11B8-4CCF-8927-B2117D7C6032}">
      <text>
        <r>
          <rPr>
            <b/>
            <sz val="9"/>
            <color indexed="81"/>
            <rFont val="Tahoma"/>
            <family val="2"/>
          </rPr>
          <t>Author:</t>
        </r>
        <r>
          <rPr>
            <sz val="9"/>
            <color indexed="81"/>
            <rFont val="Tahoma"/>
            <family val="2"/>
          </rPr>
          <t xml:space="preserve">
AR p. 34, Our employees’ health, safety, and well-being remain
paramount, and we have supported our employees in every
way we can</t>
        </r>
      </text>
    </comment>
    <comment ref="BH131" authorId="3" shapeId="0" xr:uid="{C780FE2E-C434-4E13-94AC-9FF018C0E9C2}">
      <text>
        <r>
          <rPr>
            <b/>
            <sz val="9"/>
            <color indexed="81"/>
            <rFont val="Tahoma"/>
            <family val="2"/>
          </rPr>
          <t>Jun Hui:</t>
        </r>
        <r>
          <rPr>
            <sz val="9"/>
            <color indexed="81"/>
            <rFont val="Tahoma"/>
            <family val="2"/>
          </rPr>
          <t xml:space="preserve">
AR,17</t>
        </r>
      </text>
    </comment>
    <comment ref="BI131" authorId="0" shapeId="0" xr:uid="{290B5D23-96DC-46B9-826D-9E6A33BD498C}">
      <text>
        <r>
          <rPr>
            <b/>
            <sz val="9"/>
            <color indexed="81"/>
            <rFont val="Tahoma"/>
            <family val="2"/>
          </rPr>
          <t>Author:</t>
        </r>
        <r>
          <rPr>
            <sz val="9"/>
            <color indexed="81"/>
            <rFont val="Tahoma"/>
            <family val="2"/>
          </rPr>
          <t xml:space="preserve">
AR p. 28, OCCUPATIONAL HEALTH AND
SAFETY</t>
        </r>
      </text>
    </comment>
    <comment ref="BJ131" authorId="0" shapeId="0" xr:uid="{839456EE-3EB6-4FAF-8B6A-2E453BDFEE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11-12</t>
        </r>
      </text>
    </comment>
    <comment ref="BK131" authorId="0" shapeId="0" xr:uid="{D676B381-8B72-47FB-844A-8BB974452AF8}">
      <text>
        <r>
          <rPr>
            <b/>
            <sz val="9"/>
            <color indexed="81"/>
            <rFont val="Tahoma"/>
            <family val="2"/>
          </rPr>
          <t>Author:</t>
        </r>
        <r>
          <rPr>
            <sz val="9"/>
            <color indexed="81"/>
            <rFont val="Tahoma"/>
            <family val="2"/>
          </rPr>
          <t xml:space="preserve">
AR, p. 63</t>
        </r>
      </text>
    </comment>
    <comment ref="BL131" authorId="0" shapeId="0" xr:uid="{C054C3CD-B8FB-4890-A54F-379334626D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23</t>
        </r>
      </text>
    </comment>
    <comment ref="BM131" authorId="0" shapeId="0" xr:uid="{ED745B8B-C251-4ADB-9E68-DE8A39D4EB65}">
      <text>
        <r>
          <rPr>
            <b/>
            <sz val="9"/>
            <color indexed="81"/>
            <rFont val="Tahoma"/>
            <family val="2"/>
          </rPr>
          <t>Author:</t>
        </r>
        <r>
          <rPr>
            <sz val="9"/>
            <color indexed="81"/>
            <rFont val="Tahoma"/>
            <family val="2"/>
          </rPr>
          <t xml:space="preserve">
AR, p29 - 30</t>
        </r>
      </text>
    </comment>
    <comment ref="BN131" authorId="5" shapeId="0" xr:uid="{EAE29B29-7876-4FD3-BD3A-FF17AC14E53C}">
      <text>
        <r>
          <rPr>
            <b/>
            <sz val="9"/>
            <color indexed="81"/>
            <rFont val="Tahoma"/>
            <family val="2"/>
          </rPr>
          <t>Jun Kiat Lee:</t>
        </r>
        <r>
          <rPr>
            <sz val="9"/>
            <color indexed="81"/>
            <rFont val="Tahoma"/>
            <family val="2"/>
          </rPr>
          <t xml:space="preserve">
SR 19</t>
        </r>
      </text>
    </comment>
    <comment ref="BO131" authorId="0" shapeId="0" xr:uid="{3B8A881E-A9A1-48B2-B0C8-603BEC33C8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Through our Total WSH Policy, we are
committed to:
• Preventing injury and ill health for our
team, workers and key stakeholders at
our project sites;
• Complying with applicable legal
requirements and with other
requirements relating to WSH hazards;
• Creating better wellbeing and
health for our team, workers and key
stakeholders at our workplaces;
• Providing sufficient and appropriate
resources to carry out the
implementation of our WSHMS to
ensure sustainable WSH standards for
our team, workers and stakeholders at
our project sites; and
• Continuous improvement in WSH
management and performance.
SR p64</t>
        </r>
      </text>
    </comment>
    <comment ref="BP131" authorId="0" shapeId="0" xr:uid="{1BE749E6-0017-41DF-9810-7995165A3FDA}">
      <text>
        <r>
          <rPr>
            <b/>
            <sz val="9"/>
            <color indexed="81"/>
            <rFont val="Tahoma"/>
            <family val="2"/>
          </rPr>
          <t>Author:</t>
        </r>
        <r>
          <rPr>
            <sz val="9"/>
            <color indexed="81"/>
            <rFont val="Tahoma"/>
            <family val="2"/>
          </rPr>
          <t xml:space="preserve">
AR, p64 - 66</t>
        </r>
      </text>
    </comment>
    <comment ref="BQ131" authorId="0" shapeId="0" xr:uid="{BC11D6A2-7BC0-4738-9CF8-0707EBD191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p23-27
SR p29</t>
        </r>
      </text>
    </comment>
    <comment ref="BV131" authorId="0" shapeId="0" xr:uid="{39460463-A1AA-4A1E-9540-EF311C38407C}">
      <text>
        <r>
          <rPr>
            <b/>
            <sz val="9"/>
            <color indexed="81"/>
            <rFont val="Tahoma"/>
            <family val="2"/>
          </rPr>
          <t>Author:</t>
        </r>
        <r>
          <rPr>
            <sz val="9"/>
            <color indexed="81"/>
            <rFont val="Tahoma"/>
            <family val="2"/>
          </rPr>
          <t xml:space="preserve">
SR 29</t>
        </r>
      </text>
    </comment>
    <comment ref="BX131" authorId="0" shapeId="0" xr:uid="{EA2AE782-C638-4956-BF62-2ADDEE6979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p.29;</t>
        </r>
      </text>
    </comment>
    <comment ref="BY131" authorId="0" shapeId="0" xr:uid="{5A07AF36-1A73-4944-8A4F-2212F9B74E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P.13</t>
        </r>
      </text>
    </comment>
    <comment ref="BZ131" authorId="0" shapeId="0" xr:uid="{6B5B8A8C-16CF-4E86-8CE1-E0BEEF95F550}">
      <text>
        <r>
          <rPr>
            <b/>
            <sz val="9"/>
            <color indexed="81"/>
            <rFont val="Tahoma"/>
            <family val="2"/>
          </rPr>
          <t>Author:</t>
        </r>
        <r>
          <rPr>
            <sz val="9"/>
            <color indexed="81"/>
            <rFont val="Tahoma"/>
            <family val="2"/>
          </rPr>
          <t xml:space="preserve">
AR pg 22-23</t>
        </r>
      </text>
    </comment>
    <comment ref="CA131" authorId="0" shapeId="0" xr:uid="{B5B7B803-ED5D-443A-AE84-7993A0AD7F40}">
      <text>
        <r>
          <rPr>
            <b/>
            <sz val="9"/>
            <color indexed="81"/>
            <rFont val="Tahoma"/>
            <family val="2"/>
          </rPr>
          <t>Author:</t>
        </r>
        <r>
          <rPr>
            <sz val="9"/>
            <color indexed="81"/>
            <rFont val="Tahoma"/>
            <family val="2"/>
          </rPr>
          <t xml:space="preserve">
AR pg 57-58</t>
        </r>
      </text>
    </comment>
    <comment ref="CB131" authorId="0" shapeId="0" xr:uid="{A01AABDD-F1B6-489F-B995-F24EBCA6764C}">
      <text>
        <r>
          <rPr>
            <b/>
            <sz val="9"/>
            <color indexed="81"/>
            <rFont val="Tahoma"/>
            <family val="2"/>
          </rPr>
          <t>Author:</t>
        </r>
        <r>
          <rPr>
            <sz val="9"/>
            <color indexed="81"/>
            <rFont val="Tahoma"/>
            <family val="2"/>
          </rPr>
          <t xml:space="preserve">
AR pg.161</t>
        </r>
      </text>
    </comment>
    <comment ref="CC131" authorId="0" shapeId="0" xr:uid="{79472C91-CCBA-4A94-9113-C4646FFD3D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P.26-29</t>
        </r>
      </text>
    </comment>
    <comment ref="CD131" authorId="0" shapeId="0" xr:uid="{A64E2BA5-3ED8-4A0F-9A2E-270EE0C1A1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P.50-53</t>
        </r>
      </text>
    </comment>
    <comment ref="CE131" authorId="0" shapeId="0" xr:uid="{D502A9A4-54FE-4A04-B7FF-984423D9189B}">
      <text>
        <r>
          <rPr>
            <b/>
            <sz val="9"/>
            <color indexed="81"/>
            <rFont val="Tahoma"/>
            <family val="2"/>
          </rPr>
          <t>Author:</t>
        </r>
        <r>
          <rPr>
            <sz val="9"/>
            <color indexed="81"/>
            <rFont val="Tahoma"/>
            <family val="2"/>
          </rPr>
          <t xml:space="preserve">
AR pg 70-72</t>
        </r>
      </text>
    </comment>
    <comment ref="CF131" authorId="0" shapeId="0" xr:uid="{8FDEC49B-788B-440C-B4B8-3DDAECC65695}">
      <text>
        <r>
          <rPr>
            <b/>
            <sz val="9"/>
            <color indexed="81"/>
            <rFont val="Tahoma"/>
            <family val="2"/>
          </rPr>
          <t>Author:</t>
        </r>
        <r>
          <rPr>
            <sz val="9"/>
            <color indexed="81"/>
            <rFont val="Tahoma"/>
            <family val="2"/>
          </rPr>
          <t xml:space="preserve">
AR 161</t>
        </r>
      </text>
    </comment>
    <comment ref="CG131" authorId="0" shapeId="0" xr:uid="{9D42845D-7B02-44A2-886B-802968FC58A4}">
      <text>
        <r>
          <rPr>
            <b/>
            <sz val="9"/>
            <color indexed="81"/>
            <rFont val="Tahoma"/>
            <family val="2"/>
          </rPr>
          <t>Author:</t>
        </r>
        <r>
          <rPr>
            <sz val="9"/>
            <color indexed="81"/>
            <rFont val="Tahoma"/>
            <family val="2"/>
          </rPr>
          <t xml:space="preserve">
AR pg 53/64-65</t>
        </r>
      </text>
    </comment>
    <comment ref="CH131" authorId="0" shapeId="0" xr:uid="{9FBDA6A6-78F7-4494-89EA-FC1BC0AA1C5B}">
      <text>
        <r>
          <rPr>
            <b/>
            <sz val="9"/>
            <color indexed="81"/>
            <rFont val="Tahoma"/>
            <family val="2"/>
          </rPr>
          <t>Author:</t>
        </r>
        <r>
          <rPr>
            <sz val="9"/>
            <color indexed="81"/>
            <rFont val="Tahoma"/>
            <family val="2"/>
          </rPr>
          <t xml:space="preserve">
SR 18</t>
        </r>
      </text>
    </comment>
    <comment ref="CI131" authorId="0" shapeId="0" xr:uid="{C1691758-CA56-49D9-AAD4-F68B1E7352FD}">
      <text>
        <r>
          <rPr>
            <b/>
            <sz val="9"/>
            <color indexed="81"/>
            <rFont val="Tahoma"/>
            <family val="2"/>
          </rPr>
          <t>Author:</t>
        </r>
        <r>
          <rPr>
            <sz val="9"/>
            <color indexed="81"/>
            <rFont val="Tahoma"/>
            <family val="2"/>
          </rPr>
          <t xml:space="preserve">
AR pg 19/41/43-44</t>
        </r>
      </text>
    </comment>
    <comment ref="CK131" authorId="0" shapeId="0" xr:uid="{2C54406E-09FD-4EB4-BB0B-A03C6D6810D6}">
      <text>
        <r>
          <rPr>
            <b/>
            <sz val="9"/>
            <color indexed="81"/>
            <rFont val="Tahoma"/>
            <family val="2"/>
          </rPr>
          <t>Author:</t>
        </r>
        <r>
          <rPr>
            <sz val="9"/>
            <color indexed="81"/>
            <rFont val="Tahoma"/>
            <family val="2"/>
          </rPr>
          <t xml:space="preserve">
AR,43</t>
        </r>
      </text>
    </comment>
    <comment ref="CN131" authorId="0" shapeId="0" xr:uid="{33ABF748-E02A-48FF-9C4E-DE2D6AEAA0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O131" authorId="0" shapeId="0" xr:uid="{13E1A8AA-9FED-4D90-B427-C22A99A4C03A}">
      <text>
        <r>
          <rPr>
            <b/>
            <sz val="9"/>
            <color indexed="81"/>
            <rFont val="Tahoma"/>
            <family val="2"/>
          </rPr>
          <t>Author:</t>
        </r>
        <r>
          <rPr>
            <sz val="9"/>
            <color indexed="81"/>
            <rFont val="Tahoma"/>
            <family val="2"/>
          </rPr>
          <t xml:space="preserve">
SR, p36</t>
        </r>
      </text>
    </comment>
    <comment ref="CP131" authorId="0" shapeId="0" xr:uid="{FC3FC07B-019A-42B0-A402-6AA28E2054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P.17-18</t>
        </r>
      </text>
    </comment>
    <comment ref="CQ131" authorId="0" shapeId="0" xr:uid="{83681C1B-441A-4370-85C6-B3FA6F9A151C}">
      <text>
        <r>
          <rPr>
            <b/>
            <sz val="9"/>
            <color indexed="81"/>
            <rFont val="Tahoma"/>
            <family val="2"/>
          </rPr>
          <t>Author:</t>
        </r>
        <r>
          <rPr>
            <sz val="9"/>
            <color indexed="81"/>
            <rFont val="Tahoma"/>
            <family val="2"/>
          </rPr>
          <t xml:space="preserve">
AR 38 on</t>
        </r>
      </text>
    </comment>
    <comment ref="CR131" authorId="0" shapeId="0" xr:uid="{4D641EF3-D41E-4673-8C02-2AB791B4BB44}">
      <text>
        <r>
          <rPr>
            <b/>
            <sz val="9"/>
            <color indexed="81"/>
            <rFont val="Tahoma"/>
            <family val="2"/>
          </rPr>
          <t>Author:</t>
        </r>
        <r>
          <rPr>
            <sz val="9"/>
            <color indexed="81"/>
            <rFont val="Tahoma"/>
            <family val="2"/>
          </rPr>
          <t xml:space="preserve">
SR (pdf), p. 18</t>
        </r>
      </text>
    </comment>
    <comment ref="CS131" authorId="0" shapeId="0" xr:uid="{34C4B457-9DAC-40F3-9DF7-64D817AC9074}">
      <text>
        <r>
          <rPr>
            <b/>
            <sz val="9"/>
            <color indexed="81"/>
            <rFont val="Tahoma"/>
            <family val="2"/>
          </rPr>
          <t>Author:</t>
        </r>
        <r>
          <rPr>
            <sz val="9"/>
            <color indexed="81"/>
            <rFont val="Tahoma"/>
            <family val="2"/>
          </rPr>
          <t xml:space="preserve">
AR, p. 21</t>
        </r>
      </text>
    </comment>
    <comment ref="CU131" authorId="0" shapeId="0" xr:uid="{5CE491EF-595D-4748-A5E1-21FAD9EA04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83-84 "The production and use of chemicals in workplaces present one of the most
significant challenges in workplace protection programs. As part of our Company’s
efforts, we strive to ensure the safety and health of the employees in Megachem.
Workplace safety and health is an important practice toward this goal. In order to
enhance and promote safety awareness, a Safety Day program is organized for our
employees, some of our customers and suppliers as well as our neighbours. For
this event, SCDF officers provide us with better understanding of safety standards
in handling flammable and hazardous chemicals. The other activities of this program include safety video sharing, safety quiz and safety games"</t>
        </r>
      </text>
    </comment>
    <comment ref="CV131" authorId="0" shapeId="0" xr:uid="{07605FFF-E37C-45D8-A179-648E5B3B33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 "The Company has a Safety, Health, and Environment Policy. A chart outlining the relevant KPIs for Mermaid’s
safety performance in 2020 is detailed in Exhibit 10. Exhibit 11 outlines the types and details of safety meetings
planned as part of the company’s regular operations. Mermaid uses a number of rigorous safety programs to
strengthen the safety culture by making process and occupational safety improvements on an ongoing basis.
For example, the company’s behavior based safety program includes; a time out for safety process, a safety
observation card system, a safety award system, and stop work authority. Such programs, coupled with the
statistical data gathering systems, the setting of key performance indicators and incident reporting, enable the
company to record any health and safety performance issues.</t>
        </r>
      </text>
    </comment>
    <comment ref="CW131" authorId="0" shapeId="0" xr:uid="{69469B22-DA68-4003-AC29-354C7E1C7372}">
      <text>
        <r>
          <rPr>
            <b/>
            <sz val="9"/>
            <color indexed="81"/>
            <rFont val="Tahoma"/>
            <family val="2"/>
          </rPr>
          <t>Author:</t>
        </r>
        <r>
          <rPr>
            <sz val="9"/>
            <color indexed="81"/>
            <rFont val="Tahoma"/>
            <family val="2"/>
          </rPr>
          <t xml:space="preserve">
SR pg.14</t>
        </r>
      </text>
    </comment>
    <comment ref="CX131" authorId="0" shapeId="0" xr:uid="{339E33C2-852D-43C5-8048-2ABF234E9F6D}">
      <text>
        <r>
          <rPr>
            <b/>
            <sz val="9"/>
            <color indexed="81"/>
            <rFont val="Tahoma"/>
            <family val="2"/>
          </rPr>
          <t>Author:</t>
        </r>
        <r>
          <rPr>
            <sz val="9"/>
            <color indexed="81"/>
            <rFont val="Tahoma"/>
            <family val="2"/>
          </rPr>
          <t xml:space="preserve">
AR, pg 26 &amp; 27</t>
        </r>
      </text>
    </comment>
    <comment ref="CY131" authorId="0" shapeId="0" xr:uid="{1662674B-5D37-4EAC-B591-CF87CA293718}">
      <text>
        <r>
          <rPr>
            <b/>
            <sz val="9"/>
            <color indexed="81"/>
            <rFont val="Tahoma"/>
            <family val="2"/>
          </rPr>
          <t>Author:</t>
        </r>
        <r>
          <rPr>
            <sz val="9"/>
            <color indexed="81"/>
            <rFont val="Tahoma"/>
            <family val="2"/>
          </rPr>
          <t xml:space="preserve">
AR pg 82-85</t>
        </r>
      </text>
    </comment>
    <comment ref="CZ131" authorId="0" shapeId="0" xr:uid="{F2C00349-3D1E-4BD0-A954-77E9F3FA925A}">
      <text>
        <r>
          <rPr>
            <b/>
            <sz val="9"/>
            <color indexed="81"/>
            <rFont val="Tahoma"/>
            <family val="2"/>
          </rPr>
          <t>Author:</t>
        </r>
        <r>
          <rPr>
            <sz val="9"/>
            <color indexed="81"/>
            <rFont val="Tahoma"/>
            <family val="2"/>
          </rPr>
          <t xml:space="preserve">
AR,51</t>
        </r>
      </text>
    </comment>
    <comment ref="DA131" authorId="0" shapeId="0" xr:uid="{51CF0021-84A5-402E-97E3-08880120C0D5}">
      <text>
        <r>
          <rPr>
            <b/>
            <sz val="9"/>
            <color indexed="81"/>
            <rFont val="Tahoma"/>
            <family val="2"/>
          </rPr>
          <t>Author:</t>
        </r>
        <r>
          <rPr>
            <sz val="9"/>
            <color indexed="81"/>
            <rFont val="Tahoma"/>
            <family val="2"/>
          </rPr>
          <t xml:space="preserve">
AR,39</t>
        </r>
      </text>
    </comment>
    <comment ref="DB131" authorId="0" shapeId="0" xr:uid="{F2AD78F4-6399-4129-B8E8-BD925924FA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DC131" authorId="0" shapeId="0" xr:uid="{6BC01A27-C5DA-4615-ACE8-6C99D5995D84}">
      <text>
        <r>
          <rPr>
            <b/>
            <sz val="9"/>
            <color indexed="81"/>
            <rFont val="Tahoma"/>
            <family val="2"/>
          </rPr>
          <t>Author:</t>
        </r>
        <r>
          <rPr>
            <sz val="9"/>
            <color indexed="81"/>
            <rFont val="Tahoma"/>
            <family val="2"/>
          </rPr>
          <t xml:space="preserve">
AR, p. 76</t>
        </r>
      </text>
    </comment>
    <comment ref="DD131" authorId="0" shapeId="0" xr:uid="{AD64BE00-278B-470F-A871-B13960A61CAA}">
      <text>
        <r>
          <rPr>
            <b/>
            <sz val="9"/>
            <color indexed="81"/>
            <rFont val="Tahoma"/>
            <family val="2"/>
          </rPr>
          <t>Author:</t>
        </r>
        <r>
          <rPr>
            <sz val="9"/>
            <color indexed="81"/>
            <rFont val="Tahoma"/>
            <family val="2"/>
          </rPr>
          <t xml:space="preserve">
AR, p. 43</t>
        </r>
      </text>
    </comment>
    <comment ref="DE131" authorId="0" shapeId="0" xr:uid="{0F545AF5-200E-4819-A831-F347AB817FB2}">
      <text>
        <r>
          <rPr>
            <b/>
            <sz val="9"/>
            <color indexed="81"/>
            <rFont val="Tahoma"/>
            <family val="2"/>
          </rPr>
          <t>Author:</t>
        </r>
        <r>
          <rPr>
            <sz val="9"/>
            <color indexed="81"/>
            <rFont val="Tahoma"/>
            <family val="2"/>
          </rPr>
          <t xml:space="preserve">
SR,11</t>
        </r>
      </text>
    </comment>
    <comment ref="DF131" authorId="0" shapeId="0" xr:uid="{22F7ECB3-CECE-46B5-884E-7C67B8C2444E}">
      <text>
        <r>
          <rPr>
            <b/>
            <sz val="9"/>
            <color indexed="81"/>
            <rFont val="Tahoma"/>
            <family val="2"/>
          </rPr>
          <t>Author:</t>
        </r>
        <r>
          <rPr>
            <sz val="9"/>
            <color indexed="81"/>
            <rFont val="Tahoma"/>
            <family val="2"/>
          </rPr>
          <t xml:space="preserve">
SR pg 27-31</t>
        </r>
      </text>
    </comment>
    <comment ref="DG131" authorId="0" shapeId="0" xr:uid="{1E51B808-5C99-4D06-B4C1-32686E500810}">
      <text>
        <r>
          <rPr>
            <b/>
            <sz val="9"/>
            <color indexed="81"/>
            <rFont val="Tahoma"/>
            <family val="2"/>
          </rPr>
          <t>Author:</t>
        </r>
        <r>
          <rPr>
            <sz val="9"/>
            <color indexed="81"/>
            <rFont val="Tahoma"/>
            <family val="2"/>
          </rPr>
          <t xml:space="preserve">
AR, p. 60, 64
SR, p. 28</t>
        </r>
      </text>
    </comment>
    <comment ref="DH131" authorId="0" shapeId="0" xr:uid="{8CF1C1D3-8130-442B-84D9-EA1F9681A8F6}">
      <text>
        <r>
          <rPr>
            <b/>
            <sz val="9"/>
            <color indexed="81"/>
            <rFont val="Tahoma"/>
            <family val="2"/>
          </rPr>
          <t>Author:</t>
        </r>
        <r>
          <rPr>
            <sz val="9"/>
            <color indexed="81"/>
            <rFont val="Tahoma"/>
            <family val="2"/>
          </rPr>
          <t xml:space="preserve">
AR pg 41-42</t>
        </r>
      </text>
    </comment>
    <comment ref="DI131" authorId="0" shapeId="0" xr:uid="{7587F7EB-CE7E-4502-AE09-0F32349931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DJ131" authorId="0" shapeId="0" xr:uid="{3357388E-091E-443B-9BE2-1FE3100819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22  - 25</t>
        </r>
      </text>
    </comment>
    <comment ref="DK131" authorId="0" shapeId="0" xr:uid="{80F334EC-8BA3-4653-A0C0-EE9EB1FA9E11}">
      <text>
        <r>
          <rPr>
            <b/>
            <sz val="9"/>
            <color indexed="81"/>
            <rFont val="Tahoma"/>
            <family val="2"/>
          </rPr>
          <t>Author:</t>
        </r>
        <r>
          <rPr>
            <sz val="9"/>
            <color indexed="81"/>
            <rFont val="Tahoma"/>
            <family val="2"/>
          </rPr>
          <t xml:space="preserve">
AR pg 96-97</t>
        </r>
      </text>
    </comment>
    <comment ref="DL131" authorId="0" shapeId="0" xr:uid="{C2B85860-70E9-422F-8FD2-E8E21ADC95AA}">
      <text>
        <r>
          <rPr>
            <b/>
            <sz val="9"/>
            <color indexed="81"/>
            <rFont val="Tahoma"/>
            <family val="2"/>
          </rPr>
          <t>Author:</t>
        </r>
        <r>
          <rPr>
            <sz val="9"/>
            <color indexed="81"/>
            <rFont val="Tahoma"/>
            <family val="2"/>
          </rPr>
          <t xml:space="preserve">
SR pg 20-23</t>
        </r>
      </text>
    </comment>
    <comment ref="DM131" authorId="0" shapeId="0" xr:uid="{27558A05-ECD4-4AF6-BBAA-B3DE768EDF34}">
      <text>
        <r>
          <rPr>
            <b/>
            <sz val="9"/>
            <color indexed="81"/>
            <rFont val="Tahoma"/>
            <family val="2"/>
          </rPr>
          <t>Author:</t>
        </r>
        <r>
          <rPr>
            <sz val="9"/>
            <color indexed="81"/>
            <rFont val="Tahoma"/>
            <family val="2"/>
          </rPr>
          <t xml:space="preserve">
AR, p. 20</t>
        </r>
      </text>
    </comment>
    <comment ref="DN131" authorId="0" shapeId="0" xr:uid="{8C725AB5-C9F1-43AD-AFEB-21145130A7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DO131" authorId="0" shapeId="0" xr:uid="{A610D87D-A8A5-4BAC-A9FD-0CEF9A086D2E}">
      <text>
        <r>
          <rPr>
            <b/>
            <sz val="9"/>
            <color indexed="81"/>
            <rFont val="Tahoma"/>
            <family val="2"/>
          </rPr>
          <t>Author:</t>
        </r>
        <r>
          <rPr>
            <sz val="9"/>
            <color indexed="81"/>
            <rFont val="Tahoma"/>
            <family val="2"/>
          </rPr>
          <t xml:space="preserve">
AR p. 50, At Tuan Sing, safety is always our top priority. Steps to promote and foster mental health and well-being include taking measures
to prevent discrimination (including bullying and harassment) of any kind in the workplace. As a standard modus operandi, all new
employees are briefed on the Company’s policies and practices during the orientation programm</t>
        </r>
      </text>
    </comment>
    <comment ref="DP131" authorId="0" shapeId="0" xr:uid="{DAF73785-65F7-4993-9FAE-BC924A5A9C16}">
      <text>
        <r>
          <rPr>
            <b/>
            <sz val="9"/>
            <color indexed="81"/>
            <rFont val="Tahoma"/>
            <family val="2"/>
          </rPr>
          <t>Author:</t>
        </r>
        <r>
          <rPr>
            <sz val="9"/>
            <color indexed="81"/>
            <rFont val="Tahoma"/>
            <family val="2"/>
          </rPr>
          <t xml:space="preserve">
SR, p. 9 - 11, 63</t>
        </r>
      </text>
    </comment>
    <comment ref="DQ131" authorId="0" shapeId="0" xr:uid="{FC12F64C-6B18-4ABA-9631-539E9BD81557}">
      <text>
        <r>
          <rPr>
            <b/>
            <sz val="9"/>
            <color indexed="81"/>
            <rFont val="Tahoma"/>
            <family val="2"/>
          </rPr>
          <t>Author:</t>
        </r>
        <r>
          <rPr>
            <sz val="9"/>
            <color indexed="81"/>
            <rFont val="Tahoma"/>
            <family val="2"/>
          </rPr>
          <t xml:space="preserve">
AR p. 45, Employee Health and Wellbeing</t>
        </r>
      </text>
    </comment>
    <comment ref="DR131" authorId="0" shapeId="0" xr:uid="{FFF00121-4E21-44D4-90AE-6CB437EAD78E}">
      <text>
        <r>
          <rPr>
            <b/>
            <sz val="9"/>
            <color indexed="81"/>
            <rFont val="Tahoma"/>
            <family val="2"/>
          </rPr>
          <t>Author:</t>
        </r>
        <r>
          <rPr>
            <sz val="9"/>
            <color indexed="81"/>
            <rFont val="Tahoma"/>
            <family val="2"/>
          </rPr>
          <t xml:space="preserve">
SR, p.22-24</t>
        </r>
      </text>
    </comment>
    <comment ref="DS131" authorId="0" shapeId="0" xr:uid="{89A37C9C-A463-4706-90B7-07334BE2F518}">
      <text>
        <r>
          <rPr>
            <b/>
            <sz val="9"/>
            <color indexed="81"/>
            <rFont val="Tahoma"/>
            <family val="2"/>
          </rPr>
          <t>Author:</t>
        </r>
        <r>
          <rPr>
            <sz val="9"/>
            <color indexed="81"/>
            <rFont val="Tahoma"/>
            <family val="2"/>
          </rPr>
          <t xml:space="preserve">
AR p. 51, OCCUPATIONAL
HEALTH AND SAFETY</t>
        </r>
      </text>
    </comment>
    <comment ref="DT131" authorId="1" shapeId="0" xr:uid="{28D46401-9544-46E7-BC59-2AE7148AA8BC}">
      <text>
        <r>
          <rPr>
            <b/>
            <sz val="9"/>
            <color indexed="81"/>
            <rFont val="Tahoma"/>
            <family val="2"/>
          </rPr>
          <t>admin:</t>
        </r>
        <r>
          <rPr>
            <sz val="9"/>
            <color indexed="81"/>
            <rFont val="Tahoma"/>
            <family val="2"/>
          </rPr>
          <t xml:space="preserve">
SR pg 18-19</t>
        </r>
      </text>
    </comment>
    <comment ref="DV131" authorId="0" shapeId="0" xr:uid="{8DEC1F46-859F-493A-9B7B-479BADBDBE01}">
      <text>
        <r>
          <rPr>
            <b/>
            <sz val="9"/>
            <color indexed="81"/>
            <rFont val="Tahoma"/>
            <family val="2"/>
          </rPr>
          <t>Author:</t>
        </r>
        <r>
          <rPr>
            <sz val="9"/>
            <color indexed="81"/>
            <rFont val="Tahoma"/>
            <family val="2"/>
          </rPr>
          <t xml:space="preserve">
AR pg.19</t>
        </r>
      </text>
    </comment>
    <comment ref="DW131" authorId="0" shapeId="0" xr:uid="{116907AA-BDA3-41A4-B78F-4E4C0DF40816}">
      <text>
        <r>
          <rPr>
            <b/>
            <sz val="9"/>
            <color indexed="81"/>
            <rFont val="Tahoma"/>
            <family val="2"/>
          </rPr>
          <t>Author:</t>
        </r>
        <r>
          <rPr>
            <sz val="9"/>
            <color indexed="81"/>
            <rFont val="Tahoma"/>
            <family val="2"/>
          </rPr>
          <t xml:space="preserve">
AR, p39</t>
        </r>
      </text>
    </comment>
    <comment ref="DX131" authorId="0" shapeId="0" xr:uid="{373158CE-A9A8-4001-B443-76EAD871A906}">
      <text>
        <r>
          <rPr>
            <b/>
            <sz val="9"/>
            <color indexed="81"/>
            <rFont val="Tahoma"/>
            <family val="2"/>
          </rPr>
          <t>Author:</t>
        </r>
        <r>
          <rPr>
            <sz val="9"/>
            <color indexed="81"/>
            <rFont val="Tahoma"/>
            <family val="2"/>
          </rPr>
          <t xml:space="preserve">
AR pg.42</t>
        </r>
      </text>
    </comment>
    <comment ref="DY131" authorId="0" shapeId="0" xr:uid="{B5F5F53B-1280-42C7-804B-48572F3DC969}">
      <text>
        <r>
          <rPr>
            <b/>
            <sz val="9"/>
            <color indexed="81"/>
            <rFont val="Tahoma"/>
            <family val="2"/>
          </rPr>
          <t>Author:</t>
        </r>
        <r>
          <rPr>
            <sz val="9"/>
            <color indexed="81"/>
            <rFont val="Tahoma"/>
            <family val="2"/>
          </rPr>
          <t xml:space="preserve">
SR 17</t>
        </r>
      </text>
    </comment>
    <comment ref="DZ131" authorId="0" shapeId="0" xr:uid="{52ECFCC1-CBAA-4694-AB1F-3EEE47D06468}">
      <text>
        <r>
          <rPr>
            <b/>
            <sz val="9"/>
            <color indexed="81"/>
            <rFont val="Tahoma"/>
            <family val="2"/>
          </rPr>
          <t>Author:</t>
        </r>
        <r>
          <rPr>
            <sz val="9"/>
            <color indexed="81"/>
            <rFont val="Tahoma"/>
            <family val="2"/>
          </rPr>
          <t xml:space="preserve">
SR pg.78</t>
        </r>
      </text>
    </comment>
    <comment ref="EA131" authorId="0" shapeId="0" xr:uid="{55B7DE56-CB30-4090-9C56-D4C78BBB1138}">
      <text>
        <r>
          <rPr>
            <b/>
            <sz val="9"/>
            <color indexed="81"/>
            <rFont val="Tahoma"/>
            <family val="2"/>
          </rPr>
          <t>Author:</t>
        </r>
        <r>
          <rPr>
            <sz val="9"/>
            <color indexed="81"/>
            <rFont val="Tahoma"/>
            <family val="2"/>
          </rPr>
          <t xml:space="preserve">
SR 27</t>
        </r>
      </text>
    </comment>
    <comment ref="EB131" authorId="0" shapeId="0" xr:uid="{B37D1FEA-ADBD-4F0B-9E57-15AC6139233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p.9-10</t>
        </r>
      </text>
    </comment>
    <comment ref="EC131" authorId="0" shapeId="0" xr:uid="{9C30980A-28C1-48CA-BA57-491FD7E5A9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9</t>
        </r>
      </text>
    </comment>
    <comment ref="ED131" authorId="0" shapeId="0" xr:uid="{D6572DAD-6C87-47C4-BAC6-04BCB394A9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p.37-42</t>
        </r>
      </text>
    </comment>
    <comment ref="F132" authorId="0" shapeId="0" xr:uid="{21C580C2-339D-4640-BB00-884D0E6031D6}">
      <text>
        <r>
          <rPr>
            <b/>
            <sz val="9"/>
            <color indexed="81"/>
            <rFont val="Tahoma"/>
            <family val="2"/>
          </rPr>
          <t>Author:</t>
        </r>
        <r>
          <rPr>
            <sz val="9"/>
            <color indexed="81"/>
            <rFont val="Tahoma"/>
            <family val="2"/>
          </rPr>
          <t xml:space="preserve">
AR pg.15</t>
        </r>
      </text>
    </comment>
    <comment ref="I132" authorId="0" shapeId="0" xr:uid="{B01083C8-E830-4D7B-971D-E1CA3ABE2704}">
      <text>
        <r>
          <rPr>
            <b/>
            <sz val="9"/>
            <color indexed="81"/>
            <rFont val="Tahoma"/>
            <family val="2"/>
          </rPr>
          <t>Author:</t>
        </r>
        <r>
          <rPr>
            <sz val="9"/>
            <color indexed="81"/>
            <rFont val="Tahoma"/>
            <family val="2"/>
          </rPr>
          <t xml:space="preserve">
AR pg.48</t>
        </r>
      </text>
    </comment>
    <comment ref="J132" authorId="0" shapeId="0" xr:uid="{CBE75A37-B9BF-4087-980A-B29F3EBD8433}">
      <text>
        <r>
          <rPr>
            <b/>
            <sz val="9"/>
            <color indexed="81"/>
            <rFont val="Tahoma"/>
            <family val="2"/>
          </rPr>
          <t>Author:</t>
        </r>
        <r>
          <rPr>
            <sz val="9"/>
            <color indexed="81"/>
            <rFont val="Tahoma"/>
            <family val="2"/>
          </rPr>
          <t xml:space="preserve">
AR pg.149</t>
        </r>
      </text>
    </comment>
    <comment ref="L132" authorId="5" shapeId="0" xr:uid="{B358CB11-A1DA-4739-AD33-97B66ABDAABC}">
      <text>
        <r>
          <rPr>
            <b/>
            <sz val="9"/>
            <color indexed="81"/>
            <rFont val="Tahoma"/>
            <family val="2"/>
          </rPr>
          <t>Jun Kiat Lee:</t>
        </r>
        <r>
          <rPr>
            <sz val="9"/>
            <color indexed="81"/>
            <rFont val="Tahoma"/>
            <family val="2"/>
          </rPr>
          <t xml:space="preserve">
SR 16 - 17</t>
        </r>
      </text>
    </comment>
    <comment ref="M132" authorId="0" shapeId="0" xr:uid="{00AF5186-C048-4B6D-A3A4-006F3EEBA6BA}">
      <text>
        <r>
          <rPr>
            <b/>
            <sz val="9"/>
            <color indexed="81"/>
            <rFont val="Tahoma"/>
            <family val="2"/>
          </rPr>
          <t>Author:</t>
        </r>
        <r>
          <rPr>
            <sz val="9"/>
            <color indexed="81"/>
            <rFont val="Tahoma"/>
            <family val="2"/>
          </rPr>
          <t xml:space="preserve">
AR pg.69</t>
        </r>
      </text>
    </comment>
    <comment ref="Q132" authorId="0" shapeId="0" xr:uid="{D1D9385A-A7BF-44EA-BD04-71EF6CA349DD}">
      <text>
        <r>
          <rPr>
            <b/>
            <sz val="9"/>
            <color indexed="81"/>
            <rFont val="Tahoma"/>
            <family val="2"/>
          </rPr>
          <t>Author:</t>
        </r>
        <r>
          <rPr>
            <sz val="9"/>
            <color indexed="81"/>
            <rFont val="Tahoma"/>
            <family val="2"/>
          </rPr>
          <t xml:space="preserve">
AR, p50</t>
        </r>
      </text>
    </comment>
    <comment ref="R132" authorId="0" shapeId="0" xr:uid="{1D4543EE-22AB-4FBB-BA4C-A77CECF29F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P.30-32</t>
        </r>
      </text>
    </comment>
    <comment ref="S132" authorId="5" shapeId="0" xr:uid="{6BDC3858-4744-4E5D-AE50-B2DFD9ADB707}">
      <text>
        <r>
          <rPr>
            <b/>
            <sz val="9"/>
            <color indexed="81"/>
            <rFont val="Tahoma"/>
            <family val="2"/>
          </rPr>
          <t>Jun Kiat Lee:</t>
        </r>
        <r>
          <rPr>
            <sz val="9"/>
            <color indexed="81"/>
            <rFont val="Tahoma"/>
            <family val="2"/>
          </rPr>
          <t xml:space="preserve">
SR 12</t>
        </r>
      </text>
    </comment>
    <comment ref="T132" authorId="0" shapeId="0" xr:uid="{3A844D9D-168D-488E-8439-76476BC1EFFA}">
      <text>
        <r>
          <rPr>
            <b/>
            <sz val="9"/>
            <color indexed="81"/>
            <rFont val="Tahoma"/>
            <family val="2"/>
          </rPr>
          <t>Author:</t>
        </r>
        <r>
          <rPr>
            <sz val="9"/>
            <color indexed="81"/>
            <rFont val="Tahoma"/>
            <family val="2"/>
          </rPr>
          <t xml:space="preserve">
AR pg.31</t>
        </r>
      </text>
    </comment>
    <comment ref="U132" authorId="0" shapeId="0" xr:uid="{CBCDDA66-D95A-4568-9950-9EA26F602B2E}">
      <text>
        <r>
          <rPr>
            <b/>
            <sz val="9"/>
            <color indexed="81"/>
            <rFont val="Tahoma"/>
            <family val="2"/>
          </rPr>
          <t>Author:</t>
        </r>
        <r>
          <rPr>
            <sz val="9"/>
            <color indexed="81"/>
            <rFont val="Tahoma"/>
            <family val="2"/>
          </rPr>
          <t xml:space="preserve">
SR pg 34-35</t>
        </r>
      </text>
    </comment>
    <comment ref="V132" authorId="0" shapeId="0" xr:uid="{1F0897DB-7A81-426F-B1DC-E3B73370F10E}">
      <text>
        <r>
          <rPr>
            <b/>
            <sz val="9"/>
            <color indexed="81"/>
            <rFont val="Tahoma"/>
            <family val="2"/>
          </rPr>
          <t>Author:</t>
        </r>
        <r>
          <rPr>
            <sz val="9"/>
            <color indexed="81"/>
            <rFont val="Tahoma"/>
            <family val="2"/>
          </rPr>
          <t xml:space="preserve">
SR pg 20</t>
        </r>
      </text>
    </comment>
    <comment ref="W132" authorId="0" shapeId="0" xr:uid="{A668DFCE-4ECE-44B4-B816-27D8DF77C2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X132" authorId="0" shapeId="0" xr:uid="{E62FA8BB-015B-4827-9B8E-A15590E9E1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Y132" authorId="0" shapeId="0" xr:uid="{56BE2B1D-30CB-48AB-888B-D8A708F7F7FA}">
      <text>
        <r>
          <rPr>
            <b/>
            <sz val="9"/>
            <color indexed="81"/>
            <rFont val="Tahoma"/>
            <family val="2"/>
          </rPr>
          <t>Author:</t>
        </r>
        <r>
          <rPr>
            <sz val="9"/>
            <color indexed="81"/>
            <rFont val="Tahoma"/>
            <family val="2"/>
          </rPr>
          <t xml:space="preserve">
AR p, 30, There were no reportable incidents of injuries or occupational diseases in the reported period. </t>
        </r>
      </text>
    </comment>
    <comment ref="AA132" authorId="0" shapeId="0" xr:uid="{B2A142D4-6D8B-41CB-94FA-012E9460B8EE}">
      <text>
        <r>
          <rPr>
            <b/>
            <sz val="9"/>
            <color indexed="81"/>
            <rFont val="Tahoma"/>
            <family val="2"/>
          </rPr>
          <t>Author:</t>
        </r>
        <r>
          <rPr>
            <sz val="9"/>
            <color indexed="81"/>
            <rFont val="Tahoma"/>
            <family val="2"/>
          </rPr>
          <t xml:space="preserve">
SR pg 7/21/23</t>
        </r>
      </text>
    </comment>
    <comment ref="AB132" authorId="0" shapeId="0" xr:uid="{98D250B4-F4C9-4B30-A073-235BD5DB3A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P.41-43</t>
        </r>
      </text>
    </comment>
    <comment ref="AC132" authorId="0" shapeId="0" xr:uid="{37BE7BC5-F091-4E94-813C-7C849C25B6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p.16;</t>
        </r>
      </text>
    </comment>
    <comment ref="AE132" authorId="0" shapeId="0" xr:uid="{566ECE46-5480-4EC4-AC25-880F7391F850}">
      <text>
        <r>
          <rPr>
            <b/>
            <sz val="9"/>
            <color indexed="81"/>
            <rFont val="Tahoma"/>
            <family val="2"/>
          </rPr>
          <t>Author:
AR pg.68</t>
        </r>
      </text>
    </comment>
    <comment ref="AG132" authorId="0" shapeId="0" xr:uid="{EF783CDB-DF71-4CFD-BB70-B62E5739EE3F}">
      <text>
        <r>
          <rPr>
            <b/>
            <sz val="9"/>
            <color indexed="81"/>
            <rFont val="Tahoma"/>
            <family val="2"/>
          </rPr>
          <t>Author:</t>
        </r>
        <r>
          <rPr>
            <sz val="9"/>
            <color indexed="81"/>
            <rFont val="Tahoma"/>
            <family val="2"/>
          </rPr>
          <t xml:space="preserve">
SR pg.4</t>
        </r>
      </text>
    </comment>
    <comment ref="AI132" authorId="0" shapeId="0" xr:uid="{B777AE6E-3022-4DCB-885E-8D76E98FB0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43 "Reduce group Accident Frequency Rate (AFR) by 10% between 2018-2020 Achieved. 7% reduction in group AFR compared to 2019 and 13% reduction compared to 2018' Table on SR pg 45 as well</t>
        </r>
      </text>
    </comment>
    <comment ref="AJ132" authorId="0" shapeId="0" xr:uid="{64515358-481B-4228-AB48-C3B12769EA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AK132" authorId="0" shapeId="0" xr:uid="{6985B037-C33E-4FBB-A698-3C165AE5776A}">
      <text>
        <r>
          <rPr>
            <b/>
            <sz val="9"/>
            <color indexed="81"/>
            <rFont val="Tahoma"/>
            <family val="2"/>
          </rPr>
          <t>Author:</t>
        </r>
        <r>
          <rPr>
            <sz val="9"/>
            <color indexed="81"/>
            <rFont val="Tahoma"/>
            <family val="2"/>
          </rPr>
          <t xml:space="preserve">
SR, p54 - 58</t>
        </r>
      </text>
    </comment>
    <comment ref="AL132" authorId="0" shapeId="0" xr:uid="{EE2A34DF-4F9C-4E0F-A4B3-394038C190D5}">
      <text>
        <r>
          <rPr>
            <b/>
            <sz val="9"/>
            <color indexed="81"/>
            <rFont val="Tahoma"/>
            <family val="2"/>
          </rPr>
          <t>Author:</t>
        </r>
        <r>
          <rPr>
            <sz val="9"/>
            <color indexed="81"/>
            <rFont val="Tahoma"/>
            <family val="2"/>
          </rPr>
          <t xml:space="preserve">
ar 29</t>
        </r>
      </text>
    </comment>
    <comment ref="AM132" authorId="0" shapeId="0" xr:uid="{4A01B78D-858F-466C-91DA-A408C6BA41D0}">
      <text>
        <r>
          <rPr>
            <b/>
            <sz val="9"/>
            <color indexed="81"/>
            <rFont val="Tahoma"/>
            <family val="2"/>
          </rPr>
          <t>Author:</t>
        </r>
        <r>
          <rPr>
            <sz val="9"/>
            <color indexed="81"/>
            <rFont val="Tahoma"/>
            <family val="2"/>
          </rPr>
          <t xml:space="preserve">
SR pg.19</t>
        </r>
      </text>
    </comment>
    <comment ref="AN132" authorId="0" shapeId="0" xr:uid="{E96FD4A3-6EB8-47EA-9498-05B48F39D8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P.156</t>
        </r>
      </text>
    </comment>
    <comment ref="AP132" authorId="3" shapeId="0" xr:uid="{3D77373C-7418-4A61-BEF4-861527B1351F}">
      <text>
        <r>
          <rPr>
            <b/>
            <sz val="9"/>
            <color indexed="81"/>
            <rFont val="Tahoma"/>
            <family val="2"/>
          </rPr>
          <t>Jun Hui:</t>
        </r>
        <r>
          <rPr>
            <sz val="9"/>
            <color indexed="81"/>
            <rFont val="Tahoma"/>
            <family val="2"/>
          </rPr>
          <t xml:space="preserve">
AR,22</t>
        </r>
      </text>
    </comment>
    <comment ref="AR132" authorId="0" shapeId="0" xr:uid="{76A86380-8CF8-42AA-BBCA-12985EE394D1}">
      <text>
        <r>
          <rPr>
            <b/>
            <sz val="9"/>
            <color indexed="81"/>
            <rFont val="Tahoma"/>
            <family val="2"/>
          </rPr>
          <t>Author:</t>
        </r>
        <r>
          <rPr>
            <sz val="9"/>
            <color indexed="81"/>
            <rFont val="Tahoma"/>
            <family val="2"/>
          </rPr>
          <t xml:space="preserve">
AR,41</t>
        </r>
      </text>
    </comment>
    <comment ref="AS132" authorId="0" shapeId="0" xr:uid="{C80B106C-1C45-4DEC-AFF6-D3D5638F47C9}">
      <text>
        <r>
          <rPr>
            <b/>
            <sz val="9"/>
            <color indexed="81"/>
            <rFont val="Tahoma"/>
            <family val="2"/>
          </rPr>
          <t>Author:</t>
        </r>
        <r>
          <rPr>
            <sz val="9"/>
            <color indexed="81"/>
            <rFont val="Tahoma"/>
            <family val="2"/>
          </rPr>
          <t xml:space="preserve">
SR, pg 20</t>
        </r>
      </text>
    </comment>
    <comment ref="AT132" authorId="0" shapeId="0" xr:uid="{6B2B6E5B-650F-462F-A014-9D4BC4E65B76}">
      <text>
        <r>
          <rPr>
            <b/>
            <sz val="9"/>
            <color indexed="81"/>
            <rFont val="Tahoma"/>
            <family val="2"/>
          </rPr>
          <t>Author:</t>
        </r>
        <r>
          <rPr>
            <sz val="9"/>
            <color indexed="81"/>
            <rFont val="Tahoma"/>
            <family val="2"/>
          </rPr>
          <t xml:space="preserve">
AR, pg 81</t>
        </r>
      </text>
    </comment>
    <comment ref="AU132" authorId="0" shapeId="0" xr:uid="{B887A5F5-3FAB-457A-844A-7EB8FBFD8B44}">
      <text>
        <r>
          <rPr>
            <b/>
            <sz val="9"/>
            <color indexed="81"/>
            <rFont val="Tahoma"/>
            <family val="2"/>
          </rPr>
          <t>Author:</t>
        </r>
        <r>
          <rPr>
            <sz val="9"/>
            <color indexed="81"/>
            <rFont val="Tahoma"/>
            <family val="2"/>
          </rPr>
          <t xml:space="preserve">
SR,29</t>
        </r>
      </text>
    </comment>
    <comment ref="AV132" authorId="0" shapeId="0" xr:uid="{6E560263-2674-4411-905E-219B9139806D}">
      <text>
        <r>
          <rPr>
            <b/>
            <sz val="9"/>
            <color indexed="81"/>
            <rFont val="Tahoma"/>
            <family val="2"/>
          </rPr>
          <t>Author:</t>
        </r>
        <r>
          <rPr>
            <sz val="9"/>
            <color indexed="81"/>
            <rFont val="Tahoma"/>
            <family val="2"/>
          </rPr>
          <t xml:space="preserve">
SR,7</t>
        </r>
      </text>
    </comment>
    <comment ref="AW132" authorId="0" shapeId="0" xr:uid="{3DDC1EB0-53D7-4468-8823-5C3F5AA80575}">
      <text>
        <r>
          <rPr>
            <b/>
            <sz val="9"/>
            <color indexed="81"/>
            <rFont val="Tahoma"/>
            <family val="2"/>
          </rPr>
          <t>Author:</t>
        </r>
        <r>
          <rPr>
            <sz val="9"/>
            <color indexed="81"/>
            <rFont val="Tahoma"/>
            <family val="2"/>
          </rPr>
          <t xml:space="preserve">
AR,15-16</t>
        </r>
      </text>
    </comment>
    <comment ref="AX132" authorId="0" shapeId="0" xr:uid="{CDB68FE2-1C31-487B-B118-601985B34D0E}">
      <text>
        <r>
          <rPr>
            <b/>
            <sz val="9"/>
            <color indexed="81"/>
            <rFont val="Tahoma"/>
            <family val="2"/>
          </rPr>
          <t>Author:</t>
        </r>
        <r>
          <rPr>
            <sz val="9"/>
            <color indexed="81"/>
            <rFont val="Tahoma"/>
            <family val="2"/>
          </rPr>
          <t xml:space="preserve">
SR,10</t>
        </r>
      </text>
    </comment>
    <comment ref="AY132" authorId="0" shapeId="0" xr:uid="{5A8672E3-9929-4B5B-93AE-95F8998FC662}">
      <text>
        <r>
          <rPr>
            <b/>
            <sz val="9"/>
            <color indexed="81"/>
            <rFont val="Tahoma"/>
            <family val="2"/>
          </rPr>
          <t>Author:</t>
        </r>
        <r>
          <rPr>
            <sz val="9"/>
            <color indexed="81"/>
            <rFont val="Tahoma"/>
            <family val="2"/>
          </rPr>
          <t xml:space="preserve">
SR, p. 51</t>
        </r>
      </text>
    </comment>
    <comment ref="AZ132" authorId="0" shapeId="0" xr:uid="{755B5086-87DF-41E2-9766-041DFFE61ECC}">
      <text>
        <r>
          <rPr>
            <b/>
            <sz val="9"/>
            <color indexed="81"/>
            <rFont val="Tahoma"/>
            <family val="2"/>
          </rPr>
          <t>Author:</t>
        </r>
        <r>
          <rPr>
            <sz val="9"/>
            <color indexed="81"/>
            <rFont val="Tahoma"/>
            <family val="2"/>
          </rPr>
          <t xml:space="preserve">
AR, p. 21</t>
        </r>
      </text>
    </comment>
    <comment ref="BA132" authorId="0" shapeId="0" xr:uid="{A01AF7AE-7625-467C-8709-A11C0291FE42}">
      <text>
        <r>
          <rPr>
            <b/>
            <sz val="9"/>
            <color indexed="81"/>
            <rFont val="Tahoma"/>
            <family val="2"/>
          </rPr>
          <t>Author:</t>
        </r>
        <r>
          <rPr>
            <sz val="9"/>
            <color indexed="81"/>
            <rFont val="Tahoma"/>
            <family val="2"/>
          </rPr>
          <t xml:space="preserve">
AR, p78 - 84</t>
        </r>
      </text>
    </comment>
    <comment ref="BD132" authorId="0" shapeId="0" xr:uid="{56815C2C-8BBE-430A-AC44-7EDACE60E4E4}">
      <text>
        <r>
          <rPr>
            <b/>
            <sz val="9"/>
            <color indexed="81"/>
            <rFont val="Tahoma"/>
            <family val="2"/>
          </rPr>
          <t>Author:</t>
        </r>
        <r>
          <rPr>
            <sz val="9"/>
            <color indexed="81"/>
            <rFont val="Tahoma"/>
            <family val="2"/>
          </rPr>
          <t xml:space="preserve">
AR, p. 147</t>
        </r>
      </text>
    </comment>
    <comment ref="BH132" authorId="0" shapeId="0" xr:uid="{55A941C1-A1BF-46FC-B3F3-113E26145C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24, https://links.sgx.com/FileOpen/UG%20Healthcare_Annual%20Report%202020.ashx?App=Announcement&amp;FileID=634566</t>
        </r>
      </text>
    </comment>
    <comment ref="BI132" authorId="0" shapeId="0" xr:uid="{F01FFE98-4DFD-478A-A209-53C7E86A6C29}">
      <text>
        <r>
          <rPr>
            <b/>
            <sz val="9"/>
            <color indexed="81"/>
            <rFont val="Tahoma"/>
            <family val="2"/>
          </rPr>
          <t>Author:</t>
        </r>
        <r>
          <rPr>
            <sz val="9"/>
            <color indexed="81"/>
            <rFont val="Tahoma"/>
            <family val="2"/>
          </rPr>
          <t xml:space="preserve">
AR p. 28, Work-related injuries</t>
        </r>
      </text>
    </comment>
    <comment ref="BJ132" authorId="0" shapeId="0" xr:uid="{B9794459-E1A0-4438-809C-44CE12B584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12</t>
        </r>
      </text>
    </comment>
    <comment ref="BK132" authorId="0" shapeId="0" xr:uid="{B992B96E-5582-4C7A-A259-746CD0B62250}">
      <text>
        <r>
          <rPr>
            <b/>
            <sz val="9"/>
            <color indexed="81"/>
            <rFont val="Tahoma"/>
            <family val="2"/>
          </rPr>
          <t>Author:</t>
        </r>
        <r>
          <rPr>
            <sz val="9"/>
            <color indexed="81"/>
            <rFont val="Tahoma"/>
            <family val="2"/>
          </rPr>
          <t xml:space="preserve">
AR, p. 63</t>
        </r>
      </text>
    </comment>
    <comment ref="BL132" authorId="0" shapeId="0" xr:uid="{C586959E-AB15-4F73-99B9-24DDE31378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10/23</t>
        </r>
      </text>
    </comment>
    <comment ref="BN132" authorId="5" shapeId="0" xr:uid="{9DE7B2D2-8BDB-4FC2-9F1E-E12977C08DB0}">
      <text>
        <r>
          <rPr>
            <b/>
            <sz val="9"/>
            <color indexed="81"/>
            <rFont val="Tahoma"/>
            <family val="2"/>
          </rPr>
          <t>Jun Kiat Lee:</t>
        </r>
        <r>
          <rPr>
            <sz val="9"/>
            <color indexed="81"/>
            <rFont val="Tahoma"/>
            <family val="2"/>
          </rPr>
          <t xml:space="preserve">
SR 19</t>
        </r>
      </text>
    </comment>
    <comment ref="BO132" authorId="0" shapeId="0" xr:uid="{5652A648-2B53-46DB-8AC0-721D3D7217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Through our Total WSH Policy, we are
committed to:
• Preventing injury and ill health for our
team, workers and key stakeholders at
our project sites;
• Complying with applicable legal
requirements and with other
requirements relating to WSH hazards;
• Creating better wellbeing and
health for our team, workers and key
stakeholders at our workplaces;
• Providing sufficient and appropriate
resources to carry out the
implementation of our WSHMS to
ensure sustainable WSH standards for
our team, workers and stakeholders at
our project sites; and
• Continuous improvement in WSH
management and performance.
SR p64</t>
        </r>
      </text>
    </comment>
    <comment ref="BP132" authorId="0" shapeId="0" xr:uid="{8E1140D2-938D-4BEF-959B-65B03F454A74}">
      <text>
        <r>
          <rPr>
            <b/>
            <sz val="9"/>
            <color indexed="81"/>
            <rFont val="Tahoma"/>
            <family val="2"/>
          </rPr>
          <t>Author:</t>
        </r>
        <r>
          <rPr>
            <sz val="9"/>
            <color indexed="81"/>
            <rFont val="Tahoma"/>
            <family val="2"/>
          </rPr>
          <t xml:space="preserve">
AR, p64 - 66</t>
        </r>
      </text>
    </comment>
    <comment ref="BQ132" authorId="0" shapeId="0" xr:uid="{FB2581B0-245A-41D4-AAC5-B21E93798F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p23-27
SR p29</t>
        </r>
      </text>
    </comment>
    <comment ref="BV132" authorId="0" shapeId="0" xr:uid="{61D20EF6-1B1B-4DE5-814C-009A9849B81A}">
      <text>
        <r>
          <rPr>
            <b/>
            <sz val="9"/>
            <color indexed="81"/>
            <rFont val="Tahoma"/>
            <family val="2"/>
          </rPr>
          <t>Author:</t>
        </r>
        <r>
          <rPr>
            <sz val="9"/>
            <color indexed="81"/>
            <rFont val="Tahoma"/>
            <family val="2"/>
          </rPr>
          <t xml:space="preserve">
SR 31</t>
        </r>
      </text>
    </comment>
    <comment ref="BX132" authorId="0" shapeId="0" xr:uid="{45F66C03-351D-498D-B1CF-D9E3112611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p.29;</t>
        </r>
      </text>
    </comment>
    <comment ref="BY132" authorId="0" shapeId="0" xr:uid="{54098ADD-E428-4FF0-A378-51BFC5F3FE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P.13</t>
        </r>
      </text>
    </comment>
    <comment ref="BZ132" authorId="0" shapeId="0" xr:uid="{731296D9-F26C-40AF-B606-1698FEAE019B}">
      <text>
        <r>
          <rPr>
            <b/>
            <sz val="9"/>
            <color indexed="81"/>
            <rFont val="Tahoma"/>
            <family val="2"/>
          </rPr>
          <t>Author:</t>
        </r>
        <r>
          <rPr>
            <sz val="9"/>
            <color indexed="81"/>
            <rFont val="Tahoma"/>
            <family val="2"/>
          </rPr>
          <t xml:space="preserve">
AR pg 23</t>
        </r>
      </text>
    </comment>
    <comment ref="CA132" authorId="0" shapeId="0" xr:uid="{244FB11B-D902-44B7-8897-4A295BB16119}">
      <text>
        <r>
          <rPr>
            <b/>
            <sz val="9"/>
            <color indexed="81"/>
            <rFont val="Tahoma"/>
            <family val="2"/>
          </rPr>
          <t>Author:</t>
        </r>
        <r>
          <rPr>
            <sz val="9"/>
            <color indexed="81"/>
            <rFont val="Tahoma"/>
            <family val="2"/>
          </rPr>
          <t xml:space="preserve">
AR pg 58-59</t>
        </r>
      </text>
    </comment>
    <comment ref="CB132" authorId="0" shapeId="0" xr:uid="{52FDF4EF-A61A-4A9E-A269-91A09C418D7D}">
      <text>
        <r>
          <rPr>
            <b/>
            <sz val="9"/>
            <color indexed="81"/>
            <rFont val="Tahoma"/>
            <family val="2"/>
          </rPr>
          <t>Author:</t>
        </r>
        <r>
          <rPr>
            <sz val="9"/>
            <color indexed="81"/>
            <rFont val="Tahoma"/>
            <family val="2"/>
          </rPr>
          <t xml:space="preserve">
AR pg.161</t>
        </r>
      </text>
    </comment>
    <comment ref="CC132" authorId="0" shapeId="0" xr:uid="{14E64C65-BF79-4CFA-8578-4F3884D198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P.26-29</t>
        </r>
      </text>
    </comment>
    <comment ref="CD132" authorId="0" shapeId="0" xr:uid="{09F2D0E9-6107-487A-9F28-35A953A9E3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P.50-53</t>
        </r>
      </text>
    </comment>
    <comment ref="CE132" authorId="0" shapeId="0" xr:uid="{9EFFFE9E-2086-4140-979C-A3E6508AFC7D}">
      <text>
        <r>
          <rPr>
            <b/>
            <sz val="9"/>
            <color indexed="81"/>
            <rFont val="Tahoma"/>
            <family val="2"/>
          </rPr>
          <t>Author:</t>
        </r>
        <r>
          <rPr>
            <sz val="9"/>
            <color indexed="81"/>
            <rFont val="Tahoma"/>
            <family val="2"/>
          </rPr>
          <t xml:space="preserve">
AR pg 66/70-72</t>
        </r>
      </text>
    </comment>
    <comment ref="CF132" authorId="0" shapeId="0" xr:uid="{A1C4735F-34B0-4A88-A5E4-ECCE552A3A4A}">
      <text>
        <r>
          <rPr>
            <b/>
            <sz val="9"/>
            <color indexed="81"/>
            <rFont val="Tahoma"/>
            <family val="2"/>
          </rPr>
          <t>Author:</t>
        </r>
        <r>
          <rPr>
            <sz val="9"/>
            <color indexed="81"/>
            <rFont val="Tahoma"/>
            <family val="2"/>
          </rPr>
          <t xml:space="preserve">
AR 162</t>
        </r>
      </text>
    </comment>
    <comment ref="CH132" authorId="0" shapeId="0" xr:uid="{36B08225-F077-4871-9A1A-E4A0BA152AB4}">
      <text>
        <r>
          <rPr>
            <b/>
            <sz val="9"/>
            <color indexed="81"/>
            <rFont val="Tahoma"/>
            <family val="2"/>
          </rPr>
          <t>Author:</t>
        </r>
        <r>
          <rPr>
            <sz val="9"/>
            <color indexed="81"/>
            <rFont val="Tahoma"/>
            <family val="2"/>
          </rPr>
          <t xml:space="preserve">
SR 20</t>
        </r>
      </text>
    </comment>
    <comment ref="CI132" authorId="0" shapeId="0" xr:uid="{FF8D5A0F-47D9-49F4-9A8B-BF1DCD6E0384}">
      <text>
        <r>
          <rPr>
            <b/>
            <sz val="9"/>
            <color indexed="81"/>
            <rFont val="Tahoma"/>
            <family val="2"/>
          </rPr>
          <t>Author:</t>
        </r>
        <r>
          <rPr>
            <sz val="9"/>
            <color indexed="81"/>
            <rFont val="Tahoma"/>
            <family val="2"/>
          </rPr>
          <t xml:space="preserve">
AR pg 43-44</t>
        </r>
      </text>
    </comment>
    <comment ref="CJ132" authorId="0" shapeId="0" xr:uid="{6996D456-341C-494C-9C30-7564D8552C65}">
      <text>
        <r>
          <rPr>
            <b/>
            <sz val="9"/>
            <color indexed="81"/>
            <rFont val="Tahoma"/>
            <family val="2"/>
          </rPr>
          <t>Author:</t>
        </r>
        <r>
          <rPr>
            <sz val="9"/>
            <color indexed="81"/>
            <rFont val="Tahoma"/>
            <family val="2"/>
          </rPr>
          <t xml:space="preserve">
ar 148</t>
        </r>
      </text>
    </comment>
    <comment ref="CK132" authorId="0" shapeId="0" xr:uid="{F249B65B-C6AE-4B81-A655-07C380F6291F}">
      <text>
        <r>
          <rPr>
            <b/>
            <sz val="9"/>
            <color indexed="81"/>
            <rFont val="Tahoma"/>
            <family val="2"/>
          </rPr>
          <t>Author:</t>
        </r>
        <r>
          <rPr>
            <sz val="9"/>
            <color indexed="81"/>
            <rFont val="Tahoma"/>
            <family val="2"/>
          </rPr>
          <t xml:space="preserve">
AR,46</t>
        </r>
      </text>
    </comment>
    <comment ref="CM132" authorId="0" shapeId="0" xr:uid="{EE3DD14F-D171-45DF-9B7D-AFBF77C96D55}">
      <text>
        <r>
          <rPr>
            <b/>
            <sz val="9"/>
            <color indexed="81"/>
            <rFont val="Tahoma"/>
            <family val="2"/>
          </rPr>
          <t>Author:</t>
        </r>
        <r>
          <rPr>
            <sz val="9"/>
            <color indexed="81"/>
            <rFont val="Tahoma"/>
            <family val="2"/>
          </rPr>
          <t xml:space="preserve">
ar 37</t>
        </r>
      </text>
    </comment>
    <comment ref="CN132" authorId="0" shapeId="0" xr:uid="{366BF73C-356C-46C3-9E8B-2F15D9731A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O132" authorId="0" shapeId="0" xr:uid="{75E7FDF4-D961-42FF-B269-1C58FD2D156A}">
      <text>
        <r>
          <rPr>
            <b/>
            <sz val="9"/>
            <color indexed="81"/>
            <rFont val="Tahoma"/>
            <family val="2"/>
          </rPr>
          <t>Author:</t>
        </r>
        <r>
          <rPr>
            <sz val="9"/>
            <color indexed="81"/>
            <rFont val="Tahoma"/>
            <family val="2"/>
          </rPr>
          <t xml:space="preserve">
SR, p36</t>
        </r>
      </text>
    </comment>
    <comment ref="CP132" authorId="0" shapeId="0" xr:uid="{01F5788B-9DFF-434A-A827-BEE638FFA8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P.17-18</t>
        </r>
      </text>
    </comment>
    <comment ref="CQ132" authorId="0" shapeId="0" xr:uid="{A9E81C1B-A080-4D2F-9196-5E9A802D3B7C}">
      <text>
        <r>
          <rPr>
            <b/>
            <sz val="9"/>
            <color indexed="81"/>
            <rFont val="Tahoma"/>
            <family val="2"/>
          </rPr>
          <t>Author:</t>
        </r>
        <r>
          <rPr>
            <sz val="9"/>
            <color indexed="81"/>
            <rFont val="Tahoma"/>
            <family val="2"/>
          </rPr>
          <t xml:space="preserve">
AR 39</t>
        </r>
      </text>
    </comment>
    <comment ref="CR132" authorId="0" shapeId="0" xr:uid="{9BA78F1D-1650-4E44-803E-FED2D0AB3AE6}">
      <text>
        <r>
          <rPr>
            <b/>
            <sz val="9"/>
            <color indexed="81"/>
            <rFont val="Tahoma"/>
            <family val="2"/>
          </rPr>
          <t>Author:</t>
        </r>
        <r>
          <rPr>
            <sz val="9"/>
            <color indexed="81"/>
            <rFont val="Tahoma"/>
            <family val="2"/>
          </rPr>
          <t xml:space="preserve">
SR (pdf), p. 18</t>
        </r>
      </text>
    </comment>
    <comment ref="CS132" authorId="0" shapeId="0" xr:uid="{7BD8FE3F-7EFE-486F-A22E-F992441D78AD}">
      <text>
        <r>
          <rPr>
            <b/>
            <sz val="9"/>
            <color indexed="81"/>
            <rFont val="Tahoma"/>
            <family val="2"/>
          </rPr>
          <t>Author:</t>
        </r>
        <r>
          <rPr>
            <sz val="9"/>
            <color indexed="81"/>
            <rFont val="Tahoma"/>
            <family val="2"/>
          </rPr>
          <t xml:space="preserve">
AR, p. 21</t>
        </r>
      </text>
    </comment>
    <comment ref="CU132" authorId="0" shapeId="0" xr:uid="{0A1A8510-457F-4EB5-9EEA-B2F9D0CABB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84 " man days lost: 0 no, of industrial accidents : 0 "</t>
        </r>
      </text>
    </comment>
    <comment ref="CV132" authorId="0" shapeId="0" xr:uid="{1C16F742-E35C-4ED2-B34F-2FB37B014C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 "Total Fatality Rate 0"</t>
        </r>
      </text>
    </comment>
    <comment ref="CW132" authorId="0" shapeId="0" xr:uid="{A66B5A26-6133-44D7-A3F4-9844475F4792}">
      <text>
        <r>
          <rPr>
            <b/>
            <sz val="9"/>
            <color indexed="81"/>
            <rFont val="Tahoma"/>
            <family val="2"/>
          </rPr>
          <t>Author:</t>
        </r>
        <r>
          <rPr>
            <sz val="9"/>
            <color indexed="81"/>
            <rFont val="Tahoma"/>
            <family val="2"/>
          </rPr>
          <t xml:space="preserve">
SR pg.14</t>
        </r>
      </text>
    </comment>
    <comment ref="CX132" authorId="0" shapeId="0" xr:uid="{1A659ABF-2041-494C-8311-E1A67CBACF9B}">
      <text>
        <r>
          <rPr>
            <b/>
            <sz val="9"/>
            <color indexed="81"/>
            <rFont val="Tahoma"/>
            <family val="2"/>
          </rPr>
          <t>Author:</t>
        </r>
        <r>
          <rPr>
            <sz val="9"/>
            <color indexed="81"/>
            <rFont val="Tahoma"/>
            <family val="2"/>
          </rPr>
          <t xml:space="preserve">
AR, pg 27</t>
        </r>
      </text>
    </comment>
    <comment ref="CY132" authorId="0" shapeId="0" xr:uid="{80E0ABF7-4CAE-4764-B3B4-D51A24DE1B12}">
      <text>
        <r>
          <rPr>
            <b/>
            <sz val="9"/>
            <color indexed="81"/>
            <rFont val="Tahoma"/>
            <family val="2"/>
          </rPr>
          <t>Author:</t>
        </r>
        <r>
          <rPr>
            <sz val="9"/>
            <color indexed="81"/>
            <rFont val="Tahoma"/>
            <family val="2"/>
          </rPr>
          <t xml:space="preserve">
AR pg 82
Insufficient information</t>
        </r>
      </text>
    </comment>
    <comment ref="CZ132" authorId="0" shapeId="0" xr:uid="{28CA0A15-E79E-40C9-BA08-09E3B4495F1A}">
      <text>
        <r>
          <rPr>
            <b/>
            <sz val="9"/>
            <color indexed="81"/>
            <rFont val="Tahoma"/>
            <family val="2"/>
          </rPr>
          <t>Author:</t>
        </r>
        <r>
          <rPr>
            <sz val="9"/>
            <color indexed="81"/>
            <rFont val="Tahoma"/>
            <family val="2"/>
          </rPr>
          <t xml:space="preserve">
AR,51</t>
        </r>
      </text>
    </comment>
    <comment ref="DA132" authorId="0" shapeId="0" xr:uid="{CD065BCD-9A6F-4D06-B85B-A26F8224B23F}">
      <text>
        <r>
          <rPr>
            <b/>
            <sz val="9"/>
            <color indexed="81"/>
            <rFont val="Tahoma"/>
            <family val="2"/>
          </rPr>
          <t>Author:</t>
        </r>
        <r>
          <rPr>
            <sz val="9"/>
            <color indexed="81"/>
            <rFont val="Tahoma"/>
            <family val="2"/>
          </rPr>
          <t xml:space="preserve">
AR,39</t>
        </r>
      </text>
    </comment>
    <comment ref="DB132" authorId="0" shapeId="0" xr:uid="{79FCC177-52FD-445E-A3BA-BEF2B811D6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82-83</t>
        </r>
      </text>
    </comment>
    <comment ref="DC132" authorId="0" shapeId="0" xr:uid="{6C2AA65E-4FBF-4F32-91F0-EE2C1B4F7804}">
      <text>
        <r>
          <rPr>
            <b/>
            <sz val="9"/>
            <color indexed="81"/>
            <rFont val="Tahoma"/>
            <family val="2"/>
          </rPr>
          <t>Author:</t>
        </r>
        <r>
          <rPr>
            <sz val="9"/>
            <color indexed="81"/>
            <rFont val="Tahoma"/>
            <family val="2"/>
          </rPr>
          <t xml:space="preserve">
AR, p. 76</t>
        </r>
      </text>
    </comment>
    <comment ref="DD132" authorId="0" shapeId="0" xr:uid="{1405E7A1-987D-4566-8995-D913F10CA4CE}">
      <text>
        <r>
          <rPr>
            <b/>
            <sz val="9"/>
            <color indexed="81"/>
            <rFont val="Tahoma"/>
            <family val="2"/>
          </rPr>
          <t>Author:</t>
        </r>
        <r>
          <rPr>
            <sz val="9"/>
            <color indexed="81"/>
            <rFont val="Tahoma"/>
            <family val="2"/>
          </rPr>
          <t xml:space="preserve">
AR, p. 37</t>
        </r>
      </text>
    </comment>
    <comment ref="DE132" authorId="0" shapeId="0" xr:uid="{A0F085B2-0E66-4837-8396-63BCC9476B3A}">
      <text>
        <r>
          <rPr>
            <b/>
            <sz val="9"/>
            <color indexed="81"/>
            <rFont val="Tahoma"/>
            <family val="2"/>
          </rPr>
          <t>Author:</t>
        </r>
        <r>
          <rPr>
            <sz val="9"/>
            <color indexed="81"/>
            <rFont val="Tahoma"/>
            <family val="2"/>
          </rPr>
          <t xml:space="preserve">
SR,11</t>
        </r>
      </text>
    </comment>
    <comment ref="DF132" authorId="0" shapeId="0" xr:uid="{45C6C86E-B597-49D0-9E79-DB9C034BBF4D}">
      <text>
        <r>
          <rPr>
            <b/>
            <sz val="9"/>
            <color indexed="81"/>
            <rFont val="Tahoma"/>
            <family val="2"/>
          </rPr>
          <t>Author:</t>
        </r>
        <r>
          <rPr>
            <sz val="9"/>
            <color indexed="81"/>
            <rFont val="Tahoma"/>
            <family val="2"/>
          </rPr>
          <t xml:space="preserve">
SR pg 30</t>
        </r>
      </text>
    </comment>
    <comment ref="DG132" authorId="0" shapeId="0" xr:uid="{AC137478-AAE6-4BC0-8475-447AAD7C36C9}">
      <text>
        <r>
          <rPr>
            <b/>
            <sz val="9"/>
            <color indexed="81"/>
            <rFont val="Tahoma"/>
            <family val="2"/>
          </rPr>
          <t>Author:</t>
        </r>
        <r>
          <rPr>
            <sz val="9"/>
            <color indexed="81"/>
            <rFont val="Tahoma"/>
            <family val="2"/>
          </rPr>
          <t xml:space="preserve">
SR, p. 28</t>
        </r>
      </text>
    </comment>
    <comment ref="DH132" authorId="0" shapeId="0" xr:uid="{7F5863BC-0FA3-424C-A179-C8A8FD5BBA87}">
      <text>
        <r>
          <rPr>
            <b/>
            <sz val="9"/>
            <color indexed="81"/>
            <rFont val="Tahoma"/>
            <family val="2"/>
          </rPr>
          <t>Author:</t>
        </r>
        <r>
          <rPr>
            <sz val="9"/>
            <color indexed="81"/>
            <rFont val="Tahoma"/>
            <family val="2"/>
          </rPr>
          <t xml:space="preserve">
AR pg 41-42</t>
        </r>
      </text>
    </comment>
    <comment ref="DI132" authorId="0" shapeId="0" xr:uid="{4C0C82DF-4EA3-490F-8C42-9A25978305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DJ132" authorId="0" shapeId="0" xr:uid="{21893DEB-90B0-4560-BEBF-2E67726E7B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22  - 25</t>
        </r>
      </text>
    </comment>
    <comment ref="DK132" authorId="0" shapeId="0" xr:uid="{47CBCD18-62D1-48FD-A887-C1A130097909}">
      <text>
        <r>
          <rPr>
            <b/>
            <sz val="9"/>
            <color indexed="81"/>
            <rFont val="Tahoma"/>
            <family val="2"/>
          </rPr>
          <t>Author:</t>
        </r>
        <r>
          <rPr>
            <sz val="9"/>
            <color indexed="81"/>
            <rFont val="Tahoma"/>
            <family val="2"/>
          </rPr>
          <t xml:space="preserve">
AR pg 97</t>
        </r>
      </text>
    </comment>
    <comment ref="DL132" authorId="0" shapeId="0" xr:uid="{FCF36878-90E4-4F65-A0BC-D3C9D60C1C0D}">
      <text>
        <r>
          <rPr>
            <b/>
            <sz val="9"/>
            <color indexed="81"/>
            <rFont val="Tahoma"/>
            <family val="2"/>
          </rPr>
          <t>Author:</t>
        </r>
        <r>
          <rPr>
            <sz val="9"/>
            <color indexed="81"/>
            <rFont val="Tahoma"/>
            <family val="2"/>
          </rPr>
          <t xml:space="preserve">
SR pg 27</t>
        </r>
      </text>
    </comment>
    <comment ref="DM132" authorId="0" shapeId="0" xr:uid="{E7396DAA-1F2D-41DB-8CAC-64663F13F8ED}">
      <text>
        <r>
          <rPr>
            <b/>
            <sz val="9"/>
            <color indexed="81"/>
            <rFont val="Tahoma"/>
            <family val="2"/>
          </rPr>
          <t>Author:</t>
        </r>
        <r>
          <rPr>
            <sz val="9"/>
            <color indexed="81"/>
            <rFont val="Tahoma"/>
            <family val="2"/>
          </rPr>
          <t xml:space="preserve">
AR, p. 20</t>
        </r>
      </text>
    </comment>
    <comment ref="DN132" authorId="0" shapeId="0" xr:uid="{EDD2D360-263F-44E8-A238-A68BED38B7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
Too little info</t>
        </r>
      </text>
    </comment>
    <comment ref="DO132" authorId="0" shapeId="0" xr:uid="{78007E0B-BF93-4E4D-9C2F-E2B34F5D9424}">
      <text>
        <r>
          <rPr>
            <b/>
            <sz val="9"/>
            <color indexed="81"/>
            <rFont val="Tahoma"/>
            <family val="2"/>
          </rPr>
          <t>Author:</t>
        </r>
        <r>
          <rPr>
            <sz val="9"/>
            <color indexed="81"/>
            <rFont val="Tahoma"/>
            <family val="2"/>
          </rPr>
          <t xml:space="preserve">
AR pg.50</t>
        </r>
      </text>
    </comment>
    <comment ref="DR132" authorId="0" shapeId="0" xr:uid="{B351ECB7-3B63-4772-8751-FEC8E3272453}">
      <text>
        <r>
          <rPr>
            <b/>
            <sz val="9"/>
            <color indexed="81"/>
            <rFont val="Tahoma"/>
            <family val="2"/>
          </rPr>
          <t>Author:</t>
        </r>
        <r>
          <rPr>
            <sz val="9"/>
            <color indexed="81"/>
            <rFont val="Tahoma"/>
            <family val="2"/>
          </rPr>
          <t xml:space="preserve">
SR, p.22</t>
        </r>
      </text>
    </comment>
    <comment ref="DS132" authorId="0" shapeId="0" xr:uid="{BE1F679E-FEEE-43BF-BCFC-1D670C4A3100}">
      <text>
        <r>
          <rPr>
            <b/>
            <sz val="9"/>
            <color indexed="81"/>
            <rFont val="Tahoma"/>
            <family val="2"/>
          </rPr>
          <t>Author:</t>
        </r>
        <r>
          <rPr>
            <sz val="9"/>
            <color indexed="81"/>
            <rFont val="Tahoma"/>
            <family val="2"/>
          </rPr>
          <t xml:space="preserve">
AR p. 35, Zero fatalities in 2020</t>
        </r>
      </text>
    </comment>
    <comment ref="DT132" authorId="1" shapeId="0" xr:uid="{5D8E6862-1D9E-42FA-A99A-C3D4E213040D}">
      <text>
        <r>
          <rPr>
            <b/>
            <sz val="9"/>
            <color indexed="81"/>
            <rFont val="Tahoma"/>
            <family val="2"/>
          </rPr>
          <t>admin:</t>
        </r>
        <r>
          <rPr>
            <sz val="9"/>
            <color indexed="81"/>
            <rFont val="Tahoma"/>
            <family val="2"/>
          </rPr>
          <t xml:space="preserve">
SR pg 19</t>
        </r>
      </text>
    </comment>
    <comment ref="DV132" authorId="0" shapeId="0" xr:uid="{0D12DA10-40D4-4504-8368-6DE77E912541}">
      <text>
        <r>
          <rPr>
            <b/>
            <sz val="9"/>
            <color indexed="81"/>
            <rFont val="Tahoma"/>
            <family val="2"/>
          </rPr>
          <t>Author:</t>
        </r>
        <r>
          <rPr>
            <sz val="9"/>
            <color indexed="81"/>
            <rFont val="Tahoma"/>
            <family val="2"/>
          </rPr>
          <t xml:space="preserve">
AR pg.24</t>
        </r>
      </text>
    </comment>
    <comment ref="DW132" authorId="0" shapeId="0" xr:uid="{DA0F2B08-FC8E-4897-85BD-F06633643CC5}">
      <text>
        <r>
          <rPr>
            <b/>
            <sz val="9"/>
            <color indexed="81"/>
            <rFont val="Tahoma"/>
            <family val="2"/>
          </rPr>
          <t>Author:</t>
        </r>
        <r>
          <rPr>
            <sz val="9"/>
            <color indexed="81"/>
            <rFont val="Tahoma"/>
            <family val="2"/>
          </rPr>
          <t xml:space="preserve">
AR, p39</t>
        </r>
      </text>
    </comment>
    <comment ref="DX132" authorId="0" shapeId="0" xr:uid="{6495A074-9227-4179-9B4D-C05ECB0275EC}">
      <text>
        <r>
          <rPr>
            <b/>
            <sz val="9"/>
            <color indexed="81"/>
            <rFont val="Tahoma"/>
            <family val="2"/>
          </rPr>
          <t>Author:</t>
        </r>
        <r>
          <rPr>
            <sz val="9"/>
            <color indexed="81"/>
            <rFont val="Tahoma"/>
            <family val="2"/>
          </rPr>
          <t xml:space="preserve">
AR pg.42</t>
        </r>
      </text>
    </comment>
    <comment ref="DZ132" authorId="0" shapeId="0" xr:uid="{07041C82-DA42-46D3-8906-75EB5ECD3A14}">
      <text>
        <r>
          <rPr>
            <b/>
            <sz val="9"/>
            <color indexed="81"/>
            <rFont val="Tahoma"/>
            <family val="2"/>
          </rPr>
          <t>Author:</t>
        </r>
        <r>
          <rPr>
            <sz val="9"/>
            <color indexed="81"/>
            <rFont val="Tahoma"/>
            <family val="2"/>
          </rPr>
          <t xml:space="preserve">
SR pg.78</t>
        </r>
      </text>
    </comment>
    <comment ref="EA132" authorId="0" shapeId="0" xr:uid="{6678DF1C-756F-4FE2-AE38-FEDCA37B7112}">
      <text>
        <r>
          <rPr>
            <b/>
            <sz val="9"/>
            <color indexed="81"/>
            <rFont val="Tahoma"/>
            <family val="2"/>
          </rPr>
          <t>Author:</t>
        </r>
        <r>
          <rPr>
            <sz val="9"/>
            <color indexed="81"/>
            <rFont val="Tahoma"/>
            <family val="2"/>
          </rPr>
          <t xml:space="preserve">
SR 27</t>
        </r>
      </text>
    </comment>
    <comment ref="EB132" authorId="3" shapeId="0" xr:uid="{0B22571A-B00C-46C2-9F4A-6B4BB0C3C238}">
      <text>
        <r>
          <rPr>
            <b/>
            <sz val="9"/>
            <color indexed="81"/>
            <rFont val="Tahoma"/>
            <family val="2"/>
          </rPr>
          <t>Jun Hui:</t>
        </r>
        <r>
          <rPr>
            <sz val="9"/>
            <color indexed="81"/>
            <rFont val="Tahoma"/>
            <family val="2"/>
          </rPr>
          <t xml:space="preserve">
SR,9</t>
        </r>
      </text>
    </comment>
    <comment ref="EC132" authorId="0" shapeId="0" xr:uid="{688B11B3-63A3-4C8A-AD5C-117E121A29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9</t>
        </r>
      </text>
    </comment>
    <comment ref="ED132" authorId="0" shapeId="0" xr:uid="{BE417AFC-6592-4EF7-AA06-A926065DE7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p.37-42</t>
        </r>
      </text>
    </comment>
    <comment ref="F133" authorId="0" shapeId="0" xr:uid="{50830BFA-A4E7-472F-AFE4-386CA23D6139}">
      <text>
        <r>
          <rPr>
            <b/>
            <sz val="9"/>
            <color indexed="81"/>
            <rFont val="Tahoma"/>
            <family val="2"/>
          </rPr>
          <t>Author:</t>
        </r>
        <r>
          <rPr>
            <sz val="9"/>
            <color indexed="81"/>
            <rFont val="Tahoma"/>
            <family val="2"/>
          </rPr>
          <t xml:space="preserve">
AR pg.15</t>
        </r>
      </text>
    </comment>
    <comment ref="H133" authorId="0" shapeId="0" xr:uid="{A21D4F12-58F0-4006-8CE7-A153AA371245}">
      <text>
        <r>
          <rPr>
            <b/>
            <sz val="9"/>
            <color indexed="81"/>
            <rFont val="Tahoma"/>
            <family val="2"/>
          </rPr>
          <t>Author:</t>
        </r>
        <r>
          <rPr>
            <sz val="9"/>
            <color indexed="81"/>
            <rFont val="Tahoma"/>
            <family val="2"/>
          </rPr>
          <t xml:space="preserve">
AR, p27</t>
        </r>
      </text>
    </comment>
    <comment ref="I133" authorId="0" shapeId="0" xr:uid="{6E157EBC-BF05-4A09-9EE4-7A171199CA28}">
      <text>
        <r>
          <rPr>
            <b/>
            <sz val="9"/>
            <color indexed="81"/>
            <rFont val="Tahoma"/>
            <family val="2"/>
          </rPr>
          <t>Author:</t>
        </r>
        <r>
          <rPr>
            <sz val="9"/>
            <color indexed="81"/>
            <rFont val="Tahoma"/>
            <family val="2"/>
          </rPr>
          <t xml:space="preserve">
AR pg.47</t>
        </r>
      </text>
    </comment>
    <comment ref="J133" authorId="0" shapeId="0" xr:uid="{10950E6D-6741-48F4-83EA-3538DD4602C6}">
      <text>
        <r>
          <rPr>
            <b/>
            <sz val="9"/>
            <color indexed="81"/>
            <rFont val="Tahoma"/>
            <family val="2"/>
          </rPr>
          <t>Author:</t>
        </r>
        <r>
          <rPr>
            <sz val="9"/>
            <color indexed="81"/>
            <rFont val="Tahoma"/>
            <family val="2"/>
          </rPr>
          <t xml:space="preserve">
AR pg.148</t>
        </r>
      </text>
    </comment>
    <comment ref="L133" authorId="5" shapeId="0" xr:uid="{18266FF2-7EFA-4CD7-BF7C-B1B362FB138E}">
      <text>
        <r>
          <rPr>
            <b/>
            <sz val="9"/>
            <color indexed="81"/>
            <rFont val="Tahoma"/>
            <family val="2"/>
          </rPr>
          <t>Jun Kiat Lee:</t>
        </r>
        <r>
          <rPr>
            <sz val="9"/>
            <color indexed="81"/>
            <rFont val="Tahoma"/>
            <family val="2"/>
          </rPr>
          <t xml:space="preserve">
SR 16 - 17</t>
        </r>
      </text>
    </comment>
    <comment ref="M133" authorId="0" shapeId="0" xr:uid="{81B1E49E-D0AC-459B-A6C6-59AFE86A978E}">
      <text>
        <r>
          <rPr>
            <b/>
            <sz val="9"/>
            <color indexed="81"/>
            <rFont val="Tahoma"/>
            <family val="2"/>
          </rPr>
          <t>Author:</t>
        </r>
        <r>
          <rPr>
            <sz val="9"/>
            <color indexed="81"/>
            <rFont val="Tahoma"/>
            <family val="2"/>
          </rPr>
          <t xml:space="preserve">
SR pg.22</t>
        </r>
      </text>
    </comment>
    <comment ref="N133" authorId="0" shapeId="0" xr:uid="{41ACE65F-59A0-4C33-8C70-F15FC99F1553}">
      <text>
        <r>
          <rPr>
            <b/>
            <sz val="9"/>
            <color indexed="81"/>
            <rFont val="Tahoma"/>
            <family val="2"/>
          </rPr>
          <t>Author:</t>
        </r>
        <r>
          <rPr>
            <sz val="9"/>
            <color indexed="81"/>
            <rFont val="Tahoma"/>
            <family val="2"/>
          </rPr>
          <t xml:space="preserve">
AR, p21</t>
        </r>
      </text>
    </comment>
    <comment ref="O133" authorId="0" shapeId="0" xr:uid="{6F6B2C4C-E19F-4A09-8216-56C901E65235}">
      <text>
        <r>
          <rPr>
            <b/>
            <sz val="9"/>
            <color indexed="81"/>
            <rFont val="Tahoma"/>
            <family val="2"/>
          </rPr>
          <t>Author:</t>
        </r>
        <r>
          <rPr>
            <sz val="9"/>
            <color indexed="81"/>
            <rFont val="Tahoma"/>
            <family val="2"/>
          </rPr>
          <t xml:space="preserve">
SR, p12</t>
        </r>
      </text>
    </comment>
    <comment ref="P133" authorId="0" shapeId="0" xr:uid="{080B53BF-29EC-4C90-B601-1DB452F191D3}">
      <text>
        <r>
          <rPr>
            <b/>
            <sz val="9"/>
            <color indexed="81"/>
            <rFont val="Tahoma"/>
            <family val="2"/>
          </rPr>
          <t>Author:</t>
        </r>
        <r>
          <rPr>
            <sz val="9"/>
            <color indexed="81"/>
            <rFont val="Tahoma"/>
            <family val="2"/>
          </rPr>
          <t xml:space="preserve">
AR, p59</t>
        </r>
      </text>
    </comment>
    <comment ref="Q133" authorId="0" shapeId="0" xr:uid="{24D20290-1847-428F-BCAE-1B713B4AE515}">
      <text>
        <r>
          <rPr>
            <b/>
            <sz val="9"/>
            <color indexed="81"/>
            <rFont val="Tahoma"/>
            <family val="2"/>
          </rPr>
          <t>Author:</t>
        </r>
        <r>
          <rPr>
            <sz val="9"/>
            <color indexed="81"/>
            <rFont val="Tahoma"/>
            <family val="2"/>
          </rPr>
          <t xml:space="preserve">
AR pg 22/50</t>
        </r>
      </text>
    </comment>
    <comment ref="R133" authorId="0" shapeId="0" xr:uid="{53CC60AF-7955-4C3E-9211-968C13C254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T133" authorId="0" shapeId="0" xr:uid="{91C56EAE-4EA2-42EE-B7F6-78637A1F22CF}">
      <text>
        <r>
          <rPr>
            <b/>
            <sz val="9"/>
            <color indexed="81"/>
            <rFont val="Tahoma"/>
            <family val="2"/>
          </rPr>
          <t>Author:</t>
        </r>
        <r>
          <rPr>
            <sz val="9"/>
            <color indexed="81"/>
            <rFont val="Tahoma"/>
            <family val="2"/>
          </rPr>
          <t xml:space="preserve">
AR pg.39</t>
        </r>
      </text>
    </comment>
    <comment ref="U133" authorId="0" shapeId="0" xr:uid="{EAB524FD-DC10-4BB5-B5CF-AD60D8974472}">
      <text>
        <r>
          <rPr>
            <b/>
            <sz val="9"/>
            <color indexed="81"/>
            <rFont val="Tahoma"/>
            <family val="2"/>
          </rPr>
          <t>Author:</t>
        </r>
        <r>
          <rPr>
            <sz val="9"/>
            <color indexed="81"/>
            <rFont val="Tahoma"/>
            <family val="2"/>
          </rPr>
          <t xml:space="preserve">
SR pg 32-33</t>
        </r>
      </text>
    </comment>
    <comment ref="V133" authorId="0" shapeId="0" xr:uid="{C77D2779-7A25-4919-9FFA-8CB86ABE9124}">
      <text>
        <r>
          <rPr>
            <b/>
            <sz val="9"/>
            <color indexed="81"/>
            <rFont val="Tahoma"/>
            <family val="2"/>
          </rPr>
          <t>Author:</t>
        </r>
        <r>
          <rPr>
            <sz val="9"/>
            <color indexed="81"/>
            <rFont val="Tahoma"/>
            <family val="2"/>
          </rPr>
          <t xml:space="preserve">
SR pg 19</t>
        </r>
      </text>
    </comment>
    <comment ref="W133" authorId="0" shapeId="0" xr:uid="{94DBBDD9-21BC-4003-A58E-6BB63CF46F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X133" authorId="0" shapeId="0" xr:uid="{45E6EC57-E0ED-4283-B691-7A8E15A452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AA133" authorId="0" shapeId="0" xr:uid="{7913E633-61F5-4C38-BE32-140C8EBA8F98}">
      <text>
        <r>
          <rPr>
            <b/>
            <sz val="9"/>
            <color indexed="81"/>
            <rFont val="Tahoma"/>
            <family val="2"/>
          </rPr>
          <t>Author:</t>
        </r>
        <r>
          <rPr>
            <sz val="9"/>
            <color indexed="81"/>
            <rFont val="Tahoma"/>
            <family val="2"/>
          </rPr>
          <t xml:space="preserve">
SR pg 18-19</t>
        </r>
      </text>
    </comment>
    <comment ref="AB133" authorId="0" shapeId="0" xr:uid="{2D403717-90CA-4EDC-AD6E-BEC01A3622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P.37</t>
        </r>
      </text>
    </comment>
    <comment ref="AC133" authorId="0" shapeId="0" xr:uid="{D7B9D385-D6AD-4680-BE40-A34B66E4F8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p.15;</t>
        </r>
      </text>
    </comment>
    <comment ref="AD133" authorId="0" shapeId="0" xr:uid="{2AA85A8D-92C4-47B6-9EF7-1FAAB2AD34BE}">
      <text>
        <r>
          <rPr>
            <b/>
            <sz val="9"/>
            <color indexed="81"/>
            <rFont val="Tahoma"/>
            <family val="2"/>
          </rPr>
          <t>Author:</t>
        </r>
        <r>
          <rPr>
            <sz val="9"/>
            <color indexed="81"/>
            <rFont val="Tahoma"/>
            <family val="2"/>
          </rPr>
          <t xml:space="preserve">
AR p. 52, TRAINING AND EDUCATION</t>
        </r>
      </text>
    </comment>
    <comment ref="AE133" authorId="0" shapeId="0" xr:uid="{EB8E930F-80CC-401E-9482-C5014CCAC1F2}">
      <text>
        <r>
          <rPr>
            <b/>
            <sz val="9"/>
            <color indexed="81"/>
            <rFont val="Tahoma"/>
            <family val="2"/>
          </rPr>
          <t>Author:</t>
        </r>
        <r>
          <rPr>
            <sz val="9"/>
            <color indexed="81"/>
            <rFont val="Tahoma"/>
            <family val="2"/>
          </rPr>
          <t xml:space="preserve">
AR pg.78</t>
        </r>
      </text>
    </comment>
    <comment ref="AG133" authorId="0" shapeId="0" xr:uid="{BFF9D0D2-88C1-4557-9575-3ABA06E1D485}">
      <text>
        <r>
          <rPr>
            <b/>
            <sz val="9"/>
            <color indexed="81"/>
            <rFont val="Tahoma"/>
            <family val="2"/>
          </rPr>
          <t>Author:</t>
        </r>
        <r>
          <rPr>
            <sz val="9"/>
            <color indexed="81"/>
            <rFont val="Tahoma"/>
            <family val="2"/>
          </rPr>
          <t xml:space="preserve">
SR pg.5</t>
        </r>
      </text>
    </comment>
    <comment ref="AH133" authorId="0" shapeId="0" xr:uid="{9D64D414-3E78-4AE2-8036-19642252988F}">
      <text>
        <r>
          <rPr>
            <b/>
            <sz val="9"/>
            <color indexed="81"/>
            <rFont val="Tahoma"/>
            <family val="2"/>
          </rPr>
          <t>Author:</t>
        </r>
        <r>
          <rPr>
            <sz val="9"/>
            <color indexed="81"/>
            <rFont val="Tahoma"/>
            <family val="2"/>
          </rPr>
          <t xml:space="preserve">
SR pg.14</t>
        </r>
      </text>
    </comment>
    <comment ref="AI133" authorId="0" shapeId="0" xr:uid="{7BF2D3EA-07E9-4DE4-A9A2-6BF73DAA3F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48 "Our people are our most important asset. We are constantly
exploring ways to better manage our human capital. We
have a specific budget allocated for training programmes
every year. Guided by the Total Quality Management
principles, our modules and initiatives seek to improve the
career development, job satisfaction, and welfare of our
employees."</t>
        </r>
      </text>
    </comment>
    <comment ref="AJ133" authorId="0" shapeId="0" xr:uid="{F40536D1-B4A6-41A3-8701-BA74C71D09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AK133" authorId="0" shapeId="0" xr:uid="{4FAA2BFF-E03F-4725-B085-978C9DB2C920}">
      <text>
        <r>
          <rPr>
            <b/>
            <sz val="9"/>
            <color indexed="81"/>
            <rFont val="Tahoma"/>
            <family val="2"/>
          </rPr>
          <t>Author:</t>
        </r>
        <r>
          <rPr>
            <sz val="9"/>
            <color indexed="81"/>
            <rFont val="Tahoma"/>
            <family val="2"/>
          </rPr>
          <t xml:space="preserve">
SR, p64- 69</t>
        </r>
      </text>
    </comment>
    <comment ref="AM133" authorId="0" shapeId="0" xr:uid="{AEE23F85-E2C0-4612-9247-B4BF4590880C}">
      <text>
        <r>
          <rPr>
            <b/>
            <sz val="9"/>
            <color indexed="81"/>
            <rFont val="Tahoma"/>
            <family val="2"/>
          </rPr>
          <t>Author:</t>
        </r>
        <r>
          <rPr>
            <sz val="9"/>
            <color indexed="81"/>
            <rFont val="Tahoma"/>
            <family val="2"/>
          </rPr>
          <t xml:space="preserve">
SR pg.33</t>
        </r>
      </text>
    </comment>
    <comment ref="AN133" authorId="0" shapeId="0" xr:uid="{4F0BC61D-82B7-49B8-BD05-BA1DDB3AC5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P.158</t>
        </r>
      </text>
    </comment>
    <comment ref="AP133" authorId="0" shapeId="0" xr:uid="{4FFE2F14-208F-4D24-B363-22A34ED504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p.17-18</t>
        </r>
      </text>
    </comment>
    <comment ref="AR133" authorId="0" shapeId="0" xr:uid="{731CC4AD-450F-47D2-A421-09EE7938C6FF}">
      <text>
        <r>
          <rPr>
            <b/>
            <sz val="9"/>
            <color indexed="81"/>
            <rFont val="Tahoma"/>
            <family val="2"/>
          </rPr>
          <t>Author:</t>
        </r>
        <r>
          <rPr>
            <sz val="9"/>
            <color indexed="81"/>
            <rFont val="Tahoma"/>
            <family val="2"/>
          </rPr>
          <t xml:space="preserve">
AR,41</t>
        </r>
      </text>
    </comment>
    <comment ref="AS133" authorId="0" shapeId="0" xr:uid="{EE1AB79C-ADFF-4DAB-9D2E-F474647AB12C}">
      <text>
        <r>
          <rPr>
            <b/>
            <sz val="9"/>
            <color indexed="81"/>
            <rFont val="Tahoma"/>
            <family val="2"/>
          </rPr>
          <t>Author:</t>
        </r>
        <r>
          <rPr>
            <sz val="9"/>
            <color indexed="81"/>
            <rFont val="Tahoma"/>
            <family val="2"/>
          </rPr>
          <t xml:space="preserve">
SR, pg 19</t>
        </r>
      </text>
    </comment>
    <comment ref="AU133" authorId="0" shapeId="0" xr:uid="{4D27AC49-1FE9-4851-8CEE-E9AD6E86D048}">
      <text>
        <r>
          <rPr>
            <b/>
            <sz val="9"/>
            <color indexed="81"/>
            <rFont val="Tahoma"/>
            <family val="2"/>
          </rPr>
          <t>Author:</t>
        </r>
        <r>
          <rPr>
            <sz val="9"/>
            <color indexed="81"/>
            <rFont val="Tahoma"/>
            <family val="2"/>
          </rPr>
          <t xml:space="preserve">
SR,24</t>
        </r>
      </text>
    </comment>
    <comment ref="AW133" authorId="0" shapeId="0" xr:uid="{0C17EF56-FBC3-442F-89E0-DF5A4289DA1B}">
      <text>
        <r>
          <rPr>
            <b/>
            <sz val="9"/>
            <color indexed="81"/>
            <rFont val="Tahoma"/>
            <family val="2"/>
          </rPr>
          <t>Author:</t>
        </r>
        <r>
          <rPr>
            <sz val="9"/>
            <color indexed="81"/>
            <rFont val="Tahoma"/>
            <family val="2"/>
          </rPr>
          <t xml:space="preserve">
AR,16</t>
        </r>
      </text>
    </comment>
    <comment ref="AX133" authorId="0" shapeId="0" xr:uid="{94955057-E38F-4D83-8BE1-AAA98F828EFE}">
      <text>
        <r>
          <rPr>
            <b/>
            <sz val="9"/>
            <color indexed="81"/>
            <rFont val="Tahoma"/>
            <family val="2"/>
          </rPr>
          <t>Author:</t>
        </r>
        <r>
          <rPr>
            <sz val="9"/>
            <color indexed="81"/>
            <rFont val="Tahoma"/>
            <family val="2"/>
          </rPr>
          <t xml:space="preserve">
SR,12</t>
        </r>
      </text>
    </comment>
    <comment ref="AY133" authorId="0" shapeId="0" xr:uid="{5F5F1193-6532-4097-B9D1-747D032D36EA}">
      <text>
        <r>
          <rPr>
            <b/>
            <sz val="9"/>
            <color indexed="81"/>
            <rFont val="Tahoma"/>
            <family val="2"/>
          </rPr>
          <t>Author:</t>
        </r>
        <r>
          <rPr>
            <sz val="9"/>
            <color indexed="81"/>
            <rFont val="Tahoma"/>
            <family val="2"/>
          </rPr>
          <t xml:space="preserve">
SR, p. 42</t>
        </r>
      </text>
    </comment>
    <comment ref="BB133" authorId="0" shapeId="0" xr:uid="{A8B7DB75-F529-4808-9073-E74AA9DC3670}">
      <text>
        <r>
          <rPr>
            <b/>
            <sz val="9"/>
            <color indexed="81"/>
            <rFont val="Tahoma"/>
            <family val="2"/>
          </rPr>
          <t>Author:</t>
        </r>
        <r>
          <rPr>
            <sz val="9"/>
            <color indexed="81"/>
            <rFont val="Tahoma"/>
            <family val="2"/>
          </rPr>
          <t xml:space="preserve">
SR, pg 12</t>
        </r>
      </text>
    </comment>
    <comment ref="BD133" authorId="0" shapeId="0" xr:uid="{507A02A2-5EC2-4724-B3A9-40E126CAC48B}">
      <text>
        <r>
          <rPr>
            <b/>
            <sz val="9"/>
            <color indexed="81"/>
            <rFont val="Tahoma"/>
            <family val="2"/>
          </rPr>
          <t>Author:</t>
        </r>
        <r>
          <rPr>
            <sz val="9"/>
            <color indexed="81"/>
            <rFont val="Tahoma"/>
            <family val="2"/>
          </rPr>
          <t xml:space="preserve">
AR, p. 142</t>
        </r>
      </text>
    </comment>
    <comment ref="BE133" authorId="0" shapeId="0" xr:uid="{513E0AF4-EE60-426C-93DC-8D64ED5CBF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17 Achieve 40 training hours per employee
Employee development programmes to be implemented</t>
        </r>
      </text>
    </comment>
    <comment ref="BG133" authorId="0" shapeId="0" xr:uid="{4DCCE563-D42E-44C5-95D3-2EF1C0044FFA}">
      <text>
        <r>
          <rPr>
            <b/>
            <sz val="9"/>
            <color indexed="81"/>
            <rFont val="Tahoma"/>
            <family val="2"/>
          </rPr>
          <t>Author:</t>
        </r>
        <r>
          <rPr>
            <sz val="9"/>
            <color indexed="81"/>
            <rFont val="Tahoma"/>
            <family val="2"/>
          </rPr>
          <t xml:space="preserve">
AR p. 39, We also conduct mandatory annual training on these
policies for our employees, who are then required to acknowledge their participation in these training sessions. </t>
        </r>
      </text>
    </comment>
    <comment ref="BH133" authorId="0" shapeId="0" xr:uid="{4B958EDE-F103-40EF-A75C-243C96EE33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19, https://links.sgx.com/FileOpen/UG%20Healthcare_Annual%20Report%202020.ashx?App=Announcement&amp;FileID=634566</t>
        </r>
      </text>
    </comment>
    <comment ref="BJ133" authorId="0" shapeId="0" xr:uid="{51CFC76D-BC94-40D4-BB05-1303197567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12</t>
        </r>
      </text>
    </comment>
    <comment ref="BL133" authorId="0" shapeId="0" xr:uid="{D4060653-3D30-4D72-B147-2E1F182E66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28-30</t>
        </r>
      </text>
    </comment>
    <comment ref="BM133" authorId="0" shapeId="0" xr:uid="{647043F4-BC38-4C78-B0C7-8A823E5F8B46}">
      <text>
        <r>
          <rPr>
            <b/>
            <sz val="9"/>
            <color indexed="81"/>
            <rFont val="Tahoma"/>
            <family val="2"/>
          </rPr>
          <t>Author:</t>
        </r>
        <r>
          <rPr>
            <sz val="9"/>
            <color indexed="81"/>
            <rFont val="Tahoma"/>
            <family val="2"/>
          </rPr>
          <t xml:space="preserve">
AR, p29 - 30</t>
        </r>
      </text>
    </comment>
    <comment ref="BO133" authorId="0" shapeId="0" xr:uid="{4B4A72A0-02CC-46E9-B4D8-57AC739470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 Career Development &amp; Training
Opportunities
We have pledged to provide our team
members with equal opportunity to be
considered for career development and
training based on their strengths and
needs, and to help them to achieve their
full potential. We aim to nurture and
professionally develop team members
by investing in their career development
and training, offering them growth
opportunities through promotions, job
rotations and overseas assignments.
Team members can also upgrade
skillsets and are generally encouraged to
undergo professional training that may
help their performance. This includes
sponsoring or subsidising the cost of
approved career development and
training courses, and may also include
granting paid leave to attend these
courses
SR p60</t>
        </r>
      </text>
    </comment>
    <comment ref="BP133" authorId="0" shapeId="0" xr:uid="{0BEA3005-464B-466C-8D06-F9FFE25C6215}">
      <text>
        <r>
          <rPr>
            <b/>
            <sz val="9"/>
            <color indexed="81"/>
            <rFont val="Tahoma"/>
            <family val="2"/>
          </rPr>
          <t>Author:</t>
        </r>
        <r>
          <rPr>
            <sz val="9"/>
            <color indexed="81"/>
            <rFont val="Tahoma"/>
            <family val="2"/>
          </rPr>
          <t xml:space="preserve">
AR, p64 - 66</t>
        </r>
      </text>
    </comment>
    <comment ref="BQ133" authorId="0" shapeId="0" xr:uid="{4D60C36B-29DE-4447-9C40-F7445DA5DD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p28</t>
        </r>
      </text>
    </comment>
    <comment ref="BR133" authorId="0" shapeId="0" xr:uid="{BF4C7DFA-F57F-42FB-BC68-024769006CB6}">
      <text>
        <r>
          <rPr>
            <b/>
            <sz val="9"/>
            <color indexed="81"/>
            <rFont val="Tahoma"/>
            <family val="2"/>
          </rPr>
          <t>Author:</t>
        </r>
        <r>
          <rPr>
            <sz val="9"/>
            <color indexed="81"/>
            <rFont val="Tahoma"/>
            <family val="2"/>
          </rPr>
          <t xml:space="preserve">
AR, p79</t>
        </r>
      </text>
    </comment>
    <comment ref="BV133" authorId="0" shapeId="0" xr:uid="{77857EE1-C2C0-4648-BAD6-E594D67C51CE}">
      <text>
        <r>
          <rPr>
            <b/>
            <sz val="9"/>
            <color indexed="81"/>
            <rFont val="Tahoma"/>
            <family val="2"/>
          </rPr>
          <t>Author:</t>
        </r>
        <r>
          <rPr>
            <sz val="9"/>
            <color indexed="81"/>
            <rFont val="Tahoma"/>
            <family val="2"/>
          </rPr>
          <t xml:space="preserve">
SR 17</t>
        </r>
      </text>
    </comment>
    <comment ref="BX133" authorId="0" shapeId="0" xr:uid="{00655727-BB0D-4AAD-A7B3-1CEBDADA86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p.35;</t>
        </r>
      </text>
    </comment>
    <comment ref="BY133" authorId="0" shapeId="0" xr:uid="{D497B2DB-CF04-4DEF-8BAA-D347C0821A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P.13</t>
        </r>
      </text>
    </comment>
    <comment ref="BZ133" authorId="0" shapeId="0" xr:uid="{FC0584C6-36D3-4BDD-A767-F6932A733C20}">
      <text>
        <r>
          <rPr>
            <b/>
            <sz val="9"/>
            <color indexed="81"/>
            <rFont val="Tahoma"/>
            <family val="2"/>
          </rPr>
          <t>Author:</t>
        </r>
        <r>
          <rPr>
            <sz val="9"/>
            <color indexed="81"/>
            <rFont val="Tahoma"/>
            <family val="2"/>
          </rPr>
          <t xml:space="preserve">
AR pg 22</t>
        </r>
      </text>
    </comment>
    <comment ref="CA133" authorId="0" shapeId="0" xr:uid="{D1CD38F1-0B0C-41C6-933D-F09111538CC5}">
      <text>
        <r>
          <rPr>
            <b/>
            <sz val="9"/>
            <color indexed="81"/>
            <rFont val="Tahoma"/>
            <family val="2"/>
          </rPr>
          <t>Author:</t>
        </r>
        <r>
          <rPr>
            <sz val="9"/>
            <color indexed="81"/>
            <rFont val="Tahoma"/>
            <family val="2"/>
          </rPr>
          <t xml:space="preserve">
AR pg 55-57</t>
        </r>
      </text>
    </comment>
    <comment ref="CB133" authorId="0" shapeId="0" xr:uid="{57FAA1EB-67B1-437C-9130-F597674D2A65}">
      <text>
        <r>
          <rPr>
            <b/>
            <sz val="9"/>
            <color indexed="81"/>
            <rFont val="Tahoma"/>
            <family val="2"/>
          </rPr>
          <t>Author:</t>
        </r>
        <r>
          <rPr>
            <sz val="9"/>
            <color indexed="81"/>
            <rFont val="Tahoma"/>
            <family val="2"/>
          </rPr>
          <t xml:space="preserve">
AR pg.161</t>
        </r>
      </text>
    </comment>
    <comment ref="CC133" authorId="0" shapeId="0" xr:uid="{96DDA0D9-AF54-4978-A7DE-91527550B5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CD133" authorId="0" shapeId="0" xr:uid="{CFF36EB2-071E-4147-BC1B-57CF4E8FAF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P.48-49</t>
        </r>
      </text>
    </comment>
    <comment ref="CE133" authorId="0" shapeId="0" xr:uid="{DC16D9A6-C927-4D69-B532-0BBA61C27F4E}">
      <text>
        <r>
          <rPr>
            <b/>
            <sz val="9"/>
            <color indexed="81"/>
            <rFont val="Tahoma"/>
            <family val="2"/>
          </rPr>
          <t>Author:</t>
        </r>
        <r>
          <rPr>
            <sz val="9"/>
            <color indexed="81"/>
            <rFont val="Tahoma"/>
            <family val="2"/>
          </rPr>
          <t xml:space="preserve">
AR pg 70</t>
        </r>
      </text>
    </comment>
    <comment ref="CF133" authorId="0" shapeId="0" xr:uid="{2001A7B8-E840-4E73-BB43-C4D6ACF104F3}">
      <text>
        <r>
          <rPr>
            <b/>
            <sz val="9"/>
            <color indexed="81"/>
            <rFont val="Tahoma"/>
            <family val="2"/>
          </rPr>
          <t>Author:</t>
        </r>
        <r>
          <rPr>
            <sz val="9"/>
            <color indexed="81"/>
            <rFont val="Tahoma"/>
            <family val="2"/>
          </rPr>
          <t xml:space="preserve">
Ar 159</t>
        </r>
      </text>
    </comment>
    <comment ref="CG133" authorId="0" shapeId="0" xr:uid="{BB276B62-B2BC-4113-8F4D-4415DB2C29F7}">
      <text>
        <r>
          <rPr>
            <b/>
            <sz val="9"/>
            <color indexed="81"/>
            <rFont val="Tahoma"/>
            <family val="2"/>
          </rPr>
          <t>Author:</t>
        </r>
        <r>
          <rPr>
            <sz val="9"/>
            <color indexed="81"/>
            <rFont val="Tahoma"/>
            <family val="2"/>
          </rPr>
          <t xml:space="preserve">
AR pg 69-70</t>
        </r>
      </text>
    </comment>
    <comment ref="CH133" authorId="0" shapeId="0" xr:uid="{1B9844ED-C643-4973-A877-ABF00D068C5E}">
      <text>
        <r>
          <rPr>
            <b/>
            <sz val="9"/>
            <color indexed="81"/>
            <rFont val="Tahoma"/>
            <family val="2"/>
          </rPr>
          <t>Author:</t>
        </r>
        <r>
          <rPr>
            <sz val="9"/>
            <color indexed="81"/>
            <rFont val="Tahoma"/>
            <family val="2"/>
          </rPr>
          <t xml:space="preserve">
SR 13</t>
        </r>
      </text>
    </comment>
    <comment ref="CI133" authorId="0" shapeId="0" xr:uid="{856C944F-24C7-4CC8-9339-4C4617D11B0C}">
      <text>
        <r>
          <rPr>
            <b/>
            <sz val="9"/>
            <color indexed="81"/>
            <rFont val="Tahoma"/>
            <family val="2"/>
          </rPr>
          <t>Author:</t>
        </r>
        <r>
          <rPr>
            <sz val="9"/>
            <color indexed="81"/>
            <rFont val="Tahoma"/>
            <family val="2"/>
          </rPr>
          <t xml:space="preserve">
AR pg 42</t>
        </r>
      </text>
    </comment>
    <comment ref="CK133" authorId="0" shapeId="0" xr:uid="{64396E5A-9C23-4BF3-84C2-F1AADC706208}">
      <text>
        <r>
          <rPr>
            <b/>
            <sz val="9"/>
            <color indexed="81"/>
            <rFont val="Tahoma"/>
            <family val="2"/>
          </rPr>
          <t>Author:</t>
        </r>
        <r>
          <rPr>
            <sz val="9"/>
            <color indexed="81"/>
            <rFont val="Tahoma"/>
            <family val="2"/>
          </rPr>
          <t xml:space="preserve">
AR,41</t>
        </r>
      </text>
    </comment>
    <comment ref="CL133" authorId="0" shapeId="0" xr:uid="{0BBA06A6-3498-454B-AC3B-ADF402058B40}">
      <text>
        <r>
          <rPr>
            <b/>
            <sz val="9"/>
            <color indexed="81"/>
            <rFont val="Tahoma"/>
            <family val="2"/>
          </rPr>
          <t>Author:</t>
        </r>
        <r>
          <rPr>
            <sz val="9"/>
            <color indexed="81"/>
            <rFont val="Tahoma"/>
            <family val="2"/>
          </rPr>
          <t xml:space="preserve">
AR 75-76</t>
        </r>
      </text>
    </comment>
    <comment ref="CM133" authorId="0" shapeId="0" xr:uid="{F9D186F9-6DA6-46ED-B693-86E2127077AE}">
      <text>
        <r>
          <rPr>
            <b/>
            <sz val="9"/>
            <color indexed="81"/>
            <rFont val="Tahoma"/>
            <family val="2"/>
          </rPr>
          <t>Author:</t>
        </r>
        <r>
          <rPr>
            <sz val="9"/>
            <color indexed="81"/>
            <rFont val="Tahoma"/>
            <family val="2"/>
          </rPr>
          <t xml:space="preserve">
ar 43-44</t>
        </r>
      </text>
    </comment>
    <comment ref="CN133" authorId="0" shapeId="0" xr:uid="{70593A46-00CD-4024-9B4F-9430E2673D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O133" authorId="0" shapeId="0" xr:uid="{7DADEAAC-290D-4FD6-8D09-27508C3CA5C0}">
      <text>
        <r>
          <rPr>
            <b/>
            <sz val="9"/>
            <color indexed="81"/>
            <rFont val="Tahoma"/>
            <family val="2"/>
          </rPr>
          <t>Author:</t>
        </r>
        <r>
          <rPr>
            <sz val="9"/>
            <color indexed="81"/>
            <rFont val="Tahoma"/>
            <family val="2"/>
          </rPr>
          <t xml:space="preserve">
SR, p38</t>
        </r>
      </text>
    </comment>
    <comment ref="CP133" authorId="0" shapeId="0" xr:uid="{3F54AB73-C683-4DD2-9CDD-34161D7A40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P.17-18</t>
        </r>
      </text>
    </comment>
    <comment ref="CQ133" authorId="0" shapeId="0" xr:uid="{7B387895-B643-43A5-B686-9ED4DD823F8E}">
      <text>
        <r>
          <rPr>
            <b/>
            <sz val="9"/>
            <color indexed="81"/>
            <rFont val="Tahoma"/>
            <family val="2"/>
          </rPr>
          <t>Author:</t>
        </r>
        <r>
          <rPr>
            <sz val="9"/>
            <color indexed="81"/>
            <rFont val="Tahoma"/>
            <family val="2"/>
          </rPr>
          <t xml:space="preserve">
ar 36</t>
        </r>
      </text>
    </comment>
    <comment ref="CR133" authorId="0" shapeId="0" xr:uid="{3F1AF29D-FADF-4DC2-A7C6-4D81332847EE}">
      <text>
        <r>
          <rPr>
            <b/>
            <sz val="9"/>
            <color indexed="81"/>
            <rFont val="Tahoma"/>
            <family val="2"/>
          </rPr>
          <t>Author:</t>
        </r>
        <r>
          <rPr>
            <sz val="9"/>
            <color indexed="81"/>
            <rFont val="Tahoma"/>
            <family val="2"/>
          </rPr>
          <t xml:space="preserve">
SR (pdf), p. 16 - 17</t>
        </r>
      </text>
    </comment>
    <comment ref="CS133" authorId="0" shapeId="0" xr:uid="{7F538FD3-1802-4D3D-9D92-87114623A0C6}">
      <text>
        <r>
          <rPr>
            <b/>
            <sz val="9"/>
            <color indexed="81"/>
            <rFont val="Tahoma"/>
            <family val="2"/>
          </rPr>
          <t>Author:</t>
        </r>
        <r>
          <rPr>
            <sz val="9"/>
            <color indexed="81"/>
            <rFont val="Tahoma"/>
            <family val="2"/>
          </rPr>
          <t xml:space="preserve">
AR, p. 29</t>
        </r>
      </text>
    </comment>
    <comment ref="CU133" authorId="0" shapeId="0" xr:uid="{09120F68-28F7-44A0-969F-7124E06635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86 "Our Higher Learning Education program provides financial assistance to eligible
employees who choose to further their professional education and training that will
enhance their knowledge and skills. Education sponsorships are available for employees who wish to pursue higher education"</t>
        </r>
      </text>
    </comment>
    <comment ref="CV133" authorId="0" shapeId="0" xr:uid="{CECC0DBE-2996-40AD-8D0A-6FD3FF95B1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85 "Mermaid continues to develop internal guidance and training tailored to the specific needs of the market and
regions. In 2020, the Company spent 220,735 THB on training employees. In accordance with “Training and
Development” policy that will guide the Company’s efforts to helping individuals and the Company to achieve its
goals. As per the ‘Training and Development’ policy, employees are provided with on-going learning opportunities
in line with their roles, and career aspirations. Employee training is an essential element of quality and risk
management and a Company-wide training target of 3% of overall man-hours is set each year."</t>
        </r>
      </text>
    </comment>
    <comment ref="CW133" authorId="0" shapeId="0" xr:uid="{2B9B1F4B-9711-4E40-9317-7FEB4659AD36}">
      <text>
        <r>
          <rPr>
            <b/>
            <sz val="9"/>
            <color indexed="81"/>
            <rFont val="Tahoma"/>
            <family val="2"/>
          </rPr>
          <t>Author:</t>
        </r>
        <r>
          <rPr>
            <sz val="9"/>
            <color indexed="81"/>
            <rFont val="Tahoma"/>
            <family val="2"/>
          </rPr>
          <t xml:space="preserve">
SR pg.12</t>
        </r>
      </text>
    </comment>
    <comment ref="CX133" authorId="0" shapeId="0" xr:uid="{684FD984-3214-4309-9ADB-7B37F981E688}">
      <text>
        <r>
          <rPr>
            <b/>
            <sz val="9"/>
            <color indexed="81"/>
            <rFont val="Tahoma"/>
            <family val="2"/>
          </rPr>
          <t>Author:</t>
        </r>
        <r>
          <rPr>
            <sz val="9"/>
            <color indexed="81"/>
            <rFont val="Tahoma"/>
            <family val="2"/>
          </rPr>
          <t xml:space="preserve">
AR, pg 26</t>
        </r>
      </text>
    </comment>
    <comment ref="CY133" authorId="0" shapeId="0" xr:uid="{A8AB7D68-3B73-4632-9662-68B49D70B6A1}">
      <text>
        <r>
          <rPr>
            <b/>
            <sz val="9"/>
            <color indexed="81"/>
            <rFont val="Tahoma"/>
            <family val="2"/>
          </rPr>
          <t>Author:</t>
        </r>
        <r>
          <rPr>
            <sz val="9"/>
            <color indexed="81"/>
            <rFont val="Tahoma"/>
            <family val="2"/>
          </rPr>
          <t xml:space="preserve">
AR pg 86-87</t>
        </r>
      </text>
    </comment>
    <comment ref="CZ133" authorId="0" shapeId="0" xr:uid="{AAE69DC6-829A-496F-A214-0C410B19B680}">
      <text>
        <r>
          <rPr>
            <b/>
            <sz val="9"/>
            <color indexed="81"/>
            <rFont val="Tahoma"/>
            <family val="2"/>
          </rPr>
          <t>Author:</t>
        </r>
        <r>
          <rPr>
            <sz val="9"/>
            <color indexed="81"/>
            <rFont val="Tahoma"/>
            <family val="2"/>
          </rPr>
          <t xml:space="preserve">
AR,52</t>
        </r>
      </text>
    </comment>
    <comment ref="DA133" authorId="0" shapeId="0" xr:uid="{1BE4BFC9-1FE5-4F57-BFBA-6B65A7C9C8C1}">
      <text>
        <r>
          <rPr>
            <b/>
            <sz val="9"/>
            <color indexed="81"/>
            <rFont val="Tahoma"/>
            <family val="2"/>
          </rPr>
          <t>Author:</t>
        </r>
        <r>
          <rPr>
            <sz val="9"/>
            <color indexed="81"/>
            <rFont val="Tahoma"/>
            <family val="2"/>
          </rPr>
          <t xml:space="preserve">
AR,40</t>
        </r>
      </text>
    </comment>
    <comment ref="DB133" authorId="0" shapeId="0" xr:uid="{3EC87F93-2934-40B5-BB26-D7286CF766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DC133" authorId="0" shapeId="0" xr:uid="{460DC8F8-5734-4F85-B78F-22D762B4ACAA}">
      <text>
        <r>
          <rPr>
            <b/>
            <sz val="9"/>
            <color indexed="81"/>
            <rFont val="Tahoma"/>
            <family val="2"/>
          </rPr>
          <t>Author:</t>
        </r>
        <r>
          <rPr>
            <sz val="9"/>
            <color indexed="81"/>
            <rFont val="Tahoma"/>
            <family val="2"/>
          </rPr>
          <t xml:space="preserve">
AR, p. 78</t>
        </r>
      </text>
    </comment>
    <comment ref="DD133" authorId="0" shapeId="0" xr:uid="{3A052859-D46B-48F9-B28E-8CF8A6ADE689}">
      <text>
        <r>
          <rPr>
            <b/>
            <sz val="9"/>
            <color indexed="81"/>
            <rFont val="Tahoma"/>
            <family val="2"/>
          </rPr>
          <t>Author:</t>
        </r>
        <r>
          <rPr>
            <sz val="9"/>
            <color indexed="81"/>
            <rFont val="Tahoma"/>
            <family val="2"/>
          </rPr>
          <t xml:space="preserve">
AR, p. 44</t>
        </r>
      </text>
    </comment>
    <comment ref="DE133" authorId="0" shapeId="0" xr:uid="{E3995A9C-1B65-41B9-B97F-0FD25C5A5657}">
      <text>
        <r>
          <rPr>
            <b/>
            <sz val="9"/>
            <color indexed="81"/>
            <rFont val="Tahoma"/>
            <family val="2"/>
          </rPr>
          <t>Author:</t>
        </r>
        <r>
          <rPr>
            <sz val="9"/>
            <color indexed="81"/>
            <rFont val="Tahoma"/>
            <family val="2"/>
          </rPr>
          <t xml:space="preserve">
SR,11</t>
        </r>
      </text>
    </comment>
    <comment ref="DF133" authorId="0" shapeId="0" xr:uid="{97CFF8C9-8C41-4A8A-9D2F-E2C38901D4C2}">
      <text>
        <r>
          <rPr>
            <b/>
            <sz val="9"/>
            <color indexed="81"/>
            <rFont val="Tahoma"/>
            <family val="2"/>
          </rPr>
          <t>Author:</t>
        </r>
        <r>
          <rPr>
            <sz val="9"/>
            <color indexed="81"/>
            <rFont val="Tahoma"/>
            <family val="2"/>
          </rPr>
          <t xml:space="preserve">
SR pg 32-33/47-52</t>
        </r>
      </text>
    </comment>
    <comment ref="DG133" authorId="0" shapeId="0" xr:uid="{F9EA35FF-51AF-4D3E-BCA5-8082898F8B2A}">
      <text>
        <r>
          <rPr>
            <b/>
            <sz val="9"/>
            <color indexed="81"/>
            <rFont val="Tahoma"/>
            <family val="2"/>
          </rPr>
          <t>Author:</t>
        </r>
        <r>
          <rPr>
            <sz val="9"/>
            <color indexed="81"/>
            <rFont val="Tahoma"/>
            <family val="2"/>
          </rPr>
          <t xml:space="preserve">
AR, p. 65
SR, p. 45</t>
        </r>
      </text>
    </comment>
    <comment ref="DH133" authorId="0" shapeId="0" xr:uid="{4778E852-94F9-4AA8-B996-FA5CC0D4B297}">
      <text>
        <r>
          <rPr>
            <b/>
            <sz val="9"/>
            <color indexed="81"/>
            <rFont val="Tahoma"/>
            <family val="2"/>
          </rPr>
          <t>Author:</t>
        </r>
        <r>
          <rPr>
            <sz val="9"/>
            <color indexed="81"/>
            <rFont val="Tahoma"/>
            <family val="2"/>
          </rPr>
          <t xml:space="preserve">
AR pg 43</t>
        </r>
      </text>
    </comment>
    <comment ref="DI133" authorId="0" shapeId="0" xr:uid="{2AA6EBDC-20C6-4BFE-B8AF-231E5FC15B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DJ133" authorId="0" shapeId="0" xr:uid="{A608B52E-0701-40D9-9733-D136E08253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22  - 25</t>
        </r>
      </text>
    </comment>
    <comment ref="DK133" authorId="0" shapeId="0" xr:uid="{2D5CFCBD-A0FB-4B12-A448-95F8E284CF64}">
      <text>
        <r>
          <rPr>
            <b/>
            <sz val="9"/>
            <color indexed="81"/>
            <rFont val="Tahoma"/>
            <family val="2"/>
          </rPr>
          <t>Author:</t>
        </r>
        <r>
          <rPr>
            <sz val="9"/>
            <color indexed="81"/>
            <rFont val="Tahoma"/>
            <family val="2"/>
          </rPr>
          <t xml:space="preserve">
AR pg 92-95</t>
        </r>
      </text>
    </comment>
    <comment ref="DL133" authorId="0" shapeId="0" xr:uid="{CE352519-2F86-4188-BAE0-5A1AFA41474F}">
      <text>
        <r>
          <rPr>
            <b/>
            <sz val="9"/>
            <color indexed="81"/>
            <rFont val="Tahoma"/>
            <family val="2"/>
          </rPr>
          <t>Author:</t>
        </r>
        <r>
          <rPr>
            <sz val="9"/>
            <color indexed="81"/>
            <rFont val="Tahoma"/>
            <family val="2"/>
          </rPr>
          <t xml:space="preserve">
SR pg 24-27</t>
        </r>
      </text>
    </comment>
    <comment ref="DM133" authorId="0" shapeId="0" xr:uid="{0DAADD98-69F6-4D9C-8978-814B4E94082C}">
      <text>
        <r>
          <rPr>
            <b/>
            <sz val="9"/>
            <color indexed="81"/>
            <rFont val="Tahoma"/>
            <family val="2"/>
          </rPr>
          <t>Author:</t>
        </r>
        <r>
          <rPr>
            <sz val="9"/>
            <color indexed="81"/>
            <rFont val="Tahoma"/>
            <family val="2"/>
          </rPr>
          <t xml:space="preserve">
AR, p. 21</t>
        </r>
      </text>
    </comment>
    <comment ref="DN133" authorId="0" shapeId="0" xr:uid="{7A528FCB-276C-455C-92CA-76079B3E99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DO133" authorId="0" shapeId="0" xr:uid="{F6A5EA3C-39B2-4009-B6E2-708C3DBE3E1E}">
      <text>
        <r>
          <rPr>
            <b/>
            <sz val="9"/>
            <color indexed="81"/>
            <rFont val="Tahoma"/>
            <family val="2"/>
          </rPr>
          <t>Author:</t>
        </r>
        <r>
          <rPr>
            <sz val="9"/>
            <color indexed="81"/>
            <rFont val="Tahoma"/>
            <family val="2"/>
          </rPr>
          <t xml:space="preserve">
AR p. 51, At Tuan Sing, safety is always our top priority. Steps to promote and foster mental health and well-being include taking measures
to prevent discrimination (including bullying and harassment) of any kind in the workplace. As a standard modus operandi, all new
employees are briefed on the Company’s policies and practices during the orientation programm</t>
        </r>
      </text>
    </comment>
    <comment ref="DP133" authorId="0" shapeId="0" xr:uid="{DBD0B6D5-F47F-4608-AED5-79B7B7B1243E}">
      <text>
        <r>
          <rPr>
            <b/>
            <sz val="9"/>
            <color indexed="81"/>
            <rFont val="Tahoma"/>
            <family val="2"/>
          </rPr>
          <t>Author:</t>
        </r>
        <r>
          <rPr>
            <sz val="9"/>
            <color indexed="81"/>
            <rFont val="Tahoma"/>
            <family val="2"/>
          </rPr>
          <t xml:space="preserve">
SR, p. 60, 62</t>
        </r>
      </text>
    </comment>
    <comment ref="DQ133" authorId="0" shapeId="0" xr:uid="{4309AA0F-557F-4A7C-8F9B-1C4732CC99B3}">
      <text>
        <r>
          <rPr>
            <b/>
            <sz val="9"/>
            <color indexed="81"/>
            <rFont val="Tahoma"/>
            <family val="2"/>
          </rPr>
          <t>Author:</t>
        </r>
        <r>
          <rPr>
            <sz val="9"/>
            <color indexed="81"/>
            <rFont val="Tahoma"/>
            <family val="2"/>
          </rPr>
          <t xml:space="preserve">
AR p. 45, Training
We constantly invest in developing our people to equip them
with the relevant skills and knowledge required to successfully
meet stakeholders’ needs. Our frequent in-house training
sessions conducted by our pool of experienced underwriters
and claim handlers provide ongoing learning to employees</t>
        </r>
      </text>
    </comment>
    <comment ref="DR133" authorId="0" shapeId="0" xr:uid="{7ABDFAE2-54D5-4FC3-8090-A49FB68C1869}">
      <text>
        <r>
          <rPr>
            <b/>
            <sz val="9"/>
            <color indexed="81"/>
            <rFont val="Tahoma"/>
            <family val="2"/>
          </rPr>
          <t>Author:</t>
        </r>
        <r>
          <rPr>
            <sz val="9"/>
            <color indexed="81"/>
            <rFont val="Tahoma"/>
            <family val="2"/>
          </rPr>
          <t xml:space="preserve">
SR, p.28</t>
        </r>
      </text>
    </comment>
    <comment ref="DS133" authorId="0" shapeId="0" xr:uid="{00E41185-ACAA-462B-917F-F3C8231505F5}">
      <text>
        <r>
          <rPr>
            <b/>
            <sz val="9"/>
            <color indexed="81"/>
            <rFont val="Tahoma"/>
            <family val="2"/>
          </rPr>
          <t>Author:</t>
        </r>
        <r>
          <rPr>
            <sz val="9"/>
            <color indexed="81"/>
            <rFont val="Tahoma"/>
            <family val="2"/>
          </rPr>
          <t xml:space="preserve">
AR p. 49, TALENT
DEVELOPMENT</t>
        </r>
      </text>
    </comment>
    <comment ref="DT133" authorId="1" shapeId="0" xr:uid="{B39D0513-1630-4747-9EDF-894B209BCAF6}">
      <text>
        <r>
          <rPr>
            <b/>
            <sz val="9"/>
            <color indexed="81"/>
            <rFont val="Tahoma"/>
            <family val="2"/>
          </rPr>
          <t>admin:</t>
        </r>
        <r>
          <rPr>
            <sz val="9"/>
            <color indexed="81"/>
            <rFont val="Tahoma"/>
            <family val="2"/>
          </rPr>
          <t xml:space="preserve">
SR pg 14-17</t>
        </r>
      </text>
    </comment>
    <comment ref="DU133" authorId="0" shapeId="0" xr:uid="{CD39AF13-860D-4730-8441-942903E23A90}">
      <text>
        <r>
          <rPr>
            <b/>
            <sz val="9"/>
            <color indexed="81"/>
            <rFont val="Tahoma"/>
            <family val="2"/>
          </rPr>
          <t>Author:</t>
        </r>
        <r>
          <rPr>
            <sz val="9"/>
            <color indexed="81"/>
            <rFont val="Tahoma"/>
            <family val="2"/>
          </rPr>
          <t xml:space="preserve">
SR pg.20</t>
        </r>
      </text>
    </comment>
    <comment ref="DV133" authorId="0" shapeId="0" xr:uid="{3735D21E-5A94-49FF-A9C5-01FDFEB0E729}">
      <text>
        <r>
          <rPr>
            <b/>
            <sz val="9"/>
            <color indexed="81"/>
            <rFont val="Tahoma"/>
            <family val="2"/>
          </rPr>
          <t>Author:</t>
        </r>
        <r>
          <rPr>
            <sz val="9"/>
            <color indexed="81"/>
            <rFont val="Tahoma"/>
            <family val="2"/>
          </rPr>
          <t xml:space="preserve">
AR pg.23</t>
        </r>
      </text>
    </comment>
    <comment ref="DW133" authorId="0" shapeId="0" xr:uid="{B861ED7D-5BCE-493A-B09B-4A5450595E50}">
      <text>
        <r>
          <rPr>
            <b/>
            <sz val="9"/>
            <color indexed="81"/>
            <rFont val="Tahoma"/>
            <family val="2"/>
          </rPr>
          <t>Author:</t>
        </r>
        <r>
          <rPr>
            <sz val="9"/>
            <color indexed="81"/>
            <rFont val="Tahoma"/>
            <family val="2"/>
          </rPr>
          <t xml:space="preserve">
AR, p37
</t>
        </r>
      </text>
    </comment>
    <comment ref="DY133" authorId="0" shapeId="0" xr:uid="{0A94CC04-3A6C-4B99-BF79-8B11F3A3504D}">
      <text>
        <r>
          <rPr>
            <b/>
            <sz val="9"/>
            <color indexed="81"/>
            <rFont val="Tahoma"/>
            <family val="2"/>
          </rPr>
          <t>Author:</t>
        </r>
        <r>
          <rPr>
            <sz val="9"/>
            <color indexed="81"/>
            <rFont val="Tahoma"/>
            <family val="2"/>
          </rPr>
          <t xml:space="preserve">
SR 21</t>
        </r>
      </text>
    </comment>
    <comment ref="DZ133" authorId="0" shapeId="0" xr:uid="{1B812EB2-FE01-463E-9604-407FB4818AF0}">
      <text>
        <r>
          <rPr>
            <b/>
            <sz val="9"/>
            <color indexed="81"/>
            <rFont val="Tahoma"/>
            <family val="2"/>
          </rPr>
          <t>Author:</t>
        </r>
        <r>
          <rPr>
            <sz val="9"/>
            <color indexed="81"/>
            <rFont val="Tahoma"/>
            <family val="2"/>
          </rPr>
          <t xml:space="preserve">
SR pg.38</t>
        </r>
      </text>
    </comment>
    <comment ref="EA133" authorId="0" shapeId="0" xr:uid="{05C20793-A6FA-49EE-A245-F6FD37789953}">
      <text>
        <r>
          <rPr>
            <b/>
            <sz val="9"/>
            <color indexed="81"/>
            <rFont val="Tahoma"/>
            <family val="2"/>
          </rPr>
          <t>Author:</t>
        </r>
        <r>
          <rPr>
            <sz val="9"/>
            <color indexed="81"/>
            <rFont val="Tahoma"/>
            <family val="2"/>
          </rPr>
          <t xml:space="preserve">
SR 28</t>
        </r>
      </text>
    </comment>
    <comment ref="EB133" authorId="0" shapeId="0" xr:uid="{6160688A-A335-4D07-BFAA-B8EBB9650E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p.9-10</t>
        </r>
      </text>
    </comment>
    <comment ref="EC133" authorId="0" shapeId="0" xr:uid="{3239CABF-C4F0-4361-BC7B-A197FF46A3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9</t>
        </r>
      </text>
    </comment>
    <comment ref="ED133" authorId="0" shapeId="0" xr:uid="{39C49A66-3940-4F6C-8937-2A2812C87F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43-44</t>
        </r>
      </text>
    </comment>
    <comment ref="F134" authorId="0" shapeId="0" xr:uid="{34EECB7B-81DA-4211-AA7B-841B81C03CE3}">
      <text>
        <r>
          <rPr>
            <b/>
            <sz val="9"/>
            <color indexed="81"/>
            <rFont val="Tahoma"/>
            <family val="2"/>
          </rPr>
          <t>Author:</t>
        </r>
        <r>
          <rPr>
            <sz val="9"/>
            <color indexed="81"/>
            <rFont val="Tahoma"/>
            <family val="2"/>
          </rPr>
          <t xml:space="preserve">
AR pg.15</t>
        </r>
      </text>
    </comment>
    <comment ref="I134" authorId="0" shapeId="0" xr:uid="{A5B23E28-8CFA-439E-8F06-860CEFECB808}">
      <text>
        <r>
          <rPr>
            <b/>
            <sz val="9"/>
            <color indexed="81"/>
            <rFont val="Tahoma"/>
            <family val="2"/>
          </rPr>
          <t>Author:</t>
        </r>
        <r>
          <rPr>
            <sz val="9"/>
            <color indexed="81"/>
            <rFont val="Tahoma"/>
            <family val="2"/>
          </rPr>
          <t xml:space="preserve">
AR pg.47</t>
        </r>
      </text>
    </comment>
    <comment ref="J134" authorId="0" shapeId="0" xr:uid="{932C45A5-26FD-4CDE-84A5-63E589589028}">
      <text>
        <r>
          <rPr>
            <b/>
            <sz val="9"/>
            <color indexed="81"/>
            <rFont val="Tahoma"/>
            <family val="2"/>
          </rPr>
          <t>Author:</t>
        </r>
        <r>
          <rPr>
            <sz val="9"/>
            <color indexed="81"/>
            <rFont val="Tahoma"/>
            <family val="2"/>
          </rPr>
          <t xml:space="preserve">
AR pg.148</t>
        </r>
      </text>
    </comment>
    <comment ref="M134" authorId="0" shapeId="0" xr:uid="{C9795124-7D63-42CA-B413-B4D4DD8343A2}">
      <text>
        <r>
          <rPr>
            <b/>
            <sz val="9"/>
            <color indexed="81"/>
            <rFont val="Tahoma"/>
            <family val="2"/>
          </rPr>
          <t>Author:</t>
        </r>
        <r>
          <rPr>
            <sz val="9"/>
            <color indexed="81"/>
            <rFont val="Tahoma"/>
            <family val="2"/>
          </rPr>
          <t xml:space="preserve">
SR pg.22</t>
        </r>
      </text>
    </comment>
    <comment ref="N134" authorId="0" shapeId="0" xr:uid="{5395453C-C2E8-4550-B956-5C39C441E59F}">
      <text>
        <r>
          <rPr>
            <b/>
            <sz val="9"/>
            <color indexed="81"/>
            <rFont val="Tahoma"/>
            <family val="2"/>
          </rPr>
          <t>Author:</t>
        </r>
        <r>
          <rPr>
            <sz val="9"/>
            <color indexed="81"/>
            <rFont val="Tahoma"/>
            <family val="2"/>
          </rPr>
          <t xml:space="preserve">
AR, p21</t>
        </r>
      </text>
    </comment>
    <comment ref="O134" authorId="0" shapeId="0" xr:uid="{E7DF4762-9B10-4A17-84DF-DD6EC9E77C2C}">
      <text>
        <r>
          <rPr>
            <b/>
            <sz val="9"/>
            <color indexed="81"/>
            <rFont val="Tahoma"/>
            <family val="2"/>
          </rPr>
          <t>Author:</t>
        </r>
        <r>
          <rPr>
            <sz val="9"/>
            <color indexed="81"/>
            <rFont val="Tahoma"/>
            <family val="2"/>
          </rPr>
          <t xml:space="preserve">
SR, p12</t>
        </r>
      </text>
    </comment>
    <comment ref="P134" authorId="0" shapeId="0" xr:uid="{C76CCA3C-2BD1-4D6C-9B63-C284CB391AE5}">
      <text>
        <r>
          <rPr>
            <b/>
            <sz val="9"/>
            <color indexed="81"/>
            <rFont val="Tahoma"/>
            <family val="2"/>
          </rPr>
          <t>Author:</t>
        </r>
        <r>
          <rPr>
            <sz val="9"/>
            <color indexed="81"/>
            <rFont val="Tahoma"/>
            <family val="2"/>
          </rPr>
          <t xml:space="preserve">
AR, p59</t>
        </r>
      </text>
    </comment>
    <comment ref="Q134" authorId="0" shapeId="0" xr:uid="{344CB7D4-4775-4A6F-8EC8-8FCA61A19648}">
      <text>
        <r>
          <rPr>
            <b/>
            <sz val="9"/>
            <color indexed="81"/>
            <rFont val="Tahoma"/>
            <family val="2"/>
          </rPr>
          <t>Author:</t>
        </r>
        <r>
          <rPr>
            <sz val="9"/>
            <color indexed="81"/>
            <rFont val="Tahoma"/>
            <family val="2"/>
          </rPr>
          <t xml:space="preserve">
AR pg 50</t>
        </r>
      </text>
    </comment>
    <comment ref="R134" authorId="0" shapeId="0" xr:uid="{AA3D594F-F64F-4A5C-B0DF-D23D608786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P.33-34</t>
        </r>
      </text>
    </comment>
    <comment ref="T134" authorId="0" shapeId="0" xr:uid="{4D3A047B-5E89-4C3F-9CB9-935A6C02901D}">
      <text>
        <r>
          <rPr>
            <b/>
            <sz val="9"/>
            <color indexed="81"/>
            <rFont val="Tahoma"/>
            <family val="2"/>
          </rPr>
          <t>Author:</t>
        </r>
        <r>
          <rPr>
            <sz val="9"/>
            <color indexed="81"/>
            <rFont val="Tahoma"/>
            <family val="2"/>
          </rPr>
          <t xml:space="preserve">
AR pg.33</t>
        </r>
      </text>
    </comment>
    <comment ref="U134" authorId="0" shapeId="0" xr:uid="{7FB82FA2-969C-4773-B5C9-C1002D2AAB73}">
      <text>
        <r>
          <rPr>
            <b/>
            <sz val="9"/>
            <color indexed="81"/>
            <rFont val="Tahoma"/>
            <family val="2"/>
          </rPr>
          <t>Author:</t>
        </r>
        <r>
          <rPr>
            <sz val="9"/>
            <color indexed="81"/>
            <rFont val="Tahoma"/>
            <family val="2"/>
          </rPr>
          <t xml:space="preserve">
SR pg 33</t>
        </r>
      </text>
    </comment>
    <comment ref="W134" authorId="0" shapeId="0" xr:uid="{DB47EAE1-6557-4DD0-9DBF-037461F796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X134" authorId="0" shapeId="0" xr:uid="{09FD98D0-189E-42EA-B030-36A13D76EF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AA134" authorId="0" shapeId="0" xr:uid="{4697AAAE-8313-47B5-8347-388BBFB1EF75}">
      <text>
        <r>
          <rPr>
            <b/>
            <sz val="9"/>
            <color indexed="81"/>
            <rFont val="Tahoma"/>
            <family val="2"/>
          </rPr>
          <t>Author:</t>
        </r>
        <r>
          <rPr>
            <sz val="9"/>
            <color indexed="81"/>
            <rFont val="Tahoma"/>
            <family val="2"/>
          </rPr>
          <t xml:space="preserve">
SR pg 18-19</t>
        </r>
      </text>
    </comment>
    <comment ref="AB134" authorId="0" shapeId="0" xr:uid="{FFEB8EF2-C266-457F-BE8E-786B1121E1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P.37</t>
        </r>
      </text>
    </comment>
    <comment ref="AD134" authorId="0" shapeId="0" xr:uid="{EB16BB71-D4AC-4398-9FDB-4EA9973E2541}">
      <text>
        <r>
          <rPr>
            <b/>
            <sz val="9"/>
            <color indexed="81"/>
            <rFont val="Tahoma"/>
            <family val="2"/>
          </rPr>
          <t>Author:</t>
        </r>
        <r>
          <rPr>
            <sz val="9"/>
            <color indexed="81"/>
            <rFont val="Tahoma"/>
            <family val="2"/>
          </rPr>
          <t xml:space="preserve">
AR p. 53, Employees’ Training Hours</t>
        </r>
      </text>
    </comment>
    <comment ref="AE134" authorId="0" shapeId="0" xr:uid="{EF6A6D86-FF97-41AB-85E8-D114F071ADAE}">
      <text>
        <r>
          <rPr>
            <b/>
            <sz val="9"/>
            <color indexed="81"/>
            <rFont val="Tahoma"/>
            <family val="2"/>
          </rPr>
          <t>Author:</t>
        </r>
        <r>
          <rPr>
            <sz val="9"/>
            <color indexed="81"/>
            <rFont val="Tahoma"/>
            <family val="2"/>
          </rPr>
          <t xml:space="preserve">
AR pg.78</t>
        </r>
      </text>
    </comment>
    <comment ref="AI134" authorId="0" shapeId="0" xr:uid="{081CB15B-9B3B-4927-90F0-D0F5F96610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48 "Programmes such as Managerial Development and
Administrative Development for aspiring estates, mills, and
refineries managers are available for employees who are
interested in assuming leadership roles and advancing their
career path"
SR pg 43 "&gt; 86,138 hours of employee training
(approximately 10,767 man-days)"</t>
        </r>
      </text>
    </comment>
    <comment ref="AJ134" authorId="0" shapeId="0" xr:uid="{985019F3-F0EF-40AD-86B1-C7DE96AEC6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P.25-26</t>
        </r>
      </text>
    </comment>
    <comment ref="AK134" authorId="0" shapeId="0" xr:uid="{6951D4FA-D821-4305-875C-F43F25AB39F4}">
      <text>
        <r>
          <rPr>
            <b/>
            <sz val="9"/>
            <color indexed="81"/>
            <rFont val="Tahoma"/>
            <family val="2"/>
          </rPr>
          <t>Author:</t>
        </r>
        <r>
          <rPr>
            <sz val="9"/>
            <color indexed="81"/>
            <rFont val="Tahoma"/>
            <family val="2"/>
          </rPr>
          <t xml:space="preserve">
SR, p64 - 69</t>
        </r>
      </text>
    </comment>
    <comment ref="AM134" authorId="0" shapeId="0" xr:uid="{9FF19654-9944-4D2A-8D7B-A2DA85C47BAC}">
      <text>
        <r>
          <rPr>
            <b/>
            <sz val="9"/>
            <color indexed="81"/>
            <rFont val="Tahoma"/>
            <family val="2"/>
          </rPr>
          <t>Author:</t>
        </r>
        <r>
          <rPr>
            <sz val="9"/>
            <color indexed="81"/>
            <rFont val="Tahoma"/>
            <family val="2"/>
          </rPr>
          <t xml:space="preserve">
SR pg.33</t>
        </r>
      </text>
    </comment>
    <comment ref="AN134" authorId="0" shapeId="0" xr:uid="{A990CB2E-F69B-4CEA-AF73-D69961F1A5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P.158</t>
        </r>
      </text>
    </comment>
    <comment ref="AP134" authorId="0" shapeId="0" xr:uid="{3A224D5A-6619-476B-9650-C6D077459A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p.17-18</t>
        </r>
      </text>
    </comment>
    <comment ref="AR134" authorId="0" shapeId="0" xr:uid="{3265B281-7580-4D06-B589-DDE0F9496E0B}">
      <text>
        <r>
          <rPr>
            <b/>
            <sz val="9"/>
            <color indexed="81"/>
            <rFont val="Tahoma"/>
            <family val="2"/>
          </rPr>
          <t>Author:</t>
        </r>
        <r>
          <rPr>
            <sz val="9"/>
            <color indexed="81"/>
            <rFont val="Tahoma"/>
            <family val="2"/>
          </rPr>
          <t xml:space="preserve">
AR,41</t>
        </r>
      </text>
    </comment>
    <comment ref="AS134" authorId="0" shapeId="0" xr:uid="{AFFCF12C-F7CD-4CB0-A19A-B1066C340430}">
      <text>
        <r>
          <rPr>
            <b/>
            <sz val="9"/>
            <color indexed="81"/>
            <rFont val="Tahoma"/>
            <family val="2"/>
          </rPr>
          <t>Author:</t>
        </r>
        <r>
          <rPr>
            <sz val="9"/>
            <color indexed="81"/>
            <rFont val="Tahoma"/>
            <family val="2"/>
          </rPr>
          <t xml:space="preserve">
SR, pg 19</t>
        </r>
      </text>
    </comment>
    <comment ref="AW134" authorId="0" shapeId="0" xr:uid="{C2F100A0-6BD0-4B23-8424-F24DF7295C2B}">
      <text>
        <r>
          <rPr>
            <b/>
            <sz val="9"/>
            <color indexed="81"/>
            <rFont val="Tahoma"/>
            <family val="2"/>
          </rPr>
          <t>Author:</t>
        </r>
        <r>
          <rPr>
            <sz val="9"/>
            <color indexed="81"/>
            <rFont val="Tahoma"/>
            <family val="2"/>
          </rPr>
          <t xml:space="preserve">
AR,15-16</t>
        </r>
      </text>
    </comment>
    <comment ref="AX134" authorId="0" shapeId="0" xr:uid="{28810181-C27D-42BA-ABC5-FEACFBF123AD}">
      <text>
        <r>
          <rPr>
            <b/>
            <sz val="9"/>
            <color indexed="81"/>
            <rFont val="Tahoma"/>
            <family val="2"/>
          </rPr>
          <t>Author:</t>
        </r>
        <r>
          <rPr>
            <sz val="9"/>
            <color indexed="81"/>
            <rFont val="Tahoma"/>
            <family val="2"/>
          </rPr>
          <t xml:space="preserve">
SR,13</t>
        </r>
      </text>
    </comment>
    <comment ref="AY134" authorId="0" shapeId="0" xr:uid="{38348126-6D81-4C5E-8D9D-0D68FE5F05E9}">
      <text>
        <r>
          <rPr>
            <b/>
            <sz val="9"/>
            <color indexed="81"/>
            <rFont val="Tahoma"/>
            <family val="2"/>
          </rPr>
          <t>Author:</t>
        </r>
        <r>
          <rPr>
            <sz val="9"/>
            <color indexed="81"/>
            <rFont val="Tahoma"/>
            <family val="2"/>
          </rPr>
          <t xml:space="preserve">
SR, p. 42, 45</t>
        </r>
      </text>
    </comment>
    <comment ref="BA134" authorId="0" shapeId="0" xr:uid="{AD4C58BC-C985-446D-8E71-64F418535B89}">
      <text>
        <r>
          <rPr>
            <b/>
            <sz val="9"/>
            <color indexed="81"/>
            <rFont val="Tahoma"/>
            <family val="2"/>
          </rPr>
          <t>Author:</t>
        </r>
        <r>
          <rPr>
            <sz val="9"/>
            <color indexed="81"/>
            <rFont val="Tahoma"/>
            <family val="2"/>
          </rPr>
          <t xml:space="preserve">
AR, p75</t>
        </r>
      </text>
    </comment>
    <comment ref="BB134" authorId="0" shapeId="0" xr:uid="{C4631836-47AD-4C3A-B934-745288C8B9B1}">
      <text>
        <r>
          <rPr>
            <b/>
            <sz val="9"/>
            <color indexed="81"/>
            <rFont val="Tahoma"/>
            <family val="2"/>
          </rPr>
          <t>Author:</t>
        </r>
        <r>
          <rPr>
            <sz val="9"/>
            <color indexed="81"/>
            <rFont val="Tahoma"/>
            <family val="2"/>
          </rPr>
          <t xml:space="preserve">
SR, pg 12</t>
        </r>
      </text>
    </comment>
    <comment ref="BD134" authorId="0" shapeId="0" xr:uid="{D3544423-8751-42BA-977B-AFB0A520E0B8}">
      <text>
        <r>
          <rPr>
            <b/>
            <sz val="9"/>
            <color indexed="81"/>
            <rFont val="Tahoma"/>
            <family val="2"/>
          </rPr>
          <t>Author:</t>
        </r>
        <r>
          <rPr>
            <sz val="9"/>
            <color indexed="81"/>
            <rFont val="Tahoma"/>
            <family val="2"/>
          </rPr>
          <t xml:space="preserve">
AR, p. 142 - 143</t>
        </r>
      </text>
    </comment>
    <comment ref="BJ134" authorId="0" shapeId="0" xr:uid="{C037C9BA-4CB8-4E1A-9E39-304E2A63EF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12</t>
        </r>
      </text>
    </comment>
    <comment ref="BL134" authorId="0" shapeId="0" xr:uid="{2B762EAD-222C-45BA-A642-9D73BECEFE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10/28-30</t>
        </r>
      </text>
    </comment>
    <comment ref="BM134" authorId="0" shapeId="0" xr:uid="{D11D2CC6-B97E-4181-BCD0-951BA65676EF}">
      <text>
        <r>
          <rPr>
            <b/>
            <sz val="9"/>
            <color indexed="81"/>
            <rFont val="Tahoma"/>
            <family val="2"/>
          </rPr>
          <t>Author:</t>
        </r>
        <r>
          <rPr>
            <sz val="9"/>
            <color indexed="81"/>
            <rFont val="Tahoma"/>
            <family val="2"/>
          </rPr>
          <t xml:space="preserve">
AR, p29 - 30</t>
        </r>
      </text>
    </comment>
    <comment ref="BO134" authorId="0" shapeId="0" xr:uid="{9923F4A0-768E-4DAE-9455-CD35CD818B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Name of programme not disclosed</t>
        </r>
      </text>
    </comment>
    <comment ref="BP134" authorId="0" shapeId="0" xr:uid="{731F0C9B-F274-4A34-A7B8-92C232CB27DE}">
      <text>
        <r>
          <rPr>
            <b/>
            <sz val="9"/>
            <color indexed="81"/>
            <rFont val="Tahoma"/>
            <family val="2"/>
          </rPr>
          <t>Author:</t>
        </r>
        <r>
          <rPr>
            <sz val="9"/>
            <color indexed="81"/>
            <rFont val="Tahoma"/>
            <family val="2"/>
          </rPr>
          <t xml:space="preserve">
AR, p64 - 66</t>
        </r>
      </text>
    </comment>
    <comment ref="BQ134" authorId="0" shapeId="0" xr:uid="{47D1AAFD-CE62-42F2-B366-8E7222BC07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p28</t>
        </r>
      </text>
    </comment>
    <comment ref="BR134" authorId="0" shapeId="0" xr:uid="{8C7FDE25-0B6C-4397-91A5-8B4CDA0449F5}">
      <text>
        <r>
          <rPr>
            <b/>
            <sz val="9"/>
            <color indexed="81"/>
            <rFont val="Tahoma"/>
            <family val="2"/>
          </rPr>
          <t>Author:</t>
        </r>
        <r>
          <rPr>
            <sz val="9"/>
            <color indexed="81"/>
            <rFont val="Tahoma"/>
            <family val="2"/>
          </rPr>
          <t xml:space="preserve">
AR, p79</t>
        </r>
      </text>
    </comment>
    <comment ref="BV134" authorId="0" shapeId="0" xr:uid="{0B7E26FF-C5FC-493F-A1D1-FCA7C12204CA}">
      <text>
        <r>
          <rPr>
            <b/>
            <sz val="9"/>
            <color indexed="81"/>
            <rFont val="Tahoma"/>
            <family val="2"/>
          </rPr>
          <t>Author:
SR 17</t>
        </r>
      </text>
    </comment>
    <comment ref="BX134" authorId="0" shapeId="0" xr:uid="{54527750-C850-45AB-9210-A9AE6B09B4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p.36;
Specific names of programmes not given.</t>
        </r>
      </text>
    </comment>
    <comment ref="BY134" authorId="0" shapeId="0" xr:uid="{8E2B3F82-3CB2-4C49-ADA7-0FB3F71F39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P.13</t>
        </r>
      </text>
    </comment>
    <comment ref="CB134" authorId="0" shapeId="0" xr:uid="{189E45AA-2FB5-4EF3-859A-794A69C79A3F}">
      <text>
        <r>
          <rPr>
            <b/>
            <sz val="9"/>
            <color indexed="81"/>
            <rFont val="Tahoma"/>
            <family val="2"/>
          </rPr>
          <t>Author:</t>
        </r>
        <r>
          <rPr>
            <sz val="9"/>
            <color indexed="81"/>
            <rFont val="Tahoma"/>
            <family val="2"/>
          </rPr>
          <t xml:space="preserve">
AR pg.161</t>
        </r>
      </text>
    </comment>
    <comment ref="CC134" authorId="0" shapeId="0" xr:uid="{87725BDB-13A6-4244-8D50-57EA3A239A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CD134" authorId="0" shapeId="0" xr:uid="{141B6D85-9877-4808-B79F-25197CCCAF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P.48-49</t>
        </r>
      </text>
    </comment>
    <comment ref="CE134" authorId="0" shapeId="0" xr:uid="{037B36B2-199F-468E-90B4-4FB344BEC651}">
      <text>
        <r>
          <rPr>
            <b/>
            <sz val="9"/>
            <color indexed="81"/>
            <rFont val="Tahoma"/>
            <family val="2"/>
          </rPr>
          <t>Author:</t>
        </r>
        <r>
          <rPr>
            <sz val="9"/>
            <color indexed="81"/>
            <rFont val="Tahoma"/>
            <family val="2"/>
          </rPr>
          <t xml:space="preserve">
AR pg 70</t>
        </r>
      </text>
    </comment>
    <comment ref="CF134" authorId="0" shapeId="0" xr:uid="{9D46BB85-68A1-4399-BF9C-9E1B56F1B2CD}">
      <text>
        <r>
          <rPr>
            <b/>
            <sz val="9"/>
            <color indexed="81"/>
            <rFont val="Tahoma"/>
            <family val="2"/>
          </rPr>
          <t>Author:</t>
        </r>
        <r>
          <rPr>
            <sz val="9"/>
            <color indexed="81"/>
            <rFont val="Tahoma"/>
            <family val="2"/>
          </rPr>
          <t xml:space="preserve">
AR 159</t>
        </r>
      </text>
    </comment>
    <comment ref="CG134" authorId="0" shapeId="0" xr:uid="{84CB6762-CC80-4856-95AD-AA1326414B07}">
      <text>
        <r>
          <rPr>
            <b/>
            <sz val="9"/>
            <color indexed="81"/>
            <rFont val="Tahoma"/>
            <family val="2"/>
          </rPr>
          <t>Author:</t>
        </r>
        <r>
          <rPr>
            <sz val="9"/>
            <color indexed="81"/>
            <rFont val="Tahoma"/>
            <family val="2"/>
          </rPr>
          <t xml:space="preserve">
AR pg 75</t>
        </r>
      </text>
    </comment>
    <comment ref="CH134" authorId="0" shapeId="0" xr:uid="{8BC2B28E-2233-477E-B0A4-F8F8D149C2ED}">
      <text>
        <r>
          <rPr>
            <b/>
            <sz val="9"/>
            <color indexed="81"/>
            <rFont val="Tahoma"/>
            <family val="2"/>
          </rPr>
          <t>Author:</t>
        </r>
        <r>
          <rPr>
            <sz val="9"/>
            <color indexed="81"/>
            <rFont val="Tahoma"/>
            <family val="2"/>
          </rPr>
          <t xml:space="preserve">
SR 14/15</t>
        </r>
      </text>
    </comment>
    <comment ref="CI134" authorId="0" shapeId="0" xr:uid="{521D72D7-DB6F-4AE5-8998-D5DF8F34889B}">
      <text>
        <r>
          <rPr>
            <b/>
            <sz val="9"/>
            <color indexed="81"/>
            <rFont val="Tahoma"/>
            <family val="2"/>
          </rPr>
          <t>Author:</t>
        </r>
        <r>
          <rPr>
            <sz val="9"/>
            <color indexed="81"/>
            <rFont val="Tahoma"/>
            <family val="2"/>
          </rPr>
          <t xml:space="preserve">
AR pg 42-43</t>
        </r>
      </text>
    </comment>
    <comment ref="CJ134" authorId="0" shapeId="0" xr:uid="{CD3A0A08-CAA7-4C8A-BBAC-9849A587F155}">
      <text>
        <r>
          <rPr>
            <b/>
            <sz val="9"/>
            <color indexed="81"/>
            <rFont val="Tahoma"/>
            <family val="2"/>
          </rPr>
          <t xml:space="preserve">Author:
</t>
        </r>
      </text>
    </comment>
    <comment ref="CK134" authorId="0" shapeId="0" xr:uid="{A47E3782-A24F-44CB-9560-A03131B64562}">
      <text>
        <r>
          <rPr>
            <b/>
            <sz val="9"/>
            <color indexed="81"/>
            <rFont val="Tahoma"/>
            <family val="2"/>
          </rPr>
          <t>Author:</t>
        </r>
        <r>
          <rPr>
            <sz val="9"/>
            <color indexed="81"/>
            <rFont val="Tahoma"/>
            <family val="2"/>
          </rPr>
          <t xml:space="preserve">
AR,41</t>
        </r>
      </text>
    </comment>
    <comment ref="CL134" authorId="0" shapeId="0" xr:uid="{29948BD6-CB16-4890-97FF-10914F4509C7}">
      <text>
        <r>
          <rPr>
            <b/>
            <sz val="9"/>
            <color indexed="81"/>
            <rFont val="Tahoma"/>
            <family val="2"/>
          </rPr>
          <t>Author:</t>
        </r>
        <r>
          <rPr>
            <sz val="9"/>
            <color indexed="81"/>
            <rFont val="Tahoma"/>
            <family val="2"/>
          </rPr>
          <t xml:space="preserve">
ar 75-76</t>
        </r>
      </text>
    </comment>
    <comment ref="CN134" authorId="0" shapeId="0" xr:uid="{9171EBD9-F91C-42E8-8C93-F7D2B6BD53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O134" authorId="0" shapeId="0" xr:uid="{D8256E51-6BC9-463F-9DB4-42DD2C54DD7D}">
      <text>
        <r>
          <rPr>
            <b/>
            <sz val="9"/>
            <color indexed="81"/>
            <rFont val="Tahoma"/>
            <family val="2"/>
          </rPr>
          <t>Author:</t>
        </r>
        <r>
          <rPr>
            <sz val="9"/>
            <color indexed="81"/>
            <rFont val="Tahoma"/>
            <family val="2"/>
          </rPr>
          <t xml:space="preserve">
SR, p38</t>
        </r>
      </text>
    </comment>
    <comment ref="CP134" authorId="0" shapeId="0" xr:uid="{7E12AADD-8E0F-43BE-B15D-01E55CA52E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P.17-18</t>
        </r>
      </text>
    </comment>
    <comment ref="CQ134" authorId="0" shapeId="0" xr:uid="{994917EB-52B7-4D85-B22A-D4A98270C582}">
      <text>
        <r>
          <rPr>
            <b/>
            <sz val="9"/>
            <color indexed="81"/>
            <rFont val="Tahoma"/>
            <family val="2"/>
          </rPr>
          <t>Author:</t>
        </r>
        <r>
          <rPr>
            <sz val="9"/>
            <color indexed="81"/>
            <rFont val="Tahoma"/>
            <family val="2"/>
          </rPr>
          <t xml:space="preserve">
ar 36</t>
        </r>
      </text>
    </comment>
    <comment ref="CR134" authorId="0" shapeId="0" xr:uid="{15C2D039-C512-400F-BE07-0C05AE4AE68D}">
      <text>
        <r>
          <rPr>
            <b/>
            <sz val="9"/>
            <color indexed="81"/>
            <rFont val="Tahoma"/>
            <family val="2"/>
          </rPr>
          <t>Author:</t>
        </r>
        <r>
          <rPr>
            <sz val="9"/>
            <color indexed="81"/>
            <rFont val="Tahoma"/>
            <family val="2"/>
          </rPr>
          <t xml:space="preserve">
SR (pdf), p. 17</t>
        </r>
      </text>
    </comment>
    <comment ref="CS134" authorId="0" shapeId="0" xr:uid="{0B436045-8EC1-4BE8-B8F2-860FE2DD0A6D}">
      <text>
        <r>
          <rPr>
            <b/>
            <sz val="9"/>
            <color indexed="81"/>
            <rFont val="Tahoma"/>
            <family val="2"/>
          </rPr>
          <t>Author:</t>
        </r>
        <r>
          <rPr>
            <sz val="9"/>
            <color indexed="81"/>
            <rFont val="Tahoma"/>
            <family val="2"/>
          </rPr>
          <t xml:space="preserve">
AR, p. 14</t>
        </r>
      </text>
    </comment>
    <comment ref="CX134" authorId="0" shapeId="0" xr:uid="{7D4133A7-AD19-4726-A5B6-8AAC0010B07C}">
      <text>
        <r>
          <rPr>
            <b/>
            <sz val="9"/>
            <color indexed="81"/>
            <rFont val="Tahoma"/>
            <family val="2"/>
          </rPr>
          <t>Author:</t>
        </r>
        <r>
          <rPr>
            <sz val="9"/>
            <color indexed="81"/>
            <rFont val="Tahoma"/>
            <family val="2"/>
          </rPr>
          <t xml:space="preserve">
AR, pg 26</t>
        </r>
      </text>
    </comment>
    <comment ref="CY134" authorId="0" shapeId="0" xr:uid="{825B06F2-ACD4-4913-A2CA-87246C851C46}">
      <text>
        <r>
          <rPr>
            <b/>
            <sz val="9"/>
            <color indexed="81"/>
            <rFont val="Tahoma"/>
            <family val="2"/>
          </rPr>
          <t>Author:</t>
        </r>
        <r>
          <rPr>
            <sz val="9"/>
            <color indexed="81"/>
            <rFont val="Tahoma"/>
            <family val="2"/>
          </rPr>
          <t xml:space="preserve">
AR pg 87</t>
        </r>
      </text>
    </comment>
    <comment ref="CZ134" authorId="0" shapeId="0" xr:uid="{8E41FC9F-8646-47B1-BF69-315DCC497F61}">
      <text>
        <r>
          <rPr>
            <b/>
            <sz val="9"/>
            <color indexed="81"/>
            <rFont val="Tahoma"/>
            <family val="2"/>
          </rPr>
          <t>Author:</t>
        </r>
        <r>
          <rPr>
            <sz val="9"/>
            <color indexed="81"/>
            <rFont val="Tahoma"/>
            <family val="2"/>
          </rPr>
          <t xml:space="preserve">
AR,52</t>
        </r>
      </text>
    </comment>
    <comment ref="DA134" authorId="0" shapeId="0" xr:uid="{C3AA0CA6-9319-4E64-B3DD-53D195E4CE4F}">
      <text>
        <r>
          <rPr>
            <b/>
            <sz val="9"/>
            <color indexed="81"/>
            <rFont val="Tahoma"/>
            <family val="2"/>
          </rPr>
          <t>Author:</t>
        </r>
        <r>
          <rPr>
            <sz val="9"/>
            <color indexed="81"/>
            <rFont val="Tahoma"/>
            <family val="2"/>
          </rPr>
          <t xml:space="preserve">
AR,40</t>
        </r>
      </text>
    </comment>
    <comment ref="DB134" authorId="0" shapeId="0" xr:uid="{80B4D7BB-4825-499D-8959-5C4963AD60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DC134" authorId="0" shapeId="0" xr:uid="{B3DD62B6-C61B-4AEC-AFBF-CA3E61B69E72}">
      <text>
        <r>
          <rPr>
            <b/>
            <sz val="9"/>
            <color indexed="81"/>
            <rFont val="Tahoma"/>
            <family val="2"/>
          </rPr>
          <t>Author:</t>
        </r>
        <r>
          <rPr>
            <sz val="9"/>
            <color indexed="81"/>
            <rFont val="Tahoma"/>
            <family val="2"/>
          </rPr>
          <t xml:space="preserve">
AR, p. 78</t>
        </r>
      </text>
    </comment>
    <comment ref="DD134" authorId="0" shapeId="0" xr:uid="{499C5295-9946-437A-BC11-4A4D252D0D37}">
      <text>
        <r>
          <rPr>
            <b/>
            <sz val="9"/>
            <color indexed="81"/>
            <rFont val="Tahoma"/>
            <family val="2"/>
          </rPr>
          <t>Author:</t>
        </r>
        <r>
          <rPr>
            <sz val="9"/>
            <color indexed="81"/>
            <rFont val="Tahoma"/>
            <family val="2"/>
          </rPr>
          <t xml:space="preserve">
AR, p. 37</t>
        </r>
      </text>
    </comment>
    <comment ref="DE134" authorId="0" shapeId="0" xr:uid="{DB0BABB3-0E78-42AD-AADD-4A2AD0EABCFD}">
      <text>
        <r>
          <rPr>
            <b/>
            <sz val="9"/>
            <color indexed="81"/>
            <rFont val="Tahoma"/>
            <family val="2"/>
          </rPr>
          <t>Author:</t>
        </r>
        <r>
          <rPr>
            <sz val="9"/>
            <color indexed="81"/>
            <rFont val="Tahoma"/>
            <family val="2"/>
          </rPr>
          <t xml:space="preserve">
SR,11</t>
        </r>
      </text>
    </comment>
    <comment ref="DF134" authorId="0" shapeId="0" xr:uid="{5EC06831-D212-47B6-80A7-F5304F4476F7}">
      <text>
        <r>
          <rPr>
            <b/>
            <sz val="9"/>
            <color indexed="81"/>
            <rFont val="Tahoma"/>
            <family val="2"/>
          </rPr>
          <t>Author:</t>
        </r>
        <r>
          <rPr>
            <sz val="9"/>
            <color indexed="81"/>
            <rFont val="Tahoma"/>
            <family val="2"/>
          </rPr>
          <t xml:space="preserve">
SR pg 50</t>
        </r>
      </text>
    </comment>
    <comment ref="DG134" authorId="0" shapeId="0" xr:uid="{41B2F90A-0A31-4E76-9F49-9F51EADA1886}">
      <text>
        <r>
          <rPr>
            <b/>
            <sz val="9"/>
            <color indexed="81"/>
            <rFont val="Tahoma"/>
            <family val="2"/>
          </rPr>
          <t>Author:</t>
        </r>
        <r>
          <rPr>
            <sz val="9"/>
            <color indexed="81"/>
            <rFont val="Tahoma"/>
            <family val="2"/>
          </rPr>
          <t xml:space="preserve">
SR, p. 45</t>
        </r>
      </text>
    </comment>
    <comment ref="DH134" authorId="0" shapeId="0" xr:uid="{E4B11739-28FB-4B0E-BB52-26E3D00EBD94}">
      <text>
        <r>
          <rPr>
            <b/>
            <sz val="9"/>
            <color indexed="81"/>
            <rFont val="Tahoma"/>
            <family val="2"/>
          </rPr>
          <t>Author:</t>
        </r>
        <r>
          <rPr>
            <sz val="9"/>
            <color indexed="81"/>
            <rFont val="Tahoma"/>
            <family val="2"/>
          </rPr>
          <t xml:space="preserve">
AR pg 43</t>
        </r>
      </text>
    </comment>
    <comment ref="DI134" authorId="0" shapeId="0" xr:uid="{AC67CAD5-92D3-41B5-80CF-53DAC9235D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P.48-49</t>
        </r>
      </text>
    </comment>
    <comment ref="DJ134" authorId="0" shapeId="0" xr:uid="{6DAD90A8-C032-4B2A-BCE4-E5B2FA8513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22  - 25</t>
        </r>
      </text>
    </comment>
    <comment ref="DK134" authorId="0" shapeId="0" xr:uid="{A75197C5-CEBC-43B6-A433-F4FF7DDEAD8C}">
      <text>
        <r>
          <rPr>
            <b/>
            <sz val="9"/>
            <color indexed="81"/>
            <rFont val="Tahoma"/>
            <family val="2"/>
          </rPr>
          <t>Author:</t>
        </r>
        <r>
          <rPr>
            <sz val="9"/>
            <color indexed="81"/>
            <rFont val="Tahoma"/>
            <family val="2"/>
          </rPr>
          <t xml:space="preserve">
AR pg 94-95</t>
        </r>
      </text>
    </comment>
    <comment ref="DL134" authorId="0" shapeId="0" xr:uid="{C8FF9CCC-F178-4ACD-8989-E73A279A361D}">
      <text>
        <r>
          <rPr>
            <b/>
            <sz val="9"/>
            <color indexed="81"/>
            <rFont val="Tahoma"/>
            <family val="2"/>
          </rPr>
          <t>Author:</t>
        </r>
        <r>
          <rPr>
            <sz val="9"/>
            <color indexed="81"/>
            <rFont val="Tahoma"/>
            <family val="2"/>
          </rPr>
          <t xml:space="preserve">
SR pg 25</t>
        </r>
      </text>
    </comment>
    <comment ref="DM134" authorId="0" shapeId="0" xr:uid="{9BA2A95F-3377-42AB-A51C-9DEC50975F77}">
      <text>
        <r>
          <rPr>
            <b/>
            <sz val="9"/>
            <color indexed="81"/>
            <rFont val="Tahoma"/>
            <family val="2"/>
          </rPr>
          <t>Author:</t>
        </r>
        <r>
          <rPr>
            <sz val="9"/>
            <color indexed="81"/>
            <rFont val="Tahoma"/>
            <family val="2"/>
          </rPr>
          <t xml:space="preserve">
AR, p. 21</t>
        </r>
      </text>
    </comment>
    <comment ref="DN134" authorId="0" shapeId="0" xr:uid="{AA86465F-AB2A-4A83-BABF-E7FECA6FC9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p.21-22;
Names of programmes and avg no of hours by employee category given</t>
        </r>
      </text>
    </comment>
    <comment ref="DO134" authorId="0" shapeId="0" xr:uid="{23D5FADF-FBE3-4EDA-B6C2-F16D33D4D228}">
      <text>
        <r>
          <rPr>
            <b/>
            <sz val="9"/>
            <color indexed="81"/>
            <rFont val="Tahoma"/>
            <family val="2"/>
          </rPr>
          <t>Author:</t>
        </r>
        <r>
          <rPr>
            <sz val="9"/>
            <color indexed="81"/>
            <rFont val="Tahoma"/>
            <family val="2"/>
          </rPr>
          <t xml:space="preserve">
AR p. 51, Average hours of training by employment category</t>
        </r>
      </text>
    </comment>
    <comment ref="DP134" authorId="0" shapeId="0" xr:uid="{2A104782-ECF3-4453-A8A7-2272D6579EA6}">
      <text>
        <r>
          <rPr>
            <b/>
            <sz val="9"/>
            <color indexed="81"/>
            <rFont val="Tahoma"/>
            <family val="2"/>
          </rPr>
          <t>Author:</t>
        </r>
        <r>
          <rPr>
            <sz val="9"/>
            <color indexed="81"/>
            <rFont val="Tahoma"/>
            <family val="2"/>
          </rPr>
          <t xml:space="preserve">
SR, p. 60</t>
        </r>
      </text>
    </comment>
    <comment ref="DQ134" authorId="0" shapeId="0" xr:uid="{82D96392-F25F-4C09-8220-F3008A51426F}">
      <text>
        <r>
          <rPr>
            <b/>
            <sz val="9"/>
            <color indexed="81"/>
            <rFont val="Tahoma"/>
            <family val="2"/>
          </rPr>
          <t>Author:</t>
        </r>
        <r>
          <rPr>
            <sz val="9"/>
            <color indexed="81"/>
            <rFont val="Tahoma"/>
            <family val="2"/>
          </rPr>
          <t xml:space="preserve">
AR p. 46, In 2020, only 77.8 per cent fulfilment of training hours had been
achieved from the staff whom are Front-End Operations (FEOs)</t>
        </r>
      </text>
    </comment>
    <comment ref="DR134" authorId="0" shapeId="0" xr:uid="{8106A2FD-B0CA-44C1-9537-F795D465D29F}">
      <text>
        <r>
          <rPr>
            <b/>
            <sz val="9"/>
            <color indexed="81"/>
            <rFont val="Tahoma"/>
            <family val="2"/>
          </rPr>
          <t>Author:</t>
        </r>
        <r>
          <rPr>
            <sz val="9"/>
            <color indexed="81"/>
            <rFont val="Tahoma"/>
            <family val="2"/>
          </rPr>
          <t xml:space="preserve">
SR, p.28</t>
        </r>
      </text>
    </comment>
    <comment ref="DS134" authorId="0" shapeId="0" xr:uid="{5B36EB54-10AA-467D-898B-EC17E9C1A144}">
      <text>
        <r>
          <rPr>
            <b/>
            <sz val="9"/>
            <color indexed="81"/>
            <rFont val="Tahoma"/>
            <family val="2"/>
          </rPr>
          <t>Author:</t>
        </r>
        <r>
          <rPr>
            <sz val="9"/>
            <color indexed="81"/>
            <rFont val="Tahoma"/>
            <family val="2"/>
          </rPr>
          <t xml:space="preserve">
AR p. 35, In 2020, we achieved an average of
126.74 hours of formal training per
employee</t>
        </r>
      </text>
    </comment>
    <comment ref="DT134" authorId="1" shapeId="0" xr:uid="{0E8FBD9E-ECE1-4731-BE3B-A3B25A1EE53E}">
      <text>
        <r>
          <rPr>
            <b/>
            <sz val="9"/>
            <color indexed="81"/>
            <rFont val="Tahoma"/>
            <family val="2"/>
          </rPr>
          <t>admin:</t>
        </r>
        <r>
          <rPr>
            <sz val="9"/>
            <color indexed="81"/>
            <rFont val="Tahoma"/>
            <family val="2"/>
          </rPr>
          <t xml:space="preserve">
SR pg 18</t>
        </r>
      </text>
    </comment>
    <comment ref="DU134" authorId="0" shapeId="0" xr:uid="{8F60A016-F481-4CD8-9555-658E04A7F6BC}">
      <text>
        <r>
          <rPr>
            <b/>
            <sz val="9"/>
            <color indexed="81"/>
            <rFont val="Tahoma"/>
            <family val="2"/>
          </rPr>
          <t>Author:</t>
        </r>
        <r>
          <rPr>
            <sz val="9"/>
            <color indexed="81"/>
            <rFont val="Tahoma"/>
            <family val="2"/>
          </rPr>
          <t xml:space="preserve">
SR pg.20</t>
        </r>
      </text>
    </comment>
    <comment ref="DV134" authorId="0" shapeId="0" xr:uid="{F21FC978-528D-4DB6-B3BA-227D794E271B}">
      <text>
        <r>
          <rPr>
            <b/>
            <sz val="9"/>
            <color indexed="81"/>
            <rFont val="Tahoma"/>
            <family val="2"/>
          </rPr>
          <t>Author:</t>
        </r>
        <r>
          <rPr>
            <sz val="9"/>
            <color indexed="81"/>
            <rFont val="Tahoma"/>
            <family val="2"/>
          </rPr>
          <t xml:space="preserve">
AR pg.23</t>
        </r>
      </text>
    </comment>
    <comment ref="DW134" authorId="0" shapeId="0" xr:uid="{F8E3402A-DAC2-4953-A0B1-1DFF7E4A0110}">
      <text>
        <r>
          <rPr>
            <b/>
            <sz val="9"/>
            <color indexed="81"/>
            <rFont val="Tahoma"/>
            <family val="2"/>
          </rPr>
          <t>Author:</t>
        </r>
        <r>
          <rPr>
            <sz val="9"/>
            <color indexed="81"/>
            <rFont val="Tahoma"/>
            <family val="2"/>
          </rPr>
          <t xml:space="preserve">
AR, p37</t>
        </r>
      </text>
    </comment>
    <comment ref="DY134" authorId="0" shapeId="0" xr:uid="{80696868-B236-4CA5-B1B9-1A70800A6DDA}">
      <text>
        <r>
          <rPr>
            <b/>
            <sz val="9"/>
            <color indexed="81"/>
            <rFont val="Tahoma"/>
            <family val="2"/>
          </rPr>
          <t>Author:</t>
        </r>
        <r>
          <rPr>
            <sz val="9"/>
            <color indexed="81"/>
            <rFont val="Tahoma"/>
            <family val="2"/>
          </rPr>
          <t xml:space="preserve">
SR 21</t>
        </r>
      </text>
    </comment>
    <comment ref="DZ134" authorId="0" shapeId="0" xr:uid="{6B04D98F-C655-491A-A5B6-2CB59E94D712}">
      <text>
        <r>
          <rPr>
            <b/>
            <sz val="9"/>
            <color indexed="81"/>
            <rFont val="Tahoma"/>
            <family val="2"/>
          </rPr>
          <t>Author:</t>
        </r>
        <r>
          <rPr>
            <sz val="9"/>
            <color indexed="81"/>
            <rFont val="Tahoma"/>
            <family val="2"/>
          </rPr>
          <t xml:space="preserve">
SR pg.38</t>
        </r>
      </text>
    </comment>
    <comment ref="EA134" authorId="0" shapeId="0" xr:uid="{C184D3B0-9654-4860-9C3B-0301D9E78E61}">
      <text>
        <r>
          <rPr>
            <b/>
            <sz val="9"/>
            <color indexed="81"/>
            <rFont val="Tahoma"/>
            <family val="2"/>
          </rPr>
          <t>Author:</t>
        </r>
        <r>
          <rPr>
            <sz val="9"/>
            <color indexed="81"/>
            <rFont val="Tahoma"/>
            <family val="2"/>
          </rPr>
          <t xml:space="preserve">
SR 29</t>
        </r>
      </text>
    </comment>
    <comment ref="EB134" authorId="0" shapeId="0" xr:uid="{2C05960D-1869-4DBF-9A15-0B1858D8B1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p.9-10</t>
        </r>
      </text>
    </comment>
    <comment ref="ED134" authorId="0" shapeId="0" xr:uid="{6329A159-4E53-4A6F-A606-220B39B57A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43-44</t>
        </r>
      </text>
    </comment>
    <comment ref="K136" authorId="0" shapeId="0" xr:uid="{A7F00428-6ADE-4EA0-90CF-E793A478826A}">
      <text>
        <r>
          <rPr>
            <b/>
            <sz val="9"/>
            <color indexed="81"/>
            <rFont val="Tahoma"/>
            <family val="2"/>
          </rPr>
          <t>Author:</t>
        </r>
        <r>
          <rPr>
            <sz val="9"/>
            <color indexed="81"/>
            <rFont val="Tahoma"/>
            <family val="2"/>
          </rPr>
          <t xml:space="preserve">
AR pg.58</t>
        </r>
      </text>
    </comment>
    <comment ref="R136" authorId="0" shapeId="0" xr:uid="{02285231-B21E-4119-A170-50811A718D6D}">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P.145
</t>
        </r>
      </text>
    </comment>
    <comment ref="T136" authorId="2" shapeId="0" xr:uid="{6C31B76E-1D5F-4D63-9005-FEC73E2D186F}">
      <text>
        <r>
          <rPr>
            <b/>
            <sz val="9"/>
            <color indexed="81"/>
            <rFont val="Tahoma"/>
            <family val="2"/>
          </rPr>
          <t>hongw:</t>
        </r>
        <r>
          <rPr>
            <sz val="9"/>
            <color indexed="81"/>
            <rFont val="Tahoma"/>
            <family val="2"/>
          </rPr>
          <t xml:space="preserve">
Not so sure about this</t>
        </r>
      </text>
    </comment>
    <comment ref="U136" authorId="0" shapeId="0" xr:uid="{C9854DD5-6B1E-4F5A-87C1-EA6405D874C1}">
      <text>
        <r>
          <rPr>
            <b/>
            <sz val="9"/>
            <color indexed="81"/>
            <rFont val="Tahoma"/>
            <family val="2"/>
          </rPr>
          <t>Author:</t>
        </r>
        <r>
          <rPr>
            <sz val="9"/>
            <color indexed="81"/>
            <rFont val="Tahoma"/>
            <family val="2"/>
          </rPr>
          <t xml:space="preserve">
AR pg 63</t>
        </r>
      </text>
    </comment>
    <comment ref="W136" authorId="0" shapeId="0" xr:uid="{AF11139E-080D-4AAA-9092-C16D6D8C61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not stated</t>
        </r>
      </text>
    </comment>
    <comment ref="X136" authorId="0" shapeId="0" xr:uid="{5E9F1865-2349-46AB-B97C-66A8E29F15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P.104-105</t>
        </r>
      </text>
    </comment>
    <comment ref="Z136" authorId="0" shapeId="0" xr:uid="{CD4E442E-64D7-4477-9C90-0A8F9A9CDE00}">
      <text>
        <r>
          <rPr>
            <b/>
            <sz val="9"/>
            <color indexed="81"/>
            <rFont val="Tahoma"/>
            <family val="2"/>
          </rPr>
          <t>Author:</t>
        </r>
        <r>
          <rPr>
            <sz val="9"/>
            <color indexed="81"/>
            <rFont val="Tahoma"/>
            <family val="2"/>
          </rPr>
          <t xml:space="preserve">
AR pg 95</t>
        </r>
      </text>
    </comment>
    <comment ref="AB136" authorId="0" shapeId="0" xr:uid="{2FEFE74A-828F-4CDE-A4AD-8DAD5E6DB7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AC136" authorId="0" shapeId="0" xr:uid="{C7CB6110-CF85-439C-8256-EDBE215CA3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
No stock option in place</t>
        </r>
      </text>
    </comment>
    <comment ref="AJ136" authorId="0" shapeId="0" xr:uid="{941EE3D0-286E-49B3-98B8-EAE75C2AA2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AK136" authorId="0" shapeId="0" xr:uid="{A6A089E3-71F3-459C-87DA-139064B7FB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P.163</t>
        </r>
      </text>
    </comment>
    <comment ref="AM136" authorId="0" shapeId="0" xr:uid="{3A049443-B953-4E1E-9DC3-3C55BCA2E2C8}">
      <text>
        <r>
          <rPr>
            <b/>
            <sz val="9"/>
            <color indexed="81"/>
            <rFont val="Tahoma"/>
            <family val="2"/>
          </rPr>
          <t>Author:</t>
        </r>
        <r>
          <rPr>
            <sz val="9"/>
            <color indexed="81"/>
            <rFont val="Tahoma"/>
            <family val="2"/>
          </rPr>
          <t xml:space="preserve">
AR pg.59</t>
        </r>
      </text>
    </comment>
    <comment ref="AN136" authorId="0" shapeId="0" xr:uid="{362E34C9-77D0-4C29-B4B3-52B0668062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p.125</t>
        </r>
      </text>
    </comment>
    <comment ref="AP136" authorId="0" shapeId="0" xr:uid="{7833554E-7BBD-4946-B9B5-213A6EDE26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 PSP expired in 2018</t>
        </r>
      </text>
    </comment>
    <comment ref="AQ136" authorId="0" shapeId="0" xr:uid="{1C38EBD6-1837-4E7E-8C14-5F6538F0206D}">
      <text>
        <r>
          <rPr>
            <b/>
            <sz val="9"/>
            <color indexed="81"/>
            <rFont val="Tahoma"/>
            <family val="2"/>
          </rPr>
          <t>Author:</t>
        </r>
        <r>
          <rPr>
            <sz val="9"/>
            <color indexed="81"/>
            <rFont val="Tahoma"/>
            <family val="2"/>
          </rPr>
          <t xml:space="preserve">
AR, p. 52 - 53</t>
        </r>
      </text>
    </comment>
    <comment ref="AR136" authorId="0" shapeId="0" xr:uid="{16EDF2A1-00F1-43B6-B508-FF930B37AD76}">
      <text>
        <r>
          <rPr>
            <b/>
            <sz val="9"/>
            <color indexed="81"/>
            <rFont val="Tahoma"/>
            <family val="2"/>
          </rPr>
          <t>Author:</t>
        </r>
        <r>
          <rPr>
            <sz val="9"/>
            <color indexed="81"/>
            <rFont val="Tahoma"/>
            <family val="2"/>
          </rPr>
          <t xml:space="preserve">
AR,80</t>
        </r>
      </text>
    </comment>
    <comment ref="AU136" authorId="0" shapeId="0" xr:uid="{C99C0507-903D-4305-8210-814E6F3F0D23}">
      <text>
        <r>
          <rPr>
            <b/>
            <sz val="9"/>
            <color indexed="81"/>
            <rFont val="Tahoma"/>
            <family val="2"/>
          </rPr>
          <t>Author:</t>
        </r>
        <r>
          <rPr>
            <sz val="9"/>
            <color indexed="81"/>
            <rFont val="Tahoma"/>
            <family val="2"/>
          </rPr>
          <t xml:space="preserve">
N/A as company lacks employee share plan, AR, 43</t>
        </r>
      </text>
    </comment>
    <comment ref="AV136" authorId="0" shapeId="0" xr:uid="{316A7E78-2B55-4AF0-A08C-9913F9332F61}">
      <text>
        <r>
          <rPr>
            <b/>
            <sz val="9"/>
            <color indexed="81"/>
            <rFont val="Tahoma"/>
            <family val="2"/>
          </rPr>
          <t>Author:</t>
        </r>
        <r>
          <rPr>
            <sz val="9"/>
            <color indexed="81"/>
            <rFont val="Tahoma"/>
            <family val="2"/>
          </rPr>
          <t xml:space="preserve">
N/A, AR, 27</t>
        </r>
      </text>
    </comment>
    <comment ref="AW136" authorId="0" shapeId="0" xr:uid="{6090A6BD-939D-4CF4-BEE0-7F44ABF6FEEA}">
      <text>
        <r>
          <rPr>
            <b/>
            <sz val="9"/>
            <color indexed="81"/>
            <rFont val="Tahoma"/>
            <family val="2"/>
          </rPr>
          <t>Author:</t>
        </r>
        <r>
          <rPr>
            <sz val="9"/>
            <color indexed="81"/>
            <rFont val="Tahoma"/>
            <family val="2"/>
          </rPr>
          <t xml:space="preserve">
AR,33</t>
        </r>
      </text>
    </comment>
    <comment ref="AX136" authorId="0" shapeId="0" xr:uid="{25FA7ED1-B0C4-4627-B7F3-35A82917E6ED}">
      <text>
        <r>
          <rPr>
            <b/>
            <sz val="9"/>
            <color indexed="81"/>
            <rFont val="Tahoma"/>
            <family val="2"/>
          </rPr>
          <t>Author:</t>
        </r>
        <r>
          <rPr>
            <sz val="9"/>
            <color indexed="81"/>
            <rFont val="Tahoma"/>
            <family val="2"/>
          </rPr>
          <t xml:space="preserve">
No mention, AR, 31-34</t>
        </r>
      </text>
    </comment>
    <comment ref="AY136" authorId="0" shapeId="0" xr:uid="{E679B743-3E1B-4AEE-BF6B-C87C05C7D54E}">
      <text>
        <r>
          <rPr>
            <b/>
            <sz val="9"/>
            <color indexed="81"/>
            <rFont val="Tahoma"/>
            <family val="2"/>
          </rPr>
          <t>Author:</t>
        </r>
        <r>
          <rPr>
            <sz val="9"/>
            <color indexed="81"/>
            <rFont val="Tahoma"/>
            <family val="2"/>
          </rPr>
          <t xml:space="preserve">
AR, p. 86</t>
        </r>
      </text>
    </comment>
    <comment ref="AZ136" authorId="0" shapeId="0" xr:uid="{4D41644E-BC93-41A0-89B2-D5FEE167FA14}">
      <text>
        <r>
          <rPr>
            <b/>
            <sz val="9"/>
            <color indexed="81"/>
            <rFont val="Tahoma"/>
            <family val="2"/>
          </rPr>
          <t>Author:</t>
        </r>
        <r>
          <rPr>
            <sz val="9"/>
            <color indexed="81"/>
            <rFont val="Tahoma"/>
            <family val="2"/>
          </rPr>
          <t xml:space="preserve">
AR, p. 47 - 48</t>
        </r>
      </text>
    </comment>
    <comment ref="BC136" authorId="0" shapeId="0" xr:uid="{09FAD871-1604-4ED3-BC7E-179B1B89BAE8}">
      <text>
        <r>
          <rPr>
            <b/>
            <sz val="9"/>
            <color indexed="81"/>
            <rFont val="Tahoma"/>
            <family val="2"/>
          </rPr>
          <t>Author:</t>
        </r>
        <r>
          <rPr>
            <sz val="9"/>
            <color indexed="81"/>
            <rFont val="Tahoma"/>
            <family val="2"/>
          </rPr>
          <t xml:space="preserve">
AR, p. 58</t>
        </r>
      </text>
    </comment>
    <comment ref="BD136" authorId="0" shapeId="0" xr:uid="{66BD2A9B-30C2-48EE-805E-20A2E2F662D4}">
      <text>
        <r>
          <rPr>
            <b/>
            <sz val="9"/>
            <color indexed="81"/>
            <rFont val="Tahoma"/>
            <family val="2"/>
          </rPr>
          <t>Author:</t>
        </r>
        <r>
          <rPr>
            <sz val="9"/>
            <color indexed="81"/>
            <rFont val="Tahoma"/>
            <family val="2"/>
          </rPr>
          <t xml:space="preserve">
AR, p. 84
three-year performance target
RSP: one-year vesting period</t>
        </r>
      </text>
    </comment>
    <comment ref="BG136" authorId="0" shapeId="0" xr:uid="{A42EDDA9-4869-47E5-AB86-CB8735824125}">
      <text>
        <r>
          <rPr>
            <b/>
            <sz val="9"/>
            <color indexed="81"/>
            <rFont val="Tahoma"/>
            <family val="2"/>
          </rPr>
          <t>Author:</t>
        </r>
        <r>
          <rPr>
            <sz val="9"/>
            <color indexed="81"/>
            <rFont val="Tahoma"/>
            <family val="2"/>
          </rPr>
          <t xml:space="preserve">
AR p. 98, Unless otherwise determined by the Remuneration Committee with respect to any specific Grantee and/or
to any specific grant following the Cliff Period, the options shall vest upon the lapse of each full additional one (1) month
thereafter of the grantee’s continuous service thereafter, until all the Options vested (that is, 100% of the grant will be vested
after three (3) years</t>
        </r>
      </text>
    </comment>
    <comment ref="BH136" authorId="3" shapeId="0" xr:uid="{BF2F623A-F6A8-474B-B8F7-913FB091A92D}">
      <text>
        <r>
          <rPr>
            <b/>
            <sz val="9"/>
            <color indexed="81"/>
            <rFont val="Tahoma"/>
            <family val="2"/>
          </rPr>
          <t>Jun Hui:</t>
        </r>
        <r>
          <rPr>
            <sz val="9"/>
            <color indexed="81"/>
            <rFont val="Tahoma"/>
            <family val="2"/>
          </rPr>
          <t xml:space="preserve">
AR,56</t>
        </r>
      </text>
    </comment>
    <comment ref="BJ136" authorId="0" shapeId="0" xr:uid="{C06B47B9-F466-4504-9B33-A8D244962B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t>
        </r>
      </text>
    </comment>
    <comment ref="BK136" authorId="0" shapeId="0" xr:uid="{97EC57D2-B343-4D24-A81B-AC3D3D75F461}">
      <text>
        <r>
          <rPr>
            <b/>
            <sz val="9"/>
            <color indexed="81"/>
            <rFont val="Tahoma"/>
            <family val="2"/>
          </rPr>
          <t>Author:</t>
        </r>
        <r>
          <rPr>
            <sz val="9"/>
            <color indexed="81"/>
            <rFont val="Tahoma"/>
            <family val="2"/>
          </rPr>
          <t xml:space="preserve">
NA
AR, p. 101</t>
        </r>
      </text>
    </comment>
    <comment ref="BL136" authorId="0" shapeId="0" xr:uid="{21F8A7B9-55AB-4FDC-A2B6-5FDD7BF66D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83-84</t>
        </r>
      </text>
    </comment>
    <comment ref="BQ136" authorId="0" shapeId="0" xr:uid="{2650AEFB-A00E-4E22-BB42-8C0660FD51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remuneration for the Executive Directors and key management personnel comprise a basic salary component and
a variable component, namely, director’s fees, annual bonus and the share awards under the Chasen Performance Share
Plan. The latter is based on the performance of the Group as a whole and their individual performances. The grants of
share awards are vested over a period of time through a prescribed vesting schedule.
AR p32</t>
        </r>
      </text>
    </comment>
    <comment ref="BW136" authorId="0" shapeId="0" xr:uid="{2F58546B-3F92-4EC8-A8F2-81152D6E824F}">
      <text>
        <r>
          <rPr>
            <b/>
            <sz val="9"/>
            <color indexed="81"/>
            <rFont val="Tahoma"/>
            <family val="2"/>
          </rPr>
          <t>Author:</t>
        </r>
        <r>
          <rPr>
            <sz val="9"/>
            <color indexed="81"/>
            <rFont val="Tahoma"/>
            <family val="2"/>
          </rPr>
          <t xml:space="preserve">
AR, p221</t>
        </r>
      </text>
    </comment>
    <comment ref="BX136" authorId="0" shapeId="0" xr:uid="{90A9E987-F8A9-4A3D-952C-EA643BB887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p.236;
For the two issuances in the past</t>
        </r>
      </text>
    </comment>
    <comment ref="BY136" authorId="0" shapeId="0" xr:uid="{A7BCCC75-139B-450F-ADA1-D2D24F5637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C136" authorId="0" shapeId="0" xr:uid="{09EE79DA-81D4-4E1B-81E8-01945FEE04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D136" authorId="0" shapeId="0" xr:uid="{E2986A7A-6CDE-43A0-B8DC-7677EF7A55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CE136" authorId="0" shapeId="0" xr:uid="{EB9C39F5-0B6D-4C2E-9E8B-50DFE81707D4}">
      <text>
        <r>
          <rPr>
            <b/>
            <sz val="9"/>
            <color indexed="81"/>
            <rFont val="Tahoma"/>
            <family val="2"/>
          </rPr>
          <t>Author:</t>
        </r>
        <r>
          <rPr>
            <sz val="9"/>
            <color indexed="81"/>
            <rFont val="Tahoma"/>
            <family val="2"/>
          </rPr>
          <t xml:space="preserve">
AR pg 131</t>
        </r>
      </text>
    </comment>
    <comment ref="CF136" authorId="0" shapeId="0" xr:uid="{1D7FB09A-9585-4DC3-AA18-7DB623D90E44}">
      <text>
        <r>
          <rPr>
            <b/>
            <sz val="9"/>
            <color indexed="81"/>
            <rFont val="Tahoma"/>
            <family val="2"/>
          </rPr>
          <t>Author:</t>
        </r>
        <r>
          <rPr>
            <sz val="9"/>
            <color indexed="81"/>
            <rFont val="Tahoma"/>
            <family val="2"/>
          </rPr>
          <t xml:space="preserve">
AR 53</t>
        </r>
      </text>
    </comment>
    <comment ref="CG136" authorId="0" shapeId="0" xr:uid="{7481AA9B-482A-458C-967B-394D6862FCC0}">
      <text>
        <r>
          <rPr>
            <b/>
            <sz val="9"/>
            <color indexed="81"/>
            <rFont val="Tahoma"/>
            <family val="2"/>
          </rPr>
          <t>Author:</t>
        </r>
        <r>
          <rPr>
            <sz val="9"/>
            <color indexed="81"/>
            <rFont val="Tahoma"/>
            <family val="2"/>
          </rPr>
          <t xml:space="preserve">
AR pg 190-191
However, I would note that their share plan seems to have been exhausted/ended</t>
        </r>
      </text>
    </comment>
    <comment ref="CK136" authorId="0" shapeId="0" xr:uid="{CDCBBBE6-5E6C-4A9D-ACD5-24D4101D9893}">
      <text>
        <r>
          <rPr>
            <b/>
            <sz val="9"/>
            <color indexed="81"/>
            <rFont val="Tahoma"/>
            <family val="2"/>
          </rPr>
          <t>Author:</t>
        </r>
        <r>
          <rPr>
            <sz val="9"/>
            <color indexed="81"/>
            <rFont val="Tahoma"/>
            <family val="2"/>
          </rPr>
          <t xml:space="preserve">
AR,68</t>
        </r>
      </text>
    </comment>
    <comment ref="CM136" authorId="0" shapeId="0" xr:uid="{9619F3FE-68D3-48A0-95E2-65D90768AC07}">
      <text>
        <r>
          <rPr>
            <b/>
            <sz val="9"/>
            <color indexed="81"/>
            <rFont val="Tahoma"/>
            <family val="2"/>
          </rPr>
          <t>Author:</t>
        </r>
        <r>
          <rPr>
            <sz val="9"/>
            <color indexed="81"/>
            <rFont val="Tahoma"/>
            <family val="2"/>
          </rPr>
          <t xml:space="preserve">
ar 61</t>
        </r>
      </text>
    </comment>
    <comment ref="CN136" authorId="0" shapeId="0" xr:uid="{4CD8DD0C-1F67-45A6-99B8-AC477455CA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p.90</t>
        </r>
      </text>
    </comment>
    <comment ref="CO136" authorId="0" shapeId="0" xr:uid="{0C89B265-6F47-42AA-9E72-F450119CB3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CP136" authorId="0" shapeId="0" xr:uid="{CF9EBA09-AA5D-4B43-9863-4272653610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Q136" authorId="0" shapeId="0" xr:uid="{99D0D646-0CE9-4CD4-921F-15308B0D4910}">
      <text>
        <r>
          <rPr>
            <b/>
            <sz val="9"/>
            <color indexed="81"/>
            <rFont val="Tahoma"/>
            <family val="2"/>
          </rPr>
          <t>Author:</t>
        </r>
        <r>
          <rPr>
            <sz val="9"/>
            <color indexed="81"/>
            <rFont val="Tahoma"/>
            <family val="2"/>
          </rPr>
          <t xml:space="preserve">
AR 167</t>
        </r>
      </text>
    </comment>
    <comment ref="CR136" authorId="0" shapeId="0" xr:uid="{9C1EF9E5-D7C8-435B-99FA-ADF354B834EB}">
      <text>
        <r>
          <rPr>
            <b/>
            <sz val="9"/>
            <color indexed="81"/>
            <rFont val="Tahoma"/>
            <family val="2"/>
          </rPr>
          <t>Author:</t>
        </r>
        <r>
          <rPr>
            <sz val="9"/>
            <color indexed="81"/>
            <rFont val="Tahoma"/>
            <family val="2"/>
          </rPr>
          <t xml:space="preserve">
NA, no share options
AR (pdf), p. 20</t>
        </r>
      </text>
    </comment>
    <comment ref="CS136" authorId="0" shapeId="0" xr:uid="{CB96BB5E-257E-492A-82AF-4BB12E366313}">
      <text>
        <r>
          <rPr>
            <b/>
            <sz val="9"/>
            <color indexed="81"/>
            <rFont val="Tahoma"/>
            <family val="2"/>
          </rPr>
          <t>Author:</t>
        </r>
        <r>
          <rPr>
            <sz val="9"/>
            <color indexed="81"/>
            <rFont val="Tahoma"/>
            <family val="2"/>
          </rPr>
          <t xml:space="preserve">
AR, p. 58</t>
        </r>
      </text>
    </comment>
    <comment ref="CY136" authorId="0" shapeId="0" xr:uid="{786FD139-A1D1-43F2-A388-DD89266DAD9F}">
      <text>
        <r>
          <rPr>
            <b/>
            <sz val="9"/>
            <color indexed="81"/>
            <rFont val="Tahoma"/>
            <family val="2"/>
          </rPr>
          <t>Author:</t>
        </r>
        <r>
          <rPr>
            <sz val="9"/>
            <color indexed="81"/>
            <rFont val="Tahoma"/>
            <family val="2"/>
          </rPr>
          <t xml:space="preserve">
AR pg 98-99</t>
        </r>
      </text>
    </comment>
    <comment ref="CZ136" authorId="0" shapeId="0" xr:uid="{16B7139C-FBCF-442B-9DE9-5C2F7B1AD436}">
      <text>
        <r>
          <rPr>
            <b/>
            <sz val="9"/>
            <color indexed="81"/>
            <rFont val="Tahoma"/>
            <family val="2"/>
          </rPr>
          <t>Author:</t>
        </r>
        <r>
          <rPr>
            <sz val="9"/>
            <color indexed="81"/>
            <rFont val="Tahoma"/>
            <family val="2"/>
          </rPr>
          <t xml:space="preserve">
AR,83</t>
        </r>
      </text>
    </comment>
    <comment ref="DA136" authorId="0" shapeId="0" xr:uid="{9A86D2D3-F6F0-4E42-ADAB-F39A9C8BC65F}">
      <text>
        <r>
          <rPr>
            <b/>
            <sz val="9"/>
            <color indexed="81"/>
            <rFont val="Tahoma"/>
            <family val="2"/>
          </rPr>
          <t>Author:</t>
        </r>
        <r>
          <rPr>
            <sz val="9"/>
            <color indexed="81"/>
            <rFont val="Tahoma"/>
            <family val="2"/>
          </rPr>
          <t xml:space="preserve">
N/A, AR, 66</t>
        </r>
      </text>
    </comment>
    <comment ref="DB136" authorId="0" shapeId="0" xr:uid="{46DFA62C-A1EF-442C-9001-BE33961F37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DC136" authorId="0" shapeId="0" xr:uid="{64F79B21-04B7-435F-9F17-DC8556D7F45F}">
      <text>
        <r>
          <rPr>
            <b/>
            <sz val="9"/>
            <color indexed="81"/>
            <rFont val="Tahoma"/>
            <family val="2"/>
          </rPr>
          <t>Author:</t>
        </r>
        <r>
          <rPr>
            <sz val="9"/>
            <color indexed="81"/>
            <rFont val="Tahoma"/>
            <family val="2"/>
          </rPr>
          <t xml:space="preserve">
NA
AR, p. 93
No PSP for SBS Transit</t>
        </r>
      </text>
    </comment>
    <comment ref="DD136" authorId="0" shapeId="0" xr:uid="{5AE7C85D-8FCE-40E3-9F01-4CAE40CDD3C1}">
      <text>
        <r>
          <rPr>
            <b/>
            <sz val="9"/>
            <color indexed="81"/>
            <rFont val="Tahoma"/>
            <family val="2"/>
          </rPr>
          <t>Author:</t>
        </r>
        <r>
          <rPr>
            <sz val="9"/>
            <color indexed="81"/>
            <rFont val="Tahoma"/>
            <family val="2"/>
          </rPr>
          <t xml:space="preserve">
AR, p. 77</t>
        </r>
      </text>
    </comment>
    <comment ref="DE136" authorId="0" shapeId="0" xr:uid="{2662F365-87D8-4D20-A439-8D15913EE543}">
      <text>
        <r>
          <rPr>
            <b/>
            <sz val="9"/>
            <color indexed="81"/>
            <rFont val="Tahoma"/>
            <family val="2"/>
          </rPr>
          <t>Author:</t>
        </r>
        <r>
          <rPr>
            <sz val="9"/>
            <color indexed="81"/>
            <rFont val="Tahoma"/>
            <family val="2"/>
          </rPr>
          <t xml:space="preserve">
AR,123</t>
        </r>
      </text>
    </comment>
    <comment ref="DF136" authorId="0" shapeId="0" xr:uid="{6BF3C022-851F-4BB0-B760-452BEAEB2DF5}">
      <text>
        <r>
          <rPr>
            <b/>
            <sz val="9"/>
            <color indexed="81"/>
            <rFont val="Tahoma"/>
            <family val="2"/>
          </rPr>
          <t>Author:</t>
        </r>
        <r>
          <rPr>
            <sz val="9"/>
            <color indexed="81"/>
            <rFont val="Tahoma"/>
            <family val="2"/>
          </rPr>
          <t xml:space="preserve">
AR pg 52</t>
        </r>
      </text>
    </comment>
    <comment ref="DG136" authorId="0" shapeId="0" xr:uid="{0DDEFE1F-AC19-46F6-8DCD-58AAA70AFCC5}">
      <text>
        <r>
          <rPr>
            <b/>
            <sz val="9"/>
            <color indexed="81"/>
            <rFont val="Tahoma"/>
            <family val="2"/>
          </rPr>
          <t>Author:</t>
        </r>
        <r>
          <rPr>
            <sz val="9"/>
            <color indexed="81"/>
            <rFont val="Tahoma"/>
            <family val="2"/>
          </rPr>
          <t xml:space="preserve">
NA
AR, p. 29</t>
        </r>
      </text>
    </comment>
    <comment ref="DH136" authorId="0" shapeId="0" xr:uid="{EA80F62B-F7A0-4515-8F5F-DBA2F51753D0}">
      <text>
        <r>
          <rPr>
            <b/>
            <sz val="9"/>
            <color indexed="81"/>
            <rFont val="Tahoma"/>
            <family val="2"/>
          </rPr>
          <t>Author:</t>
        </r>
        <r>
          <rPr>
            <sz val="9"/>
            <color indexed="81"/>
            <rFont val="Tahoma"/>
            <family val="2"/>
          </rPr>
          <t xml:space="preserve">
AR pg 22</t>
        </r>
      </text>
    </comment>
    <comment ref="DI136" authorId="0" shapeId="0" xr:uid="{D3894589-028A-4626-95E5-4CE80048A3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P.76</t>
        </r>
      </text>
    </comment>
    <comment ref="DJ136" authorId="0" shapeId="0" xr:uid="{6CBFE50E-E0E1-4EA2-B88A-A5E9B88F24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96 - 97</t>
        </r>
      </text>
    </comment>
    <comment ref="DK136" authorId="0" shapeId="0" xr:uid="{6F42597D-C02B-46E3-917B-47132E2C1623}">
      <text>
        <r>
          <rPr>
            <b/>
            <sz val="9"/>
            <color indexed="81"/>
            <rFont val="Tahoma"/>
            <family val="2"/>
          </rPr>
          <t>Author:</t>
        </r>
        <r>
          <rPr>
            <sz val="9"/>
            <color indexed="81"/>
            <rFont val="Tahoma"/>
            <family val="2"/>
          </rPr>
          <t xml:space="preserve">
AR pg 112-114</t>
        </r>
      </text>
    </comment>
    <comment ref="DL136" authorId="0" shapeId="0" xr:uid="{6E6A0845-719E-4DB8-9DC1-1132527A8779}">
      <text>
        <r>
          <rPr>
            <b/>
            <sz val="9"/>
            <color indexed="81"/>
            <rFont val="Tahoma"/>
            <family val="2"/>
          </rPr>
          <t>Author:</t>
        </r>
        <r>
          <rPr>
            <sz val="9"/>
            <color indexed="81"/>
            <rFont val="Tahoma"/>
            <family val="2"/>
          </rPr>
          <t xml:space="preserve">
AR pg 91-93</t>
        </r>
      </text>
    </comment>
    <comment ref="DM136" authorId="0" shapeId="0" xr:uid="{17048042-1E78-424F-8881-68F897F6F408}">
      <text>
        <r>
          <rPr>
            <b/>
            <sz val="9"/>
            <color indexed="81"/>
            <rFont val="Tahoma"/>
            <family val="2"/>
          </rPr>
          <t>Author:</t>
        </r>
        <r>
          <rPr>
            <sz val="9"/>
            <color indexed="81"/>
            <rFont val="Tahoma"/>
            <family val="2"/>
          </rPr>
          <t xml:space="preserve">
NA
AR, p. 36</t>
        </r>
      </text>
    </comment>
    <comment ref="DP136" authorId="0" shapeId="0" xr:uid="{B253DB1B-4C1F-41C4-A31A-742F05F2704A}">
      <text>
        <r>
          <rPr>
            <b/>
            <sz val="9"/>
            <color indexed="81"/>
            <rFont val="Tahoma"/>
            <family val="2"/>
          </rPr>
          <t>Author:</t>
        </r>
        <r>
          <rPr>
            <sz val="9"/>
            <color indexed="81"/>
            <rFont val="Tahoma"/>
            <family val="2"/>
          </rPr>
          <t xml:space="preserve">
AR, p. 94</t>
        </r>
      </text>
    </comment>
    <comment ref="DR136" authorId="0" shapeId="0" xr:uid="{D7358287-0FAB-4FBA-B593-7AC1417F7F9F}">
      <text>
        <r>
          <rPr>
            <b/>
            <sz val="9"/>
            <color indexed="81"/>
            <rFont val="Tahoma"/>
            <family val="2"/>
          </rPr>
          <t>Author:</t>
        </r>
        <r>
          <rPr>
            <sz val="9"/>
            <color indexed="81"/>
            <rFont val="Tahoma"/>
            <family val="2"/>
          </rPr>
          <t xml:space="preserve">
Could not find the exact number of years of the vesting period</t>
        </r>
      </text>
    </comment>
    <comment ref="DS136" authorId="0" shapeId="0" xr:uid="{B424D8DA-9E27-4130-A880-1D223B08F652}">
      <text>
        <r>
          <rPr>
            <b/>
            <sz val="9"/>
            <color indexed="81"/>
            <rFont val="Tahoma"/>
            <family val="2"/>
          </rPr>
          <t>Author:</t>
        </r>
        <r>
          <rPr>
            <sz val="9"/>
            <color indexed="81"/>
            <rFont val="Tahoma"/>
            <family val="2"/>
          </rPr>
          <t xml:space="preserve">
AR p. 78, Award of fully-paid ordinary Shares of the Company, which have a five-year vesting period (or such
other period determined by the Remuneration Committee),</t>
        </r>
      </text>
    </comment>
    <comment ref="DT136" authorId="0" shapeId="0" xr:uid="{098A0897-C2A8-4C1D-BFD7-3B89F424CD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24, https://links.sgx.com/FileOpen/WTH%20AR%202020.ashx?App=Announcement&amp;FileID=634061</t>
        </r>
      </text>
    </comment>
    <comment ref="DY136" authorId="0" shapeId="0" xr:uid="{605F7AB4-74BB-46EF-8834-1D5809385F29}">
      <text>
        <r>
          <rPr>
            <b/>
            <sz val="9"/>
            <color indexed="81"/>
            <rFont val="Tahoma"/>
            <family val="2"/>
          </rPr>
          <t>Author:</t>
        </r>
        <r>
          <rPr>
            <sz val="9"/>
            <color indexed="81"/>
            <rFont val="Tahoma"/>
            <family val="2"/>
          </rPr>
          <t xml:space="preserve">
Has no PSP AR 31</t>
        </r>
      </text>
    </comment>
    <comment ref="EB136" authorId="0" shapeId="0" xr:uid="{9A918C58-2FF3-4E22-BE2E-46F05D5067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 42 no options granted as of 30/6/2020</t>
        </r>
      </text>
    </comment>
    <comment ref="ED136" authorId="0" shapeId="0" xr:uid="{E89A1CEC-1BC1-4913-A511-2A47E5173E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E140" authorId="0" shapeId="0" xr:uid="{9E4B3251-BAD4-4CE0-BCD5-10F8DF4ADA88}">
      <text>
        <r>
          <rPr>
            <b/>
            <sz val="9"/>
            <color indexed="81"/>
            <rFont val="Tahoma"/>
            <family val="2"/>
          </rPr>
          <t>Author:</t>
        </r>
        <r>
          <rPr>
            <sz val="9"/>
            <color indexed="81"/>
            <rFont val="Tahoma"/>
            <family val="2"/>
          </rPr>
          <t xml:space="preserve">
AR pg.25</t>
        </r>
      </text>
    </comment>
    <comment ref="F140" authorId="0" shapeId="0" xr:uid="{6C73024E-F558-48FD-B7A8-AC9161778CC9}">
      <text>
        <r>
          <rPr>
            <b/>
            <sz val="9"/>
            <color indexed="81"/>
            <rFont val="Tahoma"/>
            <family val="2"/>
          </rPr>
          <t>Author:</t>
        </r>
        <r>
          <rPr>
            <sz val="9"/>
            <color indexed="81"/>
            <rFont val="Tahoma"/>
            <family val="2"/>
          </rPr>
          <t xml:space="preserve">
AR pg.39</t>
        </r>
      </text>
    </comment>
    <comment ref="G140" authorId="0" shapeId="0" xr:uid="{0EA350A1-182D-410C-A11B-17E1D1C236B1}">
      <text>
        <r>
          <rPr>
            <b/>
            <sz val="9"/>
            <color indexed="81"/>
            <rFont val="Tahoma"/>
            <family val="2"/>
          </rPr>
          <t>Author:</t>
        </r>
        <r>
          <rPr>
            <sz val="9"/>
            <color indexed="81"/>
            <rFont val="Tahoma"/>
            <family val="2"/>
          </rPr>
          <t xml:space="preserve">
AR pg.28</t>
        </r>
      </text>
    </comment>
    <comment ref="H140" authorId="0" shapeId="0" xr:uid="{91D39034-5996-4D2F-B0F1-F778929E1199}">
      <text>
        <r>
          <rPr>
            <b/>
            <sz val="9"/>
            <color indexed="81"/>
            <rFont val="Tahoma"/>
            <family val="2"/>
          </rPr>
          <t>Author:</t>
        </r>
        <r>
          <rPr>
            <sz val="9"/>
            <color indexed="81"/>
            <rFont val="Tahoma"/>
            <family val="2"/>
          </rPr>
          <t xml:space="preserve">
AR, p58</t>
        </r>
      </text>
    </comment>
    <comment ref="I140" authorId="0" shapeId="0" xr:uid="{345ADDF1-A90B-463E-AB3D-A7E1BDD3E547}">
      <text>
        <r>
          <rPr>
            <b/>
            <sz val="9"/>
            <color indexed="81"/>
            <rFont val="Tahoma"/>
            <family val="2"/>
          </rPr>
          <t>Author:</t>
        </r>
        <r>
          <rPr>
            <sz val="9"/>
            <color indexed="81"/>
            <rFont val="Tahoma"/>
            <family val="2"/>
          </rPr>
          <t xml:space="preserve">
AR pg.71</t>
        </r>
      </text>
    </comment>
    <comment ref="J140" authorId="0" shapeId="0" xr:uid="{A9DA3A5F-6118-444D-92D4-F8E8FA03ACAB}">
      <text>
        <r>
          <rPr>
            <b/>
            <sz val="9"/>
            <color indexed="81"/>
            <rFont val="Tahoma"/>
            <family val="2"/>
          </rPr>
          <t>Author:</t>
        </r>
        <r>
          <rPr>
            <sz val="9"/>
            <color indexed="81"/>
            <rFont val="Tahoma"/>
            <family val="2"/>
          </rPr>
          <t xml:space="preserve">
AR pg.38</t>
        </r>
      </text>
    </comment>
    <comment ref="K140" authorId="0" shapeId="0" xr:uid="{DEF61500-513F-4F34-8E3F-6ED7749F2CD8}">
      <text>
        <r>
          <rPr>
            <b/>
            <sz val="9"/>
            <color indexed="81"/>
            <rFont val="Tahoma"/>
            <family val="2"/>
          </rPr>
          <t>Author:</t>
        </r>
        <r>
          <rPr>
            <sz val="9"/>
            <color indexed="81"/>
            <rFont val="Tahoma"/>
            <family val="2"/>
          </rPr>
          <t xml:space="preserve">
AR pg.28</t>
        </r>
      </text>
    </comment>
    <comment ref="L140" authorId="0" shapeId="0" xr:uid="{FE66242D-89D0-4613-8ACF-18343722A601}">
      <text>
        <r>
          <rPr>
            <b/>
            <sz val="9"/>
            <color indexed="81"/>
            <rFont val="Tahoma"/>
            <family val="2"/>
          </rPr>
          <t>Author:</t>
        </r>
        <r>
          <rPr>
            <sz val="9"/>
            <color indexed="81"/>
            <rFont val="Tahoma"/>
            <family val="2"/>
          </rPr>
          <t xml:space="preserve">
AR, p29</t>
        </r>
      </text>
    </comment>
    <comment ref="M140" authorId="0" shapeId="0" xr:uid="{B2D3A27B-4EDC-47E5-A36D-37B1499E355D}">
      <text>
        <r>
          <rPr>
            <b/>
            <sz val="9"/>
            <color indexed="81"/>
            <rFont val="Tahoma"/>
            <family val="2"/>
          </rPr>
          <t>Author:</t>
        </r>
        <r>
          <rPr>
            <sz val="9"/>
            <color indexed="81"/>
            <rFont val="Tahoma"/>
            <family val="2"/>
          </rPr>
          <t xml:space="preserve">
AR pg.87</t>
        </r>
      </text>
    </comment>
    <comment ref="N140" authorId="0" shapeId="0" xr:uid="{B4B33F0D-1549-4E9F-B115-25AFA3571D13}">
      <text>
        <r>
          <rPr>
            <b/>
            <sz val="9"/>
            <color indexed="81"/>
            <rFont val="Tahoma"/>
            <family val="2"/>
          </rPr>
          <t>Author:</t>
        </r>
        <r>
          <rPr>
            <sz val="9"/>
            <color indexed="81"/>
            <rFont val="Tahoma"/>
            <family val="2"/>
          </rPr>
          <t xml:space="preserve">
AR, p16</t>
        </r>
      </text>
    </comment>
    <comment ref="O140" authorId="0" shapeId="0" xr:uid="{54946D13-0946-4760-A1BF-90D1612FE28B}">
      <text>
        <r>
          <rPr>
            <b/>
            <sz val="9"/>
            <color indexed="81"/>
            <rFont val="Tahoma"/>
            <family val="2"/>
          </rPr>
          <t>Author:</t>
        </r>
        <r>
          <rPr>
            <sz val="9"/>
            <color indexed="81"/>
            <rFont val="Tahoma"/>
            <family val="2"/>
          </rPr>
          <t xml:space="preserve">
AR, p39</t>
        </r>
      </text>
    </comment>
    <comment ref="P140" authorId="0" shapeId="0" xr:uid="{677D7560-D8FE-4825-941C-E18211843593}">
      <text>
        <r>
          <rPr>
            <b/>
            <sz val="9"/>
            <color indexed="81"/>
            <rFont val="Tahoma"/>
            <family val="2"/>
          </rPr>
          <t>Author:</t>
        </r>
        <r>
          <rPr>
            <sz val="9"/>
            <color indexed="81"/>
            <rFont val="Tahoma"/>
            <family val="2"/>
          </rPr>
          <t xml:space="preserve">
AR, p35</t>
        </r>
      </text>
    </comment>
    <comment ref="Q140" authorId="0" shapeId="0" xr:uid="{C9B7A36F-4521-41A3-B665-163F45797A5C}">
      <text>
        <r>
          <rPr>
            <b/>
            <sz val="9"/>
            <color indexed="81"/>
            <rFont val="Tahoma"/>
            <family val="2"/>
          </rPr>
          <t>Author:</t>
        </r>
        <r>
          <rPr>
            <sz val="9"/>
            <color indexed="81"/>
            <rFont val="Tahoma"/>
            <family val="2"/>
          </rPr>
          <t xml:space="preserve">
AR, p110 - 111</t>
        </r>
      </text>
    </comment>
    <comment ref="R140" authorId="0" shapeId="0" xr:uid="{E65CF74A-6329-4510-B513-5552ED1662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P.28,65, https://forms.office.com/Pages/ResponsePage.aspx?id=UraGb6ySYkCY4l-XJHd2ujTvrqeqllFPnUpvelgpUu5URVZNNklLQTM5WEZWMVUzR0tRVTdOUzIwRS4u</t>
        </r>
      </text>
    </comment>
    <comment ref="S140" authorId="0" shapeId="0" xr:uid="{1DFF3560-26FB-4E68-8D4C-FC1FD37A2458}">
      <text>
        <r>
          <rPr>
            <b/>
            <sz val="9"/>
            <color indexed="81"/>
            <rFont val="Tahoma"/>
            <family val="2"/>
          </rPr>
          <t>Author:</t>
        </r>
        <r>
          <rPr>
            <sz val="9"/>
            <color indexed="81"/>
            <rFont val="Tahoma"/>
            <family val="2"/>
          </rPr>
          <t xml:space="preserve">
AR, p26</t>
        </r>
      </text>
    </comment>
    <comment ref="T140" authorId="0" shapeId="0" xr:uid="{E838073A-5852-4681-B910-39767CD84D48}">
      <text>
        <r>
          <rPr>
            <b/>
            <sz val="9"/>
            <color indexed="81"/>
            <rFont val="Tahoma"/>
            <family val="2"/>
          </rPr>
          <t>Author:</t>
        </r>
        <r>
          <rPr>
            <sz val="9"/>
            <color indexed="81"/>
            <rFont val="Tahoma"/>
            <family val="2"/>
          </rPr>
          <t xml:space="preserve">
AR pg.28</t>
        </r>
      </text>
    </comment>
    <comment ref="U140" authorId="0" shapeId="0" xr:uid="{6CB0DFA1-3E86-40F9-8D2B-D3AC5013A0F6}">
      <text>
        <r>
          <rPr>
            <b/>
            <sz val="9"/>
            <color indexed="81"/>
            <rFont val="Tahoma"/>
            <family val="2"/>
          </rPr>
          <t>Author:</t>
        </r>
        <r>
          <rPr>
            <sz val="9"/>
            <color indexed="81"/>
            <rFont val="Tahoma"/>
            <family val="2"/>
          </rPr>
          <t xml:space="preserve">
AR pg 59</t>
        </r>
      </text>
    </comment>
    <comment ref="V140" authorId="0" shapeId="0" xr:uid="{01A61499-DA94-4D43-8245-642A7CB8DE70}">
      <text>
        <r>
          <rPr>
            <b/>
            <sz val="9"/>
            <color indexed="81"/>
            <rFont val="Tahoma"/>
            <family val="2"/>
          </rPr>
          <t>Author:</t>
        </r>
        <r>
          <rPr>
            <sz val="9"/>
            <color indexed="81"/>
            <rFont val="Tahoma"/>
            <family val="2"/>
          </rPr>
          <t xml:space="preserve">
AR pg 69</t>
        </r>
      </text>
    </comment>
    <comment ref="W140" authorId="0" shapeId="0" xr:uid="{EB149935-9FB2-4129-945B-BF96A78550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 https://www.ecowise.com.sg/en/investor-relations/corporate-governance</t>
        </r>
      </text>
    </comment>
    <comment ref="X140" authorId="0" shapeId="0" xr:uid="{494FD2C3-E899-40ED-A75D-4B5813CE1F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Y140" authorId="0" shapeId="0" xr:uid="{1E85902D-3C40-45FA-973A-D0A26922CA60}">
      <text>
        <r>
          <rPr>
            <b/>
            <sz val="9"/>
            <color indexed="81"/>
            <rFont val="Tahoma"/>
            <family val="2"/>
          </rPr>
          <t>Author:</t>
        </r>
        <r>
          <rPr>
            <sz val="9"/>
            <color indexed="81"/>
            <rFont val="Tahoma"/>
            <family val="2"/>
          </rPr>
          <t xml:space="preserve">
AR p. 71, Whistle-Blowing Policy</t>
        </r>
      </text>
    </comment>
    <comment ref="Z140" authorId="0" shapeId="0" xr:uid="{A684A136-6983-4195-994E-E342538B19C6}">
      <text>
        <r>
          <rPr>
            <b/>
            <sz val="9"/>
            <color indexed="81"/>
            <rFont val="Tahoma"/>
            <family val="2"/>
          </rPr>
          <t>Author:</t>
        </r>
        <r>
          <rPr>
            <sz val="9"/>
            <color indexed="81"/>
            <rFont val="Tahoma"/>
            <family val="2"/>
          </rPr>
          <t xml:space="preserve">
AR pg 58</t>
        </r>
      </text>
    </comment>
    <comment ref="AA140" authorId="0" shapeId="0" xr:uid="{B04C2986-09D0-4FE4-BEC5-6A932293E90E}">
      <text>
        <r>
          <rPr>
            <b/>
            <sz val="9"/>
            <color indexed="81"/>
            <rFont val="Tahoma"/>
            <family val="2"/>
          </rPr>
          <t>Author:</t>
        </r>
        <r>
          <rPr>
            <sz val="9"/>
            <color indexed="81"/>
            <rFont val="Tahoma"/>
            <family val="2"/>
          </rPr>
          <t xml:space="preserve">
AR pg 54
</t>
        </r>
      </text>
    </comment>
    <comment ref="AB140" authorId="0" shapeId="0" xr:uid="{B78217AF-A334-4D66-A12D-1DAB68CC68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https://www.first-resources.com/about.php?pc=governance</t>
        </r>
      </text>
    </comment>
    <comment ref="AC140" authorId="0" shapeId="0" xr:uid="{F221A5E0-2101-46E2-A657-64E87F76BA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D140" authorId="0" shapeId="0" xr:uid="{EABF138A-F70C-4619-B949-898A7611BA2A}">
      <text>
        <r>
          <rPr>
            <b/>
            <sz val="9"/>
            <color indexed="81"/>
            <rFont val="Tahoma"/>
            <family val="2"/>
          </rPr>
          <t>Author:</t>
        </r>
        <r>
          <rPr>
            <sz val="9"/>
            <color indexed="81"/>
            <rFont val="Tahoma"/>
            <family val="2"/>
          </rPr>
          <t xml:space="preserve">
AR p. 45, Whistleblowing Policy</t>
        </r>
      </text>
    </comment>
    <comment ref="AE140" authorId="0" shapeId="0" xr:uid="{D33F8BCC-B1E7-40B8-9E22-743C3C31FF73}">
      <text>
        <r>
          <rPr>
            <b/>
            <sz val="9"/>
            <color indexed="81"/>
            <rFont val="Tahoma"/>
            <family val="2"/>
          </rPr>
          <t>Author:</t>
        </r>
        <r>
          <rPr>
            <sz val="9"/>
            <color indexed="81"/>
            <rFont val="Tahoma"/>
            <family val="2"/>
          </rPr>
          <t xml:space="preserve">
AR pg.51</t>
        </r>
      </text>
    </comment>
    <comment ref="AG140" authorId="0" shapeId="0" xr:uid="{709F2265-133D-445E-B735-4049EEBA5A64}">
      <text>
        <r>
          <rPr>
            <b/>
            <sz val="9"/>
            <color indexed="81"/>
            <rFont val="Tahoma"/>
            <family val="2"/>
          </rPr>
          <t>Author:</t>
        </r>
        <r>
          <rPr>
            <sz val="9"/>
            <color indexed="81"/>
            <rFont val="Tahoma"/>
            <family val="2"/>
          </rPr>
          <t xml:space="preserve">
AR pg.51</t>
        </r>
      </text>
    </comment>
    <comment ref="AH140" authorId="0" shapeId="0" xr:uid="{DF15F6CE-7A09-4E3B-8EA0-2BEEBB252D46}">
      <text>
        <r>
          <rPr>
            <b/>
            <sz val="9"/>
            <color indexed="81"/>
            <rFont val="Tahoma"/>
            <family val="2"/>
          </rPr>
          <t>Author:</t>
        </r>
        <r>
          <rPr>
            <sz val="9"/>
            <color indexed="81"/>
            <rFont val="Tahoma"/>
            <family val="2"/>
          </rPr>
          <t xml:space="preserve">
AR pg.29</t>
        </r>
      </text>
    </comment>
    <comment ref="AI140" authorId="0" shapeId="0" xr:uid="{13F8ED66-276C-4193-B818-A6C63713D0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"The Company has established a whistle-blowing policy and system"</t>
        </r>
      </text>
    </comment>
    <comment ref="AJ140" authorId="0" shapeId="0" xr:uid="{90485611-4521-4744-8251-D7FB8F98B0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K140" authorId="0" shapeId="0" xr:uid="{13D07741-5976-4CE0-B5F9-21BA38C8DE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https://japfa.com/investors/whistle-blowing-policy</t>
        </r>
      </text>
    </comment>
    <comment ref="AL140" authorId="0" shapeId="0" xr:uid="{703EB092-2ACA-44D1-A04D-B2E36CAAB4A9}">
      <text>
        <r>
          <rPr>
            <b/>
            <sz val="9"/>
            <color indexed="81"/>
            <rFont val="Tahoma"/>
            <family val="2"/>
          </rPr>
          <t>Author:</t>
        </r>
        <r>
          <rPr>
            <sz val="9"/>
            <color indexed="81"/>
            <rFont val="Tahoma"/>
            <family val="2"/>
          </rPr>
          <t xml:space="preserve">
ar 26</t>
        </r>
      </text>
    </comment>
    <comment ref="AM140" authorId="0" shapeId="0" xr:uid="{0C7FB6ED-C0E3-4231-B7E6-917BAA266AB9}">
      <text>
        <r>
          <rPr>
            <b/>
            <sz val="9"/>
            <color indexed="81"/>
            <rFont val="Tahoma"/>
            <family val="2"/>
          </rPr>
          <t>Author:</t>
        </r>
        <r>
          <rPr>
            <sz val="9"/>
            <color indexed="81"/>
            <rFont val="Tahoma"/>
            <family val="2"/>
          </rPr>
          <t xml:space="preserve">
AR pg.65</t>
        </r>
      </text>
    </comment>
    <comment ref="AN140" authorId="0" shapeId="0" xr:uid="{DC57B5DB-0734-4467-B25A-7B154B80DC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http://www.lht.com.sg/pdf/wb.pdf</t>
        </r>
      </text>
    </comment>
    <comment ref="AO140" authorId="0" shapeId="0" xr:uid="{48FCDB6C-4D22-4910-B11C-7B28541492B1}">
      <text>
        <r>
          <rPr>
            <b/>
            <sz val="9"/>
            <color indexed="81"/>
            <rFont val="Tahoma"/>
            <family val="2"/>
          </rPr>
          <t>Author:</t>
        </r>
        <r>
          <rPr>
            <sz val="9"/>
            <color indexed="81"/>
            <rFont val="Tahoma"/>
            <family val="2"/>
          </rPr>
          <t xml:space="preserve">
AR, pg 50, "The Group has in place a whistleblowing policy to ensure independent investigations of such matters and for appropriate follow up action"</t>
        </r>
      </text>
    </comment>
    <comment ref="AP140" authorId="0" shapeId="0" xr:uid="{28BDC41B-50BA-42CB-8AB1-6D7E6AA008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Q140" authorId="0" shapeId="0" xr:uid="{4067C038-EA5E-440C-946B-F0B0E63E8F17}">
      <text>
        <r>
          <rPr>
            <b/>
            <sz val="9"/>
            <color indexed="81"/>
            <rFont val="Tahoma"/>
            <family val="2"/>
          </rPr>
          <t>Author:</t>
        </r>
        <r>
          <rPr>
            <sz val="9"/>
            <color indexed="81"/>
            <rFont val="Tahoma"/>
            <family val="2"/>
          </rPr>
          <t xml:space="preserve">
AR, p. 41</t>
        </r>
      </text>
    </comment>
    <comment ref="AR140" authorId="0" shapeId="0" xr:uid="{06253B96-E18E-454B-BD73-7414AA4FC001}">
      <text>
        <r>
          <rPr>
            <b/>
            <sz val="9"/>
            <color indexed="81"/>
            <rFont val="Tahoma"/>
            <family val="2"/>
          </rPr>
          <t>Author:</t>
        </r>
        <r>
          <rPr>
            <sz val="9"/>
            <color indexed="81"/>
            <rFont val="Tahoma"/>
            <family val="2"/>
          </rPr>
          <t xml:space="preserve">
AR,41</t>
        </r>
      </text>
    </comment>
    <comment ref="AS140" authorId="0" shapeId="0" xr:uid="{D09D5CCB-875A-4660-A5CA-EF41351BD3FD}">
      <text>
        <r>
          <rPr>
            <b/>
            <sz val="9"/>
            <color indexed="81"/>
            <rFont val="Tahoma"/>
            <family val="2"/>
          </rPr>
          <t>Author:</t>
        </r>
        <r>
          <rPr>
            <sz val="9"/>
            <color indexed="81"/>
            <rFont val="Tahoma"/>
            <family val="2"/>
          </rPr>
          <t xml:space="preserve">
AR, pg 30, "The Company has put in place a whistle-blowing policy for employees to raise, in confi dence, concerns about
possible improprieties in fi nancial reporting or other matters and for the independent investigation of such matters
and appropriate follow-up actions."</t>
        </r>
      </text>
    </comment>
    <comment ref="AT140" authorId="0" shapeId="0" xr:uid="{4CBB07EE-B4AB-4311-8CBC-538956B9B7E1}">
      <text>
        <r>
          <rPr>
            <b/>
            <sz val="9"/>
            <color indexed="81"/>
            <rFont val="Tahoma"/>
            <family val="2"/>
          </rPr>
          <t>Author:</t>
        </r>
        <r>
          <rPr>
            <sz val="9"/>
            <color indexed="81"/>
            <rFont val="Tahoma"/>
            <family val="2"/>
          </rPr>
          <t xml:space="preserve">
AR, governance report, pg 31</t>
        </r>
      </text>
    </comment>
    <comment ref="AU140" authorId="0" shapeId="0" xr:uid="{1B6616C7-6603-4ED9-95D5-47B327C2D4AA}">
      <text>
        <r>
          <rPr>
            <b/>
            <sz val="9"/>
            <color indexed="81"/>
            <rFont val="Tahoma"/>
            <family val="2"/>
          </rPr>
          <t>Author:</t>
        </r>
        <r>
          <rPr>
            <sz val="9"/>
            <color indexed="81"/>
            <rFont val="Tahoma"/>
            <family val="2"/>
          </rPr>
          <t xml:space="preserve">
AR, 47</t>
        </r>
      </text>
    </comment>
    <comment ref="AV140" authorId="0" shapeId="0" xr:uid="{DE62F6C2-4ACD-4F08-8EB0-31D569B54E80}">
      <text>
        <r>
          <rPr>
            <b/>
            <sz val="9"/>
            <color indexed="81"/>
            <rFont val="Tahoma"/>
            <family val="2"/>
          </rPr>
          <t>Author:</t>
        </r>
        <r>
          <rPr>
            <sz val="9"/>
            <color indexed="81"/>
            <rFont val="Tahoma"/>
            <family val="2"/>
          </rPr>
          <t xml:space="preserve">
AR, 29</t>
        </r>
      </text>
    </comment>
    <comment ref="AW140" authorId="0" shapeId="0" xr:uid="{B2ED704C-4B57-4A52-936B-318B0D9F2D65}">
      <text>
        <r>
          <rPr>
            <b/>
            <sz val="9"/>
            <color indexed="81"/>
            <rFont val="Tahoma"/>
            <family val="2"/>
          </rPr>
          <t>Author:</t>
        </r>
        <r>
          <rPr>
            <sz val="9"/>
            <color indexed="81"/>
            <rFont val="Tahoma"/>
            <family val="2"/>
          </rPr>
          <t xml:space="preserve">
AR,37</t>
        </r>
      </text>
    </comment>
    <comment ref="AX140" authorId="0" shapeId="0" xr:uid="{1695FB81-6D8D-4F5F-A682-888914CDBE7C}">
      <text>
        <r>
          <rPr>
            <b/>
            <sz val="9"/>
            <color indexed="81"/>
            <rFont val="Tahoma"/>
            <family val="2"/>
          </rPr>
          <t>Author:</t>
        </r>
        <r>
          <rPr>
            <sz val="9"/>
            <color indexed="81"/>
            <rFont val="Tahoma"/>
            <family val="2"/>
          </rPr>
          <t xml:space="preserve">
AR, 37</t>
        </r>
      </text>
    </comment>
    <comment ref="AY140" authorId="0" shapeId="0" xr:uid="{48A6D2A1-9995-4806-83F0-5EA002BAE6A5}">
      <text>
        <r>
          <rPr>
            <b/>
            <sz val="9"/>
            <color indexed="81"/>
            <rFont val="Tahoma"/>
            <family val="2"/>
          </rPr>
          <t>Author:</t>
        </r>
        <r>
          <rPr>
            <sz val="9"/>
            <color indexed="81"/>
            <rFont val="Tahoma"/>
            <family val="2"/>
          </rPr>
          <t xml:space="preserve">
AR, p. 62</t>
        </r>
      </text>
    </comment>
    <comment ref="AZ140" authorId="0" shapeId="0" xr:uid="{8BB08766-DC44-44A2-AD63-813E8FFDC8F0}">
      <text>
        <r>
          <rPr>
            <b/>
            <sz val="9"/>
            <color indexed="81"/>
            <rFont val="Tahoma"/>
            <family val="2"/>
          </rPr>
          <t>Author:</t>
        </r>
        <r>
          <rPr>
            <sz val="9"/>
            <color indexed="81"/>
            <rFont val="Tahoma"/>
            <family val="2"/>
          </rPr>
          <t xml:space="preserve">
AR, p. 41</t>
        </r>
      </text>
    </comment>
    <comment ref="BA140" authorId="0" shapeId="0" xr:uid="{F322222B-C420-46BA-8E8E-5F7EC3D5DDD3}">
      <text>
        <r>
          <rPr>
            <b/>
            <sz val="9"/>
            <color indexed="81"/>
            <rFont val="Tahoma"/>
            <family val="2"/>
          </rPr>
          <t>Author:</t>
        </r>
        <r>
          <rPr>
            <sz val="9"/>
            <color indexed="81"/>
            <rFont val="Tahoma"/>
            <family val="2"/>
          </rPr>
          <t xml:space="preserve">
AR, p130</t>
        </r>
      </text>
    </comment>
    <comment ref="BB140" authorId="0" shapeId="0" xr:uid="{AE06E841-0639-4EB2-B5A1-1E11882BAB4D}">
      <text>
        <r>
          <rPr>
            <b/>
            <sz val="9"/>
            <color indexed="81"/>
            <rFont val="Tahoma"/>
            <family val="2"/>
          </rPr>
          <t>Author:</t>
        </r>
        <r>
          <rPr>
            <sz val="9"/>
            <color indexed="81"/>
            <rFont val="Tahoma"/>
            <family val="2"/>
          </rPr>
          <t xml:space="preserve">
AR, pg 38, "The Company has in place a whistle-blowing policy which provides well-defi ned and accessible channels
in the Group through which employees and any other persons may raise concerns"</t>
        </r>
      </text>
    </comment>
    <comment ref="BC140" authorId="0" shapeId="0" xr:uid="{89C91CD2-0BE2-44E8-8CD4-48E82A5ED158}">
      <text>
        <r>
          <rPr>
            <b/>
            <sz val="9"/>
            <color indexed="81"/>
            <rFont val="Tahoma"/>
            <family val="2"/>
          </rPr>
          <t>Author:</t>
        </r>
        <r>
          <rPr>
            <sz val="9"/>
            <color indexed="81"/>
            <rFont val="Tahoma"/>
            <family val="2"/>
          </rPr>
          <t xml:space="preserve">
AR, p. 62</t>
        </r>
      </text>
    </comment>
    <comment ref="BD140" authorId="0" shapeId="0" xr:uid="{21482B97-4DCF-4741-8931-B380A3205738}">
      <text>
        <r>
          <rPr>
            <b/>
            <sz val="9"/>
            <color indexed="81"/>
            <rFont val="Tahoma"/>
            <family val="2"/>
          </rPr>
          <t>Author:</t>
        </r>
        <r>
          <rPr>
            <sz val="9"/>
            <color indexed="81"/>
            <rFont val="Tahoma"/>
            <family val="2"/>
          </rPr>
          <t xml:space="preserve">
AR, p. 97</t>
        </r>
      </text>
    </comment>
    <comment ref="BE140" authorId="0" shapeId="0" xr:uid="{AD24B0C9-9B36-4AEB-AF45-0A408C8395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7 'The Company has instituted a whistle-blowing policy"</t>
        </r>
      </text>
    </comment>
    <comment ref="BF140" authorId="0" shapeId="0" xr:uid="{5950CC58-BA00-4AE1-BB06-2076106A58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"The AC also reviewed the Company’s “Whistle-Blower Policy” which provides for the mechanisms by
which employees and other persons may, in confidence, raise concerns about possible improprieties in
financial reporting or other matters, and was satisfied that arrangements are in place for the independent
investigation of such matters and for appropriate follow-up action. The Company publicly discloses, and
clearly communicates to employees, the existence of a whistle-blowing policy and procedures for raising
such concerns."</t>
        </r>
      </text>
    </comment>
    <comment ref="BG140" authorId="0" shapeId="0" xr:uid="{0078619F-986D-43A1-9B0A-ED8BDCF04EF6}">
      <text>
        <r>
          <rPr>
            <b/>
            <sz val="9"/>
            <color indexed="81"/>
            <rFont val="Tahoma"/>
            <family val="2"/>
          </rPr>
          <t>Author:</t>
        </r>
        <r>
          <rPr>
            <sz val="9"/>
            <color indexed="81"/>
            <rFont val="Tahoma"/>
            <family val="2"/>
          </rPr>
          <t xml:space="preserve">
AR p. 39, Whistleblower Policy</t>
        </r>
      </text>
    </comment>
    <comment ref="BH140" authorId="0" shapeId="0" xr:uid="{DD0215F8-5390-4BBC-B985-6A974100A9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27, https://links.sgx.com/FileOpen/UG%20Healthcare_Annual%20Report%202020.ashx?App=Announcement&amp;FileID=634566</t>
        </r>
      </text>
    </comment>
    <comment ref="BI140" authorId="0" shapeId="0" xr:uid="{9B23EAA1-1398-40EC-9A84-FE1575EA2DCD}">
      <text>
        <r>
          <rPr>
            <b/>
            <sz val="9"/>
            <color indexed="81"/>
            <rFont val="Tahoma"/>
            <family val="2"/>
          </rPr>
          <t>Author:</t>
        </r>
        <r>
          <rPr>
            <sz val="9"/>
            <color indexed="81"/>
            <rFont val="Tahoma"/>
            <family val="2"/>
          </rPr>
          <t xml:space="preserve">
AR p. 27, WHISTLE-BLOWING</t>
        </r>
      </text>
    </comment>
    <comment ref="BJ140" authorId="0" shapeId="0" xr:uid="{805C10FF-223C-4E8F-99B7-038B2150BC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40" authorId="0" shapeId="0" xr:uid="{FDD4F810-3C23-41C3-8792-BA04FFD5B70A}">
      <text>
        <r>
          <rPr>
            <b/>
            <sz val="9"/>
            <color indexed="81"/>
            <rFont val="Tahoma"/>
            <family val="2"/>
          </rPr>
          <t>Author:</t>
        </r>
        <r>
          <rPr>
            <sz val="9"/>
            <color indexed="81"/>
            <rFont val="Tahoma"/>
            <family val="2"/>
          </rPr>
          <t xml:space="preserve">
AR, p. 96</t>
        </r>
      </text>
    </comment>
    <comment ref="BL140" authorId="0" shapeId="0" xr:uid="{997CBBC4-DC88-4F2E-882D-17D0931461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70</t>
        </r>
      </text>
    </comment>
    <comment ref="BM140" authorId="0" shapeId="0" xr:uid="{7613CD2A-215C-421D-9995-090CFBD19F59}">
      <text>
        <r>
          <rPr>
            <b/>
            <sz val="9"/>
            <color indexed="81"/>
            <rFont val="Tahoma"/>
            <family val="2"/>
          </rPr>
          <t>Author:</t>
        </r>
        <r>
          <rPr>
            <sz val="9"/>
            <color indexed="81"/>
            <rFont val="Tahoma"/>
            <family val="2"/>
          </rPr>
          <t xml:space="preserve">
AR, p28</t>
        </r>
      </text>
    </comment>
    <comment ref="BN140" authorId="0" shapeId="0" xr:uid="{A49E38FB-7647-4A09-A4DE-F7A20823DF9D}">
      <text>
        <r>
          <rPr>
            <b/>
            <sz val="9"/>
            <color indexed="81"/>
            <rFont val="Tahoma"/>
            <family val="2"/>
          </rPr>
          <t>Author:</t>
        </r>
        <r>
          <rPr>
            <sz val="9"/>
            <color indexed="81"/>
            <rFont val="Tahoma"/>
            <family val="2"/>
          </rPr>
          <t xml:space="preserve">
AR, p49</t>
        </r>
      </text>
    </comment>
    <comment ref="BO140" authorId="0" shapeId="0" xr:uid="{C3F88595-2507-4659-9BD2-6CD4DE0922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Whistleblowing Policy
The Group is committed to meeting a high standard of ethical conduct in the conduct of the Group’s operations, and has put in
place a Whistleblowing Policy. The objective of the Whistleblowing Policy is to facilitate independent investigation of such matters
and appropriate follow-up actions. 
AR p80</t>
        </r>
      </text>
    </comment>
    <comment ref="BP140" authorId="0" shapeId="0" xr:uid="{C7651AF9-AA43-4F77-8BEE-6672A31DC185}">
      <text>
        <r>
          <rPr>
            <b/>
            <sz val="9"/>
            <color indexed="81"/>
            <rFont val="Tahoma"/>
            <family val="2"/>
          </rPr>
          <t>Author:</t>
        </r>
        <r>
          <rPr>
            <sz val="9"/>
            <color indexed="81"/>
            <rFont val="Tahoma"/>
            <family val="2"/>
          </rPr>
          <t xml:space="preserve">
AR, p91</t>
        </r>
      </text>
    </comment>
    <comment ref="BQ140" authorId="0" shapeId="0" xr:uid="{EF0F8951-3EAB-4AC1-96BF-35BE53F011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AC reviews arrangements by which employee of the Company and of the Group may in confidence, raise
concerns about possible improprieties in matters of financial reporting or other matters and ensure that arrangements
are in place for the independent investigation of such matters and for appropriate follow-up action.
The Company has implemented a whistle blowing policy whereby accessible channels are provided for employees to raise
concerns about possible improprieties in matters of financial reporting or other matters, which they become aware and
to ensure that:
(i) independent investigations are carried out in an appropriate and timely manner;
(ii) appropriate action is taken to correct the weaknesses in internal controls and policies, which allowed the perpetration
of fraud and/or misconduct and to prevent a recurrence; and
(iii) administrative, disciplinary, civil and/or criminal actions that are initiated following the completion of investigations
are appropriate, balanced and fair, while providing reassurance that they will be protected from reprisals or
victimisation for whistle blowing in good faith and without malice.
AR p35</t>
        </r>
      </text>
    </comment>
    <comment ref="BS140" authorId="0" shapeId="0" xr:uid="{8C27CD99-166D-48B8-8F1D-AFBA39F1C942}">
      <text>
        <r>
          <rPr>
            <b/>
            <sz val="9"/>
            <color indexed="81"/>
            <rFont val="Tahoma"/>
            <family val="2"/>
          </rPr>
          <t>Author:</t>
        </r>
        <r>
          <rPr>
            <sz val="9"/>
            <color indexed="81"/>
            <rFont val="Tahoma"/>
            <family val="2"/>
          </rPr>
          <t xml:space="preserve">
AR, p91</t>
        </r>
      </text>
    </comment>
    <comment ref="BT140" authorId="0" shapeId="0" xr:uid="{741B86C0-4FA7-4572-83A4-8FADB823F9CF}">
      <text>
        <r>
          <rPr>
            <b/>
            <sz val="9"/>
            <color indexed="81"/>
            <rFont val="Tahoma"/>
            <family val="2"/>
          </rPr>
          <t>Author:</t>
        </r>
        <r>
          <rPr>
            <sz val="9"/>
            <color indexed="81"/>
            <rFont val="Tahoma"/>
            <family val="2"/>
          </rPr>
          <t xml:space="preserve">
AR, p97</t>
        </r>
      </text>
    </comment>
    <comment ref="BU140" authorId="0" shapeId="0" xr:uid="{D6FBE010-B9B2-4B84-9934-C859C3933C0E}">
      <text>
        <r>
          <rPr>
            <b/>
            <sz val="9"/>
            <color indexed="81"/>
            <rFont val="Tahoma"/>
            <family val="2"/>
          </rPr>
          <t>Author:</t>
        </r>
        <r>
          <rPr>
            <sz val="9"/>
            <color indexed="81"/>
            <rFont val="Tahoma"/>
            <family val="2"/>
          </rPr>
          <t xml:space="preserve">
AR, p53</t>
        </r>
      </text>
    </comment>
    <comment ref="BV140" authorId="0" shapeId="0" xr:uid="{4CC1C0C3-B6B9-4B53-B7D9-AB18771BCE4C}">
      <text>
        <r>
          <rPr>
            <b/>
            <sz val="9"/>
            <color indexed="81"/>
            <rFont val="Tahoma"/>
            <family val="2"/>
          </rPr>
          <t>Author:</t>
        </r>
        <r>
          <rPr>
            <sz val="9"/>
            <color indexed="81"/>
            <rFont val="Tahoma"/>
            <family val="2"/>
          </rPr>
          <t xml:space="preserve">
AR 71</t>
        </r>
      </text>
    </comment>
    <comment ref="BW140" authorId="0" shapeId="0" xr:uid="{630C0A6D-8A83-4403-A45A-71B82B422743}">
      <text>
        <r>
          <rPr>
            <b/>
            <sz val="9"/>
            <color indexed="81"/>
            <rFont val="Tahoma"/>
            <family val="2"/>
          </rPr>
          <t>Author:</t>
        </r>
        <r>
          <rPr>
            <sz val="9"/>
            <color indexed="81"/>
            <rFont val="Tahoma"/>
            <family val="2"/>
          </rPr>
          <t xml:space="preserve">
AR, p148</t>
        </r>
      </text>
    </comment>
    <comment ref="BX140" authorId="0" shapeId="0" xr:uid="{87704A29-2A3E-49EC-9DB8-774D829844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t>
        </r>
      </text>
    </comment>
    <comment ref="BY140" authorId="0" shapeId="0" xr:uid="{537E9B05-85EB-45B2-83E5-87D9732C4C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 AR P.45</t>
        </r>
      </text>
    </comment>
    <comment ref="BZ140" authorId="0" shapeId="0" xr:uid="{FED9A1A9-6219-4B46-A7CF-D6694503B9E5}">
      <text>
        <r>
          <rPr>
            <b/>
            <sz val="9"/>
            <color indexed="81"/>
            <rFont val="Tahoma"/>
            <family val="2"/>
          </rPr>
          <t>Author:</t>
        </r>
        <r>
          <rPr>
            <sz val="9"/>
            <color indexed="81"/>
            <rFont val="Tahoma"/>
            <family val="2"/>
          </rPr>
          <t xml:space="preserve">
AR pg 54</t>
        </r>
      </text>
    </comment>
    <comment ref="CA140" authorId="0" shapeId="0" xr:uid="{6FFB12C1-C03C-4718-98C9-B589DC04DABA}">
      <text>
        <r>
          <rPr>
            <b/>
            <sz val="9"/>
            <color indexed="81"/>
            <rFont val="Tahoma"/>
            <family val="2"/>
          </rPr>
          <t>Author:</t>
        </r>
        <r>
          <rPr>
            <sz val="9"/>
            <color indexed="81"/>
            <rFont val="Tahoma"/>
            <family val="2"/>
          </rPr>
          <t xml:space="preserve">
AR pg 60</t>
        </r>
      </text>
    </comment>
    <comment ref="CB140" authorId="0" shapeId="0" xr:uid="{BB8A508C-30E7-42EE-9CB4-7533F8D04B61}">
      <text>
        <r>
          <rPr>
            <b/>
            <sz val="9"/>
            <color indexed="81"/>
            <rFont val="Tahoma"/>
            <family val="2"/>
          </rPr>
          <t>Author:</t>
        </r>
        <r>
          <rPr>
            <sz val="9"/>
            <color indexed="81"/>
            <rFont val="Tahoma"/>
            <family val="2"/>
          </rPr>
          <t xml:space="preserve">
AR pg.208</t>
        </r>
      </text>
    </comment>
    <comment ref="CC140" authorId="0" shapeId="0" xr:uid="{D51C716C-77E5-4F17-8AE5-D921260EAC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D140" authorId="0" shapeId="0" xr:uid="{DDAB9BF0-81D5-4F07-80E7-2F51E6B249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E140" authorId="0" shapeId="0" xr:uid="{E8FBF6D9-80C3-4B85-8DBC-6A9C7F694C7C}">
      <text>
        <r>
          <rPr>
            <b/>
            <sz val="9"/>
            <color indexed="81"/>
            <rFont val="Tahoma"/>
            <family val="2"/>
          </rPr>
          <t>Author:</t>
        </r>
        <r>
          <rPr>
            <sz val="9"/>
            <color indexed="81"/>
            <rFont val="Tahoma"/>
            <family val="2"/>
          </rPr>
          <t xml:space="preserve">
AR pg 62</t>
        </r>
      </text>
    </comment>
    <comment ref="CF140" authorId="0" shapeId="0" xr:uid="{A76445DC-2575-4BAB-B931-288796397132}">
      <text>
        <r>
          <rPr>
            <b/>
            <sz val="9"/>
            <color indexed="81"/>
            <rFont val="Tahoma"/>
            <family val="2"/>
          </rPr>
          <t>Author:</t>
        </r>
        <r>
          <rPr>
            <sz val="9"/>
            <color indexed="81"/>
            <rFont val="Tahoma"/>
            <family val="2"/>
          </rPr>
          <t xml:space="preserve">
AR 39</t>
        </r>
      </text>
    </comment>
    <comment ref="CG140" authorId="0" shapeId="0" xr:uid="{04F4C6D6-6A38-4287-B2CD-B5A53857B7AE}">
      <text>
        <r>
          <rPr>
            <b/>
            <sz val="9"/>
            <color indexed="81"/>
            <rFont val="Tahoma"/>
            <family val="2"/>
          </rPr>
          <t>Author:</t>
        </r>
        <r>
          <rPr>
            <sz val="9"/>
            <color indexed="81"/>
            <rFont val="Tahoma"/>
            <family val="2"/>
          </rPr>
          <t xml:space="preserve">
AR pg 99</t>
        </r>
      </text>
    </comment>
    <comment ref="CH140" authorId="0" shapeId="0" xr:uid="{BC0E8674-AB96-47E1-BC43-4A847BFB55AD}">
      <text>
        <r>
          <rPr>
            <b/>
            <sz val="9"/>
            <color indexed="81"/>
            <rFont val="Tahoma"/>
            <family val="2"/>
          </rPr>
          <t>Author:</t>
        </r>
        <r>
          <rPr>
            <sz val="9"/>
            <color indexed="81"/>
            <rFont val="Tahoma"/>
            <family val="2"/>
          </rPr>
          <t xml:space="preserve">
AR 23</t>
        </r>
      </text>
    </comment>
    <comment ref="CI140" authorId="0" shapeId="0" xr:uid="{F26971B4-AB90-469E-841F-2504559744F8}">
      <text>
        <r>
          <rPr>
            <b/>
            <sz val="9"/>
            <color indexed="81"/>
            <rFont val="Tahoma"/>
            <family val="2"/>
          </rPr>
          <t>Author:</t>
        </r>
        <r>
          <rPr>
            <sz val="9"/>
            <color indexed="81"/>
            <rFont val="Tahoma"/>
            <family val="2"/>
          </rPr>
          <t xml:space="preserve">
AR pg 33</t>
        </r>
      </text>
    </comment>
    <comment ref="CJ140" authorId="0" shapeId="0" xr:uid="{C02A4302-B321-4121-8E2D-3C09D44287ED}">
      <text>
        <r>
          <rPr>
            <b/>
            <sz val="9"/>
            <color indexed="81"/>
            <rFont val="Tahoma"/>
            <family val="2"/>
          </rPr>
          <t>Author:</t>
        </r>
        <r>
          <rPr>
            <sz val="9"/>
            <color indexed="81"/>
            <rFont val="Tahoma"/>
            <family val="2"/>
          </rPr>
          <t xml:space="preserve">
ar 53</t>
        </r>
      </text>
    </comment>
    <comment ref="CK140" authorId="0" shapeId="0" xr:uid="{ABD04CCD-AAD4-46D2-9A18-4392400E7139}">
      <text>
        <r>
          <rPr>
            <b/>
            <sz val="9"/>
            <color indexed="81"/>
            <rFont val="Tahoma"/>
            <family val="2"/>
          </rPr>
          <t>Author:</t>
        </r>
        <r>
          <rPr>
            <sz val="9"/>
            <color indexed="81"/>
            <rFont val="Tahoma"/>
            <family val="2"/>
          </rPr>
          <t xml:space="preserve">
AR,78</t>
        </r>
      </text>
    </comment>
    <comment ref="CL140" authorId="0" shapeId="0" xr:uid="{5EC372F2-30A0-4E5A-B26C-8E19D0B0D2E0}">
      <text>
        <r>
          <rPr>
            <b/>
            <sz val="9"/>
            <color indexed="81"/>
            <rFont val="Tahoma"/>
            <family val="2"/>
          </rPr>
          <t>Author:</t>
        </r>
        <r>
          <rPr>
            <sz val="9"/>
            <color indexed="81"/>
            <rFont val="Tahoma"/>
            <family val="2"/>
          </rPr>
          <t xml:space="preserve">
ar 54</t>
        </r>
      </text>
    </comment>
    <comment ref="CM140" authorId="0" shapeId="0" xr:uid="{F956B36C-142F-4F4D-9B6C-BE07732900FC}">
      <text>
        <r>
          <rPr>
            <b/>
            <sz val="9"/>
            <color indexed="81"/>
            <rFont val="Tahoma"/>
            <family val="2"/>
          </rPr>
          <t>Author:</t>
        </r>
        <r>
          <rPr>
            <sz val="9"/>
            <color indexed="81"/>
            <rFont val="Tahoma"/>
            <family val="2"/>
          </rPr>
          <t xml:space="preserve">
ar 67</t>
        </r>
      </text>
    </comment>
    <comment ref="CN140" authorId="0" shapeId="0" xr:uid="{24491DCF-A1FC-4622-BFB7-B39D015099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CO140" authorId="0" shapeId="0" xr:uid="{0E82AE04-2038-4D6E-9449-CEEC0E00B1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P140" authorId="0" shapeId="0" xr:uid="{AE222DE0-3CE1-47C2-95D1-8385D93B5A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Q140" authorId="0" shapeId="0" xr:uid="{BFD53133-B54A-4F3C-9A39-21CA5F213338}">
      <text>
        <r>
          <rPr>
            <b/>
            <sz val="9"/>
            <color indexed="81"/>
            <rFont val="Tahoma"/>
            <family val="2"/>
          </rPr>
          <t>Author:</t>
        </r>
        <r>
          <rPr>
            <sz val="9"/>
            <color indexed="81"/>
            <rFont val="Tahoma"/>
            <family val="2"/>
          </rPr>
          <t xml:space="preserve">
Ar 79</t>
        </r>
      </text>
    </comment>
    <comment ref="CR140" authorId="0" shapeId="0" xr:uid="{35D1454A-20CE-476F-A423-79918199340D}">
      <text>
        <r>
          <rPr>
            <b/>
            <sz val="9"/>
            <color indexed="81"/>
            <rFont val="Tahoma"/>
            <family val="2"/>
          </rPr>
          <t>Author:</t>
        </r>
        <r>
          <rPr>
            <sz val="9"/>
            <color indexed="81"/>
            <rFont val="Tahoma"/>
            <family val="2"/>
          </rPr>
          <t xml:space="preserve">
AR (pdf), p. 25</t>
        </r>
      </text>
    </comment>
    <comment ref="CS140" authorId="0" shapeId="0" xr:uid="{882152DB-3468-4497-8130-DA6CBEAFAA89}">
      <text>
        <r>
          <rPr>
            <b/>
            <sz val="9"/>
            <color indexed="81"/>
            <rFont val="Tahoma"/>
            <family val="2"/>
          </rPr>
          <t>Author:</t>
        </r>
        <r>
          <rPr>
            <sz val="9"/>
            <color indexed="81"/>
            <rFont val="Tahoma"/>
            <family val="2"/>
          </rPr>
          <t xml:space="preserve">
AR, p. 63</t>
        </r>
      </text>
    </comment>
    <comment ref="CT140" authorId="0" shapeId="0" xr:uid="{E26E6C75-EA21-4897-93B3-8EF260CA8832}">
      <text>
        <r>
          <rPr>
            <b/>
            <sz val="9"/>
            <color indexed="81"/>
            <rFont val="Tahoma"/>
            <family val="2"/>
          </rPr>
          <t>Author:</t>
        </r>
        <r>
          <rPr>
            <sz val="9"/>
            <color indexed="81"/>
            <rFont val="Tahoma"/>
            <family val="2"/>
          </rPr>
          <t xml:space="preserve">
AR pg.37</t>
        </r>
      </text>
    </comment>
    <comment ref="CU140" authorId="0" shapeId="0" xr:uid="{979AE060-0FC9-418A-9AC2-67988F8FDF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 "The Group has implemented a whistle-blowing policy"</t>
        </r>
      </text>
    </comment>
    <comment ref="CV140" authorId="0" shapeId="0" xr:uid="{8A643147-F839-4A96-AAB3-96CD32ADF6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Company has also set in place a Whistleblowing Policy"</t>
        </r>
      </text>
    </comment>
    <comment ref="CW140" authorId="0" shapeId="0" xr:uid="{D1344DDD-A853-4719-B70B-4BF1355CE3D6}">
      <text>
        <r>
          <rPr>
            <b/>
            <sz val="9"/>
            <color indexed="81"/>
            <rFont val="Tahoma"/>
            <family val="2"/>
          </rPr>
          <t>Author:</t>
        </r>
        <r>
          <rPr>
            <sz val="9"/>
            <color indexed="81"/>
            <rFont val="Tahoma"/>
            <family val="2"/>
          </rPr>
          <t xml:space="preserve">
AR pg.24</t>
        </r>
      </text>
    </comment>
    <comment ref="CX140" authorId="0" shapeId="0" xr:uid="{107D8B6F-5D54-4518-899E-856DE7D4ABA1}">
      <text>
        <r>
          <rPr>
            <b/>
            <sz val="9"/>
            <color indexed="81"/>
            <rFont val="Tahoma"/>
            <family val="2"/>
          </rPr>
          <t>Author:</t>
        </r>
        <r>
          <rPr>
            <sz val="9"/>
            <color indexed="81"/>
            <rFont val="Tahoma"/>
            <family val="2"/>
          </rPr>
          <t xml:space="preserve">
AR, pg 51</t>
        </r>
      </text>
    </comment>
    <comment ref="CY140" authorId="0" shapeId="0" xr:uid="{C8143B11-4185-4A47-B58B-33570FB4A409}">
      <text>
        <r>
          <rPr>
            <b/>
            <sz val="9"/>
            <color indexed="81"/>
            <rFont val="Tahoma"/>
            <family val="2"/>
          </rPr>
          <t>Author:</t>
        </r>
        <r>
          <rPr>
            <sz val="9"/>
            <color indexed="81"/>
            <rFont val="Tahoma"/>
            <family val="2"/>
          </rPr>
          <t xml:space="preserve">
AR pg 102</t>
        </r>
      </text>
    </comment>
    <comment ref="CZ140" authorId="0" shapeId="0" xr:uid="{534A6F33-2836-462A-B27C-161A854B24C7}">
      <text>
        <r>
          <rPr>
            <b/>
            <sz val="9"/>
            <color indexed="81"/>
            <rFont val="Tahoma"/>
            <family val="2"/>
          </rPr>
          <t>Author:</t>
        </r>
        <r>
          <rPr>
            <sz val="9"/>
            <color indexed="81"/>
            <rFont val="Tahoma"/>
            <family val="2"/>
          </rPr>
          <t xml:space="preserve">
AR,90</t>
        </r>
      </text>
    </comment>
    <comment ref="DA140" authorId="0" shapeId="0" xr:uid="{2F93B582-602D-41B6-BF16-E36272BF0755}">
      <text>
        <r>
          <rPr>
            <b/>
            <sz val="9"/>
            <color indexed="81"/>
            <rFont val="Tahoma"/>
            <family val="2"/>
          </rPr>
          <t>Author:</t>
        </r>
        <r>
          <rPr>
            <sz val="9"/>
            <color indexed="81"/>
            <rFont val="Tahoma"/>
            <family val="2"/>
          </rPr>
          <t xml:space="preserve">
AR,71</t>
        </r>
      </text>
    </comment>
    <comment ref="DB140" authorId="0" shapeId="0" xr:uid="{D4EFF24C-72DA-490D-869F-300A26DF27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DC140" authorId="0" shapeId="0" xr:uid="{825956F3-BE46-4A4C-B1FA-FD2E4A4805F3}">
      <text>
        <r>
          <rPr>
            <b/>
            <sz val="9"/>
            <color indexed="81"/>
            <rFont val="Tahoma"/>
            <family val="2"/>
          </rPr>
          <t>Author:</t>
        </r>
        <r>
          <rPr>
            <sz val="9"/>
            <color indexed="81"/>
            <rFont val="Tahoma"/>
            <family val="2"/>
          </rPr>
          <t xml:space="preserve">
AR, p. 111</t>
        </r>
      </text>
    </comment>
    <comment ref="DD140" authorId="0" shapeId="0" xr:uid="{C78FF90C-CEB7-4353-ADB4-914E837A6C8B}">
      <text>
        <r>
          <rPr>
            <b/>
            <sz val="9"/>
            <color indexed="81"/>
            <rFont val="Tahoma"/>
            <family val="2"/>
          </rPr>
          <t>Author:</t>
        </r>
        <r>
          <rPr>
            <sz val="9"/>
            <color indexed="81"/>
            <rFont val="Tahoma"/>
            <family val="2"/>
          </rPr>
          <t xml:space="preserve">
AR, p. 51 - 52</t>
        </r>
      </text>
    </comment>
    <comment ref="DE140" authorId="0" shapeId="0" xr:uid="{1C563228-B9E5-4DF5-AB19-96D5EB16BAB9}">
      <text>
        <r>
          <rPr>
            <b/>
            <sz val="9"/>
            <color indexed="81"/>
            <rFont val="Tahoma"/>
            <family val="2"/>
          </rPr>
          <t>Author:</t>
        </r>
        <r>
          <rPr>
            <sz val="9"/>
            <color indexed="81"/>
            <rFont val="Tahoma"/>
            <family val="2"/>
          </rPr>
          <t xml:space="preserve">
AR,39</t>
        </r>
      </text>
    </comment>
    <comment ref="DF140" authorId="0" shapeId="0" xr:uid="{3D7011A1-A8B2-4E33-A77F-4464A89BC167}">
      <text>
        <r>
          <rPr>
            <b/>
            <sz val="9"/>
            <color indexed="81"/>
            <rFont val="Tahoma"/>
            <family val="2"/>
          </rPr>
          <t>Author:</t>
        </r>
        <r>
          <rPr>
            <sz val="9"/>
            <color indexed="81"/>
            <rFont val="Tahoma"/>
            <family val="2"/>
          </rPr>
          <t xml:space="preserve">
AR pg 62</t>
        </r>
      </text>
    </comment>
    <comment ref="DG140" authorId="0" shapeId="0" xr:uid="{4AA570C8-30D3-4ADA-8251-89E4355FD025}">
      <text>
        <r>
          <rPr>
            <b/>
            <sz val="9"/>
            <color indexed="81"/>
            <rFont val="Tahoma"/>
            <family val="2"/>
          </rPr>
          <t>Author:</t>
        </r>
        <r>
          <rPr>
            <sz val="9"/>
            <color indexed="81"/>
            <rFont val="Tahoma"/>
            <family val="2"/>
          </rPr>
          <t xml:space="preserve">
AR, p. 37</t>
        </r>
      </text>
    </comment>
    <comment ref="DH140" authorId="0" shapeId="0" xr:uid="{01662471-6E20-45AB-AD98-98C8D5F1A2CA}">
      <text>
        <r>
          <rPr>
            <b/>
            <sz val="9"/>
            <color indexed="81"/>
            <rFont val="Tahoma"/>
            <family val="2"/>
          </rPr>
          <t>Author:</t>
        </r>
        <r>
          <rPr>
            <sz val="9"/>
            <color indexed="81"/>
            <rFont val="Tahoma"/>
            <family val="2"/>
          </rPr>
          <t xml:space="preserve">
AR pg 28</t>
        </r>
      </text>
    </comment>
    <comment ref="DI140" authorId="0" shapeId="0" xr:uid="{E83004AE-A8B6-4F34-ABF5-D80897A0E8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J140" authorId="0" shapeId="0" xr:uid="{F831BDF0-940A-4D74-A7E5-38B71BE52E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68</t>
        </r>
      </text>
    </comment>
    <comment ref="DK140" authorId="0" shapeId="0" xr:uid="{0F8CC83A-C71F-422E-BB00-A7410EB4FAA7}">
      <text>
        <r>
          <rPr>
            <b/>
            <sz val="9"/>
            <color indexed="81"/>
            <rFont val="Tahoma"/>
            <family val="2"/>
          </rPr>
          <t>Author:</t>
        </r>
        <r>
          <rPr>
            <sz val="9"/>
            <color indexed="81"/>
            <rFont val="Tahoma"/>
            <family val="2"/>
          </rPr>
          <t xml:space="preserve">
AR pg 103</t>
        </r>
      </text>
    </comment>
    <comment ref="DL140" authorId="0" shapeId="0" xr:uid="{29AA1BCF-0DF7-4D7A-B6DB-70622B498BA0}">
      <text>
        <r>
          <rPr>
            <b/>
            <sz val="9"/>
            <color indexed="81"/>
            <rFont val="Tahoma"/>
            <family val="2"/>
          </rPr>
          <t>Author:</t>
        </r>
        <r>
          <rPr>
            <sz val="9"/>
            <color indexed="81"/>
            <rFont val="Tahoma"/>
            <family val="2"/>
          </rPr>
          <t xml:space="preserve">
AR pg 85</t>
        </r>
      </text>
    </comment>
    <comment ref="DM140" authorId="0" shapeId="0" xr:uid="{03B356BF-BEA2-4AB9-82E9-2358AEE4DD37}">
      <text>
        <r>
          <rPr>
            <b/>
            <sz val="9"/>
            <color indexed="81"/>
            <rFont val="Tahoma"/>
            <family val="2"/>
          </rPr>
          <t>Author:</t>
        </r>
        <r>
          <rPr>
            <sz val="9"/>
            <color indexed="81"/>
            <rFont val="Tahoma"/>
            <family val="2"/>
          </rPr>
          <t xml:space="preserve">
AR, p. 42</t>
        </r>
      </text>
    </comment>
    <comment ref="DN140" authorId="0" shapeId="0" xr:uid="{2F39CBFE-1C28-4E09-BD7D-960F7C7714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DO140" authorId="0" shapeId="0" xr:uid="{445F06AF-E431-42BD-B0FF-98B36A808CA4}">
      <text>
        <r>
          <rPr>
            <b/>
            <sz val="9"/>
            <color indexed="81"/>
            <rFont val="Tahoma"/>
            <family val="2"/>
          </rPr>
          <t>Author:</t>
        </r>
        <r>
          <rPr>
            <sz val="9"/>
            <color indexed="81"/>
            <rFont val="Tahoma"/>
            <family val="2"/>
          </rPr>
          <t xml:space="preserve">
AR p. 78, Whistle-blowing Policy </t>
        </r>
      </text>
    </comment>
    <comment ref="DP140" authorId="0" shapeId="0" xr:uid="{4B7E81BA-722C-4B1A-80FF-540A2B8EFB23}">
      <text>
        <r>
          <rPr>
            <b/>
            <sz val="9"/>
            <color indexed="81"/>
            <rFont val="Tahoma"/>
            <family val="2"/>
          </rPr>
          <t>Author:</t>
        </r>
        <r>
          <rPr>
            <sz val="9"/>
            <color indexed="81"/>
            <rFont val="Tahoma"/>
            <family val="2"/>
          </rPr>
          <t xml:space="preserve">
AR, p. 89</t>
        </r>
      </text>
    </comment>
    <comment ref="DQ140" authorId="0" shapeId="0" xr:uid="{D0437506-D9CA-4D5C-8A0E-F79F4ACEA7E4}">
      <text>
        <r>
          <rPr>
            <b/>
            <sz val="9"/>
            <color indexed="81"/>
            <rFont val="Tahoma"/>
            <family val="2"/>
          </rPr>
          <t>Author:</t>
        </r>
        <r>
          <rPr>
            <sz val="9"/>
            <color indexed="81"/>
            <rFont val="Tahoma"/>
            <family val="2"/>
          </rPr>
          <t xml:space="preserve">
AR p. 28, Whistle-blowing Policy</t>
        </r>
      </text>
    </comment>
    <comment ref="DR140" authorId="0" shapeId="0" xr:uid="{B45DB6CD-094C-4CFF-920C-E95C004EFA6B}">
      <text>
        <r>
          <rPr>
            <b/>
            <sz val="9"/>
            <color indexed="81"/>
            <rFont val="Tahoma"/>
            <family val="2"/>
          </rPr>
          <t>Author:</t>
        </r>
        <r>
          <rPr>
            <sz val="9"/>
            <color indexed="81"/>
            <rFont val="Tahoma"/>
            <family val="2"/>
          </rPr>
          <t xml:space="preserve">
AR, p.57</t>
        </r>
      </text>
    </comment>
    <comment ref="DS140" authorId="0" shapeId="0" xr:uid="{53871AF2-899D-440F-AA34-D57EC27BB27D}">
      <text>
        <r>
          <rPr>
            <b/>
            <sz val="9"/>
            <color indexed="81"/>
            <rFont val="Tahoma"/>
            <family val="2"/>
          </rPr>
          <t>Author:</t>
        </r>
        <r>
          <rPr>
            <sz val="9"/>
            <color indexed="81"/>
            <rFont val="Tahoma"/>
            <family val="2"/>
          </rPr>
          <t xml:space="preserve">
AR p. 81, Whistle-Blowing Policy</t>
        </r>
      </text>
    </comment>
    <comment ref="DT140" authorId="0" shapeId="0" xr:uid="{64F455BB-12F6-4764-A3FD-2D1BE2DBA2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30, https://links.sgx.com/FileOpen/WTH%20AR%202020.ashx?App=Announcement&amp;FileID=634061</t>
        </r>
      </text>
    </comment>
    <comment ref="DU140" authorId="0" shapeId="0" xr:uid="{5CC7D0D5-E3DE-4F6C-8513-044A931B8880}">
      <text>
        <r>
          <rPr>
            <b/>
            <sz val="9"/>
            <color indexed="81"/>
            <rFont val="Tahoma"/>
            <family val="2"/>
          </rPr>
          <t>Author:</t>
        </r>
        <r>
          <rPr>
            <sz val="9"/>
            <color indexed="81"/>
            <rFont val="Tahoma"/>
            <family val="2"/>
          </rPr>
          <t xml:space="preserve">
SR pg.13</t>
        </r>
      </text>
    </comment>
    <comment ref="DV140" authorId="0" shapeId="0" xr:uid="{0A0C95F3-B162-4548-87D4-DDF7ECB5A5ED}">
      <text>
        <r>
          <rPr>
            <b/>
            <sz val="9"/>
            <color indexed="81"/>
            <rFont val="Tahoma"/>
            <family val="2"/>
          </rPr>
          <t>Author:</t>
        </r>
        <r>
          <rPr>
            <sz val="9"/>
            <color indexed="81"/>
            <rFont val="Tahoma"/>
            <family val="2"/>
          </rPr>
          <t xml:space="preserve">
AR pg.52</t>
        </r>
      </text>
    </comment>
    <comment ref="DW140" authorId="0" shapeId="0" xr:uid="{B6E28560-D72B-416A-8495-1C7B9BDCA2F3}">
      <text>
        <r>
          <rPr>
            <b/>
            <sz val="9"/>
            <color indexed="81"/>
            <rFont val="Tahoma"/>
            <family val="2"/>
          </rPr>
          <t>Author:</t>
        </r>
        <r>
          <rPr>
            <sz val="9"/>
            <color indexed="81"/>
            <rFont val="Tahoma"/>
            <family val="2"/>
          </rPr>
          <t xml:space="preserve">
AR, p69</t>
        </r>
      </text>
    </comment>
    <comment ref="DX140" authorId="0" shapeId="0" xr:uid="{CFD100F1-8D53-4A18-99F2-3E6594B5D51D}">
      <text>
        <r>
          <rPr>
            <b/>
            <sz val="9"/>
            <color indexed="81"/>
            <rFont val="Tahoma"/>
            <family val="2"/>
          </rPr>
          <t>Author:</t>
        </r>
        <r>
          <rPr>
            <sz val="9"/>
            <color indexed="81"/>
            <rFont val="Tahoma"/>
            <family val="2"/>
          </rPr>
          <t xml:space="preserve">
AR pg.66</t>
        </r>
      </text>
    </comment>
    <comment ref="DY140" authorId="0" shapeId="0" xr:uid="{510544DE-84EB-4B7F-B0DF-E5F1EB228A5E}">
      <text>
        <r>
          <rPr>
            <b/>
            <sz val="9"/>
            <color indexed="81"/>
            <rFont val="Tahoma"/>
            <family val="2"/>
          </rPr>
          <t>Author:</t>
        </r>
        <r>
          <rPr>
            <sz val="9"/>
            <color indexed="81"/>
            <rFont val="Tahoma"/>
            <family val="2"/>
          </rPr>
          <t xml:space="preserve">
AR 36</t>
        </r>
      </text>
    </comment>
    <comment ref="DZ140" authorId="0" shapeId="0" xr:uid="{25A1FEBD-6061-45B3-98F8-798BDE2A2DF4}">
      <text>
        <r>
          <rPr>
            <b/>
            <sz val="9"/>
            <color indexed="81"/>
            <rFont val="Tahoma"/>
            <family val="2"/>
          </rPr>
          <t>Author:</t>
        </r>
        <r>
          <rPr>
            <sz val="9"/>
            <color indexed="81"/>
            <rFont val="Tahoma"/>
            <family val="2"/>
          </rPr>
          <t xml:space="preserve">
AR pg.79</t>
        </r>
      </text>
    </comment>
    <comment ref="EB140" authorId="0" shapeId="0" xr:uid="{709A5EE9-2278-40F5-8EBA-F7130A10F2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EC140" authorId="0" shapeId="0" xr:uid="{B3E7CE12-EC01-431E-9428-E68DDCE3C2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t>
        </r>
      </text>
    </comment>
    <comment ref="ED140" authorId="0" shapeId="0" xr:uid="{2307D059-8A5B-4B88-A6E7-205CB4C2DA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E141" authorId="0" shapeId="0" xr:uid="{149F2496-D3D1-4E77-A0B2-EC8035398169}">
      <text>
        <r>
          <rPr>
            <b/>
            <sz val="9"/>
            <color indexed="81"/>
            <rFont val="Tahoma"/>
            <family val="2"/>
          </rPr>
          <t>Author:</t>
        </r>
        <r>
          <rPr>
            <sz val="9"/>
            <color indexed="81"/>
            <rFont val="Tahoma"/>
            <family val="2"/>
          </rPr>
          <t xml:space="preserve">
AR pg.25</t>
        </r>
      </text>
    </comment>
    <comment ref="F141" authorId="0" shapeId="0" xr:uid="{F4DDBC50-896C-486A-8DF5-675A9327B957}">
      <text>
        <r>
          <rPr>
            <b/>
            <sz val="9"/>
            <color indexed="81"/>
            <rFont val="Tahoma"/>
            <family val="2"/>
          </rPr>
          <t>Author:</t>
        </r>
        <r>
          <rPr>
            <sz val="9"/>
            <color indexed="81"/>
            <rFont val="Tahoma"/>
            <family val="2"/>
          </rPr>
          <t xml:space="preserve">
AR pg.39</t>
        </r>
      </text>
    </comment>
    <comment ref="G141" authorId="0" shapeId="0" xr:uid="{10F0301F-6E6B-4E0E-A07F-03B5E325692A}">
      <text>
        <r>
          <rPr>
            <b/>
            <sz val="9"/>
            <color indexed="81"/>
            <rFont val="Tahoma"/>
            <family val="2"/>
          </rPr>
          <t>Author:</t>
        </r>
        <r>
          <rPr>
            <sz val="9"/>
            <color indexed="81"/>
            <rFont val="Tahoma"/>
            <family val="2"/>
          </rPr>
          <t xml:space="preserve">
AR pg.28</t>
        </r>
      </text>
    </comment>
    <comment ref="I141" authorId="0" shapeId="0" xr:uid="{A913E4DE-BD04-4616-BD33-BCC19CDFA3D9}">
      <text>
        <r>
          <rPr>
            <b/>
            <sz val="9"/>
            <color indexed="81"/>
            <rFont val="Tahoma"/>
            <family val="2"/>
          </rPr>
          <t>Author:</t>
        </r>
        <r>
          <rPr>
            <sz val="9"/>
            <color indexed="81"/>
            <rFont val="Tahoma"/>
            <family val="2"/>
          </rPr>
          <t xml:space="preserve">
AR pg.71</t>
        </r>
      </text>
    </comment>
    <comment ref="J141" authorId="0" shapeId="0" xr:uid="{37391345-233B-471D-AD2F-3426E9C5D966}">
      <text>
        <r>
          <rPr>
            <b/>
            <sz val="9"/>
            <color indexed="81"/>
            <rFont val="Tahoma"/>
            <family val="2"/>
          </rPr>
          <t>Author:</t>
        </r>
        <r>
          <rPr>
            <sz val="9"/>
            <color indexed="81"/>
            <rFont val="Tahoma"/>
            <family val="2"/>
          </rPr>
          <t xml:space="preserve">
AR pg.38</t>
        </r>
      </text>
    </comment>
    <comment ref="K141" authorId="0" shapeId="0" xr:uid="{9DE3D730-1003-4DC7-B048-4A1DFA6DDA52}">
      <text>
        <r>
          <rPr>
            <b/>
            <sz val="9"/>
            <color indexed="81"/>
            <rFont val="Tahoma"/>
            <family val="2"/>
          </rPr>
          <t>Author:</t>
        </r>
        <r>
          <rPr>
            <sz val="9"/>
            <color indexed="81"/>
            <rFont val="Tahoma"/>
            <family val="2"/>
          </rPr>
          <t xml:space="preserve">
AR pg.28</t>
        </r>
      </text>
    </comment>
    <comment ref="L141" authorId="0" shapeId="0" xr:uid="{8A4BD2FF-9438-48A1-AE43-43BC6E92FD20}">
      <text>
        <r>
          <rPr>
            <b/>
            <sz val="9"/>
            <color indexed="81"/>
            <rFont val="Tahoma"/>
            <family val="2"/>
          </rPr>
          <t>Author:</t>
        </r>
        <r>
          <rPr>
            <sz val="9"/>
            <color indexed="81"/>
            <rFont val="Tahoma"/>
            <family val="2"/>
          </rPr>
          <t xml:space="preserve">
AR, p29</t>
        </r>
      </text>
    </comment>
    <comment ref="M141" authorId="0" shapeId="0" xr:uid="{416272CA-55CE-40D4-97FF-6056CF4F6FAE}">
      <text>
        <r>
          <rPr>
            <b/>
            <sz val="9"/>
            <color indexed="81"/>
            <rFont val="Tahoma"/>
            <family val="2"/>
          </rPr>
          <t>Author:</t>
        </r>
        <r>
          <rPr>
            <sz val="9"/>
            <color indexed="81"/>
            <rFont val="Tahoma"/>
            <family val="2"/>
          </rPr>
          <t xml:space="preserve">
AR pg.87</t>
        </r>
      </text>
    </comment>
    <comment ref="R141" authorId="0" shapeId="0" xr:uid="{F9E56FB7-F4BD-4A6F-B02D-3AC6501DE8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P.28,65, https://forms.office.com/Pages/ResponsePage.aspx?id=UraGb6ySYkCY4l-XJHd2ujTvrqeqllFPnUpvelgpUu5URVZNNklLQTM5WEZWMVUzR0tRVTdOUzIwRS4u</t>
        </r>
      </text>
    </comment>
    <comment ref="T141" authorId="0" shapeId="0" xr:uid="{394D63F0-71B8-4522-A530-8962D704BAB9}">
      <text>
        <r>
          <rPr>
            <b/>
            <sz val="9"/>
            <color indexed="81"/>
            <rFont val="Tahoma"/>
            <family val="2"/>
          </rPr>
          <t>Author:</t>
        </r>
        <r>
          <rPr>
            <sz val="9"/>
            <color indexed="81"/>
            <rFont val="Tahoma"/>
            <family val="2"/>
          </rPr>
          <t xml:space="preserve">
AR pg.28</t>
        </r>
      </text>
    </comment>
    <comment ref="U141" authorId="0" shapeId="0" xr:uid="{0CE8F532-C08C-4BB7-94BC-25A802DA6498}">
      <text>
        <r>
          <rPr>
            <b/>
            <sz val="9"/>
            <color indexed="81"/>
            <rFont val="Tahoma"/>
            <family val="2"/>
          </rPr>
          <t>Author:</t>
        </r>
        <r>
          <rPr>
            <sz val="9"/>
            <color indexed="81"/>
            <rFont val="Tahoma"/>
            <family val="2"/>
          </rPr>
          <t xml:space="preserve">
AR pg 59 has no mention of allowing for anonymous reporting</t>
        </r>
      </text>
    </comment>
    <comment ref="W141" authorId="0" shapeId="0" xr:uid="{4ABDB6A5-9961-4CEB-8FCD-D876ED2D3B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 https://www.ecowise.com.sg/en/investor-relations/corporate-governance</t>
        </r>
      </text>
    </comment>
    <comment ref="X141" authorId="0" shapeId="0" xr:uid="{EB13C50A-02CD-471E-8C64-56F565FA0B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Y141" authorId="0" shapeId="0" xr:uid="{2F4AB7FB-CF1D-4DC9-B551-8F9F7A10BD47}">
      <text>
        <r>
          <rPr>
            <b/>
            <sz val="9"/>
            <color indexed="81"/>
            <rFont val="Tahoma"/>
            <family val="2"/>
          </rPr>
          <t>Author:</t>
        </r>
        <r>
          <rPr>
            <sz val="9"/>
            <color indexed="81"/>
            <rFont val="Tahoma"/>
            <family val="2"/>
          </rPr>
          <t xml:space="preserve">
AR p. 71, The AC reviewed the adequacy of the whistle blower arrangements instituted by the Group through which staff and
external parties may, in confidence, raise concerns about possible improprieties in matters of financial reporting
or other matters.</t>
        </r>
      </text>
    </comment>
    <comment ref="Z141" authorId="0" shapeId="0" xr:uid="{9FF86455-67CF-4CE9-8C42-6DBC4431345C}">
      <text>
        <r>
          <rPr>
            <b/>
            <sz val="9"/>
            <color indexed="81"/>
            <rFont val="Tahoma"/>
            <family val="2"/>
          </rPr>
          <t>Author:</t>
        </r>
        <r>
          <rPr>
            <sz val="9"/>
            <color indexed="81"/>
            <rFont val="Tahoma"/>
            <family val="2"/>
          </rPr>
          <t xml:space="preserve">
AR pg 58 doesn’t explicitly state that anonymous reporting is allowed</t>
        </r>
      </text>
    </comment>
    <comment ref="AA141" authorId="0" shapeId="0" xr:uid="{E6B6D1BA-DD53-49FC-9024-E93A0BAEBDEB}">
      <text>
        <r>
          <rPr>
            <b/>
            <sz val="9"/>
            <color indexed="81"/>
            <rFont val="Tahoma"/>
            <family val="2"/>
          </rPr>
          <t>Author:</t>
        </r>
        <r>
          <rPr>
            <sz val="9"/>
            <color indexed="81"/>
            <rFont val="Tahoma"/>
            <family val="2"/>
          </rPr>
          <t xml:space="preserve">
AR pg 54 has no mention of allowing anonymous reporting</t>
        </r>
      </text>
    </comment>
    <comment ref="AB141" authorId="0" shapeId="0" xr:uid="{5B10B59F-6A8E-4DAA-82CA-06DB18F896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https://www.first-resources.com/about.php?pc=governance</t>
        </r>
      </text>
    </comment>
    <comment ref="AC141" authorId="0" shapeId="0" xr:uid="{E413E2D1-1E92-44A1-B0B0-8D530E507B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D141" authorId="0" shapeId="0" xr:uid="{842A00E4-3B93-4539-A692-372C9EFDA858}">
      <text>
        <r>
          <rPr>
            <b/>
            <sz val="9"/>
            <color indexed="81"/>
            <rFont val="Tahoma"/>
            <family val="2"/>
          </rPr>
          <t>Author:</t>
        </r>
        <r>
          <rPr>
            <sz val="9"/>
            <color indexed="81"/>
            <rFont val="Tahoma"/>
            <family val="2"/>
          </rPr>
          <t xml:space="preserve">
AR p. 45, The whistleblowing policy does not
disregard anonymous complaints and every effort will be made to protect the whistleblower’s identity. </t>
        </r>
      </text>
    </comment>
    <comment ref="AE141" authorId="0" shapeId="0" xr:uid="{343A86BE-4F0B-4D47-A45E-E7FC15AFFC82}">
      <text>
        <r>
          <rPr>
            <b/>
            <sz val="9"/>
            <color indexed="81"/>
            <rFont val="Tahoma"/>
            <family val="2"/>
          </rPr>
          <t>Author:</t>
        </r>
        <r>
          <rPr>
            <sz val="9"/>
            <color indexed="81"/>
            <rFont val="Tahoma"/>
            <family val="2"/>
          </rPr>
          <t xml:space="preserve">
AR pg.51</t>
        </r>
      </text>
    </comment>
    <comment ref="AF141" authorId="0" shapeId="0" xr:uid="{1E47CBFA-5D06-4274-87D4-584299E94858}">
      <text>
        <r>
          <rPr>
            <b/>
            <sz val="9"/>
            <color indexed="81"/>
            <rFont val="Tahoma"/>
            <family val="2"/>
          </rPr>
          <t>Author:</t>
        </r>
        <r>
          <rPr>
            <sz val="9"/>
            <color indexed="81"/>
            <rFont val="Tahoma"/>
            <family val="2"/>
          </rPr>
          <t xml:space="preserve">
AR 36</t>
        </r>
      </text>
    </comment>
    <comment ref="AG141" authorId="0" shapeId="0" xr:uid="{5EF313A3-C9CF-45D9-80C3-2EE6FFD43532}">
      <text>
        <r>
          <rPr>
            <b/>
            <sz val="9"/>
            <color indexed="81"/>
            <rFont val="Tahoma"/>
            <family val="2"/>
          </rPr>
          <t>Author:</t>
        </r>
        <r>
          <rPr>
            <sz val="9"/>
            <color indexed="81"/>
            <rFont val="Tahoma"/>
            <family val="2"/>
          </rPr>
          <t xml:space="preserve">
AR pg.51</t>
        </r>
      </text>
    </comment>
    <comment ref="AI141" authorId="0" shapeId="0" xr:uid="{F0E630A7-AB1C-4088-9C17-138AEF44C7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"The Company has established a whistle-blowing policy and system that provides clearly defined channels and procedures for
employees to report any misconduct, including suspected frauds, corruptions and unethical practices. The reports will be
reviewed and acted upon by either the AC &amp; RMC or the Exco and kept strictly confidential to protect the identities of the
whistle-blowers. The IAD will also conduct an independent investigation of each case and report these investigations to the
AC &amp; RMC on a quarterly basis."</t>
        </r>
      </text>
    </comment>
    <comment ref="AJ141" authorId="0" shapeId="0" xr:uid="{48337DF1-C19C-438B-8AF8-2D6E6D2630CF}">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P.46 </t>
        </r>
      </text>
    </comment>
    <comment ref="AK141" authorId="0" shapeId="0" xr:uid="{D9FDD8F1-150B-411B-AFF7-EB413F9AF8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 if anonymous reporting allowed</t>
        </r>
      </text>
    </comment>
    <comment ref="AL141" authorId="0" shapeId="0" xr:uid="{60ADE1EA-1EBC-4E31-96B2-50C0345F5163}">
      <text>
        <r>
          <rPr>
            <b/>
            <sz val="9"/>
            <color indexed="81"/>
            <rFont val="Tahoma"/>
            <family val="2"/>
          </rPr>
          <t>Author:</t>
        </r>
        <r>
          <rPr>
            <sz val="9"/>
            <color indexed="81"/>
            <rFont val="Tahoma"/>
            <family val="2"/>
          </rPr>
          <t xml:space="preserve">
https://www.jbcocoa.com/wp-content/uploads/2019/07/whistleblo-wing-policy.pdf</t>
        </r>
      </text>
    </comment>
    <comment ref="AM141" authorId="0" shapeId="0" xr:uid="{938374EF-1C81-4B9B-8E25-0CD476B34165}">
      <text>
        <r>
          <rPr>
            <b/>
            <sz val="9"/>
            <color indexed="81"/>
            <rFont val="Tahoma"/>
            <family val="2"/>
          </rPr>
          <t>Author:</t>
        </r>
        <r>
          <rPr>
            <sz val="9"/>
            <color indexed="81"/>
            <rFont val="Tahoma"/>
            <family val="2"/>
          </rPr>
          <t xml:space="preserve">
AR pg.65</t>
        </r>
      </text>
    </comment>
    <comment ref="AN141" authorId="0" shapeId="0" xr:uid="{33458BBA-3309-468E-9F26-DCE68E158B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http://www.lht.com.sg/pdf/wb.pdf</t>
        </r>
      </text>
    </comment>
    <comment ref="AP141" authorId="0" shapeId="0" xr:uid="{6DB8A7E7-D830-4C23-9063-83B042DF43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Q141" authorId="0" shapeId="0" xr:uid="{0B3C6304-16E1-42E2-9F0A-FB51BBB92DE5}">
      <text>
        <r>
          <rPr>
            <b/>
            <sz val="9"/>
            <color indexed="81"/>
            <rFont val="Tahoma"/>
            <family val="2"/>
          </rPr>
          <t>Author:</t>
        </r>
        <r>
          <rPr>
            <sz val="9"/>
            <color indexed="81"/>
            <rFont val="Tahoma"/>
            <family val="2"/>
          </rPr>
          <t xml:space="preserve">
AR, p. 41</t>
        </r>
      </text>
    </comment>
    <comment ref="AR141" authorId="0" shapeId="0" xr:uid="{B5A4319A-AC05-4788-A432-9A5B5504871C}">
      <text>
        <r>
          <rPr>
            <b/>
            <sz val="9"/>
            <color indexed="81"/>
            <rFont val="Tahoma"/>
            <family val="2"/>
          </rPr>
          <t>Author:</t>
        </r>
        <r>
          <rPr>
            <sz val="9"/>
            <color indexed="81"/>
            <rFont val="Tahoma"/>
            <family val="2"/>
          </rPr>
          <t xml:space="preserve">
AR,41</t>
        </r>
      </text>
    </comment>
    <comment ref="AS141" authorId="0" shapeId="0" xr:uid="{1FCB7C3B-DF4D-404D-B882-CEDE284E8D14}">
      <text>
        <r>
          <rPr>
            <b/>
            <sz val="9"/>
            <color indexed="81"/>
            <rFont val="Tahoma"/>
            <family val="2"/>
          </rPr>
          <t>Author:</t>
        </r>
        <r>
          <rPr>
            <sz val="9"/>
            <color indexed="81"/>
            <rFont val="Tahoma"/>
            <family val="2"/>
          </rPr>
          <t xml:space="preserve">
AR, pg 30, "The procedures for raising such concerns include accepting anonymous disclosures."</t>
        </r>
      </text>
    </comment>
    <comment ref="AT141" authorId="0" shapeId="0" xr:uid="{23EB4413-B4E3-4790-915A-02FC723B70F0}">
      <text>
        <r>
          <rPr>
            <b/>
            <sz val="9"/>
            <color indexed="81"/>
            <rFont val="Tahoma"/>
            <family val="2"/>
          </rPr>
          <t>Author:</t>
        </r>
        <r>
          <rPr>
            <sz val="9"/>
            <color indexed="81"/>
            <rFont val="Tahoma"/>
            <family val="2"/>
          </rPr>
          <t xml:space="preserve">
AR, governance report, pg 31, "A simple communication channel to
allow anonymous reporting of any fraud,
misappropriation, improprieties or unethical
practices is set out in the CoC. A completely
anonymous online report may be made
using a reporting link http://www.jotform.me/
iaolamint/FraudInformationChannel.
Any report so made reaches the Internal Audit
department immediately."</t>
        </r>
      </text>
    </comment>
    <comment ref="AU141" authorId="0" shapeId="0" xr:uid="{E9F824C5-525D-4905-8081-F00EE85315A0}">
      <text>
        <r>
          <rPr>
            <b/>
            <sz val="9"/>
            <color indexed="81"/>
            <rFont val="Tahoma"/>
            <family val="2"/>
          </rPr>
          <t>Author:</t>
        </r>
        <r>
          <rPr>
            <sz val="9"/>
            <color indexed="81"/>
            <rFont val="Tahoma"/>
            <family val="2"/>
          </rPr>
          <t xml:space="preserve">
http://www.penguin.com.sg/about-us/whistle-blowing-policy/</t>
        </r>
      </text>
    </comment>
    <comment ref="AV141" authorId="0" shapeId="0" xr:uid="{F3EBAEF0-8A2D-45AE-8CAD-260CC741E506}">
      <text>
        <r>
          <rPr>
            <b/>
            <sz val="9"/>
            <color indexed="81"/>
            <rFont val="Tahoma"/>
            <family val="2"/>
          </rPr>
          <t>Author:</t>
        </r>
        <r>
          <rPr>
            <sz val="9"/>
            <color indexed="81"/>
            <rFont val="Tahoma"/>
            <family val="2"/>
          </rPr>
          <t xml:space="preserve">
AR, 29</t>
        </r>
      </text>
    </comment>
    <comment ref="AW141" authorId="0" shapeId="0" xr:uid="{67BACB9B-2B06-40E4-B6F1-6C39C9F06147}">
      <text>
        <r>
          <rPr>
            <b/>
            <sz val="9"/>
            <color indexed="81"/>
            <rFont val="Tahoma"/>
            <family val="2"/>
          </rPr>
          <t>Author:</t>
        </r>
        <r>
          <rPr>
            <sz val="9"/>
            <color indexed="81"/>
            <rFont val="Tahoma"/>
            <family val="2"/>
          </rPr>
          <t xml:space="preserve">
AR,37</t>
        </r>
      </text>
    </comment>
    <comment ref="AX141" authorId="0" shapeId="0" xr:uid="{762C4215-FC95-453C-BF4F-725B2B2EE543}">
      <text>
        <r>
          <rPr>
            <b/>
            <sz val="9"/>
            <color indexed="81"/>
            <rFont val="Tahoma"/>
            <family val="2"/>
          </rPr>
          <t>Author:</t>
        </r>
        <r>
          <rPr>
            <sz val="9"/>
            <color indexed="81"/>
            <rFont val="Tahoma"/>
            <family val="2"/>
          </rPr>
          <t xml:space="preserve">
AR, 37</t>
        </r>
      </text>
    </comment>
    <comment ref="AY141" authorId="0" shapeId="0" xr:uid="{F84A40DA-D6E2-451C-A69F-7E828C8C7BB3}">
      <text>
        <r>
          <rPr>
            <b/>
            <sz val="9"/>
            <color indexed="81"/>
            <rFont val="Tahoma"/>
            <family val="2"/>
          </rPr>
          <t>Author:</t>
        </r>
        <r>
          <rPr>
            <sz val="9"/>
            <color indexed="81"/>
            <rFont val="Tahoma"/>
            <family val="2"/>
          </rPr>
          <t xml:space="preserve">
AR, p. 62</t>
        </r>
      </text>
    </comment>
    <comment ref="AZ141" authorId="0" shapeId="0" xr:uid="{102BEA7F-7981-4092-BA46-2328C1904EE8}">
      <text>
        <r>
          <rPr>
            <b/>
            <sz val="9"/>
            <color indexed="81"/>
            <rFont val="Tahoma"/>
            <family val="2"/>
          </rPr>
          <t>Author:</t>
        </r>
        <r>
          <rPr>
            <sz val="9"/>
            <color indexed="81"/>
            <rFont val="Tahoma"/>
            <family val="2"/>
          </rPr>
          <t xml:space="preserve">
AR, p. 41</t>
        </r>
      </text>
    </comment>
    <comment ref="BA141" authorId="0" shapeId="0" xr:uid="{4F17CE60-C62A-4390-99EC-759356DF67A1}">
      <text>
        <r>
          <rPr>
            <b/>
            <sz val="9"/>
            <color indexed="81"/>
            <rFont val="Tahoma"/>
            <family val="2"/>
          </rPr>
          <t>Author:</t>
        </r>
        <r>
          <rPr>
            <sz val="9"/>
            <color indexed="81"/>
            <rFont val="Tahoma"/>
            <family val="2"/>
          </rPr>
          <t xml:space="preserve">
AR, p130</t>
        </r>
      </text>
    </comment>
    <comment ref="BC141" authorId="0" shapeId="0" xr:uid="{054E5A32-6F62-4271-96AB-F364B60000F7}">
      <text>
        <r>
          <rPr>
            <b/>
            <sz val="9"/>
            <color indexed="81"/>
            <rFont val="Tahoma"/>
            <family val="2"/>
          </rPr>
          <t>Author:</t>
        </r>
        <r>
          <rPr>
            <sz val="9"/>
            <color indexed="81"/>
            <rFont val="Tahoma"/>
            <family val="2"/>
          </rPr>
          <t xml:space="preserve">
AR, p. 62</t>
        </r>
      </text>
    </comment>
    <comment ref="BD141" authorId="0" shapeId="0" xr:uid="{635FB76B-AB02-46F2-AFF6-E353A862627B}">
      <text>
        <r>
          <rPr>
            <b/>
            <sz val="9"/>
            <color indexed="81"/>
            <rFont val="Tahoma"/>
            <family val="2"/>
          </rPr>
          <t>Author:</t>
        </r>
        <r>
          <rPr>
            <sz val="9"/>
            <color indexed="81"/>
            <rFont val="Tahoma"/>
            <family val="2"/>
          </rPr>
          <t xml:space="preserve">
AR, p. 97</t>
        </r>
      </text>
    </comment>
    <comment ref="BE141" authorId="0" shapeId="0" xr:uid="{74A8DEEE-8496-4C4C-A480-A4D6039943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7 "The Company has instituted a whistle-blowing policy to provide a channel for employees of the Group to report in good faith and in confidence, without fear of reprisals, concern about possible improprieties in financial reporting and other matters.
The objective of the policy is to ensure that there is independent investigation of such matters and that appropriate follow up actions will be taken. The Audit Committee of the Company (“AC”) oversees the administration of the policy."  (anonymous reporting not mentioned)</t>
        </r>
      </text>
    </comment>
    <comment ref="BF141" authorId="0" shapeId="0" xr:uid="{29345B24-5002-4F12-A793-0F8027E6DC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"The AC also reviewed the Company’s “Whistle-Blower Policy” which provides for the mechanisms by
which employees and other persons may, in confidence, raise concerns about possible improprieties in
financial reporting or other matters, and was satisfied that arrangements are in place for the independent
investigation of such matters and for appropriate follow-up action. The Company publicly discloses, and
clearly communicates to employees, the existence of a whistle-blowing policy and procedures for raising
such concerns."(anonymous reporting not mentioned)</t>
        </r>
      </text>
    </comment>
    <comment ref="BG141" authorId="0" shapeId="0" xr:uid="{F89D9CE4-A132-40A2-A6DE-141C27F5A5DC}">
      <text>
        <r>
          <rPr>
            <b/>
            <sz val="9"/>
            <color indexed="81"/>
            <rFont val="Tahoma"/>
            <family val="2"/>
          </rPr>
          <t>Author:</t>
        </r>
        <r>
          <rPr>
            <sz val="9"/>
            <color indexed="81"/>
            <rFont val="Tahoma"/>
            <family val="2"/>
          </rPr>
          <t xml:space="preserve">
AR p. 39, Whistleblower Policy</t>
        </r>
      </text>
    </comment>
    <comment ref="BH141" authorId="0" shapeId="0" xr:uid="{16682857-CF12-48C2-AC02-EC62B6614A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https://ughealthcarecorporation.listedcompany.com/whistleblowing_policy.html</t>
        </r>
      </text>
    </comment>
    <comment ref="BI141" authorId="0" shapeId="0" xr:uid="{82B5BAA6-5591-4AB6-8041-7C7B1E70F804}">
      <text>
        <r>
          <rPr>
            <b/>
            <sz val="9"/>
            <color indexed="81"/>
            <rFont val="Tahoma"/>
            <family val="2"/>
          </rPr>
          <t>Author:</t>
        </r>
        <r>
          <rPr>
            <sz val="9"/>
            <color indexed="81"/>
            <rFont val="Tahoma"/>
            <family val="2"/>
          </rPr>
          <t xml:space="preserve">
AR p. 27, The Group encourages its staff members and employees
to use these channels to report any irregularities and
ensures that whistle-blowers will be protected, with the
needed safeguards established. 
</t>
        </r>
      </text>
    </comment>
    <comment ref="BK141" authorId="0" shapeId="0" xr:uid="{A4B39619-3779-4D59-84AA-05F1F84E9312}">
      <text>
        <r>
          <rPr>
            <b/>
            <sz val="9"/>
            <color indexed="81"/>
            <rFont val="Tahoma"/>
            <family val="2"/>
          </rPr>
          <t>Author:</t>
        </r>
        <r>
          <rPr>
            <sz val="9"/>
            <color indexed="81"/>
            <rFont val="Tahoma"/>
            <family val="2"/>
          </rPr>
          <t xml:space="preserve">
AR, p. 96</t>
        </r>
      </text>
    </comment>
    <comment ref="BL141" authorId="0" shapeId="0" xr:uid="{36B07E0B-3BED-49C7-B2D2-CF45444B43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65/70</t>
        </r>
      </text>
    </comment>
    <comment ref="BM141" authorId="0" shapeId="0" xr:uid="{2FAC7FDE-15DC-4286-990A-2AF561024101}">
      <text>
        <r>
          <rPr>
            <b/>
            <sz val="9"/>
            <color indexed="81"/>
            <rFont val="Tahoma"/>
            <family val="2"/>
          </rPr>
          <t>Author:</t>
        </r>
        <r>
          <rPr>
            <sz val="9"/>
            <color indexed="81"/>
            <rFont val="Tahoma"/>
            <family val="2"/>
          </rPr>
          <t xml:space="preserve">
AR, p28</t>
        </r>
      </text>
    </comment>
    <comment ref="BN141" authorId="0" shapeId="0" xr:uid="{CEB7752E-B400-4EF9-A9F5-BF53EB156F23}">
      <text>
        <r>
          <rPr>
            <b/>
            <sz val="9"/>
            <color indexed="81"/>
            <rFont val="Tahoma"/>
            <family val="2"/>
          </rPr>
          <t>Author:</t>
        </r>
        <r>
          <rPr>
            <sz val="9"/>
            <color indexed="81"/>
            <rFont val="Tahoma"/>
            <family val="2"/>
          </rPr>
          <t xml:space="preserve">
AR, p49</t>
        </r>
      </text>
    </comment>
    <comment ref="BO141" authorId="0" shapeId="0" xr:uid="{D0249B2C-DB10-4B18-B1CF-65D430230F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Whistleblowing Policy, endorsed by the Audit &amp; Risk Committee, provides for a mechanism by which employees of the Group
and third parties may, in good faith and in confidence, raise concerns or observations about possible corporate malpractice and
impropriety in financial reporting or other matters directly to the Chairman of the Audit &amp; Risk Committee, who is a member of the
Whistleblowing Committee specifically constituted for this purpose. The Whistleblowing Committee consists of the Chairman of
the Audit &amp; Risk Committee, Deputy Director, Human Resources and Senior Vice President, Internal Audit. The policy framework
ensures independent investigation of issues or concerns raised and implementation of appropriate follow-up action, and provides
assurance that employees will be protected from reprisal within the limits of the law. The Whistleblowing Policy and the avenues
for reporting are made available to employees of the Group and third parties, and are also available on the Company’s website.
Management is required to report to the Audit &amp; Risk Committee at every quarterly meeting whether they have received any
whistleblower report in that quarter.
AR p80</t>
        </r>
      </text>
    </comment>
    <comment ref="BT141" authorId="0" shapeId="0" xr:uid="{229A4843-844F-4801-BC22-7486E656AB51}">
      <text>
        <r>
          <rPr>
            <b/>
            <sz val="9"/>
            <color indexed="81"/>
            <rFont val="Tahoma"/>
            <family val="2"/>
          </rPr>
          <t>Author:</t>
        </r>
        <r>
          <rPr>
            <sz val="9"/>
            <color indexed="81"/>
            <rFont val="Tahoma"/>
            <family val="2"/>
          </rPr>
          <t xml:space="preserve">
AR, p97</t>
        </r>
      </text>
    </comment>
    <comment ref="BU141" authorId="0" shapeId="0" xr:uid="{B95B55A9-AAF4-48F8-8940-3FE18DB1807E}">
      <text>
        <r>
          <rPr>
            <b/>
            <sz val="9"/>
            <color indexed="81"/>
            <rFont val="Tahoma"/>
            <family val="2"/>
          </rPr>
          <t>Author:</t>
        </r>
        <r>
          <rPr>
            <sz val="9"/>
            <color indexed="81"/>
            <rFont val="Tahoma"/>
            <family val="2"/>
          </rPr>
          <t xml:space="preserve">
AR, p53</t>
        </r>
      </text>
    </comment>
    <comment ref="BV141" authorId="0" shapeId="0" xr:uid="{3F4141A7-BB4A-4A46-8811-905BC852C79A}">
      <text>
        <r>
          <rPr>
            <b/>
            <sz val="9"/>
            <color indexed="81"/>
            <rFont val="Tahoma"/>
            <family val="2"/>
          </rPr>
          <t>Author:</t>
        </r>
        <r>
          <rPr>
            <sz val="9"/>
            <color indexed="81"/>
            <rFont val="Tahoma"/>
            <family val="2"/>
          </rPr>
          <t xml:space="preserve">
Employees can raise issues "in confidence" AR 72</t>
        </r>
      </text>
    </comment>
    <comment ref="BX141" authorId="0" shapeId="0" xr:uid="{E0B1534D-DF68-44B1-87D1-ED0248CE5F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t>
        </r>
      </text>
    </comment>
    <comment ref="BY141" authorId="0" shapeId="0" xr:uid="{DF1EAFE3-E26F-47F4-9487-C1B8E47A79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 AR P.45</t>
        </r>
      </text>
    </comment>
    <comment ref="CA141" authorId="0" shapeId="0" xr:uid="{DBF0747D-68C6-428A-A02A-165C06367130}">
      <text>
        <r>
          <rPr>
            <b/>
            <sz val="9"/>
            <color indexed="81"/>
            <rFont val="Tahoma"/>
            <family val="2"/>
          </rPr>
          <t>Author:</t>
        </r>
        <r>
          <rPr>
            <sz val="9"/>
            <color indexed="81"/>
            <rFont val="Tahoma"/>
            <family val="2"/>
          </rPr>
          <t xml:space="preserve">
AR pg 60</t>
        </r>
      </text>
    </comment>
    <comment ref="CB141" authorId="0" shapeId="0" xr:uid="{9EAAEAF3-F81F-408D-9BB1-EF312FBFB360}">
      <text>
        <r>
          <rPr>
            <b/>
            <sz val="9"/>
            <color indexed="81"/>
            <rFont val="Tahoma"/>
            <family val="2"/>
          </rPr>
          <t>Author:</t>
        </r>
        <r>
          <rPr>
            <sz val="9"/>
            <color indexed="81"/>
            <rFont val="Tahoma"/>
            <family val="2"/>
          </rPr>
          <t xml:space="preserve">
AR pg.208</t>
        </r>
      </text>
    </comment>
    <comment ref="CC141" authorId="0" shapeId="0" xr:uid="{D1C5F44A-705E-4F73-853E-8F0C31C1D3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D141" authorId="0" shapeId="0" xr:uid="{4262F495-26B7-42CC-B249-C1F795E4F3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E141" authorId="0" shapeId="0" xr:uid="{A7CDB68F-0963-4F5E-A797-C1D2232269F0}">
      <text>
        <r>
          <rPr>
            <b/>
            <sz val="9"/>
            <color indexed="81"/>
            <rFont val="Tahoma"/>
            <family val="2"/>
          </rPr>
          <t>Author:</t>
        </r>
        <r>
          <rPr>
            <sz val="9"/>
            <color indexed="81"/>
            <rFont val="Tahoma"/>
            <family val="2"/>
          </rPr>
          <t xml:space="preserve">
AR pg 62</t>
        </r>
      </text>
    </comment>
    <comment ref="CF141" authorId="0" shapeId="0" xr:uid="{2F35D02B-E618-403D-A3DA-2050603DEFDB}">
      <text>
        <r>
          <rPr>
            <b/>
            <sz val="9"/>
            <color indexed="81"/>
            <rFont val="Tahoma"/>
            <family val="2"/>
          </rPr>
          <t>Author:</t>
        </r>
        <r>
          <rPr>
            <sz val="9"/>
            <color indexed="81"/>
            <rFont val="Tahoma"/>
            <family val="2"/>
          </rPr>
          <t xml:space="preserve">
AR 39</t>
        </r>
      </text>
    </comment>
    <comment ref="CG141" authorId="0" shapeId="0" xr:uid="{F8EE23E8-D895-4E82-8536-528407339C9D}">
      <text>
        <r>
          <rPr>
            <b/>
            <sz val="9"/>
            <color indexed="81"/>
            <rFont val="Tahoma"/>
            <family val="2"/>
          </rPr>
          <t>Author:</t>
        </r>
        <r>
          <rPr>
            <sz val="9"/>
            <color indexed="81"/>
            <rFont val="Tahoma"/>
            <family val="2"/>
          </rPr>
          <t xml:space="preserve">
AR pg 99</t>
        </r>
      </text>
    </comment>
    <comment ref="CH141" authorId="0" shapeId="0" xr:uid="{03D828F8-B4D4-4F8B-98C7-644A91BF4143}">
      <text>
        <r>
          <rPr>
            <b/>
            <sz val="9"/>
            <color indexed="81"/>
            <rFont val="Tahoma"/>
            <family val="2"/>
          </rPr>
          <t>Author:</t>
        </r>
        <r>
          <rPr>
            <sz val="9"/>
            <color indexed="81"/>
            <rFont val="Tahoma"/>
            <family val="2"/>
          </rPr>
          <t xml:space="preserve">
AR 23</t>
        </r>
      </text>
    </comment>
    <comment ref="CI141" authorId="0" shapeId="0" xr:uid="{66C3D229-98DA-4622-A6AC-7E42E6B06E82}">
      <text>
        <r>
          <rPr>
            <b/>
            <sz val="9"/>
            <color indexed="81"/>
            <rFont val="Tahoma"/>
            <family val="2"/>
          </rPr>
          <t>Author:</t>
        </r>
        <r>
          <rPr>
            <sz val="9"/>
            <color indexed="81"/>
            <rFont val="Tahoma"/>
            <family val="2"/>
          </rPr>
          <t xml:space="preserve">
AR pg 33</t>
        </r>
      </text>
    </comment>
    <comment ref="CK141" authorId="0" shapeId="0" xr:uid="{94E7402A-543E-459C-85D9-071ED7BF3C03}">
      <text>
        <r>
          <rPr>
            <b/>
            <sz val="9"/>
            <color indexed="81"/>
            <rFont val="Tahoma"/>
            <family val="2"/>
          </rPr>
          <t>Author:</t>
        </r>
        <r>
          <rPr>
            <sz val="9"/>
            <color indexed="81"/>
            <rFont val="Tahoma"/>
            <family val="2"/>
          </rPr>
          <t xml:space="preserve">
AR,78</t>
        </r>
      </text>
    </comment>
    <comment ref="CL141" authorId="0" shapeId="0" xr:uid="{BD10AB2C-28ED-40E8-BE02-1082DC58F639}">
      <text>
        <r>
          <rPr>
            <b/>
            <sz val="9"/>
            <color indexed="81"/>
            <rFont val="Tahoma"/>
            <family val="2"/>
          </rPr>
          <t>Author:</t>
        </r>
        <r>
          <rPr>
            <sz val="9"/>
            <color indexed="81"/>
            <rFont val="Tahoma"/>
            <family val="2"/>
          </rPr>
          <t xml:space="preserve">
ar 54</t>
        </r>
      </text>
    </comment>
    <comment ref="CM141" authorId="0" shapeId="0" xr:uid="{78CCDD2D-ECC2-44CA-B1B5-725F663DB548}">
      <text>
        <r>
          <rPr>
            <b/>
            <sz val="9"/>
            <color indexed="81"/>
            <rFont val="Tahoma"/>
            <family val="2"/>
          </rPr>
          <t>Author:</t>
        </r>
        <r>
          <rPr>
            <sz val="9"/>
            <color indexed="81"/>
            <rFont val="Tahoma"/>
            <family val="2"/>
          </rPr>
          <t xml:space="preserve">
ar 67</t>
        </r>
      </text>
    </comment>
    <comment ref="CN141" authorId="0" shapeId="0" xr:uid="{DC038B94-5FCA-4776-9A98-4D047081F0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CO141" authorId="0" shapeId="0" xr:uid="{A1B98DF4-810D-476B-815D-4BA1E830A6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 not disclosed if anonymous reporting allowed</t>
        </r>
      </text>
    </comment>
    <comment ref="CP141" authorId="0" shapeId="0" xr:uid="{F46ED893-C778-4A20-87E0-0F9E7AF7BE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Q141" authorId="0" shapeId="0" xr:uid="{FBF6B144-BD2A-4931-BB78-A2173922AC0E}">
      <text>
        <r>
          <rPr>
            <b/>
            <sz val="9"/>
            <color indexed="81"/>
            <rFont val="Tahoma"/>
            <family val="2"/>
          </rPr>
          <t>Author:</t>
        </r>
        <r>
          <rPr>
            <sz val="9"/>
            <color indexed="81"/>
            <rFont val="Tahoma"/>
            <family val="2"/>
          </rPr>
          <t xml:space="preserve">
Ar 79</t>
        </r>
      </text>
    </comment>
    <comment ref="CR141" authorId="0" shapeId="0" xr:uid="{AA74A21C-7E26-487B-A336-94818CCF64E7}">
      <text>
        <r>
          <rPr>
            <b/>
            <sz val="9"/>
            <color indexed="81"/>
            <rFont val="Tahoma"/>
            <family val="2"/>
          </rPr>
          <t>Author:</t>
        </r>
        <r>
          <rPr>
            <sz val="9"/>
            <color indexed="81"/>
            <rFont val="Tahoma"/>
            <family val="2"/>
          </rPr>
          <t xml:space="preserve">
AR (pdf), p. 25</t>
        </r>
      </text>
    </comment>
    <comment ref="CS141" authorId="0" shapeId="0" xr:uid="{6BAF48AD-7A0A-420A-B5D8-5BC96B88006D}">
      <text>
        <r>
          <rPr>
            <b/>
            <sz val="9"/>
            <color indexed="81"/>
            <rFont val="Tahoma"/>
            <family val="2"/>
          </rPr>
          <t>Author:</t>
        </r>
        <r>
          <rPr>
            <sz val="9"/>
            <color indexed="81"/>
            <rFont val="Tahoma"/>
            <family val="2"/>
          </rPr>
          <t xml:space="preserve">
AR, p. 63</t>
        </r>
      </text>
    </comment>
    <comment ref="CU141" authorId="0" shapeId="0" xr:uid="{B6399062-6845-4292-B4D4-E282795839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 "The Group has implemented a whistle-blowing policy which aims to provide an avenue for employees and external parties to raise concerns about misconduct or improprieties in
the Group and at the same time assure them that they will be protected from victimization for whistle-blowing in good faith. Cases that are significant will be reviewed by the AC for
adequacy or investigation actions and resolutions. Details of the whistle-blowing policy are disseminated to the employees of the Group, and is available on the Company’s website.
All concerns about possible improprieties can be communicated directly to the AC." (anonymous reporting not stated)</t>
        </r>
      </text>
    </comment>
    <comment ref="CV141" authorId="0" shapeId="0" xr:uid="{DEA75075-1F8A-447C-8F11-780BD587C0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 Company has also set in place a Whistleblowing Policy, providing an avenue for its employees and external
parties to raise concerns and offer reassurance that they will be protected from reprisals or victimization for
whistleblowing in good faith. The Whistleblowing Policy has the objective of encouraging employees to raise
legitimate concerns, in confidence, about possible irregularities." (not enough details like who to report to)</t>
        </r>
      </text>
    </comment>
    <comment ref="CW141" authorId="0" shapeId="0" xr:uid="{84DC7546-BC12-464C-A196-D8F069F59D4D}">
      <text>
        <r>
          <rPr>
            <b/>
            <sz val="9"/>
            <color indexed="81"/>
            <rFont val="Tahoma"/>
            <family val="2"/>
          </rPr>
          <t>Author:</t>
        </r>
        <r>
          <rPr>
            <sz val="9"/>
            <color indexed="81"/>
            <rFont val="Tahoma"/>
            <family val="2"/>
          </rPr>
          <t xml:space="preserve">
AR pg.24</t>
        </r>
      </text>
    </comment>
    <comment ref="CX141" authorId="0" shapeId="0" xr:uid="{693D71C8-6A20-4E29-A618-F2E9AECD7DBF}">
      <text>
        <r>
          <rPr>
            <b/>
            <sz val="9"/>
            <color indexed="81"/>
            <rFont val="Tahoma"/>
            <family val="2"/>
          </rPr>
          <t>Author:</t>
        </r>
        <r>
          <rPr>
            <sz val="9"/>
            <color indexed="81"/>
            <rFont val="Tahoma"/>
            <family val="2"/>
          </rPr>
          <t xml:space="preserve">
AR, pg 51, "Anonymous reporting will also be attended to and anonymity honoured."</t>
        </r>
      </text>
    </comment>
    <comment ref="CY141" authorId="0" shapeId="0" xr:uid="{56371DFD-22C8-4CCB-BA23-E19996555071}">
      <text>
        <r>
          <rPr>
            <b/>
            <sz val="9"/>
            <color indexed="81"/>
            <rFont val="Tahoma"/>
            <family val="2"/>
          </rPr>
          <t>Author:</t>
        </r>
        <r>
          <rPr>
            <sz val="9"/>
            <color indexed="81"/>
            <rFont val="Tahoma"/>
            <family val="2"/>
          </rPr>
          <t xml:space="preserve">
AR pg 102</t>
        </r>
      </text>
    </comment>
    <comment ref="CZ141" authorId="0" shapeId="0" xr:uid="{45F12291-CCBB-4322-A3E2-6C61F2CC2FBB}">
      <text>
        <r>
          <rPr>
            <b/>
            <sz val="9"/>
            <color indexed="81"/>
            <rFont val="Tahoma"/>
            <family val="2"/>
          </rPr>
          <t>Author:</t>
        </r>
        <r>
          <rPr>
            <sz val="9"/>
            <color indexed="81"/>
            <rFont val="Tahoma"/>
            <family val="2"/>
          </rPr>
          <t xml:space="preserve">
AR,90</t>
        </r>
      </text>
    </comment>
    <comment ref="DA141" authorId="0" shapeId="0" xr:uid="{30AC59BF-1CE4-4829-A0D1-71839D18150C}">
      <text>
        <r>
          <rPr>
            <b/>
            <sz val="9"/>
            <color indexed="81"/>
            <rFont val="Tahoma"/>
            <family val="2"/>
          </rPr>
          <t>Author:</t>
        </r>
        <r>
          <rPr>
            <sz val="9"/>
            <color indexed="81"/>
            <rFont val="Tahoma"/>
            <family val="2"/>
          </rPr>
          <t xml:space="preserve">
AR,71</t>
        </r>
      </text>
    </comment>
    <comment ref="DB141" authorId="0" shapeId="0" xr:uid="{D49BFACC-E65B-460F-BC87-FFACC69B4C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DC141" authorId="0" shapeId="0" xr:uid="{00D3D5D3-2F02-4DE1-ADD9-17DA2D7F86C8}">
      <text>
        <r>
          <rPr>
            <b/>
            <sz val="9"/>
            <color indexed="81"/>
            <rFont val="Tahoma"/>
            <family val="2"/>
          </rPr>
          <t>Author:</t>
        </r>
        <r>
          <rPr>
            <sz val="9"/>
            <color indexed="81"/>
            <rFont val="Tahoma"/>
            <family val="2"/>
          </rPr>
          <t xml:space="preserve">
AR, p. 111</t>
        </r>
      </text>
    </comment>
    <comment ref="DD141" authorId="0" shapeId="0" xr:uid="{82A14A14-AA38-4E91-9965-3BDE9AE921DD}">
      <text>
        <r>
          <rPr>
            <b/>
            <sz val="9"/>
            <color indexed="81"/>
            <rFont val="Tahoma"/>
            <family val="2"/>
          </rPr>
          <t>Author:</t>
        </r>
        <r>
          <rPr>
            <sz val="9"/>
            <color indexed="81"/>
            <rFont val="Tahoma"/>
            <family val="2"/>
          </rPr>
          <t xml:space="preserve">
AR, p. 51 - 52, 66
Can report in confidence and the identity will be kept confidential
https://www.sembcorp.com/en/media/514489/whistle-blowing-policy.pdf</t>
        </r>
      </text>
    </comment>
    <comment ref="DE141" authorId="0" shapeId="0" xr:uid="{123F604A-FA9E-4A44-A013-33E5D12AA6CC}">
      <text>
        <r>
          <rPr>
            <b/>
            <sz val="9"/>
            <color indexed="81"/>
            <rFont val="Tahoma"/>
            <family val="2"/>
          </rPr>
          <t>Author:</t>
        </r>
        <r>
          <rPr>
            <sz val="9"/>
            <color indexed="81"/>
            <rFont val="Tahoma"/>
            <family val="2"/>
          </rPr>
          <t xml:space="preserve">
AR,39</t>
        </r>
      </text>
    </comment>
    <comment ref="DF141" authorId="0" shapeId="0" xr:uid="{10D1BA3D-5076-4277-BC3A-F0BCA1A0FCE2}">
      <text>
        <r>
          <rPr>
            <b/>
            <sz val="9"/>
            <color indexed="81"/>
            <rFont val="Tahoma"/>
            <family val="2"/>
          </rPr>
          <t>Author:</t>
        </r>
        <r>
          <rPr>
            <sz val="9"/>
            <color indexed="81"/>
            <rFont val="Tahoma"/>
            <family val="2"/>
          </rPr>
          <t xml:space="preserve">
AR pg 62</t>
        </r>
      </text>
    </comment>
    <comment ref="DG141" authorId="0" shapeId="0" xr:uid="{7064D9EB-04A7-4609-A1F2-B96D6D648348}">
      <text>
        <r>
          <rPr>
            <b/>
            <sz val="9"/>
            <color indexed="81"/>
            <rFont val="Tahoma"/>
            <family val="2"/>
          </rPr>
          <t>Author:</t>
        </r>
        <r>
          <rPr>
            <sz val="9"/>
            <color indexed="81"/>
            <rFont val="Tahoma"/>
            <family val="2"/>
          </rPr>
          <t xml:space="preserve">
AR, p. 37</t>
        </r>
      </text>
    </comment>
    <comment ref="DH141" authorId="0" shapeId="0" xr:uid="{707EED95-9AD7-4A73-B613-7D6EEEAB171D}">
      <text>
        <r>
          <rPr>
            <b/>
            <sz val="9"/>
            <color indexed="81"/>
            <rFont val="Tahoma"/>
            <family val="2"/>
          </rPr>
          <t>Author:</t>
        </r>
        <r>
          <rPr>
            <sz val="9"/>
            <color indexed="81"/>
            <rFont val="Tahoma"/>
            <family val="2"/>
          </rPr>
          <t xml:space="preserve">
AR pg 28-29</t>
        </r>
      </text>
    </comment>
    <comment ref="DI141" authorId="0" shapeId="0" xr:uid="{E28557D9-B901-4C89-86D6-5C8B4C5AC4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J141" authorId="0" shapeId="0" xr:uid="{6591F5DE-A2CA-4F0D-8E3F-9E443B738F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68</t>
        </r>
      </text>
    </comment>
    <comment ref="DL141" authorId="0" shapeId="0" xr:uid="{A6477551-E920-49F6-9F21-BBA000BC44ED}">
      <text>
        <r>
          <rPr>
            <b/>
            <sz val="9"/>
            <color indexed="81"/>
            <rFont val="Tahoma"/>
            <family val="2"/>
          </rPr>
          <t>Author:</t>
        </r>
        <r>
          <rPr>
            <sz val="9"/>
            <color indexed="81"/>
            <rFont val="Tahoma"/>
            <family val="2"/>
          </rPr>
          <t xml:space="preserve">
No anonymous reporting</t>
        </r>
      </text>
    </comment>
    <comment ref="DM141" authorId="0" shapeId="0" xr:uid="{144DE5BC-2AE8-433C-AB46-DA719B7E39C0}">
      <text>
        <r>
          <rPr>
            <b/>
            <sz val="9"/>
            <color indexed="81"/>
            <rFont val="Tahoma"/>
            <family val="2"/>
          </rPr>
          <t>Author:</t>
        </r>
        <r>
          <rPr>
            <sz val="9"/>
            <color indexed="81"/>
            <rFont val="Tahoma"/>
            <family val="2"/>
          </rPr>
          <t xml:space="preserve">
AR, p. 42</t>
        </r>
      </text>
    </comment>
    <comment ref="DN141" authorId="0" shapeId="0" xr:uid="{30D5A357-A7E6-4D8C-9B6C-9B2CDA208B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
Link to website provided.
However, anonymous reporting is not discussed.</t>
        </r>
      </text>
    </comment>
    <comment ref="DO141" authorId="0" shapeId="0" xr:uid="{6A41BED7-9AB4-48AA-9130-F9B15BA9E26F}">
      <text>
        <r>
          <rPr>
            <b/>
            <sz val="9"/>
            <color indexed="81"/>
            <rFont val="Tahoma"/>
            <family val="2"/>
          </rPr>
          <t>Author:</t>
        </r>
        <r>
          <rPr>
            <sz val="9"/>
            <color indexed="81"/>
            <rFont val="Tahoma"/>
            <family val="2"/>
          </rPr>
          <t xml:space="preserve">
AR p. 78, There may be circumstances where there is insufficient evidence
for the Whistle-blowing Committee (“WBC”) to proceed with the
investigation, particularly in situations of anonymous reporting
or in cases where the reliability and/or credibility of the reported
concern is questionable.</t>
        </r>
      </text>
    </comment>
    <comment ref="DP141" authorId="0" shapeId="0" xr:uid="{0E166136-A8CB-42C7-9206-42E65EDDEF6C}">
      <text>
        <r>
          <rPr>
            <b/>
            <sz val="9"/>
            <color indexed="81"/>
            <rFont val="Tahoma"/>
            <family val="2"/>
          </rPr>
          <t>Author:</t>
        </r>
        <r>
          <rPr>
            <sz val="9"/>
            <color indexed="81"/>
            <rFont val="Tahoma"/>
            <family val="2"/>
          </rPr>
          <t xml:space="preserve">
AR, p. 89</t>
        </r>
      </text>
    </comment>
    <comment ref="DQ141" authorId="0" shapeId="0" xr:uid="{497F02BE-8C55-42DE-958C-55F28CBA97F0}">
      <text>
        <r>
          <rPr>
            <b/>
            <sz val="9"/>
            <color indexed="81"/>
            <rFont val="Tahoma"/>
            <family val="2"/>
          </rPr>
          <t>Author:</t>
        </r>
        <r>
          <rPr>
            <sz val="9"/>
            <color indexed="81"/>
            <rFont val="Tahoma"/>
            <family val="2"/>
          </rPr>
          <t xml:space="preserve">
AR p. 28, UOI’s whistle-blowing policy provides for any person to report
in confidence, anonymously or otherwise, any impropriety
in financial or other matters</t>
        </r>
      </text>
    </comment>
    <comment ref="DR141" authorId="0" shapeId="0" xr:uid="{D643CD46-C823-4658-84AA-589ADA333005}">
      <text>
        <r>
          <rPr>
            <b/>
            <sz val="9"/>
            <color indexed="81"/>
            <rFont val="Tahoma"/>
            <family val="2"/>
          </rPr>
          <t>Author:</t>
        </r>
        <r>
          <rPr>
            <sz val="9"/>
            <color indexed="81"/>
            <rFont val="Tahoma"/>
            <family val="2"/>
          </rPr>
          <t xml:space="preserve">
Whistle-blower's identity will be kept confidential but no anonymous reporting
https://www.uol.com.sg/contact/</t>
        </r>
      </text>
    </comment>
    <comment ref="DS141" authorId="0" shapeId="0" xr:uid="{8A6CF5A2-28B1-450F-8BCF-C4DBFEB6CA15}">
      <text>
        <r>
          <rPr>
            <b/>
            <sz val="9"/>
            <color indexed="81"/>
            <rFont val="Tahoma"/>
            <family val="2"/>
          </rPr>
          <t>Author:</t>
        </r>
        <r>
          <rPr>
            <sz val="9"/>
            <color indexed="81"/>
            <rFont val="Tahoma"/>
            <family val="2"/>
          </rPr>
          <t xml:space="preserve">
AR p. 81, In addition, the Company has adopted a Whistle-Blowing Policy for the Group to provide a channel for employees
of the Group and third parties to report and to raise, in good faith and in confidence, any concerns about possible
improprieties in matters of financial reporting or other wrongdoings. T</t>
        </r>
      </text>
    </comment>
    <comment ref="DT141" authorId="0" shapeId="0" xr:uid="{C6D7A997-BA8B-4C12-9922-F0B24E233B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30, https://links.sgx.com/FileOpen/WTH%20AR%202020.ashx?App=Announcement&amp;FileID=634061</t>
        </r>
      </text>
    </comment>
    <comment ref="DU141" authorId="0" shapeId="0" xr:uid="{F5405169-1070-4351-95F5-A19920EBB823}">
      <text>
        <r>
          <rPr>
            <b/>
            <sz val="9"/>
            <color indexed="81"/>
            <rFont val="Tahoma"/>
            <family val="2"/>
          </rPr>
          <t>Author:</t>
        </r>
        <r>
          <rPr>
            <sz val="9"/>
            <color indexed="81"/>
            <rFont val="Tahoma"/>
            <family val="2"/>
          </rPr>
          <t xml:space="preserve">
SR pg.13</t>
        </r>
      </text>
    </comment>
    <comment ref="DV141" authorId="0" shapeId="0" xr:uid="{DCB5491B-E810-45B4-BD2B-C4DA11532018}">
      <text>
        <r>
          <rPr>
            <b/>
            <sz val="9"/>
            <color indexed="81"/>
            <rFont val="Tahoma"/>
            <family val="2"/>
          </rPr>
          <t>Author:</t>
        </r>
        <r>
          <rPr>
            <sz val="9"/>
            <color indexed="81"/>
            <rFont val="Tahoma"/>
            <family val="2"/>
          </rPr>
          <t xml:space="preserve">
AR pg.52</t>
        </r>
      </text>
    </comment>
    <comment ref="DX141" authorId="0" shapeId="0" xr:uid="{BD4613D1-17D1-452F-80CC-B3D792AE67DC}">
      <text>
        <r>
          <rPr>
            <b/>
            <sz val="9"/>
            <color indexed="81"/>
            <rFont val="Tahoma"/>
            <family val="2"/>
          </rPr>
          <t>Author:</t>
        </r>
        <r>
          <rPr>
            <sz val="9"/>
            <color indexed="81"/>
            <rFont val="Tahoma"/>
            <family val="2"/>
          </rPr>
          <t xml:space="preserve">
AR pg.66</t>
        </r>
      </text>
    </comment>
    <comment ref="DY141" authorId="0" shapeId="0" xr:uid="{965F2F0C-8CC4-44A4-B289-900EC7523249}">
      <text>
        <r>
          <rPr>
            <b/>
            <sz val="9"/>
            <color indexed="81"/>
            <rFont val="Tahoma"/>
            <family val="2"/>
          </rPr>
          <t>Author:</t>
        </r>
        <r>
          <rPr>
            <sz val="9"/>
            <color indexed="81"/>
            <rFont val="Tahoma"/>
            <family val="2"/>
          </rPr>
          <t xml:space="preserve">
AR 36</t>
        </r>
      </text>
    </comment>
    <comment ref="EA141" authorId="0" shapeId="0" xr:uid="{877FF72C-81A3-4B00-9C30-D889E26EF94A}">
      <text>
        <r>
          <rPr>
            <b/>
            <sz val="9"/>
            <color indexed="81"/>
            <rFont val="Tahoma"/>
            <family val="2"/>
          </rPr>
          <t>Author:</t>
        </r>
        <r>
          <rPr>
            <sz val="9"/>
            <color indexed="81"/>
            <rFont val="Tahoma"/>
            <family val="2"/>
          </rPr>
          <t xml:space="preserve">
https://karingroup.com/group-profile/whistle-blowing-policy/</t>
        </r>
      </text>
    </comment>
    <comment ref="EB141" authorId="0" shapeId="0" xr:uid="{F9A71BFE-0A5C-487D-850F-A1D6F3CA58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ED141" authorId="0" shapeId="0" xr:uid="{9B37509C-5571-412F-A978-CB7F4FCBF8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E154" authorId="0" shapeId="0" xr:uid="{CA8904F1-6FFF-46FB-A497-FC0D773C24DA}">
      <text>
        <r>
          <rPr>
            <b/>
            <sz val="9"/>
            <color indexed="81"/>
            <rFont val="Tahoma"/>
            <family val="2"/>
          </rPr>
          <t>Author:</t>
        </r>
        <r>
          <rPr>
            <sz val="9"/>
            <color indexed="81"/>
            <rFont val="Tahoma"/>
            <family val="2"/>
          </rPr>
          <t xml:space="preserve">
AR pg.26</t>
        </r>
      </text>
    </comment>
    <comment ref="F154" authorId="0" shapeId="0" xr:uid="{9E062119-2539-4AF3-895C-EE2618FA2E9E}">
      <text>
        <r>
          <rPr>
            <b/>
            <sz val="9"/>
            <color indexed="81"/>
            <rFont val="Tahoma"/>
            <family val="2"/>
          </rPr>
          <t>Author:</t>
        </r>
        <r>
          <rPr>
            <sz val="9"/>
            <color indexed="81"/>
            <rFont val="Tahoma"/>
            <family val="2"/>
          </rPr>
          <t xml:space="preserve">
AR pg.37</t>
        </r>
      </text>
    </comment>
    <comment ref="G154" authorId="0" shapeId="0" xr:uid="{C22E5EC1-C5F4-4A99-8F7E-1ADE21618DC9}">
      <text>
        <r>
          <rPr>
            <b/>
            <sz val="9"/>
            <color indexed="81"/>
            <rFont val="Tahoma"/>
            <family val="2"/>
          </rPr>
          <t>Author:</t>
        </r>
        <r>
          <rPr>
            <sz val="9"/>
            <color indexed="81"/>
            <rFont val="Tahoma"/>
            <family val="2"/>
          </rPr>
          <t xml:space="preserve">
AR pg.25</t>
        </r>
      </text>
    </comment>
    <comment ref="I154" authorId="0" shapeId="0" xr:uid="{160DE62A-416C-4646-9CAA-AFFDF2F1F183}">
      <text>
        <r>
          <rPr>
            <b/>
            <sz val="9"/>
            <color indexed="81"/>
            <rFont val="Tahoma"/>
            <family val="2"/>
          </rPr>
          <t>Author:</t>
        </r>
        <r>
          <rPr>
            <sz val="9"/>
            <color indexed="81"/>
            <rFont val="Tahoma"/>
            <family val="2"/>
          </rPr>
          <t xml:space="preserve">
AR pg.69</t>
        </r>
      </text>
    </comment>
    <comment ref="J154" authorId="0" shapeId="0" xr:uid="{3C2297DA-BCE6-420F-91AA-E8743EB93480}">
      <text>
        <r>
          <rPr>
            <b/>
            <sz val="9"/>
            <color indexed="81"/>
            <rFont val="Tahoma"/>
            <family val="2"/>
          </rPr>
          <t>Author:</t>
        </r>
        <r>
          <rPr>
            <sz val="9"/>
            <color indexed="81"/>
            <rFont val="Tahoma"/>
            <family val="2"/>
          </rPr>
          <t xml:space="preserve">
AR pg.119</t>
        </r>
      </text>
    </comment>
    <comment ref="K154" authorId="0" shapeId="0" xr:uid="{C067D8CB-E794-4BD0-B7C2-C7CCDB922911}">
      <text>
        <r>
          <rPr>
            <b/>
            <sz val="9"/>
            <color indexed="81"/>
            <rFont val="Tahoma"/>
            <family val="2"/>
          </rPr>
          <t>Author:</t>
        </r>
        <r>
          <rPr>
            <sz val="9"/>
            <color indexed="81"/>
            <rFont val="Tahoma"/>
            <family val="2"/>
          </rPr>
          <t xml:space="preserve">
AR pg.26</t>
        </r>
      </text>
    </comment>
    <comment ref="L154" authorId="0" shapeId="0" xr:uid="{424AD7CD-235A-4A9C-9AE4-74DF9CCC02E1}">
      <text>
        <r>
          <rPr>
            <b/>
            <sz val="9"/>
            <color indexed="81"/>
            <rFont val="Tahoma"/>
            <family val="2"/>
          </rPr>
          <t>Author:</t>
        </r>
        <r>
          <rPr>
            <sz val="9"/>
            <color indexed="81"/>
            <rFont val="Tahoma"/>
            <family val="2"/>
          </rPr>
          <t xml:space="preserve">
insufficient disclosure</t>
        </r>
      </text>
    </comment>
    <comment ref="M154" authorId="0" shapeId="0" xr:uid="{5BE2945B-C572-4D9F-8CD1-875482A22FD6}">
      <text>
        <r>
          <rPr>
            <b/>
            <sz val="9"/>
            <color indexed="81"/>
            <rFont val="Tahoma"/>
            <family val="2"/>
          </rPr>
          <t>Author:</t>
        </r>
        <r>
          <rPr>
            <sz val="9"/>
            <color indexed="81"/>
            <rFont val="Tahoma"/>
            <family val="2"/>
          </rPr>
          <t xml:space="preserve">
AR pg.85</t>
        </r>
      </text>
    </comment>
    <comment ref="N154" authorId="0" shapeId="0" xr:uid="{3DF3685F-63B5-44F7-80ED-DB5F7F828712}">
      <text>
        <r>
          <rPr>
            <b/>
            <sz val="9"/>
            <color indexed="81"/>
            <rFont val="Tahoma"/>
            <family val="2"/>
          </rPr>
          <t>Author:</t>
        </r>
        <r>
          <rPr>
            <sz val="9"/>
            <color indexed="81"/>
            <rFont val="Tahoma"/>
            <family val="2"/>
          </rPr>
          <t xml:space="preserve">
AR, p40 - 41</t>
        </r>
      </text>
    </comment>
    <comment ref="P154" authorId="0" shapeId="0" xr:uid="{AE1286E4-466C-49D6-8AD8-583B81857639}">
      <text>
        <r>
          <rPr>
            <b/>
            <sz val="9"/>
            <color indexed="81"/>
            <rFont val="Tahoma"/>
            <family val="2"/>
          </rPr>
          <t>Author:</t>
        </r>
        <r>
          <rPr>
            <sz val="9"/>
            <color indexed="81"/>
            <rFont val="Tahoma"/>
            <family val="2"/>
          </rPr>
          <t xml:space="preserve">
AR, p31</t>
        </r>
      </text>
    </comment>
    <comment ref="R154" authorId="0" shapeId="0" xr:uid="{CD3881F6-6F55-4FE7-9BAF-9154E6AD85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P.60-61</t>
        </r>
      </text>
    </comment>
    <comment ref="T154" authorId="0" shapeId="0" xr:uid="{3650299F-E4F7-45BB-B2CD-7834D8A085E5}">
      <text>
        <r>
          <rPr>
            <b/>
            <sz val="9"/>
            <color indexed="81"/>
            <rFont val="Tahoma"/>
            <family val="2"/>
          </rPr>
          <t>Author:</t>
        </r>
        <r>
          <rPr>
            <sz val="9"/>
            <color indexed="81"/>
            <rFont val="Tahoma"/>
            <family val="2"/>
          </rPr>
          <t xml:space="preserve">
AR pg.40</t>
        </r>
      </text>
    </comment>
    <comment ref="U154" authorId="0" shapeId="0" xr:uid="{0A1FD9EE-BACB-4B3E-98B2-0DC8FB50A2D0}">
      <text>
        <r>
          <rPr>
            <b/>
            <sz val="9"/>
            <color indexed="81"/>
            <rFont val="Tahoma"/>
            <family val="2"/>
          </rPr>
          <t>Author:</t>
        </r>
        <r>
          <rPr>
            <sz val="9"/>
            <color indexed="81"/>
            <rFont val="Tahoma"/>
            <family val="2"/>
          </rPr>
          <t xml:space="preserve">
AR pg 76 - 92</t>
        </r>
      </text>
    </comment>
    <comment ref="V154" authorId="0" shapeId="0" xr:uid="{61356FCE-C645-492E-A6EB-D310DDC268C2}">
      <text>
        <r>
          <rPr>
            <b/>
            <sz val="9"/>
            <color indexed="81"/>
            <rFont val="Tahoma"/>
            <family val="2"/>
          </rPr>
          <t>Author:</t>
        </r>
        <r>
          <rPr>
            <sz val="9"/>
            <color indexed="81"/>
            <rFont val="Tahoma"/>
            <family val="2"/>
          </rPr>
          <t xml:space="preserve">
AR pg 65</t>
        </r>
      </text>
    </comment>
    <comment ref="W154" authorId="0" shapeId="0" xr:uid="{48F42342-CA90-4E6E-ABF0-1D11E1EBA7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X154" authorId="0" shapeId="0" xr:uid="{81211628-7E4D-4F79-9715-1B222DA99BA8}">
      <text>
        <r>
          <rPr>
            <b/>
            <sz val="9"/>
            <color indexed="81"/>
            <rFont val="Tahoma"/>
            <family val="2"/>
          </rPr>
          <t>Author:</t>
        </r>
        <r>
          <rPr>
            <sz val="9"/>
            <color indexed="81"/>
            <rFont val="Tahoma"/>
            <family val="2"/>
          </rPr>
          <t xml:space="preserve">
AR, p14</t>
        </r>
      </text>
    </comment>
    <comment ref="Z154" authorId="0" shapeId="0" xr:uid="{7BBF1653-635B-4D6D-8DB4-94203116E6BC}">
      <text>
        <r>
          <rPr>
            <b/>
            <sz val="9"/>
            <color indexed="81"/>
            <rFont val="Tahoma"/>
            <family val="2"/>
          </rPr>
          <t>Author:</t>
        </r>
        <r>
          <rPr>
            <sz val="9"/>
            <color indexed="81"/>
            <rFont val="Tahoma"/>
            <family val="2"/>
          </rPr>
          <t xml:space="preserve">
AR pg 51</t>
        </r>
      </text>
    </comment>
    <comment ref="AA154" authorId="0" shapeId="0" xr:uid="{C529BABC-3F21-4706-8813-503B10590E1C}">
      <text>
        <r>
          <rPr>
            <b/>
            <sz val="9"/>
            <color indexed="81"/>
            <rFont val="Tahoma"/>
            <family val="2"/>
          </rPr>
          <t>Author:</t>
        </r>
        <r>
          <rPr>
            <sz val="9"/>
            <color indexed="81"/>
            <rFont val="Tahoma"/>
            <family val="2"/>
          </rPr>
          <t xml:space="preserve">
AR pg 48</t>
        </r>
      </text>
    </comment>
    <comment ref="AB154" authorId="0" shapeId="0" xr:uid="{E3340E35-71E1-4476-BBBD-BBD006D5FB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P.38-39</t>
        </r>
      </text>
    </comment>
    <comment ref="AC154" authorId="0" shapeId="0" xr:uid="{8E831E4D-5427-411D-9127-C4C4385030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D154" authorId="0" shapeId="0" xr:uid="{C4CF3A72-DDC6-44EB-8E2C-1F2BFF9C3192}">
      <text>
        <r>
          <rPr>
            <b/>
            <sz val="9"/>
            <color indexed="81"/>
            <rFont val="Tahoma"/>
            <family val="2"/>
          </rPr>
          <t>Author:</t>
        </r>
        <r>
          <rPr>
            <sz val="9"/>
            <color indexed="81"/>
            <rFont val="Tahoma"/>
            <family val="2"/>
          </rPr>
          <t xml:space="preserve">
AR p. 41, GIL has a formal risk management framework for the identifi cation of key risks within the business</t>
        </r>
      </text>
    </comment>
    <comment ref="AE154" authorId="0" shapeId="0" xr:uid="{F8BCCCCA-A0C7-4B84-ABE6-BDC0AFA0E667}">
      <text>
        <r>
          <rPr>
            <b/>
            <sz val="9"/>
            <color indexed="81"/>
            <rFont val="Tahoma"/>
            <family val="2"/>
          </rPr>
          <t>Author:</t>
        </r>
        <r>
          <rPr>
            <sz val="9"/>
            <color indexed="81"/>
            <rFont val="Tahoma"/>
            <family val="2"/>
          </rPr>
          <t xml:space="preserve">
AR pg.46</t>
        </r>
      </text>
    </comment>
    <comment ref="AH154" authorId="0" shapeId="0" xr:uid="{B4BCC52E-59B7-4724-8C1E-8885ACB4DC8A}">
      <text>
        <r>
          <rPr>
            <b/>
            <sz val="9"/>
            <color indexed="81"/>
            <rFont val="Tahoma"/>
            <family val="2"/>
          </rPr>
          <t>Author:</t>
        </r>
        <r>
          <rPr>
            <sz val="9"/>
            <color indexed="81"/>
            <rFont val="Tahoma"/>
            <family val="2"/>
          </rPr>
          <t xml:space="preserve">
AR pg.27</t>
        </r>
      </text>
    </comment>
    <comment ref="AI154" authorId="0" shapeId="0" xr:uid="{282EF98D-1C58-4CB6-B30D-166D71D1C2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46 "To mitigate the vagaries of the external environment, the Company has established an integrated ERM framework to proactively
manage risks and uncertainties across its operations through a system of “lines of defence”. The ERM framework enables
the Company to stay vigilant and actively monitor its operations for the timely and accurate identification, assessment,
mitigation, and reporting of risks and exposures that could have adverse impacts on business operations and results. In so
doing, the ERM framework enhances the competitiveness and sustainability of the Company’s operations.
At the start of each financial year, the Board and the Management sets out both the long-term and annual business strategies
to address industry issues and market cycles. The corresponding risks and exposures are identified, along with mitigation
measures across the value chain. These are documented in the ERM Report that is managed at different levels by the Board,
the Management, the AC and various ERM Steering Committees. The process is also audited to ensure compliance and
transparency."</t>
        </r>
      </text>
    </comment>
    <comment ref="AJ154" authorId="0" shapeId="0" xr:uid="{07F53226-AB17-4D4A-904D-AFC161E4ED1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54" authorId="0" shapeId="0" xr:uid="{AC4E349B-0776-4865-B035-FBF8593F3E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AM154" authorId="0" shapeId="0" xr:uid="{A471E91C-5AA4-4540-A152-75939B77FD9B}">
      <text>
        <r>
          <rPr>
            <b/>
            <sz val="9"/>
            <color indexed="81"/>
            <rFont val="Tahoma"/>
            <family val="2"/>
          </rPr>
          <t>Author:</t>
        </r>
        <r>
          <rPr>
            <sz val="9"/>
            <color indexed="81"/>
            <rFont val="Tahoma"/>
            <family val="2"/>
          </rPr>
          <t xml:space="preserve">
AR pg.62</t>
        </r>
      </text>
    </comment>
    <comment ref="AN154" authorId="0" shapeId="0" xr:uid="{B0BA05CB-AF88-4F0A-AF29-DC28A97DD1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P.125-126</t>
        </r>
      </text>
    </comment>
    <comment ref="AO154" authorId="0" shapeId="0" xr:uid="{43B984F0-D475-4FF8-B467-DED6A15118A0}">
      <text>
        <r>
          <rPr>
            <b/>
            <sz val="9"/>
            <color indexed="81"/>
            <rFont val="Tahoma"/>
            <family val="2"/>
          </rPr>
          <t>Author:</t>
        </r>
        <r>
          <rPr>
            <sz val="9"/>
            <color indexed="81"/>
            <rFont val="Tahoma"/>
            <family val="2"/>
          </rPr>
          <t xml:space="preserve">
AR, pg 46 &amp; 47</t>
        </r>
      </text>
    </comment>
    <comment ref="AP154" authorId="0" shapeId="0" xr:uid="{73E79F3E-2B31-4E5E-82AB-B6BF449F82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AQ154" authorId="0" shapeId="0" xr:uid="{2422D865-87EA-4CAA-B966-9EDA43CEB390}">
      <text>
        <r>
          <rPr>
            <b/>
            <sz val="9"/>
            <color indexed="81"/>
            <rFont val="Tahoma"/>
            <family val="2"/>
          </rPr>
          <t>Author:</t>
        </r>
        <r>
          <rPr>
            <sz val="9"/>
            <color indexed="81"/>
            <rFont val="Tahoma"/>
            <family val="2"/>
          </rPr>
          <t xml:space="preserve">
AR, p. 36 - 37</t>
        </r>
      </text>
    </comment>
    <comment ref="AR154" authorId="0" shapeId="0" xr:uid="{8A4C473C-93CC-43AB-B685-09FD046B4CEE}">
      <text>
        <r>
          <rPr>
            <b/>
            <sz val="9"/>
            <color indexed="81"/>
            <rFont val="Tahoma"/>
            <family val="2"/>
          </rPr>
          <t>Author:</t>
        </r>
        <r>
          <rPr>
            <sz val="9"/>
            <color indexed="81"/>
            <rFont val="Tahoma"/>
            <family val="2"/>
          </rPr>
          <t xml:space="preserve">
AR,17-18</t>
        </r>
      </text>
    </comment>
    <comment ref="AS154" authorId="0" shapeId="0" xr:uid="{C31C121D-47ED-46C3-B224-1EA328556F78}">
      <text>
        <r>
          <rPr>
            <b/>
            <sz val="9"/>
            <color indexed="81"/>
            <rFont val="Tahoma"/>
            <family val="2"/>
          </rPr>
          <t>Author:</t>
        </r>
        <r>
          <rPr>
            <sz val="9"/>
            <color indexed="81"/>
            <rFont val="Tahoma"/>
            <family val="2"/>
          </rPr>
          <t xml:space="preserve">
AR, pg 29</t>
        </r>
      </text>
    </comment>
    <comment ref="AT154" authorId="0" shapeId="0" xr:uid="{25D78B10-4FAE-4F96-8727-7A04D3800B04}">
      <text>
        <r>
          <rPr>
            <b/>
            <sz val="9"/>
            <color indexed="81"/>
            <rFont val="Tahoma"/>
            <family val="2"/>
          </rPr>
          <t>Author:</t>
        </r>
        <r>
          <rPr>
            <sz val="9"/>
            <color indexed="81"/>
            <rFont val="Tahoma"/>
            <family val="2"/>
          </rPr>
          <t xml:space="preserve">
AR, governance report, pg 32 &amp; 33</t>
        </r>
      </text>
    </comment>
    <comment ref="AU154" authorId="0" shapeId="0" xr:uid="{DEDB56CE-1554-45CF-B738-0474FC487EA5}">
      <text>
        <r>
          <rPr>
            <b/>
            <sz val="9"/>
            <color indexed="81"/>
            <rFont val="Tahoma"/>
            <family val="2"/>
          </rPr>
          <t>Author:</t>
        </r>
        <r>
          <rPr>
            <sz val="9"/>
            <color indexed="81"/>
            <rFont val="Tahoma"/>
            <family val="2"/>
          </rPr>
          <t xml:space="preserve">
AR, 43</t>
        </r>
      </text>
    </comment>
    <comment ref="AV154" authorId="0" shapeId="0" xr:uid="{FC0D679F-1B5D-4313-9278-79FBDB05730D}">
      <text>
        <r>
          <rPr>
            <b/>
            <sz val="9"/>
            <color indexed="81"/>
            <rFont val="Tahoma"/>
            <family val="2"/>
          </rPr>
          <t>Author:</t>
        </r>
        <r>
          <rPr>
            <sz val="9"/>
            <color indexed="81"/>
            <rFont val="Tahoma"/>
            <family val="2"/>
          </rPr>
          <t xml:space="preserve">
partial disclosure,AR, 28</t>
        </r>
      </text>
    </comment>
    <comment ref="AW154" authorId="0" shapeId="0" xr:uid="{B73836C6-7936-491D-9DE3-1D80DED01588}">
      <text>
        <r>
          <rPr>
            <b/>
            <sz val="9"/>
            <color indexed="81"/>
            <rFont val="Tahoma"/>
            <family val="2"/>
          </rPr>
          <t>Author:</t>
        </r>
        <r>
          <rPr>
            <sz val="9"/>
            <color indexed="81"/>
            <rFont val="Tahoma"/>
            <family val="2"/>
          </rPr>
          <t xml:space="preserve">
AR,33</t>
        </r>
      </text>
    </comment>
    <comment ref="AX154" authorId="0" shapeId="0" xr:uid="{F7EDE524-F9C3-4239-B2ED-E76E89339DDE}">
      <text>
        <r>
          <rPr>
            <b/>
            <sz val="9"/>
            <color indexed="81"/>
            <rFont val="Tahoma"/>
            <family val="2"/>
          </rPr>
          <t>Author:</t>
        </r>
        <r>
          <rPr>
            <sz val="9"/>
            <color indexed="81"/>
            <rFont val="Tahoma"/>
            <family val="2"/>
          </rPr>
          <t xml:space="preserve">
AR, 35</t>
        </r>
      </text>
    </comment>
    <comment ref="AY154" authorId="0" shapeId="0" xr:uid="{E5885A48-1291-4281-A856-1DA58759AB05}">
      <text>
        <r>
          <rPr>
            <b/>
            <sz val="9"/>
            <color indexed="81"/>
            <rFont val="Tahoma"/>
            <family val="2"/>
          </rPr>
          <t>Author:</t>
        </r>
        <r>
          <rPr>
            <sz val="9"/>
            <color indexed="81"/>
            <rFont val="Tahoma"/>
            <family val="2"/>
          </rPr>
          <t xml:space="preserve">
AR p. 60, 68 onwards</t>
        </r>
      </text>
    </comment>
    <comment ref="AZ154" authorId="0" shapeId="0" xr:uid="{269E628B-CB23-4FD3-89C6-D8A1004A16BD}">
      <text>
        <r>
          <rPr>
            <b/>
            <sz val="9"/>
            <color indexed="81"/>
            <rFont val="Tahoma"/>
            <family val="2"/>
          </rPr>
          <t>Author:</t>
        </r>
        <r>
          <rPr>
            <sz val="9"/>
            <color indexed="81"/>
            <rFont val="Tahoma"/>
            <family val="2"/>
          </rPr>
          <t xml:space="preserve">
AR, p. 38</t>
        </r>
      </text>
    </comment>
    <comment ref="BA154" authorId="0" shapeId="0" xr:uid="{C6F68808-4B73-420E-A751-A1AB65048FFA}">
      <text>
        <r>
          <rPr>
            <b/>
            <sz val="9"/>
            <color indexed="81"/>
            <rFont val="Tahoma"/>
            <family val="2"/>
          </rPr>
          <t>Author:</t>
        </r>
        <r>
          <rPr>
            <sz val="9"/>
            <color indexed="81"/>
            <rFont val="Tahoma"/>
            <family val="2"/>
          </rPr>
          <t xml:space="preserve">
AR, p126</t>
        </r>
      </text>
    </comment>
    <comment ref="BB154" authorId="0" shapeId="0" xr:uid="{9CD99E65-4DB6-4275-BA51-1E687D56AB86}">
      <text>
        <r>
          <rPr>
            <b/>
            <sz val="9"/>
            <color indexed="81"/>
            <rFont val="Tahoma"/>
            <family val="2"/>
          </rPr>
          <t>Author:</t>
        </r>
        <r>
          <rPr>
            <sz val="9"/>
            <color indexed="81"/>
            <rFont val="Tahoma"/>
            <family val="2"/>
          </rPr>
          <t xml:space="preserve">
AR, pg 33</t>
        </r>
      </text>
    </comment>
    <comment ref="BD154" authorId="0" shapeId="0" xr:uid="{E2017F50-A928-4C44-AC87-DB612A469F8D}">
      <text>
        <r>
          <rPr>
            <b/>
            <sz val="9"/>
            <color indexed="81"/>
            <rFont val="Tahoma"/>
            <family val="2"/>
          </rPr>
          <t>Author:</t>
        </r>
        <r>
          <rPr>
            <sz val="9"/>
            <color indexed="81"/>
            <rFont val="Tahoma"/>
            <family val="2"/>
          </rPr>
          <t xml:space="preserve">
AR, p. 88</t>
        </r>
      </text>
    </comment>
    <comment ref="BF154" authorId="0" shapeId="0" xr:uid="{95B3140A-233A-42DA-A5D4-935B12ECA3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"In order to ensure and maintain a sound system of risk management and internal controls to safeguard
shareholders’ interests and the Company’s assets, the Company has developed an Enterprise Risk
Management (“ERM”) programme with the assistance of the Company’s internal auditor, Messrs Ernst &amp;
Young Advisory Services Sdn. Bhd.. The ERM programme has been implemented to identify, prioritise,
assess, manage and monitor key risks faced by the Group, and covers, inter alia, financial, operational,
compliance and information technology controls of the Group. The key risks identified are deliberated by
Management, and reported to the Board. The Board will follow up on the actions required to be taken by
Management to mitigate such identified risks. The AC also reviews the adequacy and effectiveness of the
ERM programme periodically, and reports its findings to the Board at least once a year or as and when
new significant risks are identified."</t>
        </r>
      </text>
    </comment>
    <comment ref="BG154" authorId="0" shapeId="0" xr:uid="{3F33F324-6A3B-4D90-A8F7-A5CC56DECBA1}">
      <text>
        <r>
          <rPr>
            <b/>
            <sz val="9"/>
            <color indexed="81"/>
            <rFont val="Tahoma"/>
            <family val="2"/>
          </rPr>
          <t>Author:</t>
        </r>
        <r>
          <rPr>
            <sz val="9"/>
            <color indexed="81"/>
            <rFont val="Tahoma"/>
            <family val="2"/>
          </rPr>
          <t xml:space="preserve">
AR p. 74, The Company has instituted an internal control framework covering financial, operational, compliance and information
technology, as well as risk management policies and systems. The framework defines the roles and responsibilities of business
units such as the Company’s Incubators and other units. The design and implementation of risk management and internal
control system, are managed and reviewed by senior management. Key documentation including delegation of authority,
control process and operational procedures are disseminated to the Group’s employees.</t>
        </r>
      </text>
    </comment>
    <comment ref="BJ154" authorId="0" shapeId="0" xr:uid="{F309F294-C602-4949-BFDD-3BC00DA970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pg 14
AR pg 25-26</t>
        </r>
      </text>
    </comment>
    <comment ref="BK154" authorId="0" shapeId="0" xr:uid="{80E52E9E-E107-46DA-8EC3-5DF40E24219A}">
      <text>
        <r>
          <rPr>
            <b/>
            <sz val="9"/>
            <color indexed="81"/>
            <rFont val="Tahoma"/>
            <family val="2"/>
          </rPr>
          <t>Author:</t>
        </r>
        <r>
          <rPr>
            <sz val="9"/>
            <color indexed="81"/>
            <rFont val="Tahoma"/>
            <family val="2"/>
          </rPr>
          <t xml:space="preserve">
AR, p. 78</t>
        </r>
      </text>
    </comment>
    <comment ref="BL154" authorId="0" shapeId="0" xr:uid="{D731B082-BC82-44DD-9792-4307F5F7A6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40/66</t>
        </r>
      </text>
    </comment>
    <comment ref="BO154" authorId="0" shapeId="0" xr:uid="{2457B755-F49A-4268-B421-9ED2486A53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ACCOUNTABILITY AND AUDIT
Risk Management and Internal Controls
Principle 9 - The Board is responsible for the governance of risk and ensures that Management maintains a sound system of
risk management and internal controls, to safeguard the interests of the company and its shareholders.
AR p76</t>
        </r>
      </text>
    </comment>
    <comment ref="BP154" authorId="0" shapeId="0" xr:uid="{99D96111-AE75-421C-A2F4-FEC268312098}">
      <text>
        <r>
          <rPr>
            <b/>
            <sz val="9"/>
            <color indexed="81"/>
            <rFont val="Tahoma"/>
            <family val="2"/>
          </rPr>
          <t>Author:</t>
        </r>
        <r>
          <rPr>
            <sz val="9"/>
            <color indexed="81"/>
            <rFont val="Tahoma"/>
            <family val="2"/>
          </rPr>
          <t xml:space="preserve">
AR, p88
</t>
        </r>
      </text>
    </comment>
    <comment ref="BQ154" authorId="0" shapeId="0" xr:uid="{311AF846-D19E-4550-A427-FBCC781E96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Based on the various management controls put in place, the reports from the external auditors (to the extent as required
by them to form an audit opinion on the statutory financial statements), representation letters from Management, periodic
reviews by Management, and the findings of the internal auditors, the Board with the concurrence of the AC is of the
opinion that the system of internal controls addressing financial, operational, compliance, information technology control
and risk management systems, maintained by the Company during the year are adequate and effective.
AR p34</t>
        </r>
      </text>
    </comment>
    <comment ref="BR154" authorId="0" shapeId="0" xr:uid="{7C161267-2E66-4A0F-BC3C-7EDEEB39C62D}">
      <text>
        <r>
          <rPr>
            <b/>
            <sz val="9"/>
            <color indexed="81"/>
            <rFont val="Tahoma"/>
            <family val="2"/>
          </rPr>
          <t>Author:</t>
        </r>
        <r>
          <rPr>
            <sz val="9"/>
            <color indexed="81"/>
            <rFont val="Tahoma"/>
            <family val="2"/>
          </rPr>
          <t xml:space="preserve">
AR, p51 - 52</t>
        </r>
      </text>
    </comment>
    <comment ref="BV154" authorId="0" shapeId="0" xr:uid="{232C40A6-BF84-44E7-B255-5ED824B5A167}">
      <text>
        <r>
          <rPr>
            <b/>
            <sz val="9"/>
            <color indexed="81"/>
            <rFont val="Tahoma"/>
            <family val="2"/>
          </rPr>
          <t>Author:</t>
        </r>
        <r>
          <rPr>
            <sz val="9"/>
            <color indexed="81"/>
            <rFont val="Tahoma"/>
            <family val="2"/>
          </rPr>
          <t xml:space="preserve">
Does not appear to have a comprehensive risk management framework like an ERM</t>
        </r>
      </text>
    </comment>
    <comment ref="BW154" authorId="0" shapeId="0" xr:uid="{DCBC1A12-7F47-4B4B-BA05-9786FC745117}">
      <text>
        <r>
          <rPr>
            <b/>
            <sz val="9"/>
            <color indexed="81"/>
            <rFont val="Tahoma"/>
            <family val="2"/>
          </rPr>
          <t>Author:</t>
        </r>
        <r>
          <rPr>
            <sz val="9"/>
            <color indexed="81"/>
            <rFont val="Tahoma"/>
            <family val="2"/>
          </rPr>
          <t xml:space="preserve">
AR, p142</t>
        </r>
      </text>
    </comment>
    <comment ref="BX154" authorId="0" shapeId="0" xr:uid="{E1CBF79A-EF96-4A15-AC7C-3868DD4BE8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AR,p.87;
AR.p.98;,</t>
        </r>
      </text>
    </comment>
    <comment ref="BZ154" authorId="0" shapeId="0" xr:uid="{57537527-F959-40EE-BE9C-C73BFA58D1C5}">
      <text>
        <r>
          <rPr>
            <b/>
            <sz val="9"/>
            <color indexed="81"/>
            <rFont val="Tahoma"/>
            <family val="2"/>
          </rPr>
          <t>Author:</t>
        </r>
        <r>
          <rPr>
            <sz val="9"/>
            <color indexed="81"/>
            <rFont val="Tahoma"/>
            <family val="2"/>
          </rPr>
          <t xml:space="preserve">
AR pg 26</t>
        </r>
      </text>
    </comment>
    <comment ref="CA154" authorId="0" shapeId="0" xr:uid="{E7FB3704-9CAC-483B-B0DB-BE076FDC856E}">
      <text>
        <r>
          <rPr>
            <b/>
            <sz val="9"/>
            <color indexed="81"/>
            <rFont val="Tahoma"/>
            <family val="2"/>
          </rPr>
          <t>Author:</t>
        </r>
        <r>
          <rPr>
            <sz val="9"/>
            <color indexed="81"/>
            <rFont val="Tahoma"/>
            <family val="2"/>
          </rPr>
          <t xml:space="preserve">
AR pg 92</t>
        </r>
      </text>
    </comment>
    <comment ref="CB154" authorId="0" shapeId="0" xr:uid="{FDFABF2B-E5AD-46E6-9C87-93E0E9767346}">
      <text>
        <r>
          <rPr>
            <b/>
            <sz val="9"/>
            <color indexed="81"/>
            <rFont val="Tahoma"/>
            <family val="2"/>
          </rPr>
          <t>Author:</t>
        </r>
        <r>
          <rPr>
            <sz val="9"/>
            <color indexed="81"/>
            <rFont val="Tahoma"/>
            <family val="2"/>
          </rPr>
          <t xml:space="preserve">
AR pg.178</t>
        </r>
      </text>
    </comment>
    <comment ref="CC154" authorId="0" shapeId="0" xr:uid="{F742D690-0277-4101-9E18-FC6E1F9036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CE154" authorId="0" shapeId="0" xr:uid="{F4ED7168-ACBB-4A56-AD21-291055C545C7}">
      <text>
        <r>
          <rPr>
            <b/>
            <sz val="9"/>
            <color indexed="81"/>
            <rFont val="Tahoma"/>
            <family val="2"/>
          </rPr>
          <t>Author:</t>
        </r>
        <r>
          <rPr>
            <sz val="9"/>
            <color indexed="81"/>
            <rFont val="Tahoma"/>
            <family val="2"/>
          </rPr>
          <t xml:space="preserve">
AR pg 59</t>
        </r>
      </text>
    </comment>
    <comment ref="CG154" authorId="0" shapeId="0" xr:uid="{A0986D73-F956-438C-9702-477D8C82B9F1}">
      <text>
        <r>
          <rPr>
            <b/>
            <sz val="9"/>
            <color indexed="81"/>
            <rFont val="Tahoma"/>
            <family val="2"/>
          </rPr>
          <t>Author:</t>
        </r>
        <r>
          <rPr>
            <sz val="9"/>
            <color indexed="81"/>
            <rFont val="Tahoma"/>
            <family val="2"/>
          </rPr>
          <t xml:space="preserve">
AR pg 96</t>
        </r>
      </text>
    </comment>
    <comment ref="CH154" authorId="0" shapeId="0" xr:uid="{30A002F1-72C7-4555-A3C6-7D5585E73672}">
      <text>
        <r>
          <rPr>
            <b/>
            <sz val="9"/>
            <color indexed="81"/>
            <rFont val="Tahoma"/>
            <family val="2"/>
          </rPr>
          <t>Author:</t>
        </r>
        <r>
          <rPr>
            <sz val="9"/>
            <color indexed="81"/>
            <rFont val="Tahoma"/>
            <family val="2"/>
          </rPr>
          <t xml:space="preserve">
AR 36 and SR</t>
        </r>
      </text>
    </comment>
    <comment ref="CK154" authorId="0" shapeId="0" xr:uid="{DA9EC4A7-B317-4E40-BA2E-FFB888F36E12}">
      <text>
        <r>
          <rPr>
            <b/>
            <sz val="9"/>
            <color indexed="81"/>
            <rFont val="Tahoma"/>
            <family val="2"/>
          </rPr>
          <t>Author:</t>
        </r>
        <r>
          <rPr>
            <sz val="9"/>
            <color indexed="81"/>
            <rFont val="Tahoma"/>
            <family val="2"/>
          </rPr>
          <t xml:space="preserve">
AR,71</t>
        </r>
      </text>
    </comment>
    <comment ref="CL154" authorId="0" shapeId="0" xr:uid="{3ABA6E0C-3B14-4EE3-80D7-2CB96DAC70A2}">
      <text>
        <r>
          <rPr>
            <b/>
            <sz val="9"/>
            <color indexed="81"/>
            <rFont val="Tahoma"/>
            <family val="2"/>
          </rPr>
          <t>Author:</t>
        </r>
        <r>
          <rPr>
            <sz val="9"/>
            <color indexed="81"/>
            <rFont val="Tahoma"/>
            <family val="2"/>
          </rPr>
          <t xml:space="preserve">
AR 60 on</t>
        </r>
      </text>
    </comment>
    <comment ref="CM154" authorId="0" shapeId="0" xr:uid="{B547B37B-F207-445B-A375-FCB6C6295F36}">
      <text>
        <r>
          <rPr>
            <b/>
            <sz val="9"/>
            <color indexed="81"/>
            <rFont val="Tahoma"/>
            <family val="2"/>
          </rPr>
          <t>Author:</t>
        </r>
        <r>
          <rPr>
            <sz val="9"/>
            <color indexed="81"/>
            <rFont val="Tahoma"/>
            <family val="2"/>
          </rPr>
          <t xml:space="preserve">
ar 71</t>
        </r>
      </text>
    </comment>
    <comment ref="CN154" authorId="0" shapeId="0" xr:uid="{5A41562A-3245-4594-9A4A-09CF28578E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p.72=73</t>
        </r>
      </text>
    </comment>
    <comment ref="CO154" authorId="0" shapeId="0" xr:uid="{674FFD65-FEE1-4743-A8B5-7244453D4A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P154" authorId="0" shapeId="0" xr:uid="{0A6F939B-C372-4687-9EE1-E7C0379B69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R154" authorId="0" shapeId="0" xr:uid="{E4560FA3-95AE-4ABF-8666-0D052EFFA2E5}">
      <text>
        <r>
          <rPr>
            <b/>
            <sz val="9"/>
            <color indexed="81"/>
            <rFont val="Tahoma"/>
            <family val="2"/>
          </rPr>
          <t>Author:</t>
        </r>
        <r>
          <rPr>
            <sz val="9"/>
            <color indexed="81"/>
            <rFont val="Tahoma"/>
            <family val="2"/>
          </rPr>
          <t xml:space="preserve">
AR (pdf), p. 23</t>
        </r>
      </text>
    </comment>
    <comment ref="CS154" authorId="0" shapeId="0" xr:uid="{CC63B408-B050-4590-A9EB-9877AFC656C9}">
      <text>
        <r>
          <rPr>
            <b/>
            <sz val="9"/>
            <color indexed="81"/>
            <rFont val="Tahoma"/>
            <family val="2"/>
          </rPr>
          <t>Author:</t>
        </r>
        <r>
          <rPr>
            <sz val="9"/>
            <color indexed="81"/>
            <rFont val="Tahoma"/>
            <family val="2"/>
          </rPr>
          <t xml:space="preserve">
AR, p. 59</t>
        </r>
      </text>
    </comment>
    <comment ref="CT154" authorId="0" shapeId="0" xr:uid="{C0E07792-15B6-480F-8150-95B60800F068}">
      <text>
        <r>
          <rPr>
            <b/>
            <sz val="9"/>
            <color indexed="81"/>
            <rFont val="Tahoma"/>
            <family val="2"/>
          </rPr>
          <t>Author:</t>
        </r>
        <r>
          <rPr>
            <sz val="9"/>
            <color indexed="81"/>
            <rFont val="Tahoma"/>
            <family val="2"/>
          </rPr>
          <t xml:space="preserve">
AR pg.31</t>
        </r>
      </text>
    </comment>
    <comment ref="CU154" authorId="0" shapeId="0" xr:uid="{342481AA-E0CE-4866-A909-347FDEEBAB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68-69</t>
        </r>
      </text>
    </comment>
    <comment ref="CV154" authorId="0" shapeId="0" xr:uid="{F7CA34A5-3C0D-451B-BB7D-57489DC739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 "Mermaid Group’s Enterprise Risk Management (“ERM”) framework provides the Group with a robust, holistic and
systematic approach in risk management. The Group has established ERM frameworks, methodologies and tools
to develop risk management. To provide an integrated and holistic view on the overall strategy for managing
risk in the Group, organizational reporting has been structured for risk identification, assessment and prioritization,
as well as design and implementation of mitigating actions including monitoring and reporting risks, Group policies,
and limits in addressing the key risks of the Group."</t>
        </r>
      </text>
    </comment>
    <comment ref="CW154" authorId="0" shapeId="0" xr:uid="{EA63BDE3-1C79-4A0A-BFD2-DAF5621D664B}">
      <text>
        <r>
          <rPr>
            <b/>
            <sz val="9"/>
            <color indexed="81"/>
            <rFont val="Tahoma"/>
            <family val="2"/>
          </rPr>
          <t>Author:</t>
        </r>
        <r>
          <rPr>
            <sz val="9"/>
            <color indexed="81"/>
            <rFont val="Tahoma"/>
            <family val="2"/>
          </rPr>
          <t xml:space="preserve">
AR pg.21</t>
        </r>
      </text>
    </comment>
    <comment ref="CX154" authorId="0" shapeId="0" xr:uid="{172E501D-81B4-4D0E-AC4B-8F32579064B1}">
      <text>
        <r>
          <rPr>
            <b/>
            <sz val="9"/>
            <color indexed="81"/>
            <rFont val="Tahoma"/>
            <family val="2"/>
          </rPr>
          <t>Author:</t>
        </r>
        <r>
          <rPr>
            <sz val="9"/>
            <color indexed="81"/>
            <rFont val="Tahoma"/>
            <family val="2"/>
          </rPr>
          <t xml:space="preserve">
AR, pg 47</t>
        </r>
      </text>
    </comment>
    <comment ref="CY154" authorId="0" shapeId="0" xr:uid="{7B132629-6BBD-4FAC-9919-5B40B75B661A}">
      <text>
        <r>
          <rPr>
            <b/>
            <sz val="9"/>
            <color indexed="81"/>
            <rFont val="Tahoma"/>
            <family val="2"/>
          </rPr>
          <t>Author:</t>
        </r>
        <r>
          <rPr>
            <sz val="9"/>
            <color indexed="81"/>
            <rFont val="Tahoma"/>
            <family val="2"/>
          </rPr>
          <t xml:space="preserve">
AR pg 244</t>
        </r>
      </text>
    </comment>
    <comment ref="CZ154" authorId="0" shapeId="0" xr:uid="{8946BD0D-6E87-410A-B5DA-31847FA58BE2}">
      <text>
        <r>
          <rPr>
            <b/>
            <sz val="9"/>
            <color indexed="81"/>
            <rFont val="Tahoma"/>
            <family val="2"/>
          </rPr>
          <t>Author:</t>
        </r>
        <r>
          <rPr>
            <sz val="9"/>
            <color indexed="81"/>
            <rFont val="Tahoma"/>
            <family val="2"/>
          </rPr>
          <t xml:space="preserve">
AR,85</t>
        </r>
      </text>
    </comment>
    <comment ref="DA154" authorId="0" shapeId="0" xr:uid="{5F133378-AE0F-4493-900F-7A237364F954}">
      <text>
        <r>
          <rPr>
            <b/>
            <sz val="9"/>
            <color indexed="81"/>
            <rFont val="Tahoma"/>
            <family val="2"/>
          </rPr>
          <t>Author:</t>
        </r>
        <r>
          <rPr>
            <sz val="9"/>
            <color indexed="81"/>
            <rFont val="Tahoma"/>
            <family val="2"/>
          </rPr>
          <t xml:space="preserve">
AR,67</t>
        </r>
      </text>
    </comment>
    <comment ref="DB154" authorId="0" shapeId="0" xr:uid="{F9D056D8-371A-4989-9A04-B2CB0DA307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70 -73</t>
        </r>
      </text>
    </comment>
    <comment ref="DC154" authorId="0" shapeId="0" xr:uid="{2BC1DF57-8997-4B3D-BF85-18AE41361060}">
      <text>
        <r>
          <rPr>
            <b/>
            <sz val="9"/>
            <color indexed="81"/>
            <rFont val="Tahoma"/>
            <family val="2"/>
          </rPr>
          <t>Author:</t>
        </r>
        <r>
          <rPr>
            <sz val="9"/>
            <color indexed="81"/>
            <rFont val="Tahoma"/>
            <family val="2"/>
          </rPr>
          <t xml:space="preserve">
AR, p. 96</t>
        </r>
      </text>
    </comment>
    <comment ref="DD154" authorId="0" shapeId="0" xr:uid="{D7A86431-4B03-40CF-8AAF-43C1528F3FB8}">
      <text>
        <r>
          <rPr>
            <b/>
            <sz val="9"/>
            <color indexed="81"/>
            <rFont val="Tahoma"/>
            <family val="2"/>
          </rPr>
          <t>Author:</t>
        </r>
        <r>
          <rPr>
            <sz val="9"/>
            <color indexed="81"/>
            <rFont val="Tahoma"/>
            <family val="2"/>
          </rPr>
          <t xml:space="preserve">
AR, p. 51, 64</t>
        </r>
      </text>
    </comment>
    <comment ref="DE154" authorId="0" shapeId="0" xr:uid="{936A60EF-6DB3-43F2-9E41-C69E5C2016E6}">
      <text>
        <r>
          <rPr>
            <b/>
            <sz val="9"/>
            <color indexed="81"/>
            <rFont val="Tahoma"/>
            <family val="2"/>
          </rPr>
          <t>Author:</t>
        </r>
        <r>
          <rPr>
            <sz val="9"/>
            <color indexed="81"/>
            <rFont val="Tahoma"/>
            <family val="2"/>
          </rPr>
          <t xml:space="preserve">
AR,36-37</t>
        </r>
      </text>
    </comment>
    <comment ref="DF154" authorId="0" shapeId="0" xr:uid="{8B9789DE-2DFE-4B34-89CC-F5AEB5989C62}">
      <text>
        <r>
          <rPr>
            <b/>
            <sz val="9"/>
            <color indexed="81"/>
            <rFont val="Tahoma"/>
            <family val="2"/>
          </rPr>
          <t>Author:</t>
        </r>
        <r>
          <rPr>
            <sz val="9"/>
            <color indexed="81"/>
            <rFont val="Tahoma"/>
            <family val="2"/>
          </rPr>
          <t xml:space="preserve">
AR pg 56-57</t>
        </r>
      </text>
    </comment>
    <comment ref="DG154" authorId="0" shapeId="0" xr:uid="{6968454F-1361-407F-9075-C3EC240FC0EE}">
      <text>
        <r>
          <rPr>
            <b/>
            <sz val="9"/>
            <color indexed="81"/>
            <rFont val="Tahoma"/>
            <family val="2"/>
          </rPr>
          <t>Author:</t>
        </r>
        <r>
          <rPr>
            <sz val="9"/>
            <color indexed="81"/>
            <rFont val="Tahoma"/>
            <family val="2"/>
          </rPr>
          <t xml:space="preserve">
AR, p. 32</t>
        </r>
      </text>
    </comment>
    <comment ref="DH154" authorId="0" shapeId="0" xr:uid="{9EA66367-46FD-44AD-821C-E2D397C02053}">
      <text>
        <r>
          <rPr>
            <b/>
            <sz val="9"/>
            <color indexed="81"/>
            <rFont val="Tahoma"/>
            <family val="2"/>
          </rPr>
          <t>Author:</t>
        </r>
        <r>
          <rPr>
            <sz val="9"/>
            <color indexed="81"/>
            <rFont val="Tahoma"/>
            <family val="2"/>
          </rPr>
          <t xml:space="preserve">
AR pg 24</t>
        </r>
      </text>
    </comment>
    <comment ref="DI154" authorId="0" shapeId="0" xr:uid="{E4182E01-7C84-44BD-BA8D-57EED1CC47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DJ154" authorId="0" shapeId="0" xr:uid="{DD03F3BA-72D4-4C9B-80D8-67A33885A0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65/84</t>
        </r>
      </text>
    </comment>
    <comment ref="DK154" authorId="0" shapeId="0" xr:uid="{270C037A-CC56-4C09-814C-3443309919CD}">
      <text>
        <r>
          <rPr>
            <b/>
            <sz val="9"/>
            <color indexed="81"/>
            <rFont val="Tahoma"/>
            <family val="2"/>
          </rPr>
          <t>Author:</t>
        </r>
        <r>
          <rPr>
            <sz val="9"/>
            <color indexed="81"/>
            <rFont val="Tahoma"/>
            <family val="2"/>
          </rPr>
          <t xml:space="preserve">
AR pg 118-119</t>
        </r>
      </text>
    </comment>
    <comment ref="DL154" authorId="0" shapeId="0" xr:uid="{5CC58FD1-39C8-4550-8D44-B65FC2F7C78B}">
      <text>
        <r>
          <rPr>
            <b/>
            <sz val="9"/>
            <color indexed="81"/>
            <rFont val="Tahoma"/>
            <family val="2"/>
          </rPr>
          <t>Author:</t>
        </r>
        <r>
          <rPr>
            <sz val="9"/>
            <color indexed="81"/>
            <rFont val="Tahoma"/>
            <family val="2"/>
          </rPr>
          <t xml:space="preserve">
AR pg 80</t>
        </r>
      </text>
    </comment>
    <comment ref="DM154" authorId="0" shapeId="0" xr:uid="{51F57FA9-0F3A-474B-B3DC-E61B582F23FD}">
      <text>
        <r>
          <rPr>
            <b/>
            <sz val="9"/>
            <color indexed="81"/>
            <rFont val="Tahoma"/>
            <family val="2"/>
          </rPr>
          <t>Author:</t>
        </r>
        <r>
          <rPr>
            <sz val="9"/>
            <color indexed="81"/>
            <rFont val="Tahoma"/>
            <family val="2"/>
          </rPr>
          <t xml:space="preserve">
AR, p. 38 onwards</t>
        </r>
      </text>
    </comment>
    <comment ref="DN154" authorId="0" shapeId="0" xr:uid="{7B62D71E-CF00-45F9-9307-E970339392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DO154" authorId="0" shapeId="0" xr:uid="{F092581A-9E46-40B2-8A7F-C6EAC18152A0}">
      <text>
        <r>
          <rPr>
            <b/>
            <sz val="9"/>
            <color indexed="81"/>
            <rFont val="Tahoma"/>
            <family val="2"/>
          </rPr>
          <t>Author:</t>
        </r>
        <r>
          <rPr>
            <sz val="9"/>
            <color indexed="81"/>
            <rFont val="Tahoma"/>
            <family val="2"/>
          </rPr>
          <t xml:space="preserve">
AR p. 30, The Group’s Enterprise Risk Management (“ERM”) system is
designed to provide reasonable, but not absolute, assurance that
the Group’s assets are safeguarded, the risks facing the business
are being assessed and all information that may be required to
be disclosed is reported to the Board through the Audit and Risk
Committee. We have reviewed the current ERM framework and
are of the view that it remains appropriate for the year 2020.</t>
        </r>
      </text>
    </comment>
    <comment ref="DP154" authorId="0" shapeId="0" xr:uid="{634BE61E-6CAA-4B1C-A13E-B512EB88EF21}">
      <text>
        <r>
          <rPr>
            <b/>
            <sz val="9"/>
            <color indexed="81"/>
            <rFont val="Tahoma"/>
            <family val="2"/>
          </rPr>
          <t>Author:</t>
        </r>
        <r>
          <rPr>
            <sz val="9"/>
            <color indexed="81"/>
            <rFont val="Tahoma"/>
            <family val="2"/>
          </rPr>
          <t xml:space="preserve">
AR, p. 85, 96 onwards</t>
        </r>
      </text>
    </comment>
    <comment ref="DQ154" authorId="0" shapeId="0" xr:uid="{C056C90D-F4EA-4C70-8CFB-A2A71B6EF98C}">
      <text>
        <r>
          <rPr>
            <b/>
            <sz val="9"/>
            <color indexed="81"/>
            <rFont val="Tahoma"/>
            <family val="2"/>
          </rPr>
          <t>Author:</t>
        </r>
        <r>
          <rPr>
            <sz val="9"/>
            <color indexed="81"/>
            <rFont val="Tahoma"/>
            <family val="2"/>
          </rPr>
          <t xml:space="preserve">
AR p. 25, UOI’s whistle-blowing policy provides for any person to report
in confidence, anonymously or otherwise, any impropriety
in financial or other matters</t>
        </r>
      </text>
    </comment>
    <comment ref="DR154" authorId="0" shapeId="0" xr:uid="{E620642A-7AB9-478F-8CE7-8BFB00C86752}">
      <text>
        <r>
          <rPr>
            <b/>
            <sz val="9"/>
            <color indexed="81"/>
            <rFont val="Tahoma"/>
            <family val="2"/>
          </rPr>
          <t>Author:</t>
        </r>
        <r>
          <rPr>
            <sz val="9"/>
            <color indexed="81"/>
            <rFont val="Tahoma"/>
            <family val="2"/>
          </rPr>
          <t xml:space="preserve">
AR, p.51-53</t>
        </r>
      </text>
    </comment>
    <comment ref="DS154" authorId="0" shapeId="0" xr:uid="{64250C44-E917-43AA-9ACE-5CC529CD320C}">
      <text>
        <r>
          <rPr>
            <b/>
            <sz val="9"/>
            <color indexed="81"/>
            <rFont val="Tahoma"/>
            <family val="2"/>
          </rPr>
          <t>Author:</t>
        </r>
        <r>
          <rPr>
            <sz val="9"/>
            <color indexed="81"/>
            <rFont val="Tahoma"/>
            <family val="2"/>
          </rPr>
          <t xml:space="preserve">
AR p. 79, The Group, has in place, an Enterprise Risk Management Integrated Framework (“ERM Framework”). </t>
        </r>
      </text>
    </comment>
    <comment ref="DT154" authorId="0" shapeId="0" xr:uid="{BCBD7669-5FFC-46EA-8BDC-C9A43A62D2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26, 27, https://links.sgx.com/FileOpen/WTH%20AR%202020.ashx?App=Announcement&amp;FileID=634061</t>
        </r>
      </text>
    </comment>
    <comment ref="DU154" authorId="0" shapeId="0" xr:uid="{E712EC94-62EC-4FD8-9B09-585A8C9AE7DC}">
      <text>
        <r>
          <rPr>
            <b/>
            <sz val="9"/>
            <color indexed="81"/>
            <rFont val="Tahoma"/>
            <family val="2"/>
          </rPr>
          <t>Author:</t>
        </r>
        <r>
          <rPr>
            <sz val="9"/>
            <color indexed="81"/>
            <rFont val="Tahoma"/>
            <family val="2"/>
          </rPr>
          <t xml:space="preserve">
AR pg.34</t>
        </r>
      </text>
    </comment>
    <comment ref="DV154" authorId="0" shapeId="0" xr:uid="{CBEAF55A-99DC-4E8C-9A96-D57E5BB397EF}">
      <text>
        <r>
          <rPr>
            <b/>
            <sz val="9"/>
            <color indexed="81"/>
            <rFont val="Tahoma"/>
            <family val="2"/>
          </rPr>
          <t>Author:</t>
        </r>
        <r>
          <rPr>
            <sz val="9"/>
            <color indexed="81"/>
            <rFont val="Tahoma"/>
            <family val="2"/>
          </rPr>
          <t xml:space="preserve">
AR pg.48</t>
        </r>
      </text>
    </comment>
    <comment ref="DX154" authorId="0" shapeId="0" xr:uid="{3171919B-706B-470A-A278-67F92D17F32F}">
      <text>
        <r>
          <rPr>
            <b/>
            <sz val="9"/>
            <color indexed="81"/>
            <rFont val="Tahoma"/>
            <family val="2"/>
          </rPr>
          <t>Author:</t>
        </r>
        <r>
          <rPr>
            <sz val="9"/>
            <color indexed="81"/>
            <rFont val="Tahoma"/>
            <family val="2"/>
          </rPr>
          <t xml:space="preserve">
AR pg.47</t>
        </r>
      </text>
    </comment>
    <comment ref="DZ154" authorId="0" shapeId="0" xr:uid="{F630698F-51D2-470E-9782-21EF05E4B58A}">
      <text>
        <r>
          <rPr>
            <b/>
            <sz val="9"/>
            <color indexed="81"/>
            <rFont val="Tahoma"/>
            <family val="2"/>
          </rPr>
          <t>Author:</t>
        </r>
        <r>
          <rPr>
            <sz val="9"/>
            <color indexed="81"/>
            <rFont val="Tahoma"/>
            <family val="2"/>
          </rPr>
          <t xml:space="preserve">
AR pg.60</t>
        </r>
      </text>
    </comment>
    <comment ref="EB154" authorId="0" shapeId="0" xr:uid="{699D0E36-6A1B-4A5D-9D1F-A0674CDA11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54" authorId="0" shapeId="0" xr:uid="{CBF3E5C0-F02E-4A7B-901B-8A8974CB36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35</t>
        </r>
      </text>
    </comment>
    <comment ref="ED154" authorId="0" shapeId="0" xr:uid="{CA93845F-618A-4554-8271-688B44841F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E156" authorId="0" shapeId="0" xr:uid="{A5DD8FDB-460F-4247-8AA4-A0E60233232F}">
      <text>
        <r>
          <rPr>
            <b/>
            <sz val="9"/>
            <color indexed="81"/>
            <rFont val="Tahoma"/>
            <family val="2"/>
          </rPr>
          <t>Author:</t>
        </r>
        <r>
          <rPr>
            <sz val="9"/>
            <color indexed="81"/>
            <rFont val="Tahoma"/>
            <family val="2"/>
          </rPr>
          <t xml:space="preserve">
AR pg.27</t>
        </r>
      </text>
    </comment>
    <comment ref="F156" authorId="0" shapeId="0" xr:uid="{B1B58AD6-C3F1-46B3-BA96-D17DA826CEFB}">
      <text>
        <r>
          <rPr>
            <b/>
            <sz val="9"/>
            <color indexed="81"/>
            <rFont val="Tahoma"/>
            <family val="2"/>
          </rPr>
          <t>Author:</t>
        </r>
        <r>
          <rPr>
            <sz val="9"/>
            <color indexed="81"/>
            <rFont val="Tahoma"/>
            <family val="2"/>
          </rPr>
          <t xml:space="preserve">
AR pg.39</t>
        </r>
      </text>
    </comment>
    <comment ref="G156" authorId="0" shapeId="0" xr:uid="{64507796-3DD8-47F6-A9D2-4F4B122DC02D}">
      <text>
        <r>
          <rPr>
            <b/>
            <sz val="9"/>
            <color indexed="81"/>
            <rFont val="Tahoma"/>
            <family val="2"/>
          </rPr>
          <t>Author:</t>
        </r>
        <r>
          <rPr>
            <sz val="9"/>
            <color indexed="81"/>
            <rFont val="Tahoma"/>
            <family val="2"/>
          </rPr>
          <t xml:space="preserve">
AR pg.29</t>
        </r>
      </text>
    </comment>
    <comment ref="I156" authorId="0" shapeId="0" xr:uid="{8486F4B6-BE0C-434F-A72F-3C8194CBE4CA}">
      <text>
        <r>
          <rPr>
            <b/>
            <sz val="9"/>
            <color indexed="81"/>
            <rFont val="Tahoma"/>
            <family val="2"/>
          </rPr>
          <t>Author:</t>
        </r>
        <r>
          <rPr>
            <sz val="9"/>
            <color indexed="81"/>
            <rFont val="Tahoma"/>
            <family val="2"/>
          </rPr>
          <t xml:space="preserve">
AR pg.71</t>
        </r>
      </text>
    </comment>
    <comment ref="K156" authorId="0" shapeId="0" xr:uid="{F287ED7B-81B1-4EC9-8FC5-3042D7B22501}">
      <text>
        <r>
          <rPr>
            <b/>
            <sz val="9"/>
            <color indexed="81"/>
            <rFont val="Tahoma"/>
            <family val="2"/>
          </rPr>
          <t>Author:</t>
        </r>
        <r>
          <rPr>
            <sz val="9"/>
            <color indexed="81"/>
            <rFont val="Tahoma"/>
            <family val="2"/>
          </rPr>
          <t xml:space="preserve">
AR pg.29</t>
        </r>
      </text>
    </comment>
    <comment ref="M156" authorId="0" shapeId="0" xr:uid="{E1C91384-6258-474E-8BF2-B57FA90E3169}">
      <text>
        <r>
          <rPr>
            <b/>
            <sz val="9"/>
            <color indexed="81"/>
            <rFont val="Tahoma"/>
            <family val="2"/>
          </rPr>
          <t>Author:</t>
        </r>
        <r>
          <rPr>
            <sz val="9"/>
            <color indexed="81"/>
            <rFont val="Tahoma"/>
            <family val="2"/>
          </rPr>
          <t xml:space="preserve">
AR pg.88</t>
        </r>
      </text>
    </comment>
    <comment ref="N156" authorId="0" shapeId="0" xr:uid="{79619688-AE7D-4559-9AF8-05D138FC1302}">
      <text>
        <r>
          <rPr>
            <b/>
            <sz val="9"/>
            <color indexed="81"/>
            <rFont val="Tahoma"/>
            <family val="2"/>
          </rPr>
          <t>Author:</t>
        </r>
        <r>
          <rPr>
            <sz val="9"/>
            <color indexed="81"/>
            <rFont val="Tahoma"/>
            <family val="2"/>
          </rPr>
          <t xml:space="preserve">
AR, p43</t>
        </r>
      </text>
    </comment>
    <comment ref="O156" authorId="0" shapeId="0" xr:uid="{7F278B35-0CEC-4E2E-8E35-B0C680155D70}">
      <text>
        <r>
          <rPr>
            <b/>
            <sz val="9"/>
            <color indexed="81"/>
            <rFont val="Tahoma"/>
            <family val="2"/>
          </rPr>
          <t>Author:</t>
        </r>
        <r>
          <rPr>
            <sz val="9"/>
            <color indexed="81"/>
            <rFont val="Tahoma"/>
            <family val="2"/>
          </rPr>
          <t xml:space="preserve">
AR, p39</t>
        </r>
      </text>
    </comment>
    <comment ref="P156" authorId="0" shapeId="0" xr:uid="{120B161B-6533-4A34-AE9B-5D75B489F21B}">
      <text>
        <r>
          <rPr>
            <b/>
            <sz val="9"/>
            <color indexed="81"/>
            <rFont val="Tahoma"/>
            <family val="2"/>
          </rPr>
          <t>Author:</t>
        </r>
        <r>
          <rPr>
            <sz val="9"/>
            <color indexed="81"/>
            <rFont val="Tahoma"/>
            <family val="2"/>
          </rPr>
          <t xml:space="preserve">
AR, p35</t>
        </r>
      </text>
    </comment>
    <comment ref="Q156" authorId="0" shapeId="0" xr:uid="{3C7B5B09-EDC6-48C0-99B6-E53FF6673151}">
      <text>
        <r>
          <rPr>
            <b/>
            <sz val="9"/>
            <color indexed="81"/>
            <rFont val="Tahoma"/>
            <family val="2"/>
          </rPr>
          <t>Author:</t>
        </r>
        <r>
          <rPr>
            <sz val="9"/>
            <color indexed="81"/>
            <rFont val="Tahoma"/>
            <family val="2"/>
          </rPr>
          <t xml:space="preserve">
AR, p106</t>
        </r>
      </text>
    </comment>
    <comment ref="R156" authorId="0" shapeId="0" xr:uid="{9626F8C0-A579-4F87-B3E6-AFB6E51FC4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S156" authorId="0" shapeId="0" xr:uid="{C0D3A80C-AAAF-4687-BB24-E8AD179D456C}">
      <text>
        <r>
          <rPr>
            <b/>
            <sz val="9"/>
            <color indexed="81"/>
            <rFont val="Tahoma"/>
            <family val="2"/>
          </rPr>
          <t>Author:</t>
        </r>
        <r>
          <rPr>
            <sz val="9"/>
            <color indexed="81"/>
            <rFont val="Tahoma"/>
            <family val="2"/>
          </rPr>
          <t xml:space="preserve">
AR, p27</t>
        </r>
      </text>
    </comment>
    <comment ref="T156" authorId="0" shapeId="0" xr:uid="{95C35147-9309-4CAF-BA7B-394D6035A3D6}">
      <text>
        <r>
          <rPr>
            <b/>
            <sz val="9"/>
            <color indexed="81"/>
            <rFont val="Tahoma"/>
            <family val="2"/>
          </rPr>
          <t>Author:</t>
        </r>
        <r>
          <rPr>
            <sz val="9"/>
            <color indexed="81"/>
            <rFont val="Tahoma"/>
            <family val="2"/>
          </rPr>
          <t xml:space="preserve">
AR pg.69</t>
        </r>
      </text>
    </comment>
    <comment ref="U156" authorId="0" shapeId="0" xr:uid="{3C7C32B8-8EBF-4656-8407-57C5C885F84B}">
      <text>
        <r>
          <rPr>
            <b/>
            <sz val="9"/>
            <color indexed="81"/>
            <rFont val="Tahoma"/>
            <family val="2"/>
          </rPr>
          <t>Author:</t>
        </r>
        <r>
          <rPr>
            <sz val="9"/>
            <color indexed="81"/>
            <rFont val="Tahoma"/>
            <family val="2"/>
          </rPr>
          <t xml:space="preserve">
AR pg 57</t>
        </r>
      </text>
    </comment>
    <comment ref="V156" authorId="0" shapeId="0" xr:uid="{23D52FAE-5D8C-4BC5-8CC5-6D588B9FCADF}">
      <text>
        <r>
          <rPr>
            <b/>
            <sz val="9"/>
            <color indexed="81"/>
            <rFont val="Tahoma"/>
            <family val="2"/>
          </rPr>
          <t>Author:</t>
        </r>
        <r>
          <rPr>
            <sz val="9"/>
            <color indexed="81"/>
            <rFont val="Tahoma"/>
            <family val="2"/>
          </rPr>
          <t xml:space="preserve">
AR pg 72</t>
        </r>
      </text>
    </comment>
    <comment ref="W156" authorId="0" shapeId="0" xr:uid="{0A1051DB-790A-4911-98BB-EB69F9560B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X156" authorId="0" shapeId="0" xr:uid="{EFBD00E4-D2CE-44A1-A42F-0E6C64F10A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Z156" authorId="0" shapeId="0" xr:uid="{A5EA381C-73E1-4D39-A4F9-461D8645F7D2}">
      <text>
        <r>
          <rPr>
            <b/>
            <sz val="9"/>
            <color indexed="81"/>
            <rFont val="Tahoma"/>
            <family val="2"/>
          </rPr>
          <t>Author:</t>
        </r>
        <r>
          <rPr>
            <sz val="9"/>
            <color indexed="81"/>
            <rFont val="Tahoma"/>
            <family val="2"/>
          </rPr>
          <t xml:space="preserve">
AR pg 57</t>
        </r>
      </text>
    </comment>
    <comment ref="AA156" authorId="0" shapeId="0" xr:uid="{5E367983-0B80-4214-8B17-858A178F4235}">
      <text>
        <r>
          <rPr>
            <b/>
            <sz val="9"/>
            <color indexed="81"/>
            <rFont val="Tahoma"/>
            <family val="2"/>
          </rPr>
          <t>Author:</t>
        </r>
        <r>
          <rPr>
            <sz val="9"/>
            <color indexed="81"/>
            <rFont val="Tahoma"/>
            <family val="2"/>
          </rPr>
          <t xml:space="preserve">
AR pg 55</t>
        </r>
      </text>
    </comment>
    <comment ref="AB156" authorId="0" shapeId="0" xr:uid="{43511ACE-582F-4023-95A7-AA2129392C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C156" authorId="0" shapeId="0" xr:uid="{918A49C3-707A-4B1E-9121-1FF1DC619E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
Consistent with the International professional practices framework established by the IIA</t>
        </r>
      </text>
    </comment>
    <comment ref="AE156" authorId="0" shapeId="0" xr:uid="{4E239302-5998-42D3-A645-6AA1308558C7}">
      <text>
        <r>
          <rPr>
            <b/>
            <sz val="9"/>
            <color indexed="81"/>
            <rFont val="Tahoma"/>
            <family val="2"/>
          </rPr>
          <t>Author:</t>
        </r>
        <r>
          <rPr>
            <sz val="9"/>
            <color indexed="81"/>
            <rFont val="Tahoma"/>
            <family val="2"/>
          </rPr>
          <t xml:space="preserve">
AR pg.50</t>
        </r>
      </text>
    </comment>
    <comment ref="AG156" authorId="0" shapeId="0" xr:uid="{91252E32-0E4A-4536-A4F3-B9CD8100A6EC}">
      <text>
        <r>
          <rPr>
            <b/>
            <sz val="9"/>
            <color indexed="81"/>
            <rFont val="Tahoma"/>
            <family val="2"/>
          </rPr>
          <t>Author:</t>
        </r>
        <r>
          <rPr>
            <sz val="9"/>
            <color indexed="81"/>
            <rFont val="Tahoma"/>
            <family val="2"/>
          </rPr>
          <t xml:space="preserve">
AR pg.51</t>
        </r>
      </text>
    </comment>
    <comment ref="AH156" authorId="0" shapeId="0" xr:uid="{85AF33DF-0B96-4E7E-A330-0231B0E51B57}">
      <text>
        <r>
          <rPr>
            <b/>
            <sz val="9"/>
            <color indexed="81"/>
            <rFont val="Tahoma"/>
            <family val="2"/>
          </rPr>
          <t>Author:</t>
        </r>
        <r>
          <rPr>
            <sz val="9"/>
            <color indexed="81"/>
            <rFont val="Tahoma"/>
            <family val="2"/>
          </rPr>
          <t xml:space="preserve">
AR pg.29</t>
        </r>
      </text>
    </comment>
    <comment ref="AI156" authorId="0" shapeId="0" xr:uid="{FA9C4BF6-81D9-481E-AF05-2F1B2F6B2A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"The IAD is responsible for the internal audits of the Company’s operations in accordance with the guidelines and standards
set out in the Professional Practice of Internal Auditing by the Institute of Internal Auditors"</t>
        </r>
      </text>
    </comment>
    <comment ref="AJ156" authorId="0" shapeId="0" xr:uid="{1A5C7466-D3D4-43A1-86C1-6BD0A220C38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56" authorId="0" shapeId="0" xr:uid="{2C65A87F-73EC-4D38-B6BE-8B3B0A3EA6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M156" authorId="0" shapeId="0" xr:uid="{182E9BC7-8618-44DA-99B4-1D9B5B7B7284}">
      <text>
        <r>
          <rPr>
            <b/>
            <sz val="9"/>
            <color indexed="81"/>
            <rFont val="Tahoma"/>
            <family val="2"/>
          </rPr>
          <t>Author:</t>
        </r>
        <r>
          <rPr>
            <sz val="9"/>
            <color indexed="81"/>
            <rFont val="Tahoma"/>
            <family val="2"/>
          </rPr>
          <t xml:space="preserve">
AR pg.66</t>
        </r>
      </text>
    </comment>
    <comment ref="AN156" authorId="0" shapeId="0" xr:uid="{48E052E3-305A-4205-8A72-923FF40FED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P.129</t>
        </r>
      </text>
    </comment>
    <comment ref="AP156" authorId="0" shapeId="0" xr:uid="{AF26EE90-535A-4B00-8920-FBC0D5FC1DB7}">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p.56 </t>
        </r>
      </text>
    </comment>
    <comment ref="AQ156" authorId="0" shapeId="0" xr:uid="{18B1FE6E-6193-4624-A3A5-40A95CD6B5A8}">
      <text>
        <r>
          <rPr>
            <b/>
            <sz val="9"/>
            <color indexed="81"/>
            <rFont val="Tahoma"/>
            <family val="2"/>
          </rPr>
          <t>Author:</t>
        </r>
        <r>
          <rPr>
            <sz val="9"/>
            <color indexed="81"/>
            <rFont val="Tahoma"/>
            <family val="2"/>
          </rPr>
          <t xml:space="preserve">
AR, p. 41</t>
        </r>
      </text>
    </comment>
    <comment ref="AR156" authorId="0" shapeId="0" xr:uid="{08C53545-EFE1-49CE-9EA3-FFD53CA6D820}">
      <text>
        <r>
          <rPr>
            <b/>
            <sz val="9"/>
            <color indexed="81"/>
            <rFont val="Tahoma"/>
            <family val="2"/>
          </rPr>
          <t>Author:</t>
        </r>
        <r>
          <rPr>
            <sz val="9"/>
            <color indexed="81"/>
            <rFont val="Tahoma"/>
            <family val="2"/>
          </rPr>
          <t xml:space="preserve">
AR,19</t>
        </r>
      </text>
    </comment>
    <comment ref="AS156" authorId="0" shapeId="0" xr:uid="{EF208C7D-764F-4CBD-A405-7887E9C56779}">
      <text>
        <r>
          <rPr>
            <b/>
            <sz val="9"/>
            <color indexed="81"/>
            <rFont val="Tahoma"/>
            <family val="2"/>
          </rPr>
          <t>Author:</t>
        </r>
        <r>
          <rPr>
            <sz val="9"/>
            <color indexed="81"/>
            <rFont val="Tahoma"/>
            <family val="2"/>
          </rPr>
          <t xml:space="preserve">
AR, pg 31, "The internal audit function is outsourced to an external professional fi rm, Baker Tilly Consultancy (Singapore) Pte
Ltd, who is a member of the Institute of Internal Auditors Singapore"</t>
        </r>
      </text>
    </comment>
    <comment ref="AT156" authorId="0" shapeId="0" xr:uid="{CB71E980-0D74-4187-A8BA-F2D787DD3052}">
      <text>
        <r>
          <rPr>
            <b/>
            <sz val="9"/>
            <color indexed="81"/>
            <rFont val="Tahoma"/>
            <family val="2"/>
          </rPr>
          <t>Author:</t>
        </r>
        <r>
          <rPr>
            <sz val="9"/>
            <color indexed="81"/>
            <rFont val="Tahoma"/>
            <family val="2"/>
          </rPr>
          <t xml:space="preserve">
AR, governance report, pg 30, "Internal audit is carried out
according to the standards set by nationally or
internationally recognised professional bodies
including the Standards for the Professional
Practice of Internal Auditing set by The Institute
of Internal Auditors."</t>
        </r>
      </text>
    </comment>
    <comment ref="AU156" authorId="0" shapeId="0" xr:uid="{120B4ABE-9C17-4DC6-AD43-99818825B700}">
      <text>
        <r>
          <rPr>
            <b/>
            <sz val="9"/>
            <color indexed="81"/>
            <rFont val="Tahoma"/>
            <family val="2"/>
          </rPr>
          <t>Author:</t>
        </r>
        <r>
          <rPr>
            <sz val="9"/>
            <color indexed="81"/>
            <rFont val="Tahoma"/>
            <family val="2"/>
          </rPr>
          <t xml:space="preserve">
AR, 46</t>
        </r>
      </text>
    </comment>
    <comment ref="AV156" authorId="0" shapeId="0" xr:uid="{B933FB09-320C-4784-A274-F47BAED296EB}">
      <text>
        <r>
          <rPr>
            <b/>
            <sz val="9"/>
            <color indexed="81"/>
            <rFont val="Tahoma"/>
            <family val="2"/>
          </rPr>
          <t>Author:</t>
        </r>
        <r>
          <rPr>
            <sz val="9"/>
            <color indexed="81"/>
            <rFont val="Tahoma"/>
            <family val="2"/>
          </rPr>
          <t xml:space="preserve">
AR, 30</t>
        </r>
      </text>
    </comment>
    <comment ref="AW156" authorId="0" shapeId="0" xr:uid="{0D3261E7-8631-4788-A1D2-E3D5957EBFCB}">
      <text>
        <r>
          <rPr>
            <b/>
            <sz val="9"/>
            <color indexed="81"/>
            <rFont val="Tahoma"/>
            <family val="2"/>
          </rPr>
          <t>Author:</t>
        </r>
        <r>
          <rPr>
            <sz val="9"/>
            <color indexed="81"/>
            <rFont val="Tahoma"/>
            <family val="2"/>
          </rPr>
          <t xml:space="preserve">
AR,36</t>
        </r>
      </text>
    </comment>
    <comment ref="AX156" authorId="0" shapeId="0" xr:uid="{E8599FE5-5C2B-4FBE-A1C9-81767316166E}">
      <text>
        <r>
          <rPr>
            <b/>
            <sz val="9"/>
            <color indexed="81"/>
            <rFont val="Tahoma"/>
            <family val="2"/>
          </rPr>
          <t>Author:</t>
        </r>
        <r>
          <rPr>
            <sz val="9"/>
            <color indexed="81"/>
            <rFont val="Tahoma"/>
            <family val="2"/>
          </rPr>
          <t xml:space="preserve">
AR, 39</t>
        </r>
      </text>
    </comment>
    <comment ref="AY156" authorId="0" shapeId="0" xr:uid="{4DE23416-4A7B-4D85-A5DA-88AFE7C28FD4}">
      <text>
        <r>
          <rPr>
            <b/>
            <sz val="9"/>
            <color indexed="81"/>
            <rFont val="Tahoma"/>
            <family val="2"/>
          </rPr>
          <t>Author:</t>
        </r>
        <r>
          <rPr>
            <sz val="9"/>
            <color indexed="81"/>
            <rFont val="Tahoma"/>
            <family val="2"/>
          </rPr>
          <t xml:space="preserve">
AR, p. 62</t>
        </r>
      </text>
    </comment>
    <comment ref="AZ156" authorId="0" shapeId="0" xr:uid="{DA194D87-75D0-4EB3-8C98-9BA09607141E}">
      <text>
        <r>
          <rPr>
            <b/>
            <sz val="9"/>
            <color indexed="81"/>
            <rFont val="Tahoma"/>
            <family val="2"/>
          </rPr>
          <t>Author:</t>
        </r>
        <r>
          <rPr>
            <sz val="9"/>
            <color indexed="81"/>
            <rFont val="Tahoma"/>
            <family val="2"/>
          </rPr>
          <t xml:space="preserve">
AR, p. 41</t>
        </r>
      </text>
    </comment>
    <comment ref="BA156" authorId="0" shapeId="0" xr:uid="{4917E7D2-E716-444B-8EB9-93FDE28D956A}">
      <text>
        <r>
          <rPr>
            <b/>
            <sz val="9"/>
            <color indexed="81"/>
            <rFont val="Tahoma"/>
            <family val="2"/>
          </rPr>
          <t>Author:</t>
        </r>
        <r>
          <rPr>
            <sz val="9"/>
            <color indexed="81"/>
            <rFont val="Tahoma"/>
            <family val="2"/>
          </rPr>
          <t xml:space="preserve">
AR, p41</t>
        </r>
      </text>
    </comment>
    <comment ref="BC156" authorId="0" shapeId="0" xr:uid="{39CF7F72-484E-4E99-BEC3-61778370517C}">
      <text>
        <r>
          <rPr>
            <b/>
            <sz val="9"/>
            <color indexed="81"/>
            <rFont val="Tahoma"/>
            <family val="2"/>
          </rPr>
          <t>Author:</t>
        </r>
        <r>
          <rPr>
            <sz val="9"/>
            <color indexed="81"/>
            <rFont val="Tahoma"/>
            <family val="2"/>
          </rPr>
          <t xml:space="preserve">
AR, p. 63</t>
        </r>
      </text>
    </comment>
    <comment ref="BD156" authorId="0" shapeId="0" xr:uid="{050C824E-45A4-4986-974D-F364F1D1A196}">
      <text>
        <r>
          <rPr>
            <b/>
            <sz val="9"/>
            <color indexed="81"/>
            <rFont val="Tahoma"/>
            <family val="2"/>
          </rPr>
          <t>Author:</t>
        </r>
        <r>
          <rPr>
            <sz val="9"/>
            <color indexed="81"/>
            <rFont val="Tahoma"/>
            <family val="2"/>
          </rPr>
          <t xml:space="preserve">
AR, p. 92</t>
        </r>
      </text>
    </comment>
    <comment ref="BE156" authorId="0" shapeId="0" xr:uid="{52B657BC-7394-42A8-AEE0-FF5B53D754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 he internal audit work carried out is guided by the International Standards for Professional
Practice of Internal Auditing (IIA Standards) laid down in the International Professional Practices Framework
issued by the IIA."</t>
        </r>
      </text>
    </comment>
    <comment ref="BG156" authorId="0" shapeId="0" xr:uid="{9AB9BD6D-44CF-49BD-A607-278AB3A40367}">
      <text>
        <r>
          <rPr>
            <b/>
            <sz val="9"/>
            <color indexed="81"/>
            <rFont val="Tahoma"/>
            <family val="2"/>
          </rPr>
          <t>Author:</t>
        </r>
        <r>
          <rPr>
            <sz val="9"/>
            <color indexed="81"/>
            <rFont val="Tahoma"/>
            <family val="2"/>
          </rPr>
          <t xml:space="preserve">
AR p. 79 The IA has confirmed that
the team members working under him are corporate members of the Institute of Internal Auditors (IIA) and are practicing the
recommended standards by the IIA.</t>
        </r>
      </text>
    </comment>
    <comment ref="BH156" authorId="0" shapeId="0" xr:uid="{4474A4E6-4608-4B10-BD08-8A762E1C56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47, https://links.sgx.com/FileOpen/UG%20Healthcare_Annual%20Report%202020.ashx?App=Announcement&amp;FileID=634566</t>
        </r>
      </text>
    </comment>
    <comment ref="BI156" authorId="0" shapeId="0" xr:uid="{D898C2A1-D6A4-4C80-8159-7BA0D439178E}">
      <text>
        <r>
          <rPr>
            <b/>
            <sz val="9"/>
            <color indexed="81"/>
            <rFont val="Tahoma"/>
            <family val="2"/>
          </rPr>
          <t>Author:</t>
        </r>
        <r>
          <rPr>
            <sz val="9"/>
            <color indexed="81"/>
            <rFont val="Tahoma"/>
            <family val="2"/>
          </rPr>
          <t xml:space="preserve">
AR p. 51, The internal audit work carried out in FY2020 was guided by the International Standards for the Professional Practice of
Internal Auditing (“IIA Standards”) laid down in the International Professional Practices Framework issued by the Institute
of Internal Auditors.</t>
        </r>
      </text>
    </comment>
    <comment ref="BJ156" authorId="0" shapeId="0" xr:uid="{E0E66A1D-865C-47B5-AEC7-26FD044E23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56" authorId="0" shapeId="0" xr:uid="{1EAE1ADE-1A20-455C-B6F6-D89837FB3F63}">
      <text>
        <r>
          <rPr>
            <b/>
            <sz val="9"/>
            <color indexed="81"/>
            <rFont val="Tahoma"/>
            <family val="2"/>
          </rPr>
          <t>Author:</t>
        </r>
        <r>
          <rPr>
            <sz val="9"/>
            <color indexed="81"/>
            <rFont val="Tahoma"/>
            <family val="2"/>
          </rPr>
          <t xml:space="preserve">
AR, p. 82</t>
        </r>
      </text>
    </comment>
    <comment ref="BM156" authorId="0" shapeId="0" xr:uid="{8061DCC9-4FA0-471F-A6D7-DB1D84F0F1B5}">
      <text>
        <r>
          <rPr>
            <b/>
            <sz val="9"/>
            <color indexed="81"/>
            <rFont val="Tahoma"/>
            <family val="2"/>
          </rPr>
          <t>Author:</t>
        </r>
        <r>
          <rPr>
            <sz val="9"/>
            <color indexed="81"/>
            <rFont val="Tahoma"/>
            <family val="2"/>
          </rPr>
          <t xml:space="preserve">
AR, p59 </t>
        </r>
      </text>
    </comment>
    <comment ref="BN156" authorId="0" shapeId="0" xr:uid="{DD801C4F-7FF4-420F-B323-D2BAE6F149FB}">
      <text>
        <r>
          <rPr>
            <b/>
            <sz val="9"/>
            <color indexed="81"/>
            <rFont val="Tahoma"/>
            <family val="2"/>
          </rPr>
          <t>Author:</t>
        </r>
        <r>
          <rPr>
            <sz val="9"/>
            <color indexed="81"/>
            <rFont val="Tahoma"/>
            <family val="2"/>
          </rPr>
          <t xml:space="preserve">
AR, p48</t>
        </r>
      </text>
    </comment>
    <comment ref="BO156" authorId="0" shapeId="0" xr:uid="{60F2D373-388C-4786-AC68-3ACD29B733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internal audit work is carried out in accordance with the International Standards for the Professional Practice of Internal
Auditing (IIA Standards) laid down in the International Professional Practices Framework issued by The Institute of Internal Auditors.
AR p80</t>
        </r>
      </text>
    </comment>
    <comment ref="BP156" authorId="0" shapeId="0" xr:uid="{4450DA03-5DB8-4EB6-9B0A-9F54CFDE9EEE}">
      <text>
        <r>
          <rPr>
            <b/>
            <sz val="9"/>
            <color indexed="81"/>
            <rFont val="Tahoma"/>
            <family val="2"/>
          </rPr>
          <t>Author:</t>
        </r>
        <r>
          <rPr>
            <sz val="9"/>
            <color indexed="81"/>
            <rFont val="Tahoma"/>
            <family val="2"/>
          </rPr>
          <t xml:space="preserve">
AR, p92</t>
        </r>
      </text>
    </comment>
    <comment ref="BT156" authorId="0" shapeId="0" xr:uid="{A0FBD602-8BD5-45B7-97E4-630CE49B3C32}">
      <text>
        <r>
          <rPr>
            <b/>
            <sz val="9"/>
            <color indexed="81"/>
            <rFont val="Tahoma"/>
            <family val="2"/>
          </rPr>
          <t>Author:</t>
        </r>
        <r>
          <rPr>
            <sz val="9"/>
            <color indexed="81"/>
            <rFont val="Tahoma"/>
            <family val="2"/>
          </rPr>
          <t xml:space="preserve">
AR, p97</t>
        </r>
      </text>
    </comment>
    <comment ref="BV156" authorId="0" shapeId="0" xr:uid="{DDBC2EE1-A153-421E-B3CE-568800B3232F}">
      <text>
        <r>
          <rPr>
            <b/>
            <sz val="9"/>
            <color indexed="81"/>
            <rFont val="Tahoma"/>
            <family val="2"/>
          </rPr>
          <t>Author:</t>
        </r>
        <r>
          <rPr>
            <sz val="9"/>
            <color indexed="81"/>
            <rFont val="Tahoma"/>
            <family val="2"/>
          </rPr>
          <t xml:space="preserve">
no indication it meets IIA standards</t>
        </r>
      </text>
    </comment>
    <comment ref="BW156" authorId="0" shapeId="0" xr:uid="{0E468BB1-F862-43DA-8941-38C95940F273}">
      <text>
        <r>
          <rPr>
            <b/>
            <sz val="9"/>
            <color indexed="81"/>
            <rFont val="Tahoma"/>
            <family val="2"/>
          </rPr>
          <t>Author:</t>
        </r>
        <r>
          <rPr>
            <sz val="9"/>
            <color indexed="81"/>
            <rFont val="Tahoma"/>
            <family val="2"/>
          </rPr>
          <t xml:space="preserve">
AR, p133</t>
        </r>
      </text>
    </comment>
    <comment ref="BX156" authorId="0" shapeId="0" xr:uid="{FC96831E-87DD-4558-A70A-B4DB444218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p.92;</t>
        </r>
      </text>
    </comment>
    <comment ref="BY156" authorId="0" shapeId="0" xr:uid="{40925172-341A-45EA-A87F-81D1FF8338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BZ156" authorId="0" shapeId="0" xr:uid="{3EB47C02-FEF5-4181-942B-3522BC429914}">
      <text>
        <r>
          <rPr>
            <b/>
            <sz val="9"/>
            <color indexed="81"/>
            <rFont val="Tahoma"/>
            <family val="2"/>
          </rPr>
          <t>Author:</t>
        </r>
        <r>
          <rPr>
            <sz val="9"/>
            <color indexed="81"/>
            <rFont val="Tahoma"/>
            <family val="2"/>
          </rPr>
          <t xml:space="preserve">
AR pg 55</t>
        </r>
      </text>
    </comment>
    <comment ref="CA156" authorId="0" shapeId="0" xr:uid="{6F95327F-54FD-49C5-B988-A9137F505659}">
      <text>
        <r>
          <rPr>
            <b/>
            <sz val="9"/>
            <color indexed="81"/>
            <rFont val="Tahoma"/>
            <family val="2"/>
          </rPr>
          <t>Author:</t>
        </r>
        <r>
          <rPr>
            <sz val="9"/>
            <color indexed="81"/>
            <rFont val="Tahoma"/>
            <family val="2"/>
          </rPr>
          <t xml:space="preserve">
AR pg 95</t>
        </r>
      </text>
    </comment>
    <comment ref="CB156" authorId="0" shapeId="0" xr:uid="{98371BCD-1181-4F26-9135-BB604704579F}">
      <text>
        <r>
          <rPr>
            <b/>
            <sz val="9"/>
            <color indexed="81"/>
            <rFont val="Tahoma"/>
            <family val="2"/>
          </rPr>
          <t>Author:</t>
        </r>
        <r>
          <rPr>
            <sz val="9"/>
            <color indexed="81"/>
            <rFont val="Tahoma"/>
            <family val="2"/>
          </rPr>
          <t xml:space="preserve">
AR pg.207</t>
        </r>
      </text>
    </comment>
    <comment ref="CC156" authorId="0" shapeId="0" xr:uid="{CF20EA90-F4FD-48E3-A3A1-DAD012E312A2}">
      <text>
        <r>
          <rPr>
            <b/>
            <sz val="9"/>
            <color indexed="81"/>
            <rFont val="Tahoma"/>
            <family val="2"/>
          </rPr>
          <t>Author:</t>
        </r>
        <r>
          <rPr>
            <sz val="9"/>
            <color indexed="81"/>
            <rFont val="Tahoma"/>
            <family val="2"/>
          </rPr>
          <t xml:space="preserve">
AR, p32</t>
        </r>
      </text>
    </comment>
    <comment ref="CD156" authorId="0" shapeId="0" xr:uid="{879E7878-D39F-4F47-A0DE-C634E309F6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G156" authorId="0" shapeId="0" xr:uid="{4A8FA3D3-4492-4E03-B693-B132B999CF80}">
      <text>
        <r>
          <rPr>
            <b/>
            <sz val="9"/>
            <color indexed="81"/>
            <rFont val="Tahoma"/>
            <family val="2"/>
          </rPr>
          <t>Author:</t>
        </r>
        <r>
          <rPr>
            <sz val="9"/>
            <color indexed="81"/>
            <rFont val="Tahoma"/>
            <family val="2"/>
          </rPr>
          <t xml:space="preserve">
AR pg 100</t>
        </r>
      </text>
    </comment>
    <comment ref="CH156" authorId="0" shapeId="0" xr:uid="{A4204DC6-6EA0-4689-9C48-085638AD82FC}">
      <text>
        <r>
          <rPr>
            <b/>
            <sz val="9"/>
            <color indexed="81"/>
            <rFont val="Tahoma"/>
            <family val="2"/>
          </rPr>
          <t>Author:</t>
        </r>
        <r>
          <rPr>
            <sz val="9"/>
            <color indexed="81"/>
            <rFont val="Tahoma"/>
            <family val="2"/>
          </rPr>
          <t xml:space="preserve">
AR 39</t>
        </r>
      </text>
    </comment>
    <comment ref="CI156" authorId="0" shapeId="0" xr:uid="{E1909401-9581-4698-851C-BEEB62CFF14C}">
      <text>
        <r>
          <rPr>
            <b/>
            <sz val="9"/>
            <color indexed="81"/>
            <rFont val="Tahoma"/>
            <family val="2"/>
          </rPr>
          <t>Author:</t>
        </r>
        <r>
          <rPr>
            <sz val="9"/>
            <color indexed="81"/>
            <rFont val="Tahoma"/>
            <family val="2"/>
          </rPr>
          <t xml:space="preserve">
AR pg 85</t>
        </r>
      </text>
    </comment>
    <comment ref="CJ156" authorId="0" shapeId="0" xr:uid="{BBA85F5A-222D-4B56-BFCC-54E46BEEFD65}">
      <text>
        <r>
          <rPr>
            <b/>
            <sz val="9"/>
            <color indexed="81"/>
            <rFont val="Tahoma"/>
            <family val="2"/>
          </rPr>
          <t>Author:</t>
        </r>
        <r>
          <rPr>
            <sz val="9"/>
            <color indexed="81"/>
            <rFont val="Tahoma"/>
            <family val="2"/>
          </rPr>
          <t xml:space="preserve">
AR 52</t>
        </r>
      </text>
    </comment>
    <comment ref="CK156" authorId="0" shapeId="0" xr:uid="{B0493078-D5D4-4579-8DD3-52DB823E7C10}">
      <text>
        <r>
          <rPr>
            <b/>
            <sz val="9"/>
            <color indexed="81"/>
            <rFont val="Tahoma"/>
            <family val="2"/>
          </rPr>
          <t>Author:</t>
        </r>
        <r>
          <rPr>
            <sz val="9"/>
            <color indexed="81"/>
            <rFont val="Tahoma"/>
            <family val="2"/>
          </rPr>
          <t xml:space="preserve">
AR,79</t>
        </r>
      </text>
    </comment>
    <comment ref="CL156" authorId="0" shapeId="0" xr:uid="{EBE19B30-573E-42B4-85F3-4A98A3A4346C}">
      <text>
        <r>
          <rPr>
            <b/>
            <sz val="9"/>
            <color indexed="81"/>
            <rFont val="Tahoma"/>
            <family val="2"/>
          </rPr>
          <t>Author:</t>
        </r>
        <r>
          <rPr>
            <sz val="9"/>
            <color indexed="81"/>
            <rFont val="Tahoma"/>
            <family val="2"/>
          </rPr>
          <t xml:space="preserve">
ar 54</t>
        </r>
      </text>
    </comment>
    <comment ref="CM156" authorId="0" shapeId="0" xr:uid="{063062E5-C3E0-4F00-94F8-DFBAD428625B}">
      <text>
        <r>
          <rPr>
            <b/>
            <sz val="9"/>
            <color indexed="81"/>
            <rFont val="Tahoma"/>
            <family val="2"/>
          </rPr>
          <t>Author:</t>
        </r>
        <r>
          <rPr>
            <sz val="9"/>
            <color indexed="81"/>
            <rFont val="Tahoma"/>
            <family val="2"/>
          </rPr>
          <t xml:space="preserve">
ar 66</t>
        </r>
      </text>
    </comment>
    <comment ref="CN156" authorId="0" shapeId="0" xr:uid="{48140887-1E93-483C-96BA-0A83CD7F42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CP156" authorId="0" shapeId="0" xr:uid="{FDCCA13D-E646-41FB-8765-E31B6C72CC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Q156" authorId="0" shapeId="0" xr:uid="{5150EABA-2958-444A-B51B-71B873ADD2DA}">
      <text>
        <r>
          <rPr>
            <b/>
            <sz val="9"/>
            <color indexed="81"/>
            <rFont val="Tahoma"/>
            <family val="2"/>
          </rPr>
          <t>Author:</t>
        </r>
        <r>
          <rPr>
            <sz val="9"/>
            <color indexed="81"/>
            <rFont val="Tahoma"/>
            <family val="2"/>
          </rPr>
          <t xml:space="preserve">
ar 81</t>
        </r>
      </text>
    </comment>
    <comment ref="CR156" authorId="0" shapeId="0" xr:uid="{073E5405-17D0-486A-A6B6-DEA0A69F5B8A}">
      <text>
        <r>
          <rPr>
            <b/>
            <sz val="9"/>
            <color indexed="81"/>
            <rFont val="Tahoma"/>
            <family val="2"/>
          </rPr>
          <t>Author:</t>
        </r>
        <r>
          <rPr>
            <sz val="9"/>
            <color indexed="81"/>
            <rFont val="Tahoma"/>
            <family val="2"/>
          </rPr>
          <t xml:space="preserve">
AR (pdf), p. 25</t>
        </r>
      </text>
    </comment>
    <comment ref="CS156" authorId="0" shapeId="0" xr:uid="{F20DCAC6-8EE0-4B54-9547-B8E3CDC552D2}">
      <text>
        <r>
          <rPr>
            <b/>
            <sz val="9"/>
            <color indexed="81"/>
            <rFont val="Tahoma"/>
            <family val="2"/>
          </rPr>
          <t>Author:</t>
        </r>
        <r>
          <rPr>
            <sz val="9"/>
            <color indexed="81"/>
            <rFont val="Tahoma"/>
            <family val="2"/>
          </rPr>
          <t xml:space="preserve">
AR, p. 64</t>
        </r>
      </text>
    </comment>
    <comment ref="CT156" authorId="0" shapeId="0" xr:uid="{9CC98D8C-27CF-4A00-B13C-122F82223DB2}">
      <text>
        <r>
          <rPr>
            <b/>
            <sz val="9"/>
            <color indexed="81"/>
            <rFont val="Tahoma"/>
            <family val="2"/>
          </rPr>
          <t>Author:</t>
        </r>
        <r>
          <rPr>
            <sz val="9"/>
            <color indexed="81"/>
            <rFont val="Tahoma"/>
            <family val="2"/>
          </rPr>
          <t xml:space="preserve">
AR pg.35</t>
        </r>
      </text>
    </comment>
    <comment ref="CU156" authorId="0" shapeId="0" xr:uid="{71F2A394-405B-49B6-84BD-249F59EEF21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 "The internal auditors carry out their work in accordance with International Standards for the Professional Practice of Internal Auditing set by the Institute of Internal Auditors."</t>
        </r>
      </text>
    </comment>
    <comment ref="CW156" authorId="0" shapeId="0" xr:uid="{ED367582-47ED-4A2F-8B7A-3FC011DEFF27}">
      <text>
        <r>
          <rPr>
            <b/>
            <sz val="9"/>
            <color indexed="81"/>
            <rFont val="Tahoma"/>
            <family val="2"/>
          </rPr>
          <t>Author:</t>
        </r>
        <r>
          <rPr>
            <sz val="9"/>
            <color indexed="81"/>
            <rFont val="Tahoma"/>
            <family val="2"/>
          </rPr>
          <t xml:space="preserve">
AR pg.24</t>
        </r>
      </text>
    </comment>
    <comment ref="CX156" authorId="0" shapeId="0" xr:uid="{D5F92234-5E22-417F-A375-508E346735ED}">
      <text>
        <r>
          <rPr>
            <b/>
            <sz val="9"/>
            <color indexed="81"/>
            <rFont val="Tahoma"/>
            <family val="2"/>
          </rPr>
          <t>Author:</t>
        </r>
        <r>
          <rPr>
            <sz val="9"/>
            <color indexed="81"/>
            <rFont val="Tahoma"/>
            <family val="2"/>
          </rPr>
          <t xml:space="preserve">
AR, pg 52</t>
        </r>
      </text>
    </comment>
    <comment ref="CY156" authorId="0" shapeId="0" xr:uid="{7F7E3189-B11E-4C57-B432-B9FE23406045}">
      <text>
        <r>
          <rPr>
            <b/>
            <sz val="9"/>
            <color indexed="81"/>
            <rFont val="Tahoma"/>
            <family val="2"/>
          </rPr>
          <t>Author:</t>
        </r>
        <r>
          <rPr>
            <sz val="9"/>
            <color indexed="81"/>
            <rFont val="Tahoma"/>
            <family val="2"/>
          </rPr>
          <t xml:space="preserve">
AR pg 104</t>
        </r>
      </text>
    </comment>
    <comment ref="CZ156" authorId="0" shapeId="0" xr:uid="{787D1021-51E3-4F34-803D-80171B2D57CC}">
      <text>
        <r>
          <rPr>
            <b/>
            <sz val="9"/>
            <color indexed="81"/>
            <rFont val="Tahoma"/>
            <family val="2"/>
          </rPr>
          <t>Author:</t>
        </r>
        <r>
          <rPr>
            <sz val="9"/>
            <color indexed="81"/>
            <rFont val="Tahoma"/>
            <family val="2"/>
          </rPr>
          <t xml:space="preserve">
AR,91</t>
        </r>
      </text>
    </comment>
    <comment ref="DA156" authorId="0" shapeId="0" xr:uid="{7342C275-38B0-459F-B170-941336602C7A}">
      <text>
        <r>
          <rPr>
            <b/>
            <sz val="9"/>
            <color indexed="81"/>
            <rFont val="Tahoma"/>
            <family val="2"/>
          </rPr>
          <t>Author:</t>
        </r>
        <r>
          <rPr>
            <sz val="9"/>
            <color indexed="81"/>
            <rFont val="Tahoma"/>
            <family val="2"/>
          </rPr>
          <t xml:space="preserve">
AR,71</t>
        </r>
      </text>
    </comment>
    <comment ref="DB156" authorId="0" shapeId="0" xr:uid="{F7ED12E7-B00F-4266-98A9-925FB088C9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DC156" authorId="0" shapeId="0" xr:uid="{95C57EE2-C4CB-4199-938B-5CC2DADE76D1}">
      <text>
        <r>
          <rPr>
            <b/>
            <sz val="9"/>
            <color indexed="81"/>
            <rFont val="Tahoma"/>
            <family val="2"/>
          </rPr>
          <t>Author:</t>
        </r>
        <r>
          <rPr>
            <sz val="9"/>
            <color indexed="81"/>
            <rFont val="Tahoma"/>
            <family val="2"/>
          </rPr>
          <t xml:space="preserve">
AR, p. 99</t>
        </r>
      </text>
    </comment>
    <comment ref="DD156" authorId="0" shapeId="0" xr:uid="{ED8CC0CB-C778-421D-9245-5E69E0E354D5}">
      <text>
        <r>
          <rPr>
            <b/>
            <sz val="9"/>
            <color indexed="81"/>
            <rFont val="Tahoma"/>
            <family val="2"/>
          </rPr>
          <t>Author:</t>
        </r>
        <r>
          <rPr>
            <sz val="9"/>
            <color indexed="81"/>
            <rFont val="Tahoma"/>
            <family val="2"/>
          </rPr>
          <t xml:space="preserve">
AR, p. 67</t>
        </r>
      </text>
    </comment>
    <comment ref="DE156" authorId="0" shapeId="0" xr:uid="{CDA189E9-15F9-46D4-B3AD-60884CB9A5BF}">
      <text>
        <r>
          <rPr>
            <b/>
            <sz val="9"/>
            <color indexed="81"/>
            <rFont val="Tahoma"/>
            <family val="2"/>
          </rPr>
          <t>Author:</t>
        </r>
        <r>
          <rPr>
            <sz val="9"/>
            <color indexed="81"/>
            <rFont val="Tahoma"/>
            <family val="2"/>
          </rPr>
          <t xml:space="preserve">
AR,39</t>
        </r>
      </text>
    </comment>
    <comment ref="DF156" authorId="0" shapeId="0" xr:uid="{22DD1357-FA3B-42A1-B6EC-899FEEACB9A1}">
      <text>
        <r>
          <rPr>
            <b/>
            <sz val="9"/>
            <color indexed="81"/>
            <rFont val="Tahoma"/>
            <family val="2"/>
          </rPr>
          <t>Author:</t>
        </r>
        <r>
          <rPr>
            <sz val="9"/>
            <color indexed="81"/>
            <rFont val="Tahoma"/>
            <family val="2"/>
          </rPr>
          <t xml:space="preserve">
AR pg 62</t>
        </r>
      </text>
    </comment>
    <comment ref="DG156" authorId="0" shapeId="0" xr:uid="{EFB26A18-690F-4BFE-A6C6-2ACF2C73D847}">
      <text>
        <r>
          <rPr>
            <b/>
            <sz val="9"/>
            <color indexed="81"/>
            <rFont val="Tahoma"/>
            <family val="2"/>
          </rPr>
          <t>Author:</t>
        </r>
        <r>
          <rPr>
            <sz val="9"/>
            <color indexed="81"/>
            <rFont val="Tahoma"/>
            <family val="2"/>
          </rPr>
          <t xml:space="preserve">
AR, p. 36</t>
        </r>
      </text>
    </comment>
    <comment ref="DH156" authorId="0" shapeId="0" xr:uid="{59D1FF89-B41B-4DE6-A95F-4E1358A8DAC5}">
      <text>
        <r>
          <rPr>
            <b/>
            <sz val="9"/>
            <color indexed="81"/>
            <rFont val="Tahoma"/>
            <family val="2"/>
          </rPr>
          <t>Author:</t>
        </r>
        <r>
          <rPr>
            <sz val="9"/>
            <color indexed="81"/>
            <rFont val="Tahoma"/>
            <family val="2"/>
          </rPr>
          <t xml:space="preserve">
AR pg 28</t>
        </r>
      </text>
    </comment>
    <comment ref="DI156" authorId="0" shapeId="0" xr:uid="{DF50A9D6-63C2-4778-A7E0-C99970E668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DJ156" authorId="0" shapeId="0" xr:uid="{8A81CA87-5F71-49BA-A84B-E6E0ED0BA0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t>
        </r>
      </text>
    </comment>
    <comment ref="DK156" authorId="0" shapeId="0" xr:uid="{BF9DBDF7-F6CC-446F-8BA0-B2704F6A7419}">
      <text>
        <r>
          <rPr>
            <b/>
            <sz val="9"/>
            <color indexed="81"/>
            <rFont val="Tahoma"/>
            <family val="2"/>
          </rPr>
          <t>Author:</t>
        </r>
        <r>
          <rPr>
            <sz val="9"/>
            <color indexed="81"/>
            <rFont val="Tahoma"/>
            <family val="2"/>
          </rPr>
          <t xml:space="preserve">
https://www.stengg.com/en/investor-relations/annual-reports/ar2020/121</t>
        </r>
      </text>
    </comment>
    <comment ref="DL156" authorId="0" shapeId="0" xr:uid="{7D0C1914-4F91-44DD-AAD4-6764E4DBAD24}">
      <text>
        <r>
          <rPr>
            <b/>
            <sz val="9"/>
            <color indexed="81"/>
            <rFont val="Tahoma"/>
            <family val="2"/>
          </rPr>
          <t>Author:</t>
        </r>
        <r>
          <rPr>
            <sz val="9"/>
            <color indexed="81"/>
            <rFont val="Tahoma"/>
            <family val="2"/>
          </rPr>
          <t xml:space="preserve">
AR pg 79</t>
        </r>
      </text>
    </comment>
    <comment ref="DM156" authorId="0" shapeId="0" xr:uid="{56857FCD-6972-4308-89E7-5AD923F2420C}">
      <text>
        <r>
          <rPr>
            <b/>
            <sz val="9"/>
            <color indexed="81"/>
            <rFont val="Tahoma"/>
            <family val="2"/>
          </rPr>
          <t>Author:</t>
        </r>
        <r>
          <rPr>
            <sz val="9"/>
            <color indexed="81"/>
            <rFont val="Tahoma"/>
            <family val="2"/>
          </rPr>
          <t xml:space="preserve">
AR, p. 42</t>
        </r>
      </text>
    </comment>
    <comment ref="DN156" authorId="0" shapeId="0" xr:uid="{EF4EA276-5689-4FDE-90FC-3DC2EB7D08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O156" authorId="0" shapeId="0" xr:uid="{E8A5EE27-D41D-4D9A-BB16-A377B9262C08}">
      <text>
        <r>
          <rPr>
            <b/>
            <sz val="9"/>
            <color indexed="81"/>
            <rFont val="Tahoma"/>
            <family val="2"/>
          </rPr>
          <t>Author:</t>
        </r>
        <r>
          <rPr>
            <sz val="9"/>
            <color indexed="81"/>
            <rFont val="Tahoma"/>
            <family val="2"/>
          </rPr>
          <t xml:space="preserve">
AR p. 75, The Company’s internal audit function is independent of the
external audit. PwC is a corporate member of the Institute of
Internal Auditors Singapore, and staffed with professionals
with relevant qualifications and experience</t>
        </r>
      </text>
    </comment>
    <comment ref="DP156" authorId="0" shapeId="0" xr:uid="{49BCD6B4-EAFB-4A53-9303-E7683EB99992}">
      <text>
        <r>
          <rPr>
            <b/>
            <sz val="9"/>
            <color indexed="81"/>
            <rFont val="Tahoma"/>
            <family val="2"/>
          </rPr>
          <t>Author:</t>
        </r>
        <r>
          <rPr>
            <sz val="9"/>
            <color indexed="81"/>
            <rFont val="Tahoma"/>
            <family val="2"/>
          </rPr>
          <t xml:space="preserve">
AR. 84</t>
        </r>
      </text>
    </comment>
    <comment ref="DQ156" authorId="0" shapeId="0" xr:uid="{DEF9A8D8-ECA0-413D-A16F-CCD0B7A9EFA4}">
      <text>
        <r>
          <rPr>
            <b/>
            <sz val="9"/>
            <color indexed="81"/>
            <rFont val="Tahoma"/>
            <family val="2"/>
          </rPr>
          <t>Author:</t>
        </r>
        <r>
          <rPr>
            <sz val="9"/>
            <color indexed="81"/>
            <rFont val="Tahoma"/>
            <family val="2"/>
          </rPr>
          <t xml:space="preserve">
AR p. 24,
Internal audit performs its duties in accordance with the Internal
Audit Charter, the International Standards for the Professional
Practice of Internal Auditing set by The Institute of Internal
Auditors and other relevant best practices.</t>
        </r>
      </text>
    </comment>
    <comment ref="DR156" authorId="0" shapeId="0" xr:uid="{8843FBF1-8E96-46A1-B3C7-F3D4549E2583}">
      <text>
        <r>
          <rPr>
            <b/>
            <sz val="9"/>
            <color indexed="81"/>
            <rFont val="Tahoma"/>
            <family val="2"/>
          </rPr>
          <t>Author:</t>
        </r>
        <r>
          <rPr>
            <sz val="9"/>
            <color indexed="81"/>
            <rFont val="Tahoma"/>
            <family val="2"/>
          </rPr>
          <t xml:space="preserve">
AR, p.58: head of internal audit is a member of the IIA.</t>
        </r>
      </text>
    </comment>
    <comment ref="DS156" authorId="0" shapeId="0" xr:uid="{A9D339C3-F025-413C-8579-63B2073466C8}">
      <text>
        <r>
          <rPr>
            <b/>
            <sz val="9"/>
            <color indexed="81"/>
            <rFont val="Tahoma"/>
            <family val="2"/>
          </rPr>
          <t>Author:</t>
        </r>
        <r>
          <rPr>
            <sz val="9"/>
            <color indexed="81"/>
            <rFont val="Tahoma"/>
            <family val="2"/>
          </rPr>
          <t xml:space="preserve">
AR p. 84, The Internal Audit department is guided by and has met standards for the professional practice of internal audit
promulgated by the Institute of Internal Auditors (“IIA”).</t>
        </r>
      </text>
    </comment>
    <comment ref="DT156" authorId="0" shapeId="0" xr:uid="{7CD92C31-353E-426A-A0DD-A24E2BC122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56" authorId="0" shapeId="0" xr:uid="{B8239C49-681D-4DAF-83DE-70AE944DCC14}">
      <text>
        <r>
          <rPr>
            <b/>
            <sz val="9"/>
            <color indexed="81"/>
            <rFont val="Tahoma"/>
            <family val="2"/>
          </rPr>
          <t>Author:</t>
        </r>
        <r>
          <rPr>
            <sz val="9"/>
            <color indexed="81"/>
            <rFont val="Tahoma"/>
            <family val="2"/>
          </rPr>
          <t xml:space="preserve">
AR pg.34</t>
        </r>
      </text>
    </comment>
    <comment ref="DV156" authorId="0" shapeId="0" xr:uid="{180F5E10-B5A1-496C-BEAB-46B3C6432AAE}">
      <text>
        <r>
          <rPr>
            <b/>
            <sz val="9"/>
            <color indexed="81"/>
            <rFont val="Tahoma"/>
            <family val="2"/>
          </rPr>
          <t>Author:</t>
        </r>
        <r>
          <rPr>
            <sz val="9"/>
            <color indexed="81"/>
            <rFont val="Tahoma"/>
            <family val="2"/>
          </rPr>
          <t xml:space="preserve">
AR pg.35</t>
        </r>
      </text>
    </comment>
    <comment ref="DX156" authorId="0" shapeId="0" xr:uid="{1AA43030-59E9-45EE-8533-1D05CD8EE44A}">
      <text>
        <r>
          <rPr>
            <b/>
            <sz val="9"/>
            <color indexed="81"/>
            <rFont val="Tahoma"/>
            <family val="2"/>
          </rPr>
          <t>Author:</t>
        </r>
        <r>
          <rPr>
            <sz val="9"/>
            <color indexed="81"/>
            <rFont val="Tahoma"/>
            <family val="2"/>
          </rPr>
          <t xml:space="preserve">
AR pg.65</t>
        </r>
      </text>
    </comment>
    <comment ref="DY156" authorId="0" shapeId="0" xr:uid="{D282B8E8-5717-47CA-8443-762EBE0EF484}">
      <text>
        <r>
          <rPr>
            <b/>
            <sz val="9"/>
            <color indexed="81"/>
            <rFont val="Tahoma"/>
            <family val="2"/>
          </rPr>
          <t>Author:</t>
        </r>
        <r>
          <rPr>
            <sz val="9"/>
            <color indexed="81"/>
            <rFont val="Tahoma"/>
            <family val="2"/>
          </rPr>
          <t xml:space="preserve">
AR 35</t>
        </r>
      </text>
    </comment>
    <comment ref="DZ156" authorId="0" shapeId="0" xr:uid="{DE7C7B3F-42BD-446B-BD26-F86A792FC1BF}">
      <text>
        <r>
          <rPr>
            <b/>
            <sz val="9"/>
            <color indexed="81"/>
            <rFont val="Tahoma"/>
            <family val="2"/>
          </rPr>
          <t>Author:</t>
        </r>
        <r>
          <rPr>
            <sz val="9"/>
            <color indexed="81"/>
            <rFont val="Tahoma"/>
            <family val="2"/>
          </rPr>
          <t xml:space="preserve">
AR pg.77</t>
        </r>
      </text>
    </comment>
    <comment ref="EB156" authorId="0" shapeId="0" xr:uid="{303CBC60-2DEC-4791-865A-0D803BC923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56" authorId="0" shapeId="0" xr:uid="{863FDC5B-9DD6-4546-AECF-3E437D65A2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t>
        </r>
      </text>
    </comment>
    <comment ref="ED156" authorId="0" shapeId="0" xr:uid="{F6F57C68-6F08-4060-998D-B3E130F95A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E157" authorId="0" shapeId="0" xr:uid="{6C43D477-3AE5-4E9E-8A9C-F4BF5C6D8225}">
      <text>
        <r>
          <rPr>
            <b/>
            <sz val="9"/>
            <color indexed="81"/>
            <rFont val="Tahoma"/>
            <family val="2"/>
          </rPr>
          <t>Author:</t>
        </r>
        <r>
          <rPr>
            <sz val="9"/>
            <color indexed="81"/>
            <rFont val="Tahoma"/>
            <family val="2"/>
          </rPr>
          <t xml:space="preserve">
AR pg.26</t>
        </r>
      </text>
    </comment>
    <comment ref="F157" authorId="0" shapeId="0" xr:uid="{1BD45679-5233-485C-BCF6-11E79500F1EE}">
      <text>
        <r>
          <rPr>
            <b/>
            <sz val="9"/>
            <color indexed="81"/>
            <rFont val="Tahoma"/>
            <family val="2"/>
          </rPr>
          <t>Author:</t>
        </r>
        <r>
          <rPr>
            <sz val="9"/>
            <color indexed="81"/>
            <rFont val="Tahoma"/>
            <family val="2"/>
          </rPr>
          <t xml:space="preserve">
AR pg.39</t>
        </r>
      </text>
    </comment>
    <comment ref="G157" authorId="0" shapeId="0" xr:uid="{E43C8FD9-4C47-4D35-90B3-A8B9EE853E16}">
      <text>
        <r>
          <rPr>
            <b/>
            <sz val="9"/>
            <color indexed="81"/>
            <rFont val="Tahoma"/>
            <family val="2"/>
          </rPr>
          <t>Author:</t>
        </r>
        <r>
          <rPr>
            <sz val="9"/>
            <color indexed="81"/>
            <rFont val="Tahoma"/>
            <family val="2"/>
          </rPr>
          <t xml:space="preserve">
AR pg.27</t>
        </r>
      </text>
    </comment>
    <comment ref="H157" authorId="0" shapeId="0" xr:uid="{E3D4385B-66FA-41F4-A261-44EB8FBC1BD6}">
      <text>
        <r>
          <rPr>
            <b/>
            <sz val="9"/>
            <color indexed="81"/>
            <rFont val="Tahoma"/>
            <family val="2"/>
          </rPr>
          <t>Author:</t>
        </r>
        <r>
          <rPr>
            <sz val="9"/>
            <color indexed="81"/>
            <rFont val="Tahoma"/>
            <family val="2"/>
          </rPr>
          <t xml:space="preserve">
AR, p55</t>
        </r>
      </text>
    </comment>
    <comment ref="I157" authorId="0" shapeId="0" xr:uid="{069AA3AA-13C0-4573-83BB-5386D5EF5FD9}">
      <text>
        <r>
          <rPr>
            <b/>
            <sz val="9"/>
            <color indexed="81"/>
            <rFont val="Tahoma"/>
            <family val="2"/>
          </rPr>
          <t>Author:</t>
        </r>
        <r>
          <rPr>
            <sz val="9"/>
            <color indexed="81"/>
            <rFont val="Tahoma"/>
            <family val="2"/>
          </rPr>
          <t xml:space="preserve">
AR pg.68</t>
        </r>
      </text>
    </comment>
    <comment ref="J157" authorId="0" shapeId="0" xr:uid="{74B2D501-7AB7-4EBA-BD61-6A0F6B2E912E}">
      <text>
        <r>
          <rPr>
            <b/>
            <sz val="9"/>
            <color indexed="81"/>
            <rFont val="Tahoma"/>
            <family val="2"/>
          </rPr>
          <t>Author:</t>
        </r>
        <r>
          <rPr>
            <sz val="9"/>
            <color indexed="81"/>
            <rFont val="Tahoma"/>
            <family val="2"/>
          </rPr>
          <t xml:space="preserve">
AR pg.36</t>
        </r>
      </text>
    </comment>
    <comment ref="K157" authorId="0" shapeId="0" xr:uid="{657E253A-FCDA-4D0A-A6B4-91E0215F6ED6}">
      <text>
        <r>
          <rPr>
            <b/>
            <sz val="9"/>
            <color indexed="81"/>
            <rFont val="Tahoma"/>
            <family val="2"/>
          </rPr>
          <t>Author:</t>
        </r>
        <r>
          <rPr>
            <sz val="9"/>
            <color indexed="81"/>
            <rFont val="Tahoma"/>
            <family val="2"/>
          </rPr>
          <t xml:space="preserve">
AR pg.27</t>
        </r>
      </text>
    </comment>
    <comment ref="M157" authorId="0" shapeId="0" xr:uid="{540FE8AB-B932-403F-A229-029E6E840BC8}">
      <text>
        <r>
          <rPr>
            <b/>
            <sz val="9"/>
            <color indexed="81"/>
            <rFont val="Tahoma"/>
            <family val="2"/>
          </rPr>
          <t>Author:</t>
        </r>
        <r>
          <rPr>
            <sz val="9"/>
            <color indexed="81"/>
            <rFont val="Tahoma"/>
            <family val="2"/>
          </rPr>
          <t xml:space="preserve">
AR pg.87</t>
        </r>
      </text>
    </comment>
    <comment ref="N157" authorId="0" shapeId="0" xr:uid="{46DCB352-BC9E-4057-8775-15A62E782506}">
      <text>
        <r>
          <rPr>
            <b/>
            <sz val="9"/>
            <color indexed="81"/>
            <rFont val="Tahoma"/>
            <family val="2"/>
          </rPr>
          <t>Author:</t>
        </r>
        <r>
          <rPr>
            <sz val="9"/>
            <color indexed="81"/>
            <rFont val="Tahoma"/>
            <family val="2"/>
          </rPr>
          <t xml:space="preserve">
AR, p41</t>
        </r>
      </text>
    </comment>
    <comment ref="O157" authorId="0" shapeId="0" xr:uid="{3153A245-7122-4A09-A900-1C01E5BE003A}">
      <text>
        <r>
          <rPr>
            <b/>
            <sz val="9"/>
            <color indexed="81"/>
            <rFont val="Tahoma"/>
            <family val="2"/>
          </rPr>
          <t>Author:</t>
        </r>
        <r>
          <rPr>
            <sz val="9"/>
            <color indexed="81"/>
            <rFont val="Tahoma"/>
            <family val="2"/>
          </rPr>
          <t xml:space="preserve">
AR, p36</t>
        </r>
      </text>
    </comment>
    <comment ref="P157" authorId="0" shapeId="0" xr:uid="{358735EF-C053-49F4-ABB3-A0FD52B41E09}">
      <text>
        <r>
          <rPr>
            <b/>
            <sz val="9"/>
            <color indexed="81"/>
            <rFont val="Tahoma"/>
            <family val="2"/>
          </rPr>
          <t>Author:</t>
        </r>
        <r>
          <rPr>
            <sz val="9"/>
            <color indexed="81"/>
            <rFont val="Tahoma"/>
            <family val="2"/>
          </rPr>
          <t xml:space="preserve">
AR, p31</t>
        </r>
      </text>
    </comment>
    <comment ref="R157" authorId="0" shapeId="0" xr:uid="{46176F71-DCFA-4F7F-B89B-29CC7D5F4F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S157" authorId="0" shapeId="0" xr:uid="{76B9D98C-E520-4169-BA11-9D8DE81AD862}">
      <text>
        <r>
          <rPr>
            <b/>
            <sz val="9"/>
            <color indexed="81"/>
            <rFont val="Tahoma"/>
            <family val="2"/>
          </rPr>
          <t>Author:</t>
        </r>
        <r>
          <rPr>
            <sz val="9"/>
            <color indexed="81"/>
            <rFont val="Tahoma"/>
            <family val="2"/>
          </rPr>
          <t xml:space="preserve">
AR, p67</t>
        </r>
      </text>
    </comment>
    <comment ref="T157" authorId="0" shapeId="0" xr:uid="{D666F007-B878-4DD0-8BB8-C1E80EC7A8BF}">
      <text>
        <r>
          <rPr>
            <b/>
            <sz val="9"/>
            <color indexed="81"/>
            <rFont val="Tahoma"/>
            <family val="2"/>
          </rPr>
          <t>Author:</t>
        </r>
        <r>
          <rPr>
            <sz val="9"/>
            <color indexed="81"/>
            <rFont val="Tahoma"/>
            <family val="2"/>
          </rPr>
          <t xml:space="preserve">
AR pg.41</t>
        </r>
      </text>
    </comment>
    <comment ref="U157" authorId="0" shapeId="0" xr:uid="{53E772AC-71D1-4BFD-8874-2B2094BF8F4F}">
      <text>
        <r>
          <rPr>
            <b/>
            <sz val="9"/>
            <color indexed="81"/>
            <rFont val="Tahoma"/>
            <family val="2"/>
          </rPr>
          <t>Author:</t>
        </r>
        <r>
          <rPr>
            <sz val="9"/>
            <color indexed="81"/>
            <rFont val="Tahoma"/>
            <family val="2"/>
          </rPr>
          <t xml:space="preserve">
AR pg 58</t>
        </r>
      </text>
    </comment>
    <comment ref="V157" authorId="0" shapeId="0" xr:uid="{5EC69D05-54BC-45E3-B710-E74F0B8A6A5C}">
      <text>
        <r>
          <rPr>
            <b/>
            <sz val="9"/>
            <color indexed="81"/>
            <rFont val="Tahoma"/>
            <family val="2"/>
          </rPr>
          <t>Author:</t>
        </r>
        <r>
          <rPr>
            <sz val="9"/>
            <color indexed="81"/>
            <rFont val="Tahoma"/>
            <family val="2"/>
          </rPr>
          <t xml:space="preserve">
AR pg  66</t>
        </r>
      </text>
    </comment>
    <comment ref="W157" authorId="0" shapeId="0" xr:uid="{A8E2588A-7CFD-4628-8E17-C406367698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X157" authorId="0" shapeId="0" xr:uid="{E7919488-5545-4AF8-A423-6D52ED9604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Y157" authorId="0" shapeId="0" xr:uid="{D7EAAA04-ED6B-456E-B8AE-D052AEFCCF40}">
      <text>
        <r>
          <rPr>
            <b/>
            <sz val="9"/>
            <color indexed="81"/>
            <rFont val="Tahoma"/>
            <family val="2"/>
          </rPr>
          <t>Author:</t>
        </r>
        <r>
          <rPr>
            <sz val="9"/>
            <color indexed="81"/>
            <rFont val="Tahoma"/>
            <family val="2"/>
          </rPr>
          <t xml:space="preserve">
AR p. 67, the Board,
with the concurrence of the AC, is of the opinion that there are adequate and effective risk management systems
and internal controls in place to address the risks relating to financial, operational, information technology and
compliance controls for FY2020. </t>
        </r>
      </text>
    </comment>
    <comment ref="Z157" authorId="0" shapeId="0" xr:uid="{F5949E09-E2F1-4453-9A5F-86E2D9181A6E}">
      <text>
        <r>
          <rPr>
            <b/>
            <sz val="9"/>
            <color indexed="81"/>
            <rFont val="Tahoma"/>
            <family val="2"/>
          </rPr>
          <t>Author:</t>
        </r>
        <r>
          <rPr>
            <sz val="9"/>
            <color indexed="81"/>
            <rFont val="Tahoma"/>
            <family val="2"/>
          </rPr>
          <t xml:space="preserve">
AR pg 53</t>
        </r>
      </text>
    </comment>
    <comment ref="AA157" authorId="0" shapeId="0" xr:uid="{7A66AE4C-FA4B-4D24-B830-03F858FC12AF}">
      <text>
        <r>
          <rPr>
            <b/>
            <sz val="9"/>
            <color indexed="81"/>
            <rFont val="Tahoma"/>
            <family val="2"/>
          </rPr>
          <t>Author:</t>
        </r>
        <r>
          <rPr>
            <sz val="9"/>
            <color indexed="81"/>
            <rFont val="Tahoma"/>
            <family val="2"/>
          </rPr>
          <t xml:space="preserve">
AR pg 50</t>
        </r>
      </text>
    </comment>
    <comment ref="AB157" authorId="0" shapeId="0" xr:uid="{316DA480-BE5C-497A-AF4F-977D068F2B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C157" authorId="0" shapeId="0" xr:uid="{52B90834-8856-4755-9086-3F88D96B1D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D157" authorId="0" shapeId="0" xr:uid="{79924816-E268-4637-9FE7-C18D48CCFD80}">
      <text>
        <r>
          <rPr>
            <b/>
            <sz val="9"/>
            <color indexed="81"/>
            <rFont val="Tahoma"/>
            <family val="2"/>
          </rPr>
          <t>Author:</t>
        </r>
        <r>
          <rPr>
            <sz val="9"/>
            <color indexed="81"/>
            <rFont val="Tahoma"/>
            <family val="2"/>
          </rPr>
          <t xml:space="preserve">
AR p. 42, Based on the work done and the reviews undertaken by the external auditors and the Manager’s internal auditor, the
Board (with the concurrence of the ARMC) is of the opinion that there are adequate and effective risk management
systems as well as internal controls in place to help to mitigate critical and signifi cant risks relating to fi nancial,
operational, compliance and information technology matters as of 31 December 2020.</t>
        </r>
      </text>
    </comment>
    <comment ref="AE157" authorId="0" shapeId="0" xr:uid="{D0F10EA0-0AE7-4973-913E-E1E9247F03A4}">
      <text>
        <r>
          <rPr>
            <b/>
            <sz val="9"/>
            <color indexed="81"/>
            <rFont val="Tahoma"/>
            <family val="2"/>
          </rPr>
          <t>Author:</t>
        </r>
        <r>
          <rPr>
            <sz val="9"/>
            <color indexed="81"/>
            <rFont val="Tahoma"/>
            <family val="2"/>
          </rPr>
          <t xml:space="preserve">
AR pg.48</t>
        </r>
      </text>
    </comment>
    <comment ref="AF157" authorId="0" shapeId="0" xr:uid="{D4C4F831-1F9E-4BC0-A8F9-4315A8216007}">
      <text>
        <r>
          <rPr>
            <b/>
            <sz val="9"/>
            <color indexed="81"/>
            <rFont val="Tahoma"/>
            <family val="2"/>
          </rPr>
          <t>Author:</t>
        </r>
        <r>
          <rPr>
            <sz val="9"/>
            <color indexed="81"/>
            <rFont val="Tahoma"/>
            <family val="2"/>
          </rPr>
          <t xml:space="preserve">
ar 41</t>
        </r>
      </text>
    </comment>
    <comment ref="AG157" authorId="0" shapeId="0" xr:uid="{FBDB2803-8903-4FEC-A965-3695B069C679}">
      <text>
        <r>
          <rPr>
            <b/>
            <sz val="9"/>
            <color indexed="81"/>
            <rFont val="Tahoma"/>
            <family val="2"/>
          </rPr>
          <t>Author:</t>
        </r>
        <r>
          <rPr>
            <sz val="9"/>
            <color indexed="81"/>
            <rFont val="Tahoma"/>
            <family val="2"/>
          </rPr>
          <t xml:space="preserve">
AR pg.47</t>
        </r>
      </text>
    </comment>
    <comment ref="AH157" authorId="0" shapeId="0" xr:uid="{0165A2EE-EDB8-4BF7-A5CE-F998C3E98F3F}">
      <text>
        <r>
          <rPr>
            <b/>
            <sz val="9"/>
            <color indexed="81"/>
            <rFont val="Tahoma"/>
            <family val="2"/>
          </rPr>
          <t>Author:</t>
        </r>
        <r>
          <rPr>
            <sz val="9"/>
            <color indexed="81"/>
            <rFont val="Tahoma"/>
            <family val="2"/>
          </rPr>
          <t xml:space="preserve">
AR pg.28</t>
        </r>
      </text>
    </comment>
    <comment ref="AJ157" authorId="0" shapeId="0" xr:uid="{92965477-84B6-4928-8D89-EB2B58AB9B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57" authorId="0" shapeId="0" xr:uid="{9CE3BFF3-E6F9-45C5-A2B1-8A11B22D54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L157" authorId="0" shapeId="0" xr:uid="{EA06AFDD-2D77-47C4-A601-A6C2B3FCCF93}">
      <text>
        <r>
          <rPr>
            <b/>
            <sz val="9"/>
            <color indexed="81"/>
            <rFont val="Tahoma"/>
            <family val="2"/>
          </rPr>
          <t>Author:</t>
        </r>
        <r>
          <rPr>
            <sz val="9"/>
            <color indexed="81"/>
            <rFont val="Tahoma"/>
            <family val="2"/>
          </rPr>
          <t xml:space="preserve">
ar 52</t>
        </r>
      </text>
    </comment>
    <comment ref="AM157" authorId="0" shapeId="0" xr:uid="{E266B0A8-8A15-411C-8BD0-D671C9A4E3CA}">
      <text>
        <r>
          <rPr>
            <b/>
            <sz val="9"/>
            <color indexed="81"/>
            <rFont val="Tahoma"/>
            <family val="2"/>
          </rPr>
          <t>Author:</t>
        </r>
        <r>
          <rPr>
            <sz val="9"/>
            <color indexed="81"/>
            <rFont val="Tahoma"/>
            <family val="2"/>
          </rPr>
          <t xml:space="preserve">
AR pg.64</t>
        </r>
      </text>
    </comment>
    <comment ref="AN157" authorId="0" shapeId="0" xr:uid="{1813E294-EE2C-45F2-AFBB-BB51631097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P.126-127</t>
        </r>
      </text>
    </comment>
    <comment ref="AO157" authorId="0" shapeId="0" xr:uid="{34EFED6C-46F7-4D2E-83D9-3E849C417976}">
      <text>
        <r>
          <rPr>
            <b/>
            <sz val="9"/>
            <color indexed="81"/>
            <rFont val="Tahoma"/>
            <family val="2"/>
          </rPr>
          <t>Author:</t>
        </r>
        <r>
          <rPr>
            <sz val="9"/>
            <color indexed="81"/>
            <rFont val="Tahoma"/>
            <family val="2"/>
          </rPr>
          <t xml:space="preserve">
AR, pg 48, "Based on the Group’s framework of management controls in place, the internal policies and procedures established
and maintained by the Group, as well as the review performed by the external and internal auditors, the Board,
with the concurrence of the AC, is of the opinion that risk management and internal controls systems of the Group,
addressing the financial, operational, compliance and information technology risks are adequate and effective as
at 31 December 2020"</t>
        </r>
      </text>
    </comment>
    <comment ref="AP157" authorId="0" shapeId="0" xr:uid="{78B40171-2DD0-4877-87A8-CBD7EA5F8A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Q157" authorId="0" shapeId="0" xr:uid="{8D60AD0E-EBC3-4DE9-AAD6-72453B6E9187}">
      <text>
        <r>
          <rPr>
            <b/>
            <sz val="9"/>
            <color indexed="81"/>
            <rFont val="Tahoma"/>
            <family val="2"/>
          </rPr>
          <t>Author:</t>
        </r>
        <r>
          <rPr>
            <sz val="9"/>
            <color indexed="81"/>
            <rFont val="Tahoma"/>
            <family val="2"/>
          </rPr>
          <t xml:space="preserve">
AR, p. 38</t>
        </r>
      </text>
    </comment>
    <comment ref="AR157" authorId="0" shapeId="0" xr:uid="{9F9B214A-4680-4319-87F0-CF3ABB2E2E26}">
      <text>
        <r>
          <rPr>
            <b/>
            <sz val="9"/>
            <color indexed="81"/>
            <rFont val="Tahoma"/>
            <family val="2"/>
          </rPr>
          <t>Author:</t>
        </r>
        <r>
          <rPr>
            <sz val="9"/>
            <color indexed="81"/>
            <rFont val="Tahoma"/>
            <family val="2"/>
          </rPr>
          <t xml:space="preserve">
AR,18</t>
        </r>
      </text>
    </comment>
    <comment ref="AS157" authorId="0" shapeId="0" xr:uid="{42268D91-8D72-4AA8-BF01-959372F5C01B}">
      <text>
        <r>
          <rPr>
            <b/>
            <sz val="9"/>
            <color indexed="81"/>
            <rFont val="Tahoma"/>
            <family val="2"/>
          </rPr>
          <t>Author:</t>
        </r>
        <r>
          <rPr>
            <sz val="9"/>
            <color indexed="81"/>
            <rFont val="Tahoma"/>
            <family val="2"/>
          </rPr>
          <t xml:space="preserve">
AR, pg 29, "Based on the work performed by the internal auditors during the fi nancial year, as well as the statutory audit by the
external auditors, and the written assurance from management, the Board, with the concurrence of the AC, is of the
opinion that the internal controls (including fi nancial, operational, compliance and information technology controls)
and risk management systems which the Company considers relevant and material within the current scope of the
Group’s business operations were adequate and eff ective as at 31 December 2020."</t>
        </r>
      </text>
    </comment>
    <comment ref="AT157" authorId="0" shapeId="0" xr:uid="{E30A501F-5E56-43DE-98D1-7549612E2EE6}">
      <text>
        <r>
          <rPr>
            <b/>
            <sz val="9"/>
            <color indexed="81"/>
            <rFont val="Tahoma"/>
            <family val="2"/>
          </rPr>
          <t>Author:</t>
        </r>
        <r>
          <rPr>
            <sz val="9"/>
            <color indexed="81"/>
            <rFont val="Tahoma"/>
            <family val="2"/>
          </rPr>
          <t xml:space="preserve">
AR, governance report, pg 33</t>
        </r>
      </text>
    </comment>
    <comment ref="AU157" authorId="0" shapeId="0" xr:uid="{FD2577AB-5D93-4CB6-BF63-A6A67292CFF8}">
      <text>
        <r>
          <rPr>
            <b/>
            <sz val="9"/>
            <color indexed="81"/>
            <rFont val="Tahoma"/>
            <family val="2"/>
          </rPr>
          <t>Author:</t>
        </r>
        <r>
          <rPr>
            <sz val="9"/>
            <color indexed="81"/>
            <rFont val="Tahoma"/>
            <family val="2"/>
          </rPr>
          <t xml:space="preserve">
AR, 44</t>
        </r>
      </text>
    </comment>
    <comment ref="AV157" authorId="0" shapeId="0" xr:uid="{D0639439-A5FD-4E0B-8AE7-EC992ECEE7E6}">
      <text>
        <r>
          <rPr>
            <b/>
            <sz val="9"/>
            <color indexed="81"/>
            <rFont val="Tahoma"/>
            <family val="2"/>
          </rPr>
          <t>Author:</t>
        </r>
        <r>
          <rPr>
            <sz val="9"/>
            <color indexed="81"/>
            <rFont val="Tahoma"/>
            <family val="2"/>
          </rPr>
          <t xml:space="preserve">
AR, 28</t>
        </r>
      </text>
    </comment>
    <comment ref="AW157" authorId="0" shapeId="0" xr:uid="{267949B0-0B33-4C3D-AF58-75E5DE617DEB}">
      <text>
        <r>
          <rPr>
            <b/>
            <sz val="9"/>
            <color indexed="81"/>
            <rFont val="Tahoma"/>
            <family val="2"/>
          </rPr>
          <t>Author:</t>
        </r>
        <r>
          <rPr>
            <sz val="9"/>
            <color indexed="81"/>
            <rFont val="Tahoma"/>
            <family val="2"/>
          </rPr>
          <t xml:space="preserve">
AR,34</t>
        </r>
      </text>
    </comment>
    <comment ref="AX157" authorId="0" shapeId="0" xr:uid="{18A85976-A9A8-45B8-A7F9-006219E3F253}">
      <text>
        <r>
          <rPr>
            <b/>
            <sz val="9"/>
            <color indexed="81"/>
            <rFont val="Tahoma"/>
            <family val="2"/>
          </rPr>
          <t>Author:</t>
        </r>
        <r>
          <rPr>
            <sz val="9"/>
            <color indexed="81"/>
            <rFont val="Tahoma"/>
            <family val="2"/>
          </rPr>
          <t xml:space="preserve">
AR, 35</t>
        </r>
      </text>
    </comment>
    <comment ref="AY157" authorId="0" shapeId="0" xr:uid="{C3A88CC4-C3ED-407B-B940-81AC3BBF2CAA}">
      <text>
        <r>
          <rPr>
            <b/>
            <sz val="9"/>
            <color indexed="81"/>
            <rFont val="Tahoma"/>
            <family val="2"/>
          </rPr>
          <t>Author:</t>
        </r>
        <r>
          <rPr>
            <sz val="9"/>
            <color indexed="81"/>
            <rFont val="Tahoma"/>
            <family val="2"/>
          </rPr>
          <t xml:space="preserve">
AR, p. 60</t>
        </r>
      </text>
    </comment>
    <comment ref="AZ157" authorId="0" shapeId="0" xr:uid="{4372D9F5-0C9D-43FE-8618-92A03023B050}">
      <text>
        <r>
          <rPr>
            <b/>
            <sz val="9"/>
            <color indexed="81"/>
            <rFont val="Tahoma"/>
            <family val="2"/>
          </rPr>
          <t>Author:</t>
        </r>
        <r>
          <rPr>
            <sz val="9"/>
            <color indexed="81"/>
            <rFont val="Tahoma"/>
            <family val="2"/>
          </rPr>
          <t xml:space="preserve">
AR, p. 38</t>
        </r>
      </text>
    </comment>
    <comment ref="BB157" authorId="0" shapeId="0" xr:uid="{FEB15045-8D4D-468F-B951-E252E2D9CCBD}">
      <text>
        <r>
          <rPr>
            <b/>
            <sz val="9"/>
            <color indexed="81"/>
            <rFont val="Tahoma"/>
            <family val="2"/>
          </rPr>
          <t>Author:</t>
        </r>
        <r>
          <rPr>
            <sz val="9"/>
            <color indexed="81"/>
            <rFont val="Tahoma"/>
            <family val="2"/>
          </rPr>
          <t xml:space="preserve">
AR, pg 34, "Based on the work performed by the internal and external auditors, the Group’s framework of
management control, the review procedures established and maintained by the Company to monitor
the key controls and procedures and to ensure their eff ectiveness, the annual reviews performed by
Management and the Board committees, the Board, with the concurrence of the AC, is of the view
that for the current size and nature of the Group’s operations and business, the Group’s framework
of internal controls in relation to the fi nancial, operational, compliance and information technology
controls and risk management system is eff ective and adequate to provide reasonable assurance of the
integrity and eff ectiveness of the Company in safeguarding its assets and shareholders’ value."</t>
        </r>
      </text>
    </comment>
    <comment ref="BC157" authorId="0" shapeId="0" xr:uid="{F5BF214C-6C91-4547-B045-1751F5608095}">
      <text>
        <r>
          <rPr>
            <b/>
            <sz val="9"/>
            <color indexed="81"/>
            <rFont val="Tahoma"/>
            <family val="2"/>
          </rPr>
          <t>Author:</t>
        </r>
        <r>
          <rPr>
            <sz val="9"/>
            <color indexed="81"/>
            <rFont val="Tahoma"/>
            <family val="2"/>
          </rPr>
          <t xml:space="preserve">
AR, p. 60</t>
        </r>
      </text>
    </comment>
    <comment ref="BD157" authorId="0" shapeId="0" xr:uid="{8E51D885-D7B6-430B-AAC2-A16A51465C81}">
      <text>
        <r>
          <rPr>
            <b/>
            <sz val="9"/>
            <color indexed="81"/>
            <rFont val="Tahoma"/>
            <family val="2"/>
          </rPr>
          <t>Author:</t>
        </r>
        <r>
          <rPr>
            <sz val="9"/>
            <color indexed="81"/>
            <rFont val="Tahoma"/>
            <family val="2"/>
          </rPr>
          <t xml:space="preserve">
AR, p. 89</t>
        </r>
      </text>
    </comment>
    <comment ref="BE157" authorId="0" shapeId="0" xr:uid="{DC09CEBF-BA8E-4BE6-BE40-691046F3EC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 "It is the opinion of the Board, with the concurrence of the AC, that the system of risk management and internal
controls in place are adequate and effective in addressing the risks relating to financial, operational, compliance
and information technology for FY2020</t>
        </r>
      </text>
    </comment>
    <comment ref="BF157" authorId="0" shapeId="0" xr:uid="{2186040A-EAF4-47D8-876C-849A47734A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 "the Board (with the occurrence
of AC), is of the opinion that the Company’s system of internal controls and risk management systems
is adequate and effective as at 31 December 2020 and addresses fi nancial, operational, compliance
and information technology risks, which the Company and Group considers relevant and material to its operations.</t>
        </r>
      </text>
    </comment>
    <comment ref="BG157" authorId="0" shapeId="0" xr:uid="{942A98BF-DBA5-442C-86A2-AD5086330FF7}">
      <text>
        <r>
          <rPr>
            <b/>
            <sz val="9"/>
            <color indexed="81"/>
            <rFont val="Tahoma"/>
            <family val="2"/>
          </rPr>
          <t>Author:</t>
        </r>
        <r>
          <rPr>
            <sz val="9"/>
            <color indexed="81"/>
            <rFont val="Tahoma"/>
            <family val="2"/>
          </rPr>
          <t xml:space="preserve">
AR p. 74, The AC reviews the adequacy and effectiveness of the Group’s internal controls (including financial, operational, compliance
and information technology controls) and the risk management policies and systems established by the Group.</t>
        </r>
      </text>
    </comment>
    <comment ref="BH157" authorId="0" shapeId="0" xr:uid="{6D4584E6-F7D0-4398-B56E-858988EA95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48, https://links.sgx.com/FileOpen/UG%20Healthcare_Annual%20Report%202020.ashx?App=Announcement&amp;FileID=634566</t>
        </r>
      </text>
    </comment>
    <comment ref="BI157" authorId="0" shapeId="0" xr:uid="{FDEB5727-ED59-4C3B-9594-0BF66F9F37A5}">
      <text>
        <r>
          <rPr>
            <b/>
            <sz val="9"/>
            <color indexed="81"/>
            <rFont val="Tahoma"/>
            <family val="2"/>
          </rPr>
          <t>Author:</t>
        </r>
        <r>
          <rPr>
            <sz val="9"/>
            <color indexed="81"/>
            <rFont val="Tahoma"/>
            <family val="2"/>
          </rPr>
          <t xml:space="preserve">
AR p. 48, The AC has reviewed, with the assistance of the internal and external auditors, the adequacy and effectiveness of the Group’s
internal controls, including financial, operational, compliance, information technology controls and risk management
systems.</t>
        </r>
      </text>
    </comment>
    <comment ref="BJ157" authorId="0" shapeId="0" xr:uid="{AC35589B-5412-413E-80A0-F6E354CFE8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t>
        </r>
      </text>
    </comment>
    <comment ref="BK157" authorId="0" shapeId="0" xr:uid="{1847E65F-94B6-415C-BC34-2DF635531BA9}">
      <text>
        <r>
          <rPr>
            <b/>
            <sz val="9"/>
            <color indexed="81"/>
            <rFont val="Tahoma"/>
            <family val="2"/>
          </rPr>
          <t>Author:</t>
        </r>
        <r>
          <rPr>
            <sz val="9"/>
            <color indexed="81"/>
            <rFont val="Tahoma"/>
            <family val="2"/>
          </rPr>
          <t xml:space="preserve">
AR, p. 79</t>
        </r>
      </text>
    </comment>
    <comment ref="BL157" authorId="0" shapeId="0" xr:uid="{02B01898-1124-417F-925F-E09A7F8A11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66</t>
        </r>
      </text>
    </comment>
    <comment ref="BN157" authorId="0" shapeId="0" xr:uid="{97CF1E9B-9177-47EC-81D1-1370BCB53D42}">
      <text>
        <r>
          <rPr>
            <b/>
            <sz val="9"/>
            <color indexed="81"/>
            <rFont val="Tahoma"/>
            <family val="2"/>
          </rPr>
          <t>Author:</t>
        </r>
        <r>
          <rPr>
            <sz val="9"/>
            <color indexed="81"/>
            <rFont val="Tahoma"/>
            <family val="2"/>
          </rPr>
          <t xml:space="preserve">
AR, p48</t>
        </r>
      </text>
    </comment>
    <comment ref="BO157" authorId="0" shapeId="0" xr:uid="{07084BA7-ED12-4B62-BCE6-D1D68B88C5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ACCOUNTABILITY AND AUDIT
Risk Management and Internal Controls
Principle 9 - The Board is responsible for the governance of risk and ensures that Management maintains a sound system of
risk management and internal controls, to safeguard the interests of the company and its shareholders.
AR p76</t>
        </r>
      </text>
    </comment>
    <comment ref="BP157" authorId="0" shapeId="0" xr:uid="{2888E01C-7428-4D14-9F7A-8F7C7B6AB1CA}">
      <text>
        <r>
          <rPr>
            <b/>
            <sz val="9"/>
            <color indexed="81"/>
            <rFont val="Tahoma"/>
            <family val="2"/>
          </rPr>
          <t>Author:</t>
        </r>
        <r>
          <rPr>
            <sz val="9"/>
            <color indexed="81"/>
            <rFont val="Tahoma"/>
            <family val="2"/>
          </rPr>
          <t xml:space="preserve">
AR, p89</t>
        </r>
      </text>
    </comment>
    <comment ref="BQ157" authorId="0" shapeId="0" xr:uid="{35C79D73-DB05-4922-A5A2-7DAE9D9E8C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Based on the various management controls put in place, the reports from the external auditors (to the extent as required
by them to form an audit opinion on the statutory financial statements), representation letters from Management, periodic
reviews by Management, and the findings of the internal auditors, the Board with the concurrence of the AC is of the
opinion that the system of internal controls addressing financial, operational, compliance, information technology control
and risk management systems, maintained by the Company during the year are adequate and effective.
AR p34</t>
        </r>
      </text>
    </comment>
    <comment ref="BR157" authorId="0" shapeId="0" xr:uid="{6064CF9F-54F4-4CA3-976B-16EDAF2290F4}">
      <text>
        <r>
          <rPr>
            <b/>
            <sz val="9"/>
            <color indexed="81"/>
            <rFont val="Tahoma"/>
            <family val="2"/>
          </rPr>
          <t>Author:</t>
        </r>
        <r>
          <rPr>
            <sz val="9"/>
            <color indexed="81"/>
            <rFont val="Tahoma"/>
            <family val="2"/>
          </rPr>
          <t xml:space="preserve">
AR, p106</t>
        </r>
      </text>
    </comment>
    <comment ref="BS157" authorId="0" shapeId="0" xr:uid="{D3C18BF0-88CC-493A-9B41-3248226AA0C8}">
      <text>
        <r>
          <rPr>
            <b/>
            <sz val="9"/>
            <color indexed="81"/>
            <rFont val="Tahoma"/>
            <family val="2"/>
          </rPr>
          <t>Author:</t>
        </r>
        <r>
          <rPr>
            <sz val="9"/>
            <color indexed="81"/>
            <rFont val="Tahoma"/>
            <family val="2"/>
          </rPr>
          <t xml:space="preserve">
AR, p84</t>
        </r>
      </text>
    </comment>
    <comment ref="BT157" authorId="0" shapeId="0" xr:uid="{D6C9DC93-AAEE-4CC4-9B92-DC8E60C42CCA}">
      <text>
        <r>
          <rPr>
            <b/>
            <sz val="9"/>
            <color indexed="81"/>
            <rFont val="Tahoma"/>
            <family val="2"/>
          </rPr>
          <t>Author:</t>
        </r>
        <r>
          <rPr>
            <sz val="9"/>
            <color indexed="81"/>
            <rFont val="Tahoma"/>
            <family val="2"/>
          </rPr>
          <t xml:space="preserve">
AR, p93</t>
        </r>
      </text>
    </comment>
    <comment ref="BU157" authorId="0" shapeId="0" xr:uid="{34DBB2EE-8D0B-4D8D-8EA0-DDE29EC466CF}">
      <text>
        <r>
          <rPr>
            <b/>
            <sz val="9"/>
            <color indexed="81"/>
            <rFont val="Tahoma"/>
            <family val="2"/>
          </rPr>
          <t>Author:</t>
        </r>
        <r>
          <rPr>
            <sz val="9"/>
            <color indexed="81"/>
            <rFont val="Tahoma"/>
            <family val="2"/>
          </rPr>
          <t xml:space="preserve">
AR, p48</t>
        </r>
      </text>
    </comment>
    <comment ref="BV157" authorId="0" shapeId="0" xr:uid="{80BCC454-CD6A-49DC-B2C7-0FE5850F5ECD}">
      <text>
        <r>
          <rPr>
            <b/>
            <sz val="9"/>
            <color indexed="81"/>
            <rFont val="Tahoma"/>
            <family val="2"/>
          </rPr>
          <t>Author:</t>
        </r>
        <r>
          <rPr>
            <sz val="9"/>
            <color indexed="81"/>
            <rFont val="Tahoma"/>
            <family val="2"/>
          </rPr>
          <t xml:space="preserve">
AR 74</t>
        </r>
      </text>
    </comment>
    <comment ref="BW157" authorId="0" shapeId="0" xr:uid="{28EE8C28-FFFB-4280-9826-D0F76071D457}">
      <text>
        <r>
          <rPr>
            <b/>
            <sz val="9"/>
            <color indexed="81"/>
            <rFont val="Tahoma"/>
            <family val="2"/>
          </rPr>
          <t>Author:</t>
        </r>
        <r>
          <rPr>
            <sz val="9"/>
            <color indexed="81"/>
            <rFont val="Tahoma"/>
            <family val="2"/>
          </rPr>
          <t xml:space="preserve">
AR, p131</t>
        </r>
      </text>
    </comment>
    <comment ref="BX157" authorId="0" shapeId="0" xr:uid="{B025876B-37D7-4135-850C-A0EB74951F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p.87;</t>
        </r>
      </text>
    </comment>
    <comment ref="BY157" authorId="0" shapeId="0" xr:uid="{26FAB1AF-FCFE-4873-B357-7DBDAE3D07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BZ157" authorId="0" shapeId="0" xr:uid="{1957E2A3-C9B4-45F0-A758-6647AFF10440}">
      <text>
        <r>
          <rPr>
            <b/>
            <sz val="9"/>
            <color indexed="81"/>
            <rFont val="Tahoma"/>
            <family val="2"/>
          </rPr>
          <t>Author:</t>
        </r>
        <r>
          <rPr>
            <sz val="9"/>
            <color indexed="81"/>
            <rFont val="Tahoma"/>
            <family val="2"/>
          </rPr>
          <t xml:space="preserve">
AR pg 52</t>
        </r>
      </text>
    </comment>
    <comment ref="CA157" authorId="0" shapeId="0" xr:uid="{1EC2DD86-1551-4E0F-931D-9AEF4337D4B9}">
      <text>
        <r>
          <rPr>
            <b/>
            <sz val="9"/>
            <color indexed="81"/>
            <rFont val="Tahoma"/>
            <family val="2"/>
          </rPr>
          <t>Author:</t>
        </r>
        <r>
          <rPr>
            <sz val="9"/>
            <color indexed="81"/>
            <rFont val="Tahoma"/>
            <family val="2"/>
          </rPr>
          <t xml:space="preserve">
AR pg 94</t>
        </r>
      </text>
    </comment>
    <comment ref="CB157" authorId="0" shapeId="0" xr:uid="{4E94B283-12EF-4591-818C-24EBF746DE03}">
      <text>
        <r>
          <rPr>
            <b/>
            <sz val="9"/>
            <color indexed="81"/>
            <rFont val="Tahoma"/>
            <family val="2"/>
          </rPr>
          <t>Author:</t>
        </r>
        <r>
          <rPr>
            <sz val="9"/>
            <color indexed="81"/>
            <rFont val="Tahoma"/>
            <family val="2"/>
          </rPr>
          <t xml:space="preserve">
AR pg.207</t>
        </r>
      </text>
    </comment>
    <comment ref="CC157" authorId="0" shapeId="0" xr:uid="{8BE23EB5-576A-445E-B283-4C5393C255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D157" authorId="0" shapeId="0" xr:uid="{F990AC9B-1C7B-499A-8135-1DC54FB09D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E157" authorId="0" shapeId="0" xr:uid="{9343D449-4F81-4E28-B51E-5272376CED12}">
      <text>
        <r>
          <rPr>
            <b/>
            <sz val="9"/>
            <color indexed="81"/>
            <rFont val="Tahoma"/>
            <family val="2"/>
          </rPr>
          <t>Author:</t>
        </r>
        <r>
          <rPr>
            <sz val="9"/>
            <color indexed="81"/>
            <rFont val="Tahoma"/>
            <family val="2"/>
          </rPr>
          <t xml:space="preserve">
AR pg 60</t>
        </r>
      </text>
    </comment>
    <comment ref="CF157" authorId="0" shapeId="0" xr:uid="{989BBF8A-A418-44FE-9DFA-ED0B719B24FF}">
      <text>
        <r>
          <rPr>
            <b/>
            <sz val="9"/>
            <color indexed="81"/>
            <rFont val="Tahoma"/>
            <family val="2"/>
          </rPr>
          <t>Author:</t>
        </r>
        <r>
          <rPr>
            <sz val="9"/>
            <color indexed="81"/>
            <rFont val="Tahoma"/>
            <family val="2"/>
          </rPr>
          <t xml:space="preserve">
AR 34</t>
        </r>
      </text>
    </comment>
    <comment ref="CG157" authorId="0" shapeId="0" xr:uid="{6B6EA8C5-2354-4E69-ACD8-D6F23ADDDC58}">
      <text>
        <r>
          <rPr>
            <b/>
            <sz val="9"/>
            <color indexed="81"/>
            <rFont val="Tahoma"/>
            <family val="2"/>
          </rPr>
          <t>Author:</t>
        </r>
        <r>
          <rPr>
            <sz val="9"/>
            <color indexed="81"/>
            <rFont val="Tahoma"/>
            <family val="2"/>
          </rPr>
          <t xml:space="preserve">
AR pg 97</t>
        </r>
      </text>
    </comment>
    <comment ref="CH157" authorId="0" shapeId="0" xr:uid="{964A4B8C-EF40-46D3-9676-7C4488D679D8}">
      <text>
        <r>
          <rPr>
            <b/>
            <sz val="9"/>
            <color indexed="81"/>
            <rFont val="Tahoma"/>
            <family val="2"/>
          </rPr>
          <t>Author:</t>
        </r>
        <r>
          <rPr>
            <sz val="9"/>
            <color indexed="81"/>
            <rFont val="Tahoma"/>
            <family val="2"/>
          </rPr>
          <t xml:space="preserve">
AR 36</t>
        </r>
      </text>
    </comment>
    <comment ref="CI157" authorId="0" shapeId="0" xr:uid="{52F63BCD-3711-4252-BEB8-7DE18004C994}">
      <text>
        <r>
          <rPr>
            <b/>
            <sz val="9"/>
            <color indexed="81"/>
            <rFont val="Tahoma"/>
            <family val="2"/>
          </rPr>
          <t>Author:</t>
        </r>
        <r>
          <rPr>
            <sz val="9"/>
            <color indexed="81"/>
            <rFont val="Tahoma"/>
            <family val="2"/>
          </rPr>
          <t xml:space="preserve">
AR pg 85</t>
        </r>
      </text>
    </comment>
    <comment ref="CJ157" authorId="0" shapeId="0" xr:uid="{767F78F1-6B77-479D-82CC-14C858352D71}">
      <text>
        <r>
          <rPr>
            <b/>
            <sz val="9"/>
            <color indexed="81"/>
            <rFont val="Tahoma"/>
            <family val="2"/>
          </rPr>
          <t>Author:</t>
        </r>
        <r>
          <rPr>
            <sz val="9"/>
            <color indexed="81"/>
            <rFont val="Tahoma"/>
            <family val="2"/>
          </rPr>
          <t xml:space="preserve">
AR 50</t>
        </r>
      </text>
    </comment>
    <comment ref="CK157" authorId="0" shapeId="0" xr:uid="{B0C356B1-5530-4DDC-A1AA-F8EE6AEF843B}">
      <text>
        <r>
          <rPr>
            <b/>
            <sz val="9"/>
            <color indexed="81"/>
            <rFont val="Tahoma"/>
            <family val="2"/>
          </rPr>
          <t>Author:</t>
        </r>
        <r>
          <rPr>
            <sz val="9"/>
            <color indexed="81"/>
            <rFont val="Tahoma"/>
            <family val="2"/>
          </rPr>
          <t xml:space="preserve">
AR,74</t>
        </r>
      </text>
    </comment>
    <comment ref="CL157" authorId="0" shapeId="0" xr:uid="{65BFB20E-FC01-4EAA-A9A6-CFDCEEFB5B4B}">
      <text>
        <r>
          <rPr>
            <b/>
            <sz val="9"/>
            <color indexed="81"/>
            <rFont val="Tahoma"/>
            <family val="2"/>
          </rPr>
          <t>Author:</t>
        </r>
        <r>
          <rPr>
            <sz val="9"/>
            <color indexed="81"/>
            <rFont val="Tahoma"/>
            <family val="2"/>
          </rPr>
          <t xml:space="preserve">
ar 50</t>
        </r>
      </text>
    </comment>
    <comment ref="CM157" authorId="0" shapeId="0" xr:uid="{B377385C-ACA2-4666-BDF6-77F7CE2B90D4}">
      <text>
        <r>
          <rPr>
            <b/>
            <sz val="9"/>
            <color indexed="81"/>
            <rFont val="Tahoma"/>
            <family val="2"/>
          </rPr>
          <t>Author:</t>
        </r>
        <r>
          <rPr>
            <sz val="9"/>
            <color indexed="81"/>
            <rFont val="Tahoma"/>
            <family val="2"/>
          </rPr>
          <t xml:space="preserve">
ar 63</t>
        </r>
      </text>
    </comment>
    <comment ref="CN157" authorId="0" shapeId="0" xr:uid="{DED82E36-26AA-4756-9E2B-A84FD81110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CO157" authorId="0" shapeId="0" xr:uid="{35BE15C8-E96F-4B61-8C87-289D91E1C4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 43</t>
        </r>
      </text>
    </comment>
    <comment ref="CP157" authorId="0" shapeId="0" xr:uid="{0E6C65FB-2DCA-4CCF-B2C3-1301BD0D84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Q157" authorId="0" shapeId="0" xr:uid="{2BBC8425-228D-4D33-9D27-CAFD116E0B09}">
      <text>
        <r>
          <rPr>
            <b/>
            <sz val="9"/>
            <color indexed="81"/>
            <rFont val="Tahoma"/>
            <family val="2"/>
          </rPr>
          <t>Author:</t>
        </r>
        <r>
          <rPr>
            <sz val="9"/>
            <color indexed="81"/>
            <rFont val="Tahoma"/>
            <family val="2"/>
          </rPr>
          <t xml:space="preserve">
ar 76</t>
        </r>
      </text>
    </comment>
    <comment ref="CR157" authorId="0" shapeId="0" xr:uid="{151A3B98-9157-4D6F-85EE-3F89A8918AFD}">
      <text>
        <r>
          <rPr>
            <b/>
            <sz val="9"/>
            <color indexed="81"/>
            <rFont val="Tahoma"/>
            <family val="2"/>
          </rPr>
          <t>Author:</t>
        </r>
        <r>
          <rPr>
            <sz val="9"/>
            <color indexed="81"/>
            <rFont val="Tahoma"/>
            <family val="2"/>
          </rPr>
          <t xml:space="preserve">
AR (pdf), p. 23</t>
        </r>
      </text>
    </comment>
    <comment ref="CS157" authorId="0" shapeId="0" xr:uid="{067C9FB8-5F01-4AA4-A5B7-B888D4AE0955}">
      <text>
        <r>
          <rPr>
            <b/>
            <sz val="9"/>
            <color indexed="81"/>
            <rFont val="Tahoma"/>
            <family val="2"/>
          </rPr>
          <t>Author:</t>
        </r>
        <r>
          <rPr>
            <sz val="9"/>
            <color indexed="81"/>
            <rFont val="Tahoma"/>
            <family val="2"/>
          </rPr>
          <t xml:space="preserve">
AR, p. 59</t>
        </r>
      </text>
    </comment>
    <comment ref="CT157" authorId="0" shapeId="0" xr:uid="{83912499-664D-4BD1-99FC-982B2C2E31A6}">
      <text>
        <r>
          <rPr>
            <b/>
            <sz val="9"/>
            <color indexed="81"/>
            <rFont val="Tahoma"/>
            <family val="2"/>
          </rPr>
          <t>Author:</t>
        </r>
        <r>
          <rPr>
            <sz val="9"/>
            <color indexed="81"/>
            <rFont val="Tahoma"/>
            <family val="2"/>
          </rPr>
          <t xml:space="preserve">
AR pg.33</t>
        </r>
      </text>
    </comment>
    <comment ref="CU157" authorId="0" shapeId="0" xr:uid="{82E17499-1BB4-4E2D-81C1-2ACB569B70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 "the Board, with the concurrence of the AC, is satisfied with the adequacy and effectiveness of the Group’s the risk management and internal control systems (including financial,
operational, compliance and information technology controls and risk management systems) as at 31 December 2020.</t>
        </r>
      </text>
    </comment>
    <comment ref="CV157" authorId="0" shapeId="0" xr:uid="{2B74BC31-B206-41C7-B1ED-D319FF5395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Board, with the concurrence of the Audit Committee, is of the opinion that the Company’s internal controls
(including financial, operational, compliance and information technology controls) and risk management systems
were adequate and effective as at 31 December 2020 to address the risks that the Company considers relevant
and material to its operations.</t>
        </r>
      </text>
    </comment>
    <comment ref="CW157" authorId="0" shapeId="0" xr:uid="{1CBEE76B-8FAB-4EC8-9BF3-0A7433365C84}">
      <text>
        <r>
          <rPr>
            <b/>
            <sz val="9"/>
            <color indexed="81"/>
            <rFont val="Tahoma"/>
            <family val="2"/>
          </rPr>
          <t>Author:</t>
        </r>
        <r>
          <rPr>
            <sz val="9"/>
            <color indexed="81"/>
            <rFont val="Tahoma"/>
            <family val="2"/>
          </rPr>
          <t xml:space="preserve">
AR pg.23</t>
        </r>
      </text>
    </comment>
    <comment ref="CX157" authorId="0" shapeId="0" xr:uid="{A5344B7C-D494-4B23-8E9B-01EEA17FC89E}">
      <text>
        <r>
          <rPr>
            <b/>
            <sz val="9"/>
            <color indexed="81"/>
            <rFont val="Tahoma"/>
            <family val="2"/>
          </rPr>
          <t>Author:</t>
        </r>
        <r>
          <rPr>
            <sz val="9"/>
            <color indexed="81"/>
            <rFont val="Tahoma"/>
            <family val="2"/>
          </rPr>
          <t xml:space="preserve">
AR, pg 47</t>
        </r>
      </text>
    </comment>
    <comment ref="CY157" authorId="0" shapeId="0" xr:uid="{E1C67368-3FA1-4363-8D0A-367A72AD6652}">
      <text>
        <r>
          <rPr>
            <b/>
            <sz val="9"/>
            <color indexed="81"/>
            <rFont val="Tahoma"/>
            <family val="2"/>
          </rPr>
          <t>Author:</t>
        </r>
        <r>
          <rPr>
            <sz val="9"/>
            <color indexed="81"/>
            <rFont val="Tahoma"/>
            <family val="2"/>
          </rPr>
          <t xml:space="preserve">
AR pg 102</t>
        </r>
      </text>
    </comment>
    <comment ref="CZ157" authorId="0" shapeId="0" xr:uid="{5BEC0E29-2391-43E6-8213-2FF91C945037}">
      <text>
        <r>
          <rPr>
            <b/>
            <sz val="9"/>
            <color indexed="81"/>
            <rFont val="Tahoma"/>
            <family val="2"/>
          </rPr>
          <t>Author:</t>
        </r>
        <r>
          <rPr>
            <sz val="9"/>
            <color indexed="81"/>
            <rFont val="Tahoma"/>
            <family val="2"/>
          </rPr>
          <t xml:space="preserve">
AR,86</t>
        </r>
      </text>
    </comment>
    <comment ref="DA157" authorId="0" shapeId="0" xr:uid="{A37E2549-3608-4727-9C43-D7AB5F3AC5E2}">
      <text>
        <r>
          <rPr>
            <b/>
            <sz val="9"/>
            <color indexed="81"/>
            <rFont val="Tahoma"/>
            <family val="2"/>
          </rPr>
          <t>Author:</t>
        </r>
        <r>
          <rPr>
            <sz val="9"/>
            <color indexed="81"/>
            <rFont val="Tahoma"/>
            <family val="2"/>
          </rPr>
          <t xml:space="preserve">
AR,69</t>
        </r>
      </text>
    </comment>
    <comment ref="DB157" authorId="0" shapeId="0" xr:uid="{083F5485-810A-4F3A-9F0D-65C41EF10A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90</t>
        </r>
      </text>
    </comment>
    <comment ref="DC157" authorId="0" shapeId="0" xr:uid="{A91A6AD9-6534-4DC8-8E6B-C6A202B44F85}">
      <text>
        <r>
          <rPr>
            <b/>
            <sz val="9"/>
            <color indexed="81"/>
            <rFont val="Tahoma"/>
            <family val="2"/>
          </rPr>
          <t>Author:</t>
        </r>
        <r>
          <rPr>
            <sz val="9"/>
            <color indexed="81"/>
            <rFont val="Tahoma"/>
            <family val="2"/>
          </rPr>
          <t xml:space="preserve">
AR, p. 97</t>
        </r>
      </text>
    </comment>
    <comment ref="DD157" authorId="0" shapeId="0" xr:uid="{4B5AC0C2-4E3A-45B4-AD2C-B25A7649272E}">
      <text>
        <r>
          <rPr>
            <b/>
            <sz val="9"/>
            <color indexed="81"/>
            <rFont val="Tahoma"/>
            <family val="2"/>
          </rPr>
          <t>Author:</t>
        </r>
        <r>
          <rPr>
            <sz val="9"/>
            <color indexed="81"/>
            <rFont val="Tahoma"/>
            <family val="2"/>
          </rPr>
          <t xml:space="preserve">
AR, p. 65</t>
        </r>
      </text>
    </comment>
    <comment ref="DE157" authorId="0" shapeId="0" xr:uid="{8BEF2AA3-ADB4-4C4F-8C76-41BB4B93A617}">
      <text>
        <r>
          <rPr>
            <b/>
            <sz val="9"/>
            <color indexed="81"/>
            <rFont val="Tahoma"/>
            <family val="2"/>
          </rPr>
          <t>Author:</t>
        </r>
        <r>
          <rPr>
            <sz val="9"/>
            <color indexed="81"/>
            <rFont val="Tahoma"/>
            <family val="2"/>
          </rPr>
          <t xml:space="preserve">
AR,37</t>
        </r>
      </text>
    </comment>
    <comment ref="DF157" authorId="0" shapeId="0" xr:uid="{62BF66F5-2912-4E1F-9FFD-99530437526C}">
      <text>
        <r>
          <rPr>
            <b/>
            <sz val="9"/>
            <color indexed="81"/>
            <rFont val="Tahoma"/>
            <family val="2"/>
          </rPr>
          <t>Author:</t>
        </r>
        <r>
          <rPr>
            <sz val="9"/>
            <color indexed="81"/>
            <rFont val="Tahoma"/>
            <family val="2"/>
          </rPr>
          <t xml:space="preserve">
AR pg 66</t>
        </r>
      </text>
    </comment>
    <comment ref="DG157" authorId="0" shapeId="0" xr:uid="{DE6A41A8-2B6C-4C60-931A-C8A27CB2B03F}">
      <text>
        <r>
          <rPr>
            <b/>
            <sz val="9"/>
            <color indexed="81"/>
            <rFont val="Tahoma"/>
            <family val="2"/>
          </rPr>
          <t>Author:</t>
        </r>
        <r>
          <rPr>
            <sz val="9"/>
            <color indexed="81"/>
            <rFont val="Tahoma"/>
            <family val="2"/>
          </rPr>
          <t xml:space="preserve">
AR, p. 34</t>
        </r>
      </text>
    </comment>
    <comment ref="DH157" authorId="0" shapeId="0" xr:uid="{236A182C-7B43-41C0-84BC-0AE849C45F67}">
      <text>
        <r>
          <rPr>
            <b/>
            <sz val="9"/>
            <color indexed="81"/>
            <rFont val="Tahoma"/>
            <family val="2"/>
          </rPr>
          <t>Author:</t>
        </r>
        <r>
          <rPr>
            <sz val="9"/>
            <color indexed="81"/>
            <rFont val="Tahoma"/>
            <family val="2"/>
          </rPr>
          <t xml:space="preserve">
AR pg 25</t>
        </r>
      </text>
    </comment>
    <comment ref="DI157" authorId="0" shapeId="0" xr:uid="{533FC0E5-A9FE-494F-B3EB-B728087215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J157" authorId="0" shapeId="0" xr:uid="{23ED8C47-837B-4109-B680-D1F35DF780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t>
        </r>
      </text>
    </comment>
    <comment ref="DK157" authorId="0" shapeId="0" xr:uid="{568B2CA5-42E3-46C7-8C6E-5349D7E2D8DF}">
      <text>
        <r>
          <rPr>
            <b/>
            <sz val="9"/>
            <color indexed="81"/>
            <rFont val="Tahoma"/>
            <family val="2"/>
          </rPr>
          <t>Author:</t>
        </r>
        <r>
          <rPr>
            <sz val="9"/>
            <color indexed="81"/>
            <rFont val="Tahoma"/>
            <family val="2"/>
          </rPr>
          <t xml:space="preserve">
AR pg 121</t>
        </r>
      </text>
    </comment>
    <comment ref="DL157" authorId="0" shapeId="0" xr:uid="{6A394279-3CAC-43A5-AFE6-946004D697B0}">
      <text>
        <r>
          <rPr>
            <b/>
            <sz val="9"/>
            <color indexed="81"/>
            <rFont val="Tahoma"/>
            <family val="2"/>
          </rPr>
          <t>Author:</t>
        </r>
        <r>
          <rPr>
            <sz val="9"/>
            <color indexed="81"/>
            <rFont val="Tahoma"/>
            <family val="2"/>
          </rPr>
          <t xml:space="preserve">
AR pg 81</t>
        </r>
      </text>
    </comment>
    <comment ref="DM157" authorId="0" shapeId="0" xr:uid="{C6DFB295-1E22-4C6A-9601-8C81F5266E96}">
      <text>
        <r>
          <rPr>
            <b/>
            <sz val="9"/>
            <color indexed="81"/>
            <rFont val="Tahoma"/>
            <family val="2"/>
          </rPr>
          <t>Author:</t>
        </r>
        <r>
          <rPr>
            <sz val="9"/>
            <color indexed="81"/>
            <rFont val="Tahoma"/>
            <family val="2"/>
          </rPr>
          <t xml:space="preserve">
AR, p. 41</t>
        </r>
      </text>
    </comment>
    <comment ref="DN157" authorId="0" shapeId="0" xr:uid="{131421CA-1A3D-47A7-8717-D07F3C0A6A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DO157" authorId="0" shapeId="0" xr:uid="{C79CDE7C-13DA-4410-BBB8-2AF2CF2E7BCC}">
      <text>
        <r>
          <rPr>
            <b/>
            <sz val="9"/>
            <color indexed="81"/>
            <rFont val="Tahoma"/>
            <family val="2"/>
          </rPr>
          <t>Author:</t>
        </r>
        <r>
          <rPr>
            <sz val="9"/>
            <color indexed="81"/>
            <rFont val="Tahoma"/>
            <family val="2"/>
          </rPr>
          <t xml:space="preserve">
AR p. 72, Board’s commentary, with the concurrence of the ARC, on
the adequacy and effectiveness of internal controls and risk
management systems</t>
        </r>
      </text>
    </comment>
    <comment ref="DP157" authorId="0" shapeId="0" xr:uid="{6C0EF326-B576-4277-896E-C718578E5265}">
      <text>
        <r>
          <rPr>
            <b/>
            <sz val="9"/>
            <color indexed="81"/>
            <rFont val="Tahoma"/>
            <family val="2"/>
          </rPr>
          <t>Author:</t>
        </r>
        <r>
          <rPr>
            <sz val="9"/>
            <color indexed="81"/>
            <rFont val="Tahoma"/>
            <family val="2"/>
          </rPr>
          <t xml:space="preserve">
AR, p. 85</t>
        </r>
      </text>
    </comment>
    <comment ref="DQ157" authorId="0" shapeId="0" xr:uid="{8FBF518C-D8E0-491B-8AFC-EDA8C147DAED}">
      <text>
        <r>
          <rPr>
            <b/>
            <sz val="9"/>
            <color indexed="81"/>
            <rFont val="Tahoma"/>
            <family val="2"/>
          </rPr>
          <t>Author:</t>
        </r>
        <r>
          <rPr>
            <sz val="9"/>
            <color indexed="81"/>
            <rFont val="Tahoma"/>
            <family val="2"/>
          </rPr>
          <t xml:space="preserve">
AR p. 26, n its review, the Board took into account the work
performed by the internal and external auditors, Management
and the AC, and opinions of the internal and external auditors
and the AC</t>
        </r>
      </text>
    </comment>
    <comment ref="DR157" authorId="0" shapeId="0" xr:uid="{E8B6D41C-6764-47A4-B886-565467928E3A}">
      <text>
        <r>
          <rPr>
            <b/>
            <sz val="9"/>
            <color indexed="81"/>
            <rFont val="Tahoma"/>
            <family val="2"/>
          </rPr>
          <t>Author:</t>
        </r>
        <r>
          <rPr>
            <sz val="9"/>
            <color indexed="81"/>
            <rFont val="Tahoma"/>
            <family val="2"/>
          </rPr>
          <t xml:space="preserve">
AR, p.53</t>
        </r>
      </text>
    </comment>
    <comment ref="DS157" authorId="0" shapeId="0" xr:uid="{2E873D4C-1F70-4DD6-AC55-43F2137B7440}">
      <text>
        <r>
          <rPr>
            <b/>
            <sz val="9"/>
            <color indexed="81"/>
            <rFont val="Tahoma"/>
            <family val="2"/>
          </rPr>
          <t>Author:</t>
        </r>
        <r>
          <rPr>
            <sz val="9"/>
            <color indexed="81"/>
            <rFont val="Tahoma"/>
            <family val="2"/>
          </rPr>
          <t xml:space="preserve">
AR p. 80, the Board is satisfied and the Audit Committee concurs with the
Board that the Group’s internal controls (including financial, operational, compliance and information technology
controls) and risk management systems, were adequate and effective as at 31 December 2020.</t>
        </r>
      </text>
    </comment>
    <comment ref="DT157" authorId="0" shapeId="0" xr:uid="{00BFBD3D-BEC7-4C72-B144-59676B3CC0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38, https://links.sgx.com/FileOpen/WTH%20AR%202020.ashx?App=Announcement&amp;FileID=634061</t>
        </r>
      </text>
    </comment>
    <comment ref="DU157" authorId="0" shapeId="0" xr:uid="{58559095-09C4-4EC1-8EC5-AA5EC5C61398}">
      <text>
        <r>
          <rPr>
            <b/>
            <sz val="9"/>
            <color indexed="81"/>
            <rFont val="Tahoma"/>
            <family val="2"/>
          </rPr>
          <t>Author:</t>
        </r>
        <r>
          <rPr>
            <sz val="9"/>
            <color indexed="81"/>
            <rFont val="Tahoma"/>
            <family val="2"/>
          </rPr>
          <t xml:space="preserve">
AR pg.36</t>
        </r>
      </text>
    </comment>
    <comment ref="DV157" authorId="0" shapeId="0" xr:uid="{06B49399-5DC5-4CCC-AE04-E2C2722BE4C7}">
      <text>
        <r>
          <rPr>
            <b/>
            <sz val="9"/>
            <color indexed="81"/>
            <rFont val="Tahoma"/>
            <family val="2"/>
          </rPr>
          <t>Author:</t>
        </r>
        <r>
          <rPr>
            <sz val="9"/>
            <color indexed="81"/>
            <rFont val="Tahoma"/>
            <family val="2"/>
          </rPr>
          <t xml:space="preserve">
AR pg.51</t>
        </r>
      </text>
    </comment>
    <comment ref="DW157" authorId="0" shapeId="0" xr:uid="{330F0BF1-A430-4345-B005-06553588AA0A}">
      <text>
        <r>
          <rPr>
            <b/>
            <sz val="9"/>
            <color indexed="81"/>
            <rFont val="Tahoma"/>
            <family val="2"/>
          </rPr>
          <t>Author:</t>
        </r>
        <r>
          <rPr>
            <sz val="9"/>
            <color indexed="81"/>
            <rFont val="Tahoma"/>
            <family val="2"/>
          </rPr>
          <t xml:space="preserve">
AR, p65</t>
        </r>
      </text>
    </comment>
    <comment ref="DX157" authorId="0" shapeId="0" xr:uid="{0FD28955-0EDD-4D6C-8795-96D3449ACAEC}">
      <text>
        <r>
          <rPr>
            <b/>
            <sz val="9"/>
            <color indexed="81"/>
            <rFont val="Tahoma"/>
            <family val="2"/>
          </rPr>
          <t>Author:</t>
        </r>
        <r>
          <rPr>
            <sz val="9"/>
            <color indexed="81"/>
            <rFont val="Tahoma"/>
            <family val="2"/>
          </rPr>
          <t xml:space="preserve">
AR pg.65</t>
        </r>
      </text>
    </comment>
    <comment ref="DY157" authorId="0" shapeId="0" xr:uid="{12CA6CC5-9118-4383-A613-57C88BD78BB3}">
      <text>
        <r>
          <rPr>
            <b/>
            <sz val="9"/>
            <color indexed="81"/>
            <rFont val="Tahoma"/>
            <family val="2"/>
          </rPr>
          <t>Author:</t>
        </r>
        <r>
          <rPr>
            <sz val="9"/>
            <color indexed="81"/>
            <rFont val="Tahoma"/>
            <family val="2"/>
          </rPr>
          <t xml:space="preserve">
Ar 35
</t>
        </r>
      </text>
    </comment>
    <comment ref="DZ157" authorId="0" shapeId="0" xr:uid="{0D9EDA4A-CC43-4EA3-92EE-94410714F299}">
      <text>
        <r>
          <rPr>
            <b/>
            <sz val="9"/>
            <color indexed="81"/>
            <rFont val="Tahoma"/>
            <family val="2"/>
          </rPr>
          <t>Author:</t>
        </r>
        <r>
          <rPr>
            <sz val="9"/>
            <color indexed="81"/>
            <rFont val="Tahoma"/>
            <family val="2"/>
          </rPr>
          <t xml:space="preserve">
AR pg.77</t>
        </r>
      </text>
    </comment>
    <comment ref="EA157" authorId="0" shapeId="0" xr:uid="{FC707E4E-1BD9-411D-9A4B-37D178AF3014}">
      <text>
        <r>
          <rPr>
            <b/>
            <sz val="9"/>
            <color indexed="81"/>
            <rFont val="Tahoma"/>
            <family val="2"/>
          </rPr>
          <t>Author:</t>
        </r>
        <r>
          <rPr>
            <sz val="9"/>
            <color indexed="81"/>
            <rFont val="Tahoma"/>
            <family val="2"/>
          </rPr>
          <t xml:space="preserve">
ar 37</t>
        </r>
      </text>
    </comment>
    <comment ref="EB157" authorId="0" shapeId="0" xr:uid="{1255B8EF-6689-4B64-9EE9-E7EE4B006FC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57" authorId="0" shapeId="0" xr:uid="{503B6862-52C5-477F-AF3E-98F1FE5A78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t>
        </r>
      </text>
    </comment>
    <comment ref="ED157" authorId="0" shapeId="0" xr:uid="{B45EA617-5311-4BBD-B39A-CABB124591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E158" authorId="0" shapeId="0" xr:uid="{7689E826-90FF-4F5C-9A22-9E53977212F3}">
      <text>
        <r>
          <rPr>
            <b/>
            <sz val="9"/>
            <color indexed="81"/>
            <rFont val="Tahoma"/>
            <family val="2"/>
          </rPr>
          <t>Author:</t>
        </r>
        <r>
          <rPr>
            <sz val="9"/>
            <color indexed="81"/>
            <rFont val="Tahoma"/>
            <family val="2"/>
          </rPr>
          <t xml:space="preserve">
AR pg.27</t>
        </r>
      </text>
    </comment>
    <comment ref="F158" authorId="0" shapeId="0" xr:uid="{BA563E81-D6AC-4FF6-9192-9D33D3B7AAFB}">
      <text>
        <r>
          <rPr>
            <b/>
            <sz val="9"/>
            <color indexed="81"/>
            <rFont val="Tahoma"/>
            <family val="2"/>
          </rPr>
          <t>Author:</t>
        </r>
        <r>
          <rPr>
            <sz val="9"/>
            <color indexed="81"/>
            <rFont val="Tahoma"/>
            <family val="2"/>
          </rPr>
          <t xml:space="preserve">
AR pg.39</t>
        </r>
      </text>
    </comment>
    <comment ref="H158" authorId="0" shapeId="0" xr:uid="{076930B7-8487-4121-BD95-23F62879AB4B}">
      <text>
        <r>
          <rPr>
            <b/>
            <sz val="9"/>
            <color indexed="81"/>
            <rFont val="Tahoma"/>
            <family val="2"/>
          </rPr>
          <t>Author:</t>
        </r>
        <r>
          <rPr>
            <sz val="9"/>
            <color indexed="81"/>
            <rFont val="Tahoma"/>
            <family val="2"/>
          </rPr>
          <t xml:space="preserve">
AR, p55</t>
        </r>
      </text>
    </comment>
    <comment ref="I158" authorId="0" shapeId="0" xr:uid="{EE71B2A6-0394-4FC1-882D-E2D56C140564}">
      <text>
        <r>
          <rPr>
            <b/>
            <sz val="9"/>
            <color indexed="81"/>
            <rFont val="Tahoma"/>
            <family val="2"/>
          </rPr>
          <t>Author:</t>
        </r>
        <r>
          <rPr>
            <sz val="9"/>
            <color indexed="81"/>
            <rFont val="Tahoma"/>
            <family val="2"/>
          </rPr>
          <t xml:space="preserve">
AR pg.71</t>
        </r>
      </text>
    </comment>
    <comment ref="J158" authorId="0" shapeId="0" xr:uid="{025B86B3-AB23-4555-96C2-38C32A05B86F}">
      <text>
        <r>
          <rPr>
            <b/>
            <sz val="9"/>
            <color indexed="81"/>
            <rFont val="Tahoma"/>
            <family val="2"/>
          </rPr>
          <t>Author:</t>
        </r>
        <r>
          <rPr>
            <sz val="9"/>
            <color indexed="81"/>
            <rFont val="Tahoma"/>
            <family val="2"/>
          </rPr>
          <t xml:space="preserve">
AR pg.36</t>
        </r>
      </text>
    </comment>
    <comment ref="K158" authorId="0" shapeId="0" xr:uid="{C4934462-7BAD-434D-BFAB-4CB28C3EEA7D}">
      <text>
        <r>
          <rPr>
            <b/>
            <sz val="9"/>
            <color indexed="81"/>
            <rFont val="Tahoma"/>
            <family val="2"/>
          </rPr>
          <t>Author:</t>
        </r>
        <r>
          <rPr>
            <sz val="9"/>
            <color indexed="81"/>
            <rFont val="Tahoma"/>
            <family val="2"/>
          </rPr>
          <t xml:space="preserve">
AR pg.29</t>
        </r>
      </text>
    </comment>
    <comment ref="L158" authorId="0" shapeId="0" xr:uid="{A039F23A-3B00-46F4-89B1-B11591B558A3}">
      <text>
        <r>
          <rPr>
            <b/>
            <sz val="9"/>
            <color indexed="81"/>
            <rFont val="Tahoma"/>
            <family val="2"/>
          </rPr>
          <t>Author:</t>
        </r>
        <r>
          <rPr>
            <sz val="9"/>
            <color indexed="81"/>
            <rFont val="Tahoma"/>
            <family val="2"/>
          </rPr>
          <t xml:space="preserve">
AR, p29</t>
        </r>
      </text>
    </comment>
    <comment ref="M158" authorId="0" shapeId="0" xr:uid="{112E2038-8F6A-49ED-B0F5-1FA2DE34EABD}">
      <text>
        <r>
          <rPr>
            <b/>
            <sz val="9"/>
            <color indexed="81"/>
            <rFont val="Tahoma"/>
            <family val="2"/>
          </rPr>
          <t>Author:</t>
        </r>
        <r>
          <rPr>
            <sz val="9"/>
            <color indexed="81"/>
            <rFont val="Tahoma"/>
            <family val="2"/>
          </rPr>
          <t xml:space="preserve">
AR pg.88</t>
        </r>
      </text>
    </comment>
    <comment ref="N158" authorId="0" shapeId="0" xr:uid="{54D28258-980D-42F6-99F5-152E00BA5475}">
      <text>
        <r>
          <rPr>
            <b/>
            <sz val="9"/>
            <color indexed="81"/>
            <rFont val="Tahoma"/>
            <family val="2"/>
          </rPr>
          <t>Author:</t>
        </r>
        <r>
          <rPr>
            <sz val="9"/>
            <color indexed="81"/>
            <rFont val="Tahoma"/>
            <family val="2"/>
          </rPr>
          <t xml:space="preserve">
AR, p43</t>
        </r>
      </text>
    </comment>
    <comment ref="O158" authorId="0" shapeId="0" xr:uid="{62E4D3C2-75B3-4C49-A5D9-738B45A5E307}">
      <text>
        <r>
          <rPr>
            <b/>
            <sz val="9"/>
            <color indexed="81"/>
            <rFont val="Tahoma"/>
            <family val="2"/>
          </rPr>
          <t>Author:</t>
        </r>
        <r>
          <rPr>
            <sz val="9"/>
            <color indexed="81"/>
            <rFont val="Tahoma"/>
            <family val="2"/>
          </rPr>
          <t xml:space="preserve">
AR, p39</t>
        </r>
      </text>
    </comment>
    <comment ref="P158" authorId="0" shapeId="0" xr:uid="{E5692D19-92EE-46B2-9A48-BBC683627F87}">
      <text>
        <r>
          <rPr>
            <b/>
            <sz val="9"/>
            <color indexed="81"/>
            <rFont val="Tahoma"/>
            <family val="2"/>
          </rPr>
          <t>Author:</t>
        </r>
        <r>
          <rPr>
            <sz val="9"/>
            <color indexed="81"/>
            <rFont val="Tahoma"/>
            <family val="2"/>
          </rPr>
          <t xml:space="preserve">
AR, p35</t>
        </r>
      </text>
    </comment>
    <comment ref="R158" authorId="0" shapeId="0" xr:uid="{FB0F186D-8671-4FAA-8EE4-8DA33F95BE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S158" authorId="0" shapeId="0" xr:uid="{D69503FF-4D18-4EFA-9C86-71C1A549BC39}">
      <text>
        <r>
          <rPr>
            <b/>
            <sz val="9"/>
            <color indexed="81"/>
            <rFont val="Tahoma"/>
            <family val="2"/>
          </rPr>
          <t>Author:</t>
        </r>
        <r>
          <rPr>
            <sz val="9"/>
            <color indexed="81"/>
            <rFont val="Tahoma"/>
            <family val="2"/>
          </rPr>
          <t xml:space="preserve">
AR, p24</t>
        </r>
      </text>
    </comment>
    <comment ref="T158" authorId="0" shapeId="0" xr:uid="{4BC18437-8C4F-4DC6-BBEF-8041082D3569}">
      <text>
        <r>
          <rPr>
            <b/>
            <sz val="9"/>
            <color indexed="81"/>
            <rFont val="Tahoma"/>
            <family val="2"/>
          </rPr>
          <t>Author:</t>
        </r>
        <r>
          <rPr>
            <sz val="9"/>
            <color indexed="81"/>
            <rFont val="Tahoma"/>
            <family val="2"/>
          </rPr>
          <t xml:space="preserve">
AR pg.40</t>
        </r>
      </text>
    </comment>
    <comment ref="U158" authorId="0" shapeId="0" xr:uid="{489DD817-6AB9-447E-8EC1-0B828AEC69F1}">
      <text>
        <r>
          <rPr>
            <b/>
            <sz val="9"/>
            <color indexed="81"/>
            <rFont val="Tahoma"/>
            <family val="2"/>
          </rPr>
          <t>Author:</t>
        </r>
        <r>
          <rPr>
            <sz val="9"/>
            <color indexed="81"/>
            <rFont val="Tahoma"/>
            <family val="2"/>
          </rPr>
          <t xml:space="preserve">
AR pg 56</t>
        </r>
      </text>
    </comment>
    <comment ref="V158" authorId="0" shapeId="0" xr:uid="{2182889B-1244-4669-9C89-35135E18349A}">
      <text>
        <r>
          <rPr>
            <b/>
            <sz val="9"/>
            <color indexed="81"/>
            <rFont val="Tahoma"/>
            <family val="2"/>
          </rPr>
          <t>Author:</t>
        </r>
        <r>
          <rPr>
            <sz val="9"/>
            <color indexed="81"/>
            <rFont val="Tahoma"/>
            <family val="2"/>
          </rPr>
          <t xml:space="preserve">
AR pg 72</t>
        </r>
      </text>
    </comment>
    <comment ref="W158" authorId="0" shapeId="0" xr:uid="{1345DC02-1C13-4F85-B6E1-DFE9FF8588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P.42-43</t>
        </r>
      </text>
    </comment>
    <comment ref="X158" authorId="0" shapeId="0" xr:uid="{1701C669-FBB5-4D83-90C2-E8FF5C39E3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Y158" authorId="0" shapeId="0" xr:uid="{92BC408F-3488-4791-944E-9742E9AC111C}">
      <text>
        <r>
          <rPr>
            <b/>
            <sz val="9"/>
            <color indexed="81"/>
            <rFont val="Tahoma"/>
            <family val="2"/>
          </rPr>
          <t>Author:</t>
        </r>
        <r>
          <rPr>
            <sz val="9"/>
            <color indexed="81"/>
            <rFont val="Tahoma"/>
            <family val="2"/>
          </rPr>
          <t xml:space="preserve">
AR p. 74, The internal audit function is outsourced to BDO LLP who reports primarily to the AC. </t>
        </r>
      </text>
    </comment>
    <comment ref="Z158" authorId="0" shapeId="0" xr:uid="{1795ED07-0FAE-4897-B89C-6688A48CE52F}">
      <text>
        <r>
          <rPr>
            <b/>
            <sz val="9"/>
            <color indexed="81"/>
            <rFont val="Tahoma"/>
            <family val="2"/>
          </rPr>
          <t>Author:</t>
        </r>
        <r>
          <rPr>
            <sz val="9"/>
            <color indexed="81"/>
            <rFont val="Tahoma"/>
            <family val="2"/>
          </rPr>
          <t xml:space="preserve">
AR pg 57</t>
        </r>
      </text>
    </comment>
    <comment ref="AA158" authorId="0" shapeId="0" xr:uid="{A95F2B34-BD5B-4C29-8185-CDAFBFC65C37}">
      <text>
        <r>
          <rPr>
            <b/>
            <sz val="9"/>
            <color indexed="81"/>
            <rFont val="Tahoma"/>
            <family val="2"/>
          </rPr>
          <t>Author:</t>
        </r>
        <r>
          <rPr>
            <sz val="9"/>
            <color indexed="81"/>
            <rFont val="Tahoma"/>
            <family val="2"/>
          </rPr>
          <t xml:space="preserve">
AR pg 55</t>
        </r>
      </text>
    </comment>
    <comment ref="AB158" authorId="0" shapeId="0" xr:uid="{94ECBD3C-E095-461E-8E40-8E8C611018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AC158" authorId="0" shapeId="0" xr:uid="{02813464-4690-4975-8F46-7E725A6A2D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D158" authorId="0" shapeId="0" xr:uid="{C44596B1-F478-4326-8FE1-9C6284C26D49}">
      <text>
        <r>
          <rPr>
            <b/>
            <sz val="9"/>
            <color indexed="81"/>
            <rFont val="Tahoma"/>
            <family val="2"/>
          </rPr>
          <t>Author:</t>
        </r>
        <r>
          <rPr>
            <sz val="9"/>
            <color indexed="81"/>
            <rFont val="Tahoma"/>
            <family val="2"/>
          </rPr>
          <t xml:space="preserve">
AR p. 44, The Manager has its own outsourced internal auditor, RSM Risk Advisory Pte Ltd (RSM),</t>
        </r>
      </text>
    </comment>
    <comment ref="AE158" authorId="0" shapeId="0" xr:uid="{122B222A-C024-4471-8298-874867308F48}">
      <text>
        <r>
          <rPr>
            <b/>
            <sz val="9"/>
            <color indexed="81"/>
            <rFont val="Tahoma"/>
            <family val="2"/>
          </rPr>
          <t>Author:</t>
        </r>
        <r>
          <rPr>
            <sz val="9"/>
            <color indexed="81"/>
            <rFont val="Tahoma"/>
            <family val="2"/>
          </rPr>
          <t xml:space="preserve">
AR pg.50</t>
        </r>
      </text>
    </comment>
    <comment ref="AF158" authorId="0" shapeId="0" xr:uid="{0F966A69-D4B9-49DD-9894-E0BD081250AF}">
      <text>
        <r>
          <rPr>
            <b/>
            <sz val="9"/>
            <color indexed="81"/>
            <rFont val="Tahoma"/>
            <family val="2"/>
          </rPr>
          <t>Author:</t>
        </r>
        <r>
          <rPr>
            <sz val="9"/>
            <color indexed="81"/>
            <rFont val="Tahoma"/>
            <family val="2"/>
          </rPr>
          <t xml:space="preserve">
AR 37</t>
        </r>
      </text>
    </comment>
    <comment ref="AG158" authorId="0" shapeId="0" xr:uid="{836121FB-EB64-4EE4-9CE2-B72CB4C9D8FB}">
      <text>
        <r>
          <rPr>
            <b/>
            <sz val="9"/>
            <color indexed="81"/>
            <rFont val="Tahoma"/>
            <family val="2"/>
          </rPr>
          <t>Author:</t>
        </r>
        <r>
          <rPr>
            <sz val="9"/>
            <color indexed="81"/>
            <rFont val="Tahoma"/>
            <family val="2"/>
          </rPr>
          <t xml:space="preserve">
AR pg.51</t>
        </r>
      </text>
    </comment>
    <comment ref="AH158" authorId="0" shapeId="0" xr:uid="{084FF3A4-2C44-4069-A55F-C8793BB99F75}">
      <text>
        <r>
          <rPr>
            <b/>
            <sz val="9"/>
            <color indexed="81"/>
            <rFont val="Tahoma"/>
            <family val="2"/>
          </rPr>
          <t>Author:</t>
        </r>
        <r>
          <rPr>
            <sz val="9"/>
            <color indexed="81"/>
            <rFont val="Tahoma"/>
            <family val="2"/>
          </rPr>
          <t xml:space="preserve">
AR pg.29</t>
        </r>
      </text>
    </comment>
    <comment ref="AI158" authorId="0" shapeId="0" xr:uid="{AC64A7AE-4E3D-4ADD-925C-E0553D59C0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"The IAD is an independent unit that operates separately from the business and corporate activitie"</t>
        </r>
      </text>
    </comment>
    <comment ref="AJ158" authorId="0" shapeId="0" xr:uid="{1C3AEBA1-EF9F-428E-90A0-3D8FE862CC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58" authorId="0" shapeId="0" xr:uid="{F6FEB977-0F59-4067-ACB3-19E1733EDD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L158" authorId="0" shapeId="0" xr:uid="{E3AEA453-B51D-4764-84F6-165EFE794FC6}">
      <text>
        <r>
          <rPr>
            <b/>
            <sz val="9"/>
            <color indexed="81"/>
            <rFont val="Tahoma"/>
            <family val="2"/>
          </rPr>
          <t>Author:</t>
        </r>
        <r>
          <rPr>
            <sz val="9"/>
            <color indexed="81"/>
            <rFont val="Tahoma"/>
            <family val="2"/>
          </rPr>
          <t xml:space="preserve">
ar 54</t>
        </r>
      </text>
    </comment>
    <comment ref="AM158" authorId="0" shapeId="0" xr:uid="{18126606-CA74-458A-AA40-C0D2992617D1}">
      <text>
        <r>
          <rPr>
            <b/>
            <sz val="9"/>
            <color indexed="81"/>
            <rFont val="Tahoma"/>
            <family val="2"/>
          </rPr>
          <t>Author:</t>
        </r>
        <r>
          <rPr>
            <sz val="9"/>
            <color indexed="81"/>
            <rFont val="Tahoma"/>
            <family val="2"/>
          </rPr>
          <t xml:space="preserve">
AR pg.66</t>
        </r>
      </text>
    </comment>
    <comment ref="AN158" authorId="0" shapeId="0" xr:uid="{69AEA44B-106B-4C60-B602-B4A02FBF74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P.129</t>
        </r>
      </text>
    </comment>
    <comment ref="AO158" authorId="0" shapeId="0" xr:uid="{4059C4DC-476F-4782-A3CA-9C3D74A0B41C}">
      <text>
        <r>
          <rPr>
            <b/>
            <sz val="9"/>
            <color indexed="81"/>
            <rFont val="Tahoma"/>
            <family val="2"/>
          </rPr>
          <t>Author:</t>
        </r>
        <r>
          <rPr>
            <sz val="9"/>
            <color indexed="81"/>
            <rFont val="Tahoma"/>
            <family val="2"/>
          </rPr>
          <t xml:space="preserve">
AR, pg 50</t>
        </r>
      </text>
    </comment>
    <comment ref="AP158" authorId="0" shapeId="0" xr:uid="{A5A3DD9A-FF46-4DE9-BA79-D61E0F8DFE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Q158" authorId="0" shapeId="0" xr:uid="{00A26641-6C27-4F97-96E5-CC41BB4AA7E6}">
      <text>
        <r>
          <rPr>
            <b/>
            <sz val="9"/>
            <color indexed="81"/>
            <rFont val="Tahoma"/>
            <family val="2"/>
          </rPr>
          <t>Author:</t>
        </r>
        <r>
          <rPr>
            <sz val="9"/>
            <color indexed="81"/>
            <rFont val="Tahoma"/>
            <family val="2"/>
          </rPr>
          <t xml:space="preserve">
AR, p. 36</t>
        </r>
      </text>
    </comment>
    <comment ref="AR158" authorId="0" shapeId="0" xr:uid="{3151BA2F-0E64-4FBF-808A-4F247A06E84C}">
      <text>
        <r>
          <rPr>
            <b/>
            <sz val="9"/>
            <color indexed="81"/>
            <rFont val="Tahoma"/>
            <family val="2"/>
          </rPr>
          <t>Author:</t>
        </r>
        <r>
          <rPr>
            <sz val="9"/>
            <color indexed="81"/>
            <rFont val="Tahoma"/>
            <family val="2"/>
          </rPr>
          <t xml:space="preserve">
AR,19</t>
        </r>
      </text>
    </comment>
    <comment ref="AS158" authorId="0" shapeId="0" xr:uid="{0F441E12-AFA3-4BF8-A18B-49D4886C387D}">
      <text>
        <r>
          <rPr>
            <b/>
            <sz val="9"/>
            <color indexed="81"/>
            <rFont val="Tahoma"/>
            <family val="2"/>
          </rPr>
          <t>Author:</t>
        </r>
        <r>
          <rPr>
            <sz val="9"/>
            <color indexed="81"/>
            <rFont val="Tahoma"/>
            <family val="2"/>
          </rPr>
          <t xml:space="preserve">
AR, pg 31</t>
        </r>
      </text>
    </comment>
    <comment ref="AU158" authorId="0" shapeId="0" xr:uid="{5DD2F8DD-EFB4-4FD7-B36A-08FC5B880872}">
      <text>
        <r>
          <rPr>
            <b/>
            <sz val="9"/>
            <color indexed="81"/>
            <rFont val="Tahoma"/>
            <family val="2"/>
          </rPr>
          <t>Author:</t>
        </r>
        <r>
          <rPr>
            <sz val="9"/>
            <color indexed="81"/>
            <rFont val="Tahoma"/>
            <family val="2"/>
          </rPr>
          <t xml:space="preserve">
AR, 46</t>
        </r>
      </text>
    </comment>
    <comment ref="AV158" authorId="0" shapeId="0" xr:uid="{276650A1-1D2F-4FC3-9325-B78E6D15366D}">
      <text>
        <r>
          <rPr>
            <b/>
            <sz val="9"/>
            <color indexed="81"/>
            <rFont val="Tahoma"/>
            <family val="2"/>
          </rPr>
          <t>Author:</t>
        </r>
        <r>
          <rPr>
            <sz val="9"/>
            <color indexed="81"/>
            <rFont val="Tahoma"/>
            <family val="2"/>
          </rPr>
          <t xml:space="preserve">
AR, 30</t>
        </r>
      </text>
    </comment>
    <comment ref="AW158" authorId="0" shapeId="0" xr:uid="{92046BA0-6161-4D76-9EFC-D4521763E577}">
      <text>
        <r>
          <rPr>
            <b/>
            <sz val="9"/>
            <color indexed="81"/>
            <rFont val="Tahoma"/>
            <family val="2"/>
          </rPr>
          <t>Author:</t>
        </r>
        <r>
          <rPr>
            <sz val="9"/>
            <color indexed="81"/>
            <rFont val="Tahoma"/>
            <family val="2"/>
          </rPr>
          <t xml:space="preserve">
AR,36</t>
        </r>
      </text>
    </comment>
    <comment ref="AX158" authorId="0" shapeId="0" xr:uid="{86BA431B-D967-41B6-99EE-87C58F656E40}">
      <text>
        <r>
          <rPr>
            <b/>
            <sz val="9"/>
            <color indexed="81"/>
            <rFont val="Tahoma"/>
            <family val="2"/>
          </rPr>
          <t>Author:</t>
        </r>
        <r>
          <rPr>
            <sz val="9"/>
            <color indexed="81"/>
            <rFont val="Tahoma"/>
            <family val="2"/>
          </rPr>
          <t xml:space="preserve">
AR, 39</t>
        </r>
      </text>
    </comment>
    <comment ref="AY158" authorId="0" shapeId="0" xr:uid="{C9B2C6C1-F53F-431B-98C1-BE5740ED77CA}">
      <text>
        <r>
          <rPr>
            <b/>
            <sz val="9"/>
            <color indexed="81"/>
            <rFont val="Tahoma"/>
            <family val="2"/>
          </rPr>
          <t>Author:</t>
        </r>
        <r>
          <rPr>
            <sz val="9"/>
            <color indexed="81"/>
            <rFont val="Tahoma"/>
            <family val="2"/>
          </rPr>
          <t xml:space="preserve">
AR, p. 62</t>
        </r>
      </text>
    </comment>
    <comment ref="AZ158" authorId="0" shapeId="0" xr:uid="{E94FF3C5-5E12-4009-B1EC-DF37B8D51BE9}">
      <text>
        <r>
          <rPr>
            <b/>
            <sz val="9"/>
            <color indexed="81"/>
            <rFont val="Tahoma"/>
            <family val="2"/>
          </rPr>
          <t>Author:</t>
        </r>
        <r>
          <rPr>
            <sz val="9"/>
            <color indexed="81"/>
            <rFont val="Tahoma"/>
            <family val="2"/>
          </rPr>
          <t xml:space="preserve">
AR, p. 41</t>
        </r>
      </text>
    </comment>
    <comment ref="BA158" authorId="0" shapeId="0" xr:uid="{5B596D02-FB06-4349-A137-F9B2F2891707}">
      <text>
        <r>
          <rPr>
            <b/>
            <sz val="9"/>
            <color indexed="81"/>
            <rFont val="Tahoma"/>
            <family val="2"/>
          </rPr>
          <t>Author:</t>
        </r>
        <r>
          <rPr>
            <sz val="9"/>
            <color indexed="81"/>
            <rFont val="Tahoma"/>
            <family val="2"/>
          </rPr>
          <t xml:space="preserve">
AR, p41</t>
        </r>
      </text>
    </comment>
    <comment ref="BB158" authorId="0" shapeId="0" xr:uid="{442B13F0-5750-4D1F-AA6E-86CA86B8B059}">
      <text>
        <r>
          <rPr>
            <b/>
            <sz val="9"/>
            <color indexed="81"/>
            <rFont val="Tahoma"/>
            <family val="2"/>
          </rPr>
          <t>Author:</t>
        </r>
        <r>
          <rPr>
            <sz val="9"/>
            <color indexed="81"/>
            <rFont val="Tahoma"/>
            <family val="2"/>
          </rPr>
          <t xml:space="preserve">
AR, pg 38</t>
        </r>
      </text>
    </comment>
    <comment ref="BC158" authorId="0" shapeId="0" xr:uid="{9105D574-03BE-4AD0-A9CA-5B21EA1B38B3}">
      <text>
        <r>
          <rPr>
            <b/>
            <sz val="9"/>
            <color indexed="81"/>
            <rFont val="Tahoma"/>
            <family val="2"/>
          </rPr>
          <t>Author:</t>
        </r>
        <r>
          <rPr>
            <sz val="9"/>
            <color indexed="81"/>
            <rFont val="Tahoma"/>
            <family val="2"/>
          </rPr>
          <t xml:space="preserve">
AR, p. 63</t>
        </r>
      </text>
    </comment>
    <comment ref="BD158" authorId="0" shapeId="0" xr:uid="{A9D6C010-6D7E-45C5-A4D8-67560E1EAD8B}">
      <text>
        <r>
          <rPr>
            <b/>
            <sz val="9"/>
            <color indexed="81"/>
            <rFont val="Tahoma"/>
            <family val="2"/>
          </rPr>
          <t>Author:</t>
        </r>
        <r>
          <rPr>
            <sz val="9"/>
            <color indexed="81"/>
            <rFont val="Tahoma"/>
            <family val="2"/>
          </rPr>
          <t xml:space="preserve">
AR, p. 92</t>
        </r>
      </text>
    </comment>
    <comment ref="BE158" authorId="0" shapeId="0" xr:uid="{B333C35E-864D-48AD-AED4-E5741441D8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"The Company has outsourced its internal audit function to Crowe Horwath First Trust Risk Advisory Pte
Ltd (“Internal Auditors” or “Crowe”)."</t>
        </r>
      </text>
    </comment>
    <comment ref="BF158" authorId="0" shapeId="0" xr:uid="{BAB50A4C-69DE-4284-BD9B-2B25CA52FC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"The Company’s internal audit functions are out-sourced to Messrs Ernst &amp; Young Advisory Services
Sdn. Bhd. (the “Internal Auditor”),"</t>
        </r>
      </text>
    </comment>
    <comment ref="BG158" authorId="0" shapeId="0" xr:uid="{B5EFAE20-8E93-45B0-9FDC-3A4373E0E9D5}">
      <text>
        <r>
          <rPr>
            <b/>
            <sz val="9"/>
            <color indexed="81"/>
            <rFont val="Tahoma"/>
            <family val="2"/>
          </rPr>
          <t>Author:</t>
        </r>
        <r>
          <rPr>
            <sz val="9"/>
            <color indexed="81"/>
            <rFont val="Tahoma"/>
            <family val="2"/>
          </rPr>
          <t xml:space="preserve">
AR p. 78, The Company’s internal audit function was outsourced to Mr. Roy Weisberg from Ezra Yehuda-Rozenblum (members of
Kreston International) (the “Previous Internal Auditor”), for the period from FY2016 to FY2020, that reports directly to the
AC Chair and administratively to management. </t>
        </r>
      </text>
    </comment>
    <comment ref="BH158" authorId="0" shapeId="0" xr:uid="{0BF27746-72A4-47AF-A844-9B9B87C8BF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 https://links.sgx.com/FileOpen/UG%20Healthcare_Annual%20Report%202020.ashx?App=Announcement&amp;FileID=634566</t>
        </r>
      </text>
    </comment>
    <comment ref="BI158" authorId="0" shapeId="0" xr:uid="{AA6DE1CF-263D-499A-BFF2-71FD7B2C0802}">
      <text>
        <r>
          <rPr>
            <b/>
            <sz val="9"/>
            <color indexed="81"/>
            <rFont val="Tahoma"/>
            <family val="2"/>
          </rPr>
          <t>Author:</t>
        </r>
        <r>
          <rPr>
            <sz val="9"/>
            <color indexed="81"/>
            <rFont val="Tahoma"/>
            <family val="2"/>
          </rPr>
          <t xml:space="preserve">
AR p. 51, The Company outsources its internal audit
function to an international auditing firm, BDO LLP, who has unfettered access to all the Company’s documents, records,
properties and personnel, including access to the AC, and has appropriate standing within the Company</t>
        </r>
      </text>
    </comment>
    <comment ref="BJ158" authorId="0" shapeId="0" xr:uid="{B8307671-4B60-4FB5-8F31-0069F6D98D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58" authorId="0" shapeId="0" xr:uid="{76DAF92D-E2E3-43BD-926C-575003472A29}">
      <text>
        <r>
          <rPr>
            <b/>
            <sz val="9"/>
            <color indexed="81"/>
            <rFont val="Tahoma"/>
            <family val="2"/>
          </rPr>
          <t>Author:</t>
        </r>
        <r>
          <rPr>
            <sz val="9"/>
            <color indexed="81"/>
            <rFont val="Tahoma"/>
            <family val="2"/>
          </rPr>
          <t xml:space="preserve">
AR, p. 81</t>
        </r>
      </text>
    </comment>
    <comment ref="BL158" authorId="0" shapeId="0" xr:uid="{F84E0D4E-8406-4BCF-A603-24EE17F747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BM158" authorId="0" shapeId="0" xr:uid="{EC1C7F7F-7896-42AC-8D0D-B491B353401F}">
      <text>
        <r>
          <rPr>
            <b/>
            <sz val="9"/>
            <color indexed="81"/>
            <rFont val="Tahoma"/>
            <family val="2"/>
          </rPr>
          <t>Author:</t>
        </r>
        <r>
          <rPr>
            <sz val="9"/>
            <color indexed="81"/>
            <rFont val="Tahoma"/>
            <family val="2"/>
          </rPr>
          <t xml:space="preserve">
AR, p59</t>
        </r>
      </text>
    </comment>
    <comment ref="BN158" authorId="0" shapeId="0" xr:uid="{9CF6CB36-8EC9-4D35-A3E9-1CE70E9CCBB0}">
      <text>
        <r>
          <rPr>
            <b/>
            <sz val="9"/>
            <color indexed="81"/>
            <rFont val="Tahoma"/>
            <family val="2"/>
          </rPr>
          <t>Author:</t>
        </r>
        <r>
          <rPr>
            <sz val="9"/>
            <color indexed="81"/>
            <rFont val="Tahoma"/>
            <family val="2"/>
          </rPr>
          <t xml:space="preserve">
AR, p48</t>
        </r>
      </text>
    </comment>
    <comment ref="BP158" authorId="0" shapeId="0" xr:uid="{260DF23E-142F-476D-B4DF-255FE4A7FE25}">
      <text>
        <r>
          <rPr>
            <b/>
            <sz val="9"/>
            <color indexed="81"/>
            <rFont val="Tahoma"/>
            <family val="2"/>
          </rPr>
          <t>Author:</t>
        </r>
        <r>
          <rPr>
            <sz val="9"/>
            <color indexed="81"/>
            <rFont val="Tahoma"/>
            <family val="2"/>
          </rPr>
          <t xml:space="preserve">
AR, p92</t>
        </r>
      </text>
    </comment>
    <comment ref="BR158" authorId="0" shapeId="0" xr:uid="{4FB88546-9B8E-4AC9-9C0C-A90B56B0697F}">
      <text>
        <r>
          <rPr>
            <b/>
            <sz val="9"/>
            <color indexed="81"/>
            <rFont val="Tahoma"/>
            <family val="2"/>
          </rPr>
          <t>Author:</t>
        </r>
        <r>
          <rPr>
            <sz val="9"/>
            <color indexed="81"/>
            <rFont val="Tahoma"/>
            <family val="2"/>
          </rPr>
          <t xml:space="preserve">
AR, p105</t>
        </r>
      </text>
    </comment>
    <comment ref="BS158" authorId="0" shapeId="0" xr:uid="{E9911405-59D7-4BE3-9FC3-0C62B87B650D}">
      <text>
        <r>
          <rPr>
            <b/>
            <sz val="9"/>
            <color indexed="81"/>
            <rFont val="Tahoma"/>
            <family val="2"/>
          </rPr>
          <t>Author:</t>
        </r>
        <r>
          <rPr>
            <sz val="9"/>
            <color indexed="81"/>
            <rFont val="Tahoma"/>
            <family val="2"/>
          </rPr>
          <t xml:space="preserve">
AR, p92</t>
        </r>
      </text>
    </comment>
    <comment ref="BT158" authorId="0" shapeId="0" xr:uid="{AF218BBF-A109-442A-B65B-EAED937F7744}">
      <text>
        <r>
          <rPr>
            <b/>
            <sz val="9"/>
            <color indexed="81"/>
            <rFont val="Tahoma"/>
            <family val="2"/>
          </rPr>
          <t>Author:</t>
        </r>
        <r>
          <rPr>
            <sz val="9"/>
            <color indexed="81"/>
            <rFont val="Tahoma"/>
            <family val="2"/>
          </rPr>
          <t xml:space="preserve">
AR, p97</t>
        </r>
      </text>
    </comment>
    <comment ref="BW158" authorId="0" shapeId="0" xr:uid="{FCD30EE9-E2EE-4513-8B65-81D6D0E66B53}">
      <text>
        <r>
          <rPr>
            <b/>
            <sz val="9"/>
            <color indexed="81"/>
            <rFont val="Tahoma"/>
            <family val="2"/>
          </rPr>
          <t>Author:</t>
        </r>
        <r>
          <rPr>
            <sz val="9"/>
            <color indexed="81"/>
            <rFont val="Tahoma"/>
            <family val="2"/>
          </rPr>
          <t xml:space="preserve">
AR, p133</t>
        </r>
      </text>
    </comment>
    <comment ref="BX158" authorId="0" shapeId="0" xr:uid="{4CC83D21-9609-4C2F-85E3-896C54C670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t>
        </r>
      </text>
    </comment>
    <comment ref="BY158" authorId="0" shapeId="0" xr:uid="{11FA3EDF-A52F-431F-BBEC-B571E270FB88}">
      <text>
        <r>
          <rPr>
            <b/>
            <sz val="9"/>
            <color indexed="81"/>
            <rFont val="Tahoma"/>
            <family val="2"/>
          </rPr>
          <t>Author:</t>
        </r>
        <r>
          <rPr>
            <sz val="9"/>
            <color indexed="81"/>
            <rFont val="Tahoma"/>
            <family val="2"/>
          </rPr>
          <t xml:space="preserve">
AR, p48</t>
        </r>
      </text>
    </comment>
    <comment ref="BZ158" authorId="0" shapeId="0" xr:uid="{5DCAE080-8A25-4842-AF17-FA3B76AAAD23}">
      <text>
        <r>
          <rPr>
            <b/>
            <sz val="9"/>
            <color indexed="81"/>
            <rFont val="Tahoma"/>
            <family val="2"/>
          </rPr>
          <t>Author:</t>
        </r>
        <r>
          <rPr>
            <sz val="9"/>
            <color indexed="81"/>
            <rFont val="Tahoma"/>
            <family val="2"/>
          </rPr>
          <t xml:space="preserve">
AR pg 55</t>
        </r>
      </text>
    </comment>
    <comment ref="CA158" authorId="0" shapeId="0" xr:uid="{66A53808-F8FE-4678-9991-9641872C263F}">
      <text>
        <r>
          <rPr>
            <b/>
            <sz val="9"/>
            <color indexed="81"/>
            <rFont val="Tahoma"/>
            <family val="2"/>
          </rPr>
          <t>Author:</t>
        </r>
        <r>
          <rPr>
            <sz val="9"/>
            <color indexed="81"/>
            <rFont val="Tahoma"/>
            <family val="2"/>
          </rPr>
          <t xml:space="preserve">
AR pg 95</t>
        </r>
      </text>
    </comment>
    <comment ref="CB158" authorId="0" shapeId="0" xr:uid="{AF24AAA1-BC4F-4F58-83C6-D3EF0D3C41F6}">
      <text>
        <r>
          <rPr>
            <b/>
            <sz val="9"/>
            <color indexed="81"/>
            <rFont val="Tahoma"/>
            <family val="2"/>
          </rPr>
          <t>Author:</t>
        </r>
        <r>
          <rPr>
            <sz val="9"/>
            <color indexed="81"/>
            <rFont val="Tahoma"/>
            <family val="2"/>
          </rPr>
          <t xml:space="preserve">
AR pg.207</t>
        </r>
      </text>
    </comment>
    <comment ref="CC158" authorId="0" shapeId="0" xr:uid="{E3C770EC-D47E-4E62-AA77-DBFC28C9F1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D158" authorId="0" shapeId="0" xr:uid="{13472224-3453-485C-BC18-DD873F7E9E3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E158" authorId="0" shapeId="0" xr:uid="{39E061E6-2B99-4B9B-B061-8A1FAF75D96C}">
      <text>
        <r>
          <rPr>
            <b/>
            <sz val="9"/>
            <color indexed="81"/>
            <rFont val="Tahoma"/>
            <family val="2"/>
          </rPr>
          <t>Author:</t>
        </r>
        <r>
          <rPr>
            <sz val="9"/>
            <color indexed="81"/>
            <rFont val="Tahoma"/>
            <family val="2"/>
          </rPr>
          <t xml:space="preserve">
AR pg 63</t>
        </r>
      </text>
    </comment>
    <comment ref="CF158" authorId="0" shapeId="0" xr:uid="{91E9767E-9D23-4792-9037-C45086F0BEFA}">
      <text>
        <r>
          <rPr>
            <b/>
            <sz val="9"/>
            <color indexed="81"/>
            <rFont val="Tahoma"/>
            <family val="2"/>
          </rPr>
          <t>Author:</t>
        </r>
        <r>
          <rPr>
            <sz val="9"/>
            <color indexed="81"/>
            <rFont val="Tahoma"/>
            <family val="2"/>
          </rPr>
          <t xml:space="preserve">
AR 33</t>
        </r>
      </text>
    </comment>
    <comment ref="CG158" authorId="0" shapeId="0" xr:uid="{20F5D676-B417-4D04-8686-A2FA256C63ED}">
      <text>
        <r>
          <rPr>
            <b/>
            <sz val="9"/>
            <color indexed="81"/>
            <rFont val="Tahoma"/>
            <family val="2"/>
          </rPr>
          <t>Author:</t>
        </r>
        <r>
          <rPr>
            <sz val="9"/>
            <color indexed="81"/>
            <rFont val="Tahoma"/>
            <family val="2"/>
          </rPr>
          <t xml:space="preserve">
AR pg 99</t>
        </r>
      </text>
    </comment>
    <comment ref="CH158" authorId="0" shapeId="0" xr:uid="{972B9164-AF1F-4C71-BDD2-24F3C4FDC555}">
      <text>
        <r>
          <rPr>
            <b/>
            <sz val="9"/>
            <color indexed="81"/>
            <rFont val="Tahoma"/>
            <family val="2"/>
          </rPr>
          <t>Author:</t>
        </r>
        <r>
          <rPr>
            <sz val="9"/>
            <color indexed="81"/>
            <rFont val="Tahoma"/>
            <family val="2"/>
          </rPr>
          <t xml:space="preserve">
AR 39</t>
        </r>
      </text>
    </comment>
    <comment ref="CI158" authorId="0" shapeId="0" xr:uid="{6460BAB8-0BFE-47C7-946B-2CBD88687C2B}">
      <text>
        <r>
          <rPr>
            <b/>
            <sz val="9"/>
            <color indexed="81"/>
            <rFont val="Tahoma"/>
            <family val="2"/>
          </rPr>
          <t>Author:</t>
        </r>
        <r>
          <rPr>
            <sz val="9"/>
            <color indexed="81"/>
            <rFont val="Tahoma"/>
            <family val="2"/>
          </rPr>
          <t xml:space="preserve">
AR pg 85</t>
        </r>
      </text>
    </comment>
    <comment ref="CJ158" authorId="0" shapeId="0" xr:uid="{4081F2E9-5B46-48DE-B852-09E19A2FEE05}">
      <text>
        <r>
          <rPr>
            <b/>
            <sz val="9"/>
            <color indexed="81"/>
            <rFont val="Tahoma"/>
            <family val="2"/>
          </rPr>
          <t>Author:</t>
        </r>
        <r>
          <rPr>
            <sz val="9"/>
            <color indexed="81"/>
            <rFont val="Tahoma"/>
            <family val="2"/>
          </rPr>
          <t xml:space="preserve">
AR 52</t>
        </r>
      </text>
    </comment>
    <comment ref="CK158" authorId="0" shapeId="0" xr:uid="{CFDB57F9-DACC-4896-B662-08A85A37C305}">
      <text>
        <r>
          <rPr>
            <b/>
            <sz val="9"/>
            <color indexed="81"/>
            <rFont val="Tahoma"/>
            <family val="2"/>
          </rPr>
          <t>Author:</t>
        </r>
        <r>
          <rPr>
            <sz val="9"/>
            <color indexed="81"/>
            <rFont val="Tahoma"/>
            <family val="2"/>
          </rPr>
          <t xml:space="preserve">
AR,79</t>
        </r>
      </text>
    </comment>
    <comment ref="CL158" authorId="0" shapeId="0" xr:uid="{B13DB393-3843-412F-8D71-773D588F4C3D}">
      <text>
        <r>
          <rPr>
            <b/>
            <sz val="9"/>
            <color indexed="81"/>
            <rFont val="Tahoma"/>
            <family val="2"/>
          </rPr>
          <t>Author:</t>
        </r>
        <r>
          <rPr>
            <sz val="9"/>
            <color indexed="81"/>
            <rFont val="Tahoma"/>
            <family val="2"/>
          </rPr>
          <t xml:space="preserve">
ar 54</t>
        </r>
      </text>
    </comment>
    <comment ref="CM158" authorId="0" shapeId="0" xr:uid="{73726543-EFCF-4A57-9FA6-69D2E62A19E7}">
      <text>
        <r>
          <rPr>
            <b/>
            <sz val="9"/>
            <color indexed="81"/>
            <rFont val="Tahoma"/>
            <family val="2"/>
          </rPr>
          <t>Author:</t>
        </r>
        <r>
          <rPr>
            <sz val="9"/>
            <color indexed="81"/>
            <rFont val="Tahoma"/>
            <family val="2"/>
          </rPr>
          <t xml:space="preserve">
ar 66</t>
        </r>
      </text>
    </comment>
    <comment ref="CN158" authorId="0" shapeId="0" xr:uid="{8AD71E95-46AF-4390-80EE-3135A79A12BB}">
      <text>
        <r>
          <rPr>
            <b/>
            <sz val="9"/>
            <color indexed="81"/>
            <rFont val="Tahoma"/>
            <family val="2"/>
          </rPr>
          <t>Author:</t>
        </r>
        <r>
          <rPr>
            <sz val="9"/>
            <color indexed="81"/>
            <rFont val="Tahoma"/>
            <family val="2"/>
          </rPr>
          <t xml:space="preserve">
AR, p77</t>
        </r>
      </text>
    </comment>
    <comment ref="CO158" authorId="0" shapeId="0" xr:uid="{5112C97F-0720-42C7-AECE-4EB8439E7E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P158" authorId="0" shapeId="0" xr:uid="{61A2DC1F-CDEB-4A1E-A9F5-28F29A3601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R158" authorId="0" shapeId="0" xr:uid="{E725B783-C927-4C7E-8EFB-4D29BA607025}">
      <text>
        <r>
          <rPr>
            <b/>
            <sz val="9"/>
            <color indexed="81"/>
            <rFont val="Tahoma"/>
            <family val="2"/>
          </rPr>
          <t>Author:</t>
        </r>
        <r>
          <rPr>
            <sz val="9"/>
            <color indexed="81"/>
            <rFont val="Tahoma"/>
            <family val="2"/>
          </rPr>
          <t xml:space="preserve">
AR (pdf), p. 25</t>
        </r>
      </text>
    </comment>
    <comment ref="CS158" authorId="0" shapeId="0" xr:uid="{14648C84-D971-4F00-88B3-9A2C8C3FBC16}">
      <text>
        <r>
          <rPr>
            <b/>
            <sz val="9"/>
            <color indexed="81"/>
            <rFont val="Tahoma"/>
            <family val="2"/>
          </rPr>
          <t>Author:</t>
        </r>
        <r>
          <rPr>
            <sz val="9"/>
            <color indexed="81"/>
            <rFont val="Tahoma"/>
            <family val="2"/>
          </rPr>
          <t xml:space="preserve">
AR, p. 64</t>
        </r>
      </text>
    </comment>
    <comment ref="CT158" authorId="0" shapeId="0" xr:uid="{AE0B0D2E-00B0-420B-A16C-61F06E9A61ED}">
      <text>
        <r>
          <rPr>
            <b/>
            <sz val="9"/>
            <color indexed="81"/>
            <rFont val="Tahoma"/>
            <family val="2"/>
          </rPr>
          <t>Author:</t>
        </r>
        <r>
          <rPr>
            <sz val="9"/>
            <color indexed="81"/>
            <rFont val="Tahoma"/>
            <family val="2"/>
          </rPr>
          <t xml:space="preserve">
AR pg.35</t>
        </r>
      </text>
    </comment>
    <comment ref="CU158" authorId="0" shapeId="0" xr:uid="{2605D9EC-D40E-4C01-887B-766240E846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 "The Company outsources the internal audit function to an external professional firm to perform the review and test of controls of the Group’s processes."</t>
        </r>
      </text>
    </comment>
    <comment ref="CV158" authorId="0" shapeId="0" xr:uid="{429E1F1D-678F-47D7-9751-EB68A5A1F8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 primary reporting line of the Internal Audit Department is the
Audit Committee,"</t>
        </r>
      </text>
    </comment>
    <comment ref="CW158" authorId="0" shapeId="0" xr:uid="{40DAB5F2-0617-499D-89A0-3C4BFFA992F6}">
      <text>
        <r>
          <rPr>
            <b/>
            <sz val="9"/>
            <color indexed="81"/>
            <rFont val="Tahoma"/>
            <family val="2"/>
          </rPr>
          <t>Author:</t>
        </r>
        <r>
          <rPr>
            <sz val="9"/>
            <color indexed="81"/>
            <rFont val="Tahoma"/>
            <family val="2"/>
          </rPr>
          <t xml:space="preserve">
AR pg.24</t>
        </r>
      </text>
    </comment>
    <comment ref="CX158" authorId="0" shapeId="0" xr:uid="{46325320-331E-4F97-9BD2-9552C76F2DD2}">
      <text>
        <r>
          <rPr>
            <b/>
            <sz val="9"/>
            <color indexed="81"/>
            <rFont val="Tahoma"/>
            <family val="2"/>
          </rPr>
          <t>Author:</t>
        </r>
        <r>
          <rPr>
            <sz val="9"/>
            <color indexed="81"/>
            <rFont val="Tahoma"/>
            <family val="2"/>
          </rPr>
          <t xml:space="preserve">
AR, pg 52</t>
        </r>
      </text>
    </comment>
    <comment ref="CY158" authorId="0" shapeId="0" xr:uid="{3E93D051-905F-40FF-9351-A6D959B28F83}">
      <text>
        <r>
          <rPr>
            <b/>
            <sz val="9"/>
            <color indexed="81"/>
            <rFont val="Tahoma"/>
            <family val="2"/>
          </rPr>
          <t>Author:</t>
        </r>
        <r>
          <rPr>
            <sz val="9"/>
            <color indexed="81"/>
            <rFont val="Tahoma"/>
            <family val="2"/>
          </rPr>
          <t xml:space="preserve">
AR pg 104</t>
        </r>
      </text>
    </comment>
    <comment ref="CZ158" authorId="0" shapeId="0" xr:uid="{D0998E02-F49D-4C6D-90A9-F2D7D9C007F2}">
      <text>
        <r>
          <rPr>
            <b/>
            <sz val="9"/>
            <color indexed="81"/>
            <rFont val="Tahoma"/>
            <family val="2"/>
          </rPr>
          <t>Author:</t>
        </r>
        <r>
          <rPr>
            <sz val="9"/>
            <color indexed="81"/>
            <rFont val="Tahoma"/>
            <family val="2"/>
          </rPr>
          <t xml:space="preserve">
AR,91</t>
        </r>
      </text>
    </comment>
    <comment ref="DA158" authorId="0" shapeId="0" xr:uid="{697C83CE-2B84-4095-8130-B542693139D9}">
      <text>
        <r>
          <rPr>
            <b/>
            <sz val="9"/>
            <color indexed="81"/>
            <rFont val="Tahoma"/>
            <family val="2"/>
          </rPr>
          <t>Author:</t>
        </r>
        <r>
          <rPr>
            <sz val="9"/>
            <color indexed="81"/>
            <rFont val="Tahoma"/>
            <family val="2"/>
          </rPr>
          <t xml:space="preserve">
AR,71</t>
        </r>
      </text>
    </comment>
    <comment ref="DB158" authorId="0" shapeId="0" xr:uid="{382B3947-DB7A-45E8-A60C-42303C9A68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54 - 55</t>
        </r>
      </text>
    </comment>
    <comment ref="DC158" authorId="0" shapeId="0" xr:uid="{40EE6FF5-4072-4DB2-8031-565640280770}">
      <text>
        <r>
          <rPr>
            <b/>
            <sz val="9"/>
            <color indexed="81"/>
            <rFont val="Tahoma"/>
            <family val="2"/>
          </rPr>
          <t>Author:</t>
        </r>
        <r>
          <rPr>
            <sz val="9"/>
            <color indexed="81"/>
            <rFont val="Tahoma"/>
            <family val="2"/>
          </rPr>
          <t xml:space="preserve">
AR, p. 99</t>
        </r>
      </text>
    </comment>
    <comment ref="DD158" authorId="0" shapeId="0" xr:uid="{E4E59B69-512C-4408-AE02-61C2FA87156A}">
      <text>
        <r>
          <rPr>
            <b/>
            <sz val="9"/>
            <color indexed="81"/>
            <rFont val="Tahoma"/>
            <family val="2"/>
          </rPr>
          <t>Author:</t>
        </r>
        <r>
          <rPr>
            <sz val="9"/>
            <color indexed="81"/>
            <rFont val="Tahoma"/>
            <family val="2"/>
          </rPr>
          <t xml:space="preserve">
AR, p. 66</t>
        </r>
      </text>
    </comment>
    <comment ref="DE158" authorId="0" shapeId="0" xr:uid="{A4606BEB-ACEF-48AE-89FF-87FC1141F846}">
      <text>
        <r>
          <rPr>
            <b/>
            <sz val="9"/>
            <color indexed="81"/>
            <rFont val="Tahoma"/>
            <family val="2"/>
          </rPr>
          <t>Author:</t>
        </r>
        <r>
          <rPr>
            <sz val="9"/>
            <color indexed="81"/>
            <rFont val="Tahoma"/>
            <family val="2"/>
          </rPr>
          <t xml:space="preserve">
AR,39</t>
        </r>
      </text>
    </comment>
    <comment ref="DF158" authorId="0" shapeId="0" xr:uid="{DD5270A1-CF53-4231-853C-F1655E54C5B1}">
      <text>
        <r>
          <rPr>
            <b/>
            <sz val="9"/>
            <color indexed="81"/>
            <rFont val="Tahoma"/>
            <family val="2"/>
          </rPr>
          <t>Author:</t>
        </r>
        <r>
          <rPr>
            <sz val="9"/>
            <color indexed="81"/>
            <rFont val="Tahoma"/>
            <family val="2"/>
          </rPr>
          <t xml:space="preserve">
AR pg 61</t>
        </r>
      </text>
    </comment>
    <comment ref="DG158" authorId="0" shapeId="0" xr:uid="{928E9FC8-7FDF-46BF-8ABC-BF76C72C6466}">
      <text>
        <r>
          <rPr>
            <b/>
            <sz val="9"/>
            <color indexed="81"/>
            <rFont val="Tahoma"/>
            <family val="2"/>
          </rPr>
          <t>Author:</t>
        </r>
        <r>
          <rPr>
            <sz val="9"/>
            <color indexed="81"/>
            <rFont val="Tahoma"/>
            <family val="2"/>
          </rPr>
          <t xml:space="preserve">
AR, p. 36</t>
        </r>
      </text>
    </comment>
    <comment ref="DH158" authorId="0" shapeId="0" xr:uid="{92ED04D7-60AE-43A1-B298-9F46A236F94E}">
      <text>
        <r>
          <rPr>
            <b/>
            <sz val="9"/>
            <color indexed="81"/>
            <rFont val="Tahoma"/>
            <family val="2"/>
          </rPr>
          <t>Author:</t>
        </r>
        <r>
          <rPr>
            <sz val="9"/>
            <color indexed="81"/>
            <rFont val="Tahoma"/>
            <family val="2"/>
          </rPr>
          <t xml:space="preserve">
AR pg 28</t>
        </r>
      </text>
    </comment>
    <comment ref="DI158" authorId="0" shapeId="0" xr:uid="{41CDAA69-C2E4-492B-B43F-5D041D9BEB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P.71</t>
        </r>
      </text>
    </comment>
    <comment ref="DJ158" authorId="0" shapeId="0" xr:uid="{DBA5B1F5-40AE-4F72-B2CD-FC50BF8078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t>
        </r>
      </text>
    </comment>
    <comment ref="DK158" authorId="0" shapeId="0" xr:uid="{255EC4F4-C91E-4142-9A2B-F2AFFA4D0C29}">
      <text>
        <r>
          <rPr>
            <b/>
            <sz val="9"/>
            <color indexed="81"/>
            <rFont val="Tahoma"/>
            <family val="2"/>
          </rPr>
          <t>Author:</t>
        </r>
        <r>
          <rPr>
            <sz val="9"/>
            <color indexed="81"/>
            <rFont val="Tahoma"/>
            <family val="2"/>
          </rPr>
          <t xml:space="preserve">
AR pg 121</t>
        </r>
      </text>
    </comment>
    <comment ref="DL158" authorId="0" shapeId="0" xr:uid="{C57527B7-61D9-457E-BEC6-26D3AA1296B8}">
      <text>
        <r>
          <rPr>
            <b/>
            <sz val="9"/>
            <color indexed="81"/>
            <rFont val="Tahoma"/>
            <family val="2"/>
          </rPr>
          <t>Author:</t>
        </r>
        <r>
          <rPr>
            <sz val="9"/>
            <color indexed="81"/>
            <rFont val="Tahoma"/>
            <family val="2"/>
          </rPr>
          <t xml:space="preserve">
AR pg 82</t>
        </r>
      </text>
    </comment>
    <comment ref="DM158" authorId="0" shapeId="0" xr:uid="{FD1335AE-B010-4E72-ACCE-6DF6FE78FB31}">
      <text>
        <r>
          <rPr>
            <b/>
            <sz val="9"/>
            <color indexed="81"/>
            <rFont val="Tahoma"/>
            <family val="2"/>
          </rPr>
          <t>Author:</t>
        </r>
        <r>
          <rPr>
            <sz val="9"/>
            <color indexed="81"/>
            <rFont val="Tahoma"/>
            <family val="2"/>
          </rPr>
          <t xml:space="preserve">
AR, p. 42</t>
        </r>
      </text>
    </comment>
    <comment ref="DN158" authorId="0" shapeId="0" xr:uid="{BB45307D-79FE-4102-BCDC-7BF51025F6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O158" authorId="0" shapeId="0" xr:uid="{8388845D-3C6E-42D8-9515-6B04E7A8CB3A}">
      <text>
        <r>
          <rPr>
            <b/>
            <sz val="9"/>
            <color indexed="81"/>
            <rFont val="Tahoma"/>
            <family val="2"/>
          </rPr>
          <t>Author:</t>
        </r>
        <r>
          <rPr>
            <sz val="9"/>
            <color indexed="81"/>
            <rFont val="Tahoma"/>
            <family val="2"/>
          </rPr>
          <t xml:space="preserve">
AR p. 75, The Company’s internal audit function is independent of the
external audit. PwC is a corporate member of the Institute of
Internal Auditors Singapore, and staffed with professionals
with relevant qualifications and experience</t>
        </r>
      </text>
    </comment>
    <comment ref="DP158" authorId="0" shapeId="0" xr:uid="{404BE218-A550-4F9B-B27B-88560044FFEF}">
      <text>
        <r>
          <rPr>
            <b/>
            <sz val="9"/>
            <color indexed="81"/>
            <rFont val="Tahoma"/>
            <family val="2"/>
          </rPr>
          <t>Author:</t>
        </r>
        <r>
          <rPr>
            <sz val="9"/>
            <color indexed="81"/>
            <rFont val="Tahoma"/>
            <family val="2"/>
          </rPr>
          <t xml:space="preserve">
AR. 84</t>
        </r>
      </text>
    </comment>
    <comment ref="DQ158" authorId="0" shapeId="0" xr:uid="{9B46EDA0-6318-4E90-98F1-47E6B3F8A3CF}">
      <text>
        <r>
          <rPr>
            <b/>
            <sz val="9"/>
            <color indexed="81"/>
            <rFont val="Tahoma"/>
            <family val="2"/>
          </rPr>
          <t>Author:</t>
        </r>
        <r>
          <rPr>
            <sz val="9"/>
            <color indexed="81"/>
            <rFont val="Tahoma"/>
            <family val="2"/>
          </rPr>
          <t xml:space="preserve">
AR p. 24, The internal auditor, PricewaterhouseCoopers Risk Services
Pte. Ltd., performs its duties in accordance with the Internal
Audit Charter, the International Standards for the Professional
Practice of Internal Auditing set by The Institute of Internal
Auditors and other relevant best practices</t>
        </r>
      </text>
    </comment>
    <comment ref="DR158" authorId="0" shapeId="0" xr:uid="{01D1012E-A07B-4A21-9068-A36279FDC97C}">
      <text>
        <r>
          <rPr>
            <b/>
            <sz val="9"/>
            <color indexed="81"/>
            <rFont val="Tahoma"/>
            <family val="2"/>
          </rPr>
          <t>Author:</t>
        </r>
        <r>
          <rPr>
            <sz val="9"/>
            <color indexed="81"/>
            <rFont val="Tahoma"/>
            <family val="2"/>
          </rPr>
          <t xml:space="preserve">
AR, p.57-58</t>
        </r>
      </text>
    </comment>
    <comment ref="DS158" authorId="0" shapeId="0" xr:uid="{6C5B207E-32B4-4A7C-982F-90AA5A3384C5}">
      <text>
        <r>
          <rPr>
            <b/>
            <sz val="9"/>
            <color indexed="81"/>
            <rFont val="Tahoma"/>
            <family val="2"/>
          </rPr>
          <t>Author:</t>
        </r>
        <r>
          <rPr>
            <sz val="9"/>
            <color indexed="81"/>
            <rFont val="Tahoma"/>
            <family val="2"/>
          </rPr>
          <t xml:space="preserve">
AR p. 84, Internal Audit Department</t>
        </r>
      </text>
    </comment>
    <comment ref="DT158" authorId="0" shapeId="0" xr:uid="{CFBDE170-2E94-439C-B7E8-32B8091F0D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58" authorId="0" shapeId="0" xr:uid="{EC1A4127-FF7F-4E5E-BB4F-7D4B1DF0C300}">
      <text>
        <r>
          <rPr>
            <b/>
            <sz val="9"/>
            <color indexed="81"/>
            <rFont val="Tahoma"/>
            <family val="2"/>
          </rPr>
          <t>Author:</t>
        </r>
        <r>
          <rPr>
            <sz val="9"/>
            <color indexed="81"/>
            <rFont val="Tahoma"/>
            <family val="2"/>
          </rPr>
          <t xml:space="preserve">
AR pg.34</t>
        </r>
      </text>
    </comment>
    <comment ref="DV158" authorId="0" shapeId="0" xr:uid="{75C584A9-DABC-444E-989F-8AAC3F472C79}">
      <text>
        <r>
          <rPr>
            <b/>
            <sz val="9"/>
            <color indexed="81"/>
            <rFont val="Tahoma"/>
            <family val="2"/>
          </rPr>
          <t>Author:</t>
        </r>
        <r>
          <rPr>
            <sz val="9"/>
            <color indexed="81"/>
            <rFont val="Tahoma"/>
            <family val="2"/>
          </rPr>
          <t xml:space="preserve">
AR pg.35</t>
        </r>
      </text>
    </comment>
    <comment ref="DW158" authorId="0" shapeId="0" xr:uid="{44ADE4AD-7914-4402-9B88-AF17060C642E}">
      <text>
        <r>
          <rPr>
            <b/>
            <sz val="9"/>
            <color indexed="81"/>
            <rFont val="Tahoma"/>
            <family val="2"/>
          </rPr>
          <t>Author:</t>
        </r>
        <r>
          <rPr>
            <sz val="9"/>
            <color indexed="81"/>
            <rFont val="Tahoma"/>
            <family val="2"/>
          </rPr>
          <t xml:space="preserve">
AR, p65</t>
        </r>
      </text>
    </comment>
    <comment ref="DX158" authorId="0" shapeId="0" xr:uid="{380C2C8D-BC18-4C99-B83C-F034EF1B2E7F}">
      <text>
        <r>
          <rPr>
            <b/>
            <sz val="9"/>
            <color indexed="81"/>
            <rFont val="Tahoma"/>
            <family val="2"/>
          </rPr>
          <t>Author:</t>
        </r>
        <r>
          <rPr>
            <sz val="9"/>
            <color indexed="81"/>
            <rFont val="Tahoma"/>
            <family val="2"/>
          </rPr>
          <t xml:space="preserve">
AR pg.65</t>
        </r>
      </text>
    </comment>
    <comment ref="DY158" authorId="0" shapeId="0" xr:uid="{121C6F96-5343-4DEA-9BE0-30DFD196F593}">
      <text>
        <r>
          <rPr>
            <b/>
            <sz val="9"/>
            <color indexed="81"/>
            <rFont val="Tahoma"/>
            <family val="2"/>
          </rPr>
          <t>Author:</t>
        </r>
        <r>
          <rPr>
            <sz val="9"/>
            <color indexed="81"/>
            <rFont val="Tahoma"/>
            <family val="2"/>
          </rPr>
          <t xml:space="preserve">
AR 35</t>
        </r>
      </text>
    </comment>
    <comment ref="DZ158" authorId="0" shapeId="0" xr:uid="{BF245AF1-E205-4F85-9E1C-2B6DEC4A2685}">
      <text>
        <r>
          <rPr>
            <b/>
            <sz val="9"/>
            <color indexed="81"/>
            <rFont val="Tahoma"/>
            <family val="2"/>
          </rPr>
          <t>Author:</t>
        </r>
        <r>
          <rPr>
            <sz val="9"/>
            <color indexed="81"/>
            <rFont val="Tahoma"/>
            <family val="2"/>
          </rPr>
          <t xml:space="preserve">
AR pg.77</t>
        </r>
      </text>
    </comment>
    <comment ref="EA158" authorId="0" shapeId="0" xr:uid="{56A7A673-EFF9-4D7B-AD4A-0627B8293674}">
      <text>
        <r>
          <rPr>
            <b/>
            <sz val="9"/>
            <color indexed="81"/>
            <rFont val="Tahoma"/>
            <family val="2"/>
          </rPr>
          <t>Author:</t>
        </r>
        <r>
          <rPr>
            <sz val="9"/>
            <color indexed="81"/>
            <rFont val="Tahoma"/>
            <family val="2"/>
          </rPr>
          <t xml:space="preserve">
ar 40</t>
        </r>
      </text>
    </comment>
    <comment ref="EB158" authorId="0" shapeId="0" xr:uid="{F87B93C7-90C8-410C-BBDB-E85D36DE54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58" authorId="0" shapeId="0" xr:uid="{496F085F-1131-4605-88B8-8372A592EE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t>
        </r>
      </text>
    </comment>
    <comment ref="ED158" authorId="0" shapeId="0" xr:uid="{2BADE4D1-26A6-4E3B-9862-DA8B6D0A43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E159" authorId="0" shapeId="0" xr:uid="{4F849F01-9C4A-4A1A-B939-6F7D26FCD4E1}">
      <text>
        <r>
          <rPr>
            <b/>
            <sz val="9"/>
            <color indexed="81"/>
            <rFont val="Tahoma"/>
            <family val="2"/>
          </rPr>
          <t>Author:</t>
        </r>
        <r>
          <rPr>
            <sz val="9"/>
            <color indexed="81"/>
            <rFont val="Tahoma"/>
            <family val="2"/>
          </rPr>
          <t xml:space="preserve">
AR pg.27</t>
        </r>
      </text>
    </comment>
    <comment ref="F159" authorId="0" shapeId="0" xr:uid="{A7B8829C-EBFE-45F4-937C-99FDC93935DC}">
      <text>
        <r>
          <rPr>
            <b/>
            <sz val="9"/>
            <color indexed="81"/>
            <rFont val="Tahoma"/>
            <family val="2"/>
          </rPr>
          <t>Author:</t>
        </r>
        <r>
          <rPr>
            <sz val="9"/>
            <color indexed="81"/>
            <rFont val="Tahoma"/>
            <family val="2"/>
          </rPr>
          <t xml:space="preserve">
AR pg.39</t>
        </r>
      </text>
    </comment>
    <comment ref="H159" authorId="0" shapeId="0" xr:uid="{474D007E-4C0B-443F-99C7-6BF54F47D4E3}">
      <text>
        <r>
          <rPr>
            <b/>
            <sz val="9"/>
            <color indexed="81"/>
            <rFont val="Tahoma"/>
            <family val="2"/>
          </rPr>
          <t>Author:</t>
        </r>
        <r>
          <rPr>
            <sz val="9"/>
            <color indexed="81"/>
            <rFont val="Tahoma"/>
            <family val="2"/>
          </rPr>
          <t xml:space="preserve">
AR, 55</t>
        </r>
      </text>
    </comment>
    <comment ref="K159" authorId="0" shapeId="0" xr:uid="{FB5FB697-AAF0-4C6B-A6A5-B5D3DA5C5281}">
      <text>
        <r>
          <rPr>
            <b/>
            <sz val="9"/>
            <color indexed="81"/>
            <rFont val="Tahoma"/>
            <family val="2"/>
          </rPr>
          <t>Author:</t>
        </r>
        <r>
          <rPr>
            <sz val="9"/>
            <color indexed="81"/>
            <rFont val="Tahoma"/>
            <family val="2"/>
          </rPr>
          <t xml:space="preserve">
AR pg.29</t>
        </r>
      </text>
    </comment>
    <comment ref="N159" authorId="0" shapeId="0" xr:uid="{89455830-8309-46D6-B102-AE236D78070D}">
      <text>
        <r>
          <rPr>
            <b/>
            <sz val="9"/>
            <color indexed="81"/>
            <rFont val="Tahoma"/>
            <family val="2"/>
          </rPr>
          <t>Author:</t>
        </r>
        <r>
          <rPr>
            <sz val="9"/>
            <color indexed="81"/>
            <rFont val="Tahoma"/>
            <family val="2"/>
          </rPr>
          <t xml:space="preserve">
AR, p43</t>
        </r>
      </text>
    </comment>
    <comment ref="P159" authorId="0" shapeId="0" xr:uid="{01C46D82-169A-4387-969D-968AD8066D8F}">
      <text>
        <r>
          <rPr>
            <b/>
            <sz val="9"/>
            <color indexed="81"/>
            <rFont val="Tahoma"/>
            <family val="2"/>
          </rPr>
          <t>Author:</t>
        </r>
        <r>
          <rPr>
            <sz val="9"/>
            <color indexed="81"/>
            <rFont val="Tahoma"/>
            <family val="2"/>
          </rPr>
          <t xml:space="preserve">
AR, p35</t>
        </r>
      </text>
    </comment>
    <comment ref="R159" authorId="0" shapeId="0" xr:uid="{260ECA49-11AA-492D-9C22-59A71BFD0D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S159" authorId="0" shapeId="0" xr:uid="{EC9225E7-7BB7-4829-A131-0C9EDAECB67F}">
      <text>
        <r>
          <rPr>
            <b/>
            <sz val="9"/>
            <color indexed="81"/>
            <rFont val="Tahoma"/>
            <family val="2"/>
          </rPr>
          <t>Author:</t>
        </r>
        <r>
          <rPr>
            <sz val="9"/>
            <color indexed="81"/>
            <rFont val="Tahoma"/>
            <family val="2"/>
          </rPr>
          <t xml:space="preserve">
AR, p24</t>
        </r>
      </text>
    </comment>
    <comment ref="T159" authorId="0" shapeId="0" xr:uid="{98AE3F66-AC65-4A03-BD3F-11C0F6AA1DEC}">
      <text>
        <r>
          <rPr>
            <b/>
            <sz val="9"/>
            <color indexed="81"/>
            <rFont val="Tahoma"/>
            <family val="2"/>
          </rPr>
          <t>Author:</t>
        </r>
        <r>
          <rPr>
            <sz val="9"/>
            <color indexed="81"/>
            <rFont val="Tahoma"/>
            <family val="2"/>
          </rPr>
          <t xml:space="preserve">
AR pg.40</t>
        </r>
      </text>
    </comment>
    <comment ref="U159" authorId="0" shapeId="0" xr:uid="{54F0F91F-D727-4446-A70C-5C9AEDF4F62B}">
      <text>
        <r>
          <rPr>
            <b/>
            <sz val="9"/>
            <color indexed="81"/>
            <rFont val="Tahoma"/>
            <family val="2"/>
          </rPr>
          <t xml:space="preserve">Author:
</t>
        </r>
      </text>
    </comment>
    <comment ref="V159" authorId="0" shapeId="0" xr:uid="{6693E6C7-03E0-4BB6-AEB9-6E2155C06AD9}">
      <text>
        <r>
          <rPr>
            <b/>
            <sz val="9"/>
            <color indexed="81"/>
            <rFont val="Tahoma"/>
            <family val="2"/>
          </rPr>
          <t>Author:</t>
        </r>
        <r>
          <rPr>
            <sz val="9"/>
            <color indexed="81"/>
            <rFont val="Tahoma"/>
            <family val="2"/>
          </rPr>
          <t xml:space="preserve">
AR pg 72</t>
        </r>
      </text>
    </comment>
    <comment ref="W159" authorId="0" shapeId="0" xr:uid="{E6698434-A2EF-4351-80AB-D2AB89103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P.42-43</t>
        </r>
      </text>
    </comment>
    <comment ref="X159" authorId="0" shapeId="0" xr:uid="{F3A5B982-D784-4E38-BC51-FD87F6D9EC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Y159" authorId="0" shapeId="0" xr:uid="{AA7E1E3A-7C84-49BC-82D4-90FD59BA0D2A}">
      <text>
        <r>
          <rPr>
            <b/>
            <sz val="9"/>
            <color indexed="81"/>
            <rFont val="Tahoma"/>
            <family val="2"/>
          </rPr>
          <t>Author:</t>
        </r>
        <r>
          <rPr>
            <sz val="9"/>
            <color indexed="81"/>
            <rFont val="Tahoma"/>
            <family val="2"/>
          </rPr>
          <t xml:space="preserve">
AR p. 74, The internal audit function is outsourced to BDO LLP who reports primarily to the AC. </t>
        </r>
      </text>
    </comment>
    <comment ref="Z159" authorId="0" shapeId="0" xr:uid="{301DC911-7895-43C5-80F6-CEACF6730A47}">
      <text>
        <r>
          <rPr>
            <b/>
            <sz val="9"/>
            <color indexed="81"/>
            <rFont val="Tahoma"/>
            <family val="2"/>
          </rPr>
          <t>Author:</t>
        </r>
        <r>
          <rPr>
            <sz val="9"/>
            <color indexed="81"/>
            <rFont val="Tahoma"/>
            <family val="2"/>
          </rPr>
          <t xml:space="preserve">
AR pg 57</t>
        </r>
      </text>
    </comment>
    <comment ref="AA159" authorId="0" shapeId="0" xr:uid="{E30DC50D-5032-4723-B970-C50388CA0646}">
      <text>
        <r>
          <rPr>
            <b/>
            <sz val="9"/>
            <color indexed="81"/>
            <rFont val="Tahoma"/>
            <family val="2"/>
          </rPr>
          <t>Author:</t>
        </r>
        <r>
          <rPr>
            <sz val="9"/>
            <color indexed="81"/>
            <rFont val="Tahoma"/>
            <family val="2"/>
          </rPr>
          <t xml:space="preserve">
AR pg 55</t>
        </r>
      </text>
    </comment>
    <comment ref="AC159" authorId="0" shapeId="0" xr:uid="{36A42EAA-173E-46FA-B82B-A2B5100A7B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
BDO LLP</t>
        </r>
      </text>
    </comment>
    <comment ref="AD159" authorId="0" shapeId="0" xr:uid="{C0EA7F53-652C-4E37-969F-2E225718F556}">
      <text>
        <r>
          <rPr>
            <b/>
            <sz val="9"/>
            <color indexed="81"/>
            <rFont val="Tahoma"/>
            <family val="2"/>
          </rPr>
          <t>Author:</t>
        </r>
        <r>
          <rPr>
            <sz val="9"/>
            <color indexed="81"/>
            <rFont val="Tahoma"/>
            <family val="2"/>
          </rPr>
          <t xml:space="preserve">
AR p. 44, The Manager has its own outsourced internal auditor, RSM Risk Advisory Pte Ltd (RSM),</t>
        </r>
      </text>
    </comment>
    <comment ref="AE159" authorId="0" shapeId="0" xr:uid="{34C67E82-EFB0-4184-A4EE-0B4902A8F526}">
      <text>
        <r>
          <rPr>
            <b/>
            <sz val="9"/>
            <color indexed="81"/>
            <rFont val="Tahoma"/>
            <family val="2"/>
          </rPr>
          <t>Author:</t>
        </r>
        <r>
          <rPr>
            <sz val="9"/>
            <color indexed="81"/>
            <rFont val="Tahoma"/>
            <family val="2"/>
          </rPr>
          <t xml:space="preserve">
AR pg.50</t>
        </r>
      </text>
    </comment>
    <comment ref="AG159" authorId="0" shapeId="0" xr:uid="{8F0F4B01-EB5D-4CAC-AA09-CF41888AF5FA}">
      <text>
        <r>
          <rPr>
            <b/>
            <sz val="9"/>
            <color indexed="81"/>
            <rFont val="Tahoma"/>
            <family val="2"/>
          </rPr>
          <t>Author:</t>
        </r>
        <r>
          <rPr>
            <sz val="9"/>
            <color indexed="81"/>
            <rFont val="Tahoma"/>
            <family val="2"/>
          </rPr>
          <t xml:space="preserve">
AR pg.51</t>
        </r>
      </text>
    </comment>
    <comment ref="AH159" authorId="0" shapeId="0" xr:uid="{94D4CB83-CD55-46C3-BC31-18636921888C}">
      <text>
        <r>
          <rPr>
            <b/>
            <sz val="9"/>
            <color indexed="81"/>
            <rFont val="Tahoma"/>
            <family val="2"/>
          </rPr>
          <t>Author:</t>
        </r>
        <r>
          <rPr>
            <sz val="9"/>
            <color indexed="81"/>
            <rFont val="Tahoma"/>
            <family val="2"/>
          </rPr>
          <t xml:space="preserve">
AR pg.29</t>
        </r>
      </text>
    </comment>
    <comment ref="AI159" authorId="0" shapeId="0" xr:uid="{F91A7D4A-42F3-4806-8D4A-3AFF22B36F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"The IAD is an independent unit that operates separately from the business and corporate activitie"</t>
        </r>
      </text>
    </comment>
    <comment ref="AJ159" authorId="0" shapeId="0" xr:uid="{58EB207B-F99D-44FE-A442-C65BDF46D6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59" authorId="0" shapeId="0" xr:uid="{D015B641-B17F-46C4-9642-09A21B588E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L159" authorId="0" shapeId="0" xr:uid="{83C12F8A-3025-4E92-BFC6-D003379BBD81}">
      <text>
        <r>
          <rPr>
            <b/>
            <sz val="9"/>
            <color indexed="81"/>
            <rFont val="Tahoma"/>
            <family val="2"/>
          </rPr>
          <t>Author:</t>
        </r>
        <r>
          <rPr>
            <sz val="9"/>
            <color indexed="81"/>
            <rFont val="Tahoma"/>
            <family val="2"/>
          </rPr>
          <t xml:space="preserve">
ar 54</t>
        </r>
      </text>
    </comment>
    <comment ref="AM159" authorId="0" shapeId="0" xr:uid="{95DED42B-57E4-4657-8D59-567A082F4AAD}">
      <text>
        <r>
          <rPr>
            <b/>
            <sz val="9"/>
            <color indexed="81"/>
            <rFont val="Tahoma"/>
            <family val="2"/>
          </rPr>
          <t>Author:</t>
        </r>
        <r>
          <rPr>
            <sz val="9"/>
            <color indexed="81"/>
            <rFont val="Tahoma"/>
            <family val="2"/>
          </rPr>
          <t xml:space="preserve">
AR pg.66</t>
        </r>
      </text>
    </comment>
    <comment ref="AN159" authorId="0" shapeId="0" xr:uid="{53D86C6D-EB3B-4868-BF14-A607DB9B08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P.129</t>
        </r>
      </text>
    </comment>
    <comment ref="AO159" authorId="0" shapeId="0" xr:uid="{67EE355A-FDED-4F9C-9E9B-2251E7F2E43E}">
      <text>
        <r>
          <rPr>
            <b/>
            <sz val="9"/>
            <color indexed="81"/>
            <rFont val="Tahoma"/>
            <family val="2"/>
          </rPr>
          <t>Author:</t>
        </r>
        <r>
          <rPr>
            <sz val="9"/>
            <color indexed="81"/>
            <rFont val="Tahoma"/>
            <family val="2"/>
          </rPr>
          <t xml:space="preserve">
AR, pg 50</t>
        </r>
      </text>
    </comment>
    <comment ref="AP159" authorId="0" shapeId="0" xr:uid="{A8825B3F-121E-4AC8-ABD0-D849650C70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AQ159" authorId="0" shapeId="0" xr:uid="{1B067A39-0147-4A0A-87F5-A7740007539C}">
      <text>
        <r>
          <rPr>
            <b/>
            <sz val="9"/>
            <color indexed="81"/>
            <rFont val="Tahoma"/>
            <family val="2"/>
          </rPr>
          <t>Author:</t>
        </r>
        <r>
          <rPr>
            <sz val="9"/>
            <color indexed="81"/>
            <rFont val="Tahoma"/>
            <family val="2"/>
          </rPr>
          <t xml:space="preserve">
AR, p. 36</t>
        </r>
      </text>
    </comment>
    <comment ref="AR159" authorId="0" shapeId="0" xr:uid="{C23B49C1-5FCA-4FED-9127-94BAA90AC911}">
      <text>
        <r>
          <rPr>
            <b/>
            <sz val="9"/>
            <color indexed="81"/>
            <rFont val="Tahoma"/>
            <family val="2"/>
          </rPr>
          <t>Author:</t>
        </r>
        <r>
          <rPr>
            <sz val="9"/>
            <color indexed="81"/>
            <rFont val="Tahoma"/>
            <family val="2"/>
          </rPr>
          <t xml:space="preserve">
AR,19</t>
        </r>
      </text>
    </comment>
    <comment ref="AS159" authorId="0" shapeId="0" xr:uid="{2EE8F720-E2B8-4E5B-9D1E-5D734B625093}">
      <text>
        <r>
          <rPr>
            <b/>
            <sz val="9"/>
            <color indexed="81"/>
            <rFont val="Tahoma"/>
            <family val="2"/>
          </rPr>
          <t>Author:</t>
        </r>
        <r>
          <rPr>
            <sz val="9"/>
            <color indexed="81"/>
            <rFont val="Tahoma"/>
            <family val="2"/>
          </rPr>
          <t xml:space="preserve">
AR, pg 31</t>
        </r>
      </text>
    </comment>
    <comment ref="AU159" authorId="0" shapeId="0" xr:uid="{329176F5-1B21-4049-8DBC-E7FD6F11F562}">
      <text>
        <r>
          <rPr>
            <b/>
            <sz val="9"/>
            <color indexed="81"/>
            <rFont val="Tahoma"/>
            <family val="2"/>
          </rPr>
          <t>Author:</t>
        </r>
        <r>
          <rPr>
            <sz val="9"/>
            <color indexed="81"/>
            <rFont val="Tahoma"/>
            <family val="2"/>
          </rPr>
          <t xml:space="preserve">
AR, 46</t>
        </r>
      </text>
    </comment>
    <comment ref="AV159" authorId="0" shapeId="0" xr:uid="{A39E646A-1622-4CF5-98DC-1EC92EAFD025}">
      <text>
        <r>
          <rPr>
            <b/>
            <sz val="9"/>
            <color indexed="81"/>
            <rFont val="Tahoma"/>
            <family val="2"/>
          </rPr>
          <t>Author:</t>
        </r>
        <r>
          <rPr>
            <sz val="9"/>
            <color indexed="81"/>
            <rFont val="Tahoma"/>
            <family val="2"/>
          </rPr>
          <t xml:space="preserve">
AR, 30</t>
        </r>
      </text>
    </comment>
    <comment ref="AW159" authorId="0" shapeId="0" xr:uid="{BB8D5078-07D9-4E4C-863D-38173038B538}">
      <text>
        <r>
          <rPr>
            <b/>
            <sz val="9"/>
            <color indexed="81"/>
            <rFont val="Tahoma"/>
            <family val="2"/>
          </rPr>
          <t>Author:</t>
        </r>
        <r>
          <rPr>
            <sz val="9"/>
            <color indexed="81"/>
            <rFont val="Tahoma"/>
            <family val="2"/>
          </rPr>
          <t xml:space="preserve">
AR,36</t>
        </r>
      </text>
    </comment>
    <comment ref="AX159" authorId="0" shapeId="0" xr:uid="{B6D48B8A-0B32-4087-A0CA-72377383AE34}">
      <text>
        <r>
          <rPr>
            <b/>
            <sz val="9"/>
            <color indexed="81"/>
            <rFont val="Tahoma"/>
            <family val="2"/>
          </rPr>
          <t>Author:</t>
        </r>
        <r>
          <rPr>
            <sz val="9"/>
            <color indexed="81"/>
            <rFont val="Tahoma"/>
            <family val="2"/>
          </rPr>
          <t xml:space="preserve">
AR, 39</t>
        </r>
      </text>
    </comment>
    <comment ref="AY159" authorId="0" shapeId="0" xr:uid="{F56D858B-EAEA-4F80-958D-6893D465E045}">
      <text>
        <r>
          <rPr>
            <b/>
            <sz val="9"/>
            <color indexed="81"/>
            <rFont val="Tahoma"/>
            <family val="2"/>
          </rPr>
          <t>Author:</t>
        </r>
        <r>
          <rPr>
            <sz val="9"/>
            <color indexed="81"/>
            <rFont val="Tahoma"/>
            <family val="2"/>
          </rPr>
          <t xml:space="preserve">
AR, p. 40</t>
        </r>
      </text>
    </comment>
    <comment ref="AZ159" authorId="0" shapeId="0" xr:uid="{4D7CD53E-13A2-4771-80B9-3DE6CF191786}">
      <text>
        <r>
          <rPr>
            <b/>
            <sz val="9"/>
            <color indexed="81"/>
            <rFont val="Tahoma"/>
            <family val="2"/>
          </rPr>
          <t>Author:</t>
        </r>
        <r>
          <rPr>
            <sz val="9"/>
            <color indexed="81"/>
            <rFont val="Tahoma"/>
            <family val="2"/>
          </rPr>
          <t xml:space="preserve">
AR, p. 41</t>
        </r>
      </text>
    </comment>
    <comment ref="BA159" authorId="0" shapeId="0" xr:uid="{EBC054DE-7097-45E4-BED3-E24C9AD8C8E0}">
      <text>
        <r>
          <rPr>
            <b/>
            <sz val="9"/>
            <color indexed="81"/>
            <rFont val="Tahoma"/>
            <family val="2"/>
          </rPr>
          <t>Author:</t>
        </r>
        <r>
          <rPr>
            <sz val="9"/>
            <color indexed="81"/>
            <rFont val="Tahoma"/>
            <family val="2"/>
          </rPr>
          <t xml:space="preserve">
AR, p41</t>
        </r>
      </text>
    </comment>
    <comment ref="BB159" authorId="0" shapeId="0" xr:uid="{4FF4114D-FFBD-41D6-BFF2-517BC6F7880B}">
      <text>
        <r>
          <rPr>
            <b/>
            <sz val="9"/>
            <color indexed="81"/>
            <rFont val="Tahoma"/>
            <family val="2"/>
          </rPr>
          <t>Author:</t>
        </r>
        <r>
          <rPr>
            <sz val="9"/>
            <color indexed="81"/>
            <rFont val="Tahoma"/>
            <family val="2"/>
          </rPr>
          <t xml:space="preserve">
AR, pg 38</t>
        </r>
      </text>
    </comment>
    <comment ref="BC159" authorId="0" shapeId="0" xr:uid="{59956358-410A-4AEC-A6E9-79FCCF3F93B4}">
      <text>
        <r>
          <rPr>
            <b/>
            <sz val="9"/>
            <color indexed="81"/>
            <rFont val="Tahoma"/>
            <family val="2"/>
          </rPr>
          <t>Author:</t>
        </r>
        <r>
          <rPr>
            <sz val="9"/>
            <color indexed="81"/>
            <rFont val="Tahoma"/>
            <family val="2"/>
          </rPr>
          <t xml:space="preserve">
AR, p. 63</t>
        </r>
      </text>
    </comment>
    <comment ref="BD159" authorId="0" shapeId="0" xr:uid="{70D5B34F-3D6B-4230-B06F-29D374FA765A}">
      <text>
        <r>
          <rPr>
            <b/>
            <sz val="9"/>
            <color indexed="81"/>
            <rFont val="Tahoma"/>
            <family val="2"/>
          </rPr>
          <t>Author:</t>
        </r>
        <r>
          <rPr>
            <sz val="9"/>
            <color indexed="81"/>
            <rFont val="Tahoma"/>
            <family val="2"/>
          </rPr>
          <t xml:space="preserve">
AR, p. 92</t>
        </r>
      </text>
    </comment>
    <comment ref="BE159" authorId="0" shapeId="0" xr:uid="{5ADD1456-50A1-4569-8E00-3CDB222ECE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"The Company has outsourced its internal audit function to Crowe Horwath First Trust Risk Advisory Pte
Ltd (“Internal Auditors” or “Crowe”)."</t>
        </r>
      </text>
    </comment>
    <comment ref="BF159" authorId="0" shapeId="0" xr:uid="{B893485C-6308-4635-B026-3F32BB063F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"The Company’s internal audit functions are out-sourced to Messrs Ernst &amp; Young Advisory Services
Sdn. Bhd. (the “Internal Auditor”),"</t>
        </r>
      </text>
    </comment>
    <comment ref="BG159" authorId="0" shapeId="0" xr:uid="{4DEA6A36-72AB-438C-9EDC-DA403228C4AA}">
      <text>
        <r>
          <rPr>
            <b/>
            <sz val="9"/>
            <color indexed="81"/>
            <rFont val="Tahoma"/>
            <family val="2"/>
          </rPr>
          <t>Author:</t>
        </r>
        <r>
          <rPr>
            <sz val="9"/>
            <color indexed="81"/>
            <rFont val="Tahoma"/>
            <family val="2"/>
          </rPr>
          <t xml:space="preserve">
AR p. 78, The Company’s internal audit function was outsourced to Mr. Roy Weisberg from Ezra Yehuda-Rozenblum (members of
Kreston International) (the “Previous Internal Auditor”), for the period from FY2016 to FY2020, that reports directly to the
AC Chair and administratively to management. </t>
        </r>
      </text>
    </comment>
    <comment ref="BH159" authorId="0" shapeId="0" xr:uid="{F634B6B0-A4BF-4A6F-B3E9-90173D2FDC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47, https://links.sgx.com/FileOpen/UG%20Healthcare_Annual%20Report%202020.ashx?App=Announcement&amp;FileID=634566</t>
        </r>
      </text>
    </comment>
    <comment ref="BI159" authorId="0" shapeId="0" xr:uid="{B22352A4-0A3B-40A1-A7F3-7A19DA583D50}">
      <text>
        <r>
          <rPr>
            <b/>
            <sz val="9"/>
            <color indexed="81"/>
            <rFont val="Tahoma"/>
            <family val="2"/>
          </rPr>
          <t>Author:</t>
        </r>
        <r>
          <rPr>
            <sz val="9"/>
            <color indexed="81"/>
            <rFont val="Tahoma"/>
            <family val="2"/>
          </rPr>
          <t xml:space="preserve">
AR p. 51, The Company outsources its internal audit
function to an international auditing firm, BDO LLP, who has unfettered access to all the Company’s documents, records,
properties and personnel, including access to the AC, and has appropriate standing within the Company</t>
        </r>
      </text>
    </comment>
    <comment ref="BJ159" authorId="0" shapeId="0" xr:uid="{F9D56EAC-2BC0-43BE-902A-D891745CF9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59" authorId="0" shapeId="0" xr:uid="{5C7BCBEC-3D85-45D4-B83A-0FDFFC099900}">
      <text>
        <r>
          <rPr>
            <b/>
            <sz val="9"/>
            <color indexed="81"/>
            <rFont val="Tahoma"/>
            <family val="2"/>
          </rPr>
          <t>Author:</t>
        </r>
        <r>
          <rPr>
            <sz val="9"/>
            <color indexed="81"/>
            <rFont val="Tahoma"/>
            <family val="2"/>
          </rPr>
          <t xml:space="preserve">
AR, p. 53</t>
        </r>
      </text>
    </comment>
    <comment ref="BL159" authorId="0" shapeId="0" xr:uid="{3F2C1A6C-E27F-47B6-A6C4-48853AB768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BM159" authorId="0" shapeId="0" xr:uid="{64018737-AC83-4AF2-92C9-CD775E2EB31A}">
      <text>
        <r>
          <rPr>
            <b/>
            <sz val="9"/>
            <color indexed="81"/>
            <rFont val="Tahoma"/>
            <family val="2"/>
          </rPr>
          <t>Author:</t>
        </r>
        <r>
          <rPr>
            <sz val="9"/>
            <color indexed="81"/>
            <rFont val="Tahoma"/>
            <family val="2"/>
          </rPr>
          <t xml:space="preserve">
AR, p59 </t>
        </r>
      </text>
    </comment>
    <comment ref="BN159" authorId="0" shapeId="0" xr:uid="{D7EE3D2A-3E3E-47CB-A49D-6451703AE7AA}">
      <text>
        <r>
          <rPr>
            <b/>
            <sz val="9"/>
            <color indexed="81"/>
            <rFont val="Tahoma"/>
            <family val="2"/>
          </rPr>
          <t>Author:</t>
        </r>
        <r>
          <rPr>
            <sz val="9"/>
            <color indexed="81"/>
            <rFont val="Tahoma"/>
            <family val="2"/>
          </rPr>
          <t xml:space="preserve">
AR, p48</t>
        </r>
      </text>
    </comment>
    <comment ref="BP159" authorId="0" shapeId="0" xr:uid="{099D9965-D85D-4413-8C50-C3270FC2653D}">
      <text>
        <r>
          <rPr>
            <b/>
            <sz val="9"/>
            <color indexed="81"/>
            <rFont val="Tahoma"/>
            <family val="2"/>
          </rPr>
          <t>Author:</t>
        </r>
        <r>
          <rPr>
            <sz val="9"/>
            <color indexed="81"/>
            <rFont val="Tahoma"/>
            <family val="2"/>
          </rPr>
          <t xml:space="preserve">
AR, p92</t>
        </r>
      </text>
    </comment>
    <comment ref="BR159" authorId="0" shapeId="0" xr:uid="{6117E1A4-73E0-44F9-A3D5-19B66215F604}">
      <text>
        <r>
          <rPr>
            <b/>
            <sz val="9"/>
            <color indexed="81"/>
            <rFont val="Tahoma"/>
            <family val="2"/>
          </rPr>
          <t>Author:</t>
        </r>
        <r>
          <rPr>
            <sz val="9"/>
            <color indexed="81"/>
            <rFont val="Tahoma"/>
            <family val="2"/>
          </rPr>
          <t xml:space="preserve">
AR, p105</t>
        </r>
      </text>
    </comment>
    <comment ref="BT159" authorId="0" shapeId="0" xr:uid="{9791E3DC-4000-4A94-8EF8-73CAA1F55BE1}">
      <text>
        <r>
          <rPr>
            <b/>
            <sz val="9"/>
            <color indexed="81"/>
            <rFont val="Tahoma"/>
            <family val="2"/>
          </rPr>
          <t>Author:</t>
        </r>
        <r>
          <rPr>
            <sz val="9"/>
            <color indexed="81"/>
            <rFont val="Tahoma"/>
            <family val="2"/>
          </rPr>
          <t xml:space="preserve">
AR, p97</t>
        </r>
      </text>
    </comment>
    <comment ref="BV159" authorId="0" shapeId="0" xr:uid="{4D990BD0-7F93-447D-8372-A6EFDC6CAED2}">
      <text>
        <r>
          <rPr>
            <b/>
            <sz val="9"/>
            <color indexed="81"/>
            <rFont val="Tahoma"/>
            <family val="2"/>
          </rPr>
          <t>Author:</t>
        </r>
        <r>
          <rPr>
            <sz val="9"/>
            <color indexed="81"/>
            <rFont val="Tahoma"/>
            <family val="2"/>
          </rPr>
          <t xml:space="preserve">
Deloitte is head of internal audit
</t>
        </r>
      </text>
    </comment>
    <comment ref="BX159" authorId="0" shapeId="0" xr:uid="{EA8EBB58-6C6E-4214-9F88-6F9B89FC22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p.92;
Mr Gil Ramon S Veloso</t>
        </r>
      </text>
    </comment>
    <comment ref="BY159" authorId="0" shapeId="0" xr:uid="{A3B302E9-FD02-45AF-9C7C-122C61EEC9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BZ159" authorId="0" shapeId="0" xr:uid="{86C119CD-16E3-4D7A-B23C-674165B147EC}">
      <text>
        <r>
          <rPr>
            <b/>
            <sz val="9"/>
            <color indexed="81"/>
            <rFont val="Tahoma"/>
            <family val="2"/>
          </rPr>
          <t>Author:</t>
        </r>
        <r>
          <rPr>
            <sz val="9"/>
            <color indexed="81"/>
            <rFont val="Tahoma"/>
            <family val="2"/>
          </rPr>
          <t xml:space="preserve">
AR pg 55</t>
        </r>
      </text>
    </comment>
    <comment ref="CA159" authorId="0" shapeId="0" xr:uid="{0ABA02B8-972E-4238-9291-3DA696F29D9C}">
      <text>
        <r>
          <rPr>
            <b/>
            <sz val="9"/>
            <color indexed="81"/>
            <rFont val="Tahoma"/>
            <family val="2"/>
          </rPr>
          <t>Author:</t>
        </r>
        <r>
          <rPr>
            <sz val="9"/>
            <color indexed="81"/>
            <rFont val="Tahoma"/>
            <family val="2"/>
          </rPr>
          <t xml:space="preserve">
AR pg 95</t>
        </r>
      </text>
    </comment>
    <comment ref="CB159" authorId="0" shapeId="0" xr:uid="{DE16D3B3-6DD0-4090-BE2C-82FE5B453B06}">
      <text>
        <r>
          <rPr>
            <b/>
            <sz val="9"/>
            <color indexed="81"/>
            <rFont val="Tahoma"/>
            <family val="2"/>
          </rPr>
          <t>Author:</t>
        </r>
        <r>
          <rPr>
            <sz val="9"/>
            <color indexed="81"/>
            <rFont val="Tahoma"/>
            <family val="2"/>
          </rPr>
          <t xml:space="preserve">
AR pg.207</t>
        </r>
      </text>
    </comment>
    <comment ref="CC159" authorId="0" shapeId="0" xr:uid="{95B28A49-C675-4CFC-ACE6-DCD646375B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D159" authorId="0" shapeId="0" xr:uid="{20B47820-65AE-406C-BF5C-07BFA714B4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E159" authorId="0" shapeId="0" xr:uid="{8B9129EB-859D-45CE-8E83-09358CE5859A}">
      <text>
        <r>
          <rPr>
            <b/>
            <sz val="9"/>
            <color indexed="81"/>
            <rFont val="Tahoma"/>
            <family val="2"/>
          </rPr>
          <t>Author:</t>
        </r>
        <r>
          <rPr>
            <sz val="9"/>
            <color indexed="81"/>
            <rFont val="Tahoma"/>
            <family val="2"/>
          </rPr>
          <t xml:space="preserve">
AR pg 60</t>
        </r>
      </text>
    </comment>
    <comment ref="CF159" authorId="0" shapeId="0" xr:uid="{52B3F751-7CBA-4FDA-8D32-D9F1C0DDCD35}">
      <text>
        <r>
          <rPr>
            <b/>
            <sz val="9"/>
            <color indexed="81"/>
            <rFont val="Tahoma"/>
            <family val="2"/>
          </rPr>
          <t>Author:</t>
        </r>
        <r>
          <rPr>
            <sz val="9"/>
            <color indexed="81"/>
            <rFont val="Tahoma"/>
            <family val="2"/>
          </rPr>
          <t xml:space="preserve">
AR 33</t>
        </r>
      </text>
    </comment>
    <comment ref="CG159" authorId="0" shapeId="0" xr:uid="{681E373C-2300-4E6D-9D2A-CD672AA5D518}">
      <text>
        <r>
          <rPr>
            <b/>
            <sz val="9"/>
            <color indexed="81"/>
            <rFont val="Tahoma"/>
            <family val="2"/>
          </rPr>
          <t>Author:</t>
        </r>
        <r>
          <rPr>
            <sz val="9"/>
            <color indexed="81"/>
            <rFont val="Tahoma"/>
            <family val="2"/>
          </rPr>
          <t xml:space="preserve">
AR pg 35/248</t>
        </r>
      </text>
    </comment>
    <comment ref="CI159" authorId="0" shapeId="0" xr:uid="{BCBAA8F7-C49C-45BC-AFFE-110CAADBD813}">
      <text>
        <r>
          <rPr>
            <b/>
            <sz val="9"/>
            <color indexed="81"/>
            <rFont val="Tahoma"/>
            <family val="2"/>
          </rPr>
          <t>Author:</t>
        </r>
        <r>
          <rPr>
            <sz val="9"/>
            <color indexed="81"/>
            <rFont val="Tahoma"/>
            <family val="2"/>
          </rPr>
          <t xml:space="preserve">
AR pg 85</t>
        </r>
      </text>
    </comment>
    <comment ref="CJ159" authorId="0" shapeId="0" xr:uid="{B2E64AD4-2AC0-4279-9C88-E8E771C313FE}">
      <text>
        <r>
          <rPr>
            <b/>
            <sz val="9"/>
            <color indexed="81"/>
            <rFont val="Tahoma"/>
            <family val="2"/>
          </rPr>
          <t>Author:</t>
        </r>
        <r>
          <rPr>
            <sz val="9"/>
            <color indexed="81"/>
            <rFont val="Tahoma"/>
            <family val="2"/>
          </rPr>
          <t xml:space="preserve">
AR 52</t>
        </r>
      </text>
    </comment>
    <comment ref="CK159" authorId="0" shapeId="0" xr:uid="{3D5403A6-2CDE-4963-B4F1-086D13337319}">
      <text>
        <r>
          <rPr>
            <b/>
            <sz val="9"/>
            <color indexed="81"/>
            <rFont val="Tahoma"/>
            <family val="2"/>
          </rPr>
          <t>Author:</t>
        </r>
        <r>
          <rPr>
            <sz val="9"/>
            <color indexed="81"/>
            <rFont val="Tahoma"/>
            <family val="2"/>
          </rPr>
          <t xml:space="preserve">
AR,79</t>
        </r>
      </text>
    </comment>
    <comment ref="CL159" authorId="0" shapeId="0" xr:uid="{1282F039-7AEA-49DF-B4F6-481F6E426E98}">
      <text>
        <r>
          <rPr>
            <b/>
            <sz val="9"/>
            <color indexed="81"/>
            <rFont val="Tahoma"/>
            <family val="2"/>
          </rPr>
          <t>Author:</t>
        </r>
        <r>
          <rPr>
            <sz val="9"/>
            <color indexed="81"/>
            <rFont val="Tahoma"/>
            <family val="2"/>
          </rPr>
          <t xml:space="preserve">
ar 54</t>
        </r>
      </text>
    </comment>
    <comment ref="CM159" authorId="0" shapeId="0" xr:uid="{E19D49D9-9FE9-4B2E-BFB3-483B479B5B2E}">
      <text>
        <r>
          <rPr>
            <b/>
            <sz val="9"/>
            <color indexed="81"/>
            <rFont val="Tahoma"/>
            <family val="2"/>
          </rPr>
          <t>Author:</t>
        </r>
        <r>
          <rPr>
            <sz val="9"/>
            <color indexed="81"/>
            <rFont val="Tahoma"/>
            <family val="2"/>
          </rPr>
          <t xml:space="preserve">
AR 66</t>
        </r>
      </text>
    </comment>
    <comment ref="CN159" authorId="0" shapeId="0" xr:uid="{D45D4838-6C23-4DF8-8DEF-85A6F9DFF6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CO159" authorId="0" shapeId="0" xr:uid="{4FC82756-B2AA-43D3-AC4B-A59A622347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R159" authorId="0" shapeId="0" xr:uid="{884C3BAE-0224-4FD9-A296-7227B777E497}">
      <text>
        <r>
          <rPr>
            <b/>
            <sz val="9"/>
            <color indexed="81"/>
            <rFont val="Tahoma"/>
            <family val="2"/>
          </rPr>
          <t>Author:</t>
        </r>
        <r>
          <rPr>
            <sz val="9"/>
            <color indexed="81"/>
            <rFont val="Tahoma"/>
            <family val="2"/>
          </rPr>
          <t xml:space="preserve">
AR (pdf), p. 25</t>
        </r>
      </text>
    </comment>
    <comment ref="CS159" authorId="0" shapeId="0" xr:uid="{92DE67FF-B1E7-467C-AB4B-30FC2EB338AD}">
      <text>
        <r>
          <rPr>
            <b/>
            <sz val="9"/>
            <color indexed="81"/>
            <rFont val="Tahoma"/>
            <family val="2"/>
          </rPr>
          <t>Author:</t>
        </r>
        <r>
          <rPr>
            <sz val="9"/>
            <color indexed="81"/>
            <rFont val="Tahoma"/>
            <family val="2"/>
          </rPr>
          <t xml:space="preserve">
AR, p. 64</t>
        </r>
      </text>
    </comment>
    <comment ref="CT159" authorId="0" shapeId="0" xr:uid="{7EFB976F-859D-4173-A1EE-1AF9DD4EA7DE}">
      <text>
        <r>
          <rPr>
            <b/>
            <sz val="9"/>
            <color indexed="81"/>
            <rFont val="Tahoma"/>
            <family val="2"/>
          </rPr>
          <t>Author:</t>
        </r>
        <r>
          <rPr>
            <sz val="9"/>
            <color indexed="81"/>
            <rFont val="Tahoma"/>
            <family val="2"/>
          </rPr>
          <t xml:space="preserve">
AR pg.35</t>
        </r>
      </text>
    </comment>
    <comment ref="CU159" authorId="0" shapeId="0" xr:uid="{9B46C803-87B1-4A6E-BF73-CEEA099478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 "The Company outsources the internal audit function to an external professional firm to perform the review and test of controls of the Group’s processes."</t>
        </r>
      </text>
    </comment>
    <comment ref="CW159" authorId="0" shapeId="0" xr:uid="{CFE9FA64-A8FB-424B-BB16-C026A4817D94}">
      <text>
        <r>
          <rPr>
            <b/>
            <sz val="9"/>
            <color indexed="81"/>
            <rFont val="Tahoma"/>
            <family val="2"/>
          </rPr>
          <t>Author:</t>
        </r>
        <r>
          <rPr>
            <sz val="9"/>
            <color indexed="81"/>
            <rFont val="Tahoma"/>
            <family val="2"/>
          </rPr>
          <t xml:space="preserve">
AR pg.24</t>
        </r>
      </text>
    </comment>
    <comment ref="CX159" authorId="0" shapeId="0" xr:uid="{47EA540B-FF79-46F4-808E-3662DA1ED644}">
      <text>
        <r>
          <rPr>
            <b/>
            <sz val="9"/>
            <color indexed="81"/>
            <rFont val="Tahoma"/>
            <family val="2"/>
          </rPr>
          <t>Author:</t>
        </r>
        <r>
          <rPr>
            <sz val="9"/>
            <color indexed="81"/>
            <rFont val="Tahoma"/>
            <family val="2"/>
          </rPr>
          <t xml:space="preserve">
AR, pg 52</t>
        </r>
      </text>
    </comment>
    <comment ref="CY159" authorId="0" shapeId="0" xr:uid="{BB6AC392-792D-4A6A-A4CE-304D7F7EC06C}">
      <text>
        <r>
          <rPr>
            <b/>
            <sz val="9"/>
            <color indexed="81"/>
            <rFont val="Tahoma"/>
            <family val="2"/>
          </rPr>
          <t>Author:</t>
        </r>
        <r>
          <rPr>
            <sz val="9"/>
            <color indexed="81"/>
            <rFont val="Tahoma"/>
            <family val="2"/>
          </rPr>
          <t xml:space="preserve">
AR pg 17
Group Audit</t>
        </r>
      </text>
    </comment>
    <comment ref="CZ159" authorId="0" shapeId="0" xr:uid="{06FC8B53-79AA-4D2F-A10A-AEA12FA85C3D}">
      <text>
        <r>
          <rPr>
            <b/>
            <sz val="9"/>
            <color indexed="81"/>
            <rFont val="Tahoma"/>
            <family val="2"/>
          </rPr>
          <t>Author:</t>
        </r>
        <r>
          <rPr>
            <sz val="9"/>
            <color indexed="81"/>
            <rFont val="Tahoma"/>
            <family val="2"/>
          </rPr>
          <t xml:space="preserve">
AR,91</t>
        </r>
      </text>
    </comment>
    <comment ref="DA159" authorId="0" shapeId="0" xr:uid="{E7923DF4-079A-41E1-A440-39AF77C0F0D9}">
      <text>
        <r>
          <rPr>
            <b/>
            <sz val="9"/>
            <color indexed="81"/>
            <rFont val="Tahoma"/>
            <family val="2"/>
          </rPr>
          <t>Author:</t>
        </r>
        <r>
          <rPr>
            <sz val="9"/>
            <color indexed="81"/>
            <rFont val="Tahoma"/>
            <family val="2"/>
          </rPr>
          <t xml:space="preserve">
AR,71</t>
        </r>
      </text>
    </comment>
    <comment ref="DB159" authorId="0" shapeId="0" xr:uid="{C611B6EA-606E-413F-AE5E-DE2A957C9A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 states that IAD is headed by Vice President, but it is unclear who this Vice President is</t>
        </r>
      </text>
    </comment>
    <comment ref="DC159" authorId="0" shapeId="0" xr:uid="{537AC11B-05C0-4F6E-A646-C5233EBFAD02}">
      <text>
        <r>
          <rPr>
            <b/>
            <sz val="9"/>
            <color indexed="81"/>
            <rFont val="Tahoma"/>
            <family val="2"/>
          </rPr>
          <t>Author:</t>
        </r>
        <r>
          <rPr>
            <sz val="9"/>
            <color indexed="81"/>
            <rFont val="Tahoma"/>
            <family val="2"/>
          </rPr>
          <t xml:space="preserve">
AR, p. 64</t>
        </r>
      </text>
    </comment>
    <comment ref="DD159" authorId="0" shapeId="0" xr:uid="{EBEFD044-F1D3-49E2-AF92-2C5DE67DB914}">
      <text>
        <r>
          <rPr>
            <b/>
            <sz val="9"/>
            <color indexed="81"/>
            <rFont val="Tahoma"/>
            <family val="2"/>
          </rPr>
          <t>Author:</t>
        </r>
        <r>
          <rPr>
            <sz val="9"/>
            <color indexed="81"/>
            <rFont val="Tahoma"/>
            <family val="2"/>
          </rPr>
          <t xml:space="preserve">
AR, p. 66</t>
        </r>
      </text>
    </comment>
    <comment ref="DE159" authorId="0" shapeId="0" xr:uid="{945E9EFB-9BC9-49F9-97CE-786B16751636}">
      <text>
        <r>
          <rPr>
            <b/>
            <sz val="9"/>
            <color indexed="81"/>
            <rFont val="Tahoma"/>
            <family val="2"/>
          </rPr>
          <t>Author:</t>
        </r>
        <r>
          <rPr>
            <sz val="9"/>
            <color indexed="81"/>
            <rFont val="Tahoma"/>
            <family val="2"/>
          </rPr>
          <t xml:space="preserve">
AR,39</t>
        </r>
      </text>
    </comment>
    <comment ref="DG159" authorId="0" shapeId="0" xr:uid="{B0B0C405-9CBE-4CA4-905F-FCB43C995875}">
      <text>
        <r>
          <rPr>
            <b/>
            <sz val="9"/>
            <color indexed="81"/>
            <rFont val="Tahoma"/>
            <family val="2"/>
          </rPr>
          <t>Author:</t>
        </r>
        <r>
          <rPr>
            <sz val="9"/>
            <color indexed="81"/>
            <rFont val="Tahoma"/>
            <family val="2"/>
          </rPr>
          <t xml:space="preserve">
AR, p. 36</t>
        </r>
      </text>
    </comment>
    <comment ref="DH159" authorId="0" shapeId="0" xr:uid="{774F7312-D072-4A10-9FB2-C61AD1DFD055}">
      <text>
        <r>
          <rPr>
            <b/>
            <sz val="9"/>
            <color indexed="81"/>
            <rFont val="Tahoma"/>
            <family val="2"/>
          </rPr>
          <t>Author:</t>
        </r>
        <r>
          <rPr>
            <sz val="9"/>
            <color indexed="81"/>
            <rFont val="Tahoma"/>
            <family val="2"/>
          </rPr>
          <t xml:space="preserve">
AR pg 28</t>
        </r>
      </text>
    </comment>
    <comment ref="DI159" authorId="3" shapeId="0" xr:uid="{425BCFB1-D4EF-4BEB-9FE6-4CE6FFD20706}">
      <text>
        <r>
          <rPr>
            <b/>
            <sz val="9"/>
            <color indexed="81"/>
            <rFont val="Tahoma"/>
            <family val="2"/>
          </rPr>
          <t>Jun Hui:</t>
        </r>
        <r>
          <rPr>
            <sz val="9"/>
            <color indexed="81"/>
            <rFont val="Tahoma"/>
            <family val="2"/>
          </rPr>
          <t xml:space="preserve">
AR,17</t>
        </r>
      </text>
    </comment>
    <comment ref="DL159" authorId="0" shapeId="0" xr:uid="{BEDC9360-7091-467D-9EC0-A79C0278C0B4}">
      <text>
        <r>
          <rPr>
            <b/>
            <sz val="9"/>
            <color indexed="81"/>
            <rFont val="Tahoma"/>
            <family val="2"/>
          </rPr>
          <t>Author:</t>
        </r>
        <r>
          <rPr>
            <sz val="9"/>
            <color indexed="81"/>
            <rFont val="Tahoma"/>
            <family val="2"/>
          </rPr>
          <t xml:space="preserve">
AR pg 27</t>
        </r>
      </text>
    </comment>
    <comment ref="DM159" authorId="0" shapeId="0" xr:uid="{4A6EF640-D45D-41A8-ABE3-A9F18845F408}">
      <text>
        <r>
          <rPr>
            <b/>
            <sz val="9"/>
            <color indexed="81"/>
            <rFont val="Tahoma"/>
            <family val="2"/>
          </rPr>
          <t>Author:</t>
        </r>
        <r>
          <rPr>
            <sz val="9"/>
            <color indexed="81"/>
            <rFont val="Tahoma"/>
            <family val="2"/>
          </rPr>
          <t xml:space="preserve">
AR, p. 43
bud did not dislcose the head of internal audit</t>
        </r>
      </text>
    </comment>
    <comment ref="DN159" authorId="0" shapeId="0" xr:uid="{A8C76303-68B7-458F-A7D4-762B6B9F77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O159" authorId="0" shapeId="0" xr:uid="{8000E91A-560E-4536-BC7E-884A26050EC3}">
      <text>
        <r>
          <rPr>
            <b/>
            <sz val="9"/>
            <color indexed="81"/>
            <rFont val="Tahoma"/>
            <family val="2"/>
          </rPr>
          <t>Author:</t>
        </r>
        <r>
          <rPr>
            <sz val="9"/>
            <color indexed="81"/>
            <rFont val="Tahoma"/>
            <family val="2"/>
          </rPr>
          <t xml:space="preserve">
AR p. 75, The Company’s internal audit function is independent of the
external audit. PwC is a corporate member of the Institute of
Internal Auditors Singapore, and staffed with professionals
with relevant qualifications and experience</t>
        </r>
      </text>
    </comment>
    <comment ref="DP159" authorId="0" shapeId="0" xr:uid="{67EAF1F7-9002-43FC-AAC5-E3ECED3D9F6B}">
      <text>
        <r>
          <rPr>
            <b/>
            <sz val="9"/>
            <color indexed="81"/>
            <rFont val="Tahoma"/>
            <family val="2"/>
          </rPr>
          <t>Author:</t>
        </r>
        <r>
          <rPr>
            <sz val="9"/>
            <color indexed="81"/>
            <rFont val="Tahoma"/>
            <family val="2"/>
          </rPr>
          <t xml:space="preserve">
AR, p. 18</t>
        </r>
      </text>
    </comment>
    <comment ref="DQ159" authorId="0" shapeId="0" xr:uid="{101AFC25-72DD-4080-8E35-DB4959116C6E}">
      <text>
        <r>
          <rPr>
            <b/>
            <sz val="9"/>
            <color indexed="81"/>
            <rFont val="Tahoma"/>
            <family val="2"/>
          </rPr>
          <t>Author:</t>
        </r>
        <r>
          <rPr>
            <sz val="9"/>
            <color indexed="81"/>
            <rFont val="Tahoma"/>
            <family val="2"/>
          </rPr>
          <t xml:space="preserve">
AR p. 24, The internal auditor, PricewaterhouseCoopers Risk Services
Pte. Ltd., performs its duties in accordance with the Internal
Audit Charter, the International Standards for the Professional
Practice of Internal Auditing set by The Institute of Internal
Auditors and other relevant best practices</t>
        </r>
      </text>
    </comment>
    <comment ref="DR159" authorId="0" shapeId="0" xr:uid="{EFE7C2BA-371E-46ED-BD82-860C171314B3}">
      <text>
        <r>
          <rPr>
            <b/>
            <sz val="9"/>
            <color indexed="81"/>
            <rFont val="Tahoma"/>
            <family val="2"/>
          </rPr>
          <t>Author:</t>
        </r>
        <r>
          <rPr>
            <sz val="9"/>
            <color indexed="81"/>
            <rFont val="Tahoma"/>
            <family val="2"/>
          </rPr>
          <t xml:space="preserve">
Name of the head of Group internal audit not given</t>
        </r>
      </text>
    </comment>
    <comment ref="DT159" authorId="0" shapeId="0" xr:uid="{061CCDD0-10CE-4A5E-BA93-29ABA43C6A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59" authorId="0" shapeId="0" xr:uid="{013E85B8-ECD0-4B54-A6E0-1766376D2554}">
      <text>
        <r>
          <rPr>
            <b/>
            <sz val="9"/>
            <color indexed="81"/>
            <rFont val="Tahoma"/>
            <family val="2"/>
          </rPr>
          <t>Author:</t>
        </r>
        <r>
          <rPr>
            <sz val="9"/>
            <color indexed="81"/>
            <rFont val="Tahoma"/>
            <family val="2"/>
          </rPr>
          <t xml:space="preserve">
AR pg.34</t>
        </r>
      </text>
    </comment>
    <comment ref="DV159" authorId="0" shapeId="0" xr:uid="{327988CB-AF28-4535-9C47-FF8B077AB1FA}">
      <text>
        <r>
          <rPr>
            <b/>
            <sz val="9"/>
            <color indexed="81"/>
            <rFont val="Tahoma"/>
            <family val="2"/>
          </rPr>
          <t>Author:</t>
        </r>
        <r>
          <rPr>
            <sz val="9"/>
            <color indexed="81"/>
            <rFont val="Tahoma"/>
            <family val="2"/>
          </rPr>
          <t xml:space="preserve">
AR pg.35</t>
        </r>
      </text>
    </comment>
    <comment ref="DW159" authorId="0" shapeId="0" xr:uid="{3AAC656D-7A66-4D98-883E-B01835900088}">
      <text>
        <r>
          <rPr>
            <b/>
            <sz val="9"/>
            <color indexed="81"/>
            <rFont val="Tahoma"/>
            <family val="2"/>
          </rPr>
          <t>Author:</t>
        </r>
        <r>
          <rPr>
            <sz val="9"/>
            <color indexed="81"/>
            <rFont val="Tahoma"/>
            <family val="2"/>
          </rPr>
          <t xml:space="preserve">
AR, p65</t>
        </r>
      </text>
    </comment>
    <comment ref="DX159" authorId="0" shapeId="0" xr:uid="{474022D0-5D71-49BE-9C9A-E654739F675E}">
      <text>
        <r>
          <rPr>
            <b/>
            <sz val="9"/>
            <color indexed="81"/>
            <rFont val="Tahoma"/>
            <family val="2"/>
          </rPr>
          <t>Author:</t>
        </r>
        <r>
          <rPr>
            <sz val="9"/>
            <color indexed="81"/>
            <rFont val="Tahoma"/>
            <family val="2"/>
          </rPr>
          <t xml:space="preserve">
AR pg.65</t>
        </r>
      </text>
    </comment>
    <comment ref="EB159" authorId="0" shapeId="0" xr:uid="{74F77170-26FB-4E2B-8279-AF29F9AC27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59" authorId="0" shapeId="0" xr:uid="{8E152B53-761F-4ADC-A0F4-287FB22F05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38</t>
        </r>
      </text>
    </comment>
    <comment ref="ED159" authorId="0" shapeId="0" xr:uid="{BD83D5C5-F7D1-40E3-9D39-0C2736E3AD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E160" authorId="0" shapeId="0" xr:uid="{89344DF6-3735-4B51-9FBD-29A09F958B80}">
      <text>
        <r>
          <rPr>
            <b/>
            <sz val="9"/>
            <color indexed="81"/>
            <rFont val="Tahoma"/>
            <family val="2"/>
          </rPr>
          <t>Author:</t>
        </r>
        <r>
          <rPr>
            <sz val="9"/>
            <color indexed="81"/>
            <rFont val="Tahoma"/>
            <family val="2"/>
          </rPr>
          <t xml:space="preserve">
AR pg.26</t>
        </r>
      </text>
    </comment>
    <comment ref="F160" authorId="0" shapeId="0" xr:uid="{A59DDC90-E6DD-42CC-B560-27DFED975882}">
      <text>
        <r>
          <rPr>
            <b/>
            <sz val="9"/>
            <color indexed="81"/>
            <rFont val="Tahoma"/>
            <family val="2"/>
          </rPr>
          <t>Author:</t>
        </r>
        <r>
          <rPr>
            <sz val="9"/>
            <color indexed="81"/>
            <rFont val="Tahoma"/>
            <family val="2"/>
          </rPr>
          <t xml:space="preserve">
AR pg.38</t>
        </r>
      </text>
    </comment>
    <comment ref="G160" authorId="0" shapeId="0" xr:uid="{450E37C5-3132-472E-B2D6-654CFFD04657}">
      <text>
        <r>
          <rPr>
            <b/>
            <sz val="9"/>
            <color indexed="81"/>
            <rFont val="Tahoma"/>
            <family val="2"/>
          </rPr>
          <t>Author:</t>
        </r>
        <r>
          <rPr>
            <sz val="9"/>
            <color indexed="81"/>
            <rFont val="Tahoma"/>
            <family val="2"/>
          </rPr>
          <t xml:space="preserve">
AR pg.29</t>
        </r>
      </text>
    </comment>
    <comment ref="H160" authorId="0" shapeId="0" xr:uid="{D753003E-3E95-4927-87C9-A4FED81F79BE}">
      <text>
        <r>
          <rPr>
            <b/>
            <sz val="9"/>
            <color indexed="81"/>
            <rFont val="Tahoma"/>
            <family val="2"/>
          </rPr>
          <t>Author:</t>
        </r>
        <r>
          <rPr>
            <sz val="9"/>
            <color indexed="81"/>
            <rFont val="Tahoma"/>
            <family val="2"/>
          </rPr>
          <t xml:space="preserve">
AR, p56</t>
        </r>
      </text>
    </comment>
    <comment ref="I160" authorId="0" shapeId="0" xr:uid="{3389D319-A14C-4554-9820-3DCA3EDDDE2A}">
      <text>
        <r>
          <rPr>
            <b/>
            <sz val="9"/>
            <color indexed="81"/>
            <rFont val="Tahoma"/>
            <family val="2"/>
          </rPr>
          <t>Author:</t>
        </r>
        <r>
          <rPr>
            <sz val="9"/>
            <color indexed="81"/>
            <rFont val="Tahoma"/>
            <family val="2"/>
          </rPr>
          <t xml:space="preserve">
AR pg.70</t>
        </r>
      </text>
    </comment>
    <comment ref="J160" authorId="0" shapeId="0" xr:uid="{263E100B-1B16-4B85-AD47-EC4E67868574}">
      <text>
        <r>
          <rPr>
            <b/>
            <sz val="9"/>
            <color indexed="81"/>
            <rFont val="Tahoma"/>
            <family val="2"/>
          </rPr>
          <t>Author:</t>
        </r>
        <r>
          <rPr>
            <sz val="9"/>
            <color indexed="81"/>
            <rFont val="Tahoma"/>
            <family val="2"/>
          </rPr>
          <t xml:space="preserve">
AR pg.36</t>
        </r>
      </text>
    </comment>
    <comment ref="K160" authorId="0" shapeId="0" xr:uid="{3BAF211E-667B-4796-A07D-E1E6B10B27BE}">
      <text>
        <r>
          <rPr>
            <b/>
            <sz val="9"/>
            <color indexed="81"/>
            <rFont val="Tahoma"/>
            <family val="2"/>
          </rPr>
          <t>Author:</t>
        </r>
        <r>
          <rPr>
            <sz val="9"/>
            <color indexed="81"/>
            <rFont val="Tahoma"/>
            <family val="2"/>
          </rPr>
          <t xml:space="preserve">
AR pg.27</t>
        </r>
      </text>
    </comment>
    <comment ref="L160" authorId="0" shapeId="0" xr:uid="{2AFC20BB-5C93-405F-9117-6696DDBA565C}">
      <text>
        <r>
          <rPr>
            <b/>
            <sz val="9"/>
            <color indexed="81"/>
            <rFont val="Tahoma"/>
            <family val="2"/>
          </rPr>
          <t>Author:</t>
        </r>
        <r>
          <rPr>
            <sz val="9"/>
            <color indexed="81"/>
            <rFont val="Tahoma"/>
            <family val="2"/>
          </rPr>
          <t xml:space="preserve">
AR, p29</t>
        </r>
      </text>
    </comment>
    <comment ref="M160" authorId="0" shapeId="0" xr:uid="{B200B259-BE2C-496C-9EB0-6026C16D8D32}">
      <text>
        <r>
          <rPr>
            <b/>
            <sz val="9"/>
            <color indexed="81"/>
            <rFont val="Tahoma"/>
            <family val="2"/>
          </rPr>
          <t>Author:</t>
        </r>
        <r>
          <rPr>
            <sz val="9"/>
            <color indexed="81"/>
            <rFont val="Tahoma"/>
            <family val="2"/>
          </rPr>
          <t xml:space="preserve">
AR pg.87</t>
        </r>
      </text>
    </comment>
    <comment ref="O160" authorId="0" shapeId="0" xr:uid="{CD4B20D1-EBAB-4352-807C-DD1CB6F41323}">
      <text>
        <r>
          <rPr>
            <b/>
            <sz val="9"/>
            <color indexed="81"/>
            <rFont val="Tahoma"/>
            <family val="2"/>
          </rPr>
          <t>Author:</t>
        </r>
        <r>
          <rPr>
            <sz val="9"/>
            <color indexed="81"/>
            <rFont val="Tahoma"/>
            <family val="2"/>
          </rPr>
          <t xml:space="preserve">
AR, p39</t>
        </r>
      </text>
    </comment>
    <comment ref="P160" authorId="0" shapeId="0" xr:uid="{7617503F-06B5-47A5-AC3A-FEE5A0AB3F26}">
      <text>
        <r>
          <rPr>
            <b/>
            <sz val="9"/>
            <color indexed="81"/>
            <rFont val="Tahoma"/>
            <family val="2"/>
          </rPr>
          <t>Author:</t>
        </r>
        <r>
          <rPr>
            <sz val="9"/>
            <color indexed="81"/>
            <rFont val="Tahoma"/>
            <family val="2"/>
          </rPr>
          <t xml:space="preserve">
AR, p35</t>
        </r>
      </text>
    </comment>
    <comment ref="Q160" authorId="0" shapeId="0" xr:uid="{28C4D17B-930E-4547-B2A8-F17D9678D596}">
      <text>
        <r>
          <rPr>
            <b/>
            <sz val="9"/>
            <color indexed="81"/>
            <rFont val="Tahoma"/>
            <family val="2"/>
          </rPr>
          <t>Author:</t>
        </r>
        <r>
          <rPr>
            <sz val="9"/>
            <color indexed="81"/>
            <rFont val="Tahoma"/>
            <family val="2"/>
          </rPr>
          <t xml:space="preserve">
AR pg 105</t>
        </r>
      </text>
    </comment>
    <comment ref="R160" authorId="0" shapeId="0" xr:uid="{FC7019B1-E162-425F-9203-7B547FF8AD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T160" authorId="0" shapeId="0" xr:uid="{D4EAD83E-F138-4AE9-9D6D-5F912C93F4E8}">
      <text>
        <r>
          <rPr>
            <b/>
            <sz val="9"/>
            <color indexed="81"/>
            <rFont val="Tahoma"/>
            <family val="2"/>
          </rPr>
          <t>Author:</t>
        </r>
        <r>
          <rPr>
            <sz val="9"/>
            <color indexed="81"/>
            <rFont val="Tahoma"/>
            <family val="2"/>
          </rPr>
          <t xml:space="preserve">
AR pg.68</t>
        </r>
      </text>
    </comment>
    <comment ref="U160" authorId="0" shapeId="0" xr:uid="{765B79AC-A0A0-4DA6-83DC-01D8A86663A3}">
      <text>
        <r>
          <rPr>
            <b/>
            <sz val="9"/>
            <color indexed="81"/>
            <rFont val="Tahoma"/>
            <family val="2"/>
          </rPr>
          <t>Author:</t>
        </r>
        <r>
          <rPr>
            <sz val="9"/>
            <color indexed="81"/>
            <rFont val="Tahoma"/>
            <family val="2"/>
          </rPr>
          <t xml:space="preserve">
AR pg 52</t>
        </r>
      </text>
    </comment>
    <comment ref="V160" authorId="0" shapeId="0" xr:uid="{3FE51F72-6E80-45C4-AAD3-5F66C603E9D1}">
      <text>
        <r>
          <rPr>
            <b/>
            <sz val="9"/>
            <color indexed="81"/>
            <rFont val="Tahoma"/>
            <family val="2"/>
          </rPr>
          <t>Author:</t>
        </r>
        <r>
          <rPr>
            <sz val="9"/>
            <color indexed="81"/>
            <rFont val="Tahoma"/>
            <family val="2"/>
          </rPr>
          <t xml:space="preserve">
AR pg 73 only addresses the appointment, and not removal of IA</t>
        </r>
      </text>
    </comment>
    <comment ref="W160" authorId="0" shapeId="0" xr:uid="{30C8B73F-B857-41FB-A62B-5AFDFDCB18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P.42-43</t>
        </r>
      </text>
    </comment>
    <comment ref="X160" authorId="0" shapeId="0" xr:uid="{D93E394A-20EC-41E1-81A6-0DE3374548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Y160" authorId="0" shapeId="0" xr:uid="{E2C51173-4984-4420-A279-74FC1F58AB7A}">
      <text>
        <r>
          <rPr>
            <b/>
            <sz val="9"/>
            <color indexed="81"/>
            <rFont val="Tahoma"/>
            <family val="2"/>
          </rPr>
          <t>Author:</t>
        </r>
        <r>
          <rPr>
            <sz val="9"/>
            <color indexed="81"/>
            <rFont val="Tahoma"/>
            <family val="2"/>
          </rPr>
          <t xml:space="preserve">
AR p. 74, The AC approves the hiring, removal and evaluation of the professional service firm to which the internal audit
function was outsourced</t>
        </r>
      </text>
    </comment>
    <comment ref="Z160" authorId="0" shapeId="0" xr:uid="{9F2C7544-F754-4CD0-8E00-4C0760471575}">
      <text>
        <r>
          <rPr>
            <b/>
            <sz val="9"/>
            <color indexed="81"/>
            <rFont val="Tahoma"/>
            <family val="2"/>
          </rPr>
          <t>Author:</t>
        </r>
        <r>
          <rPr>
            <sz val="9"/>
            <color indexed="81"/>
            <rFont val="Tahoma"/>
            <family val="2"/>
          </rPr>
          <t xml:space="preserve">
AR pg 57
The AC only recommends, and it is approved by the board</t>
        </r>
      </text>
    </comment>
    <comment ref="AA160" authorId="0" shapeId="0" xr:uid="{2189BC79-C5DD-422F-B764-BAC7535FA164}">
      <text>
        <r>
          <rPr>
            <b/>
            <sz val="9"/>
            <color indexed="81"/>
            <rFont val="Tahoma"/>
            <family val="2"/>
          </rPr>
          <t>Author:</t>
        </r>
        <r>
          <rPr>
            <sz val="9"/>
            <color indexed="81"/>
            <rFont val="Tahoma"/>
            <family val="2"/>
          </rPr>
          <t xml:space="preserve">
AR pg 55</t>
        </r>
      </text>
    </comment>
    <comment ref="AC160" authorId="0" shapeId="0" xr:uid="{526EEB0D-016D-4E93-AD6B-55FCCD3205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E160" authorId="0" shapeId="0" xr:uid="{2FFB6496-5A67-47AF-8442-A9176B69921E}">
      <text>
        <r>
          <rPr>
            <b/>
            <sz val="9"/>
            <color indexed="81"/>
            <rFont val="Tahoma"/>
            <family val="2"/>
          </rPr>
          <t>Author:</t>
        </r>
        <r>
          <rPr>
            <sz val="9"/>
            <color indexed="81"/>
            <rFont val="Tahoma"/>
            <family val="2"/>
          </rPr>
          <t xml:space="preserve">
AR pg.49</t>
        </r>
      </text>
    </comment>
    <comment ref="AF160" authorId="0" shapeId="0" xr:uid="{E9A0E9DA-F2A0-4A0E-9675-8A6A9F7A5D64}">
      <text>
        <r>
          <rPr>
            <b/>
            <sz val="9"/>
            <color indexed="81"/>
            <rFont val="Tahoma"/>
            <family val="2"/>
          </rPr>
          <t>Author:</t>
        </r>
        <r>
          <rPr>
            <sz val="9"/>
            <color indexed="81"/>
            <rFont val="Tahoma"/>
            <family val="2"/>
          </rPr>
          <t xml:space="preserve">
AR 37</t>
        </r>
      </text>
    </comment>
    <comment ref="AG160" authorId="0" shapeId="0" xr:uid="{A92D6B3D-2DB8-409B-91C8-E3D7BBF07514}">
      <text>
        <r>
          <rPr>
            <b/>
            <sz val="9"/>
            <color indexed="81"/>
            <rFont val="Tahoma"/>
            <family val="2"/>
          </rPr>
          <t>Author:</t>
        </r>
        <r>
          <rPr>
            <sz val="9"/>
            <color indexed="81"/>
            <rFont val="Tahoma"/>
            <family val="2"/>
          </rPr>
          <t xml:space="preserve">
AR pg.47</t>
        </r>
      </text>
    </comment>
    <comment ref="AH160" authorId="0" shapeId="0" xr:uid="{D117C43D-BE68-414B-8C3A-FFA664E9C843}">
      <text>
        <r>
          <rPr>
            <b/>
            <sz val="9"/>
            <color indexed="81"/>
            <rFont val="Tahoma"/>
            <family val="2"/>
          </rPr>
          <t>Author:</t>
        </r>
        <r>
          <rPr>
            <sz val="9"/>
            <color indexed="81"/>
            <rFont val="Tahoma"/>
            <family val="2"/>
          </rPr>
          <t xml:space="preserve">
AR pg.28</t>
        </r>
      </text>
    </comment>
    <comment ref="AJ160" authorId="0" shapeId="0" xr:uid="{4D57BE7F-15A3-4381-AD77-864FBE9084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AK160" authorId="0" shapeId="0" xr:uid="{23782976-8DED-4772-92CE-C3A84AEB69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L160" authorId="0" shapeId="0" xr:uid="{057BE481-29C3-4BDB-B2EE-2251C5B3DF15}">
      <text>
        <r>
          <rPr>
            <b/>
            <sz val="9"/>
            <color indexed="81"/>
            <rFont val="Tahoma"/>
            <family val="2"/>
          </rPr>
          <t>Author:</t>
        </r>
        <r>
          <rPr>
            <sz val="9"/>
            <color indexed="81"/>
            <rFont val="Tahoma"/>
            <family val="2"/>
          </rPr>
          <t xml:space="preserve">
ar 54</t>
        </r>
      </text>
    </comment>
    <comment ref="AM160" authorId="0" shapeId="0" xr:uid="{0EB9A1D8-28F1-47DD-847C-C8B099C93685}">
      <text>
        <r>
          <rPr>
            <b/>
            <sz val="9"/>
            <color indexed="81"/>
            <rFont val="Tahoma"/>
            <family val="2"/>
          </rPr>
          <t>Author:</t>
        </r>
        <r>
          <rPr>
            <sz val="9"/>
            <color indexed="81"/>
            <rFont val="Tahoma"/>
            <family val="2"/>
          </rPr>
          <t xml:space="preserve">
AR pg.64</t>
        </r>
      </text>
    </comment>
    <comment ref="AN160" authorId="0" shapeId="0" xr:uid="{A8548018-F7F8-40DA-99AE-E3B399B983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P.132</t>
        </r>
      </text>
    </comment>
    <comment ref="AO160" authorId="0" shapeId="0" xr:uid="{C4427749-BD53-4E09-A1BD-33A4C12B5966}">
      <text>
        <r>
          <rPr>
            <b/>
            <sz val="9"/>
            <color indexed="81"/>
            <rFont val="Tahoma"/>
            <family val="2"/>
          </rPr>
          <t>Author:</t>
        </r>
        <r>
          <rPr>
            <sz val="9"/>
            <color indexed="81"/>
            <rFont val="Tahoma"/>
            <family val="2"/>
          </rPr>
          <t xml:space="preserve">
AR, pg 50, "The AC annually reviews the adequacy and effectiveness of the internal audit function to ensure that resources are
adequate and that the internal audits are performed effectively. It approves the appointment, termination, evaluation
and the remuneration of the internal auditors."</t>
        </r>
      </text>
    </comment>
    <comment ref="AP160" authorId="0" shapeId="0" xr:uid="{BE7C5C45-CFCA-4ADE-8CF3-15125DDC2937}">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p.56 </t>
        </r>
      </text>
    </comment>
    <comment ref="AQ160" authorId="0" shapeId="0" xr:uid="{238C0A61-30FE-457D-B9BC-097E6771648D}">
      <text>
        <r>
          <rPr>
            <b/>
            <sz val="9"/>
            <color indexed="81"/>
            <rFont val="Tahoma"/>
            <family val="2"/>
          </rPr>
          <t>Author:</t>
        </r>
        <r>
          <rPr>
            <sz val="9"/>
            <color indexed="81"/>
            <rFont val="Tahoma"/>
            <family val="2"/>
          </rPr>
          <t xml:space="preserve">
AR, p. 41</t>
        </r>
      </text>
    </comment>
    <comment ref="AR160" authorId="0" shapeId="0" xr:uid="{A8AC794D-66B5-47D9-80C0-55F1F9404C4C}">
      <text>
        <r>
          <rPr>
            <b/>
            <sz val="9"/>
            <color indexed="81"/>
            <rFont val="Tahoma"/>
            <family val="2"/>
          </rPr>
          <t>Author:</t>
        </r>
        <r>
          <rPr>
            <sz val="9"/>
            <color indexed="81"/>
            <rFont val="Tahoma"/>
            <family val="2"/>
          </rPr>
          <t xml:space="preserve">
AR,19</t>
        </r>
      </text>
    </comment>
    <comment ref="AT160" authorId="0" shapeId="0" xr:uid="{BD7F9F61-67F2-49F6-97A6-BB14E3A10F23}">
      <text>
        <r>
          <rPr>
            <b/>
            <sz val="9"/>
            <color indexed="81"/>
            <rFont val="Tahoma"/>
            <family val="2"/>
          </rPr>
          <t>Author:</t>
        </r>
        <r>
          <rPr>
            <sz val="9"/>
            <color indexed="81"/>
            <rFont val="Tahoma"/>
            <family val="2"/>
          </rPr>
          <t xml:space="preserve">
AR, governance report, pg 30, "The AC participates in the appointment,
replacement or dismissal and the evaluation
of the Head of Internal Audit."</t>
        </r>
      </text>
    </comment>
    <comment ref="AU160" authorId="0" shapeId="0" xr:uid="{F2807BE3-2A17-4CF1-9720-B3193382683C}">
      <text>
        <r>
          <rPr>
            <b/>
            <sz val="9"/>
            <color indexed="81"/>
            <rFont val="Tahoma"/>
            <family val="2"/>
          </rPr>
          <t>Author:</t>
        </r>
        <r>
          <rPr>
            <sz val="9"/>
            <color indexed="81"/>
            <rFont val="Tahoma"/>
            <family val="2"/>
          </rPr>
          <t xml:space="preserve">
AR, 46</t>
        </r>
      </text>
    </comment>
    <comment ref="AV160" authorId="0" shapeId="0" xr:uid="{D322C74F-445D-4BC0-A311-C24765455B31}">
      <text>
        <r>
          <rPr>
            <b/>
            <sz val="9"/>
            <color indexed="81"/>
            <rFont val="Tahoma"/>
            <family val="2"/>
          </rPr>
          <t>Author:</t>
        </r>
        <r>
          <rPr>
            <sz val="9"/>
            <color indexed="81"/>
            <rFont val="Tahoma"/>
            <family val="2"/>
          </rPr>
          <t xml:space="preserve">
No mention, AR, 29-30</t>
        </r>
      </text>
    </comment>
    <comment ref="AW160" authorId="0" shapeId="0" xr:uid="{C0925DD7-54A2-41AD-B188-9610B120B085}">
      <text>
        <r>
          <rPr>
            <b/>
            <sz val="9"/>
            <color indexed="81"/>
            <rFont val="Tahoma"/>
            <family val="2"/>
          </rPr>
          <t>Author:</t>
        </r>
        <r>
          <rPr>
            <sz val="9"/>
            <color indexed="81"/>
            <rFont val="Tahoma"/>
            <family val="2"/>
          </rPr>
          <t xml:space="preserve">
no mention,AR,35-36</t>
        </r>
      </text>
    </comment>
    <comment ref="AX160" authorId="0" shapeId="0" xr:uid="{96FE8060-49B8-4EA4-B600-510491042CED}">
      <text>
        <r>
          <rPr>
            <b/>
            <sz val="9"/>
            <color indexed="81"/>
            <rFont val="Tahoma"/>
            <family val="2"/>
          </rPr>
          <t>Author:</t>
        </r>
        <r>
          <rPr>
            <sz val="9"/>
            <color indexed="81"/>
            <rFont val="Tahoma"/>
            <family val="2"/>
          </rPr>
          <t xml:space="preserve">
AR, 36</t>
        </r>
      </text>
    </comment>
    <comment ref="AY160" authorId="0" shapeId="0" xr:uid="{EA032FA4-C3E4-4A58-977C-6D4E68D83B58}">
      <text>
        <r>
          <rPr>
            <b/>
            <sz val="9"/>
            <color indexed="81"/>
            <rFont val="Tahoma"/>
            <family val="2"/>
          </rPr>
          <t>Author:</t>
        </r>
        <r>
          <rPr>
            <sz val="9"/>
            <color indexed="81"/>
            <rFont val="Tahoma"/>
            <family val="2"/>
          </rPr>
          <t xml:space="preserve">
AR, p. 61</t>
        </r>
      </text>
    </comment>
    <comment ref="AZ160" authorId="0" shapeId="0" xr:uid="{E2FB3BFA-0550-4A3B-9EF6-425FCC44653B}">
      <text>
        <r>
          <rPr>
            <b/>
            <sz val="9"/>
            <color indexed="81"/>
            <rFont val="Tahoma"/>
            <family val="2"/>
          </rPr>
          <t>Author:</t>
        </r>
        <r>
          <rPr>
            <sz val="9"/>
            <color indexed="81"/>
            <rFont val="Tahoma"/>
            <family val="2"/>
          </rPr>
          <t xml:space="preserve">
AR, p. 28, 41</t>
        </r>
      </text>
    </comment>
    <comment ref="BA160" authorId="0" shapeId="0" xr:uid="{0CBCC870-F8B5-4E3B-BA68-4523D58C7EBA}">
      <text>
        <r>
          <rPr>
            <b/>
            <sz val="9"/>
            <color indexed="81"/>
            <rFont val="Tahoma"/>
            <family val="2"/>
          </rPr>
          <t>Author:</t>
        </r>
        <r>
          <rPr>
            <sz val="9"/>
            <color indexed="81"/>
            <rFont val="Tahoma"/>
            <family val="2"/>
          </rPr>
          <t xml:space="preserve">
AR, p127</t>
        </r>
      </text>
    </comment>
    <comment ref="BB160" authorId="0" shapeId="0" xr:uid="{9E3DC59A-8F77-4776-B80A-2996497ADC9D}">
      <text>
        <r>
          <rPr>
            <b/>
            <sz val="9"/>
            <color indexed="81"/>
            <rFont val="Tahoma"/>
            <family val="2"/>
          </rPr>
          <t>Author:</t>
        </r>
        <r>
          <rPr>
            <sz val="9"/>
            <color indexed="81"/>
            <rFont val="Tahoma"/>
            <family val="2"/>
          </rPr>
          <t xml:space="preserve">
AR, pg 38, "The AC approves the hiring, removal,
evaluation and compensation of the internal auditors and the internal auditors have unfettered access to
all the Company’s documents, records, properties and personnel, and reports directly to the AC on audit
matters"</t>
        </r>
      </text>
    </comment>
    <comment ref="BC160" authorId="0" shapeId="0" xr:uid="{1D0EC2A2-4EAA-48F8-A19F-FFA462A48DF1}">
      <text>
        <r>
          <rPr>
            <b/>
            <sz val="9"/>
            <color indexed="81"/>
            <rFont val="Tahoma"/>
            <family val="2"/>
          </rPr>
          <t>Author:</t>
        </r>
        <r>
          <rPr>
            <sz val="9"/>
            <color indexed="81"/>
            <rFont val="Tahoma"/>
            <family val="2"/>
          </rPr>
          <t xml:space="preserve">
AR, p. 60 onwards</t>
        </r>
      </text>
    </comment>
    <comment ref="BD160" authorId="0" shapeId="0" xr:uid="{06B39CC1-AC52-43DD-B4D4-3C14C2EEFC6A}">
      <text>
        <r>
          <rPr>
            <b/>
            <sz val="9"/>
            <color indexed="81"/>
            <rFont val="Tahoma"/>
            <family val="2"/>
          </rPr>
          <t>Author:</t>
        </r>
        <r>
          <rPr>
            <sz val="9"/>
            <color indexed="81"/>
            <rFont val="Tahoma"/>
            <family val="2"/>
          </rPr>
          <t xml:space="preserve">
AR, p. 92</t>
        </r>
      </text>
    </comment>
    <comment ref="BE160" authorId="0" shapeId="0" xr:uid="{2D72B93E-1065-4D91-B2D2-3FE6F6CD9E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"The AC approves the hiring, removal, evaluation and compensation of the Internal Auditors"</t>
        </r>
      </text>
    </comment>
    <comment ref="BF160" authorId="0" shapeId="0" xr:uid="{EAF19DE3-5390-4C07-9D98-26361CF662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 The AC approves the hiring, removal, evaluation and compensation of
the Internal Auditor, who meets the professional standards set out in the Code."</t>
        </r>
      </text>
    </comment>
    <comment ref="BG160" authorId="0" shapeId="0" xr:uid="{1AA8284D-DF23-4D28-B2B2-08698AE7C462}">
      <text>
        <r>
          <rPr>
            <b/>
            <sz val="9"/>
            <color indexed="81"/>
            <rFont val="Tahoma"/>
            <family val="2"/>
          </rPr>
          <t>Author:</t>
        </r>
        <r>
          <rPr>
            <sz val="9"/>
            <color indexed="81"/>
            <rFont val="Tahoma"/>
            <family val="2"/>
          </rPr>
          <t xml:space="preserve">
AR p. 78, As part of the AC’s continuing efforts to review the effectiveness and adequacy of the Group’s internal
audit function, the AC and the Board have decided to appoint Mr Doron Cohen from Fahn Kanne Control Management Ltd
(member of Grant Thornton Israel) (the “Internal Auditor” or “IA”), as the new Internal Auditor of the Group in place of the
Previous Internal Auditor, with effect from this current financial year ending 31 December 2021.</t>
        </r>
      </text>
    </comment>
    <comment ref="BH160" authorId="0" shapeId="0" xr:uid="{C99144E8-EED9-488A-B741-8DD00F69BC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49, https://links.sgx.com/FileOpen/UG%20Healthcare_Annual%20Report%202020.ashx?App=Announcement&amp;FileID=634566</t>
        </r>
      </text>
    </comment>
    <comment ref="BI160" authorId="0" shapeId="0" xr:uid="{C9460F0D-089C-4F04-96B8-D4BC0E238282}">
      <text>
        <r>
          <rPr>
            <b/>
            <sz val="9"/>
            <color indexed="81"/>
            <rFont val="Tahoma"/>
            <family val="2"/>
          </rPr>
          <t>Author:</t>
        </r>
        <r>
          <rPr>
            <sz val="9"/>
            <color indexed="81"/>
            <rFont val="Tahoma"/>
            <family val="2"/>
          </rPr>
          <t xml:space="preserve">
AR p. 51, The AC also decides on the appointment, termination
and the remuneration of the of the internal auditors.</t>
        </r>
      </text>
    </comment>
    <comment ref="BJ160" authorId="0" shapeId="0" xr:uid="{A554BE28-E1F4-4482-AAF3-82AE67BED8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t>
        </r>
      </text>
    </comment>
    <comment ref="BK160" authorId="0" shapeId="0" xr:uid="{31D7DE52-9F7B-43B3-B02A-544E9ACE25EB}">
      <text>
        <r>
          <rPr>
            <b/>
            <sz val="9"/>
            <color indexed="81"/>
            <rFont val="Tahoma"/>
            <family val="2"/>
          </rPr>
          <t>Author:</t>
        </r>
        <r>
          <rPr>
            <sz val="9"/>
            <color indexed="81"/>
            <rFont val="Tahoma"/>
            <family val="2"/>
          </rPr>
          <t xml:space="preserve">
AR, p. 81</t>
        </r>
      </text>
    </comment>
    <comment ref="BL160" authorId="0" shapeId="0" xr:uid="{A30E8755-88E6-4A67-9CF6-9C3382C720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BM160" authorId="0" shapeId="0" xr:uid="{1125FAFE-8F35-45C2-B39F-38D62FCFC8D7}">
      <text>
        <r>
          <rPr>
            <b/>
            <sz val="9"/>
            <color indexed="81"/>
            <rFont val="Tahoma"/>
            <family val="2"/>
          </rPr>
          <t>Author:</t>
        </r>
        <r>
          <rPr>
            <sz val="9"/>
            <color indexed="81"/>
            <rFont val="Tahoma"/>
            <family val="2"/>
          </rPr>
          <t xml:space="preserve">
AR, p59</t>
        </r>
      </text>
    </comment>
    <comment ref="BN160" authorId="0" shapeId="0" xr:uid="{74E86945-C1DC-4FFF-94E3-05A54FB080D9}">
      <text>
        <r>
          <rPr>
            <b/>
            <sz val="9"/>
            <color indexed="81"/>
            <rFont val="Tahoma"/>
            <family val="2"/>
          </rPr>
          <t>Author:</t>
        </r>
        <r>
          <rPr>
            <sz val="9"/>
            <color indexed="81"/>
            <rFont val="Tahoma"/>
            <family val="2"/>
          </rPr>
          <t xml:space="preserve">
AR, p46</t>
        </r>
      </text>
    </comment>
    <comment ref="BO160" authorId="0" shapeId="0" xr:uid="{FED291B0-A674-4D38-A6EA-CA5DB65CED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To support
the Audit &amp; Risk Committee in their role, the Audit &amp; Risk Committee decides on the appointment, selection, termination and
remuneration of experienced and qualified in-house personnel as internal auditor to carry out the internal audit function for the
Group and the primary reporting line of the internal audit function is to the Audit &amp; Risk Committee Chairman
AR p80</t>
        </r>
      </text>
    </comment>
    <comment ref="BP160" authorId="0" shapeId="0" xr:uid="{496B6AC4-4ACE-4E88-A82A-F78E481751C6}">
      <text>
        <r>
          <rPr>
            <b/>
            <sz val="9"/>
            <color indexed="81"/>
            <rFont val="Tahoma"/>
            <family val="2"/>
          </rPr>
          <t>Author:</t>
        </r>
        <r>
          <rPr>
            <sz val="9"/>
            <color indexed="81"/>
            <rFont val="Tahoma"/>
            <family val="2"/>
          </rPr>
          <t xml:space="preserve">
AR, p92</t>
        </r>
      </text>
    </comment>
    <comment ref="BS160" authorId="0" shapeId="0" xr:uid="{A035E5F8-F6FA-4B64-918B-1CC1CE51AA01}">
      <text>
        <r>
          <rPr>
            <b/>
            <sz val="9"/>
            <color indexed="81"/>
            <rFont val="Tahoma"/>
            <family val="2"/>
          </rPr>
          <t>Author:</t>
        </r>
        <r>
          <rPr>
            <sz val="9"/>
            <color indexed="81"/>
            <rFont val="Tahoma"/>
            <family val="2"/>
          </rPr>
          <t xml:space="preserve">
AR, p92</t>
        </r>
      </text>
    </comment>
    <comment ref="BT160" authorId="0" shapeId="0" xr:uid="{E8B0F91E-1BF2-4025-9510-B67B07DF3AAF}">
      <text>
        <r>
          <rPr>
            <b/>
            <sz val="9"/>
            <color indexed="81"/>
            <rFont val="Tahoma"/>
            <family val="2"/>
          </rPr>
          <t>Author:</t>
        </r>
        <r>
          <rPr>
            <sz val="9"/>
            <color indexed="81"/>
            <rFont val="Tahoma"/>
            <family val="2"/>
          </rPr>
          <t xml:space="preserve">
AR, p97</t>
        </r>
      </text>
    </comment>
    <comment ref="BV160" authorId="0" shapeId="0" xr:uid="{7A6AF452-1774-4F92-99AF-3D42D8F9DC6F}">
      <text>
        <r>
          <rPr>
            <b/>
            <sz val="9"/>
            <color indexed="81"/>
            <rFont val="Tahoma"/>
            <family val="2"/>
          </rPr>
          <t>Author:</t>
        </r>
        <r>
          <rPr>
            <sz val="9"/>
            <color indexed="81"/>
            <rFont val="Tahoma"/>
            <family val="2"/>
          </rPr>
          <t xml:space="preserve">
AR 71</t>
        </r>
      </text>
    </comment>
    <comment ref="BW160" authorId="0" shapeId="0" xr:uid="{B88BD117-1F20-48E7-BCEA-135DCF81B075}">
      <text>
        <r>
          <rPr>
            <b/>
            <sz val="9"/>
            <color indexed="81"/>
            <rFont val="Tahoma"/>
            <family val="2"/>
          </rPr>
          <t>Author:</t>
        </r>
        <r>
          <rPr>
            <sz val="9"/>
            <color indexed="81"/>
            <rFont val="Tahoma"/>
            <family val="2"/>
          </rPr>
          <t xml:space="preserve">
AR, p133</t>
        </r>
      </text>
    </comment>
    <comment ref="BX160" authorId="0" shapeId="0" xr:uid="{9E9F0E29-8F45-4E99-9033-7E99DFBCC0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p.92;</t>
        </r>
      </text>
    </comment>
    <comment ref="BY160" authorId="0" shapeId="0" xr:uid="{E651FCEB-9436-405B-99AE-D96DC61A39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BZ160" authorId="0" shapeId="0" xr:uid="{B466FBA8-748D-48CA-A0B3-2D2A74231E42}">
      <text>
        <r>
          <rPr>
            <b/>
            <sz val="9"/>
            <color indexed="81"/>
            <rFont val="Tahoma"/>
            <family val="2"/>
          </rPr>
          <t>Author:</t>
        </r>
        <r>
          <rPr>
            <sz val="9"/>
            <color indexed="81"/>
            <rFont val="Tahoma"/>
            <family val="2"/>
          </rPr>
          <t xml:space="preserve">
AR pg 53-55 doesn’t seem to explicitly state that AC approves appointment/removal of IA</t>
        </r>
      </text>
    </comment>
    <comment ref="CA160" authorId="0" shapeId="0" xr:uid="{592064D6-DD94-4BD8-93F1-482B4C2C3BE1}">
      <text>
        <r>
          <rPr>
            <b/>
            <sz val="9"/>
            <color indexed="81"/>
            <rFont val="Tahoma"/>
            <family val="2"/>
          </rPr>
          <t>Author:</t>
        </r>
        <r>
          <rPr>
            <sz val="9"/>
            <color indexed="81"/>
            <rFont val="Tahoma"/>
            <family val="2"/>
          </rPr>
          <t xml:space="preserve">
AR pg 74</t>
        </r>
      </text>
    </comment>
    <comment ref="CB160" authorId="0" shapeId="0" xr:uid="{283E7B2C-0B87-48C6-813E-131706DB5AB8}">
      <text>
        <r>
          <rPr>
            <b/>
            <sz val="9"/>
            <color indexed="81"/>
            <rFont val="Tahoma"/>
            <family val="2"/>
          </rPr>
          <t>Author:</t>
        </r>
        <r>
          <rPr>
            <sz val="9"/>
            <color indexed="81"/>
            <rFont val="Tahoma"/>
            <family val="2"/>
          </rPr>
          <t xml:space="preserve">
AR pg.207</t>
        </r>
      </text>
    </comment>
    <comment ref="CC160" authorId="0" shapeId="0" xr:uid="{2154905F-57F7-4C0A-96B0-3261E95E41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CD160" authorId="0" shapeId="0" xr:uid="{19679BE0-F0F3-4D20-B229-DE93D5DF15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E160" authorId="0" shapeId="0" xr:uid="{874B87D6-3DD7-4F1A-9993-28BBAA3CB4D3}">
      <text>
        <r>
          <rPr>
            <b/>
            <sz val="9"/>
            <color indexed="81"/>
            <rFont val="Tahoma"/>
            <family val="2"/>
          </rPr>
          <t>Author:</t>
        </r>
        <r>
          <rPr>
            <sz val="9"/>
            <color indexed="81"/>
            <rFont val="Tahoma"/>
            <family val="2"/>
          </rPr>
          <t xml:space="preserve">
AR pg 63</t>
        </r>
      </text>
    </comment>
    <comment ref="CF160" authorId="0" shapeId="0" xr:uid="{EF0E2E13-1C0C-498A-BC7C-F2D776F74333}">
      <text>
        <r>
          <rPr>
            <b/>
            <sz val="9"/>
            <color indexed="81"/>
            <rFont val="Tahoma"/>
            <family val="2"/>
          </rPr>
          <t>Author:</t>
        </r>
        <r>
          <rPr>
            <sz val="9"/>
            <color indexed="81"/>
            <rFont val="Tahoma"/>
            <family val="2"/>
          </rPr>
          <t xml:space="preserve">
AR 40</t>
        </r>
      </text>
    </comment>
    <comment ref="CG160" authorId="0" shapeId="0" xr:uid="{7708CFF6-8301-410E-B2DE-74D44A280A5B}">
      <text>
        <r>
          <rPr>
            <b/>
            <sz val="9"/>
            <color indexed="81"/>
            <rFont val="Tahoma"/>
            <family val="2"/>
          </rPr>
          <t>Author:</t>
        </r>
        <r>
          <rPr>
            <sz val="9"/>
            <color indexed="81"/>
            <rFont val="Tahoma"/>
            <family val="2"/>
          </rPr>
          <t xml:space="preserve">
AR pg 100</t>
        </r>
      </text>
    </comment>
    <comment ref="CI160" authorId="0" shapeId="0" xr:uid="{CFB1461D-3D63-479C-A97E-54FE6A94B45E}">
      <text>
        <r>
          <rPr>
            <b/>
            <sz val="9"/>
            <color indexed="81"/>
            <rFont val="Tahoma"/>
            <family val="2"/>
          </rPr>
          <t>Author:</t>
        </r>
        <r>
          <rPr>
            <sz val="9"/>
            <color indexed="81"/>
            <rFont val="Tahoma"/>
            <family val="2"/>
          </rPr>
          <t xml:space="preserve">
AR pg 85</t>
        </r>
      </text>
    </comment>
    <comment ref="CJ160" authorId="0" shapeId="0" xr:uid="{4C485769-BCD4-4DB8-9A9D-0943CDABD8DA}">
      <text>
        <r>
          <rPr>
            <b/>
            <sz val="9"/>
            <color indexed="81"/>
            <rFont val="Tahoma"/>
            <family val="2"/>
          </rPr>
          <t>Author:</t>
        </r>
        <r>
          <rPr>
            <sz val="9"/>
            <color indexed="81"/>
            <rFont val="Tahoma"/>
            <family val="2"/>
          </rPr>
          <t xml:space="preserve">
AR 52</t>
        </r>
      </text>
    </comment>
    <comment ref="CK160" authorId="0" shapeId="0" xr:uid="{A91D2CA2-66BF-40B3-AE42-0350E9CC133D}">
      <text>
        <r>
          <rPr>
            <b/>
            <sz val="9"/>
            <color indexed="81"/>
            <rFont val="Tahoma"/>
            <family val="2"/>
          </rPr>
          <t>Author:</t>
        </r>
        <r>
          <rPr>
            <sz val="9"/>
            <color indexed="81"/>
            <rFont val="Tahoma"/>
            <family val="2"/>
          </rPr>
          <t xml:space="preserve">
AR,79</t>
        </r>
      </text>
    </comment>
    <comment ref="CL160" authorId="0" shapeId="0" xr:uid="{3105F358-BDAC-4967-8D8E-76D04321E6B8}">
      <text>
        <r>
          <rPr>
            <b/>
            <sz val="9"/>
            <color indexed="81"/>
            <rFont val="Tahoma"/>
            <family val="2"/>
          </rPr>
          <t>Author:</t>
        </r>
        <r>
          <rPr>
            <sz val="9"/>
            <color indexed="81"/>
            <rFont val="Tahoma"/>
            <family val="2"/>
          </rPr>
          <t xml:space="preserve">
ar 54</t>
        </r>
      </text>
    </comment>
    <comment ref="CM160" authorId="0" shapeId="0" xr:uid="{D84AFDF4-4CD5-4526-B8A5-BE228B82CF57}">
      <text>
        <r>
          <rPr>
            <b/>
            <sz val="9"/>
            <color indexed="81"/>
            <rFont val="Tahoma"/>
            <family val="2"/>
          </rPr>
          <t>Author:</t>
        </r>
        <r>
          <rPr>
            <sz val="9"/>
            <color indexed="81"/>
            <rFont val="Tahoma"/>
            <family val="2"/>
          </rPr>
          <t xml:space="preserve">
ar 66</t>
        </r>
      </text>
    </comment>
    <comment ref="CN160" authorId="0" shapeId="0" xr:uid="{A6209C64-E811-445C-8040-1D9790F6F5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CO160" authorId="0" shapeId="0" xr:uid="{9B8E5CC5-A37D-4BB0-98C7-F930288B42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Q160" authorId="0" shapeId="0" xr:uid="{52FA06AA-673A-468C-99D2-049FC312D28C}">
      <text>
        <r>
          <rPr>
            <b/>
            <sz val="9"/>
            <color indexed="81"/>
            <rFont val="Tahoma"/>
            <family val="2"/>
          </rPr>
          <t>Author:</t>
        </r>
        <r>
          <rPr>
            <sz val="9"/>
            <color indexed="81"/>
            <rFont val="Tahoma"/>
            <family val="2"/>
          </rPr>
          <t xml:space="preserve">
ar 81</t>
        </r>
      </text>
    </comment>
    <comment ref="CR160" authorId="0" shapeId="0" xr:uid="{AB82238C-4894-4FE5-9255-E8772C4C3AD9}">
      <text>
        <r>
          <rPr>
            <b/>
            <sz val="9"/>
            <color indexed="81"/>
            <rFont val="Tahoma"/>
            <family val="2"/>
          </rPr>
          <t>Author:</t>
        </r>
        <r>
          <rPr>
            <sz val="9"/>
            <color indexed="81"/>
            <rFont val="Tahoma"/>
            <family val="2"/>
          </rPr>
          <t xml:space="preserve">
AR (pdf), p. 25</t>
        </r>
      </text>
    </comment>
    <comment ref="CS160" authorId="0" shapeId="0" xr:uid="{19804315-8E8C-41D5-BA06-5AB925D20C54}">
      <text>
        <r>
          <rPr>
            <b/>
            <sz val="9"/>
            <color indexed="81"/>
            <rFont val="Tahoma"/>
            <family val="2"/>
          </rPr>
          <t>Author:</t>
        </r>
        <r>
          <rPr>
            <sz val="9"/>
            <color indexed="81"/>
            <rFont val="Tahoma"/>
            <family val="2"/>
          </rPr>
          <t xml:space="preserve">
AR, p. 64</t>
        </r>
      </text>
    </comment>
    <comment ref="CT160" authorId="0" shapeId="0" xr:uid="{2DDAFD1C-A177-4D5D-A141-9223CD48EB0F}">
      <text>
        <r>
          <rPr>
            <b/>
            <sz val="9"/>
            <color indexed="81"/>
            <rFont val="Tahoma"/>
            <family val="2"/>
          </rPr>
          <t>Author:</t>
        </r>
        <r>
          <rPr>
            <sz val="9"/>
            <color indexed="81"/>
            <rFont val="Tahoma"/>
            <family val="2"/>
          </rPr>
          <t xml:space="preserve">
AR pg.32</t>
        </r>
      </text>
    </comment>
    <comment ref="CV160" authorId="0" shapeId="0" xr:uid="{82044C5D-07AB-4F34-96F9-9FA4D339F3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 primary reporting line of the Internal Audit Department is the
Audit Committee, which also decides on the appointment, termination and remuneration of the head of the
Internal Audit Department.</t>
        </r>
      </text>
    </comment>
    <comment ref="CW160" authorId="0" shapeId="0" xr:uid="{F9BB4162-9C79-44AB-AFCA-7581AB449228}">
      <text>
        <r>
          <rPr>
            <b/>
            <sz val="9"/>
            <color indexed="81"/>
            <rFont val="Tahoma"/>
            <family val="2"/>
          </rPr>
          <t>Author:</t>
        </r>
        <r>
          <rPr>
            <sz val="9"/>
            <color indexed="81"/>
            <rFont val="Tahoma"/>
            <family val="2"/>
          </rPr>
          <t xml:space="preserve">
AR pg.23</t>
        </r>
      </text>
    </comment>
    <comment ref="CY160" authorId="0" shapeId="0" xr:uid="{29035D93-ACC1-4463-B6AF-2C58A59CA722}">
      <text>
        <r>
          <rPr>
            <b/>
            <sz val="9"/>
            <color indexed="81"/>
            <rFont val="Tahoma"/>
            <family val="2"/>
          </rPr>
          <t>Author:</t>
        </r>
        <r>
          <rPr>
            <sz val="9"/>
            <color indexed="81"/>
            <rFont val="Tahoma"/>
            <family val="2"/>
          </rPr>
          <t xml:space="preserve">
AR pg 104</t>
        </r>
      </text>
    </comment>
    <comment ref="CZ160" authorId="0" shapeId="0" xr:uid="{80BE2066-8591-451F-8784-923F367BECAC}">
      <text>
        <r>
          <rPr>
            <b/>
            <sz val="9"/>
            <color indexed="81"/>
            <rFont val="Tahoma"/>
            <family val="2"/>
          </rPr>
          <t>Author:</t>
        </r>
        <r>
          <rPr>
            <sz val="9"/>
            <color indexed="81"/>
            <rFont val="Tahoma"/>
            <family val="2"/>
          </rPr>
          <t xml:space="preserve">
AR,89</t>
        </r>
      </text>
    </comment>
    <comment ref="DA160" authorId="0" shapeId="0" xr:uid="{D5206511-653D-47DA-8748-D2018833213C}">
      <text>
        <r>
          <rPr>
            <b/>
            <sz val="9"/>
            <color indexed="81"/>
            <rFont val="Tahoma"/>
            <family val="2"/>
          </rPr>
          <t>Author:</t>
        </r>
        <r>
          <rPr>
            <sz val="9"/>
            <color indexed="81"/>
            <rFont val="Tahoma"/>
            <family val="2"/>
          </rPr>
          <t xml:space="preserve">
AR,70</t>
        </r>
      </text>
    </comment>
    <comment ref="DB160" authorId="0" shapeId="0" xr:uid="{77FFF91B-31E5-4707-9F85-3071DC80E4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t>
        </r>
      </text>
    </comment>
    <comment ref="DC160" authorId="0" shapeId="0" xr:uid="{9A67C75F-279B-480F-A2A7-045506D78ACA}">
      <text>
        <r>
          <rPr>
            <b/>
            <sz val="9"/>
            <color indexed="81"/>
            <rFont val="Tahoma"/>
            <family val="2"/>
          </rPr>
          <t>Author:</t>
        </r>
        <r>
          <rPr>
            <sz val="9"/>
            <color indexed="81"/>
            <rFont val="Tahoma"/>
            <family val="2"/>
          </rPr>
          <t xml:space="preserve">
AR, p. 99</t>
        </r>
      </text>
    </comment>
    <comment ref="DD160" authorId="0" shapeId="0" xr:uid="{DA1E0903-932F-4B1D-B197-CBFE1D7D84E7}">
      <text>
        <r>
          <rPr>
            <b/>
            <sz val="9"/>
            <color indexed="81"/>
            <rFont val="Tahoma"/>
            <family val="2"/>
          </rPr>
          <t>Author:</t>
        </r>
        <r>
          <rPr>
            <sz val="9"/>
            <color indexed="81"/>
            <rFont val="Tahoma"/>
            <family val="2"/>
          </rPr>
          <t xml:space="preserve">
AR, p. 66</t>
        </r>
      </text>
    </comment>
    <comment ref="DE160" authorId="0" shapeId="0" xr:uid="{5FA11FC6-D934-4B2F-88DC-E42BFC46ECD0}">
      <text>
        <r>
          <rPr>
            <b/>
            <sz val="9"/>
            <color indexed="81"/>
            <rFont val="Tahoma"/>
            <family val="2"/>
          </rPr>
          <t>Author:</t>
        </r>
        <r>
          <rPr>
            <sz val="9"/>
            <color indexed="81"/>
            <rFont val="Tahoma"/>
            <family val="2"/>
          </rPr>
          <t xml:space="preserve">
AR,38</t>
        </r>
      </text>
    </comment>
    <comment ref="DF160" authorId="0" shapeId="0" xr:uid="{5D789D9D-E7A2-46FB-94F1-10D0213C767D}">
      <text>
        <r>
          <rPr>
            <b/>
            <sz val="9"/>
            <color indexed="81"/>
            <rFont val="Tahoma"/>
            <family val="2"/>
          </rPr>
          <t>Author:</t>
        </r>
        <r>
          <rPr>
            <sz val="9"/>
            <color indexed="81"/>
            <rFont val="Tahoma"/>
            <family val="2"/>
          </rPr>
          <t xml:space="preserve">
AR pg 61</t>
        </r>
      </text>
    </comment>
    <comment ref="DG160" authorId="0" shapeId="0" xr:uid="{03B03DE4-09BF-43E6-A290-1CDEC8A24D6E}">
      <text>
        <r>
          <rPr>
            <b/>
            <sz val="9"/>
            <color indexed="81"/>
            <rFont val="Tahoma"/>
            <family val="2"/>
          </rPr>
          <t>Author:</t>
        </r>
        <r>
          <rPr>
            <sz val="9"/>
            <color indexed="81"/>
            <rFont val="Tahoma"/>
            <family val="2"/>
          </rPr>
          <t xml:space="preserve">
AR, p. 36</t>
        </r>
      </text>
    </comment>
    <comment ref="DH160" authorId="0" shapeId="0" xr:uid="{7D42094A-D0EC-412E-9CF1-953D08094443}">
      <text>
        <r>
          <rPr>
            <b/>
            <sz val="9"/>
            <color indexed="81"/>
            <rFont val="Tahoma"/>
            <family val="2"/>
          </rPr>
          <t>Author:</t>
        </r>
        <r>
          <rPr>
            <sz val="9"/>
            <color indexed="81"/>
            <rFont val="Tahoma"/>
            <family val="2"/>
          </rPr>
          <t xml:space="preserve">
AR pg 28</t>
        </r>
      </text>
    </comment>
    <comment ref="DI160" authorId="0" shapeId="0" xr:uid="{69BE911B-A2D1-4E18-B6EE-15F907CB15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DJ160" authorId="0" shapeId="0" xr:uid="{1B858B38-8993-459C-8F9A-225762DC16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t>
        </r>
      </text>
    </comment>
    <comment ref="DK160" authorId="0" shapeId="0" xr:uid="{3BC3818B-DD8D-4365-AE6F-74AD291DE660}">
      <text>
        <r>
          <rPr>
            <b/>
            <sz val="9"/>
            <color indexed="81"/>
            <rFont val="Tahoma"/>
            <family val="2"/>
          </rPr>
          <t>Author:</t>
        </r>
        <r>
          <rPr>
            <sz val="9"/>
            <color indexed="81"/>
            <rFont val="Tahoma"/>
            <family val="2"/>
          </rPr>
          <t xml:space="preserve">
AR pg 121</t>
        </r>
      </text>
    </comment>
    <comment ref="DL160" authorId="0" shapeId="0" xr:uid="{2E7B214E-E526-4788-9BDA-E383756299C1}">
      <text>
        <r>
          <rPr>
            <b/>
            <sz val="9"/>
            <color indexed="81"/>
            <rFont val="Tahoma"/>
            <family val="2"/>
          </rPr>
          <t>Author:</t>
        </r>
        <r>
          <rPr>
            <sz val="9"/>
            <color indexed="81"/>
            <rFont val="Tahoma"/>
            <family val="2"/>
          </rPr>
          <t xml:space="preserve">
AR pg 74</t>
        </r>
      </text>
    </comment>
    <comment ref="DM160" authorId="0" shapeId="0" xr:uid="{29AB2F76-72CE-4F3B-9483-EABE789003E7}">
      <text>
        <r>
          <rPr>
            <b/>
            <sz val="9"/>
            <color indexed="81"/>
            <rFont val="Tahoma"/>
            <family val="2"/>
          </rPr>
          <t>Author:</t>
        </r>
        <r>
          <rPr>
            <sz val="9"/>
            <color indexed="81"/>
            <rFont val="Tahoma"/>
            <family val="2"/>
          </rPr>
          <t xml:space="preserve">
AR, p. 41</t>
        </r>
      </text>
    </comment>
    <comment ref="DO160" authorId="0" shapeId="0" xr:uid="{5C0CE4CE-161C-4666-A4BD-E51D6474385C}">
      <text>
        <r>
          <rPr>
            <b/>
            <sz val="9"/>
            <color indexed="81"/>
            <rFont val="Tahoma"/>
            <family val="2"/>
          </rPr>
          <t>Author:</t>
        </r>
        <r>
          <rPr>
            <sz val="9"/>
            <color indexed="81"/>
            <rFont val="Tahoma"/>
            <family val="2"/>
          </rPr>
          <t xml:space="preserve">
AR p. 75, The primary reporting line of the internal audit function,
which has been outsourced to PricewaterhouseCoopers Risk
Services Pte. Ltd. (“PwC”), is to the ARC, which also decides
on the appointment, termination and remuneration of the Internal
Auditor. </t>
        </r>
      </text>
    </comment>
    <comment ref="DP160" authorId="0" shapeId="0" xr:uid="{E5AC0108-581A-419D-9DA4-1184B254F9AF}">
      <text>
        <r>
          <rPr>
            <b/>
            <sz val="9"/>
            <color indexed="81"/>
            <rFont val="Tahoma"/>
            <family val="2"/>
          </rPr>
          <t>Author:</t>
        </r>
        <r>
          <rPr>
            <sz val="9"/>
            <color indexed="81"/>
            <rFont val="Tahoma"/>
            <family val="2"/>
          </rPr>
          <t xml:space="preserve">
AR. 82</t>
        </r>
      </text>
    </comment>
    <comment ref="DR160" authorId="0" shapeId="0" xr:uid="{E68F1DF5-6761-42B2-A842-ABBD1B2C2DEC}">
      <text>
        <r>
          <rPr>
            <b/>
            <sz val="9"/>
            <color indexed="81"/>
            <rFont val="Tahoma"/>
            <family val="2"/>
          </rPr>
          <t>Author:</t>
        </r>
        <r>
          <rPr>
            <sz val="9"/>
            <color indexed="81"/>
            <rFont val="Tahoma"/>
            <family val="2"/>
          </rPr>
          <t xml:space="preserve">
AR, p.57</t>
        </r>
      </text>
    </comment>
    <comment ref="DS160" authorId="0" shapeId="0" xr:uid="{8B2AE1CD-F31C-450B-B39C-74E97F9C8E46}">
      <text>
        <r>
          <rPr>
            <b/>
            <sz val="9"/>
            <color indexed="81"/>
            <rFont val="Tahoma"/>
            <family val="2"/>
          </rPr>
          <t>Author:</t>
        </r>
        <r>
          <rPr>
            <sz val="9"/>
            <color indexed="81"/>
            <rFont val="Tahoma"/>
            <family val="2"/>
          </rPr>
          <t xml:space="preserve">
AR p. 84, Primary reporting line of the internal audit function is to the AC. The AC decides on
the appointment, termination and remuneration of the head of the internal audit
function.</t>
        </r>
      </text>
    </comment>
    <comment ref="DT160" authorId="0" shapeId="0" xr:uid="{A700E63F-2AC6-4F79-A12A-8CE09FA374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60" authorId="0" shapeId="0" xr:uid="{D806D460-126F-4219-B38D-4CF2B03DE99D}">
      <text>
        <r>
          <rPr>
            <b/>
            <sz val="9"/>
            <color indexed="81"/>
            <rFont val="Tahoma"/>
            <family val="2"/>
          </rPr>
          <t>Author:</t>
        </r>
        <r>
          <rPr>
            <sz val="9"/>
            <color indexed="81"/>
            <rFont val="Tahoma"/>
            <family val="2"/>
          </rPr>
          <t xml:space="preserve">
AR pg.35</t>
        </r>
      </text>
    </comment>
    <comment ref="DV160" authorId="0" shapeId="0" xr:uid="{B35897D8-75D4-4E20-943D-C7DE468FAE72}">
      <text>
        <r>
          <rPr>
            <b/>
            <sz val="9"/>
            <color indexed="81"/>
            <rFont val="Tahoma"/>
            <family val="2"/>
          </rPr>
          <t>Author:</t>
        </r>
        <r>
          <rPr>
            <sz val="9"/>
            <color indexed="81"/>
            <rFont val="Tahoma"/>
            <family val="2"/>
          </rPr>
          <t xml:space="preserve">
AR pg.50</t>
        </r>
      </text>
    </comment>
    <comment ref="DW160" authorId="0" shapeId="0" xr:uid="{57A814F7-10AB-4592-AB8F-43A26CDC6365}">
      <text>
        <r>
          <rPr>
            <b/>
            <sz val="9"/>
            <color indexed="81"/>
            <rFont val="Tahoma"/>
            <family val="2"/>
          </rPr>
          <t>Author:</t>
        </r>
        <r>
          <rPr>
            <sz val="9"/>
            <color indexed="81"/>
            <rFont val="Tahoma"/>
            <family val="2"/>
          </rPr>
          <t xml:space="preserve">
AR, p68</t>
        </r>
      </text>
    </comment>
    <comment ref="DX160" authorId="0" shapeId="0" xr:uid="{CC5398F6-EA71-4C92-8125-B41EC29B24F1}">
      <text>
        <r>
          <rPr>
            <b/>
            <sz val="9"/>
            <color indexed="81"/>
            <rFont val="Tahoma"/>
            <family val="2"/>
          </rPr>
          <t>Author:</t>
        </r>
        <r>
          <rPr>
            <sz val="9"/>
            <color indexed="81"/>
            <rFont val="Tahoma"/>
            <family val="2"/>
          </rPr>
          <t xml:space="preserve">
AR pg.65</t>
        </r>
      </text>
    </comment>
    <comment ref="DY160" authorId="4" shapeId="0" xr:uid="{4F8B8376-7E10-4A2A-A70F-478951C5A5A1}">
      <text>
        <r>
          <rPr>
            <b/>
            <sz val="9"/>
            <color indexed="81"/>
            <rFont val="Tahoma"/>
            <family val="2"/>
          </rPr>
          <t>Chua Cheng Tat:</t>
        </r>
        <r>
          <rPr>
            <sz val="9"/>
            <color indexed="81"/>
            <rFont val="Tahoma"/>
            <family val="2"/>
          </rPr>
          <t xml:space="preserve">
AR pg.34</t>
        </r>
      </text>
    </comment>
    <comment ref="DZ160" authorId="0" shapeId="0" xr:uid="{C469498B-9B48-4D81-A8D7-AEA0A3BBEBA2}">
      <text>
        <r>
          <rPr>
            <b/>
            <sz val="9"/>
            <color indexed="81"/>
            <rFont val="Tahoma"/>
            <family val="2"/>
          </rPr>
          <t>Author:</t>
        </r>
        <r>
          <rPr>
            <sz val="9"/>
            <color indexed="81"/>
            <rFont val="Tahoma"/>
            <family val="2"/>
          </rPr>
          <t xml:space="preserve">
AR pg.77</t>
        </r>
      </text>
    </comment>
    <comment ref="EB160" authorId="0" shapeId="0" xr:uid="{F85F98C9-E794-4886-A9BA-7DF90252E3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160" authorId="0" shapeId="0" xr:uid="{E379F50C-2112-4819-B2B2-3C258644CD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37</t>
        </r>
      </text>
    </comment>
    <comment ref="ED160" authorId="0" shapeId="0" xr:uid="{6E62314B-876F-4788-B710-9BD07256E5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E161" authorId="0" shapeId="0" xr:uid="{DF480E5C-9801-4E37-B935-2DFD762B456E}">
      <text>
        <r>
          <rPr>
            <b/>
            <sz val="9"/>
            <color indexed="81"/>
            <rFont val="Tahoma"/>
            <family val="2"/>
          </rPr>
          <t>Author:</t>
        </r>
        <r>
          <rPr>
            <sz val="9"/>
            <color indexed="81"/>
            <rFont val="Tahoma"/>
            <family val="2"/>
          </rPr>
          <t xml:space="preserve">
AR pg.25</t>
        </r>
      </text>
    </comment>
    <comment ref="F161" authorId="0" shapeId="0" xr:uid="{361CC98D-978E-4A17-9A46-8CBC19F81CA5}">
      <text>
        <r>
          <rPr>
            <b/>
            <sz val="9"/>
            <color indexed="81"/>
            <rFont val="Tahoma"/>
            <family val="2"/>
          </rPr>
          <t>Author:</t>
        </r>
        <r>
          <rPr>
            <sz val="9"/>
            <color indexed="81"/>
            <rFont val="Tahoma"/>
            <family val="2"/>
          </rPr>
          <t xml:space="preserve">
AR pg.37</t>
        </r>
      </text>
    </comment>
    <comment ref="G161" authorId="0" shapeId="0" xr:uid="{DAAD1FA3-6B4D-4602-AA66-17C8B901C17E}">
      <text>
        <r>
          <rPr>
            <b/>
            <sz val="9"/>
            <color indexed="81"/>
            <rFont val="Tahoma"/>
            <family val="2"/>
          </rPr>
          <t>Author:</t>
        </r>
        <r>
          <rPr>
            <sz val="9"/>
            <color indexed="81"/>
            <rFont val="Tahoma"/>
            <family val="2"/>
          </rPr>
          <t xml:space="preserve">
AR pg.26</t>
        </r>
      </text>
    </comment>
    <comment ref="H161" authorId="0" shapeId="0" xr:uid="{1DDDE4B6-1BC0-4B55-9FF6-A935BC05C931}">
      <text>
        <r>
          <rPr>
            <b/>
            <sz val="9"/>
            <color indexed="81"/>
            <rFont val="Tahoma"/>
            <family val="2"/>
          </rPr>
          <t>Author:</t>
        </r>
        <r>
          <rPr>
            <sz val="9"/>
            <color indexed="81"/>
            <rFont val="Tahoma"/>
            <family val="2"/>
          </rPr>
          <t xml:space="preserve">
AR, p55</t>
        </r>
      </text>
    </comment>
    <comment ref="I161" authorId="0" shapeId="0" xr:uid="{E80C02F0-86C1-4808-B1A8-F74D159ABEC3}">
      <text>
        <r>
          <rPr>
            <b/>
            <sz val="9"/>
            <color indexed="81"/>
            <rFont val="Tahoma"/>
            <family val="2"/>
          </rPr>
          <t>Author:</t>
        </r>
        <r>
          <rPr>
            <sz val="9"/>
            <color indexed="81"/>
            <rFont val="Tahoma"/>
            <family val="2"/>
          </rPr>
          <t xml:space="preserve">
AR pg.68</t>
        </r>
      </text>
    </comment>
    <comment ref="J161" authorId="0" shapeId="0" xr:uid="{978AF6D7-E25B-4DC2-9432-04DC038FC711}">
      <text>
        <r>
          <rPr>
            <b/>
            <sz val="9"/>
            <color indexed="81"/>
            <rFont val="Tahoma"/>
            <family val="2"/>
          </rPr>
          <t>Author:</t>
        </r>
        <r>
          <rPr>
            <sz val="9"/>
            <color indexed="81"/>
            <rFont val="Tahoma"/>
            <family val="2"/>
          </rPr>
          <t xml:space="preserve">
AR pg.34</t>
        </r>
      </text>
    </comment>
    <comment ref="K161" authorId="0" shapeId="0" xr:uid="{2949F372-BD51-40EA-9100-F6A8AF033085}">
      <text>
        <r>
          <rPr>
            <b/>
            <sz val="9"/>
            <color indexed="81"/>
            <rFont val="Tahoma"/>
            <family val="2"/>
          </rPr>
          <t>Author:</t>
        </r>
        <r>
          <rPr>
            <sz val="9"/>
            <color indexed="81"/>
            <rFont val="Tahoma"/>
            <family val="2"/>
          </rPr>
          <t xml:space="preserve">
AR pg.26</t>
        </r>
      </text>
    </comment>
    <comment ref="L161" authorId="0" shapeId="0" xr:uid="{74F95886-1F0B-48E0-A997-67D03C355855}">
      <text>
        <r>
          <rPr>
            <b/>
            <sz val="9"/>
            <color indexed="81"/>
            <rFont val="Tahoma"/>
            <family val="2"/>
          </rPr>
          <t>Author:</t>
        </r>
        <r>
          <rPr>
            <sz val="9"/>
            <color indexed="81"/>
            <rFont val="Tahoma"/>
            <family val="2"/>
          </rPr>
          <t xml:space="preserve">
AR, p26</t>
        </r>
      </text>
    </comment>
    <comment ref="M161" authorId="0" shapeId="0" xr:uid="{1A557887-0BE1-4273-8C8F-082A6130A21E}">
      <text>
        <r>
          <rPr>
            <b/>
            <sz val="9"/>
            <color indexed="81"/>
            <rFont val="Tahoma"/>
            <family val="2"/>
          </rPr>
          <t>Author:</t>
        </r>
        <r>
          <rPr>
            <sz val="9"/>
            <color indexed="81"/>
            <rFont val="Tahoma"/>
            <family val="2"/>
          </rPr>
          <t xml:space="preserve">
AR pg.86</t>
        </r>
      </text>
    </comment>
    <comment ref="N161" authorId="0" shapeId="0" xr:uid="{1C8C702E-453F-4327-B637-1BFBD7391A46}">
      <text>
        <r>
          <rPr>
            <b/>
            <sz val="9"/>
            <color indexed="81"/>
            <rFont val="Tahoma"/>
            <family val="2"/>
          </rPr>
          <t>Author:</t>
        </r>
        <r>
          <rPr>
            <sz val="9"/>
            <color indexed="81"/>
            <rFont val="Tahoma"/>
            <family val="2"/>
          </rPr>
          <t xml:space="preserve">
AR, p41</t>
        </r>
      </text>
    </comment>
    <comment ref="O161" authorId="0" shapeId="0" xr:uid="{091BB752-1814-471B-A00E-8F7256F94AC7}">
      <text>
        <r>
          <rPr>
            <b/>
            <sz val="9"/>
            <color indexed="81"/>
            <rFont val="Tahoma"/>
            <family val="2"/>
          </rPr>
          <t>Author:</t>
        </r>
        <r>
          <rPr>
            <sz val="9"/>
            <color indexed="81"/>
            <rFont val="Tahoma"/>
            <family val="2"/>
          </rPr>
          <t xml:space="preserve">
AR, p36</t>
        </r>
      </text>
    </comment>
    <comment ref="P161" authorId="0" shapeId="0" xr:uid="{1D7F0DD2-204B-424A-A168-99DF5CAE5A68}">
      <text>
        <r>
          <rPr>
            <b/>
            <sz val="9"/>
            <color indexed="81"/>
            <rFont val="Tahoma"/>
            <family val="2"/>
          </rPr>
          <t>Author:</t>
        </r>
        <r>
          <rPr>
            <sz val="9"/>
            <color indexed="81"/>
            <rFont val="Tahoma"/>
            <family val="2"/>
          </rPr>
          <t xml:space="preserve">
AR, p32</t>
        </r>
      </text>
    </comment>
    <comment ref="Q161" authorId="0" shapeId="0" xr:uid="{12D2CB66-27D9-4F28-B8EB-F2030E0ACE25}">
      <text>
        <r>
          <rPr>
            <b/>
            <sz val="9"/>
            <color indexed="81"/>
            <rFont val="Tahoma"/>
            <family val="2"/>
          </rPr>
          <t>Author:</t>
        </r>
        <r>
          <rPr>
            <sz val="9"/>
            <color indexed="81"/>
            <rFont val="Tahoma"/>
            <family val="2"/>
          </rPr>
          <t xml:space="preserve">
AR, p102</t>
        </r>
      </text>
    </comment>
    <comment ref="R161" authorId="0" shapeId="0" xr:uid="{ED60667B-466E-4954-B52B-585168A3AA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S161" authorId="0" shapeId="0" xr:uid="{6AE8F6A5-E68C-431D-B984-79EA2D462928}">
      <text>
        <r>
          <rPr>
            <b/>
            <sz val="9"/>
            <color indexed="81"/>
            <rFont val="Tahoma"/>
            <family val="2"/>
          </rPr>
          <t>Author:</t>
        </r>
        <r>
          <rPr>
            <sz val="9"/>
            <color indexed="81"/>
            <rFont val="Tahoma"/>
            <family val="2"/>
          </rPr>
          <t xml:space="preserve">
AR, p55</t>
        </r>
      </text>
    </comment>
    <comment ref="T161" authorId="0" shapeId="0" xr:uid="{161BD844-2F87-4298-A5FF-4EB580DC57D2}">
      <text>
        <r>
          <rPr>
            <b/>
            <sz val="9"/>
            <color indexed="81"/>
            <rFont val="Tahoma"/>
            <family val="2"/>
          </rPr>
          <t>Author:</t>
        </r>
        <r>
          <rPr>
            <sz val="9"/>
            <color indexed="81"/>
            <rFont val="Tahoma"/>
            <family val="2"/>
          </rPr>
          <t xml:space="preserve">
AR pg.64</t>
        </r>
      </text>
    </comment>
    <comment ref="U161" authorId="0" shapeId="0" xr:uid="{62F7919E-5B6B-48EA-BC6C-2B95326AD29D}">
      <text>
        <r>
          <rPr>
            <b/>
            <sz val="9"/>
            <color indexed="81"/>
            <rFont val="Tahoma"/>
            <family val="2"/>
          </rPr>
          <t>Author:</t>
        </r>
        <r>
          <rPr>
            <sz val="9"/>
            <color indexed="81"/>
            <rFont val="Tahoma"/>
            <family val="2"/>
          </rPr>
          <t xml:space="preserve">
AR pg 58</t>
        </r>
      </text>
    </comment>
    <comment ref="V161" authorId="0" shapeId="0" xr:uid="{B46C8535-33CC-452C-9AE0-AFDDEDFC4964}">
      <text>
        <r>
          <rPr>
            <b/>
            <sz val="9"/>
            <color indexed="81"/>
            <rFont val="Tahoma"/>
            <family val="2"/>
          </rPr>
          <t>Author:</t>
        </r>
        <r>
          <rPr>
            <sz val="9"/>
            <color indexed="81"/>
            <rFont val="Tahoma"/>
            <family val="2"/>
          </rPr>
          <t xml:space="preserve">
AR pg  66</t>
        </r>
      </text>
    </comment>
    <comment ref="W161" authorId="0" shapeId="0" xr:uid="{07F36CB3-BC97-4A85-8400-ABC716B664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X161" authorId="0" shapeId="0" xr:uid="{ECB7DF74-E5CF-4CFD-B00A-D25A11BA17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Y161" authorId="0" shapeId="0" xr:uid="{D0B75DB1-D74E-479F-8B8D-9F803888B6DA}">
      <text>
        <r>
          <rPr>
            <b/>
            <sz val="9"/>
            <color indexed="81"/>
            <rFont val="Tahoma"/>
            <family val="2"/>
          </rPr>
          <t>Author:</t>
        </r>
        <r>
          <rPr>
            <sz val="9"/>
            <color indexed="81"/>
            <rFont val="Tahoma"/>
            <family val="2"/>
          </rPr>
          <t xml:space="preserve">
AR p. 67, Assurance from CEO, Deputy CEO, Director of Operations, Strategy and Business Development and GFC</t>
        </r>
      </text>
    </comment>
    <comment ref="Z161" authorId="0" shapeId="0" xr:uid="{CE4B6563-18A9-47B4-AC04-BD8BD57593B4}">
      <text>
        <r>
          <rPr>
            <b/>
            <sz val="9"/>
            <color indexed="81"/>
            <rFont val="Tahoma"/>
            <family val="2"/>
          </rPr>
          <t>Author:</t>
        </r>
        <r>
          <rPr>
            <sz val="9"/>
            <color indexed="81"/>
            <rFont val="Tahoma"/>
            <family val="2"/>
          </rPr>
          <t xml:space="preserve">
AR pg 53</t>
        </r>
      </text>
    </comment>
    <comment ref="AA161" authorId="0" shapeId="0" xr:uid="{5B8FCE7D-07C2-4E82-929F-1AAA1A01D971}">
      <text>
        <r>
          <rPr>
            <b/>
            <sz val="9"/>
            <color indexed="81"/>
            <rFont val="Tahoma"/>
            <family val="2"/>
          </rPr>
          <t>Author:</t>
        </r>
        <r>
          <rPr>
            <sz val="9"/>
            <color indexed="81"/>
            <rFont val="Tahoma"/>
            <family val="2"/>
          </rPr>
          <t xml:space="preserve">
AR pg 50</t>
        </r>
      </text>
    </comment>
    <comment ref="AB161" authorId="0" shapeId="0" xr:uid="{6ABDE2F5-7B26-4ADE-9E00-53E361663F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C161" authorId="0" shapeId="0" xr:uid="{D86C2C74-AF3C-4140-B3A6-79CB5CBEC4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D161" authorId="0" shapeId="0" xr:uid="{E60C8066-0901-4D63-BE8D-B0EEDDABF7B1}">
      <text>
        <r>
          <rPr>
            <b/>
            <sz val="9"/>
            <color indexed="81"/>
            <rFont val="Tahoma"/>
            <family val="2"/>
          </rPr>
          <t>Author:</t>
        </r>
        <r>
          <rPr>
            <sz val="9"/>
            <color indexed="81"/>
            <rFont val="Tahoma"/>
            <family val="2"/>
          </rPr>
          <t xml:space="preserve">
AR p. 42, Based on the work done and the reviews undertaken by the external auditors and the Manager’s internal auditor, the
Board (with the concurrence of the ARMC) is of the opinion that there are adequate and effective risk management
systems as well as internal controls in place to help to mitigate critical and signifi cant risks relating to fi nancial,
operational, compliance and information technology matters as of 31 December 2020.</t>
        </r>
      </text>
    </comment>
    <comment ref="AE161" authorId="0" shapeId="0" xr:uid="{77EE58FD-8817-46A8-B184-82981DED441F}">
      <text>
        <r>
          <rPr>
            <b/>
            <sz val="9"/>
            <color indexed="81"/>
            <rFont val="Tahoma"/>
            <family val="2"/>
          </rPr>
          <t>Author:</t>
        </r>
        <r>
          <rPr>
            <sz val="9"/>
            <color indexed="81"/>
            <rFont val="Tahoma"/>
            <family val="2"/>
          </rPr>
          <t xml:space="preserve">
AR pg.47</t>
        </r>
      </text>
    </comment>
    <comment ref="AF161" authorId="0" shapeId="0" xr:uid="{D7BBBC03-E861-492F-85FC-1081F9629740}">
      <text>
        <r>
          <rPr>
            <b/>
            <sz val="9"/>
            <color indexed="81"/>
            <rFont val="Tahoma"/>
            <family val="2"/>
          </rPr>
          <t>Author:</t>
        </r>
        <r>
          <rPr>
            <sz val="9"/>
            <color indexed="81"/>
            <rFont val="Tahoma"/>
            <family val="2"/>
          </rPr>
          <t xml:space="preserve">
AR 34</t>
        </r>
      </text>
    </comment>
    <comment ref="AG161" authorId="0" shapeId="0" xr:uid="{6DB4C5BB-9604-43DA-9FFC-97131EF12C13}">
      <text>
        <r>
          <rPr>
            <b/>
            <sz val="9"/>
            <color indexed="81"/>
            <rFont val="Tahoma"/>
            <family val="2"/>
          </rPr>
          <t>Author:</t>
        </r>
        <r>
          <rPr>
            <sz val="9"/>
            <color indexed="81"/>
            <rFont val="Tahoma"/>
            <family val="2"/>
          </rPr>
          <t xml:space="preserve">
AR pg.50</t>
        </r>
      </text>
    </comment>
    <comment ref="AH161" authorId="0" shapeId="0" xr:uid="{DB484F73-510D-4B7C-9DE3-39E0964B204E}">
      <text>
        <r>
          <rPr>
            <b/>
            <sz val="9"/>
            <color indexed="81"/>
            <rFont val="Tahoma"/>
            <family val="2"/>
          </rPr>
          <t>Author:</t>
        </r>
        <r>
          <rPr>
            <sz val="9"/>
            <color indexed="81"/>
            <rFont val="Tahoma"/>
            <family val="2"/>
          </rPr>
          <t xml:space="preserve">
AR pg.27</t>
        </r>
      </text>
    </comment>
    <comment ref="AI161" authorId="0" shapeId="0" xr:uid="{076F0EE4-64BE-47A7-B81F-5F493F285A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 "The Board was assured by the CEO and the CFO
on the proper keeping of financial records and financial statements to give a true and fair view of the Group’s operations and
finances. The Board was also assured by the CEO and the KMP that adequate and effective risk management and internal
control systems were implemented to safeguard the stakeholders’ interes"</t>
        </r>
      </text>
    </comment>
    <comment ref="AJ161" authorId="0" shapeId="0" xr:uid="{9CF790AC-5590-416D-AD8D-269FF71D08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K161" authorId="0" shapeId="0" xr:uid="{5CD4D187-C5A2-4862-9FF9-BD12A00E38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AL161" authorId="0" shapeId="0" xr:uid="{A8388499-51A9-4458-85D3-D161235554E7}">
      <text>
        <r>
          <rPr>
            <b/>
            <sz val="9"/>
            <color indexed="81"/>
            <rFont val="Tahoma"/>
            <family val="2"/>
          </rPr>
          <t>Author:</t>
        </r>
        <r>
          <rPr>
            <sz val="9"/>
            <color indexed="81"/>
            <rFont val="Tahoma"/>
            <family val="2"/>
          </rPr>
          <t xml:space="preserve">
ar 52</t>
        </r>
      </text>
    </comment>
    <comment ref="AM161" authorId="0" shapeId="0" xr:uid="{8E46C0A7-5EEF-4240-9FD1-94327C2EAA10}">
      <text>
        <r>
          <rPr>
            <b/>
            <sz val="9"/>
            <color indexed="81"/>
            <rFont val="Tahoma"/>
            <family val="2"/>
          </rPr>
          <t>Author:</t>
        </r>
        <r>
          <rPr>
            <sz val="9"/>
            <color indexed="81"/>
            <rFont val="Tahoma"/>
            <family val="2"/>
          </rPr>
          <t xml:space="preserve">
AR pg.61</t>
        </r>
      </text>
    </comment>
    <comment ref="AN161" authorId="0" shapeId="0" xr:uid="{D52DF699-6BA8-45F6-9E4B-72C16BB3FD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AO161" authorId="0" shapeId="0" xr:uid="{C0997AFD-E826-4E68-B048-04B03A925E83}">
      <text>
        <r>
          <rPr>
            <b/>
            <sz val="9"/>
            <color indexed="81"/>
            <rFont val="Tahoma"/>
            <family val="2"/>
          </rPr>
          <t>Author:</t>
        </r>
        <r>
          <rPr>
            <sz val="9"/>
            <color indexed="81"/>
            <rFont val="Tahoma"/>
            <family val="2"/>
          </rPr>
          <t xml:space="preserve">
AR, pg 48</t>
        </r>
      </text>
    </comment>
    <comment ref="AP161" authorId="0" shapeId="0" xr:uid="{A82F1292-EFC9-480B-85D6-9255BD6A33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p.62-64</t>
        </r>
      </text>
    </comment>
    <comment ref="AQ161" authorId="0" shapeId="0" xr:uid="{DE099E05-105A-4F85-A8BC-9D4309D7EF2D}">
      <text>
        <r>
          <rPr>
            <b/>
            <sz val="9"/>
            <color indexed="81"/>
            <rFont val="Tahoma"/>
            <family val="2"/>
          </rPr>
          <t>Author:</t>
        </r>
        <r>
          <rPr>
            <sz val="9"/>
            <color indexed="81"/>
            <rFont val="Tahoma"/>
            <family val="2"/>
          </rPr>
          <t xml:space="preserve">
AR, p. 38</t>
        </r>
      </text>
    </comment>
    <comment ref="AR161" authorId="0" shapeId="0" xr:uid="{82C62904-7A5D-4D8F-8A0E-93BCC402866A}">
      <text>
        <r>
          <rPr>
            <b/>
            <sz val="9"/>
            <color indexed="81"/>
            <rFont val="Tahoma"/>
            <family val="2"/>
          </rPr>
          <t>Author:</t>
        </r>
        <r>
          <rPr>
            <sz val="9"/>
            <color indexed="81"/>
            <rFont val="Tahoma"/>
            <family val="2"/>
          </rPr>
          <t xml:space="preserve">
AR,18</t>
        </r>
      </text>
    </comment>
    <comment ref="AS161" authorId="0" shapeId="0" xr:uid="{F0BEBE3C-F022-457F-91DE-4918B07B4BC5}">
      <text>
        <r>
          <rPr>
            <b/>
            <sz val="9"/>
            <color indexed="81"/>
            <rFont val="Tahoma"/>
            <family val="2"/>
          </rPr>
          <t>Author:</t>
        </r>
        <r>
          <rPr>
            <sz val="9"/>
            <color indexed="81"/>
            <rFont val="Tahoma"/>
            <family val="2"/>
          </rPr>
          <t xml:space="preserve">
AR, pg 29</t>
        </r>
      </text>
    </comment>
    <comment ref="AT161" authorId="0" shapeId="0" xr:uid="{E5888E01-ABB6-4A56-9D70-51F4737A8C94}">
      <text>
        <r>
          <rPr>
            <b/>
            <sz val="9"/>
            <color indexed="81"/>
            <rFont val="Tahoma"/>
            <family val="2"/>
          </rPr>
          <t>Author:</t>
        </r>
        <r>
          <rPr>
            <sz val="9"/>
            <color indexed="81"/>
            <rFont val="Tahoma"/>
            <family val="2"/>
          </rPr>
          <t xml:space="preserve">
AR, governance report, pg 32</t>
        </r>
      </text>
    </comment>
    <comment ref="AU161" authorId="0" shapeId="0" xr:uid="{7DA5159B-8357-412B-905E-78CE78AAE580}">
      <text>
        <r>
          <rPr>
            <b/>
            <sz val="9"/>
            <color indexed="81"/>
            <rFont val="Tahoma"/>
            <family val="2"/>
          </rPr>
          <t>Author:</t>
        </r>
        <r>
          <rPr>
            <sz val="9"/>
            <color indexed="81"/>
            <rFont val="Tahoma"/>
            <family val="2"/>
          </rPr>
          <t xml:space="preserve">
AR, 43</t>
        </r>
      </text>
    </comment>
    <comment ref="AV161" authorId="0" shapeId="0" xr:uid="{E8B9DDE2-8A87-49D5-8A16-4B726FCB2507}">
      <text>
        <r>
          <rPr>
            <b/>
            <sz val="9"/>
            <color indexed="81"/>
            <rFont val="Tahoma"/>
            <family val="2"/>
          </rPr>
          <t>Author:</t>
        </r>
        <r>
          <rPr>
            <sz val="9"/>
            <color indexed="81"/>
            <rFont val="Tahoma"/>
            <family val="2"/>
          </rPr>
          <t xml:space="preserve">
AR, 28</t>
        </r>
      </text>
    </comment>
    <comment ref="AW161" authorId="0" shapeId="0" xr:uid="{588DE09B-EF86-4CBA-A06E-94A16F7838B9}">
      <text>
        <r>
          <rPr>
            <b/>
            <sz val="9"/>
            <color indexed="81"/>
            <rFont val="Tahoma"/>
            <family val="2"/>
          </rPr>
          <t>Author:</t>
        </r>
        <r>
          <rPr>
            <sz val="9"/>
            <color indexed="81"/>
            <rFont val="Tahoma"/>
            <family val="2"/>
          </rPr>
          <t xml:space="preserve">
AR,33</t>
        </r>
      </text>
    </comment>
    <comment ref="AX161" authorId="0" shapeId="0" xr:uid="{18E7E559-927A-4575-A0A5-145F709075BD}">
      <text>
        <r>
          <rPr>
            <b/>
            <sz val="9"/>
            <color indexed="81"/>
            <rFont val="Tahoma"/>
            <family val="2"/>
          </rPr>
          <t>Author:</t>
        </r>
        <r>
          <rPr>
            <sz val="9"/>
            <color indexed="81"/>
            <rFont val="Tahoma"/>
            <family val="2"/>
          </rPr>
          <t xml:space="preserve">
AR, 35</t>
        </r>
      </text>
    </comment>
    <comment ref="AY161" authorId="0" shapeId="0" xr:uid="{0EB3CD17-AA93-441B-93B4-5A9EE381E487}">
      <text>
        <r>
          <rPr>
            <b/>
            <sz val="9"/>
            <color indexed="81"/>
            <rFont val="Tahoma"/>
            <family val="2"/>
          </rPr>
          <t>Author:</t>
        </r>
        <r>
          <rPr>
            <sz val="9"/>
            <color indexed="81"/>
            <rFont val="Tahoma"/>
            <family val="2"/>
          </rPr>
          <t xml:space="preserve">
AR, p. 60</t>
        </r>
      </text>
    </comment>
    <comment ref="AZ161" authorId="0" shapeId="0" xr:uid="{63C51713-0436-4560-A1B5-A9077083677C}">
      <text>
        <r>
          <rPr>
            <b/>
            <sz val="9"/>
            <color indexed="81"/>
            <rFont val="Tahoma"/>
            <family val="2"/>
          </rPr>
          <t>Author:</t>
        </r>
        <r>
          <rPr>
            <sz val="9"/>
            <color indexed="81"/>
            <rFont val="Tahoma"/>
            <family val="2"/>
          </rPr>
          <t xml:space="preserve">
AR, p. 39</t>
        </r>
      </text>
    </comment>
    <comment ref="BA161" authorId="0" shapeId="0" xr:uid="{AF25D411-F690-4FBF-8B8C-A601B9D007D0}">
      <text>
        <r>
          <rPr>
            <b/>
            <sz val="9"/>
            <color indexed="81"/>
            <rFont val="Tahoma"/>
            <family val="2"/>
          </rPr>
          <t>Author:</t>
        </r>
        <r>
          <rPr>
            <sz val="9"/>
            <color indexed="81"/>
            <rFont val="Tahoma"/>
            <family val="2"/>
          </rPr>
          <t xml:space="preserve">
AR, p126</t>
        </r>
      </text>
    </comment>
    <comment ref="BB161" authorId="0" shapeId="0" xr:uid="{106D76CC-75D8-4855-9544-87D19A802FBB}">
      <text>
        <r>
          <rPr>
            <b/>
            <sz val="9"/>
            <color indexed="81"/>
            <rFont val="Tahoma"/>
            <family val="2"/>
          </rPr>
          <t>Author:</t>
        </r>
        <r>
          <rPr>
            <sz val="9"/>
            <color indexed="81"/>
            <rFont val="Tahoma"/>
            <family val="2"/>
          </rPr>
          <t xml:space="preserve">
AR, pg 34</t>
        </r>
      </text>
    </comment>
    <comment ref="BC161" authorId="0" shapeId="0" xr:uid="{DD6AF4F6-41FE-41B5-BD30-7C1D0C386FC8}">
      <text>
        <r>
          <rPr>
            <b/>
            <sz val="9"/>
            <color indexed="81"/>
            <rFont val="Tahoma"/>
            <family val="2"/>
          </rPr>
          <t>Author:</t>
        </r>
        <r>
          <rPr>
            <sz val="9"/>
            <color indexed="81"/>
            <rFont val="Tahoma"/>
            <family val="2"/>
          </rPr>
          <t xml:space="preserve">
AR, p. 59</t>
        </r>
      </text>
    </comment>
    <comment ref="BD161" authorId="0" shapeId="0" xr:uid="{C17181A3-8C1D-4C9D-A0AC-5A4CA8DC4077}">
      <text>
        <r>
          <rPr>
            <b/>
            <sz val="9"/>
            <color indexed="81"/>
            <rFont val="Tahoma"/>
            <family val="2"/>
          </rPr>
          <t>Author:</t>
        </r>
        <r>
          <rPr>
            <sz val="9"/>
            <color indexed="81"/>
            <rFont val="Tahoma"/>
            <family val="2"/>
          </rPr>
          <t xml:space="preserve">
AR, p. 89</t>
        </r>
      </text>
    </comment>
    <comment ref="BE161" authorId="0" shapeId="0" xr:uid="{65C9791E-B4C5-4930-A24A-CF8DB83629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 "For the financial year under review, the Executive Director/Chairman and CFO have provided assurance to the
Board that (i) the financial records of the Group have been properly maintained and the financial statements
give a true and fair view of the Group’s operations and finances;</t>
        </r>
      </text>
    </comment>
    <comment ref="BF161" authorId="0" shapeId="0" xr:uid="{B9B87177-DF62-4E53-A45F-86441FFD00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"The Board has also received the assurance from:
(a) the CEO and the Financial Controller, inter alia, that the financial records of the Company for
FY2020 have been properly maintained, and the financial statements give a true and fair view of the
Company’s operations and finances for FY2020;"</t>
        </r>
      </text>
    </comment>
    <comment ref="BG161" authorId="0" shapeId="0" xr:uid="{2D726D22-AAEA-40A6-8650-655839BD3CC9}">
      <text>
        <r>
          <rPr>
            <b/>
            <sz val="9"/>
            <color indexed="81"/>
            <rFont val="Tahoma"/>
            <family val="2"/>
          </rPr>
          <t>Author:</t>
        </r>
        <r>
          <rPr>
            <sz val="9"/>
            <color indexed="81"/>
            <rFont val="Tahoma"/>
            <family val="2"/>
          </rPr>
          <t xml:space="preserve">
AR p. 102, STATEMENTS BY DIRECTORS</t>
        </r>
      </text>
    </comment>
    <comment ref="BH161" authorId="0" shapeId="0" xr:uid="{6BC38F5C-08E4-4C16-91E1-04E4CEB65F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57, https://links.sgx.com/FileOpen/UG%20Healthcare_Annual%20Report%202020.ashx?App=Announcement&amp;FileID=634566</t>
        </r>
      </text>
    </comment>
    <comment ref="BI161" authorId="0" shapeId="0" xr:uid="{054326C9-C276-47C1-8294-F73BE4CF63EB}">
      <text>
        <r>
          <rPr>
            <b/>
            <sz val="9"/>
            <color indexed="81"/>
            <rFont val="Tahoma"/>
            <family val="2"/>
          </rPr>
          <t>Author:</t>
        </r>
        <r>
          <rPr>
            <sz val="9"/>
            <color indexed="81"/>
            <rFont val="Tahoma"/>
            <family val="2"/>
          </rPr>
          <t xml:space="preserve">
AR p. 48, For FY2020, the Board has received assurances from the CEO, CFO and other key management personnel of the Company
that:
(a)  the financial records have been properly maintained and the financial statements give a true and fair view of the
Company’s operations and finances; and
(b)  the Company’s risk management and internal control systems are adequate and operating effectively.</t>
        </r>
      </text>
    </comment>
    <comment ref="BJ161" authorId="0" shapeId="0" xr:uid="{030D8132-9F76-49D5-A78B-4A33FC4FAB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t>
        </r>
      </text>
    </comment>
    <comment ref="BK161" authorId="0" shapeId="0" xr:uid="{298457F9-B3D4-4778-90BB-B4B87CC45DC1}">
      <text>
        <r>
          <rPr>
            <b/>
            <sz val="9"/>
            <color indexed="81"/>
            <rFont val="Tahoma"/>
            <family val="2"/>
          </rPr>
          <t>Author:</t>
        </r>
        <r>
          <rPr>
            <sz val="9"/>
            <color indexed="81"/>
            <rFont val="Tahoma"/>
            <family val="2"/>
          </rPr>
          <t xml:space="preserve">
AR, p. 78</t>
        </r>
      </text>
    </comment>
    <comment ref="BL161" authorId="0" shapeId="0" xr:uid="{1EF7333B-DA7F-4B2E-B40A-8991497FF2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66</t>
        </r>
      </text>
    </comment>
    <comment ref="BM161" authorId="0" shapeId="0" xr:uid="{6C1722B8-27B5-4D77-A075-70EF9E40CB18}">
      <text>
        <r>
          <rPr>
            <b/>
            <sz val="9"/>
            <color indexed="81"/>
            <rFont val="Tahoma"/>
            <family val="2"/>
          </rPr>
          <t>Author:</t>
        </r>
        <r>
          <rPr>
            <sz val="9"/>
            <color indexed="81"/>
            <rFont val="Tahoma"/>
            <family val="2"/>
          </rPr>
          <t xml:space="preserve">
AR, p57</t>
        </r>
      </text>
    </comment>
    <comment ref="BN161" authorId="0" shapeId="0" xr:uid="{075DDFAC-8C42-416F-ACB7-369BF159963E}">
      <text>
        <r>
          <rPr>
            <b/>
            <sz val="9"/>
            <color indexed="81"/>
            <rFont val="Tahoma"/>
            <family val="2"/>
          </rPr>
          <t>Author:</t>
        </r>
        <r>
          <rPr>
            <sz val="9"/>
            <color indexed="81"/>
            <rFont val="Tahoma"/>
            <family val="2"/>
          </rPr>
          <t xml:space="preserve">
AR, p45</t>
        </r>
      </text>
    </comment>
    <comment ref="BO161" authorId="0" shapeId="0" xr:uid="{7FD05D4C-B97D-4198-B3D4-C0564A8905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addition, the Audit &amp; Risk Committee and the Board have received assurance from:
(a) the Managing Director and the Chief Financial Officer that as of 31 March 2020, the financial records have been properly
maintained and the financial statements give a true and fair view of the Company’s operations and finances; and
AR p77</t>
        </r>
      </text>
    </comment>
    <comment ref="BP161" authorId="0" shapeId="0" xr:uid="{94095675-D39F-4D2D-9B68-7EFDD561AEF8}">
      <text>
        <r>
          <rPr>
            <b/>
            <sz val="9"/>
            <color indexed="81"/>
            <rFont val="Tahoma"/>
            <family val="2"/>
          </rPr>
          <t>Author:</t>
        </r>
        <r>
          <rPr>
            <sz val="9"/>
            <color indexed="81"/>
            <rFont val="Tahoma"/>
            <family val="2"/>
          </rPr>
          <t xml:space="preserve">
AR, p89</t>
        </r>
      </text>
    </comment>
    <comment ref="BQ161" authorId="0" shapeId="0" xr:uid="{FE0C692C-2C02-4A08-8C15-21B6557E72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For the financial year ended 31 March 2020, the Board has received assurance from the Managing Director and CEO as
well as the CFO that the financial records have been properly maintained and the financial statements give a true and fair
view of the Group’s operations and finances; and the Group’s risk management and internal control systems are sufficiently
adequate and effective.
AR p34</t>
        </r>
      </text>
    </comment>
    <comment ref="BR161" authorId="0" shapeId="0" xr:uid="{382748B0-55AF-4E6B-BE35-C79FE5FE44E4}">
      <text>
        <r>
          <rPr>
            <b/>
            <sz val="9"/>
            <color indexed="81"/>
            <rFont val="Tahoma"/>
            <family val="2"/>
          </rPr>
          <t>Author:</t>
        </r>
        <r>
          <rPr>
            <sz val="9"/>
            <color indexed="81"/>
            <rFont val="Tahoma"/>
            <family val="2"/>
          </rPr>
          <t xml:space="preserve">
AR, p105</t>
        </r>
      </text>
    </comment>
    <comment ref="BS161" authorId="0" shapeId="0" xr:uid="{D65821D7-6582-48DF-A600-32C22EA2947B}">
      <text>
        <r>
          <rPr>
            <b/>
            <sz val="9"/>
            <color indexed="81"/>
            <rFont val="Tahoma"/>
            <family val="2"/>
          </rPr>
          <t>Author:</t>
        </r>
        <r>
          <rPr>
            <sz val="9"/>
            <color indexed="81"/>
            <rFont val="Tahoma"/>
            <family val="2"/>
          </rPr>
          <t xml:space="preserve">
AR, p83</t>
        </r>
      </text>
    </comment>
    <comment ref="BT161" authorId="0" shapeId="0" xr:uid="{CB749095-E7DA-4074-B80F-D80B09BDAE2C}">
      <text>
        <r>
          <rPr>
            <b/>
            <sz val="9"/>
            <color indexed="81"/>
            <rFont val="Tahoma"/>
            <family val="2"/>
          </rPr>
          <t>Author:</t>
        </r>
        <r>
          <rPr>
            <sz val="9"/>
            <color indexed="81"/>
            <rFont val="Tahoma"/>
            <family val="2"/>
          </rPr>
          <t xml:space="preserve">
AR, p93</t>
        </r>
      </text>
    </comment>
    <comment ref="BU161" authorId="0" shapeId="0" xr:uid="{76ABB886-E7D8-43AB-A9E4-8C6A3753629E}">
      <text>
        <r>
          <rPr>
            <b/>
            <sz val="9"/>
            <color indexed="81"/>
            <rFont val="Tahoma"/>
            <family val="2"/>
          </rPr>
          <t>Author:</t>
        </r>
        <r>
          <rPr>
            <sz val="9"/>
            <color indexed="81"/>
            <rFont val="Tahoma"/>
            <family val="2"/>
          </rPr>
          <t xml:space="preserve">
AR, p47</t>
        </r>
      </text>
    </comment>
    <comment ref="BV161" authorId="0" shapeId="0" xr:uid="{247AD64A-70E0-4C28-AE8F-0C0C075D69F5}">
      <text>
        <r>
          <rPr>
            <b/>
            <sz val="9"/>
            <color indexed="81"/>
            <rFont val="Tahoma"/>
            <family val="2"/>
          </rPr>
          <t>Author:</t>
        </r>
        <r>
          <rPr>
            <sz val="9"/>
            <color indexed="81"/>
            <rFont val="Tahoma"/>
            <family val="2"/>
          </rPr>
          <t xml:space="preserve">
AR 70</t>
        </r>
      </text>
    </comment>
    <comment ref="BW161" authorId="0" shapeId="0" xr:uid="{92ECF831-B232-4F53-929E-9A9B7D3D45E1}">
      <text>
        <r>
          <rPr>
            <b/>
            <sz val="9"/>
            <color indexed="81"/>
            <rFont val="Tahoma"/>
            <family val="2"/>
          </rPr>
          <t>Author:</t>
        </r>
        <r>
          <rPr>
            <sz val="9"/>
            <color indexed="81"/>
            <rFont val="Tahoma"/>
            <family val="2"/>
          </rPr>
          <t xml:space="preserve">
AR, p130</t>
        </r>
      </text>
    </comment>
    <comment ref="BX161" authorId="0" shapeId="0" xr:uid="{0FC645D8-674B-4E69-A75F-6E280D23D1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t>
        </r>
      </text>
    </comment>
    <comment ref="BY161" authorId="0" shapeId="0" xr:uid="{696B3CBA-854B-443F-A851-1DE10E69EE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BZ161" authorId="0" shapeId="0" xr:uid="{00B9E66D-B2E3-4355-B454-7232007C0001}">
      <text>
        <r>
          <rPr>
            <b/>
            <sz val="9"/>
            <color indexed="81"/>
            <rFont val="Tahoma"/>
            <family val="2"/>
          </rPr>
          <t>Author:</t>
        </r>
        <r>
          <rPr>
            <sz val="9"/>
            <color indexed="81"/>
            <rFont val="Tahoma"/>
            <family val="2"/>
          </rPr>
          <t xml:space="preserve">
AR pg 52</t>
        </r>
      </text>
    </comment>
    <comment ref="CA161" authorId="0" shapeId="0" xr:uid="{FD25E313-BAEF-4176-A42E-12DE0E153A29}">
      <text>
        <r>
          <rPr>
            <b/>
            <sz val="9"/>
            <color indexed="81"/>
            <rFont val="Tahoma"/>
            <family val="2"/>
          </rPr>
          <t>Author:</t>
        </r>
        <r>
          <rPr>
            <sz val="9"/>
            <color indexed="81"/>
            <rFont val="Tahoma"/>
            <family val="2"/>
          </rPr>
          <t xml:space="preserve">
AR pg 94</t>
        </r>
      </text>
    </comment>
    <comment ref="CB161" authorId="0" shapeId="0" xr:uid="{00AC4B23-0784-4EE0-8DAE-869959432228}">
      <text>
        <r>
          <rPr>
            <b/>
            <sz val="9"/>
            <color indexed="81"/>
            <rFont val="Tahoma"/>
            <family val="2"/>
          </rPr>
          <t>Author:</t>
        </r>
        <r>
          <rPr>
            <sz val="9"/>
            <color indexed="81"/>
            <rFont val="Tahoma"/>
            <family val="2"/>
          </rPr>
          <t xml:space="preserve">
AR pg.203</t>
        </r>
      </text>
    </comment>
    <comment ref="CC161" authorId="0" shapeId="0" xr:uid="{23F6F24F-7C7B-4904-865E-FB380522CC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D161" authorId="0" shapeId="0" xr:uid="{F9E05AD8-5BE0-4E70-B5C4-004ACB0B97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CE161" authorId="0" shapeId="0" xr:uid="{BDFE8B7B-B68E-4376-92F9-693D4DABE639}">
      <text>
        <r>
          <rPr>
            <b/>
            <sz val="9"/>
            <color indexed="81"/>
            <rFont val="Tahoma"/>
            <family val="2"/>
          </rPr>
          <t>Author:</t>
        </r>
        <r>
          <rPr>
            <sz val="9"/>
            <color indexed="81"/>
            <rFont val="Tahoma"/>
            <family val="2"/>
          </rPr>
          <t xml:space="preserve">
AR pg 60</t>
        </r>
      </text>
    </comment>
    <comment ref="CF161" authorId="0" shapeId="0" xr:uid="{FD93EECD-357A-4523-8023-F63902D7BC84}">
      <text>
        <r>
          <rPr>
            <b/>
            <sz val="9"/>
            <color indexed="81"/>
            <rFont val="Tahoma"/>
            <family val="2"/>
          </rPr>
          <t>Author:</t>
        </r>
        <r>
          <rPr>
            <sz val="9"/>
            <color indexed="81"/>
            <rFont val="Tahoma"/>
            <family val="2"/>
          </rPr>
          <t xml:space="preserve">
AR 34</t>
        </r>
      </text>
    </comment>
    <comment ref="CG161" authorId="0" shapeId="0" xr:uid="{D55CB735-B21D-4727-BA54-01759BB37B3B}">
      <text>
        <r>
          <rPr>
            <b/>
            <sz val="9"/>
            <color indexed="81"/>
            <rFont val="Tahoma"/>
            <family val="2"/>
          </rPr>
          <t>Author:</t>
        </r>
        <r>
          <rPr>
            <sz val="9"/>
            <color indexed="81"/>
            <rFont val="Tahoma"/>
            <family val="2"/>
          </rPr>
          <t xml:space="preserve">
AR pg 97</t>
        </r>
      </text>
    </comment>
    <comment ref="CH161" authorId="0" shapeId="0" xr:uid="{1C8385D2-70DC-4FEC-9300-99D5375C7302}">
      <text>
        <r>
          <rPr>
            <b/>
            <sz val="9"/>
            <color indexed="81"/>
            <rFont val="Tahoma"/>
            <family val="2"/>
          </rPr>
          <t>Author:</t>
        </r>
        <r>
          <rPr>
            <sz val="9"/>
            <color indexed="81"/>
            <rFont val="Tahoma"/>
            <family val="2"/>
          </rPr>
          <t xml:space="preserve">
AR 36</t>
        </r>
      </text>
    </comment>
    <comment ref="CI161" authorId="0" shapeId="0" xr:uid="{F8A67837-59A4-4A93-9902-80E02EF194E3}">
      <text>
        <r>
          <rPr>
            <b/>
            <sz val="9"/>
            <color indexed="81"/>
            <rFont val="Tahoma"/>
            <family val="2"/>
          </rPr>
          <t>Author:</t>
        </r>
        <r>
          <rPr>
            <sz val="9"/>
            <color indexed="81"/>
            <rFont val="Tahoma"/>
            <family val="2"/>
          </rPr>
          <t xml:space="preserve">
AR pg 85</t>
        </r>
      </text>
    </comment>
    <comment ref="CJ161" authorId="0" shapeId="0" xr:uid="{601EAA3C-F486-4ABE-8DD9-EEFE5AA09AF2}">
      <text>
        <r>
          <rPr>
            <b/>
            <sz val="9"/>
            <color indexed="81"/>
            <rFont val="Tahoma"/>
            <family val="2"/>
          </rPr>
          <t>Author:</t>
        </r>
        <r>
          <rPr>
            <sz val="9"/>
            <color indexed="81"/>
            <rFont val="Tahoma"/>
            <family val="2"/>
          </rPr>
          <t xml:space="preserve">
ar 50</t>
        </r>
      </text>
    </comment>
    <comment ref="CK161" authorId="0" shapeId="0" xr:uid="{AF169FC5-B1CE-4309-9C83-95E21EEBE5F2}">
      <text>
        <r>
          <rPr>
            <b/>
            <sz val="9"/>
            <color indexed="81"/>
            <rFont val="Tahoma"/>
            <family val="2"/>
          </rPr>
          <t>Author:</t>
        </r>
        <r>
          <rPr>
            <sz val="9"/>
            <color indexed="81"/>
            <rFont val="Tahoma"/>
            <family val="2"/>
          </rPr>
          <t xml:space="preserve">
AR,74</t>
        </r>
      </text>
    </comment>
    <comment ref="CL161" authorId="0" shapeId="0" xr:uid="{534BECCB-F26A-4FEF-8B16-C040996732B4}">
      <text>
        <r>
          <rPr>
            <b/>
            <sz val="9"/>
            <color indexed="81"/>
            <rFont val="Tahoma"/>
            <family val="2"/>
          </rPr>
          <t>Author:</t>
        </r>
        <r>
          <rPr>
            <sz val="9"/>
            <color indexed="81"/>
            <rFont val="Tahoma"/>
            <family val="2"/>
          </rPr>
          <t xml:space="preserve">
ar 50</t>
        </r>
      </text>
    </comment>
    <comment ref="CM161" authorId="0" shapeId="0" xr:uid="{38D05788-96E5-4F38-A5AA-DD0BCF14577F}">
      <text>
        <r>
          <rPr>
            <b/>
            <sz val="9"/>
            <color indexed="81"/>
            <rFont val="Tahoma"/>
            <family val="2"/>
          </rPr>
          <t>Author:</t>
        </r>
        <r>
          <rPr>
            <sz val="9"/>
            <color indexed="81"/>
            <rFont val="Tahoma"/>
            <family val="2"/>
          </rPr>
          <t xml:space="preserve">
ar 63</t>
        </r>
      </text>
    </comment>
    <comment ref="CN161" authorId="0" shapeId="0" xr:uid="{89610904-73AD-451D-9B3E-90621212B3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t>
        </r>
      </text>
    </comment>
    <comment ref="CO161" authorId="0" shapeId="0" xr:uid="{CAEEE841-E6DF-4904-AD43-8A0D01F597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CP161" authorId="0" shapeId="0" xr:uid="{43350D80-B3C3-4A61-8B72-372215E3D5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CQ161" authorId="0" shapeId="0" xr:uid="{A8D8E491-D794-429C-BA29-99399A7DDB6D}">
      <text>
        <r>
          <rPr>
            <b/>
            <sz val="9"/>
            <color indexed="81"/>
            <rFont val="Tahoma"/>
            <family val="2"/>
          </rPr>
          <t>Author:</t>
        </r>
        <r>
          <rPr>
            <sz val="9"/>
            <color indexed="81"/>
            <rFont val="Tahoma"/>
            <family val="2"/>
          </rPr>
          <t xml:space="preserve">
AR 93</t>
        </r>
      </text>
    </comment>
    <comment ref="CR161" authorId="0" shapeId="0" xr:uid="{C1640DF6-BAD1-451D-BB34-8737C38678AC}">
      <text>
        <r>
          <rPr>
            <b/>
            <sz val="9"/>
            <color indexed="81"/>
            <rFont val="Tahoma"/>
            <family val="2"/>
          </rPr>
          <t>Author:</t>
        </r>
        <r>
          <rPr>
            <sz val="9"/>
            <color indexed="81"/>
            <rFont val="Tahoma"/>
            <family val="2"/>
          </rPr>
          <t xml:space="preserve">
AR (pdf), p. 23</t>
        </r>
      </text>
    </comment>
    <comment ref="CS161" authorId="0" shapeId="0" xr:uid="{E545F0A2-FDD9-4A84-BDC7-AE4B98DCF72E}">
      <text>
        <r>
          <rPr>
            <b/>
            <sz val="9"/>
            <color indexed="81"/>
            <rFont val="Tahoma"/>
            <family val="2"/>
          </rPr>
          <t>Author:</t>
        </r>
        <r>
          <rPr>
            <sz val="9"/>
            <color indexed="81"/>
            <rFont val="Tahoma"/>
            <family val="2"/>
          </rPr>
          <t xml:space="preserve">
AR, p. 60</t>
        </r>
      </text>
    </comment>
    <comment ref="CT161" authorId="0" shapeId="0" xr:uid="{436D840B-FE8E-4C5B-8308-3C802E51D586}">
      <text>
        <r>
          <rPr>
            <b/>
            <sz val="9"/>
            <color indexed="81"/>
            <rFont val="Tahoma"/>
            <family val="2"/>
          </rPr>
          <t>Author:</t>
        </r>
        <r>
          <rPr>
            <sz val="9"/>
            <color indexed="81"/>
            <rFont val="Tahoma"/>
            <family val="2"/>
          </rPr>
          <t xml:space="preserve">
AR pg.33</t>
        </r>
      </text>
    </comment>
    <comment ref="CU161" authorId="0" shapeId="0" xr:uid="{BAAF2BF2-FEE8-41A0-BA3E-FB48898428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 "The Board has received assurance from (a) the Managing Director and the Chief Financial Officer that the financial records have been properly maintained and the financia
statements for the financial year ended 31 December 2020 give a true and fair view of the Company’s operations and finances; and "</t>
        </r>
      </text>
    </comment>
    <comment ref="CV161" authorId="0" shapeId="0" xr:uid="{9E5E09F6-A6D4-4789-927F-F2A877970E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Board has received assurances from the CEO and the Chief Financial Officer that the Company’s financial
records have been properly maintained and the financial statements give a true and fair view of the Company’s
operations and finances as at 31 December 2020.</t>
        </r>
      </text>
    </comment>
    <comment ref="CW161" authorId="0" shapeId="0" xr:uid="{884AB2E3-ED3E-4612-A6EB-8E5E742E8F28}">
      <text>
        <r>
          <rPr>
            <b/>
            <sz val="9"/>
            <color indexed="81"/>
            <rFont val="Tahoma"/>
            <family val="2"/>
          </rPr>
          <t>Author:</t>
        </r>
        <r>
          <rPr>
            <sz val="9"/>
            <color indexed="81"/>
            <rFont val="Tahoma"/>
            <family val="2"/>
          </rPr>
          <t xml:space="preserve">
AR pg.22</t>
        </r>
      </text>
    </comment>
    <comment ref="CX161" authorId="0" shapeId="0" xr:uid="{4DE2E6B9-CF1D-4B8A-9E50-87EF276C0FE8}">
      <text>
        <r>
          <rPr>
            <b/>
            <sz val="9"/>
            <color indexed="81"/>
            <rFont val="Tahoma"/>
            <family val="2"/>
          </rPr>
          <t>Author:</t>
        </r>
        <r>
          <rPr>
            <sz val="9"/>
            <color indexed="81"/>
            <rFont val="Tahoma"/>
            <family val="2"/>
          </rPr>
          <t xml:space="preserve">
AR, pg 47</t>
        </r>
      </text>
    </comment>
    <comment ref="CY161" authorId="0" shapeId="0" xr:uid="{13CFF0AA-84D6-421A-B74D-504E290FDCB5}">
      <text>
        <r>
          <rPr>
            <b/>
            <sz val="9"/>
            <color indexed="81"/>
            <rFont val="Tahoma"/>
            <family val="2"/>
          </rPr>
          <t>Author:</t>
        </r>
        <r>
          <rPr>
            <sz val="9"/>
            <color indexed="81"/>
            <rFont val="Tahoma"/>
            <family val="2"/>
          </rPr>
          <t xml:space="preserve">
AR pg 102</t>
        </r>
      </text>
    </comment>
    <comment ref="CZ161" authorId="0" shapeId="0" xr:uid="{89028245-AE44-4551-B273-71EEB839FF19}">
      <text>
        <r>
          <rPr>
            <b/>
            <sz val="9"/>
            <color indexed="81"/>
            <rFont val="Tahoma"/>
            <family val="2"/>
          </rPr>
          <t>Author:</t>
        </r>
        <r>
          <rPr>
            <sz val="9"/>
            <color indexed="81"/>
            <rFont val="Tahoma"/>
            <family val="2"/>
          </rPr>
          <t xml:space="preserve">
AR,86</t>
        </r>
      </text>
    </comment>
    <comment ref="DA161" authorId="0" shapeId="0" xr:uid="{C5272495-0FE3-45F7-ABFC-8895BFC4FD0E}">
      <text>
        <r>
          <rPr>
            <b/>
            <sz val="9"/>
            <color indexed="81"/>
            <rFont val="Tahoma"/>
            <family val="2"/>
          </rPr>
          <t>Author:</t>
        </r>
        <r>
          <rPr>
            <sz val="9"/>
            <color indexed="81"/>
            <rFont val="Tahoma"/>
            <family val="2"/>
          </rPr>
          <t xml:space="preserve">
AR,69</t>
        </r>
      </text>
    </comment>
    <comment ref="DB161" authorId="0" shapeId="0" xr:uid="{EC79F4D9-E20C-42E1-9FDC-DC0F7B1E64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74</t>
        </r>
      </text>
    </comment>
    <comment ref="DC161" authorId="0" shapeId="0" xr:uid="{280CA0ED-5049-41A1-8D1D-2508BBE48A22}">
      <text>
        <r>
          <rPr>
            <b/>
            <sz val="9"/>
            <color indexed="81"/>
            <rFont val="Tahoma"/>
            <family val="2"/>
          </rPr>
          <t>Author:</t>
        </r>
        <r>
          <rPr>
            <sz val="9"/>
            <color indexed="81"/>
            <rFont val="Tahoma"/>
            <family val="2"/>
          </rPr>
          <t xml:space="preserve">
AR, p. 96</t>
        </r>
      </text>
    </comment>
    <comment ref="DD161" authorId="0" shapeId="0" xr:uid="{595F31F4-A11D-4B3F-8134-29FA97FBD5C7}">
      <text>
        <r>
          <rPr>
            <b/>
            <sz val="9"/>
            <color indexed="81"/>
            <rFont val="Tahoma"/>
            <family val="2"/>
          </rPr>
          <t>Author:</t>
        </r>
        <r>
          <rPr>
            <sz val="9"/>
            <color indexed="81"/>
            <rFont val="Tahoma"/>
            <family val="2"/>
          </rPr>
          <t xml:space="preserve">
AR, p. 65</t>
        </r>
      </text>
    </comment>
    <comment ref="DE161" authorId="0" shapeId="0" xr:uid="{312E8685-7B11-4807-BDCA-CE20250CDD19}">
      <text>
        <r>
          <rPr>
            <b/>
            <sz val="9"/>
            <color indexed="81"/>
            <rFont val="Tahoma"/>
            <family val="2"/>
          </rPr>
          <t>Author:</t>
        </r>
        <r>
          <rPr>
            <sz val="9"/>
            <color indexed="81"/>
            <rFont val="Tahoma"/>
            <family val="2"/>
          </rPr>
          <t xml:space="preserve">
AR,37</t>
        </r>
      </text>
    </comment>
    <comment ref="DF161" authorId="0" shapeId="0" xr:uid="{333C7A73-64C8-4492-B39F-84166F995961}">
      <text>
        <r>
          <rPr>
            <b/>
            <sz val="9"/>
            <color indexed="81"/>
            <rFont val="Tahoma"/>
            <family val="2"/>
          </rPr>
          <t>Author:</t>
        </r>
        <r>
          <rPr>
            <sz val="9"/>
            <color indexed="81"/>
            <rFont val="Tahoma"/>
            <family val="2"/>
          </rPr>
          <t xml:space="preserve">
AR pg 65</t>
        </r>
      </text>
    </comment>
    <comment ref="DG161" authorId="0" shapeId="0" xr:uid="{86725253-DACD-4DD0-8394-B1D0840BAE45}">
      <text>
        <r>
          <rPr>
            <b/>
            <sz val="9"/>
            <color indexed="81"/>
            <rFont val="Tahoma"/>
            <family val="2"/>
          </rPr>
          <t>Author:</t>
        </r>
        <r>
          <rPr>
            <sz val="9"/>
            <color indexed="81"/>
            <rFont val="Tahoma"/>
            <family val="2"/>
          </rPr>
          <t xml:space="preserve">
AR, p. 34</t>
        </r>
      </text>
    </comment>
    <comment ref="DH161" authorId="0" shapeId="0" xr:uid="{4A7EEF3E-24FD-4964-805E-A1507470945F}">
      <text>
        <r>
          <rPr>
            <b/>
            <sz val="9"/>
            <color indexed="81"/>
            <rFont val="Tahoma"/>
            <family val="2"/>
          </rPr>
          <t>Author:</t>
        </r>
        <r>
          <rPr>
            <sz val="9"/>
            <color indexed="81"/>
            <rFont val="Tahoma"/>
            <family val="2"/>
          </rPr>
          <t xml:space="preserve">
AR pg 23</t>
        </r>
      </text>
    </comment>
    <comment ref="DI161" authorId="0" shapeId="0" xr:uid="{4FDFC475-4B19-45B5-9CCD-72A4091B55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t>
        </r>
      </text>
    </comment>
    <comment ref="DJ161" authorId="0" shapeId="0" xr:uid="{E185A075-853E-4F13-ABBD-FB2CF77E7E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66</t>
        </r>
      </text>
    </comment>
    <comment ref="DK161" authorId="0" shapeId="0" xr:uid="{6FA074B0-BE74-41C6-9774-8874E9AEDB2E}">
      <text>
        <r>
          <rPr>
            <b/>
            <sz val="9"/>
            <color indexed="81"/>
            <rFont val="Tahoma"/>
            <family val="2"/>
          </rPr>
          <t>Author:</t>
        </r>
        <r>
          <rPr>
            <sz val="9"/>
            <color indexed="81"/>
            <rFont val="Tahoma"/>
            <family val="2"/>
          </rPr>
          <t xml:space="preserve">
AR pg 118</t>
        </r>
      </text>
    </comment>
    <comment ref="DL161" authorId="0" shapeId="0" xr:uid="{CF3DF231-FE0E-485F-AA61-BE51EB90920F}">
      <text>
        <r>
          <rPr>
            <b/>
            <sz val="9"/>
            <color indexed="81"/>
            <rFont val="Tahoma"/>
            <family val="2"/>
          </rPr>
          <t>Author:</t>
        </r>
        <r>
          <rPr>
            <sz val="9"/>
            <color indexed="81"/>
            <rFont val="Tahoma"/>
            <family val="2"/>
          </rPr>
          <t xml:space="preserve">
AR pg 81</t>
        </r>
      </text>
    </comment>
    <comment ref="DM161" authorId="0" shapeId="0" xr:uid="{6A755515-B4F2-4F24-B74D-3EF4BB3309B2}">
      <text>
        <r>
          <rPr>
            <b/>
            <sz val="9"/>
            <color indexed="81"/>
            <rFont val="Tahoma"/>
            <family val="2"/>
          </rPr>
          <t>Author:</t>
        </r>
        <r>
          <rPr>
            <sz val="9"/>
            <color indexed="81"/>
            <rFont val="Tahoma"/>
            <family val="2"/>
          </rPr>
          <t xml:space="preserve">
AR, p. 41</t>
        </r>
      </text>
    </comment>
    <comment ref="DN161" authorId="0" shapeId="0" xr:uid="{6969CA57-26FD-43AE-AB96-1E23BBAA57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DO161" authorId="0" shapeId="0" xr:uid="{CAF070DA-98BC-4EBB-84FC-9F019163CA16}">
      <text>
        <r>
          <rPr>
            <b/>
            <sz val="9"/>
            <color indexed="81"/>
            <rFont val="Tahoma"/>
            <family val="2"/>
          </rPr>
          <t>Author:</t>
        </r>
        <r>
          <rPr>
            <sz val="9"/>
            <color indexed="81"/>
            <rFont val="Tahoma"/>
            <family val="2"/>
          </rPr>
          <t xml:space="preserve">
AR p. 72, The CEO and the CFO have provided assurances to the Board
that the financial records have been properly maintained and that
the financial statements give a true and fair view of the Company
and the Group’s operations and finances for the year ended
31 December 2020.</t>
        </r>
      </text>
    </comment>
    <comment ref="DP161" authorId="0" shapeId="0" xr:uid="{FFE91FAF-8383-4F81-B0DC-B047A232EBA1}">
      <text>
        <r>
          <rPr>
            <b/>
            <sz val="9"/>
            <color indexed="81"/>
            <rFont val="Tahoma"/>
            <family val="2"/>
          </rPr>
          <t>Author:</t>
        </r>
        <r>
          <rPr>
            <sz val="9"/>
            <color indexed="81"/>
            <rFont val="Tahoma"/>
            <family val="2"/>
          </rPr>
          <t xml:space="preserve">
AR, p. 82</t>
        </r>
      </text>
    </comment>
    <comment ref="DQ161" authorId="0" shapeId="0" xr:uid="{90458E7A-4BAC-44E3-8AE8-45F7453E5E0D}">
      <text>
        <r>
          <rPr>
            <b/>
            <sz val="9"/>
            <color indexed="81"/>
            <rFont val="Tahoma"/>
            <family val="2"/>
          </rPr>
          <t>Author:</t>
        </r>
        <r>
          <rPr>
            <sz val="9"/>
            <color indexed="81"/>
            <rFont val="Tahoma"/>
            <family val="2"/>
          </rPr>
          <t xml:space="preserve">
AR p. 26, The Board has received assurance from the Managing
Director/Chief Executive and the Head of Corporate Services
(including Finance) that the system of risk management and
internal controls is adequate and effective, the financial records
have been properly maintained and the financial statements
give a true and fair view of UOI’s operations and finances. </t>
        </r>
      </text>
    </comment>
    <comment ref="DR161" authorId="0" shapeId="0" xr:uid="{B8AAF72C-0841-4B02-A030-906FFC549936}">
      <text>
        <r>
          <rPr>
            <b/>
            <sz val="9"/>
            <color indexed="81"/>
            <rFont val="Tahoma"/>
            <family val="2"/>
          </rPr>
          <t>Author:</t>
        </r>
        <r>
          <rPr>
            <sz val="9"/>
            <color indexed="81"/>
            <rFont val="Tahoma"/>
            <family val="2"/>
          </rPr>
          <t xml:space="preserve">
AR, p.53: point (a)</t>
        </r>
      </text>
    </comment>
    <comment ref="DS161" authorId="0" shapeId="0" xr:uid="{E0C8CF71-DE0B-44ED-B71B-F00EF415155B}">
      <text>
        <r>
          <rPr>
            <b/>
            <sz val="9"/>
            <color indexed="81"/>
            <rFont val="Tahoma"/>
            <family val="2"/>
          </rPr>
          <t>Author:</t>
        </r>
        <r>
          <rPr>
            <sz val="9"/>
            <color indexed="81"/>
            <rFont val="Tahoma"/>
            <family val="2"/>
          </rPr>
          <t xml:space="preserve">
AR p. 80, For FY 2020, the Board and the Audit Committee have received and have reviewed the
assurance from:
a. the CEO and the CFO, that the financial records have been properly maintained and the financial statements
give a true and fair view of the Group’s operations and finances; and
b. the CEO and the relevant key management personnel that the Group’s risk management and internal control
systems (including financial, operational, compliance and information technology controls) were adequate
and effective.</t>
        </r>
      </text>
    </comment>
    <comment ref="DT161" authorId="0" shapeId="0" xr:uid="{C6A1CF19-F7CB-4E72-84DD-3AFF8DC949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35, https://links.sgx.com/FileOpen/WTH%20AR%202020.ashx?App=Announcement&amp;FileID=634061</t>
        </r>
      </text>
    </comment>
    <comment ref="DU161" authorId="0" shapeId="0" xr:uid="{D8809F8C-926B-488F-B9B4-2808E95EFFC9}">
      <text>
        <r>
          <rPr>
            <b/>
            <sz val="9"/>
            <color indexed="81"/>
            <rFont val="Tahoma"/>
            <family val="2"/>
          </rPr>
          <t>Author:</t>
        </r>
        <r>
          <rPr>
            <sz val="9"/>
            <color indexed="81"/>
            <rFont val="Tahoma"/>
            <family val="2"/>
          </rPr>
          <t xml:space="preserve">
AR pg.34</t>
        </r>
      </text>
    </comment>
    <comment ref="DV161" authorId="0" shapeId="0" xr:uid="{3C617E0E-FA89-4CD4-9F1E-6D364BD7A6C5}">
      <text>
        <r>
          <rPr>
            <b/>
            <sz val="9"/>
            <color indexed="81"/>
            <rFont val="Tahoma"/>
            <family val="2"/>
          </rPr>
          <t>Author:</t>
        </r>
        <r>
          <rPr>
            <sz val="9"/>
            <color indexed="81"/>
            <rFont val="Tahoma"/>
            <family val="2"/>
          </rPr>
          <t xml:space="preserve">
AR pg.48</t>
        </r>
      </text>
    </comment>
    <comment ref="DW161" authorId="0" shapeId="0" xr:uid="{5D3F0E27-A908-4B8A-908E-503C5C317EDD}">
      <text>
        <r>
          <rPr>
            <b/>
            <sz val="9"/>
            <color indexed="81"/>
            <rFont val="Tahoma"/>
            <family val="2"/>
          </rPr>
          <t>Author:</t>
        </r>
        <r>
          <rPr>
            <sz val="9"/>
            <color indexed="81"/>
            <rFont val="Tahoma"/>
            <family val="2"/>
          </rPr>
          <t xml:space="preserve">
AR, p65</t>
        </r>
      </text>
    </comment>
    <comment ref="DX161" authorId="0" shapeId="0" xr:uid="{DCDD989F-C84F-4CB2-8E45-970DB2C5BB7C}">
      <text>
        <r>
          <rPr>
            <b/>
            <sz val="9"/>
            <color indexed="81"/>
            <rFont val="Tahoma"/>
            <family val="2"/>
          </rPr>
          <t>Author:</t>
        </r>
        <r>
          <rPr>
            <sz val="9"/>
            <color indexed="81"/>
            <rFont val="Tahoma"/>
            <family val="2"/>
          </rPr>
          <t xml:space="preserve">
AR pg.63</t>
        </r>
      </text>
    </comment>
    <comment ref="DY161" authorId="0" shapeId="0" xr:uid="{4F9FCA8D-D5D0-4F89-8C2D-EB6391753B73}">
      <text>
        <r>
          <rPr>
            <b/>
            <sz val="9"/>
            <color indexed="81"/>
            <rFont val="Tahoma"/>
            <family val="2"/>
          </rPr>
          <t>Author:</t>
        </r>
        <r>
          <rPr>
            <sz val="9"/>
            <color indexed="81"/>
            <rFont val="Tahoma"/>
            <family val="2"/>
          </rPr>
          <t xml:space="preserve">
AR 32, Certification from CEO and Financial Controller only </t>
        </r>
      </text>
    </comment>
    <comment ref="DZ161" authorId="0" shapeId="0" xr:uid="{6CE73585-9097-4DDE-AC73-13E705DEDBB6}">
      <text>
        <r>
          <rPr>
            <b/>
            <sz val="9"/>
            <color indexed="81"/>
            <rFont val="Tahoma"/>
            <family val="2"/>
          </rPr>
          <t>Author:</t>
        </r>
        <r>
          <rPr>
            <sz val="9"/>
            <color indexed="81"/>
            <rFont val="Tahoma"/>
            <family val="2"/>
          </rPr>
          <t xml:space="preserve">
AR pg.75</t>
        </r>
      </text>
    </comment>
    <comment ref="EA161" authorId="0" shapeId="0" xr:uid="{9439F81E-897D-460B-8526-B6C3FB00127F}">
      <text>
        <r>
          <rPr>
            <b/>
            <sz val="9"/>
            <color indexed="81"/>
            <rFont val="Tahoma"/>
            <family val="2"/>
          </rPr>
          <t>Author:</t>
        </r>
        <r>
          <rPr>
            <sz val="9"/>
            <color indexed="81"/>
            <rFont val="Tahoma"/>
            <family val="2"/>
          </rPr>
          <t xml:space="preserve">
AR 37</t>
        </r>
      </text>
    </comment>
    <comment ref="EB161" authorId="0" shapeId="0" xr:uid="{E0BECBA1-D5FE-479A-B4D2-C8DADDB6B3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EC161" authorId="0" shapeId="0" xr:uid="{EFFDA2B7-E93E-4083-B51B-4B86BA3D36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35</t>
        </r>
      </text>
    </comment>
    <comment ref="ED161" authorId="0" shapeId="0" xr:uid="{3389F928-350A-45D2-91B6-6B7803638F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p.82</t>
        </r>
      </text>
    </comment>
    <comment ref="E162" authorId="0" shapeId="0" xr:uid="{B0B9827E-37F8-46FD-BD8A-1EAA1EFFBD4A}">
      <text>
        <r>
          <rPr>
            <b/>
            <sz val="9"/>
            <color indexed="81"/>
            <rFont val="Tahoma"/>
            <family val="2"/>
          </rPr>
          <t>Author:</t>
        </r>
        <r>
          <rPr>
            <sz val="9"/>
            <color indexed="81"/>
            <rFont val="Tahoma"/>
            <family val="2"/>
          </rPr>
          <t xml:space="preserve">
AR pg.25</t>
        </r>
      </text>
    </comment>
    <comment ref="F162" authorId="0" shapeId="0" xr:uid="{5ECD1877-EA48-49FE-B3DE-B764D9563C6B}">
      <text>
        <r>
          <rPr>
            <b/>
            <sz val="9"/>
            <color indexed="81"/>
            <rFont val="Tahoma"/>
            <family val="2"/>
          </rPr>
          <t>Author:</t>
        </r>
        <r>
          <rPr>
            <sz val="9"/>
            <color indexed="81"/>
            <rFont val="Tahoma"/>
            <family val="2"/>
          </rPr>
          <t xml:space="preserve">
AR pg.37</t>
        </r>
      </text>
    </comment>
    <comment ref="G162" authorId="0" shapeId="0" xr:uid="{E2A4BAB0-EC6F-4010-B8F9-19382B38D149}">
      <text>
        <r>
          <rPr>
            <b/>
            <sz val="9"/>
            <color indexed="81"/>
            <rFont val="Tahoma"/>
            <family val="2"/>
          </rPr>
          <t>Author:</t>
        </r>
        <r>
          <rPr>
            <sz val="9"/>
            <color indexed="81"/>
            <rFont val="Tahoma"/>
            <family val="2"/>
          </rPr>
          <t xml:space="preserve">
AR pg.25</t>
        </r>
      </text>
    </comment>
    <comment ref="H162" authorId="0" shapeId="0" xr:uid="{BE20A8C2-A932-4694-9B8B-5FAD60CF2858}">
      <text>
        <r>
          <rPr>
            <b/>
            <sz val="9"/>
            <color indexed="81"/>
            <rFont val="Tahoma"/>
            <family val="2"/>
          </rPr>
          <t>Author:</t>
        </r>
        <r>
          <rPr>
            <sz val="9"/>
            <color indexed="81"/>
            <rFont val="Tahoma"/>
            <family val="2"/>
          </rPr>
          <t xml:space="preserve">
AR, p55</t>
        </r>
      </text>
    </comment>
    <comment ref="I162" authorId="0" shapeId="0" xr:uid="{DA878523-1AB5-4376-91C3-12351505332E}">
      <text>
        <r>
          <rPr>
            <b/>
            <sz val="9"/>
            <color indexed="81"/>
            <rFont val="Tahoma"/>
            <family val="2"/>
          </rPr>
          <t>Author:</t>
        </r>
        <r>
          <rPr>
            <sz val="9"/>
            <color indexed="81"/>
            <rFont val="Tahoma"/>
            <family val="2"/>
          </rPr>
          <t xml:space="preserve">
AR pg.68</t>
        </r>
      </text>
    </comment>
    <comment ref="J162" authorId="0" shapeId="0" xr:uid="{7284AE15-CC69-45AA-A80C-C1821438B624}">
      <text>
        <r>
          <rPr>
            <b/>
            <sz val="9"/>
            <color indexed="81"/>
            <rFont val="Tahoma"/>
            <family val="2"/>
          </rPr>
          <t>Author:</t>
        </r>
        <r>
          <rPr>
            <sz val="9"/>
            <color indexed="81"/>
            <rFont val="Tahoma"/>
            <family val="2"/>
          </rPr>
          <t xml:space="preserve">
AR pg.34</t>
        </r>
      </text>
    </comment>
    <comment ref="K162" authorId="0" shapeId="0" xr:uid="{56259E9E-C1FF-4068-A352-4D7CD9FE2C1F}">
      <text>
        <r>
          <rPr>
            <b/>
            <sz val="9"/>
            <color indexed="81"/>
            <rFont val="Tahoma"/>
            <family val="2"/>
          </rPr>
          <t>Author:</t>
        </r>
        <r>
          <rPr>
            <sz val="9"/>
            <color indexed="81"/>
            <rFont val="Tahoma"/>
            <family val="2"/>
          </rPr>
          <t xml:space="preserve">
AR pg.26</t>
        </r>
      </text>
    </comment>
    <comment ref="L162" authorId="0" shapeId="0" xr:uid="{5C1E9C6D-17D2-4450-A18F-81A88B680679}">
      <text>
        <r>
          <rPr>
            <b/>
            <sz val="9"/>
            <color indexed="81"/>
            <rFont val="Tahoma"/>
            <family val="2"/>
          </rPr>
          <t>Author:</t>
        </r>
        <r>
          <rPr>
            <sz val="9"/>
            <color indexed="81"/>
            <rFont val="Tahoma"/>
            <family val="2"/>
          </rPr>
          <t xml:space="preserve">
AR, p26</t>
        </r>
      </text>
    </comment>
    <comment ref="M162" authorId="0" shapeId="0" xr:uid="{D12368EA-C747-47A8-954A-DF59D6A7C1A5}">
      <text>
        <r>
          <rPr>
            <b/>
            <sz val="9"/>
            <color indexed="81"/>
            <rFont val="Tahoma"/>
            <family val="2"/>
          </rPr>
          <t>Author:</t>
        </r>
        <r>
          <rPr>
            <sz val="9"/>
            <color indexed="81"/>
            <rFont val="Tahoma"/>
            <family val="2"/>
          </rPr>
          <t xml:space="preserve">
AR pg.86</t>
        </r>
      </text>
    </comment>
    <comment ref="N162" authorId="0" shapeId="0" xr:uid="{8F8D9B5C-19A1-4275-B29A-033379A5B8CE}">
      <text>
        <r>
          <rPr>
            <b/>
            <sz val="9"/>
            <color indexed="81"/>
            <rFont val="Tahoma"/>
            <family val="2"/>
          </rPr>
          <t>Author:</t>
        </r>
        <r>
          <rPr>
            <sz val="9"/>
            <color indexed="81"/>
            <rFont val="Tahoma"/>
            <family val="2"/>
          </rPr>
          <t xml:space="preserve">
AR, p41</t>
        </r>
      </text>
    </comment>
    <comment ref="O162" authorId="0" shapeId="0" xr:uid="{E11E75E1-4FB7-4A45-8ED7-93DC0097E2EC}">
      <text>
        <r>
          <rPr>
            <b/>
            <sz val="9"/>
            <color indexed="81"/>
            <rFont val="Tahoma"/>
            <family val="2"/>
          </rPr>
          <t>Author:</t>
        </r>
        <r>
          <rPr>
            <sz val="9"/>
            <color indexed="81"/>
            <rFont val="Tahoma"/>
            <family val="2"/>
          </rPr>
          <t xml:space="preserve">
AR, p36</t>
        </r>
      </text>
    </comment>
    <comment ref="P162" authorId="0" shapeId="0" xr:uid="{0841CE58-2F7F-41C4-8D90-62ADBB3023D1}">
      <text>
        <r>
          <rPr>
            <b/>
            <sz val="9"/>
            <color indexed="81"/>
            <rFont val="Tahoma"/>
            <family val="2"/>
          </rPr>
          <t>Author:</t>
        </r>
        <r>
          <rPr>
            <sz val="9"/>
            <color indexed="81"/>
            <rFont val="Tahoma"/>
            <family val="2"/>
          </rPr>
          <t xml:space="preserve">
AR, p32</t>
        </r>
      </text>
    </comment>
    <comment ref="Q162" authorId="0" shapeId="0" xr:uid="{1299108A-AD40-4085-8A73-A5E4414BEAF7}">
      <text>
        <r>
          <rPr>
            <b/>
            <sz val="9"/>
            <color indexed="81"/>
            <rFont val="Tahoma"/>
            <family val="2"/>
          </rPr>
          <t>Author:</t>
        </r>
        <r>
          <rPr>
            <sz val="9"/>
            <color indexed="81"/>
            <rFont val="Tahoma"/>
            <family val="2"/>
          </rPr>
          <t xml:space="preserve">
AR, p102</t>
        </r>
      </text>
    </comment>
    <comment ref="R162" authorId="0" shapeId="0" xr:uid="{02DBAC2D-66D9-4333-9174-9AE5A60D75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S162" authorId="0" shapeId="0" xr:uid="{76352CBB-C518-4960-8E04-AEDC788F746B}">
      <text>
        <r>
          <rPr>
            <b/>
            <sz val="9"/>
            <color indexed="81"/>
            <rFont val="Tahoma"/>
            <family val="2"/>
          </rPr>
          <t>Author:</t>
        </r>
        <r>
          <rPr>
            <sz val="9"/>
            <color indexed="81"/>
            <rFont val="Tahoma"/>
            <family val="2"/>
          </rPr>
          <t xml:space="preserve">
AR, p55</t>
        </r>
      </text>
    </comment>
    <comment ref="T162" authorId="0" shapeId="0" xr:uid="{8862B959-C252-4B30-BE48-5D81A50B34BB}">
      <text>
        <r>
          <rPr>
            <b/>
            <sz val="9"/>
            <color indexed="81"/>
            <rFont val="Tahoma"/>
            <family val="2"/>
          </rPr>
          <t>Author:</t>
        </r>
        <r>
          <rPr>
            <sz val="9"/>
            <color indexed="81"/>
            <rFont val="Tahoma"/>
            <family val="2"/>
          </rPr>
          <t xml:space="preserve">
AR pg.64</t>
        </r>
      </text>
    </comment>
    <comment ref="U162" authorId="0" shapeId="0" xr:uid="{5840521B-704D-4AE9-B4AD-68DA69AEBBD8}">
      <text>
        <r>
          <rPr>
            <b/>
            <sz val="9"/>
            <color indexed="81"/>
            <rFont val="Tahoma"/>
            <family val="2"/>
          </rPr>
          <t>Author:</t>
        </r>
        <r>
          <rPr>
            <sz val="9"/>
            <color indexed="81"/>
            <rFont val="Tahoma"/>
            <family val="2"/>
          </rPr>
          <t xml:space="preserve">
AR pg 58</t>
        </r>
      </text>
    </comment>
    <comment ref="V162" authorId="0" shapeId="0" xr:uid="{40749F4D-BFD3-44AB-A6DA-1E8D58AE65DB}">
      <text>
        <r>
          <rPr>
            <b/>
            <sz val="9"/>
            <color indexed="81"/>
            <rFont val="Tahoma"/>
            <family val="2"/>
          </rPr>
          <t>Author:</t>
        </r>
        <r>
          <rPr>
            <sz val="9"/>
            <color indexed="81"/>
            <rFont val="Tahoma"/>
            <family val="2"/>
          </rPr>
          <t xml:space="preserve">
AR pg  66</t>
        </r>
      </text>
    </comment>
    <comment ref="W162" authorId="0" shapeId="0" xr:uid="{78DDC1BD-9A9D-4F19-A321-005F39859F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X162" authorId="0" shapeId="0" xr:uid="{D4D3DF86-D882-45FA-ACD6-8768B612DB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Y162" authorId="0" shapeId="0" xr:uid="{F2FA8A72-E497-4EE3-B6CE-2FA007C7A836}">
      <text>
        <r>
          <rPr>
            <b/>
            <sz val="9"/>
            <color indexed="81"/>
            <rFont val="Tahoma"/>
            <family val="2"/>
          </rPr>
          <t>Author:</t>
        </r>
        <r>
          <rPr>
            <sz val="9"/>
            <color indexed="81"/>
            <rFont val="Tahoma"/>
            <family val="2"/>
          </rPr>
          <t xml:space="preserve">
AR p. 67, Assurance from CEO, Deputy CEO, Director of Operations, Strategy and Business Development and GFC</t>
        </r>
      </text>
    </comment>
    <comment ref="Z162" authorId="0" shapeId="0" xr:uid="{B37362F3-DAD7-49E1-A151-946C58B4541F}">
      <text>
        <r>
          <rPr>
            <b/>
            <sz val="9"/>
            <color indexed="81"/>
            <rFont val="Tahoma"/>
            <family val="2"/>
          </rPr>
          <t>Author:</t>
        </r>
        <r>
          <rPr>
            <sz val="9"/>
            <color indexed="81"/>
            <rFont val="Tahoma"/>
            <family val="2"/>
          </rPr>
          <t xml:space="preserve">
AR pg 53</t>
        </r>
      </text>
    </comment>
    <comment ref="AA162" authorId="0" shapeId="0" xr:uid="{AEC04177-3610-4F56-A18F-E3D594ED7A88}">
      <text>
        <r>
          <rPr>
            <b/>
            <sz val="9"/>
            <color indexed="81"/>
            <rFont val="Tahoma"/>
            <family val="2"/>
          </rPr>
          <t>Author:</t>
        </r>
        <r>
          <rPr>
            <sz val="9"/>
            <color indexed="81"/>
            <rFont val="Tahoma"/>
            <family val="2"/>
          </rPr>
          <t xml:space="preserve">
AR pg 50</t>
        </r>
      </text>
    </comment>
    <comment ref="AB162" authorId="0" shapeId="0" xr:uid="{F37B5524-2C80-4CC0-ACCC-8938C386BB4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C162" authorId="0" shapeId="0" xr:uid="{E651D35F-4F99-4D40-B4FC-658A070E6D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D162" authorId="0" shapeId="0" xr:uid="{AB2FF182-2C5B-43D9-B18F-08532E597BB7}">
      <text>
        <r>
          <rPr>
            <b/>
            <sz val="9"/>
            <color indexed="81"/>
            <rFont val="Tahoma"/>
            <family val="2"/>
          </rPr>
          <t>Author:</t>
        </r>
        <r>
          <rPr>
            <sz val="9"/>
            <color indexed="81"/>
            <rFont val="Tahoma"/>
            <family val="2"/>
          </rPr>
          <t xml:space="preserve">
AR p. 42, Based on the work done and the reviews undertaken by the external auditors and the Manager’s internal auditor, the
Board (with the concurrence of the ARMC) is of the opinion that there are adequate and effective risk management
systems as well as internal controls in place to help to mitigate critical and signifi cant risks relating to fi nancial,
operational, compliance and information technology matters as of 31 December 2020.</t>
        </r>
      </text>
    </comment>
    <comment ref="AE162" authorId="0" shapeId="0" xr:uid="{D1E2FB4D-E58F-4533-8E13-641F556BB01D}">
      <text>
        <r>
          <rPr>
            <b/>
            <sz val="9"/>
            <color indexed="81"/>
            <rFont val="Tahoma"/>
            <family val="2"/>
          </rPr>
          <t>Author:</t>
        </r>
        <r>
          <rPr>
            <sz val="9"/>
            <color indexed="81"/>
            <rFont val="Tahoma"/>
            <family val="2"/>
          </rPr>
          <t xml:space="preserve">
AR pg.47</t>
        </r>
      </text>
    </comment>
    <comment ref="AF162" authorId="0" shapeId="0" xr:uid="{46911EEA-818F-4AAE-A0D1-9E69872C944B}">
      <text>
        <r>
          <rPr>
            <b/>
            <sz val="9"/>
            <color indexed="81"/>
            <rFont val="Tahoma"/>
            <family val="2"/>
          </rPr>
          <t>Author:</t>
        </r>
        <r>
          <rPr>
            <sz val="9"/>
            <color indexed="81"/>
            <rFont val="Tahoma"/>
            <family val="2"/>
          </rPr>
          <t xml:space="preserve">
AR 34</t>
        </r>
      </text>
    </comment>
    <comment ref="AG162" authorId="0" shapeId="0" xr:uid="{D54A40CB-8FD9-4566-BCC4-6BC01FE1A09E}">
      <text>
        <r>
          <rPr>
            <b/>
            <sz val="9"/>
            <color indexed="81"/>
            <rFont val="Tahoma"/>
            <family val="2"/>
          </rPr>
          <t>Author:</t>
        </r>
        <r>
          <rPr>
            <sz val="9"/>
            <color indexed="81"/>
            <rFont val="Tahoma"/>
            <family val="2"/>
          </rPr>
          <t xml:space="preserve">
AR pg.50</t>
        </r>
      </text>
    </comment>
    <comment ref="AH162" authorId="0" shapeId="0" xr:uid="{5186E661-13D1-4F33-9F0C-1E4D37ECA8C1}">
      <text>
        <r>
          <rPr>
            <b/>
            <sz val="9"/>
            <color indexed="81"/>
            <rFont val="Tahoma"/>
            <family val="2"/>
          </rPr>
          <t>Author:</t>
        </r>
        <r>
          <rPr>
            <sz val="9"/>
            <color indexed="81"/>
            <rFont val="Tahoma"/>
            <family val="2"/>
          </rPr>
          <t xml:space="preserve">
AR pg.27</t>
        </r>
      </text>
    </comment>
    <comment ref="AI162" authorId="0" shapeId="0" xr:uid="{F4557F31-0D9E-49EB-8345-4DA3CD5FDF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 "The Board was assured by the CEO and the CFO
on the proper keeping of financial records and financial statements to give a true and fair view of the Group’s operations and
finances. The Board was also assured by the CEO and the KMP that adequate and effective risk management and internal
control systems were implemented to safeguard the stakeholders’ interes"</t>
        </r>
      </text>
    </comment>
    <comment ref="AJ162" authorId="0" shapeId="0" xr:uid="{3AD056F5-FE14-4817-A05F-8C93D7B523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K162" authorId="0" shapeId="0" xr:uid="{AAD16E1A-95B1-4527-85D9-663C6B2625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AL162" authorId="0" shapeId="0" xr:uid="{C0C1B1A5-2430-4930-9BB0-5376D8645BF2}">
      <text>
        <r>
          <rPr>
            <b/>
            <sz val="9"/>
            <color indexed="81"/>
            <rFont val="Tahoma"/>
            <family val="2"/>
          </rPr>
          <t>Author:</t>
        </r>
        <r>
          <rPr>
            <sz val="9"/>
            <color indexed="81"/>
            <rFont val="Tahoma"/>
            <family val="2"/>
          </rPr>
          <t xml:space="preserve">
ar 52</t>
        </r>
      </text>
    </comment>
    <comment ref="AM162" authorId="0" shapeId="0" xr:uid="{6C15BAAB-AD3C-412E-8FBD-7B30E34DEDBD}">
      <text>
        <r>
          <rPr>
            <b/>
            <sz val="9"/>
            <color indexed="81"/>
            <rFont val="Tahoma"/>
            <family val="2"/>
          </rPr>
          <t>Author:</t>
        </r>
        <r>
          <rPr>
            <sz val="9"/>
            <color indexed="81"/>
            <rFont val="Tahoma"/>
            <family val="2"/>
          </rPr>
          <t xml:space="preserve">
AR pg.64</t>
        </r>
      </text>
    </comment>
    <comment ref="AN162" authorId="0" shapeId="0" xr:uid="{5EE15AD7-04CC-433F-B82A-89358F4574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P.126-127</t>
        </r>
      </text>
    </comment>
    <comment ref="AO162" authorId="0" shapeId="0" xr:uid="{BE5A6FA5-925E-4358-84D4-B19CE9887A8C}">
      <text>
        <r>
          <rPr>
            <b/>
            <sz val="9"/>
            <color indexed="81"/>
            <rFont val="Tahoma"/>
            <family val="2"/>
          </rPr>
          <t>Author:</t>
        </r>
        <r>
          <rPr>
            <sz val="9"/>
            <color indexed="81"/>
            <rFont val="Tahoma"/>
            <family val="2"/>
          </rPr>
          <t xml:space="preserve">
AR, pg 48</t>
        </r>
      </text>
    </comment>
    <comment ref="AP162" authorId="0" shapeId="0" xr:uid="{5224A1A1-32CF-43D2-B2F3-4647EE58D3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p.62-64</t>
        </r>
      </text>
    </comment>
    <comment ref="AQ162" authorId="0" shapeId="0" xr:uid="{9D7E93D2-93E2-450E-BABD-09502D809CD5}">
      <text>
        <r>
          <rPr>
            <b/>
            <sz val="9"/>
            <color indexed="81"/>
            <rFont val="Tahoma"/>
            <family val="2"/>
          </rPr>
          <t>Author:</t>
        </r>
        <r>
          <rPr>
            <sz val="9"/>
            <color indexed="81"/>
            <rFont val="Tahoma"/>
            <family val="2"/>
          </rPr>
          <t xml:space="preserve">
AR, p. 38</t>
        </r>
      </text>
    </comment>
    <comment ref="AR162" authorId="0" shapeId="0" xr:uid="{4E228265-93D5-4DDE-93A6-8B29A56D94ED}">
      <text>
        <r>
          <rPr>
            <b/>
            <sz val="9"/>
            <color indexed="81"/>
            <rFont val="Tahoma"/>
            <family val="2"/>
          </rPr>
          <t>Author:</t>
        </r>
        <r>
          <rPr>
            <sz val="9"/>
            <color indexed="81"/>
            <rFont val="Tahoma"/>
            <family val="2"/>
          </rPr>
          <t xml:space="preserve">
AR,18</t>
        </r>
      </text>
    </comment>
    <comment ref="AS162" authorId="0" shapeId="0" xr:uid="{CF252756-DFC3-46C6-BFC8-4BD0E07B7E1F}">
      <text>
        <r>
          <rPr>
            <b/>
            <sz val="9"/>
            <color indexed="81"/>
            <rFont val="Tahoma"/>
            <family val="2"/>
          </rPr>
          <t>Author:</t>
        </r>
        <r>
          <rPr>
            <sz val="9"/>
            <color indexed="81"/>
            <rFont val="Tahoma"/>
            <family val="2"/>
          </rPr>
          <t xml:space="preserve">
AR, pg 29</t>
        </r>
      </text>
    </comment>
    <comment ref="AT162" authorId="0" shapeId="0" xr:uid="{6501DD22-2444-4C64-BAFE-327AC8265B7E}">
      <text>
        <r>
          <rPr>
            <b/>
            <sz val="9"/>
            <color indexed="81"/>
            <rFont val="Tahoma"/>
            <family val="2"/>
          </rPr>
          <t>Author:</t>
        </r>
        <r>
          <rPr>
            <sz val="9"/>
            <color indexed="81"/>
            <rFont val="Tahoma"/>
            <family val="2"/>
          </rPr>
          <t xml:space="preserve">
AR, governance report, pg 32</t>
        </r>
      </text>
    </comment>
    <comment ref="AU162" authorId="0" shapeId="0" xr:uid="{B4199AC7-C444-4A92-BEE5-434A05F6538D}">
      <text>
        <r>
          <rPr>
            <b/>
            <sz val="9"/>
            <color indexed="81"/>
            <rFont val="Tahoma"/>
            <family val="2"/>
          </rPr>
          <t>Author:</t>
        </r>
        <r>
          <rPr>
            <sz val="9"/>
            <color indexed="81"/>
            <rFont val="Tahoma"/>
            <family val="2"/>
          </rPr>
          <t xml:space="preserve">
AR, 43</t>
        </r>
      </text>
    </comment>
    <comment ref="AV162" authorId="0" shapeId="0" xr:uid="{CD00F97B-5DB8-402A-BE0A-A514286AD424}">
      <text>
        <r>
          <rPr>
            <b/>
            <sz val="9"/>
            <color indexed="81"/>
            <rFont val="Tahoma"/>
            <family val="2"/>
          </rPr>
          <t>Author:</t>
        </r>
        <r>
          <rPr>
            <sz val="9"/>
            <color indexed="81"/>
            <rFont val="Tahoma"/>
            <family val="2"/>
          </rPr>
          <t xml:space="preserve">
AR, 28</t>
        </r>
      </text>
    </comment>
    <comment ref="AW162" authorId="0" shapeId="0" xr:uid="{23A74B91-BCA0-47D3-89C3-A021AD9ADC20}">
      <text>
        <r>
          <rPr>
            <b/>
            <sz val="9"/>
            <color indexed="81"/>
            <rFont val="Tahoma"/>
            <family val="2"/>
          </rPr>
          <t>Author:</t>
        </r>
        <r>
          <rPr>
            <sz val="9"/>
            <color indexed="81"/>
            <rFont val="Tahoma"/>
            <family val="2"/>
          </rPr>
          <t xml:space="preserve">
AR,33</t>
        </r>
      </text>
    </comment>
    <comment ref="AX162" authorId="0" shapeId="0" xr:uid="{B88E5079-4C9A-436F-B937-8D50BE22269B}">
      <text>
        <r>
          <rPr>
            <b/>
            <sz val="9"/>
            <color indexed="81"/>
            <rFont val="Tahoma"/>
            <family val="2"/>
          </rPr>
          <t>Author:</t>
        </r>
        <r>
          <rPr>
            <sz val="9"/>
            <color indexed="81"/>
            <rFont val="Tahoma"/>
            <family val="2"/>
          </rPr>
          <t xml:space="preserve">
AR, 35</t>
        </r>
      </text>
    </comment>
    <comment ref="AY162" authorId="0" shapeId="0" xr:uid="{AB2AD20F-4C2B-46EA-9AF6-858476247E13}">
      <text>
        <r>
          <rPr>
            <b/>
            <sz val="9"/>
            <color indexed="81"/>
            <rFont val="Tahoma"/>
            <family val="2"/>
          </rPr>
          <t>Author:</t>
        </r>
        <r>
          <rPr>
            <sz val="9"/>
            <color indexed="81"/>
            <rFont val="Tahoma"/>
            <family val="2"/>
          </rPr>
          <t xml:space="preserve">
AR, p. 60</t>
        </r>
      </text>
    </comment>
    <comment ref="AZ162" authorId="0" shapeId="0" xr:uid="{802035A7-B9FD-4786-B475-6BFA333B31E4}">
      <text>
        <r>
          <rPr>
            <b/>
            <sz val="9"/>
            <color indexed="81"/>
            <rFont val="Tahoma"/>
            <family val="2"/>
          </rPr>
          <t>Author:</t>
        </r>
        <r>
          <rPr>
            <sz val="9"/>
            <color indexed="81"/>
            <rFont val="Tahoma"/>
            <family val="2"/>
          </rPr>
          <t xml:space="preserve">
AR, p. 39</t>
        </r>
      </text>
    </comment>
    <comment ref="BA162" authorId="0" shapeId="0" xr:uid="{21954357-5FA1-4DBB-B048-33B32E4EC9EE}">
      <text>
        <r>
          <rPr>
            <b/>
            <sz val="9"/>
            <color indexed="81"/>
            <rFont val="Tahoma"/>
            <family val="2"/>
          </rPr>
          <t>Author:</t>
        </r>
        <r>
          <rPr>
            <sz val="9"/>
            <color indexed="81"/>
            <rFont val="Tahoma"/>
            <family val="2"/>
          </rPr>
          <t xml:space="preserve">
AR, p126</t>
        </r>
      </text>
    </comment>
    <comment ref="BB162" authorId="0" shapeId="0" xr:uid="{7F31BD7A-F3AE-4924-8AB6-D065EA447103}">
      <text>
        <r>
          <rPr>
            <b/>
            <sz val="9"/>
            <color indexed="81"/>
            <rFont val="Tahoma"/>
            <family val="2"/>
          </rPr>
          <t>Author:</t>
        </r>
        <r>
          <rPr>
            <sz val="9"/>
            <color indexed="81"/>
            <rFont val="Tahoma"/>
            <family val="2"/>
          </rPr>
          <t xml:space="preserve">
AR, pg 34</t>
        </r>
      </text>
    </comment>
    <comment ref="BC162" authorId="0" shapeId="0" xr:uid="{D1E4C389-A7B1-48B7-A522-D39A90DFC376}">
      <text>
        <r>
          <rPr>
            <b/>
            <sz val="9"/>
            <color indexed="81"/>
            <rFont val="Tahoma"/>
            <family val="2"/>
          </rPr>
          <t>Author:</t>
        </r>
        <r>
          <rPr>
            <sz val="9"/>
            <color indexed="81"/>
            <rFont val="Tahoma"/>
            <family val="2"/>
          </rPr>
          <t xml:space="preserve">
AR, p. 59</t>
        </r>
      </text>
    </comment>
    <comment ref="BD162" authorId="0" shapeId="0" xr:uid="{8C0CCBD5-A8B2-4105-962A-F0781743FC38}">
      <text>
        <r>
          <rPr>
            <b/>
            <sz val="9"/>
            <color indexed="81"/>
            <rFont val="Tahoma"/>
            <family val="2"/>
          </rPr>
          <t>Author:</t>
        </r>
        <r>
          <rPr>
            <sz val="9"/>
            <color indexed="81"/>
            <rFont val="Tahoma"/>
            <family val="2"/>
          </rPr>
          <t xml:space="preserve">
AR, p. 89</t>
        </r>
      </text>
    </comment>
    <comment ref="BE162" authorId="0" shapeId="0" xr:uid="{D107BDE7-B6F4-4BF1-9F07-2B2721C58A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 "For the financial year under review, the Executive Director/Chairman and CFO have provided assurance to the
Board that and (ii) the Group has in place adequate and
effective risk management and internal control systems."</t>
        </r>
      </text>
    </comment>
    <comment ref="BF162" authorId="0" shapeId="0" xr:uid="{E052D5A3-37AD-47E8-BD49-195B669A1C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 The Board has also received the assurance from:  (b) the CEO, other key management personnel who are responsible in this area, and the Financial
Controller, inter alia, that the Company’s risk management and internal control systems for FY2020
are adequate and effective.</t>
        </r>
      </text>
    </comment>
    <comment ref="BG162" authorId="0" shapeId="0" xr:uid="{FD0116EE-62DD-4C0F-B167-C8059D1BDA7C}">
      <text>
        <r>
          <rPr>
            <b/>
            <sz val="9"/>
            <color indexed="81"/>
            <rFont val="Tahoma"/>
            <family val="2"/>
          </rPr>
          <t>Author:</t>
        </r>
        <r>
          <rPr>
            <sz val="9"/>
            <color indexed="81"/>
            <rFont val="Tahoma"/>
            <family val="2"/>
          </rPr>
          <t xml:space="preserve">
AR p. 74, Assurance has been received from the CEOs and Chief Financial Officer in respect of (a) proper maintenance of financial
records and financial statements to give a true and fair view of the Company’s operations and finances for FY2020; and
from the CEOs in respect of (b) adequacy and effectiveness of the Company’s risk management and internal control
systems;</t>
        </r>
      </text>
    </comment>
    <comment ref="BH162" authorId="0" shapeId="0" xr:uid="{E6F2A2E9-FCCF-4084-AEC9-2E73CB745C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57, https://links.sgx.com/FileOpen/UG%20Healthcare_Annual%20Report%202020.ashx?App=Announcement&amp;FileID=634566</t>
        </r>
      </text>
    </comment>
    <comment ref="BI162" authorId="0" shapeId="0" xr:uid="{7B11A3EB-B34E-4179-A13A-F219A72C2DD6}">
      <text>
        <r>
          <rPr>
            <b/>
            <sz val="9"/>
            <color indexed="81"/>
            <rFont val="Tahoma"/>
            <family val="2"/>
          </rPr>
          <t>Author:</t>
        </r>
        <r>
          <rPr>
            <sz val="9"/>
            <color indexed="81"/>
            <rFont val="Tahoma"/>
            <family val="2"/>
          </rPr>
          <t xml:space="preserve">
AR p. 48, For FY2020, the Board has received assurances from the CEO, CFO and other key management personnel of the Company
that:
(a)  the financial records have been properly maintained and the financial statements give a true and fair view of the
Company’s operations and finances; and
(b)  the Company’s risk management and internal control systems are adequate and operating effectively.</t>
        </r>
      </text>
    </comment>
    <comment ref="BJ162" authorId="0" shapeId="0" xr:uid="{25C5CD38-7127-4E97-A613-513796E6A3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t>
        </r>
      </text>
    </comment>
    <comment ref="BK162" authorId="0" shapeId="0" xr:uid="{E011D1D8-8369-4EEA-8545-49D602B22F80}">
      <text>
        <r>
          <rPr>
            <b/>
            <sz val="9"/>
            <color indexed="81"/>
            <rFont val="Tahoma"/>
            <family val="2"/>
          </rPr>
          <t>Author:</t>
        </r>
        <r>
          <rPr>
            <sz val="9"/>
            <color indexed="81"/>
            <rFont val="Tahoma"/>
            <family val="2"/>
          </rPr>
          <t xml:space="preserve">
AR, p. 78 - 79</t>
        </r>
      </text>
    </comment>
    <comment ref="BL162" authorId="0" shapeId="0" xr:uid="{D643435D-E18E-41AD-8A81-AB428B36BD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t>
        </r>
      </text>
    </comment>
    <comment ref="BM162" authorId="0" shapeId="0" xr:uid="{1D43D8F9-94ED-4AE2-9337-15503A2C4945}">
      <text>
        <r>
          <rPr>
            <b/>
            <sz val="9"/>
            <color indexed="81"/>
            <rFont val="Tahoma"/>
            <family val="2"/>
          </rPr>
          <t>Author:</t>
        </r>
        <r>
          <rPr>
            <sz val="9"/>
            <color indexed="81"/>
            <rFont val="Tahoma"/>
            <family val="2"/>
          </rPr>
          <t xml:space="preserve">
AR, p57</t>
        </r>
      </text>
    </comment>
    <comment ref="BN162" authorId="0" shapeId="0" xr:uid="{D0AE96A3-0893-4B34-A8B3-F0DCC82512EC}">
      <text>
        <r>
          <rPr>
            <b/>
            <sz val="9"/>
            <color indexed="81"/>
            <rFont val="Tahoma"/>
            <family val="2"/>
          </rPr>
          <t>Author:</t>
        </r>
        <r>
          <rPr>
            <sz val="9"/>
            <color indexed="81"/>
            <rFont val="Tahoma"/>
            <family val="2"/>
          </rPr>
          <t xml:space="preserve">
AR, p45</t>
        </r>
      </text>
    </comment>
    <comment ref="BO162" authorId="0" shapeId="0" xr:uid="{301BAEC7-EE3F-4395-A014-91435A0588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 the Managing Director and other key management personnel that as of 31 March 2020, the Group’s risk management and
internal control systems to address the key financial, operational, compliance and information technology risks affecting
the operations are adequate and effective to meet the needs of the Group in its current business environment.
AR p77</t>
        </r>
      </text>
    </comment>
    <comment ref="BP162" authorId="0" shapeId="0" xr:uid="{56493217-57B3-4B2F-8E8E-CB214139F864}">
      <text>
        <r>
          <rPr>
            <b/>
            <sz val="9"/>
            <color indexed="81"/>
            <rFont val="Tahoma"/>
            <family val="2"/>
          </rPr>
          <t>Author:</t>
        </r>
        <r>
          <rPr>
            <sz val="9"/>
            <color indexed="81"/>
            <rFont val="Tahoma"/>
            <family val="2"/>
          </rPr>
          <t xml:space="preserve">
AR, p89</t>
        </r>
      </text>
    </comment>
    <comment ref="BQ162" authorId="0" shapeId="0" xr:uid="{B072A420-04D1-4AEC-AB15-989B1AF424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For the financial year ended 31 March 2020, the Board has received assurance from the Managing Director and CEO as
well as the CFO that the financial records have been properly maintained and the financial statements give a true and fair
view of the Group’s operations and finances; and the Group’s risk management and internal control systems are sufficiently
adequate and effective.
AR p34</t>
        </r>
      </text>
    </comment>
    <comment ref="BR162" authorId="0" shapeId="0" xr:uid="{F861C6B1-28F4-4BAA-9FC4-2B3F8E54E7A1}">
      <text>
        <r>
          <rPr>
            <b/>
            <sz val="9"/>
            <color indexed="81"/>
            <rFont val="Tahoma"/>
            <family val="2"/>
          </rPr>
          <t>Author:</t>
        </r>
        <r>
          <rPr>
            <sz val="9"/>
            <color indexed="81"/>
            <rFont val="Tahoma"/>
            <family val="2"/>
          </rPr>
          <t xml:space="preserve">
AR, p105</t>
        </r>
      </text>
    </comment>
    <comment ref="BS162" authorId="0" shapeId="0" xr:uid="{5E0652D9-A90E-41CD-9E1A-493B6759B5F6}">
      <text>
        <r>
          <rPr>
            <b/>
            <sz val="9"/>
            <color indexed="81"/>
            <rFont val="Tahoma"/>
            <family val="2"/>
          </rPr>
          <t>Author:</t>
        </r>
        <r>
          <rPr>
            <sz val="9"/>
            <color indexed="81"/>
            <rFont val="Tahoma"/>
            <family val="2"/>
          </rPr>
          <t xml:space="preserve">
AR, p83</t>
        </r>
      </text>
    </comment>
    <comment ref="BT162" authorId="0" shapeId="0" xr:uid="{570D5328-B919-44EB-92E1-AE935ACBAA11}">
      <text>
        <r>
          <rPr>
            <b/>
            <sz val="9"/>
            <color indexed="81"/>
            <rFont val="Tahoma"/>
            <family val="2"/>
          </rPr>
          <t>Author:</t>
        </r>
        <r>
          <rPr>
            <sz val="9"/>
            <color indexed="81"/>
            <rFont val="Tahoma"/>
            <family val="2"/>
          </rPr>
          <t xml:space="preserve">
AR, p93</t>
        </r>
      </text>
    </comment>
    <comment ref="BU162" authorId="0" shapeId="0" xr:uid="{F73F9CDD-3B1A-488A-8A53-A3EB7FE3B73A}">
      <text>
        <r>
          <rPr>
            <b/>
            <sz val="9"/>
            <color indexed="81"/>
            <rFont val="Tahoma"/>
            <family val="2"/>
          </rPr>
          <t>Author:</t>
        </r>
        <r>
          <rPr>
            <sz val="9"/>
            <color indexed="81"/>
            <rFont val="Tahoma"/>
            <family val="2"/>
          </rPr>
          <t xml:space="preserve">
AR, p47</t>
        </r>
      </text>
    </comment>
    <comment ref="BV162" authorId="0" shapeId="0" xr:uid="{5BB95B7A-3BB2-4000-8F47-2A0B0877B9F4}">
      <text>
        <r>
          <rPr>
            <b/>
            <sz val="9"/>
            <color indexed="81"/>
            <rFont val="Tahoma"/>
            <family val="2"/>
          </rPr>
          <t>Author:</t>
        </r>
        <r>
          <rPr>
            <sz val="9"/>
            <color indexed="81"/>
            <rFont val="Tahoma"/>
            <family val="2"/>
          </rPr>
          <t xml:space="preserve">
AR 70</t>
        </r>
      </text>
    </comment>
    <comment ref="BW162" authorId="0" shapeId="0" xr:uid="{7470B240-12F3-42F9-9C44-978B839E2F11}">
      <text>
        <r>
          <rPr>
            <b/>
            <sz val="9"/>
            <color indexed="81"/>
            <rFont val="Tahoma"/>
            <family val="2"/>
          </rPr>
          <t>Author:</t>
        </r>
        <r>
          <rPr>
            <sz val="9"/>
            <color indexed="81"/>
            <rFont val="Tahoma"/>
            <family val="2"/>
          </rPr>
          <t xml:space="preserve">
AR, p131</t>
        </r>
      </text>
    </comment>
    <comment ref="BX162" authorId="0" shapeId="0" xr:uid="{74114A94-3FB2-473E-8735-EDC2F2399E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t>
        </r>
      </text>
    </comment>
    <comment ref="BY162" authorId="0" shapeId="0" xr:uid="{E6CA1096-3B40-4930-A0E6-376655D56D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BZ162" authorId="0" shapeId="0" xr:uid="{D1B47646-4AC3-460D-BC1F-5441DD318498}">
      <text>
        <r>
          <rPr>
            <b/>
            <sz val="9"/>
            <color indexed="81"/>
            <rFont val="Tahoma"/>
            <family val="2"/>
          </rPr>
          <t>Author:</t>
        </r>
        <r>
          <rPr>
            <sz val="9"/>
            <color indexed="81"/>
            <rFont val="Tahoma"/>
            <family val="2"/>
          </rPr>
          <t xml:space="preserve">
AR pg 52</t>
        </r>
      </text>
    </comment>
    <comment ref="CA162" authorId="0" shapeId="0" xr:uid="{F9FE3D44-45F0-49FF-AAD3-00D3F67BD4AA}">
      <text>
        <r>
          <rPr>
            <b/>
            <sz val="9"/>
            <color indexed="81"/>
            <rFont val="Tahoma"/>
            <family val="2"/>
          </rPr>
          <t>Author:</t>
        </r>
        <r>
          <rPr>
            <sz val="9"/>
            <color indexed="81"/>
            <rFont val="Tahoma"/>
            <family val="2"/>
          </rPr>
          <t xml:space="preserve">
AR pg 94</t>
        </r>
      </text>
    </comment>
    <comment ref="CB162" authorId="0" shapeId="0" xr:uid="{1BA1E5A4-CE10-47F8-9356-588B68CB0513}">
      <text>
        <r>
          <rPr>
            <b/>
            <sz val="9"/>
            <color indexed="81"/>
            <rFont val="Tahoma"/>
            <family val="2"/>
          </rPr>
          <t>Author:</t>
        </r>
        <r>
          <rPr>
            <sz val="9"/>
            <color indexed="81"/>
            <rFont val="Tahoma"/>
            <family val="2"/>
          </rPr>
          <t xml:space="preserve">
AR pg.203</t>
        </r>
      </text>
    </comment>
    <comment ref="CC162" authorId="0" shapeId="0" xr:uid="{56B4F7EF-3CA3-497B-A3E3-9CBEF41570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D162" authorId="0" shapeId="0" xr:uid="{16B0824E-AEDE-4E1D-B3AB-BAC98F8583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E162" authorId="0" shapeId="0" xr:uid="{A018A09E-F16E-4065-A1ED-D962A2FE62AB}">
      <text>
        <r>
          <rPr>
            <b/>
            <sz val="9"/>
            <color indexed="81"/>
            <rFont val="Tahoma"/>
            <family val="2"/>
          </rPr>
          <t>Author:</t>
        </r>
        <r>
          <rPr>
            <sz val="9"/>
            <color indexed="81"/>
            <rFont val="Tahoma"/>
            <family val="2"/>
          </rPr>
          <t xml:space="preserve">
AR pg 60</t>
        </r>
      </text>
    </comment>
    <comment ref="CF162" authorId="0" shapeId="0" xr:uid="{FA073C75-D907-4DA2-BEAF-DD305471B667}">
      <text>
        <r>
          <rPr>
            <b/>
            <sz val="9"/>
            <color indexed="81"/>
            <rFont val="Tahoma"/>
            <family val="2"/>
          </rPr>
          <t>Author:</t>
        </r>
        <r>
          <rPr>
            <sz val="9"/>
            <color indexed="81"/>
            <rFont val="Tahoma"/>
            <family val="2"/>
          </rPr>
          <t xml:space="preserve">
Ar 34</t>
        </r>
      </text>
    </comment>
    <comment ref="CG162" authorId="0" shapeId="0" xr:uid="{3513D911-6206-4F53-AA3C-F588E08D5EC2}">
      <text>
        <r>
          <rPr>
            <b/>
            <sz val="9"/>
            <color indexed="81"/>
            <rFont val="Tahoma"/>
            <family val="2"/>
          </rPr>
          <t>Author:</t>
        </r>
        <r>
          <rPr>
            <sz val="9"/>
            <color indexed="81"/>
            <rFont val="Tahoma"/>
            <family val="2"/>
          </rPr>
          <t xml:space="preserve">
AR pg 97</t>
        </r>
      </text>
    </comment>
    <comment ref="CH162" authorId="0" shapeId="0" xr:uid="{C25CF26C-64AA-439C-9304-C2A4DC5EBAFC}">
      <text>
        <r>
          <rPr>
            <b/>
            <sz val="9"/>
            <color indexed="81"/>
            <rFont val="Tahoma"/>
            <family val="2"/>
          </rPr>
          <t>Author:</t>
        </r>
        <r>
          <rPr>
            <sz val="9"/>
            <color indexed="81"/>
            <rFont val="Tahoma"/>
            <family val="2"/>
          </rPr>
          <t xml:space="preserve">
AR 36</t>
        </r>
      </text>
    </comment>
    <comment ref="CI162" authorId="0" shapeId="0" xr:uid="{0639BCB6-4AF9-484E-9884-598DAB5D16AB}">
      <text>
        <r>
          <rPr>
            <b/>
            <sz val="9"/>
            <color indexed="81"/>
            <rFont val="Tahoma"/>
            <family val="2"/>
          </rPr>
          <t>Author:</t>
        </r>
        <r>
          <rPr>
            <sz val="9"/>
            <color indexed="81"/>
            <rFont val="Tahoma"/>
            <family val="2"/>
          </rPr>
          <t xml:space="preserve">
AR pg 85</t>
        </r>
      </text>
    </comment>
    <comment ref="CJ162" authorId="0" shapeId="0" xr:uid="{E990725D-86E2-4EB7-8326-0B893211E3E1}">
      <text>
        <r>
          <rPr>
            <b/>
            <sz val="9"/>
            <color indexed="81"/>
            <rFont val="Tahoma"/>
            <family val="2"/>
          </rPr>
          <t>Author:</t>
        </r>
        <r>
          <rPr>
            <sz val="9"/>
            <color indexed="81"/>
            <rFont val="Tahoma"/>
            <family val="2"/>
          </rPr>
          <t xml:space="preserve">
ar 50</t>
        </r>
      </text>
    </comment>
    <comment ref="CK162" authorId="0" shapeId="0" xr:uid="{D57D386B-9B72-43B5-9A99-D66D97C940B3}">
      <text>
        <r>
          <rPr>
            <b/>
            <sz val="9"/>
            <color indexed="81"/>
            <rFont val="Tahoma"/>
            <family val="2"/>
          </rPr>
          <t>Author:</t>
        </r>
        <r>
          <rPr>
            <sz val="9"/>
            <color indexed="81"/>
            <rFont val="Tahoma"/>
            <family val="2"/>
          </rPr>
          <t xml:space="preserve">
AR,74</t>
        </r>
      </text>
    </comment>
    <comment ref="CL162" authorId="0" shapeId="0" xr:uid="{DC8257D4-AD34-49F7-851C-56AA01742EF3}">
      <text>
        <r>
          <rPr>
            <b/>
            <sz val="9"/>
            <color indexed="81"/>
            <rFont val="Tahoma"/>
            <family val="2"/>
          </rPr>
          <t>Author:</t>
        </r>
        <r>
          <rPr>
            <sz val="9"/>
            <color indexed="81"/>
            <rFont val="Tahoma"/>
            <family val="2"/>
          </rPr>
          <t xml:space="preserve">
ar 50</t>
        </r>
      </text>
    </comment>
    <comment ref="CM162" authorId="0" shapeId="0" xr:uid="{F5C8FD51-B8BA-4137-BD0C-57756BD7157D}">
      <text>
        <r>
          <rPr>
            <b/>
            <sz val="9"/>
            <color indexed="81"/>
            <rFont val="Tahoma"/>
            <family val="2"/>
          </rPr>
          <t>Author:</t>
        </r>
        <r>
          <rPr>
            <sz val="9"/>
            <color indexed="81"/>
            <rFont val="Tahoma"/>
            <family val="2"/>
          </rPr>
          <t xml:space="preserve">
ar 63</t>
        </r>
      </text>
    </comment>
    <comment ref="CN162" authorId="0" shapeId="0" xr:uid="{8D95AEB2-F81D-4873-A8BD-F40213F5A9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CO162" authorId="0" shapeId="0" xr:uid="{D4FE1BD7-6237-497A-9281-98AA4712C1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P.39-40</t>
        </r>
      </text>
    </comment>
    <comment ref="CP162" authorId="0" shapeId="0" xr:uid="{A237410F-4D48-406A-A689-B9E2EB78E0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Q162" authorId="0" shapeId="0" xr:uid="{0D847C35-5262-43A0-AA72-FF3AECBBEEAE}">
      <text>
        <r>
          <rPr>
            <b/>
            <sz val="9"/>
            <color indexed="81"/>
            <rFont val="Tahoma"/>
            <family val="2"/>
          </rPr>
          <t>Author:</t>
        </r>
        <r>
          <rPr>
            <sz val="9"/>
            <color indexed="81"/>
            <rFont val="Tahoma"/>
            <family val="2"/>
          </rPr>
          <t xml:space="preserve">
ar 93</t>
        </r>
      </text>
    </comment>
    <comment ref="CR162" authorId="0" shapeId="0" xr:uid="{7D61BC33-7929-43ED-966F-64A21BA6FF8F}">
      <text>
        <r>
          <rPr>
            <b/>
            <sz val="9"/>
            <color indexed="81"/>
            <rFont val="Tahoma"/>
            <family val="2"/>
          </rPr>
          <t>Author:</t>
        </r>
        <r>
          <rPr>
            <sz val="9"/>
            <color indexed="81"/>
            <rFont val="Tahoma"/>
            <family val="2"/>
          </rPr>
          <t xml:space="preserve">
AR (pdf), p. 23</t>
        </r>
      </text>
    </comment>
    <comment ref="CS162" authorId="0" shapeId="0" xr:uid="{B8451A47-D048-4CD9-A23D-6B177338C750}">
      <text>
        <r>
          <rPr>
            <b/>
            <sz val="9"/>
            <color indexed="81"/>
            <rFont val="Tahoma"/>
            <family val="2"/>
          </rPr>
          <t>Author:</t>
        </r>
        <r>
          <rPr>
            <sz val="9"/>
            <color indexed="81"/>
            <rFont val="Tahoma"/>
            <family val="2"/>
          </rPr>
          <t xml:space="preserve">
AR, p. 60</t>
        </r>
      </text>
    </comment>
    <comment ref="CT162" authorId="0" shapeId="0" xr:uid="{5A8F5CBE-597F-4374-A9E0-E1E6804E6E2F}">
      <text>
        <r>
          <rPr>
            <b/>
            <sz val="9"/>
            <color indexed="81"/>
            <rFont val="Tahoma"/>
            <family val="2"/>
          </rPr>
          <t>Author:</t>
        </r>
        <r>
          <rPr>
            <sz val="9"/>
            <color indexed="81"/>
            <rFont val="Tahoma"/>
            <family val="2"/>
          </rPr>
          <t xml:space="preserve">
AR pg.31</t>
        </r>
      </text>
    </comment>
    <comment ref="CU162" authorId="0" shapeId="0" xr:uid="{6A36A49C-957D-4235-A181-E7A16DD493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 "The Board has received assurance from    (b) the Managing Director and key management
personnel regarding the adequacy and effectiveness of the Company’s risk management and internal control systems</t>
        </r>
      </text>
    </comment>
    <comment ref="CV162" authorId="0" shapeId="0" xr:uid="{5E59E6EE-47FA-4ABB-8074-975DC90F39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Board has also received assurances from the CEO and Chief Financial Officer that the internal controls
(including financial, operational, compliance and information technology controls) and risk management systems
were adequate and effective as at 31 December 2020 to address the risks that the Company considers relevant
and material to its operations.</t>
        </r>
      </text>
    </comment>
    <comment ref="CW162" authorId="0" shapeId="0" xr:uid="{320B0679-C942-40C0-8FBC-BE07AC9A524B}">
      <text>
        <r>
          <rPr>
            <b/>
            <sz val="9"/>
            <color indexed="81"/>
            <rFont val="Tahoma"/>
            <family val="2"/>
          </rPr>
          <t>Author:</t>
        </r>
        <r>
          <rPr>
            <sz val="9"/>
            <color indexed="81"/>
            <rFont val="Tahoma"/>
            <family val="2"/>
          </rPr>
          <t xml:space="preserve">
AR pg.22</t>
        </r>
      </text>
    </comment>
    <comment ref="CX162" authorId="0" shapeId="0" xr:uid="{A984F792-6FAD-4302-A10F-31A1B522484C}">
      <text>
        <r>
          <rPr>
            <b/>
            <sz val="9"/>
            <color indexed="81"/>
            <rFont val="Tahoma"/>
            <family val="2"/>
          </rPr>
          <t>Author:</t>
        </r>
        <r>
          <rPr>
            <sz val="9"/>
            <color indexed="81"/>
            <rFont val="Tahoma"/>
            <family val="2"/>
          </rPr>
          <t xml:space="preserve">
AR, pg 47</t>
        </r>
      </text>
    </comment>
    <comment ref="CY162" authorId="0" shapeId="0" xr:uid="{816BBC76-807A-4AFA-AAA7-62AE91DFDABD}">
      <text>
        <r>
          <rPr>
            <b/>
            <sz val="9"/>
            <color indexed="81"/>
            <rFont val="Tahoma"/>
            <family val="2"/>
          </rPr>
          <t>Author:</t>
        </r>
        <r>
          <rPr>
            <sz val="9"/>
            <color indexed="81"/>
            <rFont val="Tahoma"/>
            <family val="2"/>
          </rPr>
          <t xml:space="preserve">
AR pg 102</t>
        </r>
      </text>
    </comment>
    <comment ref="CZ162" authorId="0" shapeId="0" xr:uid="{FAF151E8-49BD-432B-88E4-B61C701ABBEC}">
      <text>
        <r>
          <rPr>
            <b/>
            <sz val="9"/>
            <color indexed="81"/>
            <rFont val="Tahoma"/>
            <family val="2"/>
          </rPr>
          <t>Author:</t>
        </r>
        <r>
          <rPr>
            <sz val="9"/>
            <color indexed="81"/>
            <rFont val="Tahoma"/>
            <family val="2"/>
          </rPr>
          <t xml:space="preserve">
AR,86</t>
        </r>
      </text>
    </comment>
    <comment ref="DA162" authorId="0" shapeId="0" xr:uid="{30481977-04CC-4014-942E-E51F8297B332}">
      <text>
        <r>
          <rPr>
            <b/>
            <sz val="9"/>
            <color indexed="81"/>
            <rFont val="Tahoma"/>
            <family val="2"/>
          </rPr>
          <t>Author:</t>
        </r>
        <r>
          <rPr>
            <sz val="9"/>
            <color indexed="81"/>
            <rFont val="Tahoma"/>
            <family val="2"/>
          </rPr>
          <t xml:space="preserve">
AR,69</t>
        </r>
      </text>
    </comment>
    <comment ref="DB162" authorId="0" shapeId="0" xr:uid="{7AE34D5D-B0BB-4ED7-94B3-3429C60019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74</t>
        </r>
      </text>
    </comment>
    <comment ref="DC162" authorId="0" shapeId="0" xr:uid="{390755C1-387F-4CE2-AFC6-6EC44991E00D}">
      <text>
        <r>
          <rPr>
            <b/>
            <sz val="9"/>
            <color indexed="81"/>
            <rFont val="Tahoma"/>
            <family val="2"/>
          </rPr>
          <t>Author:</t>
        </r>
        <r>
          <rPr>
            <sz val="9"/>
            <color indexed="81"/>
            <rFont val="Tahoma"/>
            <family val="2"/>
          </rPr>
          <t xml:space="preserve">
AR, p. 96 - 97</t>
        </r>
      </text>
    </comment>
    <comment ref="DD162" authorId="0" shapeId="0" xr:uid="{39E6DC8D-329B-42F0-AF82-4FF9C803279B}">
      <text>
        <r>
          <rPr>
            <b/>
            <sz val="9"/>
            <color indexed="81"/>
            <rFont val="Tahoma"/>
            <family val="2"/>
          </rPr>
          <t>Author:</t>
        </r>
        <r>
          <rPr>
            <sz val="9"/>
            <color indexed="81"/>
            <rFont val="Tahoma"/>
            <family val="2"/>
          </rPr>
          <t xml:space="preserve">
AR, p. 65</t>
        </r>
      </text>
    </comment>
    <comment ref="DE162" authorId="0" shapeId="0" xr:uid="{7871B785-F7D2-4185-9BE7-CFAE5200FA0B}">
      <text>
        <r>
          <rPr>
            <b/>
            <sz val="9"/>
            <color indexed="81"/>
            <rFont val="Tahoma"/>
            <family val="2"/>
          </rPr>
          <t>Author:</t>
        </r>
        <r>
          <rPr>
            <sz val="9"/>
            <color indexed="81"/>
            <rFont val="Tahoma"/>
            <family val="2"/>
          </rPr>
          <t xml:space="preserve">
AR,37</t>
        </r>
      </text>
    </comment>
    <comment ref="DF162" authorId="0" shapeId="0" xr:uid="{8B0F7D36-B8A8-48CA-862D-B21A57E3349B}">
      <text>
        <r>
          <rPr>
            <b/>
            <sz val="9"/>
            <color indexed="81"/>
            <rFont val="Tahoma"/>
            <family val="2"/>
          </rPr>
          <t>Author:</t>
        </r>
        <r>
          <rPr>
            <sz val="9"/>
            <color indexed="81"/>
            <rFont val="Tahoma"/>
            <family val="2"/>
          </rPr>
          <t xml:space="preserve">
AR pg 65</t>
        </r>
      </text>
    </comment>
    <comment ref="DG162" authorId="0" shapeId="0" xr:uid="{386FA0C9-2136-4C00-B131-63FCCEE6CDB3}">
      <text>
        <r>
          <rPr>
            <b/>
            <sz val="9"/>
            <color indexed="81"/>
            <rFont val="Tahoma"/>
            <family val="2"/>
          </rPr>
          <t>Author:</t>
        </r>
        <r>
          <rPr>
            <sz val="9"/>
            <color indexed="81"/>
            <rFont val="Tahoma"/>
            <family val="2"/>
          </rPr>
          <t xml:space="preserve">
AR, p. 34</t>
        </r>
      </text>
    </comment>
    <comment ref="DH162" authorId="0" shapeId="0" xr:uid="{D41271DF-B1F6-4DB9-9B88-1FF1517562A9}">
      <text>
        <r>
          <rPr>
            <b/>
            <sz val="9"/>
            <color indexed="81"/>
            <rFont val="Tahoma"/>
            <family val="2"/>
          </rPr>
          <t>Author:</t>
        </r>
        <r>
          <rPr>
            <sz val="9"/>
            <color indexed="81"/>
            <rFont val="Tahoma"/>
            <family val="2"/>
          </rPr>
          <t xml:space="preserve">
AR pg 23</t>
        </r>
      </text>
    </comment>
    <comment ref="DI162" authorId="0" shapeId="0" xr:uid="{E652AC7B-E897-4060-962F-F4172D7712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P.66</t>
        </r>
      </text>
    </comment>
    <comment ref="DJ162" authorId="0" shapeId="0" xr:uid="{586D515B-A558-4913-9DC6-26C47DC777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66</t>
        </r>
      </text>
    </comment>
    <comment ref="DK162" authorId="0" shapeId="0" xr:uid="{06DC1CA5-C854-41E2-92C9-7B75C766B5C9}">
      <text>
        <r>
          <rPr>
            <b/>
            <sz val="9"/>
            <color indexed="81"/>
            <rFont val="Tahoma"/>
            <family val="2"/>
          </rPr>
          <t>Author:</t>
        </r>
        <r>
          <rPr>
            <sz val="9"/>
            <color indexed="81"/>
            <rFont val="Tahoma"/>
            <family val="2"/>
          </rPr>
          <t xml:space="preserve">
AR pg 120</t>
        </r>
      </text>
    </comment>
    <comment ref="DL162" authorId="0" shapeId="0" xr:uid="{FECE694A-A31B-4C8B-AE7D-A5F8BCD56405}">
      <text>
        <r>
          <rPr>
            <b/>
            <sz val="9"/>
            <color indexed="81"/>
            <rFont val="Tahoma"/>
            <family val="2"/>
          </rPr>
          <t>Author:</t>
        </r>
        <r>
          <rPr>
            <sz val="9"/>
            <color indexed="81"/>
            <rFont val="Tahoma"/>
            <family val="2"/>
          </rPr>
          <t xml:space="preserve">
AR pg 81</t>
        </r>
      </text>
    </comment>
    <comment ref="DM162" authorId="0" shapeId="0" xr:uid="{FE0B7116-8814-4396-AD31-3093775CE228}">
      <text>
        <r>
          <rPr>
            <b/>
            <sz val="9"/>
            <color indexed="81"/>
            <rFont val="Tahoma"/>
            <family val="2"/>
          </rPr>
          <t>Author:</t>
        </r>
        <r>
          <rPr>
            <sz val="9"/>
            <color indexed="81"/>
            <rFont val="Tahoma"/>
            <family val="2"/>
          </rPr>
          <t xml:space="preserve">
AR, p. 41</t>
        </r>
      </text>
    </comment>
    <comment ref="DN162" authorId="0" shapeId="0" xr:uid="{0913E1CC-E35A-4CE6-ADDD-444155BFA9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DO162" authorId="0" shapeId="0" xr:uid="{E9C3B162-6F72-47CF-A720-650B1B2598F4}">
      <text>
        <r>
          <rPr>
            <b/>
            <sz val="9"/>
            <color indexed="81"/>
            <rFont val="Tahoma"/>
            <family val="2"/>
          </rPr>
          <t>Author:</t>
        </r>
        <r>
          <rPr>
            <sz val="9"/>
            <color indexed="81"/>
            <rFont val="Tahoma"/>
            <family val="2"/>
          </rPr>
          <t xml:space="preserve">
AR p. 72, Based on the Compliance Checklists that were confirmed and
signed off by the relevant HOD within the Group, the CEO and
the relevant HOD have provided assurances that the Company’s
risk management and internal control systems were adequate and
effective as at 31 December 2020</t>
        </r>
      </text>
    </comment>
    <comment ref="DP162" authorId="0" shapeId="0" xr:uid="{DBB0F76F-F948-4BF9-85B5-968ECE613228}">
      <text>
        <r>
          <rPr>
            <b/>
            <sz val="9"/>
            <color indexed="81"/>
            <rFont val="Tahoma"/>
            <family val="2"/>
          </rPr>
          <t>Author:</t>
        </r>
        <r>
          <rPr>
            <sz val="9"/>
            <color indexed="81"/>
            <rFont val="Tahoma"/>
            <family val="2"/>
          </rPr>
          <t xml:space="preserve">
AR, p. 85</t>
        </r>
      </text>
    </comment>
    <comment ref="DQ162" authorId="0" shapeId="0" xr:uid="{6BF146C3-04DB-475E-9194-1A0775C21FC6}">
      <text>
        <r>
          <rPr>
            <b/>
            <sz val="9"/>
            <color indexed="81"/>
            <rFont val="Tahoma"/>
            <family val="2"/>
          </rPr>
          <t>Author:</t>
        </r>
        <r>
          <rPr>
            <sz val="9"/>
            <color indexed="81"/>
            <rFont val="Tahoma"/>
            <family val="2"/>
          </rPr>
          <t xml:space="preserve">
AR p. 26, The Board has received assurance from the Managing
Director/Chief Executive and the Head of Corporate Services
(including Finance) that the system of risk management and
internal controls is adequate and effective, the financial records
have been properly maintained and the financial statements
give a true and fair view of UOI’s operations and finances. </t>
        </r>
      </text>
    </comment>
    <comment ref="DR162" authorId="0" shapeId="0" xr:uid="{191A5847-F5F1-4C61-8F95-7A4F64992B33}">
      <text>
        <r>
          <rPr>
            <b/>
            <sz val="9"/>
            <color indexed="81"/>
            <rFont val="Tahoma"/>
            <family val="2"/>
          </rPr>
          <t>Author:</t>
        </r>
        <r>
          <rPr>
            <sz val="9"/>
            <color indexed="81"/>
            <rFont val="Tahoma"/>
            <family val="2"/>
          </rPr>
          <t xml:space="preserve">
AR, p.53</t>
        </r>
      </text>
    </comment>
    <comment ref="DS162" authorId="0" shapeId="0" xr:uid="{EA227197-2EE1-473E-9D6F-F3A976CE02D1}">
      <text>
        <r>
          <rPr>
            <b/>
            <sz val="9"/>
            <color indexed="81"/>
            <rFont val="Tahoma"/>
            <family val="2"/>
          </rPr>
          <t>Author:</t>
        </r>
        <r>
          <rPr>
            <sz val="9"/>
            <color indexed="81"/>
            <rFont val="Tahoma"/>
            <family val="2"/>
          </rPr>
          <t xml:space="preserve">
AR p. 80, For FY 2020, the Board and the Audit Committee have received and have reviewed the
assurance from:
a. the CEO and the CFO, that the financial records have been properly maintained and the financial statements
give a true and fair view of the Group’s operations and finances; and
b. the CEO and the relevant key management personnel that the Group’s risk management and internal control
systems (including financial, operational, compliance and information technology controls) were adequate
and effective.</t>
        </r>
      </text>
    </comment>
    <comment ref="DT162" authorId="0" shapeId="0" xr:uid="{C9751D0B-F7F9-4248-A5AF-D352E3BD4C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38, https://links.sgx.com/FileOpen/WTH%20AR%202020.ashx?App=Announcement&amp;FileID=634061</t>
        </r>
      </text>
    </comment>
    <comment ref="DU162" authorId="0" shapeId="0" xr:uid="{E68906B3-0328-4634-92E7-07D583BCFC5F}">
      <text>
        <r>
          <rPr>
            <b/>
            <sz val="9"/>
            <color indexed="81"/>
            <rFont val="Tahoma"/>
            <family val="2"/>
          </rPr>
          <t>Author:</t>
        </r>
        <r>
          <rPr>
            <sz val="9"/>
            <color indexed="81"/>
            <rFont val="Tahoma"/>
            <family val="2"/>
          </rPr>
          <t xml:space="preserve">
AR pg.34</t>
        </r>
      </text>
    </comment>
    <comment ref="DV162" authorId="0" shapeId="0" xr:uid="{4FC3A2B4-FCAD-44B9-A1BE-92C95142C419}">
      <text>
        <r>
          <rPr>
            <b/>
            <sz val="9"/>
            <color indexed="81"/>
            <rFont val="Tahoma"/>
            <family val="2"/>
          </rPr>
          <t>Author:</t>
        </r>
        <r>
          <rPr>
            <sz val="9"/>
            <color indexed="81"/>
            <rFont val="Tahoma"/>
            <family val="2"/>
          </rPr>
          <t xml:space="preserve">
AR pg.48</t>
        </r>
      </text>
    </comment>
    <comment ref="DW162" authorId="0" shapeId="0" xr:uid="{6A1AD1E1-BD52-496B-BF01-954A2000728F}">
      <text>
        <r>
          <rPr>
            <b/>
            <sz val="9"/>
            <color indexed="81"/>
            <rFont val="Tahoma"/>
            <family val="2"/>
          </rPr>
          <t>Author:</t>
        </r>
        <r>
          <rPr>
            <sz val="9"/>
            <color indexed="81"/>
            <rFont val="Tahoma"/>
            <family val="2"/>
          </rPr>
          <t xml:space="preserve">
AR, p65</t>
        </r>
      </text>
    </comment>
    <comment ref="DX162" authorId="0" shapeId="0" xr:uid="{B562EBAC-0D1E-4429-9A9C-2DA77FDCBDAA}">
      <text>
        <r>
          <rPr>
            <b/>
            <sz val="9"/>
            <color indexed="81"/>
            <rFont val="Tahoma"/>
            <family val="2"/>
          </rPr>
          <t>Author:</t>
        </r>
        <r>
          <rPr>
            <sz val="9"/>
            <color indexed="81"/>
            <rFont val="Tahoma"/>
            <family val="2"/>
          </rPr>
          <t xml:space="preserve">
AR pg.63</t>
        </r>
      </text>
    </comment>
    <comment ref="DY162" authorId="0" shapeId="0" xr:uid="{711D9086-161A-4884-AB3D-8C9DF0A3F7C4}">
      <text>
        <r>
          <rPr>
            <b/>
            <sz val="9"/>
            <color indexed="81"/>
            <rFont val="Tahoma"/>
            <family val="2"/>
          </rPr>
          <t>Author:</t>
        </r>
        <r>
          <rPr>
            <sz val="9"/>
            <color indexed="81"/>
            <rFont val="Tahoma"/>
            <family val="2"/>
          </rPr>
          <t xml:space="preserve">
AR 32, Certification from CEO and Financial Controller only </t>
        </r>
      </text>
    </comment>
    <comment ref="DZ162" authorId="0" shapeId="0" xr:uid="{D35C6A1A-34C3-491B-9233-F18A89B11D01}">
      <text>
        <r>
          <rPr>
            <b/>
            <sz val="9"/>
            <color indexed="81"/>
            <rFont val="Tahoma"/>
            <family val="2"/>
          </rPr>
          <t>Author:</t>
        </r>
        <r>
          <rPr>
            <sz val="9"/>
            <color indexed="81"/>
            <rFont val="Tahoma"/>
            <family val="2"/>
          </rPr>
          <t xml:space="preserve">
AR pg.75</t>
        </r>
      </text>
    </comment>
    <comment ref="EA162" authorId="0" shapeId="0" xr:uid="{DA10D238-D2BC-4D92-B2C5-1F0878605B78}">
      <text>
        <r>
          <rPr>
            <b/>
            <sz val="9"/>
            <color indexed="81"/>
            <rFont val="Tahoma"/>
            <family val="2"/>
          </rPr>
          <t>Author:</t>
        </r>
        <r>
          <rPr>
            <sz val="9"/>
            <color indexed="81"/>
            <rFont val="Tahoma"/>
            <family val="2"/>
          </rPr>
          <t xml:space="preserve">
AR 37</t>
        </r>
      </text>
    </comment>
    <comment ref="EB162" authorId="0" shapeId="0" xr:uid="{038C99C1-A6A5-4E88-A026-25AB3854B1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EC162" authorId="0" shapeId="0" xr:uid="{687CE716-200B-4180-9DC9-5EB6E04026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There was assurance by the Board, but not by CEO and CFO themselves.</t>
        </r>
      </text>
    </comment>
    <comment ref="ED162" authorId="0" shapeId="0" xr:uid="{4A14DA99-5D8F-4BF7-8333-96010C4FBF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t>
        </r>
      </text>
    </comment>
    <comment ref="E165" authorId="0" shapeId="0" xr:uid="{858A07FD-6142-4DD5-8729-3B07D2B73DDD}">
      <text>
        <r>
          <rPr>
            <b/>
            <sz val="9"/>
            <color indexed="81"/>
            <rFont val="Tahoma"/>
            <family val="2"/>
          </rPr>
          <t>Author:</t>
        </r>
        <r>
          <rPr>
            <sz val="9"/>
            <color indexed="81"/>
            <rFont val="Tahoma"/>
            <family val="2"/>
          </rPr>
          <t xml:space="preserve">
AR pg.26</t>
        </r>
      </text>
    </comment>
    <comment ref="F165" authorId="0" shapeId="0" xr:uid="{CAD00295-9040-44DF-858C-BCEBEFCEA089}">
      <text>
        <r>
          <rPr>
            <b/>
            <sz val="9"/>
            <color indexed="81"/>
            <rFont val="Tahoma"/>
            <family val="2"/>
          </rPr>
          <t>Author:</t>
        </r>
        <r>
          <rPr>
            <sz val="9"/>
            <color indexed="81"/>
            <rFont val="Tahoma"/>
            <family val="2"/>
          </rPr>
          <t xml:space="preserve">
AR pg.38</t>
        </r>
      </text>
    </comment>
    <comment ref="G165" authorId="0" shapeId="0" xr:uid="{BDBAF7B3-16D6-4BE3-BA48-2E4C3C7BD72D}">
      <text>
        <r>
          <rPr>
            <b/>
            <sz val="9"/>
            <color indexed="81"/>
            <rFont val="Tahoma"/>
            <family val="2"/>
          </rPr>
          <t>Author:</t>
        </r>
        <r>
          <rPr>
            <sz val="9"/>
            <color indexed="81"/>
            <rFont val="Tahoma"/>
            <family val="2"/>
          </rPr>
          <t xml:space="preserve">
AR pg.27</t>
        </r>
      </text>
    </comment>
    <comment ref="H165" authorId="0" shapeId="0" xr:uid="{8547389D-F491-4D17-8A46-9CEC463D767D}">
      <text>
        <r>
          <rPr>
            <b/>
            <sz val="9"/>
            <color indexed="81"/>
            <rFont val="Tahoma"/>
            <family val="2"/>
          </rPr>
          <t>Author:</t>
        </r>
        <r>
          <rPr>
            <sz val="9"/>
            <color indexed="81"/>
            <rFont val="Tahoma"/>
            <family val="2"/>
          </rPr>
          <t xml:space="preserve">
AR, p56</t>
        </r>
      </text>
    </comment>
    <comment ref="I165" authorId="0" shapeId="0" xr:uid="{2E1FBA72-651D-4948-B158-08D89A9B89D4}">
      <text>
        <r>
          <rPr>
            <b/>
            <sz val="9"/>
            <color indexed="81"/>
            <rFont val="Tahoma"/>
            <family val="2"/>
          </rPr>
          <t>Author:</t>
        </r>
        <r>
          <rPr>
            <sz val="9"/>
            <color indexed="81"/>
            <rFont val="Tahoma"/>
            <family val="2"/>
          </rPr>
          <t xml:space="preserve">
AR pg.70</t>
        </r>
      </text>
    </comment>
    <comment ref="J165" authorId="0" shapeId="0" xr:uid="{BFAFB069-AB9C-498D-A6CB-7671FE519F64}">
      <text>
        <r>
          <rPr>
            <b/>
            <sz val="9"/>
            <color indexed="81"/>
            <rFont val="Tahoma"/>
            <family val="2"/>
          </rPr>
          <t>Author:</t>
        </r>
        <r>
          <rPr>
            <sz val="9"/>
            <color indexed="81"/>
            <rFont val="Tahoma"/>
            <family val="2"/>
          </rPr>
          <t xml:space="preserve">
AR pg.36</t>
        </r>
      </text>
    </comment>
    <comment ref="K165" authorId="0" shapeId="0" xr:uid="{222470E0-C4AE-4AF6-93DD-A7595B70F488}">
      <text>
        <r>
          <rPr>
            <b/>
            <sz val="9"/>
            <color indexed="81"/>
            <rFont val="Tahoma"/>
            <family val="2"/>
          </rPr>
          <t>Author:</t>
        </r>
        <r>
          <rPr>
            <sz val="9"/>
            <color indexed="81"/>
            <rFont val="Tahoma"/>
            <family val="2"/>
          </rPr>
          <t xml:space="preserve">
AR pg.27</t>
        </r>
      </text>
    </comment>
    <comment ref="M165" authorId="0" shapeId="0" xr:uid="{44230764-22B6-4D2A-B7B5-ACA67E0A950C}">
      <text>
        <r>
          <rPr>
            <b/>
            <sz val="9"/>
            <color indexed="81"/>
            <rFont val="Tahoma"/>
            <family val="2"/>
          </rPr>
          <t>Author:</t>
        </r>
        <r>
          <rPr>
            <sz val="9"/>
            <color indexed="81"/>
            <rFont val="Tahoma"/>
            <family val="2"/>
          </rPr>
          <t xml:space="preserve">
AR pg.87</t>
        </r>
      </text>
    </comment>
    <comment ref="N165" authorId="0" shapeId="0" xr:uid="{B0EFFB3E-D4F1-4F69-A8A9-161EDFE74554}">
      <text>
        <r>
          <rPr>
            <b/>
            <sz val="9"/>
            <color indexed="81"/>
            <rFont val="Tahoma"/>
            <family val="2"/>
          </rPr>
          <t>Author:</t>
        </r>
        <r>
          <rPr>
            <sz val="9"/>
            <color indexed="81"/>
            <rFont val="Tahoma"/>
            <family val="2"/>
          </rPr>
          <t xml:space="preserve">
AR, p42</t>
        </r>
      </text>
    </comment>
    <comment ref="P165" authorId="0" shapeId="0" xr:uid="{FB41F3C0-27C4-43F1-B53A-BE4C0A7F9A1E}">
      <text>
        <r>
          <rPr>
            <b/>
            <sz val="9"/>
            <color indexed="81"/>
            <rFont val="Tahoma"/>
            <family val="2"/>
          </rPr>
          <t>Author:</t>
        </r>
        <r>
          <rPr>
            <sz val="9"/>
            <color indexed="81"/>
            <rFont val="Tahoma"/>
            <family val="2"/>
          </rPr>
          <t xml:space="preserve">
AR, p33</t>
        </r>
      </text>
    </comment>
    <comment ref="R165" authorId="0" shapeId="0" xr:uid="{1B7EE220-5DBD-4183-A996-191DABD8EB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T165" authorId="0" shapeId="0" xr:uid="{490BE84E-3D59-483A-B970-DE384C2CD328}">
      <text>
        <r>
          <rPr>
            <b/>
            <sz val="9"/>
            <color indexed="81"/>
            <rFont val="Tahoma"/>
            <family val="2"/>
          </rPr>
          <t>Author:</t>
        </r>
        <r>
          <rPr>
            <sz val="9"/>
            <color indexed="81"/>
            <rFont val="Tahoma"/>
            <family val="2"/>
          </rPr>
          <t xml:space="preserve">
AR pg.68</t>
        </r>
      </text>
    </comment>
    <comment ref="U165" authorId="0" shapeId="0" xr:uid="{AFC4B7F5-7E78-498F-9CB4-DCF65CCF2CE9}">
      <text>
        <r>
          <rPr>
            <b/>
            <sz val="9"/>
            <color indexed="81"/>
            <rFont val="Tahoma"/>
            <family val="2"/>
          </rPr>
          <t>Author:</t>
        </r>
        <r>
          <rPr>
            <sz val="9"/>
            <color indexed="81"/>
            <rFont val="Tahoma"/>
            <family val="2"/>
          </rPr>
          <t xml:space="preserve">
AR pg 52</t>
        </r>
      </text>
    </comment>
    <comment ref="V165" authorId="0" shapeId="0" xr:uid="{2D41A1BB-8384-48AF-814B-23230B50EE3C}">
      <text>
        <r>
          <rPr>
            <b/>
            <sz val="9"/>
            <color indexed="81"/>
            <rFont val="Tahoma"/>
            <family val="2"/>
          </rPr>
          <t>Author:</t>
        </r>
        <r>
          <rPr>
            <sz val="9"/>
            <color indexed="81"/>
            <rFont val="Tahoma"/>
            <family val="2"/>
          </rPr>
          <t xml:space="preserve">
AR pg 68</t>
        </r>
      </text>
    </comment>
    <comment ref="W165" authorId="0" shapeId="0" xr:uid="{4348530D-62A3-4EC0-8C7B-9D40CAEC6E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X165" authorId="0" shapeId="0" xr:uid="{427A081C-2C46-40B1-8AB2-79BB850E08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Y165" authorId="0" shapeId="0" xr:uid="{7663B056-52AD-4B63-A6F0-A4680C54B661}">
      <text>
        <r>
          <rPr>
            <b/>
            <sz val="9"/>
            <color indexed="81"/>
            <rFont val="Tahoma"/>
            <family val="2"/>
          </rPr>
          <t>Author:</t>
        </r>
        <r>
          <rPr>
            <sz val="9"/>
            <color indexed="81"/>
            <rFont val="Tahoma"/>
            <family val="2"/>
          </rPr>
          <t xml:space="preserve">
AR p. 68, Recommend to the Board on the proposals to the shareholders on the appointment, re-appointment
and removal of the external auditors and approve the remuneration and terms of engagement of the
external auditors.</t>
        </r>
      </text>
    </comment>
    <comment ref="Z165" authorId="0" shapeId="0" xr:uid="{7B822365-1E63-4CA4-B3EE-5C1233A3BF07}">
      <text>
        <r>
          <rPr>
            <b/>
            <sz val="9"/>
            <color indexed="81"/>
            <rFont val="Tahoma"/>
            <family val="2"/>
          </rPr>
          <t>Author:</t>
        </r>
        <r>
          <rPr>
            <sz val="9"/>
            <color indexed="81"/>
            <rFont val="Tahoma"/>
            <family val="2"/>
          </rPr>
          <t xml:space="preserve">
AR pg 55</t>
        </r>
      </text>
    </comment>
    <comment ref="AA165" authorId="0" shapeId="0" xr:uid="{F88C7D93-83D5-45A7-AC96-C27391E3F507}">
      <text>
        <r>
          <rPr>
            <b/>
            <sz val="9"/>
            <color indexed="81"/>
            <rFont val="Tahoma"/>
            <family val="2"/>
          </rPr>
          <t>Author:</t>
        </r>
        <r>
          <rPr>
            <sz val="9"/>
            <color indexed="81"/>
            <rFont val="Tahoma"/>
            <family val="2"/>
          </rPr>
          <t xml:space="preserve">
AR pg 52</t>
        </r>
      </text>
    </comment>
    <comment ref="AB165" authorId="0" shapeId="0" xr:uid="{ED3ABE9C-E825-4453-A74F-38524F0BBA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C165" authorId="0" shapeId="0" xr:uid="{DEF6F443-FD8E-4001-9695-8E5C37D53E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D165" authorId="0" shapeId="0" xr:uid="{3C660D8A-68F6-4874-B103-3D95922961B2}">
      <text>
        <r>
          <rPr>
            <b/>
            <sz val="9"/>
            <color indexed="81"/>
            <rFont val="Tahoma"/>
            <family val="2"/>
          </rPr>
          <t>Author:</t>
        </r>
        <r>
          <rPr>
            <sz val="9"/>
            <color indexed="81"/>
            <rFont val="Tahoma"/>
            <family val="2"/>
          </rPr>
          <t xml:space="preserve">
AR p. 44, The ARMC recommends to the Board the proposals to the shareholders on the appointment, re-appointment and
removal of the external auditors</t>
        </r>
      </text>
    </comment>
    <comment ref="AE165" authorId="0" shapeId="0" xr:uid="{CA1BBD97-CA8D-4299-B506-224A9B5E2826}">
      <text>
        <r>
          <rPr>
            <b/>
            <sz val="9"/>
            <color indexed="81"/>
            <rFont val="Tahoma"/>
            <family val="2"/>
          </rPr>
          <t>Author:</t>
        </r>
        <r>
          <rPr>
            <sz val="9"/>
            <color indexed="81"/>
            <rFont val="Tahoma"/>
            <family val="2"/>
          </rPr>
          <t xml:space="preserve">
AR pg.49</t>
        </r>
      </text>
    </comment>
    <comment ref="AF165" authorId="0" shapeId="0" xr:uid="{53F99F5C-C7FA-40DD-AD4F-485F80DAAF1E}">
      <text>
        <r>
          <rPr>
            <b/>
            <sz val="9"/>
            <color indexed="81"/>
            <rFont val="Tahoma"/>
            <family val="2"/>
          </rPr>
          <t>Author:</t>
        </r>
        <r>
          <rPr>
            <sz val="9"/>
            <color indexed="81"/>
            <rFont val="Tahoma"/>
            <family val="2"/>
          </rPr>
          <t xml:space="preserve">
ar 36</t>
        </r>
      </text>
    </comment>
    <comment ref="AG165" authorId="0" shapeId="0" xr:uid="{F3456EB5-950B-452D-8C5F-3AC7388734F1}">
      <text>
        <r>
          <rPr>
            <b/>
            <sz val="9"/>
            <color indexed="81"/>
            <rFont val="Tahoma"/>
            <family val="2"/>
          </rPr>
          <t>Author:</t>
        </r>
        <r>
          <rPr>
            <sz val="9"/>
            <color indexed="81"/>
            <rFont val="Tahoma"/>
            <family val="2"/>
          </rPr>
          <t xml:space="preserve">
AR pg.47</t>
        </r>
      </text>
    </comment>
    <comment ref="AH165" authorId="0" shapeId="0" xr:uid="{328DD6F9-744C-4F87-ACB7-A12600CAFFF9}">
      <text>
        <r>
          <rPr>
            <b/>
            <sz val="9"/>
            <color indexed="81"/>
            <rFont val="Tahoma"/>
            <family val="2"/>
          </rPr>
          <t>Author:</t>
        </r>
        <r>
          <rPr>
            <sz val="9"/>
            <color indexed="81"/>
            <rFont val="Tahoma"/>
            <family val="2"/>
          </rPr>
          <t xml:space="preserve">
AR pg.28</t>
        </r>
      </text>
    </comment>
    <comment ref="AI165" authorId="0" shapeId="0" xr:uid="{8135A4C3-A8FC-42E0-A1F5-8EDFF17904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44 "The Board will recommend the appointment of a new external auditor or the re-appointment of the incumbent external
auditor to the shareholders for approval at the AGM."</t>
        </r>
      </text>
    </comment>
    <comment ref="AJ165" authorId="0" shapeId="0" xr:uid="{E0C170C0-3C25-41EF-90E1-F2204F67B6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AK165" authorId="0" shapeId="0" xr:uid="{72FCB21A-5D5D-428B-AC08-4815E77B44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AL165" authorId="0" shapeId="0" xr:uid="{F2577E42-8316-4819-83F7-2DEEF77C6570}">
      <text>
        <r>
          <rPr>
            <b/>
            <sz val="9"/>
            <color indexed="81"/>
            <rFont val="Tahoma"/>
            <family val="2"/>
          </rPr>
          <t>Author:</t>
        </r>
        <r>
          <rPr>
            <sz val="9"/>
            <color indexed="81"/>
            <rFont val="Tahoma"/>
            <family val="2"/>
          </rPr>
          <t xml:space="preserve">
ar 53</t>
        </r>
      </text>
    </comment>
    <comment ref="AM165" authorId="0" shapeId="0" xr:uid="{6A97579D-7202-4AE1-A07B-61453C36C6EC}">
      <text>
        <r>
          <rPr>
            <b/>
            <sz val="9"/>
            <color indexed="81"/>
            <rFont val="Tahoma"/>
            <family val="2"/>
          </rPr>
          <t>Author:</t>
        </r>
        <r>
          <rPr>
            <sz val="9"/>
            <color indexed="81"/>
            <rFont val="Tahoma"/>
            <family val="2"/>
          </rPr>
          <t xml:space="preserve">
AR pg.64</t>
        </r>
      </text>
    </comment>
    <comment ref="AN165" authorId="0" shapeId="0" xr:uid="{C8915DF4-5042-4B8F-B7EC-D7BA9B449F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P.129</t>
        </r>
      </text>
    </comment>
    <comment ref="AO165" authorId="0" shapeId="0" xr:uid="{F48C0EAF-D7E1-4BA7-A266-33F236C0FD5C}">
      <text>
        <r>
          <rPr>
            <b/>
            <sz val="9"/>
            <color indexed="81"/>
            <rFont val="Tahoma"/>
            <family val="2"/>
          </rPr>
          <t>Author:</t>
        </r>
        <r>
          <rPr>
            <sz val="9"/>
            <color indexed="81"/>
            <rFont val="Tahoma"/>
            <family val="2"/>
          </rPr>
          <t xml:space="preserve">
AR, pg 49, "make recommendation to the Board on the proposals to the Shareholders on the appointment,
re-appointment and removal of the external auditor"</t>
        </r>
      </text>
    </comment>
    <comment ref="AP165" authorId="0" shapeId="0" xr:uid="{2171AA4A-E71E-4EE2-9A72-A45FEA0D04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Q165" authorId="0" shapeId="0" xr:uid="{5E08BFF0-F020-457C-934A-DCE4717F000C}">
      <text>
        <r>
          <rPr>
            <b/>
            <sz val="9"/>
            <color indexed="81"/>
            <rFont val="Tahoma"/>
            <family val="2"/>
          </rPr>
          <t>Author:</t>
        </r>
        <r>
          <rPr>
            <sz val="9"/>
            <color indexed="81"/>
            <rFont val="Tahoma"/>
            <family val="2"/>
          </rPr>
          <t xml:space="preserve">
AR, p. 40</t>
        </r>
      </text>
    </comment>
    <comment ref="AR165" authorId="0" shapeId="0" xr:uid="{C4FDF294-F389-4B31-BE75-5B337ED0D1C2}">
      <text>
        <r>
          <rPr>
            <b/>
            <sz val="9"/>
            <color indexed="81"/>
            <rFont val="Tahoma"/>
            <family val="2"/>
          </rPr>
          <t>Author:</t>
        </r>
        <r>
          <rPr>
            <sz val="9"/>
            <color indexed="81"/>
            <rFont val="Tahoma"/>
            <family val="2"/>
          </rPr>
          <t xml:space="preserve">
AR,19</t>
        </r>
      </text>
    </comment>
    <comment ref="AS165" authorId="0" shapeId="0" xr:uid="{EF31C328-0912-44BA-A582-6098D795548B}">
      <text>
        <r>
          <rPr>
            <b/>
            <sz val="9"/>
            <color indexed="81"/>
            <rFont val="Tahoma"/>
            <family val="2"/>
          </rPr>
          <t>Author:</t>
        </r>
        <r>
          <rPr>
            <sz val="9"/>
            <color indexed="81"/>
            <rFont val="Tahoma"/>
            <family val="2"/>
          </rPr>
          <t xml:space="preserve">
AR, pg 36, "The AC also
recommends the appointment of the external auditors and reviews the level of audit and non-audit fees"</t>
        </r>
      </text>
    </comment>
    <comment ref="AT165" authorId="0" shapeId="0" xr:uid="{D6ECDF32-FD1E-4799-BCEF-62C9947F8F2C}">
      <text>
        <r>
          <rPr>
            <b/>
            <sz val="9"/>
            <color indexed="81"/>
            <rFont val="Tahoma"/>
            <family val="2"/>
          </rPr>
          <t>Author:</t>
        </r>
        <r>
          <rPr>
            <sz val="9"/>
            <color indexed="81"/>
            <rFont val="Tahoma"/>
            <family val="2"/>
          </rPr>
          <t xml:space="preserve">
AR, governance report, pg 28, "Consider the appointment or re-appointment
of the external auditors and matters relating
to resignation or dismissal of the auditors"</t>
        </r>
      </text>
    </comment>
    <comment ref="AU165" authorId="0" shapeId="0" xr:uid="{B7947F12-6024-45C0-935E-605446D27481}">
      <text>
        <r>
          <rPr>
            <b/>
            <sz val="9"/>
            <color indexed="81"/>
            <rFont val="Tahoma"/>
            <family val="2"/>
          </rPr>
          <t>Author:</t>
        </r>
        <r>
          <rPr>
            <sz val="9"/>
            <color indexed="81"/>
            <rFont val="Tahoma"/>
            <family val="2"/>
          </rPr>
          <t xml:space="preserve">
AR, 45</t>
        </r>
      </text>
    </comment>
    <comment ref="AV165" authorId="0" shapeId="0" xr:uid="{057663BA-B972-4E8D-A0EF-41F2260D6EDF}">
      <text>
        <r>
          <rPr>
            <b/>
            <sz val="9"/>
            <color indexed="81"/>
            <rFont val="Tahoma"/>
            <family val="2"/>
          </rPr>
          <t>Author:</t>
        </r>
        <r>
          <rPr>
            <sz val="9"/>
            <color indexed="81"/>
            <rFont val="Tahoma"/>
            <family val="2"/>
          </rPr>
          <t xml:space="preserve">
AR, 29</t>
        </r>
      </text>
    </comment>
    <comment ref="AW165" authorId="0" shapeId="0" xr:uid="{F14CB4FF-5E78-47A2-B2B3-551A56DCBB71}">
      <text>
        <r>
          <rPr>
            <b/>
            <sz val="9"/>
            <color indexed="81"/>
            <rFont val="Tahoma"/>
            <family val="2"/>
          </rPr>
          <t>Author:</t>
        </r>
        <r>
          <rPr>
            <sz val="9"/>
            <color indexed="81"/>
            <rFont val="Tahoma"/>
            <family val="2"/>
          </rPr>
          <t xml:space="preserve">
AR,35</t>
        </r>
      </text>
    </comment>
    <comment ref="AX165" authorId="0" shapeId="0" xr:uid="{F4C75D1A-8B51-448F-B648-E1B70CB0EAAE}">
      <text>
        <r>
          <rPr>
            <b/>
            <sz val="9"/>
            <color indexed="81"/>
            <rFont val="Tahoma"/>
            <family val="2"/>
          </rPr>
          <t>Author:</t>
        </r>
        <r>
          <rPr>
            <sz val="9"/>
            <color indexed="81"/>
            <rFont val="Tahoma"/>
            <family val="2"/>
          </rPr>
          <t xml:space="preserve">
AR, 36</t>
        </r>
      </text>
    </comment>
    <comment ref="AY165" authorId="0" shapeId="0" xr:uid="{8A7EF5F6-0185-41BF-870C-B3C0840A3970}">
      <text>
        <r>
          <rPr>
            <b/>
            <sz val="9"/>
            <color indexed="81"/>
            <rFont val="Tahoma"/>
            <family val="2"/>
          </rPr>
          <t>Author:</t>
        </r>
        <r>
          <rPr>
            <sz val="9"/>
            <color indexed="81"/>
            <rFont val="Tahoma"/>
            <family val="2"/>
          </rPr>
          <t xml:space="preserve">
AR, p. 61
missing "removal"</t>
        </r>
      </text>
    </comment>
    <comment ref="AZ165" authorId="0" shapeId="0" xr:uid="{3C5006ED-7521-4556-9E14-18A9AA6DAE6C}">
      <text>
        <r>
          <rPr>
            <b/>
            <sz val="9"/>
            <color indexed="81"/>
            <rFont val="Tahoma"/>
            <family val="2"/>
          </rPr>
          <t>Author:</t>
        </r>
        <r>
          <rPr>
            <sz val="9"/>
            <color indexed="81"/>
            <rFont val="Tahoma"/>
            <family val="2"/>
          </rPr>
          <t xml:space="preserve">
AR, p. 28</t>
        </r>
      </text>
    </comment>
    <comment ref="BA165" authorId="0" shapeId="0" xr:uid="{A5D98F34-93B2-4EC0-AAFA-A6F7F414D387}">
      <text>
        <r>
          <rPr>
            <b/>
            <sz val="9"/>
            <color indexed="81"/>
            <rFont val="Tahoma"/>
            <family val="2"/>
          </rPr>
          <t>Author:</t>
        </r>
        <r>
          <rPr>
            <sz val="9"/>
            <color indexed="81"/>
            <rFont val="Tahoma"/>
            <family val="2"/>
          </rPr>
          <t xml:space="preserve">
AR, p127</t>
        </r>
      </text>
    </comment>
    <comment ref="BB165" authorId="0" shapeId="0" xr:uid="{ED130A85-20CC-4468-9359-5D30BA991C17}">
      <text>
        <r>
          <rPr>
            <b/>
            <sz val="9"/>
            <color indexed="81"/>
            <rFont val="Tahoma"/>
            <family val="2"/>
          </rPr>
          <t>Author:</t>
        </r>
        <r>
          <rPr>
            <sz val="9"/>
            <color indexed="81"/>
            <rFont val="Tahoma"/>
            <family val="2"/>
          </rPr>
          <t xml:space="preserve">
AR, pg 35, "make recommendations to the Board on the proposals to the shareholders on the appointment,
re-appointment and removal of the external auditors"</t>
        </r>
      </text>
    </comment>
    <comment ref="BC165" authorId="0" shapeId="0" xr:uid="{402B0FAF-040B-403D-BF80-42A31ADD6BA7}">
      <text>
        <r>
          <rPr>
            <b/>
            <sz val="9"/>
            <color indexed="81"/>
            <rFont val="Tahoma"/>
            <family val="2"/>
          </rPr>
          <t>Author:</t>
        </r>
        <r>
          <rPr>
            <sz val="9"/>
            <color indexed="81"/>
            <rFont val="Tahoma"/>
            <family val="2"/>
          </rPr>
          <t xml:space="preserve">
AR, p. 61</t>
        </r>
      </text>
    </comment>
    <comment ref="BD165" authorId="0" shapeId="0" xr:uid="{F6676E19-207B-4A7B-BA47-B717DCFE184C}">
      <text>
        <r>
          <rPr>
            <b/>
            <sz val="9"/>
            <color indexed="81"/>
            <rFont val="Tahoma"/>
            <family val="2"/>
          </rPr>
          <t>Author:</t>
        </r>
        <r>
          <rPr>
            <sz val="9"/>
            <color indexed="81"/>
            <rFont val="Tahoma"/>
            <family val="2"/>
          </rPr>
          <t xml:space="preserve">
AR, p. 90</t>
        </r>
      </text>
    </comment>
    <comment ref="BE165" authorId="0" shapeId="0" xr:uid="{40434D23-AFB1-48EE-8738-4CC3AD6D91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26-27 " The AC has been entrusted with the following functions: make recommendations to the Board on the proposals to the Shareholders on the appointment and removal of external auditors, nominate the reappointment of external auditors and approve their remuneration and terms of engagement</t>
        </r>
      </text>
    </comment>
    <comment ref="BF165" authorId="0" shapeId="0" xr:uid="{33528417-A79C-4025-9623-B4DB1AF257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 " The primary functions of the AC include the following: to assess the independence and objectivity of the external auditors, and recommend to the Board
on the proposals to the shareholders on the appointment, re-appointment and removal of the external auditors, as well as the terms of engagement and remuneration payable to the external
auditors;"</t>
        </r>
      </text>
    </comment>
    <comment ref="BG165" authorId="0" shapeId="0" xr:uid="{973F9E77-D37C-4122-B07A-35282669BC0D}">
      <text>
        <r>
          <rPr>
            <b/>
            <sz val="9"/>
            <color indexed="81"/>
            <rFont val="Tahoma"/>
            <family val="2"/>
          </rPr>
          <t>Author:</t>
        </r>
        <r>
          <rPr>
            <sz val="9"/>
            <color indexed="81"/>
            <rFont val="Tahoma"/>
            <family val="2"/>
          </rPr>
          <t xml:space="preserve">
AR p. 75, On the basis of the above, the AC has recommended to the Board the re-appointment of EY as external auditors of the
Company at the 2021 AGM.</t>
        </r>
      </text>
    </comment>
    <comment ref="BH165" authorId="0" shapeId="0" xr:uid="{D82BB94F-C7BF-4722-AA1E-EA17986543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49, https://links.sgx.com/FileOpen/UG%20Healthcare_Annual%20Report%202020.ashx?App=Announcement&amp;FileID=634566</t>
        </r>
      </text>
    </comment>
    <comment ref="BI165" authorId="0" shapeId="0" xr:uid="{7CD9170C-F267-437F-9980-9C7D1FBD8003}">
      <text>
        <r>
          <rPr>
            <b/>
            <sz val="9"/>
            <color indexed="81"/>
            <rFont val="Tahoma"/>
            <family val="2"/>
          </rPr>
          <t>Author:</t>
        </r>
        <r>
          <rPr>
            <sz val="9"/>
            <color indexed="81"/>
            <rFont val="Tahoma"/>
            <family val="2"/>
          </rPr>
          <t xml:space="preserve">
AR p. 49, make recommendations to the Board on the proposals to the shareholders on the appointment, re-appointment and
removal of the external auditors, and approving the remuneration and terms of engagement of the external auditors;</t>
        </r>
      </text>
    </comment>
    <comment ref="BJ165" authorId="0" shapeId="0" xr:uid="{D9417EA2-A3A4-4CE2-8872-5B16B43E2C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t>
        </r>
      </text>
    </comment>
    <comment ref="BK165" authorId="0" shapeId="0" xr:uid="{50C90F3B-5C5A-42E3-9733-6EF5D0305EB4}">
      <text>
        <r>
          <rPr>
            <b/>
            <sz val="9"/>
            <color indexed="81"/>
            <rFont val="Tahoma"/>
            <family val="2"/>
          </rPr>
          <t>Author:</t>
        </r>
        <r>
          <rPr>
            <sz val="9"/>
            <color indexed="81"/>
            <rFont val="Tahoma"/>
            <family val="2"/>
          </rPr>
          <t xml:space="preserve">
AR, p. 80</t>
        </r>
      </text>
    </comment>
    <comment ref="BL165" authorId="0" shapeId="0" xr:uid="{7A335819-B49B-41C7-889D-DC91B17467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69</t>
        </r>
      </text>
    </comment>
    <comment ref="BN165" authorId="0" shapeId="0" xr:uid="{EFCB9FB2-7ACB-43F6-B79B-CD1686DFE64C}">
      <text>
        <r>
          <rPr>
            <b/>
            <sz val="9"/>
            <color indexed="81"/>
            <rFont val="Tahoma"/>
            <family val="2"/>
          </rPr>
          <t>Author:</t>
        </r>
        <r>
          <rPr>
            <sz val="9"/>
            <color indexed="81"/>
            <rFont val="Tahoma"/>
            <family val="2"/>
          </rPr>
          <t xml:space="preserve">
AR, p46</t>
        </r>
      </text>
    </comment>
    <comment ref="BO165" authorId="0" shapeId="0" xr:uid="{DBFB21D5-2E61-4906-81E0-C77150E967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External Auditor
The Board is responsible for the initial appointment of the external auditor. Shareholders then approve the appointment at the
AGM of the Company. The external auditor holds office until its removal or resignation. The Audit &amp; Risk Committee assesses the
external auditor based on the requirements of the SGX-ST Listing Manual as well as other factors such as the performance and
quality of its audit and the independence and objectivity of the auditor, and recommends its appointment to the Board.
AR p79</t>
        </r>
      </text>
    </comment>
    <comment ref="BQ165" authorId="0" shapeId="0" xr:uid="{747DA25D-558C-4CC3-AF80-5B9EB1BAF8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External Audit
The AC reviews, with the external auditors, the audit plans, the audit report and Management’s response and
actions to correct any noted deficiencies; to discuss problems and concerns, if any, arising from the review and
audits; to review the independence of the external auditors annually; and to recommend to the Board the
appointment, re-appointment or removal of the external auditors and approving the remuneration and terms of the
engagement of the external auditors. In addition, the AC meets with the external auditors without the presence of
Management at least once a year to discuss any matter that the external auditors may raise during such a meeting.
AR p35</t>
        </r>
      </text>
    </comment>
    <comment ref="BS165" authorId="0" shapeId="0" xr:uid="{CE620810-9504-40A6-B7CD-A3D0B5F7235D}">
      <text>
        <r>
          <rPr>
            <b/>
            <sz val="9"/>
            <color indexed="81"/>
            <rFont val="Tahoma"/>
            <family val="2"/>
          </rPr>
          <t>Author:</t>
        </r>
        <r>
          <rPr>
            <sz val="9"/>
            <color indexed="81"/>
            <rFont val="Tahoma"/>
            <family val="2"/>
          </rPr>
          <t xml:space="preserve">
AR, p86</t>
        </r>
      </text>
    </comment>
    <comment ref="BT165" authorId="0" shapeId="0" xr:uid="{E1F3C902-F3E9-4CE3-A83B-26CCCE69791F}">
      <text>
        <r>
          <rPr>
            <b/>
            <sz val="9"/>
            <color indexed="81"/>
            <rFont val="Tahoma"/>
            <family val="2"/>
          </rPr>
          <t>Author:</t>
        </r>
        <r>
          <rPr>
            <sz val="9"/>
            <color indexed="81"/>
            <rFont val="Tahoma"/>
            <family val="2"/>
          </rPr>
          <t xml:space="preserve">
AR, p94</t>
        </r>
      </text>
    </comment>
    <comment ref="BU165" authorId="0" shapeId="0" xr:uid="{39446A28-63DE-4738-9561-7BBC05052310}">
      <text>
        <r>
          <rPr>
            <b/>
            <sz val="9"/>
            <color indexed="81"/>
            <rFont val="Tahoma"/>
            <family val="2"/>
          </rPr>
          <t>Author:</t>
        </r>
        <r>
          <rPr>
            <sz val="9"/>
            <color indexed="81"/>
            <rFont val="Tahoma"/>
            <family val="2"/>
          </rPr>
          <t xml:space="preserve">
AR, p48</t>
        </r>
      </text>
    </comment>
    <comment ref="BV165" authorId="0" shapeId="0" xr:uid="{C62D7FE4-75EE-414C-8C37-D97255B5EEA1}">
      <text>
        <r>
          <rPr>
            <b/>
            <sz val="9"/>
            <color indexed="81"/>
            <rFont val="Tahoma"/>
            <family val="2"/>
          </rPr>
          <t>Author:</t>
        </r>
        <r>
          <rPr>
            <sz val="9"/>
            <color indexed="81"/>
            <rFont val="Tahoma"/>
            <family val="2"/>
          </rPr>
          <t xml:space="preserve">
AR 71</t>
        </r>
      </text>
    </comment>
    <comment ref="BW165" authorId="0" shapeId="0" xr:uid="{5DB9A5D5-EB1C-46F1-93B0-1032B2DDD00C}">
      <text>
        <r>
          <rPr>
            <b/>
            <sz val="9"/>
            <color indexed="81"/>
            <rFont val="Tahoma"/>
            <family val="2"/>
          </rPr>
          <t>Author:</t>
        </r>
        <r>
          <rPr>
            <sz val="9"/>
            <color indexed="81"/>
            <rFont val="Tahoma"/>
            <family val="2"/>
          </rPr>
          <t xml:space="preserve">
AR, p132</t>
        </r>
      </text>
    </comment>
    <comment ref="BX165" authorId="0" shapeId="0" xr:uid="{8BAF61DB-B690-4990-BF8D-4037BA7B25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t>
        </r>
      </text>
    </comment>
    <comment ref="BY165" authorId="0" shapeId="0" xr:uid="{8EA93FAA-B1C7-4556-AB92-A40FD31B3CC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BZ165" authorId="0" shapeId="0" xr:uid="{7330746F-4331-46BE-81D8-BA9C427D08F4}">
      <text>
        <r>
          <rPr>
            <b/>
            <sz val="9"/>
            <color indexed="81"/>
            <rFont val="Tahoma"/>
            <family val="2"/>
          </rPr>
          <t>Author:</t>
        </r>
        <r>
          <rPr>
            <sz val="9"/>
            <color indexed="81"/>
            <rFont val="Tahoma"/>
            <family val="2"/>
          </rPr>
          <t xml:space="preserve">
AR pg 53 only mentions re-appointment</t>
        </r>
      </text>
    </comment>
    <comment ref="CA165" authorId="0" shapeId="0" xr:uid="{27EB0779-02AA-4206-A6FB-FD6D18B8450B}">
      <text>
        <r>
          <rPr>
            <b/>
            <sz val="9"/>
            <color indexed="81"/>
            <rFont val="Tahoma"/>
            <family val="2"/>
          </rPr>
          <t>Author:</t>
        </r>
        <r>
          <rPr>
            <sz val="9"/>
            <color indexed="81"/>
            <rFont val="Tahoma"/>
            <family val="2"/>
          </rPr>
          <t xml:space="preserve">
AR pg 74</t>
        </r>
      </text>
    </comment>
    <comment ref="CB165" authorId="0" shapeId="0" xr:uid="{6E098ADA-0C83-45FD-8A2C-6AA81EE81090}">
      <text>
        <r>
          <rPr>
            <b/>
            <sz val="9"/>
            <color indexed="81"/>
            <rFont val="Tahoma"/>
            <family val="2"/>
          </rPr>
          <t>Author:</t>
        </r>
        <r>
          <rPr>
            <sz val="9"/>
            <color indexed="81"/>
            <rFont val="Tahoma"/>
            <family val="2"/>
          </rPr>
          <t xml:space="preserve">
AR pg.207</t>
        </r>
      </text>
    </comment>
    <comment ref="CC165" authorId="0" shapeId="0" xr:uid="{1C35BAFB-6ECD-4FBB-A5BE-3A6D0C7E3F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CD165" authorId="0" shapeId="0" xr:uid="{46E01B3E-95C3-4A1E-B241-4F95572686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CE165" authorId="0" shapeId="0" xr:uid="{C6AB83C6-357A-45FB-83FB-9A3F6C8870FF}">
      <text>
        <r>
          <rPr>
            <b/>
            <sz val="9"/>
            <color indexed="81"/>
            <rFont val="Tahoma"/>
            <family val="2"/>
          </rPr>
          <t>Author:</t>
        </r>
        <r>
          <rPr>
            <sz val="9"/>
            <color indexed="81"/>
            <rFont val="Tahoma"/>
            <family val="2"/>
          </rPr>
          <t xml:space="preserve">
AR pg 62</t>
        </r>
      </text>
    </comment>
    <comment ref="CF165" authorId="0" shapeId="0" xr:uid="{45C12254-6955-4529-A399-B0DB7F10380B}">
      <text>
        <r>
          <rPr>
            <b/>
            <sz val="9"/>
            <color indexed="81"/>
            <rFont val="Tahoma"/>
            <family val="2"/>
          </rPr>
          <t>Author:</t>
        </r>
        <r>
          <rPr>
            <sz val="9"/>
            <color indexed="81"/>
            <rFont val="Tahoma"/>
            <family val="2"/>
          </rPr>
          <t xml:space="preserve">
AR 38</t>
        </r>
      </text>
    </comment>
    <comment ref="CG165" authorId="0" shapeId="0" xr:uid="{95760E95-8511-4A18-8D56-86CA9D28CD96}">
      <text>
        <r>
          <rPr>
            <b/>
            <sz val="9"/>
            <color indexed="81"/>
            <rFont val="Tahoma"/>
            <family val="2"/>
          </rPr>
          <t>Author:</t>
        </r>
        <r>
          <rPr>
            <sz val="9"/>
            <color indexed="81"/>
            <rFont val="Tahoma"/>
            <family val="2"/>
          </rPr>
          <t xml:space="preserve">
AR pg 99 only addresses re-appointment</t>
        </r>
      </text>
    </comment>
    <comment ref="CH165" authorId="4" shapeId="0" xr:uid="{6589070F-B908-4F1E-BEE8-84C9438A807F}">
      <text>
        <r>
          <rPr>
            <b/>
            <sz val="9"/>
            <color indexed="81"/>
            <rFont val="Tahoma"/>
            <family val="2"/>
          </rPr>
          <t>Chua Cheng Tat:</t>
        </r>
        <r>
          <rPr>
            <sz val="9"/>
            <color indexed="81"/>
            <rFont val="Tahoma"/>
            <family val="2"/>
          </rPr>
          <t xml:space="preserve">
AR pg.37</t>
        </r>
      </text>
    </comment>
    <comment ref="CI165" authorId="0" shapeId="0" xr:uid="{28EC1B7B-C959-4960-859F-A404220D9DE5}">
      <text>
        <r>
          <rPr>
            <b/>
            <sz val="9"/>
            <color indexed="81"/>
            <rFont val="Tahoma"/>
            <family val="2"/>
          </rPr>
          <t>Author:</t>
        </r>
        <r>
          <rPr>
            <sz val="9"/>
            <color indexed="81"/>
            <rFont val="Tahoma"/>
            <family val="2"/>
          </rPr>
          <t xml:space="preserve">
AR pg 84</t>
        </r>
      </text>
    </comment>
    <comment ref="CJ165" authorId="0" shapeId="0" xr:uid="{A3CC15B8-7FB7-450A-8F39-FAA8418A1F3E}">
      <text>
        <r>
          <rPr>
            <b/>
            <sz val="9"/>
            <color indexed="81"/>
            <rFont val="Tahoma"/>
            <family val="2"/>
          </rPr>
          <t>Author:</t>
        </r>
        <r>
          <rPr>
            <sz val="9"/>
            <color indexed="81"/>
            <rFont val="Tahoma"/>
            <family val="2"/>
          </rPr>
          <t xml:space="preserve">
AR 52</t>
        </r>
      </text>
    </comment>
    <comment ref="CK165" authorId="0" shapeId="0" xr:uid="{1FA99674-26E4-49DC-B393-323E38E76A87}">
      <text>
        <r>
          <rPr>
            <b/>
            <sz val="9"/>
            <color indexed="81"/>
            <rFont val="Tahoma"/>
            <family val="2"/>
          </rPr>
          <t>Author:</t>
        </r>
        <r>
          <rPr>
            <sz val="9"/>
            <color indexed="81"/>
            <rFont val="Tahoma"/>
            <family val="2"/>
          </rPr>
          <t xml:space="preserve">
AR,75</t>
        </r>
      </text>
    </comment>
    <comment ref="CL165" authorId="0" shapeId="0" xr:uid="{DAE80220-D7A5-4048-9BCD-E7CAE4CDE9AD}">
      <text>
        <r>
          <rPr>
            <b/>
            <sz val="9"/>
            <color indexed="81"/>
            <rFont val="Tahoma"/>
            <family val="2"/>
          </rPr>
          <t>Author:</t>
        </r>
        <r>
          <rPr>
            <sz val="9"/>
            <color indexed="81"/>
            <rFont val="Tahoma"/>
            <family val="2"/>
          </rPr>
          <t xml:space="preserve">
ar 51</t>
        </r>
      </text>
    </comment>
    <comment ref="CM165" authorId="0" shapeId="0" xr:uid="{62CAB5A8-00BC-41F4-A86E-3ED5257D0353}">
      <text>
        <r>
          <rPr>
            <b/>
            <sz val="9"/>
            <color indexed="81"/>
            <rFont val="Tahoma"/>
            <family val="2"/>
          </rPr>
          <t>Author:</t>
        </r>
        <r>
          <rPr>
            <sz val="9"/>
            <color indexed="81"/>
            <rFont val="Tahoma"/>
            <family val="2"/>
          </rPr>
          <t xml:space="preserve">
ar 64</t>
        </r>
      </text>
    </comment>
    <comment ref="CN165" authorId="0" shapeId="0" xr:uid="{11EDCD92-B99F-4808-9710-E1CF31E5CB6D}">
      <text>
        <r>
          <rPr>
            <b/>
            <sz val="9"/>
            <color indexed="81"/>
            <rFont val="Tahoma"/>
            <family val="2"/>
          </rPr>
          <t>Author:</t>
        </r>
        <r>
          <rPr>
            <sz val="9"/>
            <color indexed="81"/>
            <rFont val="Tahoma"/>
            <family val="2"/>
          </rPr>
          <t xml:space="preserve">
AR, p46</t>
        </r>
      </text>
    </comment>
    <comment ref="CO165" authorId="0" shapeId="0" xr:uid="{33E04115-8CB7-4D57-BA9A-0D51AFA17D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 Audit Committee TOR Appendix 14 C.3.3(a), https://links.sgx.com/FileOpen/ISDN-AR2020_ENG.ashx?App=Announcement&amp;FileID=653554</t>
        </r>
      </text>
    </comment>
    <comment ref="CP165" authorId="0" shapeId="0" xr:uid="{219986D0-BF64-4CA8-AC79-B58F0BA20B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Q165" authorId="0" shapeId="0" xr:uid="{D659A78A-2923-4279-BC54-CDE486177DDD}">
      <text>
        <r>
          <rPr>
            <b/>
            <sz val="9"/>
            <color indexed="81"/>
            <rFont val="Tahoma"/>
            <family val="2"/>
          </rPr>
          <t>Author:</t>
        </r>
        <r>
          <rPr>
            <sz val="9"/>
            <color indexed="81"/>
            <rFont val="Tahoma"/>
            <family val="2"/>
          </rPr>
          <t xml:space="preserve">
AR 79</t>
        </r>
      </text>
    </comment>
    <comment ref="CR165" authorId="0" shapeId="0" xr:uid="{23F18C1D-423E-44D9-BB95-5F6FC84F09F2}">
      <text>
        <r>
          <rPr>
            <b/>
            <sz val="9"/>
            <color indexed="81"/>
            <rFont val="Tahoma"/>
            <family val="2"/>
          </rPr>
          <t>Author:</t>
        </r>
        <r>
          <rPr>
            <sz val="9"/>
            <color indexed="81"/>
            <rFont val="Tahoma"/>
            <family val="2"/>
          </rPr>
          <t xml:space="preserve">
AR (pdf), p. 25</t>
        </r>
      </text>
    </comment>
    <comment ref="CS165" authorId="0" shapeId="0" xr:uid="{E6A1E861-D977-481C-944B-45786354D5B8}">
      <text>
        <r>
          <rPr>
            <b/>
            <sz val="9"/>
            <color indexed="81"/>
            <rFont val="Tahoma"/>
            <family val="2"/>
          </rPr>
          <t>Author:</t>
        </r>
        <r>
          <rPr>
            <sz val="9"/>
            <color indexed="81"/>
            <rFont val="Tahoma"/>
            <family val="2"/>
          </rPr>
          <t xml:space="preserve">
AR, p. 61</t>
        </r>
      </text>
    </comment>
    <comment ref="CT165" authorId="0" shapeId="0" xr:uid="{C7455A4F-CA36-404A-9A3B-D3695EE5ECE0}">
      <text>
        <r>
          <rPr>
            <b/>
            <sz val="9"/>
            <color indexed="81"/>
            <rFont val="Tahoma"/>
            <family val="2"/>
          </rPr>
          <t>Author:</t>
        </r>
        <r>
          <rPr>
            <sz val="9"/>
            <color indexed="81"/>
            <rFont val="Tahoma"/>
            <family val="2"/>
          </rPr>
          <t xml:space="preserve">
AR pg.32</t>
        </r>
      </text>
    </comment>
    <comment ref="CU165" authorId="0" shapeId="0" xr:uid="{22DC3AD9-355F-4322-8402-E056976142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 "The Board has received assurance from (a) the Managing Director and the Chief Financial Officer that the financial records have been properly maintained and the financia
statements for the financial year ended 31 December 2020 give a true and fair view of the Company’s operations and finances; and "</t>
        </r>
      </text>
    </comment>
    <comment ref="CV165" authorId="0" shapeId="0" xr:uid="{91462038-57CF-4476-9D5F-2AE1F092390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20 "make recommendations to the Board on the proposals to the shareholders on the appointment and removal
of external auditors and the remuneration and terms of engagement of the external auditors;" ( no reappointment)</t>
        </r>
      </text>
    </comment>
    <comment ref="CW165" authorId="0" shapeId="0" xr:uid="{C9F514C7-C3EC-4ECD-895D-8649117C5AEF}">
      <text>
        <r>
          <rPr>
            <b/>
            <sz val="9"/>
            <color indexed="81"/>
            <rFont val="Tahoma"/>
            <family val="2"/>
          </rPr>
          <t>Author:</t>
        </r>
        <r>
          <rPr>
            <sz val="9"/>
            <color indexed="81"/>
            <rFont val="Tahoma"/>
            <family val="2"/>
          </rPr>
          <t xml:space="preserve">
AR pg.23</t>
        </r>
      </text>
    </comment>
    <comment ref="CX165" authorId="0" shapeId="0" xr:uid="{487640B4-EE1F-40D7-B886-4A3AA5AB0E51}">
      <text>
        <r>
          <rPr>
            <b/>
            <sz val="9"/>
            <color indexed="81"/>
            <rFont val="Tahoma"/>
            <family val="2"/>
          </rPr>
          <t>Author:</t>
        </r>
        <r>
          <rPr>
            <sz val="9"/>
            <color indexed="81"/>
            <rFont val="Tahoma"/>
            <family val="2"/>
          </rPr>
          <t xml:space="preserve">
AR, pg 48</t>
        </r>
      </text>
    </comment>
    <comment ref="CY165" authorId="0" shapeId="0" xr:uid="{052503C0-9500-4D4D-A9DB-47E73E708E48}">
      <text>
        <r>
          <rPr>
            <b/>
            <sz val="9"/>
            <color indexed="81"/>
            <rFont val="Tahoma"/>
            <family val="2"/>
          </rPr>
          <t>Author:</t>
        </r>
        <r>
          <rPr>
            <sz val="9"/>
            <color indexed="81"/>
            <rFont val="Tahoma"/>
            <family val="2"/>
          </rPr>
          <t xml:space="preserve">
AR pg 103</t>
        </r>
      </text>
    </comment>
    <comment ref="CZ165" authorId="0" shapeId="0" xr:uid="{953DBA18-C5BE-44B8-9FC2-6BB2061B6A0E}">
      <text>
        <r>
          <rPr>
            <b/>
            <sz val="9"/>
            <color indexed="81"/>
            <rFont val="Tahoma"/>
            <family val="2"/>
          </rPr>
          <t>Author:</t>
        </r>
        <r>
          <rPr>
            <sz val="9"/>
            <color indexed="81"/>
            <rFont val="Tahoma"/>
            <family val="2"/>
          </rPr>
          <t xml:space="preserve">
AR,87,88</t>
        </r>
      </text>
    </comment>
    <comment ref="DA165" authorId="0" shapeId="0" xr:uid="{CFBCA685-34DC-4D0E-8660-809A18CC2B8E}">
      <text>
        <r>
          <rPr>
            <b/>
            <sz val="9"/>
            <color indexed="81"/>
            <rFont val="Tahoma"/>
            <family val="2"/>
          </rPr>
          <t>Author:</t>
        </r>
        <r>
          <rPr>
            <sz val="9"/>
            <color indexed="81"/>
            <rFont val="Tahoma"/>
            <family val="2"/>
          </rPr>
          <t xml:space="preserve">
AR,70</t>
        </r>
      </text>
    </comment>
    <comment ref="DB165" authorId="0" shapeId="0" xr:uid="{E3CA5A28-37DB-4246-A12B-C1B41DEDD5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t>
        </r>
      </text>
    </comment>
    <comment ref="DC165" authorId="0" shapeId="0" xr:uid="{FF8B89F9-1668-4BEF-8A23-1E3B83EF6490}">
      <text>
        <r>
          <rPr>
            <b/>
            <sz val="9"/>
            <color indexed="81"/>
            <rFont val="Tahoma"/>
            <family val="2"/>
          </rPr>
          <t>Author:</t>
        </r>
        <r>
          <rPr>
            <sz val="9"/>
            <color indexed="81"/>
            <rFont val="Tahoma"/>
            <family val="2"/>
          </rPr>
          <t xml:space="preserve">
AR, p. 98</t>
        </r>
      </text>
    </comment>
    <comment ref="DD165" authorId="0" shapeId="0" xr:uid="{D45BBCC5-4B68-4AF6-9ADD-A65275A8B61E}">
      <text>
        <r>
          <rPr>
            <b/>
            <sz val="9"/>
            <color indexed="81"/>
            <rFont val="Tahoma"/>
            <family val="2"/>
          </rPr>
          <t>Author:</t>
        </r>
        <r>
          <rPr>
            <sz val="9"/>
            <color indexed="81"/>
            <rFont val="Tahoma"/>
            <family val="2"/>
          </rPr>
          <t xml:space="preserve">
AR, p. 55
"Removal" is missing</t>
        </r>
      </text>
    </comment>
    <comment ref="DE165" authorId="0" shapeId="0" xr:uid="{F73222BB-CA75-4697-A6C1-A40248C2B7EB}">
      <text>
        <r>
          <rPr>
            <b/>
            <sz val="9"/>
            <color indexed="81"/>
            <rFont val="Tahoma"/>
            <family val="2"/>
          </rPr>
          <t>Author:</t>
        </r>
        <r>
          <rPr>
            <sz val="9"/>
            <color indexed="81"/>
            <rFont val="Tahoma"/>
            <family val="2"/>
          </rPr>
          <t xml:space="preserve">
AR,38</t>
        </r>
      </text>
    </comment>
    <comment ref="DF165" authorId="0" shapeId="0" xr:uid="{95C7732D-072B-4B6C-9D33-C2ACE5B8AD0D}">
      <text>
        <r>
          <rPr>
            <b/>
            <sz val="9"/>
            <color indexed="81"/>
            <rFont val="Tahoma"/>
            <family val="2"/>
          </rPr>
          <t>Author:</t>
        </r>
        <r>
          <rPr>
            <sz val="9"/>
            <color indexed="81"/>
            <rFont val="Tahoma"/>
            <family val="2"/>
          </rPr>
          <t xml:space="preserve">
AR pg 60
Doesn’t mention re-appointment</t>
        </r>
      </text>
    </comment>
    <comment ref="DG165" authorId="0" shapeId="0" xr:uid="{3BBAD6CC-B939-4B05-BC86-1EE7E02FF3B2}">
      <text>
        <r>
          <rPr>
            <b/>
            <sz val="9"/>
            <color indexed="81"/>
            <rFont val="Tahoma"/>
            <family val="2"/>
          </rPr>
          <t>Author:</t>
        </r>
        <r>
          <rPr>
            <sz val="9"/>
            <color indexed="81"/>
            <rFont val="Tahoma"/>
            <family val="2"/>
          </rPr>
          <t xml:space="preserve">
AR, p. 35</t>
        </r>
      </text>
    </comment>
    <comment ref="DH165" authorId="0" shapeId="0" xr:uid="{77800AE8-53E7-439B-85C6-4788CE11FCA5}">
      <text>
        <r>
          <rPr>
            <b/>
            <sz val="9"/>
            <color indexed="81"/>
            <rFont val="Tahoma"/>
            <family val="2"/>
          </rPr>
          <t>Author:</t>
        </r>
        <r>
          <rPr>
            <sz val="9"/>
            <color indexed="81"/>
            <rFont val="Tahoma"/>
            <family val="2"/>
          </rPr>
          <t xml:space="preserve">
AR pg 28</t>
        </r>
      </text>
    </comment>
    <comment ref="DI165" authorId="0" shapeId="0" xr:uid="{56029F72-4648-47A1-9417-EFFBE18BC3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DJ165" authorId="0" shapeId="0" xr:uid="{B90D8A67-03C5-4E93-BB61-C54F8CCA8F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50 - 51 does not explicitly state the appointment and removal of EA</t>
        </r>
      </text>
    </comment>
    <comment ref="DK165" authorId="0" shapeId="0" xr:uid="{E5728725-6602-450A-AB0B-D8121B014FA4}">
      <text>
        <r>
          <rPr>
            <b/>
            <sz val="9"/>
            <color indexed="81"/>
            <rFont val="Tahoma"/>
            <family val="2"/>
          </rPr>
          <t>Author:</t>
        </r>
        <r>
          <rPr>
            <sz val="9"/>
            <color indexed="81"/>
            <rFont val="Tahoma"/>
            <family val="2"/>
          </rPr>
          <t xml:space="preserve">
AR pg 121-122</t>
        </r>
      </text>
    </comment>
    <comment ref="DL165" authorId="0" shapeId="0" xr:uid="{DCF65602-DBD6-47A1-A739-115759D510C4}">
      <text>
        <r>
          <rPr>
            <b/>
            <sz val="9"/>
            <color indexed="81"/>
            <rFont val="Tahoma"/>
            <family val="2"/>
          </rPr>
          <t>Author:</t>
        </r>
        <r>
          <rPr>
            <sz val="9"/>
            <color indexed="81"/>
            <rFont val="Tahoma"/>
            <family val="2"/>
          </rPr>
          <t xml:space="preserve">
AR pg 74</t>
        </r>
      </text>
    </comment>
    <comment ref="DM165" authorId="0" shapeId="0" xr:uid="{E76AE13C-0C57-40CA-84E9-00DC38CB221D}">
      <text>
        <r>
          <rPr>
            <b/>
            <sz val="9"/>
            <color indexed="81"/>
            <rFont val="Tahoma"/>
            <family val="2"/>
          </rPr>
          <t>Author:</t>
        </r>
        <r>
          <rPr>
            <sz val="9"/>
            <color indexed="81"/>
            <rFont val="Tahoma"/>
            <family val="2"/>
          </rPr>
          <t xml:space="preserve">
AR, p. 41</t>
        </r>
      </text>
    </comment>
    <comment ref="DN165" authorId="0" shapeId="0" xr:uid="{9A0E6FED-9284-41E8-90A6-45150C0310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DO165" authorId="0" shapeId="0" xr:uid="{0D43E097-5586-4474-8CAF-0D6A82B61EFA}">
      <text>
        <r>
          <rPr>
            <b/>
            <sz val="9"/>
            <color indexed="81"/>
            <rFont val="Tahoma"/>
            <family val="2"/>
          </rPr>
          <t>Author:</t>
        </r>
        <r>
          <rPr>
            <sz val="9"/>
            <color indexed="81"/>
            <rFont val="Tahoma"/>
            <family val="2"/>
          </rPr>
          <t xml:space="preserve">
AR p. 73, Reviewing audit fees, the terms of the audit, the nature
and extent of non-audit services provided by the External
Auditors, and making recommendations to the Board
on the proposals to Shareholders on the appointment,
re-appointment or removal of the External Auditors; and</t>
        </r>
      </text>
    </comment>
    <comment ref="DP165" authorId="0" shapeId="0" xr:uid="{E3F3ABB8-41D1-452E-A00F-A9A871130824}">
      <text>
        <r>
          <rPr>
            <b/>
            <sz val="9"/>
            <color indexed="81"/>
            <rFont val="Tahoma"/>
            <family val="2"/>
          </rPr>
          <t>Author:</t>
        </r>
        <r>
          <rPr>
            <sz val="9"/>
            <color indexed="81"/>
            <rFont val="Tahoma"/>
            <family val="2"/>
          </rPr>
          <t xml:space="preserve">
AR. 82</t>
        </r>
      </text>
    </comment>
    <comment ref="DQ165" authorId="0" shapeId="0" xr:uid="{70700124-6DA9-4440-9492-FDAD4411EA3F}">
      <text>
        <r>
          <rPr>
            <b/>
            <sz val="9"/>
            <color indexed="81"/>
            <rFont val="Tahoma"/>
            <family val="2"/>
          </rPr>
          <t>Author:</t>
        </r>
        <r>
          <rPr>
            <sz val="9"/>
            <color indexed="81"/>
            <rFont val="Tahoma"/>
            <family val="2"/>
          </rPr>
          <t xml:space="preserve">
AR p 23, appointment, reappointment, removal (if necessary),
evaluation, remuneration and terms of engagement of the
internal and external auditors;</t>
        </r>
      </text>
    </comment>
    <comment ref="DR165" authorId="0" shapeId="0" xr:uid="{D7A464B8-8621-40C6-A552-00ED9D9EE28E}">
      <text>
        <r>
          <rPr>
            <b/>
            <sz val="9"/>
            <color indexed="81"/>
            <rFont val="Tahoma"/>
            <family val="2"/>
          </rPr>
          <t>Author:</t>
        </r>
        <r>
          <rPr>
            <sz val="9"/>
            <color indexed="81"/>
            <rFont val="Tahoma"/>
            <family val="2"/>
          </rPr>
          <t xml:space="preserve">
AR, p.55</t>
        </r>
      </text>
    </comment>
    <comment ref="DS165" authorId="0" shapeId="0" xr:uid="{94F12516-D367-4BEF-A3A0-1CA038449C2C}">
      <text>
        <r>
          <rPr>
            <b/>
            <sz val="9"/>
            <color indexed="81"/>
            <rFont val="Tahoma"/>
            <family val="2"/>
          </rPr>
          <t>Author:</t>
        </r>
        <r>
          <rPr>
            <sz val="9"/>
            <color indexed="81"/>
            <rFont val="Tahoma"/>
            <family val="2"/>
          </rPr>
          <t xml:space="preserve">
AR p. 82, Primary reporting line of the internal audit function is to the AC. The AC decides on
the appointment, termination and remuneration of the head of the internal audit
function.</t>
        </r>
      </text>
    </comment>
    <comment ref="DT165" authorId="0" shapeId="0" xr:uid="{3A81CB31-4E5F-4B57-ACA6-40661BBE19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65" authorId="0" shapeId="0" xr:uid="{810DCFE3-5A9E-4DC1-817D-F6E1104741D3}">
      <text>
        <r>
          <rPr>
            <b/>
            <sz val="9"/>
            <color indexed="81"/>
            <rFont val="Tahoma"/>
            <family val="2"/>
          </rPr>
          <t>Author:</t>
        </r>
        <r>
          <rPr>
            <sz val="9"/>
            <color indexed="81"/>
            <rFont val="Tahoma"/>
            <family val="2"/>
          </rPr>
          <t xml:space="preserve">
AR pg.35</t>
        </r>
      </text>
    </comment>
    <comment ref="DV165" authorId="0" shapeId="0" xr:uid="{B0E38E63-B677-4CE0-A838-F635A22661DE}">
      <text>
        <r>
          <rPr>
            <b/>
            <sz val="9"/>
            <color indexed="81"/>
            <rFont val="Tahoma"/>
            <family val="2"/>
          </rPr>
          <t>Author:</t>
        </r>
        <r>
          <rPr>
            <sz val="9"/>
            <color indexed="81"/>
            <rFont val="Tahoma"/>
            <family val="2"/>
          </rPr>
          <t xml:space="preserve">
AR pg.50</t>
        </r>
      </text>
    </comment>
    <comment ref="DW165" authorId="0" shapeId="0" xr:uid="{A3A1D884-C159-4532-8C0F-637E4F12ED6B}">
      <text>
        <r>
          <rPr>
            <b/>
            <sz val="9"/>
            <color indexed="81"/>
            <rFont val="Tahoma"/>
            <family val="2"/>
          </rPr>
          <t>Author:</t>
        </r>
        <r>
          <rPr>
            <sz val="9"/>
            <color indexed="81"/>
            <rFont val="Tahoma"/>
            <family val="2"/>
          </rPr>
          <t xml:space="preserve">
AR, p67</t>
        </r>
      </text>
    </comment>
    <comment ref="DX165" authorId="0" shapeId="0" xr:uid="{2F5DB6A7-5096-4739-B989-C54B8FA216A9}">
      <text>
        <r>
          <rPr>
            <b/>
            <sz val="9"/>
            <color indexed="81"/>
            <rFont val="Tahoma"/>
            <family val="2"/>
          </rPr>
          <t>Author:</t>
        </r>
        <r>
          <rPr>
            <sz val="9"/>
            <color indexed="81"/>
            <rFont val="Tahoma"/>
            <family val="2"/>
          </rPr>
          <t xml:space="preserve">
AR pg.65</t>
        </r>
      </text>
    </comment>
    <comment ref="DY165" authorId="0" shapeId="0" xr:uid="{B5BD9794-148A-442E-80B0-9F7FEDA1E7A9}">
      <text>
        <r>
          <rPr>
            <b/>
            <sz val="9"/>
            <color indexed="81"/>
            <rFont val="Tahoma"/>
            <family val="2"/>
          </rPr>
          <t>Author:</t>
        </r>
        <r>
          <rPr>
            <sz val="9"/>
            <color indexed="81"/>
            <rFont val="Tahoma"/>
            <family val="2"/>
          </rPr>
          <t xml:space="preserve">
AR 35</t>
        </r>
      </text>
    </comment>
    <comment ref="DZ165" authorId="0" shapeId="0" xr:uid="{DC26389E-357A-4101-9BAE-BD3490A8550B}">
      <text>
        <r>
          <rPr>
            <b/>
            <sz val="9"/>
            <color indexed="81"/>
            <rFont val="Tahoma"/>
            <family val="2"/>
          </rPr>
          <t>Author:</t>
        </r>
        <r>
          <rPr>
            <sz val="9"/>
            <color indexed="81"/>
            <rFont val="Tahoma"/>
            <family val="2"/>
          </rPr>
          <t xml:space="preserve">
AR pg.77</t>
        </r>
      </text>
    </comment>
    <comment ref="EA165" authorId="0" shapeId="0" xr:uid="{D5C7FBC6-56A7-4E6F-9811-D46743CC5C3B}">
      <text>
        <r>
          <rPr>
            <b/>
            <sz val="9"/>
            <color indexed="81"/>
            <rFont val="Tahoma"/>
            <family val="2"/>
          </rPr>
          <t>Author:</t>
        </r>
        <r>
          <rPr>
            <sz val="9"/>
            <color indexed="81"/>
            <rFont val="Tahoma"/>
            <family val="2"/>
          </rPr>
          <t xml:space="preserve">
AR 40</t>
        </r>
      </text>
    </comment>
    <comment ref="EB165" authorId="0" shapeId="0" xr:uid="{8978E251-EA46-4F5A-AEDF-8383DFC3C8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EC165" authorId="0" shapeId="0" xr:uid="{762637E2-2F83-4DE9-BF4E-C6EEE99804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37</t>
        </r>
      </text>
    </comment>
    <comment ref="ED165" authorId="0" shapeId="0" xr:uid="{C34F78D5-7BA5-4601-9C1C-9FC2C5533D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E171" authorId="0" shapeId="0" xr:uid="{7F18DB51-21CF-44AE-BA2F-0CC04089A834}">
      <text>
        <r>
          <rPr>
            <b/>
            <sz val="9"/>
            <color indexed="81"/>
            <rFont val="Tahoma"/>
            <family val="2"/>
          </rPr>
          <t>Author:</t>
        </r>
        <r>
          <rPr>
            <sz val="9"/>
            <color indexed="81"/>
            <rFont val="Tahoma"/>
            <family val="2"/>
          </rPr>
          <t xml:space="preserve">
AR pg.34</t>
        </r>
      </text>
    </comment>
    <comment ref="F171" authorId="0" shapeId="0" xr:uid="{EEC53A28-7579-4126-9441-37EC279253FE}">
      <text>
        <r>
          <rPr>
            <b/>
            <sz val="9"/>
            <color indexed="81"/>
            <rFont val="Tahoma"/>
            <family val="2"/>
          </rPr>
          <t>Author:</t>
        </r>
        <r>
          <rPr>
            <sz val="9"/>
            <color indexed="81"/>
            <rFont val="Tahoma"/>
            <family val="2"/>
          </rPr>
          <t xml:space="preserve">
AR pg.42</t>
        </r>
      </text>
    </comment>
    <comment ref="G171" authorId="0" shapeId="0" xr:uid="{ABE74841-D109-4F4C-ADAE-8D2E52EB4C89}">
      <text>
        <r>
          <rPr>
            <b/>
            <sz val="9"/>
            <color indexed="81"/>
            <rFont val="Tahoma"/>
            <family val="2"/>
          </rPr>
          <t>Author:</t>
        </r>
        <r>
          <rPr>
            <sz val="9"/>
            <color indexed="81"/>
            <rFont val="Tahoma"/>
            <family val="2"/>
          </rPr>
          <t xml:space="preserve">
AR pg.41</t>
        </r>
      </text>
    </comment>
    <comment ref="H171" authorId="0" shapeId="0" xr:uid="{CB64F3FA-377B-4811-8396-EDF5F8DE40A4}">
      <text>
        <r>
          <rPr>
            <b/>
            <sz val="9"/>
            <color indexed="81"/>
            <rFont val="Tahoma"/>
            <family val="2"/>
          </rPr>
          <t>Author:</t>
        </r>
        <r>
          <rPr>
            <sz val="9"/>
            <color indexed="81"/>
            <rFont val="Tahoma"/>
            <family val="2"/>
          </rPr>
          <t xml:space="preserve">
AR, p37</t>
        </r>
      </text>
    </comment>
    <comment ref="I171" authorId="0" shapeId="0" xr:uid="{104A5D97-1EEE-4AAF-970A-A20A807D7929}">
      <text>
        <r>
          <rPr>
            <b/>
            <sz val="9"/>
            <color indexed="81"/>
            <rFont val="Tahoma"/>
            <family val="2"/>
          </rPr>
          <t>Author:</t>
        </r>
        <r>
          <rPr>
            <sz val="9"/>
            <color indexed="81"/>
            <rFont val="Tahoma"/>
            <family val="2"/>
          </rPr>
          <t xml:space="preserve">
AR pg.76</t>
        </r>
      </text>
    </comment>
    <comment ref="J171" authorId="0" shapeId="0" xr:uid="{1A9EE780-08CD-4989-8ED9-BF382C3DF3CB}">
      <text>
        <r>
          <rPr>
            <b/>
            <sz val="9"/>
            <color indexed="81"/>
            <rFont val="Tahoma"/>
            <family val="2"/>
          </rPr>
          <t>Author:</t>
        </r>
        <r>
          <rPr>
            <sz val="9"/>
            <color indexed="81"/>
            <rFont val="Tahoma"/>
            <family val="2"/>
          </rPr>
          <t xml:space="preserve">
AR pg.51</t>
        </r>
      </text>
    </comment>
    <comment ref="K171" authorId="0" shapeId="0" xr:uid="{1D5D3F6A-CBF7-4312-9E5E-4929555BAC66}">
      <text>
        <r>
          <rPr>
            <b/>
            <sz val="9"/>
            <color indexed="81"/>
            <rFont val="Tahoma"/>
            <family val="2"/>
          </rPr>
          <t>Author:</t>
        </r>
        <r>
          <rPr>
            <sz val="9"/>
            <color indexed="81"/>
            <rFont val="Tahoma"/>
            <family val="2"/>
          </rPr>
          <t xml:space="preserve">
AR pg.33</t>
        </r>
      </text>
    </comment>
    <comment ref="M171" authorId="0" shapeId="0" xr:uid="{8C982A7E-210E-40EB-B88C-9B6D0F14FB45}">
      <text>
        <r>
          <rPr>
            <b/>
            <sz val="9"/>
            <color indexed="81"/>
            <rFont val="Tahoma"/>
            <family val="2"/>
          </rPr>
          <t>Author:</t>
        </r>
        <r>
          <rPr>
            <sz val="9"/>
            <color indexed="81"/>
            <rFont val="Tahoma"/>
            <family val="2"/>
          </rPr>
          <t xml:space="preserve">
AR pg.99</t>
        </r>
      </text>
    </comment>
    <comment ref="N171" authorId="0" shapeId="0" xr:uid="{1BC1787B-18AD-4D16-B154-326DEE6078F4}">
      <text>
        <r>
          <rPr>
            <b/>
            <sz val="9"/>
            <color indexed="81"/>
            <rFont val="Tahoma"/>
            <family val="2"/>
          </rPr>
          <t>Author:</t>
        </r>
        <r>
          <rPr>
            <sz val="9"/>
            <color indexed="81"/>
            <rFont val="Tahoma"/>
            <family val="2"/>
          </rPr>
          <t xml:space="preserve">
AR, p51</t>
        </r>
      </text>
    </comment>
    <comment ref="O171" authorId="0" shapeId="0" xr:uid="{289CE4E7-9DD0-43F8-9D5B-247A449164C6}">
      <text>
        <r>
          <rPr>
            <b/>
            <sz val="9"/>
            <color indexed="81"/>
            <rFont val="Tahoma"/>
            <family val="2"/>
          </rPr>
          <t>Author:</t>
        </r>
        <r>
          <rPr>
            <sz val="9"/>
            <color indexed="81"/>
            <rFont val="Tahoma"/>
            <family val="2"/>
          </rPr>
          <t xml:space="preserve">
AR, p158</t>
        </r>
      </text>
    </comment>
    <comment ref="P171" authorId="0" shapeId="0" xr:uid="{0B788861-A931-4385-A138-150D2A4E4ED4}">
      <text>
        <r>
          <rPr>
            <b/>
            <sz val="9"/>
            <color indexed="81"/>
            <rFont val="Tahoma"/>
            <family val="2"/>
          </rPr>
          <t>Author:</t>
        </r>
        <r>
          <rPr>
            <sz val="9"/>
            <color indexed="81"/>
            <rFont val="Tahoma"/>
            <family val="2"/>
          </rPr>
          <t xml:space="preserve">
AR, p109</t>
        </r>
      </text>
    </comment>
    <comment ref="R171" authorId="0" shapeId="0" xr:uid="{71C2458E-50DF-4B68-AA94-260D4D006F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t>
        </r>
      </text>
    </comment>
    <comment ref="S171" authorId="0" shapeId="0" xr:uid="{7404BAEB-724B-45CD-8725-85FE23AED6F1}">
      <text>
        <r>
          <rPr>
            <b/>
            <sz val="9"/>
            <color indexed="81"/>
            <rFont val="Tahoma"/>
            <family val="2"/>
          </rPr>
          <t>Author:</t>
        </r>
        <r>
          <rPr>
            <sz val="9"/>
            <color indexed="81"/>
            <rFont val="Tahoma"/>
            <family val="2"/>
          </rPr>
          <t xml:space="preserve">
AR, p138</t>
        </r>
      </text>
    </comment>
    <comment ref="T171" authorId="2" shapeId="0" xr:uid="{6A8BEE9B-0513-440E-A3CB-6D29CFF61C90}">
      <text>
        <r>
          <rPr>
            <b/>
            <sz val="9"/>
            <color indexed="81"/>
            <rFont val="Tahoma"/>
            <family val="2"/>
          </rPr>
          <t>hongw:</t>
        </r>
        <r>
          <rPr>
            <sz val="9"/>
            <color indexed="81"/>
            <rFont val="Tahoma"/>
            <family val="2"/>
          </rPr>
          <t xml:space="preserve">
AR, p135</t>
        </r>
      </text>
    </comment>
    <comment ref="U171" authorId="0" shapeId="0" xr:uid="{9970D252-B515-4214-AA46-153CF4582EB7}">
      <text>
        <r>
          <rPr>
            <b/>
            <sz val="9"/>
            <color indexed="81"/>
            <rFont val="Tahoma"/>
            <family val="2"/>
          </rPr>
          <t>Author:</t>
        </r>
        <r>
          <rPr>
            <sz val="9"/>
            <color indexed="81"/>
            <rFont val="Tahoma"/>
            <family val="2"/>
          </rPr>
          <t xml:space="preserve">
AR pg 107</t>
        </r>
      </text>
    </comment>
    <comment ref="V171" authorId="0" shapeId="0" xr:uid="{260DE172-0C4F-44F7-A4A3-10F290A44BCE}">
      <text>
        <r>
          <rPr>
            <b/>
            <sz val="9"/>
            <color indexed="81"/>
            <rFont val="Tahoma"/>
            <family val="2"/>
          </rPr>
          <t>Author:</t>
        </r>
        <r>
          <rPr>
            <sz val="9"/>
            <color indexed="81"/>
            <rFont val="Tahoma"/>
            <family val="2"/>
          </rPr>
          <t xml:space="preserve">
ar pg 76</t>
        </r>
      </text>
    </comment>
    <comment ref="W171" authorId="0" shapeId="0" xr:uid="{E4734A80-3D9D-4AF3-B439-D5F1CA0958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X171" authorId="0" shapeId="0" xr:uid="{17F31950-C7B9-4649-AEA3-A05EA58DDD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Y171" authorId="0" shapeId="0" xr:uid="{28460936-5439-471F-B628-751FABC69886}">
      <text>
        <r>
          <rPr>
            <b/>
            <sz val="9"/>
            <color indexed="81"/>
            <rFont val="Tahoma"/>
            <family val="2"/>
          </rPr>
          <t>Author:</t>
        </r>
        <r>
          <rPr>
            <sz val="9"/>
            <color indexed="81"/>
            <rFont val="Tahoma"/>
            <family val="2"/>
          </rPr>
          <t xml:space="preserve">
AR p. 80, DIRECTORS’ INTERESTS IN SHARES AND DEBENTURES</t>
        </r>
      </text>
    </comment>
    <comment ref="Z171" authorId="0" shapeId="0" xr:uid="{D52F4FA9-3A6D-4569-A34A-7E19B21D8DF0}">
      <text>
        <r>
          <rPr>
            <b/>
            <sz val="9"/>
            <color indexed="81"/>
            <rFont val="Tahoma"/>
            <family val="2"/>
          </rPr>
          <t>Author:</t>
        </r>
        <r>
          <rPr>
            <sz val="9"/>
            <color indexed="81"/>
            <rFont val="Tahoma"/>
            <family val="2"/>
          </rPr>
          <t xml:space="preserve">
AR pg 69</t>
        </r>
      </text>
    </comment>
    <comment ref="AA171" authorId="0" shapeId="0" xr:uid="{48426286-D84E-409D-B123-A65EAC6682F6}">
      <text>
        <r>
          <rPr>
            <b/>
            <sz val="9"/>
            <color indexed="81"/>
            <rFont val="Tahoma"/>
            <family val="2"/>
          </rPr>
          <t>Author:</t>
        </r>
        <r>
          <rPr>
            <sz val="9"/>
            <color indexed="81"/>
            <rFont val="Tahoma"/>
            <family val="2"/>
          </rPr>
          <t xml:space="preserve">
AR pg 67</t>
        </r>
      </text>
    </comment>
    <comment ref="AB171" authorId="0" shapeId="0" xr:uid="{51A7E6AB-AF20-4EEF-A5F5-D80DD4A1A8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C171" authorId="0" shapeId="0" xr:uid="{E10CDF10-8C6F-4EE2-8D51-816D0F1FA8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D171" authorId="0" shapeId="0" xr:uid="{3EE1A69B-E6F3-4060-8B10-7A87E8C99562}">
      <text>
        <r>
          <rPr>
            <b/>
            <sz val="9"/>
            <color indexed="81"/>
            <rFont val="Tahoma"/>
            <family val="2"/>
          </rPr>
          <t>Author:</t>
        </r>
        <r>
          <rPr>
            <sz val="9"/>
            <color indexed="81"/>
            <rFont val="Tahoma"/>
            <family val="2"/>
          </rPr>
          <t xml:space="preserve">
AR p. 58, DIRECTORS’ INTERESTS IN SHARES AND DEBENTURES </t>
        </r>
      </text>
    </comment>
    <comment ref="AE171" authorId="0" shapeId="0" xr:uid="{94D3292B-A3DA-44BE-A39D-050902320190}">
      <text>
        <r>
          <rPr>
            <b/>
            <sz val="9"/>
            <color indexed="81"/>
            <rFont val="Tahoma"/>
            <family val="2"/>
          </rPr>
          <t>Author:</t>
        </r>
        <r>
          <rPr>
            <sz val="9"/>
            <color indexed="81"/>
            <rFont val="Tahoma"/>
            <family val="2"/>
          </rPr>
          <t xml:space="preserve">
AR pg.84</t>
        </r>
      </text>
    </comment>
    <comment ref="AF171" authorId="0" shapeId="0" xr:uid="{C1F17A74-43B7-4AE4-A76C-FE7AAF2092F7}">
      <text>
        <r>
          <rPr>
            <b/>
            <sz val="9"/>
            <color indexed="81"/>
            <rFont val="Tahoma"/>
            <family val="2"/>
          </rPr>
          <t>Author:</t>
        </r>
        <r>
          <rPr>
            <sz val="9"/>
            <color indexed="81"/>
            <rFont val="Tahoma"/>
            <family val="2"/>
          </rPr>
          <t xml:space="preserve">
AR 53 and 54</t>
        </r>
      </text>
    </comment>
    <comment ref="AG171" authorId="0" shapeId="0" xr:uid="{00DD25C9-64D4-44EB-93AC-5F4E4BE5E4D9}">
      <text>
        <r>
          <rPr>
            <b/>
            <sz val="9"/>
            <color indexed="81"/>
            <rFont val="Tahoma"/>
            <family val="2"/>
          </rPr>
          <t>Author:</t>
        </r>
        <r>
          <rPr>
            <sz val="9"/>
            <color indexed="81"/>
            <rFont val="Tahoma"/>
            <family val="2"/>
          </rPr>
          <t xml:space="preserve">
AR pg.57</t>
        </r>
      </text>
    </comment>
    <comment ref="AH171" authorId="0" shapeId="0" xr:uid="{950AB675-D1EA-4046-A3F5-E485E4BB5B72}">
      <text>
        <r>
          <rPr>
            <b/>
            <sz val="9"/>
            <color indexed="81"/>
            <rFont val="Tahoma"/>
            <family val="2"/>
          </rPr>
          <t>Author:</t>
        </r>
        <r>
          <rPr>
            <sz val="9"/>
            <color indexed="81"/>
            <rFont val="Tahoma"/>
            <family val="2"/>
          </rPr>
          <t xml:space="preserve">
AR pg.35</t>
        </r>
      </text>
    </comment>
    <comment ref="AI171" authorId="0" shapeId="0" xr:uid="{010F9A10-9146-4651-BF65-877A05D8EB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50-51</t>
        </r>
      </text>
    </comment>
    <comment ref="AJ171" authorId="0" shapeId="0" xr:uid="{4FD9FD3F-EDB9-427B-8F9F-285D39B144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AK171" authorId="0" shapeId="0" xr:uid="{741B8BAB-FBA2-459E-BC07-69D41DA961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P.97</t>
        </r>
      </text>
    </comment>
    <comment ref="AL171" authorId="0" shapeId="0" xr:uid="{67BE8936-5BAC-41F0-A7BF-AD7C3DAEE2FD}">
      <text>
        <r>
          <rPr>
            <b/>
            <sz val="9"/>
            <color indexed="81"/>
            <rFont val="Tahoma"/>
            <family val="2"/>
          </rPr>
          <t>Author:</t>
        </r>
        <r>
          <rPr>
            <sz val="9"/>
            <color indexed="81"/>
            <rFont val="Tahoma"/>
            <family val="2"/>
          </rPr>
          <t xml:space="preserve">
ar 60</t>
        </r>
      </text>
    </comment>
    <comment ref="AM171" authorId="0" shapeId="0" xr:uid="{1436E1DD-349A-4194-9291-84F257B579C0}">
      <text>
        <r>
          <rPr>
            <b/>
            <sz val="9"/>
            <color indexed="81"/>
            <rFont val="Tahoma"/>
            <family val="2"/>
          </rPr>
          <t>Author:</t>
        </r>
        <r>
          <rPr>
            <sz val="9"/>
            <color indexed="81"/>
            <rFont val="Tahoma"/>
            <family val="2"/>
          </rPr>
          <t xml:space="preserve">
AR pg.185</t>
        </r>
      </text>
    </comment>
    <comment ref="AN171" authorId="0" shapeId="0" xr:uid="{8A9859AC-A07D-45A7-9D90-A8F64C826F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t>
        </r>
      </text>
    </comment>
    <comment ref="AO171" authorId="0" shapeId="0" xr:uid="{9CC29C1D-FAFD-4FAE-947D-EDD5002F90C2}">
      <text>
        <r>
          <rPr>
            <b/>
            <sz val="9"/>
            <color indexed="81"/>
            <rFont val="Tahoma"/>
            <family val="2"/>
          </rPr>
          <t>Author:</t>
        </r>
        <r>
          <rPr>
            <sz val="9"/>
            <color indexed="81"/>
            <rFont val="Tahoma"/>
            <family val="2"/>
          </rPr>
          <t xml:space="preserve">
AR, pg 140</t>
        </r>
      </text>
    </comment>
    <comment ref="AP171" authorId="0" shapeId="0" xr:uid="{67EBBF84-008E-45F1-9688-EE1D8FC99E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p.112</t>
        </r>
      </text>
    </comment>
    <comment ref="AQ171" authorId="0" shapeId="0" xr:uid="{6B2FF8B7-241E-4F83-9DC5-D44C95CCB3C4}">
      <text>
        <r>
          <rPr>
            <b/>
            <sz val="9"/>
            <color indexed="81"/>
            <rFont val="Tahoma"/>
            <family val="2"/>
          </rPr>
          <t>Author:</t>
        </r>
        <r>
          <rPr>
            <sz val="9"/>
            <color indexed="81"/>
            <rFont val="Tahoma"/>
            <family val="2"/>
          </rPr>
          <t xml:space="preserve">
AR, p. 51 - 52</t>
        </r>
      </text>
    </comment>
    <comment ref="AR171" authorId="0" shapeId="0" xr:uid="{8F8B9965-84F3-4178-BF44-090D15C33F72}">
      <text>
        <r>
          <rPr>
            <b/>
            <sz val="9"/>
            <color indexed="81"/>
            <rFont val="Tahoma"/>
            <family val="2"/>
          </rPr>
          <t>Author:</t>
        </r>
        <r>
          <rPr>
            <sz val="9"/>
            <color indexed="81"/>
            <rFont val="Tahoma"/>
            <family val="2"/>
          </rPr>
          <t xml:space="preserve">
AR,44</t>
        </r>
      </text>
    </comment>
    <comment ref="AS171" authorId="0" shapeId="0" xr:uid="{F46D28F4-C35B-4E2E-98E9-898560BCF0BB}">
      <text>
        <r>
          <rPr>
            <b/>
            <sz val="9"/>
            <color indexed="81"/>
            <rFont val="Tahoma"/>
            <family val="2"/>
          </rPr>
          <t>Author:</t>
        </r>
        <r>
          <rPr>
            <sz val="9"/>
            <color indexed="81"/>
            <rFont val="Tahoma"/>
            <family val="2"/>
          </rPr>
          <t xml:space="preserve">
AR, pg 35</t>
        </r>
      </text>
    </comment>
    <comment ref="AT171" authorId="0" shapeId="0" xr:uid="{80F26A36-071D-436B-920C-B911B701A22E}">
      <text>
        <r>
          <rPr>
            <b/>
            <sz val="9"/>
            <color indexed="81"/>
            <rFont val="Tahoma"/>
            <family val="2"/>
          </rPr>
          <t>Author:</t>
        </r>
        <r>
          <rPr>
            <sz val="9"/>
            <color indexed="81"/>
            <rFont val="Tahoma"/>
            <family val="2"/>
          </rPr>
          <t xml:space="preserve">
AR pg.55</t>
        </r>
      </text>
    </comment>
    <comment ref="AU171" authorId="0" shapeId="0" xr:uid="{A3BD6BDD-3332-4A24-BEEB-1F2D6156DCF6}">
      <text>
        <r>
          <rPr>
            <b/>
            <sz val="9"/>
            <color indexed="81"/>
            <rFont val="Tahoma"/>
            <family val="2"/>
          </rPr>
          <t>Author:</t>
        </r>
        <r>
          <rPr>
            <sz val="9"/>
            <color indexed="81"/>
            <rFont val="Tahoma"/>
            <family val="2"/>
          </rPr>
          <t xml:space="preserve">
AR, 54</t>
        </r>
      </text>
    </comment>
    <comment ref="AV171" authorId="0" shapeId="0" xr:uid="{54B721CE-CB1C-44AC-8F04-B85900CEDD24}">
      <text>
        <r>
          <rPr>
            <b/>
            <sz val="9"/>
            <color indexed="81"/>
            <rFont val="Tahoma"/>
            <family val="2"/>
          </rPr>
          <t>Author:</t>
        </r>
        <r>
          <rPr>
            <sz val="9"/>
            <color indexed="81"/>
            <rFont val="Tahoma"/>
            <family val="2"/>
          </rPr>
          <t xml:space="preserve">
AR, 35</t>
        </r>
      </text>
    </comment>
    <comment ref="AW171" authorId="0" shapeId="0" xr:uid="{306BFB76-9136-4962-8C04-874D4DE4F746}">
      <text>
        <r>
          <rPr>
            <b/>
            <sz val="9"/>
            <color indexed="81"/>
            <rFont val="Tahoma"/>
            <family val="2"/>
          </rPr>
          <t>Author:</t>
        </r>
        <r>
          <rPr>
            <sz val="9"/>
            <color indexed="81"/>
            <rFont val="Tahoma"/>
            <family val="2"/>
          </rPr>
          <t xml:space="preserve">
AR,46</t>
        </r>
      </text>
    </comment>
    <comment ref="AX171" authorId="0" shapeId="0" xr:uid="{4C0B7F0B-D2E7-403C-A14D-5518F63C64EC}">
      <text>
        <r>
          <rPr>
            <b/>
            <sz val="9"/>
            <color indexed="81"/>
            <rFont val="Tahoma"/>
            <family val="2"/>
          </rPr>
          <t>Author:</t>
        </r>
        <r>
          <rPr>
            <sz val="9"/>
            <color indexed="81"/>
            <rFont val="Tahoma"/>
            <family val="2"/>
          </rPr>
          <t xml:space="preserve">
AR, 44</t>
        </r>
      </text>
    </comment>
    <comment ref="AY171" authorId="0" shapeId="0" xr:uid="{CE3563FA-1749-4200-AB55-70073E265D2F}">
      <text>
        <r>
          <rPr>
            <b/>
            <sz val="9"/>
            <color indexed="81"/>
            <rFont val="Tahoma"/>
            <family val="2"/>
          </rPr>
          <t>Author:</t>
        </r>
        <r>
          <rPr>
            <sz val="9"/>
            <color indexed="81"/>
            <rFont val="Tahoma"/>
            <family val="2"/>
          </rPr>
          <t xml:space="preserve">
AR, p. 82</t>
        </r>
      </text>
    </comment>
    <comment ref="AZ171" authorId="0" shapeId="0" xr:uid="{9B945449-C339-4345-8BEB-0FB06DA6A1C3}">
      <text>
        <r>
          <rPr>
            <b/>
            <sz val="9"/>
            <color indexed="81"/>
            <rFont val="Tahoma"/>
            <family val="2"/>
          </rPr>
          <t>Author:</t>
        </r>
        <r>
          <rPr>
            <sz val="9"/>
            <color indexed="81"/>
            <rFont val="Tahoma"/>
            <family val="2"/>
          </rPr>
          <t xml:space="preserve">
AR, p. 46</t>
        </r>
      </text>
    </comment>
    <comment ref="BB171" authorId="0" shapeId="0" xr:uid="{53DDEB2F-9D56-463E-BE5F-761555E77FF7}">
      <text>
        <r>
          <rPr>
            <b/>
            <sz val="9"/>
            <color indexed="81"/>
            <rFont val="Tahoma"/>
            <family val="2"/>
          </rPr>
          <t>Author:</t>
        </r>
        <r>
          <rPr>
            <sz val="9"/>
            <color indexed="81"/>
            <rFont val="Tahoma"/>
            <family val="2"/>
          </rPr>
          <t xml:space="preserve">
AR, pg 46</t>
        </r>
      </text>
    </comment>
    <comment ref="BC171" authorId="0" shapeId="0" xr:uid="{AD56DA54-33B4-4F1A-84CD-8BA4578545BE}">
      <text>
        <r>
          <rPr>
            <b/>
            <sz val="9"/>
            <color indexed="81"/>
            <rFont val="Tahoma"/>
            <family val="2"/>
          </rPr>
          <t>Author:</t>
        </r>
        <r>
          <rPr>
            <sz val="9"/>
            <color indexed="81"/>
            <rFont val="Tahoma"/>
            <family val="2"/>
          </rPr>
          <t xml:space="preserve">
AR, p. 71</t>
        </r>
      </text>
    </comment>
    <comment ref="BD171" authorId="0" shapeId="0" xr:uid="{2B1EC498-9731-44B1-8F97-9EA3C5666056}">
      <text>
        <r>
          <rPr>
            <b/>
            <sz val="9"/>
            <color indexed="81"/>
            <rFont val="Tahoma"/>
            <family val="2"/>
          </rPr>
          <t>Author:</t>
        </r>
        <r>
          <rPr>
            <sz val="9"/>
            <color indexed="81"/>
            <rFont val="Tahoma"/>
            <family val="2"/>
          </rPr>
          <t xml:space="preserve">
AR, p. 176 onwards</t>
        </r>
      </text>
    </comment>
    <comment ref="BE171" authorId="0" shapeId="0" xr:uid="{40DCF039-18F6-4076-9099-F91B4CFA8D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BF171" authorId="0" shapeId="0" xr:uid="{424D824D-FD5E-4338-A782-F040BB76B8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55-56</t>
        </r>
      </text>
    </comment>
    <comment ref="BG171" authorId="0" shapeId="0" xr:uid="{E317CD10-DC61-4225-92EC-43AF6E8D56CA}">
      <text>
        <r>
          <rPr>
            <b/>
            <sz val="9"/>
            <color indexed="81"/>
            <rFont val="Tahoma"/>
            <family val="2"/>
          </rPr>
          <t>Author:</t>
        </r>
        <r>
          <rPr>
            <sz val="9"/>
            <color indexed="81"/>
            <rFont val="Tahoma"/>
            <family val="2"/>
          </rPr>
          <t xml:space="preserve">
AR p. 92, Directors’ Interests in the Company:</t>
        </r>
      </text>
    </comment>
    <comment ref="BH171" authorId="0" shapeId="0" xr:uid="{168C9CDD-F0A5-43BC-AEAF-48AD3D8AC8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55, https://links.sgx.com/FileOpen/UG%20Healthcare_Annual%20Report%202020.ashx?App=Announcement&amp;FileID=634566</t>
        </r>
      </text>
    </comment>
    <comment ref="BI171" authorId="0" shapeId="0" xr:uid="{FE90589B-2690-4805-8F71-0BC0ABC1EE74}">
      <text>
        <r>
          <rPr>
            <b/>
            <sz val="9"/>
            <color indexed="81"/>
            <rFont val="Tahoma"/>
            <family val="2"/>
          </rPr>
          <t>Author:</t>
        </r>
        <r>
          <rPr>
            <sz val="9"/>
            <color indexed="81"/>
            <rFont val="Tahoma"/>
            <family val="2"/>
          </rPr>
          <t xml:space="preserve">
AR p. 60, DIRECTORS’ INTERESTS IN SHARES AND DEBENTURES</t>
        </r>
      </text>
    </comment>
    <comment ref="BJ171" authorId="0" shapeId="0" xr:uid="{18803927-8BAD-41B9-88A8-98A850563B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94</t>
        </r>
      </text>
    </comment>
    <comment ref="BK171" authorId="0" shapeId="0" xr:uid="{BE53BF46-A029-45E9-AFBC-508440038D51}">
      <text>
        <r>
          <rPr>
            <b/>
            <sz val="9"/>
            <color indexed="81"/>
            <rFont val="Tahoma"/>
            <family val="2"/>
          </rPr>
          <t>Author:</t>
        </r>
        <r>
          <rPr>
            <sz val="9"/>
            <color indexed="81"/>
            <rFont val="Tahoma"/>
            <family val="2"/>
          </rPr>
          <t xml:space="preserve">
AR, p. 100</t>
        </r>
      </text>
    </comment>
    <comment ref="BL171" authorId="0" shapeId="0" xr:uid="{D2631906-7AF9-42DD-B1E0-5029F7003C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80</t>
        </r>
      </text>
    </comment>
    <comment ref="BM171" authorId="0" shapeId="0" xr:uid="{6726D239-6439-4F1C-82C7-2FF483B34B9D}">
      <text>
        <r>
          <rPr>
            <b/>
            <sz val="9"/>
            <color indexed="81"/>
            <rFont val="Tahoma"/>
            <family val="2"/>
          </rPr>
          <t>Author:</t>
        </r>
        <r>
          <rPr>
            <sz val="9"/>
            <color indexed="81"/>
            <rFont val="Tahoma"/>
            <family val="2"/>
          </rPr>
          <t xml:space="preserve">
AR, p70</t>
        </r>
      </text>
    </comment>
    <comment ref="BO171" authorId="0" shapeId="0" xr:uid="{EC18C7A5-5191-4EAD-AFAA-B8B8F68888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DIRECTORS’ INTERESTS IN SHARES OR DEBENTURES
According to the register of directors’ shareholdings, none of the directors holding office at the end of the financial year had any
interest in the shares or debentures of the Company or its related corporations, except as follows:
AR p55</t>
        </r>
      </text>
    </comment>
    <comment ref="BP171" authorId="0" shapeId="0" xr:uid="{30D7DD11-6DF9-4779-9BA7-C7A3B191E90D}">
      <text>
        <r>
          <rPr>
            <b/>
            <sz val="9"/>
            <color indexed="81"/>
            <rFont val="Tahoma"/>
            <family val="2"/>
          </rPr>
          <t>Author:</t>
        </r>
        <r>
          <rPr>
            <sz val="9"/>
            <color indexed="81"/>
            <rFont val="Tahoma"/>
            <family val="2"/>
          </rPr>
          <t xml:space="preserve">
AR, p104</t>
        </r>
      </text>
    </comment>
    <comment ref="BR171" authorId="0" shapeId="0" xr:uid="{4D2694A4-EC28-4705-923D-5BAADE5D6DD2}">
      <text>
        <r>
          <rPr>
            <b/>
            <sz val="9"/>
            <color indexed="81"/>
            <rFont val="Tahoma"/>
            <family val="2"/>
          </rPr>
          <t>Author:</t>
        </r>
        <r>
          <rPr>
            <sz val="9"/>
            <color indexed="81"/>
            <rFont val="Tahoma"/>
            <family val="2"/>
          </rPr>
          <t xml:space="preserve">
AY, 114. None of the directors who held office at the end of the FY had interest in shares of the Company, or of related corporations either at the beginning or at the end of the FY. </t>
        </r>
      </text>
    </comment>
    <comment ref="BS171" authorId="0" shapeId="0" xr:uid="{CEEB6A48-B957-4F5D-8565-9EFBC069385B}">
      <text>
        <r>
          <rPr>
            <b/>
            <sz val="9"/>
            <color indexed="81"/>
            <rFont val="Tahoma"/>
            <family val="2"/>
          </rPr>
          <t>Author:</t>
        </r>
        <r>
          <rPr>
            <sz val="9"/>
            <color indexed="81"/>
            <rFont val="Tahoma"/>
            <family val="2"/>
          </rPr>
          <t xml:space="preserve">
AR, p105</t>
        </r>
      </text>
    </comment>
    <comment ref="BT171" authorId="0" shapeId="0" xr:uid="{BB990B7D-AF5E-4347-97A3-DFC36B86AB21}">
      <text>
        <r>
          <rPr>
            <b/>
            <sz val="9"/>
            <color indexed="81"/>
            <rFont val="Tahoma"/>
            <family val="2"/>
          </rPr>
          <t>Author:</t>
        </r>
        <r>
          <rPr>
            <sz val="9"/>
            <color indexed="81"/>
            <rFont val="Tahoma"/>
            <family val="2"/>
          </rPr>
          <t xml:space="preserve">
AR, p212</t>
        </r>
      </text>
    </comment>
    <comment ref="BV171" authorId="0" shapeId="0" xr:uid="{4F4C6E0C-6EC9-4891-883F-AF80D9FB2DB2}">
      <text>
        <r>
          <rPr>
            <b/>
            <sz val="9"/>
            <color indexed="81"/>
            <rFont val="Tahoma"/>
            <family val="2"/>
          </rPr>
          <t>Author:</t>
        </r>
        <r>
          <rPr>
            <sz val="9"/>
            <color indexed="81"/>
            <rFont val="Tahoma"/>
            <family val="2"/>
          </rPr>
          <t xml:space="preserve">
AR 46</t>
        </r>
      </text>
    </comment>
    <comment ref="BW171" authorId="0" shapeId="0" xr:uid="{F8E5B729-FE61-41FE-A5CF-025D38F1F62E}">
      <text>
        <r>
          <rPr>
            <b/>
            <sz val="9"/>
            <color indexed="81"/>
            <rFont val="Tahoma"/>
            <family val="2"/>
          </rPr>
          <t>Author:</t>
        </r>
        <r>
          <rPr>
            <sz val="9"/>
            <color indexed="81"/>
            <rFont val="Tahoma"/>
            <family val="2"/>
          </rPr>
          <t xml:space="preserve">
AR, p156</t>
        </r>
      </text>
    </comment>
    <comment ref="BX171" authorId="0" shapeId="0" xr:uid="{BCB33228-0C3A-48C1-914E-F8DD3A10EF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p.97;</t>
        </r>
      </text>
    </comment>
    <comment ref="BY171" authorId="0" shapeId="0" xr:uid="{1C309551-3D0D-43AA-B15A-AEA22CFF9D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BZ171" authorId="0" shapeId="0" xr:uid="{7C1FA54D-F225-4159-927F-EB46827555D6}">
      <text>
        <r>
          <rPr>
            <b/>
            <sz val="9"/>
            <color indexed="81"/>
            <rFont val="Tahoma"/>
            <family val="2"/>
          </rPr>
          <t>Author:</t>
        </r>
        <r>
          <rPr>
            <sz val="9"/>
            <color indexed="81"/>
            <rFont val="Tahoma"/>
            <family val="2"/>
          </rPr>
          <t xml:space="preserve">
AR pg 60-61</t>
        </r>
      </text>
    </comment>
    <comment ref="CA171" authorId="0" shapeId="0" xr:uid="{7535A0F3-E940-464F-BF0D-04EC185BE808}">
      <text>
        <r>
          <rPr>
            <b/>
            <sz val="9"/>
            <color indexed="81"/>
            <rFont val="Tahoma"/>
            <family val="2"/>
          </rPr>
          <t>Author:</t>
        </r>
        <r>
          <rPr>
            <sz val="9"/>
            <color indexed="81"/>
            <rFont val="Tahoma"/>
            <family val="2"/>
          </rPr>
          <t xml:space="preserve">
AR pg 107</t>
        </r>
      </text>
    </comment>
    <comment ref="CC171" authorId="0" shapeId="0" xr:uid="{68D0F4CD-E74F-4026-9832-3A8E385F30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P.43-44</t>
        </r>
      </text>
    </comment>
    <comment ref="CD171" authorId="0" shapeId="0" xr:uid="{C977FBCD-10B1-4DB0-B851-208924C51C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CE171" authorId="0" shapeId="0" xr:uid="{221A897B-DEA2-47DD-A854-53E5AFF84680}">
      <text>
        <r>
          <rPr>
            <b/>
            <sz val="9"/>
            <color indexed="81"/>
            <rFont val="Tahoma"/>
            <family val="2"/>
          </rPr>
          <t>Author:</t>
        </r>
        <r>
          <rPr>
            <sz val="9"/>
            <color indexed="81"/>
            <rFont val="Tahoma"/>
            <family val="2"/>
          </rPr>
          <t xml:space="preserve">
AR pg 78</t>
        </r>
      </text>
    </comment>
    <comment ref="CF171" authorId="0" shapeId="0" xr:uid="{EC684CCC-7A89-4092-8D34-80CEE9F8FCFC}">
      <text>
        <r>
          <rPr>
            <b/>
            <sz val="9"/>
            <color indexed="81"/>
            <rFont val="Tahoma"/>
            <family val="2"/>
          </rPr>
          <t>Author:</t>
        </r>
        <r>
          <rPr>
            <sz val="9"/>
            <color indexed="81"/>
            <rFont val="Tahoma"/>
            <family val="2"/>
          </rPr>
          <t xml:space="preserve">
AR 125</t>
        </r>
      </text>
    </comment>
    <comment ref="CG171" authorId="0" shapeId="0" xr:uid="{6183C111-8623-40EA-9935-A9426B44C94B}">
      <text>
        <r>
          <rPr>
            <b/>
            <sz val="9"/>
            <color indexed="81"/>
            <rFont val="Tahoma"/>
            <family val="2"/>
          </rPr>
          <t>Author:</t>
        </r>
        <r>
          <rPr>
            <sz val="9"/>
            <color indexed="81"/>
            <rFont val="Tahoma"/>
            <family val="2"/>
          </rPr>
          <t xml:space="preserve">
AR pg 108-109</t>
        </r>
      </text>
    </comment>
    <comment ref="CH171" authorId="0" shapeId="0" xr:uid="{F3E8FE4E-739B-4815-9568-744EC6386B5E}">
      <text>
        <r>
          <rPr>
            <b/>
            <sz val="9"/>
            <color indexed="81"/>
            <rFont val="Tahoma"/>
            <family val="2"/>
          </rPr>
          <t>Author:</t>
        </r>
        <r>
          <rPr>
            <sz val="9"/>
            <color indexed="81"/>
            <rFont val="Tahoma"/>
            <family val="2"/>
          </rPr>
          <t xml:space="preserve">
AR 45</t>
        </r>
      </text>
    </comment>
    <comment ref="CI171" authorId="0" shapeId="0" xr:uid="{CDE9CA31-D990-42DD-9DB1-52BBBFC4F644}">
      <text>
        <r>
          <rPr>
            <b/>
            <sz val="9"/>
            <color indexed="81"/>
            <rFont val="Tahoma"/>
            <family val="2"/>
          </rPr>
          <t>Author:</t>
        </r>
        <r>
          <rPr>
            <sz val="9"/>
            <color indexed="81"/>
            <rFont val="Tahoma"/>
            <family val="2"/>
          </rPr>
          <t xml:space="preserve">
AR pg 101</t>
        </r>
      </text>
    </comment>
    <comment ref="CJ171" authorId="0" shapeId="0" xr:uid="{5203589D-E234-4218-8367-7DCCD341734E}">
      <text>
        <r>
          <rPr>
            <b/>
            <sz val="9"/>
            <color indexed="81"/>
            <rFont val="Tahoma"/>
            <family val="2"/>
          </rPr>
          <t>Author:</t>
        </r>
        <r>
          <rPr>
            <sz val="9"/>
            <color indexed="81"/>
            <rFont val="Tahoma"/>
            <family val="2"/>
          </rPr>
          <t xml:space="preserve">
ar 63</t>
        </r>
      </text>
    </comment>
    <comment ref="CK171" authorId="0" shapeId="0" xr:uid="{D46EA4D3-101F-4B1A-9C97-13B1E13758AD}">
      <text>
        <r>
          <rPr>
            <b/>
            <sz val="9"/>
            <color indexed="81"/>
            <rFont val="Tahoma"/>
            <family val="2"/>
          </rPr>
          <t>Author:</t>
        </r>
        <r>
          <rPr>
            <sz val="9"/>
            <color indexed="81"/>
            <rFont val="Tahoma"/>
            <family val="2"/>
          </rPr>
          <t xml:space="preserve">
AR,87</t>
        </r>
      </text>
    </comment>
    <comment ref="CL171" authorId="0" shapeId="0" xr:uid="{71CE5F26-E37F-4C2E-97AF-53A49C32A741}">
      <text>
        <r>
          <rPr>
            <b/>
            <sz val="9"/>
            <color indexed="81"/>
            <rFont val="Tahoma"/>
            <family val="2"/>
          </rPr>
          <t>Author:</t>
        </r>
        <r>
          <rPr>
            <sz val="9"/>
            <color indexed="81"/>
            <rFont val="Tahoma"/>
            <family val="2"/>
          </rPr>
          <t xml:space="preserve">
ar 98</t>
        </r>
      </text>
    </comment>
    <comment ref="CM171" authorId="0" shapeId="0" xr:uid="{0661A4B0-8EFD-400F-828F-5C09B936607A}">
      <text>
        <r>
          <rPr>
            <b/>
            <sz val="9"/>
            <color indexed="81"/>
            <rFont val="Tahoma"/>
            <family val="2"/>
          </rPr>
          <t>Author:</t>
        </r>
        <r>
          <rPr>
            <sz val="9"/>
            <color indexed="81"/>
            <rFont val="Tahoma"/>
            <family val="2"/>
          </rPr>
          <t xml:space="preserve">
ar 78</t>
        </r>
      </text>
    </comment>
    <comment ref="CN171" authorId="0" shapeId="0" xr:uid="{E0D553A0-14E8-4065-8A18-6132669792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P.88-89</t>
        </r>
      </text>
    </comment>
    <comment ref="CO171" authorId="0" shapeId="0" xr:uid="{EEB545AE-ED02-4AA2-BD1F-E0C17FA566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CP171" authorId="0" shapeId="0" xr:uid="{016878F1-EF34-4541-BB63-CFCD97DE0E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CQ171" authorId="0" shapeId="0" xr:uid="{D241588D-35FD-49C1-B3BE-47748ED9CE7B}">
      <text>
        <r>
          <rPr>
            <b/>
            <sz val="9"/>
            <color indexed="81"/>
            <rFont val="Tahoma"/>
            <family val="2"/>
          </rPr>
          <t>Author:</t>
        </r>
        <r>
          <rPr>
            <sz val="9"/>
            <color indexed="81"/>
            <rFont val="Tahoma"/>
            <family val="2"/>
          </rPr>
          <t xml:space="preserve">
AR 102</t>
        </r>
      </text>
    </comment>
    <comment ref="CR171" authorId="0" shapeId="0" xr:uid="{516D20BC-BB98-42D5-A167-B7C7D5F9D96F}">
      <text>
        <r>
          <rPr>
            <b/>
            <sz val="9"/>
            <color indexed="81"/>
            <rFont val="Tahoma"/>
            <family val="2"/>
          </rPr>
          <t>Author:</t>
        </r>
        <r>
          <rPr>
            <sz val="9"/>
            <color indexed="81"/>
            <rFont val="Tahoma"/>
            <family val="2"/>
          </rPr>
          <t xml:space="preserve">
AR (pdf), p. 39</t>
        </r>
      </text>
    </comment>
    <comment ref="CS171" authorId="0" shapeId="0" xr:uid="{E53410CB-7382-4BEA-8F35-2765443EF5CD}">
      <text>
        <r>
          <rPr>
            <b/>
            <sz val="9"/>
            <color indexed="81"/>
            <rFont val="Tahoma"/>
            <family val="2"/>
          </rPr>
          <t>Author:</t>
        </r>
        <r>
          <rPr>
            <sz val="9"/>
            <color indexed="81"/>
            <rFont val="Tahoma"/>
            <family val="2"/>
          </rPr>
          <t xml:space="preserve">
AR, p. 77</t>
        </r>
      </text>
    </comment>
    <comment ref="CT171" authorId="0" shapeId="0" xr:uid="{40E4ECBE-7B78-46D0-9CD5-E3B579B132DE}">
      <text>
        <r>
          <rPr>
            <b/>
            <sz val="9"/>
            <color indexed="81"/>
            <rFont val="Tahoma"/>
            <family val="2"/>
          </rPr>
          <t>Author:</t>
        </r>
        <r>
          <rPr>
            <sz val="9"/>
            <color indexed="81"/>
            <rFont val="Tahoma"/>
            <family val="2"/>
          </rPr>
          <t xml:space="preserve">
AR pg.41</t>
        </r>
      </text>
    </comment>
    <comment ref="CU171" authorId="0" shapeId="0" xr:uid="{A3D93D25-6BAD-4198-B1A1-950DB5C539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94</t>
        </r>
      </text>
    </comment>
    <comment ref="CV171" authorId="0" shapeId="0" xr:uid="{30EA9705-034B-4DB8-AA35-25E7AA2685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39</t>
        </r>
      </text>
    </comment>
    <comment ref="CW171" authorId="0" shapeId="0" xr:uid="{AE85C4C4-547E-4FBD-A419-C04E7E741632}">
      <text>
        <r>
          <rPr>
            <b/>
            <sz val="9"/>
            <color indexed="81"/>
            <rFont val="Tahoma"/>
            <family val="2"/>
          </rPr>
          <t>Author:</t>
        </r>
        <r>
          <rPr>
            <sz val="9"/>
            <color indexed="81"/>
            <rFont val="Tahoma"/>
            <family val="2"/>
          </rPr>
          <t xml:space="preserve">
AR pg.107</t>
        </r>
      </text>
    </comment>
    <comment ref="CX171" authorId="0" shapeId="0" xr:uid="{7F0110C2-2B2E-435C-8F07-F8E1F160024C}">
      <text>
        <r>
          <rPr>
            <b/>
            <sz val="9"/>
            <color indexed="81"/>
            <rFont val="Tahoma"/>
            <family val="2"/>
          </rPr>
          <t>Author:</t>
        </r>
        <r>
          <rPr>
            <sz val="9"/>
            <color indexed="81"/>
            <rFont val="Tahoma"/>
            <family val="2"/>
          </rPr>
          <t xml:space="preserve">
AR, pg 59</t>
        </r>
      </text>
    </comment>
    <comment ref="CY171" authorId="0" shapeId="0" xr:uid="{4D3BB50E-3918-41B3-9D39-54789102B87B}">
      <text>
        <r>
          <rPr>
            <b/>
            <sz val="9"/>
            <color indexed="81"/>
            <rFont val="Tahoma"/>
            <family val="2"/>
          </rPr>
          <t>Author:</t>
        </r>
        <r>
          <rPr>
            <sz val="9"/>
            <color indexed="81"/>
            <rFont val="Tahoma"/>
            <family val="2"/>
          </rPr>
          <t xml:space="preserve">
AR pg 147</t>
        </r>
      </text>
    </comment>
    <comment ref="CZ171" authorId="0" shapeId="0" xr:uid="{DD61D261-A11F-471A-9B1B-635063B1A74C}">
      <text>
        <r>
          <rPr>
            <b/>
            <sz val="9"/>
            <color indexed="81"/>
            <rFont val="Tahoma"/>
            <family val="2"/>
          </rPr>
          <t>Author:</t>
        </r>
        <r>
          <rPr>
            <sz val="9"/>
            <color indexed="81"/>
            <rFont val="Tahoma"/>
            <family val="2"/>
          </rPr>
          <t xml:space="preserve">
AR,104-105</t>
        </r>
      </text>
    </comment>
    <comment ref="DA171" authorId="0" shapeId="0" xr:uid="{55C35C67-5A9F-4157-A62B-258D8977A42A}">
      <text>
        <r>
          <rPr>
            <b/>
            <sz val="9"/>
            <color indexed="81"/>
            <rFont val="Tahoma"/>
            <family val="2"/>
          </rPr>
          <t>Author:</t>
        </r>
        <r>
          <rPr>
            <sz val="9"/>
            <color indexed="81"/>
            <rFont val="Tahoma"/>
            <family val="2"/>
          </rPr>
          <t xml:space="preserve">
AR,184</t>
        </r>
      </text>
    </comment>
    <comment ref="DB171" authorId="0" shapeId="0" xr:uid="{5559A06C-E921-458E-88C9-FA3465245B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87</t>
        </r>
      </text>
    </comment>
    <comment ref="DC171" authorId="0" shapeId="0" xr:uid="{0E7C427A-3AD5-47C9-847B-DACFCAFBD22B}">
      <text>
        <r>
          <rPr>
            <b/>
            <sz val="9"/>
            <color indexed="81"/>
            <rFont val="Tahoma"/>
            <family val="2"/>
          </rPr>
          <t>Author:</t>
        </r>
        <r>
          <rPr>
            <sz val="9"/>
            <color indexed="81"/>
            <rFont val="Tahoma"/>
            <family val="2"/>
          </rPr>
          <t xml:space="preserve">
AR, p. 115</t>
        </r>
      </text>
    </comment>
    <comment ref="DD171" authorId="0" shapeId="0" xr:uid="{73AFE65E-5FAB-47BF-8378-E75966494770}">
      <text>
        <r>
          <rPr>
            <b/>
            <sz val="9"/>
            <color indexed="81"/>
            <rFont val="Tahoma"/>
            <family val="2"/>
          </rPr>
          <t>Author:</t>
        </r>
        <r>
          <rPr>
            <sz val="9"/>
            <color indexed="81"/>
            <rFont val="Tahoma"/>
            <family val="2"/>
          </rPr>
          <t xml:space="preserve">
AR, p. 74</t>
        </r>
      </text>
    </comment>
    <comment ref="DE171" authorId="0" shapeId="0" xr:uid="{7BD5D07C-94F5-4F07-BC7D-3D3D7BD9DB82}">
      <text>
        <r>
          <rPr>
            <b/>
            <sz val="9"/>
            <color indexed="81"/>
            <rFont val="Tahoma"/>
            <family val="2"/>
          </rPr>
          <t>Author:</t>
        </r>
        <r>
          <rPr>
            <sz val="9"/>
            <color indexed="81"/>
            <rFont val="Tahoma"/>
            <family val="2"/>
          </rPr>
          <t xml:space="preserve">
AR,45</t>
        </r>
      </text>
    </comment>
    <comment ref="DF171" authorId="0" shapeId="0" xr:uid="{864EC850-424A-4740-9F91-0249957C6BD5}">
      <text>
        <r>
          <rPr>
            <b/>
            <sz val="9"/>
            <color indexed="81"/>
            <rFont val="Tahoma"/>
            <family val="2"/>
          </rPr>
          <t>Author:</t>
        </r>
        <r>
          <rPr>
            <sz val="9"/>
            <color indexed="81"/>
            <rFont val="Tahoma"/>
            <family val="2"/>
          </rPr>
          <t xml:space="preserve">
AR pg 81-85</t>
        </r>
      </text>
    </comment>
    <comment ref="DG171" authorId="0" shapeId="0" xr:uid="{7F14199E-48F8-4C3B-BF5A-8596967EFA2F}">
      <text>
        <r>
          <rPr>
            <b/>
            <sz val="9"/>
            <color indexed="81"/>
            <rFont val="Tahoma"/>
            <family val="2"/>
          </rPr>
          <t>Author:</t>
        </r>
        <r>
          <rPr>
            <sz val="9"/>
            <color indexed="81"/>
            <rFont val="Tahoma"/>
            <family val="2"/>
          </rPr>
          <t xml:space="preserve">
AR, p. 80</t>
        </r>
      </text>
    </comment>
    <comment ref="DH171" authorId="0" shapeId="0" xr:uid="{213CC035-B345-40BB-BF4C-E32D06AF7EAE}">
      <text>
        <r>
          <rPr>
            <b/>
            <sz val="9"/>
            <color indexed="81"/>
            <rFont val="Tahoma"/>
            <family val="2"/>
          </rPr>
          <t>Author:</t>
        </r>
        <r>
          <rPr>
            <sz val="9"/>
            <color indexed="81"/>
            <rFont val="Tahoma"/>
            <family val="2"/>
          </rPr>
          <t xml:space="preserve">
AR pg 57</t>
        </r>
      </text>
    </comment>
    <comment ref="DI171" authorId="0" shapeId="0" xr:uid="{27245D3A-2EF4-46AE-8975-135DC8B5DF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P.95</t>
        </r>
      </text>
    </comment>
    <comment ref="DJ171" authorId="0" shapeId="0" xr:uid="{2811E710-5D5D-49BE-BF84-437D8CA98E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95</t>
        </r>
      </text>
    </comment>
    <comment ref="DK171" authorId="0" shapeId="0" xr:uid="{1CE5D77F-8D2A-4D25-AA73-2444DA56FD00}">
      <text>
        <r>
          <rPr>
            <b/>
            <sz val="9"/>
            <color indexed="81"/>
            <rFont val="Tahoma"/>
            <family val="2"/>
          </rPr>
          <t>Author:</t>
        </r>
        <r>
          <rPr>
            <sz val="9"/>
            <color indexed="81"/>
            <rFont val="Tahoma"/>
            <family val="2"/>
          </rPr>
          <t xml:space="preserve">
AR pg 128-132</t>
        </r>
      </text>
    </comment>
    <comment ref="DL171" authorId="0" shapeId="0" xr:uid="{43A6AE6C-63F3-470F-AA72-04BC7FB555F9}">
      <text>
        <r>
          <rPr>
            <b/>
            <sz val="9"/>
            <color indexed="81"/>
            <rFont val="Tahoma"/>
            <family val="2"/>
          </rPr>
          <t>Author:</t>
        </r>
        <r>
          <rPr>
            <sz val="9"/>
            <color indexed="81"/>
            <rFont val="Tahoma"/>
            <family val="2"/>
          </rPr>
          <t xml:space="preserve">
AR pg 134-137</t>
        </r>
      </text>
    </comment>
    <comment ref="DM171" authorId="0" shapeId="0" xr:uid="{0CE4B4FF-B4E8-4886-9EDF-3464674E4909}">
      <text>
        <r>
          <rPr>
            <b/>
            <sz val="9"/>
            <color indexed="81"/>
            <rFont val="Tahoma"/>
            <family val="2"/>
          </rPr>
          <t>Author:</t>
        </r>
        <r>
          <rPr>
            <sz val="9"/>
            <color indexed="81"/>
            <rFont val="Tahoma"/>
            <family val="2"/>
          </rPr>
          <t xml:space="preserve">
AR, p. 47</t>
        </r>
      </text>
    </comment>
    <comment ref="DN171" authorId="0" shapeId="0" xr:uid="{449EDBA5-A6A2-4397-AE41-D5DB8DBF76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DO171" authorId="0" shapeId="0" xr:uid="{5939A31E-D9DA-40BE-92B7-86F3BFB129D0}">
      <text>
        <r>
          <rPr>
            <b/>
            <sz val="9"/>
            <color indexed="81"/>
            <rFont val="Tahoma"/>
            <family val="2"/>
          </rPr>
          <t>Author:</t>
        </r>
        <r>
          <rPr>
            <sz val="9"/>
            <color indexed="81"/>
            <rFont val="Tahoma"/>
            <family val="2"/>
          </rPr>
          <t xml:space="preserve">
AR p. 82, DIRECTORS’ INTERESTS IN SHARES AND DEBENTURES</t>
        </r>
      </text>
    </comment>
    <comment ref="DP171" authorId="0" shapeId="0" xr:uid="{D9736CEB-0378-41D9-95E9-4F13C0C900C6}">
      <text>
        <r>
          <rPr>
            <b/>
            <sz val="9"/>
            <color indexed="81"/>
            <rFont val="Tahoma"/>
            <family val="2"/>
          </rPr>
          <t>Author:</t>
        </r>
        <r>
          <rPr>
            <sz val="9"/>
            <color indexed="81"/>
            <rFont val="Tahoma"/>
            <family val="2"/>
          </rPr>
          <t xml:space="preserve">
AR, p. 117</t>
        </r>
      </text>
    </comment>
    <comment ref="DQ171" authorId="0" shapeId="0" xr:uid="{D3515F55-261E-411C-85A9-9ED6D419A3A9}">
      <text>
        <r>
          <rPr>
            <b/>
            <sz val="9"/>
            <color indexed="81"/>
            <rFont val="Tahoma"/>
            <family val="2"/>
          </rPr>
          <t>Author:</t>
        </r>
        <r>
          <rPr>
            <sz val="9"/>
            <color indexed="81"/>
            <rFont val="Tahoma"/>
            <family val="2"/>
          </rPr>
          <t xml:space="preserve">
AR p. 63, Directors’ Interests in Shares and Debentures</t>
        </r>
      </text>
    </comment>
    <comment ref="DR171" authorId="0" shapeId="0" xr:uid="{FDBC76E6-15B3-43D6-8315-03543E466B3F}">
      <text>
        <r>
          <rPr>
            <b/>
            <sz val="9"/>
            <color indexed="81"/>
            <rFont val="Tahoma"/>
            <family val="2"/>
          </rPr>
          <t>Author:</t>
        </r>
        <r>
          <rPr>
            <sz val="9"/>
            <color indexed="81"/>
            <rFont val="Tahoma"/>
            <family val="2"/>
          </rPr>
          <t xml:space="preserve">
AR, p.90-91</t>
        </r>
      </text>
    </comment>
    <comment ref="DS171" authorId="0" shapeId="0" xr:uid="{DC04DF60-144A-4D8F-85D4-B7E8B0C07BE7}">
      <text>
        <r>
          <rPr>
            <b/>
            <sz val="9"/>
            <color indexed="81"/>
            <rFont val="Tahoma"/>
            <family val="2"/>
          </rPr>
          <t>Author:</t>
        </r>
        <r>
          <rPr>
            <sz val="9"/>
            <color indexed="81"/>
            <rFont val="Tahoma"/>
            <family val="2"/>
          </rPr>
          <t xml:space="preserve">
AR p. 98, DIRECTORS’ INTERESTS IN SHARES AND DEBENTURES</t>
        </r>
      </text>
    </comment>
    <comment ref="DT171" authorId="0" shapeId="0" xr:uid="{4553AE69-3152-4242-B833-E7B55561B4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129, https://links.sgx.com/FileOpen/WTH%20AR%202020.ashx?App=Announcement&amp;FileID=634061</t>
        </r>
      </text>
    </comment>
    <comment ref="DU171" authorId="0" shapeId="0" xr:uid="{C37BA34C-3B16-488E-8AF4-78B439F4CAA2}">
      <text>
        <r>
          <rPr>
            <b/>
            <sz val="9"/>
            <color indexed="81"/>
            <rFont val="Tahoma"/>
            <family val="2"/>
          </rPr>
          <t>Author:</t>
        </r>
        <r>
          <rPr>
            <sz val="9"/>
            <color indexed="81"/>
            <rFont val="Tahoma"/>
            <family val="2"/>
          </rPr>
          <t xml:space="preserve">
AR pg.46</t>
        </r>
      </text>
    </comment>
    <comment ref="DV171" authorId="0" shapeId="0" xr:uid="{2490D28C-6266-464D-B491-41ADD2B9F7F3}">
      <text>
        <r>
          <rPr>
            <b/>
            <sz val="9"/>
            <color indexed="81"/>
            <rFont val="Tahoma"/>
            <family val="2"/>
          </rPr>
          <t>Author:</t>
        </r>
        <r>
          <rPr>
            <sz val="9"/>
            <color indexed="81"/>
            <rFont val="Tahoma"/>
            <family val="2"/>
          </rPr>
          <t xml:space="preserve">
AR pg.58</t>
        </r>
      </text>
    </comment>
    <comment ref="DW171" authorId="0" shapeId="0" xr:uid="{9B76962B-CFE3-49A8-AA39-9F57C31CB5CC}">
      <text>
        <r>
          <rPr>
            <b/>
            <sz val="9"/>
            <color indexed="81"/>
            <rFont val="Tahoma"/>
            <family val="2"/>
          </rPr>
          <t>Author:</t>
        </r>
        <r>
          <rPr>
            <sz val="9"/>
            <color indexed="81"/>
            <rFont val="Tahoma"/>
            <family val="2"/>
          </rPr>
          <t xml:space="preserve">
AR, p161</t>
        </r>
      </text>
    </comment>
    <comment ref="DX171" authorId="0" shapeId="0" xr:uid="{1A961A0C-1F9C-484B-810A-D2628E2B9F52}">
      <text>
        <r>
          <rPr>
            <b/>
            <sz val="9"/>
            <color indexed="81"/>
            <rFont val="Tahoma"/>
            <family val="2"/>
          </rPr>
          <t>Author:</t>
        </r>
        <r>
          <rPr>
            <sz val="9"/>
            <color indexed="81"/>
            <rFont val="Tahoma"/>
            <family val="2"/>
          </rPr>
          <t xml:space="preserve">
AR pg.73</t>
        </r>
      </text>
    </comment>
    <comment ref="DY171" authorId="0" shapeId="0" xr:uid="{C8D1C5F3-7AF2-446F-81C6-74C3C6FD1697}">
      <text>
        <r>
          <rPr>
            <b/>
            <sz val="9"/>
            <color indexed="81"/>
            <rFont val="Tahoma"/>
            <family val="2"/>
          </rPr>
          <t>Author:</t>
        </r>
        <r>
          <rPr>
            <sz val="9"/>
            <color indexed="81"/>
            <rFont val="Tahoma"/>
            <family val="2"/>
          </rPr>
          <t xml:space="preserve">
AR 51</t>
        </r>
      </text>
    </comment>
    <comment ref="DZ171" authorId="0" shapeId="0" xr:uid="{0704F7E7-8907-49AD-8CF9-DD132AC77137}">
      <text>
        <r>
          <rPr>
            <b/>
            <sz val="9"/>
            <color indexed="81"/>
            <rFont val="Tahoma"/>
            <family val="2"/>
          </rPr>
          <t>Author:</t>
        </r>
        <r>
          <rPr>
            <sz val="9"/>
            <color indexed="81"/>
            <rFont val="Tahoma"/>
            <family val="2"/>
          </rPr>
          <t xml:space="preserve">
AR pg.187</t>
        </r>
      </text>
    </comment>
    <comment ref="EA171" authorId="0" shapeId="0" xr:uid="{4BD2F273-D723-4172-85C5-11C0DBDEC7C4}">
      <text>
        <r>
          <rPr>
            <b/>
            <sz val="9"/>
            <color indexed="81"/>
            <rFont val="Tahoma"/>
            <family val="2"/>
          </rPr>
          <t>Author:</t>
        </r>
        <r>
          <rPr>
            <sz val="9"/>
            <color indexed="81"/>
            <rFont val="Tahoma"/>
            <family val="2"/>
          </rPr>
          <t xml:space="preserve">
ar 47</t>
        </r>
      </text>
    </comment>
    <comment ref="EB171" authorId="0" shapeId="0" xr:uid="{1E18D0EB-0BEF-4686-927D-5CBB5F220C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EC171" authorId="0" shapeId="0" xr:uid="{ADBF0938-41C6-47A9-BA28-835EBEFA19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t>
        </r>
      </text>
    </comment>
    <comment ref="ED171" authorId="0" shapeId="0" xr:uid="{492EA840-94AB-4FEA-822B-8F7F46A7CB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E174" authorId="0" shapeId="0" xr:uid="{31AD6494-C3A2-4AFF-96E7-5594B343635F}">
      <text>
        <r>
          <rPr>
            <b/>
            <sz val="9"/>
            <color indexed="81"/>
            <rFont val="Tahoma"/>
            <family val="2"/>
          </rPr>
          <t>Author:</t>
        </r>
        <r>
          <rPr>
            <sz val="9"/>
            <color indexed="81"/>
            <rFont val="Tahoma"/>
            <family val="2"/>
          </rPr>
          <t xml:space="preserve">
AR pg.6</t>
        </r>
      </text>
    </comment>
    <comment ref="F174" authorId="0" shapeId="0" xr:uid="{68789C4A-6A6E-41F3-8E29-57654F741D31}">
      <text>
        <r>
          <rPr>
            <b/>
            <sz val="9"/>
            <color indexed="81"/>
            <rFont val="Tahoma"/>
            <family val="2"/>
          </rPr>
          <t>Author:</t>
        </r>
        <r>
          <rPr>
            <sz val="9"/>
            <color indexed="81"/>
            <rFont val="Tahoma"/>
            <family val="2"/>
          </rPr>
          <t xml:space="preserve">
AR pg.12</t>
        </r>
      </text>
    </comment>
    <comment ref="G174" authorId="0" shapeId="0" xr:uid="{BA8EE466-E31B-4DB4-8EF4-F72D6CBA1C55}">
      <text>
        <r>
          <rPr>
            <b/>
            <sz val="9"/>
            <color indexed="81"/>
            <rFont val="Tahoma"/>
            <family val="2"/>
          </rPr>
          <t>Author:</t>
        </r>
        <r>
          <rPr>
            <sz val="9"/>
            <color indexed="81"/>
            <rFont val="Tahoma"/>
            <family val="2"/>
          </rPr>
          <t xml:space="preserve">
AR pg.9</t>
        </r>
      </text>
    </comment>
    <comment ref="H174" authorId="0" shapeId="0" xr:uid="{FCE5D539-6BD0-4E34-9514-23AFC621FD52}">
      <text>
        <r>
          <rPr>
            <b/>
            <sz val="9"/>
            <color indexed="81"/>
            <rFont val="Tahoma"/>
            <family val="2"/>
          </rPr>
          <t>Author:</t>
        </r>
        <r>
          <rPr>
            <sz val="9"/>
            <color indexed="81"/>
            <rFont val="Tahoma"/>
            <family val="2"/>
          </rPr>
          <t xml:space="preserve">
AR, p5</t>
        </r>
      </text>
    </comment>
    <comment ref="J174" authorId="0" shapeId="0" xr:uid="{EC6D8F21-5F5D-4DFE-9C14-DE1DE3C855EF}">
      <text>
        <r>
          <rPr>
            <b/>
            <sz val="9"/>
            <color indexed="81"/>
            <rFont val="Tahoma"/>
            <family val="2"/>
          </rPr>
          <t>Author:</t>
        </r>
        <r>
          <rPr>
            <sz val="9"/>
            <color indexed="81"/>
            <rFont val="Tahoma"/>
            <family val="2"/>
          </rPr>
          <t xml:space="preserve">
AR pg.4</t>
        </r>
      </text>
    </comment>
    <comment ref="K174" authorId="0" shapeId="0" xr:uid="{93CC9F75-2C50-4399-B3DF-41BB011D7D25}">
      <text>
        <r>
          <rPr>
            <b/>
            <sz val="9"/>
            <color indexed="81"/>
            <rFont val="Tahoma"/>
            <family val="2"/>
          </rPr>
          <t>Author:</t>
        </r>
        <r>
          <rPr>
            <sz val="9"/>
            <color indexed="81"/>
            <rFont val="Tahoma"/>
            <family val="2"/>
          </rPr>
          <t xml:space="preserve">
AR pg.1</t>
        </r>
      </text>
    </comment>
    <comment ref="M174" authorId="0" shapeId="0" xr:uid="{4F69C25D-BD8F-4B3B-8649-EFB45A816937}">
      <text>
        <r>
          <rPr>
            <b/>
            <sz val="9"/>
            <color indexed="81"/>
            <rFont val="Tahoma"/>
            <family val="2"/>
          </rPr>
          <t>Author:</t>
        </r>
        <r>
          <rPr>
            <sz val="9"/>
            <color indexed="81"/>
            <rFont val="Tahoma"/>
            <family val="2"/>
          </rPr>
          <t xml:space="preserve">
SR pg.3</t>
        </r>
      </text>
    </comment>
    <comment ref="R174" authorId="0" shapeId="0" xr:uid="{2164C34C-9CFE-48F6-8BF5-BB1C301A6C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T174" authorId="0" shapeId="0" xr:uid="{DF647EA7-AD49-48CB-8E24-4F984DA012C6}">
      <text>
        <r>
          <rPr>
            <b/>
            <sz val="9"/>
            <color indexed="81"/>
            <rFont val="Tahoma"/>
            <family val="2"/>
          </rPr>
          <t>Author:</t>
        </r>
        <r>
          <rPr>
            <sz val="9"/>
            <color indexed="81"/>
            <rFont val="Tahoma"/>
            <family val="2"/>
          </rPr>
          <t xml:space="preserve">
AR pg.16</t>
        </r>
      </text>
    </comment>
    <comment ref="U174" authorId="0" shapeId="0" xr:uid="{E08214B6-9A10-4CEB-82D8-C8F473F1E177}">
      <text>
        <r>
          <rPr>
            <sz val="9"/>
            <color indexed="81"/>
            <rFont val="Tahoma"/>
            <family val="2"/>
          </rPr>
          <t>SR pg 10-11</t>
        </r>
      </text>
    </comment>
    <comment ref="V174" authorId="0" shapeId="0" xr:uid="{FAF65554-7D4A-4F8F-8F1B-BD7ADF6E5B17}">
      <text>
        <r>
          <rPr>
            <b/>
            <sz val="9"/>
            <color indexed="81"/>
            <rFont val="Tahoma"/>
            <family val="2"/>
          </rPr>
          <t>Author:</t>
        </r>
        <r>
          <rPr>
            <sz val="9"/>
            <color indexed="81"/>
            <rFont val="Tahoma"/>
            <family val="2"/>
          </rPr>
          <t xml:space="preserve">
AR pg 14-17/19-20
SR pg 2-3</t>
        </r>
      </text>
    </comment>
    <comment ref="W174" authorId="0" shapeId="0" xr:uid="{72C985A3-D9A2-4104-AE3F-8CCBC8759F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P.12-14</t>
        </r>
      </text>
    </comment>
    <comment ref="Y174" authorId="0" shapeId="0" xr:uid="{43A5A90D-F8A5-4327-B8AB-45B2AE811D9D}">
      <text>
        <r>
          <rPr>
            <b/>
            <sz val="9"/>
            <color indexed="81"/>
            <rFont val="Tahoma"/>
            <family val="2"/>
          </rPr>
          <t>Author:</t>
        </r>
        <r>
          <rPr>
            <sz val="9"/>
            <color indexed="81"/>
            <rFont val="Tahoma"/>
            <family val="2"/>
          </rPr>
          <t xml:space="preserve">
AR p. 7, BUSINESS OUTLOOK AND STRATEGIES</t>
        </r>
      </text>
    </comment>
    <comment ref="Z174" authorId="0" shapeId="0" xr:uid="{DC4BC440-0F96-4525-A6BD-1EFDCEE613C4}">
      <text>
        <r>
          <rPr>
            <b/>
            <sz val="9"/>
            <color indexed="81"/>
            <rFont val="Tahoma"/>
            <family val="2"/>
          </rPr>
          <t>Author:</t>
        </r>
        <r>
          <rPr>
            <sz val="9"/>
            <color indexed="81"/>
            <rFont val="Tahoma"/>
            <family val="2"/>
          </rPr>
          <t xml:space="preserve">
AR pg 1/3</t>
        </r>
      </text>
    </comment>
    <comment ref="AA174" authorId="0" shapeId="0" xr:uid="{B4892EF7-2CC6-4D89-8CDE-DB591769F1DA}">
      <text>
        <r>
          <rPr>
            <b/>
            <sz val="9"/>
            <color indexed="81"/>
            <rFont val="Tahoma"/>
            <family val="2"/>
          </rPr>
          <t>Author:</t>
        </r>
        <r>
          <rPr>
            <sz val="9"/>
            <color indexed="81"/>
            <rFont val="Tahoma"/>
            <family val="2"/>
          </rPr>
          <t xml:space="preserve">
AR pg 5-7/12-13</t>
        </r>
      </text>
    </comment>
    <comment ref="AB174" authorId="0" shapeId="0" xr:uid="{A4C48958-0514-4AF8-91F7-C5690B3F0A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P.11-12</t>
        </r>
      </text>
    </comment>
    <comment ref="AD174" authorId="0" shapeId="0" xr:uid="{558A9BBB-0226-49FD-88E8-073309C8F389}">
      <text>
        <r>
          <rPr>
            <b/>
            <sz val="9"/>
            <color indexed="81"/>
            <rFont val="Tahoma"/>
            <family val="2"/>
          </rPr>
          <t>Author:</t>
        </r>
        <r>
          <rPr>
            <sz val="9"/>
            <color indexed="81"/>
            <rFont val="Tahoma"/>
            <family val="2"/>
          </rPr>
          <t xml:space="preserve">
AR p. 5, 2021 INVESTMENT OUTLOOK</t>
        </r>
      </text>
    </comment>
    <comment ref="AE174" authorId="0" shapeId="0" xr:uid="{FC706170-6DC6-4ACC-9AD0-478AC1847F64}">
      <text>
        <r>
          <rPr>
            <b/>
            <sz val="9"/>
            <color indexed="81"/>
            <rFont val="Tahoma"/>
            <family val="2"/>
          </rPr>
          <t>Author:</t>
        </r>
        <r>
          <rPr>
            <sz val="9"/>
            <color indexed="81"/>
            <rFont val="Tahoma"/>
            <family val="2"/>
          </rPr>
          <t xml:space="preserve">
AR pg.2</t>
        </r>
      </text>
    </comment>
    <comment ref="AG174" authorId="0" shapeId="0" xr:uid="{1D7360C2-5853-4567-9737-0B057F60E126}">
      <text>
        <r>
          <rPr>
            <b/>
            <sz val="9"/>
            <color indexed="81"/>
            <rFont val="Tahoma"/>
            <family val="2"/>
          </rPr>
          <t>Author:</t>
        </r>
        <r>
          <rPr>
            <sz val="9"/>
            <color indexed="81"/>
            <rFont val="Tahoma"/>
            <family val="2"/>
          </rPr>
          <t xml:space="preserve">
AR pg.18</t>
        </r>
      </text>
    </comment>
    <comment ref="AH174" authorId="0" shapeId="0" xr:uid="{F7AF3225-7B92-47C6-B756-16A5F5DABD33}">
      <text>
        <r>
          <rPr>
            <b/>
            <sz val="9"/>
            <color indexed="81"/>
            <rFont val="Tahoma"/>
            <family val="2"/>
          </rPr>
          <t>Author:</t>
        </r>
        <r>
          <rPr>
            <sz val="9"/>
            <color indexed="81"/>
            <rFont val="Tahoma"/>
            <family val="2"/>
          </rPr>
          <t xml:space="preserve">
AR pg.10</t>
        </r>
      </text>
    </comment>
    <comment ref="AJ174" authorId="0" shapeId="0" xr:uid="{A9ED5A4B-7D02-41ED-B6CF-671C1400B1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t>
        </r>
      </text>
    </comment>
    <comment ref="AK174" authorId="0" shapeId="0" xr:uid="{81974CCE-22E9-435D-BBAD-F530AB6123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 28</t>
        </r>
      </text>
    </comment>
    <comment ref="AM174" authorId="0" shapeId="0" xr:uid="{1B1D6591-E171-4BFC-B06A-4CB060D9001B}">
      <text>
        <r>
          <rPr>
            <b/>
            <sz val="9"/>
            <color indexed="81"/>
            <rFont val="Tahoma"/>
            <family val="2"/>
          </rPr>
          <t>Author:</t>
        </r>
        <r>
          <rPr>
            <sz val="9"/>
            <color indexed="81"/>
            <rFont val="Tahoma"/>
            <family val="2"/>
          </rPr>
          <t xml:space="preserve">
SR pg.14</t>
        </r>
      </text>
    </comment>
    <comment ref="AN174" authorId="0" shapeId="0" xr:uid="{3729BA1E-ED70-484A-8C96-2EE6BC458E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 11-12</t>
        </r>
      </text>
    </comment>
    <comment ref="AP174" authorId="0" shapeId="0" xr:uid="{083990AF-150D-4559-8537-2956FC4A87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cover page</t>
        </r>
      </text>
    </comment>
    <comment ref="AQ174" authorId="0" shapeId="0" xr:uid="{97D65F1C-4928-4258-9493-395C6CA7D793}">
      <text>
        <r>
          <rPr>
            <b/>
            <sz val="9"/>
            <color indexed="81"/>
            <rFont val="Tahoma"/>
            <family val="2"/>
          </rPr>
          <t>Author:</t>
        </r>
        <r>
          <rPr>
            <sz val="9"/>
            <color indexed="81"/>
            <rFont val="Tahoma"/>
            <family val="2"/>
          </rPr>
          <t xml:space="preserve">
SR, p. 5</t>
        </r>
      </text>
    </comment>
    <comment ref="AU174" authorId="0" shapeId="0" xr:uid="{0B0434B3-1BF5-437A-B969-2139B534C002}">
      <text>
        <r>
          <rPr>
            <b/>
            <sz val="9"/>
            <color indexed="81"/>
            <rFont val="Tahoma"/>
            <family val="2"/>
          </rPr>
          <t>Author:</t>
        </r>
        <r>
          <rPr>
            <sz val="9"/>
            <color indexed="81"/>
            <rFont val="Tahoma"/>
            <family val="2"/>
          </rPr>
          <t xml:space="preserve">
http://www.penguin.com.sg/about-us/corporate-profile/our-visions-and-goals/</t>
        </r>
      </text>
    </comment>
    <comment ref="AV174" authorId="0" shapeId="0" xr:uid="{45737B5B-012D-4843-9347-21B92380110E}">
      <text>
        <r>
          <rPr>
            <b/>
            <sz val="9"/>
            <color indexed="81"/>
            <rFont val="Tahoma"/>
            <family val="2"/>
          </rPr>
          <t>Author:</t>
        </r>
        <r>
          <rPr>
            <sz val="9"/>
            <color indexed="81"/>
            <rFont val="Tahoma"/>
            <family val="2"/>
          </rPr>
          <t xml:space="preserve">
no mention in AR</t>
        </r>
      </text>
    </comment>
    <comment ref="AW174" authorId="0" shapeId="0" xr:uid="{49C4BEF1-30C5-4B7C-9F37-F0E161C48F5C}">
      <text>
        <r>
          <rPr>
            <b/>
            <sz val="9"/>
            <color indexed="81"/>
            <rFont val="Tahoma"/>
            <family val="2"/>
          </rPr>
          <t>Author:</t>
        </r>
        <r>
          <rPr>
            <sz val="9"/>
            <color indexed="81"/>
            <rFont val="Tahoma"/>
            <family val="2"/>
          </rPr>
          <t xml:space="preserve">
AR,2-3</t>
        </r>
      </text>
    </comment>
    <comment ref="AX174" authorId="0" shapeId="0" xr:uid="{7C5B358A-1DFA-462A-B64F-C2BD7976DDC6}">
      <text>
        <r>
          <rPr>
            <b/>
            <sz val="9"/>
            <color indexed="81"/>
            <rFont val="Tahoma"/>
            <family val="2"/>
          </rPr>
          <t>Author:</t>
        </r>
        <r>
          <rPr>
            <sz val="9"/>
            <color indexed="81"/>
            <rFont val="Tahoma"/>
            <family val="2"/>
          </rPr>
          <t xml:space="preserve">
AR, 2</t>
        </r>
      </text>
    </comment>
    <comment ref="AY174" authorId="0" shapeId="0" xr:uid="{3C8D3DF6-D44E-4524-9DD8-7282584AD7F3}">
      <text>
        <r>
          <rPr>
            <b/>
            <sz val="9"/>
            <color indexed="81"/>
            <rFont val="Tahoma"/>
            <family val="2"/>
          </rPr>
          <t>Author:</t>
        </r>
        <r>
          <rPr>
            <sz val="9"/>
            <color indexed="81"/>
            <rFont val="Tahoma"/>
            <family val="2"/>
          </rPr>
          <t xml:space="preserve">
AR, p. 2</t>
        </r>
      </text>
    </comment>
    <comment ref="AZ174" authorId="0" shapeId="0" xr:uid="{B02549BF-FB66-496B-8D1D-121F6D7F8379}">
      <text>
        <r>
          <rPr>
            <b/>
            <sz val="9"/>
            <color indexed="81"/>
            <rFont val="Tahoma"/>
            <family val="2"/>
          </rPr>
          <t>Author:</t>
        </r>
        <r>
          <rPr>
            <sz val="9"/>
            <color indexed="81"/>
            <rFont val="Tahoma"/>
            <family val="2"/>
          </rPr>
          <t xml:space="preserve">
AR, p. 1</t>
        </r>
      </text>
    </comment>
    <comment ref="BC174" authorId="0" shapeId="0" xr:uid="{F0E9061F-D45F-4F9E-87A8-C6265944802D}">
      <text>
        <r>
          <rPr>
            <b/>
            <sz val="9"/>
            <color indexed="81"/>
            <rFont val="Tahoma"/>
            <family val="2"/>
          </rPr>
          <t>Author:</t>
        </r>
        <r>
          <rPr>
            <sz val="9"/>
            <color indexed="81"/>
            <rFont val="Tahoma"/>
            <family val="2"/>
          </rPr>
          <t xml:space="preserve">
AR, p. 32</t>
        </r>
      </text>
    </comment>
    <comment ref="BG174" authorId="0" shapeId="0" xr:uid="{4E5DD5AA-B6A0-4CBC-B56E-C360FDAFCB86}">
      <text>
        <r>
          <rPr>
            <b/>
            <sz val="9"/>
            <color indexed="81"/>
            <rFont val="Tahoma"/>
            <family val="2"/>
          </rPr>
          <t>Author:</t>
        </r>
        <r>
          <rPr>
            <sz val="9"/>
            <color indexed="81"/>
            <rFont val="Tahoma"/>
            <family val="2"/>
          </rPr>
          <t xml:space="preserve">
AR p. 10, We remain focused on building long-term value for our
shareholders, and we are confident in our business models and
our corporate strategy. We continue to focus on making the
right investment decisions, building our portfolio companies,
and achieving the best possible results for all.</t>
        </r>
      </text>
    </comment>
    <comment ref="BH174" authorId="3" shapeId="0" xr:uid="{91D2802C-FC46-4166-BB23-3A7703D24C5D}">
      <text>
        <r>
          <rPr>
            <b/>
            <sz val="9"/>
            <color indexed="81"/>
            <rFont val="Tahoma"/>
            <family val="2"/>
          </rPr>
          <t>Jun Hui:</t>
        </r>
        <r>
          <rPr>
            <sz val="9"/>
            <color indexed="81"/>
            <rFont val="Tahoma"/>
            <family val="2"/>
          </rPr>
          <t xml:space="preserve">
AR,2</t>
        </r>
      </text>
    </comment>
    <comment ref="BI174" authorId="0" shapeId="0" xr:uid="{8749F359-9939-452F-AC9B-DA9AAF163C83}">
      <text>
        <r>
          <rPr>
            <b/>
            <sz val="9"/>
            <color indexed="81"/>
            <rFont val="Tahoma"/>
            <family val="2"/>
          </rPr>
          <t>Author:</t>
        </r>
        <r>
          <rPr>
            <sz val="9"/>
            <color indexed="81"/>
            <rFont val="Tahoma"/>
            <family val="2"/>
          </rPr>
          <t xml:space="preserve">
AR p. 11, Since the Group’s inception, its
primary aim has always been to build
a sustainable business that will deliver
sustainable returns to shareholders.
Our 40% joint venture with Japan’s
M-TechX Group, which produces
oil-absorbing nano-fibre materials,
is moving out of gestation and
expanding its range of applications
and geographical reach.</t>
        </r>
      </text>
    </comment>
    <comment ref="BJ174" authorId="0" shapeId="0" xr:uid="{3F5C8708-E979-4BB3-B039-454D7B3023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BK174" authorId="0" shapeId="0" xr:uid="{4FC9A893-842E-4440-96D2-60F161ECF537}">
      <text>
        <r>
          <rPr>
            <b/>
            <sz val="9"/>
            <color indexed="81"/>
            <rFont val="Tahoma"/>
            <family val="2"/>
          </rPr>
          <t>Author:</t>
        </r>
        <r>
          <rPr>
            <sz val="9"/>
            <color indexed="81"/>
            <rFont val="Tahoma"/>
            <family val="2"/>
          </rPr>
          <t xml:space="preserve">
AR, p. 2</t>
        </r>
      </text>
    </comment>
    <comment ref="BL174" authorId="0" shapeId="0" xr:uid="{B1B14914-274A-4E64-A876-BD1EE7ABCA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7-9
SR pg 4</t>
        </r>
      </text>
    </comment>
    <comment ref="BN174" authorId="0" shapeId="0" xr:uid="{68C0EC02-5C92-4DB0-9411-DA050B4D6F8B}">
      <text>
        <r>
          <rPr>
            <b/>
            <sz val="9"/>
            <color indexed="81"/>
            <rFont val="Tahoma"/>
            <family val="2"/>
          </rPr>
          <t>Author:</t>
        </r>
        <r>
          <rPr>
            <sz val="9"/>
            <color indexed="81"/>
            <rFont val="Tahoma"/>
            <family val="2"/>
          </rPr>
          <t xml:space="preserve">
AR, p58</t>
        </r>
      </text>
    </comment>
    <comment ref="BO174" authorId="0" shapeId="0" xr:uid="{0CD83851-5334-4A60-A73D-69A501161D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Established in 1996, Boustead Projects
Limited (SGX:AVM) is a leading real
estate solutions provider in Singapore,
with core engineering expertise in the
design-and-build and development of
smart eco-sustainable business park
and industrial developments for clients
including Fortune 500, S&amp;P 500 and
Euronext 100 corporations. To date,
we have constructed and developed
more than 3,000,000 square metres
of real estate regionally in Singapore,
China, Malaysia and Vietnam.
Our wholly-owned design-and-build
subsidiary, Boustead Projects E&amp;C
Pte Ltd (“BP E&amp;C”) is approved by
Singapore’s Building &amp; Construction
Authority (“BCA”) for Grade CW01-A1
and General Builder Class 1 Licence to
execute building construction contracts
of unlimited value.
Against the ‘new normal’ presented by the COVID-19 pandemic, Boustead Projects believes that our resilient
partnerships are more relevant now than ever as governments, businesses and communities need to
collaborate to overcome the pandemic and recover from what could be long-lasting economic effects.
As an organisation, we continue to develop resilient partnerships to manage the dynamic challenges that
are ahead and to bounce back stronger when the global economy recovers.
Resilient partnerships come in all forms in the ecosystem we are part of – from our team and subcontractors
to clients and strategic partners. Some of these resilient partnerships aim to enhance and protect the
wellbeing of our stakeholders through the use of technology-driven safe management, smart building
management and renewable energy solutions, while others involve resilient strategic capital partnerships for
the continued financing of developments that are in the pipeline and are critical to our future success.
Our resilient strategic partnerships and in-built resilience are further supported by our strong balance
sheet, healthy order backlog and expanding leasehold portfolio, positioning us to continue pursuing growth
opportunities and initiatives that advance and shape Asia’s built environment sector.
Our transformative technologies –
full-fledged integrated digital delivery and
Industry 4.0 transformation standards –
are shaping future-ready, custom-built
developments. Our in-depth experience
covers the aerospace, business park,
food, healthcare and pharmaceutical,
high-tech manufacturing, logistics,
research &amp; development, technology
and waste management industries,
among others. We are the market leader
in pioneering advanced eco-sustainable
industrial developments under the BCA’s
Green Mark Programme and also the
quality leader on the BCA’s CONQUAS
all-time top 100 industrial projects
list. In Singapore, BP E&amp;C is one of
only eight bizSAFE Mentors and also a
bizSAFE Star, the highest qualification
that can be attained in recognition of a
company’s workplace safety and health
AR before content page</t>
        </r>
      </text>
    </comment>
    <comment ref="BV174" authorId="0" shapeId="0" xr:uid="{3BB23A35-C5DE-423F-8022-141AEF079F14}">
      <text>
        <r>
          <rPr>
            <b/>
            <sz val="9"/>
            <color indexed="81"/>
            <rFont val="Tahoma"/>
            <family val="2"/>
          </rPr>
          <t>Author:</t>
        </r>
        <r>
          <rPr>
            <sz val="9"/>
            <color indexed="81"/>
            <rFont val="Tahoma"/>
            <family val="2"/>
          </rPr>
          <t xml:space="preserve">
no indication on objectives
</t>
        </r>
      </text>
    </comment>
    <comment ref="BY174" authorId="0" shapeId="0" xr:uid="{BC3C705A-BC56-4659-A4FD-15A89C9803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t>
        </r>
      </text>
    </comment>
    <comment ref="CA174" authorId="0" shapeId="0" xr:uid="{E766D2D4-D023-40EC-BB00-6A6642E5B46F}">
      <text>
        <r>
          <rPr>
            <b/>
            <sz val="9"/>
            <color indexed="81"/>
            <rFont val="Tahoma"/>
            <family val="2"/>
          </rPr>
          <t>Author:</t>
        </r>
        <r>
          <rPr>
            <sz val="9"/>
            <color indexed="81"/>
            <rFont val="Tahoma"/>
            <family val="2"/>
          </rPr>
          <t xml:space="preserve">
AR pg 7-16</t>
        </r>
      </text>
    </comment>
    <comment ref="CB174" authorId="0" shapeId="0" xr:uid="{743CD523-E2DF-40DF-84A7-412054A8BD70}">
      <text>
        <r>
          <rPr>
            <b/>
            <sz val="9"/>
            <color indexed="81"/>
            <rFont val="Tahoma"/>
            <family val="2"/>
          </rPr>
          <t>Author:</t>
        </r>
        <r>
          <rPr>
            <sz val="9"/>
            <color indexed="81"/>
            <rFont val="Tahoma"/>
            <family val="2"/>
          </rPr>
          <t xml:space="preserve">
AR pg.38</t>
        </r>
      </text>
    </comment>
    <comment ref="CC174" authorId="0" shapeId="0" xr:uid="{62A3AC64-3B47-427D-82C9-C16DE3C1D8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CD174" authorId="0" shapeId="0" xr:uid="{F02727A2-398E-4D1F-8BB4-8C4B2CAC42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t>
        </r>
      </text>
    </comment>
    <comment ref="CE174" authorId="0" shapeId="0" xr:uid="{1ECA0DF1-412A-420B-8516-B2894FF5F944}">
      <text>
        <r>
          <rPr>
            <b/>
            <sz val="9"/>
            <color indexed="81"/>
            <rFont val="Tahoma"/>
            <family val="2"/>
          </rPr>
          <t>Author:</t>
        </r>
        <r>
          <rPr>
            <sz val="9"/>
            <color indexed="81"/>
            <rFont val="Tahoma"/>
            <family val="2"/>
          </rPr>
          <t xml:space="preserve">
AR pg 5-6</t>
        </r>
      </text>
    </comment>
    <comment ref="CG174" authorId="0" shapeId="0" xr:uid="{6A5A2574-4B90-47D4-86D2-4B9F29A17916}">
      <text>
        <r>
          <rPr>
            <b/>
            <sz val="9"/>
            <color indexed="81"/>
            <rFont val="Tahoma"/>
            <family val="2"/>
          </rPr>
          <t>Author:</t>
        </r>
        <r>
          <rPr>
            <sz val="9"/>
            <color indexed="81"/>
            <rFont val="Tahoma"/>
            <family val="2"/>
          </rPr>
          <t xml:space="preserve">
AR pg 1/17</t>
        </r>
      </text>
    </comment>
    <comment ref="CI174" authorId="0" shapeId="0" xr:uid="{B3173C9D-1BEA-465F-B096-0857F35868EF}">
      <text>
        <r>
          <rPr>
            <b/>
            <sz val="9"/>
            <color indexed="81"/>
            <rFont val="Tahoma"/>
            <family val="2"/>
          </rPr>
          <t>Author:</t>
        </r>
        <r>
          <rPr>
            <sz val="9"/>
            <color indexed="81"/>
            <rFont val="Tahoma"/>
            <family val="2"/>
          </rPr>
          <t xml:space="preserve">
AR pg 8-9</t>
        </r>
      </text>
    </comment>
    <comment ref="CK174" authorId="0" shapeId="0" xr:uid="{09393A5C-9AB8-4437-9697-A406EA87B864}">
      <text>
        <r>
          <rPr>
            <b/>
            <sz val="9"/>
            <color indexed="81"/>
            <rFont val="Tahoma"/>
            <family val="2"/>
          </rPr>
          <t>Author:</t>
        </r>
        <r>
          <rPr>
            <sz val="9"/>
            <color indexed="81"/>
            <rFont val="Tahoma"/>
            <family val="2"/>
          </rPr>
          <t xml:space="preserve">
AR,27</t>
        </r>
      </text>
    </comment>
    <comment ref="CN174" authorId="0" shapeId="0" xr:uid="{D6140034-3A96-477B-8A6F-EF1038E37D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t>
        </r>
      </text>
    </comment>
    <comment ref="CO174" authorId="0" shapeId="0" xr:uid="{DA915550-B3AB-448C-BF79-A4C2BAEE57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t>
        </r>
      </text>
    </comment>
    <comment ref="CP174" authorId="0" shapeId="0" xr:uid="{6628FBBD-37AE-4C75-A666-9F98347E56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S174" authorId="0" shapeId="0" xr:uid="{57D85144-4959-4EBF-A1F4-651410448C38}">
      <text>
        <r>
          <rPr>
            <b/>
            <sz val="9"/>
            <color indexed="81"/>
            <rFont val="Tahoma"/>
            <family val="2"/>
          </rPr>
          <t>Author:</t>
        </r>
        <r>
          <rPr>
            <sz val="9"/>
            <color indexed="81"/>
            <rFont val="Tahoma"/>
            <family val="2"/>
          </rPr>
          <t xml:space="preserve">
AR, p. 2</t>
        </r>
      </text>
    </comment>
    <comment ref="CT174" authorId="0" shapeId="0" xr:uid="{2F6D0BCC-9C3C-483B-8CC4-545E9294AFC0}">
      <text>
        <r>
          <rPr>
            <b/>
            <sz val="9"/>
            <color indexed="81"/>
            <rFont val="Tahoma"/>
            <family val="2"/>
          </rPr>
          <t>Author:</t>
        </r>
        <r>
          <rPr>
            <sz val="9"/>
            <color indexed="81"/>
            <rFont val="Tahoma"/>
            <family val="2"/>
          </rPr>
          <t xml:space="preserve">
AR pg.9</t>
        </r>
      </text>
    </comment>
    <comment ref="CY174" authorId="0" shapeId="0" xr:uid="{B906412F-4EE2-41F0-8C31-4506690F2CCB}">
      <text>
        <r>
          <rPr>
            <b/>
            <sz val="9"/>
            <color indexed="81"/>
            <rFont val="Tahoma"/>
            <family val="2"/>
          </rPr>
          <t>Author:</t>
        </r>
        <r>
          <rPr>
            <sz val="9"/>
            <color indexed="81"/>
            <rFont val="Tahoma"/>
            <family val="2"/>
          </rPr>
          <t xml:space="preserve">
AR pg 6-9</t>
        </r>
      </text>
    </comment>
    <comment ref="CZ174" authorId="0" shapeId="0" xr:uid="{4151D6AE-F9C7-4A0C-8D86-3C2FC0BBD82C}">
      <text>
        <r>
          <rPr>
            <b/>
            <sz val="9"/>
            <color indexed="81"/>
            <rFont val="Tahoma"/>
            <family val="2"/>
          </rPr>
          <t>Author:</t>
        </r>
        <r>
          <rPr>
            <sz val="9"/>
            <color indexed="81"/>
            <rFont val="Tahoma"/>
            <family val="2"/>
          </rPr>
          <t xml:space="preserve">
AR,56</t>
        </r>
      </text>
    </comment>
    <comment ref="DA174" authorId="0" shapeId="0" xr:uid="{02C01C6B-F8F9-4C03-BD4B-ACC4E1ADEEFC}">
      <text>
        <r>
          <rPr>
            <b/>
            <sz val="9"/>
            <color indexed="81"/>
            <rFont val="Tahoma"/>
            <family val="2"/>
          </rPr>
          <t>Author:</t>
        </r>
        <r>
          <rPr>
            <sz val="9"/>
            <color indexed="81"/>
            <rFont val="Tahoma"/>
            <family val="2"/>
          </rPr>
          <t xml:space="preserve">
AR,4</t>
        </r>
      </text>
    </comment>
    <comment ref="DB174" authorId="0" shapeId="0" xr:uid="{8D256159-5D09-401A-8724-346FDEAA45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3 - 5</t>
        </r>
      </text>
    </comment>
    <comment ref="DC174" authorId="0" shapeId="0" xr:uid="{09E2529B-6A52-4B5B-86C9-46D560257EB0}">
      <text>
        <r>
          <rPr>
            <b/>
            <sz val="9"/>
            <color indexed="81"/>
            <rFont val="Tahoma"/>
            <family val="2"/>
          </rPr>
          <t>Author:</t>
        </r>
        <r>
          <rPr>
            <sz val="9"/>
            <color indexed="81"/>
            <rFont val="Tahoma"/>
            <family val="2"/>
          </rPr>
          <t xml:space="preserve">
AR, p. 2</t>
        </r>
      </text>
    </comment>
    <comment ref="DD174" authorId="0" shapeId="0" xr:uid="{AD88201F-1116-4A63-B0C4-F950C8A2E468}">
      <text>
        <r>
          <rPr>
            <b/>
            <sz val="9"/>
            <color indexed="81"/>
            <rFont val="Tahoma"/>
            <family val="2"/>
          </rPr>
          <t>Author:</t>
        </r>
        <r>
          <rPr>
            <sz val="9"/>
            <color indexed="81"/>
            <rFont val="Tahoma"/>
            <family val="2"/>
          </rPr>
          <t xml:space="preserve">
AR, p. 2 (content page)</t>
        </r>
      </text>
    </comment>
    <comment ref="DE174" authorId="0" shapeId="0" xr:uid="{A1D54583-7D8C-4863-A0CC-D2A6AE1E188D}">
      <text>
        <r>
          <rPr>
            <b/>
            <sz val="9"/>
            <color indexed="81"/>
            <rFont val="Tahoma"/>
            <family val="2"/>
          </rPr>
          <t>Author:</t>
        </r>
        <r>
          <rPr>
            <sz val="9"/>
            <color indexed="81"/>
            <rFont val="Tahoma"/>
            <family val="2"/>
          </rPr>
          <t xml:space="preserve">
AR,7</t>
        </r>
      </text>
    </comment>
    <comment ref="DF174" authorId="0" shapeId="0" xr:uid="{F7B3E514-E94F-4D66-9012-B6AD3A4890DD}">
      <text>
        <r>
          <rPr>
            <b/>
            <sz val="9"/>
            <color indexed="81"/>
            <rFont val="Tahoma"/>
            <family val="2"/>
          </rPr>
          <t>Author:</t>
        </r>
        <r>
          <rPr>
            <sz val="9"/>
            <color indexed="81"/>
            <rFont val="Tahoma"/>
            <family val="2"/>
          </rPr>
          <t xml:space="preserve">
AR pg 2-5</t>
        </r>
      </text>
    </comment>
    <comment ref="DG174" authorId="0" shapeId="0" xr:uid="{8B27ECF2-6C2E-406D-8165-497440811657}">
      <text>
        <r>
          <rPr>
            <b/>
            <sz val="9"/>
            <color indexed="81"/>
            <rFont val="Tahoma"/>
            <family val="2"/>
          </rPr>
          <t>Author:</t>
        </r>
        <r>
          <rPr>
            <sz val="9"/>
            <color indexed="81"/>
            <rFont val="Tahoma"/>
            <family val="2"/>
          </rPr>
          <t xml:space="preserve">
AR, p. 2 (corporate profile)</t>
        </r>
      </text>
    </comment>
    <comment ref="DH174" authorId="0" shapeId="0" xr:uid="{EA4759BF-7998-4837-A378-C07EFD8E3CE9}">
      <text>
        <r>
          <rPr>
            <b/>
            <sz val="9"/>
            <color indexed="81"/>
            <rFont val="Tahoma"/>
            <family val="2"/>
          </rPr>
          <t>Author:</t>
        </r>
        <r>
          <rPr>
            <sz val="9"/>
            <color indexed="81"/>
            <rFont val="Tahoma"/>
            <family val="2"/>
          </rPr>
          <t xml:space="preserve">
AR pg 5</t>
        </r>
      </text>
    </comment>
    <comment ref="DI174" authorId="0" shapeId="0" xr:uid="{BF5CD0DC-F07D-4EE2-8E99-4F227C5637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t>
        </r>
      </text>
    </comment>
    <comment ref="DK174" authorId="0" shapeId="0" xr:uid="{3C41970D-ECDB-40E6-A723-58F4EAB5FB30}">
      <text>
        <r>
          <rPr>
            <b/>
            <sz val="9"/>
            <color indexed="81"/>
            <rFont val="Tahoma"/>
            <family val="2"/>
          </rPr>
          <t>Author:</t>
        </r>
        <r>
          <rPr>
            <sz val="9"/>
            <color indexed="81"/>
            <rFont val="Tahoma"/>
            <family val="2"/>
          </rPr>
          <t xml:space="preserve">
AR pg 6-9</t>
        </r>
      </text>
    </comment>
    <comment ref="DL174" authorId="0" shapeId="0" xr:uid="{DD752754-D157-41AA-A9F4-7054F3B0C134}">
      <text>
        <r>
          <rPr>
            <b/>
            <sz val="9"/>
            <color indexed="81"/>
            <rFont val="Tahoma"/>
            <family val="2"/>
          </rPr>
          <t>Author:</t>
        </r>
        <r>
          <rPr>
            <sz val="9"/>
            <color indexed="81"/>
            <rFont val="Tahoma"/>
            <family val="2"/>
          </rPr>
          <t xml:space="preserve">
AR pg 41-48/51-54/57-60</t>
        </r>
      </text>
    </comment>
    <comment ref="DM174" authorId="0" shapeId="0" xr:uid="{E0C70A10-3CCD-4DD0-91D9-8E7CDEA61B65}">
      <text>
        <r>
          <rPr>
            <b/>
            <sz val="9"/>
            <color indexed="81"/>
            <rFont val="Tahoma"/>
            <family val="2"/>
          </rPr>
          <t>Author:</t>
        </r>
        <r>
          <rPr>
            <sz val="9"/>
            <color indexed="81"/>
            <rFont val="Tahoma"/>
            <family val="2"/>
          </rPr>
          <t xml:space="preserve">
AR, p. 1</t>
        </r>
      </text>
    </comment>
    <comment ref="DO174" authorId="0" shapeId="0" xr:uid="{7DE57D36-58D0-4F6B-85BF-5EBD66F3BC2A}">
      <text>
        <r>
          <rPr>
            <b/>
            <sz val="9"/>
            <color indexed="81"/>
            <rFont val="Tahoma"/>
            <family val="2"/>
          </rPr>
          <t>Author:</t>
        </r>
        <r>
          <rPr>
            <sz val="9"/>
            <color indexed="81"/>
            <rFont val="Tahoma"/>
            <family val="2"/>
          </rPr>
          <t xml:space="preserve">
AR p. 4, COMPANY AND STRATEGY
OUR VALUE STATEMENT</t>
        </r>
      </text>
    </comment>
    <comment ref="DP174" authorId="0" shapeId="0" xr:uid="{2DCCF591-7F4C-4B13-BFE5-A002FCB0A52E}">
      <text>
        <r>
          <rPr>
            <b/>
            <sz val="9"/>
            <color indexed="81"/>
            <rFont val="Tahoma"/>
            <family val="2"/>
          </rPr>
          <t>Author:</t>
        </r>
        <r>
          <rPr>
            <sz val="9"/>
            <color indexed="81"/>
            <rFont val="Tahoma"/>
            <family val="2"/>
          </rPr>
          <t xml:space="preserve">
AR, p. 8</t>
        </r>
      </text>
    </comment>
    <comment ref="DQ174" authorId="0" shapeId="0" xr:uid="{9869858B-D981-42AB-966A-912F82BAC058}">
      <text>
        <r>
          <rPr>
            <b/>
            <sz val="9"/>
            <color indexed="81"/>
            <rFont val="Tahoma"/>
            <family val="2"/>
          </rPr>
          <t>Author:</t>
        </r>
        <r>
          <rPr>
            <sz val="9"/>
            <color indexed="81"/>
            <rFont val="Tahoma"/>
            <family val="2"/>
          </rPr>
          <t xml:space="preserve">
AR p. 11, 2020 in reviews and targets</t>
        </r>
      </text>
    </comment>
    <comment ref="DR174" authorId="0" shapeId="0" xr:uid="{AA6E355F-66EF-4863-A658-91591B79E2C4}">
      <text>
        <r>
          <rPr>
            <b/>
            <sz val="9"/>
            <color indexed="81"/>
            <rFont val="Tahoma"/>
            <family val="2"/>
          </rPr>
          <t>Author:</t>
        </r>
        <r>
          <rPr>
            <sz val="9"/>
            <color indexed="81"/>
            <rFont val="Tahoma"/>
            <family val="2"/>
          </rPr>
          <t xml:space="preserve">
SR, p.15,17</t>
        </r>
      </text>
    </comment>
    <comment ref="DS174" authorId="0" shapeId="0" xr:uid="{D2D693C2-8DAC-4C0F-ABAB-9B91337C00BA}">
      <text>
        <r>
          <rPr>
            <b/>
            <sz val="9"/>
            <color indexed="81"/>
            <rFont val="Tahoma"/>
            <family val="2"/>
          </rPr>
          <t>Author:</t>
        </r>
        <r>
          <rPr>
            <sz val="9"/>
            <color indexed="81"/>
            <rFont val="Tahoma"/>
            <family val="2"/>
          </rPr>
          <t xml:space="preserve">
AR p. 10, To remain relevant and impactful in our ecosystems
of interests, we will consider new ways of
technological collaborations and partnerships. Our
ultimate goal is to become an active contributor in
the ecosystems we participate in, with the ability
to bring along leading game-changing partners for
synergistic partnerships driving multiplier effect. </t>
        </r>
      </text>
    </comment>
    <comment ref="DT174" authorId="1" shapeId="0" xr:uid="{92D79000-AD7A-4060-849A-2A88C2914FA7}">
      <text>
        <r>
          <rPr>
            <b/>
            <sz val="9"/>
            <color indexed="81"/>
            <rFont val="Tahoma"/>
            <family val="2"/>
          </rPr>
          <t>admin:</t>
        </r>
        <r>
          <rPr>
            <sz val="9"/>
            <color indexed="81"/>
            <rFont val="Tahoma"/>
            <family val="2"/>
          </rPr>
          <t xml:space="preserve">
AR pg 3</t>
        </r>
      </text>
    </comment>
    <comment ref="DU174" authorId="0" shapeId="0" xr:uid="{8DAB1359-1E43-4F9B-9160-4CE90FE356B8}">
      <text>
        <r>
          <rPr>
            <b/>
            <sz val="9"/>
            <color indexed="81"/>
            <rFont val="Tahoma"/>
            <family val="2"/>
          </rPr>
          <t>Author:</t>
        </r>
        <r>
          <rPr>
            <sz val="9"/>
            <color indexed="81"/>
            <rFont val="Tahoma"/>
            <family val="2"/>
          </rPr>
          <t xml:space="preserve">
SR pg.3</t>
        </r>
      </text>
    </comment>
    <comment ref="DX174" authorId="0" shapeId="0" xr:uid="{CFB42676-676F-4EDE-B0BE-37CFBC8D9E34}">
      <text>
        <r>
          <rPr>
            <b/>
            <sz val="9"/>
            <color indexed="81"/>
            <rFont val="Tahoma"/>
            <family val="2"/>
          </rPr>
          <t>Author:</t>
        </r>
        <r>
          <rPr>
            <sz val="9"/>
            <color indexed="81"/>
            <rFont val="Tahoma"/>
            <family val="2"/>
          </rPr>
          <t xml:space="preserve">
AR pg.2</t>
        </r>
      </text>
    </comment>
    <comment ref="DZ174" authorId="0" shapeId="0" xr:uid="{163A9A21-E086-4F86-96A4-595B1BF9B207}">
      <text>
        <r>
          <rPr>
            <b/>
            <sz val="9"/>
            <color indexed="81"/>
            <rFont val="Tahoma"/>
            <family val="2"/>
          </rPr>
          <t>Author:</t>
        </r>
        <r>
          <rPr>
            <sz val="9"/>
            <color indexed="81"/>
            <rFont val="Tahoma"/>
            <family val="2"/>
          </rPr>
          <t xml:space="preserve">
AR pg.44</t>
        </r>
      </text>
    </comment>
    <comment ref="EB174" authorId="0" shapeId="0" xr:uid="{2F91A28E-C1DF-477D-A0C4-E115303D86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t>
        </r>
      </text>
    </comment>
    <comment ref="EC174" authorId="0" shapeId="0" xr:uid="{4D46BBFE-52A5-4327-9ADE-6D4E2727BC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t>
        </r>
      </text>
    </comment>
    <comment ref="ED174" authorId="0" shapeId="0" xr:uid="{09B0DADE-6F4B-4DCD-900B-766983FD53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E175" authorId="0" shapeId="0" xr:uid="{60208084-2A17-4C76-81E5-6AF6CB5C38C1}">
      <text>
        <r>
          <rPr>
            <b/>
            <sz val="9"/>
            <color indexed="81"/>
            <rFont val="Tahoma"/>
            <family val="2"/>
          </rPr>
          <t>Author:</t>
        </r>
        <r>
          <rPr>
            <sz val="9"/>
            <color indexed="81"/>
            <rFont val="Tahoma"/>
            <family val="2"/>
          </rPr>
          <t xml:space="preserve">
AR pg.11</t>
        </r>
      </text>
    </comment>
    <comment ref="F175" authorId="0" shapeId="0" xr:uid="{855BF5E9-8412-4FEB-81D0-1995CA7CA6EF}">
      <text>
        <r>
          <rPr>
            <b/>
            <sz val="9"/>
            <color indexed="81"/>
            <rFont val="Tahoma"/>
            <family val="2"/>
          </rPr>
          <t>Author:</t>
        </r>
        <r>
          <rPr>
            <sz val="9"/>
            <color indexed="81"/>
            <rFont val="Tahoma"/>
            <family val="2"/>
          </rPr>
          <t xml:space="preserve">
AR pg.4</t>
        </r>
      </text>
    </comment>
    <comment ref="G175" authorId="0" shapeId="0" xr:uid="{0D1F89F4-103E-45B0-911E-814BD8E5302C}">
      <text>
        <r>
          <rPr>
            <b/>
            <sz val="9"/>
            <color indexed="81"/>
            <rFont val="Tahoma"/>
            <family val="2"/>
          </rPr>
          <t>Author:</t>
        </r>
        <r>
          <rPr>
            <sz val="9"/>
            <color indexed="81"/>
            <rFont val="Tahoma"/>
            <family val="2"/>
          </rPr>
          <t xml:space="preserve">
AR pg.11</t>
        </r>
      </text>
    </comment>
    <comment ref="H175" authorId="0" shapeId="0" xr:uid="{0D9FE67B-1BD1-4F09-8F88-0F84CF32EDAD}">
      <text>
        <r>
          <rPr>
            <b/>
            <sz val="9"/>
            <color indexed="81"/>
            <rFont val="Tahoma"/>
            <family val="2"/>
          </rPr>
          <t>Author:</t>
        </r>
        <r>
          <rPr>
            <sz val="9"/>
            <color indexed="81"/>
            <rFont val="Tahoma"/>
            <family val="2"/>
          </rPr>
          <t xml:space="preserve">
AR, p10 - 11</t>
        </r>
      </text>
    </comment>
    <comment ref="I175" authorId="0" shapeId="0" xr:uid="{A35822DE-23D6-4B3C-A172-F2273BC2C62B}">
      <text>
        <r>
          <rPr>
            <b/>
            <sz val="9"/>
            <color indexed="81"/>
            <rFont val="Tahoma"/>
            <family val="2"/>
          </rPr>
          <t>Author:</t>
        </r>
        <r>
          <rPr>
            <sz val="9"/>
            <color indexed="81"/>
            <rFont val="Tahoma"/>
            <family val="2"/>
          </rPr>
          <t xml:space="preserve">
AR pg.53</t>
        </r>
      </text>
    </comment>
    <comment ref="J175" authorId="0" shapeId="0" xr:uid="{66318DA2-E7CE-4543-BBDD-F7215D3E52F6}">
      <text>
        <r>
          <rPr>
            <b/>
            <sz val="9"/>
            <color indexed="81"/>
            <rFont val="Tahoma"/>
            <family val="2"/>
          </rPr>
          <t>Author:</t>
        </r>
        <r>
          <rPr>
            <sz val="9"/>
            <color indexed="81"/>
            <rFont val="Tahoma"/>
            <family val="2"/>
          </rPr>
          <t xml:space="preserve">
AR pg.5</t>
        </r>
      </text>
    </comment>
    <comment ref="K175" authorId="0" shapeId="0" xr:uid="{AE4F9172-BFC9-45F2-BC62-E977CDEEA4E9}">
      <text>
        <r>
          <rPr>
            <b/>
            <sz val="9"/>
            <color indexed="81"/>
            <rFont val="Tahoma"/>
            <family val="2"/>
          </rPr>
          <t>Author:</t>
        </r>
        <r>
          <rPr>
            <sz val="9"/>
            <color indexed="81"/>
            <rFont val="Tahoma"/>
            <family val="2"/>
          </rPr>
          <t xml:space="preserve">
AR pg.11</t>
        </r>
      </text>
    </comment>
    <comment ref="M175" authorId="0" shapeId="0" xr:uid="{4637EA6D-9862-4829-B006-46A756A64B7A}">
      <text>
        <r>
          <rPr>
            <b/>
            <sz val="9"/>
            <color indexed="81"/>
            <rFont val="Tahoma"/>
            <family val="2"/>
          </rPr>
          <t>Author:</t>
        </r>
        <r>
          <rPr>
            <sz val="9"/>
            <color indexed="81"/>
            <rFont val="Tahoma"/>
            <family val="2"/>
          </rPr>
          <t xml:space="preserve">
AR pg.24</t>
        </r>
      </text>
    </comment>
    <comment ref="N175" authorId="0" shapeId="0" xr:uid="{43E43C17-B3BC-410D-8843-CB8A84ABA8F7}">
      <text>
        <r>
          <rPr>
            <b/>
            <sz val="9"/>
            <color indexed="81"/>
            <rFont val="Tahoma"/>
            <family val="2"/>
          </rPr>
          <t>Author:</t>
        </r>
        <r>
          <rPr>
            <sz val="9"/>
            <color indexed="81"/>
            <rFont val="Tahoma"/>
            <family val="2"/>
          </rPr>
          <t xml:space="preserve">
AR, p4 - 7</t>
        </r>
      </text>
    </comment>
    <comment ref="R175" authorId="0" shapeId="0" xr:uid="{83E30C39-0EDE-433E-A1F0-A5B4DFDE8C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P.9-15</t>
        </r>
      </text>
    </comment>
    <comment ref="S175" authorId="0" shapeId="0" xr:uid="{6C5D9DA3-8FD3-439C-A482-53B3F0913DDB}">
      <text>
        <r>
          <rPr>
            <b/>
            <sz val="9"/>
            <color indexed="81"/>
            <rFont val="Tahoma"/>
            <family val="2"/>
          </rPr>
          <t>Author:</t>
        </r>
        <r>
          <rPr>
            <sz val="9"/>
            <color indexed="81"/>
            <rFont val="Tahoma"/>
            <family val="2"/>
          </rPr>
          <t xml:space="preserve">
AR, p12</t>
        </r>
      </text>
    </comment>
    <comment ref="T175" authorId="0" shapeId="0" xr:uid="{20E2A538-0C02-4E66-9226-B92F67229D7C}">
      <text>
        <r>
          <rPr>
            <b/>
            <sz val="9"/>
            <color indexed="81"/>
            <rFont val="Tahoma"/>
            <family val="2"/>
          </rPr>
          <t>Author:</t>
        </r>
        <r>
          <rPr>
            <sz val="9"/>
            <color indexed="81"/>
            <rFont val="Tahoma"/>
            <family val="2"/>
          </rPr>
          <t xml:space="preserve">
AR pg.10</t>
        </r>
      </text>
    </comment>
    <comment ref="U175" authorId="0" shapeId="0" xr:uid="{783CF2BF-F7DE-4CEB-ADA8-3135FE8B0B64}">
      <text>
        <r>
          <rPr>
            <b/>
            <sz val="9"/>
            <color indexed="81"/>
            <rFont val="Tahoma"/>
            <family val="2"/>
          </rPr>
          <t>Author:</t>
        </r>
        <r>
          <rPr>
            <sz val="9"/>
            <color indexed="81"/>
            <rFont val="Tahoma"/>
            <family val="2"/>
          </rPr>
          <t xml:space="preserve">
AR pg 26-27</t>
        </r>
      </text>
    </comment>
    <comment ref="V175" authorId="0" shapeId="0" xr:uid="{E674787C-36C1-4165-9663-0C7A805349E7}">
      <text>
        <r>
          <rPr>
            <b/>
            <sz val="9"/>
            <color indexed="81"/>
            <rFont val="Tahoma"/>
            <family val="2"/>
          </rPr>
          <t>Author:</t>
        </r>
        <r>
          <rPr>
            <sz val="9"/>
            <color indexed="81"/>
            <rFont val="Tahoma"/>
            <family val="2"/>
          </rPr>
          <t xml:space="preserve">
AR pg 10-13</t>
        </r>
      </text>
    </comment>
    <comment ref="W175" authorId="0" shapeId="0" xr:uid="{A6046356-6FFA-4224-8501-B5B81C2FA4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X175" authorId="0" shapeId="0" xr:uid="{C98F1355-3590-4FD5-A85B-1DEE147F5C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Y175" authorId="0" shapeId="0" xr:uid="{6DA5E363-F3AC-4F19-9C49-5845DA719B87}">
      <text>
        <r>
          <rPr>
            <b/>
            <sz val="9"/>
            <color indexed="81"/>
            <rFont val="Tahoma"/>
            <family val="2"/>
          </rPr>
          <t>Author:</t>
        </r>
        <r>
          <rPr>
            <sz val="9"/>
            <color indexed="81"/>
            <rFont val="Tahoma"/>
            <family val="2"/>
          </rPr>
          <t xml:space="preserve">
AR p. 8, Financial Highlights</t>
        </r>
      </text>
    </comment>
    <comment ref="Z175" authorId="0" shapeId="0" xr:uid="{C6DDFBDF-6626-4316-A8A9-982CFD72BA01}">
      <text>
        <r>
          <rPr>
            <b/>
            <sz val="9"/>
            <color indexed="81"/>
            <rFont val="Tahoma"/>
            <family val="2"/>
          </rPr>
          <t>Author:</t>
        </r>
        <r>
          <rPr>
            <sz val="9"/>
            <color indexed="81"/>
            <rFont val="Tahoma"/>
            <family val="2"/>
          </rPr>
          <t xml:space="preserve">
AR pg 6-7</t>
        </r>
      </text>
    </comment>
    <comment ref="AA175" authorId="0" shapeId="0" xr:uid="{4C2EEC94-7503-46F8-96DC-133E4BBB5D18}">
      <text>
        <r>
          <rPr>
            <b/>
            <sz val="9"/>
            <color indexed="81"/>
            <rFont val="Tahoma"/>
            <family val="2"/>
          </rPr>
          <t>Author:</t>
        </r>
        <r>
          <rPr>
            <sz val="9"/>
            <color indexed="81"/>
            <rFont val="Tahoma"/>
            <family val="2"/>
          </rPr>
          <t xml:space="preserve">
AR pg 25-27</t>
        </r>
      </text>
    </comment>
    <comment ref="AB175" authorId="0" shapeId="0" xr:uid="{BB095768-7FEB-4365-94D1-61E4780920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t>
        </r>
      </text>
    </comment>
    <comment ref="AC175" authorId="0" shapeId="0" xr:uid="{3E0C5DF1-0281-49C7-8EBD-8CFE0E04DC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t>
        </r>
      </text>
    </comment>
    <comment ref="AD175" authorId="0" shapeId="0" xr:uid="{B3160DC1-4253-4B69-9D2A-A4C6DFA7F354}">
      <text>
        <r>
          <rPr>
            <b/>
            <sz val="9"/>
            <color indexed="81"/>
            <rFont val="Tahoma"/>
            <family val="2"/>
          </rPr>
          <t>Author:</t>
        </r>
        <r>
          <rPr>
            <sz val="9"/>
            <color indexed="81"/>
            <rFont val="Tahoma"/>
            <family val="2"/>
          </rPr>
          <t xml:space="preserve">
AR p. 7, Financial Highlights</t>
        </r>
      </text>
    </comment>
    <comment ref="AE175" authorId="0" shapeId="0" xr:uid="{E9F20022-CCB4-48A0-9271-34D9C3AD535C}">
      <text>
        <r>
          <rPr>
            <b/>
            <sz val="9"/>
            <color indexed="81"/>
            <rFont val="Tahoma"/>
            <family val="2"/>
          </rPr>
          <t>Author:</t>
        </r>
        <r>
          <rPr>
            <sz val="9"/>
            <color indexed="81"/>
            <rFont val="Tahoma"/>
            <family val="2"/>
          </rPr>
          <t xml:space="preserve">
AR pg.4</t>
        </r>
      </text>
    </comment>
    <comment ref="AG175" authorId="0" shapeId="0" xr:uid="{930D5254-44B6-4F47-9AF4-5817B798ADC1}">
      <text>
        <r>
          <rPr>
            <b/>
            <sz val="9"/>
            <color indexed="81"/>
            <rFont val="Tahoma"/>
            <family val="2"/>
          </rPr>
          <t>Author:</t>
        </r>
        <r>
          <rPr>
            <sz val="9"/>
            <color indexed="81"/>
            <rFont val="Tahoma"/>
            <family val="2"/>
          </rPr>
          <t xml:space="preserve">
AR pg.15</t>
        </r>
      </text>
    </comment>
    <comment ref="AH175" authorId="0" shapeId="0" xr:uid="{2818F865-76B0-48A3-8E52-9C7FE5CE9B16}">
      <text>
        <r>
          <rPr>
            <b/>
            <sz val="9"/>
            <color indexed="81"/>
            <rFont val="Tahoma"/>
            <family val="2"/>
          </rPr>
          <t>Author:</t>
        </r>
        <r>
          <rPr>
            <sz val="9"/>
            <color indexed="81"/>
            <rFont val="Tahoma"/>
            <family val="2"/>
          </rPr>
          <t xml:space="preserve">
AR pg.4</t>
        </r>
      </text>
    </comment>
    <comment ref="AI175" authorId="0" shapeId="0" xr:uid="{EFADB6DB-0783-45CC-8219-F904225148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 EPS 0.1</t>
        </r>
      </text>
    </comment>
    <comment ref="AJ175" authorId="0" shapeId="0" xr:uid="{47151162-DAB4-46C6-A77D-B77F53AA9A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p.16-18</t>
        </r>
      </text>
    </comment>
    <comment ref="AK175" authorId="0" shapeId="0" xr:uid="{505CCFBB-BF0E-46D8-A51B-1784F39FF7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P.24-25</t>
        </r>
      </text>
    </comment>
    <comment ref="AL175" authorId="0" shapeId="0" xr:uid="{E9BDB9F6-C39B-4077-8BD2-AE8C6C8BA603}">
      <text>
        <r>
          <rPr>
            <b/>
            <sz val="9"/>
            <color indexed="81"/>
            <rFont val="Tahoma"/>
            <family val="2"/>
          </rPr>
          <t>Author:</t>
        </r>
        <r>
          <rPr>
            <sz val="9"/>
            <color indexed="81"/>
            <rFont val="Tahoma"/>
            <family val="2"/>
          </rPr>
          <t xml:space="preserve">
ar 69</t>
        </r>
      </text>
    </comment>
    <comment ref="AM175" authorId="0" shapeId="0" xr:uid="{08FAEA19-73F9-4AF6-900D-8DB92CB27496}">
      <text>
        <r>
          <rPr>
            <b/>
            <sz val="9"/>
            <color indexed="81"/>
            <rFont val="Tahoma"/>
            <family val="2"/>
          </rPr>
          <t>Author:</t>
        </r>
        <r>
          <rPr>
            <sz val="9"/>
            <color indexed="81"/>
            <rFont val="Tahoma"/>
            <family val="2"/>
          </rPr>
          <t xml:space="preserve">
AR pg.16</t>
        </r>
      </text>
    </comment>
    <comment ref="AN175" authorId="0" shapeId="0" xr:uid="{73CE8A90-1133-4BAA-973C-0531F50F94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P.11-15</t>
        </r>
      </text>
    </comment>
    <comment ref="AO175" authorId="0" shapeId="0" xr:uid="{28488F82-A182-44BF-AF05-DAD1583C8669}">
      <text>
        <r>
          <rPr>
            <b/>
            <sz val="9"/>
            <color indexed="81"/>
            <rFont val="Tahoma"/>
            <family val="2"/>
          </rPr>
          <t>Author:</t>
        </r>
        <r>
          <rPr>
            <sz val="9"/>
            <color indexed="81"/>
            <rFont val="Tahoma"/>
            <family val="2"/>
          </rPr>
          <t xml:space="preserve">
AR, pg 13</t>
        </r>
      </text>
    </comment>
    <comment ref="AP175" authorId="0" shapeId="0" xr:uid="{49686D2E-7594-43B6-BAF4-DF48956071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t>
        </r>
      </text>
    </comment>
    <comment ref="AQ175" authorId="0" shapeId="0" xr:uid="{BB4B9572-DA31-4005-921D-ACAD29B93A5A}">
      <text>
        <r>
          <rPr>
            <b/>
            <sz val="9"/>
            <color indexed="81"/>
            <rFont val="Tahoma"/>
            <family val="2"/>
          </rPr>
          <t>Author:</t>
        </r>
        <r>
          <rPr>
            <sz val="9"/>
            <color indexed="81"/>
            <rFont val="Tahoma"/>
            <family val="2"/>
          </rPr>
          <t xml:space="preserve">
AR, p. 2, 7 onwards</t>
        </r>
      </text>
    </comment>
    <comment ref="AR175" authorId="0" shapeId="0" xr:uid="{8E03BB4D-10F9-4802-AEAC-2EA2F064BB5B}">
      <text>
        <r>
          <rPr>
            <b/>
            <sz val="9"/>
            <color indexed="81"/>
            <rFont val="Tahoma"/>
            <family val="2"/>
          </rPr>
          <t>Author:</t>
        </r>
        <r>
          <rPr>
            <sz val="9"/>
            <color indexed="81"/>
            <rFont val="Tahoma"/>
            <family val="2"/>
          </rPr>
          <t xml:space="preserve">
AR,1</t>
        </r>
      </text>
    </comment>
    <comment ref="AS175" authorId="0" shapeId="0" xr:uid="{3EDF9174-7BEC-4EBB-845E-ACFFE86882C5}">
      <text>
        <r>
          <rPr>
            <b/>
            <sz val="9"/>
            <color indexed="81"/>
            <rFont val="Tahoma"/>
            <family val="2"/>
          </rPr>
          <t>Author:</t>
        </r>
        <r>
          <rPr>
            <sz val="9"/>
            <color indexed="81"/>
            <rFont val="Tahoma"/>
            <family val="2"/>
          </rPr>
          <t xml:space="preserve">
AR, pg 14</t>
        </r>
      </text>
    </comment>
    <comment ref="AT175" authorId="0" shapeId="0" xr:uid="{5CC60435-EB38-4D2E-A21D-F810C59C8FB8}">
      <text>
        <r>
          <rPr>
            <b/>
            <sz val="9"/>
            <color indexed="81"/>
            <rFont val="Tahoma"/>
            <family val="2"/>
          </rPr>
          <t>Author:</t>
        </r>
        <r>
          <rPr>
            <sz val="9"/>
            <color indexed="81"/>
            <rFont val="Tahoma"/>
            <family val="2"/>
          </rPr>
          <t xml:space="preserve">
AR, pg 29 - 33</t>
        </r>
      </text>
    </comment>
    <comment ref="AU175" authorId="0" shapeId="0" xr:uid="{221BE0C0-09E9-4317-A0B7-EC1DA81D4523}">
      <text>
        <r>
          <rPr>
            <b/>
            <sz val="9"/>
            <color indexed="81"/>
            <rFont val="Tahoma"/>
            <family val="2"/>
          </rPr>
          <t>Author:</t>
        </r>
        <r>
          <rPr>
            <sz val="9"/>
            <color indexed="81"/>
            <rFont val="Tahoma"/>
            <family val="2"/>
          </rPr>
          <t xml:space="preserve">
AR, 27</t>
        </r>
      </text>
    </comment>
    <comment ref="AV175" authorId="0" shapeId="0" xr:uid="{A99B10F9-ACCC-4DD3-9B8A-A6F3EF5806DD}">
      <text>
        <r>
          <rPr>
            <b/>
            <sz val="9"/>
            <color indexed="81"/>
            <rFont val="Tahoma"/>
            <family val="2"/>
          </rPr>
          <t>Author:</t>
        </r>
        <r>
          <rPr>
            <sz val="9"/>
            <color indexed="81"/>
            <rFont val="Tahoma"/>
            <family val="2"/>
          </rPr>
          <t xml:space="preserve">
AR, 9</t>
        </r>
      </text>
    </comment>
    <comment ref="AW175" authorId="0" shapeId="0" xr:uid="{A0B6DB95-1C5F-4449-B868-6218E33A5210}">
      <text>
        <r>
          <rPr>
            <b/>
            <sz val="9"/>
            <color indexed="81"/>
            <rFont val="Tahoma"/>
            <family val="2"/>
          </rPr>
          <t>Author:</t>
        </r>
        <r>
          <rPr>
            <sz val="9"/>
            <color indexed="81"/>
            <rFont val="Tahoma"/>
            <family val="2"/>
          </rPr>
          <t xml:space="preserve">
AR,2</t>
        </r>
      </text>
    </comment>
    <comment ref="AX175" authorId="0" shapeId="0" xr:uid="{051427C9-C108-43D5-8CAF-58B88DC3F216}">
      <text>
        <r>
          <rPr>
            <b/>
            <sz val="9"/>
            <color indexed="81"/>
            <rFont val="Tahoma"/>
            <family val="2"/>
          </rPr>
          <t>Author:</t>
        </r>
        <r>
          <rPr>
            <sz val="9"/>
            <color indexed="81"/>
            <rFont val="Tahoma"/>
            <family val="2"/>
          </rPr>
          <t xml:space="preserve">
AR, 9</t>
        </r>
      </text>
    </comment>
    <comment ref="AY175" authorId="0" shapeId="0" xr:uid="{38E9E0E4-6D35-4E9B-B18B-E66ECC0FAE65}">
      <text>
        <r>
          <rPr>
            <b/>
            <sz val="9"/>
            <color indexed="81"/>
            <rFont val="Tahoma"/>
            <family val="2"/>
          </rPr>
          <t>Author:</t>
        </r>
        <r>
          <rPr>
            <sz val="9"/>
            <color indexed="81"/>
            <rFont val="Tahoma"/>
            <family val="2"/>
          </rPr>
          <t xml:space="preserve">
AR, p. 23</t>
        </r>
      </text>
    </comment>
    <comment ref="AZ175" authorId="0" shapeId="0" xr:uid="{844A5B8D-E525-457D-87D3-7F8798658627}">
      <text>
        <r>
          <rPr>
            <b/>
            <sz val="9"/>
            <color indexed="81"/>
            <rFont val="Tahoma"/>
            <family val="2"/>
          </rPr>
          <t>Author:</t>
        </r>
        <r>
          <rPr>
            <sz val="9"/>
            <color indexed="81"/>
            <rFont val="Tahoma"/>
            <family val="2"/>
          </rPr>
          <t xml:space="preserve">
AR, p. 2</t>
        </r>
      </text>
    </comment>
    <comment ref="BB175" authorId="0" shapeId="0" xr:uid="{D2FE624A-9ABC-49C4-B148-D30DA55A892C}">
      <text>
        <r>
          <rPr>
            <b/>
            <sz val="9"/>
            <color indexed="81"/>
            <rFont val="Tahoma"/>
            <family val="2"/>
          </rPr>
          <t>Author:</t>
        </r>
        <r>
          <rPr>
            <sz val="9"/>
            <color indexed="81"/>
            <rFont val="Tahoma"/>
            <family val="2"/>
          </rPr>
          <t xml:space="preserve">
AR, pg 5 &amp; 6</t>
        </r>
      </text>
    </comment>
    <comment ref="BC175" authorId="0" shapeId="0" xr:uid="{5E80F6BF-F7C1-4B00-80E8-00268FF638D8}">
      <text>
        <r>
          <rPr>
            <b/>
            <sz val="9"/>
            <color indexed="81"/>
            <rFont val="Tahoma"/>
            <family val="2"/>
          </rPr>
          <t>Author:</t>
        </r>
        <r>
          <rPr>
            <sz val="9"/>
            <color indexed="81"/>
            <rFont val="Tahoma"/>
            <family val="2"/>
          </rPr>
          <t xml:space="preserve">
AR, p. 14</t>
        </r>
      </text>
    </comment>
    <comment ref="BD175" authorId="0" shapeId="0" xr:uid="{13A30B50-0955-4CBD-8235-C76C4401F837}">
      <text>
        <r>
          <rPr>
            <b/>
            <sz val="9"/>
            <color indexed="81"/>
            <rFont val="Tahoma"/>
            <family val="2"/>
          </rPr>
          <t>Author:</t>
        </r>
        <r>
          <rPr>
            <sz val="9"/>
            <color indexed="81"/>
            <rFont val="Tahoma"/>
            <family val="2"/>
          </rPr>
          <t xml:space="preserve">
AR, p. 31</t>
        </r>
      </text>
    </comment>
    <comment ref="BE175" authorId="0" shapeId="0" xr:uid="{F10E81D0-A975-4A94-82FD-B18D176945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 EPS 0.07</t>
        </r>
      </text>
    </comment>
    <comment ref="BF175" authorId="0" shapeId="0" xr:uid="{F12B05DD-21DC-4D65-A589-195C318194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 EPS  0.01</t>
        </r>
      </text>
    </comment>
    <comment ref="BG175" authorId="0" shapeId="0" xr:uid="{5EE43691-91FD-4804-B778-82EFEACD302E}">
      <text>
        <r>
          <rPr>
            <b/>
            <sz val="9"/>
            <color indexed="81"/>
            <rFont val="Tahoma"/>
            <family val="2"/>
          </rPr>
          <t>Author:</t>
        </r>
        <r>
          <rPr>
            <sz val="9"/>
            <color indexed="81"/>
            <rFont val="Tahoma"/>
            <family val="2"/>
          </rPr>
          <t xml:space="preserve">
AR p. 13, FINANCIAL HIGHLIGHTS AND REVIEW</t>
        </r>
      </text>
    </comment>
    <comment ref="BH175" authorId="0" shapeId="0" xr:uid="{AAAD7DA5-4118-4FC2-BD45-B38B309823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10, https://links.sgx.com/FileOpen/UG%20Healthcare_Annual%20Report%202020.ashx?App=Announcement&amp;FileID=634566</t>
        </r>
      </text>
    </comment>
    <comment ref="BI175" authorId="0" shapeId="0" xr:uid="{D27D872F-2261-481D-A6A2-DBA2BD18295B}">
      <text>
        <r>
          <rPr>
            <b/>
            <sz val="9"/>
            <color indexed="81"/>
            <rFont val="Tahoma"/>
            <family val="2"/>
          </rPr>
          <t>Author:</t>
        </r>
        <r>
          <rPr>
            <sz val="9"/>
            <color indexed="81"/>
            <rFont val="Tahoma"/>
            <family val="2"/>
          </rPr>
          <t xml:space="preserve">
AR p. 8, FINANCIAL HIGHLIGHTS</t>
        </r>
      </text>
    </comment>
    <comment ref="BJ175" authorId="0" shapeId="0" xr:uid="{EBD9392B-696F-40E3-93F3-96DCAACA93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SR pg 6-7</t>
        </r>
      </text>
    </comment>
    <comment ref="BK175" authorId="0" shapeId="0" xr:uid="{44F91E16-51E6-4EF2-A138-6E990761F813}">
      <text>
        <r>
          <rPr>
            <b/>
            <sz val="9"/>
            <color indexed="81"/>
            <rFont val="Tahoma"/>
            <family val="2"/>
          </rPr>
          <t>Author:</t>
        </r>
        <r>
          <rPr>
            <sz val="9"/>
            <color indexed="81"/>
            <rFont val="Tahoma"/>
            <family val="2"/>
          </rPr>
          <t xml:space="preserve">
AR, p. 12</t>
        </r>
      </text>
    </comment>
    <comment ref="BL175" authorId="0" shapeId="0" xr:uid="{94E1DAE5-65E3-4006-AB9E-9A919B989F5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30-28</t>
        </r>
      </text>
    </comment>
    <comment ref="BM175" authorId="0" shapeId="0" xr:uid="{97FF71F1-AD5C-499C-A8F2-DD590EA23170}">
      <text>
        <r>
          <rPr>
            <b/>
            <sz val="9"/>
            <color indexed="81"/>
            <rFont val="Tahoma"/>
            <family val="2"/>
          </rPr>
          <t>Author:</t>
        </r>
        <r>
          <rPr>
            <sz val="9"/>
            <color indexed="81"/>
            <rFont val="Tahoma"/>
            <family val="2"/>
          </rPr>
          <t xml:space="preserve">
AR, p20 - 21</t>
        </r>
      </text>
    </comment>
    <comment ref="BO175" authorId="0" shapeId="0" xr:uid="{B3F976B4-184A-4F8B-B7C8-002F11C9F6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t>
        </r>
      </text>
    </comment>
    <comment ref="BP175" authorId="0" shapeId="0" xr:uid="{CAD3C77B-4E0F-43C2-B919-13B824D901D2}">
      <text>
        <r>
          <rPr>
            <b/>
            <sz val="9"/>
            <color indexed="81"/>
            <rFont val="Tahoma"/>
            <family val="2"/>
          </rPr>
          <t>Author:</t>
        </r>
        <r>
          <rPr>
            <sz val="9"/>
            <color indexed="81"/>
            <rFont val="Tahoma"/>
            <family val="2"/>
          </rPr>
          <t xml:space="preserve">
AR, p32</t>
        </r>
      </text>
    </comment>
    <comment ref="BQ175" authorId="0" shapeId="0" xr:uid="{CAC4D198-01AB-4F0F-AF4B-2B448CAC88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Dividend per share
AR p10</t>
        </r>
      </text>
    </comment>
    <comment ref="BR175" authorId="0" shapeId="0" xr:uid="{724F95C5-A5DB-461F-B1D1-87B7753FB31A}">
      <text>
        <r>
          <rPr>
            <b/>
            <sz val="9"/>
            <color indexed="81"/>
            <rFont val="Tahoma"/>
            <family val="2"/>
          </rPr>
          <t>Author:</t>
        </r>
        <r>
          <rPr>
            <sz val="9"/>
            <color indexed="81"/>
            <rFont val="Tahoma"/>
            <family val="2"/>
          </rPr>
          <t xml:space="preserve">
AR, p1</t>
        </r>
      </text>
    </comment>
    <comment ref="BS175" authorId="0" shapeId="0" xr:uid="{4DDEFCF7-34EA-423C-81FA-9B89A5570901}">
      <text>
        <r>
          <rPr>
            <b/>
            <sz val="9"/>
            <color indexed="81"/>
            <rFont val="Tahoma"/>
            <family val="2"/>
          </rPr>
          <t>Author:</t>
        </r>
        <r>
          <rPr>
            <sz val="9"/>
            <color indexed="81"/>
            <rFont val="Tahoma"/>
            <family val="2"/>
          </rPr>
          <t xml:space="preserve">
AR, p32 - 33</t>
        </r>
      </text>
    </comment>
    <comment ref="BT175" authorId="0" shapeId="0" xr:uid="{594A9B3F-1F86-4D10-A970-D65233D9A48F}">
      <text>
        <r>
          <rPr>
            <b/>
            <sz val="9"/>
            <color indexed="81"/>
            <rFont val="Tahoma"/>
            <family val="2"/>
          </rPr>
          <t>Author:</t>
        </r>
        <r>
          <rPr>
            <sz val="9"/>
            <color indexed="81"/>
            <rFont val="Tahoma"/>
            <family val="2"/>
          </rPr>
          <t xml:space="preserve">
AR, p14 - 15</t>
        </r>
      </text>
    </comment>
    <comment ref="BV175" authorId="0" shapeId="0" xr:uid="{072AC9EC-5029-4A2B-AB76-583F6FD87DBC}">
      <text>
        <r>
          <rPr>
            <b/>
            <sz val="9"/>
            <color indexed="81"/>
            <rFont val="Tahoma"/>
            <family val="2"/>
          </rPr>
          <t>Author:</t>
        </r>
        <r>
          <rPr>
            <sz val="9"/>
            <color indexed="81"/>
            <rFont val="Tahoma"/>
            <family val="2"/>
          </rPr>
          <t xml:space="preserve">
AR 11</t>
        </r>
      </text>
    </comment>
    <comment ref="BW175" authorId="0" shapeId="0" xr:uid="{6D1116F8-D127-42A0-97A5-AD4D10BD3E01}">
      <text>
        <r>
          <rPr>
            <b/>
            <sz val="9"/>
            <color indexed="81"/>
            <rFont val="Tahoma"/>
            <family val="2"/>
          </rPr>
          <t>Author:</t>
        </r>
        <r>
          <rPr>
            <sz val="9"/>
            <color indexed="81"/>
            <rFont val="Tahoma"/>
            <family val="2"/>
          </rPr>
          <t xml:space="preserve">
AR, p21 - 23</t>
        </r>
      </text>
    </comment>
    <comment ref="BX175" authorId="0" shapeId="0" xr:uid="{33D615C3-8F83-4C4C-8C87-F01EF0FB32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t>
        </r>
      </text>
    </comment>
    <comment ref="BY175" authorId="0" shapeId="0" xr:uid="{B85C7A39-B9B6-4F3A-A363-D89C15F94C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t>
        </r>
      </text>
    </comment>
    <comment ref="BZ175" authorId="0" shapeId="0" xr:uid="{AF9D83A1-1329-47BF-BD2A-D2B1645CA196}">
      <text>
        <r>
          <rPr>
            <b/>
            <sz val="9"/>
            <color indexed="81"/>
            <rFont val="Tahoma"/>
            <family val="2"/>
          </rPr>
          <t>Author:</t>
        </r>
        <r>
          <rPr>
            <sz val="9"/>
            <color indexed="81"/>
            <rFont val="Tahoma"/>
            <family val="2"/>
          </rPr>
          <t xml:space="preserve">
AR pg 11-15</t>
        </r>
      </text>
    </comment>
    <comment ref="CA175" authorId="0" shapeId="0" xr:uid="{AF724386-282E-4C78-B599-C7967E5C1208}">
      <text>
        <r>
          <rPr>
            <b/>
            <sz val="9"/>
            <color indexed="81"/>
            <rFont val="Tahoma"/>
            <family val="2"/>
          </rPr>
          <t>Author:</t>
        </r>
        <r>
          <rPr>
            <sz val="9"/>
            <color indexed="81"/>
            <rFont val="Tahoma"/>
            <family val="2"/>
          </rPr>
          <t xml:space="preserve">
AR pg 3-6</t>
        </r>
      </text>
    </comment>
    <comment ref="CC175" authorId="0" shapeId="0" xr:uid="{F5E814C2-8DE2-47F6-9D8E-A450656846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D175" authorId="0" shapeId="0" xr:uid="{3E9CBE43-8F7F-444F-88F8-A35ACFBC55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t>
        </r>
      </text>
    </comment>
    <comment ref="CE175" authorId="0" shapeId="0" xr:uid="{BDF96129-1E09-45D9-B267-AB012EEFA4EA}">
      <text>
        <r>
          <rPr>
            <b/>
            <sz val="9"/>
            <color indexed="81"/>
            <rFont val="Tahoma"/>
            <family val="2"/>
          </rPr>
          <t>Author:</t>
        </r>
        <r>
          <rPr>
            <sz val="9"/>
            <color indexed="81"/>
            <rFont val="Tahoma"/>
            <family val="2"/>
          </rPr>
          <t xml:space="preserve">
AR pg 8-14</t>
        </r>
      </text>
    </comment>
    <comment ref="CG175" authorId="0" shapeId="0" xr:uid="{BA8303DD-AFE9-4F2F-B455-E506C62EE351}">
      <text>
        <r>
          <rPr>
            <b/>
            <sz val="9"/>
            <color indexed="81"/>
            <rFont val="Tahoma"/>
            <family val="2"/>
          </rPr>
          <t>Author:</t>
        </r>
        <r>
          <rPr>
            <sz val="9"/>
            <color indexed="81"/>
            <rFont val="Tahoma"/>
            <family val="2"/>
          </rPr>
          <t xml:space="preserve">
AR pg 36-39</t>
        </r>
      </text>
    </comment>
    <comment ref="CH175" authorId="0" shapeId="0" xr:uid="{2216CD68-916C-43FC-ADBA-9E60921A658D}">
      <text>
        <r>
          <rPr>
            <b/>
            <sz val="9"/>
            <color indexed="81"/>
            <rFont val="Tahoma"/>
            <family val="2"/>
          </rPr>
          <t>Author:</t>
        </r>
        <r>
          <rPr>
            <sz val="9"/>
            <color indexed="81"/>
            <rFont val="Tahoma"/>
            <family val="2"/>
          </rPr>
          <t xml:space="preserve">
ar 5</t>
        </r>
      </text>
    </comment>
    <comment ref="CI175" authorId="0" shapeId="0" xr:uid="{EEEA1AA4-2A13-482C-A0BC-DEF44065422F}">
      <text>
        <r>
          <rPr>
            <b/>
            <sz val="9"/>
            <color indexed="81"/>
            <rFont val="Tahoma"/>
            <family val="2"/>
          </rPr>
          <t>Author:</t>
        </r>
        <r>
          <rPr>
            <sz val="9"/>
            <color indexed="81"/>
            <rFont val="Tahoma"/>
            <family val="2"/>
          </rPr>
          <t xml:space="preserve">
AR pg 23-27</t>
        </r>
      </text>
    </comment>
    <comment ref="CK175" authorId="0" shapeId="0" xr:uid="{074ECA28-E3D0-42E8-A9C7-7BBE272045BE}">
      <text>
        <r>
          <rPr>
            <b/>
            <sz val="9"/>
            <color indexed="81"/>
            <rFont val="Tahoma"/>
            <family val="2"/>
          </rPr>
          <t>Author:</t>
        </r>
        <r>
          <rPr>
            <sz val="9"/>
            <color indexed="81"/>
            <rFont val="Tahoma"/>
            <family val="2"/>
          </rPr>
          <t xml:space="preserve">
AR,5</t>
        </r>
      </text>
    </comment>
    <comment ref="CL175" authorId="0" shapeId="0" xr:uid="{60317798-8122-4629-9E2D-03136BF57E2C}">
      <text>
        <r>
          <rPr>
            <b/>
            <sz val="9"/>
            <color indexed="81"/>
            <rFont val="Tahoma"/>
            <family val="2"/>
          </rPr>
          <t>Author:</t>
        </r>
        <r>
          <rPr>
            <sz val="9"/>
            <color indexed="81"/>
            <rFont val="Tahoma"/>
            <family val="2"/>
          </rPr>
          <t xml:space="preserve">
AR5</t>
        </r>
      </text>
    </comment>
    <comment ref="CM175" authorId="0" shapeId="0" xr:uid="{64FD96E1-077A-4325-94A1-07396EB6DA3A}">
      <text>
        <r>
          <rPr>
            <b/>
            <sz val="9"/>
            <color indexed="81"/>
            <rFont val="Tahoma"/>
            <family val="2"/>
          </rPr>
          <t>Author:</t>
        </r>
        <r>
          <rPr>
            <sz val="9"/>
            <color indexed="81"/>
            <rFont val="Tahoma"/>
            <family val="2"/>
          </rPr>
          <t xml:space="preserve">
ar 8</t>
        </r>
      </text>
    </comment>
    <comment ref="CN175" authorId="0" shapeId="0" xr:uid="{DBDDEDF1-1710-47B5-987D-5DA2C62B31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P.26-28</t>
        </r>
      </text>
    </comment>
    <comment ref="CO175" authorId="0" shapeId="0" xr:uid="{D202A1D7-654B-4922-88E4-A4A548D704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P175" authorId="0" shapeId="0" xr:uid="{8C952E76-4187-4DA7-A5D5-5B0B10FCC5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t>
        </r>
      </text>
    </comment>
    <comment ref="CR175" authorId="0" shapeId="0" xr:uid="{9238F25A-1020-456C-BA9B-DF48DFB31CB3}">
      <text>
        <r>
          <rPr>
            <b/>
            <sz val="9"/>
            <color indexed="81"/>
            <rFont val="Tahoma"/>
            <family val="2"/>
          </rPr>
          <t>Author:</t>
        </r>
        <r>
          <rPr>
            <sz val="9"/>
            <color indexed="81"/>
            <rFont val="Tahoma"/>
            <family val="2"/>
          </rPr>
          <t xml:space="preserve">
AR (pdf), p. 9</t>
        </r>
      </text>
    </comment>
    <comment ref="CS175" authorId="0" shapeId="0" xr:uid="{3D0F2065-ADB0-4CA3-9EAC-E24EA4492F60}">
      <text>
        <r>
          <rPr>
            <b/>
            <sz val="9"/>
            <color indexed="81"/>
            <rFont val="Tahoma"/>
            <family val="2"/>
          </rPr>
          <t>Author:</t>
        </r>
        <r>
          <rPr>
            <sz val="9"/>
            <color indexed="81"/>
            <rFont val="Tahoma"/>
            <family val="2"/>
          </rPr>
          <t xml:space="preserve">
AR, p. 6</t>
        </r>
      </text>
    </comment>
    <comment ref="CU175" authorId="0" shapeId="0" xr:uid="{8FCDD3A0-7DC0-4C22-8DCA-1B04DED502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29 EPS 3.85 cents</t>
        </r>
      </text>
    </comment>
    <comment ref="CV175" authorId="0" shapeId="0" xr:uid="{BF5053D0-E818-434D-97DE-EB35B29772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 net profir margin (130.81)</t>
        </r>
      </text>
    </comment>
    <comment ref="CW175" authorId="0" shapeId="0" xr:uid="{4D7386C7-D0A0-40A5-BD03-730D91F4EE98}">
      <text>
        <r>
          <rPr>
            <b/>
            <sz val="9"/>
            <color indexed="81"/>
            <rFont val="Tahoma"/>
            <family val="2"/>
          </rPr>
          <t>Author:</t>
        </r>
        <r>
          <rPr>
            <sz val="9"/>
            <color indexed="81"/>
            <rFont val="Tahoma"/>
            <family val="2"/>
          </rPr>
          <t xml:space="preserve">
SR pg.7</t>
        </r>
      </text>
    </comment>
    <comment ref="CX175" authorId="0" shapeId="0" xr:uid="{EC59C213-6157-4473-BC4B-77E020396869}">
      <text>
        <r>
          <rPr>
            <b/>
            <sz val="9"/>
            <color indexed="81"/>
            <rFont val="Tahoma"/>
            <family val="2"/>
          </rPr>
          <t>Author:</t>
        </r>
        <r>
          <rPr>
            <sz val="9"/>
            <color indexed="81"/>
            <rFont val="Tahoma"/>
            <family val="2"/>
          </rPr>
          <t xml:space="preserve">
AR pg.15</t>
        </r>
      </text>
    </comment>
    <comment ref="CY175" authorId="0" shapeId="0" xr:uid="{C2B18D26-F9E5-4EC0-88FB-7406612D3A9B}">
      <text>
        <r>
          <rPr>
            <b/>
            <sz val="9"/>
            <color indexed="81"/>
            <rFont val="Tahoma"/>
            <family val="2"/>
          </rPr>
          <t>Author:</t>
        </r>
        <r>
          <rPr>
            <sz val="9"/>
            <color indexed="81"/>
            <rFont val="Tahoma"/>
            <family val="2"/>
          </rPr>
          <t xml:space="preserve">
AR pg 36-37</t>
        </r>
      </text>
    </comment>
    <comment ref="CZ175" authorId="0" shapeId="0" xr:uid="{0F73D1EE-3097-4430-8906-024B95B6E1C5}">
      <text>
        <r>
          <rPr>
            <b/>
            <sz val="9"/>
            <color indexed="81"/>
            <rFont val="Tahoma"/>
            <family val="2"/>
          </rPr>
          <t>Author:</t>
        </r>
        <r>
          <rPr>
            <sz val="9"/>
            <color indexed="81"/>
            <rFont val="Tahoma"/>
            <family val="2"/>
          </rPr>
          <t xml:space="preserve">
AR,3</t>
        </r>
      </text>
    </comment>
    <comment ref="DA175" authorId="0" shapeId="0" xr:uid="{42AFD613-F561-4E68-A88C-3CF92726DE7A}">
      <text>
        <r>
          <rPr>
            <b/>
            <sz val="9"/>
            <color indexed="81"/>
            <rFont val="Tahoma"/>
            <family val="2"/>
          </rPr>
          <t>Author:</t>
        </r>
        <r>
          <rPr>
            <sz val="9"/>
            <color indexed="81"/>
            <rFont val="Tahoma"/>
            <family val="2"/>
          </rPr>
          <t xml:space="preserve">
AR,2</t>
        </r>
      </text>
    </comment>
    <comment ref="DB175" authorId="0" shapeId="0" xr:uid="{69B6C795-7DCA-470E-A703-6F07E86CE9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180 onwards</t>
        </r>
      </text>
    </comment>
    <comment ref="DC175" authorId="0" shapeId="0" xr:uid="{F83A56B6-1D68-40EE-9B73-5A9E297F7157}">
      <text>
        <r>
          <rPr>
            <b/>
            <sz val="9"/>
            <color indexed="81"/>
            <rFont val="Tahoma"/>
            <family val="2"/>
          </rPr>
          <t>Author:</t>
        </r>
        <r>
          <rPr>
            <sz val="9"/>
            <color indexed="81"/>
            <rFont val="Tahoma"/>
            <family val="2"/>
          </rPr>
          <t xml:space="preserve">
AR, p. 14</t>
        </r>
      </text>
    </comment>
    <comment ref="DD175" authorId="0" shapeId="0" xr:uid="{97E10DF8-3927-44D0-98A9-5E7D76786CA0}">
      <text>
        <r>
          <rPr>
            <b/>
            <sz val="9"/>
            <color indexed="81"/>
            <rFont val="Tahoma"/>
            <family val="2"/>
          </rPr>
          <t>Author:</t>
        </r>
        <r>
          <rPr>
            <sz val="9"/>
            <color indexed="81"/>
            <rFont val="Tahoma"/>
            <family val="2"/>
          </rPr>
          <t xml:space="preserve">
AR, p. 8 onwards</t>
        </r>
      </text>
    </comment>
    <comment ref="DE175" authorId="0" shapeId="0" xr:uid="{FBB27283-E67E-44F0-B203-8B11167CC7B9}">
      <text>
        <r>
          <rPr>
            <b/>
            <sz val="9"/>
            <color indexed="81"/>
            <rFont val="Tahoma"/>
            <family val="2"/>
          </rPr>
          <t>Author:</t>
        </r>
        <r>
          <rPr>
            <sz val="9"/>
            <color indexed="81"/>
            <rFont val="Tahoma"/>
            <family val="2"/>
          </rPr>
          <t xml:space="preserve">
AR,4</t>
        </r>
      </text>
    </comment>
    <comment ref="DF175" authorId="0" shapeId="0" xr:uid="{3CBCF8B1-71B8-4942-82C3-1501BC56EDA0}">
      <text>
        <r>
          <rPr>
            <b/>
            <sz val="9"/>
            <color indexed="81"/>
            <rFont val="Tahoma"/>
            <family val="2"/>
          </rPr>
          <t>Author:</t>
        </r>
        <r>
          <rPr>
            <sz val="9"/>
            <color indexed="81"/>
            <rFont val="Tahoma"/>
            <family val="2"/>
          </rPr>
          <t xml:space="preserve">
AR pg 74-79</t>
        </r>
      </text>
    </comment>
    <comment ref="DG175" authorId="0" shapeId="0" xr:uid="{1C8FC138-5F88-4845-8A7C-D5F02CB79CFE}">
      <text>
        <r>
          <rPr>
            <b/>
            <sz val="9"/>
            <color indexed="81"/>
            <rFont val="Tahoma"/>
            <family val="2"/>
          </rPr>
          <t>Author:</t>
        </r>
        <r>
          <rPr>
            <sz val="9"/>
            <color indexed="81"/>
            <rFont val="Tahoma"/>
            <family val="2"/>
          </rPr>
          <t xml:space="preserve">
AR, p. 5</t>
        </r>
      </text>
    </comment>
    <comment ref="DH175" authorId="0" shapeId="0" xr:uid="{41B4344A-CD77-4AB2-A12F-C94BA6752710}">
      <text>
        <r>
          <rPr>
            <b/>
            <sz val="9"/>
            <color indexed="81"/>
            <rFont val="Tahoma"/>
            <family val="2"/>
          </rPr>
          <t>Author:</t>
        </r>
        <r>
          <rPr>
            <sz val="9"/>
            <color indexed="81"/>
            <rFont val="Tahoma"/>
            <family val="2"/>
          </rPr>
          <t xml:space="preserve">
AR pg 50-55</t>
        </r>
      </text>
    </comment>
    <comment ref="DI175" authorId="0" shapeId="0" xr:uid="{2472E537-F4A5-4E81-BD7E-D9B153B854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DJ175" authorId="0" shapeId="0" xr:uid="{D7F95687-7AEF-492D-A592-DAEC45F5C1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40 - 47</t>
        </r>
      </text>
    </comment>
    <comment ref="DK175" authorId="0" shapeId="0" xr:uid="{57132545-280F-437B-9BE5-B9EE39DF3C8D}">
      <text>
        <r>
          <rPr>
            <b/>
            <sz val="9"/>
            <color indexed="81"/>
            <rFont val="Tahoma"/>
            <family val="2"/>
          </rPr>
          <t>Author:</t>
        </r>
        <r>
          <rPr>
            <sz val="9"/>
            <color indexed="81"/>
            <rFont val="Tahoma"/>
            <family val="2"/>
          </rPr>
          <t xml:space="preserve">
AR pg 62-71</t>
        </r>
      </text>
    </comment>
    <comment ref="DL175" authorId="0" shapeId="0" xr:uid="{96DD8B94-E065-447E-9DF5-0B299258793C}">
      <text>
        <r>
          <rPr>
            <b/>
            <sz val="9"/>
            <color indexed="81"/>
            <rFont val="Tahoma"/>
            <family val="2"/>
          </rPr>
          <t>Author:</t>
        </r>
        <r>
          <rPr>
            <sz val="9"/>
            <color indexed="81"/>
            <rFont val="Tahoma"/>
            <family val="2"/>
          </rPr>
          <t xml:space="preserve">
AR pg 1-2</t>
        </r>
      </text>
    </comment>
    <comment ref="DM175" authorId="0" shapeId="0" xr:uid="{5DA39DBD-97D9-47C0-83B3-0CA2EA4B0E64}">
      <text>
        <r>
          <rPr>
            <b/>
            <sz val="9"/>
            <color indexed="81"/>
            <rFont val="Tahoma"/>
            <family val="2"/>
          </rPr>
          <t>Author:</t>
        </r>
        <r>
          <rPr>
            <sz val="9"/>
            <color indexed="81"/>
            <rFont val="Tahoma"/>
            <family val="2"/>
          </rPr>
          <t xml:space="preserve">
AR, p. 7 - 8</t>
        </r>
      </text>
    </comment>
    <comment ref="DN175" authorId="0" shapeId="0" xr:uid="{6D65AFE1-BDF0-463A-8D37-B53BEDA824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 
NAV per share</t>
        </r>
      </text>
    </comment>
    <comment ref="DO175" authorId="0" shapeId="0" xr:uid="{DDE23436-8A30-4F29-9548-38C20905005D}">
      <text>
        <r>
          <rPr>
            <b/>
            <sz val="9"/>
            <color indexed="81"/>
            <rFont val="Tahoma"/>
            <family val="2"/>
          </rPr>
          <t>Author:</t>
        </r>
        <r>
          <rPr>
            <sz val="9"/>
            <color indexed="81"/>
            <rFont val="Tahoma"/>
            <family val="2"/>
          </rPr>
          <t xml:space="preserve">
AR p. 6, FINANCIAL HIGHLIGHTS</t>
        </r>
      </text>
    </comment>
    <comment ref="DP175" authorId="0" shapeId="0" xr:uid="{7725DDF5-66DD-49A5-B04F-18F7504EB628}">
      <text>
        <r>
          <rPr>
            <b/>
            <sz val="9"/>
            <color indexed="81"/>
            <rFont val="Tahoma"/>
            <family val="2"/>
          </rPr>
          <t>Author:</t>
        </r>
        <r>
          <rPr>
            <sz val="9"/>
            <color indexed="81"/>
            <rFont val="Tahoma"/>
            <family val="2"/>
          </rPr>
          <t xml:space="preserve">
AR, p. 26 onwards, 33</t>
        </r>
      </text>
    </comment>
    <comment ref="DQ175" authorId="0" shapeId="0" xr:uid="{E6C85499-1BF7-492B-893F-0218FC1BC1D2}">
      <text>
        <r>
          <rPr>
            <b/>
            <sz val="9"/>
            <color indexed="81"/>
            <rFont val="Tahoma"/>
            <family val="2"/>
          </rPr>
          <t>Author:</t>
        </r>
        <r>
          <rPr>
            <sz val="9"/>
            <color indexed="81"/>
            <rFont val="Tahoma"/>
            <family val="2"/>
          </rPr>
          <t xml:space="preserve">
AR p. 9, Financial highlights</t>
        </r>
      </text>
    </comment>
    <comment ref="DR175" authorId="0" shapeId="0" xr:uid="{8A841097-E296-451E-A35F-11B24A965F87}">
      <text>
        <r>
          <rPr>
            <b/>
            <sz val="9"/>
            <color indexed="81"/>
            <rFont val="Tahoma"/>
            <family val="2"/>
          </rPr>
          <t>Author:</t>
        </r>
        <r>
          <rPr>
            <sz val="9"/>
            <color indexed="81"/>
            <rFont val="Tahoma"/>
            <family val="2"/>
          </rPr>
          <t xml:space="preserve">
AR, p.8</t>
        </r>
      </text>
    </comment>
    <comment ref="DS175" authorId="0" shapeId="0" xr:uid="{7387EB77-3B95-4502-A84F-5CA551840D79}">
      <text>
        <r>
          <rPr>
            <b/>
            <sz val="9"/>
            <color indexed="81"/>
            <rFont val="Tahoma"/>
            <family val="2"/>
          </rPr>
          <t>Author:</t>
        </r>
        <r>
          <rPr>
            <sz val="9"/>
            <color indexed="81"/>
            <rFont val="Tahoma"/>
            <family val="2"/>
          </rPr>
          <t xml:space="preserve">
AR p. 12, FINANCIAL HIGHLIGHTS</t>
        </r>
      </text>
    </comment>
    <comment ref="DT175" authorId="0" shapeId="0" xr:uid="{7073C62D-EB4E-49D2-8740-39B65C311C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9, https://links.sgx.com/FileOpen/WTH%20AR%202020.ashx?App=Announcement&amp;FileID=634061</t>
        </r>
      </text>
    </comment>
    <comment ref="DU175" authorId="0" shapeId="0" xr:uid="{9F6A79A6-BCB5-44ED-8446-34AF5B759737}">
      <text>
        <r>
          <rPr>
            <b/>
            <sz val="9"/>
            <color indexed="81"/>
            <rFont val="Tahoma"/>
            <family val="2"/>
          </rPr>
          <t>Author:</t>
        </r>
        <r>
          <rPr>
            <sz val="9"/>
            <color indexed="81"/>
            <rFont val="Tahoma"/>
            <family val="2"/>
          </rPr>
          <t xml:space="preserve">
SR pg.18</t>
        </r>
      </text>
    </comment>
    <comment ref="DV175" authorId="0" shapeId="0" xr:uid="{3458030E-C350-47AD-AF1A-F2176B7F12B6}">
      <text>
        <r>
          <rPr>
            <b/>
            <sz val="9"/>
            <color indexed="81"/>
            <rFont val="Tahoma"/>
            <family val="2"/>
          </rPr>
          <t>Author:</t>
        </r>
        <r>
          <rPr>
            <sz val="9"/>
            <color indexed="81"/>
            <rFont val="Tahoma"/>
            <family val="2"/>
          </rPr>
          <t xml:space="preserve">
AR pg.75</t>
        </r>
      </text>
    </comment>
    <comment ref="DW175" authorId="0" shapeId="0" xr:uid="{725BB233-D7D5-4BE9-BD1B-80AB13F597D7}">
      <text>
        <r>
          <rPr>
            <b/>
            <sz val="9"/>
            <color indexed="81"/>
            <rFont val="Tahoma"/>
            <family val="2"/>
          </rPr>
          <t>Author:</t>
        </r>
        <r>
          <rPr>
            <sz val="9"/>
            <color indexed="81"/>
            <rFont val="Tahoma"/>
            <family val="2"/>
          </rPr>
          <t xml:space="preserve">
AR, p17</t>
        </r>
      </text>
    </comment>
    <comment ref="DX175" authorId="0" shapeId="0" xr:uid="{8E43A35C-D119-4A1E-80F8-FC3942B3DD64}">
      <text>
        <r>
          <rPr>
            <b/>
            <sz val="9"/>
            <color indexed="81"/>
            <rFont val="Tahoma"/>
            <family val="2"/>
          </rPr>
          <t>Author:</t>
        </r>
        <r>
          <rPr>
            <sz val="9"/>
            <color indexed="81"/>
            <rFont val="Tahoma"/>
            <family val="2"/>
          </rPr>
          <t xml:space="preserve">
AR pg.14</t>
        </r>
      </text>
    </comment>
    <comment ref="DY175" authorId="0" shapeId="0" xr:uid="{40E95DB5-9C83-4AF4-B2B2-0E3AF259F1DA}">
      <text>
        <r>
          <rPr>
            <b/>
            <sz val="9"/>
            <color indexed="81"/>
            <rFont val="Tahoma"/>
            <family val="2"/>
          </rPr>
          <t>Author:</t>
        </r>
        <r>
          <rPr>
            <sz val="9"/>
            <color indexed="81"/>
            <rFont val="Tahoma"/>
            <family val="2"/>
          </rPr>
          <t xml:space="preserve">
AR 11</t>
        </r>
      </text>
    </comment>
    <comment ref="DZ175" authorId="0" shapeId="0" xr:uid="{ADD5DA9B-3DE4-4F3A-9759-AD881E3E993A}">
      <text>
        <r>
          <rPr>
            <b/>
            <sz val="9"/>
            <color indexed="81"/>
            <rFont val="Tahoma"/>
            <family val="2"/>
          </rPr>
          <t>Author:</t>
        </r>
        <r>
          <rPr>
            <sz val="9"/>
            <color indexed="81"/>
            <rFont val="Tahoma"/>
            <family val="2"/>
          </rPr>
          <t xml:space="preserve">
AR pg.29</t>
        </r>
      </text>
    </comment>
    <comment ref="EB175" authorId="0" shapeId="0" xr:uid="{6A483953-20CD-4D07-B5DE-3165381786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t>
        </r>
      </text>
    </comment>
    <comment ref="EC175" authorId="0" shapeId="0" xr:uid="{8135B4E7-7190-43BA-A6F4-E9D0881D0B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t>
        </r>
      </text>
    </comment>
    <comment ref="ED175" authorId="0" shapeId="0" xr:uid="{F101930D-F3AF-4D2F-B529-E82D555152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t>
        </r>
      </text>
    </comment>
    <comment ref="E176" authorId="0" shapeId="0" xr:uid="{DF9D07F2-8E8B-4323-BE21-C7B189B95AD3}">
      <text>
        <r>
          <rPr>
            <b/>
            <sz val="9"/>
            <color indexed="81"/>
            <rFont val="Tahoma"/>
            <family val="2"/>
          </rPr>
          <t>Author:</t>
        </r>
        <r>
          <rPr>
            <sz val="9"/>
            <color indexed="81"/>
            <rFont val="Tahoma"/>
            <family val="2"/>
          </rPr>
          <t xml:space="preserve">
AR pg.6</t>
        </r>
      </text>
    </comment>
    <comment ref="F176" authorId="0" shapeId="0" xr:uid="{44F1EDC1-4609-4A22-9344-62FBDD8EBA65}">
      <text>
        <r>
          <rPr>
            <b/>
            <sz val="9"/>
            <color indexed="81"/>
            <rFont val="Tahoma"/>
            <family val="2"/>
          </rPr>
          <t>Author:</t>
        </r>
        <r>
          <rPr>
            <sz val="9"/>
            <color indexed="81"/>
            <rFont val="Tahoma"/>
            <family val="2"/>
          </rPr>
          <t xml:space="preserve">
AR pg.12</t>
        </r>
      </text>
    </comment>
    <comment ref="I176" authorId="0" shapeId="0" xr:uid="{0F155170-335F-475E-BC89-927287800339}">
      <text>
        <r>
          <rPr>
            <b/>
            <sz val="9"/>
            <color indexed="81"/>
            <rFont val="Tahoma"/>
            <family val="2"/>
          </rPr>
          <t>Author:</t>
        </r>
        <r>
          <rPr>
            <sz val="9"/>
            <color indexed="81"/>
            <rFont val="Tahoma"/>
            <family val="2"/>
          </rPr>
          <t xml:space="preserve">
AR pg.42</t>
        </r>
      </text>
    </comment>
    <comment ref="J176" authorId="0" shapeId="0" xr:uid="{EEA2BE33-896C-48AB-988B-DB9AFEE4B216}">
      <text>
        <r>
          <rPr>
            <b/>
            <sz val="9"/>
            <color indexed="81"/>
            <rFont val="Tahoma"/>
            <family val="2"/>
          </rPr>
          <t>Author:</t>
        </r>
        <r>
          <rPr>
            <sz val="9"/>
            <color indexed="81"/>
            <rFont val="Tahoma"/>
            <family val="2"/>
          </rPr>
          <t xml:space="preserve">
AR pg.4</t>
        </r>
      </text>
    </comment>
    <comment ref="M176" authorId="0" shapeId="0" xr:uid="{B08F30F3-9225-44E5-AADC-5A5115418701}">
      <text>
        <r>
          <rPr>
            <b/>
            <sz val="9"/>
            <color indexed="81"/>
            <rFont val="Tahoma"/>
            <family val="2"/>
          </rPr>
          <t>Author:</t>
        </r>
        <r>
          <rPr>
            <sz val="9"/>
            <color indexed="81"/>
            <rFont val="Tahoma"/>
            <family val="2"/>
          </rPr>
          <t xml:space="preserve">
SR pg.3</t>
        </r>
      </text>
    </comment>
    <comment ref="R176" authorId="0" shapeId="0" xr:uid="{5F5EB03E-0A43-45DF-BE70-6B0B2D96FA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 14-15</t>
        </r>
      </text>
    </comment>
    <comment ref="T176" authorId="0" shapeId="0" xr:uid="{2963C717-2227-467C-980B-5F3D2360F654}">
      <text>
        <r>
          <rPr>
            <b/>
            <sz val="9"/>
            <color indexed="81"/>
            <rFont val="Tahoma"/>
            <family val="2"/>
          </rPr>
          <t>Author:</t>
        </r>
        <r>
          <rPr>
            <sz val="9"/>
            <color indexed="81"/>
            <rFont val="Tahoma"/>
            <family val="2"/>
          </rPr>
          <t xml:space="preserve">
AR pg.26</t>
        </r>
      </text>
    </comment>
    <comment ref="U176" authorId="0" shapeId="0" xr:uid="{386C8A12-8EAD-43BD-888A-DC3C6351326D}">
      <text>
        <r>
          <rPr>
            <b/>
            <sz val="9"/>
            <color indexed="81"/>
            <rFont val="Tahoma"/>
            <family val="2"/>
          </rPr>
          <t>Author:</t>
        </r>
        <r>
          <rPr>
            <sz val="9"/>
            <color indexed="81"/>
            <rFont val="Tahoma"/>
            <family val="2"/>
          </rPr>
          <t xml:space="preserve">
AR pg 27-33
SR pg 24</t>
        </r>
      </text>
    </comment>
    <comment ref="Y176" authorId="0" shapeId="0" xr:uid="{01757376-1976-4DA7-B5A4-2CCB180E4DDF}">
      <text>
        <r>
          <rPr>
            <b/>
            <sz val="9"/>
            <color indexed="81"/>
            <rFont val="Tahoma"/>
            <family val="2"/>
          </rPr>
          <t>Author:</t>
        </r>
        <r>
          <rPr>
            <sz val="9"/>
            <color indexed="81"/>
            <rFont val="Tahoma"/>
            <family val="2"/>
          </rPr>
          <t xml:space="preserve">
AR p. 19, ESG PERFORMANCE SUMMARY</t>
        </r>
      </text>
    </comment>
    <comment ref="AA176" authorId="0" shapeId="0" xr:uid="{904668FD-AA1B-40B8-872E-BDFD7937F3AF}">
      <text>
        <r>
          <rPr>
            <b/>
            <sz val="9"/>
            <color indexed="81"/>
            <rFont val="Tahoma"/>
            <family val="2"/>
          </rPr>
          <t>Author:</t>
        </r>
        <r>
          <rPr>
            <sz val="9"/>
            <color indexed="81"/>
            <rFont val="Tahoma"/>
            <family val="2"/>
          </rPr>
          <t xml:space="preserve">
AR pg 48-50
Throughout SR</t>
        </r>
      </text>
    </comment>
    <comment ref="AB176" authorId="0" shapeId="0" xr:uid="{1151FAC6-F8C2-4982-88B6-F1D1AE491E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AD176" authorId="0" shapeId="0" xr:uid="{F1E27A02-06EA-4035-B027-992EB940710D}">
      <text>
        <r>
          <rPr>
            <b/>
            <sz val="9"/>
            <color indexed="81"/>
            <rFont val="Tahoma"/>
            <family val="2"/>
          </rPr>
          <t>Author:</t>
        </r>
        <r>
          <rPr>
            <sz val="9"/>
            <color indexed="81"/>
            <rFont val="Tahoma"/>
            <family val="2"/>
          </rPr>
          <t xml:space="preserve">
AR p. 51, Environmental Data</t>
        </r>
      </text>
    </comment>
    <comment ref="AE176" authorId="0" shapeId="0" xr:uid="{525EBBA1-5F99-4CA9-BCF6-B07E9F6976DF}">
      <text>
        <r>
          <rPr>
            <b/>
            <sz val="9"/>
            <color indexed="81"/>
            <rFont val="Tahoma"/>
            <family val="2"/>
          </rPr>
          <t>Author:</t>
        </r>
        <r>
          <rPr>
            <sz val="9"/>
            <color indexed="81"/>
            <rFont val="Tahoma"/>
            <family val="2"/>
          </rPr>
          <t xml:space="preserve">
AR pg.15</t>
        </r>
      </text>
    </comment>
    <comment ref="AG176" authorId="0" shapeId="0" xr:uid="{8AE5B793-77B0-4615-94BF-8A66D2E18B92}">
      <text>
        <r>
          <rPr>
            <b/>
            <sz val="9"/>
            <color indexed="81"/>
            <rFont val="Tahoma"/>
            <family val="2"/>
          </rPr>
          <t>Author:</t>
        </r>
        <r>
          <rPr>
            <sz val="9"/>
            <color indexed="81"/>
            <rFont val="Tahoma"/>
            <family val="2"/>
          </rPr>
          <t xml:space="preserve">
AR pg.18</t>
        </r>
      </text>
    </comment>
    <comment ref="AN176" authorId="0" shapeId="0" xr:uid="{10C1B947-7ADA-4202-BEA3-5BF32518A2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P.11-13</t>
        </r>
      </text>
    </comment>
    <comment ref="AP176" authorId="0" shapeId="0" xr:uid="{1B5AD6AC-138F-40B8-9934-D2BF1B1FD7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AR176" authorId="0" shapeId="0" xr:uid="{A3B2A283-FA33-4336-A4C5-DEAE99E8A4C8}">
      <text>
        <r>
          <rPr>
            <b/>
            <sz val="9"/>
            <color indexed="81"/>
            <rFont val="Tahoma"/>
            <family val="2"/>
          </rPr>
          <t>Author:</t>
        </r>
        <r>
          <rPr>
            <sz val="9"/>
            <color indexed="81"/>
            <rFont val="Tahoma"/>
            <family val="2"/>
          </rPr>
          <t xml:space="preserve">
AR,1</t>
        </r>
      </text>
    </comment>
    <comment ref="AU176" authorId="0" shapeId="0" xr:uid="{6E9B17C7-6F3A-4BFD-B10B-8AD121FE6B12}">
      <text>
        <r>
          <rPr>
            <b/>
            <sz val="9"/>
            <color indexed="81"/>
            <rFont val="Tahoma"/>
            <family val="2"/>
          </rPr>
          <t>Author:</t>
        </r>
        <r>
          <rPr>
            <sz val="9"/>
            <color indexed="81"/>
            <rFont val="Tahoma"/>
            <family val="2"/>
          </rPr>
          <t xml:space="preserve">
number of crewboats in chartering fleet, AR, 23</t>
        </r>
      </text>
    </comment>
    <comment ref="AV176" authorId="0" shapeId="0" xr:uid="{54E36A2F-9DE4-42FB-8163-275E4D9E2944}">
      <text>
        <r>
          <rPr>
            <b/>
            <sz val="9"/>
            <color indexed="81"/>
            <rFont val="Tahoma"/>
            <family val="2"/>
          </rPr>
          <t>Author:</t>
        </r>
        <r>
          <rPr>
            <sz val="9"/>
            <color indexed="81"/>
            <rFont val="Tahoma"/>
            <family val="2"/>
          </rPr>
          <t xml:space="preserve">
AR, 4-10</t>
        </r>
      </text>
    </comment>
    <comment ref="AW176" authorId="0" shapeId="0" xr:uid="{91360A76-93AD-47EA-B813-E59CBDF73EDB}">
      <text>
        <r>
          <rPr>
            <b/>
            <sz val="9"/>
            <color indexed="81"/>
            <rFont val="Tahoma"/>
            <family val="2"/>
          </rPr>
          <t>Author:</t>
        </r>
        <r>
          <rPr>
            <sz val="9"/>
            <color indexed="81"/>
            <rFont val="Tahoma"/>
            <family val="2"/>
          </rPr>
          <t xml:space="preserve">
AR,2-3</t>
        </r>
      </text>
    </comment>
    <comment ref="AX176" authorId="0" shapeId="0" xr:uid="{24E2512D-E6F2-490D-B588-8D27145D5093}">
      <text>
        <r>
          <rPr>
            <b/>
            <sz val="9"/>
            <color indexed="81"/>
            <rFont val="Tahoma"/>
            <family val="2"/>
          </rPr>
          <t>Author:</t>
        </r>
        <r>
          <rPr>
            <sz val="9"/>
            <color indexed="81"/>
            <rFont val="Tahoma"/>
            <family val="2"/>
          </rPr>
          <t xml:space="preserve">
AR, 5</t>
        </r>
      </text>
    </comment>
    <comment ref="AY176" authorId="0" shapeId="0" xr:uid="{A7BAC416-880F-4784-9339-209C9BD2B9E6}">
      <text>
        <r>
          <rPr>
            <b/>
            <sz val="9"/>
            <color indexed="81"/>
            <rFont val="Tahoma"/>
            <family val="2"/>
          </rPr>
          <t>Author:</t>
        </r>
        <r>
          <rPr>
            <sz val="9"/>
            <color indexed="81"/>
            <rFont val="Tahoma"/>
            <family val="2"/>
          </rPr>
          <t xml:space="preserve">
AR, p. 34</t>
        </r>
      </text>
    </comment>
    <comment ref="BC176" authorId="0" shapeId="0" xr:uid="{2B38990E-230C-4833-88BC-935C4ED566BC}">
      <text>
        <r>
          <rPr>
            <b/>
            <sz val="9"/>
            <color indexed="81"/>
            <rFont val="Tahoma"/>
            <family val="2"/>
          </rPr>
          <t>Author:</t>
        </r>
        <r>
          <rPr>
            <sz val="9"/>
            <color indexed="81"/>
            <rFont val="Tahoma"/>
            <family val="2"/>
          </rPr>
          <t xml:space="preserve">
AR, p. 24</t>
        </r>
      </text>
    </comment>
    <comment ref="BD176" authorId="0" shapeId="0" xr:uid="{2FEA88E2-350A-466F-9949-7FF8AF5C4E11}">
      <text>
        <r>
          <rPr>
            <b/>
            <sz val="9"/>
            <color indexed="81"/>
            <rFont val="Tahoma"/>
            <family val="2"/>
          </rPr>
          <t>Author:</t>
        </r>
        <r>
          <rPr>
            <sz val="9"/>
            <color indexed="81"/>
            <rFont val="Tahoma"/>
            <family val="2"/>
          </rPr>
          <t xml:space="preserve">
AR, p. 31</t>
        </r>
      </text>
    </comment>
    <comment ref="BG176" authorId="0" shapeId="0" xr:uid="{AA145FCA-C901-4459-8D1C-D8A8D9FF4277}">
      <text>
        <r>
          <rPr>
            <b/>
            <sz val="9"/>
            <color indexed="81"/>
            <rFont val="Tahoma"/>
            <family val="2"/>
          </rPr>
          <t>Author:</t>
        </r>
        <r>
          <rPr>
            <sz val="9"/>
            <color indexed="81"/>
            <rFont val="Tahoma"/>
            <family val="2"/>
          </rPr>
          <t xml:space="preserve">
AR p. 33, Figure 2. Team profile breakdown by region and gender 
</t>
        </r>
      </text>
    </comment>
    <comment ref="BH176" authorId="3" shapeId="0" xr:uid="{2182D578-B1FF-4E79-9D64-C72503FC9D90}">
      <text>
        <r>
          <rPr>
            <b/>
            <sz val="9"/>
            <color indexed="81"/>
            <rFont val="Tahoma"/>
            <family val="2"/>
          </rPr>
          <t>Jun Hui:</t>
        </r>
        <r>
          <rPr>
            <sz val="9"/>
            <color indexed="81"/>
            <rFont val="Tahoma"/>
            <family val="2"/>
          </rPr>
          <t xml:space="preserve">
AR,2</t>
        </r>
      </text>
    </comment>
    <comment ref="BI176" authorId="0" shapeId="0" xr:uid="{72CCA589-61B5-4E7E-A443-C51F6C278563}">
      <text>
        <r>
          <rPr>
            <b/>
            <sz val="9"/>
            <color indexed="81"/>
            <rFont val="Tahoma"/>
            <family val="2"/>
          </rPr>
          <t>Author:</t>
        </r>
        <r>
          <rPr>
            <sz val="9"/>
            <color indexed="81"/>
            <rFont val="Tahoma"/>
            <family val="2"/>
          </rPr>
          <t xml:space="preserve">
AR p. 27, Licensed contractors in Singapore and Indonesia are
engaged by the Group to carry out waste disposal</t>
        </r>
      </text>
    </comment>
    <comment ref="BL176" authorId="0" shapeId="0" xr:uid="{265C9F93-A870-41C5-9699-408B55D64F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22-23</t>
        </r>
      </text>
    </comment>
    <comment ref="BO176" authorId="0" shapeId="0" xr:uid="{4240DA21-1D04-4F37-86B9-7381C12756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t>
        </r>
      </text>
    </comment>
    <comment ref="BQ176" authorId="0" shapeId="0" xr:uid="{2EA17588-3B1F-4CC6-B75A-AFC2CE0765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Revenue by geographical</t>
        </r>
      </text>
    </comment>
    <comment ref="BV176" authorId="0" shapeId="0" xr:uid="{41FAE083-772D-444A-8872-8D3F56775286}">
      <text>
        <r>
          <rPr>
            <b/>
            <sz val="9"/>
            <color indexed="81"/>
            <rFont val="Tahoma"/>
            <family val="2"/>
          </rPr>
          <t>Author:</t>
        </r>
        <r>
          <rPr>
            <sz val="9"/>
            <color indexed="81"/>
            <rFont val="Tahoma"/>
            <family val="2"/>
          </rPr>
          <t xml:space="preserve">
no substantial non-financial performance indi</t>
        </r>
      </text>
    </comment>
    <comment ref="BY176" authorId="0" shapeId="0" xr:uid="{C0E3340F-6AB1-4A8A-AE6B-F0D09CB968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P.12-15</t>
        </r>
      </text>
    </comment>
    <comment ref="BZ176" authorId="0" shapeId="0" xr:uid="{EC7AD97F-29A9-46B2-8342-5E27F7EAAB24}">
      <text>
        <r>
          <rPr>
            <b/>
            <sz val="9"/>
            <color indexed="81"/>
            <rFont val="Tahoma"/>
            <family val="2"/>
          </rPr>
          <t>Author:</t>
        </r>
        <r>
          <rPr>
            <sz val="9"/>
            <color indexed="81"/>
            <rFont val="Tahoma"/>
            <family val="2"/>
          </rPr>
          <t xml:space="preserve">
AR pg 24</t>
        </r>
      </text>
    </comment>
    <comment ref="CC176" authorId="0" shapeId="0" xr:uid="{43086F05-A3D9-49AC-A40E-C1E06B6BA9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t>
        </r>
      </text>
    </comment>
    <comment ref="CD176" authorId="0" shapeId="0" xr:uid="{08F6B896-EB1F-4702-8888-3DBC62C70B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 6-7, 13-17</t>
        </r>
      </text>
    </comment>
    <comment ref="CG176" authorId="0" shapeId="0" xr:uid="{3F5D02BA-26B4-4684-8DD5-B023B61563C9}">
      <text>
        <r>
          <rPr>
            <b/>
            <sz val="9"/>
            <color indexed="81"/>
            <rFont val="Tahoma"/>
            <family val="2"/>
          </rPr>
          <t>Author:</t>
        </r>
        <r>
          <rPr>
            <sz val="9"/>
            <color indexed="81"/>
            <rFont val="Tahoma"/>
            <family val="2"/>
          </rPr>
          <t xml:space="preserve">
AR pg 15/58
Customer Satisfaction rank no 1.</t>
        </r>
      </text>
    </comment>
    <comment ref="CK176" authorId="0" shapeId="0" xr:uid="{D6875873-2502-4E8C-A69C-8C4A9B8223E5}">
      <text>
        <r>
          <rPr>
            <b/>
            <sz val="9"/>
            <color indexed="81"/>
            <rFont val="Tahoma"/>
            <family val="2"/>
          </rPr>
          <t>Author:</t>
        </r>
        <r>
          <rPr>
            <sz val="9"/>
            <color indexed="81"/>
            <rFont val="Tahoma"/>
            <family val="2"/>
          </rPr>
          <t xml:space="preserve">
AR,39</t>
        </r>
      </text>
    </comment>
    <comment ref="CM176" authorId="0" shapeId="0" xr:uid="{4A5E6460-28B5-4215-B1BF-488AC38A7AFB}">
      <text>
        <r>
          <rPr>
            <b/>
            <sz val="9"/>
            <color indexed="81"/>
            <rFont val="Tahoma"/>
            <family val="2"/>
          </rPr>
          <t>Author:</t>
        </r>
        <r>
          <rPr>
            <sz val="9"/>
            <color indexed="81"/>
            <rFont val="Tahoma"/>
            <family val="2"/>
          </rPr>
          <t xml:space="preserve">
ar 36</t>
        </r>
      </text>
    </comment>
    <comment ref="CN176" authorId="0" shapeId="0" xr:uid="{BD0B7A04-1318-4BD4-B206-64E3E990BE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P.27-28</t>
        </r>
      </text>
    </comment>
    <comment ref="CO176" authorId="0" shapeId="0" xr:uid="{1D287FAE-A803-4399-A400-54EB39C4AF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CT176" authorId="0" shapeId="0" xr:uid="{C25BFA1C-C13F-470D-B608-2EB351E6DDAE}">
      <text>
        <r>
          <rPr>
            <b/>
            <sz val="9"/>
            <color indexed="81"/>
            <rFont val="Tahoma"/>
            <family val="2"/>
          </rPr>
          <t>Author:</t>
        </r>
        <r>
          <rPr>
            <sz val="9"/>
            <color indexed="81"/>
            <rFont val="Tahoma"/>
            <family val="2"/>
          </rPr>
          <t xml:space="preserve">
AR pg.9</t>
        </r>
      </text>
    </comment>
    <comment ref="CU176" authorId="0" shapeId="0" xr:uid="{410B0F85-7AC8-407D-AEEB-620DF077F6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85 "customer satisfaction over 80%)</t>
        </r>
      </text>
    </comment>
    <comment ref="CW176" authorId="0" shapeId="0" xr:uid="{E0D9896C-91A0-4C83-B6FF-1EC6E8CF16E3}">
      <text>
        <r>
          <rPr>
            <b/>
            <sz val="9"/>
            <color indexed="81"/>
            <rFont val="Tahoma"/>
            <family val="2"/>
          </rPr>
          <t>Author:</t>
        </r>
        <r>
          <rPr>
            <sz val="9"/>
            <color indexed="81"/>
            <rFont val="Tahoma"/>
            <family val="2"/>
          </rPr>
          <t xml:space="preserve">
SR pg.9</t>
        </r>
      </text>
    </comment>
    <comment ref="CY176" authorId="0" shapeId="0" xr:uid="{1442E3B1-B4F6-425A-B640-8C6D1064BA68}">
      <text>
        <r>
          <rPr>
            <b/>
            <sz val="9"/>
            <color indexed="81"/>
            <rFont val="Tahoma"/>
            <family val="2"/>
          </rPr>
          <t>Author:</t>
        </r>
        <r>
          <rPr>
            <sz val="9"/>
            <color indexed="81"/>
            <rFont val="Tahoma"/>
            <family val="2"/>
          </rPr>
          <t xml:space="preserve">
AR pg 115</t>
        </r>
      </text>
    </comment>
    <comment ref="CZ176" authorId="0" shapeId="0" xr:uid="{5AED7D71-FCBF-4E32-B70B-14F5A850F948}">
      <text>
        <r>
          <rPr>
            <b/>
            <sz val="9"/>
            <color indexed="81"/>
            <rFont val="Tahoma"/>
            <family val="2"/>
          </rPr>
          <t>Author:</t>
        </r>
        <r>
          <rPr>
            <sz val="9"/>
            <color indexed="81"/>
            <rFont val="Tahoma"/>
            <family val="2"/>
          </rPr>
          <t xml:space="preserve">
barrels of oil,AR,5 ; oil discovered, AR, 7</t>
        </r>
      </text>
    </comment>
    <comment ref="DA176" authorId="0" shapeId="0" xr:uid="{96EE8F40-9A5A-4B9A-A6B4-5BF6232E6C49}">
      <text>
        <r>
          <rPr>
            <b/>
            <sz val="9"/>
            <color indexed="81"/>
            <rFont val="Tahoma"/>
            <family val="2"/>
          </rPr>
          <t>Author:</t>
        </r>
        <r>
          <rPr>
            <sz val="9"/>
            <color indexed="81"/>
            <rFont val="Tahoma"/>
            <family val="2"/>
          </rPr>
          <t xml:space="preserve">
units sold,AR,10-11</t>
        </r>
      </text>
    </comment>
    <comment ref="DB176" authorId="0" shapeId="0" xr:uid="{BB874661-25BD-4458-A891-734FA4A11B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82 - 83</t>
        </r>
      </text>
    </comment>
    <comment ref="DC176" authorId="0" shapeId="0" xr:uid="{B74FCFEE-24D7-41EA-8433-872657D26FB0}">
      <text>
        <r>
          <rPr>
            <b/>
            <sz val="9"/>
            <color indexed="81"/>
            <rFont val="Tahoma"/>
            <family val="2"/>
          </rPr>
          <t>Author:</t>
        </r>
        <r>
          <rPr>
            <sz val="9"/>
            <color indexed="81"/>
            <rFont val="Tahoma"/>
            <family val="2"/>
          </rPr>
          <t xml:space="preserve">
AR, p. 65</t>
        </r>
      </text>
    </comment>
    <comment ref="DD176" authorId="0" shapeId="0" xr:uid="{F6FE5BDD-A4D8-4AA8-8E4B-4E92B3BC80D3}">
      <text>
        <r>
          <rPr>
            <b/>
            <sz val="9"/>
            <color indexed="81"/>
            <rFont val="Tahoma"/>
            <family val="2"/>
          </rPr>
          <t>Author:</t>
        </r>
        <r>
          <rPr>
            <sz val="9"/>
            <color indexed="81"/>
            <rFont val="Tahoma"/>
            <family val="2"/>
          </rPr>
          <t xml:space="preserve">
AR, p. 6 onwards</t>
        </r>
      </text>
    </comment>
    <comment ref="DE176" authorId="0" shapeId="0" xr:uid="{B3BBBF56-13E1-4367-87B0-962862126462}">
      <text>
        <r>
          <rPr>
            <b/>
            <sz val="9"/>
            <color indexed="81"/>
            <rFont val="Tahoma"/>
            <family val="2"/>
          </rPr>
          <t>Author:</t>
        </r>
        <r>
          <rPr>
            <sz val="9"/>
            <color indexed="81"/>
            <rFont val="Tahoma"/>
            <family val="2"/>
          </rPr>
          <t xml:space="preserve">
customer base,AR,2</t>
        </r>
      </text>
    </comment>
    <comment ref="DG176" authorId="0" shapeId="0" xr:uid="{BB35F7CC-1059-4A1C-A987-6349AA5B75FE}">
      <text>
        <r>
          <rPr>
            <b/>
            <sz val="9"/>
            <color indexed="81"/>
            <rFont val="Tahoma"/>
            <family val="2"/>
          </rPr>
          <t>Author:</t>
        </r>
        <r>
          <rPr>
            <sz val="9"/>
            <color indexed="81"/>
            <rFont val="Tahoma"/>
            <family val="2"/>
          </rPr>
          <t xml:space="preserve">
AR, p. 52 onwards</t>
        </r>
      </text>
    </comment>
    <comment ref="DI176" authorId="0" shapeId="0" xr:uid="{20C4B076-BC05-4DDA-9F85-790FDD2FF7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t>
        </r>
      </text>
    </comment>
    <comment ref="DJ176" authorId="0" shapeId="0" xr:uid="{7AB298F9-9018-45F1-93C9-9A19C31D84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84 - 88
SR</t>
        </r>
      </text>
    </comment>
    <comment ref="DK176" authorId="0" shapeId="0" xr:uid="{CBD7C022-D409-4DBF-AA2E-BBCFAED12DF5}">
      <text>
        <r>
          <rPr>
            <b/>
            <sz val="9"/>
            <color indexed="81"/>
            <rFont val="Tahoma"/>
            <family val="2"/>
          </rPr>
          <t>Author:</t>
        </r>
        <r>
          <rPr>
            <sz val="9"/>
            <color indexed="81"/>
            <rFont val="Tahoma"/>
            <family val="2"/>
          </rPr>
          <t xml:space="preserve">
AR pg 77</t>
        </r>
      </text>
    </comment>
    <comment ref="DL176" authorId="0" shapeId="0" xr:uid="{08218658-085F-43D2-83C0-49F842A29479}">
      <text>
        <r>
          <rPr>
            <b/>
            <sz val="9"/>
            <color indexed="81"/>
            <rFont val="Tahoma"/>
            <family val="2"/>
          </rPr>
          <t>Author:</t>
        </r>
        <r>
          <rPr>
            <sz val="9"/>
            <color indexed="81"/>
            <rFont val="Tahoma"/>
            <family val="2"/>
          </rPr>
          <t xml:space="preserve">
SR pg 36</t>
        </r>
      </text>
    </comment>
    <comment ref="DO176" authorId="0" shapeId="0" xr:uid="{E3FFF860-CC4C-4752-817F-358FE8617ED4}">
      <text>
        <r>
          <rPr>
            <b/>
            <sz val="9"/>
            <color indexed="81"/>
            <rFont val="Tahoma"/>
            <family val="2"/>
          </rPr>
          <t>Author:</t>
        </r>
        <r>
          <rPr>
            <sz val="9"/>
            <color indexed="81"/>
            <rFont val="Tahoma"/>
            <family val="2"/>
          </rPr>
          <t xml:space="preserve">
AR p. 50, EMPLOYEE TURNOVER</t>
        </r>
      </text>
    </comment>
    <comment ref="DP176" authorId="0" shapeId="0" xr:uid="{CA80213F-4AB8-4CA1-AEB0-56F61F9B7FB3}">
      <text>
        <r>
          <rPr>
            <b/>
            <sz val="9"/>
            <color indexed="81"/>
            <rFont val="Tahoma"/>
            <family val="2"/>
          </rPr>
          <t>Author:</t>
        </r>
        <r>
          <rPr>
            <sz val="9"/>
            <color indexed="81"/>
            <rFont val="Tahoma"/>
            <family val="2"/>
          </rPr>
          <t xml:space="preserve">
AR, p. 42 onwards</t>
        </r>
      </text>
    </comment>
    <comment ref="DQ176" authorId="0" shapeId="0" xr:uid="{CCC9A963-F853-4927-924C-D46E149F8D0D}">
      <text>
        <r>
          <rPr>
            <b/>
            <sz val="9"/>
            <color indexed="81"/>
            <rFont val="Tahoma"/>
            <family val="2"/>
          </rPr>
          <t>Author:</t>
        </r>
        <r>
          <rPr>
            <sz val="9"/>
            <color indexed="81"/>
            <rFont val="Tahoma"/>
            <family val="2"/>
          </rPr>
          <t xml:space="preserve">
AR p. 32, As part of our strategic digital affinity with UOB, we started
a collaboration with an Insurtech firm to introduce more innovative
lines of business to meet shifting customer, channel and distributor
behaviours. Speed of delivery and convenience are key factors
in gaining competitive advantage in general insurance and
the Company aims to excel in these areas across diverse segments.
For its digital transformation journey, the strategy is to integrate
the digital capability of various partners to set up a strong
customer ecosystem to retain customer loyalty and improve
customer propositions.</t>
        </r>
      </text>
    </comment>
    <comment ref="DR176" authorId="0" shapeId="0" xr:uid="{5CA16296-C6E3-4EA7-B9BF-C973FA86571C}">
      <text>
        <r>
          <rPr>
            <b/>
            <sz val="9"/>
            <color indexed="81"/>
            <rFont val="Tahoma"/>
            <family val="2"/>
          </rPr>
          <t>Author:</t>
        </r>
        <r>
          <rPr>
            <sz val="9"/>
            <color indexed="81"/>
            <rFont val="Tahoma"/>
            <family val="2"/>
          </rPr>
          <t xml:space="preserve">
AR, p.66: "UOL has been a constituent member of iEdge SG
ESG Leaders Index and iEdge SG ESG Transparency
Index since 2016..."</t>
        </r>
      </text>
    </comment>
    <comment ref="DS176" authorId="0" shapeId="0" xr:uid="{233CF923-0322-45B0-B60D-4CDCA6D9DE56}">
      <text>
        <r>
          <rPr>
            <b/>
            <sz val="9"/>
            <color indexed="81"/>
            <rFont val="Tahoma"/>
            <family val="2"/>
          </rPr>
          <t>Author:</t>
        </r>
        <r>
          <rPr>
            <sz val="9"/>
            <color indexed="81"/>
            <rFont val="Tahoma"/>
            <family val="2"/>
          </rPr>
          <t xml:space="preserve">
AR p. 46, As of 31 December 2020, Venture employed over
12,000 employees, of which more than three
quarters are covered by the scope of this report. Of
the reported scope, 41.7% of the workforce are male
while the remaining 58.3% are female. 21.7% of our
employees are based in our Singapore sites, while
the other 78.3% are based in our Malaysia sites</t>
        </r>
      </text>
    </comment>
    <comment ref="DT176" authorId="0" shapeId="0" xr:uid="{08FA83B9-B796-4DD5-B0D9-C2CCC02C99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9, https://links.sgx.com/FileOpen/WTH%20AR%202020.ashx?App=Announcement&amp;FileID=634061</t>
        </r>
      </text>
    </comment>
    <comment ref="DU176" authorId="0" shapeId="0" xr:uid="{808C09FE-3DBC-44FE-83A9-399B39CEC128}">
      <text>
        <r>
          <rPr>
            <b/>
            <sz val="9"/>
            <color indexed="81"/>
            <rFont val="Tahoma"/>
            <family val="2"/>
          </rPr>
          <t>Author:</t>
        </r>
        <r>
          <rPr>
            <sz val="9"/>
            <color indexed="81"/>
            <rFont val="Tahoma"/>
            <family val="2"/>
          </rPr>
          <t xml:space="preserve">
SR pg.3</t>
        </r>
      </text>
    </comment>
    <comment ref="DY176" authorId="0" shapeId="0" xr:uid="{8D1E134B-B7E1-4460-921A-46455AEB29CF}">
      <text>
        <r>
          <rPr>
            <b/>
            <sz val="9"/>
            <color indexed="81"/>
            <rFont val="Tahoma"/>
            <family val="2"/>
          </rPr>
          <t>Author:</t>
        </r>
        <r>
          <rPr>
            <sz val="9"/>
            <color indexed="81"/>
            <rFont val="Tahoma"/>
            <family val="2"/>
          </rPr>
          <t xml:space="preserve">
AR 14</t>
        </r>
      </text>
    </comment>
    <comment ref="DZ176" authorId="0" shapeId="0" xr:uid="{9FB86D63-079E-426F-B0BD-DC4B844836C2}">
      <text>
        <r>
          <rPr>
            <b/>
            <sz val="9"/>
            <color indexed="81"/>
            <rFont val="Tahoma"/>
            <family val="2"/>
          </rPr>
          <t>Author:</t>
        </r>
        <r>
          <rPr>
            <sz val="9"/>
            <color indexed="81"/>
            <rFont val="Tahoma"/>
            <family val="2"/>
          </rPr>
          <t xml:space="preserve">
AR pg.44</t>
        </r>
      </text>
    </comment>
    <comment ref="EB176" authorId="0" shapeId="0" xr:uid="{7BE6AA3C-4BB9-4978-B811-1E92B6CBAB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t>
        </r>
      </text>
    </comment>
    <comment ref="EC176" authorId="0" shapeId="0" xr:uid="{5239C84B-4D4C-49E1-B52E-CD6E3D8CFF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t>
        </r>
      </text>
    </comment>
    <comment ref="ED176" authorId="0" shapeId="0" xr:uid="{A0406B8F-8ECD-4DF4-BC1C-EE21A1756F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E177" authorId="0" shapeId="0" xr:uid="{1F3C2697-BFAE-45E2-8927-90D9E6741BF8}">
      <text>
        <r>
          <rPr>
            <b/>
            <sz val="9"/>
            <color indexed="81"/>
            <rFont val="Tahoma"/>
            <family val="2"/>
          </rPr>
          <t>Author:</t>
        </r>
        <r>
          <rPr>
            <sz val="9"/>
            <color indexed="81"/>
            <rFont val="Tahoma"/>
            <family val="2"/>
          </rPr>
          <t xml:space="preserve">
AR pg.24</t>
        </r>
      </text>
    </comment>
    <comment ref="F177" authorId="0" shapeId="0" xr:uid="{40387AEB-C100-49AA-B973-3A293F35625E}">
      <text>
        <r>
          <rPr>
            <b/>
            <sz val="9"/>
            <color indexed="81"/>
            <rFont val="Tahoma"/>
            <family val="2"/>
          </rPr>
          <t>Author:</t>
        </r>
        <r>
          <rPr>
            <sz val="9"/>
            <color indexed="81"/>
            <rFont val="Tahoma"/>
            <family val="2"/>
          </rPr>
          <t xml:space="preserve">
AR pg.36</t>
        </r>
      </text>
    </comment>
    <comment ref="G177" authorId="0" shapeId="0" xr:uid="{E784735C-0B03-49DC-B37C-040FF86AAE8E}">
      <text>
        <r>
          <rPr>
            <b/>
            <sz val="9"/>
            <color indexed="81"/>
            <rFont val="Tahoma"/>
            <family val="2"/>
          </rPr>
          <t>Author:</t>
        </r>
        <r>
          <rPr>
            <sz val="9"/>
            <color indexed="81"/>
            <rFont val="Tahoma"/>
            <family val="2"/>
          </rPr>
          <t xml:space="preserve">
AR pg.102</t>
        </r>
      </text>
    </comment>
    <comment ref="I177" authorId="0" shapeId="0" xr:uid="{217DFF0F-55D1-424F-B58C-1D3642B1891E}">
      <text>
        <r>
          <rPr>
            <b/>
            <sz val="9"/>
            <color indexed="81"/>
            <rFont val="Tahoma"/>
            <family val="2"/>
          </rPr>
          <t>Author:</t>
        </r>
        <r>
          <rPr>
            <sz val="9"/>
            <color indexed="81"/>
            <rFont val="Tahoma"/>
            <family val="2"/>
          </rPr>
          <t xml:space="preserve">
AR pg.109</t>
        </r>
      </text>
    </comment>
    <comment ref="J177" authorId="0" shapeId="0" xr:uid="{F768E076-F38D-469C-943F-89E6BB842F0C}">
      <text>
        <r>
          <rPr>
            <b/>
            <sz val="9"/>
            <color indexed="81"/>
            <rFont val="Tahoma"/>
            <family val="2"/>
          </rPr>
          <t>Author:</t>
        </r>
        <r>
          <rPr>
            <sz val="9"/>
            <color indexed="81"/>
            <rFont val="Tahoma"/>
            <family val="2"/>
          </rPr>
          <t xml:space="preserve">
AR pg.119</t>
        </r>
      </text>
    </comment>
    <comment ref="M177" authorId="0" shapeId="0" xr:uid="{0A7E7A24-35A3-46F6-93F9-EC9AD8D283BC}">
      <text>
        <r>
          <rPr>
            <b/>
            <sz val="9"/>
            <color indexed="81"/>
            <rFont val="Tahoma"/>
            <family val="2"/>
          </rPr>
          <t>Author:</t>
        </r>
        <r>
          <rPr>
            <sz val="9"/>
            <color indexed="81"/>
            <rFont val="Tahoma"/>
            <family val="2"/>
          </rPr>
          <t xml:space="preserve">
AR pg.207</t>
        </r>
      </text>
    </comment>
    <comment ref="R177" authorId="0" shapeId="0" xr:uid="{128586E7-8377-4873-BB08-4276C30826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P.23-24</t>
        </r>
      </text>
    </comment>
    <comment ref="T177" authorId="0" shapeId="0" xr:uid="{E8EFB010-3517-4255-AB11-603AD2F99F12}">
      <text>
        <r>
          <rPr>
            <b/>
            <sz val="9"/>
            <color indexed="81"/>
            <rFont val="Tahoma"/>
            <family val="2"/>
          </rPr>
          <t>Author:</t>
        </r>
        <r>
          <rPr>
            <sz val="9"/>
            <color indexed="81"/>
            <rFont val="Tahoma"/>
            <family val="2"/>
          </rPr>
          <t xml:space="preserve">
AR pg.40</t>
        </r>
      </text>
    </comment>
    <comment ref="U177" authorId="0" shapeId="0" xr:uid="{4887331C-686A-427A-94FA-4FA582A76C63}">
      <text>
        <r>
          <rPr>
            <b/>
            <sz val="9"/>
            <color indexed="81"/>
            <rFont val="Tahoma"/>
            <family val="2"/>
          </rPr>
          <t>Author:</t>
        </r>
        <r>
          <rPr>
            <sz val="9"/>
            <color indexed="81"/>
            <rFont val="Tahoma"/>
            <family val="2"/>
          </rPr>
          <t xml:space="preserve">
AR pg 76-92</t>
        </r>
      </text>
    </comment>
    <comment ref="X177" authorId="0" shapeId="0" xr:uid="{D6A3318F-AF90-4037-8789-2AC8340A96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t>
        </r>
      </text>
    </comment>
    <comment ref="AA177" authorId="0" shapeId="0" xr:uid="{8B831163-EFCA-4B3D-9E22-3CCAA9B2523C}">
      <text>
        <r>
          <rPr>
            <b/>
            <sz val="9"/>
            <color indexed="81"/>
            <rFont val="Tahoma"/>
            <family val="2"/>
          </rPr>
          <t>Author:</t>
        </r>
        <r>
          <rPr>
            <sz val="9"/>
            <color indexed="81"/>
            <rFont val="Tahoma"/>
            <family val="2"/>
          </rPr>
          <t xml:space="preserve">
AR pg 48-50</t>
        </r>
      </text>
    </comment>
    <comment ref="AB177" authorId="0" shapeId="0" xr:uid="{DD9AFD17-BDC6-4A35-A393-3BD06773F5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AC177" authorId="0" shapeId="0" xr:uid="{25A8B434-E960-4782-931B-4C3333FD99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
Key risks are not given</t>
        </r>
      </text>
    </comment>
    <comment ref="AD177" authorId="0" shapeId="0" xr:uid="{C4471969-E35A-48AD-B211-2DBBA3F3E717}">
      <text>
        <r>
          <rPr>
            <b/>
            <sz val="9"/>
            <color indexed="81"/>
            <rFont val="Tahoma"/>
            <family val="2"/>
          </rPr>
          <t>Author:</t>
        </r>
        <r>
          <rPr>
            <sz val="9"/>
            <color indexed="81"/>
            <rFont val="Tahoma"/>
            <family val="2"/>
          </rPr>
          <t xml:space="preserve">
AR p. 41, Operational risks include possible lapses in internal controls and risks from external events such as legal risks as
well as environmental risks. Investment/Economic risks are infl uenced by a variety of general economic and business
conditions in the places where GIL has investments or where GIL’s underlying assets and economic exposures
are located....</t>
        </r>
      </text>
    </comment>
    <comment ref="AE177" authorId="0" shapeId="0" xr:uid="{D69DC95B-32A6-4FFE-A14D-24140561A174}">
      <text>
        <r>
          <rPr>
            <b/>
            <sz val="9"/>
            <color indexed="81"/>
            <rFont val="Tahoma"/>
            <family val="2"/>
          </rPr>
          <t>Author:</t>
        </r>
        <r>
          <rPr>
            <sz val="9"/>
            <color indexed="81"/>
            <rFont val="Tahoma"/>
            <family val="2"/>
          </rPr>
          <t xml:space="preserve">
AR pg.156</t>
        </r>
      </text>
    </comment>
    <comment ref="AG177" authorId="0" shapeId="0" xr:uid="{1C2A8B31-5211-4248-B2F5-A87EC11A3B93}">
      <text>
        <r>
          <rPr>
            <b/>
            <sz val="9"/>
            <color indexed="81"/>
            <rFont val="Tahoma"/>
            <family val="2"/>
          </rPr>
          <t>Author:</t>
        </r>
        <r>
          <rPr>
            <sz val="9"/>
            <color indexed="81"/>
            <rFont val="Tahoma"/>
            <family val="2"/>
          </rPr>
          <t xml:space="preserve">
AR pg.49</t>
        </r>
      </text>
    </comment>
    <comment ref="AH177" authorId="0" shapeId="0" xr:uid="{4191CAC4-DA44-4943-A549-4998752A57FB}">
      <text>
        <r>
          <rPr>
            <b/>
            <sz val="9"/>
            <color indexed="81"/>
            <rFont val="Tahoma"/>
            <family val="2"/>
          </rPr>
          <t>Author:</t>
        </r>
        <r>
          <rPr>
            <sz val="9"/>
            <color indexed="81"/>
            <rFont val="Tahoma"/>
            <family val="2"/>
          </rPr>
          <t xml:space="preserve">
AR pg.8</t>
        </r>
      </text>
    </comment>
    <comment ref="AI177" authorId="0" shapeId="0" xr:uid="{CDE293F8-3404-43F0-AE79-9508CF3534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46 "In 2020, the following risks were identified, managed and monitored:
• Strategic Risks – Strategic Planning, Sustainable Palm Oil, and Land Expansion
• Operational Risks – Pests and Plant Diseases, Pandemic Risk, Occupational Health and Safety, Resource Availability,
Social Conflicts, Natural Disasters, and Secured Communications
• Compliance Risks – Land Ownership, Tax Compliance, and Environmental Compliance
• Financial Risks – Credit Defaults, Capital Liquidity, and Economic Uncertainty"</t>
        </r>
      </text>
    </comment>
    <comment ref="AJ177" authorId="0" shapeId="0" xr:uid="{FC8C149A-94AB-4B96-BB7A-F8F054487B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AK177" authorId="0" shapeId="0" xr:uid="{2E6FB342-43AE-4826-B798-D61CB588EA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 no details gicen</t>
        </r>
      </text>
    </comment>
    <comment ref="AN177" authorId="0" shapeId="0" xr:uid="{D6987B72-A58C-4C14-A4CD-1472E06735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P.95</t>
        </r>
      </text>
    </comment>
    <comment ref="AP177" authorId="0" shapeId="0" xr:uid="{4FD269C3-9871-420F-9ABD-C588A5114F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p.52-53</t>
        </r>
      </text>
    </comment>
    <comment ref="AR177" authorId="0" shapeId="0" xr:uid="{985B9D79-6CB7-486B-855F-1697B3F5A8F4}">
      <text>
        <r>
          <rPr>
            <b/>
            <sz val="9"/>
            <color indexed="81"/>
            <rFont val="Tahoma"/>
            <family val="2"/>
          </rPr>
          <t>Author:</t>
        </r>
        <r>
          <rPr>
            <sz val="9"/>
            <color indexed="81"/>
            <rFont val="Tahoma"/>
            <family val="2"/>
          </rPr>
          <t xml:space="preserve">
AR,18</t>
        </r>
      </text>
    </comment>
    <comment ref="AT177" authorId="0" shapeId="0" xr:uid="{37E15BD6-181C-49D1-BB01-ECF206D4CFEA}">
      <text>
        <r>
          <rPr>
            <b/>
            <sz val="9"/>
            <color indexed="81"/>
            <rFont val="Tahoma"/>
            <family val="2"/>
          </rPr>
          <t>Author:</t>
        </r>
        <r>
          <rPr>
            <sz val="9"/>
            <color indexed="81"/>
            <rFont val="Tahoma"/>
            <family val="2"/>
          </rPr>
          <t xml:space="preserve">
AR, pg 66 - 67</t>
        </r>
      </text>
    </comment>
    <comment ref="AU177" authorId="0" shapeId="0" xr:uid="{687EA282-61EB-47C5-8AC6-80DA24523C5A}">
      <text>
        <r>
          <rPr>
            <b/>
            <sz val="9"/>
            <color indexed="81"/>
            <rFont val="Tahoma"/>
            <family val="2"/>
          </rPr>
          <t>Author:</t>
        </r>
        <r>
          <rPr>
            <sz val="9"/>
            <color indexed="81"/>
            <rFont val="Tahoma"/>
            <family val="2"/>
          </rPr>
          <t xml:space="preserve">
Only brief mention of "operational, compliance and information technology controls" without details, AR, 43-44</t>
        </r>
      </text>
    </comment>
    <comment ref="AV177" authorId="0" shapeId="0" xr:uid="{FF94A9B3-779B-452A-A64D-D01F4C608FCE}">
      <text>
        <r>
          <rPr>
            <b/>
            <sz val="9"/>
            <color indexed="81"/>
            <rFont val="Tahoma"/>
            <family val="2"/>
          </rPr>
          <t>Author:</t>
        </r>
        <r>
          <rPr>
            <sz val="9"/>
            <color indexed="81"/>
            <rFont val="Tahoma"/>
            <family val="2"/>
          </rPr>
          <t xml:space="preserve">
no mention in AR</t>
        </r>
      </text>
    </comment>
    <comment ref="AW177" authorId="0" shapeId="0" xr:uid="{1FF55FE5-0137-4EC4-B122-60A071F159F2}">
      <text>
        <r>
          <rPr>
            <b/>
            <sz val="9"/>
            <color indexed="81"/>
            <rFont val="Tahoma"/>
            <family val="2"/>
          </rPr>
          <t>Author:</t>
        </r>
        <r>
          <rPr>
            <sz val="9"/>
            <color indexed="81"/>
            <rFont val="Tahoma"/>
            <family val="2"/>
          </rPr>
          <t xml:space="preserve">
AR,15,17</t>
        </r>
      </text>
    </comment>
    <comment ref="AX177" authorId="0" shapeId="0" xr:uid="{FB436CA3-569D-437A-B7DE-E7FD2B55936B}">
      <text>
        <r>
          <rPr>
            <b/>
            <sz val="9"/>
            <color indexed="81"/>
            <rFont val="Tahoma"/>
            <family val="2"/>
          </rPr>
          <t>Author:</t>
        </r>
        <r>
          <rPr>
            <sz val="9"/>
            <color indexed="81"/>
            <rFont val="Tahoma"/>
            <family val="2"/>
          </rPr>
          <t xml:space="preserve">
AR, 35-39</t>
        </r>
      </text>
    </comment>
    <comment ref="AY177" authorId="0" shapeId="0" xr:uid="{EF64F6E0-BD80-451A-8B53-8F9A3784145D}">
      <text>
        <r>
          <rPr>
            <b/>
            <sz val="9"/>
            <color indexed="81"/>
            <rFont val="Tahoma"/>
            <family val="2"/>
          </rPr>
          <t>Author:</t>
        </r>
        <r>
          <rPr>
            <sz val="9"/>
            <color indexed="81"/>
            <rFont val="Tahoma"/>
            <family val="2"/>
          </rPr>
          <t xml:space="preserve">
AR, p. 68 onwards</t>
        </r>
      </text>
    </comment>
    <comment ref="BB177" authorId="0" shapeId="0" xr:uid="{1A2E8C0D-B701-47C9-8248-70D9B7A9FC9C}">
      <text>
        <r>
          <rPr>
            <b/>
            <sz val="9"/>
            <color indexed="81"/>
            <rFont val="Tahoma"/>
            <family val="2"/>
          </rPr>
          <t>Author:</t>
        </r>
        <r>
          <rPr>
            <sz val="9"/>
            <color indexed="81"/>
            <rFont val="Tahoma"/>
            <family val="2"/>
          </rPr>
          <t xml:space="preserve">
AR, pg 110 - 114</t>
        </r>
      </text>
    </comment>
    <comment ref="BD177" authorId="0" shapeId="0" xr:uid="{1E1F5FE8-DEB5-4176-91DA-569887B30B25}">
      <text>
        <r>
          <rPr>
            <b/>
            <sz val="9"/>
            <color indexed="81"/>
            <rFont val="Tahoma"/>
            <family val="2"/>
          </rPr>
          <t>Author:</t>
        </r>
        <r>
          <rPr>
            <sz val="9"/>
            <color indexed="81"/>
            <rFont val="Tahoma"/>
            <family val="2"/>
          </rPr>
          <t xml:space="preserve">
AR, p. 87, 101 onwards</t>
        </r>
      </text>
    </comment>
    <comment ref="BG177" authorId="0" shapeId="0" xr:uid="{E2710BE9-9CD8-4426-AC9E-328BB5B80C64}">
      <text>
        <r>
          <rPr>
            <b/>
            <sz val="9"/>
            <color indexed="81"/>
            <rFont val="Tahoma"/>
            <family val="2"/>
          </rPr>
          <t>Author:</t>
        </r>
        <r>
          <rPr>
            <sz val="9"/>
            <color indexed="81"/>
            <rFont val="Tahoma"/>
            <family val="2"/>
          </rPr>
          <t xml:space="preserve">
AR p. 34, To date, Trendlines has not experienced material constraints to
our activities, in part due to our proactive mitigation strategies
to avoid operational risks as well as our efforts to manage the
impact of the pandemic on various aspects of our business and our portfolio companies.</t>
        </r>
      </text>
    </comment>
    <comment ref="BH177" authorId="3" shapeId="0" xr:uid="{16B02052-BA73-4CCE-A9E9-CC1F988977AA}">
      <text>
        <r>
          <rPr>
            <b/>
            <sz val="9"/>
            <color indexed="81"/>
            <rFont val="Tahoma"/>
            <family val="2"/>
          </rPr>
          <t>Jun Hui:</t>
        </r>
        <r>
          <rPr>
            <sz val="9"/>
            <color indexed="81"/>
            <rFont val="Tahoma"/>
            <family val="2"/>
          </rPr>
          <t xml:space="preserve">
AR,24</t>
        </r>
      </text>
    </comment>
    <comment ref="BI177" authorId="0" shapeId="0" xr:uid="{75037A8A-3C67-4D72-9251-029A79FC27AC}">
      <text>
        <r>
          <rPr>
            <b/>
            <sz val="9"/>
            <color indexed="81"/>
            <rFont val="Tahoma"/>
            <family val="2"/>
          </rPr>
          <t>Author:</t>
        </r>
        <r>
          <rPr>
            <sz val="9"/>
            <color indexed="81"/>
            <rFont val="Tahoma"/>
            <family val="2"/>
          </rPr>
          <t xml:space="preserve">
AR p. 27, CORRUPTION RISKS</t>
        </r>
      </text>
    </comment>
    <comment ref="BK177" authorId="0" shapeId="0" xr:uid="{D0349E9C-A6BF-49F2-9C06-EE08DB726E0F}">
      <text>
        <r>
          <rPr>
            <b/>
            <sz val="9"/>
            <color indexed="81"/>
            <rFont val="Tahoma"/>
            <family val="2"/>
          </rPr>
          <t>Author:</t>
        </r>
        <r>
          <rPr>
            <sz val="9"/>
            <color indexed="81"/>
            <rFont val="Tahoma"/>
            <family val="2"/>
          </rPr>
          <t xml:space="preserve">
AR, p. 93 onwards</t>
        </r>
      </text>
    </comment>
    <comment ref="BL177" authorId="0" shapeId="0" xr:uid="{3286447B-6A37-4AFD-B26E-FC40E4A414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22-23,30-38</t>
        </r>
      </text>
    </comment>
    <comment ref="BO177" authorId="0" shapeId="0" xr:uid="{90AA913A-895A-4120-8A0F-1C8ADBCA1A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Enterprise Risk Management (“ERM”) framework is in place to formalise and document the Group’s internal processes to
enable significant strategic, financial, operational, compliance and IT risks within the relevant Group companies to be identified,
assessed, monitored, managed and evaluated. Management continues to regularly review the risk register with the objective
of assigning clear accountability and ownership of risks at the operating level to manage risks, and highlighting any emerging
or material risks to the Board. Strong emphasis is placed on creating risk awareness, promoting accountability and setting the
appropriate tone at the top. 
AR p76</t>
        </r>
      </text>
    </comment>
    <comment ref="BR177" authorId="0" shapeId="0" xr:uid="{913E8E25-D4DC-497E-9181-F4D76EB4F6F1}">
      <text>
        <r>
          <rPr>
            <b/>
            <sz val="9"/>
            <color indexed="81"/>
            <rFont val="Tahoma"/>
            <family val="2"/>
          </rPr>
          <t>Author:</t>
        </r>
        <r>
          <rPr>
            <sz val="9"/>
            <color indexed="81"/>
            <rFont val="Tahoma"/>
            <family val="2"/>
          </rPr>
          <t xml:space="preserve">
AR, p66 - 71</t>
        </r>
      </text>
    </comment>
    <comment ref="BS177" authorId="0" shapeId="0" xr:uid="{48854C32-0A5D-45CC-8917-5E7E3FD0C5AA}">
      <text>
        <r>
          <rPr>
            <b/>
            <sz val="9"/>
            <color indexed="81"/>
            <rFont val="Tahoma"/>
            <family val="2"/>
          </rPr>
          <t>Author:</t>
        </r>
        <r>
          <rPr>
            <sz val="9"/>
            <color indexed="81"/>
            <rFont val="Tahoma"/>
            <family val="2"/>
          </rPr>
          <t xml:space="preserve">
AR, p20 - 24</t>
        </r>
      </text>
    </comment>
    <comment ref="BX177" authorId="0" shapeId="0" xr:uid="{AA895923-D599-42C5-8FB0-144967940C4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p.87;</t>
        </r>
      </text>
    </comment>
    <comment ref="CB177" authorId="0" shapeId="0" xr:uid="{D48C722A-650B-443E-97D7-3B1155776856}">
      <text>
        <r>
          <rPr>
            <b/>
            <sz val="9"/>
            <color indexed="81"/>
            <rFont val="Tahoma"/>
            <family val="2"/>
          </rPr>
          <t>Author:</t>
        </r>
        <r>
          <rPr>
            <sz val="9"/>
            <color indexed="81"/>
            <rFont val="Tahoma"/>
            <family val="2"/>
          </rPr>
          <t xml:space="preserve">
AR pg.178</t>
        </r>
      </text>
    </comment>
    <comment ref="CC177" authorId="0" shapeId="0" xr:uid="{51462C11-2623-4CB4-86BE-0ACA0614CC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P.38-39</t>
        </r>
      </text>
    </comment>
    <comment ref="CE177" authorId="0" shapeId="0" xr:uid="{AED15236-5FC5-4CA9-AC96-7AFF2DFB20A1}">
      <text>
        <r>
          <rPr>
            <b/>
            <sz val="9"/>
            <color indexed="81"/>
            <rFont val="Tahoma"/>
            <family val="2"/>
          </rPr>
          <t>Author:</t>
        </r>
        <r>
          <rPr>
            <sz val="9"/>
            <color indexed="81"/>
            <rFont val="Tahoma"/>
            <family val="2"/>
          </rPr>
          <t xml:space="preserve">
AR pg 22-23</t>
        </r>
      </text>
    </comment>
    <comment ref="CG177" authorId="0" shapeId="0" xr:uid="{B2F6B3C1-255A-4BC7-B448-F6E326A5D09E}">
      <text>
        <r>
          <rPr>
            <b/>
            <sz val="9"/>
            <color indexed="81"/>
            <rFont val="Tahoma"/>
            <family val="2"/>
          </rPr>
          <t>Author:</t>
        </r>
        <r>
          <rPr>
            <sz val="9"/>
            <color indexed="81"/>
            <rFont val="Tahoma"/>
            <family val="2"/>
          </rPr>
          <t xml:space="preserve">
AR pg 231</t>
        </r>
      </text>
    </comment>
    <comment ref="CH177" authorId="0" shapeId="0" xr:uid="{A847AF7F-5D8D-40F3-A4C2-DF9B17D043DD}">
      <text>
        <r>
          <rPr>
            <b/>
            <sz val="9"/>
            <color indexed="81"/>
            <rFont val="Tahoma"/>
            <family val="2"/>
          </rPr>
          <t>Author:</t>
        </r>
        <r>
          <rPr>
            <sz val="9"/>
            <color indexed="81"/>
            <rFont val="Tahoma"/>
            <family val="2"/>
          </rPr>
          <t xml:space="preserve">
AR 36</t>
        </r>
      </text>
    </comment>
    <comment ref="CI177" authorId="0" shapeId="0" xr:uid="{EF34C55A-2F98-4539-8B69-750DC16D9DA7}">
      <text>
        <r>
          <rPr>
            <b/>
            <sz val="9"/>
            <color indexed="81"/>
            <rFont val="Tahoma"/>
            <family val="2"/>
          </rPr>
          <t>Author:</t>
        </r>
        <r>
          <rPr>
            <sz val="9"/>
            <color indexed="81"/>
            <rFont val="Tahoma"/>
            <family val="2"/>
          </rPr>
          <t xml:space="preserve">
AR pg 28-29</t>
        </r>
      </text>
    </comment>
    <comment ref="CK177" authorId="0" shapeId="0" xr:uid="{EBE5AC69-1DD6-4403-9910-EEFB3CC1AB08}">
      <text>
        <r>
          <rPr>
            <b/>
            <sz val="9"/>
            <color indexed="81"/>
            <rFont val="Tahoma"/>
            <family val="2"/>
          </rPr>
          <t>Author:</t>
        </r>
        <r>
          <rPr>
            <sz val="9"/>
            <color indexed="81"/>
            <rFont val="Tahoma"/>
            <family val="2"/>
          </rPr>
          <t xml:space="preserve">
AR,72-73</t>
        </r>
      </text>
    </comment>
    <comment ref="CL177" authorId="0" shapeId="0" xr:uid="{0A1BFCBF-1916-4F7E-A7BA-CD9D07968C43}">
      <text>
        <r>
          <rPr>
            <b/>
            <sz val="9"/>
            <color indexed="81"/>
            <rFont val="Tahoma"/>
            <family val="2"/>
          </rPr>
          <t>Author:</t>
        </r>
        <r>
          <rPr>
            <sz val="9"/>
            <color indexed="81"/>
            <rFont val="Tahoma"/>
            <family val="2"/>
          </rPr>
          <t xml:space="preserve">
ar 62 - 65</t>
        </r>
      </text>
    </comment>
    <comment ref="CM177" authorId="0" shapeId="0" xr:uid="{E96F1D16-33AD-4294-95EF-1AEDAB31719A}">
      <text>
        <r>
          <rPr>
            <b/>
            <sz val="9"/>
            <color indexed="81"/>
            <rFont val="Tahoma"/>
            <family val="2"/>
          </rPr>
          <t>Author:</t>
        </r>
        <r>
          <rPr>
            <sz val="9"/>
            <color indexed="81"/>
            <rFont val="Tahoma"/>
            <family val="2"/>
          </rPr>
          <t xml:space="preserve">
AR 71-73</t>
        </r>
      </text>
    </comment>
    <comment ref="CN177" authorId="0" shapeId="0" xr:uid="{5BF5F01B-01AA-478E-A5F2-0976E4C385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CP177" authorId="0" shapeId="0" xr:uid="{46AC2BAF-DB65-4647-984C-EEB3E75B40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P.38-40</t>
        </r>
      </text>
    </comment>
    <comment ref="CQ177" authorId="0" shapeId="0" xr:uid="{258D045F-89EB-4161-B4C4-07158ED1C0B7}">
      <text>
        <r>
          <rPr>
            <b/>
            <sz val="9"/>
            <color indexed="81"/>
            <rFont val="Tahoma"/>
            <family val="2"/>
          </rPr>
          <t>Author:</t>
        </r>
        <r>
          <rPr>
            <sz val="9"/>
            <color indexed="81"/>
            <rFont val="Tahoma"/>
            <family val="2"/>
          </rPr>
          <t xml:space="preserve">
AR 76 77</t>
        </r>
      </text>
    </comment>
    <comment ref="CR177" authorId="0" shapeId="0" xr:uid="{D7AA79D3-9C9E-4D0F-9545-687242908810}">
      <text>
        <r>
          <rPr>
            <b/>
            <sz val="9"/>
            <color indexed="81"/>
            <rFont val="Tahoma"/>
            <family val="2"/>
          </rPr>
          <t>Author:</t>
        </r>
        <r>
          <rPr>
            <sz val="9"/>
            <color indexed="81"/>
            <rFont val="Tahoma"/>
            <family val="2"/>
          </rPr>
          <t xml:space="preserve">
AR (pdf), p. 23</t>
        </r>
      </text>
    </comment>
    <comment ref="CS177" authorId="0" shapeId="0" xr:uid="{7462B766-4D9B-408F-B588-C5EFFF921091}">
      <text>
        <r>
          <rPr>
            <b/>
            <sz val="9"/>
            <color indexed="81"/>
            <rFont val="Tahoma"/>
            <family val="2"/>
          </rPr>
          <t>Author:</t>
        </r>
        <r>
          <rPr>
            <sz val="9"/>
            <color indexed="81"/>
            <rFont val="Tahoma"/>
            <family val="2"/>
          </rPr>
          <t xml:space="preserve">
AR, p. 37 - 38</t>
        </r>
      </text>
    </comment>
    <comment ref="CU177" authorId="0" shapeId="0" xr:uid="{F09B7A9B-C3E3-477C-8428-6709272650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pg68-69</t>
        </r>
      </text>
    </comment>
    <comment ref="CV177" authorId="0" shapeId="0" xr:uid="{D26011E6-46A5-45A3-8A62-E253950106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64-67</t>
        </r>
      </text>
    </comment>
    <comment ref="CW177" authorId="0" shapeId="0" xr:uid="{CB3E122C-F92B-4731-B524-383ED3320BC5}">
      <text>
        <r>
          <rPr>
            <b/>
            <sz val="9"/>
            <color indexed="81"/>
            <rFont val="Tahoma"/>
            <family val="2"/>
          </rPr>
          <t>Author:</t>
        </r>
        <r>
          <rPr>
            <sz val="9"/>
            <color indexed="81"/>
            <rFont val="Tahoma"/>
            <family val="2"/>
          </rPr>
          <t xml:space="preserve">
AR pg.33</t>
        </r>
      </text>
    </comment>
    <comment ref="CY177" authorId="0" shapeId="0" xr:uid="{46F45204-0359-4F07-B68C-4E93533D11A9}">
      <text>
        <r>
          <rPr>
            <b/>
            <sz val="9"/>
            <color indexed="81"/>
            <rFont val="Tahoma"/>
            <family val="2"/>
          </rPr>
          <t>Author:</t>
        </r>
        <r>
          <rPr>
            <sz val="9"/>
            <color indexed="81"/>
            <rFont val="Tahoma"/>
            <family val="2"/>
          </rPr>
          <t xml:space="preserve">
AR pg 115-130</t>
        </r>
      </text>
    </comment>
    <comment ref="CZ177" authorId="0" shapeId="0" xr:uid="{5B5FB719-4A1B-474A-80EB-77B438228239}">
      <text>
        <r>
          <rPr>
            <b/>
            <sz val="9"/>
            <color indexed="81"/>
            <rFont val="Tahoma"/>
            <family val="2"/>
          </rPr>
          <t>Author:</t>
        </r>
        <r>
          <rPr>
            <sz val="9"/>
            <color indexed="81"/>
            <rFont val="Tahoma"/>
            <family val="2"/>
          </rPr>
          <t xml:space="preserve">
AR,54</t>
        </r>
      </text>
    </comment>
    <comment ref="DA177" authorId="0" shapeId="0" xr:uid="{4D104A14-C286-4475-9B21-3307788D885C}">
      <text>
        <r>
          <rPr>
            <b/>
            <sz val="9"/>
            <color indexed="81"/>
            <rFont val="Tahoma"/>
            <family val="2"/>
          </rPr>
          <t>Author:</t>
        </r>
        <r>
          <rPr>
            <sz val="9"/>
            <color indexed="81"/>
            <rFont val="Tahoma"/>
            <family val="2"/>
          </rPr>
          <t xml:space="preserve">
AR,67-68</t>
        </r>
      </text>
    </comment>
    <comment ref="DB177" authorId="0" shapeId="0" xr:uid="{D666F88E-D238-4B91-A0C5-FC6C2E473D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68 - 69</t>
        </r>
      </text>
    </comment>
    <comment ref="DC177" authorId="0" shapeId="0" xr:uid="{07EBD00F-2DE0-4B2A-ADE8-5B2BE4B2D815}">
      <text>
        <r>
          <rPr>
            <b/>
            <sz val="9"/>
            <color indexed="81"/>
            <rFont val="Tahoma"/>
            <family val="2"/>
          </rPr>
          <t>Author:</t>
        </r>
        <r>
          <rPr>
            <sz val="9"/>
            <color indexed="81"/>
            <rFont val="Tahoma"/>
            <family val="2"/>
          </rPr>
          <t xml:space="preserve">
AR, p. 108 onwards</t>
        </r>
      </text>
    </comment>
    <comment ref="DD177" authorId="0" shapeId="0" xr:uid="{F42AEB1C-B2FB-486F-A081-3E7130EE9B98}">
      <text>
        <r>
          <rPr>
            <b/>
            <sz val="9"/>
            <color indexed="81"/>
            <rFont val="Tahoma"/>
            <family val="2"/>
          </rPr>
          <t>Author:</t>
        </r>
        <r>
          <rPr>
            <sz val="9"/>
            <color indexed="81"/>
            <rFont val="Tahoma"/>
            <family val="2"/>
          </rPr>
          <t xml:space="preserve">
AR, p. 49 onwards</t>
        </r>
      </text>
    </comment>
    <comment ref="DE177" authorId="0" shapeId="0" xr:uid="{CD92D6A6-0CF5-43FE-B0D0-BF3EDDA3FA92}">
      <text>
        <r>
          <rPr>
            <b/>
            <sz val="9"/>
            <color indexed="81"/>
            <rFont val="Tahoma"/>
            <family val="2"/>
          </rPr>
          <t>Author:</t>
        </r>
        <r>
          <rPr>
            <sz val="9"/>
            <color indexed="81"/>
            <rFont val="Tahoma"/>
            <family val="2"/>
          </rPr>
          <t xml:space="preserve">
AR,150</t>
        </r>
      </text>
    </comment>
    <comment ref="DF177" authorId="0" shapeId="0" xr:uid="{BCDEB5C9-4736-484F-83BF-F84DE8FA22BC}">
      <text>
        <r>
          <rPr>
            <b/>
            <sz val="9"/>
            <color indexed="81"/>
            <rFont val="Tahoma"/>
            <family val="2"/>
          </rPr>
          <t>Author:</t>
        </r>
        <r>
          <rPr>
            <sz val="9"/>
            <color indexed="81"/>
            <rFont val="Tahoma"/>
            <family val="2"/>
          </rPr>
          <t xml:space="preserve">
AR pg 55-59</t>
        </r>
      </text>
    </comment>
    <comment ref="DG177" authorId="0" shapeId="0" xr:uid="{443C5478-48BB-4187-B67D-28F0D49E7B2D}">
      <text>
        <r>
          <rPr>
            <b/>
            <sz val="9"/>
            <color indexed="81"/>
            <rFont val="Tahoma"/>
            <family val="2"/>
          </rPr>
          <t>Author:</t>
        </r>
        <r>
          <rPr>
            <sz val="9"/>
            <color indexed="81"/>
            <rFont val="Tahoma"/>
            <family val="2"/>
          </rPr>
          <t xml:space="preserve">
AR, p. 33</t>
        </r>
      </text>
    </comment>
    <comment ref="DH177" authorId="0" shapeId="0" xr:uid="{B80C7584-9D46-4202-8F93-3790E41C22CE}">
      <text>
        <r>
          <rPr>
            <b/>
            <sz val="9"/>
            <color indexed="81"/>
            <rFont val="Tahoma"/>
            <family val="2"/>
          </rPr>
          <t>Author:</t>
        </r>
        <r>
          <rPr>
            <sz val="9"/>
            <color indexed="81"/>
            <rFont val="Tahoma"/>
            <family val="2"/>
          </rPr>
          <t xml:space="preserve">
AR pg 25/93-129</t>
        </r>
      </text>
    </comment>
    <comment ref="DI177" authorId="0" shapeId="0" xr:uid="{8CD798AD-D98B-4231-AAEE-F56FA8CD38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DJ177" authorId="0" shapeId="0" xr:uid="{7B2A694C-990E-4BFA-9AFB-8945DD9921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84-88/129 onwards
SR</t>
        </r>
      </text>
    </comment>
    <comment ref="DK177" authorId="0" shapeId="0" xr:uid="{D41EBE51-22E5-456F-B7DF-40BCD1A568D1}">
      <text>
        <r>
          <rPr>
            <b/>
            <sz val="9"/>
            <color indexed="81"/>
            <rFont val="Tahoma"/>
            <family val="2"/>
          </rPr>
          <t>Author:</t>
        </r>
        <r>
          <rPr>
            <sz val="9"/>
            <color indexed="81"/>
            <rFont val="Tahoma"/>
            <family val="2"/>
          </rPr>
          <t xml:space="preserve">
AR pg 118-120</t>
        </r>
      </text>
    </comment>
    <comment ref="DL177" authorId="0" shapeId="0" xr:uid="{07E892CB-548C-4BB1-926C-D8E08E3EB333}">
      <text>
        <r>
          <rPr>
            <b/>
            <sz val="9"/>
            <color indexed="81"/>
            <rFont val="Tahoma"/>
            <family val="2"/>
          </rPr>
          <t>Author:</t>
        </r>
        <r>
          <rPr>
            <sz val="9"/>
            <color indexed="81"/>
            <rFont val="Tahoma"/>
            <family val="2"/>
          </rPr>
          <t xml:space="preserve">
AR pg 99-110</t>
        </r>
      </text>
    </comment>
    <comment ref="DM177" authorId="0" shapeId="0" xr:uid="{1AD33732-3376-44DB-B700-533C724067C2}">
      <text>
        <r>
          <rPr>
            <b/>
            <sz val="9"/>
            <color indexed="81"/>
            <rFont val="Tahoma"/>
            <family val="2"/>
          </rPr>
          <t>Author:</t>
        </r>
        <r>
          <rPr>
            <sz val="9"/>
            <color indexed="81"/>
            <rFont val="Tahoma"/>
            <family val="2"/>
          </rPr>
          <t xml:space="preserve">
AR, p. 38 onwards</t>
        </r>
      </text>
    </comment>
    <comment ref="DN177" authorId="0" shapeId="0" xr:uid="{0FE8464C-4027-4C5E-9D54-8A1FED7E92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p.49-51;</t>
        </r>
      </text>
    </comment>
    <comment ref="DO177" authorId="0" shapeId="0" xr:uid="{8FB1BE23-5A10-4CE2-AABE-D753F4611411}">
      <text>
        <r>
          <rPr>
            <b/>
            <sz val="9"/>
            <color indexed="81"/>
            <rFont val="Tahoma"/>
            <family val="2"/>
          </rPr>
          <t>Author:</t>
        </r>
        <r>
          <rPr>
            <sz val="9"/>
            <color indexed="81"/>
            <rFont val="Tahoma"/>
            <family val="2"/>
          </rPr>
          <t xml:space="preserve">
AR p. 32, BUSINESS &amp; STRATEGY RISKS</t>
        </r>
      </text>
    </comment>
    <comment ref="DP177" authorId="0" shapeId="0" xr:uid="{4176AEB3-3BCC-4A6A-8183-94AAD36EFCD6}">
      <text>
        <r>
          <rPr>
            <b/>
            <sz val="9"/>
            <color indexed="81"/>
            <rFont val="Tahoma"/>
            <family val="2"/>
          </rPr>
          <t>Author:</t>
        </r>
        <r>
          <rPr>
            <sz val="9"/>
            <color indexed="81"/>
            <rFont val="Tahoma"/>
            <family val="2"/>
          </rPr>
          <t xml:space="preserve">
AR, p. 100 onwards</t>
        </r>
      </text>
    </comment>
    <comment ref="DQ177" authorId="0" shapeId="0" xr:uid="{51F15545-E2ED-465F-ABFC-666436813A11}">
      <text>
        <r>
          <rPr>
            <b/>
            <sz val="9"/>
            <color indexed="81"/>
            <rFont val="Tahoma"/>
            <family val="2"/>
          </rPr>
          <t>Author:</t>
        </r>
        <r>
          <rPr>
            <sz val="9"/>
            <color indexed="81"/>
            <rFont val="Tahoma"/>
            <family val="2"/>
          </rPr>
          <t xml:space="preserve">
AR p. 58, Risk Management section</t>
        </r>
      </text>
    </comment>
    <comment ref="DR177" authorId="0" shapeId="0" xr:uid="{16A7131E-27C9-453D-A90D-6681BF1B33A3}">
      <text>
        <r>
          <rPr>
            <b/>
            <sz val="9"/>
            <color indexed="81"/>
            <rFont val="Tahoma"/>
            <family val="2"/>
          </rPr>
          <t>Author:</t>
        </r>
        <r>
          <rPr>
            <sz val="9"/>
            <color indexed="81"/>
            <rFont val="Tahoma"/>
            <family val="2"/>
          </rPr>
          <t xml:space="preserve">
AR, p.54-55</t>
        </r>
      </text>
    </comment>
    <comment ref="DS177" authorId="0" shapeId="0" xr:uid="{DB2FE27E-3454-4340-80DE-2471D3F46852}">
      <text>
        <r>
          <rPr>
            <b/>
            <sz val="9"/>
            <color indexed="81"/>
            <rFont val="Tahoma"/>
            <family val="2"/>
          </rPr>
          <t>Author:</t>
        </r>
        <r>
          <rPr>
            <sz val="9"/>
            <color indexed="81"/>
            <rFont val="Tahoma"/>
            <family val="2"/>
          </rPr>
          <t xml:space="preserve">
AR p. 29, Sustainability risks beyond the six material
factors identified and reported in this report are
actively deliberated within Venture’s Enterprise
Risk Management Framework. Appropriate
controls and mitigating steps are applied for all
potential sustainability risks. ...</t>
        </r>
      </text>
    </comment>
    <comment ref="DU177" authorId="0" shapeId="0" xr:uid="{C12C24F8-024E-4624-85B5-72A160337D7A}">
      <text>
        <r>
          <rPr>
            <b/>
            <sz val="9"/>
            <color indexed="81"/>
            <rFont val="Tahoma"/>
            <family val="2"/>
          </rPr>
          <t>Author:</t>
        </r>
        <r>
          <rPr>
            <sz val="9"/>
            <color indexed="81"/>
            <rFont val="Tahoma"/>
            <family val="2"/>
          </rPr>
          <t xml:space="preserve">
AR pg.116</t>
        </r>
      </text>
    </comment>
    <comment ref="DX177" authorId="0" shapeId="0" xr:uid="{D81C87F8-901A-44A2-8125-459C8F89EC30}">
      <text>
        <r>
          <rPr>
            <b/>
            <sz val="9"/>
            <color indexed="81"/>
            <rFont val="Tahoma"/>
            <family val="2"/>
          </rPr>
          <t>Author:</t>
        </r>
        <r>
          <rPr>
            <sz val="9"/>
            <color indexed="81"/>
            <rFont val="Tahoma"/>
            <family val="2"/>
          </rPr>
          <t xml:space="preserve">
AR pg.37</t>
        </r>
      </text>
    </comment>
    <comment ref="DZ177" authorId="0" shapeId="0" xr:uid="{1487EA97-9163-4ECA-912E-344B28E839AC}">
      <text>
        <r>
          <rPr>
            <b/>
            <sz val="9"/>
            <color indexed="81"/>
            <rFont val="Tahoma"/>
            <family val="2"/>
          </rPr>
          <t>Author:</t>
        </r>
        <r>
          <rPr>
            <sz val="9"/>
            <color indexed="81"/>
            <rFont val="Tahoma"/>
            <family val="2"/>
          </rPr>
          <t xml:space="preserve">
AR pg.60</t>
        </r>
      </text>
    </comment>
    <comment ref="EB177" authorId="3" shapeId="0" xr:uid="{FFE13C65-6962-4B6E-B1A6-AF7976D1D3DE}">
      <text>
        <r>
          <rPr>
            <b/>
            <sz val="9"/>
            <color indexed="81"/>
            <rFont val="Tahoma"/>
            <family val="2"/>
          </rPr>
          <t>Jun Hui:</t>
        </r>
        <r>
          <rPr>
            <sz val="9"/>
            <color indexed="81"/>
            <rFont val="Tahoma"/>
            <family val="2"/>
          </rPr>
          <t xml:space="preserve">
AR,32</t>
        </r>
      </text>
    </comment>
    <comment ref="EC177" authorId="0" shapeId="0" xr:uid="{52A3BC61-F307-40D9-969E-3DDB62A4E7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
SR</t>
        </r>
      </text>
    </comment>
    <comment ref="ED177" authorId="3" shapeId="0" xr:uid="{9B42C4A0-D516-42A7-AC2C-D8D7895F84E7}">
      <text>
        <r>
          <rPr>
            <b/>
            <sz val="9"/>
            <color indexed="81"/>
            <rFont val="Tahoma"/>
            <family val="2"/>
          </rPr>
          <t>Jun Hui:</t>
        </r>
        <r>
          <rPr>
            <sz val="9"/>
            <color indexed="81"/>
            <rFont val="Tahoma"/>
            <family val="2"/>
          </rPr>
          <t xml:space="preserve">
AR,34</t>
        </r>
      </text>
    </comment>
    <comment ref="E179" authorId="0" shapeId="0" xr:uid="{73017589-68FD-45CF-8896-20C139EA1E12}">
      <text>
        <r>
          <rPr>
            <b/>
            <sz val="9"/>
            <color indexed="81"/>
            <rFont val="Tahoma"/>
            <family val="2"/>
          </rPr>
          <t>Author:</t>
        </r>
        <r>
          <rPr>
            <sz val="9"/>
            <color indexed="81"/>
            <rFont val="Tahoma"/>
            <family val="2"/>
          </rPr>
          <t xml:space="preserve">
AR pg.87</t>
        </r>
      </text>
    </comment>
    <comment ref="J179" authorId="0" shapeId="0" xr:uid="{B496F577-160D-4B43-8322-69D11C87EAE0}">
      <text>
        <r>
          <rPr>
            <b/>
            <sz val="9"/>
            <color indexed="81"/>
            <rFont val="Tahoma"/>
            <family val="2"/>
          </rPr>
          <t>Author:</t>
        </r>
        <r>
          <rPr>
            <sz val="9"/>
            <color indexed="81"/>
            <rFont val="Tahoma"/>
            <family val="2"/>
          </rPr>
          <t xml:space="preserve">
AR pg.79</t>
        </r>
      </text>
    </comment>
    <comment ref="M179" authorId="0" shapeId="0" xr:uid="{01AFEA65-C407-499D-B622-8A9B0E13E397}">
      <text>
        <r>
          <rPr>
            <b/>
            <sz val="9"/>
            <color indexed="81"/>
            <rFont val="Tahoma"/>
            <family val="2"/>
          </rPr>
          <t>Author:</t>
        </r>
        <r>
          <rPr>
            <sz val="9"/>
            <color indexed="81"/>
            <rFont val="Tahoma"/>
            <family val="2"/>
          </rPr>
          <t xml:space="preserve">
AR pg.138</t>
        </r>
      </text>
    </comment>
    <comment ref="R179" authorId="0" shapeId="0" xr:uid="{EB31A07C-D55B-44F2-A885-6C17E59EB2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 119-120, 151</t>
        </r>
      </text>
    </comment>
    <comment ref="T179" authorId="0" shapeId="0" xr:uid="{9D6B1675-6905-4E7C-BA25-3281515D4C8C}">
      <text>
        <r>
          <rPr>
            <b/>
            <sz val="9"/>
            <color indexed="81"/>
            <rFont val="Tahoma"/>
            <family val="2"/>
          </rPr>
          <t>Author:</t>
        </r>
        <r>
          <rPr>
            <sz val="9"/>
            <color indexed="81"/>
            <rFont val="Tahoma"/>
            <family val="2"/>
          </rPr>
          <t xml:space="preserve">
AR pg.100</t>
        </r>
      </text>
    </comment>
    <comment ref="U179" authorId="0" shapeId="0" xr:uid="{8F7B60AB-3923-47E5-8693-73EA6143549A}">
      <text>
        <r>
          <rPr>
            <b/>
            <sz val="9"/>
            <color indexed="81"/>
            <rFont val="Tahoma"/>
            <family val="2"/>
          </rPr>
          <t>Author:</t>
        </r>
        <r>
          <rPr>
            <sz val="9"/>
            <color indexed="81"/>
            <rFont val="Tahoma"/>
            <family val="2"/>
          </rPr>
          <t xml:space="preserve">
AR pg 57</t>
        </r>
      </text>
    </comment>
    <comment ref="V179" authorId="0" shapeId="0" xr:uid="{1A4A32FD-E0FA-4C0E-B26C-CF09E97A439A}">
      <text>
        <r>
          <rPr>
            <b/>
            <sz val="9"/>
            <color indexed="81"/>
            <rFont val="Tahoma"/>
            <family val="2"/>
          </rPr>
          <t>Author:</t>
        </r>
        <r>
          <rPr>
            <sz val="9"/>
            <color indexed="81"/>
            <rFont val="Tahoma"/>
            <family val="2"/>
          </rPr>
          <t xml:space="preserve">
AR pg 69</t>
        </r>
      </text>
    </comment>
    <comment ref="W179" authorId="0" shapeId="0" xr:uid="{063A0DD7-D70D-49E8-BC1D-0233F3C10B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X179" authorId="0" shapeId="0" xr:uid="{A2874D2F-BC37-4E2A-8F26-E8400A935C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P.45-46, 145-147</t>
        </r>
      </text>
    </comment>
    <comment ref="Y179" authorId="0" shapeId="0" xr:uid="{77B856A7-CE20-4FBD-A8EE-9C83D959DDF8}">
      <text>
        <r>
          <rPr>
            <b/>
            <sz val="9"/>
            <color indexed="81"/>
            <rFont val="Tahoma"/>
            <family val="2"/>
          </rPr>
          <t>Author:</t>
        </r>
        <r>
          <rPr>
            <sz val="9"/>
            <color indexed="81"/>
            <rFont val="Tahoma"/>
            <family val="2"/>
          </rPr>
          <t xml:space="preserve">
AR p. 78, Interested person transactions</t>
        </r>
      </text>
    </comment>
    <comment ref="Z179" authorId="0" shapeId="0" xr:uid="{F904C3F2-B1B5-4697-A139-804E1378E6EF}">
      <text>
        <r>
          <rPr>
            <b/>
            <sz val="9"/>
            <color indexed="81"/>
            <rFont val="Tahoma"/>
            <family val="2"/>
          </rPr>
          <t>Author:</t>
        </r>
        <r>
          <rPr>
            <sz val="9"/>
            <color indexed="81"/>
            <rFont val="Tahoma"/>
            <family val="2"/>
          </rPr>
          <t xml:space="preserve">
AR pg 64-65 provides no info
Unable to find their IPT Policy</t>
        </r>
      </text>
    </comment>
    <comment ref="AA179" authorId="0" shapeId="0" xr:uid="{A4B5D32C-8CDB-4563-A6CB-9B0D31FD193C}">
      <text>
        <r>
          <rPr>
            <b/>
            <sz val="9"/>
            <color indexed="81"/>
            <rFont val="Tahoma"/>
            <family val="2"/>
          </rPr>
          <t>Author:</t>
        </r>
        <r>
          <rPr>
            <sz val="9"/>
            <color indexed="81"/>
            <rFont val="Tahoma"/>
            <family val="2"/>
          </rPr>
          <t xml:space="preserve">
IPT Mandate</t>
        </r>
      </text>
    </comment>
    <comment ref="AB179" authorId="0" shapeId="0" xr:uid="{728C0D8F-662F-41C0-89AD-F21E99E088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P.46-47, 135</t>
        </r>
      </text>
    </comment>
    <comment ref="AC179" authorId="0" shapeId="0" xr:uid="{6E4EC91E-A367-491F-9E7A-39F7F153F6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AD179" authorId="0" shapeId="0" xr:uid="{411C6EEA-1CB2-4E75-909B-E2B1DB558608}">
      <text>
        <r>
          <rPr>
            <b/>
            <sz val="9"/>
            <color indexed="81"/>
            <rFont val="Tahoma"/>
            <family val="2"/>
          </rPr>
          <t>Author:</t>
        </r>
        <r>
          <rPr>
            <sz val="9"/>
            <color indexed="81"/>
            <rFont val="Tahoma"/>
            <family val="2"/>
          </rPr>
          <t xml:space="preserve">
AR p. 58, Interested Person Transaction Policy </t>
        </r>
      </text>
    </comment>
    <comment ref="AK179" authorId="0" shapeId="0" xr:uid="{F988AC72-17A2-4045-B5B2-3C19E9A55E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t>
        </r>
      </text>
    </comment>
    <comment ref="AM179" authorId="0" shapeId="0" xr:uid="{CAA6DD75-8619-4A32-9791-FE22FA1C0C98}">
      <text>
        <r>
          <rPr>
            <b/>
            <sz val="9"/>
            <color indexed="81"/>
            <rFont val="Tahoma"/>
            <family val="2"/>
          </rPr>
          <t>Author:</t>
        </r>
        <r>
          <rPr>
            <sz val="9"/>
            <color indexed="81"/>
            <rFont val="Tahoma"/>
            <family val="2"/>
          </rPr>
          <t xml:space="preserve">
AR pg.85</t>
        </r>
      </text>
    </comment>
    <comment ref="AN179" authorId="0" shapeId="0" xr:uid="{6D26E4F2-B876-4572-9872-AF2DAF81ED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 131</t>
        </r>
      </text>
    </comment>
    <comment ref="AO179" authorId="0" shapeId="0" xr:uid="{28502B76-2DEB-41F3-9F5D-283A3919BB79}">
      <text>
        <r>
          <rPr>
            <b/>
            <sz val="9"/>
            <color indexed="81"/>
            <rFont val="Tahoma"/>
            <family val="2"/>
          </rPr>
          <t>Author:</t>
        </r>
        <r>
          <rPr>
            <sz val="9"/>
            <color indexed="81"/>
            <rFont val="Tahoma"/>
            <family val="2"/>
          </rPr>
          <t xml:space="preserve">
AR, pg 64, "Reviewed interested person transactions in accordance with the requirements of the Singapore
Exchange Securities Trading Limited’s Listing Manual." </t>
        </r>
      </text>
    </comment>
    <comment ref="AP179" authorId="0" shapeId="0" xr:uid="{5573D0CD-C04E-464B-85A5-48F8D7116A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Q179" authorId="0" shapeId="0" xr:uid="{07AC1A4B-0BB4-4537-A6A7-F3AF9EBAA91B}">
      <text>
        <r>
          <rPr>
            <b/>
            <sz val="9"/>
            <color indexed="81"/>
            <rFont val="Tahoma"/>
            <family val="2"/>
          </rPr>
          <t>Author:</t>
        </r>
        <r>
          <rPr>
            <sz val="9"/>
            <color indexed="81"/>
            <rFont val="Tahoma"/>
            <family val="2"/>
          </rPr>
          <t xml:space="preserve">
AR, p. 45</t>
        </r>
      </text>
    </comment>
    <comment ref="AR179" authorId="0" shapeId="0" xr:uid="{E73BE226-C3FB-45B7-93FD-45500600463C}">
      <text>
        <r>
          <rPr>
            <b/>
            <sz val="9"/>
            <color indexed="81"/>
            <rFont val="Tahoma"/>
            <family val="2"/>
          </rPr>
          <t>Author:</t>
        </r>
        <r>
          <rPr>
            <sz val="9"/>
            <color indexed="81"/>
            <rFont val="Tahoma"/>
            <family val="2"/>
          </rPr>
          <t xml:space="preserve">
AR,22-23</t>
        </r>
      </text>
    </comment>
    <comment ref="AS179" authorId="0" shapeId="0" xr:uid="{238CF374-00C7-4959-A88A-C9AB42C6D888}">
      <text>
        <r>
          <rPr>
            <b/>
            <sz val="9"/>
            <color indexed="81"/>
            <rFont val="Tahoma"/>
            <family val="2"/>
          </rPr>
          <t>Author:</t>
        </r>
        <r>
          <rPr>
            <sz val="9"/>
            <color indexed="81"/>
            <rFont val="Tahoma"/>
            <family val="2"/>
          </rPr>
          <t xml:space="preserve">
AR, pg 30, "reviewing interested person transactions falling within the scope of the SGX-ST Listing Manual"</t>
        </r>
      </text>
    </comment>
    <comment ref="AT179" authorId="0" shapeId="0" xr:uid="{92D1F87C-0AA7-4BB5-A35C-360D12C62CEE}">
      <text>
        <r>
          <rPr>
            <b/>
            <sz val="9"/>
            <color indexed="81"/>
            <rFont val="Tahoma"/>
            <family val="2"/>
          </rPr>
          <t>Author:</t>
        </r>
        <r>
          <rPr>
            <sz val="9"/>
            <color indexed="81"/>
            <rFont val="Tahoma"/>
            <family val="2"/>
          </rPr>
          <t xml:space="preserve">
AR, governance report, pg 40 &amp; 41</t>
        </r>
      </text>
    </comment>
    <comment ref="AU179" authorId="0" shapeId="0" xr:uid="{BD3A5B60-4089-40CD-8D4A-266354B01F92}">
      <text>
        <r>
          <rPr>
            <b/>
            <sz val="9"/>
            <color indexed="81"/>
            <rFont val="Tahoma"/>
            <family val="2"/>
          </rPr>
          <t>Author:</t>
        </r>
        <r>
          <rPr>
            <sz val="9"/>
            <color indexed="81"/>
            <rFont val="Tahoma"/>
            <family val="2"/>
          </rPr>
          <t xml:space="preserve">
AR, 52</t>
        </r>
      </text>
    </comment>
    <comment ref="AV179" authorId="0" shapeId="0" xr:uid="{633DBE82-C766-43EC-A877-57699FCAEA39}">
      <text>
        <r>
          <rPr>
            <b/>
            <sz val="9"/>
            <color indexed="81"/>
            <rFont val="Tahoma"/>
            <family val="2"/>
          </rPr>
          <t>Author:</t>
        </r>
        <r>
          <rPr>
            <sz val="9"/>
            <color indexed="81"/>
            <rFont val="Tahoma"/>
            <family val="2"/>
          </rPr>
          <t xml:space="preserve">
AR, 32</t>
        </r>
      </text>
    </comment>
    <comment ref="AW179" authorId="0" shapeId="0" xr:uid="{BB98DE86-16BC-4311-B871-D618922FA308}">
      <text>
        <r>
          <rPr>
            <b/>
            <sz val="9"/>
            <color indexed="81"/>
            <rFont val="Tahoma"/>
            <family val="2"/>
          </rPr>
          <t>Author:</t>
        </r>
        <r>
          <rPr>
            <sz val="9"/>
            <color indexed="81"/>
            <rFont val="Tahoma"/>
            <family val="2"/>
          </rPr>
          <t xml:space="preserve">
AR,40</t>
        </r>
      </text>
    </comment>
    <comment ref="AX179" authorId="0" shapeId="0" xr:uid="{72F43283-CE99-4892-8E15-0BDF7523F894}">
      <text>
        <r>
          <rPr>
            <b/>
            <sz val="9"/>
            <color indexed="81"/>
            <rFont val="Tahoma"/>
            <family val="2"/>
          </rPr>
          <t>Author:</t>
        </r>
        <r>
          <rPr>
            <sz val="9"/>
            <color indexed="81"/>
            <rFont val="Tahoma"/>
            <family val="2"/>
          </rPr>
          <t xml:space="preserve">
AR, 42</t>
        </r>
      </text>
    </comment>
    <comment ref="AY179" authorId="0" shapeId="0" xr:uid="{7783CF56-B67F-4797-9BCC-D9845AF76363}">
      <text>
        <r>
          <rPr>
            <b/>
            <sz val="9"/>
            <color indexed="81"/>
            <rFont val="Tahoma"/>
            <family val="2"/>
          </rPr>
          <t>Author:</t>
        </r>
        <r>
          <rPr>
            <sz val="9"/>
            <color indexed="81"/>
            <rFont val="Tahoma"/>
            <family val="2"/>
          </rPr>
          <t xml:space="preserve">
AR, p. 61, 64</t>
        </r>
      </text>
    </comment>
    <comment ref="AZ179" authorId="0" shapeId="0" xr:uid="{9E038D82-9E69-46F1-BACB-C5B8B52224EA}">
      <text>
        <r>
          <rPr>
            <b/>
            <sz val="9"/>
            <color indexed="81"/>
            <rFont val="Tahoma"/>
            <family val="2"/>
          </rPr>
          <t>Author:</t>
        </r>
        <r>
          <rPr>
            <sz val="9"/>
            <color indexed="81"/>
            <rFont val="Tahoma"/>
            <family val="2"/>
          </rPr>
          <t xml:space="preserve">
AR, p. 28, 44</t>
        </r>
      </text>
    </comment>
    <comment ref="BB179" authorId="0" shapeId="0" xr:uid="{153B4D19-3303-4F24-BBE9-7B44BF90C50E}">
      <text>
        <r>
          <rPr>
            <b/>
            <sz val="9"/>
            <color indexed="81"/>
            <rFont val="Tahoma"/>
            <family val="2"/>
          </rPr>
          <t>Author:</t>
        </r>
        <r>
          <rPr>
            <sz val="9"/>
            <color indexed="81"/>
            <rFont val="Tahoma"/>
            <family val="2"/>
          </rPr>
          <t xml:space="preserve">
AR, pg 43, "The Company has established review procedures for IPTs and the reviews to be made periodically by
the AC in relation thereto are adequate to ensure that the IPTs will be transacted on normal commercial
terms and will not be prejudicial to the interests of the Company and its minority shareholders"</t>
        </r>
      </text>
    </comment>
    <comment ref="BC179" authorId="0" shapeId="0" xr:uid="{FC7A023A-3864-403A-99F6-6D607CAC62E1}">
      <text>
        <r>
          <rPr>
            <b/>
            <sz val="9"/>
            <color indexed="81"/>
            <rFont val="Tahoma"/>
            <family val="2"/>
          </rPr>
          <t>Author:</t>
        </r>
        <r>
          <rPr>
            <sz val="9"/>
            <color indexed="81"/>
            <rFont val="Tahoma"/>
            <family val="2"/>
          </rPr>
          <t xml:space="preserve">
AR, p. 68</t>
        </r>
      </text>
    </comment>
    <comment ref="BD179" authorId="0" shapeId="0" xr:uid="{DE489A98-21FD-4CC6-B27B-5E1329A14A0D}">
      <text>
        <r>
          <rPr>
            <b/>
            <sz val="9"/>
            <color indexed="81"/>
            <rFont val="Tahoma"/>
            <family val="2"/>
          </rPr>
          <t>Author:</t>
        </r>
        <r>
          <rPr>
            <sz val="9"/>
            <color indexed="81"/>
            <rFont val="Tahoma"/>
            <family val="2"/>
          </rPr>
          <t xml:space="preserve">
AR, p. 92 - 93</t>
        </r>
      </text>
    </comment>
    <comment ref="BG179" authorId="0" shapeId="0" xr:uid="{42EA81C0-A767-481B-AE36-BF9D7EE17A82}">
      <text>
        <r>
          <rPr>
            <b/>
            <sz val="9"/>
            <color indexed="81"/>
            <rFont val="Tahoma"/>
            <family val="2"/>
          </rPr>
          <t>Author:</t>
        </r>
        <r>
          <rPr>
            <sz val="9"/>
            <color indexed="81"/>
            <rFont val="Tahoma"/>
            <family val="2"/>
          </rPr>
          <t xml:space="preserve">
AR p. 77, duties of AC, Reviewing and approving interested person transactions and review procedures thereof;</t>
        </r>
      </text>
    </comment>
    <comment ref="BH179" authorId="3" shapeId="0" xr:uid="{69A567B6-AA74-4F8B-B4D8-9EF867AE795F}">
      <text>
        <r>
          <rPr>
            <b/>
            <sz val="9"/>
            <color indexed="81"/>
            <rFont val="Tahoma"/>
            <family val="2"/>
          </rPr>
          <t>Jun Hui:</t>
        </r>
        <r>
          <rPr>
            <sz val="9"/>
            <color indexed="81"/>
            <rFont val="Tahoma"/>
            <family val="2"/>
          </rPr>
          <t xml:space="preserve">
AR,51</t>
        </r>
      </text>
    </comment>
    <comment ref="BI179" authorId="0" shapeId="0" xr:uid="{C6E5021A-7A46-41E7-85F2-AE3AD888E788}">
      <text>
        <r>
          <rPr>
            <b/>
            <sz val="9"/>
            <color indexed="81"/>
            <rFont val="Tahoma"/>
            <family val="2"/>
          </rPr>
          <t>Author:</t>
        </r>
        <r>
          <rPr>
            <sz val="9"/>
            <color indexed="81"/>
            <rFont val="Tahoma"/>
            <family val="2"/>
          </rPr>
          <t xml:space="preserve">
AR p. 55, The Company has adopted an internal policy governing procedures for the identification, approval and monitoring of
transactions with interested persons. </t>
        </r>
      </text>
    </comment>
    <comment ref="BJ179" authorId="0" shapeId="0" xr:uid="{3C0E28E4-7F93-4D1F-8EA2-AFACDB7B94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No disclosure of actual policy</t>
        </r>
      </text>
    </comment>
    <comment ref="BK179" authorId="0" shapeId="0" xr:uid="{75E7088B-513D-4B18-9FEE-99E39C852D8F}">
      <text>
        <r>
          <rPr>
            <b/>
            <sz val="9"/>
            <color indexed="81"/>
            <rFont val="Tahoma"/>
            <family val="2"/>
          </rPr>
          <t>Author:</t>
        </r>
        <r>
          <rPr>
            <sz val="9"/>
            <color indexed="81"/>
            <rFont val="Tahoma"/>
            <family val="2"/>
          </rPr>
          <t xml:space="preserve">
AR, p. 80</t>
        </r>
      </text>
    </comment>
    <comment ref="BL179" authorId="0" shapeId="0" xr:uid="{3284E8CC-8C01-4F33-94A8-98361ACEDA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75</t>
        </r>
      </text>
    </comment>
    <comment ref="BN179" authorId="0" shapeId="0" xr:uid="{53E55210-D41F-42AD-8786-506528A2588E}">
      <text>
        <r>
          <rPr>
            <b/>
            <sz val="9"/>
            <color indexed="81"/>
            <rFont val="Tahoma"/>
            <family val="2"/>
          </rPr>
          <t>Author:</t>
        </r>
        <r>
          <rPr>
            <sz val="9"/>
            <color indexed="81"/>
            <rFont val="Tahoma"/>
            <family val="2"/>
          </rPr>
          <t xml:space="preserve">
AR, p53</t>
        </r>
      </text>
    </comment>
    <comment ref="BV179" authorId="0" shapeId="0" xr:uid="{5627B38F-3201-43A0-9AD0-9077E73EB7F2}">
      <text>
        <r>
          <rPr>
            <b/>
            <sz val="9"/>
            <color indexed="81"/>
            <rFont val="Tahoma"/>
            <family val="2"/>
          </rPr>
          <t>Author:</t>
        </r>
        <r>
          <rPr>
            <sz val="9"/>
            <color indexed="81"/>
            <rFont val="Tahoma"/>
            <family val="2"/>
          </rPr>
          <t xml:space="preserve">
ar 151</t>
        </r>
      </text>
    </comment>
    <comment ref="BX179" authorId="0" shapeId="0" xr:uid="{A170AA21-17D3-408A-B5BE-1C81AF64C5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p.257;</t>
        </r>
      </text>
    </comment>
    <comment ref="BY179" authorId="0" shapeId="0" xr:uid="{BD1FE9B3-6304-4FDF-9F0B-7098227CC3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BZ179" authorId="0" shapeId="0" xr:uid="{142F9452-7630-4EC4-AA91-10D337167DF7}">
      <text>
        <r>
          <rPr>
            <b/>
            <sz val="9"/>
            <color indexed="81"/>
            <rFont val="Tahoma"/>
            <family val="2"/>
          </rPr>
          <t>Author:</t>
        </r>
        <r>
          <rPr>
            <sz val="9"/>
            <color indexed="81"/>
            <rFont val="Tahoma"/>
            <family val="2"/>
          </rPr>
          <t xml:space="preserve">
AR pg 59 too vague on policy details</t>
        </r>
      </text>
    </comment>
    <comment ref="CA179" authorId="0" shapeId="0" xr:uid="{956DF845-2A5E-4CB3-82F4-EB07961D82D8}">
      <text>
        <r>
          <rPr>
            <b/>
            <sz val="9"/>
            <color indexed="81"/>
            <rFont val="Tahoma"/>
            <family val="2"/>
          </rPr>
          <t>Author:</t>
        </r>
        <r>
          <rPr>
            <sz val="9"/>
            <color indexed="81"/>
            <rFont val="Tahoma"/>
            <family val="2"/>
          </rPr>
          <t xml:space="preserve">
AR pg 101</t>
        </r>
      </text>
    </comment>
    <comment ref="CD179" authorId="0" shapeId="0" xr:uid="{2739630C-9473-4BFE-A65C-12BB7B9208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E179" authorId="0" shapeId="0" xr:uid="{7DD48A5D-F018-4D98-80A6-D702AD5D0D49}">
      <text>
        <r>
          <rPr>
            <b/>
            <sz val="9"/>
            <color indexed="81"/>
            <rFont val="Tahoma"/>
            <family val="2"/>
          </rPr>
          <t>Author:</t>
        </r>
        <r>
          <rPr>
            <sz val="9"/>
            <color indexed="81"/>
            <rFont val="Tahoma"/>
            <family val="2"/>
          </rPr>
          <t xml:space="preserve">
AR pg 135 doesn’t disclose much information on the policy</t>
        </r>
      </text>
    </comment>
    <comment ref="CF179" authorId="0" shapeId="0" xr:uid="{0973257A-4224-4775-8537-E90A0FA2DC8B}">
      <text>
        <r>
          <rPr>
            <b/>
            <sz val="9"/>
            <color indexed="81"/>
            <rFont val="Tahoma"/>
            <family val="2"/>
          </rPr>
          <t>Author:</t>
        </r>
        <r>
          <rPr>
            <sz val="9"/>
            <color indexed="81"/>
            <rFont val="Tahoma"/>
            <family val="2"/>
          </rPr>
          <t xml:space="preserve">
AR 46</t>
        </r>
      </text>
    </comment>
    <comment ref="CG179" authorId="0" shapeId="0" xr:uid="{7F2B46F5-2EC3-40AC-AA6D-54131123766B}">
      <text>
        <r>
          <rPr>
            <b/>
            <sz val="9"/>
            <color indexed="81"/>
            <rFont val="Tahoma"/>
            <family val="2"/>
          </rPr>
          <t>Author:</t>
        </r>
        <r>
          <rPr>
            <sz val="9"/>
            <color indexed="81"/>
            <rFont val="Tahoma"/>
            <family val="2"/>
          </rPr>
          <t xml:space="preserve">
AR pg 103</t>
        </r>
      </text>
    </comment>
    <comment ref="CH179" authorId="0" shapeId="0" xr:uid="{269E1C27-9DFE-4DE2-80A2-D7AE4EC82ECC}">
      <text>
        <r>
          <rPr>
            <b/>
            <sz val="9"/>
            <color indexed="81"/>
            <rFont val="Tahoma"/>
            <family val="2"/>
          </rPr>
          <t>Author:</t>
        </r>
        <r>
          <rPr>
            <sz val="9"/>
            <color indexed="81"/>
            <rFont val="Tahoma"/>
            <family val="2"/>
          </rPr>
          <t xml:space="preserve">
ar 38</t>
        </r>
      </text>
    </comment>
    <comment ref="CI179" authorId="0" shapeId="0" xr:uid="{43BAD49B-0079-4A87-ABEC-8BA6BA22B8E1}">
      <text>
        <r>
          <rPr>
            <b/>
            <sz val="9"/>
            <color indexed="81"/>
            <rFont val="Tahoma"/>
            <family val="2"/>
          </rPr>
          <t>Author:</t>
        </r>
        <r>
          <rPr>
            <sz val="9"/>
            <color indexed="81"/>
            <rFont val="Tahoma"/>
            <family val="2"/>
          </rPr>
          <t xml:space="preserve">
AR pg 87-88</t>
        </r>
      </text>
    </comment>
    <comment ref="CK179" authorId="0" shapeId="0" xr:uid="{E1BB0ADE-8D5E-43E2-8192-48191B382935}">
      <text>
        <r>
          <rPr>
            <b/>
            <sz val="9"/>
            <color indexed="81"/>
            <rFont val="Tahoma"/>
            <family val="2"/>
          </rPr>
          <t>Author:</t>
        </r>
        <r>
          <rPr>
            <sz val="9"/>
            <color indexed="81"/>
            <rFont val="Tahoma"/>
            <family val="2"/>
          </rPr>
          <t xml:space="preserve">
AR,77</t>
        </r>
      </text>
    </comment>
    <comment ref="CL179" authorId="0" shapeId="0" xr:uid="{571441CB-6F9C-4E45-A33E-810DD6C0CA9E}">
      <text>
        <r>
          <rPr>
            <b/>
            <sz val="9"/>
            <color indexed="81"/>
            <rFont val="Tahoma"/>
            <family val="2"/>
          </rPr>
          <t>Author:</t>
        </r>
        <r>
          <rPr>
            <sz val="9"/>
            <color indexed="81"/>
            <rFont val="Tahoma"/>
            <family val="2"/>
          </rPr>
          <t xml:space="preserve">
ar 53</t>
        </r>
      </text>
    </comment>
    <comment ref="CN179" authorId="0" shapeId="0" xr:uid="{62C5B0CB-A09D-4E59-B8A5-139661724A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CO179" authorId="0" shapeId="0" xr:uid="{99D77DA2-BC2A-4310-BCD4-2B40E1CAB6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p.48,75</t>
        </r>
      </text>
    </comment>
    <comment ref="CP179" authorId="0" shapeId="0" xr:uid="{59C828A1-E694-422F-A50A-24EB418D96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R179" authorId="0" shapeId="0" xr:uid="{1732CDAE-2550-4BDB-8F67-E323AC367D3A}">
      <text>
        <r>
          <rPr>
            <b/>
            <sz val="9"/>
            <color indexed="81"/>
            <rFont val="Tahoma"/>
            <family val="2"/>
          </rPr>
          <t>Author:</t>
        </r>
        <r>
          <rPr>
            <sz val="9"/>
            <color indexed="81"/>
            <rFont val="Tahoma"/>
            <family val="2"/>
          </rPr>
          <t xml:space="preserve">
AR (pdf), p. 28</t>
        </r>
      </text>
    </comment>
    <comment ref="CS179" authorId="0" shapeId="0" xr:uid="{C29DE15F-B5E1-469F-9BA3-E009B032F10F}">
      <text>
        <r>
          <rPr>
            <b/>
            <sz val="9"/>
            <color indexed="81"/>
            <rFont val="Tahoma"/>
            <family val="2"/>
          </rPr>
          <t>Author:</t>
        </r>
        <r>
          <rPr>
            <sz val="9"/>
            <color indexed="81"/>
            <rFont val="Tahoma"/>
            <family val="2"/>
          </rPr>
          <t xml:space="preserve">
AR, p. 69</t>
        </r>
      </text>
    </comment>
    <comment ref="CT179" authorId="0" shapeId="0" xr:uid="{9E3A735A-07ED-4B22-AACF-A9FCB3172CEC}">
      <text>
        <r>
          <rPr>
            <b/>
            <sz val="9"/>
            <color indexed="81"/>
            <rFont val="Tahoma"/>
            <family val="2"/>
          </rPr>
          <t>Author:</t>
        </r>
        <r>
          <rPr>
            <sz val="9"/>
            <color indexed="81"/>
            <rFont val="Tahoma"/>
            <family val="2"/>
          </rPr>
          <t xml:space="preserve">
AR pg.108</t>
        </r>
      </text>
    </comment>
    <comment ref="CU179" authorId="0" shapeId="0" xr:uid="{18C3BC0E-4426-4B5C-BE71-3388560F66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"On an annual basis, each director is also required to submit details of his associates for the purpose of
monitoring interested person transactions."</t>
        </r>
      </text>
    </comment>
    <comment ref="CX179" authorId="0" shapeId="0" xr:uid="{ABEC21D2-24C4-4F9D-AB38-869D96F3FA57}">
      <text>
        <r>
          <rPr>
            <b/>
            <sz val="9"/>
            <color indexed="81"/>
            <rFont val="Tahoma"/>
            <family val="2"/>
          </rPr>
          <t>Author:</t>
        </r>
        <r>
          <rPr>
            <sz val="9"/>
            <color indexed="81"/>
            <rFont val="Tahoma"/>
            <family val="2"/>
          </rPr>
          <t xml:space="preserve">
AR, pg 61</t>
        </r>
      </text>
    </comment>
    <comment ref="CY179" authorId="0" shapeId="0" xr:uid="{9DFE0FA8-93F9-4BD8-95A9-F5E85337B2B7}">
      <text>
        <r>
          <rPr>
            <b/>
            <sz val="9"/>
            <color indexed="81"/>
            <rFont val="Tahoma"/>
            <family val="2"/>
          </rPr>
          <t>Author:</t>
        </r>
        <r>
          <rPr>
            <sz val="9"/>
            <color indexed="81"/>
            <rFont val="Tahoma"/>
            <family val="2"/>
          </rPr>
          <t xml:space="preserve">
AR pg 105</t>
        </r>
      </text>
    </comment>
    <comment ref="CZ179" authorId="0" shapeId="0" xr:uid="{1E17F82D-6A0D-4099-93C3-709DEAF2B90F}">
      <text>
        <r>
          <rPr>
            <b/>
            <sz val="9"/>
            <color indexed="81"/>
            <rFont val="Tahoma"/>
            <family val="2"/>
          </rPr>
          <t>Author:</t>
        </r>
        <r>
          <rPr>
            <sz val="9"/>
            <color indexed="81"/>
            <rFont val="Tahoma"/>
            <family val="2"/>
          </rPr>
          <t xml:space="preserve">
AR,97</t>
        </r>
      </text>
    </comment>
    <comment ref="DA179" authorId="0" shapeId="0" xr:uid="{9F9F9703-4B7E-41CA-BB47-82978871B25D}">
      <text>
        <r>
          <rPr>
            <b/>
            <sz val="9"/>
            <color indexed="81"/>
            <rFont val="Tahoma"/>
            <family val="2"/>
          </rPr>
          <t>Author:</t>
        </r>
        <r>
          <rPr>
            <sz val="9"/>
            <color indexed="81"/>
            <rFont val="Tahoma"/>
            <family val="2"/>
          </rPr>
          <t xml:space="preserve">
AR,75</t>
        </r>
      </text>
    </comment>
    <comment ref="DB179" authorId="0" shapeId="0" xr:uid="{0636D27F-D18C-446F-BD62-D85BDF1046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52</t>
        </r>
      </text>
    </comment>
    <comment ref="DC179" authorId="0" shapeId="0" xr:uid="{104BB76B-A4CC-48B6-8332-148DB8ADE156}">
      <text>
        <r>
          <rPr>
            <b/>
            <sz val="9"/>
            <color indexed="81"/>
            <rFont val="Tahoma"/>
            <family val="2"/>
          </rPr>
          <t xml:space="preserve">Author:
</t>
        </r>
      </text>
    </comment>
    <comment ref="DD179" authorId="0" shapeId="0" xr:uid="{19D81AED-5669-40BD-B764-25D01284DCDF}">
      <text>
        <r>
          <rPr>
            <b/>
            <sz val="9"/>
            <color indexed="81"/>
            <rFont val="Tahoma"/>
            <family val="2"/>
          </rPr>
          <t>Author:</t>
        </r>
        <r>
          <rPr>
            <sz val="9"/>
            <color indexed="81"/>
            <rFont val="Tahoma"/>
            <family val="2"/>
          </rPr>
          <t xml:space="preserve">
AR, p. 55, 69</t>
        </r>
      </text>
    </comment>
    <comment ref="DE179" authorId="0" shapeId="0" xr:uid="{A6A21FCC-F355-4488-9EB2-7EB3855DD13C}">
      <text>
        <r>
          <rPr>
            <b/>
            <sz val="9"/>
            <color indexed="81"/>
            <rFont val="Tahoma"/>
            <family val="2"/>
          </rPr>
          <t>Author:</t>
        </r>
        <r>
          <rPr>
            <sz val="9"/>
            <color indexed="81"/>
            <rFont val="Tahoma"/>
            <family val="2"/>
          </rPr>
          <t xml:space="preserve">
AR,43</t>
        </r>
      </text>
    </comment>
    <comment ref="DF179" authorId="0" shapeId="0" xr:uid="{F969FA8D-371C-4638-8862-26AF56706243}">
      <text>
        <r>
          <rPr>
            <b/>
            <sz val="9"/>
            <color indexed="81"/>
            <rFont val="Tahoma"/>
            <family val="2"/>
          </rPr>
          <t>Author:</t>
        </r>
        <r>
          <rPr>
            <sz val="9"/>
            <color indexed="81"/>
            <rFont val="Tahoma"/>
            <family val="2"/>
          </rPr>
          <t xml:space="preserve">
AR pg 66</t>
        </r>
      </text>
    </comment>
    <comment ref="DG179" authorId="0" shapeId="0" xr:uid="{CE6F77B3-D0F9-4C37-B914-D2A6109EE321}">
      <text>
        <r>
          <rPr>
            <b/>
            <sz val="9"/>
            <color indexed="81"/>
            <rFont val="Tahoma"/>
            <family val="2"/>
          </rPr>
          <t>Author:</t>
        </r>
        <r>
          <rPr>
            <sz val="9"/>
            <color indexed="81"/>
            <rFont val="Tahoma"/>
            <family val="2"/>
          </rPr>
          <t xml:space="preserve">
AR, p. 35</t>
        </r>
      </text>
    </comment>
    <comment ref="DH179" authorId="0" shapeId="0" xr:uid="{BE68B4A0-B635-4845-85F3-4C5D045F1F96}">
      <text>
        <r>
          <rPr>
            <b/>
            <sz val="9"/>
            <color indexed="81"/>
            <rFont val="Tahoma"/>
            <family val="2"/>
          </rPr>
          <t>Author:</t>
        </r>
        <r>
          <rPr>
            <sz val="9"/>
            <color indexed="81"/>
            <rFont val="Tahoma"/>
            <family val="2"/>
          </rPr>
          <t xml:space="preserve">
AR pg 30-31</t>
        </r>
      </text>
    </comment>
    <comment ref="DI179" authorId="0" shapeId="0" xr:uid="{6673AB06-D557-4276-B9A5-1AFB1E191E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P.69,70</t>
        </r>
      </text>
    </comment>
    <comment ref="DJ179" authorId="0" shapeId="0" xr:uid="{CC40B7EF-E419-4FAC-9F1A-4A1A9B0ED7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
Shareholder Mandate</t>
        </r>
      </text>
    </comment>
    <comment ref="DK179" authorId="0" shapeId="0" xr:uid="{9E6D4D1A-6AB1-4107-9DFC-540B1D6620C2}">
      <text>
        <r>
          <rPr>
            <b/>
            <sz val="9"/>
            <color indexed="81"/>
            <rFont val="Tahoma"/>
            <family val="2"/>
          </rPr>
          <t>Author:</t>
        </r>
        <r>
          <rPr>
            <sz val="9"/>
            <color indexed="81"/>
            <rFont val="Tahoma"/>
            <family val="2"/>
          </rPr>
          <t xml:space="preserve">
IPT Mandate</t>
        </r>
      </text>
    </comment>
    <comment ref="DL179" authorId="0" shapeId="0" xr:uid="{B7A7815C-98B3-47EF-8558-4775C5B2CFCA}">
      <text>
        <r>
          <rPr>
            <b/>
            <sz val="9"/>
            <color indexed="81"/>
            <rFont val="Tahoma"/>
            <family val="2"/>
          </rPr>
          <t>Author:</t>
        </r>
        <r>
          <rPr>
            <sz val="9"/>
            <color indexed="81"/>
            <rFont val="Tahoma"/>
            <family val="2"/>
          </rPr>
          <t xml:space="preserve">
IPT Mandate</t>
        </r>
      </text>
    </comment>
    <comment ref="DM179" authorId="0" shapeId="0" xr:uid="{518CE1B2-2E56-4C21-A7DD-8BEA49F5F713}">
      <text>
        <r>
          <rPr>
            <b/>
            <sz val="9"/>
            <color indexed="81"/>
            <rFont val="Tahoma"/>
            <family val="2"/>
          </rPr>
          <t>Author:</t>
        </r>
        <r>
          <rPr>
            <sz val="9"/>
            <color indexed="81"/>
            <rFont val="Tahoma"/>
            <family val="2"/>
          </rPr>
          <t xml:space="preserve">
AR, p. 41</t>
        </r>
      </text>
    </comment>
    <comment ref="DN179" authorId="0" shapeId="0" xr:uid="{A177E175-E0B1-4943-90DE-2FAD7C9347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
Explanation does not have much detail thouigh</t>
        </r>
      </text>
    </comment>
    <comment ref="DO179" authorId="0" shapeId="0" xr:uid="{551C530F-B820-4486-9ABB-1E3774585C43}">
      <text>
        <r>
          <rPr>
            <b/>
            <sz val="9"/>
            <color indexed="81"/>
            <rFont val="Tahoma"/>
            <family val="2"/>
          </rPr>
          <t>Author:</t>
        </r>
        <r>
          <rPr>
            <sz val="9"/>
            <color indexed="81"/>
            <rFont val="Tahoma"/>
            <family val="2"/>
          </rPr>
          <t xml:space="preserve">
AR p. 78, NTERESTED PERSON TRANSACTIONS</t>
        </r>
      </text>
    </comment>
    <comment ref="DP179" authorId="0" shapeId="0" xr:uid="{BDCD23FD-FB7A-4E8E-8802-EE3E7AB82988}">
      <text>
        <r>
          <rPr>
            <b/>
            <sz val="9"/>
            <color indexed="81"/>
            <rFont val="Tahoma"/>
            <family val="2"/>
          </rPr>
          <t>Author:</t>
        </r>
        <r>
          <rPr>
            <sz val="9"/>
            <color indexed="81"/>
            <rFont val="Tahoma"/>
            <family val="2"/>
          </rPr>
          <t xml:space="preserve">
AR, p. 81</t>
        </r>
      </text>
    </comment>
    <comment ref="DQ179" authorId="0" shapeId="0" xr:uid="{3A2C9BB9-4094-40F7-BB40-3EA1F13D012D}">
      <text>
        <r>
          <rPr>
            <b/>
            <sz val="9"/>
            <color indexed="81"/>
            <rFont val="Tahoma"/>
            <family val="2"/>
          </rPr>
          <t>Author:</t>
        </r>
        <r>
          <rPr>
            <sz val="9"/>
            <color indexed="81"/>
            <rFont val="Tahoma"/>
            <family val="2"/>
          </rPr>
          <t xml:space="preserve">
AR p. 27, The AC reviews all interested person transactions and material
related party transactions to assess if the transactions are
undertaken in the ordinary course of business, on normal
commercial terms and at arm’s length. All Directors have to
declare any interest which could conflict with UOI’s interest and
abstain from voting on matters in which they have an interest.
Information on related party transactions is disclosed in the
Notes to the Financial Statements.</t>
        </r>
      </text>
    </comment>
    <comment ref="DR179" authorId="0" shapeId="0" xr:uid="{C7153B3F-0E72-4AD4-8D65-B1D87EC01FCF}">
      <text>
        <r>
          <rPr>
            <b/>
            <sz val="9"/>
            <color indexed="81"/>
            <rFont val="Tahoma"/>
            <family val="2"/>
          </rPr>
          <t>Author:</t>
        </r>
        <r>
          <rPr>
            <sz val="9"/>
            <color indexed="81"/>
            <rFont val="Tahoma"/>
            <family val="2"/>
          </rPr>
          <t xml:space="preserve">
AR, p.61</t>
        </r>
      </text>
    </comment>
    <comment ref="DS179" authorId="0" shapeId="0" xr:uid="{8F56DF88-5F01-4F75-A88B-DE5B172D1AED}">
      <text>
        <r>
          <rPr>
            <b/>
            <sz val="9"/>
            <color indexed="81"/>
            <rFont val="Tahoma"/>
            <family val="2"/>
          </rPr>
          <t>Author:</t>
        </r>
        <r>
          <rPr>
            <sz val="9"/>
            <color indexed="81"/>
            <rFont val="Tahoma"/>
            <family val="2"/>
          </rPr>
          <t xml:space="preserve">
AR p. 89, The Company has established procedures to ensure that all intended transactions with interested persons
are reported in a timely manner to the Audit Committee for review that the transactions will be carried out in
a way that is fair and at arms’ length on normal commercial terms and will not be prejudicial to the interests
of the Company and its shareholders</t>
        </r>
      </text>
    </comment>
    <comment ref="DT179" authorId="0" shapeId="0" xr:uid="{CD1306D2-B7AB-478E-8857-C9C434C5B1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30, https://links.sgx.com/FileOpen/WTH%20AR%202020.ashx?App=Announcement&amp;FileID=634061</t>
        </r>
      </text>
    </comment>
    <comment ref="DU179" authorId="0" shapeId="0" xr:uid="{B4785099-950C-4567-8C29-DF2F30FA5296}">
      <text>
        <r>
          <rPr>
            <b/>
            <sz val="9"/>
            <color indexed="81"/>
            <rFont val="Tahoma"/>
            <family val="2"/>
          </rPr>
          <t>Author:</t>
        </r>
        <r>
          <rPr>
            <sz val="9"/>
            <color indexed="81"/>
            <rFont val="Tahoma"/>
            <family val="2"/>
          </rPr>
          <t xml:space="preserve">
AR pg.115</t>
        </r>
      </text>
    </comment>
    <comment ref="DV179" authorId="0" shapeId="0" xr:uid="{C1B63674-7495-4760-8B96-F5B49C694816}">
      <text>
        <r>
          <rPr>
            <b/>
            <sz val="9"/>
            <color indexed="81"/>
            <rFont val="Tahoma"/>
            <family val="2"/>
          </rPr>
          <t>Author:</t>
        </r>
        <r>
          <rPr>
            <sz val="9"/>
            <color indexed="81"/>
            <rFont val="Tahoma"/>
            <family val="2"/>
          </rPr>
          <t xml:space="preserve">
AR pg.55</t>
        </r>
      </text>
    </comment>
    <comment ref="DW179" authorId="0" shapeId="0" xr:uid="{53CF52B1-42EB-4153-A14A-4E71CE8F41E4}">
      <text>
        <r>
          <rPr>
            <b/>
            <sz val="9"/>
            <color indexed="81"/>
            <rFont val="Tahoma"/>
            <family val="2"/>
          </rPr>
          <t>Author:</t>
        </r>
        <r>
          <rPr>
            <sz val="9"/>
            <color indexed="81"/>
            <rFont val="Tahoma"/>
            <family val="2"/>
          </rPr>
          <t xml:space="preserve">
AR, p145</t>
        </r>
      </text>
    </comment>
    <comment ref="DX179" authorId="0" shapeId="0" xr:uid="{C38E210E-EE65-47CB-912E-E0B8038098B6}">
      <text>
        <r>
          <rPr>
            <b/>
            <sz val="9"/>
            <color indexed="81"/>
            <rFont val="Tahoma"/>
            <family val="2"/>
          </rPr>
          <t>Author:</t>
        </r>
        <r>
          <rPr>
            <sz val="9"/>
            <color indexed="81"/>
            <rFont val="Tahoma"/>
            <family val="2"/>
          </rPr>
          <t xml:space="preserve">
AR pg.108</t>
        </r>
      </text>
    </comment>
    <comment ref="DZ179" authorId="0" shapeId="0" xr:uid="{5F70AD5C-2824-44B5-9B2F-68C2C3D876B8}">
      <text>
        <r>
          <rPr>
            <b/>
            <sz val="9"/>
            <color indexed="81"/>
            <rFont val="Tahoma"/>
            <family val="2"/>
          </rPr>
          <t>Author:</t>
        </r>
        <r>
          <rPr>
            <sz val="9"/>
            <color indexed="81"/>
            <rFont val="Tahoma"/>
            <family val="2"/>
          </rPr>
          <t xml:space="preserve">
AR pg.163</t>
        </r>
      </text>
    </comment>
    <comment ref="EB179" authorId="0" shapeId="0" xr:uid="{588FF461-0CD5-4B6F-BE1D-F5A47B1EBE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EC179" authorId="0" shapeId="0" xr:uid="{8C4FA756-0C31-459E-B3B2-FB9CD3E6B1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Insufficient information given on AR pg 41</t>
        </r>
      </text>
    </comment>
    <comment ref="ED179" authorId="0" shapeId="0" xr:uid="{6DC87441-BD88-4CC2-8810-DBE98E1E16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E180" authorId="0" shapeId="0" xr:uid="{3C205BD2-2B93-4C00-8A4F-040C541C5E74}">
      <text>
        <r>
          <rPr>
            <b/>
            <sz val="9"/>
            <color indexed="81"/>
            <rFont val="Tahoma"/>
            <family val="2"/>
          </rPr>
          <t>Author:</t>
        </r>
        <r>
          <rPr>
            <sz val="9"/>
            <color indexed="81"/>
            <rFont val="Tahoma"/>
            <family val="2"/>
          </rPr>
          <t xml:space="preserve">
AR pg.87</t>
        </r>
      </text>
    </comment>
    <comment ref="G180" authorId="0" shapeId="0" xr:uid="{6890B662-D275-4CFB-9BA7-24348E6BCC2B}">
      <text>
        <r>
          <rPr>
            <b/>
            <sz val="9"/>
            <color indexed="81"/>
            <rFont val="Tahoma"/>
            <family val="2"/>
          </rPr>
          <t>Author:</t>
        </r>
        <r>
          <rPr>
            <sz val="9"/>
            <color indexed="81"/>
            <rFont val="Tahoma"/>
            <family val="2"/>
          </rPr>
          <t xml:space="preserve">
AR pg.98</t>
        </r>
      </text>
    </comment>
    <comment ref="H180" authorId="0" shapeId="0" xr:uid="{1C88ADCB-9DC1-40EB-A920-3A1D03D0ECE0}">
      <text>
        <r>
          <rPr>
            <b/>
            <sz val="9"/>
            <color indexed="81"/>
            <rFont val="Tahoma"/>
            <family val="2"/>
          </rPr>
          <t>Author:</t>
        </r>
        <r>
          <rPr>
            <sz val="9"/>
            <color indexed="81"/>
            <rFont val="Tahoma"/>
            <family val="2"/>
          </rPr>
          <t xml:space="preserve">
AR, p32</t>
        </r>
      </text>
    </comment>
    <comment ref="I180" authorId="0" shapeId="0" xr:uid="{D299E0C7-6E69-4169-9D8C-5E0E0E838FD6}">
      <text>
        <r>
          <rPr>
            <b/>
            <sz val="9"/>
            <color indexed="81"/>
            <rFont val="Tahoma"/>
            <family val="2"/>
          </rPr>
          <t>Author:</t>
        </r>
        <r>
          <rPr>
            <sz val="9"/>
            <color indexed="81"/>
            <rFont val="Tahoma"/>
            <family val="2"/>
          </rPr>
          <t xml:space="preserve">
AR pg.117</t>
        </r>
      </text>
    </comment>
    <comment ref="J180" authorId="0" shapeId="0" xr:uid="{4D6213C9-C6EA-4246-BF82-91846E9B7ADB}">
      <text>
        <r>
          <rPr>
            <b/>
            <sz val="9"/>
            <color indexed="81"/>
            <rFont val="Tahoma"/>
            <family val="2"/>
          </rPr>
          <t>Author:</t>
        </r>
        <r>
          <rPr>
            <sz val="9"/>
            <color indexed="81"/>
            <rFont val="Tahoma"/>
            <family val="2"/>
          </rPr>
          <t xml:space="preserve">
AR pg.79</t>
        </r>
      </text>
    </comment>
    <comment ref="O180" authorId="0" shapeId="0" xr:uid="{A8F0EC9F-3245-454C-B9B9-1D2186684605}">
      <text>
        <r>
          <rPr>
            <b/>
            <sz val="9"/>
            <color indexed="81"/>
            <rFont val="Tahoma"/>
            <family val="2"/>
          </rPr>
          <t>Author:</t>
        </r>
        <r>
          <rPr>
            <sz val="9"/>
            <color indexed="81"/>
            <rFont val="Tahoma"/>
            <family val="2"/>
          </rPr>
          <t xml:space="preserve">
AR, p111</t>
        </r>
      </text>
    </comment>
    <comment ref="P180" authorId="0" shapeId="0" xr:uid="{D369EE8B-096F-47CE-AAD8-C086A59E96F8}">
      <text>
        <r>
          <rPr>
            <b/>
            <sz val="9"/>
            <color indexed="81"/>
            <rFont val="Tahoma"/>
            <family val="2"/>
          </rPr>
          <t>Author:</t>
        </r>
        <r>
          <rPr>
            <sz val="9"/>
            <color indexed="81"/>
            <rFont val="Tahoma"/>
            <family val="2"/>
          </rPr>
          <t xml:space="preserve">
AR, p88</t>
        </r>
      </text>
    </comment>
    <comment ref="R180" authorId="0" shapeId="0" xr:uid="{3C1FB0D4-DAAE-477F-8CC6-C5DA03BA8A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 119-120, 151</t>
        </r>
      </text>
    </comment>
    <comment ref="T180" authorId="0" shapeId="0" xr:uid="{0CF3CB1F-51A0-47A9-876F-84870BF85DBF}">
      <text>
        <r>
          <rPr>
            <b/>
            <sz val="9"/>
            <color indexed="81"/>
            <rFont val="Tahoma"/>
            <family val="2"/>
          </rPr>
          <t>Author:</t>
        </r>
        <r>
          <rPr>
            <sz val="9"/>
            <color indexed="81"/>
            <rFont val="Tahoma"/>
            <family val="2"/>
          </rPr>
          <t xml:space="preserve">
AR pg.101</t>
        </r>
      </text>
    </comment>
    <comment ref="U180" authorId="0" shapeId="0" xr:uid="{95777B38-8908-4CEA-8B5F-2315A5D2C580}">
      <text>
        <r>
          <rPr>
            <b/>
            <sz val="9"/>
            <color indexed="81"/>
            <rFont val="Tahoma"/>
            <family val="2"/>
          </rPr>
          <t>Author:</t>
        </r>
        <r>
          <rPr>
            <sz val="9"/>
            <color indexed="81"/>
            <rFont val="Tahoma"/>
            <family val="2"/>
          </rPr>
          <t xml:space="preserve">
AR pg 58</t>
        </r>
      </text>
    </comment>
    <comment ref="V180" authorId="0" shapeId="0" xr:uid="{C3961FC6-7F57-4BE2-8C61-9C6475B18613}">
      <text>
        <r>
          <rPr>
            <b/>
            <sz val="9"/>
            <color indexed="81"/>
            <rFont val="Tahoma"/>
            <family val="2"/>
          </rPr>
          <t>Author:</t>
        </r>
        <r>
          <rPr>
            <sz val="9"/>
            <color indexed="81"/>
            <rFont val="Tahoma"/>
            <family val="2"/>
          </rPr>
          <t xml:space="preserve">
AR pg 177</t>
        </r>
      </text>
    </comment>
    <comment ref="W180" authorId="0" shapeId="0" xr:uid="{B011D073-4F69-4FC6-8988-6291A1678F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 84</t>
        </r>
      </text>
    </comment>
    <comment ref="X180" authorId="0" shapeId="0" xr:uid="{CA770106-19CE-47A6-9B0E-F7F0E2EB4F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P.45-46, 106</t>
        </r>
      </text>
    </comment>
    <comment ref="Z180" authorId="0" shapeId="0" xr:uid="{BA211E50-06FF-4308-A875-D77B755B624C}">
      <text>
        <r>
          <rPr>
            <b/>
            <sz val="9"/>
            <color indexed="81"/>
            <rFont val="Tahoma"/>
            <family val="2"/>
          </rPr>
          <t>Author:</t>
        </r>
        <r>
          <rPr>
            <sz val="9"/>
            <color indexed="81"/>
            <rFont val="Tahoma"/>
            <family val="2"/>
          </rPr>
          <t xml:space="preserve">
AR pg 65</t>
        </r>
      </text>
    </comment>
    <comment ref="AA180" authorId="0" shapeId="0" xr:uid="{E693CEF0-5F40-48C1-91CD-D198E735DE85}">
      <text>
        <r>
          <rPr>
            <b/>
            <sz val="9"/>
            <color indexed="81"/>
            <rFont val="Tahoma"/>
            <family val="2"/>
          </rPr>
          <t>Author:</t>
        </r>
        <r>
          <rPr>
            <sz val="9"/>
            <color indexed="81"/>
            <rFont val="Tahoma"/>
            <family val="2"/>
          </rPr>
          <t xml:space="preserve">
AR pg 61/151</t>
        </r>
      </text>
    </comment>
    <comment ref="AB180" authorId="0" shapeId="0" xr:uid="{FC249321-04BA-44BE-8880-12B90540A3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P.135</t>
        </r>
      </text>
    </comment>
    <comment ref="AC180" authorId="0" shapeId="0" xr:uid="{ABFD392A-1804-4355-8D80-789E075056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p.138;</t>
        </r>
      </text>
    </comment>
    <comment ref="AD180" authorId="0" shapeId="0" xr:uid="{94162377-7EAA-41D2-9770-5140C5E21732}">
      <text>
        <r>
          <rPr>
            <b/>
            <sz val="9"/>
            <color indexed="81"/>
            <rFont val="Tahoma"/>
            <family val="2"/>
          </rPr>
          <t>Author:</t>
        </r>
        <r>
          <rPr>
            <sz val="9"/>
            <color indexed="81"/>
            <rFont val="Tahoma"/>
            <family val="2"/>
          </rPr>
          <t xml:space="preserve">
AR p. 102, INTERESTED PERSON TRANSACTIONS</t>
        </r>
      </text>
    </comment>
    <comment ref="AF180" authorId="0" shapeId="0" xr:uid="{3E3BE03C-C4A3-4B0F-B5AE-E53233182FE1}">
      <text>
        <r>
          <rPr>
            <b/>
            <sz val="9"/>
            <color indexed="81"/>
            <rFont val="Tahoma"/>
            <family val="2"/>
          </rPr>
          <t>Author:</t>
        </r>
        <r>
          <rPr>
            <sz val="9"/>
            <color indexed="81"/>
            <rFont val="Tahoma"/>
            <family val="2"/>
          </rPr>
          <t xml:space="preserve">
ar 43</t>
        </r>
      </text>
    </comment>
    <comment ref="AG180" authorId="0" shapeId="0" xr:uid="{76736C3E-BF86-43C4-AAFB-915DC6195B1B}">
      <text>
        <r>
          <rPr>
            <b/>
            <sz val="9"/>
            <color indexed="81"/>
            <rFont val="Tahoma"/>
            <family val="2"/>
          </rPr>
          <t>Author:</t>
        </r>
        <r>
          <rPr>
            <sz val="9"/>
            <color indexed="81"/>
            <rFont val="Tahoma"/>
            <family val="2"/>
          </rPr>
          <t xml:space="preserve">
AR pg.81</t>
        </r>
      </text>
    </comment>
    <comment ref="AH180" authorId="0" shapeId="0" xr:uid="{0435B90C-53B2-4CA2-8EDE-2423C47470A0}">
      <text>
        <r>
          <rPr>
            <b/>
            <sz val="9"/>
            <color indexed="81"/>
            <rFont val="Tahoma"/>
            <family val="2"/>
          </rPr>
          <t>Author:</t>
        </r>
        <r>
          <rPr>
            <sz val="9"/>
            <color indexed="81"/>
            <rFont val="Tahoma"/>
            <family val="2"/>
          </rPr>
          <t xml:space="preserve">
AR pg.108</t>
        </r>
      </text>
    </comment>
    <comment ref="AI180" authorId="0" shapeId="0" xr:uid="{33E6561B-E32C-4BAF-95BA-76432F99D2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149 no name given</t>
        </r>
      </text>
    </comment>
    <comment ref="AJ180" authorId="0" shapeId="0" xr:uid="{46A5AB4D-F159-43FA-A80A-EEEB162187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 119</t>
        </r>
      </text>
    </comment>
    <comment ref="AK180" authorId="0" shapeId="0" xr:uid="{A3E2327F-2318-4A3F-A795-611F101383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P.174</t>
        </r>
      </text>
    </comment>
    <comment ref="AM180" authorId="0" shapeId="0" xr:uid="{225D256B-2B70-4C12-B815-040E9AC8F0B5}">
      <text>
        <r>
          <rPr>
            <b/>
            <sz val="9"/>
            <color indexed="81"/>
            <rFont val="Tahoma"/>
            <family val="2"/>
          </rPr>
          <t>Author:</t>
        </r>
        <r>
          <rPr>
            <sz val="9"/>
            <color indexed="81"/>
            <rFont val="Tahoma"/>
            <family val="2"/>
          </rPr>
          <t xml:space="preserve">
AR pg.182</t>
        </r>
      </text>
    </comment>
    <comment ref="AP180" authorId="0" shapeId="0" xr:uid="{E649EC00-075E-4340-BCCD-C621BB4F0D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t>
        </r>
      </text>
    </comment>
    <comment ref="AQ180" authorId="0" shapeId="0" xr:uid="{0DF12A78-B494-4D13-BBBB-679494275179}">
      <text>
        <r>
          <rPr>
            <b/>
            <sz val="9"/>
            <color indexed="81"/>
            <rFont val="Tahoma"/>
            <family val="2"/>
          </rPr>
          <t>Author:</t>
        </r>
        <r>
          <rPr>
            <sz val="9"/>
            <color indexed="81"/>
            <rFont val="Tahoma"/>
            <family val="2"/>
          </rPr>
          <t xml:space="preserve">
AR, p. 151</t>
        </r>
      </text>
    </comment>
    <comment ref="AR180" authorId="0" shapeId="0" xr:uid="{BF135A13-3DB3-4070-93E4-D5F6F339E95B}">
      <text>
        <r>
          <rPr>
            <b/>
            <sz val="9"/>
            <color indexed="81"/>
            <rFont val="Tahoma"/>
            <family val="2"/>
          </rPr>
          <t>Author:</t>
        </r>
        <r>
          <rPr>
            <sz val="9"/>
            <color indexed="81"/>
            <rFont val="Tahoma"/>
            <family val="2"/>
          </rPr>
          <t xml:space="preserve">
AR,82</t>
        </r>
      </text>
    </comment>
    <comment ref="AS180" authorId="0" shapeId="0" xr:uid="{23A15B1F-4A3C-4737-B130-A4F368DF05AF}">
      <text>
        <r>
          <rPr>
            <b/>
            <sz val="9"/>
            <color indexed="81"/>
            <rFont val="Tahoma"/>
            <family val="2"/>
          </rPr>
          <t>Author:</t>
        </r>
        <r>
          <rPr>
            <sz val="9"/>
            <color indexed="81"/>
            <rFont val="Tahoma"/>
            <family val="2"/>
          </rPr>
          <t xml:space="preserve">
AR, pg 104, 105 &amp; 127</t>
        </r>
      </text>
    </comment>
    <comment ref="AT180" authorId="0" shapeId="0" xr:uid="{4BEA01E2-B923-4F4C-AE70-0CDE3B4BEBB7}">
      <text>
        <r>
          <rPr>
            <b/>
            <sz val="9"/>
            <color indexed="81"/>
            <rFont val="Tahoma"/>
            <family val="2"/>
          </rPr>
          <t>Author:</t>
        </r>
        <r>
          <rPr>
            <sz val="9"/>
            <color indexed="81"/>
            <rFont val="Tahoma"/>
            <family val="2"/>
          </rPr>
          <t xml:space="preserve">
AR, governance report, pg 41</t>
        </r>
      </text>
    </comment>
    <comment ref="AU180" authorId="0" shapeId="0" xr:uid="{F752C3EB-7009-43B9-9017-3F01E784467B}">
      <text>
        <r>
          <rPr>
            <b/>
            <sz val="9"/>
            <color indexed="81"/>
            <rFont val="Tahoma"/>
            <family val="2"/>
          </rPr>
          <t>Author:</t>
        </r>
        <r>
          <rPr>
            <sz val="9"/>
            <color indexed="81"/>
            <rFont val="Tahoma"/>
            <family val="2"/>
          </rPr>
          <t xml:space="preserve">
AR, 121-122</t>
        </r>
      </text>
    </comment>
    <comment ref="AV180" authorId="0" shapeId="0" xr:uid="{0699B10B-6F5F-4793-833E-13C49367C346}">
      <text>
        <r>
          <rPr>
            <b/>
            <sz val="9"/>
            <color indexed="81"/>
            <rFont val="Tahoma"/>
            <family val="2"/>
          </rPr>
          <t>Author:</t>
        </r>
        <r>
          <rPr>
            <sz val="9"/>
            <color indexed="81"/>
            <rFont val="Tahoma"/>
            <family val="2"/>
          </rPr>
          <t xml:space="preserve">
AR, 90</t>
        </r>
      </text>
    </comment>
    <comment ref="AW180" authorId="0" shapeId="0" xr:uid="{47A288BB-EE81-440D-A0AB-9B6D13D4DEB5}">
      <text>
        <r>
          <rPr>
            <b/>
            <sz val="9"/>
            <color indexed="81"/>
            <rFont val="Tahoma"/>
            <family val="2"/>
          </rPr>
          <t>Author:</t>
        </r>
        <r>
          <rPr>
            <sz val="9"/>
            <color indexed="81"/>
            <rFont val="Tahoma"/>
            <family val="2"/>
          </rPr>
          <t xml:space="preserve">
AR,114</t>
        </r>
      </text>
    </comment>
    <comment ref="AX180" authorId="0" shapeId="0" xr:uid="{C07B4C2C-5725-4179-A096-020C0462A89E}">
      <text>
        <r>
          <rPr>
            <b/>
            <sz val="9"/>
            <color indexed="81"/>
            <rFont val="Tahoma"/>
            <family val="2"/>
          </rPr>
          <t>Author:</t>
        </r>
        <r>
          <rPr>
            <sz val="9"/>
            <color indexed="81"/>
            <rFont val="Tahoma"/>
            <family val="2"/>
          </rPr>
          <t xml:space="preserve">
AR, 102</t>
        </r>
      </text>
    </comment>
    <comment ref="AY180" authorId="0" shapeId="0" xr:uid="{9C456527-C8EB-4597-8D89-87707B527AB1}">
      <text>
        <r>
          <rPr>
            <b/>
            <sz val="9"/>
            <color indexed="81"/>
            <rFont val="Tahoma"/>
            <family val="2"/>
          </rPr>
          <t>Author:</t>
        </r>
        <r>
          <rPr>
            <sz val="9"/>
            <color indexed="81"/>
            <rFont val="Tahoma"/>
            <family val="2"/>
          </rPr>
          <t xml:space="preserve">
AR, p. 167, 209</t>
        </r>
      </text>
    </comment>
    <comment ref="AZ180" authorId="0" shapeId="0" xr:uid="{E7D3ACB7-F3A7-4363-B4B3-7B68A6A2D556}">
      <text>
        <r>
          <rPr>
            <b/>
            <sz val="9"/>
            <color indexed="81"/>
            <rFont val="Tahoma"/>
            <family val="2"/>
          </rPr>
          <t>Author:</t>
        </r>
        <r>
          <rPr>
            <sz val="9"/>
            <color indexed="81"/>
            <rFont val="Tahoma"/>
            <family val="2"/>
          </rPr>
          <t xml:space="preserve">
AR, p. 84
Not the entire professional fees paid can be matched to IPT</t>
        </r>
      </text>
    </comment>
    <comment ref="BA180" authorId="0" shapeId="0" xr:uid="{C4B84213-B647-4A8A-AAB5-C93A79F53AAF}">
      <text>
        <r>
          <rPr>
            <b/>
            <sz val="9"/>
            <color indexed="81"/>
            <rFont val="Tahoma"/>
            <family val="2"/>
          </rPr>
          <t>Author:</t>
        </r>
        <r>
          <rPr>
            <sz val="9"/>
            <color indexed="81"/>
            <rFont val="Tahoma"/>
            <family val="2"/>
          </rPr>
          <t xml:space="preserve">
AR, p254</t>
        </r>
      </text>
    </comment>
    <comment ref="BB180" authorId="0" shapeId="0" xr:uid="{6263DA5A-5CE6-473B-868A-0127E06786CE}">
      <text>
        <r>
          <rPr>
            <b/>
            <sz val="9"/>
            <color indexed="81"/>
            <rFont val="Tahoma"/>
            <family val="2"/>
          </rPr>
          <t>Author:</t>
        </r>
        <r>
          <rPr>
            <sz val="9"/>
            <color indexed="81"/>
            <rFont val="Tahoma"/>
            <family val="2"/>
          </rPr>
          <t xml:space="preserve">
AR, pg 43</t>
        </r>
      </text>
    </comment>
    <comment ref="BC180" authorId="0" shapeId="0" xr:uid="{42A774D5-9A71-4CEA-A6B1-75E450D36893}">
      <text>
        <r>
          <rPr>
            <b/>
            <sz val="9"/>
            <color indexed="81"/>
            <rFont val="Tahoma"/>
            <family val="2"/>
          </rPr>
          <t>Author:</t>
        </r>
        <r>
          <rPr>
            <sz val="9"/>
            <color indexed="81"/>
            <rFont val="Tahoma"/>
            <family val="2"/>
          </rPr>
          <t xml:space="preserve">
AR, p. 69, 151</t>
        </r>
      </text>
    </comment>
    <comment ref="BD180" authorId="0" shapeId="0" xr:uid="{92A6F87B-541E-40EB-8164-44EBA766E4F0}">
      <text>
        <r>
          <rPr>
            <b/>
            <sz val="9"/>
            <color indexed="81"/>
            <rFont val="Tahoma"/>
            <family val="2"/>
          </rPr>
          <t>Author:</t>
        </r>
        <r>
          <rPr>
            <sz val="9"/>
            <color indexed="81"/>
            <rFont val="Tahoma"/>
            <family val="2"/>
          </rPr>
          <t xml:space="preserve">
AR, p. 280 - 281, 260</t>
        </r>
      </text>
    </comment>
    <comment ref="BE180" authorId="0" shapeId="0" xr:uid="{7AF8E4F4-213E-46DF-86B4-AA129D3953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 In FY2020, there were no interested person transactions entered into between the Company or its subsidiaries
and any of its interested persons exceeding S$100,000.</t>
        </r>
      </text>
    </comment>
    <comment ref="BF180" authorId="0" shapeId="0" xr:uid="{2D05B2C3-6BB6-45AB-A63F-7C261126B9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"Beijing Aozhong Xingye Real
Estate Development Co., Ltd
is controlled by Mr Ji Zenghe,
the Company’s Executive
Chairman."</t>
        </r>
      </text>
    </comment>
    <comment ref="BG180" authorId="0" shapeId="0" xr:uid="{057C1A8A-4A83-4CFA-BDBC-E0B1C497D586}">
      <text>
        <r>
          <rPr>
            <b/>
            <sz val="9"/>
            <color indexed="81"/>
            <rFont val="Tahoma"/>
            <family val="2"/>
          </rPr>
          <t>Author:</t>
        </r>
        <r>
          <rPr>
            <sz val="9"/>
            <color indexed="81"/>
            <rFont val="Tahoma"/>
            <family val="2"/>
          </rPr>
          <t xml:space="preserve">
AR p. 159, NOTE 21:- RELATED PARTIES TRANSACTIONS </t>
        </r>
      </text>
    </comment>
    <comment ref="BI180" authorId="0" shapeId="0" xr:uid="{A938D9C7-531E-4529-A036-7A005B45A316}">
      <text>
        <r>
          <rPr>
            <b/>
            <sz val="9"/>
            <color indexed="81"/>
            <rFont val="Tahoma"/>
            <family val="2"/>
          </rPr>
          <t>Author:</t>
        </r>
        <r>
          <rPr>
            <sz val="9"/>
            <color indexed="81"/>
            <rFont val="Tahoma"/>
            <family val="2"/>
          </rPr>
          <t xml:space="preserve">
AR p. 56, During the FY2020, IPT exceeding S$100,000 in aggregate under review are disclosed as follows:</t>
        </r>
      </text>
    </comment>
    <comment ref="BJ180" authorId="0" shapeId="0" xr:uid="{3C223569-9632-4D88-A398-C745FF4600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33-34</t>
        </r>
      </text>
    </comment>
    <comment ref="BK180" authorId="0" shapeId="0" xr:uid="{3147F1F4-167E-40DD-A3A1-FF9588A1702A}">
      <text>
        <r>
          <rPr>
            <b/>
            <sz val="9"/>
            <color indexed="81"/>
            <rFont val="Tahoma"/>
            <family val="2"/>
          </rPr>
          <t>Author:</t>
        </r>
        <r>
          <rPr>
            <sz val="9"/>
            <color indexed="81"/>
            <rFont val="Tahoma"/>
            <family val="2"/>
          </rPr>
          <t xml:space="preserve">
AR, p. 85</t>
        </r>
      </text>
    </comment>
    <comment ref="BL180" authorId="0" shapeId="0" xr:uid="{6774B418-9952-4871-BED7-655B81D4E7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76</t>
        </r>
      </text>
    </comment>
    <comment ref="BM180" authorId="0" shapeId="0" xr:uid="{41CC4569-EC97-48E5-B443-138CC90BBC5D}">
      <text>
        <r>
          <rPr>
            <b/>
            <sz val="9"/>
            <color indexed="81"/>
            <rFont val="Tahoma"/>
            <family val="2"/>
          </rPr>
          <t>Author:</t>
        </r>
        <r>
          <rPr>
            <sz val="9"/>
            <color indexed="81"/>
            <rFont val="Tahoma"/>
            <family val="2"/>
          </rPr>
          <t xml:space="preserve">
AR, p125</t>
        </r>
      </text>
    </comment>
    <comment ref="BN180" authorId="0" shapeId="0" xr:uid="{EB2D7C7C-7755-43E3-9BCE-3A3F0B3D59F4}">
      <text>
        <r>
          <rPr>
            <b/>
            <sz val="9"/>
            <color indexed="81"/>
            <rFont val="Tahoma"/>
            <family val="2"/>
          </rPr>
          <t>Author:</t>
        </r>
        <r>
          <rPr>
            <sz val="9"/>
            <color indexed="81"/>
            <rFont val="Tahoma"/>
            <family val="2"/>
          </rPr>
          <t xml:space="preserve">
AR, p54</t>
        </r>
      </text>
    </comment>
    <comment ref="BU180" authorId="0" shapeId="0" xr:uid="{ED63DF36-7814-4945-A5FE-7585E7140BAB}">
      <text>
        <r>
          <rPr>
            <b/>
            <sz val="9"/>
            <color indexed="81"/>
            <rFont val="Tahoma"/>
            <family val="2"/>
          </rPr>
          <t>Author:</t>
        </r>
        <r>
          <rPr>
            <sz val="9"/>
            <color indexed="81"/>
            <rFont val="Tahoma"/>
            <family val="2"/>
          </rPr>
          <t xml:space="preserve">
AR, p54</t>
        </r>
      </text>
    </comment>
    <comment ref="BV180" authorId="0" shapeId="0" xr:uid="{387C204B-EC51-414D-99D8-6DF5B789019A}">
      <text>
        <r>
          <rPr>
            <b/>
            <sz val="9"/>
            <color indexed="81"/>
            <rFont val="Tahoma"/>
            <family val="2"/>
          </rPr>
          <t>Author:</t>
        </r>
        <r>
          <rPr>
            <sz val="9"/>
            <color indexed="81"/>
            <rFont val="Tahoma"/>
            <family val="2"/>
          </rPr>
          <t xml:space="preserve">
AR 150</t>
        </r>
      </text>
    </comment>
    <comment ref="BW180" authorId="0" shapeId="0" xr:uid="{914A95F5-4B72-41C0-93BC-FAE4170FE535}">
      <text>
        <r>
          <rPr>
            <b/>
            <sz val="9"/>
            <color indexed="81"/>
            <rFont val="Tahoma"/>
            <family val="2"/>
          </rPr>
          <t>Author:</t>
        </r>
        <r>
          <rPr>
            <sz val="9"/>
            <color indexed="81"/>
            <rFont val="Tahoma"/>
            <family val="2"/>
          </rPr>
          <t xml:space="preserve">
Can't find information for this</t>
        </r>
      </text>
    </comment>
    <comment ref="BX180" authorId="0" shapeId="0" xr:uid="{628F5545-A800-4259-A99A-80D44F72C7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p.258;</t>
        </r>
      </text>
    </comment>
    <comment ref="BY180" authorId="0" shapeId="0" xr:uid="{4CEC1850-6373-49D7-A51F-08942C5548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P.154, 158</t>
        </r>
      </text>
    </comment>
    <comment ref="BZ180" authorId="0" shapeId="0" xr:uid="{1695CC3C-964C-4D9A-AA13-7CF66AF83572}">
      <text>
        <r>
          <rPr>
            <b/>
            <sz val="9"/>
            <color indexed="81"/>
            <rFont val="Tahoma"/>
            <family val="2"/>
          </rPr>
          <t>Author:</t>
        </r>
        <r>
          <rPr>
            <sz val="9"/>
            <color indexed="81"/>
            <rFont val="Tahoma"/>
            <family val="2"/>
          </rPr>
          <t xml:space="preserve">
AR pg 153 did not provide the name of related party</t>
        </r>
      </text>
    </comment>
    <comment ref="CA180" authorId="0" shapeId="0" xr:uid="{62CC7635-FB66-4621-A18B-0D99521823EB}">
      <text>
        <r>
          <rPr>
            <b/>
            <sz val="9"/>
            <color indexed="81"/>
            <rFont val="Tahoma"/>
            <family val="2"/>
          </rPr>
          <t>Author:</t>
        </r>
        <r>
          <rPr>
            <sz val="9"/>
            <color indexed="81"/>
            <rFont val="Tahoma"/>
            <family val="2"/>
          </rPr>
          <t xml:space="preserve">
AR pg 102</t>
        </r>
      </text>
    </comment>
    <comment ref="CB180" authorId="0" shapeId="0" xr:uid="{79CEC160-E211-4684-B270-1F27B3187D51}">
      <text>
        <r>
          <rPr>
            <b/>
            <sz val="9"/>
            <color indexed="81"/>
            <rFont val="Tahoma"/>
            <family val="2"/>
          </rPr>
          <t>Author:</t>
        </r>
        <r>
          <rPr>
            <sz val="9"/>
            <color indexed="81"/>
            <rFont val="Tahoma"/>
            <family val="2"/>
          </rPr>
          <t xml:space="preserve">
AR pg.321</t>
        </r>
      </text>
    </comment>
    <comment ref="CC180" authorId="0" shapeId="0" xr:uid="{8CA377BA-ED79-4B15-A1ED-D196DCD2A1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P.113-114</t>
        </r>
      </text>
    </comment>
    <comment ref="CD180" authorId="0" shapeId="0" xr:uid="{A4617109-44CC-4FDD-912F-1400D094E7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 101</t>
        </r>
      </text>
    </comment>
    <comment ref="CE180" authorId="0" shapeId="0" xr:uid="{51750DB7-3EE1-403F-9564-9041EF630BE3}">
      <text>
        <r>
          <rPr>
            <b/>
            <sz val="9"/>
            <color indexed="81"/>
            <rFont val="Tahoma"/>
            <family val="2"/>
          </rPr>
          <t>Author:</t>
        </r>
        <r>
          <rPr>
            <sz val="9"/>
            <color indexed="81"/>
            <rFont val="Tahoma"/>
            <family val="2"/>
          </rPr>
          <t xml:space="preserve">
AR pg 110</t>
        </r>
      </text>
    </comment>
    <comment ref="CF180" authorId="0" shapeId="0" xr:uid="{16D5B546-787C-4060-ACB8-BE958F88FB3E}">
      <text>
        <r>
          <rPr>
            <b/>
            <sz val="9"/>
            <color indexed="81"/>
            <rFont val="Tahoma"/>
            <family val="2"/>
          </rPr>
          <t>Author:</t>
        </r>
        <r>
          <rPr>
            <sz val="9"/>
            <color indexed="81"/>
            <rFont val="Tahoma"/>
            <family val="2"/>
          </rPr>
          <t xml:space="preserve">
ar 46</t>
        </r>
      </text>
    </comment>
    <comment ref="CG180" authorId="0" shapeId="0" xr:uid="{F3A15C46-D9BA-488F-8889-074326206DCE}">
      <text>
        <r>
          <rPr>
            <b/>
            <sz val="9"/>
            <color indexed="81"/>
            <rFont val="Tahoma"/>
            <family val="2"/>
          </rPr>
          <t>Author:</t>
        </r>
        <r>
          <rPr>
            <sz val="9"/>
            <color indexed="81"/>
            <rFont val="Tahoma"/>
            <family val="2"/>
          </rPr>
          <t xml:space="preserve">
AR pg 245</t>
        </r>
      </text>
    </comment>
    <comment ref="CH180" authorId="0" shapeId="0" xr:uid="{CDA0CCAA-22AA-4F38-8B23-1C8FEC44CA10}">
      <text>
        <r>
          <rPr>
            <b/>
            <sz val="9"/>
            <color indexed="81"/>
            <rFont val="Tahoma"/>
            <family val="2"/>
          </rPr>
          <t>Author:</t>
        </r>
        <r>
          <rPr>
            <sz val="9"/>
            <color indexed="81"/>
            <rFont val="Tahoma"/>
            <family val="2"/>
          </rPr>
          <t xml:space="preserve">
AR 131</t>
        </r>
      </text>
    </comment>
    <comment ref="CI180" authorId="0" shapeId="0" xr:uid="{0B5F5153-3583-4D47-99CF-48B268AF9F43}">
      <text>
        <r>
          <rPr>
            <b/>
            <sz val="9"/>
            <color indexed="81"/>
            <rFont val="Tahoma"/>
            <family val="2"/>
          </rPr>
          <t>Author:</t>
        </r>
        <r>
          <rPr>
            <sz val="9"/>
            <color indexed="81"/>
            <rFont val="Tahoma"/>
            <family val="2"/>
          </rPr>
          <t xml:space="preserve">
AR pg 88</t>
        </r>
      </text>
    </comment>
    <comment ref="CK180" authorId="0" shapeId="0" xr:uid="{6268716F-767C-4627-976D-2A923E2E22BB}">
      <text>
        <r>
          <rPr>
            <b/>
            <sz val="9"/>
            <color indexed="81"/>
            <rFont val="Tahoma"/>
            <family val="2"/>
          </rPr>
          <t>Author:</t>
        </r>
        <r>
          <rPr>
            <sz val="9"/>
            <color indexed="81"/>
            <rFont val="Tahoma"/>
            <family val="2"/>
          </rPr>
          <t xml:space="preserve">
AR,78</t>
        </r>
      </text>
    </comment>
    <comment ref="CM180" authorId="0" shapeId="0" xr:uid="{C266D213-7208-4667-89B0-89F59B631587}">
      <text>
        <r>
          <rPr>
            <b/>
            <sz val="9"/>
            <color indexed="81"/>
            <rFont val="Tahoma"/>
            <family val="2"/>
          </rPr>
          <t>Author:</t>
        </r>
        <r>
          <rPr>
            <sz val="9"/>
            <color indexed="81"/>
            <rFont val="Tahoma"/>
            <family val="2"/>
          </rPr>
          <t xml:space="preserve">
ar 121</t>
        </r>
      </text>
    </comment>
    <comment ref="CN180" authorId="0" shapeId="0" xr:uid="{AE70CB15-E4FB-471B-A81B-EA79F57C5E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p.176-178</t>
        </r>
      </text>
    </comment>
    <comment ref="CO180" authorId="0" shapeId="0" xr:uid="{8DCEF63A-496E-4156-80E7-035D1077F666}">
      <text>
        <r>
          <rPr>
            <b/>
            <sz val="9"/>
            <color indexed="81"/>
            <rFont val="Tahoma"/>
            <family val="2"/>
          </rPr>
          <t>Author:</t>
        </r>
        <r>
          <rPr>
            <sz val="9"/>
            <color indexed="81"/>
            <rFont val="Tahoma"/>
            <family val="2"/>
          </rPr>
          <t xml:space="preserve">
AR, p179</t>
        </r>
      </text>
    </comment>
    <comment ref="CR180" authorId="0" shapeId="0" xr:uid="{632572F7-7A28-46CD-9CBF-9AF7EC306ADA}">
      <text>
        <r>
          <rPr>
            <b/>
            <sz val="9"/>
            <color indexed="81"/>
            <rFont val="Tahoma"/>
            <family val="2"/>
          </rPr>
          <t>Author:</t>
        </r>
        <r>
          <rPr>
            <sz val="9"/>
            <color indexed="81"/>
            <rFont val="Tahoma"/>
            <family val="2"/>
          </rPr>
          <t xml:space="preserve">
AR (pdf), p. 29
AR (pdf), p. 100</t>
        </r>
      </text>
    </comment>
    <comment ref="CS180" authorId="0" shapeId="0" xr:uid="{79C1D8F0-8CD3-4907-AB55-B0167113DD98}">
      <text>
        <r>
          <rPr>
            <b/>
            <sz val="9"/>
            <color indexed="81"/>
            <rFont val="Tahoma"/>
            <family val="2"/>
          </rPr>
          <t>Author:</t>
        </r>
        <r>
          <rPr>
            <sz val="9"/>
            <color indexed="81"/>
            <rFont val="Tahoma"/>
            <family val="2"/>
          </rPr>
          <t xml:space="preserve">
AR, p. 141</t>
        </r>
      </text>
    </comment>
    <comment ref="CT180" authorId="0" shapeId="0" xr:uid="{A56D8D1D-3C11-4282-BC77-370ED12E62EE}">
      <text>
        <r>
          <rPr>
            <b/>
            <sz val="9"/>
            <color indexed="81"/>
            <rFont val="Tahoma"/>
            <family val="2"/>
          </rPr>
          <t>Author:</t>
        </r>
        <r>
          <rPr>
            <sz val="9"/>
            <color indexed="81"/>
            <rFont val="Tahoma"/>
            <family val="2"/>
          </rPr>
          <t xml:space="preserve">
AR pg.108</t>
        </r>
      </text>
    </comment>
    <comment ref="CU180" authorId="0" shapeId="0" xr:uid="{56D3632D-56EE-4906-B66D-CEB1D305E6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t>
        </r>
      </text>
    </comment>
    <comment ref="CV180" authorId="0" shapeId="0" xr:uid="{909DC4AD-1D70-4AA1-AC93-0739983ED7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40"There were no material contracts of Mermaid or its subsidiaries involving the interests of the Mermaid’s
Chief Executive Officer, each Director of Mermaid, or any of the controlling shareholders of Mermaid, entered
into during the financial year ended 31 December 2020 or still subsisting as at 31 December 2020."</t>
        </r>
      </text>
    </comment>
    <comment ref="CX180" authorId="0" shapeId="0" xr:uid="{52D8B48B-54A5-472A-BFC5-4A3289217F85}">
      <text>
        <r>
          <rPr>
            <b/>
            <sz val="9"/>
            <color indexed="81"/>
            <rFont val="Tahoma"/>
            <family val="2"/>
          </rPr>
          <t>Author:</t>
        </r>
        <r>
          <rPr>
            <sz val="9"/>
            <color indexed="81"/>
            <rFont val="Tahoma"/>
            <family val="2"/>
          </rPr>
          <t xml:space="preserve">
There are no interested person transactions for the financial year ended 31 December 2020.
</t>
        </r>
      </text>
    </comment>
    <comment ref="CY180" authorId="0" shapeId="0" xr:uid="{5040548E-F6F7-4A48-B4FD-C7FC5B710283}">
      <text>
        <r>
          <rPr>
            <b/>
            <sz val="9"/>
            <color indexed="81"/>
            <rFont val="Tahoma"/>
            <family val="2"/>
          </rPr>
          <t>Author:</t>
        </r>
        <r>
          <rPr>
            <sz val="9"/>
            <color indexed="81"/>
            <rFont val="Tahoma"/>
            <family val="2"/>
          </rPr>
          <t xml:space="preserve">
AR pg 112</t>
        </r>
      </text>
    </comment>
    <comment ref="CZ180" authorId="0" shapeId="0" xr:uid="{09DA66AD-E5D2-46EB-9AC0-45F85EDF6D82}">
      <text>
        <r>
          <rPr>
            <b/>
            <sz val="9"/>
            <color indexed="81"/>
            <rFont val="Tahoma"/>
            <family val="2"/>
          </rPr>
          <t>Author:</t>
        </r>
        <r>
          <rPr>
            <sz val="9"/>
            <color indexed="81"/>
            <rFont val="Tahoma"/>
            <family val="2"/>
          </rPr>
          <t xml:space="preserve">
AR,96</t>
        </r>
      </text>
    </comment>
    <comment ref="DA180" authorId="0" shapeId="0" xr:uid="{C4437D78-44AB-4B07-B617-A4C5C53EA294}">
      <text>
        <r>
          <rPr>
            <b/>
            <sz val="9"/>
            <color indexed="81"/>
            <rFont val="Tahoma"/>
            <family val="2"/>
          </rPr>
          <t>Author:</t>
        </r>
        <r>
          <rPr>
            <sz val="9"/>
            <color indexed="81"/>
            <rFont val="Tahoma"/>
            <family val="2"/>
          </rPr>
          <t xml:space="preserve">
AR,167</t>
        </r>
      </text>
    </comment>
    <comment ref="DB180" authorId="0" shapeId="0" xr:uid="{34CBE662-9058-496D-863F-5C87A9A493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179 - 180</t>
        </r>
      </text>
    </comment>
    <comment ref="DC180" authorId="0" shapeId="0" xr:uid="{236E736A-DABA-4969-AF28-260557EE811F}">
      <text>
        <r>
          <rPr>
            <b/>
            <sz val="9"/>
            <color indexed="81"/>
            <rFont val="Tahoma"/>
            <family val="2"/>
          </rPr>
          <t>Author:</t>
        </r>
        <r>
          <rPr>
            <sz val="9"/>
            <color indexed="81"/>
            <rFont val="Tahoma"/>
            <family val="2"/>
          </rPr>
          <t xml:space="preserve">
AR, p. 103, 144</t>
        </r>
      </text>
    </comment>
    <comment ref="DD180" authorId="0" shapeId="0" xr:uid="{B131358F-B20E-4A9E-9DF6-989A6C4E846E}">
      <text>
        <r>
          <rPr>
            <b/>
            <sz val="9"/>
            <color indexed="81"/>
            <rFont val="Tahoma"/>
            <family val="2"/>
          </rPr>
          <t>Author:</t>
        </r>
        <r>
          <rPr>
            <sz val="9"/>
            <color indexed="81"/>
            <rFont val="Tahoma"/>
            <family val="2"/>
          </rPr>
          <t xml:space="preserve">
AR, p. 204 - 206, 219 - 220</t>
        </r>
      </text>
    </comment>
    <comment ref="DE180" authorId="0" shapeId="0" xr:uid="{77228606-8A43-47CC-B2C1-7D51C2722766}">
      <text>
        <r>
          <rPr>
            <b/>
            <sz val="9"/>
            <color indexed="81"/>
            <rFont val="Tahoma"/>
            <family val="2"/>
          </rPr>
          <t>Author:</t>
        </r>
        <r>
          <rPr>
            <sz val="9"/>
            <color indexed="81"/>
            <rFont val="Tahoma"/>
            <family val="2"/>
          </rPr>
          <t xml:space="preserve">
AR,144-145</t>
        </r>
      </text>
    </comment>
    <comment ref="DF180" authorId="0" shapeId="0" xr:uid="{0085E710-0157-4B48-A393-9C4197DFB2CA}">
      <text>
        <r>
          <rPr>
            <b/>
            <sz val="9"/>
            <color indexed="81"/>
            <rFont val="Tahoma"/>
            <family val="2"/>
          </rPr>
          <t>Author:</t>
        </r>
        <r>
          <rPr>
            <sz val="9"/>
            <color indexed="81"/>
            <rFont val="Tahoma"/>
            <family val="2"/>
          </rPr>
          <t xml:space="preserve">
AR pg 193</t>
        </r>
      </text>
    </comment>
    <comment ref="DG180" authorId="0" shapeId="0" xr:uid="{3DD72DDA-6E30-499B-A45B-D3A3976C27C7}">
      <text>
        <r>
          <rPr>
            <b/>
            <sz val="9"/>
            <color indexed="81"/>
            <rFont val="Tahoma"/>
            <family val="2"/>
          </rPr>
          <t>Author:</t>
        </r>
        <r>
          <rPr>
            <sz val="9"/>
            <color indexed="81"/>
            <rFont val="Tahoma"/>
            <family val="2"/>
          </rPr>
          <t xml:space="preserve">
AR, p. 40, 142</t>
        </r>
      </text>
    </comment>
    <comment ref="DI180" authorId="0" shapeId="0" xr:uid="{5CB178A6-3A36-4482-8747-8F94FFCE4A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P.194</t>
        </r>
      </text>
    </comment>
    <comment ref="DJ180" authorId="0" shapeId="0" xr:uid="{EBFACAFF-0BD5-4022-B3FB-934F7265A1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223</t>
        </r>
      </text>
    </comment>
    <comment ref="DK180" authorId="0" shapeId="0" xr:uid="{A8F7853E-B103-453D-9166-7FE1D25BA2EE}">
      <text>
        <r>
          <rPr>
            <b/>
            <sz val="9"/>
            <color indexed="81"/>
            <rFont val="Tahoma"/>
            <family val="2"/>
          </rPr>
          <t>Author:</t>
        </r>
        <r>
          <rPr>
            <sz val="9"/>
            <color indexed="81"/>
            <rFont val="Tahoma"/>
            <family val="2"/>
          </rPr>
          <t xml:space="preserve">
AR pg 304</t>
        </r>
      </text>
    </comment>
    <comment ref="DL180" authorId="0" shapeId="0" xr:uid="{26EDBDAE-8E0E-44CD-8875-14CC1BCB68AF}">
      <text>
        <r>
          <rPr>
            <b/>
            <sz val="9"/>
            <color indexed="81"/>
            <rFont val="Tahoma"/>
            <family val="2"/>
          </rPr>
          <t>Author:</t>
        </r>
        <r>
          <rPr>
            <sz val="9"/>
            <color indexed="81"/>
            <rFont val="Tahoma"/>
            <family val="2"/>
          </rPr>
          <t xml:space="preserve">
AR pg 260</t>
        </r>
      </text>
    </comment>
    <comment ref="DM180" authorId="0" shapeId="0" xr:uid="{588449D8-7A7A-45A2-9FF5-C49F9242B48C}">
      <text>
        <r>
          <rPr>
            <b/>
            <sz val="9"/>
            <color indexed="81"/>
            <rFont val="Tahoma"/>
            <family val="2"/>
          </rPr>
          <t>Author:</t>
        </r>
        <r>
          <rPr>
            <sz val="9"/>
            <color indexed="81"/>
            <rFont val="Tahoma"/>
            <family val="2"/>
          </rPr>
          <t xml:space="preserve">
AR, p. 43, 85</t>
        </r>
      </text>
    </comment>
    <comment ref="DN180" authorId="0" shapeId="0" xr:uid="{846D6571-6768-4D9E-81B9-2F928E2F52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p.137;</t>
        </r>
      </text>
    </comment>
    <comment ref="DO180" authorId="0" shapeId="0" xr:uid="{91E396B9-EFDD-481B-A094-BAB88945C633}">
      <text>
        <r>
          <rPr>
            <b/>
            <sz val="9"/>
            <color indexed="81"/>
            <rFont val="Tahoma"/>
            <family val="2"/>
          </rPr>
          <t>Author:</t>
        </r>
        <r>
          <rPr>
            <sz val="9"/>
            <color indexed="81"/>
            <rFont val="Tahoma"/>
            <family val="2"/>
          </rPr>
          <t xml:space="preserve">
AR p. 173, list of INTERESTED PERSON TRANSACTIONS</t>
        </r>
      </text>
    </comment>
    <comment ref="DP180" authorId="0" shapeId="0" xr:uid="{7FB544E7-01B6-4D72-9895-DBF2537966FA}">
      <text>
        <r>
          <rPr>
            <b/>
            <sz val="9"/>
            <color indexed="81"/>
            <rFont val="Tahoma"/>
            <family val="2"/>
          </rPr>
          <t>Author:</t>
        </r>
        <r>
          <rPr>
            <sz val="9"/>
            <color indexed="81"/>
            <rFont val="Tahoma"/>
            <family val="2"/>
          </rPr>
          <t xml:space="preserve">
AR. 198, 88</t>
        </r>
      </text>
    </comment>
    <comment ref="DQ180" authorId="0" shapeId="0" xr:uid="{F66D8C04-0D61-4C4B-A50B-77268FA4B8BA}">
      <text>
        <r>
          <rPr>
            <b/>
            <sz val="9"/>
            <color indexed="81"/>
            <rFont val="Tahoma"/>
            <family val="2"/>
          </rPr>
          <t>Author:</t>
        </r>
        <r>
          <rPr>
            <sz val="9"/>
            <color indexed="81"/>
            <rFont val="Tahoma"/>
            <family val="2"/>
          </rPr>
          <t xml:space="preserve">
AR p. 28, Interested Person Transactions</t>
        </r>
      </text>
    </comment>
    <comment ref="DR180" authorId="0" shapeId="0" xr:uid="{A07C7C31-FBBD-4388-BDF2-E4BBB50820AB}">
      <text>
        <r>
          <rPr>
            <b/>
            <sz val="9"/>
            <color indexed="81"/>
            <rFont val="Tahoma"/>
            <family val="2"/>
          </rPr>
          <t>Author:</t>
        </r>
        <r>
          <rPr>
            <sz val="9"/>
            <color indexed="81"/>
            <rFont val="Tahoma"/>
            <family val="2"/>
          </rPr>
          <t xml:space="preserve">
AR, p.210</t>
        </r>
      </text>
    </comment>
    <comment ref="DT180" authorId="0" shapeId="0" xr:uid="{795E0505-9776-4BE3-906E-62F321F79B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30, https://links.sgx.com/FileOpen/WTH%20AR%202020.ashx?App=Announcement&amp;FileID=634061</t>
        </r>
      </text>
    </comment>
    <comment ref="DV180" authorId="2" shapeId="0" xr:uid="{C948D6B6-1075-437D-979F-D5E5A59D02C0}">
      <text>
        <r>
          <rPr>
            <b/>
            <sz val="9"/>
            <color indexed="81"/>
            <rFont val="Tahoma"/>
            <family val="2"/>
          </rPr>
          <t>hongw:</t>
        </r>
        <r>
          <rPr>
            <sz val="9"/>
            <color indexed="81"/>
            <rFont val="Tahoma"/>
            <family val="2"/>
          </rPr>
          <t xml:space="preserve">
AR, p140</t>
        </r>
      </text>
    </comment>
    <comment ref="DW180" authorId="0" shapeId="0" xr:uid="{F98F66E2-7E0C-4A56-943E-EFF343608A81}">
      <text>
        <r>
          <rPr>
            <b/>
            <sz val="9"/>
            <color indexed="81"/>
            <rFont val="Tahoma"/>
            <family val="2"/>
          </rPr>
          <t>Author:</t>
        </r>
        <r>
          <rPr>
            <sz val="9"/>
            <color indexed="81"/>
            <rFont val="Tahoma"/>
            <family val="2"/>
          </rPr>
          <t xml:space="preserve">
AR, p146</t>
        </r>
      </text>
    </comment>
    <comment ref="DX180" authorId="0" shapeId="0" xr:uid="{29496E40-FB41-40D4-A30F-6AE0B27AC250}">
      <text>
        <r>
          <rPr>
            <b/>
            <sz val="9"/>
            <color indexed="81"/>
            <rFont val="Tahoma"/>
            <family val="2"/>
          </rPr>
          <t>Author:</t>
        </r>
        <r>
          <rPr>
            <sz val="9"/>
            <color indexed="81"/>
            <rFont val="Tahoma"/>
            <family val="2"/>
          </rPr>
          <t xml:space="preserve">
AR pg.108</t>
        </r>
      </text>
    </comment>
    <comment ref="DY180" authorId="0" shapeId="0" xr:uid="{56707854-5AF0-4AC9-9A5E-2E8FB962CF0E}">
      <text>
        <r>
          <rPr>
            <b/>
            <sz val="9"/>
            <color indexed="81"/>
            <rFont val="Tahoma"/>
            <family val="2"/>
          </rPr>
          <t>Author:</t>
        </r>
        <r>
          <rPr>
            <sz val="9"/>
            <color indexed="81"/>
            <rFont val="Tahoma"/>
            <family val="2"/>
          </rPr>
          <t xml:space="preserve">
AR 124</t>
        </r>
      </text>
    </comment>
    <comment ref="DZ180" authorId="0" shapeId="0" xr:uid="{82197044-936F-496C-A7FE-51F1973870AD}">
      <text>
        <r>
          <rPr>
            <b/>
            <sz val="9"/>
            <color indexed="81"/>
            <rFont val="Tahoma"/>
            <family val="2"/>
          </rPr>
          <t>Author:</t>
        </r>
        <r>
          <rPr>
            <sz val="9"/>
            <color indexed="81"/>
            <rFont val="Tahoma"/>
            <family val="2"/>
          </rPr>
          <t xml:space="preserve">
AR pg.163</t>
        </r>
      </text>
    </comment>
    <comment ref="EB180" authorId="0" shapeId="0" xr:uid="{FA7BA4AD-734F-4BA3-858C-F6FC994ADF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p.118-120</t>
        </r>
      </text>
    </comment>
    <comment ref="EC180" authorId="0" shapeId="0" xr:uid="{5486939F-35AE-4A6C-8F79-E8324B6503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81</t>
        </r>
      </text>
    </comment>
    <comment ref="ED180" authorId="0" shapeId="0" xr:uid="{41C7C9B5-EA18-4B47-AF68-3576D16F93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E181" authorId="0" shapeId="0" xr:uid="{5A40601D-C456-4705-8300-2A4DB2D56AA8}">
      <text>
        <r>
          <rPr>
            <b/>
            <sz val="9"/>
            <color indexed="81"/>
            <rFont val="Tahoma"/>
            <family val="2"/>
          </rPr>
          <t>Author:</t>
        </r>
        <r>
          <rPr>
            <sz val="9"/>
            <color indexed="81"/>
            <rFont val="Tahoma"/>
            <family val="2"/>
          </rPr>
          <t xml:space="preserve">
AR pg.87</t>
        </r>
      </text>
    </comment>
    <comment ref="F181" authorId="0" shapeId="0" xr:uid="{1E6B3FF8-3706-4A2E-8392-21E6FEC20D00}">
      <text>
        <r>
          <rPr>
            <b/>
            <sz val="9"/>
            <color indexed="81"/>
            <rFont val="Tahoma"/>
            <family val="2"/>
          </rPr>
          <t>Author:</t>
        </r>
        <r>
          <rPr>
            <sz val="9"/>
            <color indexed="81"/>
            <rFont val="Tahoma"/>
            <family val="2"/>
          </rPr>
          <t xml:space="preserve">
AR pg.133</t>
        </r>
      </text>
    </comment>
    <comment ref="G181" authorId="0" shapeId="0" xr:uid="{0B78DE38-B70A-41CF-998E-756D355F580E}">
      <text>
        <r>
          <rPr>
            <b/>
            <sz val="9"/>
            <color indexed="81"/>
            <rFont val="Tahoma"/>
            <family val="2"/>
          </rPr>
          <t>Author:</t>
        </r>
        <r>
          <rPr>
            <sz val="9"/>
            <color indexed="81"/>
            <rFont val="Tahoma"/>
            <family val="2"/>
          </rPr>
          <t xml:space="preserve">
AR pg.98</t>
        </r>
      </text>
    </comment>
    <comment ref="H181" authorId="0" shapeId="0" xr:uid="{7E02EDB9-3AA2-4AD0-9AD9-B033E79B5AA7}">
      <text>
        <r>
          <rPr>
            <b/>
            <sz val="9"/>
            <color indexed="81"/>
            <rFont val="Tahoma"/>
            <family val="2"/>
          </rPr>
          <t>Author:</t>
        </r>
        <r>
          <rPr>
            <sz val="9"/>
            <color indexed="81"/>
            <rFont val="Tahoma"/>
            <family val="2"/>
          </rPr>
          <t xml:space="preserve">
AR, 92</t>
        </r>
      </text>
    </comment>
    <comment ref="I181" authorId="0" shapeId="0" xr:uid="{BCB78E27-9FB8-4EFE-ABBF-3F62C2C4053A}">
      <text>
        <r>
          <rPr>
            <b/>
            <sz val="9"/>
            <color indexed="81"/>
            <rFont val="Tahoma"/>
            <family val="2"/>
          </rPr>
          <t>Author:</t>
        </r>
        <r>
          <rPr>
            <sz val="9"/>
            <color indexed="81"/>
            <rFont val="Tahoma"/>
            <family val="2"/>
          </rPr>
          <t xml:space="preserve">
AR pg.117</t>
        </r>
      </text>
    </comment>
    <comment ref="K181" authorId="0" shapeId="0" xr:uid="{D9462649-46D4-4C23-A920-6BB968E0F34B}">
      <text>
        <r>
          <rPr>
            <b/>
            <sz val="9"/>
            <color indexed="81"/>
            <rFont val="Tahoma"/>
            <family val="2"/>
          </rPr>
          <t>Author:</t>
        </r>
        <r>
          <rPr>
            <sz val="9"/>
            <color indexed="81"/>
            <rFont val="Tahoma"/>
            <family val="2"/>
          </rPr>
          <t xml:space="preserve">
AR pg.83</t>
        </r>
      </text>
    </comment>
    <comment ref="L181" authorId="5" shapeId="0" xr:uid="{F679488D-3E5D-4B8A-828B-005E1117DF1E}">
      <text>
        <r>
          <rPr>
            <b/>
            <sz val="9"/>
            <color indexed="81"/>
            <rFont val="Tahoma"/>
            <family val="2"/>
          </rPr>
          <t>Jun Kiat Lee:</t>
        </r>
        <r>
          <rPr>
            <sz val="9"/>
            <color indexed="81"/>
            <rFont val="Tahoma"/>
            <family val="2"/>
          </rPr>
          <t xml:space="preserve">
AR F-65</t>
        </r>
      </text>
    </comment>
    <comment ref="M181" authorId="0" shapeId="0" xr:uid="{57119D3A-E324-4395-AAC9-50474C701263}">
      <text>
        <r>
          <rPr>
            <b/>
            <sz val="9"/>
            <color indexed="81"/>
            <rFont val="Tahoma"/>
            <family val="2"/>
          </rPr>
          <t>Author:</t>
        </r>
        <r>
          <rPr>
            <sz val="9"/>
            <color indexed="81"/>
            <rFont val="Tahoma"/>
            <family val="2"/>
          </rPr>
          <t xml:space="preserve">
AR pg.185</t>
        </r>
      </text>
    </comment>
    <comment ref="N181" authorId="0" shapeId="0" xr:uid="{7B571A79-BED7-4F54-9DA2-D35883C5BE5A}">
      <text>
        <r>
          <rPr>
            <b/>
            <sz val="9"/>
            <color indexed="81"/>
            <rFont val="Tahoma"/>
            <family val="2"/>
          </rPr>
          <t>Author:</t>
        </r>
        <r>
          <rPr>
            <sz val="9"/>
            <color indexed="81"/>
            <rFont val="Tahoma"/>
            <family val="2"/>
          </rPr>
          <t xml:space="preserve">
AR, p141</t>
        </r>
      </text>
    </comment>
    <comment ref="O181" authorId="0" shapeId="0" xr:uid="{8CBF3FBE-983A-4760-9C04-4595018E24CA}">
      <text>
        <r>
          <rPr>
            <b/>
            <sz val="9"/>
            <color indexed="81"/>
            <rFont val="Tahoma"/>
            <family val="2"/>
          </rPr>
          <t>Author:</t>
        </r>
        <r>
          <rPr>
            <sz val="9"/>
            <color indexed="81"/>
            <rFont val="Tahoma"/>
            <family val="2"/>
          </rPr>
          <t xml:space="preserve">
AR, p111</t>
        </r>
      </text>
    </comment>
    <comment ref="P181" authorId="0" shapeId="0" xr:uid="{45E04B73-B853-41AD-AA71-5F2E57A93B3A}">
      <text>
        <r>
          <rPr>
            <b/>
            <sz val="9"/>
            <color indexed="81"/>
            <rFont val="Tahoma"/>
            <family val="2"/>
          </rPr>
          <t>Author:</t>
        </r>
        <r>
          <rPr>
            <sz val="9"/>
            <color indexed="81"/>
            <rFont val="Tahoma"/>
            <family val="2"/>
          </rPr>
          <t xml:space="preserve">
AR, p88</t>
        </r>
      </text>
    </comment>
    <comment ref="Q181" authorId="0" shapeId="0" xr:uid="{43E5C3DC-DBF6-44B8-A088-BBA7CE7CA3CB}">
      <text>
        <r>
          <rPr>
            <b/>
            <sz val="9"/>
            <color indexed="81"/>
            <rFont val="Tahoma"/>
            <family val="2"/>
          </rPr>
          <t>Author:</t>
        </r>
        <r>
          <rPr>
            <sz val="9"/>
            <color indexed="81"/>
            <rFont val="Tahoma"/>
            <family val="2"/>
          </rPr>
          <t xml:space="preserve">
AR, p287</t>
        </r>
      </text>
    </comment>
    <comment ref="R181" authorId="0" shapeId="0" xr:uid="{EE2C5724-84AC-437F-85AA-7D7CB0C914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 119-120, 151</t>
        </r>
      </text>
    </comment>
    <comment ref="T181" authorId="0" shapeId="0" xr:uid="{A01A2509-E249-40EA-B230-B1FDA9394801}">
      <text>
        <r>
          <rPr>
            <b/>
            <sz val="9"/>
            <color indexed="81"/>
            <rFont val="Tahoma"/>
            <family val="2"/>
          </rPr>
          <t>Author:</t>
        </r>
        <r>
          <rPr>
            <sz val="9"/>
            <color indexed="81"/>
            <rFont val="Tahoma"/>
            <family val="2"/>
          </rPr>
          <t xml:space="preserve">
AR pg.101</t>
        </r>
      </text>
    </comment>
    <comment ref="U181" authorId="0" shapeId="0" xr:uid="{587CE503-F1BD-4993-AFD4-FA90EA73CAB9}">
      <text>
        <r>
          <rPr>
            <b/>
            <sz val="9"/>
            <color indexed="81"/>
            <rFont val="Tahoma"/>
            <family val="2"/>
          </rPr>
          <t>Author:</t>
        </r>
        <r>
          <rPr>
            <sz val="9"/>
            <color indexed="81"/>
            <rFont val="Tahoma"/>
            <family val="2"/>
          </rPr>
          <t xml:space="preserve">
AR pg 58 doesn’t state the nature of transaction</t>
        </r>
      </text>
    </comment>
    <comment ref="V181" authorId="0" shapeId="0" xr:uid="{54BC27F9-C9A3-4205-857F-B2787AC283FB}">
      <text>
        <r>
          <rPr>
            <b/>
            <sz val="9"/>
            <color indexed="81"/>
            <rFont val="Tahoma"/>
            <family val="2"/>
          </rPr>
          <t>Author:</t>
        </r>
        <r>
          <rPr>
            <sz val="9"/>
            <color indexed="81"/>
            <rFont val="Tahoma"/>
            <family val="2"/>
          </rPr>
          <t xml:space="preserve">
AR pg 177</t>
        </r>
      </text>
    </comment>
    <comment ref="W181" authorId="0" shapeId="0" xr:uid="{C41979AA-E892-4A57-BAA0-5C828E1D52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 84</t>
        </r>
      </text>
    </comment>
    <comment ref="X181" authorId="0" shapeId="0" xr:uid="{FE45F041-4EE7-4005-BC95-7CC88CC2D6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P.45-46, 106</t>
        </r>
      </text>
    </comment>
    <comment ref="Z181" authorId="0" shapeId="0" xr:uid="{48D381F3-4612-459B-A197-5EE96D021139}">
      <text>
        <r>
          <rPr>
            <b/>
            <sz val="9"/>
            <color indexed="81"/>
            <rFont val="Tahoma"/>
            <family val="2"/>
          </rPr>
          <t>Author:</t>
        </r>
        <r>
          <rPr>
            <sz val="9"/>
            <color indexed="81"/>
            <rFont val="Tahoma"/>
            <family val="2"/>
          </rPr>
          <t xml:space="preserve">
AR pg 65</t>
        </r>
      </text>
    </comment>
    <comment ref="AA181" authorId="0" shapeId="0" xr:uid="{77FCC94D-389A-4921-AD0E-6C23E0C3C2E0}">
      <text>
        <r>
          <rPr>
            <b/>
            <sz val="9"/>
            <color indexed="81"/>
            <rFont val="Tahoma"/>
            <family val="2"/>
          </rPr>
          <t>Author:</t>
        </r>
        <r>
          <rPr>
            <sz val="9"/>
            <color indexed="81"/>
            <rFont val="Tahoma"/>
            <family val="2"/>
          </rPr>
          <t xml:space="preserve">
AR pg 61/151</t>
        </r>
      </text>
    </comment>
    <comment ref="AB181" authorId="0" shapeId="0" xr:uid="{749CC26A-3478-49A1-B5A1-8B6B67BB7D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P.135</t>
        </r>
      </text>
    </comment>
    <comment ref="AC181" authorId="0" shapeId="0" xr:uid="{D071CBAB-11B8-447D-87C9-5EB6F9E54C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p.138;</t>
        </r>
      </text>
    </comment>
    <comment ref="AD181" authorId="0" shapeId="0" xr:uid="{ADE71480-C6FA-48B7-BE35-1EF762E6C5B0}">
      <text>
        <r>
          <rPr>
            <b/>
            <sz val="9"/>
            <color indexed="81"/>
            <rFont val="Tahoma"/>
            <family val="2"/>
          </rPr>
          <t>Author:</t>
        </r>
        <r>
          <rPr>
            <sz val="9"/>
            <color indexed="81"/>
            <rFont val="Tahoma"/>
            <family val="2"/>
          </rPr>
          <t xml:space="preserve">
AR p. 102, INTERESTED PERSON TRANSACTIONS</t>
        </r>
      </text>
    </comment>
    <comment ref="AE181" authorId="0" shapeId="0" xr:uid="{A80E8217-D2F2-40BB-9A41-8BDE9A3A719D}">
      <text>
        <r>
          <rPr>
            <b/>
            <sz val="9"/>
            <color indexed="81"/>
            <rFont val="Tahoma"/>
            <family val="2"/>
          </rPr>
          <t>Author:</t>
        </r>
        <r>
          <rPr>
            <sz val="9"/>
            <color indexed="81"/>
            <rFont val="Tahoma"/>
            <family val="2"/>
          </rPr>
          <t xml:space="preserve">
AR pg.156</t>
        </r>
      </text>
    </comment>
    <comment ref="AF181" authorId="0" shapeId="0" xr:uid="{26C63524-1EA2-44EB-AB2D-D10A4BBA0AF4}">
      <text>
        <r>
          <rPr>
            <b/>
            <sz val="9"/>
            <color indexed="81"/>
            <rFont val="Tahoma"/>
            <family val="2"/>
          </rPr>
          <t>Author:</t>
        </r>
        <r>
          <rPr>
            <sz val="9"/>
            <color indexed="81"/>
            <rFont val="Tahoma"/>
            <family val="2"/>
          </rPr>
          <t xml:space="preserve">
AR 110</t>
        </r>
      </text>
    </comment>
    <comment ref="AH181" authorId="0" shapeId="0" xr:uid="{2489FA1E-1F28-4827-BE19-EAE0190CAB8C}">
      <text>
        <r>
          <rPr>
            <b/>
            <sz val="9"/>
            <color indexed="81"/>
            <rFont val="Tahoma"/>
            <family val="2"/>
          </rPr>
          <t>Author:</t>
        </r>
        <r>
          <rPr>
            <sz val="9"/>
            <color indexed="81"/>
            <rFont val="Tahoma"/>
            <family val="2"/>
          </rPr>
          <t xml:space="preserve">
AR pg.108</t>
        </r>
      </text>
    </comment>
    <comment ref="AI181" authorId="0" shapeId="0" xr:uid="{2E32EB45-8C87-4A70-867B-46A808B4A3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149</t>
        </r>
      </text>
    </comment>
    <comment ref="AJ181" authorId="0" shapeId="0" xr:uid="{69E739D4-17F4-4078-AE17-6E767B2F9A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 119</t>
        </r>
      </text>
    </comment>
    <comment ref="AK181" authorId="0" shapeId="0" xr:uid="{49AFB07A-A646-4EE4-812B-3CC5EF74B7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P.174</t>
        </r>
      </text>
    </comment>
    <comment ref="AL181" authorId="0" shapeId="0" xr:uid="{F545FC05-6A64-4BD5-8722-A6235B26D119}">
      <text>
        <r>
          <rPr>
            <b/>
            <sz val="9"/>
            <color indexed="81"/>
            <rFont val="Tahoma"/>
            <family val="2"/>
          </rPr>
          <t>Author:</t>
        </r>
        <r>
          <rPr>
            <sz val="9"/>
            <color indexed="81"/>
            <rFont val="Tahoma"/>
            <family val="2"/>
          </rPr>
          <t xml:space="preserve">
ar 116</t>
        </r>
      </text>
    </comment>
    <comment ref="AM181" authorId="0" shapeId="0" xr:uid="{FBDC5598-4A8A-4DA2-BA26-3954870E3E4E}">
      <text>
        <r>
          <rPr>
            <b/>
            <sz val="9"/>
            <color indexed="81"/>
            <rFont val="Tahoma"/>
            <family val="2"/>
          </rPr>
          <t>Author:</t>
        </r>
        <r>
          <rPr>
            <sz val="9"/>
            <color indexed="81"/>
            <rFont val="Tahoma"/>
            <family val="2"/>
          </rPr>
          <t xml:space="preserve">
AR pg.182</t>
        </r>
      </text>
    </comment>
    <comment ref="AN181" authorId="0" shapeId="0" xr:uid="{38068EF1-5709-4CAF-A06D-F2D8EB3D01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P.78-79</t>
        </r>
      </text>
    </comment>
    <comment ref="AO181" authorId="0" shapeId="0" xr:uid="{F3736A25-42D3-495E-BF01-82F12BB4A53A}">
      <text>
        <r>
          <rPr>
            <b/>
            <sz val="9"/>
            <color indexed="81"/>
            <rFont val="Tahoma"/>
            <family val="2"/>
          </rPr>
          <t>Author:</t>
        </r>
        <r>
          <rPr>
            <sz val="9"/>
            <color indexed="81"/>
            <rFont val="Tahoma"/>
            <family val="2"/>
          </rPr>
          <t xml:space="preserve">
AR, pg 126</t>
        </r>
      </text>
    </comment>
    <comment ref="AP181" authorId="0" shapeId="0" xr:uid="{D77F543D-5CCF-4094-82E9-4BE4099930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t>
        </r>
      </text>
    </comment>
    <comment ref="AQ181" authorId="0" shapeId="0" xr:uid="{F75E4D4B-D4C5-4EF5-94BA-917BAB3FFB63}">
      <text>
        <r>
          <rPr>
            <b/>
            <sz val="9"/>
            <color indexed="81"/>
            <rFont val="Tahoma"/>
            <family val="2"/>
          </rPr>
          <t>Author:</t>
        </r>
        <r>
          <rPr>
            <sz val="9"/>
            <color indexed="81"/>
            <rFont val="Tahoma"/>
            <family val="2"/>
          </rPr>
          <t xml:space="preserve">
AR, p. 151</t>
        </r>
      </text>
    </comment>
    <comment ref="AR181" authorId="0" shapeId="0" xr:uid="{5DC24A92-5C3D-4ACA-9ACE-893232769826}">
      <text>
        <r>
          <rPr>
            <b/>
            <sz val="9"/>
            <color indexed="81"/>
            <rFont val="Tahoma"/>
            <family val="2"/>
          </rPr>
          <t>Author:</t>
        </r>
        <r>
          <rPr>
            <sz val="9"/>
            <color indexed="81"/>
            <rFont val="Tahoma"/>
            <family val="2"/>
          </rPr>
          <t xml:space="preserve">
AR,82</t>
        </r>
      </text>
    </comment>
    <comment ref="AS181" authorId="0" shapeId="0" xr:uid="{1BC7B812-3D08-499A-91A8-66F847AF5939}">
      <text>
        <r>
          <rPr>
            <b/>
            <sz val="9"/>
            <color indexed="81"/>
            <rFont val="Tahoma"/>
            <family val="2"/>
          </rPr>
          <t>Author:</t>
        </r>
        <r>
          <rPr>
            <sz val="9"/>
            <color indexed="81"/>
            <rFont val="Tahoma"/>
            <family val="2"/>
          </rPr>
          <t xml:space="preserve">
AR, pg 104, 105 &amp; 127</t>
        </r>
      </text>
    </comment>
    <comment ref="AT181" authorId="0" shapeId="0" xr:uid="{65D899E6-4717-4FD5-BF37-E5FC03FD3A96}">
      <text>
        <r>
          <rPr>
            <b/>
            <sz val="9"/>
            <color indexed="81"/>
            <rFont val="Tahoma"/>
            <family val="2"/>
          </rPr>
          <t>Author:</t>
        </r>
        <r>
          <rPr>
            <sz val="9"/>
            <color indexed="81"/>
            <rFont val="Tahoma"/>
            <family val="2"/>
          </rPr>
          <t xml:space="preserve">
AR, governance report, pg 41</t>
        </r>
      </text>
    </comment>
    <comment ref="AU181" authorId="0" shapeId="0" xr:uid="{EB5B5957-90F5-48C0-882E-C6032239ED53}">
      <text>
        <r>
          <rPr>
            <b/>
            <sz val="9"/>
            <color indexed="81"/>
            <rFont val="Tahoma"/>
            <family val="2"/>
          </rPr>
          <t>Author:</t>
        </r>
        <r>
          <rPr>
            <sz val="9"/>
            <color indexed="81"/>
            <rFont val="Tahoma"/>
            <family val="2"/>
          </rPr>
          <t xml:space="preserve">
AR, 121-122</t>
        </r>
      </text>
    </comment>
    <comment ref="AV181" authorId="0" shapeId="0" xr:uid="{41E3AD1F-6410-4047-B139-E9647E1B50EC}">
      <text>
        <r>
          <rPr>
            <b/>
            <sz val="9"/>
            <color indexed="81"/>
            <rFont val="Tahoma"/>
            <family val="2"/>
          </rPr>
          <t>Author:</t>
        </r>
        <r>
          <rPr>
            <sz val="9"/>
            <color indexed="81"/>
            <rFont val="Tahoma"/>
            <family val="2"/>
          </rPr>
          <t xml:space="preserve">
AR, 90</t>
        </r>
      </text>
    </comment>
    <comment ref="AW181" authorId="0" shapeId="0" xr:uid="{C8FF1A63-F4AB-4BF1-A4AB-C341E3C67BA4}">
      <text>
        <r>
          <rPr>
            <b/>
            <sz val="9"/>
            <color indexed="81"/>
            <rFont val="Tahoma"/>
            <family val="2"/>
          </rPr>
          <t>Author:</t>
        </r>
        <r>
          <rPr>
            <sz val="9"/>
            <color indexed="81"/>
            <rFont val="Tahoma"/>
            <family val="2"/>
          </rPr>
          <t xml:space="preserve">
AR,114</t>
        </r>
      </text>
    </comment>
    <comment ref="AX181" authorId="0" shapeId="0" xr:uid="{1AB6D3EC-AA3D-4038-A23E-DEB078627FAC}">
      <text>
        <r>
          <rPr>
            <b/>
            <sz val="9"/>
            <color indexed="81"/>
            <rFont val="Tahoma"/>
            <family val="2"/>
          </rPr>
          <t>Author:</t>
        </r>
        <r>
          <rPr>
            <sz val="9"/>
            <color indexed="81"/>
            <rFont val="Tahoma"/>
            <family val="2"/>
          </rPr>
          <t xml:space="preserve">
AR, 102</t>
        </r>
      </text>
    </comment>
    <comment ref="AY181" authorId="0" shapeId="0" xr:uid="{B4CE69B1-A0F1-4F92-A072-78C7727E6250}">
      <text>
        <r>
          <rPr>
            <b/>
            <sz val="9"/>
            <color indexed="81"/>
            <rFont val="Tahoma"/>
            <family val="2"/>
          </rPr>
          <t>Author:</t>
        </r>
        <r>
          <rPr>
            <sz val="9"/>
            <color indexed="81"/>
            <rFont val="Tahoma"/>
            <family val="2"/>
          </rPr>
          <t xml:space="preserve">
AR, p. 167, 209</t>
        </r>
      </text>
    </comment>
    <comment ref="AZ181" authorId="0" shapeId="0" xr:uid="{91C0A4A6-CEBC-4A09-8A82-27199A6377F3}">
      <text>
        <r>
          <rPr>
            <b/>
            <sz val="9"/>
            <color indexed="81"/>
            <rFont val="Tahoma"/>
            <family val="2"/>
          </rPr>
          <t>Author:</t>
        </r>
        <r>
          <rPr>
            <sz val="9"/>
            <color indexed="81"/>
            <rFont val="Tahoma"/>
            <family val="2"/>
          </rPr>
          <t xml:space="preserve">
AR, p. 44, 84</t>
        </r>
      </text>
    </comment>
    <comment ref="BA181" authorId="0" shapeId="0" xr:uid="{EA135917-ADD2-4D46-BA4A-2CD4F2A2BAF2}">
      <text>
        <r>
          <rPr>
            <b/>
            <sz val="9"/>
            <color indexed="81"/>
            <rFont val="Tahoma"/>
            <family val="2"/>
          </rPr>
          <t>Author:</t>
        </r>
        <r>
          <rPr>
            <sz val="9"/>
            <color indexed="81"/>
            <rFont val="Tahoma"/>
            <family val="2"/>
          </rPr>
          <t xml:space="preserve">
AR, p254</t>
        </r>
      </text>
    </comment>
    <comment ref="BB181" authorId="0" shapeId="0" xr:uid="{9FDC72BB-B750-42F9-AFEA-C84C587DD5FC}">
      <text>
        <r>
          <rPr>
            <b/>
            <sz val="9"/>
            <color indexed="81"/>
            <rFont val="Tahoma"/>
            <family val="2"/>
          </rPr>
          <t>Author:</t>
        </r>
        <r>
          <rPr>
            <sz val="9"/>
            <color indexed="81"/>
            <rFont val="Tahoma"/>
            <family val="2"/>
          </rPr>
          <t xml:space="preserve">
AR, pg 43</t>
        </r>
      </text>
    </comment>
    <comment ref="BC181" authorId="0" shapeId="0" xr:uid="{BD33E9A2-16D4-44A4-B6A4-2B787D8EF67B}">
      <text>
        <r>
          <rPr>
            <b/>
            <sz val="9"/>
            <color indexed="81"/>
            <rFont val="Tahoma"/>
            <family val="2"/>
          </rPr>
          <t>Author:</t>
        </r>
        <r>
          <rPr>
            <sz val="9"/>
            <color indexed="81"/>
            <rFont val="Tahoma"/>
            <family val="2"/>
          </rPr>
          <t xml:space="preserve">
AR, p. 69, 151</t>
        </r>
      </text>
    </comment>
    <comment ref="BD181" authorId="0" shapeId="0" xr:uid="{B4BA23A9-73DC-43D5-8355-2215145826B9}">
      <text>
        <r>
          <rPr>
            <b/>
            <sz val="9"/>
            <color indexed="81"/>
            <rFont val="Tahoma"/>
            <family val="2"/>
          </rPr>
          <t>Author:</t>
        </r>
        <r>
          <rPr>
            <sz val="9"/>
            <color indexed="81"/>
            <rFont val="Tahoma"/>
            <family val="2"/>
          </rPr>
          <t xml:space="preserve">
AR, p. 280 - 281, 260</t>
        </r>
      </text>
    </comment>
    <comment ref="BF181" authorId="0" shapeId="0" xr:uid="{2E81C56B-14A3-46E4-A399-7EF9414871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 "The IPT of S$1,130,660 is the management fee, coupled with profit sharing arrangement, received by the Company’s
subsidiary, Beijing Vast Universe Culture Communication Co., Ltd pursuant to a management agreement with Beijing Aozhong
Xingye Real Estate Development Co., Ltd. during the period under review."</t>
        </r>
      </text>
    </comment>
    <comment ref="BG181" authorId="0" shapeId="0" xr:uid="{BC94DE4B-6322-4756-AC84-2CDEFB29C13B}">
      <text>
        <r>
          <rPr>
            <b/>
            <sz val="9"/>
            <color indexed="81"/>
            <rFont val="Tahoma"/>
            <family val="2"/>
          </rPr>
          <t>Author:</t>
        </r>
        <r>
          <rPr>
            <sz val="9"/>
            <color indexed="81"/>
            <rFont val="Tahoma"/>
            <family val="2"/>
          </rPr>
          <t xml:space="preserve">
AR p. 159, NOTE 21:- RELATED PARTIES TRANSACTIONS </t>
        </r>
      </text>
    </comment>
    <comment ref="BH181" authorId="0" shapeId="0" xr:uid="{BD70225C-9D26-4599-9096-D80544DCF6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109, https://links.sgx.com/FileOpen/UG%20Healthcare_Annual%20Report%202020.ashx?App=Announcement&amp;FileID=634566</t>
        </r>
      </text>
    </comment>
    <comment ref="BI181" authorId="0" shapeId="0" xr:uid="{EC29C68A-F3C3-4B5A-9D75-052FF0180431}">
      <text>
        <r>
          <rPr>
            <b/>
            <sz val="9"/>
            <color indexed="81"/>
            <rFont val="Tahoma"/>
            <family val="2"/>
          </rPr>
          <t>Author:</t>
        </r>
        <r>
          <rPr>
            <sz val="9"/>
            <color indexed="81"/>
            <rFont val="Tahoma"/>
            <family val="2"/>
          </rPr>
          <t xml:space="preserve">
AR p. 56, During the FY2020, IPT exceeding S$100,000 in aggregate under review are disclosed as follows:</t>
        </r>
      </text>
    </comment>
    <comment ref="BJ181" authorId="0" shapeId="0" xr:uid="{B2A05A51-ADFE-48AB-ABAE-702D4A4C32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33-34</t>
        </r>
      </text>
    </comment>
    <comment ref="BK181" authorId="0" shapeId="0" xr:uid="{D149F32F-65B5-4CBA-B605-842A6B26C018}">
      <text>
        <r>
          <rPr>
            <b/>
            <sz val="9"/>
            <color indexed="81"/>
            <rFont val="Tahoma"/>
            <family val="2"/>
          </rPr>
          <t>Author:</t>
        </r>
        <r>
          <rPr>
            <sz val="9"/>
            <color indexed="81"/>
            <rFont val="Tahoma"/>
            <family val="2"/>
          </rPr>
          <t xml:space="preserve">
AR, p. 85</t>
        </r>
      </text>
    </comment>
    <comment ref="BL181" authorId="0" shapeId="0" xr:uid="{F3296DB6-4FF6-4204-BE1A-DE2A786464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76/239-240</t>
        </r>
      </text>
    </comment>
    <comment ref="BM181" authorId="0" shapeId="0" xr:uid="{6F9D17CD-CE60-4CBD-A785-D6A5E1CFBEC7}">
      <text>
        <r>
          <rPr>
            <b/>
            <sz val="9"/>
            <color indexed="81"/>
            <rFont val="Tahoma"/>
            <family val="2"/>
          </rPr>
          <t>Author:</t>
        </r>
        <r>
          <rPr>
            <sz val="9"/>
            <color indexed="81"/>
            <rFont val="Tahoma"/>
            <family val="2"/>
          </rPr>
          <t xml:space="preserve">
AR, p125</t>
        </r>
      </text>
    </comment>
    <comment ref="BN181" authorId="0" shapeId="0" xr:uid="{7DE60AF4-8477-4D04-9658-09A1A29D480B}">
      <text>
        <r>
          <rPr>
            <b/>
            <sz val="9"/>
            <color indexed="81"/>
            <rFont val="Tahoma"/>
            <family val="2"/>
          </rPr>
          <t>Author:</t>
        </r>
        <r>
          <rPr>
            <sz val="9"/>
            <color indexed="81"/>
            <rFont val="Tahoma"/>
            <family val="2"/>
          </rPr>
          <t xml:space="preserve">
AR, p54</t>
        </r>
      </text>
    </comment>
    <comment ref="BO181" authorId="0" shapeId="0" xr:uid="{CBE0D7DC-E68D-44D8-9FC4-C7C8EA2F26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Sales and purchases of goods and services
 2020
$’000
2019
$’000
Office expense to a fellow subsidiary
(includes shared expenses such as IT, utilities and common area usage) 292 169
Lease payment to a joint venture 555 370
Project and development management fees from joint ventures* (1,168) (899)
Construction contract revenue from joint ventures* (47,972) (25,972)
Assets, property and lease management fees from joint ventures (1,190) (235)
Construction contract revenue from a related party* - (317)
Interest income from:
- associated company (574) (515)
- related party (a subsidiary of an associated company) (401) (384)
- joint venture (274) -
 (1,249) (899)
AR p155</t>
        </r>
      </text>
    </comment>
    <comment ref="BP181" authorId="0" shapeId="0" xr:uid="{3540CC76-92F7-4C1E-910B-47A78267CC0B}">
      <text>
        <r>
          <rPr>
            <b/>
            <sz val="9"/>
            <color indexed="81"/>
            <rFont val="Tahoma"/>
            <family val="2"/>
          </rPr>
          <t>Author:</t>
        </r>
        <r>
          <rPr>
            <sz val="9"/>
            <color indexed="81"/>
            <rFont val="Tahoma"/>
            <family val="2"/>
          </rPr>
          <t xml:space="preserve">
AR, p218</t>
        </r>
      </text>
    </comment>
    <comment ref="BS181" authorId="0" shapeId="0" xr:uid="{C73D01D2-DF04-4C3A-9D0A-1D01D8BCDC70}">
      <text>
        <r>
          <rPr>
            <b/>
            <sz val="9"/>
            <color indexed="81"/>
            <rFont val="Tahoma"/>
            <family val="2"/>
          </rPr>
          <t>Author:</t>
        </r>
        <r>
          <rPr>
            <sz val="9"/>
            <color indexed="81"/>
            <rFont val="Tahoma"/>
            <family val="2"/>
          </rPr>
          <t xml:space="preserve">
AR, p262 - 263</t>
        </r>
      </text>
    </comment>
    <comment ref="BT181" authorId="0" shapeId="0" xr:uid="{643D1A2E-31D9-46BE-99CB-E9D1A51129AB}">
      <text>
        <r>
          <rPr>
            <b/>
            <sz val="9"/>
            <color indexed="81"/>
            <rFont val="Tahoma"/>
            <family val="2"/>
          </rPr>
          <t>Author:</t>
        </r>
        <r>
          <rPr>
            <sz val="9"/>
            <color indexed="81"/>
            <rFont val="Tahoma"/>
            <family val="2"/>
          </rPr>
          <t xml:space="preserve">
AR, p192</t>
        </r>
      </text>
    </comment>
    <comment ref="BU181" authorId="0" shapeId="0" xr:uid="{63CC55DB-E89A-472B-A48E-67E94A812311}">
      <text>
        <r>
          <rPr>
            <b/>
            <sz val="9"/>
            <color indexed="81"/>
            <rFont val="Tahoma"/>
            <family val="2"/>
          </rPr>
          <t>Author:</t>
        </r>
        <r>
          <rPr>
            <sz val="9"/>
            <color indexed="81"/>
            <rFont val="Tahoma"/>
            <family val="2"/>
          </rPr>
          <t xml:space="preserve">
AR, p38</t>
        </r>
      </text>
    </comment>
    <comment ref="BX181" authorId="0" shapeId="0" xr:uid="{AF7AA40A-F073-414B-BC3E-F6CC39115F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p.258;</t>
        </r>
      </text>
    </comment>
    <comment ref="BY181" authorId="0" shapeId="0" xr:uid="{C56BE100-F2AF-41BC-A5C1-5B7678B90C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P.154, 158</t>
        </r>
      </text>
    </comment>
    <comment ref="BZ181" authorId="0" shapeId="0" xr:uid="{68D94C3F-269F-4ADC-8FA2-7EE230D86612}">
      <text>
        <r>
          <rPr>
            <b/>
            <sz val="9"/>
            <color indexed="81"/>
            <rFont val="Tahoma"/>
            <family val="2"/>
          </rPr>
          <t>Author:</t>
        </r>
        <r>
          <rPr>
            <sz val="9"/>
            <color indexed="81"/>
            <rFont val="Tahoma"/>
            <family val="2"/>
          </rPr>
          <t xml:space="preserve">
AR pg 153</t>
        </r>
      </text>
    </comment>
    <comment ref="CA181" authorId="0" shapeId="0" xr:uid="{4538DB68-5EE8-4F86-ADDB-4AB4173CDD18}">
      <text>
        <r>
          <rPr>
            <b/>
            <sz val="9"/>
            <color indexed="81"/>
            <rFont val="Tahoma"/>
            <family val="2"/>
          </rPr>
          <t>Author:</t>
        </r>
        <r>
          <rPr>
            <sz val="9"/>
            <color indexed="81"/>
            <rFont val="Tahoma"/>
            <family val="2"/>
          </rPr>
          <t xml:space="preserve">
AR pg 102</t>
        </r>
      </text>
    </comment>
    <comment ref="CB181" authorId="0" shapeId="0" xr:uid="{81491F9A-1667-4FC9-A0F1-BC93FFFCFE90}">
      <text>
        <r>
          <rPr>
            <b/>
            <sz val="9"/>
            <color indexed="81"/>
            <rFont val="Tahoma"/>
            <family val="2"/>
          </rPr>
          <t>Author:</t>
        </r>
        <r>
          <rPr>
            <sz val="9"/>
            <color indexed="81"/>
            <rFont val="Tahoma"/>
            <family val="2"/>
          </rPr>
          <t xml:space="preserve">
AR pg.321</t>
        </r>
      </text>
    </comment>
    <comment ref="CC181" authorId="0" shapeId="0" xr:uid="{A3F7CF4E-45B1-4A42-8D6F-AEB462368B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P.113-114</t>
        </r>
      </text>
    </comment>
    <comment ref="CD181" authorId="0" shapeId="0" xr:uid="{004AB003-6D4A-4384-B7AE-BC84F834F5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t>
        </r>
      </text>
    </comment>
    <comment ref="CE181" authorId="0" shapeId="0" xr:uid="{96FF7356-64BF-4F7D-8AC3-410D1DB20351}">
      <text>
        <r>
          <rPr>
            <b/>
            <sz val="9"/>
            <color indexed="81"/>
            <rFont val="Tahoma"/>
            <family val="2"/>
          </rPr>
          <t>Author:</t>
        </r>
        <r>
          <rPr>
            <sz val="9"/>
            <color indexed="81"/>
            <rFont val="Tahoma"/>
            <family val="2"/>
          </rPr>
          <t xml:space="preserve">
AR pg 110</t>
        </r>
      </text>
    </comment>
    <comment ref="CF181" authorId="0" shapeId="0" xr:uid="{25CE544F-68B8-4C72-BD1C-9070C4F259A7}">
      <text>
        <r>
          <rPr>
            <b/>
            <sz val="9"/>
            <color indexed="81"/>
            <rFont val="Tahoma"/>
            <family val="2"/>
          </rPr>
          <t>Author:</t>
        </r>
        <r>
          <rPr>
            <sz val="9"/>
            <color indexed="81"/>
            <rFont val="Tahoma"/>
            <family val="2"/>
          </rPr>
          <t xml:space="preserve">
AR 114</t>
        </r>
      </text>
    </comment>
    <comment ref="CG181" authorId="0" shapeId="0" xr:uid="{2EF1CCFD-0AFD-4782-8025-2F89AA62BB48}">
      <text>
        <r>
          <rPr>
            <b/>
            <sz val="9"/>
            <color indexed="81"/>
            <rFont val="Tahoma"/>
            <family val="2"/>
          </rPr>
          <t>Author:</t>
        </r>
        <r>
          <rPr>
            <sz val="9"/>
            <color indexed="81"/>
            <rFont val="Tahoma"/>
            <family val="2"/>
          </rPr>
          <t xml:space="preserve">
AR pg 245</t>
        </r>
      </text>
    </comment>
    <comment ref="CH181" authorId="0" shapeId="0" xr:uid="{A0ABF9E4-B4C7-47BE-87E6-779BF2F7611D}">
      <text>
        <r>
          <rPr>
            <b/>
            <sz val="9"/>
            <color indexed="81"/>
            <rFont val="Tahoma"/>
            <family val="2"/>
          </rPr>
          <t>Author:</t>
        </r>
        <r>
          <rPr>
            <sz val="9"/>
            <color indexed="81"/>
            <rFont val="Tahoma"/>
            <family val="2"/>
          </rPr>
          <t xml:space="preserve">
AR 131</t>
        </r>
      </text>
    </comment>
    <comment ref="CI181" authorId="0" shapeId="0" xr:uid="{7D174C6E-C147-44B3-A14D-4510D9B58BF5}">
      <text>
        <r>
          <rPr>
            <b/>
            <sz val="9"/>
            <color indexed="81"/>
            <rFont val="Tahoma"/>
            <family val="2"/>
          </rPr>
          <t>Author:</t>
        </r>
        <r>
          <rPr>
            <sz val="9"/>
            <color indexed="81"/>
            <rFont val="Tahoma"/>
            <family val="2"/>
          </rPr>
          <t xml:space="preserve">
AR pg 160</t>
        </r>
      </text>
    </comment>
    <comment ref="CJ181" authorId="0" shapeId="0" xr:uid="{40966187-9C71-4582-ACE8-9CD8E820BBA4}">
      <text>
        <r>
          <rPr>
            <b/>
            <sz val="9"/>
            <color indexed="81"/>
            <rFont val="Tahoma"/>
            <family val="2"/>
          </rPr>
          <t>Author:</t>
        </r>
        <r>
          <rPr>
            <sz val="9"/>
            <color indexed="81"/>
            <rFont val="Tahoma"/>
            <family val="2"/>
          </rPr>
          <t xml:space="preserve">
ar 127</t>
        </r>
      </text>
    </comment>
    <comment ref="CK181" authorId="0" shapeId="0" xr:uid="{0A1DB6AE-7D56-4D42-AAC3-2420A1512951}">
      <text>
        <r>
          <rPr>
            <b/>
            <sz val="9"/>
            <color indexed="81"/>
            <rFont val="Tahoma"/>
            <family val="2"/>
          </rPr>
          <t>Author:</t>
        </r>
        <r>
          <rPr>
            <sz val="9"/>
            <color indexed="81"/>
            <rFont val="Tahoma"/>
            <family val="2"/>
          </rPr>
          <t xml:space="preserve">
AR,78</t>
        </r>
      </text>
    </comment>
    <comment ref="CL181" authorId="0" shapeId="0" xr:uid="{E1A67C80-A4EE-4ABD-8285-AD6A38F4A385}">
      <text>
        <r>
          <rPr>
            <b/>
            <sz val="9"/>
            <color indexed="81"/>
            <rFont val="Tahoma"/>
            <family val="2"/>
          </rPr>
          <t>Author:</t>
        </r>
        <r>
          <rPr>
            <sz val="9"/>
            <color indexed="81"/>
            <rFont val="Tahoma"/>
            <family val="2"/>
          </rPr>
          <t xml:space="preserve">
ar 159</t>
        </r>
      </text>
    </comment>
    <comment ref="CM181" authorId="0" shapeId="0" xr:uid="{56FD9750-1A72-4FF5-8F1F-79060BE0B41F}">
      <text>
        <r>
          <rPr>
            <b/>
            <sz val="9"/>
            <color indexed="81"/>
            <rFont val="Tahoma"/>
            <family val="2"/>
          </rPr>
          <t>Author:</t>
        </r>
        <r>
          <rPr>
            <sz val="9"/>
            <color indexed="81"/>
            <rFont val="Tahoma"/>
            <family val="2"/>
          </rPr>
          <t xml:space="preserve">
ar 121</t>
        </r>
      </text>
    </comment>
    <comment ref="CN181" authorId="0" shapeId="0" xr:uid="{86D74D1C-7127-4CC5-A248-029353D56E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p.176-178</t>
        </r>
      </text>
    </comment>
    <comment ref="CO181" authorId="0" shapeId="0" xr:uid="{F45FF2BF-968F-4E9E-A5B6-98071256F5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p.48,75</t>
        </r>
      </text>
    </comment>
    <comment ref="CP181" authorId="0" shapeId="0" xr:uid="{5FB3461D-72FB-4A90-8FFF-296452DF52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P.148</t>
        </r>
      </text>
    </comment>
    <comment ref="CQ181" authorId="0" shapeId="0" xr:uid="{6EBA69BD-442E-4B2C-8659-9F5C0A69FF32}">
      <text>
        <r>
          <rPr>
            <b/>
            <sz val="9"/>
            <color indexed="81"/>
            <rFont val="Tahoma"/>
            <family val="2"/>
          </rPr>
          <t>Author:</t>
        </r>
        <r>
          <rPr>
            <sz val="9"/>
            <color indexed="81"/>
            <rFont val="Tahoma"/>
            <family val="2"/>
          </rPr>
          <t xml:space="preserve">
AR 147</t>
        </r>
      </text>
    </comment>
    <comment ref="CR181" authorId="0" shapeId="0" xr:uid="{332D396D-B008-464D-B65A-F8A6756F6CEE}">
      <text>
        <r>
          <rPr>
            <b/>
            <sz val="9"/>
            <color indexed="81"/>
            <rFont val="Tahoma"/>
            <family val="2"/>
          </rPr>
          <t>Author:</t>
        </r>
        <r>
          <rPr>
            <sz val="9"/>
            <color indexed="81"/>
            <rFont val="Tahoma"/>
            <family val="2"/>
          </rPr>
          <t xml:space="preserve">
AR (pdf), p. 29
AR (pdf), p. 100</t>
        </r>
      </text>
    </comment>
    <comment ref="CS181" authorId="0" shapeId="0" xr:uid="{BBE8677A-D3CE-4912-8D28-1EC619375E7F}">
      <text>
        <r>
          <rPr>
            <b/>
            <sz val="9"/>
            <color indexed="81"/>
            <rFont val="Tahoma"/>
            <family val="2"/>
          </rPr>
          <t>Author:</t>
        </r>
        <r>
          <rPr>
            <sz val="9"/>
            <color indexed="81"/>
            <rFont val="Tahoma"/>
            <family val="2"/>
          </rPr>
          <t xml:space="preserve">
AR, p. 141</t>
        </r>
      </text>
    </comment>
    <comment ref="CT181" authorId="0" shapeId="0" xr:uid="{3DBB7E53-C16D-4282-BF7A-3C5910E77AD5}">
      <text>
        <r>
          <rPr>
            <b/>
            <sz val="9"/>
            <color indexed="81"/>
            <rFont val="Tahoma"/>
            <family val="2"/>
          </rPr>
          <t>Author:</t>
        </r>
        <r>
          <rPr>
            <sz val="9"/>
            <color indexed="81"/>
            <rFont val="Tahoma"/>
            <family val="2"/>
          </rPr>
          <t xml:space="preserve">
AR pg.108</t>
        </r>
      </text>
    </comment>
    <comment ref="CU181" authorId="0" shapeId="0" xr:uid="{82F50F5A-F296-40D5-9837-F9FA3F96C9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64-65</t>
        </r>
      </text>
    </comment>
    <comment ref="CV181" authorId="0" shapeId="0" xr:uid="{81512594-DB67-487E-9AD4-C839F913D53F}">
      <text>
        <r>
          <rPr>
            <b/>
            <sz val="9"/>
            <color indexed="81"/>
            <rFont val="Tahoma"/>
            <family val="2"/>
          </rPr>
          <t>Author:</t>
        </r>
        <r>
          <rPr>
            <sz val="9"/>
            <color indexed="81"/>
            <rFont val="Tahoma"/>
            <family val="2"/>
          </rPr>
          <t xml:space="preserve">
AR pg.136</t>
        </r>
      </text>
    </comment>
    <comment ref="CW181" authorId="0" shapeId="0" xr:uid="{4513417B-DF27-4DC3-9F65-C302C779ADAC}">
      <text>
        <r>
          <rPr>
            <b/>
            <sz val="9"/>
            <color indexed="81"/>
            <rFont val="Tahoma"/>
            <family val="2"/>
          </rPr>
          <t>Author:</t>
        </r>
        <r>
          <rPr>
            <sz val="9"/>
            <color indexed="81"/>
            <rFont val="Tahoma"/>
            <family val="2"/>
          </rPr>
          <t xml:space="preserve">
AR pg.104</t>
        </r>
      </text>
    </comment>
    <comment ref="CX181" authorId="0" shapeId="0" xr:uid="{4984B43C-7F2E-4F89-ABB6-4E155CC90902}">
      <text>
        <r>
          <rPr>
            <b/>
            <sz val="9"/>
            <color indexed="81"/>
            <rFont val="Tahoma"/>
            <family val="2"/>
          </rPr>
          <t>Author:</t>
        </r>
        <r>
          <rPr>
            <sz val="9"/>
            <color indexed="81"/>
            <rFont val="Tahoma"/>
            <family val="2"/>
          </rPr>
          <t xml:space="preserve">
There are no interested person transactions for the financial year ended 31 December 2020.
</t>
        </r>
      </text>
    </comment>
    <comment ref="CY181" authorId="0" shapeId="0" xr:uid="{E885BB5B-66F2-4F77-8EAC-7C16EDB61549}">
      <text>
        <r>
          <rPr>
            <b/>
            <sz val="9"/>
            <color indexed="81"/>
            <rFont val="Tahoma"/>
            <family val="2"/>
          </rPr>
          <t>Author:</t>
        </r>
        <r>
          <rPr>
            <sz val="9"/>
            <color indexed="81"/>
            <rFont val="Tahoma"/>
            <family val="2"/>
          </rPr>
          <t xml:space="preserve">
AR pg 112</t>
        </r>
      </text>
    </comment>
    <comment ref="CZ181" authorId="0" shapeId="0" xr:uid="{C5C7414A-5A7F-4A0F-BCE3-6E991DC5C993}">
      <text>
        <r>
          <rPr>
            <b/>
            <sz val="9"/>
            <color indexed="81"/>
            <rFont val="Tahoma"/>
            <family val="2"/>
          </rPr>
          <t>Author:</t>
        </r>
        <r>
          <rPr>
            <sz val="9"/>
            <color indexed="81"/>
            <rFont val="Tahoma"/>
            <family val="2"/>
          </rPr>
          <t xml:space="preserve">
AR,96</t>
        </r>
      </text>
    </comment>
    <comment ref="DA181" authorId="0" shapeId="0" xr:uid="{FD5F003B-68B6-42CB-AC3E-75B6E9E1F52A}">
      <text>
        <r>
          <rPr>
            <b/>
            <sz val="9"/>
            <color indexed="81"/>
            <rFont val="Tahoma"/>
            <family val="2"/>
          </rPr>
          <t>Author:</t>
        </r>
        <r>
          <rPr>
            <sz val="9"/>
            <color indexed="81"/>
            <rFont val="Tahoma"/>
            <family val="2"/>
          </rPr>
          <t xml:space="preserve">
AR,167</t>
        </r>
      </text>
    </comment>
    <comment ref="DB181" authorId="0" shapeId="0" xr:uid="{A5482270-2B0F-4FE2-8C72-224BCE8A75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179 - 180</t>
        </r>
      </text>
    </comment>
    <comment ref="DC181" authorId="0" shapeId="0" xr:uid="{871AEC85-6AC2-479A-B565-2054E87F5527}">
      <text>
        <r>
          <rPr>
            <b/>
            <sz val="9"/>
            <color indexed="81"/>
            <rFont val="Tahoma"/>
            <family val="2"/>
          </rPr>
          <t>Author:</t>
        </r>
        <r>
          <rPr>
            <sz val="9"/>
            <color indexed="81"/>
            <rFont val="Tahoma"/>
            <family val="2"/>
          </rPr>
          <t xml:space="preserve">
AR, p. 103</t>
        </r>
      </text>
    </comment>
    <comment ref="DD181" authorId="0" shapeId="0" xr:uid="{D57A4612-4DB7-49BF-9A37-0AD7A167E916}">
      <text>
        <r>
          <rPr>
            <b/>
            <sz val="9"/>
            <color indexed="81"/>
            <rFont val="Tahoma"/>
            <family val="2"/>
          </rPr>
          <t>Author:</t>
        </r>
        <r>
          <rPr>
            <sz val="9"/>
            <color indexed="81"/>
            <rFont val="Tahoma"/>
            <family val="2"/>
          </rPr>
          <t xml:space="preserve">
AR, p. 204 - 206, 219 - 220</t>
        </r>
      </text>
    </comment>
    <comment ref="DE181" authorId="0" shapeId="0" xr:uid="{D94B4000-26BC-4333-8D99-2FF0B809A628}">
      <text>
        <r>
          <rPr>
            <b/>
            <sz val="9"/>
            <color indexed="81"/>
            <rFont val="Tahoma"/>
            <family val="2"/>
          </rPr>
          <t>Author:</t>
        </r>
        <r>
          <rPr>
            <sz val="9"/>
            <color indexed="81"/>
            <rFont val="Tahoma"/>
            <family val="2"/>
          </rPr>
          <t xml:space="preserve">
AR,144-145</t>
        </r>
      </text>
    </comment>
    <comment ref="DF181" authorId="0" shapeId="0" xr:uid="{C2F5653B-CE82-4C1F-8242-F037D8A36E26}">
      <text>
        <r>
          <rPr>
            <b/>
            <sz val="9"/>
            <color indexed="81"/>
            <rFont val="Tahoma"/>
            <family val="2"/>
          </rPr>
          <t>Author:</t>
        </r>
        <r>
          <rPr>
            <sz val="9"/>
            <color indexed="81"/>
            <rFont val="Tahoma"/>
            <family val="2"/>
          </rPr>
          <t xml:space="preserve">
AR pg 193</t>
        </r>
      </text>
    </comment>
    <comment ref="DG181" authorId="0" shapeId="0" xr:uid="{D0386126-3736-4748-BA82-97CA3CA28B42}">
      <text>
        <r>
          <rPr>
            <b/>
            <sz val="9"/>
            <color indexed="81"/>
            <rFont val="Tahoma"/>
            <family val="2"/>
          </rPr>
          <t>Author:</t>
        </r>
        <r>
          <rPr>
            <sz val="9"/>
            <color indexed="81"/>
            <rFont val="Tahoma"/>
            <family val="2"/>
          </rPr>
          <t xml:space="preserve">
AR, p. 40, 142</t>
        </r>
      </text>
    </comment>
    <comment ref="DH181" authorId="0" shapeId="0" xr:uid="{334D237D-48D9-4CE4-9622-BC966F3343CC}">
      <text>
        <r>
          <rPr>
            <b/>
            <sz val="9"/>
            <color indexed="81"/>
            <rFont val="Tahoma"/>
            <family val="2"/>
          </rPr>
          <t>Author:</t>
        </r>
        <r>
          <rPr>
            <sz val="9"/>
            <color indexed="81"/>
            <rFont val="Tahoma"/>
            <family val="2"/>
          </rPr>
          <t xml:space="preserve">
AR pg 130</t>
        </r>
      </text>
    </comment>
    <comment ref="DI181" authorId="0" shapeId="0" xr:uid="{0EB4F012-1153-4E30-AE1F-70509358E9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P.194</t>
        </r>
      </text>
    </comment>
    <comment ref="DJ181" authorId="0" shapeId="0" xr:uid="{206EF1D7-3EFA-4B22-8362-FAD6CCD42E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223</t>
        </r>
      </text>
    </comment>
    <comment ref="DK181" authorId="0" shapeId="0" xr:uid="{D8E5126E-B9F9-4E78-8DAF-BB4096288FA0}">
      <text>
        <r>
          <rPr>
            <b/>
            <sz val="9"/>
            <color indexed="81"/>
            <rFont val="Tahoma"/>
            <family val="2"/>
          </rPr>
          <t>Author:</t>
        </r>
        <r>
          <rPr>
            <sz val="9"/>
            <color indexed="81"/>
            <rFont val="Tahoma"/>
            <family val="2"/>
          </rPr>
          <t xml:space="preserve">
AR pg 304</t>
        </r>
      </text>
    </comment>
    <comment ref="DL181" authorId="0" shapeId="0" xr:uid="{471A5363-814C-4F62-9156-2055ACFED6CA}">
      <text>
        <r>
          <rPr>
            <b/>
            <sz val="9"/>
            <color indexed="81"/>
            <rFont val="Tahoma"/>
            <family val="2"/>
          </rPr>
          <t>Author:</t>
        </r>
        <r>
          <rPr>
            <sz val="9"/>
            <color indexed="81"/>
            <rFont val="Tahoma"/>
            <family val="2"/>
          </rPr>
          <t xml:space="preserve">
AR pg 203</t>
        </r>
      </text>
    </comment>
    <comment ref="DM181" authorId="0" shapeId="0" xr:uid="{61A9A9A0-94F6-4DB1-888C-F024152B56D4}">
      <text>
        <r>
          <rPr>
            <b/>
            <sz val="9"/>
            <color indexed="81"/>
            <rFont val="Tahoma"/>
            <family val="2"/>
          </rPr>
          <t>Author:</t>
        </r>
        <r>
          <rPr>
            <sz val="9"/>
            <color indexed="81"/>
            <rFont val="Tahoma"/>
            <family val="2"/>
          </rPr>
          <t xml:space="preserve">
AR, p. 43, 85</t>
        </r>
      </text>
    </comment>
    <comment ref="DN181" authorId="0" shapeId="0" xr:uid="{1A7C3135-C6D6-4A02-9673-5E368C4EC7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p.137;</t>
        </r>
      </text>
    </comment>
    <comment ref="DO181" authorId="0" shapeId="0" xr:uid="{3EE1BB78-DDB4-4429-B2FE-DC53FFF5D80F}">
      <text>
        <r>
          <rPr>
            <b/>
            <sz val="9"/>
            <color indexed="81"/>
            <rFont val="Tahoma"/>
            <family val="2"/>
          </rPr>
          <t>Author:</t>
        </r>
        <r>
          <rPr>
            <sz val="9"/>
            <color indexed="81"/>
            <rFont val="Tahoma"/>
            <family val="2"/>
          </rPr>
          <t xml:space="preserve">
AR p. 173, list of INTERESTED PERSON TRANSACTIONS</t>
        </r>
      </text>
    </comment>
    <comment ref="DP181" authorId="0" shapeId="0" xr:uid="{8732BCFE-D64C-4D11-AA84-C00829FC699E}">
      <text>
        <r>
          <rPr>
            <b/>
            <sz val="9"/>
            <color indexed="81"/>
            <rFont val="Tahoma"/>
            <family val="2"/>
          </rPr>
          <t>Author:</t>
        </r>
        <r>
          <rPr>
            <sz val="9"/>
            <color indexed="81"/>
            <rFont val="Tahoma"/>
            <family val="2"/>
          </rPr>
          <t xml:space="preserve">
AR. 198, 88</t>
        </r>
      </text>
    </comment>
    <comment ref="DQ181" authorId="0" shapeId="0" xr:uid="{F54C6064-0FB6-4709-85FB-F85EF74FCF81}">
      <text>
        <r>
          <rPr>
            <b/>
            <sz val="9"/>
            <color indexed="81"/>
            <rFont val="Tahoma"/>
            <family val="2"/>
          </rPr>
          <t>Author:</t>
        </r>
        <r>
          <rPr>
            <sz val="9"/>
            <color indexed="81"/>
            <rFont val="Tahoma"/>
            <family val="2"/>
          </rPr>
          <t xml:space="preserve">
AR p. 28, Interested Person Transactions</t>
        </r>
      </text>
    </comment>
    <comment ref="DR181" authorId="0" shapeId="0" xr:uid="{15E777E1-2A9D-4BEC-BA7E-BCF749A902B4}">
      <text>
        <r>
          <rPr>
            <b/>
            <sz val="9"/>
            <color indexed="81"/>
            <rFont val="Tahoma"/>
            <family val="2"/>
          </rPr>
          <t>Author:</t>
        </r>
        <r>
          <rPr>
            <sz val="9"/>
            <color indexed="81"/>
            <rFont val="Tahoma"/>
            <family val="2"/>
          </rPr>
          <t xml:space="preserve">
AR, p.210</t>
        </r>
      </text>
    </comment>
    <comment ref="DT181" authorId="0" shapeId="0" xr:uid="{7192F9E9-C64B-4269-8A3C-838EFE04DE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119, https://links.sgx.com/FileOpen/WTH%20AR%202020.ashx?App=Announcement&amp;FileID=634061</t>
        </r>
      </text>
    </comment>
    <comment ref="DU181" authorId="0" shapeId="0" xr:uid="{2700A454-1AFB-40E5-A66E-DA92DCC698A5}">
      <text>
        <r>
          <rPr>
            <b/>
            <sz val="9"/>
            <color indexed="81"/>
            <rFont val="Tahoma"/>
            <family val="2"/>
          </rPr>
          <t>Author:</t>
        </r>
        <r>
          <rPr>
            <sz val="9"/>
            <color indexed="81"/>
            <rFont val="Tahoma"/>
            <family val="2"/>
          </rPr>
          <t xml:space="preserve">
AR pg.115</t>
        </r>
      </text>
    </comment>
    <comment ref="DV181" authorId="0" shapeId="0" xr:uid="{C8F6A120-62F8-4CD0-942E-6C49686D2205}">
      <text>
        <r>
          <rPr>
            <b/>
            <sz val="9"/>
            <color indexed="81"/>
            <rFont val="Tahoma"/>
            <family val="2"/>
          </rPr>
          <t>Author:</t>
        </r>
        <r>
          <rPr>
            <sz val="9"/>
            <color indexed="81"/>
            <rFont val="Tahoma"/>
            <family val="2"/>
          </rPr>
          <t xml:space="preserve">
AR pg.56</t>
        </r>
      </text>
    </comment>
    <comment ref="DW181" authorId="0" shapeId="0" xr:uid="{3E950A6E-6547-4D78-82E1-EC3EF01EC137}">
      <text>
        <r>
          <rPr>
            <b/>
            <sz val="9"/>
            <color indexed="81"/>
            <rFont val="Tahoma"/>
            <family val="2"/>
          </rPr>
          <t>Author:</t>
        </r>
        <r>
          <rPr>
            <sz val="9"/>
            <color indexed="81"/>
            <rFont val="Tahoma"/>
            <family val="2"/>
          </rPr>
          <t xml:space="preserve">
AR, p146</t>
        </r>
      </text>
    </comment>
    <comment ref="DX181" authorId="0" shapeId="0" xr:uid="{4C3B0224-D1E7-4592-A640-FC6EB0924FDD}">
      <text>
        <r>
          <rPr>
            <b/>
            <sz val="9"/>
            <color indexed="81"/>
            <rFont val="Tahoma"/>
            <family val="2"/>
          </rPr>
          <t>Author:</t>
        </r>
        <r>
          <rPr>
            <sz val="9"/>
            <color indexed="81"/>
            <rFont val="Tahoma"/>
            <family val="2"/>
          </rPr>
          <t xml:space="preserve">
AR pg.138</t>
        </r>
      </text>
    </comment>
    <comment ref="DY181" authorId="0" shapeId="0" xr:uid="{7879050F-3448-4AA4-A9DF-9A818D50A146}">
      <text>
        <r>
          <rPr>
            <b/>
            <sz val="9"/>
            <color indexed="81"/>
            <rFont val="Tahoma"/>
            <family val="2"/>
          </rPr>
          <t>Author:</t>
        </r>
        <r>
          <rPr>
            <sz val="9"/>
            <color indexed="81"/>
            <rFont val="Tahoma"/>
            <family val="2"/>
          </rPr>
          <t xml:space="preserve">
AR 124</t>
        </r>
      </text>
    </comment>
    <comment ref="DZ181" authorId="0" shapeId="0" xr:uid="{B89927C1-3319-497B-B25B-B5EBCAAC4DBD}">
      <text>
        <r>
          <rPr>
            <b/>
            <sz val="9"/>
            <color indexed="81"/>
            <rFont val="Tahoma"/>
            <family val="2"/>
          </rPr>
          <t>Author:</t>
        </r>
        <r>
          <rPr>
            <sz val="9"/>
            <color indexed="81"/>
            <rFont val="Tahoma"/>
            <family val="2"/>
          </rPr>
          <t xml:space="preserve">
AR pg.163</t>
        </r>
      </text>
    </comment>
    <comment ref="EA181" authorId="0" shapeId="0" xr:uid="{00BF1669-2F3C-4869-90E7-16A23B224648}">
      <text>
        <r>
          <rPr>
            <b/>
            <sz val="9"/>
            <color indexed="81"/>
            <rFont val="Tahoma"/>
            <family val="2"/>
          </rPr>
          <t>Author:</t>
        </r>
        <r>
          <rPr>
            <sz val="9"/>
            <color indexed="81"/>
            <rFont val="Tahoma"/>
            <family val="2"/>
          </rPr>
          <t xml:space="preserve">
ar 128 129</t>
        </r>
      </text>
    </comment>
    <comment ref="EB181" authorId="0" shapeId="0" xr:uid="{E2A0EAE9-C030-49B8-BB89-0D40219B87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p.118-120</t>
        </r>
      </text>
    </comment>
    <comment ref="EC181" authorId="0" shapeId="0" xr:uid="{4CE33B6C-34C4-412D-A016-8707277388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81</t>
        </r>
      </text>
    </comment>
    <comment ref="ED181" authorId="0" shapeId="0" xr:uid="{1990BD6C-D4B6-4BC7-9151-21E0E5E170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P.85</t>
        </r>
      </text>
    </comment>
    <comment ref="E182" authorId="0" shapeId="0" xr:uid="{CBB88B25-F63E-46E7-8C43-10ACB6822B3B}">
      <text>
        <r>
          <rPr>
            <b/>
            <sz val="9"/>
            <color indexed="81"/>
            <rFont val="Tahoma"/>
            <family val="2"/>
          </rPr>
          <t>Author:</t>
        </r>
        <r>
          <rPr>
            <sz val="9"/>
            <color indexed="81"/>
            <rFont val="Tahoma"/>
            <family val="2"/>
          </rPr>
          <t xml:space="preserve">
AR pg.87</t>
        </r>
      </text>
    </comment>
    <comment ref="F182" authorId="0" shapeId="0" xr:uid="{B34B3EF2-63B8-4285-AB24-6E1FF5158800}">
      <text>
        <r>
          <rPr>
            <b/>
            <sz val="9"/>
            <color indexed="81"/>
            <rFont val="Tahoma"/>
            <family val="2"/>
          </rPr>
          <t>Author:</t>
        </r>
        <r>
          <rPr>
            <sz val="9"/>
            <color indexed="81"/>
            <rFont val="Tahoma"/>
            <family val="2"/>
          </rPr>
          <t xml:space="preserve">
AR pg.133</t>
        </r>
      </text>
    </comment>
    <comment ref="G182" authorId="0" shapeId="0" xr:uid="{83C4F214-6575-4D19-87F7-822BD8DB117E}">
      <text>
        <r>
          <rPr>
            <b/>
            <sz val="9"/>
            <color indexed="81"/>
            <rFont val="Tahoma"/>
            <family val="2"/>
          </rPr>
          <t>Author:</t>
        </r>
        <r>
          <rPr>
            <sz val="9"/>
            <color indexed="81"/>
            <rFont val="Tahoma"/>
            <family val="2"/>
          </rPr>
          <t xml:space="preserve">
AR pg.98</t>
        </r>
      </text>
    </comment>
    <comment ref="H182" authorId="0" shapeId="0" xr:uid="{3678CCE2-F1A6-467E-9A2C-4A42D8454B72}">
      <text>
        <r>
          <rPr>
            <b/>
            <sz val="9"/>
            <color indexed="81"/>
            <rFont val="Tahoma"/>
            <family val="2"/>
          </rPr>
          <t>Author:</t>
        </r>
        <r>
          <rPr>
            <sz val="9"/>
            <color indexed="81"/>
            <rFont val="Tahoma"/>
            <family val="2"/>
          </rPr>
          <t xml:space="preserve">
AR, p14</t>
        </r>
      </text>
    </comment>
    <comment ref="I182" authorId="0" shapeId="0" xr:uid="{F6E31BBB-6923-4F43-B773-DF483F29ACED}">
      <text>
        <r>
          <rPr>
            <b/>
            <sz val="9"/>
            <color indexed="81"/>
            <rFont val="Tahoma"/>
            <family val="2"/>
          </rPr>
          <t>Author:</t>
        </r>
        <r>
          <rPr>
            <sz val="9"/>
            <color indexed="81"/>
            <rFont val="Tahoma"/>
            <family val="2"/>
          </rPr>
          <t xml:space="preserve">
AR pg.117</t>
        </r>
      </text>
    </comment>
    <comment ref="K182" authorId="0" shapeId="0" xr:uid="{EDD72BDE-C8ED-47CC-8A15-AFAA18E48C2B}">
      <text>
        <r>
          <rPr>
            <b/>
            <sz val="9"/>
            <color indexed="81"/>
            <rFont val="Tahoma"/>
            <family val="2"/>
          </rPr>
          <t>Author:</t>
        </r>
        <r>
          <rPr>
            <sz val="9"/>
            <color indexed="81"/>
            <rFont val="Tahoma"/>
            <family val="2"/>
          </rPr>
          <t xml:space="preserve">
AR pg.83</t>
        </r>
      </text>
    </comment>
    <comment ref="M182" authorId="0" shapeId="0" xr:uid="{1A27D6B7-EA1E-4CDC-8ED8-14EE61CB2E44}">
      <text>
        <r>
          <rPr>
            <b/>
            <sz val="9"/>
            <color indexed="81"/>
            <rFont val="Tahoma"/>
            <family val="2"/>
          </rPr>
          <t>Author:</t>
        </r>
        <r>
          <rPr>
            <sz val="9"/>
            <color indexed="81"/>
            <rFont val="Tahoma"/>
            <family val="2"/>
          </rPr>
          <t xml:space="preserve">
AR pg.185</t>
        </r>
      </text>
    </comment>
    <comment ref="N182" authorId="0" shapeId="0" xr:uid="{123593F3-CC0E-43E7-8031-F0330A6AAE95}">
      <text>
        <r>
          <rPr>
            <b/>
            <sz val="9"/>
            <color indexed="81"/>
            <rFont val="Tahoma"/>
            <family val="2"/>
          </rPr>
          <t>Author:</t>
        </r>
        <r>
          <rPr>
            <sz val="9"/>
            <color indexed="81"/>
            <rFont val="Tahoma"/>
            <family val="2"/>
          </rPr>
          <t xml:space="preserve">
AR, p26</t>
        </r>
      </text>
    </comment>
    <comment ref="R182" authorId="0" shapeId="0" xr:uid="{ADAF742B-2204-4267-8F0A-A5BC77C993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S182" authorId="5" shapeId="0" xr:uid="{84600C64-DB69-426B-9DCB-2E2A016ABB89}">
      <text>
        <r>
          <rPr>
            <b/>
            <sz val="9"/>
            <color indexed="81"/>
            <rFont val="Tahoma"/>
            <family val="2"/>
          </rPr>
          <t>Jun Kiat Lee:</t>
        </r>
        <r>
          <rPr>
            <sz val="9"/>
            <color indexed="81"/>
            <rFont val="Tahoma"/>
            <family val="2"/>
          </rPr>
          <t xml:space="preserve">
AR 12</t>
        </r>
      </text>
    </comment>
    <comment ref="T182" authorId="0" shapeId="0" xr:uid="{2925BD54-DC6A-4B4D-9E43-896F34632AD1}">
      <text>
        <r>
          <rPr>
            <b/>
            <sz val="9"/>
            <color indexed="81"/>
            <rFont val="Tahoma"/>
            <family val="2"/>
          </rPr>
          <t>Author:</t>
        </r>
        <r>
          <rPr>
            <sz val="9"/>
            <color indexed="81"/>
            <rFont val="Tahoma"/>
            <family val="2"/>
          </rPr>
          <t xml:space="preserve">
AR pg.101</t>
        </r>
      </text>
    </comment>
    <comment ref="U182" authorId="0" shapeId="0" xr:uid="{54E2A8B8-88C0-481D-8D83-5C7EE4273F6D}">
      <text>
        <r>
          <rPr>
            <b/>
            <sz val="9"/>
            <color indexed="81"/>
            <rFont val="Tahoma"/>
            <family val="2"/>
          </rPr>
          <t>Author:</t>
        </r>
        <r>
          <rPr>
            <sz val="9"/>
            <color indexed="81"/>
            <rFont val="Tahoma"/>
            <family val="2"/>
          </rPr>
          <t xml:space="preserve">
ar pg 56</t>
        </r>
      </text>
    </comment>
    <comment ref="V182" authorId="0" shapeId="0" xr:uid="{0176E985-69D6-4FA0-8387-A663E42A73E2}">
      <text>
        <r>
          <rPr>
            <b/>
            <sz val="9"/>
            <color indexed="81"/>
            <rFont val="Tahoma"/>
            <family val="2"/>
          </rPr>
          <t>Author:</t>
        </r>
        <r>
          <rPr>
            <sz val="9"/>
            <color indexed="81"/>
            <rFont val="Tahoma"/>
            <family val="2"/>
          </rPr>
          <t xml:space="preserve">
AR pg 54-55</t>
        </r>
      </text>
    </comment>
    <comment ref="W182" authorId="0" shapeId="0" xr:uid="{2D91B4F4-7AD6-4195-83DF-5D1AB5B96F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X182" authorId="0" shapeId="0" xr:uid="{598331B6-19A5-4269-A8F1-36E26AF224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Y182" authorId="0" shapeId="0" xr:uid="{80352147-6FD3-464B-AA9D-C7A6562EC344}">
      <text>
        <r>
          <rPr>
            <b/>
            <sz val="9"/>
            <color indexed="81"/>
            <rFont val="Tahoma"/>
            <family val="2"/>
          </rPr>
          <t>Author:</t>
        </r>
        <r>
          <rPr>
            <sz val="9"/>
            <color indexed="81"/>
            <rFont val="Tahoma"/>
            <family val="2"/>
          </rPr>
          <t xml:space="preserve">
AR p. 42, Matters Requiring Board Approval 
Matters which are specifically reserved for the Board approval are: Any investment or divestment exceeding $1 million in transaction value.</t>
        </r>
      </text>
    </comment>
    <comment ref="Z182" authorId="0" shapeId="0" xr:uid="{956442B7-BBA1-4D00-8C9F-73457C2BBFEF}">
      <text>
        <r>
          <rPr>
            <b/>
            <sz val="9"/>
            <color indexed="81"/>
            <rFont val="Tahoma"/>
            <family val="2"/>
          </rPr>
          <t>Author:</t>
        </r>
        <r>
          <rPr>
            <sz val="9"/>
            <color indexed="81"/>
            <rFont val="Tahoma"/>
            <family val="2"/>
          </rPr>
          <t xml:space="preserve">
AR pg 18</t>
        </r>
      </text>
    </comment>
    <comment ref="AA182" authorId="0" shapeId="0" xr:uid="{8E9B2DA6-3A46-4689-B2BC-2FE1B2C92D07}">
      <text>
        <r>
          <rPr>
            <b/>
            <sz val="9"/>
            <color indexed="81"/>
            <rFont val="Tahoma"/>
            <family val="2"/>
          </rPr>
          <t>Author:</t>
        </r>
        <r>
          <rPr>
            <sz val="9"/>
            <color indexed="81"/>
            <rFont val="Tahoma"/>
            <family val="2"/>
          </rPr>
          <t xml:space="preserve">
AR pg 31</t>
        </r>
      </text>
    </comment>
    <comment ref="AB182" authorId="0" shapeId="0" xr:uid="{7C92D316-F700-4E73-9B6A-B3AE11E680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C182" authorId="0" shapeId="0" xr:uid="{F1283A3B-6860-422E-94B4-C93D7DB008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AE182" authorId="0" shapeId="0" xr:uid="{A98C416E-9456-407A-B854-E837E2A91244}">
      <text>
        <r>
          <rPr>
            <b/>
            <sz val="9"/>
            <color indexed="81"/>
            <rFont val="Tahoma"/>
            <family val="2"/>
          </rPr>
          <t>Author:</t>
        </r>
        <r>
          <rPr>
            <sz val="9"/>
            <color indexed="81"/>
            <rFont val="Tahoma"/>
            <family val="2"/>
          </rPr>
          <t xml:space="preserve">
AR pg.156</t>
        </r>
      </text>
    </comment>
    <comment ref="AF182" authorId="0" shapeId="0" xr:uid="{61158819-0FE7-46DC-9422-D07B04F81886}">
      <text>
        <r>
          <rPr>
            <b/>
            <sz val="9"/>
            <color indexed="81"/>
            <rFont val="Tahoma"/>
            <family val="2"/>
          </rPr>
          <t>Author:</t>
        </r>
        <r>
          <rPr>
            <sz val="9"/>
            <color indexed="81"/>
            <rFont val="Tahoma"/>
            <family val="2"/>
          </rPr>
          <t xml:space="preserve">
AR 16</t>
        </r>
      </text>
    </comment>
    <comment ref="AH182" authorId="0" shapeId="0" xr:uid="{6C3B12CA-76CE-4FA5-939E-B631332250E5}">
      <text>
        <r>
          <rPr>
            <b/>
            <sz val="9"/>
            <color indexed="81"/>
            <rFont val="Tahoma"/>
            <family val="2"/>
          </rPr>
          <t>Author:</t>
        </r>
        <r>
          <rPr>
            <sz val="9"/>
            <color indexed="81"/>
            <rFont val="Tahoma"/>
            <family val="2"/>
          </rPr>
          <t xml:space="preserve">
AR pg.108</t>
        </r>
      </text>
    </comment>
    <comment ref="AI182" authorId="0" shapeId="0" xr:uid="{0BC0C730-6061-427D-8B77-DCC3CD5471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"The Board’s principal functions are as follows. Review and approve the Group’s strategic plans, key operational initiatives, major investment, divestment, corporate
restructuring and major funding decisions;</t>
        </r>
      </text>
    </comment>
    <comment ref="AJ182" authorId="0" shapeId="0" xr:uid="{0A6FD8C6-33BB-4C12-8BF7-25FE948677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K182" authorId="0" shapeId="0" xr:uid="{B6A3D60A-D733-4131-B93C-5E9848C031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M182" authorId="0" shapeId="0" xr:uid="{6FD9BCFF-77C9-4D9E-973D-213822E7AB5C}">
      <text>
        <r>
          <rPr>
            <b/>
            <sz val="9"/>
            <color indexed="81"/>
            <rFont val="Tahoma"/>
            <family val="2"/>
          </rPr>
          <t>Author:</t>
        </r>
        <r>
          <rPr>
            <sz val="9"/>
            <color indexed="81"/>
            <rFont val="Tahoma"/>
            <family val="2"/>
          </rPr>
          <t xml:space="preserve">
AR pg.182</t>
        </r>
      </text>
    </comment>
    <comment ref="AN182" authorId="0" shapeId="0" xr:uid="{C49B7AEF-2A9B-40B3-B116-F9E35783C4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 99</t>
        </r>
      </text>
    </comment>
    <comment ref="AO182" authorId="0" shapeId="0" xr:uid="{68CB6226-1334-451E-9E94-1118F71AEE0C}">
      <text>
        <r>
          <rPr>
            <b/>
            <sz val="9"/>
            <color indexed="81"/>
            <rFont val="Tahoma"/>
            <family val="2"/>
          </rPr>
          <t>Author:</t>
        </r>
        <r>
          <rPr>
            <sz val="9"/>
            <color indexed="81"/>
            <rFont val="Tahoma"/>
            <family val="2"/>
          </rPr>
          <t xml:space="preserve">
AR, pg 28</t>
        </r>
      </text>
    </comment>
    <comment ref="AP182" authorId="0" shapeId="0" xr:uid="{5FACBC92-C819-4A45-9F66-3FB39B5DFC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t>
        </r>
      </text>
    </comment>
    <comment ref="AQ182" authorId="0" shapeId="0" xr:uid="{3724F94A-04D7-4827-B7B0-9767B207DCEE}">
      <text>
        <r>
          <rPr>
            <b/>
            <sz val="9"/>
            <color indexed="81"/>
            <rFont val="Tahoma"/>
            <family val="2"/>
          </rPr>
          <t>Author:</t>
        </r>
        <r>
          <rPr>
            <sz val="9"/>
            <color indexed="81"/>
            <rFont val="Tahoma"/>
            <family val="2"/>
          </rPr>
          <t xml:space="preserve">
AR, p. 23</t>
        </r>
      </text>
    </comment>
    <comment ref="AR182" authorId="0" shapeId="0" xr:uid="{A47B275C-1627-43C6-8EA1-016601BC636E}">
      <text>
        <r>
          <rPr>
            <b/>
            <sz val="9"/>
            <color indexed="81"/>
            <rFont val="Tahoma"/>
            <family val="2"/>
          </rPr>
          <t>Author:</t>
        </r>
        <r>
          <rPr>
            <sz val="9"/>
            <color indexed="81"/>
            <rFont val="Tahoma"/>
            <family val="2"/>
          </rPr>
          <t xml:space="preserve">
AR,6</t>
        </r>
      </text>
    </comment>
    <comment ref="AS182" authorId="0" shapeId="0" xr:uid="{957D9ABD-3667-4AB3-B07F-0F7796C52A63}">
      <text>
        <r>
          <rPr>
            <b/>
            <sz val="9"/>
            <color indexed="81"/>
            <rFont val="Tahoma"/>
            <family val="2"/>
          </rPr>
          <t>Author:</t>
        </r>
        <r>
          <rPr>
            <sz val="9"/>
            <color indexed="81"/>
            <rFont val="Tahoma"/>
            <family val="2"/>
          </rPr>
          <t xml:space="preserve">
AR, pg 19 &amp; 20</t>
        </r>
      </text>
    </comment>
    <comment ref="AT182" authorId="0" shapeId="0" xr:uid="{14CBC75F-4FB7-4E69-B7EA-2992EEDEB2FE}">
      <text>
        <r>
          <rPr>
            <b/>
            <sz val="9"/>
            <color indexed="81"/>
            <rFont val="Tahoma"/>
            <family val="2"/>
          </rPr>
          <t>Author:</t>
        </r>
        <r>
          <rPr>
            <sz val="9"/>
            <color indexed="81"/>
            <rFont val="Tahoma"/>
            <family val="2"/>
          </rPr>
          <t xml:space="preserve">
AR, governance report, pg 32</t>
        </r>
      </text>
    </comment>
    <comment ref="AU182" authorId="0" shapeId="0" xr:uid="{E544680E-D2FE-41EE-8AE1-3476E04B5EAB}">
      <text>
        <r>
          <rPr>
            <b/>
            <sz val="9"/>
            <color indexed="81"/>
            <rFont val="Tahoma"/>
            <family val="2"/>
          </rPr>
          <t>Author:</t>
        </r>
        <r>
          <rPr>
            <sz val="9"/>
            <color indexed="81"/>
            <rFont val="Tahoma"/>
            <family val="2"/>
          </rPr>
          <t xml:space="preserve">
AR, 30</t>
        </r>
      </text>
    </comment>
    <comment ref="AV182" authorId="0" shapeId="0" xr:uid="{BADC58EE-DF83-4835-A4D5-F0E61FBD884E}">
      <text>
        <r>
          <rPr>
            <b/>
            <sz val="9"/>
            <color indexed="81"/>
            <rFont val="Tahoma"/>
            <family val="2"/>
          </rPr>
          <t>Author:</t>
        </r>
        <r>
          <rPr>
            <sz val="9"/>
            <color indexed="81"/>
            <rFont val="Tahoma"/>
            <family val="2"/>
          </rPr>
          <t xml:space="preserve">
AR, 18</t>
        </r>
      </text>
    </comment>
    <comment ref="AW182" authorId="0" shapeId="0" xr:uid="{5084235F-D8ED-4FE3-897B-5D00F4AC8079}">
      <text>
        <r>
          <rPr>
            <b/>
            <sz val="9"/>
            <color indexed="81"/>
            <rFont val="Tahoma"/>
            <family val="2"/>
          </rPr>
          <t>Author:</t>
        </r>
        <r>
          <rPr>
            <sz val="9"/>
            <color indexed="81"/>
            <rFont val="Tahoma"/>
            <family val="2"/>
          </rPr>
          <t xml:space="preserve">
AR,22</t>
        </r>
      </text>
    </comment>
    <comment ref="AX182" authorId="0" shapeId="0" xr:uid="{C53723BD-2B19-44FF-A7C2-555B54DB168B}">
      <text>
        <r>
          <rPr>
            <b/>
            <sz val="9"/>
            <color indexed="81"/>
            <rFont val="Tahoma"/>
            <family val="2"/>
          </rPr>
          <t>Author:</t>
        </r>
        <r>
          <rPr>
            <sz val="9"/>
            <color indexed="81"/>
            <rFont val="Tahoma"/>
            <family val="2"/>
          </rPr>
          <t xml:space="preserve">
AR, 21</t>
        </r>
      </text>
    </comment>
    <comment ref="AY182" authorId="0" shapeId="0" xr:uid="{B6C24530-5934-4B15-8378-6C38941944F7}">
      <text>
        <r>
          <rPr>
            <b/>
            <sz val="9"/>
            <color indexed="81"/>
            <rFont val="Tahoma"/>
            <family val="2"/>
          </rPr>
          <t>Author:</t>
        </r>
        <r>
          <rPr>
            <sz val="9"/>
            <color indexed="81"/>
            <rFont val="Tahoma"/>
            <family val="2"/>
          </rPr>
          <t xml:space="preserve">
AR, p. 50</t>
        </r>
      </text>
    </comment>
    <comment ref="AZ182" authorId="0" shapeId="0" xr:uid="{90549A38-BF0A-473F-A15E-F8CD4150F45C}">
      <text>
        <r>
          <rPr>
            <b/>
            <sz val="9"/>
            <color indexed="81"/>
            <rFont val="Tahoma"/>
            <family val="2"/>
          </rPr>
          <t>Author:</t>
        </r>
        <r>
          <rPr>
            <sz val="9"/>
            <color indexed="81"/>
            <rFont val="Tahoma"/>
            <family val="2"/>
          </rPr>
          <t xml:space="preserve">
AR, p. 27</t>
        </r>
      </text>
    </comment>
    <comment ref="BB182" authorId="0" shapeId="0" xr:uid="{1929C65D-D52D-458B-BEB9-26DC64F700A3}">
      <text>
        <r>
          <rPr>
            <b/>
            <sz val="9"/>
            <color indexed="81"/>
            <rFont val="Tahoma"/>
            <family val="2"/>
          </rPr>
          <t>Author:</t>
        </r>
        <r>
          <rPr>
            <sz val="9"/>
            <color indexed="81"/>
            <rFont val="Tahoma"/>
            <family val="2"/>
          </rPr>
          <t xml:space="preserve">
AR, pg 15</t>
        </r>
      </text>
    </comment>
    <comment ref="BC182" authorId="0" shapeId="0" xr:uid="{E3D0C667-2710-4BA0-A870-0B68527265D8}">
      <text>
        <r>
          <rPr>
            <b/>
            <sz val="9"/>
            <color indexed="81"/>
            <rFont val="Tahoma"/>
            <family val="2"/>
          </rPr>
          <t>Author:</t>
        </r>
        <r>
          <rPr>
            <sz val="9"/>
            <color indexed="81"/>
            <rFont val="Tahoma"/>
            <family val="2"/>
          </rPr>
          <t xml:space="preserve">
AR, p. 41</t>
        </r>
      </text>
    </comment>
    <comment ref="BD182" authorId="0" shapeId="0" xr:uid="{B2230EF7-1C11-4F6F-8E24-78019F699381}">
      <text>
        <r>
          <rPr>
            <b/>
            <sz val="9"/>
            <color indexed="81"/>
            <rFont val="Tahoma"/>
            <family val="2"/>
          </rPr>
          <t>Author:</t>
        </r>
        <r>
          <rPr>
            <sz val="9"/>
            <color indexed="81"/>
            <rFont val="Tahoma"/>
            <family val="2"/>
          </rPr>
          <t xml:space="preserve">
AR, p. 69</t>
        </r>
      </text>
    </comment>
    <comment ref="BE182" authorId="0" shapeId="0" xr:uid="{E461794B-401C-4636-86E7-65A222D06C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 "The Board has adopted a set of internal guidelines setting forth matters that require the Board’s approval. Matters
which are specifically reserved to the Board for decision and approval, include, amongst others, matters that
involve a conflict of interest of a controlling shareholder or a Director, or persons connected to such shareholder
or Director, material acquisitions, disposal of assets, operating budgets and capital expenditure, corporate or
financial restructuring, share issuances, declaration of dividends and other returns to Shareholders"</t>
        </r>
      </text>
    </comment>
    <comment ref="BF182" authorId="0" shapeId="0" xr:uid="{FC8C53BD-D591-4E39-BD34-76A45AF87F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 Company has adopted internal guidelines setting forth matters which require Board approval. Matters
which are specifically reserved to the full Board for decision include those involving interested person
transactions (such as conflict of interest issues in relation to substantial shareholders and directors of the
Company), material acquisitions and disposal of assets, corporate or financial restructuring, share issuance
and dividends, and financial results and corporate strategies."</t>
        </r>
      </text>
    </comment>
    <comment ref="BG182" authorId="0" shapeId="0" xr:uid="{AC5B3ACB-2FC9-405E-9AF7-1545E0604A74}">
      <text>
        <r>
          <rPr>
            <b/>
            <sz val="9"/>
            <color indexed="81"/>
            <rFont val="Tahoma"/>
            <family val="2"/>
          </rPr>
          <t>Author:</t>
        </r>
        <r>
          <rPr>
            <sz val="9"/>
            <color indexed="81"/>
            <rFont val="Tahoma"/>
            <family val="2"/>
          </rPr>
          <t xml:space="preserve">
AR p. 55, Apart from the matters that specifically require the Board’s approval as set forth above, the Board approves certain transactions
of the Group exceeding certain threshold limits, while delegating authority for transactions below those limits to the Group’s
management and/or the Group’s investment committees so as to optimize operational efficiency.</t>
        </r>
      </text>
    </comment>
    <comment ref="BH182" authorId="3" shapeId="0" xr:uid="{DC7EE93E-850F-480F-A0F7-DF34BA55ABBE}">
      <text>
        <r>
          <rPr>
            <b/>
            <sz val="9"/>
            <color indexed="81"/>
            <rFont val="Tahoma"/>
            <family val="2"/>
          </rPr>
          <t>Jun Hui:</t>
        </r>
        <r>
          <rPr>
            <sz val="9"/>
            <color indexed="81"/>
            <rFont val="Tahoma"/>
            <family val="2"/>
          </rPr>
          <t xml:space="preserve">
AR,29</t>
        </r>
      </text>
    </comment>
    <comment ref="BI182" authorId="0" shapeId="0" xr:uid="{C4A9E93E-254F-411A-B110-63BFAE18A4B4}">
      <text>
        <r>
          <rPr>
            <b/>
            <sz val="9"/>
            <color indexed="81"/>
            <rFont val="Tahoma"/>
            <family val="2"/>
          </rPr>
          <t>Author:</t>
        </r>
        <r>
          <rPr>
            <sz val="9"/>
            <color indexed="81"/>
            <rFont val="Tahoma"/>
            <family val="2"/>
          </rPr>
          <t xml:space="preserve">
AR p. 34, The following matters require Board’s approval: 
Approval of material acquisitions and disposals of assets exceeding US$1,000,000;
• Approval of major investment and funding decisions exceeding US$1,000,000;</t>
        </r>
      </text>
    </comment>
    <comment ref="BJ182" authorId="0" shapeId="0" xr:uid="{EFDFEB52-2454-43E3-923D-4B9C27C4D2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t>
        </r>
      </text>
    </comment>
    <comment ref="BK182" authorId="0" shapeId="0" xr:uid="{E71381C9-857D-4B9E-847A-45AA180C7794}">
      <text>
        <r>
          <rPr>
            <b/>
            <sz val="9"/>
            <color indexed="81"/>
            <rFont val="Tahoma"/>
            <family val="2"/>
          </rPr>
          <t>Author:</t>
        </r>
        <r>
          <rPr>
            <sz val="9"/>
            <color indexed="81"/>
            <rFont val="Tahoma"/>
            <family val="2"/>
          </rPr>
          <t xml:space="preserve">
AR, p. 68</t>
        </r>
      </text>
    </comment>
    <comment ref="BL182" authorId="0" shapeId="0" xr:uid="{03650B38-DB26-48BB-9B24-A6F565D955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t>
        </r>
      </text>
    </comment>
    <comment ref="BN182" authorId="0" shapeId="0" xr:uid="{94ABD60A-1F1D-45B3-92D8-0E057370D3FA}">
      <text>
        <r>
          <rPr>
            <b/>
            <sz val="9"/>
            <color indexed="81"/>
            <rFont val="Tahoma"/>
            <family val="2"/>
          </rPr>
          <t>Author:</t>
        </r>
        <r>
          <rPr>
            <sz val="9"/>
            <color indexed="81"/>
            <rFont val="Tahoma"/>
            <family val="2"/>
          </rPr>
          <t xml:space="preserve">
AR, p23</t>
        </r>
      </text>
    </comment>
    <comment ref="BQ182" authorId="0" shapeId="0" xr:uid="{EE9932C7-770B-4AB5-A552-8DD5123062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As an added control mechanism, the Company has identified the following areas for which the Board’s approval must be
sought:
- Approval of quarterly/half yearly and full-year results announcements for release to the Singapore Exchange
Securities Trading Limited (the “SGX-ST”);
- Approval of the annual reports and audited financial statements;
- Convening of shareholders’ meetings;
- Approval of corporate strategies;
- Approval of material acquisitions and disposal of assets; and
- Approval of major investment and funding decisions.
AR p26</t>
        </r>
      </text>
    </comment>
    <comment ref="BV182" authorId="0" shapeId="0" xr:uid="{91F2E5CC-B344-4157-9E17-6E4811CEA9CD}">
      <text>
        <r>
          <rPr>
            <b/>
            <sz val="9"/>
            <color indexed="81"/>
            <rFont val="Tahoma"/>
            <family val="2"/>
          </rPr>
          <t>Author:</t>
        </r>
        <r>
          <rPr>
            <sz val="9"/>
            <color indexed="81"/>
            <rFont val="Tahoma"/>
            <family val="2"/>
          </rPr>
          <t xml:space="preserve">
Ar 54</t>
        </r>
      </text>
    </comment>
    <comment ref="BX182" authorId="0" shapeId="0" xr:uid="{85293D11-B277-4BBE-831A-DD8BB2D924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BY182" authorId="0" shapeId="0" xr:uid="{3638C9F2-B09C-49A3-A26F-1C34999FC3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BZ182" authorId="0" shapeId="0" xr:uid="{04DE5AFD-20DF-420E-A00C-E4E513539E96}">
      <text>
        <r>
          <rPr>
            <b/>
            <sz val="9"/>
            <color indexed="81"/>
            <rFont val="Tahoma"/>
            <family val="2"/>
          </rPr>
          <t>Author:</t>
        </r>
        <r>
          <rPr>
            <sz val="9"/>
            <color indexed="81"/>
            <rFont val="Tahoma"/>
            <family val="2"/>
          </rPr>
          <t xml:space="preserve">
AR pg 38</t>
        </r>
      </text>
    </comment>
    <comment ref="CA182" authorId="0" shapeId="0" xr:uid="{15A31B84-2147-44EE-B4E7-52C419960611}">
      <text>
        <r>
          <rPr>
            <b/>
            <sz val="9"/>
            <color indexed="81"/>
            <rFont val="Tahoma"/>
            <family val="2"/>
          </rPr>
          <t>Author:</t>
        </r>
        <r>
          <rPr>
            <sz val="9"/>
            <color indexed="81"/>
            <rFont val="Tahoma"/>
            <family val="2"/>
          </rPr>
          <t xml:space="preserve">
AR pg 68</t>
        </r>
      </text>
    </comment>
    <comment ref="CB182" authorId="0" shapeId="0" xr:uid="{76CF810C-D840-4473-9CD7-F4CED876F411}">
      <text>
        <r>
          <rPr>
            <b/>
            <sz val="9"/>
            <color indexed="81"/>
            <rFont val="Tahoma"/>
            <family val="2"/>
          </rPr>
          <t>Author:</t>
        </r>
        <r>
          <rPr>
            <sz val="9"/>
            <color indexed="81"/>
            <rFont val="Tahoma"/>
            <family val="2"/>
          </rPr>
          <t xml:space="preserve">
AR pg.321</t>
        </r>
      </text>
    </comment>
    <comment ref="CC182" authorId="0" shapeId="0" xr:uid="{3B6610CE-78C0-46EA-B300-AA8E813665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CD182" authorId="0" shapeId="0" xr:uid="{6E5EF861-A680-4C47-AF98-967A2F7D9B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E182" authorId="0" shapeId="0" xr:uid="{143F183F-877A-4DD5-BD6B-6AD1ACEE718E}">
      <text>
        <r>
          <rPr>
            <b/>
            <sz val="9"/>
            <color indexed="81"/>
            <rFont val="Tahoma"/>
            <family val="2"/>
          </rPr>
          <t>Author:</t>
        </r>
        <r>
          <rPr>
            <sz val="9"/>
            <color indexed="81"/>
            <rFont val="Tahoma"/>
            <family val="2"/>
          </rPr>
          <t xml:space="preserve">
AR pg 49</t>
        </r>
      </text>
    </comment>
    <comment ref="CF182" authorId="0" shapeId="0" xr:uid="{151613C9-2F32-42B1-A3B3-9D7FF8A698E8}">
      <text>
        <r>
          <rPr>
            <b/>
            <sz val="9"/>
            <color indexed="81"/>
            <rFont val="Tahoma"/>
            <family val="2"/>
          </rPr>
          <t>Author:</t>
        </r>
        <r>
          <rPr>
            <sz val="9"/>
            <color indexed="81"/>
            <rFont val="Tahoma"/>
            <family val="2"/>
          </rPr>
          <t xml:space="preserve">
Ar 15</t>
        </r>
      </text>
    </comment>
    <comment ref="CG182" authorId="0" shapeId="0" xr:uid="{C177F93D-0F6B-44AD-B090-04D68BDBF6C0}">
      <text>
        <r>
          <rPr>
            <b/>
            <sz val="9"/>
            <color indexed="81"/>
            <rFont val="Tahoma"/>
            <family val="2"/>
          </rPr>
          <t>Author:</t>
        </r>
        <r>
          <rPr>
            <sz val="9"/>
            <color indexed="81"/>
            <rFont val="Tahoma"/>
            <family val="2"/>
          </rPr>
          <t xml:space="preserve">
AR pg 82</t>
        </r>
      </text>
    </comment>
    <comment ref="CH182" authorId="0" shapeId="0" xr:uid="{DCE3292E-09FC-44B3-81B7-700E4D65E672}">
      <text>
        <r>
          <rPr>
            <b/>
            <sz val="9"/>
            <color indexed="81"/>
            <rFont val="Tahoma"/>
            <family val="2"/>
          </rPr>
          <t>Author:</t>
        </r>
        <r>
          <rPr>
            <sz val="9"/>
            <color indexed="81"/>
            <rFont val="Tahoma"/>
            <family val="2"/>
          </rPr>
          <t xml:space="preserve">
AR 27N</t>
        </r>
      </text>
    </comment>
    <comment ref="CI182" authorId="0" shapeId="0" xr:uid="{B27DE87C-3826-4050-AE3E-9F17D9A7BF0D}">
      <text>
        <r>
          <rPr>
            <b/>
            <sz val="9"/>
            <color indexed="81"/>
            <rFont val="Tahoma"/>
            <family val="2"/>
          </rPr>
          <t>Author:</t>
        </r>
        <r>
          <rPr>
            <sz val="9"/>
            <color indexed="81"/>
            <rFont val="Tahoma"/>
            <family val="2"/>
          </rPr>
          <t xml:space="preserve">
AR pg 77</t>
        </r>
      </text>
    </comment>
    <comment ref="CJ182" authorId="0" shapeId="0" xr:uid="{4632345D-690C-44FB-8A58-514CF54C318F}">
      <text>
        <r>
          <rPr>
            <b/>
            <sz val="9"/>
            <color indexed="81"/>
            <rFont val="Tahoma"/>
            <family val="2"/>
          </rPr>
          <t>Author:</t>
        </r>
        <r>
          <rPr>
            <sz val="9"/>
            <color indexed="81"/>
            <rFont val="Tahoma"/>
            <family val="2"/>
          </rPr>
          <t xml:space="preserve">
ar 16</t>
        </r>
      </text>
    </comment>
    <comment ref="CK182" authorId="0" shapeId="0" xr:uid="{47C118DD-3EE2-451A-9D24-22775AA85A78}">
      <text>
        <r>
          <rPr>
            <b/>
            <sz val="9"/>
            <color indexed="81"/>
            <rFont val="Tahoma"/>
            <family val="2"/>
          </rPr>
          <t>Author:</t>
        </r>
        <r>
          <rPr>
            <sz val="9"/>
            <color indexed="81"/>
            <rFont val="Tahoma"/>
            <family val="2"/>
          </rPr>
          <t xml:space="preserve">
AR,56</t>
        </r>
      </text>
    </comment>
    <comment ref="CL182" authorId="0" shapeId="0" xr:uid="{EEBF6912-BB38-4080-8F96-5BD1C38E8506}">
      <text>
        <r>
          <rPr>
            <b/>
            <sz val="9"/>
            <color indexed="81"/>
            <rFont val="Tahoma"/>
            <family val="2"/>
          </rPr>
          <t>Author:</t>
        </r>
        <r>
          <rPr>
            <sz val="9"/>
            <color indexed="81"/>
            <rFont val="Tahoma"/>
            <family val="2"/>
          </rPr>
          <t xml:space="preserve">
ar 32</t>
        </r>
      </text>
    </comment>
    <comment ref="CM182" authorId="0" shapeId="0" xr:uid="{D4A18CDE-B744-401E-BDFC-3825EE5C7A95}">
      <text>
        <r>
          <rPr>
            <b/>
            <sz val="9"/>
            <color indexed="81"/>
            <rFont val="Tahoma"/>
            <family val="2"/>
          </rPr>
          <t>Author:</t>
        </r>
        <r>
          <rPr>
            <sz val="9"/>
            <color indexed="81"/>
            <rFont val="Tahoma"/>
            <family val="2"/>
          </rPr>
          <t xml:space="preserve">
ar 51</t>
        </r>
      </text>
    </comment>
    <comment ref="CN182" authorId="0" shapeId="0" xr:uid="{8444E678-D41E-4119-A458-C9ADB0AB50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CO182" authorId="0" shapeId="0" xr:uid="{C7EF54CF-D885-4C03-8095-8456295E21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P182" authorId="0" shapeId="0" xr:uid="{CE08FDBD-DD43-421D-82A8-FCD3878629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CQ182" authorId="0" shapeId="0" xr:uid="{A2BA6850-A0F8-47C1-B147-C525AF7CB177}">
      <text>
        <r>
          <rPr>
            <b/>
            <sz val="9"/>
            <color indexed="81"/>
            <rFont val="Tahoma"/>
            <family val="2"/>
          </rPr>
          <t>Author:</t>
        </r>
        <r>
          <rPr>
            <sz val="9"/>
            <color indexed="81"/>
            <rFont val="Tahoma"/>
            <family val="2"/>
          </rPr>
          <t xml:space="preserve">
Ar 54</t>
        </r>
      </text>
    </comment>
    <comment ref="CR182" authorId="0" shapeId="0" xr:uid="{944C9495-86FF-4342-8AAA-7E62A25AB427}">
      <text>
        <r>
          <rPr>
            <b/>
            <sz val="9"/>
            <color indexed="81"/>
            <rFont val="Tahoma"/>
            <family val="2"/>
          </rPr>
          <t>Author:</t>
        </r>
        <r>
          <rPr>
            <sz val="9"/>
            <color indexed="81"/>
            <rFont val="Tahoma"/>
            <family val="2"/>
          </rPr>
          <t xml:space="preserve">
AR (pdf), p. 14</t>
        </r>
      </text>
    </comment>
    <comment ref="CS182" authorId="0" shapeId="0" xr:uid="{849930C9-4FFB-43AA-868B-4F197A83EF46}">
      <text>
        <r>
          <rPr>
            <b/>
            <sz val="9"/>
            <color indexed="81"/>
            <rFont val="Tahoma"/>
            <family val="2"/>
          </rPr>
          <t>Author:</t>
        </r>
        <r>
          <rPr>
            <sz val="9"/>
            <color indexed="81"/>
            <rFont val="Tahoma"/>
            <family val="2"/>
          </rPr>
          <t xml:space="preserve">
AR, p. 42</t>
        </r>
      </text>
    </comment>
    <comment ref="CT182" authorId="0" shapeId="0" xr:uid="{45F49A4B-E36C-457C-9629-CCD98E12CE75}">
      <text>
        <r>
          <rPr>
            <b/>
            <sz val="9"/>
            <color indexed="81"/>
            <rFont val="Tahoma"/>
            <family val="2"/>
          </rPr>
          <t>Author:</t>
        </r>
        <r>
          <rPr>
            <sz val="9"/>
            <color indexed="81"/>
            <rFont val="Tahoma"/>
            <family val="2"/>
          </rPr>
          <t xml:space="preserve">
AR pg.108</t>
        </r>
      </text>
    </comment>
    <comment ref="CU182" authorId="0" shapeId="0" xr:uid="{33D045A3-DB87-4A29-99CC-EE52276757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48"the approval of the Board is required for matters such as corporate restructuring,
mergers and acquisitions, major investments and divestments, material acquisitions and disposals of assets, major corporate policies on key areas of operations, major corporate
actions such as share issuance, the release of the Group’s results and announcement to shareholders, declaration of dividends and interested person transactions"</t>
        </r>
      </text>
    </comment>
    <comment ref="CV182" authorId="0" shapeId="0" xr:uid="{5B939C85-F95B-4086-8819-A92EB0A99A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"All acquisitions or investments, investments in securities and immovable assets, divestments, funding requests,
borrowings and expenditures of the Group with a value equal to or exceeding US Dollars 25 million shall require
the approval of the Board."</t>
        </r>
      </text>
    </comment>
    <comment ref="CW182" authorId="0" shapeId="0" xr:uid="{5752D7ED-769C-4F9E-BCE4-354D6AC9B562}">
      <text>
        <r>
          <rPr>
            <b/>
            <sz val="9"/>
            <color indexed="81"/>
            <rFont val="Tahoma"/>
            <family val="2"/>
          </rPr>
          <t>Author:</t>
        </r>
        <r>
          <rPr>
            <sz val="9"/>
            <color indexed="81"/>
            <rFont val="Tahoma"/>
            <family val="2"/>
          </rPr>
          <t xml:space="preserve">
AR pg.104</t>
        </r>
      </text>
    </comment>
    <comment ref="CX182" authorId="0" shapeId="0" xr:uid="{07D28F6B-4BBD-4E37-9B8C-29032B7C6D0B}">
      <text>
        <r>
          <rPr>
            <b/>
            <sz val="9"/>
            <color indexed="81"/>
            <rFont val="Tahoma"/>
            <family val="2"/>
          </rPr>
          <t>Author:</t>
        </r>
        <r>
          <rPr>
            <sz val="9"/>
            <color indexed="81"/>
            <rFont val="Tahoma"/>
            <family val="2"/>
          </rPr>
          <t xml:space="preserve">
AR, pg 35</t>
        </r>
      </text>
    </comment>
    <comment ref="CY182" authorId="0" shapeId="0" xr:uid="{735C92E1-9A91-4761-BBC4-B85615675D84}">
      <text>
        <r>
          <rPr>
            <b/>
            <sz val="9"/>
            <color indexed="81"/>
            <rFont val="Tahoma"/>
            <family val="2"/>
          </rPr>
          <t>Author:</t>
        </r>
        <r>
          <rPr>
            <sz val="9"/>
            <color indexed="81"/>
            <rFont val="Tahoma"/>
            <family val="2"/>
          </rPr>
          <t xml:space="preserve">
AR pg 90</t>
        </r>
      </text>
    </comment>
    <comment ref="CZ182" authorId="0" shapeId="0" xr:uid="{BEDCE8EB-C041-4073-95FA-11D8F0124F9C}">
      <text>
        <r>
          <rPr>
            <b/>
            <sz val="9"/>
            <color indexed="81"/>
            <rFont val="Tahoma"/>
            <family val="2"/>
          </rPr>
          <t>Author:</t>
        </r>
        <r>
          <rPr>
            <sz val="9"/>
            <color indexed="81"/>
            <rFont val="Tahoma"/>
            <family val="2"/>
          </rPr>
          <t xml:space="preserve">
AR,64</t>
        </r>
      </text>
    </comment>
    <comment ref="DA182" authorId="0" shapeId="0" xr:uid="{10C636C4-2430-4067-B64C-047D98CA7A37}">
      <text>
        <r>
          <rPr>
            <b/>
            <sz val="9"/>
            <color indexed="81"/>
            <rFont val="Tahoma"/>
            <family val="2"/>
          </rPr>
          <t>Author:</t>
        </r>
        <r>
          <rPr>
            <sz val="9"/>
            <color indexed="81"/>
            <rFont val="Tahoma"/>
            <family val="2"/>
          </rPr>
          <t xml:space="preserve">
AR,51</t>
        </r>
      </text>
    </comment>
    <comment ref="DB182" authorId="0" shapeId="0" xr:uid="{A39F5703-6E10-4B09-91BA-80F646143D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t>
        </r>
      </text>
    </comment>
    <comment ref="DC182" authorId="0" shapeId="0" xr:uid="{CD8DCAC9-84CF-46E4-9B0C-68EBBCEA7A15}">
      <text>
        <r>
          <rPr>
            <b/>
            <sz val="9"/>
            <color indexed="81"/>
            <rFont val="Tahoma"/>
            <family val="2"/>
          </rPr>
          <t>Author:</t>
        </r>
        <r>
          <rPr>
            <sz val="9"/>
            <color indexed="81"/>
            <rFont val="Tahoma"/>
            <family val="2"/>
          </rPr>
          <t xml:space="preserve">
AR, p. 85</t>
        </r>
      </text>
    </comment>
    <comment ref="DD182" authorId="0" shapeId="0" xr:uid="{ECAFD127-6181-4718-861C-EA3BEC72DCDA}">
      <text>
        <r>
          <rPr>
            <b/>
            <sz val="9"/>
            <color indexed="81"/>
            <rFont val="Tahoma"/>
            <family val="2"/>
          </rPr>
          <t>Author:</t>
        </r>
        <r>
          <rPr>
            <sz val="9"/>
            <color indexed="81"/>
            <rFont val="Tahoma"/>
            <family val="2"/>
          </rPr>
          <t xml:space="preserve">
AR, p. 55</t>
        </r>
      </text>
    </comment>
    <comment ref="DE182" authorId="0" shapeId="0" xr:uid="{05263ABE-952C-4E0A-A78B-426EF52EB97A}">
      <text>
        <r>
          <rPr>
            <b/>
            <sz val="9"/>
            <color indexed="81"/>
            <rFont val="Tahoma"/>
            <family val="2"/>
          </rPr>
          <t>Author:</t>
        </r>
        <r>
          <rPr>
            <sz val="9"/>
            <color indexed="81"/>
            <rFont val="Tahoma"/>
            <family val="2"/>
          </rPr>
          <t xml:space="preserve">
AR,26</t>
        </r>
      </text>
    </comment>
    <comment ref="DF182" authorId="0" shapeId="0" xr:uid="{0087C35F-6B77-4131-B0AA-BC4633647C14}">
      <text>
        <r>
          <rPr>
            <b/>
            <sz val="9"/>
            <color indexed="81"/>
            <rFont val="Tahoma"/>
            <family val="2"/>
          </rPr>
          <t>Author:</t>
        </r>
        <r>
          <rPr>
            <sz val="9"/>
            <color indexed="81"/>
            <rFont val="Tahoma"/>
            <family val="2"/>
          </rPr>
          <t xml:space="preserve">
AR pg 34</t>
        </r>
      </text>
    </comment>
    <comment ref="DG182" authorId="0" shapeId="0" xr:uid="{FDE6D8F2-C164-4405-AA21-750506B9F474}">
      <text>
        <r>
          <rPr>
            <b/>
            <sz val="9"/>
            <color indexed="81"/>
            <rFont val="Tahoma"/>
            <family val="2"/>
          </rPr>
          <t>Author:</t>
        </r>
        <r>
          <rPr>
            <sz val="9"/>
            <color indexed="81"/>
            <rFont val="Tahoma"/>
            <family val="2"/>
          </rPr>
          <t xml:space="preserve">
AR, p. 20</t>
        </r>
      </text>
    </comment>
    <comment ref="DH182" authorId="0" shapeId="0" xr:uid="{043D94D8-29C3-4EDB-BB59-3C34579B7F80}">
      <text>
        <r>
          <rPr>
            <b/>
            <sz val="9"/>
            <color indexed="81"/>
            <rFont val="Tahoma"/>
            <family val="2"/>
          </rPr>
          <t>Author:</t>
        </r>
        <r>
          <rPr>
            <sz val="9"/>
            <color indexed="81"/>
            <rFont val="Tahoma"/>
            <family val="2"/>
          </rPr>
          <t xml:space="preserve">
AR pg 13</t>
        </r>
      </text>
    </comment>
    <comment ref="DI182" authorId="3" shapeId="0" xr:uid="{1D4FBF33-9D5E-487C-90CD-4DE0F4B95CD2}">
      <text>
        <r>
          <rPr>
            <b/>
            <sz val="9"/>
            <color indexed="81"/>
            <rFont val="Tahoma"/>
            <family val="2"/>
          </rPr>
          <t>Jun Hui:</t>
        </r>
        <r>
          <rPr>
            <sz val="9"/>
            <color indexed="81"/>
            <rFont val="Tahoma"/>
            <family val="2"/>
          </rPr>
          <t xml:space="preserve">
AR,54</t>
        </r>
      </text>
    </comment>
    <comment ref="DJ182" authorId="0" shapeId="0" xr:uid="{77E9045D-7483-4C47-9FA1-556F4018D6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t>
        </r>
      </text>
    </comment>
    <comment ref="DL182" authorId="0" shapeId="0" xr:uid="{09F9D17C-EBAF-49CC-8B24-A7565491B533}">
      <text>
        <r>
          <rPr>
            <b/>
            <sz val="9"/>
            <color indexed="81"/>
            <rFont val="Tahoma"/>
            <family val="2"/>
          </rPr>
          <t>Author:</t>
        </r>
        <r>
          <rPr>
            <sz val="9"/>
            <color indexed="81"/>
            <rFont val="Tahoma"/>
            <family val="2"/>
          </rPr>
          <t xml:space="preserve">
AR pg 67</t>
        </r>
      </text>
    </comment>
    <comment ref="DM182" authorId="0" shapeId="0" xr:uid="{837EB174-6A38-4E27-903C-AD828352F23D}">
      <text>
        <r>
          <rPr>
            <b/>
            <sz val="9"/>
            <color indexed="81"/>
            <rFont val="Tahoma"/>
            <family val="2"/>
          </rPr>
          <t>Author:</t>
        </r>
        <r>
          <rPr>
            <sz val="9"/>
            <color indexed="81"/>
            <rFont val="Tahoma"/>
            <family val="2"/>
          </rPr>
          <t xml:space="preserve">
AR, p. 30</t>
        </r>
      </text>
    </comment>
    <comment ref="DN182" authorId="0" shapeId="0" xr:uid="{B38E678A-1037-48CC-A48E-71585D5B9D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DP182" authorId="0" shapeId="0" xr:uid="{5C093C6F-30D1-49DD-9977-D3F31F7FD337}">
      <text>
        <r>
          <rPr>
            <b/>
            <sz val="9"/>
            <color indexed="81"/>
            <rFont val="Tahoma"/>
            <family val="2"/>
          </rPr>
          <t>Author:</t>
        </r>
        <r>
          <rPr>
            <sz val="9"/>
            <color indexed="81"/>
            <rFont val="Tahoma"/>
            <family val="2"/>
          </rPr>
          <t xml:space="preserve">
AR. 73</t>
        </r>
      </text>
    </comment>
    <comment ref="DR182" authorId="0" shapeId="0" xr:uid="{C3B62B70-01CA-46DA-9418-950E853541F1}">
      <text>
        <r>
          <rPr>
            <b/>
            <sz val="9"/>
            <color indexed="81"/>
            <rFont val="Tahoma"/>
            <family val="2"/>
          </rPr>
          <t>Author:</t>
        </r>
        <r>
          <rPr>
            <sz val="9"/>
            <color indexed="81"/>
            <rFont val="Tahoma"/>
            <family val="2"/>
          </rPr>
          <t xml:space="preserve">
AR, p.41: " In this regard, the Board will review and approve all material transactions and matters…"</t>
        </r>
      </text>
    </comment>
    <comment ref="DT182" authorId="0" shapeId="0" xr:uid="{64E07FBD-83A6-4867-88B9-1BED8D0949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DU182" authorId="0" shapeId="0" xr:uid="{94263FC4-543B-4B81-9CC7-27716842B0F5}">
      <text>
        <r>
          <rPr>
            <b/>
            <sz val="9"/>
            <color indexed="81"/>
            <rFont val="Tahoma"/>
            <family val="2"/>
          </rPr>
          <t>Author:</t>
        </r>
        <r>
          <rPr>
            <sz val="9"/>
            <color indexed="81"/>
            <rFont val="Tahoma"/>
            <family val="2"/>
          </rPr>
          <t xml:space="preserve">
AR pg.115</t>
        </r>
      </text>
    </comment>
    <comment ref="DV182" authorId="0" shapeId="0" xr:uid="{37A2A284-0996-4BB2-9377-1021008BB425}">
      <text>
        <r>
          <rPr>
            <b/>
            <sz val="9"/>
            <color indexed="81"/>
            <rFont val="Tahoma"/>
            <family val="2"/>
          </rPr>
          <t>Author:</t>
        </r>
        <r>
          <rPr>
            <sz val="9"/>
            <color indexed="81"/>
            <rFont val="Tahoma"/>
            <family val="2"/>
          </rPr>
          <t xml:space="preserve">
AR pg.56</t>
        </r>
      </text>
    </comment>
    <comment ref="DW182" authorId="5" shapeId="0" xr:uid="{9FDD0FE0-C352-4C96-9552-F8A9567D8775}">
      <text>
        <r>
          <rPr>
            <b/>
            <sz val="9"/>
            <color indexed="81"/>
            <rFont val="Tahoma"/>
            <family val="2"/>
          </rPr>
          <t>Jun Kiat Lee:</t>
        </r>
        <r>
          <rPr>
            <sz val="9"/>
            <color indexed="81"/>
            <rFont val="Tahoma"/>
            <family val="2"/>
          </rPr>
          <t xml:space="preserve">
AR 49-50</t>
        </r>
      </text>
    </comment>
    <comment ref="DX182" authorId="0" shapeId="0" xr:uid="{D80A1C88-9754-4795-B818-B4C37B29B78A}">
      <text>
        <r>
          <rPr>
            <b/>
            <sz val="9"/>
            <color indexed="81"/>
            <rFont val="Tahoma"/>
            <family val="2"/>
          </rPr>
          <t>Author:</t>
        </r>
        <r>
          <rPr>
            <sz val="9"/>
            <color indexed="81"/>
            <rFont val="Tahoma"/>
            <family val="2"/>
          </rPr>
          <t xml:space="preserve">
AR pg.138</t>
        </r>
      </text>
    </comment>
    <comment ref="DY182" authorId="0" shapeId="0" xr:uid="{D3A81B84-379E-492C-A25C-4DF6C6459EF5}">
      <text>
        <r>
          <rPr>
            <b/>
            <sz val="9"/>
            <color indexed="81"/>
            <rFont val="Tahoma"/>
            <family val="2"/>
          </rPr>
          <t>Author:</t>
        </r>
        <r>
          <rPr>
            <sz val="9"/>
            <color indexed="81"/>
            <rFont val="Tahoma"/>
            <family val="2"/>
          </rPr>
          <t xml:space="preserve">
AR 18</t>
        </r>
      </text>
    </comment>
    <comment ref="DZ182" authorId="0" shapeId="0" xr:uid="{39F92BC3-F3C0-40E3-BEBA-CB50F405A8BE}">
      <text>
        <r>
          <rPr>
            <b/>
            <sz val="9"/>
            <color indexed="81"/>
            <rFont val="Tahoma"/>
            <family val="2"/>
          </rPr>
          <t>Author:</t>
        </r>
        <r>
          <rPr>
            <sz val="9"/>
            <color indexed="81"/>
            <rFont val="Tahoma"/>
            <family val="2"/>
          </rPr>
          <t xml:space="preserve">
AR pg.163</t>
        </r>
      </text>
    </comment>
    <comment ref="EA182" authorId="0" shapeId="0" xr:uid="{4984574B-E637-4DA3-A44A-81E245BB19F6}">
      <text>
        <r>
          <rPr>
            <b/>
            <sz val="9"/>
            <color indexed="81"/>
            <rFont val="Tahoma"/>
            <family val="2"/>
          </rPr>
          <t>Author:</t>
        </r>
        <r>
          <rPr>
            <sz val="9"/>
            <color indexed="81"/>
            <rFont val="Tahoma"/>
            <family val="2"/>
          </rPr>
          <t xml:space="preserve">
AR 23</t>
        </r>
      </text>
    </comment>
    <comment ref="EB182" authorId="3" shapeId="0" xr:uid="{F66382BB-446E-4EC4-9DD0-217C7CCB53D6}">
      <text>
        <r>
          <rPr>
            <b/>
            <sz val="9"/>
            <color indexed="81"/>
            <rFont val="Tahoma"/>
            <family val="2"/>
          </rPr>
          <t>Jun Hui:</t>
        </r>
        <r>
          <rPr>
            <sz val="9"/>
            <color indexed="81"/>
            <rFont val="Tahoma"/>
            <family val="2"/>
          </rPr>
          <t xml:space="preserve">
AR,19</t>
        </r>
      </text>
    </comment>
    <comment ref="EC182" authorId="0" shapeId="0" xr:uid="{80C79C21-B20B-4FC3-97E5-BFC688ABB5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provides insufficeint information</t>
        </r>
      </text>
    </comment>
    <comment ref="ED182" authorId="3" shapeId="0" xr:uid="{EB38EE94-F843-40F5-8CF0-D85E33740FB1}">
      <text>
        <r>
          <rPr>
            <b/>
            <sz val="9"/>
            <color indexed="81"/>
            <rFont val="Tahoma"/>
            <family val="2"/>
          </rPr>
          <t>Jun Hui:</t>
        </r>
        <r>
          <rPr>
            <sz val="9"/>
            <color indexed="81"/>
            <rFont val="Tahoma"/>
            <family val="2"/>
          </rPr>
          <t xml:space="preserve">
AR,51</t>
        </r>
      </text>
    </comment>
    <comment ref="E183" authorId="0" shapeId="0" xr:uid="{2F374601-72AD-4E50-B933-5445EF28BFCC}">
      <text>
        <r>
          <rPr>
            <b/>
            <sz val="9"/>
            <color indexed="81"/>
            <rFont val="Tahoma"/>
            <family val="2"/>
          </rPr>
          <t>Author:</t>
        </r>
        <r>
          <rPr>
            <sz val="9"/>
            <color indexed="81"/>
            <rFont val="Tahoma"/>
            <family val="2"/>
          </rPr>
          <t xml:space="preserve">
AR pg.87</t>
        </r>
      </text>
    </comment>
    <comment ref="R183" authorId="0" shapeId="0" xr:uid="{E1EEAF8B-9304-4255-BDC5-571D68C64F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V183" authorId="0" shapeId="0" xr:uid="{027DF7B7-02C0-4696-89B0-F090C387E40D}">
      <text>
        <r>
          <rPr>
            <b/>
            <sz val="9"/>
            <color indexed="81"/>
            <rFont val="Tahoma"/>
            <family val="2"/>
          </rPr>
          <t>Author:</t>
        </r>
        <r>
          <rPr>
            <sz val="9"/>
            <color indexed="81"/>
            <rFont val="Tahoma"/>
            <family val="2"/>
          </rPr>
          <t xml:space="preserve">
AR pg 55</t>
        </r>
      </text>
    </comment>
    <comment ref="X183" authorId="0" shapeId="0" xr:uid="{B40935F8-0928-4B55-8EC7-F0D711098A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Y183" authorId="0" shapeId="0" xr:uid="{7B2829DF-170C-473C-86C6-8429BFB061E8}">
      <text>
        <r>
          <rPr>
            <b/>
            <sz val="9"/>
            <color indexed="81"/>
            <rFont val="Tahoma"/>
            <family val="2"/>
          </rPr>
          <t>Author:</t>
        </r>
        <r>
          <rPr>
            <sz val="9"/>
            <color indexed="81"/>
            <rFont val="Tahoma"/>
            <family val="2"/>
          </rPr>
          <t xml:space="preserve">
AR p. 42, Matters Requiring Board Approval 
Matters which are specifically reserved for the Board approval are: Any investment or divestment exceeding $1 million in transaction value.</t>
        </r>
      </text>
    </comment>
    <comment ref="AB183" authorId="0" shapeId="0" xr:uid="{BEA990E7-7F6B-4703-88BA-7D707370C1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P.46-47, 135</t>
        </r>
      </text>
    </comment>
    <comment ref="AF183" authorId="4" shapeId="0" xr:uid="{5A1B2481-566B-4114-8A2E-BCA1448357F9}">
      <text>
        <r>
          <rPr>
            <b/>
            <sz val="9"/>
            <color indexed="81"/>
            <rFont val="Tahoma"/>
            <family val="2"/>
          </rPr>
          <t>Chua Cheng Tat:</t>
        </r>
        <r>
          <rPr>
            <sz val="9"/>
            <color indexed="81"/>
            <rFont val="Tahoma"/>
            <family val="2"/>
          </rPr>
          <t xml:space="preserve">
AR pg.42</t>
        </r>
      </text>
    </comment>
    <comment ref="AK183" authorId="0" shapeId="0" xr:uid="{07DB1DE8-642B-4931-AEDC-52A14896B9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M183" authorId="0" shapeId="0" xr:uid="{BA6EB2D0-CBFE-4250-B3D3-48250298FBDC}">
      <text>
        <r>
          <rPr>
            <b/>
            <sz val="9"/>
            <color indexed="81"/>
            <rFont val="Tahoma"/>
            <family val="2"/>
          </rPr>
          <t>Author:</t>
        </r>
        <r>
          <rPr>
            <sz val="9"/>
            <color indexed="81"/>
            <rFont val="Tahoma"/>
            <family val="2"/>
          </rPr>
          <t xml:space="preserve">
AR pg.182</t>
        </r>
      </text>
    </comment>
    <comment ref="AN183" authorId="0" shapeId="0" xr:uid="{1D290F6B-7953-4311-9851-EB04481F04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t>
        </r>
      </text>
    </comment>
    <comment ref="AP183" authorId="0" shapeId="0" xr:uid="{B20114E5-315E-4041-960F-D1C4B59CB9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Q183" authorId="0" shapeId="0" xr:uid="{C420A683-1F2F-4E47-B942-5C85FF1C548A}">
      <text>
        <r>
          <rPr>
            <b/>
            <sz val="9"/>
            <color indexed="81"/>
            <rFont val="Tahoma"/>
            <family val="2"/>
          </rPr>
          <t>Author:</t>
        </r>
        <r>
          <rPr>
            <sz val="9"/>
            <color indexed="81"/>
            <rFont val="Tahoma"/>
            <family val="2"/>
          </rPr>
          <t xml:space="preserve">
AR, p. 23</t>
        </r>
      </text>
    </comment>
    <comment ref="AR183" authorId="0" shapeId="0" xr:uid="{92F19BD3-8E77-4B11-AF88-6F8297D57567}">
      <text>
        <r>
          <rPr>
            <b/>
            <sz val="9"/>
            <color indexed="81"/>
            <rFont val="Tahoma"/>
            <family val="2"/>
          </rPr>
          <t>Author:</t>
        </r>
        <r>
          <rPr>
            <sz val="9"/>
            <color indexed="81"/>
            <rFont val="Tahoma"/>
            <family val="2"/>
          </rPr>
          <t xml:space="preserve">
AR,6</t>
        </r>
      </text>
    </comment>
    <comment ref="AU183" authorId="0" shapeId="0" xr:uid="{A96D5565-364C-4D2D-937D-097C94892408}">
      <text>
        <r>
          <rPr>
            <b/>
            <sz val="9"/>
            <color indexed="81"/>
            <rFont val="Tahoma"/>
            <family val="2"/>
          </rPr>
          <t>Author:</t>
        </r>
        <r>
          <rPr>
            <sz val="9"/>
            <color indexed="81"/>
            <rFont val="Tahoma"/>
            <family val="2"/>
          </rPr>
          <t xml:space="preserve">
AR, 30</t>
        </r>
      </text>
    </comment>
    <comment ref="AV183" authorId="0" shapeId="0" xr:uid="{8AA216BF-9591-40FF-A491-C9C339442365}">
      <text>
        <r>
          <rPr>
            <b/>
            <sz val="9"/>
            <color indexed="81"/>
            <rFont val="Tahoma"/>
            <family val="2"/>
          </rPr>
          <t>Author:</t>
        </r>
        <r>
          <rPr>
            <sz val="9"/>
            <color indexed="81"/>
            <rFont val="Tahoma"/>
            <family val="2"/>
          </rPr>
          <t xml:space="preserve">
AR, 18</t>
        </r>
      </text>
    </comment>
    <comment ref="AW183" authorId="0" shapeId="0" xr:uid="{216A761E-33B1-48A5-818B-EBBA5358AC5A}">
      <text>
        <r>
          <rPr>
            <b/>
            <sz val="9"/>
            <color indexed="81"/>
            <rFont val="Tahoma"/>
            <family val="2"/>
          </rPr>
          <t>Author:</t>
        </r>
        <r>
          <rPr>
            <sz val="9"/>
            <color indexed="81"/>
            <rFont val="Tahoma"/>
            <family val="2"/>
          </rPr>
          <t xml:space="preserve">
AR,22</t>
        </r>
      </text>
    </comment>
    <comment ref="AX183" authorId="0" shapeId="0" xr:uid="{B4C9D76E-07B9-461E-9282-E9407C6DC066}">
      <text>
        <r>
          <rPr>
            <b/>
            <sz val="9"/>
            <color indexed="81"/>
            <rFont val="Tahoma"/>
            <family val="2"/>
          </rPr>
          <t>Author:</t>
        </r>
        <r>
          <rPr>
            <sz val="9"/>
            <color indexed="81"/>
            <rFont val="Tahoma"/>
            <family val="2"/>
          </rPr>
          <t xml:space="preserve">
AR, 21</t>
        </r>
      </text>
    </comment>
    <comment ref="AY183" authorId="0" shapeId="0" xr:uid="{C308960A-9070-4AD5-B45C-760332069645}">
      <text>
        <r>
          <rPr>
            <b/>
            <sz val="9"/>
            <color indexed="81"/>
            <rFont val="Tahoma"/>
            <family val="2"/>
          </rPr>
          <t>Author:</t>
        </r>
        <r>
          <rPr>
            <sz val="9"/>
            <color indexed="81"/>
            <rFont val="Tahoma"/>
            <family val="2"/>
          </rPr>
          <t xml:space="preserve">
AR, p. 50</t>
        </r>
      </text>
    </comment>
    <comment ref="AZ183" authorId="0" shapeId="0" xr:uid="{BC955158-FB49-4ED6-BB36-5028F4824A7E}">
      <text>
        <r>
          <rPr>
            <b/>
            <sz val="9"/>
            <color indexed="81"/>
            <rFont val="Tahoma"/>
            <family val="2"/>
          </rPr>
          <t>Author:</t>
        </r>
        <r>
          <rPr>
            <sz val="9"/>
            <color indexed="81"/>
            <rFont val="Tahoma"/>
            <family val="2"/>
          </rPr>
          <t xml:space="preserve">
AR, p. 27</t>
        </r>
      </text>
    </comment>
    <comment ref="BC183" authorId="0" shapeId="0" xr:uid="{A2F7ADD4-6019-455D-8D58-684B9ED9A42E}">
      <text>
        <r>
          <rPr>
            <b/>
            <sz val="9"/>
            <color indexed="81"/>
            <rFont val="Tahoma"/>
            <family val="2"/>
          </rPr>
          <t>Author:</t>
        </r>
        <r>
          <rPr>
            <sz val="9"/>
            <color indexed="81"/>
            <rFont val="Tahoma"/>
            <family val="2"/>
          </rPr>
          <t xml:space="preserve">
AR, p. 41</t>
        </r>
      </text>
    </comment>
    <comment ref="BD183" authorId="0" shapeId="0" xr:uid="{65DD3484-5EFB-4F74-8B59-CD01CE667A37}">
      <text>
        <r>
          <rPr>
            <b/>
            <sz val="9"/>
            <color indexed="81"/>
            <rFont val="Tahoma"/>
            <family val="2"/>
          </rPr>
          <t>Author:</t>
        </r>
        <r>
          <rPr>
            <sz val="9"/>
            <color indexed="81"/>
            <rFont val="Tahoma"/>
            <family val="2"/>
          </rPr>
          <t xml:space="preserve">
AR, p. 70</t>
        </r>
      </text>
    </comment>
    <comment ref="BI183" authorId="0" shapeId="0" xr:uid="{542FCF91-9A22-40F3-8C6D-1FC87974C269}">
      <text>
        <r>
          <rPr>
            <b/>
            <sz val="9"/>
            <color indexed="81"/>
            <rFont val="Tahoma"/>
            <family val="2"/>
          </rPr>
          <t>Author:</t>
        </r>
        <r>
          <rPr>
            <sz val="9"/>
            <color indexed="81"/>
            <rFont val="Tahoma"/>
            <family val="2"/>
          </rPr>
          <t xml:space="preserve">
AR p. 34, The following matters require Board’s approval: 
Approval of material acquisitions and disposals of assets exceeding US$1,000,000;
• Approval of major investment and funding decisions exceeding US$1,000,000;</t>
        </r>
      </text>
    </comment>
    <comment ref="BK183" authorId="0" shapeId="0" xr:uid="{0D7B500B-0EF2-4FD9-8A2B-D8D98E084107}">
      <text>
        <r>
          <rPr>
            <b/>
            <sz val="9"/>
            <color indexed="81"/>
            <rFont val="Tahoma"/>
            <family val="2"/>
          </rPr>
          <t>Author:</t>
        </r>
        <r>
          <rPr>
            <sz val="9"/>
            <color indexed="81"/>
            <rFont val="Tahoma"/>
            <family val="2"/>
          </rPr>
          <t xml:space="preserve">
AR, p. 68</t>
        </r>
      </text>
    </comment>
    <comment ref="BV183" authorId="0" shapeId="0" xr:uid="{1B04654C-AB7B-4DC2-B54D-FDFED17E8A79}">
      <text>
        <r>
          <rPr>
            <b/>
            <sz val="9"/>
            <color indexed="81"/>
            <rFont val="Tahoma"/>
            <family val="2"/>
          </rPr>
          <t>Author:</t>
        </r>
        <r>
          <rPr>
            <sz val="9"/>
            <color indexed="81"/>
            <rFont val="Tahoma"/>
            <family val="2"/>
          </rPr>
          <t xml:space="preserve">
Ar 54</t>
        </r>
      </text>
    </comment>
    <comment ref="BY183" authorId="0" shapeId="0" xr:uid="{CA469853-D3AF-4A79-B353-339E1AF1C3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CC183" authorId="0" shapeId="0" xr:uid="{F680586B-BB86-4D62-88A1-DB152A2617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D183" authorId="0" shapeId="0" xr:uid="{E9927573-41E6-4B89-BC46-57D39B7B70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CH183" authorId="4" shapeId="0" xr:uid="{4B0AC45B-9864-42DD-833E-DB08631F21C3}">
      <text>
        <r>
          <rPr>
            <b/>
            <sz val="9"/>
            <color indexed="81"/>
            <rFont val="Tahoma"/>
            <family val="2"/>
          </rPr>
          <t>Chua Cheng Tat:</t>
        </r>
        <r>
          <rPr>
            <sz val="9"/>
            <color indexed="81"/>
            <rFont val="Tahoma"/>
            <family val="2"/>
          </rPr>
          <t xml:space="preserve">
AR pg.131</t>
        </r>
      </text>
    </comment>
    <comment ref="CK183" authorId="0" shapeId="0" xr:uid="{7161F646-F30C-4B3B-8333-2DC08A8C8ECF}">
      <text>
        <r>
          <rPr>
            <b/>
            <sz val="9"/>
            <color indexed="81"/>
            <rFont val="Tahoma"/>
            <family val="2"/>
          </rPr>
          <t>Author:</t>
        </r>
        <r>
          <rPr>
            <sz val="9"/>
            <color indexed="81"/>
            <rFont val="Tahoma"/>
            <family val="2"/>
          </rPr>
          <t xml:space="preserve">
AR,56</t>
        </r>
      </text>
    </comment>
    <comment ref="CN183" authorId="0" shapeId="0" xr:uid="{8B8D03C4-6D56-45EE-BA7C-65C70B3440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CO183" authorId="0" shapeId="0" xr:uid="{358CEA5D-A221-4042-A30A-0ECD31FC64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P183" authorId="0" shapeId="0" xr:uid="{C14633F9-4AE7-42C1-B179-B93438043C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P.30-31</t>
        </r>
      </text>
    </comment>
    <comment ref="CR183" authorId="0" shapeId="0" xr:uid="{B7EAC29E-C1AB-49AB-9213-E2D5E37F4581}">
      <text>
        <r>
          <rPr>
            <b/>
            <sz val="9"/>
            <color indexed="81"/>
            <rFont val="Tahoma"/>
            <family val="2"/>
          </rPr>
          <t>Author:</t>
        </r>
        <r>
          <rPr>
            <sz val="9"/>
            <color indexed="81"/>
            <rFont val="Tahoma"/>
            <family val="2"/>
          </rPr>
          <t xml:space="preserve">
AR (pdf), p. 14</t>
        </r>
      </text>
    </comment>
    <comment ref="CS183" authorId="0" shapeId="0" xr:uid="{F03CCB4D-45A5-4122-8CDF-0E3C6AE4FEE2}">
      <text>
        <r>
          <rPr>
            <b/>
            <sz val="9"/>
            <color indexed="81"/>
            <rFont val="Tahoma"/>
            <family val="2"/>
          </rPr>
          <t>Author:</t>
        </r>
        <r>
          <rPr>
            <sz val="9"/>
            <color indexed="81"/>
            <rFont val="Tahoma"/>
            <family val="2"/>
          </rPr>
          <t xml:space="preserve">
AR, p. 42</t>
        </r>
      </text>
    </comment>
    <comment ref="CV183" authorId="0" shapeId="0" xr:uid="{23267FC2-B8B8-49BC-86FB-1ED9A741E9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"All acquisitions or investments, investments in securities and immovable assets, divestments, funding requests,
borrowings and expenditures of the Group with a value equal to or exceeding US Dollars 25 million shall require
the approval of the Board."</t>
        </r>
      </text>
    </comment>
    <comment ref="CZ183" authorId="0" shapeId="0" xr:uid="{65BA3280-AE20-446F-9F7A-CDA173C6EA2F}">
      <text>
        <r>
          <rPr>
            <b/>
            <sz val="9"/>
            <color indexed="81"/>
            <rFont val="Tahoma"/>
            <family val="2"/>
          </rPr>
          <t>Author:</t>
        </r>
        <r>
          <rPr>
            <sz val="9"/>
            <color indexed="81"/>
            <rFont val="Tahoma"/>
            <family val="2"/>
          </rPr>
          <t xml:space="preserve">
AR,64</t>
        </r>
      </text>
    </comment>
    <comment ref="DA183" authorId="0" shapeId="0" xr:uid="{68722ADE-8936-4CD6-B9AE-B2557F885620}">
      <text>
        <r>
          <rPr>
            <b/>
            <sz val="9"/>
            <color indexed="81"/>
            <rFont val="Tahoma"/>
            <family val="2"/>
          </rPr>
          <t>Author:</t>
        </r>
        <r>
          <rPr>
            <sz val="9"/>
            <color indexed="81"/>
            <rFont val="Tahoma"/>
            <family val="2"/>
          </rPr>
          <t xml:space="preserve">
AR,51</t>
        </r>
      </text>
    </comment>
    <comment ref="DC183" authorId="0" shapeId="0" xr:uid="{55E3319D-699B-472B-BAA6-C2CC913B0E07}">
      <text>
        <r>
          <rPr>
            <b/>
            <sz val="9"/>
            <color indexed="81"/>
            <rFont val="Tahoma"/>
            <family val="2"/>
          </rPr>
          <t>Author:</t>
        </r>
        <r>
          <rPr>
            <sz val="9"/>
            <color indexed="81"/>
            <rFont val="Tahoma"/>
            <family val="2"/>
          </rPr>
          <t xml:space="preserve">
AR, p. 85</t>
        </r>
      </text>
    </comment>
    <comment ref="DD183" authorId="0" shapeId="0" xr:uid="{4AE10968-2CD2-4E92-A753-FDE03C896B5E}">
      <text>
        <r>
          <rPr>
            <b/>
            <sz val="9"/>
            <color indexed="81"/>
            <rFont val="Tahoma"/>
            <family val="2"/>
          </rPr>
          <t>Author:</t>
        </r>
        <r>
          <rPr>
            <sz val="9"/>
            <color indexed="81"/>
            <rFont val="Tahoma"/>
            <family val="2"/>
          </rPr>
          <t xml:space="preserve">
AR, p. 55</t>
        </r>
      </text>
    </comment>
    <comment ref="DE183" authorId="0" shapeId="0" xr:uid="{6F452E16-7F0A-4056-B91E-5785CDE0822B}">
      <text>
        <r>
          <rPr>
            <b/>
            <sz val="9"/>
            <color indexed="81"/>
            <rFont val="Tahoma"/>
            <family val="2"/>
          </rPr>
          <t>Author:</t>
        </r>
        <r>
          <rPr>
            <sz val="9"/>
            <color indexed="81"/>
            <rFont val="Tahoma"/>
            <family val="2"/>
          </rPr>
          <t xml:space="preserve">
AR,26</t>
        </r>
      </text>
    </comment>
    <comment ref="DG183" authorId="0" shapeId="0" xr:uid="{9DF4C291-779C-46CC-825D-579E2625F9E7}">
      <text>
        <r>
          <rPr>
            <b/>
            <sz val="9"/>
            <color indexed="81"/>
            <rFont val="Tahoma"/>
            <family val="2"/>
          </rPr>
          <t>Author:</t>
        </r>
        <r>
          <rPr>
            <sz val="9"/>
            <color indexed="81"/>
            <rFont val="Tahoma"/>
            <family val="2"/>
          </rPr>
          <t xml:space="preserve">
AR, p. 20</t>
        </r>
      </text>
    </comment>
    <comment ref="DI183" authorId="3" shapeId="0" xr:uid="{E444AF19-F30A-42D4-9934-E2BD671A2394}">
      <text>
        <r>
          <rPr>
            <b/>
            <sz val="9"/>
            <color indexed="81"/>
            <rFont val="Tahoma"/>
            <family val="2"/>
          </rPr>
          <t>Jun Hui:</t>
        </r>
        <r>
          <rPr>
            <sz val="9"/>
            <color indexed="81"/>
            <rFont val="Tahoma"/>
            <family val="2"/>
          </rPr>
          <t xml:space="preserve">
AR,54</t>
        </r>
      </text>
    </comment>
    <comment ref="DJ183" authorId="0" shapeId="0" xr:uid="{32E347B2-A74F-407A-81C3-FA16F60BF0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49
Actual thresholds not stated</t>
        </r>
      </text>
    </comment>
    <comment ref="DM183" authorId="0" shapeId="0" xr:uid="{45ED34A7-7521-4D9C-A672-772C5DD8253A}">
      <text>
        <r>
          <rPr>
            <b/>
            <sz val="9"/>
            <color indexed="81"/>
            <rFont val="Tahoma"/>
            <family val="2"/>
          </rPr>
          <t>Author:</t>
        </r>
        <r>
          <rPr>
            <sz val="9"/>
            <color indexed="81"/>
            <rFont val="Tahoma"/>
            <family val="2"/>
          </rPr>
          <t xml:space="preserve">
AR, p. 30</t>
        </r>
      </text>
    </comment>
    <comment ref="DP183" authorId="0" shapeId="0" xr:uid="{3290A884-CAAB-490F-914E-99638F2A3AA8}">
      <text>
        <r>
          <rPr>
            <b/>
            <sz val="9"/>
            <color indexed="81"/>
            <rFont val="Tahoma"/>
            <family val="2"/>
          </rPr>
          <t>Author:</t>
        </r>
        <r>
          <rPr>
            <sz val="9"/>
            <color indexed="81"/>
            <rFont val="Tahoma"/>
            <family val="2"/>
          </rPr>
          <t xml:space="preserve">
AR. 73</t>
        </r>
      </text>
    </comment>
    <comment ref="DR183" authorId="0" shapeId="0" xr:uid="{FC6C0B79-E41B-4289-AB95-1C7F2E6E916C}">
      <text>
        <r>
          <rPr>
            <b/>
            <sz val="9"/>
            <color indexed="81"/>
            <rFont val="Tahoma"/>
            <family val="2"/>
          </rPr>
          <t>Author:</t>
        </r>
        <r>
          <rPr>
            <sz val="9"/>
            <color indexed="81"/>
            <rFont val="Tahoma"/>
            <family val="2"/>
          </rPr>
          <t xml:space="preserve">
no info provided</t>
        </r>
      </text>
    </comment>
    <comment ref="DU183" authorId="0" shapeId="0" xr:uid="{FB946C0A-C7CE-4E72-BF19-F16E528D82AA}">
      <text>
        <r>
          <rPr>
            <b/>
            <sz val="9"/>
            <color indexed="81"/>
            <rFont val="Tahoma"/>
            <family val="2"/>
          </rPr>
          <t>Author:</t>
        </r>
        <r>
          <rPr>
            <sz val="9"/>
            <color indexed="81"/>
            <rFont val="Tahoma"/>
            <family val="2"/>
          </rPr>
          <t xml:space="preserve">
AR pg.115</t>
        </r>
      </text>
    </comment>
    <comment ref="EB183" authorId="3" shapeId="0" xr:uid="{993F1824-30BD-468E-B851-E1A78959C35F}">
      <text>
        <r>
          <rPr>
            <b/>
            <sz val="9"/>
            <color indexed="81"/>
            <rFont val="Tahoma"/>
            <family val="2"/>
          </rPr>
          <t>Jun Hui:</t>
        </r>
        <r>
          <rPr>
            <sz val="9"/>
            <color indexed="81"/>
            <rFont val="Tahoma"/>
            <family val="2"/>
          </rPr>
          <t xml:space="preserve">
AR,19</t>
        </r>
      </text>
    </comment>
    <comment ref="G185" authorId="0" shapeId="0" xr:uid="{035F7AF9-979F-4642-933D-06C2BD9E2F77}">
      <text>
        <r>
          <rPr>
            <b/>
            <sz val="9"/>
            <color indexed="81"/>
            <rFont val="Tahoma"/>
            <family val="2"/>
          </rPr>
          <t>Author:</t>
        </r>
        <r>
          <rPr>
            <sz val="9"/>
            <color indexed="81"/>
            <rFont val="Tahoma"/>
            <family val="2"/>
          </rPr>
          <t xml:space="preserve">
AR pg.33</t>
        </r>
      </text>
    </comment>
    <comment ref="I185" authorId="0" shapeId="0" xr:uid="{98E97805-C773-48B1-832B-2253D0B68069}">
      <text>
        <r>
          <rPr>
            <b/>
            <sz val="9"/>
            <color indexed="81"/>
            <rFont val="Tahoma"/>
            <family val="2"/>
          </rPr>
          <t>Author:</t>
        </r>
        <r>
          <rPr>
            <sz val="9"/>
            <color indexed="81"/>
            <rFont val="Tahoma"/>
            <family val="2"/>
          </rPr>
          <t xml:space="preserve">
AR pg.151</t>
        </r>
      </text>
    </comment>
    <comment ref="J185" authorId="0" shapeId="0" xr:uid="{AB642DBC-B56A-4EAE-890A-A40AA8EB7A9C}">
      <text>
        <r>
          <rPr>
            <b/>
            <sz val="9"/>
            <color indexed="81"/>
            <rFont val="Tahoma"/>
            <family val="2"/>
          </rPr>
          <t>Author:</t>
        </r>
        <r>
          <rPr>
            <sz val="9"/>
            <color indexed="81"/>
            <rFont val="Tahoma"/>
            <family val="2"/>
          </rPr>
          <t xml:space="preserve">
AR pg.29</t>
        </r>
      </text>
    </comment>
    <comment ref="L185" authorId="0" shapeId="0" xr:uid="{CC1F681C-E67A-4C5A-B783-2D3B50BDD32D}">
      <text>
        <r>
          <rPr>
            <b/>
            <sz val="9"/>
            <color indexed="81"/>
            <rFont val="Tahoma"/>
            <family val="2"/>
          </rPr>
          <t>Author:</t>
        </r>
        <r>
          <rPr>
            <sz val="9"/>
            <color indexed="81"/>
            <rFont val="Tahoma"/>
            <family val="2"/>
          </rPr>
          <t xml:space="preserve">
AR, p34
</t>
        </r>
      </text>
    </comment>
    <comment ref="M185" authorId="0" shapeId="0" xr:uid="{CA6D8B56-AA58-4667-AFB1-C52F2A4A51B1}">
      <text>
        <r>
          <rPr>
            <b/>
            <sz val="9"/>
            <color indexed="81"/>
            <rFont val="Tahoma"/>
            <family val="2"/>
          </rPr>
          <t>Author:</t>
        </r>
        <r>
          <rPr>
            <sz val="9"/>
            <color indexed="81"/>
            <rFont val="Tahoma"/>
            <family val="2"/>
          </rPr>
          <t xml:space="preserve">
AR pg.92</t>
        </r>
      </text>
    </comment>
    <comment ref="N185" authorId="0" shapeId="0" xr:uid="{AA20E889-2BE9-4B52-9B96-32A4374DBD68}">
      <text>
        <r>
          <rPr>
            <b/>
            <sz val="9"/>
            <color indexed="81"/>
            <rFont val="Tahoma"/>
            <family val="2"/>
          </rPr>
          <t>Author:</t>
        </r>
        <r>
          <rPr>
            <sz val="9"/>
            <color indexed="81"/>
            <rFont val="Tahoma"/>
            <family val="2"/>
          </rPr>
          <t xml:space="preserve">
AR, p34 - 36</t>
        </r>
      </text>
    </comment>
    <comment ref="O185" authorId="0" shapeId="0" xr:uid="{6397ACF6-84D7-4E18-B685-DA2DED89327B}">
      <text>
        <r>
          <rPr>
            <b/>
            <sz val="9"/>
            <color indexed="81"/>
            <rFont val="Tahoma"/>
            <family val="2"/>
          </rPr>
          <t>Author:</t>
        </r>
        <r>
          <rPr>
            <sz val="9"/>
            <color indexed="81"/>
            <rFont val="Tahoma"/>
            <family val="2"/>
          </rPr>
          <t xml:space="preserve">
AR, p44 - 45</t>
        </r>
      </text>
    </comment>
    <comment ref="P185" authorId="0" shapeId="0" xr:uid="{A9B9B4BE-AE5E-4951-B3D6-01A3F7D3CE0C}">
      <text>
        <r>
          <rPr>
            <b/>
            <sz val="9"/>
            <color indexed="81"/>
            <rFont val="Tahoma"/>
            <family val="2"/>
          </rPr>
          <t>Author:</t>
        </r>
        <r>
          <rPr>
            <sz val="9"/>
            <color indexed="81"/>
            <rFont val="Tahoma"/>
            <family val="2"/>
          </rPr>
          <t xml:space="preserve">
AR, p27</t>
        </r>
      </text>
    </comment>
    <comment ref="Q185" authorId="0" shapeId="0" xr:uid="{E5CA890D-E1FB-4970-9900-27374923091B}">
      <text>
        <r>
          <rPr>
            <b/>
            <sz val="9"/>
            <color indexed="81"/>
            <rFont val="Tahoma"/>
            <family val="2"/>
          </rPr>
          <t>Author:</t>
        </r>
        <r>
          <rPr>
            <sz val="9"/>
            <color indexed="81"/>
            <rFont val="Tahoma"/>
            <family val="2"/>
          </rPr>
          <t xml:space="preserve">
AR, p28 - 33</t>
        </r>
      </text>
    </comment>
    <comment ref="R185" authorId="0" shapeId="0" xr:uid="{B827D58F-107D-47ED-BFF3-F1C2071FCE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P.16-18</t>
        </r>
      </text>
    </comment>
    <comment ref="T185" authorId="0" shapeId="0" xr:uid="{4FBAFCC9-3BC4-4906-B67C-1DCBF14ACE2C}">
      <text>
        <r>
          <rPr>
            <b/>
            <sz val="9"/>
            <color indexed="81"/>
            <rFont val="Tahoma"/>
            <family val="2"/>
          </rPr>
          <t>Author:</t>
        </r>
        <r>
          <rPr>
            <sz val="9"/>
            <color indexed="81"/>
            <rFont val="Tahoma"/>
            <family val="2"/>
          </rPr>
          <t xml:space="preserve">
AR pg.51</t>
        </r>
      </text>
    </comment>
    <comment ref="U185" authorId="0" shapeId="0" xr:uid="{B0F4E851-6375-4A00-915C-1AEA8453DFC5}">
      <text>
        <r>
          <rPr>
            <b/>
            <sz val="9"/>
            <color indexed="81"/>
            <rFont val="Tahoma"/>
            <family val="2"/>
          </rPr>
          <t>Author:</t>
        </r>
        <r>
          <rPr>
            <sz val="9"/>
            <color indexed="81"/>
            <rFont val="Tahoma"/>
            <family val="2"/>
          </rPr>
          <t xml:space="preserve">
AR pg 190-195</t>
        </r>
      </text>
    </comment>
    <comment ref="V185" authorId="0" shapeId="0" xr:uid="{1F032E0F-45E0-4F22-A66A-64FBB8913766}">
      <text>
        <r>
          <rPr>
            <b/>
            <sz val="9"/>
            <color indexed="81"/>
            <rFont val="Tahoma"/>
            <family val="2"/>
          </rPr>
          <t>Author:</t>
        </r>
        <r>
          <rPr>
            <sz val="9"/>
            <color indexed="81"/>
            <rFont val="Tahoma"/>
            <family val="2"/>
          </rPr>
          <t xml:space="preserve">
AR pg 26-33</t>
        </r>
      </text>
    </comment>
    <comment ref="W185" authorId="0" shapeId="0" xr:uid="{ED3FFF66-CBC6-4735-992B-F669DC3EE2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P.18-20</t>
        </r>
      </text>
    </comment>
    <comment ref="X185" authorId="0" shapeId="0" xr:uid="{10CF87DB-5BEB-4425-8575-813C8C3BF7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 33-34</t>
        </r>
      </text>
    </comment>
    <comment ref="Y185" authorId="0" shapeId="0" xr:uid="{644D5F52-63C3-48C4-9199-322A9B09AA77}">
      <text>
        <r>
          <rPr>
            <b/>
            <sz val="9"/>
            <color indexed="81"/>
            <rFont val="Tahoma"/>
            <family val="2"/>
          </rPr>
          <t>Author:</t>
        </r>
        <r>
          <rPr>
            <sz val="9"/>
            <color indexed="81"/>
            <rFont val="Tahoma"/>
            <family val="2"/>
          </rPr>
          <t xml:space="preserve">
AR p. 52, Key information on Directors</t>
        </r>
      </text>
    </comment>
    <comment ref="Z185" authorId="0" shapeId="0" xr:uid="{DE575F56-C574-41D8-8408-E2681CBEFC5E}">
      <text>
        <r>
          <rPr>
            <b/>
            <sz val="9"/>
            <color indexed="81"/>
            <rFont val="Tahoma"/>
            <family val="2"/>
          </rPr>
          <t>Author:</t>
        </r>
        <r>
          <rPr>
            <sz val="9"/>
            <color indexed="81"/>
            <rFont val="Tahoma"/>
            <family val="2"/>
          </rPr>
          <t xml:space="preserve">
AR pg 40-43</t>
        </r>
      </text>
    </comment>
    <comment ref="AA185" authorId="0" shapeId="0" xr:uid="{1F7081F6-0A29-4B45-9C18-DDB4100E7830}">
      <text>
        <r>
          <rPr>
            <b/>
            <sz val="9"/>
            <color indexed="81"/>
            <rFont val="Tahoma"/>
            <family val="2"/>
          </rPr>
          <t>Author:</t>
        </r>
        <r>
          <rPr>
            <sz val="9"/>
            <color indexed="81"/>
            <rFont val="Tahoma"/>
            <family val="2"/>
          </rPr>
          <t xml:space="preserve">
AR pg 16-23</t>
        </r>
      </text>
    </comment>
    <comment ref="AB185" authorId="0" shapeId="0" xr:uid="{8BB561CC-FF5D-432F-BC1D-EC88A86642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P.18-21</t>
        </r>
      </text>
    </comment>
    <comment ref="AC185" authorId="0" shapeId="0" xr:uid="{6A34F75C-AE98-41F1-9EA0-0C53E11E5A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E185" authorId="0" shapeId="0" xr:uid="{4907008B-8C9A-4352-93B8-46D688801949}">
      <text>
        <r>
          <rPr>
            <b/>
            <sz val="9"/>
            <color indexed="81"/>
            <rFont val="Tahoma"/>
            <family val="2"/>
          </rPr>
          <t>Author:</t>
        </r>
        <r>
          <rPr>
            <sz val="9"/>
            <color indexed="81"/>
            <rFont val="Tahoma"/>
            <family val="2"/>
          </rPr>
          <t xml:space="preserve">
AR pg.10</t>
        </r>
      </text>
    </comment>
    <comment ref="AF185" authorId="0" shapeId="0" xr:uid="{34D4DDF5-8F3F-46D8-8F5B-476DEA2BAFE5}">
      <text>
        <r>
          <rPr>
            <b/>
            <sz val="9"/>
            <color indexed="81"/>
            <rFont val="Tahoma"/>
            <family val="2"/>
          </rPr>
          <t>Author:</t>
        </r>
        <r>
          <rPr>
            <sz val="9"/>
            <color indexed="81"/>
            <rFont val="Tahoma"/>
            <family val="2"/>
          </rPr>
          <t xml:space="preserve">
ar 25</t>
        </r>
      </text>
    </comment>
    <comment ref="AG185" authorId="0" shapeId="0" xr:uid="{FF451684-C6F4-4876-897B-F617763E3834}">
      <text>
        <r>
          <rPr>
            <b/>
            <sz val="9"/>
            <color indexed="81"/>
            <rFont val="Tahoma"/>
            <family val="2"/>
          </rPr>
          <t>Author:</t>
        </r>
        <r>
          <rPr>
            <sz val="9"/>
            <color indexed="81"/>
            <rFont val="Tahoma"/>
            <family val="2"/>
          </rPr>
          <t xml:space="preserve">
AR pg.6</t>
        </r>
      </text>
    </comment>
    <comment ref="AH185" authorId="0" shapeId="0" xr:uid="{1595EAE9-B93C-41E9-ACBF-A73B0C4E91F7}">
      <text>
        <r>
          <rPr>
            <b/>
            <sz val="9"/>
            <color indexed="81"/>
            <rFont val="Tahoma"/>
            <family val="2"/>
          </rPr>
          <t>Author:</t>
        </r>
        <r>
          <rPr>
            <sz val="9"/>
            <color indexed="81"/>
            <rFont val="Tahoma"/>
            <family val="2"/>
          </rPr>
          <t xml:space="preserve">
AR pg.22</t>
        </r>
      </text>
    </comment>
    <comment ref="AI185" authorId="0" shapeId="0" xr:uid="{F38EB136-41E1-4759-8A23-80FCD052C1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164-167( only for those seeking re-election)</t>
        </r>
      </text>
    </comment>
    <comment ref="AJ185" authorId="0" shapeId="0" xr:uid="{126143BD-B3F7-4EAB-846F-F448927B4C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AK185" authorId="0" shapeId="0" xr:uid="{25E5F7DA-98E0-42F5-9668-EC75BA75BD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P.40-45, 64</t>
        </r>
      </text>
    </comment>
    <comment ref="AL185" authorId="0" shapeId="0" xr:uid="{82DBD2BD-452F-4346-988C-6C4998AA76B2}">
      <text>
        <r>
          <rPr>
            <b/>
            <sz val="9"/>
            <color indexed="81"/>
            <rFont val="Tahoma"/>
            <family val="2"/>
          </rPr>
          <t>Author:</t>
        </r>
        <r>
          <rPr>
            <sz val="9"/>
            <color indexed="81"/>
            <rFont val="Tahoma"/>
            <family val="2"/>
          </rPr>
          <t xml:space="preserve">
ar 46</t>
        </r>
      </text>
    </comment>
    <comment ref="AN185" authorId="0" shapeId="0" xr:uid="{900495F7-19F9-4832-83EF-995DD87DF5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P.110-113</t>
        </r>
      </text>
    </comment>
    <comment ref="AO185" authorId="0" shapeId="0" xr:uid="{953EA185-17A2-40F3-8741-DFFFFA5DDE2B}">
      <text>
        <r>
          <rPr>
            <b/>
            <sz val="9"/>
            <color indexed="81"/>
            <rFont val="Tahoma"/>
            <family val="2"/>
          </rPr>
          <t>Author:</t>
        </r>
        <r>
          <rPr>
            <sz val="9"/>
            <color indexed="81"/>
            <rFont val="Tahoma"/>
            <family val="2"/>
          </rPr>
          <t xml:space="preserve">
AR, pg 39 &amp; 40</t>
        </r>
      </text>
    </comment>
    <comment ref="AP185" authorId="0" shapeId="0" xr:uid="{C78306EC-0CC4-44A8-A210-BE319E1304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t>
        </r>
      </text>
    </comment>
    <comment ref="AQ185" authorId="0" shapeId="0" xr:uid="{065B1075-4FFC-4BD6-81AC-70910195B6ED}">
      <text>
        <r>
          <rPr>
            <b/>
            <sz val="9"/>
            <color indexed="81"/>
            <rFont val="Tahoma"/>
            <family val="2"/>
          </rPr>
          <t>Author:</t>
        </r>
        <r>
          <rPr>
            <sz val="9"/>
            <color indexed="81"/>
            <rFont val="Tahoma"/>
            <family val="2"/>
          </rPr>
          <t xml:space="preserve">
AR, p. 31</t>
        </r>
      </text>
    </comment>
    <comment ref="AR185" authorId="0" shapeId="0" xr:uid="{9876C4D0-965B-4A22-BAA9-06B65F1F7BAF}">
      <text>
        <r>
          <rPr>
            <b/>
            <sz val="9"/>
            <color indexed="81"/>
            <rFont val="Tahoma"/>
            <family val="2"/>
          </rPr>
          <t>Author:</t>
        </r>
        <r>
          <rPr>
            <sz val="9"/>
            <color indexed="81"/>
            <rFont val="Tahoma"/>
            <family val="2"/>
          </rPr>
          <t xml:space="preserve">
AR,2-3</t>
        </r>
      </text>
    </comment>
    <comment ref="AS185" authorId="0" shapeId="0" xr:uid="{EA670FE6-E5EE-49FB-8470-1B4F54092DA6}">
      <text>
        <r>
          <rPr>
            <b/>
            <sz val="9"/>
            <color indexed="81"/>
            <rFont val="Tahoma"/>
            <family val="2"/>
          </rPr>
          <t>Author:</t>
        </r>
        <r>
          <rPr>
            <sz val="9"/>
            <color indexed="81"/>
            <rFont val="Tahoma"/>
            <family val="2"/>
          </rPr>
          <t xml:space="preserve">
AR, pg 24</t>
        </r>
      </text>
    </comment>
    <comment ref="AT185" authorId="0" shapeId="0" xr:uid="{590A6F96-D7B8-41E6-97EA-1FA360FBD917}">
      <text>
        <r>
          <rPr>
            <b/>
            <sz val="9"/>
            <color indexed="81"/>
            <rFont val="Tahoma"/>
            <family val="2"/>
          </rPr>
          <t>Author:</t>
        </r>
        <r>
          <rPr>
            <sz val="9"/>
            <color indexed="81"/>
            <rFont val="Tahoma"/>
            <family val="2"/>
          </rPr>
          <t xml:space="preserve">
AR, governance report, pg 4 - 9</t>
        </r>
      </text>
    </comment>
    <comment ref="AU185" authorId="0" shapeId="0" xr:uid="{760DA283-A09D-474B-AB51-A7F126A09EBA}">
      <text>
        <r>
          <rPr>
            <b/>
            <sz val="9"/>
            <color indexed="81"/>
            <rFont val="Tahoma"/>
            <family val="2"/>
          </rPr>
          <t>Author:</t>
        </r>
        <r>
          <rPr>
            <sz val="9"/>
            <color indexed="81"/>
            <rFont val="Tahoma"/>
            <family val="2"/>
          </rPr>
          <t xml:space="preserve">
AR, 15-17</t>
        </r>
      </text>
    </comment>
    <comment ref="AV185" authorId="0" shapeId="0" xr:uid="{441922D4-8095-43E2-B2FE-EE87B2A715EE}">
      <text>
        <r>
          <rPr>
            <b/>
            <sz val="9"/>
            <color indexed="81"/>
            <rFont val="Tahoma"/>
            <family val="2"/>
          </rPr>
          <t>Author:</t>
        </r>
        <r>
          <rPr>
            <sz val="9"/>
            <color indexed="81"/>
            <rFont val="Tahoma"/>
            <family val="2"/>
          </rPr>
          <t xml:space="preserve">
AR, 23-24</t>
        </r>
      </text>
    </comment>
    <comment ref="AW185" authorId="0" shapeId="0" xr:uid="{87BF48C7-7E98-4C3D-B5AB-A31DD26378B1}">
      <text>
        <r>
          <rPr>
            <b/>
            <sz val="9"/>
            <color indexed="81"/>
            <rFont val="Tahoma"/>
            <family val="2"/>
          </rPr>
          <t>Author:</t>
        </r>
        <r>
          <rPr>
            <sz val="9"/>
            <color indexed="81"/>
            <rFont val="Tahoma"/>
            <family val="2"/>
          </rPr>
          <t xml:space="preserve">
AR,4-6,29</t>
        </r>
      </text>
    </comment>
    <comment ref="AX185" authorId="0" shapeId="0" xr:uid="{4C41939C-4D38-4E26-B009-6B59FA6B245B}">
      <text>
        <r>
          <rPr>
            <b/>
            <sz val="9"/>
            <color indexed="81"/>
            <rFont val="Tahoma"/>
            <family val="2"/>
          </rPr>
          <t>Author:</t>
        </r>
        <r>
          <rPr>
            <sz val="9"/>
            <color indexed="81"/>
            <rFont val="Tahoma"/>
            <family val="2"/>
          </rPr>
          <t xml:space="preserve">
AR, 12-13</t>
        </r>
      </text>
    </comment>
    <comment ref="AY185" authorId="0" shapeId="0" xr:uid="{FEE19811-ECD5-483B-8F89-C418E203C1D1}">
      <text>
        <r>
          <rPr>
            <b/>
            <sz val="9"/>
            <color indexed="81"/>
            <rFont val="Tahoma"/>
            <family val="2"/>
          </rPr>
          <t>Author:</t>
        </r>
        <r>
          <rPr>
            <sz val="9"/>
            <color indexed="81"/>
            <rFont val="Tahoma"/>
            <family val="2"/>
          </rPr>
          <t xml:space="preserve">
AR, p. 35</t>
        </r>
      </text>
    </comment>
    <comment ref="AZ185" authorId="0" shapeId="0" xr:uid="{58EF1663-62EB-4A10-9E18-FC8DA78CCBF8}">
      <text>
        <r>
          <rPr>
            <b/>
            <sz val="9"/>
            <color indexed="81"/>
            <rFont val="Tahoma"/>
            <family val="2"/>
          </rPr>
          <t>Author:</t>
        </r>
        <r>
          <rPr>
            <sz val="9"/>
            <color indexed="81"/>
            <rFont val="Tahoma"/>
            <family val="2"/>
          </rPr>
          <t xml:space="preserve">
AR, p. 34</t>
        </r>
      </text>
    </comment>
    <comment ref="BA185" authorId="0" shapeId="0" xr:uid="{A05A2AD3-7939-4185-9F94-04DEDECD7E26}">
      <text>
        <r>
          <rPr>
            <b/>
            <sz val="9"/>
            <color indexed="81"/>
            <rFont val="Tahoma"/>
            <family val="2"/>
          </rPr>
          <t>Author:</t>
        </r>
        <r>
          <rPr>
            <sz val="9"/>
            <color indexed="81"/>
            <rFont val="Tahoma"/>
            <family val="2"/>
          </rPr>
          <t xml:space="preserve">
AR, p31 - 35</t>
        </r>
      </text>
    </comment>
    <comment ref="BB185" authorId="0" shapeId="0" xr:uid="{9072DE22-5ADD-492E-A005-429202792B9F}">
      <text>
        <r>
          <rPr>
            <b/>
            <sz val="9"/>
            <color indexed="81"/>
            <rFont val="Tahoma"/>
            <family val="2"/>
          </rPr>
          <t>Author:</t>
        </r>
        <r>
          <rPr>
            <sz val="9"/>
            <color indexed="81"/>
            <rFont val="Tahoma"/>
            <family val="2"/>
          </rPr>
          <t xml:space="preserve">
AR, pg 24 - 26</t>
        </r>
      </text>
    </comment>
    <comment ref="BC185" authorId="0" shapeId="0" xr:uid="{E1C65F72-55A8-42DE-BBCC-CA1633E38D46}">
      <text>
        <r>
          <rPr>
            <b/>
            <sz val="9"/>
            <color indexed="81"/>
            <rFont val="Tahoma"/>
            <family val="2"/>
          </rPr>
          <t>Author:</t>
        </r>
        <r>
          <rPr>
            <sz val="9"/>
            <color indexed="81"/>
            <rFont val="Tahoma"/>
            <family val="2"/>
          </rPr>
          <t xml:space="preserve">
AR, p. 50</t>
        </r>
      </text>
    </comment>
    <comment ref="BD185" authorId="0" shapeId="0" xr:uid="{D2C03CD2-BBBA-40B1-A8E0-3AA0F5BE8E81}">
      <text>
        <r>
          <rPr>
            <b/>
            <sz val="9"/>
            <color indexed="81"/>
            <rFont val="Tahoma"/>
            <family val="2"/>
          </rPr>
          <t>Author:</t>
        </r>
        <r>
          <rPr>
            <sz val="9"/>
            <color indexed="81"/>
            <rFont val="Tahoma"/>
            <family val="2"/>
          </rPr>
          <t xml:space="preserve">
AR, p. 56</t>
        </r>
      </text>
    </comment>
    <comment ref="BE185" authorId="0" shapeId="0" xr:uid="{9A8E0A28-D05B-4F98-8F32-45DC1D10ED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20-21</t>
        </r>
      </text>
    </comment>
    <comment ref="BF185" authorId="0" shapeId="0" xr:uid="{46997886-7116-42C1-B518-5A93EC3DC5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11-13</t>
        </r>
      </text>
    </comment>
    <comment ref="BH185" authorId="0" shapeId="0" xr:uid="{CAD6DE20-2CC6-415F-BEF2-246F728E49A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 https://links.sgx.com/FileOpen/UG%20Healthcare_Annual%20Report%202020.ashx?App=Announcement&amp;FileID=634566</t>
        </r>
      </text>
    </comment>
    <comment ref="BI185" authorId="0" shapeId="0" xr:uid="{BF720DF2-DC98-4828-892E-7D02B03459F1}">
      <text>
        <r>
          <rPr>
            <b/>
            <sz val="9"/>
            <color indexed="81"/>
            <rFont val="Tahoma"/>
            <family val="2"/>
          </rPr>
          <t>Author:</t>
        </r>
        <r>
          <rPr>
            <sz val="9"/>
            <color indexed="81"/>
            <rFont val="Tahoma"/>
            <family val="2"/>
          </rPr>
          <t xml:space="preserve">
AR p. 42, Board of Directors</t>
        </r>
      </text>
    </comment>
    <comment ref="BJ185" authorId="0" shapeId="0" xr:uid="{520CF7FE-848B-47A9-973E-43CD80B466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19-20</t>
        </r>
      </text>
    </comment>
    <comment ref="BK185" authorId="0" shapeId="0" xr:uid="{55AF3B4D-34D1-4C8D-BBEE-9C9AE298D1CC}">
      <text>
        <r>
          <rPr>
            <b/>
            <sz val="9"/>
            <color indexed="81"/>
            <rFont val="Tahoma"/>
            <family val="2"/>
          </rPr>
          <t>Author:</t>
        </r>
        <r>
          <rPr>
            <sz val="9"/>
            <color indexed="81"/>
            <rFont val="Tahoma"/>
            <family val="2"/>
          </rPr>
          <t xml:space="preserve">
AR, p. 86 onwards</t>
        </r>
      </text>
    </comment>
    <comment ref="BL185" authorId="0" shapeId="0" xr:uid="{F22F386C-613F-4C71-8737-BF3EDE12AF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7-12</t>
        </r>
      </text>
    </comment>
    <comment ref="BN185" authorId="0" shapeId="0" xr:uid="{DA5495D3-C1B8-49E6-83E0-8A55514A25EF}">
      <text>
        <r>
          <rPr>
            <b/>
            <sz val="9"/>
            <color indexed="81"/>
            <rFont val="Tahoma"/>
            <family val="2"/>
          </rPr>
          <t>Author:</t>
        </r>
        <r>
          <rPr>
            <sz val="9"/>
            <color indexed="81"/>
            <rFont val="Tahoma"/>
            <family val="2"/>
          </rPr>
          <t xml:space="preserve">
AR, p32</t>
        </r>
      </text>
    </comment>
    <comment ref="BO185" authorId="0" shapeId="0" xr:uid="{D50C5D5E-4EAC-42CA-986C-E754601858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BR185" authorId="0" shapeId="0" xr:uid="{2F6AE7A1-2A10-4132-A7D5-A2403D02B5C3}">
      <text>
        <r>
          <rPr>
            <b/>
            <sz val="9"/>
            <color indexed="81"/>
            <rFont val="Tahoma"/>
            <family val="2"/>
          </rPr>
          <t>Author:</t>
        </r>
        <r>
          <rPr>
            <sz val="9"/>
            <color indexed="81"/>
            <rFont val="Tahoma"/>
            <family val="2"/>
          </rPr>
          <t xml:space="preserve">
AR, p16 - 24</t>
        </r>
      </text>
    </comment>
    <comment ref="BS185" authorId="0" shapeId="0" xr:uid="{77A1DAB5-ADD7-40A2-B84B-466C7636CE2D}">
      <text>
        <r>
          <rPr>
            <b/>
            <sz val="9"/>
            <color indexed="81"/>
            <rFont val="Tahoma"/>
            <family val="2"/>
          </rPr>
          <t>Author:</t>
        </r>
        <r>
          <rPr>
            <sz val="9"/>
            <color indexed="81"/>
            <rFont val="Tahoma"/>
            <family val="2"/>
          </rPr>
          <t xml:space="preserve">
AR, p75 - 76</t>
        </r>
      </text>
    </comment>
    <comment ref="BT185" authorId="0" shapeId="0" xr:uid="{19C44C1F-A885-43FF-B66B-1B2369DBCB1E}">
      <text>
        <r>
          <rPr>
            <b/>
            <sz val="9"/>
            <color indexed="81"/>
            <rFont val="Tahoma"/>
            <family val="2"/>
          </rPr>
          <t>Author:</t>
        </r>
        <r>
          <rPr>
            <sz val="9"/>
            <color indexed="81"/>
            <rFont val="Tahoma"/>
            <family val="2"/>
          </rPr>
          <t xml:space="preserve">
AR, p83 - 86</t>
        </r>
      </text>
    </comment>
    <comment ref="BU185" authorId="0" shapeId="0" xr:uid="{CC1ACFDD-4AA8-4F0C-872E-7C655998EB16}">
      <text>
        <r>
          <rPr>
            <b/>
            <sz val="9"/>
            <color indexed="81"/>
            <rFont val="Tahoma"/>
            <family val="2"/>
          </rPr>
          <t>Author:</t>
        </r>
        <r>
          <rPr>
            <sz val="9"/>
            <color indexed="81"/>
            <rFont val="Tahoma"/>
            <family val="2"/>
          </rPr>
          <t xml:space="preserve">
AR, p25</t>
        </r>
      </text>
    </comment>
    <comment ref="BV185" authorId="0" shapeId="0" xr:uid="{7BD64BE9-D4B9-4248-A4BB-F7FA4F5ED634}">
      <text>
        <r>
          <rPr>
            <b/>
            <sz val="9"/>
            <color indexed="81"/>
            <rFont val="Tahoma"/>
            <family val="2"/>
          </rPr>
          <t>Author:</t>
        </r>
        <r>
          <rPr>
            <sz val="9"/>
            <color indexed="81"/>
            <rFont val="Tahoma"/>
            <family val="2"/>
          </rPr>
          <t xml:space="preserve">
AR 62</t>
        </r>
      </text>
    </comment>
    <comment ref="BW185" authorId="0" shapeId="0" xr:uid="{EA1ACE9F-D63E-44AE-859F-10AAD54D1B75}">
      <text>
        <r>
          <rPr>
            <b/>
            <sz val="9"/>
            <color indexed="81"/>
            <rFont val="Tahoma"/>
            <family val="2"/>
          </rPr>
          <t>Author:</t>
        </r>
        <r>
          <rPr>
            <sz val="9"/>
            <color indexed="81"/>
            <rFont val="Tahoma"/>
            <family val="2"/>
          </rPr>
          <t xml:space="preserve">
AR, p138</t>
        </r>
      </text>
    </comment>
    <comment ref="BX185" authorId="0" shapeId="0" xr:uid="{BA6DEF0B-2C91-4B5E-93F8-E353F858A2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t>
        </r>
      </text>
    </comment>
    <comment ref="BY185" authorId="0" shapeId="0" xr:uid="{8D95567A-AD37-48AD-94F7-4BAC742345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 53,54</t>
        </r>
      </text>
    </comment>
    <comment ref="BZ185" authorId="0" shapeId="0" xr:uid="{D33146DA-6527-4B13-8F7C-A347AA66B4AA}">
      <text>
        <r>
          <rPr>
            <b/>
            <sz val="9"/>
            <color indexed="81"/>
            <rFont val="Tahoma"/>
            <family val="2"/>
          </rPr>
          <t>Author:</t>
        </r>
        <r>
          <rPr>
            <sz val="9"/>
            <color indexed="81"/>
            <rFont val="Tahoma"/>
            <family val="2"/>
          </rPr>
          <t xml:space="preserve">
AR pg 6-8</t>
        </r>
      </text>
    </comment>
    <comment ref="CA185" authorId="0" shapeId="0" xr:uid="{92FCC85F-6A45-4529-923A-EE5156B7C534}">
      <text>
        <r>
          <rPr>
            <b/>
            <sz val="9"/>
            <color indexed="81"/>
            <rFont val="Tahoma"/>
            <family val="2"/>
          </rPr>
          <t>Author:</t>
        </r>
        <r>
          <rPr>
            <sz val="9"/>
            <color indexed="81"/>
            <rFont val="Tahoma"/>
            <family val="2"/>
          </rPr>
          <t xml:space="preserve">
AR pg 23-24/84-85</t>
        </r>
      </text>
    </comment>
    <comment ref="CB185" authorId="0" shapeId="0" xr:uid="{105E1669-0F3A-4710-9101-B8F8CB927ED6}">
      <text>
        <r>
          <rPr>
            <b/>
            <sz val="9"/>
            <color indexed="81"/>
            <rFont val="Tahoma"/>
            <family val="2"/>
          </rPr>
          <t>Author:</t>
        </r>
        <r>
          <rPr>
            <sz val="9"/>
            <color indexed="81"/>
            <rFont val="Tahoma"/>
            <family val="2"/>
          </rPr>
          <t xml:space="preserve">
AR pg.14</t>
        </r>
      </text>
    </comment>
    <comment ref="CC185" authorId="0" shapeId="0" xr:uid="{AFB6ABB5-B601-4B7F-AE87-BA89EAD4B5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 24-25</t>
        </r>
      </text>
    </comment>
    <comment ref="CD185" authorId="0" shapeId="0" xr:uid="{87EE4A4D-D6B7-4513-816B-220EEA4B09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P.8-10</t>
        </r>
      </text>
    </comment>
    <comment ref="CG185" authorId="0" shapeId="0" xr:uid="{D9780E8E-45A3-48A9-AFE3-8CCFAFA5F5FA}">
      <text>
        <r>
          <rPr>
            <b/>
            <sz val="9"/>
            <color indexed="81"/>
            <rFont val="Tahoma"/>
            <family val="2"/>
          </rPr>
          <t>Author:</t>
        </r>
        <r>
          <rPr>
            <sz val="9"/>
            <color indexed="81"/>
            <rFont val="Tahoma"/>
            <family val="2"/>
          </rPr>
          <t xml:space="preserve">
AR pg 18-28</t>
        </r>
      </text>
    </comment>
    <comment ref="CH185" authorId="0" shapeId="0" xr:uid="{03E06B00-4E9D-42FC-8C16-CB9DB7346FFC}">
      <text>
        <r>
          <rPr>
            <b/>
            <sz val="9"/>
            <color indexed="81"/>
            <rFont val="Tahoma"/>
            <family val="2"/>
          </rPr>
          <t>Author:</t>
        </r>
        <r>
          <rPr>
            <sz val="9"/>
            <color indexed="81"/>
            <rFont val="Tahoma"/>
            <family val="2"/>
          </rPr>
          <t xml:space="preserve">
AR 18</t>
        </r>
      </text>
    </comment>
    <comment ref="CI185" authorId="0" shapeId="0" xr:uid="{5F915DAC-C12B-447A-9B8B-0251708D2E55}">
      <text>
        <r>
          <rPr>
            <b/>
            <sz val="9"/>
            <color indexed="81"/>
            <rFont val="Tahoma"/>
            <family val="2"/>
          </rPr>
          <t>Author:</t>
        </r>
        <r>
          <rPr>
            <sz val="9"/>
            <color indexed="81"/>
            <rFont val="Tahoma"/>
            <family val="2"/>
          </rPr>
          <t xml:space="preserve">
AR pg 73-76</t>
        </r>
      </text>
    </comment>
    <comment ref="CK185" authorId="0" shapeId="0" xr:uid="{BA8FC0BE-3AF4-47D5-AE50-FD92082DEA9C}">
      <text>
        <r>
          <rPr>
            <b/>
            <sz val="9"/>
            <color indexed="81"/>
            <rFont val="Tahoma"/>
            <family val="2"/>
          </rPr>
          <t>Author:</t>
        </r>
        <r>
          <rPr>
            <sz val="9"/>
            <color indexed="81"/>
            <rFont val="Tahoma"/>
            <family val="2"/>
          </rPr>
          <t xml:space="preserve">
AR,19-21</t>
        </r>
      </text>
    </comment>
    <comment ref="CL185" authorId="0" shapeId="0" xr:uid="{C253B9AF-6218-47B4-AF69-F175A308DCCC}">
      <text>
        <r>
          <rPr>
            <b/>
            <sz val="9"/>
            <color indexed="81"/>
            <rFont val="Tahoma"/>
            <family val="2"/>
          </rPr>
          <t>Author:</t>
        </r>
        <r>
          <rPr>
            <sz val="9"/>
            <color indexed="81"/>
            <rFont val="Tahoma"/>
            <family val="2"/>
          </rPr>
          <t xml:space="preserve">
ar 18 onwards</t>
        </r>
      </text>
    </comment>
    <comment ref="CN185" authorId="0" shapeId="0" xr:uid="{216D37EF-2242-4F92-A561-AC6574AF45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p.12-15, 63</t>
        </r>
      </text>
    </comment>
    <comment ref="CO185" authorId="0" shapeId="0" xr:uid="{64AC7264-5E8F-44CD-8978-F6344916D5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CP185" authorId="0" shapeId="0" xr:uid="{83D44746-F89E-4A7C-8F7F-E13460C110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P.23-26</t>
        </r>
      </text>
    </comment>
    <comment ref="CQ185" authorId="0" shapeId="0" xr:uid="{23924AC5-0FF9-45FC-A13F-EDB5308A8A38}">
      <text>
        <r>
          <rPr>
            <b/>
            <sz val="9"/>
            <color indexed="81"/>
            <rFont val="Tahoma"/>
            <family val="2"/>
          </rPr>
          <t>Author:</t>
        </r>
        <r>
          <rPr>
            <sz val="9"/>
            <color indexed="81"/>
            <rFont val="Tahoma"/>
            <family val="2"/>
          </rPr>
          <t xml:space="preserve">
AR 67</t>
        </r>
      </text>
    </comment>
    <comment ref="CR185" authorId="0" shapeId="0" xr:uid="{BC5F121D-EE2F-490C-9D29-C7FB1432BD17}">
      <text>
        <r>
          <rPr>
            <b/>
            <sz val="9"/>
            <color indexed="81"/>
            <rFont val="Tahoma"/>
            <family val="2"/>
          </rPr>
          <t>Author:</t>
        </r>
        <r>
          <rPr>
            <sz val="9"/>
            <color indexed="81"/>
            <rFont val="Tahoma"/>
            <family val="2"/>
          </rPr>
          <t xml:space="preserve">
AR (pdf), p. 18</t>
        </r>
      </text>
    </comment>
    <comment ref="CS185" authorId="0" shapeId="0" xr:uid="{A317B130-E95A-46D1-94DE-F836CCE065C7}">
      <text>
        <r>
          <rPr>
            <b/>
            <sz val="9"/>
            <color indexed="81"/>
            <rFont val="Tahoma"/>
            <family val="2"/>
          </rPr>
          <t>Author:</t>
        </r>
        <r>
          <rPr>
            <sz val="9"/>
            <color indexed="81"/>
            <rFont val="Tahoma"/>
            <family val="2"/>
          </rPr>
          <t xml:space="preserve">
AR, p. 48 - 49</t>
        </r>
      </text>
    </comment>
    <comment ref="CU185" authorId="0" shapeId="0" xr:uid="{71714C01-5B85-4189-9B55-7A7C5ACFA1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17-22</t>
        </r>
      </text>
    </comment>
    <comment ref="CW185" authorId="0" shapeId="0" xr:uid="{DAEEDE0B-CEA7-43AF-8DB7-0E6DCBB27EC3}">
      <text>
        <r>
          <rPr>
            <b/>
            <sz val="9"/>
            <color indexed="81"/>
            <rFont val="Tahoma"/>
            <family val="2"/>
          </rPr>
          <t>Author:</t>
        </r>
        <r>
          <rPr>
            <sz val="9"/>
            <color indexed="81"/>
            <rFont val="Tahoma"/>
            <family val="2"/>
          </rPr>
          <t xml:space="preserve">
AR pg.3</t>
        </r>
      </text>
    </comment>
    <comment ref="CX185" authorId="0" shapeId="0" xr:uid="{C257AD19-0918-4115-A68D-334B30CF1C81}">
      <text>
        <r>
          <rPr>
            <b/>
            <sz val="9"/>
            <color indexed="81"/>
            <rFont val="Tahoma"/>
            <family val="2"/>
          </rPr>
          <t>Author:</t>
        </r>
        <r>
          <rPr>
            <sz val="9"/>
            <color indexed="81"/>
            <rFont val="Tahoma"/>
            <family val="2"/>
          </rPr>
          <t xml:space="preserve">
AR, pg 142 -144, only directorships of directors seeking re-election is disclosed</t>
        </r>
      </text>
    </comment>
    <comment ref="CY185" authorId="0" shapeId="0" xr:uid="{424E14D1-20E7-4D19-9E55-AA859E69D1DF}">
      <text>
        <r>
          <rPr>
            <b/>
            <sz val="9"/>
            <color indexed="81"/>
            <rFont val="Tahoma"/>
            <family val="2"/>
          </rPr>
          <t>Author:</t>
        </r>
        <r>
          <rPr>
            <sz val="9"/>
            <color indexed="81"/>
            <rFont val="Tahoma"/>
            <family val="2"/>
          </rPr>
          <t xml:space="preserve">
AR pg 12-15</t>
        </r>
      </text>
    </comment>
    <comment ref="CZ185" authorId="0" shapeId="0" xr:uid="{F9B66B83-5E82-49A3-AC6F-D12286358DC9}">
      <text>
        <r>
          <rPr>
            <b/>
            <sz val="9"/>
            <color indexed="81"/>
            <rFont val="Tahoma"/>
            <family val="2"/>
          </rPr>
          <t>Author:</t>
        </r>
        <r>
          <rPr>
            <sz val="9"/>
            <color indexed="81"/>
            <rFont val="Tahoma"/>
            <family val="2"/>
          </rPr>
          <t xml:space="preserve">
AR,72-73,11-13</t>
        </r>
      </text>
    </comment>
    <comment ref="DA185" authorId="0" shapeId="0" xr:uid="{7428A24A-662D-4A1C-9500-1C9807F2FF5B}">
      <text>
        <r>
          <rPr>
            <b/>
            <sz val="9"/>
            <color indexed="81"/>
            <rFont val="Tahoma"/>
            <family val="2"/>
          </rPr>
          <t>Author:</t>
        </r>
        <r>
          <rPr>
            <sz val="9"/>
            <color indexed="81"/>
            <rFont val="Tahoma"/>
            <family val="2"/>
          </rPr>
          <t xml:space="preserve">
AR,16-19</t>
        </r>
      </text>
    </comment>
    <comment ref="DB185" authorId="0" shapeId="0" xr:uid="{79E9914E-366E-4014-8009-48A34393BB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36 - 39</t>
        </r>
      </text>
    </comment>
    <comment ref="DC185" authorId="0" shapeId="0" xr:uid="{EADB5CD5-DABB-49A9-BAA9-881B0C889F23}">
      <text>
        <r>
          <rPr>
            <b/>
            <sz val="9"/>
            <color indexed="81"/>
            <rFont val="Tahoma"/>
            <family val="2"/>
          </rPr>
          <t>Author:</t>
        </r>
        <r>
          <rPr>
            <sz val="9"/>
            <color indexed="81"/>
            <rFont val="Tahoma"/>
            <family val="2"/>
          </rPr>
          <t xml:space="preserve">
AR, p. 104 onwards</t>
        </r>
      </text>
    </comment>
    <comment ref="DD185" authorId="0" shapeId="0" xr:uid="{80D035D3-8756-490A-AD51-7549EBA02CA2}">
      <text>
        <r>
          <rPr>
            <b/>
            <sz val="9"/>
            <color indexed="81"/>
            <rFont val="Tahoma"/>
            <family val="2"/>
          </rPr>
          <t>Author:</t>
        </r>
        <r>
          <rPr>
            <sz val="9"/>
            <color indexed="81"/>
            <rFont val="Tahoma"/>
            <family val="2"/>
          </rPr>
          <t xml:space="preserve">
AR, p. 29 onwards</t>
        </r>
      </text>
    </comment>
    <comment ref="DE185" authorId="0" shapeId="0" xr:uid="{888F7985-2AF3-4157-B2B5-D58963139FE7}">
      <text>
        <r>
          <rPr>
            <b/>
            <sz val="9"/>
            <color indexed="81"/>
            <rFont val="Tahoma"/>
            <family val="2"/>
          </rPr>
          <t>Author:</t>
        </r>
        <r>
          <rPr>
            <sz val="9"/>
            <color indexed="81"/>
            <rFont val="Tahoma"/>
            <family val="2"/>
          </rPr>
          <t xml:space="preserve">
AR,20-22</t>
        </r>
      </text>
    </comment>
    <comment ref="DF185" authorId="0" shapeId="0" xr:uid="{DAC1F14A-7D17-4154-BC2B-E910ED6C48B5}">
      <text>
        <r>
          <rPr>
            <b/>
            <sz val="9"/>
            <color indexed="81"/>
            <rFont val="Tahoma"/>
            <family val="2"/>
          </rPr>
          <t>Author:</t>
        </r>
        <r>
          <rPr>
            <sz val="9"/>
            <color indexed="81"/>
            <rFont val="Tahoma"/>
            <family val="2"/>
          </rPr>
          <t xml:space="preserve">
AR pg 6-17</t>
        </r>
      </text>
    </comment>
    <comment ref="DG185" authorId="0" shapeId="0" xr:uid="{42BED2DC-A189-437D-B9D8-FAFECF5FF9F5}">
      <text>
        <r>
          <rPr>
            <b/>
            <sz val="9"/>
            <color indexed="81"/>
            <rFont val="Tahoma"/>
            <family val="2"/>
          </rPr>
          <t>Author:</t>
        </r>
        <r>
          <rPr>
            <sz val="9"/>
            <color indexed="81"/>
            <rFont val="Tahoma"/>
            <family val="2"/>
          </rPr>
          <t xml:space="preserve">
AR, p. 12</t>
        </r>
      </text>
    </comment>
    <comment ref="DH185" authorId="0" shapeId="0" xr:uid="{247B6A9E-A823-4055-8494-A7B4047C5125}">
      <text>
        <r>
          <rPr>
            <b/>
            <sz val="9"/>
            <color indexed="81"/>
            <rFont val="Tahoma"/>
            <family val="2"/>
          </rPr>
          <t>Author:</t>
        </r>
        <r>
          <rPr>
            <sz val="9"/>
            <color indexed="81"/>
            <rFont val="Tahoma"/>
            <family val="2"/>
          </rPr>
          <t xml:space="preserve">
AR pg 8-9</t>
        </r>
      </text>
    </comment>
    <comment ref="DI185" authorId="0" shapeId="0" xr:uid="{3FE6172C-0346-4AB9-9614-713DC26403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P.18-23</t>
        </r>
      </text>
    </comment>
    <comment ref="DJ185" authorId="0" shapeId="0" xr:uid="{D74BB5C1-A7D8-4EC5-BC07-095983DE5F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14- 17</t>
        </r>
      </text>
    </comment>
    <comment ref="DK185" authorId="0" shapeId="0" xr:uid="{3B684FF3-37D0-46D5-8760-6DDDE753A435}">
      <text>
        <r>
          <rPr>
            <b/>
            <sz val="9"/>
            <color indexed="81"/>
            <rFont val="Tahoma"/>
            <family val="2"/>
          </rPr>
          <t>Author:</t>
        </r>
        <r>
          <rPr>
            <sz val="9"/>
            <color indexed="81"/>
            <rFont val="Tahoma"/>
            <family val="2"/>
          </rPr>
          <t xml:space="preserve">
AR pg 14-19</t>
        </r>
      </text>
    </comment>
    <comment ref="DM185" authorId="0" shapeId="0" xr:uid="{09743718-3871-4801-96DF-A45FBD16EF4D}">
      <text>
        <r>
          <rPr>
            <b/>
            <sz val="9"/>
            <color indexed="81"/>
            <rFont val="Tahoma"/>
            <family val="2"/>
          </rPr>
          <t>Author:</t>
        </r>
        <r>
          <rPr>
            <sz val="9"/>
            <color indexed="81"/>
            <rFont val="Tahoma"/>
            <family val="2"/>
          </rPr>
          <t xml:space="preserve">
AR, p. 4 onwards</t>
        </r>
      </text>
    </comment>
    <comment ref="DN185" authorId="0" shapeId="0" xr:uid="{D7570EAC-4055-4BB2-AD7A-AD5A7542D4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DP185" authorId="0" shapeId="0" xr:uid="{62894EA2-560A-45B4-ACB5-D3469BAEABC7}">
      <text>
        <r>
          <rPr>
            <b/>
            <sz val="9"/>
            <color indexed="81"/>
            <rFont val="Tahoma"/>
            <family val="2"/>
          </rPr>
          <t>Author:</t>
        </r>
        <r>
          <rPr>
            <sz val="9"/>
            <color indexed="81"/>
            <rFont val="Tahoma"/>
            <family val="2"/>
          </rPr>
          <t xml:space="preserve">
AR, p. 10</t>
        </r>
      </text>
    </comment>
    <comment ref="DQ185" authorId="0" shapeId="0" xr:uid="{8F0B4E4C-2B77-415E-8241-39FCBC141851}">
      <text>
        <r>
          <rPr>
            <b/>
            <sz val="9"/>
            <color indexed="81"/>
            <rFont val="Tahoma"/>
            <family val="2"/>
          </rPr>
          <t>Author:</t>
        </r>
        <r>
          <rPr>
            <sz val="9"/>
            <color indexed="81"/>
            <rFont val="Tahoma"/>
            <family val="2"/>
          </rPr>
          <t xml:space="preserve">
AR p. 5, Board of Directors</t>
        </r>
      </text>
    </comment>
    <comment ref="DR185" authorId="0" shapeId="0" xr:uid="{671C4871-B493-4F69-9E08-A4B39E15975C}">
      <text>
        <r>
          <rPr>
            <b/>
            <sz val="9"/>
            <color indexed="81"/>
            <rFont val="Tahoma"/>
            <family val="2"/>
          </rPr>
          <t>Author:</t>
        </r>
        <r>
          <rPr>
            <sz val="9"/>
            <color indexed="81"/>
            <rFont val="Tahoma"/>
            <family val="2"/>
          </rPr>
          <t xml:space="preserve">
AR, p.16-20</t>
        </r>
      </text>
    </comment>
    <comment ref="DS185" authorId="0" shapeId="0" xr:uid="{3E2088AE-9793-42D4-A7E1-E3E866AF7AAE}">
      <text>
        <r>
          <rPr>
            <b/>
            <sz val="9"/>
            <color indexed="81"/>
            <rFont val="Tahoma"/>
            <family val="2"/>
          </rPr>
          <t>Author:</t>
        </r>
        <r>
          <rPr>
            <sz val="9"/>
            <color indexed="81"/>
            <rFont val="Tahoma"/>
            <family val="2"/>
          </rPr>
          <t xml:space="preserve">
AR p. 14, BOARD OF
DIRECTORS</t>
        </r>
      </text>
    </comment>
    <comment ref="DT185" authorId="0" shapeId="0" xr:uid="{B5088A07-E49F-4EE2-9501-4CCF400DC1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 https://links.sgx.com/FileOpen/WTH%20AR%202020.ashx?App=Announcement&amp;FileID=634061</t>
        </r>
      </text>
    </comment>
    <comment ref="DV185" authorId="0" shapeId="0" xr:uid="{5F477D67-F207-4D1B-B518-89C650B64F0C}">
      <text>
        <r>
          <rPr>
            <b/>
            <sz val="9"/>
            <color indexed="81"/>
            <rFont val="Tahoma"/>
            <family val="2"/>
          </rPr>
          <t>Author:</t>
        </r>
        <r>
          <rPr>
            <sz val="9"/>
            <color indexed="81"/>
            <rFont val="Tahoma"/>
            <family val="2"/>
          </rPr>
          <t xml:space="preserve">
AR pg.146</t>
        </r>
      </text>
    </comment>
    <comment ref="DX185" authorId="0" shapeId="0" xr:uid="{973C4E97-1BEC-45E8-A3BE-FCEA34878144}">
      <text>
        <r>
          <rPr>
            <b/>
            <sz val="9"/>
            <color indexed="81"/>
            <rFont val="Tahoma"/>
            <family val="2"/>
          </rPr>
          <t>Author:</t>
        </r>
        <r>
          <rPr>
            <sz val="9"/>
            <color indexed="81"/>
            <rFont val="Tahoma"/>
            <family val="2"/>
          </rPr>
          <t xml:space="preserve">
AR pg.57</t>
        </r>
      </text>
    </comment>
    <comment ref="DY185" authorId="0" shapeId="0" xr:uid="{75595420-F862-4158-BE1F-90036C6A93A7}">
      <text>
        <r>
          <rPr>
            <b/>
            <sz val="9"/>
            <color indexed="81"/>
            <rFont val="Tahoma"/>
            <family val="2"/>
          </rPr>
          <t>Author:</t>
        </r>
        <r>
          <rPr>
            <sz val="9"/>
            <color indexed="81"/>
            <rFont val="Tahoma"/>
            <family val="2"/>
          </rPr>
          <t xml:space="preserve">
Uncertain if those over the last 3 years are shown</t>
        </r>
      </text>
    </comment>
    <comment ref="DZ185" authorId="0" shapeId="0" xr:uid="{71779F2B-D5A1-4675-BE5E-C892BA032C19}">
      <text>
        <r>
          <rPr>
            <b/>
            <sz val="9"/>
            <color indexed="81"/>
            <rFont val="Tahoma"/>
            <family val="2"/>
          </rPr>
          <t>Author:</t>
        </r>
        <r>
          <rPr>
            <sz val="9"/>
            <color indexed="81"/>
            <rFont val="Tahoma"/>
            <family val="2"/>
          </rPr>
          <t xml:space="preserve">
AR pg.16</t>
        </r>
      </text>
    </comment>
    <comment ref="EA185" authorId="0" shapeId="0" xr:uid="{F65BA82F-D642-49F2-A465-787F620ECAF0}">
      <text>
        <r>
          <rPr>
            <b/>
            <sz val="9"/>
            <color indexed="81"/>
            <rFont val="Tahoma"/>
            <family val="2"/>
          </rPr>
          <t>Author:</t>
        </r>
        <r>
          <rPr>
            <sz val="9"/>
            <color indexed="81"/>
            <rFont val="Tahoma"/>
            <family val="2"/>
          </rPr>
          <t xml:space="preserve">
ar 3</t>
        </r>
      </text>
    </comment>
    <comment ref="EB185" authorId="0" shapeId="0" xr:uid="{BB957A7C-0F87-491E-9991-BEA55BDF35F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p.151</t>
        </r>
      </text>
    </comment>
    <comment ref="EC185" authorId="0" shapeId="0" xr:uid="{921FF1BC-EB4C-40CF-80F2-62044FA7DD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ED185" authorId="0" shapeId="0" xr:uid="{D4CBE8DB-DA01-4B39-A7E0-BBCAD5C6DF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E186" authorId="0" shapeId="0" xr:uid="{DB189F0B-0BC7-4808-B627-61F027B3C041}">
      <text>
        <r>
          <rPr>
            <b/>
            <sz val="9"/>
            <color indexed="81"/>
            <rFont val="Tahoma"/>
            <family val="2"/>
          </rPr>
          <t>Author:</t>
        </r>
        <r>
          <rPr>
            <sz val="9"/>
            <color indexed="81"/>
            <rFont val="Tahoma"/>
            <family val="2"/>
          </rPr>
          <t xml:space="preserve">
AR pg.4</t>
        </r>
      </text>
    </comment>
    <comment ref="F186" authorId="0" shapeId="0" xr:uid="{1D00BE80-A456-4DF3-8263-2638B4F9EB39}">
      <text>
        <r>
          <rPr>
            <b/>
            <sz val="9"/>
            <color indexed="81"/>
            <rFont val="Tahoma"/>
            <family val="2"/>
          </rPr>
          <t>Author:</t>
        </r>
        <r>
          <rPr>
            <sz val="9"/>
            <color indexed="81"/>
            <rFont val="Tahoma"/>
            <family val="2"/>
          </rPr>
          <t xml:space="preserve">
AR pg.22</t>
        </r>
      </text>
    </comment>
    <comment ref="G186" authorId="0" shapeId="0" xr:uid="{70CF770F-5F09-460E-AE73-BB535B67F79D}">
      <text>
        <r>
          <rPr>
            <b/>
            <sz val="9"/>
            <color indexed="81"/>
            <rFont val="Tahoma"/>
            <family val="2"/>
          </rPr>
          <t>Author:</t>
        </r>
        <r>
          <rPr>
            <sz val="9"/>
            <color indexed="81"/>
            <rFont val="Tahoma"/>
            <family val="2"/>
          </rPr>
          <t xml:space="preserve">
AR pg.33</t>
        </r>
      </text>
    </comment>
    <comment ref="H186" authorId="0" shapeId="0" xr:uid="{BFBEA59E-5900-43B1-8269-9858CA9A50FA}">
      <text>
        <r>
          <rPr>
            <b/>
            <sz val="9"/>
            <color indexed="81"/>
            <rFont val="Tahoma"/>
            <family val="2"/>
          </rPr>
          <t>Author:</t>
        </r>
        <r>
          <rPr>
            <sz val="9"/>
            <color indexed="81"/>
            <rFont val="Tahoma"/>
            <family val="2"/>
          </rPr>
          <t xml:space="preserve">
AR, p6 - 8</t>
        </r>
      </text>
    </comment>
    <comment ref="I186" authorId="0" shapeId="0" xr:uid="{7B2DFDE7-D80D-46AF-A6E0-2313768552EB}">
      <text>
        <r>
          <rPr>
            <b/>
            <sz val="9"/>
            <color indexed="81"/>
            <rFont val="Tahoma"/>
            <family val="2"/>
          </rPr>
          <t>Author:</t>
        </r>
        <r>
          <rPr>
            <sz val="9"/>
            <color indexed="81"/>
            <rFont val="Tahoma"/>
            <family val="2"/>
          </rPr>
          <t xml:space="preserve">
AR pg.151</t>
        </r>
      </text>
    </comment>
    <comment ref="J186" authorId="0" shapeId="0" xr:uid="{2E18AF17-A659-492B-956E-1F8A636944DE}">
      <text>
        <r>
          <rPr>
            <b/>
            <sz val="9"/>
            <color indexed="81"/>
            <rFont val="Tahoma"/>
            <family val="2"/>
          </rPr>
          <t>Author:</t>
        </r>
        <r>
          <rPr>
            <sz val="9"/>
            <color indexed="81"/>
            <rFont val="Tahoma"/>
            <family val="2"/>
          </rPr>
          <t xml:space="preserve">
AR pg.29</t>
        </r>
      </text>
    </comment>
    <comment ref="K186" authorId="0" shapeId="0" xr:uid="{BD413758-81B3-46A2-90BD-28060565ED9A}">
      <text>
        <r>
          <rPr>
            <b/>
            <sz val="9"/>
            <color indexed="81"/>
            <rFont val="Tahoma"/>
            <family val="2"/>
          </rPr>
          <t>Author:</t>
        </r>
        <r>
          <rPr>
            <sz val="9"/>
            <color indexed="81"/>
            <rFont val="Tahoma"/>
            <family val="2"/>
          </rPr>
          <t xml:space="preserve">
AR pg.4</t>
        </r>
      </text>
    </comment>
    <comment ref="L186" authorId="0" shapeId="0" xr:uid="{A43A1005-5C44-423D-BA1E-A8C0C3725F83}">
      <text>
        <r>
          <rPr>
            <b/>
            <sz val="9"/>
            <color indexed="81"/>
            <rFont val="Tahoma"/>
            <family val="2"/>
          </rPr>
          <t>Author:</t>
        </r>
        <r>
          <rPr>
            <sz val="9"/>
            <color indexed="81"/>
            <rFont val="Tahoma"/>
            <family val="2"/>
          </rPr>
          <t xml:space="preserve">
AR, p34</t>
        </r>
      </text>
    </comment>
    <comment ref="M186" authorId="0" shapeId="0" xr:uid="{A5B1015D-9252-436A-926E-3D06A4955E32}">
      <text>
        <r>
          <rPr>
            <b/>
            <sz val="9"/>
            <color indexed="81"/>
            <rFont val="Tahoma"/>
            <family val="2"/>
          </rPr>
          <t>Author:</t>
        </r>
        <r>
          <rPr>
            <sz val="9"/>
            <color indexed="81"/>
            <rFont val="Tahoma"/>
            <family val="2"/>
          </rPr>
          <t xml:space="preserve">
AR pg.25</t>
        </r>
      </text>
    </comment>
    <comment ref="N186" authorId="0" shapeId="0" xr:uid="{8DBD7357-4E0D-488E-BBE5-58354E158AA7}">
      <text>
        <r>
          <rPr>
            <b/>
            <sz val="9"/>
            <color indexed="81"/>
            <rFont val="Tahoma"/>
            <family val="2"/>
          </rPr>
          <t>Author:</t>
        </r>
        <r>
          <rPr>
            <sz val="9"/>
            <color indexed="81"/>
            <rFont val="Tahoma"/>
            <family val="2"/>
          </rPr>
          <t xml:space="preserve">
AR, p34 - 36</t>
        </r>
      </text>
    </comment>
    <comment ref="O186" authorId="0" shapeId="0" xr:uid="{7B63C5C1-39D2-4931-9EE4-CB490AB4D506}">
      <text>
        <r>
          <rPr>
            <b/>
            <sz val="9"/>
            <color indexed="81"/>
            <rFont val="Tahoma"/>
            <family val="2"/>
          </rPr>
          <t>Author:</t>
        </r>
        <r>
          <rPr>
            <sz val="9"/>
            <color indexed="81"/>
            <rFont val="Tahoma"/>
            <family val="2"/>
          </rPr>
          <t xml:space="preserve">
AR, p44 - 45</t>
        </r>
      </text>
    </comment>
    <comment ref="P186" authorId="0" shapeId="0" xr:uid="{E9901A36-4FAB-4FBB-9DEB-E779DA3ADAC7}">
      <text>
        <r>
          <rPr>
            <b/>
            <sz val="9"/>
            <color indexed="81"/>
            <rFont val="Tahoma"/>
            <family val="2"/>
          </rPr>
          <t>Author:</t>
        </r>
        <r>
          <rPr>
            <sz val="9"/>
            <color indexed="81"/>
            <rFont val="Tahoma"/>
            <family val="2"/>
          </rPr>
          <t xml:space="preserve">
AR, p27
</t>
        </r>
      </text>
    </comment>
    <comment ref="Q186" authorId="0" shapeId="0" xr:uid="{DA989F66-60E7-4819-BE38-4F973F24B082}">
      <text>
        <r>
          <rPr>
            <b/>
            <sz val="9"/>
            <color indexed="81"/>
            <rFont val="Tahoma"/>
            <family val="2"/>
          </rPr>
          <t>Author:</t>
        </r>
        <r>
          <rPr>
            <sz val="9"/>
            <color indexed="81"/>
            <rFont val="Tahoma"/>
            <family val="2"/>
          </rPr>
          <t xml:space="preserve">
AR, p28 - 33</t>
        </r>
      </text>
    </comment>
    <comment ref="R186" authorId="0" shapeId="0" xr:uid="{610D0E24-D64A-4F8F-9A55-2F09C22509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P.16-18</t>
        </r>
      </text>
    </comment>
    <comment ref="T186" authorId="0" shapeId="0" xr:uid="{6A24348E-6B1E-4CF7-90EA-9391867917E6}">
      <text>
        <r>
          <rPr>
            <b/>
            <sz val="9"/>
            <color indexed="81"/>
            <rFont val="Tahoma"/>
            <family val="2"/>
          </rPr>
          <t>Author:</t>
        </r>
        <r>
          <rPr>
            <sz val="9"/>
            <color indexed="81"/>
            <rFont val="Tahoma"/>
            <family val="2"/>
          </rPr>
          <t xml:space="preserve">
AR pg.51</t>
        </r>
      </text>
    </comment>
    <comment ref="U186" authorId="0" shapeId="0" xr:uid="{33153DAA-3FDE-4C70-9D27-CF467F7AE9D0}">
      <text>
        <r>
          <rPr>
            <b/>
            <sz val="9"/>
            <color indexed="81"/>
            <rFont val="Tahoma"/>
            <family val="2"/>
          </rPr>
          <t>Author:</t>
        </r>
        <r>
          <rPr>
            <sz val="9"/>
            <color indexed="81"/>
            <rFont val="Tahoma"/>
            <family val="2"/>
          </rPr>
          <t xml:space="preserve">
AR pg 190-195</t>
        </r>
      </text>
    </comment>
    <comment ref="V186" authorId="0" shapeId="0" xr:uid="{37FD6DAA-2190-4E40-8D2F-9DCC74BC0AF0}">
      <text>
        <r>
          <rPr>
            <b/>
            <sz val="9"/>
            <color indexed="81"/>
            <rFont val="Tahoma"/>
            <family val="2"/>
          </rPr>
          <t>Author:</t>
        </r>
        <r>
          <rPr>
            <sz val="9"/>
            <color indexed="81"/>
            <rFont val="Tahoma"/>
            <family val="2"/>
          </rPr>
          <t xml:space="preserve">
AR pg 26-33</t>
        </r>
      </text>
    </comment>
    <comment ref="W186" authorId="0" shapeId="0" xr:uid="{3D881577-7077-4B6A-91F8-C85DBF22B4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P.18-20</t>
        </r>
      </text>
    </comment>
    <comment ref="X186" authorId="0" shapeId="0" xr:uid="{4F8EB1F4-FBCD-4DD3-9AD7-EA821AD19F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 33-34</t>
        </r>
      </text>
    </comment>
    <comment ref="Y186" authorId="0" shapeId="0" xr:uid="{7FA0BC41-2C43-4B12-8D00-76D2D96ED7E9}">
      <text>
        <r>
          <rPr>
            <b/>
            <sz val="9"/>
            <color indexed="81"/>
            <rFont val="Tahoma"/>
            <family val="2"/>
          </rPr>
          <t>Author:</t>
        </r>
        <r>
          <rPr>
            <sz val="9"/>
            <color indexed="81"/>
            <rFont val="Tahoma"/>
            <family val="2"/>
          </rPr>
          <t xml:space="preserve">
AR p. 52, Key information on Directors</t>
        </r>
      </text>
    </comment>
    <comment ref="Z186" authorId="0" shapeId="0" xr:uid="{949CA948-8665-49F6-A342-6290AC8F7779}">
      <text>
        <r>
          <rPr>
            <b/>
            <sz val="9"/>
            <color indexed="81"/>
            <rFont val="Tahoma"/>
            <family val="2"/>
          </rPr>
          <t>Author:</t>
        </r>
        <r>
          <rPr>
            <sz val="9"/>
            <color indexed="81"/>
            <rFont val="Tahoma"/>
            <family val="2"/>
          </rPr>
          <t xml:space="preserve">
AR pg 40-43</t>
        </r>
      </text>
    </comment>
    <comment ref="AA186" authorId="0" shapeId="0" xr:uid="{AC2E6098-E373-45BE-8BB5-D936D233C6E2}">
      <text>
        <r>
          <rPr>
            <b/>
            <sz val="9"/>
            <color indexed="81"/>
            <rFont val="Tahoma"/>
            <family val="2"/>
          </rPr>
          <t>Author:</t>
        </r>
        <r>
          <rPr>
            <sz val="9"/>
            <color indexed="81"/>
            <rFont val="Tahoma"/>
            <family val="2"/>
          </rPr>
          <t xml:space="preserve">
AR pg 16-23</t>
        </r>
      </text>
    </comment>
    <comment ref="AB186" authorId="0" shapeId="0" xr:uid="{D25EF139-F6CA-438A-8518-DAF16D60E1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P.18-21</t>
        </r>
      </text>
    </comment>
    <comment ref="AC186" authorId="0" shapeId="0" xr:uid="{1A0B583A-D6EA-406E-876C-2D729C4F12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D186" authorId="0" shapeId="0" xr:uid="{D33C38B1-F228-4944-B872-5DE5D01520C8}">
      <text>
        <r>
          <rPr>
            <b/>
            <sz val="9"/>
            <color indexed="81"/>
            <rFont val="Tahoma"/>
            <family val="2"/>
          </rPr>
          <t>Author:</t>
        </r>
        <r>
          <rPr>
            <sz val="9"/>
            <color indexed="81"/>
            <rFont val="Tahoma"/>
            <family val="2"/>
          </rPr>
          <t xml:space="preserve">
AR p. 21, BOARD OF DIRECTORS</t>
        </r>
      </text>
    </comment>
    <comment ref="AE186" authorId="0" shapeId="0" xr:uid="{2C350342-7B3E-4106-ACF6-692EBAF5FFF2}">
      <text>
        <r>
          <rPr>
            <b/>
            <sz val="9"/>
            <color indexed="81"/>
            <rFont val="Tahoma"/>
            <family val="2"/>
          </rPr>
          <t>Author:</t>
        </r>
        <r>
          <rPr>
            <sz val="9"/>
            <color indexed="81"/>
            <rFont val="Tahoma"/>
            <family val="2"/>
          </rPr>
          <t xml:space="preserve">
AR pg.10</t>
        </r>
      </text>
    </comment>
    <comment ref="AF186" authorId="0" shapeId="0" xr:uid="{BA8124EF-357A-4537-AB88-D521C5A3DC08}">
      <text>
        <r>
          <rPr>
            <b/>
            <sz val="9"/>
            <color indexed="81"/>
            <rFont val="Tahoma"/>
            <family val="2"/>
          </rPr>
          <t>Author:</t>
        </r>
        <r>
          <rPr>
            <sz val="9"/>
            <color indexed="81"/>
            <rFont val="Tahoma"/>
            <family val="2"/>
          </rPr>
          <t xml:space="preserve">
disclosed for all over 3 years</t>
        </r>
      </text>
    </comment>
    <comment ref="AG186" authorId="0" shapeId="0" xr:uid="{E0B05ECC-1369-419F-BE2E-60689BA4ED14}">
      <text>
        <r>
          <rPr>
            <b/>
            <sz val="9"/>
            <color indexed="81"/>
            <rFont val="Tahoma"/>
            <family val="2"/>
          </rPr>
          <t>Author:</t>
        </r>
        <r>
          <rPr>
            <sz val="9"/>
            <color indexed="81"/>
            <rFont val="Tahoma"/>
            <family val="2"/>
          </rPr>
          <t xml:space="preserve">
AR pg.6</t>
        </r>
      </text>
    </comment>
    <comment ref="AH186" authorId="0" shapeId="0" xr:uid="{CA5C216A-A7A9-4000-BB15-96CE03BF2C60}">
      <text>
        <r>
          <rPr>
            <b/>
            <sz val="9"/>
            <color indexed="81"/>
            <rFont val="Tahoma"/>
            <family val="2"/>
          </rPr>
          <t>Author:</t>
        </r>
        <r>
          <rPr>
            <sz val="9"/>
            <color indexed="81"/>
            <rFont val="Tahoma"/>
            <family val="2"/>
          </rPr>
          <t xml:space="preserve">
AR pg.22</t>
        </r>
      </text>
    </comment>
    <comment ref="AI186" authorId="0" shapeId="0" xr:uid="{4096EF9D-0C53-4789-BA1B-5AE87F2B9C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164-167( only for those seeking re-election)</t>
        </r>
      </text>
    </comment>
    <comment ref="AJ186" authorId="0" shapeId="0" xr:uid="{DE314A81-4118-4041-AEA0-6442171A7A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AK186" authorId="0" shapeId="0" xr:uid="{0B65B940-BD13-4CDE-808C-97E5CC36D8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P.40-45, 64</t>
        </r>
      </text>
    </comment>
    <comment ref="AM186" authorId="0" shapeId="0" xr:uid="{2396520B-D031-43B2-92F8-C00B67E30C97}">
      <text>
        <r>
          <rPr>
            <b/>
            <sz val="9"/>
            <color indexed="81"/>
            <rFont val="Tahoma"/>
            <family val="2"/>
          </rPr>
          <t>Author:</t>
        </r>
        <r>
          <rPr>
            <sz val="9"/>
            <color indexed="81"/>
            <rFont val="Tahoma"/>
            <family val="2"/>
          </rPr>
          <t xml:space="preserve">
AR pg.10</t>
        </r>
      </text>
    </comment>
    <comment ref="AN186" authorId="0" shapeId="0" xr:uid="{BE57B9BF-E193-41ED-A50F-FD78615060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P.110-113</t>
        </r>
      </text>
    </comment>
    <comment ref="AP186" authorId="0" shapeId="0" xr:uid="{ADC97822-0FA7-449E-9A2B-FF562EB2B6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t>
        </r>
      </text>
    </comment>
    <comment ref="AQ186" authorId="0" shapeId="0" xr:uid="{7BA305E4-561D-4519-BDD3-8CFD60EA0AF0}">
      <text>
        <r>
          <rPr>
            <b/>
            <sz val="9"/>
            <color indexed="81"/>
            <rFont val="Tahoma"/>
            <family val="2"/>
          </rPr>
          <t>Author:</t>
        </r>
        <r>
          <rPr>
            <sz val="9"/>
            <color indexed="81"/>
            <rFont val="Tahoma"/>
            <family val="2"/>
          </rPr>
          <t xml:space="preserve">
AR, p. 31</t>
        </r>
      </text>
    </comment>
    <comment ref="AR186" authorId="0" shapeId="0" xr:uid="{DD212071-87CA-4101-B043-B240F4FDFA86}">
      <text>
        <r>
          <rPr>
            <b/>
            <sz val="9"/>
            <color indexed="81"/>
            <rFont val="Tahoma"/>
            <family val="2"/>
          </rPr>
          <t>Author:</t>
        </r>
        <r>
          <rPr>
            <sz val="9"/>
            <color indexed="81"/>
            <rFont val="Tahoma"/>
            <family val="2"/>
          </rPr>
          <t xml:space="preserve">
AR,2-3</t>
        </r>
      </text>
    </comment>
    <comment ref="AS186" authorId="0" shapeId="0" xr:uid="{64DC3F63-AA88-43EC-BC3F-3353254DAE3F}">
      <text>
        <r>
          <rPr>
            <b/>
            <sz val="9"/>
            <color indexed="81"/>
            <rFont val="Tahoma"/>
            <family val="2"/>
          </rPr>
          <t>Author:</t>
        </r>
        <r>
          <rPr>
            <sz val="9"/>
            <color indexed="81"/>
            <rFont val="Tahoma"/>
            <family val="2"/>
          </rPr>
          <t xml:space="preserve">
AR, pg 24</t>
        </r>
      </text>
    </comment>
    <comment ref="AT186" authorId="0" shapeId="0" xr:uid="{D0EE405A-6EA0-4078-8BB4-2DBACB5D2BAF}">
      <text>
        <r>
          <rPr>
            <b/>
            <sz val="9"/>
            <color indexed="81"/>
            <rFont val="Tahoma"/>
            <family val="2"/>
          </rPr>
          <t>Author:</t>
        </r>
        <r>
          <rPr>
            <sz val="9"/>
            <color indexed="81"/>
            <rFont val="Tahoma"/>
            <family val="2"/>
          </rPr>
          <t xml:space="preserve">
AR, governance report, pg 4 - 9</t>
        </r>
      </text>
    </comment>
    <comment ref="AU186" authorId="0" shapeId="0" xr:uid="{1AC25BF3-4D62-4E32-B124-0DEE50E16AB0}">
      <text>
        <r>
          <rPr>
            <b/>
            <sz val="9"/>
            <color indexed="81"/>
            <rFont val="Tahoma"/>
            <family val="2"/>
          </rPr>
          <t>Author:</t>
        </r>
        <r>
          <rPr>
            <sz val="9"/>
            <color indexed="81"/>
            <rFont val="Tahoma"/>
            <family val="2"/>
          </rPr>
          <t xml:space="preserve">
AR, 15-17</t>
        </r>
      </text>
    </comment>
    <comment ref="AV186" authorId="0" shapeId="0" xr:uid="{CEC65A9E-4460-4C53-8825-400105A8061A}">
      <text>
        <r>
          <rPr>
            <b/>
            <sz val="9"/>
            <color indexed="81"/>
            <rFont val="Tahoma"/>
            <family val="2"/>
          </rPr>
          <t>Author:</t>
        </r>
        <r>
          <rPr>
            <sz val="9"/>
            <color indexed="81"/>
            <rFont val="Tahoma"/>
            <family val="2"/>
          </rPr>
          <t xml:space="preserve">
AR, 23-24</t>
        </r>
      </text>
    </comment>
    <comment ref="AW186" authorId="0" shapeId="0" xr:uid="{6DF80072-79F6-434E-B29B-9CFD9210003C}">
      <text>
        <r>
          <rPr>
            <b/>
            <sz val="9"/>
            <color indexed="81"/>
            <rFont val="Tahoma"/>
            <family val="2"/>
          </rPr>
          <t>Author:</t>
        </r>
        <r>
          <rPr>
            <sz val="9"/>
            <color indexed="81"/>
            <rFont val="Tahoma"/>
            <family val="2"/>
          </rPr>
          <t xml:space="preserve">
AR,4-6,29</t>
        </r>
      </text>
    </comment>
    <comment ref="AX186" authorId="0" shapeId="0" xr:uid="{CB8C07F1-3412-44DD-99E1-CA823F5C140A}">
      <text>
        <r>
          <rPr>
            <b/>
            <sz val="9"/>
            <color indexed="81"/>
            <rFont val="Tahoma"/>
            <family val="2"/>
          </rPr>
          <t>Author:</t>
        </r>
        <r>
          <rPr>
            <sz val="9"/>
            <color indexed="81"/>
            <rFont val="Tahoma"/>
            <family val="2"/>
          </rPr>
          <t xml:space="preserve">
AR, 12-13</t>
        </r>
      </text>
    </comment>
    <comment ref="AY186" authorId="0" shapeId="0" xr:uid="{CA8A24FB-C6F2-403F-BFD0-DE33D1553E22}">
      <text>
        <r>
          <rPr>
            <b/>
            <sz val="9"/>
            <color indexed="81"/>
            <rFont val="Tahoma"/>
            <family val="2"/>
          </rPr>
          <t>Author:</t>
        </r>
        <r>
          <rPr>
            <sz val="9"/>
            <color indexed="81"/>
            <rFont val="Tahoma"/>
            <family val="2"/>
          </rPr>
          <t xml:space="preserve">
AR, p. 35</t>
        </r>
      </text>
    </comment>
    <comment ref="AZ186" authorId="0" shapeId="0" xr:uid="{863C6B7F-61DF-4F16-AAAC-8292F9F26CFF}">
      <text>
        <r>
          <rPr>
            <b/>
            <sz val="9"/>
            <color indexed="81"/>
            <rFont val="Tahoma"/>
            <family val="2"/>
          </rPr>
          <t>Author:</t>
        </r>
        <r>
          <rPr>
            <sz val="9"/>
            <color indexed="81"/>
            <rFont val="Tahoma"/>
            <family val="2"/>
          </rPr>
          <t xml:space="preserve">
AR, p. 34</t>
        </r>
      </text>
    </comment>
    <comment ref="BA186" authorId="0" shapeId="0" xr:uid="{9A63386F-A2D5-48F1-A84A-AE7FD70AEFF3}">
      <text>
        <r>
          <rPr>
            <b/>
            <sz val="9"/>
            <color indexed="81"/>
            <rFont val="Tahoma"/>
            <family val="2"/>
          </rPr>
          <t>Author:</t>
        </r>
        <r>
          <rPr>
            <sz val="9"/>
            <color indexed="81"/>
            <rFont val="Tahoma"/>
            <family val="2"/>
          </rPr>
          <t xml:space="preserve">
AR, p31 - 35</t>
        </r>
      </text>
    </comment>
    <comment ref="BB186" authorId="0" shapeId="0" xr:uid="{B506248C-AD91-4208-9DFF-0337C9A1DFA6}">
      <text>
        <r>
          <rPr>
            <b/>
            <sz val="9"/>
            <color indexed="81"/>
            <rFont val="Tahoma"/>
            <family val="2"/>
          </rPr>
          <t>Author:</t>
        </r>
        <r>
          <rPr>
            <sz val="9"/>
            <color indexed="81"/>
            <rFont val="Tahoma"/>
            <family val="2"/>
          </rPr>
          <t xml:space="preserve">
AR, pg 24 - 26</t>
        </r>
      </text>
    </comment>
    <comment ref="BC186" authorId="0" shapeId="0" xr:uid="{B646EE5B-5A4C-40D9-ACF9-B29AA937650F}">
      <text>
        <r>
          <rPr>
            <b/>
            <sz val="9"/>
            <color indexed="81"/>
            <rFont val="Tahoma"/>
            <family val="2"/>
          </rPr>
          <t>Author:</t>
        </r>
        <r>
          <rPr>
            <sz val="9"/>
            <color indexed="81"/>
            <rFont val="Tahoma"/>
            <family val="2"/>
          </rPr>
          <t xml:space="preserve">
AR, p. 50</t>
        </r>
      </text>
    </comment>
    <comment ref="BD186" authorId="0" shapeId="0" xr:uid="{E0C7652B-772E-4CDA-8300-356012CB9E95}">
      <text>
        <r>
          <rPr>
            <b/>
            <sz val="9"/>
            <color indexed="81"/>
            <rFont val="Tahoma"/>
            <family val="2"/>
          </rPr>
          <t>Author:</t>
        </r>
        <r>
          <rPr>
            <sz val="9"/>
            <color indexed="81"/>
            <rFont val="Tahoma"/>
            <family val="2"/>
          </rPr>
          <t xml:space="preserve">
AR, p. 60</t>
        </r>
      </text>
    </comment>
    <comment ref="BE186" authorId="0" shapeId="0" xr:uid="{C7B88CB0-9C21-422F-BC88-E3075D372E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20-21</t>
        </r>
      </text>
    </comment>
    <comment ref="BF186" authorId="0" shapeId="0" xr:uid="{41DAB26E-7B3D-4140-A725-5AE0ECA2A2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11-13</t>
        </r>
      </text>
    </comment>
    <comment ref="BH186" authorId="0" shapeId="0" xr:uid="{914DC948-B540-41CA-BE5E-7159863206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 https://links.sgx.com/FileOpen/UG%20Healthcare_Annual%20Report%202020.ashx?App=Announcement&amp;FileID=634566</t>
        </r>
      </text>
    </comment>
    <comment ref="BI186" authorId="0" shapeId="0" xr:uid="{7E706610-8EB3-4864-8FF5-1BE836C96B98}">
      <text>
        <r>
          <rPr>
            <b/>
            <sz val="9"/>
            <color indexed="81"/>
            <rFont val="Tahoma"/>
            <family val="2"/>
          </rPr>
          <t>Author:</t>
        </r>
        <r>
          <rPr>
            <sz val="9"/>
            <color indexed="81"/>
            <rFont val="Tahoma"/>
            <family val="2"/>
          </rPr>
          <t xml:space="preserve">
AR p. 42, Board of Directors</t>
        </r>
      </text>
    </comment>
    <comment ref="BJ186" authorId="0" shapeId="0" xr:uid="{2C256134-6102-4E91-BC18-9DA5B40B01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19-20</t>
        </r>
      </text>
    </comment>
    <comment ref="BK186" authorId="0" shapeId="0" xr:uid="{48C0A672-9AAA-4D83-A278-493C28612093}">
      <text>
        <r>
          <rPr>
            <b/>
            <sz val="9"/>
            <color indexed="81"/>
            <rFont val="Tahoma"/>
            <family val="2"/>
          </rPr>
          <t>Author:</t>
        </r>
        <r>
          <rPr>
            <sz val="9"/>
            <color indexed="81"/>
            <rFont val="Tahoma"/>
            <family val="2"/>
          </rPr>
          <t xml:space="preserve">
AR, p. 86 onwards</t>
        </r>
      </text>
    </comment>
    <comment ref="BL186" authorId="0" shapeId="0" xr:uid="{D9AED406-92D4-4F13-AE11-B2E119D87A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7-12</t>
        </r>
      </text>
    </comment>
    <comment ref="BN186" authorId="0" shapeId="0" xr:uid="{2ABCC3FC-CAE0-4855-90BC-856FBBD68ABA}">
      <text>
        <r>
          <rPr>
            <b/>
            <sz val="9"/>
            <color indexed="81"/>
            <rFont val="Tahoma"/>
            <family val="2"/>
          </rPr>
          <t>Author:</t>
        </r>
        <r>
          <rPr>
            <sz val="9"/>
            <color indexed="81"/>
            <rFont val="Tahoma"/>
            <family val="2"/>
          </rPr>
          <t xml:space="preserve">
AR, p32</t>
        </r>
      </text>
    </comment>
    <comment ref="BO186" authorId="0" shapeId="0" xr:uid="{B9CAD1FE-6121-4CE9-A7E1-B6A5DF3AAC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BR186" authorId="0" shapeId="0" xr:uid="{9B1A7EB6-B23D-4F40-BC39-B0A3601DE111}">
      <text>
        <r>
          <rPr>
            <b/>
            <sz val="9"/>
            <color indexed="81"/>
            <rFont val="Tahoma"/>
            <family val="2"/>
          </rPr>
          <t>Author:</t>
        </r>
        <r>
          <rPr>
            <sz val="9"/>
            <color indexed="81"/>
            <rFont val="Tahoma"/>
            <family val="2"/>
          </rPr>
          <t xml:space="preserve">
AR, p16 - 24</t>
        </r>
      </text>
    </comment>
    <comment ref="BS186" authorId="0" shapeId="0" xr:uid="{BCB2E8E5-CC0F-44A5-A948-73A5F82843AF}">
      <text>
        <r>
          <rPr>
            <b/>
            <sz val="9"/>
            <color indexed="81"/>
            <rFont val="Tahoma"/>
            <family val="2"/>
          </rPr>
          <t>Author:</t>
        </r>
        <r>
          <rPr>
            <sz val="9"/>
            <color indexed="81"/>
            <rFont val="Tahoma"/>
            <family val="2"/>
          </rPr>
          <t xml:space="preserve">
AR, p75 - 76</t>
        </r>
      </text>
    </comment>
    <comment ref="BT186" authorId="0" shapeId="0" xr:uid="{D32C337A-045D-416E-8083-765ABFB8545B}">
      <text>
        <r>
          <rPr>
            <b/>
            <sz val="9"/>
            <color indexed="81"/>
            <rFont val="Tahoma"/>
            <family val="2"/>
          </rPr>
          <t>Author:</t>
        </r>
        <r>
          <rPr>
            <sz val="9"/>
            <color indexed="81"/>
            <rFont val="Tahoma"/>
            <family val="2"/>
          </rPr>
          <t xml:space="preserve">
AR, p83 - 86</t>
        </r>
      </text>
    </comment>
    <comment ref="BU186" authorId="0" shapeId="0" xr:uid="{CE4CD6DA-7345-4E2B-A255-2065CE4EF791}">
      <text>
        <r>
          <rPr>
            <b/>
            <sz val="9"/>
            <color indexed="81"/>
            <rFont val="Tahoma"/>
            <family val="2"/>
          </rPr>
          <t>Author:</t>
        </r>
        <r>
          <rPr>
            <sz val="9"/>
            <color indexed="81"/>
            <rFont val="Tahoma"/>
            <family val="2"/>
          </rPr>
          <t xml:space="preserve">
AR, p29</t>
        </r>
      </text>
    </comment>
    <comment ref="BV186" authorId="0" shapeId="0" xr:uid="{18CFD8B9-61D1-4C6E-A944-570FC12792FE}">
      <text>
        <r>
          <rPr>
            <b/>
            <sz val="9"/>
            <color indexed="81"/>
            <rFont val="Tahoma"/>
            <family val="2"/>
          </rPr>
          <t>Author:</t>
        </r>
        <r>
          <rPr>
            <sz val="9"/>
            <color indexed="81"/>
            <rFont val="Tahoma"/>
            <family val="2"/>
          </rPr>
          <t xml:space="preserve">
AR 62</t>
        </r>
      </text>
    </comment>
    <comment ref="BW186" authorId="0" shapeId="0" xr:uid="{30F315EF-364C-4767-A5E6-0168A8916607}">
      <text>
        <r>
          <rPr>
            <b/>
            <sz val="9"/>
            <color indexed="81"/>
            <rFont val="Tahoma"/>
            <family val="2"/>
          </rPr>
          <t>Author:</t>
        </r>
        <r>
          <rPr>
            <sz val="9"/>
            <color indexed="81"/>
            <rFont val="Tahoma"/>
            <family val="2"/>
          </rPr>
          <t xml:space="preserve">
AR, p141</t>
        </r>
      </text>
    </comment>
    <comment ref="BY186" authorId="0" shapeId="0" xr:uid="{9440CD93-7362-4264-B534-F8FEE01885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 53,54</t>
        </r>
      </text>
    </comment>
    <comment ref="BZ186" authorId="0" shapeId="0" xr:uid="{26FCC1DB-6A4A-4F4B-8D67-2A48D64474B1}">
      <text>
        <r>
          <rPr>
            <b/>
            <sz val="9"/>
            <color indexed="81"/>
            <rFont val="Tahoma"/>
            <family val="2"/>
          </rPr>
          <t>Author:</t>
        </r>
        <r>
          <rPr>
            <sz val="9"/>
            <color indexed="81"/>
            <rFont val="Tahoma"/>
            <family val="2"/>
          </rPr>
          <t xml:space="preserve">
AR pg 6-8</t>
        </r>
      </text>
    </comment>
    <comment ref="CA186" authorId="0" shapeId="0" xr:uid="{185D87B3-579A-4AFB-9AFA-F86B04C625B6}">
      <text>
        <r>
          <rPr>
            <b/>
            <sz val="9"/>
            <color indexed="81"/>
            <rFont val="Tahoma"/>
            <family val="2"/>
          </rPr>
          <t>Author:</t>
        </r>
        <r>
          <rPr>
            <sz val="9"/>
            <color indexed="81"/>
            <rFont val="Tahoma"/>
            <family val="2"/>
          </rPr>
          <t xml:space="preserve">
AR pg 23-24/84-85</t>
        </r>
      </text>
    </comment>
    <comment ref="CB186" authorId="0" shapeId="0" xr:uid="{8EF6AC84-FEA5-4F09-82C8-C5CCED554921}">
      <text>
        <r>
          <rPr>
            <b/>
            <sz val="9"/>
            <color indexed="81"/>
            <rFont val="Tahoma"/>
            <family val="2"/>
          </rPr>
          <t>Author:</t>
        </r>
        <r>
          <rPr>
            <sz val="9"/>
            <color indexed="81"/>
            <rFont val="Tahoma"/>
            <family val="2"/>
          </rPr>
          <t xml:space="preserve">
AR pg.14</t>
        </r>
      </text>
    </comment>
    <comment ref="CC186" authorId="0" shapeId="0" xr:uid="{DA2786AE-172E-4801-A189-29645FC1E1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 24-25</t>
        </r>
      </text>
    </comment>
    <comment ref="CD186" authorId="0" shapeId="0" xr:uid="{CD2CCD90-75E0-438E-9582-86957406A3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P.8-10</t>
        </r>
      </text>
    </comment>
    <comment ref="CE186" authorId="0" shapeId="0" xr:uid="{B37B956D-55BA-4C27-AA1E-C275756C6062}">
      <text>
        <r>
          <rPr>
            <b/>
            <sz val="9"/>
            <color indexed="81"/>
            <rFont val="Tahoma"/>
            <family val="2"/>
          </rPr>
          <t>Author:</t>
        </r>
        <r>
          <rPr>
            <sz val="9"/>
            <color indexed="81"/>
            <rFont val="Tahoma"/>
            <family val="2"/>
          </rPr>
          <t xml:space="preserve">
AR pg 40-41/54</t>
        </r>
      </text>
    </comment>
    <comment ref="CF186" authorId="0" shapeId="0" xr:uid="{8B4BB6FF-C190-4B15-94C1-3B2A16537500}">
      <text>
        <r>
          <rPr>
            <b/>
            <sz val="9"/>
            <color indexed="81"/>
            <rFont val="Tahoma"/>
            <family val="2"/>
          </rPr>
          <t>Author:</t>
        </r>
        <r>
          <rPr>
            <sz val="9"/>
            <color indexed="81"/>
            <rFont val="Tahoma"/>
            <family val="2"/>
          </rPr>
          <t xml:space="preserve">
AR 9</t>
        </r>
      </text>
    </comment>
    <comment ref="CG186" authorId="0" shapeId="0" xr:uid="{19DA436A-02B0-43E4-98E6-AE03D82821D6}">
      <text>
        <r>
          <rPr>
            <b/>
            <sz val="9"/>
            <color indexed="81"/>
            <rFont val="Tahoma"/>
            <family val="2"/>
          </rPr>
          <t>Author:</t>
        </r>
        <r>
          <rPr>
            <sz val="9"/>
            <color indexed="81"/>
            <rFont val="Tahoma"/>
            <family val="2"/>
          </rPr>
          <t xml:space="preserve">
AR pg 18-28</t>
        </r>
      </text>
    </comment>
    <comment ref="CH186" authorId="0" shapeId="0" xr:uid="{D3FA6997-B6D3-48D0-B30B-D5BC178C7392}">
      <text>
        <r>
          <rPr>
            <b/>
            <sz val="9"/>
            <color indexed="81"/>
            <rFont val="Tahoma"/>
            <family val="2"/>
          </rPr>
          <t>Author:</t>
        </r>
        <r>
          <rPr>
            <sz val="9"/>
            <color indexed="81"/>
            <rFont val="Tahoma"/>
            <family val="2"/>
          </rPr>
          <t xml:space="preserve">
AR 18</t>
        </r>
      </text>
    </comment>
    <comment ref="CI186" authorId="0" shapeId="0" xr:uid="{40AEDF75-1575-403B-81EC-10D51543EBD9}">
      <text>
        <r>
          <rPr>
            <b/>
            <sz val="9"/>
            <color indexed="81"/>
            <rFont val="Tahoma"/>
            <family val="2"/>
          </rPr>
          <t>Author:</t>
        </r>
        <r>
          <rPr>
            <sz val="9"/>
            <color indexed="81"/>
            <rFont val="Tahoma"/>
            <family val="2"/>
          </rPr>
          <t xml:space="preserve">
AR pg 73-76</t>
        </r>
      </text>
    </comment>
    <comment ref="CJ186" authorId="0" shapeId="0" xr:uid="{F04B451E-CF8A-48D9-B2C8-39C3C74EC4DC}">
      <text>
        <r>
          <rPr>
            <b/>
            <sz val="9"/>
            <color indexed="81"/>
            <rFont val="Tahoma"/>
            <family val="2"/>
          </rPr>
          <t>Author:</t>
        </r>
        <r>
          <rPr>
            <sz val="9"/>
            <color indexed="81"/>
            <rFont val="Tahoma"/>
            <family val="2"/>
          </rPr>
          <t xml:space="preserve">
ar 38</t>
        </r>
      </text>
    </comment>
    <comment ref="CK186" authorId="0" shapeId="0" xr:uid="{48BB19F6-4B4E-4092-A08D-983427CB678B}">
      <text>
        <r>
          <rPr>
            <b/>
            <sz val="9"/>
            <color indexed="81"/>
            <rFont val="Tahoma"/>
            <family val="2"/>
          </rPr>
          <t>Author:</t>
        </r>
        <r>
          <rPr>
            <sz val="9"/>
            <color indexed="81"/>
            <rFont val="Tahoma"/>
            <family val="2"/>
          </rPr>
          <t xml:space="preserve">
AR,19-21</t>
        </r>
      </text>
    </comment>
    <comment ref="CM186" authorId="0" shapeId="0" xr:uid="{627A97C3-F40C-40FA-A669-58276BB9C7EE}">
      <text>
        <r>
          <rPr>
            <b/>
            <sz val="9"/>
            <color indexed="81"/>
            <rFont val="Tahoma"/>
            <family val="2"/>
          </rPr>
          <t>Author:</t>
        </r>
        <r>
          <rPr>
            <sz val="9"/>
            <color indexed="81"/>
            <rFont val="Tahoma"/>
            <family val="2"/>
          </rPr>
          <t xml:space="preserve">
ar 58</t>
        </r>
      </text>
    </comment>
    <comment ref="CN186" authorId="0" shapeId="0" xr:uid="{B6D102FE-FB4F-4D66-BF07-2D54FAEA9D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p.12-15, 63</t>
        </r>
      </text>
    </comment>
    <comment ref="CO186" authorId="0" shapeId="0" xr:uid="{79E91131-6E4B-4FB5-85A5-C7A07E4CC2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CP186" authorId="0" shapeId="0" xr:uid="{7BD5AB5C-37D7-475E-BEEF-B83638E828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P.23-26</t>
        </r>
      </text>
    </comment>
    <comment ref="CQ186" authorId="0" shapeId="0" xr:uid="{EA7E98EC-C5D4-49D2-840B-027047468D30}">
      <text>
        <r>
          <rPr>
            <b/>
            <sz val="9"/>
            <color indexed="81"/>
            <rFont val="Tahoma"/>
            <family val="2"/>
          </rPr>
          <t>Author:</t>
        </r>
        <r>
          <rPr>
            <sz val="9"/>
            <color indexed="81"/>
            <rFont val="Tahoma"/>
            <family val="2"/>
          </rPr>
          <t xml:space="preserve">
AR 67</t>
        </r>
      </text>
    </comment>
    <comment ref="CR186" authorId="0" shapeId="0" xr:uid="{FF7CA517-F3DE-4F18-B570-0C3FF104FB70}">
      <text>
        <r>
          <rPr>
            <b/>
            <sz val="9"/>
            <color indexed="81"/>
            <rFont val="Tahoma"/>
            <family val="2"/>
          </rPr>
          <t>Author:</t>
        </r>
        <r>
          <rPr>
            <sz val="9"/>
            <color indexed="81"/>
            <rFont val="Tahoma"/>
            <family val="2"/>
          </rPr>
          <t xml:space="preserve">
AR (pdf), p. 18</t>
        </r>
      </text>
    </comment>
    <comment ref="CS186" authorId="0" shapeId="0" xr:uid="{3F0064AF-543B-4B7B-9724-1CA9887CE931}">
      <text>
        <r>
          <rPr>
            <b/>
            <sz val="9"/>
            <color indexed="81"/>
            <rFont val="Tahoma"/>
            <family val="2"/>
          </rPr>
          <t>Author:</t>
        </r>
        <r>
          <rPr>
            <sz val="9"/>
            <color indexed="81"/>
            <rFont val="Tahoma"/>
            <family val="2"/>
          </rPr>
          <t xml:space="preserve">
AR, p. 48 - 49</t>
        </r>
      </text>
    </comment>
    <comment ref="CT186" authorId="0" shapeId="0" xr:uid="{EA5693EC-73D3-4BFA-BCE3-473D45F83DDB}">
      <text>
        <r>
          <rPr>
            <b/>
            <sz val="9"/>
            <color indexed="81"/>
            <rFont val="Tahoma"/>
            <family val="2"/>
          </rPr>
          <t>Author:</t>
        </r>
        <r>
          <rPr>
            <sz val="9"/>
            <color indexed="81"/>
            <rFont val="Tahoma"/>
            <family val="2"/>
          </rPr>
          <t xml:space="preserve">
AR pg.4</t>
        </r>
      </text>
    </comment>
    <comment ref="CU186" authorId="0" shapeId="0" xr:uid="{F256664F-ECDF-4F6A-9747-CADCCA3BD1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17-22</t>
        </r>
      </text>
    </comment>
    <comment ref="CV186" authorId="0" shapeId="0" xr:uid="{B09D6BFE-C990-4A6D-B61D-850657F1E5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t>
        </r>
      </text>
    </comment>
    <comment ref="CW186" authorId="0" shapeId="0" xr:uid="{F6E6A110-85C0-4C2A-B84A-9E005EF66459}">
      <text>
        <r>
          <rPr>
            <b/>
            <sz val="9"/>
            <color indexed="81"/>
            <rFont val="Tahoma"/>
            <family val="2"/>
          </rPr>
          <t>Author:</t>
        </r>
        <r>
          <rPr>
            <sz val="9"/>
            <color indexed="81"/>
            <rFont val="Tahoma"/>
            <family val="2"/>
          </rPr>
          <t xml:space="preserve">
AR pg.3</t>
        </r>
      </text>
    </comment>
    <comment ref="CX186" authorId="0" shapeId="0" xr:uid="{BB1E72BB-A69A-4A57-AEEA-1EAC31A8D309}">
      <text>
        <r>
          <rPr>
            <b/>
            <sz val="9"/>
            <color indexed="81"/>
            <rFont val="Tahoma"/>
            <family val="2"/>
          </rPr>
          <t>Author:</t>
        </r>
        <r>
          <rPr>
            <sz val="9"/>
            <color indexed="81"/>
            <rFont val="Tahoma"/>
            <family val="2"/>
          </rPr>
          <t xml:space="preserve">
AR pg.8</t>
        </r>
      </text>
    </comment>
    <comment ref="CY186" authorId="0" shapeId="0" xr:uid="{59BFA4D1-2F88-42D3-B343-41825E12C02B}">
      <text>
        <r>
          <rPr>
            <b/>
            <sz val="9"/>
            <color indexed="81"/>
            <rFont val="Tahoma"/>
            <family val="2"/>
          </rPr>
          <t>Author:</t>
        </r>
        <r>
          <rPr>
            <sz val="9"/>
            <color indexed="81"/>
            <rFont val="Tahoma"/>
            <family val="2"/>
          </rPr>
          <t xml:space="preserve">
AR pg 12-15</t>
        </r>
      </text>
    </comment>
    <comment ref="CZ186" authorId="0" shapeId="0" xr:uid="{E9EC0DC6-4A99-4ED2-899D-84FCCA19F010}">
      <text>
        <r>
          <rPr>
            <b/>
            <sz val="9"/>
            <color indexed="81"/>
            <rFont val="Tahoma"/>
            <family val="2"/>
          </rPr>
          <t>Author:</t>
        </r>
        <r>
          <rPr>
            <sz val="9"/>
            <color indexed="81"/>
            <rFont val="Tahoma"/>
            <family val="2"/>
          </rPr>
          <t xml:space="preserve">
AR,72-73,11-13</t>
        </r>
      </text>
    </comment>
    <comment ref="DA186" authorId="0" shapeId="0" xr:uid="{C375426E-CBE3-46B1-A114-7B1DC810AFEA}">
      <text>
        <r>
          <rPr>
            <b/>
            <sz val="9"/>
            <color indexed="81"/>
            <rFont val="Tahoma"/>
            <family val="2"/>
          </rPr>
          <t>Author:</t>
        </r>
        <r>
          <rPr>
            <sz val="9"/>
            <color indexed="81"/>
            <rFont val="Tahoma"/>
            <family val="2"/>
          </rPr>
          <t xml:space="preserve">
AR,16-19</t>
        </r>
      </text>
    </comment>
    <comment ref="DB186" authorId="0" shapeId="0" xr:uid="{99245684-F872-488E-A4AE-B414034E72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36 - 39</t>
        </r>
      </text>
    </comment>
    <comment ref="DC186" authorId="0" shapeId="0" xr:uid="{67943E62-1CAB-4D5E-94CF-3919AA863D03}">
      <text>
        <r>
          <rPr>
            <b/>
            <sz val="9"/>
            <color indexed="81"/>
            <rFont val="Tahoma"/>
            <family val="2"/>
          </rPr>
          <t>Author:</t>
        </r>
        <r>
          <rPr>
            <sz val="9"/>
            <color indexed="81"/>
            <rFont val="Tahoma"/>
            <family val="2"/>
          </rPr>
          <t xml:space="preserve">
AR, p. 104 onwards</t>
        </r>
      </text>
    </comment>
    <comment ref="DD186" authorId="0" shapeId="0" xr:uid="{3FE883F7-7480-452C-9D17-B8F0C81A41E1}">
      <text>
        <r>
          <rPr>
            <b/>
            <sz val="9"/>
            <color indexed="81"/>
            <rFont val="Tahoma"/>
            <family val="2"/>
          </rPr>
          <t>Author:</t>
        </r>
        <r>
          <rPr>
            <sz val="9"/>
            <color indexed="81"/>
            <rFont val="Tahoma"/>
            <family val="2"/>
          </rPr>
          <t xml:space="preserve">
AR, p. 29 onwards</t>
        </r>
      </text>
    </comment>
    <comment ref="DE186" authorId="0" shapeId="0" xr:uid="{A6F3BB8C-6A09-4602-A3D2-90870DBE9A2B}">
      <text>
        <r>
          <rPr>
            <b/>
            <sz val="9"/>
            <color indexed="81"/>
            <rFont val="Tahoma"/>
            <family val="2"/>
          </rPr>
          <t>Author:</t>
        </r>
        <r>
          <rPr>
            <sz val="9"/>
            <color indexed="81"/>
            <rFont val="Tahoma"/>
            <family val="2"/>
          </rPr>
          <t xml:space="preserve">
AR,20-22</t>
        </r>
      </text>
    </comment>
    <comment ref="DF186" authorId="0" shapeId="0" xr:uid="{394A3647-CE29-4F97-803A-A4D516328ACE}">
      <text>
        <r>
          <rPr>
            <b/>
            <sz val="9"/>
            <color indexed="81"/>
            <rFont val="Tahoma"/>
            <family val="2"/>
          </rPr>
          <t>Author:</t>
        </r>
        <r>
          <rPr>
            <sz val="9"/>
            <color indexed="81"/>
            <rFont val="Tahoma"/>
            <family val="2"/>
          </rPr>
          <t xml:space="preserve">
AR pg 6-17</t>
        </r>
      </text>
    </comment>
    <comment ref="DG186" authorId="0" shapeId="0" xr:uid="{0308D70D-A494-480D-BAC9-8F8E943ACF8A}">
      <text>
        <r>
          <rPr>
            <b/>
            <sz val="9"/>
            <color indexed="81"/>
            <rFont val="Tahoma"/>
            <family val="2"/>
          </rPr>
          <t>Author:</t>
        </r>
        <r>
          <rPr>
            <sz val="9"/>
            <color indexed="81"/>
            <rFont val="Tahoma"/>
            <family val="2"/>
          </rPr>
          <t xml:space="preserve">
AR, p. 12</t>
        </r>
      </text>
    </comment>
    <comment ref="DH186" authorId="0" shapeId="0" xr:uid="{FC4BFA77-CE88-4AFE-B0F5-60EBD8BAA785}">
      <text>
        <r>
          <rPr>
            <b/>
            <sz val="9"/>
            <color indexed="81"/>
            <rFont val="Tahoma"/>
            <family val="2"/>
          </rPr>
          <t>Author:</t>
        </r>
        <r>
          <rPr>
            <sz val="9"/>
            <color indexed="81"/>
            <rFont val="Tahoma"/>
            <family val="2"/>
          </rPr>
          <t xml:space="preserve">
AR pg 8-9</t>
        </r>
      </text>
    </comment>
    <comment ref="DI186" authorId="0" shapeId="0" xr:uid="{64E3E6D5-FC9E-4BBF-A98E-374C25DA6C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P.18-23</t>
        </r>
      </text>
    </comment>
    <comment ref="DJ186" authorId="0" shapeId="0" xr:uid="{27CABACD-55FD-425A-8372-2FC7DD9D13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14- 17</t>
        </r>
      </text>
    </comment>
    <comment ref="DK186" authorId="0" shapeId="0" xr:uid="{91781E42-7C58-4ED5-BFB5-6B8486819405}">
      <text>
        <r>
          <rPr>
            <b/>
            <sz val="9"/>
            <color indexed="81"/>
            <rFont val="Tahoma"/>
            <family val="2"/>
          </rPr>
          <t>Author:</t>
        </r>
        <r>
          <rPr>
            <sz val="9"/>
            <color indexed="81"/>
            <rFont val="Tahoma"/>
            <family val="2"/>
          </rPr>
          <t xml:space="preserve">
AR pg 14-19</t>
        </r>
      </text>
    </comment>
    <comment ref="DL186" authorId="0" shapeId="0" xr:uid="{3CB35959-6311-468D-A012-BD40C0A6C0C3}">
      <text>
        <r>
          <rPr>
            <b/>
            <sz val="9"/>
            <color indexed="81"/>
            <rFont val="Tahoma"/>
            <family val="2"/>
          </rPr>
          <t>Author:</t>
        </r>
        <r>
          <rPr>
            <sz val="9"/>
            <color indexed="81"/>
            <rFont val="Tahoma"/>
            <family val="2"/>
          </rPr>
          <t xml:space="preserve">
AR pg 22-26</t>
        </r>
      </text>
    </comment>
    <comment ref="DM186" authorId="0" shapeId="0" xr:uid="{34FBF64D-14C4-4D46-BC7A-29C8FBD06742}">
      <text>
        <r>
          <rPr>
            <b/>
            <sz val="9"/>
            <color indexed="81"/>
            <rFont val="Tahoma"/>
            <family val="2"/>
          </rPr>
          <t>Author:</t>
        </r>
        <r>
          <rPr>
            <sz val="9"/>
            <color indexed="81"/>
            <rFont val="Tahoma"/>
            <family val="2"/>
          </rPr>
          <t xml:space="preserve">
AR, p. 4 onwards</t>
        </r>
      </text>
    </comment>
    <comment ref="DN186" authorId="0" shapeId="0" xr:uid="{C6D32084-9A73-473F-B898-2BDED3D26D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DO186" authorId="0" shapeId="0" xr:uid="{8174DDF2-3192-4008-9DCC-1A24032C6378}">
      <text>
        <r>
          <rPr>
            <b/>
            <sz val="9"/>
            <color indexed="81"/>
            <rFont val="Tahoma"/>
            <family val="2"/>
          </rPr>
          <t>Author:</t>
        </r>
        <r>
          <rPr>
            <sz val="9"/>
            <color indexed="81"/>
            <rFont val="Tahoma"/>
            <family val="2"/>
          </rPr>
          <t xml:space="preserve">
AR p. 10, DIRECTORS’ PROFILE</t>
        </r>
      </text>
    </comment>
    <comment ref="DP186" authorId="0" shapeId="0" xr:uid="{65F8AD84-A5F3-4F1D-A92A-60F2B87E459E}">
      <text>
        <r>
          <rPr>
            <b/>
            <sz val="9"/>
            <color indexed="81"/>
            <rFont val="Tahoma"/>
            <family val="2"/>
          </rPr>
          <t>Author:</t>
        </r>
        <r>
          <rPr>
            <sz val="9"/>
            <color indexed="81"/>
            <rFont val="Tahoma"/>
            <family val="2"/>
          </rPr>
          <t xml:space="preserve">
AR, p. 10</t>
        </r>
      </text>
    </comment>
    <comment ref="DQ186" authorId="0" shapeId="0" xr:uid="{78178B71-23A5-4C45-ABCB-0989615548E4}">
      <text>
        <r>
          <rPr>
            <b/>
            <sz val="9"/>
            <color indexed="81"/>
            <rFont val="Tahoma"/>
            <family val="2"/>
          </rPr>
          <t>Author:</t>
        </r>
        <r>
          <rPr>
            <sz val="9"/>
            <color indexed="81"/>
            <rFont val="Tahoma"/>
            <family val="2"/>
          </rPr>
          <t xml:space="preserve">
AR p. 5, Board of Directors</t>
        </r>
      </text>
    </comment>
    <comment ref="DR186" authorId="0" shapeId="0" xr:uid="{E11CB68D-D002-492A-9452-D5AC57E30FEE}">
      <text>
        <r>
          <rPr>
            <b/>
            <sz val="9"/>
            <color indexed="81"/>
            <rFont val="Tahoma"/>
            <family val="2"/>
          </rPr>
          <t>Author:</t>
        </r>
        <r>
          <rPr>
            <sz val="9"/>
            <color indexed="81"/>
            <rFont val="Tahoma"/>
            <family val="2"/>
          </rPr>
          <t xml:space="preserve">
AR, p.16-20</t>
        </r>
      </text>
    </comment>
    <comment ref="DS186" authorId="0" shapeId="0" xr:uid="{AA047D59-AAC2-4A68-924A-B93B88F1F882}">
      <text>
        <r>
          <rPr>
            <b/>
            <sz val="9"/>
            <color indexed="81"/>
            <rFont val="Tahoma"/>
            <family val="2"/>
          </rPr>
          <t>Author:</t>
        </r>
        <r>
          <rPr>
            <sz val="9"/>
            <color indexed="81"/>
            <rFont val="Tahoma"/>
            <family val="2"/>
          </rPr>
          <t xml:space="preserve">
AR p. 14, BOARD OF
DIRECTORS</t>
        </r>
      </text>
    </comment>
    <comment ref="DT186" authorId="0" shapeId="0" xr:uid="{0175E6C0-2008-495D-8536-BB6C18D7B6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 https://links.sgx.com/FileOpen/WTH%20AR%202020.ashx?App=Announcement&amp;FileID=634061</t>
        </r>
      </text>
    </comment>
    <comment ref="DU186" authorId="0" shapeId="0" xr:uid="{A1533FB7-98A5-42AD-B226-60F9BF1AA9DB}">
      <text>
        <r>
          <rPr>
            <b/>
            <sz val="9"/>
            <color indexed="81"/>
            <rFont val="Tahoma"/>
            <family val="2"/>
          </rPr>
          <t>Author:</t>
        </r>
        <r>
          <rPr>
            <sz val="9"/>
            <color indexed="81"/>
            <rFont val="Tahoma"/>
            <family val="2"/>
          </rPr>
          <t xml:space="preserve">
AR pg.14</t>
        </r>
      </text>
    </comment>
    <comment ref="DV186" authorId="0" shapeId="0" xr:uid="{6E2BA2C9-59C5-40A6-8BDD-EEBF7BE5E269}">
      <text>
        <r>
          <rPr>
            <b/>
            <sz val="9"/>
            <color indexed="81"/>
            <rFont val="Tahoma"/>
            <family val="2"/>
          </rPr>
          <t>Author:</t>
        </r>
        <r>
          <rPr>
            <sz val="9"/>
            <color indexed="81"/>
            <rFont val="Tahoma"/>
            <family val="2"/>
          </rPr>
          <t xml:space="preserve">
AR pg.146</t>
        </r>
      </text>
    </comment>
    <comment ref="DX186" authorId="0" shapeId="0" xr:uid="{BCDDB1BD-3B7E-4F51-9666-7E78D7943A6F}">
      <text>
        <r>
          <rPr>
            <b/>
            <sz val="9"/>
            <color indexed="81"/>
            <rFont val="Tahoma"/>
            <family val="2"/>
          </rPr>
          <t>Author:</t>
        </r>
        <r>
          <rPr>
            <sz val="9"/>
            <color indexed="81"/>
            <rFont val="Tahoma"/>
            <family val="2"/>
          </rPr>
          <t xml:space="preserve">
AR pg.28</t>
        </r>
      </text>
    </comment>
    <comment ref="DY186" authorId="0" shapeId="0" xr:uid="{8EA7AD28-1529-4A26-8156-7F74F261B3F7}">
      <text>
        <r>
          <rPr>
            <b/>
            <sz val="9"/>
            <color indexed="81"/>
            <rFont val="Tahoma"/>
            <family val="2"/>
          </rPr>
          <t>Author:</t>
        </r>
        <r>
          <rPr>
            <sz val="9"/>
            <color indexed="81"/>
            <rFont val="Tahoma"/>
            <family val="2"/>
          </rPr>
          <t xml:space="preserve">
AR 12 and 13</t>
        </r>
      </text>
    </comment>
    <comment ref="DZ186" authorId="0" shapeId="0" xr:uid="{840E7C8B-BB4A-46DB-BB2C-E94F48C2D173}">
      <text>
        <r>
          <rPr>
            <b/>
            <sz val="9"/>
            <color indexed="81"/>
            <rFont val="Tahoma"/>
            <family val="2"/>
          </rPr>
          <t>Author:</t>
        </r>
        <r>
          <rPr>
            <sz val="9"/>
            <color indexed="81"/>
            <rFont val="Tahoma"/>
            <family val="2"/>
          </rPr>
          <t xml:space="preserve">
AR pg.16</t>
        </r>
      </text>
    </comment>
    <comment ref="EA186" authorId="0" shapeId="0" xr:uid="{A2090EDF-9574-42BA-B42D-85053325D183}">
      <text>
        <r>
          <rPr>
            <b/>
            <sz val="9"/>
            <color indexed="81"/>
            <rFont val="Tahoma"/>
            <family val="2"/>
          </rPr>
          <t>Author:</t>
        </r>
        <r>
          <rPr>
            <sz val="9"/>
            <color indexed="81"/>
            <rFont val="Tahoma"/>
            <family val="2"/>
          </rPr>
          <t xml:space="preserve">
ar 3</t>
        </r>
      </text>
    </comment>
    <comment ref="EB186" authorId="0" shapeId="0" xr:uid="{E90AB7B1-3626-478D-8B8E-57E9E7A777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p.151</t>
        </r>
      </text>
    </comment>
    <comment ref="EC186" authorId="0" shapeId="0" xr:uid="{3281AE0C-995D-4183-9C71-E50990146C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t>
        </r>
      </text>
    </comment>
    <comment ref="ED186" authorId="0" shapeId="0" xr:uid="{E0DD97F1-D81F-4487-99EE-F6332BDE7F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R189" authorId="0" shapeId="0" xr:uid="{80F3F8A0-0C5A-4200-B9EB-EC27CB82EF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https://links.sgx.com/1.0.0/corporate-announcements/WCAPMIYG45S0JAXY/032c5e5caa1bd9affdf2cdca323813770eef55e9134572d355c8250f375096d1</t>
        </r>
      </text>
    </comment>
    <comment ref="W189" authorId="0" shapeId="0" xr:uid="{51DD76BD-3AB0-40B5-91E2-03D0498AAA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https://links.sgx.com/1.0.0/corporate-announcements/JJ4UYGSWGDPQRIBW/dcca13d44959203fc34fdd125b47e7693cb739bac26ed03a8756bb4b9c541029</t>
        </r>
      </text>
    </comment>
    <comment ref="X189" authorId="0" shapeId="0" xr:uid="{F7CA0ECF-AFA8-4C27-8CD2-3FDEF71C7C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https://links.sgx.com/1.0.0/corporate-announcements/ZC6GVOEY08VNFT7Y/fb42ba4fc7fabee8be03bf8e5f4b63c67d43f8de935aa3221420bba3841f8b7d</t>
        </r>
      </text>
    </comment>
    <comment ref="AB189" authorId="0" shapeId="0" xr:uid="{0C13D758-D8FE-4528-BA5A-C474F20367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https://links.sgx.com/1.0.0/corporate-announcements/QNYMW211DEGIF3MF/52d302d7b6b33ca8845216983fce7c3fa055f4c72e9b6173f030cbe2122bc187</t>
        </r>
      </text>
    </comment>
    <comment ref="AJ189" authorId="0" shapeId="0" xr:uid="{8DBFC432-A0C6-48E1-9D4B-45CD727DEF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https://links.sgx.com/1.0.0/corporate-announcements/LX57QF7UO5EJV0ZC/8a67e8680e86d158ffff58ec6cfd4794999d37ca866e11a30175870736afecae</t>
        </r>
      </text>
    </comment>
    <comment ref="AK189" authorId="0" shapeId="0" xr:uid="{1B4EC76F-172A-4056-AA62-F69C153E4F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https://links.sgx.com/1.0.0/corporate-announcements/J5G9V0V7QVXA4RT5/95e37a2cd9719a400cf08a86ebe4c35886984e896325639a96d802ff9d76e11f</t>
        </r>
      </text>
    </comment>
    <comment ref="AN189" authorId="0" shapeId="0" xr:uid="{FB3A061F-FEB0-40D7-9716-BE10E8C7A1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https://links.sgx.com/1.0.0/corporate-announcements/W1A2MZEAQNYTXO6U/1bf676939c886b7ab9293e6ee495bf5fa0407c81d54c42997aab9a8dbce861f9</t>
        </r>
      </text>
    </comment>
    <comment ref="AP189" authorId="0" shapeId="0" xr:uid="{C50AD356-7E58-48C8-A83B-B20014529F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https://links.sgx.com/1.0.0/corporate-announcements/QABJ1XKQD9C5LEUU/a41c988ca3a049a5c354e77ef32807c1db64b9a52d272f3d67db145b7c3fe682</t>
        </r>
      </text>
    </comment>
    <comment ref="AQ189" authorId="0" shapeId="0" xr:uid="{B3B4A0B3-74CC-4E0A-BAA5-4522EC188A6B}">
      <text>
        <r>
          <rPr>
            <b/>
            <sz val="9"/>
            <color indexed="81"/>
            <rFont val="Tahoma"/>
            <family val="2"/>
          </rPr>
          <t>Author:</t>
        </r>
        <r>
          <rPr>
            <sz val="9"/>
            <color indexed="81"/>
            <rFont val="Tahoma"/>
            <family val="2"/>
          </rPr>
          <t xml:space="preserve">
https://links.sgx.com/1.0.0/corporate-announcements/G9PJJA2RU3H5X66T/f54fc86f5a60906fa2085d937b776b0fe97e62ec0f1b997f0b5b73374941a34a</t>
        </r>
      </text>
    </comment>
    <comment ref="AR189" authorId="0" shapeId="0" xr:uid="{E266C186-309C-4727-BD2F-CDF7D2C2A5E0}">
      <text>
        <r>
          <rPr>
            <b/>
            <sz val="9"/>
            <color indexed="81"/>
            <rFont val="Tahoma"/>
            <family val="2"/>
          </rPr>
          <t>Author:</t>
        </r>
        <r>
          <rPr>
            <sz val="9"/>
            <color indexed="81"/>
            <rFont val="Tahoma"/>
            <family val="2"/>
          </rPr>
          <t xml:space="preserve">
AR,1</t>
        </r>
      </text>
    </comment>
    <comment ref="AU189" authorId="0" shapeId="0" xr:uid="{648E9F52-0AE4-46A7-BD8B-BFD5B84D49DC}">
      <text>
        <r>
          <rPr>
            <b/>
            <sz val="9"/>
            <color indexed="81"/>
            <rFont val="Tahoma"/>
            <family val="2"/>
          </rPr>
          <t>Author:</t>
        </r>
        <r>
          <rPr>
            <sz val="9"/>
            <color indexed="81"/>
            <rFont val="Tahoma"/>
            <family val="2"/>
          </rPr>
          <t xml:space="preserve">
https://links.sgx.com/1.0.0/corporate-announcements/FJN0OPGTNCJMO7RB/335a19c0f6a22452dffde8451246e1252765f7ef24d9ac07119c9f1c8596af5a</t>
        </r>
      </text>
    </comment>
    <comment ref="AV189" authorId="0" shapeId="0" xr:uid="{942EB321-68BA-435E-B4A3-32069986D471}">
      <text>
        <r>
          <rPr>
            <b/>
            <sz val="9"/>
            <color indexed="81"/>
            <rFont val="Tahoma"/>
            <family val="2"/>
          </rPr>
          <t>Author:</t>
        </r>
        <r>
          <rPr>
            <sz val="9"/>
            <color indexed="81"/>
            <rFont val="Tahoma"/>
            <family val="2"/>
          </rPr>
          <t xml:space="preserve">
AR, 26</t>
        </r>
      </text>
    </comment>
    <comment ref="AX189" authorId="0" shapeId="0" xr:uid="{D0EDE9CC-E772-4855-A4C8-3F0B84CE6048}">
      <text>
        <r>
          <rPr>
            <b/>
            <sz val="9"/>
            <color indexed="81"/>
            <rFont val="Tahoma"/>
            <family val="2"/>
          </rPr>
          <t>Author:</t>
        </r>
        <r>
          <rPr>
            <sz val="9"/>
            <color indexed="81"/>
            <rFont val="Tahoma"/>
            <family val="2"/>
          </rPr>
          <t xml:space="preserve">
AR, 17</t>
        </r>
      </text>
    </comment>
    <comment ref="AY189" authorId="0" shapeId="0" xr:uid="{842C6F39-4E9E-41BA-9CF2-EC3EE8528D1A}">
      <text>
        <r>
          <rPr>
            <b/>
            <sz val="9"/>
            <color indexed="81"/>
            <rFont val="Tahoma"/>
            <family val="2"/>
          </rPr>
          <t>Author:</t>
        </r>
        <r>
          <rPr>
            <sz val="9"/>
            <color indexed="81"/>
            <rFont val="Tahoma"/>
            <family val="2"/>
          </rPr>
          <t xml:space="preserve">
https://links.sgx.com/1.0.0/corporate-announcements/3O2RD6S86GDRUJSG/9fa727872b0afcd66bb7415b71c50b448d34c290297fc0e2926e3dd8018b18a1</t>
        </r>
      </text>
    </comment>
    <comment ref="AZ189" authorId="0" shapeId="0" xr:uid="{F1103222-CA1E-431E-AF63-2A604226A32E}">
      <text>
        <r>
          <rPr>
            <b/>
            <sz val="9"/>
            <color indexed="81"/>
            <rFont val="Tahoma"/>
            <family val="2"/>
          </rPr>
          <t>Author:</t>
        </r>
        <r>
          <rPr>
            <sz val="9"/>
            <color indexed="81"/>
            <rFont val="Tahoma"/>
            <family val="2"/>
          </rPr>
          <t xml:space="preserve">
https://links.sgx.com/1.0.0/corporate-announcements/561GT2696CDXXND0/5eec8157fa0fbd246d8b48aeca4f39c2c3d0fd6ee790692b66a8c430f916dca6</t>
        </r>
      </text>
    </comment>
    <comment ref="BC189" authorId="0" shapeId="0" xr:uid="{221102A3-ADE5-4EC1-82A9-9FE05045A7FC}">
      <text>
        <r>
          <rPr>
            <b/>
            <sz val="9"/>
            <color indexed="81"/>
            <rFont val="Tahoma"/>
            <family val="2"/>
          </rPr>
          <t>Author:</t>
        </r>
        <r>
          <rPr>
            <sz val="9"/>
            <color indexed="81"/>
            <rFont val="Tahoma"/>
            <family val="2"/>
          </rPr>
          <t xml:space="preserve">
https://links.sgx.com/1.0.0/corporate-announcements/680PS0H9TYCJGCN4/b833ddddba72cf991a4931559625ee96f41f21f2b758e9d32359b78da774e7b2</t>
        </r>
      </text>
    </comment>
    <comment ref="BD189" authorId="0" shapeId="0" xr:uid="{16AD93A9-9FE3-404D-8C61-4A136140B2E1}">
      <text>
        <r>
          <rPr>
            <b/>
            <sz val="9"/>
            <color indexed="81"/>
            <rFont val="Tahoma"/>
            <family val="2"/>
          </rPr>
          <t>Author:</t>
        </r>
        <r>
          <rPr>
            <sz val="9"/>
            <color indexed="81"/>
            <rFont val="Tahoma"/>
            <family val="2"/>
          </rPr>
          <t xml:space="preserve">
https://links.sgx.com/1.0.0/corporate-announcements/52T49CM2OZG4JBR9/18b8eb5b844857ebb7215cbdad9b08cce00028e75519a58b06460ce0c51cce01</t>
        </r>
      </text>
    </comment>
    <comment ref="BH189" authorId="0" shapeId="0" xr:uid="{DE545C89-DC13-44D6-8A57-3078012104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https://links.sgx.com/1.0.0/corporate-announcements/8KBA3YZ2GKXT9GUU/dc4cb35baacd110acb2b58fcea1bb0e4864382b78188ff369dcc9a61756d5312</t>
        </r>
      </text>
    </comment>
    <comment ref="BK189" authorId="0" shapeId="0" xr:uid="{B4DEFC4D-E0E6-4990-A48F-815C0185FBDD}">
      <text>
        <r>
          <rPr>
            <b/>
            <sz val="9"/>
            <color indexed="81"/>
            <rFont val="Tahoma"/>
            <family val="2"/>
          </rPr>
          <t>Author:</t>
        </r>
        <r>
          <rPr>
            <sz val="9"/>
            <color indexed="81"/>
            <rFont val="Tahoma"/>
            <family val="2"/>
          </rPr>
          <t xml:space="preserve">
https://links.sgx.com/1.0.0/corporate-announcements/LX82M53FFMR7OKGI/c2ce5df9b8bde6eafb014156c49a681cef6769ffc87336138fcef690ffd7a37f</t>
        </r>
      </text>
    </comment>
    <comment ref="BY189" authorId="0" shapeId="0" xr:uid="{291876CB-909B-43F6-A8E9-E242E2C2DE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https://links.sgx.com/1.0.0/corporate-announcements/FJN0BHTUTILZ2875/85f32420c723e3723fc707b0a09aff848282ccd4ea726d9921e57aa623882416</t>
        </r>
      </text>
    </comment>
    <comment ref="CC189" authorId="0" shapeId="0" xr:uid="{14D7FAAE-2D87-4C1B-BBEC-7499D65E09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https://links.sgx.com/1.0.0/corporate-announcements/98N6SL7DKUKWBXFK/ad360d1dad00d6d3156ec0fd0a2df2550ce7f2c4691dba5e38d2f9ac51a8d6e7</t>
        </r>
      </text>
    </comment>
    <comment ref="CD189" authorId="0" shapeId="0" xr:uid="{B7D5F468-4E51-4D99-BBCE-D002B0F227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https://links.sgx.com/1.0.0/corporate-announcements/EY91E486WEIK0KK9/6c9ff27367d073175d1fee1ef694affc138f21d16734bc42f488e7f041df7095</t>
        </r>
      </text>
    </comment>
    <comment ref="CK189" authorId="0" shapeId="0" xr:uid="{9173A49A-6A75-4321-BAE6-B70F6A5FD731}">
      <text>
        <r>
          <rPr>
            <b/>
            <sz val="9"/>
            <color indexed="81"/>
            <rFont val="Tahoma"/>
            <family val="2"/>
          </rPr>
          <t>Author:</t>
        </r>
        <r>
          <rPr>
            <sz val="9"/>
            <color indexed="81"/>
            <rFont val="Tahoma"/>
            <family val="2"/>
          </rPr>
          <t xml:space="preserve">
AR,10</t>
        </r>
      </text>
    </comment>
    <comment ref="CN189" authorId="0" shapeId="0" xr:uid="{FFFCEBA4-64F3-480C-9211-3F0E0AB437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https://links.sgx.com/1.0.0/corporate-announcements/PP6OA7CL27C596ZI/6644b851b87193179903fd7b45e29b9b5d0c6954851ae382738c495de73117af</t>
        </r>
      </text>
    </comment>
    <comment ref="CO189" authorId="0" shapeId="0" xr:uid="{F6C0ED2E-04FD-4938-B3B4-3C82A591E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https://links.sgx.com/1.0.0/corporate-announcements/90B5ZHX7PDZX560P/a4a7b14e9740d8b0884e7e6c8b55cc4417bb3b0aba897493c758d89afd65f5f3</t>
        </r>
      </text>
    </comment>
    <comment ref="CP189" authorId="0" shapeId="0" xr:uid="{7C899784-BFFE-4416-A0C6-9DB98CF114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https://links.sgx.com/1.0.0/corporate-announcements/NJ9D1CCQPO35VLB6/23b9c24fa3ea3f79e2f81b30e0f56a324c1e81913fe6e9f557581055afe5a06f</t>
        </r>
      </text>
    </comment>
    <comment ref="CR189" authorId="0" shapeId="0" xr:uid="{50C2C081-FCAA-4A57-9607-A63C1624097D}">
      <text>
        <r>
          <rPr>
            <b/>
            <sz val="9"/>
            <color indexed="81"/>
            <rFont val="Tahoma"/>
            <family val="2"/>
          </rPr>
          <t>Author:</t>
        </r>
        <r>
          <rPr>
            <sz val="9"/>
            <color indexed="81"/>
            <rFont val="Tahoma"/>
            <family val="2"/>
          </rPr>
          <t xml:space="preserve">
https://links.sgx.com/1.0.0/corporate-announcements/SPNUIVCIE6EMV8LX/4262a08ada211e338a50e69a4141ef5d546e736ad17ccd753b68600238380fa4</t>
        </r>
      </text>
    </comment>
    <comment ref="CS189" authorId="0" shapeId="0" xr:uid="{66C15208-300F-4512-8CF0-FDAD55A05EC7}">
      <text>
        <r>
          <rPr>
            <b/>
            <sz val="9"/>
            <color indexed="81"/>
            <rFont val="Tahoma"/>
            <family val="2"/>
          </rPr>
          <t>Author:</t>
        </r>
        <r>
          <rPr>
            <sz val="9"/>
            <color indexed="81"/>
            <rFont val="Tahoma"/>
            <family val="2"/>
          </rPr>
          <t xml:space="preserve">
https://links.sgx.com/1.0.0/corporate-announcements/WOGLKQM08ZVBGJLF/5338b1b34db7b7cb13cb46c77a4b26ca7343647c4cd8f2c5e4d7934d1398380e</t>
        </r>
      </text>
    </comment>
    <comment ref="CZ189" authorId="0" shapeId="0" xr:uid="{DEAF7411-F19A-44FE-94EC-15E2F15EA39A}">
      <text>
        <r>
          <rPr>
            <b/>
            <sz val="9"/>
            <color indexed="81"/>
            <rFont val="Tahoma"/>
            <family val="2"/>
          </rPr>
          <t>Author:</t>
        </r>
        <r>
          <rPr>
            <sz val="9"/>
            <color indexed="81"/>
            <rFont val="Tahoma"/>
            <family val="2"/>
          </rPr>
          <t xml:space="preserve">
AR,5</t>
        </r>
      </text>
    </comment>
    <comment ref="DA189" authorId="0" shapeId="0" xr:uid="{C1660929-5234-4287-A944-7D71012817EE}">
      <text>
        <r>
          <rPr>
            <b/>
            <sz val="9"/>
            <color indexed="81"/>
            <rFont val="Tahoma"/>
            <family val="2"/>
          </rPr>
          <t>Author:</t>
        </r>
        <r>
          <rPr>
            <sz val="9"/>
            <color indexed="81"/>
            <rFont val="Tahoma"/>
            <family val="2"/>
          </rPr>
          <t xml:space="preserve">
AR,4</t>
        </r>
      </text>
    </comment>
    <comment ref="DC189" authorId="0" shapeId="0" xr:uid="{FF8D523A-4B64-4562-B78E-31F8FFFAB5D7}">
      <text>
        <r>
          <rPr>
            <b/>
            <sz val="9"/>
            <color indexed="81"/>
            <rFont val="Tahoma"/>
            <family val="2"/>
          </rPr>
          <t>Author:</t>
        </r>
        <r>
          <rPr>
            <sz val="9"/>
            <color indexed="81"/>
            <rFont val="Tahoma"/>
            <family val="2"/>
          </rPr>
          <t xml:space="preserve">
https://links.sgx.com/1.0.0/corporate-announcements/GSKXF2IIM3R1FM67/76a61d01f4b12c23f7f7c6b3cd20a9ae4398eedaafaabb1630f3a3d59fbcc768</t>
        </r>
      </text>
    </comment>
    <comment ref="DD189" authorId="0" shapeId="0" xr:uid="{B8AE40C5-48B4-4AE4-AB59-DCFF9736EF0E}">
      <text>
        <r>
          <rPr>
            <b/>
            <sz val="9"/>
            <color indexed="81"/>
            <rFont val="Tahoma"/>
            <family val="2"/>
          </rPr>
          <t>Author:</t>
        </r>
        <r>
          <rPr>
            <sz val="9"/>
            <color indexed="81"/>
            <rFont val="Tahoma"/>
            <family val="2"/>
          </rPr>
          <t xml:space="preserve">
https://links.sgx.com/1.0.0/corporate-announcements/C9A8HD4EJB5E42IC/5246b92d99672a88e6602afdd6eb72de9e350e006fba87f00f677d65502d03aa</t>
        </r>
      </text>
    </comment>
    <comment ref="DE189" authorId="0" shapeId="0" xr:uid="{4427BD72-5753-4449-B1FB-117BACBFB1C3}">
      <text>
        <r>
          <rPr>
            <b/>
            <sz val="9"/>
            <color indexed="81"/>
            <rFont val="Tahoma"/>
            <family val="2"/>
          </rPr>
          <t>Author:</t>
        </r>
        <r>
          <rPr>
            <sz val="9"/>
            <color indexed="81"/>
            <rFont val="Tahoma"/>
            <family val="2"/>
          </rPr>
          <t xml:space="preserve">
AR,6</t>
        </r>
      </text>
    </comment>
    <comment ref="DG189" authorId="0" shapeId="0" xr:uid="{83A22758-04EF-4948-B7E5-7EA027B03F73}">
      <text>
        <r>
          <rPr>
            <b/>
            <sz val="9"/>
            <color indexed="81"/>
            <rFont val="Tahoma"/>
            <family val="2"/>
          </rPr>
          <t>Author:</t>
        </r>
        <r>
          <rPr>
            <sz val="9"/>
            <color indexed="81"/>
            <rFont val="Tahoma"/>
            <family val="2"/>
          </rPr>
          <t xml:space="preserve">
https://links.sgx.com/1.0.0/corporate-announcements/JT4N6CWPMYPWU7B7/6bd60036552130965d62c1b9c30759e2435f3b3692775c1d9ee2d07141e62846</t>
        </r>
      </text>
    </comment>
    <comment ref="DI189" authorId="0" shapeId="0" xr:uid="{8BC191BF-D27F-477A-A824-33E095EAA1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https://links.sgx.com/1.0.0/corporate-announcements/K11JKN9SYSV3T1E4/793bdb6e7ea5ff454049bf66cbefe28de41bfc356c706838afd59ed67dd0bd83</t>
        </r>
      </text>
    </comment>
    <comment ref="DM189" authorId="0" shapeId="0" xr:uid="{172D70AF-2562-4F4B-8056-625AA967B78B}">
      <text>
        <r>
          <rPr>
            <b/>
            <sz val="9"/>
            <color indexed="81"/>
            <rFont val="Tahoma"/>
            <family val="2"/>
          </rPr>
          <t>Author:</t>
        </r>
        <r>
          <rPr>
            <sz val="9"/>
            <color indexed="81"/>
            <rFont val="Tahoma"/>
            <family val="2"/>
          </rPr>
          <t xml:space="preserve">
https://links.sgx.com/1.0.0/corporate-announcements/FUSBUQ5P631L9UU9/0a8e7a2ec902c579b83589c5fe1b5fa041c68336db3c8f7098ec9f418216e915</t>
        </r>
      </text>
    </comment>
    <comment ref="DP189" authorId="0" shapeId="0" xr:uid="{13968222-40C3-490F-A36D-54EBF451BA85}">
      <text>
        <r>
          <rPr>
            <b/>
            <sz val="9"/>
            <color indexed="81"/>
            <rFont val="Tahoma"/>
            <family val="2"/>
          </rPr>
          <t>Author:</t>
        </r>
        <r>
          <rPr>
            <sz val="9"/>
            <color indexed="81"/>
            <rFont val="Tahoma"/>
            <family val="2"/>
          </rPr>
          <t xml:space="preserve">
https://links.sgx.com/1.0.0/corporate-announcements/FPC95SSGEHI2OMS9/1cb49fcfa81e70a7d3e5b14a701111850402bb730dfbacca22ff6b8e63dc4c39</t>
        </r>
      </text>
    </comment>
    <comment ref="DT189" authorId="0" shapeId="0" xr:uid="{F733E6FF-47D9-472F-BCAA-DB2CB338FA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https://links.sgx.com/1.0.0/corporate-announcements/4SB6AT30GZZ11CNR/c5e1ea1198cec9e1a3c387ccff9795b884d54cc9a77da27fe6ea800cfc86c455</t>
        </r>
      </text>
    </comment>
    <comment ref="EB189" authorId="0" shapeId="0" xr:uid="{06AA08E7-6AFC-426B-AB3D-C5C7741710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https://links.sgx.com/1.0.0/corporate-announcements/IJ7XKFEHGX73EOHH/d250ac2227d101efde858edf613063acc169ea770db4f4b7f4b44b9040f4eab5</t>
        </r>
      </text>
    </comment>
    <comment ref="ED189" authorId="0" shapeId="0" xr:uid="{A9700405-9DBF-4BB7-9E6F-0B3638FD72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https://links.sgx.com/1.0.0/corporate-announcements/8SXBZ3XOESUM4D6R/a6ddec63e32d4183151c9d01ca802ae423f6ee0c87f63a023542dd865f785d31</t>
        </r>
      </text>
    </comment>
    <comment ref="R190" authorId="0" shapeId="0" xr:uid="{5FC95AC2-E247-4050-8734-2ED1ECF513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https://links.sgx.com/1.0.0/corporate-announcements/WCAPMIYG45S0JAXY/032c5e5caa1bd9affdf2cdca323813770eef55e9134572d355c8250f375096d1</t>
        </r>
      </text>
    </comment>
    <comment ref="W190" authorId="0" shapeId="0" xr:uid="{500344F6-E3FA-4D38-9288-2056C18F0F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https://links.sgx.com/1.0.0/corporate-announcements/JJ4UYGSWGDPQRIBW/dcca13d44959203fc34fdd125b47e7693cb739bac26ed03a8756bb4b9c541029</t>
        </r>
      </text>
    </comment>
    <comment ref="X190" authorId="0" shapeId="0" xr:uid="{5B14A160-779B-49B5-818B-1B2510C2FB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https://links.sgx.com/1.0.0/corporate-announcements/ZC6GVOEY08VNFT7Y/fb42ba4fc7fabee8be03bf8e5f4b63c67d43f8de935aa3221420bba3841f8b7d</t>
        </r>
      </text>
    </comment>
    <comment ref="AB190" authorId="0" shapeId="0" xr:uid="{9DF9AA85-BE4C-45E2-A2CC-78DD0579F3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https://links.sgx.com/1.0.0/corporate-announcements/QNYMW211DEGIF3MF/52d302d7b6b33ca8845216983fce7c3fa055f4c72e9b6173f030cbe2122bc187</t>
        </r>
      </text>
    </comment>
    <comment ref="AI190" authorId="0" shapeId="0" xr:uid="{0369B5C6-5816-489F-AF9A-83A1772228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https://links.sgx.com/1.0.0/corporate-announcements/HK848JB9OLP8WWKW/a0b6a5e114162cc6734bbfc21c8d53ae9ca8f70d469fdf3fb33287638a55536b</t>
        </r>
      </text>
    </comment>
    <comment ref="AJ190" authorId="0" shapeId="0" xr:uid="{093A84AC-3F58-49C3-9164-486017A5D2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https://links.sgx.com/1.0.0/corporate-announcements/LX57QF7UO5EJV0ZC/8a67e8680e86d158ffff58ec6cfd4794999d37ca866e11a30175870736afecae</t>
        </r>
      </text>
    </comment>
    <comment ref="AK190" authorId="0" shapeId="0" xr:uid="{C2562F19-CC23-4C58-A08E-AEC8A98D84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https://links.sgx.com/1.0.0/corporate-announcements/J5G9V0V7QVXA4RT5/95e37a2cd9719a400cf08a86ebe4c35886984e896325639a96d802ff9d76e11f</t>
        </r>
      </text>
    </comment>
    <comment ref="AN190" authorId="0" shapeId="0" xr:uid="{A5C6406E-5D37-4AC3-AC18-544A46EEDE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https://links.sgx.com/1.0.0/corporate-announcements/W1A2MZEAQNYTXO6U/1bf676939c886b7ab9293e6ee495bf5fa0407c81d54c42997aab9a8dbce861f9</t>
        </r>
      </text>
    </comment>
    <comment ref="AO190" authorId="0" shapeId="0" xr:uid="{89F680A0-EB65-46A1-A4E1-EDF7AD665839}">
      <text>
        <r>
          <rPr>
            <b/>
            <sz val="9"/>
            <color indexed="81"/>
            <rFont val="Tahoma"/>
            <family val="2"/>
          </rPr>
          <t>Author:</t>
        </r>
        <r>
          <rPr>
            <sz val="9"/>
            <color indexed="81"/>
            <rFont val="Tahoma"/>
            <family val="2"/>
          </rPr>
          <t xml:space="preserve">
SGX announcements, Link: https://links.sgx.com/1.0.0/corporate-announcements/NFRA0EDIJWCAB7DA/47c53fe9f3a79e8c8643f5a4cea6a0ce88f6dde258ab954b55156086a4715601</t>
        </r>
      </text>
    </comment>
    <comment ref="AP190" authorId="0" shapeId="0" xr:uid="{9E656C75-0A4D-4DB0-8D0A-DF1F7A2F14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https://links.sgx.com/1.0.0/corporate-announcements/QABJ1XKQD9C5LEUU/a41c988ca3a049a5c354e77ef32807c1db64b9a52d272f3d67db145b7c3fe682</t>
        </r>
      </text>
    </comment>
    <comment ref="AQ190" authorId="0" shapeId="0" xr:uid="{3C2D7291-E796-4790-A08B-CB53070C0053}">
      <text>
        <r>
          <rPr>
            <b/>
            <sz val="9"/>
            <color indexed="81"/>
            <rFont val="Tahoma"/>
            <family val="2"/>
          </rPr>
          <t>Author:</t>
        </r>
        <r>
          <rPr>
            <sz val="9"/>
            <color indexed="81"/>
            <rFont val="Tahoma"/>
            <family val="2"/>
          </rPr>
          <t xml:space="preserve">
https://links.sgx.com/1.0.0/corporate-announcements/G9PJJA2RU3H5X66T/f54fc86f5a60906fa2085d937b776b0fe97e62ec0f1b997f0b5b73374941a34a</t>
        </r>
      </text>
    </comment>
    <comment ref="AR190" authorId="0" shapeId="0" xr:uid="{FF81C4E0-2A67-4820-9731-7A897E65C6B6}">
      <text>
        <r>
          <rPr>
            <b/>
            <sz val="9"/>
            <color indexed="81"/>
            <rFont val="Tahoma"/>
            <family val="2"/>
          </rPr>
          <t>Author:</t>
        </r>
        <r>
          <rPr>
            <sz val="9"/>
            <color indexed="81"/>
            <rFont val="Tahoma"/>
            <family val="2"/>
          </rPr>
          <t xml:space="preserve">
https://links.sgx.com/1.0.0/corporate-announcements/W0DUYR0VMLBALKB9/c0c01274487814243f1f50d3b9234496c50598a158eb52a3131007c9cc007293</t>
        </r>
      </text>
    </comment>
    <comment ref="AS190" authorId="0" shapeId="0" xr:uid="{8CF09710-F051-46F2-AEA0-7A3FDD85D448}">
      <text>
        <r>
          <rPr>
            <b/>
            <sz val="9"/>
            <color indexed="81"/>
            <rFont val="Tahoma"/>
            <family val="2"/>
          </rPr>
          <t>Author:</t>
        </r>
        <r>
          <rPr>
            <sz val="9"/>
            <color indexed="81"/>
            <rFont val="Tahoma"/>
            <family val="2"/>
          </rPr>
          <t xml:space="preserve">
SGX announcements, Link: https://links.sgx.com/1.0.0/corporate-announcements/42W6A5CEQQ5ZGIUT/e55539aea17f38c9570917a24ecc881674c90d8683c228e16fce52d897066353</t>
        </r>
      </text>
    </comment>
    <comment ref="AT190" authorId="0" shapeId="0" xr:uid="{A240B715-02B9-4E66-B9EC-43217886B395}">
      <text>
        <r>
          <rPr>
            <b/>
            <sz val="9"/>
            <color indexed="81"/>
            <rFont val="Tahoma"/>
            <family val="2"/>
          </rPr>
          <t>Author:</t>
        </r>
        <r>
          <rPr>
            <sz val="9"/>
            <color indexed="81"/>
            <rFont val="Tahoma"/>
            <family val="2"/>
          </rPr>
          <t xml:space="preserve">
SGX announcements, Link: https://links.sgx.com/1.0.0/corporate-announcements/1FPRWGC4Q9THOVVC/b071b601cd8b9ee51016f3d8208d00d2fbfb5547094e12d64e34b8e4e1457162</t>
        </r>
      </text>
    </comment>
    <comment ref="AU190" authorId="0" shapeId="0" xr:uid="{DBDBBB7D-4966-490A-AA94-87ABD139A75E}">
      <text>
        <r>
          <rPr>
            <b/>
            <sz val="9"/>
            <color indexed="81"/>
            <rFont val="Tahoma"/>
            <family val="2"/>
          </rPr>
          <t>Author:</t>
        </r>
        <r>
          <rPr>
            <sz val="9"/>
            <color indexed="81"/>
            <rFont val="Tahoma"/>
            <family val="2"/>
          </rPr>
          <t xml:space="preserve">
https://links.sgx.com/1.0.0/corporate-announcements/KPEH1KJ98NG3PY48/3e76e6b862aa9331fc62d0e47514d45c29b0a7f5b191a7a0a3ddfd49a6983077</t>
        </r>
      </text>
    </comment>
    <comment ref="AV190" authorId="0" shapeId="0" xr:uid="{639DDE5B-6009-4903-B72B-94FFA71A8804}">
      <text>
        <r>
          <rPr>
            <b/>
            <sz val="9"/>
            <color indexed="81"/>
            <rFont val="Tahoma"/>
            <family val="2"/>
          </rPr>
          <t>Author:</t>
        </r>
        <r>
          <rPr>
            <sz val="9"/>
            <color indexed="81"/>
            <rFont val="Tahoma"/>
            <family val="2"/>
          </rPr>
          <t xml:space="preserve">
https://links.sgx.com/1.0.0/corporate-announcements/XV443QN7J3RQBXL6/019ab77e95cf27737bcfb72accdda3799ab289cf36a02e90882ce410a3e993b5</t>
        </r>
      </text>
    </comment>
    <comment ref="AW190" authorId="0" shapeId="0" xr:uid="{3B3C8C57-E2BC-4AD7-B57F-9D1F910E886D}">
      <text>
        <r>
          <rPr>
            <b/>
            <sz val="9"/>
            <color indexed="81"/>
            <rFont val="Tahoma"/>
            <family val="2"/>
          </rPr>
          <t>Author:</t>
        </r>
        <r>
          <rPr>
            <sz val="9"/>
            <color indexed="81"/>
            <rFont val="Tahoma"/>
            <family val="2"/>
          </rPr>
          <t xml:space="preserve">
https://links.sgx.com/1.0.0/corporate-announcements/2UHUFFS6S03OVKYG/a7569d5ffd9d2c940050c573db883023153ca983328a079ee155e2940dd980a1</t>
        </r>
      </text>
    </comment>
    <comment ref="AX190" authorId="0" shapeId="0" xr:uid="{694750F5-59A8-4DAD-9D85-AE8BCC2F1633}">
      <text>
        <r>
          <rPr>
            <b/>
            <sz val="9"/>
            <color indexed="81"/>
            <rFont val="Tahoma"/>
            <family val="2"/>
          </rPr>
          <t>Author:</t>
        </r>
        <r>
          <rPr>
            <sz val="9"/>
            <color indexed="81"/>
            <rFont val="Tahoma"/>
            <family val="2"/>
          </rPr>
          <t xml:space="preserve">
https://links.sgx.com/1.0.0/corporate-announcements/1E8Q3RN8KVIQBZSR/c80007fde58f2f721994a2e16d97b21f3d0d446f6855fa4d119e000509a1e3ba</t>
        </r>
      </text>
    </comment>
    <comment ref="AY190" authorId="0" shapeId="0" xr:uid="{8864AB3B-CE84-416D-B0FF-D4000BB54CBF}">
      <text>
        <r>
          <rPr>
            <b/>
            <sz val="9"/>
            <color indexed="81"/>
            <rFont val="Tahoma"/>
            <family val="2"/>
          </rPr>
          <t>Author:</t>
        </r>
        <r>
          <rPr>
            <sz val="9"/>
            <color indexed="81"/>
            <rFont val="Tahoma"/>
            <family val="2"/>
          </rPr>
          <t xml:space="preserve">
https://links.sgx.com/1.0.0/corporate-announcements/3O2RD6S86GDRUJSG/9fa727872b0afcd66bb7415b71c50b448d34c290297fc0e2926e3dd8018b18a1</t>
        </r>
      </text>
    </comment>
    <comment ref="AZ190" authorId="0" shapeId="0" xr:uid="{96FBD91A-8E30-42F1-BCE0-3C2BCADBAC18}">
      <text>
        <r>
          <rPr>
            <b/>
            <sz val="9"/>
            <color indexed="81"/>
            <rFont val="Tahoma"/>
            <family val="2"/>
          </rPr>
          <t>Author:</t>
        </r>
        <r>
          <rPr>
            <sz val="9"/>
            <color indexed="81"/>
            <rFont val="Tahoma"/>
            <family val="2"/>
          </rPr>
          <t xml:space="preserve">
https://links.sgx.com/1.0.0/corporate-announcements/561GT2696CDXXND0/5eec8157fa0fbd246d8b48aeca4f39c2c3d0fd6ee790692b66a8c430f916dca6</t>
        </r>
      </text>
    </comment>
    <comment ref="BB190" authorId="0" shapeId="0" xr:uid="{CC04AE98-9DC4-4D38-BF25-BAAE4353782B}">
      <text>
        <r>
          <rPr>
            <b/>
            <sz val="9"/>
            <color indexed="81"/>
            <rFont val="Tahoma"/>
            <family val="2"/>
          </rPr>
          <t>Author:</t>
        </r>
        <r>
          <rPr>
            <sz val="9"/>
            <color indexed="81"/>
            <rFont val="Tahoma"/>
            <family val="2"/>
          </rPr>
          <t xml:space="preserve">
SGX announcements, Link: https://links.sgx.com/1.0.0/corporate-announcements/A5Z2ZOLJTVXD1P6I/90a1b4aa5f78f04ef9370e6f15ee565f45f5f59045bea1913b5d8a1d5b4a0c4f</t>
        </r>
      </text>
    </comment>
    <comment ref="BC190" authorId="0" shapeId="0" xr:uid="{911B14E5-3479-4A9E-ADE5-41604BE1E845}">
      <text>
        <r>
          <rPr>
            <b/>
            <sz val="9"/>
            <color indexed="81"/>
            <rFont val="Tahoma"/>
            <family val="2"/>
          </rPr>
          <t>Author:</t>
        </r>
        <r>
          <rPr>
            <sz val="9"/>
            <color indexed="81"/>
            <rFont val="Tahoma"/>
            <family val="2"/>
          </rPr>
          <t xml:space="preserve">
https://links.sgx.com/1.0.0/corporate-announcements/680PS0H9TYCJGCN4/b833ddddba72cf991a4931559625ee96f41f21f2b758e9d32359b78da774e7b2</t>
        </r>
      </text>
    </comment>
    <comment ref="BD190" authorId="0" shapeId="0" xr:uid="{E088F184-7210-4694-B79E-8289CBEAC8E6}">
      <text>
        <r>
          <rPr>
            <b/>
            <sz val="9"/>
            <color indexed="81"/>
            <rFont val="Tahoma"/>
            <family val="2"/>
          </rPr>
          <t>Author:</t>
        </r>
        <r>
          <rPr>
            <sz val="9"/>
            <color indexed="81"/>
            <rFont val="Tahoma"/>
            <family val="2"/>
          </rPr>
          <t xml:space="preserve">
https://links.sgx.com/1.0.0/corporate-announcements/52T49CM2OZG4JBR9/18b8eb5b844857ebb7215cbdad9b08cce00028e75519a58b06460ce0c51cce01</t>
        </r>
      </text>
    </comment>
    <comment ref="BE190" authorId="0" shapeId="0" xr:uid="{C0BE6772-24B7-48CE-8625-6979574A84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https://links.sgx.com/1.0.0/corporate-announcements/FIIOZJRLUX8SRG58/ff6bfa4d0f6dfda506adc587dc61b9a443821661a970f8ad1174bbba18171a0a</t>
        </r>
      </text>
    </comment>
    <comment ref="BF190" authorId="0" shapeId="0" xr:uid="{610451D1-4E45-4876-B229-8AEA21B647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https://links.sgx.com/1.0.0/corporate-announcements/0UPKNS53H5M0RRNK/be2d0e49ca30a2c5c9d85417ca336117ec2af33b4e13e0dba75c71ce19cc77eb</t>
        </r>
      </text>
    </comment>
    <comment ref="BH190" authorId="0" shapeId="0" xr:uid="{8F916E6F-ED6E-48F7-9C36-205A2C6ABA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https://links.sgx.com/1.0.0/corporate-announcements/8KBA3YZ2GKXT9GUU/dc4cb35baacd110acb2b58fcea1bb0e4864382b78188ff369dcc9a61756d5312</t>
        </r>
      </text>
    </comment>
    <comment ref="BK190" authorId="0" shapeId="0" xr:uid="{9EC9B8D3-52FD-4D47-9B22-66F95BA72619}">
      <text>
        <r>
          <rPr>
            <b/>
            <sz val="9"/>
            <color indexed="81"/>
            <rFont val="Tahoma"/>
            <family val="2"/>
          </rPr>
          <t>Author:</t>
        </r>
        <r>
          <rPr>
            <sz val="9"/>
            <color indexed="81"/>
            <rFont val="Tahoma"/>
            <family val="2"/>
          </rPr>
          <t xml:space="preserve">
https://links.sgx.com/1.0.0/corporate-announcements/LX82M53FFMR7OKGI/c2ce5df9b8bde6eafb014156c49a681cef6769ffc87336138fcef690ffd7a37f</t>
        </r>
      </text>
    </comment>
    <comment ref="BY190" authorId="0" shapeId="0" xr:uid="{59B119A3-B224-40B6-956A-94331ACF91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https://links.sgx.com/1.0.0/corporate-announcements/FJN0BHTUTILZ2875/85f32420c723e3723fc707b0a09aff848282ccd4ea726d9921e57aa623882416</t>
        </r>
      </text>
    </comment>
    <comment ref="CC190" authorId="0" shapeId="0" xr:uid="{0459D81E-6924-4310-80DD-C73F1B80DC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https://links.sgx.com/1.0.0/corporate-announcements/98N6SL7DKUKWBXFK/ad360d1dad00d6d3156ec0fd0a2df2550ce7f2c4691dba5e38d2f9ac51a8d6e7</t>
        </r>
      </text>
    </comment>
    <comment ref="CD190" authorId="0" shapeId="0" xr:uid="{9F97D774-3176-4706-8E9A-1FDF3923B6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https://links.sgx.com/1.0.0/corporate-announcements/EY91E486WEIK0KK9/6c9ff27367d073175d1fee1ef694affc138f21d16734bc42f488e7f041df7095</t>
        </r>
      </text>
    </comment>
    <comment ref="CK190" authorId="0" shapeId="0" xr:uid="{23FC09D8-71C5-4ADA-A9C7-FAD26CFEC187}">
      <text>
        <r>
          <rPr>
            <b/>
            <sz val="9"/>
            <color indexed="81"/>
            <rFont val="Tahoma"/>
            <family val="2"/>
          </rPr>
          <t>Author:</t>
        </r>
        <r>
          <rPr>
            <sz val="9"/>
            <color indexed="81"/>
            <rFont val="Tahoma"/>
            <family val="2"/>
          </rPr>
          <t xml:space="preserve">
https://links.sgx.com/1.0.0/corporate-announcements/9PNX5EVX7PJRCMQ0/30a4a9919ccbb05c2c10ed63df188426e5438abeb13ed944ada163310e7aa9b7</t>
        </r>
      </text>
    </comment>
    <comment ref="CN190" authorId="0" shapeId="0" xr:uid="{7A3CEA48-382F-44A7-BB74-A3BB894CB7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https://links.sgx.com/1.0.0/corporate-announcements/PP6OA7CL27C596ZI/6644b851b87193179903fd7b45e29b9b5d0c6954851ae382738c495de73117af</t>
        </r>
      </text>
    </comment>
    <comment ref="CO190" authorId="0" shapeId="0" xr:uid="{8D6E2D9A-AF6F-4595-B825-FDA7B30E10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https://links.sgx.com/1.0.0/corporate-announcements/90B5ZHX7PDZX560P/a4a7b14e9740d8b0884e7e6c8b55cc4417bb3b0aba897493c758d89afd65f5f3</t>
        </r>
      </text>
    </comment>
    <comment ref="CP190" authorId="0" shapeId="0" xr:uid="{02532BE5-8503-4525-96E9-595573CA0B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https://links.sgx.com/1.0.0/corporate-announcements/NJ9D1CCQPO35VLB6/23b9c24fa3ea3f79e2f81b30e0f56a324c1e81913fe6e9f557581055afe5a06f</t>
        </r>
      </text>
    </comment>
    <comment ref="CR190" authorId="0" shapeId="0" xr:uid="{A2A114E2-1FCD-49AF-85C7-974F07B8CE49}">
      <text>
        <r>
          <rPr>
            <b/>
            <sz val="9"/>
            <color indexed="81"/>
            <rFont val="Tahoma"/>
            <family val="2"/>
          </rPr>
          <t>Author:</t>
        </r>
        <r>
          <rPr>
            <sz val="9"/>
            <color indexed="81"/>
            <rFont val="Tahoma"/>
            <family val="2"/>
          </rPr>
          <t xml:space="preserve">
https://links.sgx.com/1.0.0/corporate-announcements/SPNUIVCIE6EMV8LX/4262a08ada211e338a50e69a4141ef5d546e736ad17ccd753b68600238380fa4</t>
        </r>
      </text>
    </comment>
    <comment ref="CS190" authorId="0" shapeId="0" xr:uid="{B6AC45C2-07B5-4751-AB8C-39289363B473}">
      <text>
        <r>
          <rPr>
            <b/>
            <sz val="9"/>
            <color indexed="81"/>
            <rFont val="Tahoma"/>
            <family val="2"/>
          </rPr>
          <t>Author:</t>
        </r>
        <r>
          <rPr>
            <sz val="9"/>
            <color indexed="81"/>
            <rFont val="Tahoma"/>
            <family val="2"/>
          </rPr>
          <t xml:space="preserve">
https://links.sgx.com/1.0.0/corporate-announcements/WOGLKQM08ZVBGJLF/5338b1b34db7b7cb13cb46c77a4b26ca7343647c4cd8f2c5e4d7934d1398380e</t>
        </r>
      </text>
    </comment>
    <comment ref="CU190" authorId="0" shapeId="0" xr:uid="{6358B655-E0C9-4C24-85E0-AE1C1CF768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https://links.sgx.com/1.0.0/corporate-announcements/510STZH9QVFMHCLX/d2b4b67ef77d0b6e7c7d24d5f5ba72a54c570f8ca5e926fd6dce2eea8a8eb5f3</t>
        </r>
      </text>
    </comment>
    <comment ref="CV190" authorId="0" shapeId="0" xr:uid="{B8E507FF-3DCA-4E6E-BECB-8CB3D6BF0F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https://links.sgx.com/1.0.0/corporate-announcements/WJJTE8A1JKF6KDJP/644baa67fd7ec9dc851fc456d5eb51c2b98976457ba620da9cdad768464668c3</t>
        </r>
      </text>
    </comment>
    <comment ref="CX190" authorId="0" shapeId="0" xr:uid="{9396E89A-AFAF-4918-9DE3-C8A8D20C0B12}">
      <text>
        <r>
          <rPr>
            <b/>
            <sz val="9"/>
            <color indexed="81"/>
            <rFont val="Tahoma"/>
            <family val="2"/>
          </rPr>
          <t>Author:</t>
        </r>
        <r>
          <rPr>
            <sz val="9"/>
            <color indexed="81"/>
            <rFont val="Tahoma"/>
            <family val="2"/>
          </rPr>
          <t xml:space="preserve">
SGX announcements, Link: https://links.sgx.com/1.0.0/corporate-announcements/ENO35ZP8K4V05AV6/61d0f90297ed2375398b4a28d6faf966b631bf494de1d8b940d9c5f0d053cdda</t>
        </r>
      </text>
    </comment>
    <comment ref="CZ190" authorId="0" shapeId="0" xr:uid="{96C14B87-1794-41EB-B29D-82D49AEBD5E3}">
      <text>
        <r>
          <rPr>
            <b/>
            <sz val="9"/>
            <color indexed="81"/>
            <rFont val="Tahoma"/>
            <family val="2"/>
          </rPr>
          <t>Author:</t>
        </r>
        <r>
          <rPr>
            <sz val="9"/>
            <color indexed="81"/>
            <rFont val="Tahoma"/>
            <family val="2"/>
          </rPr>
          <t xml:space="preserve">
https://links.sgx.com/1.0.0/corporate-announcements/Y9BV2G7SW16QF3OI/9e1c41fde883baf0a332c9f24c29936caba72d9e2418f81a26d1c89c11b61f89</t>
        </r>
      </text>
    </comment>
    <comment ref="DA190" authorId="0" shapeId="0" xr:uid="{372ADB1A-BFC6-4F00-B974-ADA97B0E2C0F}">
      <text>
        <r>
          <rPr>
            <b/>
            <sz val="9"/>
            <color indexed="81"/>
            <rFont val="Tahoma"/>
            <family val="2"/>
          </rPr>
          <t>Author:</t>
        </r>
        <r>
          <rPr>
            <sz val="9"/>
            <color indexed="81"/>
            <rFont val="Tahoma"/>
            <family val="2"/>
          </rPr>
          <t xml:space="preserve">
https://links.sgx.com/1.0.0/corporate-announcements/4JQB52QFI97LU0EN/6d6ffee3454dcfe17bd99efa6ce9227485f33b8ed368027f3c258a6d6fc7cac1</t>
        </r>
      </text>
    </comment>
    <comment ref="DC190" authorId="0" shapeId="0" xr:uid="{096457F3-C702-4BA8-8294-754CD5BD6156}">
      <text>
        <r>
          <rPr>
            <b/>
            <sz val="9"/>
            <color indexed="81"/>
            <rFont val="Tahoma"/>
            <family val="2"/>
          </rPr>
          <t>Author:</t>
        </r>
        <r>
          <rPr>
            <sz val="9"/>
            <color indexed="81"/>
            <rFont val="Tahoma"/>
            <family val="2"/>
          </rPr>
          <t xml:space="preserve">
https://links.sgx.com/1.0.0/corporate-announcements/GSKXF2IIM3R1FM67/76a61d01f4b12c23f7f7c6b3cd20a9ae4398eedaafaabb1630f3a3d59fbcc768</t>
        </r>
      </text>
    </comment>
    <comment ref="DD190" authorId="0" shapeId="0" xr:uid="{1AD85B72-7FD4-42AC-A4B9-E0AA1DE0DE9A}">
      <text>
        <r>
          <rPr>
            <b/>
            <sz val="9"/>
            <color indexed="81"/>
            <rFont val="Tahoma"/>
            <family val="2"/>
          </rPr>
          <t>Author:</t>
        </r>
        <r>
          <rPr>
            <sz val="9"/>
            <color indexed="81"/>
            <rFont val="Tahoma"/>
            <family val="2"/>
          </rPr>
          <t xml:space="preserve">
https://links.sgx.com/1.0.0/corporate-announcements/C9A8HD4EJB5E42IC/5246b92d99672a88e6602afdd6eb72de9e350e006fba87f00f677d65502d03aa</t>
        </r>
      </text>
    </comment>
    <comment ref="DE190" authorId="0" shapeId="0" xr:uid="{D401F9B3-7A4A-4F12-B827-F19B54AE1D0E}">
      <text>
        <r>
          <rPr>
            <b/>
            <sz val="9"/>
            <color indexed="81"/>
            <rFont val="Tahoma"/>
            <family val="2"/>
          </rPr>
          <t>Author:</t>
        </r>
        <r>
          <rPr>
            <sz val="9"/>
            <color indexed="81"/>
            <rFont val="Tahoma"/>
            <family val="2"/>
          </rPr>
          <t xml:space="preserve">
https://links.sgx.com/1.0.0/corporate-announcements/LGZ8LAZADMFITBK8/b9f48ccde567c82de5c2da6798249e2404cdf9b6784ab92948646c51b469dbbc</t>
        </r>
      </text>
    </comment>
    <comment ref="DG190" authorId="0" shapeId="0" xr:uid="{5458A0B9-3C50-4D4C-9F94-D1A685F1CDF2}">
      <text>
        <r>
          <rPr>
            <b/>
            <sz val="9"/>
            <color indexed="81"/>
            <rFont val="Tahoma"/>
            <family val="2"/>
          </rPr>
          <t>Author:</t>
        </r>
        <r>
          <rPr>
            <sz val="9"/>
            <color indexed="81"/>
            <rFont val="Tahoma"/>
            <family val="2"/>
          </rPr>
          <t xml:space="preserve">
https://links.sgx.com/1.0.0/corporate-announcements/JT4N6CWPMYPWU7B7/6bd60036552130965d62c1b9c30759e2435f3b3692775c1d9ee2d07141e62846</t>
        </r>
      </text>
    </comment>
    <comment ref="DI190" authorId="0" shapeId="0" xr:uid="{926716D9-2028-4176-92D8-E6F8D5D8A6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https://links.sgx.com/1.0.0/corporate-announcements/K11JKN9SYSV3T1E4/793bdb6e7ea5ff454049bf66cbefe28de41bfc356c706838afd59ed67dd0bd83</t>
        </r>
      </text>
    </comment>
    <comment ref="DM190" authorId="0" shapeId="0" xr:uid="{F5DF53A4-E0D2-4635-BEB1-040CFAB91177}">
      <text>
        <r>
          <rPr>
            <b/>
            <sz val="9"/>
            <color indexed="81"/>
            <rFont val="Tahoma"/>
            <family val="2"/>
          </rPr>
          <t>Author:</t>
        </r>
        <r>
          <rPr>
            <sz val="9"/>
            <color indexed="81"/>
            <rFont val="Tahoma"/>
            <family val="2"/>
          </rPr>
          <t xml:space="preserve">
https://links.sgx.com/1.0.0/corporate-announcements/FUSBUQ5P631L9UU9/0a8e7a2ec902c579b83589c5fe1b5fa041c68336db3c8f7098ec9f418216e915</t>
        </r>
      </text>
    </comment>
    <comment ref="DP190" authorId="0" shapeId="0" xr:uid="{D47888AC-A453-453F-BF7B-A46E61D7FD39}">
      <text>
        <r>
          <rPr>
            <b/>
            <sz val="9"/>
            <color indexed="81"/>
            <rFont val="Tahoma"/>
            <family val="2"/>
          </rPr>
          <t>Author:</t>
        </r>
        <r>
          <rPr>
            <sz val="9"/>
            <color indexed="81"/>
            <rFont val="Tahoma"/>
            <family val="2"/>
          </rPr>
          <t xml:space="preserve">
https://links.sgx.com/1.0.0/corporate-announcements/FPC95SSGEHI2OMS9/1cb49fcfa81e70a7d3e5b14a701111850402bb730dfbacca22ff6b8e63dc4c39</t>
        </r>
      </text>
    </comment>
    <comment ref="DR190" authorId="0" shapeId="0" xr:uid="{406B0BF4-CF24-48B7-9FA2-E16B8BE1CA8D}">
      <text>
        <r>
          <rPr>
            <b/>
            <sz val="9"/>
            <color indexed="81"/>
            <rFont val="Tahoma"/>
            <family val="2"/>
          </rPr>
          <t>Author:</t>
        </r>
        <r>
          <rPr>
            <sz val="9"/>
            <color indexed="81"/>
            <rFont val="Tahoma"/>
            <family val="2"/>
          </rPr>
          <t xml:space="preserve">
https://links.sgx.com/1.0.0/corporate-announcements/AFKCUDC09SCAWNF0/d3417698295aebbe6a631d64f56c240c29f3561ad00892cd71b41f901e04c433</t>
        </r>
      </text>
    </comment>
    <comment ref="DT190" authorId="0" shapeId="0" xr:uid="{EC191327-3BC1-42A3-85BD-8E7CDDB8DB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https://links.sgx.com/1.0.0/corporate-announcements/4SB6AT30GZZ11CNR/c5e1ea1198cec9e1a3c387ccff9795b884d54cc9a77da27fe6ea800cfc86c455</t>
        </r>
      </text>
    </comment>
    <comment ref="EB190" authorId="0" shapeId="0" xr:uid="{0DAD99D5-FDA2-4F92-A3DA-9B1D6E80EF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https://links.sgx.com/1.0.0/corporate-announcements/IJ7XKFEHGX73EOHH/d250ac2227d101efde858edf613063acc169ea770db4f4b7f4b44b9040f4eab5</t>
        </r>
      </text>
    </comment>
    <comment ref="ED190" authorId="0" shapeId="0" xr:uid="{A7D24D9B-4B36-4156-A9A5-03EDF875A6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https://links.sgx.com/1.0.0/corporate-announcements/8SXBZ3XOESUM4D6R/a6ddec63e32d4183151c9d01ca802ae423f6ee0c87f63a023542dd865f785d31</t>
        </r>
      </text>
    </comment>
    <comment ref="H191" authorId="0" shapeId="0" xr:uid="{64422589-9530-4A67-A45A-02D8E44B934D}">
      <text>
        <r>
          <rPr>
            <b/>
            <sz val="9"/>
            <color indexed="81"/>
            <rFont val="Tahoma"/>
            <family val="2"/>
          </rPr>
          <t>Author:</t>
        </r>
        <r>
          <rPr>
            <sz val="9"/>
            <color indexed="81"/>
            <rFont val="Tahoma"/>
            <family val="2"/>
          </rPr>
          <t xml:space="preserve">
AR released on 13/10/2020</t>
        </r>
      </text>
    </comment>
    <comment ref="L191" authorId="0" shapeId="0" xr:uid="{CB6508FA-DBFA-4AF8-B4B3-1B378A88C01E}">
      <text>
        <r>
          <rPr>
            <b/>
            <sz val="9"/>
            <color indexed="81"/>
            <rFont val="Tahoma"/>
            <family val="2"/>
          </rPr>
          <t>Author:</t>
        </r>
        <r>
          <rPr>
            <sz val="9"/>
            <color indexed="81"/>
            <rFont val="Tahoma"/>
            <family val="2"/>
          </rPr>
          <t xml:space="preserve">
AR released on 11/11/2020</t>
        </r>
      </text>
    </comment>
    <comment ref="P191" authorId="0" shapeId="0" xr:uid="{2DC163B2-A9A8-49CE-BBB2-9A993AB09CB4}">
      <text>
        <r>
          <rPr>
            <b/>
            <sz val="9"/>
            <color indexed="81"/>
            <rFont val="Tahoma"/>
            <family val="2"/>
          </rPr>
          <t>Author:</t>
        </r>
        <r>
          <rPr>
            <sz val="9"/>
            <color indexed="81"/>
            <rFont val="Tahoma"/>
            <family val="2"/>
          </rPr>
          <t xml:space="preserve">
AR released on 7/10/2020</t>
        </r>
      </text>
    </comment>
    <comment ref="R191" authorId="0" shapeId="0" xr:uid="{88F9CECE-1185-4D39-B1CE-44DA9DE61C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https://links.sgx.com/1.0.0/corporate-announcements/WCAPMIYG45S0JAXY/032c5e5caa1bd9affdf2cdca323813770eef55e9134572d355c8250f375096d1</t>
        </r>
      </text>
    </comment>
    <comment ref="S191" authorId="0" shapeId="0" xr:uid="{91C1AE44-B61D-4CC0-9E75-0B4843287BE3}">
      <text>
        <r>
          <rPr>
            <b/>
            <sz val="9"/>
            <color indexed="81"/>
            <rFont val="Tahoma"/>
            <family val="2"/>
          </rPr>
          <t>Author:</t>
        </r>
        <r>
          <rPr>
            <sz val="9"/>
            <color indexed="81"/>
            <rFont val="Tahoma"/>
            <family val="2"/>
          </rPr>
          <t xml:space="preserve">
AR released on 12/10/2020</t>
        </r>
      </text>
    </comment>
    <comment ref="BA191" authorId="0" shapeId="0" xr:uid="{32979491-AB88-42E3-AE9B-C3B6B0169D2B}">
      <text>
        <r>
          <rPr>
            <b/>
            <sz val="9"/>
            <color indexed="81"/>
            <rFont val="Tahoma"/>
            <family val="2"/>
          </rPr>
          <t>Author:</t>
        </r>
        <r>
          <rPr>
            <sz val="9"/>
            <color indexed="81"/>
            <rFont val="Tahoma"/>
            <family val="2"/>
          </rPr>
          <t xml:space="preserve">
AR released on 2/11/21</t>
        </r>
      </text>
    </comment>
    <comment ref="BN191" authorId="0" shapeId="0" xr:uid="{23BF2C47-A385-4945-B524-5A6F4F9EC55C}">
      <text>
        <r>
          <rPr>
            <b/>
            <sz val="9"/>
            <color indexed="81"/>
            <rFont val="Tahoma"/>
            <family val="2"/>
          </rPr>
          <t>Author:</t>
        </r>
        <r>
          <rPr>
            <sz val="9"/>
            <color indexed="81"/>
            <rFont val="Tahoma"/>
            <family val="2"/>
          </rPr>
          <t xml:space="preserve">
AR released on 11/11/2020</t>
        </r>
      </text>
    </comment>
    <comment ref="DW191" authorId="0" shapeId="0" xr:uid="{FA280BE2-1BEB-4DA2-848C-4FE438CE6769}">
      <text>
        <r>
          <rPr>
            <b/>
            <sz val="9"/>
            <color indexed="81"/>
            <rFont val="Tahoma"/>
            <family val="2"/>
          </rPr>
          <t>Author:</t>
        </r>
        <r>
          <rPr>
            <sz val="9"/>
            <color indexed="81"/>
            <rFont val="Tahoma"/>
            <family val="2"/>
          </rPr>
          <t xml:space="preserve">
AR released on 28/10/2020</t>
        </r>
      </text>
    </comment>
    <comment ref="E192" authorId="0" shapeId="0" xr:uid="{CE64BC7B-CE13-4CE5-90A5-8125418FD34B}">
      <text>
        <r>
          <rPr>
            <b/>
            <sz val="9"/>
            <color indexed="81"/>
            <rFont val="Tahoma"/>
            <family val="2"/>
          </rPr>
          <t>Author:</t>
        </r>
        <r>
          <rPr>
            <sz val="9"/>
            <color indexed="81"/>
            <rFont val="Tahoma"/>
            <family val="2"/>
          </rPr>
          <t xml:space="preserve">
https://links.sgx.com/1.0.0/corporate-announcements/MRRRUWVPO0CAD36V/e22725084fd70f49e8e3c5f3b626adea86fb541ae7164cf19dd0ad6c55d0b891</t>
        </r>
      </text>
    </comment>
    <comment ref="F192" authorId="0" shapeId="0" xr:uid="{9DDD2A09-4766-41EE-87F1-BD18CFF376C8}">
      <text>
        <r>
          <rPr>
            <b/>
            <sz val="9"/>
            <color indexed="81"/>
            <rFont val="Tahoma"/>
            <family val="2"/>
          </rPr>
          <t>Author:</t>
        </r>
        <r>
          <rPr>
            <sz val="9"/>
            <color indexed="81"/>
            <rFont val="Tahoma"/>
            <family val="2"/>
          </rPr>
          <t xml:space="preserve">
https://links.sgx.com/1.0.0/corporate-announcements/7EC9TCTTR8URQR0D/b9388a28a1d074e3cce7b7d92d0db3809e934bf90192a5278498c880f0f5937c</t>
        </r>
      </text>
    </comment>
    <comment ref="G192" authorId="0" shapeId="0" xr:uid="{4D342878-BD0C-4748-AC94-B82CCF305F40}">
      <text>
        <r>
          <rPr>
            <b/>
            <sz val="9"/>
            <color indexed="81"/>
            <rFont val="Tahoma"/>
            <family val="2"/>
          </rPr>
          <t>Author:</t>
        </r>
        <r>
          <rPr>
            <sz val="9"/>
            <color indexed="81"/>
            <rFont val="Tahoma"/>
            <family val="2"/>
          </rPr>
          <t xml:space="preserve">
https://links.sgx.com/1.0.0/corporate-announcements/7EC9TCTTR8URQR0D/b9388a28a1d074e3cce7b7d92d0db3809e934bf90192a5278498c880f0f5937c</t>
        </r>
      </text>
    </comment>
    <comment ref="I192" authorId="0" shapeId="0" xr:uid="{CF165549-8562-4211-91E9-A95204FB68A1}">
      <text>
        <r>
          <rPr>
            <b/>
            <sz val="9"/>
            <color indexed="81"/>
            <rFont val="Tahoma"/>
            <family val="2"/>
          </rPr>
          <t>Author:</t>
        </r>
        <r>
          <rPr>
            <sz val="9"/>
            <color indexed="81"/>
            <rFont val="Tahoma"/>
            <family val="2"/>
          </rPr>
          <t xml:space="preserve">
https://links.sgx.com/1.0.0/corporate-announcements/VARTGN46H3V8CC54/b471f47a149ab5749f45486534045818fcb6ee6f7202c2c08aee5a8b720f2dd0</t>
        </r>
      </text>
    </comment>
    <comment ref="J192" authorId="0" shapeId="0" xr:uid="{3CD0AA0C-1F63-4C7F-83A1-9969BD7146B3}">
      <text>
        <r>
          <rPr>
            <b/>
            <sz val="9"/>
            <color indexed="81"/>
            <rFont val="Tahoma"/>
            <family val="2"/>
          </rPr>
          <t>Author:</t>
        </r>
        <r>
          <rPr>
            <sz val="9"/>
            <color indexed="81"/>
            <rFont val="Tahoma"/>
            <family val="2"/>
          </rPr>
          <t xml:space="preserve">
https://links.sgx.com/1.0.0/corporate-announcements/ANJ63ZQDC55BQW6X/7833b4dc941ac6b78b955d6cc962f33e09669919b4362b0d71d623b4edebf004</t>
        </r>
      </text>
    </comment>
    <comment ref="K192" authorId="0" shapeId="0" xr:uid="{64EEC907-7A4F-4254-AF17-DBFDBF845B88}">
      <text>
        <r>
          <rPr>
            <b/>
            <sz val="9"/>
            <color indexed="81"/>
            <rFont val="Tahoma"/>
            <family val="2"/>
          </rPr>
          <t>Author:</t>
        </r>
        <r>
          <rPr>
            <sz val="9"/>
            <color indexed="81"/>
            <rFont val="Tahoma"/>
            <family val="2"/>
          </rPr>
          <t xml:space="preserve">
https://links.sgx.com/1.0.0/corporate-announcements/ZVFIAKVDCRG10VIS/a537a59a69c5bc430e4da7778db39a1f49cd340bda8763e7b092f475d174e3e1</t>
        </r>
      </text>
    </comment>
    <comment ref="M192" authorId="0" shapeId="0" xr:uid="{12F4BFB6-8D40-4C0E-8A56-014FFEF45CEB}">
      <text>
        <r>
          <rPr>
            <b/>
            <sz val="9"/>
            <color indexed="81"/>
            <rFont val="Tahoma"/>
            <family val="2"/>
          </rPr>
          <t>Author:</t>
        </r>
        <r>
          <rPr>
            <sz val="9"/>
            <color indexed="81"/>
            <rFont val="Tahoma"/>
            <family val="2"/>
          </rPr>
          <t xml:space="preserve">
https://links.sgx.com/1.0.0/corporate-announcements/FIX3K47Q2T82K334/430558b907ca13b3c68f4e22f04abb3aeb2a158816b7ef9d393fe7ccbf8ed48e</t>
        </r>
      </text>
    </comment>
    <comment ref="T192" authorId="0" shapeId="0" xr:uid="{FCB5D86A-4F88-486D-8F4F-552A6EC4DDE8}">
      <text>
        <r>
          <rPr>
            <b/>
            <sz val="9"/>
            <color indexed="81"/>
            <rFont val="Tahoma"/>
            <family val="2"/>
          </rPr>
          <t>Author:</t>
        </r>
        <r>
          <rPr>
            <sz val="9"/>
            <color indexed="81"/>
            <rFont val="Tahoma"/>
            <family val="2"/>
          </rPr>
          <t xml:space="preserve">
https://links.sgx.com/1.0.0/corporate-announcements/KCJDN0WOUKOQGDFO/893b6b1b895a294c4c50421b9d05418081b398de1649a98a00ef8c97d1db1194</t>
        </r>
      </text>
    </comment>
    <comment ref="AE192" authorId="0" shapeId="0" xr:uid="{DCDD0C69-625E-49FD-876D-CB7543DCDC4E}">
      <text>
        <r>
          <rPr>
            <b/>
            <sz val="9"/>
            <color indexed="81"/>
            <rFont val="Tahoma"/>
            <family val="2"/>
          </rPr>
          <t>Author:</t>
        </r>
        <r>
          <rPr>
            <sz val="9"/>
            <color indexed="81"/>
            <rFont val="Tahoma"/>
            <family val="2"/>
          </rPr>
          <t xml:space="preserve">
https://links.sgx.com/1.0.0/corporate-announcements/VA46E8UU5Q1BE5FN/329e57861425f2e174f96c21eb36d60ba753d5da5425aa56eb3b4553d34647a0</t>
        </r>
      </text>
    </comment>
    <comment ref="AG192" authorId="0" shapeId="0" xr:uid="{A1C8EEC7-DD49-48BA-95F0-3FD6DE9BC404}">
      <text>
        <r>
          <rPr>
            <b/>
            <sz val="9"/>
            <color indexed="81"/>
            <rFont val="Tahoma"/>
            <family val="2"/>
          </rPr>
          <t>Author:</t>
        </r>
        <r>
          <rPr>
            <sz val="9"/>
            <color indexed="81"/>
            <rFont val="Tahoma"/>
            <family val="2"/>
          </rPr>
          <t xml:space="preserve">
https://links.sgx.com/1.0.0/corporate-announcements/FS11PX2JPNILK89J/6c03245ad029666f051f73813b59c2609ca59ba8e7906dd58cd2aa3f9b981df4</t>
        </r>
      </text>
    </comment>
    <comment ref="AH192" authorId="0" shapeId="0" xr:uid="{041A68B2-A48E-4CDA-836C-1242DABECFDD}">
      <text>
        <r>
          <rPr>
            <b/>
            <sz val="9"/>
            <color indexed="81"/>
            <rFont val="Tahoma"/>
            <family val="2"/>
          </rPr>
          <t>Author:</t>
        </r>
        <r>
          <rPr>
            <sz val="9"/>
            <color indexed="81"/>
            <rFont val="Tahoma"/>
            <family val="2"/>
          </rPr>
          <t xml:space="preserve">
https://links.sgx.com/1.0.0/corporate-announcements/5FWIMDEC935O6CEZ/0c8dc7fca395ab65c1884b07f87aec73fc27cc5fdae6607e18ec25e6a3887606</t>
        </r>
      </text>
    </comment>
    <comment ref="AM192" authorId="0" shapeId="0" xr:uid="{BC7BCF9A-B00C-408E-B3F0-6B0AE2F69B64}">
      <text>
        <r>
          <rPr>
            <b/>
            <sz val="9"/>
            <color indexed="81"/>
            <rFont val="Tahoma"/>
            <family val="2"/>
          </rPr>
          <t>Author:</t>
        </r>
        <r>
          <rPr>
            <sz val="9"/>
            <color indexed="81"/>
            <rFont val="Tahoma"/>
            <family val="2"/>
          </rPr>
          <t xml:space="preserve">
https://links.sgx.com/1.0.0/corporate-announcements/7T7XXPOT66OG91SJ/a6e965276e2950a1e488bd2b6f33de5cb691f340cf6185971571ce2ce439afb7</t>
        </r>
      </text>
    </comment>
    <comment ref="AO192" authorId="0" shapeId="0" xr:uid="{C44D470D-55C2-4882-A0A3-D0745FC40B5E}">
      <text>
        <r>
          <rPr>
            <b/>
            <sz val="9"/>
            <color indexed="81"/>
            <rFont val="Tahoma"/>
            <family val="2"/>
          </rPr>
          <t>Author:</t>
        </r>
        <r>
          <rPr>
            <sz val="9"/>
            <color indexed="81"/>
            <rFont val="Tahoma"/>
            <family val="2"/>
          </rPr>
          <t xml:space="preserve">
SGX announcements, AR released on 13/4/21, Link: https://links.sgx.com/1.0.0/corporate-announcements/LDRKZ2W4MM5EVXYU/05e93a70096dc0552b6b85d12bfeaa31e91aab41e670b711746ee1a4dddb6276</t>
        </r>
      </text>
    </comment>
    <comment ref="AR192" authorId="0" shapeId="0" xr:uid="{BC0A3ED5-B7D3-450E-BDEC-AB068FDDFF51}">
      <text>
        <r>
          <rPr>
            <b/>
            <sz val="9"/>
            <color indexed="81"/>
            <rFont val="Tahoma"/>
            <family val="2"/>
          </rPr>
          <t>Author:</t>
        </r>
        <r>
          <rPr>
            <sz val="9"/>
            <color indexed="81"/>
            <rFont val="Tahoma"/>
            <family val="2"/>
          </rPr>
          <t xml:space="preserve">
https://links.sgx.com/1.0.0/corporate-announcements/HYS1M1ZJD3YXD32P/175698bd0e2172717cd0c218979b0f186ba5c08284b1a521cc2025e1d0dc6a5e</t>
        </r>
      </text>
    </comment>
    <comment ref="AS192" authorId="0" shapeId="0" xr:uid="{D9161237-895D-4000-BFDD-2D2B7F87DD02}">
      <text>
        <r>
          <rPr>
            <b/>
            <sz val="9"/>
            <color indexed="81"/>
            <rFont val="Tahoma"/>
            <family val="2"/>
          </rPr>
          <t>Author:</t>
        </r>
        <r>
          <rPr>
            <sz val="9"/>
            <color indexed="81"/>
            <rFont val="Tahoma"/>
            <family val="2"/>
          </rPr>
          <t xml:space="preserve">
SGX announcements, AR released on 12/5/21, Link: https://links.sgx.com/1.0.0/corporate-announcements/ORJKL3SPWWBC6I3C/6118e7d43b7370eb9772ce499640ed7ce7e18074ccd2ad56fcbdf97cbfcfc812</t>
        </r>
      </text>
    </comment>
    <comment ref="AT192" authorId="0" shapeId="0" xr:uid="{2BA28DE6-0972-4885-834D-26E8B8311B9F}">
      <text>
        <r>
          <rPr>
            <b/>
            <sz val="9"/>
            <color indexed="81"/>
            <rFont val="Tahoma"/>
            <family val="2"/>
          </rPr>
          <t>Author:</t>
        </r>
        <r>
          <rPr>
            <sz val="9"/>
            <color indexed="81"/>
            <rFont val="Tahoma"/>
            <family val="2"/>
          </rPr>
          <t xml:space="preserve">
SGX announcements, AR released on 8/4/21, Link: https://links.sgx.com/1.0.0/corporate-announcements/KC5RGWV83AM6Y148/1d03e8bebb9a648607304c5f72b9fc4d4e9d144d542c7b98e7c5e0e32b79277a</t>
        </r>
      </text>
    </comment>
    <comment ref="AU192" authorId="0" shapeId="0" xr:uid="{D42D9457-DEF9-4436-BA7C-3F09C2FD53CF}">
      <text>
        <r>
          <rPr>
            <b/>
            <sz val="9"/>
            <color indexed="81"/>
            <rFont val="Tahoma"/>
            <family val="2"/>
          </rPr>
          <t>Author:</t>
        </r>
        <r>
          <rPr>
            <sz val="9"/>
            <color indexed="81"/>
            <rFont val="Tahoma"/>
            <family val="2"/>
          </rPr>
          <t xml:space="preserve">
https://links.sgx.com/1.0.0/corporate-announcements/FJN0OPGTNCJMO7RB/335a19c0f6a22452dffde8451246e1252765f7ef24d9ac07119c9f1c8596af5a</t>
        </r>
      </text>
    </comment>
    <comment ref="AV192" authorId="0" shapeId="0" xr:uid="{C31B8F57-75F8-4576-8371-7F76B730C92F}">
      <text>
        <r>
          <rPr>
            <b/>
            <sz val="9"/>
            <color indexed="81"/>
            <rFont val="Tahoma"/>
            <family val="2"/>
          </rPr>
          <t>Author:</t>
        </r>
        <r>
          <rPr>
            <sz val="9"/>
            <color indexed="81"/>
            <rFont val="Tahoma"/>
            <family val="2"/>
          </rPr>
          <t xml:space="preserve">
https://links.sgx.com/1.0.0/corporate-announcements/SHK3HROQCI8ADD1D/26f31fcb86e7c8f73e7e00f39a74a443d4db82a20b165782d473fabfd9a451cc</t>
        </r>
      </text>
    </comment>
    <comment ref="AW192" authorId="0" shapeId="0" xr:uid="{1D546530-03BE-4A1E-8070-AD325035629A}">
      <text>
        <r>
          <rPr>
            <b/>
            <sz val="9"/>
            <color indexed="81"/>
            <rFont val="Tahoma"/>
            <family val="2"/>
          </rPr>
          <t>Author:</t>
        </r>
        <r>
          <rPr>
            <sz val="9"/>
            <color indexed="81"/>
            <rFont val="Tahoma"/>
            <family val="2"/>
          </rPr>
          <t xml:space="preserve">
https://links.sgx.com/1.0.0/corporate-announcements/ZDGRX5HODSVZ5J27/6a46e1184a743ba240a250e773a82f2cc53109df19218b8263313e835df96192</t>
        </r>
      </text>
    </comment>
    <comment ref="AX192" authorId="0" shapeId="0" xr:uid="{61E0E41F-D035-444C-943E-DA69A069151C}">
      <text>
        <r>
          <rPr>
            <b/>
            <sz val="9"/>
            <color indexed="81"/>
            <rFont val="Tahoma"/>
            <family val="2"/>
          </rPr>
          <t>Author:</t>
        </r>
        <r>
          <rPr>
            <sz val="9"/>
            <color indexed="81"/>
            <rFont val="Tahoma"/>
            <family val="2"/>
          </rPr>
          <t xml:space="preserve">
https://links.sgx.com/1.0.0/corporate-announcements/SGG3GP11NTXQQGC5/08f062a5bcb376c20f0ba261903e341f867b78db69bb66b3378ea762f99179a8</t>
        </r>
      </text>
    </comment>
    <comment ref="BB192" authorId="0" shapeId="0" xr:uid="{11EA8A83-A59E-4E37-9D76-57E5E80DEE83}">
      <text>
        <r>
          <rPr>
            <b/>
            <sz val="9"/>
            <color indexed="81"/>
            <rFont val="Tahoma"/>
            <family val="2"/>
          </rPr>
          <t>Author:</t>
        </r>
        <r>
          <rPr>
            <sz val="9"/>
            <color indexed="81"/>
            <rFont val="Tahoma"/>
            <family val="2"/>
          </rPr>
          <t xml:space="preserve">
Company website, AR released on 8/4/21, Link: http://www.southern-packaging.com/en/report/list.aspx</t>
        </r>
      </text>
    </comment>
    <comment ref="CB192" authorId="0" shapeId="0" xr:uid="{B5F1472A-D029-4A55-95B2-1CC7F271C293}">
      <text>
        <r>
          <rPr>
            <b/>
            <sz val="9"/>
            <color indexed="81"/>
            <rFont val="Tahoma"/>
            <family val="2"/>
          </rPr>
          <t>Author:</t>
        </r>
        <r>
          <rPr>
            <sz val="9"/>
            <color indexed="81"/>
            <rFont val="Tahoma"/>
            <family val="2"/>
          </rPr>
          <t xml:space="preserve">
https://links.sgx.com/1.0.0/corporate-announcements/B22B6DSWD8UWW56U/4b19a35d016e139156ded36973e076ee7b01206775a74d2e323957bf6b17b9fc</t>
        </r>
      </text>
    </comment>
    <comment ref="CK192" authorId="0" shapeId="0" xr:uid="{0721782C-1FD7-427F-878D-DA18B9169AC3}">
      <text>
        <r>
          <rPr>
            <b/>
            <sz val="9"/>
            <color indexed="81"/>
            <rFont val="Tahoma"/>
            <family val="2"/>
          </rPr>
          <t>Author:</t>
        </r>
        <r>
          <rPr>
            <sz val="9"/>
            <color indexed="81"/>
            <rFont val="Tahoma"/>
            <family val="2"/>
          </rPr>
          <t xml:space="preserve">
https://links.sgx.com/1.0.0/corporate-announcements/LJVSXSVZK2EXZ5TT/bef6c4c9f487bd5d4c610507c643e57b97006fcff38dffa98e815e107a4ab414</t>
        </r>
      </text>
    </comment>
    <comment ref="CT192" authorId="0" shapeId="0" xr:uid="{51734392-636D-4ED4-988B-9ABA2C9E300C}">
      <text>
        <r>
          <rPr>
            <b/>
            <sz val="9"/>
            <color indexed="81"/>
            <rFont val="Tahoma"/>
            <family val="2"/>
          </rPr>
          <t>Author:</t>
        </r>
        <r>
          <rPr>
            <sz val="9"/>
            <color indexed="81"/>
            <rFont val="Tahoma"/>
            <family val="2"/>
          </rPr>
          <t xml:space="preserve">
https://links.sgx.com/1.0.0/corporate-announcements/JBKEVV58WD27214H/49c1863744c6758ae242e48db8c98d08870306d9799c16d6904efc3a41f75be3</t>
        </r>
      </text>
    </comment>
    <comment ref="CW192" authorId="0" shapeId="0" xr:uid="{5D4A1ADB-0BE7-4D36-AA58-B32DC0D8AE4E}">
      <text>
        <r>
          <rPr>
            <b/>
            <sz val="9"/>
            <color indexed="81"/>
            <rFont val="Tahoma"/>
            <family val="2"/>
          </rPr>
          <t>Author:</t>
        </r>
        <r>
          <rPr>
            <sz val="9"/>
            <color indexed="81"/>
            <rFont val="Tahoma"/>
            <family val="2"/>
          </rPr>
          <t xml:space="preserve">
https://links.sgx.com/1.0.0/corporate-announcements/C9AYED9EB0ZWYKY9/289c46116d8ef0fb2f68e16a3a38e1f049f0a0f38aaaa5f6d591132678aaa931</t>
        </r>
      </text>
    </comment>
    <comment ref="CX192" authorId="0" shapeId="0" xr:uid="{7951B256-C9DA-4207-9FB9-9203E00F88CC}">
      <text>
        <r>
          <rPr>
            <b/>
            <sz val="9"/>
            <color indexed="81"/>
            <rFont val="Tahoma"/>
            <family val="2"/>
          </rPr>
          <t>Author:</t>
        </r>
        <r>
          <rPr>
            <sz val="9"/>
            <color indexed="81"/>
            <rFont val="Tahoma"/>
            <family val="2"/>
          </rPr>
          <t xml:space="preserve">
SGX announcements, AR released on 1/4/2021, Link: https://links.sgx.com/1.0.0/corporate-announcements/JJ544TMU0LB662T5/ca224d84eab0e275057ba24c70d752b56a9c590479534e4ff1ac88fa68de08bf</t>
        </r>
      </text>
    </comment>
    <comment ref="CZ192" authorId="0" shapeId="0" xr:uid="{EB9DF7EC-09F9-4A8C-AE14-3CE1DF1E37BE}">
      <text>
        <r>
          <rPr>
            <b/>
            <sz val="9"/>
            <color indexed="81"/>
            <rFont val="Tahoma"/>
            <family val="2"/>
          </rPr>
          <t>Author:</t>
        </r>
        <r>
          <rPr>
            <sz val="9"/>
            <color indexed="81"/>
            <rFont val="Tahoma"/>
            <family val="2"/>
          </rPr>
          <t xml:space="preserve">
https://links.sgx.com/1.0.0/corporate-announcements/FDBRJOVNS6VGK2D9/d26d09efb2aa36de551182f73de18ca13a6a684dd5aff87eacf4c15c84258392</t>
        </r>
      </text>
    </comment>
    <comment ref="DA192" authorId="0" shapeId="0" xr:uid="{20B5A55F-1DCE-428A-9384-D6FCA5AD6973}">
      <text>
        <r>
          <rPr>
            <b/>
            <sz val="9"/>
            <color indexed="81"/>
            <rFont val="Tahoma"/>
            <family val="2"/>
          </rPr>
          <t>Author:</t>
        </r>
        <r>
          <rPr>
            <sz val="9"/>
            <color indexed="81"/>
            <rFont val="Tahoma"/>
            <family val="2"/>
          </rPr>
          <t xml:space="preserve">
https://links.sgx.com/1.0.0/corporate-announcements/MRP4GJND2OWQWQCQ/e1ff57abd721c5dd3007f452ac377d23a4ee0ba2c991823840caaedd716793de</t>
        </r>
      </text>
    </comment>
    <comment ref="DE192" authorId="0" shapeId="0" xr:uid="{998ACC64-D48E-4E4D-AADC-18DBE67681BD}">
      <text>
        <r>
          <rPr>
            <b/>
            <sz val="9"/>
            <color indexed="81"/>
            <rFont val="Tahoma"/>
            <family val="2"/>
          </rPr>
          <t>Author:</t>
        </r>
        <r>
          <rPr>
            <sz val="9"/>
            <color indexed="81"/>
            <rFont val="Tahoma"/>
            <family val="2"/>
          </rPr>
          <t xml:space="preserve">
https://links.sgx.com/1.0.0/corporate-announcements/OPA65XNCCNLRBM1K/675d934bee25a6471801a5a3c7e74e0382e5b4dd68bca7e9adc54117bc37608a</t>
        </r>
      </text>
    </comment>
    <comment ref="DU192" authorId="0" shapeId="0" xr:uid="{158B971D-B484-4070-A4B0-4BD4CB8322D0}">
      <text>
        <r>
          <rPr>
            <b/>
            <sz val="9"/>
            <color indexed="81"/>
            <rFont val="Tahoma"/>
            <family val="2"/>
          </rPr>
          <t>Author:</t>
        </r>
        <r>
          <rPr>
            <sz val="9"/>
            <color indexed="81"/>
            <rFont val="Tahoma"/>
            <family val="2"/>
          </rPr>
          <t xml:space="preserve">
https://links.sgx.com/1.0.0/corporate-announcements/KCVP1ABGTBMVNUPN/17c24ca6ac83bc339e2bbb22982b53a8ca86227160e0b7b7778514a0c34318b5</t>
        </r>
      </text>
    </comment>
    <comment ref="DV192" authorId="0" shapeId="0" xr:uid="{956972B4-174D-4A4F-973F-41EEB3610E1D}">
      <text>
        <r>
          <rPr>
            <b/>
            <sz val="9"/>
            <color indexed="81"/>
            <rFont val="Tahoma"/>
            <family val="2"/>
          </rPr>
          <t>Author:</t>
        </r>
        <r>
          <rPr>
            <sz val="9"/>
            <color indexed="81"/>
            <rFont val="Tahoma"/>
            <family val="2"/>
          </rPr>
          <t xml:space="preserve">
https://links.sgx.com/FileOpen/2H2020%20AHS%20Results%20Announcement_27Nov2020.ashx?App=Announcement&amp;FileID=640686</t>
        </r>
      </text>
    </comment>
    <comment ref="DX192" authorId="0" shapeId="0" xr:uid="{413A8AA1-3012-43EA-AE3E-E27307561FB4}">
      <text>
        <r>
          <rPr>
            <b/>
            <sz val="9"/>
            <color indexed="81"/>
            <rFont val="Tahoma"/>
            <family val="2"/>
          </rPr>
          <t>Author:</t>
        </r>
        <r>
          <rPr>
            <sz val="9"/>
            <color indexed="81"/>
            <rFont val="Tahoma"/>
            <family val="2"/>
          </rPr>
          <t xml:space="preserve">
https://links.sgx.com/1.0.0/corporate-announcements/9GXT4F0FQOMNIUGR/e5c764df984932ad74b3f984fd168d621585715f89d455c731f462e1a1e7867f</t>
        </r>
      </text>
    </comment>
    <comment ref="DZ192" authorId="0" shapeId="0" xr:uid="{6E66887D-7A20-48A0-A6D4-7BD513F2C349}">
      <text>
        <r>
          <rPr>
            <b/>
            <sz val="9"/>
            <color indexed="81"/>
            <rFont val="Tahoma"/>
            <family val="2"/>
          </rPr>
          <t>Author:</t>
        </r>
        <r>
          <rPr>
            <sz val="9"/>
            <color indexed="81"/>
            <rFont val="Tahoma"/>
            <family val="2"/>
          </rPr>
          <t xml:space="preserve">
https://links.sgx.com/FileOpen/FN-FY2020_Full_Year_Financial_Statements.ashx?App=Announcement&amp;FileID=638714</t>
        </r>
      </text>
    </comment>
    <comment ref="R196" authorId="0" shapeId="0" xr:uid="{E4CCFA7D-F8D9-4849-9A91-1B7296AF73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B196" authorId="0" shapeId="0" xr:uid="{8C524470-8053-4A75-B9CC-61E8BAFF8B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D196" authorId="0" shapeId="0" xr:uid="{9EC5C90F-36E4-4EFD-B843-AAA28518DB5B}">
      <text>
        <r>
          <rPr>
            <b/>
            <sz val="9"/>
            <color indexed="81"/>
            <rFont val="Tahoma"/>
            <family val="2"/>
          </rPr>
          <t>Author:</t>
        </r>
        <r>
          <rPr>
            <sz val="9"/>
            <color indexed="81"/>
            <rFont val="Tahoma"/>
            <family val="2"/>
          </rPr>
          <t xml:space="preserve">
https://links.sgx.com/FileOpen/017c_20200223_%20FY2020ResultsPresentation.ashx?App=Announcement&amp;FileID=649135</t>
        </r>
      </text>
    </comment>
    <comment ref="AI196" authorId="0" shapeId="0" xr:uid="{F9D6E310-2A91-4A80-A37C-13ACB1285C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"The Group is committed to providing regular communication with its shareholders. In 2020, around 116 meetings and
conference calls were made to engage the analysts and shareholders and to share the Group’s business strategies, operational
and financial results and business outlook with them."</t>
        </r>
      </text>
    </comment>
    <comment ref="AK196" authorId="0" shapeId="0" xr:uid="{EAC2AFA0-6BD1-40C9-81DE-4B29170F9A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N196" authorId="0" shapeId="0" xr:uid="{B9C57FB5-BEB1-4F2F-A256-E28563A574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P.137</t>
        </r>
      </text>
    </comment>
    <comment ref="AP196" authorId="0" shapeId="0" xr:uid="{7286A6F6-4405-4FD2-AB91-C51BF1E93C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p.16,56</t>
        </r>
      </text>
    </comment>
    <comment ref="AR196" authorId="0" shapeId="0" xr:uid="{B230875F-6448-4A13-9577-7D85E5A127BB}">
      <text>
        <r>
          <rPr>
            <b/>
            <sz val="9"/>
            <color indexed="81"/>
            <rFont val="Tahoma"/>
            <family val="2"/>
          </rPr>
          <t>Author:</t>
        </r>
        <r>
          <rPr>
            <sz val="9"/>
            <color indexed="81"/>
            <rFont val="Tahoma"/>
            <family val="2"/>
          </rPr>
          <t xml:space="preserve">
https://links.sgx.com/1.0.0/corporate-announcements/W0DUYR0VMLBALKB9/c0c01274487814243f1f50d3b9234496c50598a158eb52a3131007c9cc007293</t>
        </r>
      </text>
    </comment>
    <comment ref="AT196" authorId="0" shapeId="0" xr:uid="{F62409EB-AB1F-4273-ADD8-96E918D99424}">
      <text>
        <r>
          <rPr>
            <b/>
            <sz val="9"/>
            <color indexed="81"/>
            <rFont val="Tahoma"/>
            <family val="2"/>
          </rPr>
          <t>Author:</t>
        </r>
        <r>
          <rPr>
            <sz val="9"/>
            <color indexed="81"/>
            <rFont val="Tahoma"/>
            <family val="2"/>
          </rPr>
          <t xml:space="preserve">
AR, governance report, pg 17 &amp; 37</t>
        </r>
      </text>
    </comment>
    <comment ref="AU196" authorId="0" shapeId="0" xr:uid="{CB63B307-48D3-4D6A-B2BD-05B22DE5E2D6}">
      <text>
        <r>
          <rPr>
            <b/>
            <sz val="9"/>
            <color indexed="81"/>
            <rFont val="Tahoma"/>
            <family val="2"/>
          </rPr>
          <t>Author:</t>
        </r>
        <r>
          <rPr>
            <sz val="9"/>
            <color indexed="81"/>
            <rFont val="Tahoma"/>
            <family val="2"/>
          </rPr>
          <t xml:space="preserve">
http://www.penguin.com.sg/about-us/investor-relations/</t>
        </r>
      </text>
    </comment>
    <comment ref="AV196" authorId="0" shapeId="0" xr:uid="{B620D537-3005-4FD3-A162-A01A29AD760A}">
      <text>
        <r>
          <rPr>
            <b/>
            <sz val="9"/>
            <color indexed="81"/>
            <rFont val="Tahoma"/>
            <family val="2"/>
          </rPr>
          <t>Author:</t>
        </r>
        <r>
          <rPr>
            <sz val="9"/>
            <color indexed="81"/>
            <rFont val="Tahoma"/>
            <family val="2"/>
          </rPr>
          <t xml:space="preserve">
https://links.sgx.com/1.0.0/corporate-announcements/XV443QN7J3RQBXL6/019ab77e95cf27737bcfb72accdda3799ab289cf36a02e90882ce410a3e993b5</t>
        </r>
      </text>
    </comment>
    <comment ref="AW196" authorId="0" shapeId="0" xr:uid="{4CE6D9C7-8CDD-468A-BAC2-6444FC3D5A49}">
      <text>
        <r>
          <rPr>
            <b/>
            <sz val="9"/>
            <color indexed="81"/>
            <rFont val="Tahoma"/>
            <family val="2"/>
          </rPr>
          <t>Author:</t>
        </r>
        <r>
          <rPr>
            <sz val="9"/>
            <color indexed="81"/>
            <rFont val="Tahoma"/>
            <family val="2"/>
          </rPr>
          <t xml:space="preserve">
https://links.sgx.com/1.0.0/corporate-announcements/2UHUFFS6S03OVKYG/a7569d5ffd9d2c940050c573db883023153ca983328a079ee155e2940dd980a1</t>
        </r>
      </text>
    </comment>
    <comment ref="AX196" authorId="0" shapeId="0" xr:uid="{E19806A2-9663-41BD-A74B-70D276746D44}">
      <text>
        <r>
          <rPr>
            <b/>
            <sz val="9"/>
            <color indexed="81"/>
            <rFont val="Tahoma"/>
            <family val="2"/>
          </rPr>
          <t>Author:</t>
        </r>
        <r>
          <rPr>
            <sz val="9"/>
            <color indexed="81"/>
            <rFont val="Tahoma"/>
            <family val="2"/>
          </rPr>
          <t xml:space="preserve">
https://links.sgx.com/1.0.0/corporate-announcements/1E8Q3RN8KVIQBZSR/c80007fde58f2f721994a2e16d97b21f3d0d446f6855fa4d119e000509a1e3ba</t>
        </r>
      </text>
    </comment>
    <comment ref="AY196" authorId="0" shapeId="0" xr:uid="{21D06417-B8DC-4F36-B674-00EE00EA8C80}">
      <text>
        <r>
          <rPr>
            <b/>
            <sz val="9"/>
            <color indexed="81"/>
            <rFont val="Tahoma"/>
            <family val="2"/>
          </rPr>
          <t>Author:</t>
        </r>
        <r>
          <rPr>
            <sz val="9"/>
            <color indexed="81"/>
            <rFont val="Tahoma"/>
            <family val="2"/>
          </rPr>
          <t xml:space="preserve">
https://links.sgx.com/1.0.0/corporate-announcements/4VW776PXA8V08V09/336c0c8c5a90c9d27dd1e2b739add5107e4a8a66ae59f1f464b5cfb91a1b63a4</t>
        </r>
      </text>
    </comment>
    <comment ref="AZ196" authorId="0" shapeId="0" xr:uid="{B5841999-5B78-4420-91A9-EF26A2C433FE}">
      <text>
        <r>
          <rPr>
            <b/>
            <sz val="9"/>
            <color indexed="81"/>
            <rFont val="Tahoma"/>
            <family val="2"/>
          </rPr>
          <t>Author:</t>
        </r>
        <r>
          <rPr>
            <sz val="9"/>
            <color indexed="81"/>
            <rFont val="Tahoma"/>
            <family val="2"/>
          </rPr>
          <t xml:space="preserve">
AR, p. 43</t>
        </r>
      </text>
    </comment>
    <comment ref="BC196" authorId="0" shapeId="0" xr:uid="{EF98AD73-6BCB-4E43-B09C-EB5E4139BE5F}">
      <text>
        <r>
          <rPr>
            <b/>
            <sz val="9"/>
            <color indexed="81"/>
            <rFont val="Tahoma"/>
            <family val="2"/>
          </rPr>
          <t>Author:</t>
        </r>
        <r>
          <rPr>
            <sz val="9"/>
            <color indexed="81"/>
            <rFont val="Tahoma"/>
            <family val="2"/>
          </rPr>
          <t xml:space="preserve">
AR, p. 66</t>
        </r>
      </text>
    </comment>
    <comment ref="BD196" authorId="0" shapeId="0" xr:uid="{0A268B19-FBFB-4C83-AA15-5ADD3E58C671}">
      <text>
        <r>
          <rPr>
            <b/>
            <sz val="9"/>
            <color indexed="81"/>
            <rFont val="Tahoma"/>
            <family val="2"/>
          </rPr>
          <t>Author:</t>
        </r>
        <r>
          <rPr>
            <sz val="9"/>
            <color indexed="81"/>
            <rFont val="Tahoma"/>
            <family val="2"/>
          </rPr>
          <t xml:space="preserve">
https://links.sgx.com/1.0.0/corporate-announcements/CP4RM2MB5SCVXVH2/06efe19a48aa9c8b56b227a53ba4ede5c9eacbb8f3373c6ad8783617dc23d1f7</t>
        </r>
      </text>
    </comment>
    <comment ref="BG196" authorId="0" shapeId="0" xr:uid="{8ADF1B19-43B2-4684-9FA0-D36E516C2CDA}">
      <text>
        <r>
          <rPr>
            <b/>
            <sz val="9"/>
            <color indexed="81"/>
            <rFont val="Tahoma"/>
            <family val="2"/>
          </rPr>
          <t>Author:</t>
        </r>
        <r>
          <rPr>
            <sz val="9"/>
            <color indexed="81"/>
            <rFont val="Tahoma"/>
            <family val="2"/>
          </rPr>
          <t xml:space="preserve">
PPT: https://links.sgx.com/FileOpen/2.%20Trendlines%20AGM%202021%20PPT_FINAL.ashx?App=Announcement&amp;FileID=662068</t>
        </r>
      </text>
    </comment>
    <comment ref="BI196" authorId="0" shapeId="0" xr:uid="{C753E00D-DC9F-4949-86B2-8CC9F627EDDF}">
      <text>
        <r>
          <rPr>
            <b/>
            <sz val="9"/>
            <color indexed="81"/>
            <rFont val="Tahoma"/>
            <family val="2"/>
          </rPr>
          <t>Author:</t>
        </r>
        <r>
          <rPr>
            <sz val="9"/>
            <color indexed="81"/>
            <rFont val="Tahoma"/>
            <family val="2"/>
          </rPr>
          <t xml:space="preserve">
https://links.sgx.com/FileOpen/UGL%20FY2020%20PPT.ashx?App=Announcement&amp;FileID=649575</t>
        </r>
      </text>
    </comment>
    <comment ref="BK196" authorId="0" shapeId="0" xr:uid="{DEF629E0-46DC-4F58-A702-5C53A3E3C975}">
      <text>
        <r>
          <rPr>
            <b/>
            <sz val="9"/>
            <color indexed="81"/>
            <rFont val="Tahoma"/>
            <family val="2"/>
          </rPr>
          <t>Author:</t>
        </r>
        <r>
          <rPr>
            <sz val="9"/>
            <color indexed="81"/>
            <rFont val="Tahoma"/>
            <family val="2"/>
          </rPr>
          <t xml:space="preserve">
https://links.sgx.com/FileOpen/VICOM%20-%201st%20Quarter%202021%20Business%20Update.10%20May%202021.ashx?App=Announcement&amp;FileID=665621</t>
        </r>
      </text>
    </comment>
    <comment ref="BM196" authorId="0" shapeId="0" xr:uid="{AE39D376-3B38-472E-BED4-4818953EABE2}">
      <text>
        <r>
          <rPr>
            <b/>
            <sz val="9"/>
            <color indexed="81"/>
            <rFont val="Tahoma"/>
            <family val="2"/>
          </rPr>
          <t>Author:</t>
        </r>
        <r>
          <rPr>
            <sz val="9"/>
            <color indexed="81"/>
            <rFont val="Tahoma"/>
            <family val="2"/>
          </rPr>
          <t xml:space="preserve">
AR, p62</t>
        </r>
      </text>
    </comment>
    <comment ref="BQ196" authorId="0" shapeId="0" xr:uid="{0D3EC9B2-9500-49DC-A24F-890171973A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continuous disclosure obligations of the Group, the Company is committed to engage in regular and effective
communication with its shareholders. It is the Board’s policy that shareholders are informed of all major developments
that may have an impact on the Group. Pertinent information is communicated to shareholders on a timely basis and is
made through:
- annual reports that are prepared and issued to all shareholders;
- periodic announcements on business progress and operating results;
- media and investment analysts meetings;
- circulars and notices to the shareholders;
- corporate website at http://www.chasen.com.sg; and
- disclosures to the SGX-ST via SGXNet.
AR p38</t>
        </r>
      </text>
    </comment>
    <comment ref="BU196" authorId="0" shapeId="0" xr:uid="{F5D5585B-F36F-4C75-869B-3BFC718B223A}">
      <text>
        <r>
          <rPr>
            <b/>
            <sz val="9"/>
            <color indexed="81"/>
            <rFont val="Tahoma"/>
            <family val="2"/>
          </rPr>
          <t>Author:</t>
        </r>
        <r>
          <rPr>
            <sz val="9"/>
            <color indexed="81"/>
            <rFont val="Tahoma"/>
            <family val="2"/>
          </rPr>
          <t xml:space="preserve">
AR, p56</t>
        </r>
      </text>
    </comment>
    <comment ref="BV196" authorId="0" shapeId="0" xr:uid="{976C2C18-C02B-4B8D-89B4-C2B71C1179D8}">
      <text>
        <r>
          <rPr>
            <b/>
            <sz val="9"/>
            <color indexed="81"/>
            <rFont val="Tahoma"/>
            <family val="2"/>
          </rPr>
          <t>Author:</t>
        </r>
        <r>
          <rPr>
            <sz val="9"/>
            <color indexed="81"/>
            <rFont val="Tahoma"/>
            <family val="2"/>
          </rPr>
          <t xml:space="preserve">
AR 76</t>
        </r>
      </text>
    </comment>
    <comment ref="BW196" authorId="0" shapeId="0" xr:uid="{97A63D97-747B-4E25-BA2A-514C04720381}">
      <text>
        <r>
          <rPr>
            <b/>
            <sz val="9"/>
            <color indexed="81"/>
            <rFont val="Tahoma"/>
            <family val="2"/>
          </rPr>
          <t>Author:</t>
        </r>
        <r>
          <rPr>
            <sz val="9"/>
            <color indexed="81"/>
            <rFont val="Tahoma"/>
            <family val="2"/>
          </rPr>
          <t xml:space="preserve">
AR, p117</t>
        </r>
      </text>
    </comment>
    <comment ref="BX196" authorId="0" shapeId="0" xr:uid="{59184A27-9BC4-4E7F-8C97-B40E232B3D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https://www.delmontepacific.com/investors/results-and-reports</t>
        </r>
      </text>
    </comment>
    <comment ref="BY196" authorId="0" shapeId="0" xr:uid="{486099E4-90A3-43FB-80D0-756439E8F9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P.50-51, https://engro-global.com/investor-relations/corporate-governance/</t>
        </r>
      </text>
    </comment>
    <comment ref="CC196" authorId="0" shapeId="0" xr:uid="{A5154527-ED0F-4CD7-9029-B71C3D068A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CD196" authorId="0" shapeId="0" xr:uid="{69F2E1B7-79BE-4165-9B97-0BE758D757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F196" authorId="0" shapeId="0" xr:uid="{155276A1-3D94-4B96-8D9D-ACE45338D83E}">
      <text>
        <r>
          <rPr>
            <b/>
            <sz val="9"/>
            <color indexed="81"/>
            <rFont val="Tahoma"/>
            <family val="2"/>
          </rPr>
          <t>Author:</t>
        </r>
        <r>
          <rPr>
            <sz val="9"/>
            <color indexed="81"/>
            <rFont val="Tahoma"/>
            <family val="2"/>
          </rPr>
          <t xml:space="preserve">
AR 43</t>
        </r>
      </text>
    </comment>
    <comment ref="CH196" authorId="0" shapeId="0" xr:uid="{81C0D3FF-13E8-4580-BD1F-49AB4931832E}">
      <text>
        <r>
          <rPr>
            <b/>
            <sz val="9"/>
            <color indexed="81"/>
            <rFont val="Tahoma"/>
            <family val="2"/>
          </rPr>
          <t>Author:</t>
        </r>
        <r>
          <rPr>
            <sz val="9"/>
            <color indexed="81"/>
            <rFont val="Tahoma"/>
            <family val="2"/>
          </rPr>
          <t xml:space="preserve">
AR 41</t>
        </r>
      </text>
    </comment>
    <comment ref="CK196" authorId="0" shapeId="0" xr:uid="{816DA9E2-676F-4FC6-BBE9-ED9A456F1E74}">
      <text>
        <r>
          <rPr>
            <b/>
            <sz val="9"/>
            <color indexed="81"/>
            <rFont val="Tahoma"/>
            <family val="2"/>
          </rPr>
          <t>Author:</t>
        </r>
        <r>
          <rPr>
            <sz val="9"/>
            <color indexed="81"/>
            <rFont val="Tahoma"/>
            <family val="2"/>
          </rPr>
          <t xml:space="preserve">
https://links.sgx.com/1.0.0/corporate-announcements/9PNX5EVX7PJRCMQ0/30a4a9919ccbb05c2c10ed63df188426e5438abeb13ed944ada163310e7aa9b7</t>
        </r>
      </text>
    </comment>
    <comment ref="CN196" authorId="0" shapeId="0" xr:uid="{C332470D-7C3B-4648-8430-62FFC1FDA1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P.83</t>
        </r>
      </text>
    </comment>
    <comment ref="CO196" authorId="0" shapeId="0" xr:uid="{4DB9C2AE-5F51-4697-819C-61384641E9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P196" authorId="0" shapeId="0" xr:uid="{9D1C4BB5-A932-46DA-9150-7329C497C1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R196" authorId="0" shapeId="0" xr:uid="{96930F88-0039-490E-9606-49EF0D1412D0}">
      <text>
        <r>
          <rPr>
            <b/>
            <sz val="9"/>
            <color indexed="81"/>
            <rFont val="Tahoma"/>
            <family val="2"/>
          </rPr>
          <t>Author:</t>
        </r>
        <r>
          <rPr>
            <sz val="9"/>
            <color indexed="81"/>
            <rFont val="Tahoma"/>
            <family val="2"/>
          </rPr>
          <t xml:space="preserve">
AR, p. 27</t>
        </r>
      </text>
    </comment>
    <comment ref="CU196" authorId="0" shapeId="0" xr:uid="{05633A2D-75B9-4E45-9B72-15A0C2D2B2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44 Feb 23 analyst briefing</t>
        </r>
      </text>
    </comment>
    <comment ref="CV196" authorId="0" shapeId="0" xr:uid="{A483458E-8D22-4473-8577-5075D66846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https://www.mermaid-group.com/newsroom/announcements/25453/general-announcement-analyst-presentation-first-financial-quarter-2021</t>
        </r>
      </text>
    </comment>
    <comment ref="CX196" authorId="0" shapeId="0" xr:uid="{E4CE4F68-FD3C-47DF-A554-F07E19F45A9F}">
      <text>
        <r>
          <rPr>
            <b/>
            <sz val="9"/>
            <color indexed="81"/>
            <rFont val="Tahoma"/>
            <family val="2"/>
          </rPr>
          <t>Author:</t>
        </r>
        <r>
          <rPr>
            <sz val="9"/>
            <color indexed="81"/>
            <rFont val="Tahoma"/>
            <family val="2"/>
          </rPr>
          <t xml:space="preserve">
AR, pg 55, "The Company provides regular briefings to analysts
on its quarterly and full year results."</t>
        </r>
      </text>
    </comment>
    <comment ref="CZ196" authorId="0" shapeId="0" xr:uid="{C09BFEF5-99BC-40E4-B526-19DFA2344B1E}">
      <text>
        <r>
          <rPr>
            <b/>
            <sz val="9"/>
            <color indexed="81"/>
            <rFont val="Tahoma"/>
            <family val="2"/>
          </rPr>
          <t>Author:</t>
        </r>
        <r>
          <rPr>
            <sz val="9"/>
            <color indexed="81"/>
            <rFont val="Tahoma"/>
            <family val="2"/>
          </rPr>
          <t xml:space="preserve">
https://links.sgx.com/1.0.0/corporate-announcements/Y9BV2G7SW16QF3OI/9e1c41fde883baf0a332c9f24c29936caba72d9e2418f81a26d1c89c11b61f89</t>
        </r>
      </text>
    </comment>
    <comment ref="DA196" authorId="0" shapeId="0" xr:uid="{4895FFE5-3D93-4B0E-B9FE-0ECE3704EE91}">
      <text>
        <r>
          <rPr>
            <b/>
            <sz val="9"/>
            <color indexed="81"/>
            <rFont val="Tahoma"/>
            <family val="2"/>
          </rPr>
          <t>Author:</t>
        </r>
        <r>
          <rPr>
            <sz val="9"/>
            <color indexed="81"/>
            <rFont val="Tahoma"/>
            <family val="2"/>
          </rPr>
          <t xml:space="preserve">
https://roxypacific.listedcompany.com/slides.html</t>
        </r>
      </text>
    </comment>
    <comment ref="DC196" authorId="0" shapeId="0" xr:uid="{BEBB7AC5-398C-4A96-90DA-3CDF99F7E25C}">
      <text>
        <r>
          <rPr>
            <b/>
            <sz val="9"/>
            <color indexed="81"/>
            <rFont val="Tahoma"/>
            <family val="2"/>
          </rPr>
          <t>Author:</t>
        </r>
        <r>
          <rPr>
            <sz val="9"/>
            <color indexed="81"/>
            <rFont val="Tahoma"/>
            <family val="2"/>
          </rPr>
          <t xml:space="preserve">
https://links.sgx.com/1.0.0/corporate-announcements/KOEIA6Y76YVDG8SJ/9a0ecaeceeb8637e25efbc1fc75558131999e7e62743fbef74f85d37ec641d2f</t>
        </r>
      </text>
    </comment>
    <comment ref="DD196" authorId="0" shapeId="0" xr:uid="{001C92D4-F704-471F-A908-A412F5D87865}">
      <text>
        <r>
          <rPr>
            <b/>
            <sz val="9"/>
            <color indexed="81"/>
            <rFont val="Tahoma"/>
            <family val="2"/>
          </rPr>
          <t>Author:</t>
        </r>
        <r>
          <rPr>
            <sz val="9"/>
            <color indexed="81"/>
            <rFont val="Tahoma"/>
            <family val="2"/>
          </rPr>
          <t xml:space="preserve">
https://links.sgx.com/1.0.0/corporate-announcements/E8QER5NTM40HERED/ac4ef691abd15dfe042eccbb1e6b6bcd938bad641fd2a8b9397548407766f320</t>
        </r>
      </text>
    </comment>
    <comment ref="DE196" authorId="0" shapeId="0" xr:uid="{0CB53F9E-9C44-47BC-BE2B-39FB34279D9A}">
      <text>
        <r>
          <rPr>
            <b/>
            <sz val="9"/>
            <color indexed="81"/>
            <rFont val="Tahoma"/>
            <family val="2"/>
          </rPr>
          <t>Author:</t>
        </r>
        <r>
          <rPr>
            <sz val="9"/>
            <color indexed="81"/>
            <rFont val="Tahoma"/>
            <family val="2"/>
          </rPr>
          <t xml:space="preserve">
https://www.serialsystem.com/wp-content/uploads/2020/08/Serial_Corporate_Presentation_Slides_1H2020_Final.pdf</t>
        </r>
      </text>
    </comment>
    <comment ref="DG196" authorId="0" shapeId="0" xr:uid="{382754A7-5E6A-4318-95FB-9E506DDD1557}">
      <text>
        <r>
          <rPr>
            <b/>
            <sz val="9"/>
            <color indexed="81"/>
            <rFont val="Tahoma"/>
            <family val="2"/>
          </rPr>
          <t>Author:</t>
        </r>
        <r>
          <rPr>
            <sz val="9"/>
            <color indexed="81"/>
            <rFont val="Tahoma"/>
            <family val="2"/>
          </rPr>
          <t xml:space="preserve">
https://links.sgx.com/1.0.0/corporate-announcements/8MA4RE6TCYJQQ1MV/e2780affb71a361a97b74eb37dbbc15bde0140625d62785ad56c6c08a95c3a4b</t>
        </r>
      </text>
    </comment>
    <comment ref="DI196" authorId="0" shapeId="0" xr:uid="{5D554E2E-3666-482D-ABCD-13E45E9568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p.52,74</t>
        </r>
      </text>
    </comment>
    <comment ref="DO196" authorId="0" shapeId="0" xr:uid="{C15431C2-E717-4407-AFEC-B74842865B8A}">
      <text>
        <r>
          <rPr>
            <b/>
            <sz val="9"/>
            <color indexed="81"/>
            <rFont val="Tahoma"/>
            <family val="2"/>
          </rPr>
          <t>Author:</t>
        </r>
        <r>
          <rPr>
            <sz val="9"/>
            <color indexed="81"/>
            <rFont val="Tahoma"/>
            <family val="2"/>
          </rPr>
          <t xml:space="preserve">
https://links.sgx.com/FileOpen/TBA_210226_ResultsPresentationFY2020.ashx?App=Announcement&amp;FileID=650113</t>
        </r>
      </text>
    </comment>
    <comment ref="DP196" authorId="0" shapeId="0" xr:uid="{E7CA6158-5DED-440A-8AE3-BA8321C79E3B}">
      <text>
        <r>
          <rPr>
            <b/>
            <sz val="9"/>
            <color indexed="81"/>
            <rFont val="Tahoma"/>
            <family val="2"/>
          </rPr>
          <t>Author:</t>
        </r>
        <r>
          <rPr>
            <sz val="9"/>
            <color indexed="81"/>
            <rFont val="Tahoma"/>
            <family val="2"/>
          </rPr>
          <t xml:space="preserve">
https://links.sgx.com/1.0.0/corporate-announcements/EGMOOEAMNIT9IAMV/ddc16d1ba74e8fbe9c03b349f222fa0b95f7d8d951a6994880fbebdce3d6aa67</t>
        </r>
      </text>
    </comment>
    <comment ref="DQ196" authorId="0" shapeId="0" xr:uid="{3A7317CD-DE1A-404F-A508-B075E0683A0F}">
      <text>
        <r>
          <rPr>
            <b/>
            <sz val="9"/>
            <color indexed="81"/>
            <rFont val="Tahoma"/>
            <family val="2"/>
          </rPr>
          <t>Author:</t>
        </r>
        <r>
          <rPr>
            <sz val="9"/>
            <color indexed="81"/>
            <rFont val="Tahoma"/>
            <family val="2"/>
          </rPr>
          <t xml:space="preserve">
https://links.sgx.com/FileOpen/Financial%20highlights%20for%20year%202020.ashx?App=Announcement&amp;FileID=648816</t>
        </r>
      </text>
    </comment>
    <comment ref="DR196" authorId="0" shapeId="0" xr:uid="{27ECA2C4-4F0D-4754-8614-7ECA689406AA}">
      <text>
        <r>
          <rPr>
            <b/>
            <sz val="9"/>
            <color indexed="81"/>
            <rFont val="Tahoma"/>
            <family val="2"/>
          </rPr>
          <t>Author:</t>
        </r>
        <r>
          <rPr>
            <sz val="9"/>
            <color indexed="81"/>
            <rFont val="Tahoma"/>
            <family val="2"/>
          </rPr>
          <t xml:space="preserve">
https://www.uol.com.sg/investors-and-media/analyst-coverage/</t>
        </r>
      </text>
    </comment>
    <comment ref="DS196" authorId="0" shapeId="0" xr:uid="{00F7F68E-9E5D-45A0-A260-86241D37FC5F}">
      <text>
        <r>
          <rPr>
            <b/>
            <sz val="9"/>
            <color indexed="81"/>
            <rFont val="Tahoma"/>
            <family val="2"/>
          </rPr>
          <t>Author:</t>
        </r>
        <r>
          <rPr>
            <sz val="9"/>
            <color indexed="81"/>
            <rFont val="Tahoma"/>
            <family val="2"/>
          </rPr>
          <t xml:space="preserve">
https://links.sgx.com/FileOpen/3_20210226_FY%202020%20Results%20Presentation.ashx?App=Announcement&amp;FileID=649844</t>
        </r>
      </text>
    </comment>
    <comment ref="DY196" authorId="0" shapeId="0" xr:uid="{43FC2445-1F8B-4FBA-8C60-6140653678B3}">
      <text>
        <r>
          <rPr>
            <b/>
            <sz val="9"/>
            <color indexed="81"/>
            <rFont val="Tahoma"/>
            <family val="2"/>
          </rPr>
          <t>Author:</t>
        </r>
        <r>
          <rPr>
            <sz val="9"/>
            <color indexed="81"/>
            <rFont val="Tahoma"/>
            <family val="2"/>
          </rPr>
          <t xml:space="preserve">
AR 39 engaged consultancy firm to engage in IR work</t>
        </r>
      </text>
    </comment>
    <comment ref="EA196" authorId="0" shapeId="0" xr:uid="{DD32261D-AE4C-4AC5-A00E-4BC530964616}">
      <text>
        <r>
          <rPr>
            <b/>
            <sz val="9"/>
            <color indexed="81"/>
            <rFont val="Tahoma"/>
            <family val="2"/>
          </rPr>
          <t>Author:</t>
        </r>
        <r>
          <rPr>
            <sz val="9"/>
            <color indexed="81"/>
            <rFont val="Tahoma"/>
            <family val="2"/>
          </rPr>
          <t xml:space="preserve">
AR 42</t>
        </r>
      </text>
    </comment>
    <comment ref="EB196" authorId="0" shapeId="0" xr:uid="{9AC7C70A-E6D0-4326-BC6F-F0729515C2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ED196" authorId="0" shapeId="0" xr:uid="{85578195-3E8F-4156-BC08-86D275A8AF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R197" authorId="0" shapeId="0" xr:uid="{0629215F-809B-4589-B588-2BA5C19279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D197" authorId="0" shapeId="0" xr:uid="{2975B480-4097-4A06-9145-775F5EDDC4BC}">
      <text>
        <r>
          <rPr>
            <b/>
            <sz val="9"/>
            <color indexed="81"/>
            <rFont val="Tahoma"/>
            <family val="2"/>
          </rPr>
          <t>Author:</t>
        </r>
        <r>
          <rPr>
            <sz val="9"/>
            <color indexed="81"/>
            <rFont val="Tahoma"/>
            <family val="2"/>
          </rPr>
          <t xml:space="preserve">
https://links.sgx.com/FileOpen/017b_20200223_2H2020SGXReport.ashx?App=Announcement&amp;FileID=649134</t>
        </r>
      </text>
    </comment>
    <comment ref="AK197" authorId="0" shapeId="0" xr:uid="{229D1F8C-F0BA-4FDC-893B-0D6AD64B2A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N197" authorId="0" shapeId="0" xr:uid="{74D3211B-36B1-461E-BEDE-9BBC9D10E0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P.137</t>
        </r>
      </text>
    </comment>
    <comment ref="AP197" authorId="0" shapeId="0" xr:uid="{C325839F-BFFA-4D5D-A52A-C688BE911F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p.16,56</t>
        </r>
      </text>
    </comment>
    <comment ref="AR197" authorId="0" shapeId="0" xr:uid="{DB9EF499-1249-44EA-AB19-C22EFC6C8978}">
      <text>
        <r>
          <rPr>
            <b/>
            <sz val="9"/>
            <color indexed="81"/>
            <rFont val="Tahoma"/>
            <family val="2"/>
          </rPr>
          <t>Author:</t>
        </r>
        <r>
          <rPr>
            <sz val="9"/>
            <color indexed="81"/>
            <rFont val="Tahoma"/>
            <family val="2"/>
          </rPr>
          <t xml:space="preserve">
https://www.netpac.com.sg/announcement-2020</t>
        </r>
      </text>
    </comment>
    <comment ref="AT197" authorId="0" shapeId="0" xr:uid="{AC4DF480-5B2B-4BC1-8D85-D93694EFB266}">
      <text>
        <r>
          <rPr>
            <b/>
            <sz val="9"/>
            <color indexed="81"/>
            <rFont val="Tahoma"/>
            <family val="2"/>
          </rPr>
          <t>Author:</t>
        </r>
        <r>
          <rPr>
            <sz val="9"/>
            <color indexed="81"/>
            <rFont val="Tahoma"/>
            <family val="2"/>
          </rPr>
          <t xml:space="preserve">
AR, governance report, pg 17 &amp; 37</t>
        </r>
      </text>
    </comment>
    <comment ref="AU197" authorId="0" shapeId="0" xr:uid="{42AEFEBB-B3D2-4617-81A2-F31CC09D506F}">
      <text>
        <r>
          <rPr>
            <b/>
            <sz val="9"/>
            <color indexed="81"/>
            <rFont val="Tahoma"/>
            <family val="2"/>
          </rPr>
          <t>Author:</t>
        </r>
        <r>
          <rPr>
            <sz val="9"/>
            <color indexed="81"/>
            <rFont val="Tahoma"/>
            <family val="2"/>
          </rPr>
          <t xml:space="preserve">
http://www.penguin.com.sg/about-us/investor-relations/</t>
        </r>
      </text>
    </comment>
    <comment ref="AV197" authorId="0" shapeId="0" xr:uid="{DD378D0A-453F-4D14-BA3B-372F0EE3A0BD}">
      <text>
        <r>
          <rPr>
            <b/>
            <sz val="9"/>
            <color indexed="81"/>
            <rFont val="Tahoma"/>
            <family val="2"/>
          </rPr>
          <t>Author:</t>
        </r>
        <r>
          <rPr>
            <sz val="9"/>
            <color indexed="81"/>
            <rFont val="Tahoma"/>
            <family val="2"/>
          </rPr>
          <t xml:space="preserve">
https://www.pharmesis.com/announcements.htm</t>
        </r>
      </text>
    </comment>
    <comment ref="AW197" authorId="0" shapeId="0" xr:uid="{8BB6C124-610D-49E3-90A3-CBDE19AA1D13}">
      <text>
        <r>
          <rPr>
            <b/>
            <sz val="9"/>
            <color indexed="81"/>
            <rFont val="Tahoma"/>
            <family val="2"/>
          </rPr>
          <t>Author:</t>
        </r>
        <r>
          <rPr>
            <sz val="9"/>
            <color indexed="81"/>
            <rFont val="Tahoma"/>
            <family val="2"/>
          </rPr>
          <t xml:space="preserve">
unable to find on website, https://wearepolaris.sg/investor-relations/</t>
        </r>
      </text>
    </comment>
    <comment ref="AX197" authorId="0" shapeId="0" xr:uid="{14BB469D-D123-4EAE-9949-4989C6E9F195}">
      <text>
        <r>
          <rPr>
            <b/>
            <sz val="9"/>
            <color indexed="81"/>
            <rFont val="Tahoma"/>
            <family val="2"/>
          </rPr>
          <t>Author:</t>
        </r>
        <r>
          <rPr>
            <sz val="9"/>
            <color indexed="81"/>
            <rFont val="Tahoma"/>
            <family val="2"/>
          </rPr>
          <t xml:space="preserve">
https://investor.propnex.com/news_releases.html</t>
        </r>
      </text>
    </comment>
    <comment ref="AY197" authorId="0" shapeId="0" xr:uid="{5295C4A3-6FB5-4B3E-8E50-705694388D90}">
      <text>
        <r>
          <rPr>
            <b/>
            <sz val="9"/>
            <color indexed="81"/>
            <rFont val="Tahoma"/>
            <family val="2"/>
          </rPr>
          <t>Author:</t>
        </r>
        <r>
          <rPr>
            <sz val="9"/>
            <color indexed="81"/>
            <rFont val="Tahoma"/>
            <family val="2"/>
          </rPr>
          <t xml:space="preserve">
AR, p. 45 - 46</t>
        </r>
      </text>
    </comment>
    <comment ref="AZ197" authorId="0" shapeId="0" xr:uid="{7AA1174A-A4A0-44DD-9548-1EB5AA943DA6}">
      <text>
        <r>
          <rPr>
            <b/>
            <sz val="9"/>
            <color indexed="81"/>
            <rFont val="Tahoma"/>
            <family val="2"/>
          </rPr>
          <t>Author:</t>
        </r>
        <r>
          <rPr>
            <sz val="9"/>
            <color indexed="81"/>
            <rFont val="Tahoma"/>
            <family val="2"/>
          </rPr>
          <t xml:space="preserve">
AR, p. 43</t>
        </r>
      </text>
    </comment>
    <comment ref="BG197" authorId="0" shapeId="0" xr:uid="{7BAE3E39-CF98-4829-83B4-F4FF1A4F6475}">
      <text>
        <r>
          <rPr>
            <b/>
            <sz val="9"/>
            <color indexed="81"/>
            <rFont val="Tahoma"/>
            <family val="2"/>
          </rPr>
          <t>Author:</t>
        </r>
        <r>
          <rPr>
            <sz val="9"/>
            <color indexed="81"/>
            <rFont val="Tahoma"/>
            <family val="2"/>
          </rPr>
          <t xml:space="preserve">
Press Release: https://links.sgx.com/FileOpen/Trendlines%202020%20Full%20Year%20Results%20Press%20Release.ashx?App=Announcement&amp;FileID=649227</t>
        </r>
      </text>
    </comment>
    <comment ref="BH197" authorId="0" shapeId="0" xr:uid="{F1E17C30-B880-45E8-8AA6-BF019F3AFB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https://ughealthcarecorporation.listedcompany.com/newsroom.html</t>
        </r>
      </text>
    </comment>
    <comment ref="BI197" authorId="0" shapeId="0" xr:uid="{5D01884B-C556-4F42-9C55-F5B8E6E0E513}">
      <text>
        <r>
          <rPr>
            <b/>
            <sz val="9"/>
            <color indexed="81"/>
            <rFont val="Tahoma"/>
            <family val="2"/>
          </rPr>
          <t>Author:</t>
        </r>
        <r>
          <rPr>
            <sz val="9"/>
            <color indexed="81"/>
            <rFont val="Tahoma"/>
            <family val="2"/>
          </rPr>
          <t xml:space="preserve">
https://links.sgx.com/FileOpen/UGL%20FY2020%20Results%20press%20release.ashx?App=Announcement&amp;FileID=649574</t>
        </r>
      </text>
    </comment>
    <comment ref="BQ197" authorId="0" shapeId="0" xr:uid="{FC33EBAD-DB08-4468-865A-1D00EDE30C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line with the continuous disclosure obligations of the Group, the Company is committed to engage in regular and effective
communication with its shareholders. It is the Board’s policy that shareholders are informed of all major developments
that may have an impact on the Group. Pertinent information is communicated to shareholders on a timely basis and is
made through:
- annual reports that are prepared and issued to all shareholders;
- periodic announcements on business progress and operating results;
- media and investment analysts meetings;
- circulars and notices to the shareholders;
- corporate website at http://www.chasen.com.sg; and
- disclosures to the SGX-ST via SGXNet.
AR p38</t>
        </r>
      </text>
    </comment>
    <comment ref="BU197" authorId="0" shapeId="0" xr:uid="{8DAA28FA-A1EC-4FF6-8A7F-783DEF45BE9A}">
      <text>
        <r>
          <rPr>
            <b/>
            <sz val="9"/>
            <color indexed="81"/>
            <rFont val="Tahoma"/>
            <family val="2"/>
          </rPr>
          <t>Author:</t>
        </r>
        <r>
          <rPr>
            <sz val="9"/>
            <color indexed="81"/>
            <rFont val="Tahoma"/>
            <family val="2"/>
          </rPr>
          <t xml:space="preserve">
AR, p56</t>
        </r>
      </text>
    </comment>
    <comment ref="BV197" authorId="0" shapeId="0" xr:uid="{8807278B-0BC5-4EA6-92AC-1E2E6B89AE95}">
      <text>
        <r>
          <rPr>
            <b/>
            <sz val="9"/>
            <color indexed="81"/>
            <rFont val="Tahoma"/>
            <family val="2"/>
          </rPr>
          <t>Author:</t>
        </r>
        <r>
          <rPr>
            <sz val="9"/>
            <color indexed="81"/>
            <rFont val="Tahoma"/>
            <family val="2"/>
          </rPr>
          <t xml:space="preserve">
no indication of media briefing</t>
        </r>
      </text>
    </comment>
    <comment ref="BY197" authorId="0" shapeId="0" xr:uid="{764855E8-7E0E-46C2-A801-BC25E51179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P.50-51, https://engro-global.com/investor-relations/corporate-governance/</t>
        </r>
      </text>
    </comment>
    <comment ref="CF197" authorId="0" shapeId="0" xr:uid="{93DD0FA7-077D-457C-A1AE-60A9934A58F0}">
      <text>
        <r>
          <rPr>
            <b/>
            <sz val="9"/>
            <color indexed="81"/>
            <rFont val="Tahoma"/>
            <family val="2"/>
          </rPr>
          <t>Author:</t>
        </r>
        <r>
          <rPr>
            <sz val="9"/>
            <color indexed="81"/>
            <rFont val="Tahoma"/>
            <family val="2"/>
          </rPr>
          <t xml:space="preserve">
AR 145</t>
        </r>
      </text>
    </comment>
    <comment ref="CK197" authorId="0" shapeId="0" xr:uid="{FF853644-E03D-4AA9-90BD-F1CFD5BC2E20}">
      <text>
        <r>
          <rPr>
            <b/>
            <sz val="9"/>
            <color indexed="81"/>
            <rFont val="Tahoma"/>
            <family val="2"/>
          </rPr>
          <t>Author:</t>
        </r>
        <r>
          <rPr>
            <sz val="9"/>
            <color indexed="81"/>
            <rFont val="Tahoma"/>
            <family val="2"/>
          </rPr>
          <t xml:space="preserve">
https://www.hlasia.com.sg/news</t>
        </r>
      </text>
    </comment>
    <comment ref="CO197" authorId="0" shapeId="0" xr:uid="{F3DEBB36-1EB8-4C43-8FAE-1AD862D635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R197" authorId="0" shapeId="0" xr:uid="{A7EC431D-A48B-45A0-8362-77AC87FCD1CB}">
      <text>
        <r>
          <rPr>
            <b/>
            <sz val="9"/>
            <color indexed="81"/>
            <rFont val="Tahoma"/>
            <family val="2"/>
          </rPr>
          <t>Author:</t>
        </r>
        <r>
          <rPr>
            <sz val="9"/>
            <color indexed="81"/>
            <rFont val="Tahoma"/>
            <family val="2"/>
          </rPr>
          <t xml:space="preserve">
AR, p. 27</t>
        </r>
      </text>
    </comment>
    <comment ref="CZ197" authorId="0" shapeId="0" xr:uid="{91D4CFCB-51C2-4B2D-B49B-6756A46F3E37}">
      <text>
        <r>
          <rPr>
            <b/>
            <sz val="9"/>
            <color indexed="81"/>
            <rFont val="Tahoma"/>
            <family val="2"/>
          </rPr>
          <t>Author:</t>
        </r>
        <r>
          <rPr>
            <sz val="9"/>
            <color indexed="81"/>
            <rFont val="Tahoma"/>
            <family val="2"/>
          </rPr>
          <t xml:space="preserve">
https://investor.rexih.com/newsroom.html</t>
        </r>
      </text>
    </comment>
    <comment ref="DA197" authorId="0" shapeId="0" xr:uid="{D74B8DC2-2FBA-4560-A476-B2F5BED64F44}">
      <text>
        <r>
          <rPr>
            <b/>
            <sz val="9"/>
            <color indexed="81"/>
            <rFont val="Tahoma"/>
            <family val="2"/>
          </rPr>
          <t>Author:</t>
        </r>
        <r>
          <rPr>
            <sz val="9"/>
            <color indexed="81"/>
            <rFont val="Tahoma"/>
            <family val="2"/>
          </rPr>
          <t xml:space="preserve">
https://roxypacific.listedcompany.com/media.html/cat/7286 ; https://roxypacific.listedcompany.com/newsroom.html/year/2020</t>
        </r>
      </text>
    </comment>
    <comment ref="DE197" authorId="0" shapeId="0" xr:uid="{8F02A18F-94F1-4F9E-B882-D752FC6E4D5F}">
      <text>
        <r>
          <rPr>
            <b/>
            <sz val="9"/>
            <color indexed="81"/>
            <rFont val="Tahoma"/>
            <family val="2"/>
          </rPr>
          <t>Author:</t>
        </r>
        <r>
          <rPr>
            <sz val="9"/>
            <color indexed="81"/>
            <rFont val="Tahoma"/>
            <family val="2"/>
          </rPr>
          <t xml:space="preserve">
https://www.serialsystem.com/?page_id=7064</t>
        </r>
      </text>
    </comment>
    <comment ref="DI197" authorId="0" shapeId="0" xr:uid="{D5F118B8-4E8F-4AEB-86F0-90287E0810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p.52,74</t>
        </r>
      </text>
    </comment>
    <comment ref="DO197" authorId="0" shapeId="0" xr:uid="{44D0A9C7-666C-46B3-8172-D8537265215D}">
      <text>
        <r>
          <rPr>
            <b/>
            <sz val="9"/>
            <color indexed="81"/>
            <rFont val="Tahoma"/>
            <family val="2"/>
          </rPr>
          <t>Author:</t>
        </r>
        <r>
          <rPr>
            <sz val="9"/>
            <color indexed="81"/>
            <rFont val="Tahoma"/>
            <family val="2"/>
          </rPr>
          <t xml:space="preserve">
https://links.sgx.com/FileOpen/TBA_210226_PressRelease_TuanSingFY2020Results.ashx?App=Announcement&amp;FileID=650115</t>
        </r>
      </text>
    </comment>
    <comment ref="DR197" authorId="0" shapeId="0" xr:uid="{54564441-C1E5-490A-922D-04A1701266EF}">
      <text>
        <r>
          <rPr>
            <b/>
            <sz val="9"/>
            <color indexed="81"/>
            <rFont val="Tahoma"/>
            <family val="2"/>
          </rPr>
          <t>Author:</t>
        </r>
        <r>
          <rPr>
            <sz val="9"/>
            <color indexed="81"/>
            <rFont val="Tahoma"/>
            <family val="2"/>
          </rPr>
          <t xml:space="preserve">
AR, p.65</t>
        </r>
      </text>
    </comment>
    <comment ref="DS197" authorId="0" shapeId="0" xr:uid="{AE24F955-5EDE-4363-9497-A0A5B6E4F644}">
      <text>
        <r>
          <rPr>
            <b/>
            <sz val="9"/>
            <color indexed="81"/>
            <rFont val="Tahoma"/>
            <family val="2"/>
          </rPr>
          <t>Author:</t>
        </r>
        <r>
          <rPr>
            <sz val="9"/>
            <color indexed="81"/>
            <rFont val="Tahoma"/>
            <family val="2"/>
          </rPr>
          <t xml:space="preserve">
https://links.sgx.com/FileOpen/1_20210226_FY%202020%20Results_Press%20Release.ashx?App=Announcement&amp;FileID=649842</t>
        </r>
      </text>
    </comment>
    <comment ref="DT197" authorId="0" shapeId="0" xr:uid="{C622A977-3E7D-4A13-AFA1-3EE84EB454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https://www.wingtaiasia.com.sg/announcements.php?n=Announcements&amp;id=L58N56N57&amp;pid=U57T64V59</t>
        </r>
      </text>
    </comment>
    <comment ref="DY197" authorId="0" shapeId="0" xr:uid="{4712F121-CE1E-413A-BBEA-0A217408A8D7}">
      <text>
        <r>
          <rPr>
            <b/>
            <sz val="9"/>
            <color indexed="81"/>
            <rFont val="Tahoma"/>
            <family val="2"/>
          </rPr>
          <t>Author:</t>
        </r>
        <r>
          <rPr>
            <sz val="9"/>
            <color indexed="81"/>
            <rFont val="Tahoma"/>
            <family val="2"/>
          </rPr>
          <t xml:space="preserve">
AR 39 engaged consultancy firm to engage in IR work</t>
        </r>
      </text>
    </comment>
    <comment ref="EA197" authorId="0" shapeId="0" xr:uid="{A54A7AB9-62E3-4CDE-B5F8-22A8BD6BC939}">
      <text>
        <r>
          <rPr>
            <b/>
            <sz val="9"/>
            <color indexed="81"/>
            <rFont val="Tahoma"/>
            <family val="2"/>
          </rPr>
          <t>Author:</t>
        </r>
        <r>
          <rPr>
            <sz val="9"/>
            <color indexed="81"/>
            <rFont val="Tahoma"/>
            <family val="2"/>
          </rPr>
          <t xml:space="preserve">
AR 42</t>
        </r>
      </text>
    </comment>
    <comment ref="EB197" authorId="3" shapeId="0" xr:uid="{5FD91F0A-23BA-43D5-B205-3785BE52AB65}">
      <text>
        <r>
          <rPr>
            <b/>
            <sz val="9"/>
            <color indexed="81"/>
            <rFont val="Tahoma"/>
            <family val="2"/>
          </rPr>
          <t>Jun Hui:</t>
        </r>
        <r>
          <rPr>
            <sz val="9"/>
            <color indexed="81"/>
            <rFont val="Tahoma"/>
            <family val="2"/>
          </rPr>
          <t xml:space="preserve">
https://www.parkson.com.sg/investor-relations/announcements/page/13/</t>
        </r>
      </text>
    </comment>
    <comment ref="ED197" authorId="0" shapeId="0" xr:uid="{CE685AD5-74D2-4E5A-8DE1-9FA79DBA26F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E200" authorId="0" shapeId="0" xr:uid="{66AA97FD-13A0-4BCD-A487-3D16E87BB21B}">
      <text>
        <r>
          <rPr>
            <b/>
            <sz val="9"/>
            <color indexed="81"/>
            <rFont val="Tahoma"/>
            <family val="2"/>
          </rPr>
          <t>Author:</t>
        </r>
        <r>
          <rPr>
            <sz val="9"/>
            <color indexed="81"/>
            <rFont val="Tahoma"/>
            <family val="2"/>
          </rPr>
          <t xml:space="preserve">
AR pg.12</t>
        </r>
      </text>
    </comment>
    <comment ref="F200" authorId="0" shapeId="0" xr:uid="{8A751036-360C-42BD-BA31-84BCEBDA15A3}">
      <text>
        <r>
          <rPr>
            <b/>
            <sz val="9"/>
            <color indexed="81"/>
            <rFont val="Tahoma"/>
            <family val="2"/>
          </rPr>
          <t>Author:</t>
        </r>
        <r>
          <rPr>
            <sz val="9"/>
            <color indexed="81"/>
            <rFont val="Tahoma"/>
            <family val="2"/>
          </rPr>
          <t xml:space="preserve">
AR pg.17</t>
        </r>
      </text>
    </comment>
    <comment ref="G200" authorId="0" shapeId="0" xr:uid="{75945FD1-1945-4AFD-8EF4-21518F1B8637}">
      <text>
        <r>
          <rPr>
            <b/>
            <sz val="9"/>
            <color indexed="81"/>
            <rFont val="Tahoma"/>
            <family val="2"/>
          </rPr>
          <t>Author:</t>
        </r>
        <r>
          <rPr>
            <sz val="9"/>
            <color indexed="81"/>
            <rFont val="Tahoma"/>
            <family val="2"/>
          </rPr>
          <t xml:space="preserve">
AR pg.14</t>
        </r>
      </text>
    </comment>
    <comment ref="I200" authorId="0" shapeId="0" xr:uid="{3ABB6EC0-5AE3-436A-A9A7-C9EFBADFD996}">
      <text>
        <r>
          <rPr>
            <b/>
            <sz val="9"/>
            <color indexed="81"/>
            <rFont val="Tahoma"/>
            <family val="2"/>
          </rPr>
          <t>Author:</t>
        </r>
        <r>
          <rPr>
            <sz val="9"/>
            <color indexed="81"/>
            <rFont val="Tahoma"/>
            <family val="2"/>
          </rPr>
          <t xml:space="preserve">
AR pg.51</t>
        </r>
      </text>
    </comment>
    <comment ref="K200" authorId="0" shapeId="0" xr:uid="{0C81343B-C616-42FC-8773-787C50542F31}">
      <text>
        <r>
          <rPr>
            <b/>
            <sz val="9"/>
            <color indexed="81"/>
            <rFont val="Tahoma"/>
            <family val="2"/>
          </rPr>
          <t>Author:</t>
        </r>
        <r>
          <rPr>
            <sz val="9"/>
            <color indexed="81"/>
            <rFont val="Tahoma"/>
            <family val="2"/>
          </rPr>
          <t xml:space="preserve">
AR pg.13</t>
        </r>
      </text>
    </comment>
    <comment ref="M200" authorId="0" shapeId="0" xr:uid="{5182F98B-3772-4FA8-A000-C2A122090131}">
      <text>
        <r>
          <rPr>
            <b/>
            <sz val="9"/>
            <color indexed="81"/>
            <rFont val="Tahoma"/>
            <family val="2"/>
          </rPr>
          <t>Author:</t>
        </r>
        <r>
          <rPr>
            <sz val="9"/>
            <color indexed="81"/>
            <rFont val="Tahoma"/>
            <family val="2"/>
          </rPr>
          <t xml:space="preserve">
AR pg.67</t>
        </r>
      </text>
    </comment>
    <comment ref="N200" authorId="0" shapeId="0" xr:uid="{9E9CD0E9-2613-4306-8249-345CE8B92D24}">
      <text>
        <r>
          <rPr>
            <b/>
            <sz val="9"/>
            <color indexed="81"/>
            <rFont val="Tahoma"/>
            <family val="2"/>
          </rPr>
          <t>Author:</t>
        </r>
        <r>
          <rPr>
            <sz val="9"/>
            <color indexed="81"/>
            <rFont val="Tahoma"/>
            <family val="2"/>
          </rPr>
          <t xml:space="preserve">
AR, p20</t>
        </r>
      </text>
    </comment>
    <comment ref="Q200" authorId="0" shapeId="0" xr:uid="{4C427A53-4EAC-4084-8D50-530D97E9576C}">
      <text>
        <r>
          <rPr>
            <b/>
            <sz val="9"/>
            <color indexed="81"/>
            <rFont val="Tahoma"/>
            <family val="2"/>
          </rPr>
          <t>Author:</t>
        </r>
        <r>
          <rPr>
            <sz val="9"/>
            <color indexed="81"/>
            <rFont val="Tahoma"/>
            <family val="2"/>
          </rPr>
          <t xml:space="preserve">
AR, p110</t>
        </r>
      </text>
    </comment>
    <comment ref="T200" authorId="0" shapeId="0" xr:uid="{C1C139B9-1091-4F3F-8F44-26C3DE62CEAE}">
      <text>
        <r>
          <rPr>
            <b/>
            <sz val="9"/>
            <color indexed="81"/>
            <rFont val="Tahoma"/>
            <family val="2"/>
          </rPr>
          <t>Author:</t>
        </r>
        <r>
          <rPr>
            <sz val="9"/>
            <color indexed="81"/>
            <rFont val="Tahoma"/>
            <family val="2"/>
          </rPr>
          <t xml:space="preserve">
http://www.cosmosteel.com/a_core_values.html</t>
        </r>
      </text>
    </comment>
    <comment ref="U200" authorId="0" shapeId="0" xr:uid="{50BAB04F-2968-401C-9EC3-08B8FEADC85A}">
      <text>
        <r>
          <rPr>
            <b/>
            <sz val="9"/>
            <color indexed="81"/>
            <rFont val="Tahoma"/>
            <family val="2"/>
          </rPr>
          <t>Author:</t>
        </r>
        <r>
          <rPr>
            <sz val="9"/>
            <color indexed="81"/>
            <rFont val="Tahoma"/>
            <family val="2"/>
          </rPr>
          <t xml:space="preserve">
AR pg 59</t>
        </r>
      </text>
    </comment>
    <comment ref="V200" authorId="0" shapeId="0" xr:uid="{3A987E82-6328-4DB5-8E90-962B334998AE}">
      <text>
        <r>
          <rPr>
            <b/>
            <sz val="9"/>
            <color indexed="81"/>
            <rFont val="Tahoma"/>
            <family val="2"/>
          </rPr>
          <t>Author:</t>
        </r>
        <r>
          <rPr>
            <sz val="9"/>
            <color indexed="81"/>
            <rFont val="Tahoma"/>
            <family val="2"/>
          </rPr>
          <t xml:space="preserve">
SR pg 34 has a link to Code of Conduct</t>
        </r>
      </text>
    </comment>
    <comment ref="W200" authorId="0" shapeId="0" xr:uid="{76CD910A-121C-46FF-A390-36BD81160A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X200" authorId="0" shapeId="0" xr:uid="{61A85041-93FE-426D-B56D-F15D516C31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 20</t>
        </r>
      </text>
    </comment>
    <comment ref="Y200" authorId="0" shapeId="0" xr:uid="{982C8952-DBC5-47D5-8430-C6AED34BDA40}">
      <text>
        <r>
          <rPr>
            <b/>
            <sz val="9"/>
            <color indexed="81"/>
            <rFont val="Tahoma"/>
            <family val="2"/>
          </rPr>
          <t>Author:</t>
        </r>
        <r>
          <rPr>
            <sz val="9"/>
            <color indexed="81"/>
            <rFont val="Tahoma"/>
            <family val="2"/>
          </rPr>
          <t xml:space="preserve">
http://eurosportsglobal.listedcompany.com/code_of_conduct.html</t>
        </r>
      </text>
    </comment>
    <comment ref="AA200" authorId="0" shapeId="0" xr:uid="{958FFF2A-9DA2-4F38-B9A3-931102407879}">
      <text>
        <r>
          <rPr>
            <b/>
            <sz val="9"/>
            <color indexed="81"/>
            <rFont val="Tahoma"/>
            <family val="2"/>
          </rPr>
          <t>Author:</t>
        </r>
        <r>
          <rPr>
            <sz val="9"/>
            <color indexed="81"/>
            <rFont val="Tahoma"/>
            <family val="2"/>
          </rPr>
          <t xml:space="preserve">
AR pg 60</t>
        </r>
      </text>
    </comment>
    <comment ref="AB200" authorId="0" shapeId="0" xr:uid="{01B81015-832F-4A2C-B43F-2AE8503155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D200" authorId="0" shapeId="0" xr:uid="{DAB9B381-A14D-4532-8300-5411DED0DC3F}">
      <text>
        <r>
          <rPr>
            <b/>
            <sz val="9"/>
            <color indexed="81"/>
            <rFont val="Tahoma"/>
            <family val="2"/>
          </rPr>
          <t>Author:</t>
        </r>
        <r>
          <rPr>
            <sz val="9"/>
            <color indexed="81"/>
            <rFont val="Tahoma"/>
            <family val="2"/>
          </rPr>
          <t xml:space="preserve">
AR p. 48, GIL has a Code of Conduct that applies to all Executive and Non-executive Directors, offi cers and employees of the
Group. </t>
        </r>
      </text>
    </comment>
    <comment ref="AE200" authorId="0" shapeId="0" xr:uid="{2E5AACC5-D22B-43BC-A548-44538CF6EA45}">
      <text>
        <r>
          <rPr>
            <b/>
            <sz val="9"/>
            <color indexed="81"/>
            <rFont val="Tahoma"/>
            <family val="2"/>
          </rPr>
          <t>Author:</t>
        </r>
        <r>
          <rPr>
            <sz val="9"/>
            <color indexed="81"/>
            <rFont val="Tahoma"/>
            <family val="2"/>
          </rPr>
          <t xml:space="preserve">
https://www.goldenagri.com.sg/about-us/our-governance/</t>
        </r>
      </text>
    </comment>
    <comment ref="AG200" authorId="0" shapeId="0" xr:uid="{827CABA9-EEE8-4084-9BEE-03E380C6E0DA}">
      <text>
        <r>
          <rPr>
            <b/>
            <sz val="9"/>
            <color indexed="81"/>
            <rFont val="Tahoma"/>
            <family val="2"/>
          </rPr>
          <t>Author:</t>
        </r>
        <r>
          <rPr>
            <sz val="9"/>
            <color indexed="81"/>
            <rFont val="Tahoma"/>
            <family val="2"/>
          </rPr>
          <t xml:space="preserve">
AR pg.51</t>
        </r>
      </text>
    </comment>
    <comment ref="AH200" authorId="0" shapeId="0" xr:uid="{6FF860D1-3D59-40EE-AA8B-E29DC3A94A86}">
      <text>
        <r>
          <rPr>
            <b/>
            <sz val="9"/>
            <color indexed="81"/>
            <rFont val="Tahoma"/>
            <family val="2"/>
          </rPr>
          <t>Author:</t>
        </r>
        <r>
          <rPr>
            <sz val="9"/>
            <color indexed="81"/>
            <rFont val="Tahoma"/>
            <family val="2"/>
          </rPr>
          <t xml:space="preserve">
AR pg.29</t>
        </r>
      </text>
    </comment>
    <comment ref="AI200" authorId="0" shapeId="0" xr:uid="{8055DB7C-ACD0-4E9C-B4DB-7BB6F39998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http://www.indofoodagri.com/misc/D.Code-of-Conduct.pdf</t>
        </r>
      </text>
    </comment>
    <comment ref="AP200" authorId="0" shapeId="0" xr:uid="{C0F6FF24-7777-48CD-B684-89579BCB18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AR200" authorId="0" shapeId="0" xr:uid="{2E5512E0-F705-4DD9-B608-68AB60DF4B76}">
      <text>
        <r>
          <rPr>
            <b/>
            <sz val="9"/>
            <color indexed="81"/>
            <rFont val="Tahoma"/>
            <family val="2"/>
          </rPr>
          <t>Author:</t>
        </r>
        <r>
          <rPr>
            <sz val="9"/>
            <color indexed="81"/>
            <rFont val="Tahoma"/>
            <family val="2"/>
          </rPr>
          <t xml:space="preserve">
AR,5</t>
        </r>
      </text>
    </comment>
    <comment ref="AT200" authorId="0" shapeId="0" xr:uid="{A4625C66-BC18-4986-8A11-C730EF3748A6}">
      <text>
        <r>
          <rPr>
            <b/>
            <sz val="9"/>
            <color indexed="81"/>
            <rFont val="Tahoma"/>
            <family val="2"/>
          </rPr>
          <t>Author:</t>
        </r>
        <r>
          <rPr>
            <sz val="9"/>
            <color indexed="81"/>
            <rFont val="Tahoma"/>
            <family val="2"/>
          </rPr>
          <t xml:space="preserve">
Company website, Link: https://www.olamgroup.com/about-olam/ethics-and-compliance.html</t>
        </r>
      </text>
    </comment>
    <comment ref="AU200" authorId="0" shapeId="0" xr:uid="{84A7B933-B6CD-4E6B-806B-302C58AD78D1}">
      <text>
        <r>
          <rPr>
            <b/>
            <sz val="9"/>
            <color indexed="81"/>
            <rFont val="Tahoma"/>
            <family val="2"/>
          </rPr>
          <t>Author:</t>
        </r>
        <r>
          <rPr>
            <sz val="9"/>
            <color indexed="81"/>
            <rFont val="Tahoma"/>
            <family val="2"/>
          </rPr>
          <t xml:space="preserve">
SR,34</t>
        </r>
      </text>
    </comment>
    <comment ref="AV200" authorId="0" shapeId="0" xr:uid="{7133CD5D-9BE2-41A0-B57D-644DF7AFA405}">
      <text>
        <r>
          <rPr>
            <b/>
            <sz val="9"/>
            <color indexed="81"/>
            <rFont val="Tahoma"/>
            <family val="2"/>
          </rPr>
          <t>Author:</t>
        </r>
        <r>
          <rPr>
            <sz val="9"/>
            <color indexed="81"/>
            <rFont val="Tahoma"/>
            <family val="2"/>
          </rPr>
          <t xml:space="preserve">
no mention in AR</t>
        </r>
      </text>
    </comment>
    <comment ref="AW200" authorId="0" shapeId="0" xr:uid="{5C8BA02A-33C7-4C54-94D4-B9B180F8EC50}">
      <text>
        <r>
          <rPr>
            <b/>
            <sz val="9"/>
            <color indexed="81"/>
            <rFont val="Tahoma"/>
            <family val="2"/>
          </rPr>
          <t>Author:</t>
        </r>
        <r>
          <rPr>
            <sz val="9"/>
            <color indexed="81"/>
            <rFont val="Tahoma"/>
            <family val="2"/>
          </rPr>
          <t xml:space="preserve">
AR,17</t>
        </r>
      </text>
    </comment>
    <comment ref="AX200" authorId="0" shapeId="0" xr:uid="{3F158DAD-BA55-4160-BC45-82933A7F6F4E}">
      <text>
        <r>
          <rPr>
            <b/>
            <sz val="9"/>
            <color indexed="81"/>
            <rFont val="Tahoma"/>
            <family val="2"/>
          </rPr>
          <t>Author:</t>
        </r>
        <r>
          <rPr>
            <sz val="9"/>
            <color indexed="81"/>
            <rFont val="Tahoma"/>
            <family val="2"/>
          </rPr>
          <t xml:space="preserve">
AR, 2; SR,15</t>
        </r>
      </text>
    </comment>
    <comment ref="AY200" authorId="0" shapeId="0" xr:uid="{E9C95832-5A3F-46EB-B9A0-9D3F9035CC0B}">
      <text>
        <r>
          <rPr>
            <b/>
            <sz val="9"/>
            <color indexed="81"/>
            <rFont val="Tahoma"/>
            <family val="2"/>
          </rPr>
          <t>Author:</t>
        </r>
        <r>
          <rPr>
            <sz val="9"/>
            <color indexed="81"/>
            <rFont val="Tahoma"/>
            <family val="2"/>
          </rPr>
          <t xml:space="preserve">
AR, p. 77</t>
        </r>
      </text>
    </comment>
    <comment ref="AZ200" authorId="0" shapeId="0" xr:uid="{BDEC3041-0CF5-49AA-A342-A65CE82278D4}">
      <text>
        <r>
          <rPr>
            <b/>
            <sz val="9"/>
            <color indexed="81"/>
            <rFont val="Tahoma"/>
            <family val="2"/>
          </rPr>
          <t>Author:</t>
        </r>
        <r>
          <rPr>
            <sz val="9"/>
            <color indexed="81"/>
            <rFont val="Tahoma"/>
            <family val="2"/>
          </rPr>
          <t xml:space="preserve">
AR, p. 44</t>
        </r>
      </text>
    </comment>
    <comment ref="BC200" authorId="0" shapeId="0" xr:uid="{F9F36BF9-D785-44A0-922E-17A091435F9A}">
      <text>
        <r>
          <rPr>
            <b/>
            <sz val="9"/>
            <color indexed="81"/>
            <rFont val="Tahoma"/>
            <family val="2"/>
          </rPr>
          <t>Author:</t>
        </r>
        <r>
          <rPr>
            <sz val="9"/>
            <color indexed="81"/>
            <rFont val="Tahoma"/>
            <family val="2"/>
          </rPr>
          <t xml:space="preserve">
AR, p. 39</t>
        </r>
      </text>
    </comment>
    <comment ref="BD200" authorId="0" shapeId="0" xr:uid="{87001AC8-5F15-4CF8-A84E-9AC04B0FEC20}">
      <text>
        <r>
          <rPr>
            <b/>
            <sz val="9"/>
            <color indexed="81"/>
            <rFont val="Tahoma"/>
            <family val="2"/>
          </rPr>
          <t>Author:</t>
        </r>
        <r>
          <rPr>
            <sz val="9"/>
            <color indexed="81"/>
            <rFont val="Tahoma"/>
            <family val="2"/>
          </rPr>
          <t xml:space="preserve">
AR, p. 97</t>
        </r>
      </text>
    </comment>
    <comment ref="BG200" authorId="0" shapeId="0" xr:uid="{530EB1E7-C24C-4A71-9B62-C9C0F796273A}">
      <text>
        <r>
          <rPr>
            <b/>
            <sz val="9"/>
            <color indexed="81"/>
            <rFont val="Tahoma"/>
            <family val="2"/>
          </rPr>
          <t>Author:</t>
        </r>
        <r>
          <rPr>
            <sz val="9"/>
            <color indexed="81"/>
            <rFont val="Tahoma"/>
            <family val="2"/>
          </rPr>
          <t xml:space="preserve">
AR p. 39, Code of Business Conduct
and Ethics Policy</t>
        </r>
      </text>
    </comment>
    <comment ref="BH200" authorId="0" shapeId="0" xr:uid="{BE765802-1BC1-4C3A-8415-D30C8634B7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But a CSR can be found</t>
        </r>
      </text>
    </comment>
    <comment ref="BI200" authorId="0" shapeId="0" xr:uid="{26C04C80-02EF-4954-A318-CD4D9ACA71B4}">
      <text>
        <r>
          <rPr>
            <b/>
            <sz val="9"/>
            <color indexed="81"/>
            <rFont val="Tahoma"/>
            <family val="2"/>
          </rPr>
          <t>Author:</t>
        </r>
        <r>
          <rPr>
            <sz val="9"/>
            <color indexed="81"/>
            <rFont val="Tahoma"/>
            <family val="2"/>
          </rPr>
          <t xml:space="preserve">
AR p. 23, CODE OF CONDUCT AND BUSINESS ETHICS</t>
        </r>
      </text>
    </comment>
    <comment ref="BL200" authorId="0" shapeId="0" xr:uid="{9BA7623C-9B48-45BB-8BDA-A27467AD1F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74</t>
        </r>
      </text>
    </comment>
    <comment ref="BO200" authorId="0" shapeId="0" xr:uid="{125FA20A-B81F-47D7-BA9C-7C59E01C0F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has adopted a Code of Conduct which sets out the standards expected of the Company,
Management and its employees on, among other things, anti-bribery and anti-corruption, fair dealing and competition, proper
use of corporate positions and resources, confidentiality and privacy obligations, insider trading and whistle-blowing. In addition,
the Company has implemented a separate Anti-Bribery and Corruption Policy as well as Whistleblowing Policy, which have been
published on its corporate website, as to which please see further the section on Principle 10 under “Audit &amp; Risk Committee” below. 
Additionally, under the Code of Conduct adopted by the Company, the directors are required, without prejudice to their duties
and responsibilities as directors generally, to avoid conflicts of interest or duty, or taking improper advantage of their position.
Issues of conflict of interest or potential conflict of interest involving directors of the Company are dealt with by the Audit and
Risk Committee which comprises independent directors only. Independent directors of the Board also deal with conflict of
interest issues relating to substantial shareholders, and matters which require the decision and determination of the independent
directors pursuant to the provisions of the Listing Manual of the SGX-ST or applicable laws and regulations.
AR p60</t>
        </r>
      </text>
    </comment>
    <comment ref="BQ200" authorId="0" shapeId="0" xr:uid="{A3F307CD-D3F5-481B-B435-4DAE26B333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p17</t>
        </r>
      </text>
    </comment>
    <comment ref="BU200" authorId="0" shapeId="0" xr:uid="{C232B1F6-2487-4A58-92A1-4B34B1412B43}">
      <text>
        <r>
          <rPr>
            <b/>
            <sz val="9"/>
            <color indexed="81"/>
            <rFont val="Tahoma"/>
            <family val="2"/>
          </rPr>
          <t>Author:</t>
        </r>
        <r>
          <rPr>
            <sz val="9"/>
            <color indexed="81"/>
            <rFont val="Tahoma"/>
            <family val="2"/>
          </rPr>
          <t xml:space="preserve">
AR, p57</t>
        </r>
      </text>
    </comment>
    <comment ref="BV200" authorId="0" shapeId="0" xr:uid="{3BE884B2-0EC7-41DA-8393-5B9B22A3D267}">
      <text>
        <r>
          <rPr>
            <b/>
            <sz val="9"/>
            <color indexed="81"/>
            <rFont val="Tahoma"/>
            <family val="2"/>
          </rPr>
          <t>Author:</t>
        </r>
        <r>
          <rPr>
            <sz val="9"/>
            <color indexed="81"/>
            <rFont val="Tahoma"/>
            <family val="2"/>
          </rPr>
          <t xml:space="preserve">
https://www.civmec.com.au/our-approach/policies</t>
        </r>
      </text>
    </comment>
    <comment ref="BY200" authorId="0" shapeId="0" xr:uid="{86E53E2C-BFB8-4719-B938-E2CFBC3110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A200" authorId="0" shapeId="0" xr:uid="{8598C447-86E8-4016-A4CD-F614CE67038D}">
      <text>
        <r>
          <rPr>
            <b/>
            <sz val="9"/>
            <color indexed="81"/>
            <rFont val="Tahoma"/>
            <family val="2"/>
          </rPr>
          <t>Author:</t>
        </r>
        <r>
          <rPr>
            <sz val="9"/>
            <color indexed="81"/>
            <rFont val="Tahoma"/>
            <family val="2"/>
          </rPr>
          <t xml:space="preserve">
AR pg 100</t>
        </r>
      </text>
    </comment>
    <comment ref="CB200" authorId="0" shapeId="0" xr:uid="{D6FC5F8C-D616-42A2-831C-981EE10D70EA}">
      <text>
        <r>
          <rPr>
            <b/>
            <sz val="9"/>
            <color indexed="81"/>
            <rFont val="Tahoma"/>
            <family val="2"/>
          </rPr>
          <t>Author:</t>
        </r>
        <r>
          <rPr>
            <sz val="9"/>
            <color indexed="81"/>
            <rFont val="Tahoma"/>
            <family val="2"/>
          </rPr>
          <t xml:space="preserve">
AR pg.211</t>
        </r>
      </text>
    </comment>
    <comment ref="CC200" authorId="0" shapeId="0" xr:uid="{9DC539BA-DFD9-40A1-A842-C4BE30A9A6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P.31</t>
        </r>
      </text>
    </comment>
    <comment ref="CD200" authorId="0" shapeId="0" xr:uid="{2A227E63-644D-46E1-A70C-CD5B5679D3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http://www.gentingsingapore.com/#!/en/company/governance/code-of-conduct</t>
        </r>
      </text>
    </comment>
    <comment ref="CG200" authorId="0" shapeId="0" xr:uid="{097B7825-4AA2-4BC9-9A2A-483CB807CFE8}">
      <text>
        <r>
          <rPr>
            <b/>
            <sz val="9"/>
            <color indexed="81"/>
            <rFont val="Tahoma"/>
            <family val="2"/>
          </rPr>
          <t>Author:</t>
        </r>
        <r>
          <rPr>
            <sz val="9"/>
            <color indexed="81"/>
            <rFont val="Tahoma"/>
            <family val="2"/>
          </rPr>
          <t xml:space="preserve">
AR pg 103
Company Website</t>
        </r>
      </text>
    </comment>
    <comment ref="CK200" authorId="0" shapeId="0" xr:uid="{F893D859-4CC6-486D-BF55-BBAEB9D2B0DE}">
      <text>
        <r>
          <rPr>
            <b/>
            <sz val="9"/>
            <color indexed="81"/>
            <rFont val="Tahoma"/>
            <family val="2"/>
          </rPr>
          <t>Author:</t>
        </r>
        <r>
          <rPr>
            <sz val="9"/>
            <color indexed="81"/>
            <rFont val="Tahoma"/>
            <family val="2"/>
          </rPr>
          <t xml:space="preserve">
AR,35,83</t>
        </r>
      </text>
    </comment>
    <comment ref="CM200" authorId="0" shapeId="0" xr:uid="{51BEA158-EF14-4E88-AFDD-966B6C823BB2}">
      <text>
        <r>
          <rPr>
            <b/>
            <sz val="9"/>
            <color indexed="81"/>
            <rFont val="Tahoma"/>
            <family val="2"/>
          </rPr>
          <t>Author:</t>
        </r>
        <r>
          <rPr>
            <sz val="9"/>
            <color indexed="81"/>
            <rFont val="Tahoma"/>
            <family val="2"/>
          </rPr>
          <t xml:space="preserve">
https://hotelroyal.listedcompany.com/ethics_business_conduct.html</t>
        </r>
      </text>
    </comment>
    <comment ref="CO200" authorId="0" shapeId="0" xr:uid="{FFAC95DC-4721-44C1-8930-DF1090CBEF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 details not given</t>
        </r>
      </text>
    </comment>
    <comment ref="CP200" authorId="0" shapeId="0" xr:uid="{FCC34B40-AEAB-49DF-8BBB-2F09EE2C93E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P.12, AR P.43</t>
        </r>
      </text>
    </comment>
    <comment ref="CS200" authorId="0" shapeId="0" xr:uid="{EB18947F-E5BD-4DC2-BB4F-5D72A6436333}">
      <text>
        <r>
          <rPr>
            <b/>
            <sz val="9"/>
            <color indexed="81"/>
            <rFont val="Tahoma"/>
            <family val="2"/>
          </rPr>
          <t>Author:</t>
        </r>
        <r>
          <rPr>
            <sz val="9"/>
            <color indexed="81"/>
            <rFont val="Tahoma"/>
            <family val="2"/>
          </rPr>
          <t xml:space="preserve">
AR, p. 55</t>
        </r>
      </text>
    </comment>
    <comment ref="CW200" authorId="0" shapeId="0" xr:uid="{EAB9F748-06FA-4323-9B8B-35821730D9F0}">
      <text>
        <r>
          <rPr>
            <b/>
            <sz val="9"/>
            <color indexed="81"/>
            <rFont val="Tahoma"/>
            <family val="2"/>
          </rPr>
          <t>Author:</t>
        </r>
        <r>
          <rPr>
            <sz val="9"/>
            <color indexed="81"/>
            <rFont val="Tahoma"/>
            <family val="2"/>
          </rPr>
          <t xml:space="preserve">
AR pg.28</t>
        </r>
      </text>
    </comment>
    <comment ref="CY200" authorId="0" shapeId="0" xr:uid="{D78C63DF-798A-41AE-9F45-C12CDB031ED0}">
      <text>
        <r>
          <rPr>
            <b/>
            <sz val="9"/>
            <color indexed="81"/>
            <rFont val="Tahoma"/>
            <family val="2"/>
          </rPr>
          <t>Author:</t>
        </r>
        <r>
          <rPr>
            <sz val="9"/>
            <color indexed="81"/>
            <rFont val="Tahoma"/>
            <family val="2"/>
          </rPr>
          <t xml:space="preserve">
Company Website</t>
        </r>
      </text>
    </comment>
    <comment ref="CZ200" authorId="0" shapeId="0" xr:uid="{20AB15F5-0841-433B-8450-3D90A6C459BB}">
      <text>
        <r>
          <rPr>
            <b/>
            <sz val="9"/>
            <color indexed="81"/>
            <rFont val="Tahoma"/>
            <family val="2"/>
          </rPr>
          <t>Author:</t>
        </r>
        <r>
          <rPr>
            <sz val="9"/>
            <color indexed="81"/>
            <rFont val="Tahoma"/>
            <family val="2"/>
          </rPr>
          <t xml:space="preserve">
AR,55</t>
        </r>
      </text>
    </comment>
    <comment ref="DA200" authorId="0" shapeId="0" xr:uid="{441B912E-5D56-465F-8A21-41F7C155C9EE}">
      <text>
        <r>
          <rPr>
            <b/>
            <sz val="9"/>
            <color indexed="81"/>
            <rFont val="Tahoma"/>
            <family val="2"/>
          </rPr>
          <t>Author:</t>
        </r>
        <r>
          <rPr>
            <sz val="9"/>
            <color indexed="81"/>
            <rFont val="Tahoma"/>
            <family val="2"/>
          </rPr>
          <t xml:space="preserve">
AR,41</t>
        </r>
      </text>
    </comment>
    <comment ref="DC200" authorId="0" shapeId="0" xr:uid="{649878FC-5BD5-4333-BFCF-A1FB63F15C2C}">
      <text>
        <r>
          <rPr>
            <b/>
            <sz val="9"/>
            <color indexed="81"/>
            <rFont val="Tahoma"/>
            <family val="2"/>
          </rPr>
          <t>Author:</t>
        </r>
        <r>
          <rPr>
            <sz val="9"/>
            <color indexed="81"/>
            <rFont val="Tahoma"/>
            <family val="2"/>
          </rPr>
          <t xml:space="preserve">
AR, p. 111</t>
        </r>
      </text>
    </comment>
    <comment ref="DD200" authorId="0" shapeId="0" xr:uid="{2EC690AE-3A82-458D-96F6-BC80774140E8}">
      <text>
        <r>
          <rPr>
            <b/>
            <sz val="9"/>
            <color indexed="81"/>
            <rFont val="Tahoma"/>
            <family val="2"/>
          </rPr>
          <t>Author:</t>
        </r>
        <r>
          <rPr>
            <sz val="9"/>
            <color indexed="81"/>
            <rFont val="Tahoma"/>
            <family val="2"/>
          </rPr>
          <t xml:space="preserve">
AR, p. 48</t>
        </r>
      </text>
    </comment>
    <comment ref="DE200" authorId="0" shapeId="0" xr:uid="{6D008951-DD55-4E6E-8ABD-AE4895D8F14E}">
      <text>
        <r>
          <rPr>
            <b/>
            <sz val="9"/>
            <color indexed="81"/>
            <rFont val="Tahoma"/>
            <family val="2"/>
          </rPr>
          <t>Author:</t>
        </r>
        <r>
          <rPr>
            <sz val="9"/>
            <color indexed="81"/>
            <rFont val="Tahoma"/>
            <family val="2"/>
          </rPr>
          <t xml:space="preserve">
AR,43</t>
        </r>
      </text>
    </comment>
    <comment ref="DF200" authorId="0" shapeId="0" xr:uid="{0CE29F28-9FDD-4763-805A-478C49EA3EA4}">
      <text>
        <r>
          <rPr>
            <b/>
            <sz val="9"/>
            <color indexed="81"/>
            <rFont val="Tahoma"/>
            <family val="2"/>
          </rPr>
          <t>Author:</t>
        </r>
        <r>
          <rPr>
            <sz val="9"/>
            <color indexed="81"/>
            <rFont val="Tahoma"/>
            <family val="2"/>
          </rPr>
          <t xml:space="preserve">
Company Website</t>
        </r>
      </text>
    </comment>
    <comment ref="DG200" authorId="0" shapeId="0" xr:uid="{5E8C4B88-BDCC-44EC-B9A1-96D0A3638075}">
      <text>
        <r>
          <rPr>
            <b/>
            <sz val="9"/>
            <color indexed="81"/>
            <rFont val="Tahoma"/>
            <family val="2"/>
          </rPr>
          <t>Author:</t>
        </r>
        <r>
          <rPr>
            <sz val="9"/>
            <color indexed="81"/>
            <rFont val="Tahoma"/>
            <family val="2"/>
          </rPr>
          <t xml:space="preserve">
AR, p. 18</t>
        </r>
      </text>
    </comment>
    <comment ref="DH200" authorId="0" shapeId="0" xr:uid="{6615CFD7-6FAD-4EA9-8C3E-465F138A5150}">
      <text>
        <r>
          <rPr>
            <b/>
            <sz val="9"/>
            <color indexed="81"/>
            <rFont val="Tahoma"/>
            <family val="2"/>
          </rPr>
          <t>Author:</t>
        </r>
        <r>
          <rPr>
            <sz val="9"/>
            <color indexed="81"/>
            <rFont val="Tahoma"/>
            <family val="2"/>
          </rPr>
          <t xml:space="preserve">
AR pg 31</t>
        </r>
      </text>
    </comment>
    <comment ref="DI200" authorId="0" shapeId="0" xr:uid="{2E582C10-2D39-4676-977E-A3AAE322CC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DK200" authorId="0" shapeId="0" xr:uid="{28BBACCE-F138-4C01-8424-0FE58535B54C}">
      <text>
        <r>
          <rPr>
            <b/>
            <sz val="9"/>
            <color indexed="81"/>
            <rFont val="Tahoma"/>
            <family val="2"/>
          </rPr>
          <t>Author:</t>
        </r>
        <r>
          <rPr>
            <sz val="9"/>
            <color indexed="81"/>
            <rFont val="Tahoma"/>
            <family val="2"/>
          </rPr>
          <t xml:space="preserve">
Company Website</t>
        </r>
      </text>
    </comment>
    <comment ref="DL200" authorId="0" shapeId="0" xr:uid="{F022CC76-8194-49E1-9C61-D2AEB5663695}">
      <text>
        <r>
          <rPr>
            <b/>
            <sz val="9"/>
            <color indexed="81"/>
            <rFont val="Tahoma"/>
            <family val="2"/>
          </rPr>
          <t>Author:</t>
        </r>
        <r>
          <rPr>
            <sz val="9"/>
            <color indexed="81"/>
            <rFont val="Tahoma"/>
            <family val="2"/>
          </rPr>
          <t xml:space="preserve">
AR pg 84-85
Company Website</t>
        </r>
      </text>
    </comment>
    <comment ref="DM200" authorId="0" shapeId="0" xr:uid="{A0308954-84C6-49A1-9232-925FF49788E3}">
      <text>
        <r>
          <rPr>
            <b/>
            <sz val="9"/>
            <color indexed="81"/>
            <rFont val="Tahoma"/>
            <family val="2"/>
          </rPr>
          <t>Author:</t>
        </r>
        <r>
          <rPr>
            <sz val="9"/>
            <color indexed="81"/>
            <rFont val="Tahoma"/>
            <family val="2"/>
          </rPr>
          <t xml:space="preserve">
AR, p. 45</t>
        </r>
      </text>
    </comment>
    <comment ref="DN200" authorId="0" shapeId="0" xr:uid="{C52DBFD5-E361-4AAB-8190-4CE9DC1A47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DO200" authorId="0" shapeId="0" xr:uid="{79985E46-7A15-4F03-AD08-06E0B2D8A70C}">
      <text>
        <r>
          <rPr>
            <b/>
            <sz val="9"/>
            <color indexed="81"/>
            <rFont val="Tahoma"/>
            <family val="2"/>
          </rPr>
          <t>Author:</t>
        </r>
        <r>
          <rPr>
            <sz val="9"/>
            <color indexed="81"/>
            <rFont val="Tahoma"/>
            <family val="2"/>
          </rPr>
          <t xml:space="preserve">
AR p. 78, CODE OF CONDUCT AND PRACTICES</t>
        </r>
      </text>
    </comment>
    <comment ref="DP200" authorId="0" shapeId="0" xr:uid="{D97CD037-13F7-46DB-8E75-C7EBA1CABE09}">
      <text>
        <r>
          <rPr>
            <b/>
            <sz val="9"/>
            <color indexed="81"/>
            <rFont val="Tahoma"/>
            <family val="2"/>
          </rPr>
          <t>Author:</t>
        </r>
        <r>
          <rPr>
            <sz val="9"/>
            <color indexed="81"/>
            <rFont val="Tahoma"/>
            <family val="2"/>
          </rPr>
          <t xml:space="preserve">
AR, p. 89</t>
        </r>
      </text>
    </comment>
    <comment ref="DQ200" authorId="0" shapeId="0" xr:uid="{8C2A2A7A-BA98-43B9-9261-2DFF6C97DCFC}">
      <text>
        <r>
          <rPr>
            <b/>
            <sz val="9"/>
            <color indexed="81"/>
            <rFont val="Tahoma"/>
            <family val="2"/>
          </rPr>
          <t>Author:</t>
        </r>
        <r>
          <rPr>
            <sz val="9"/>
            <color indexed="81"/>
            <rFont val="Tahoma"/>
            <family val="2"/>
          </rPr>
          <t xml:space="preserve">
AR p. 29, Code of Conduct</t>
        </r>
      </text>
    </comment>
    <comment ref="DR200" authorId="0" shapeId="0" xr:uid="{E393564C-D670-4F32-96AD-424E71F095FA}">
      <text>
        <r>
          <rPr>
            <b/>
            <sz val="9"/>
            <color indexed="81"/>
            <rFont val="Tahoma"/>
            <family val="2"/>
          </rPr>
          <t>Author:</t>
        </r>
        <r>
          <rPr>
            <sz val="9"/>
            <color indexed="81"/>
            <rFont val="Tahoma"/>
            <family val="2"/>
          </rPr>
          <t xml:space="preserve">
AR, p.57</t>
        </r>
      </text>
    </comment>
    <comment ref="DS200" authorId="0" shapeId="0" xr:uid="{53907331-14EA-4272-9EFE-1724D8CBABDE}">
      <text>
        <r>
          <rPr>
            <b/>
            <sz val="9"/>
            <color indexed="81"/>
            <rFont val="Tahoma"/>
            <family val="2"/>
          </rPr>
          <t>Author:</t>
        </r>
        <r>
          <rPr>
            <sz val="9"/>
            <color indexed="81"/>
            <rFont val="Tahoma"/>
            <family val="2"/>
          </rPr>
          <t xml:space="preserve">
AR p. 30, CODE OF
CONDUCT</t>
        </r>
      </text>
    </comment>
    <comment ref="DT200" authorId="1" shapeId="0" xr:uid="{E48DB60D-53CF-4C04-AC2E-6D0869645D5C}">
      <text>
        <r>
          <rPr>
            <b/>
            <sz val="9"/>
            <color indexed="81"/>
            <rFont val="Tahoma"/>
            <family val="2"/>
          </rPr>
          <t>admin:</t>
        </r>
        <r>
          <rPr>
            <sz val="9"/>
            <color indexed="81"/>
            <rFont val="Tahoma"/>
            <family val="2"/>
          </rPr>
          <t xml:space="preserve">
https://www.wingtaiasia.com.sg/InvestorRelationsandMedia/CorporateGovernance/</t>
        </r>
      </text>
    </comment>
    <comment ref="DU200" authorId="0" shapeId="0" xr:uid="{7D7F0C87-827F-40D8-B7CE-E21CE8E067D7}">
      <text>
        <r>
          <rPr>
            <b/>
            <sz val="9"/>
            <color indexed="81"/>
            <rFont val="Tahoma"/>
            <family val="2"/>
          </rPr>
          <t>Author:</t>
        </r>
        <r>
          <rPr>
            <sz val="9"/>
            <color indexed="81"/>
            <rFont val="Tahoma"/>
            <family val="2"/>
          </rPr>
          <t xml:space="preserve">
AR pg.22</t>
        </r>
      </text>
    </comment>
    <comment ref="DX200" authorId="0" shapeId="0" xr:uid="{A68A1D46-9C6D-447F-8040-EB0B1DE89B94}">
      <text>
        <r>
          <rPr>
            <b/>
            <sz val="9"/>
            <color indexed="81"/>
            <rFont val="Tahoma"/>
            <family val="2"/>
          </rPr>
          <t>Author:</t>
        </r>
        <r>
          <rPr>
            <sz val="9"/>
            <color indexed="81"/>
            <rFont val="Tahoma"/>
            <family val="2"/>
          </rPr>
          <t xml:space="preserve">
AR pg.41</t>
        </r>
      </text>
    </comment>
    <comment ref="DZ200" authorId="0" shapeId="0" xr:uid="{8900BAF1-72BC-4761-B441-07703ABF462F}">
      <text>
        <r>
          <rPr>
            <b/>
            <sz val="9"/>
            <color indexed="81"/>
            <rFont val="Tahoma"/>
            <family val="2"/>
          </rPr>
          <t>Author:</t>
        </r>
        <r>
          <rPr>
            <sz val="9"/>
            <color indexed="81"/>
            <rFont val="Tahoma"/>
            <family val="2"/>
          </rPr>
          <t xml:space="preserve">
AR pg.83</t>
        </r>
      </text>
    </comment>
    <comment ref="EB200" authorId="3" shapeId="0" xr:uid="{EE8E449D-E422-41B0-BB51-F7DF604A14F7}">
      <text>
        <r>
          <rPr>
            <b/>
            <sz val="9"/>
            <color indexed="81"/>
            <rFont val="Tahoma"/>
            <family val="2"/>
          </rPr>
          <t>Jun Hui:</t>
        </r>
        <r>
          <rPr>
            <sz val="9"/>
            <color indexed="81"/>
            <rFont val="Tahoma"/>
            <family val="2"/>
          </rPr>
          <t xml:space="preserve">
SR,14</t>
        </r>
      </text>
    </comment>
    <comment ref="ED200" authorId="0" shapeId="0" xr:uid="{DAD36A74-A58D-44AC-9B33-4E6BAAA165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http://www.silverlakeaxis.com/about/sustainability</t>
        </r>
      </text>
    </comment>
    <comment ref="E201" authorId="0" shapeId="0" xr:uid="{4AE2F78C-E456-4589-88AE-B34A1E07F81C}">
      <text>
        <r>
          <rPr>
            <b/>
            <sz val="9"/>
            <color indexed="81"/>
            <rFont val="Tahoma"/>
            <family val="2"/>
          </rPr>
          <t>Author:</t>
        </r>
        <r>
          <rPr>
            <sz val="9"/>
            <color indexed="81"/>
            <rFont val="Tahoma"/>
            <family val="2"/>
          </rPr>
          <t xml:space="preserve">
AR pg.9</t>
        </r>
      </text>
    </comment>
    <comment ref="F201" authorId="0" shapeId="0" xr:uid="{7AFECC17-D3B1-4037-9A0D-259CCDE6D522}">
      <text>
        <r>
          <rPr>
            <b/>
            <sz val="9"/>
            <color indexed="81"/>
            <rFont val="Tahoma"/>
            <family val="2"/>
          </rPr>
          <t>Author:</t>
        </r>
        <r>
          <rPr>
            <sz val="9"/>
            <color indexed="81"/>
            <rFont val="Tahoma"/>
            <family val="2"/>
          </rPr>
          <t xml:space="preserve">
AR pg.41</t>
        </r>
      </text>
    </comment>
    <comment ref="G201" authorId="0" shapeId="0" xr:uid="{7F064391-E912-43B6-A0F8-130FA572B3AD}">
      <text>
        <r>
          <rPr>
            <b/>
            <sz val="9"/>
            <color indexed="81"/>
            <rFont val="Tahoma"/>
            <family val="2"/>
          </rPr>
          <t>Author:</t>
        </r>
        <r>
          <rPr>
            <sz val="9"/>
            <color indexed="81"/>
            <rFont val="Tahoma"/>
            <family val="2"/>
          </rPr>
          <t xml:space="preserve">
AR pg.14</t>
        </r>
      </text>
    </comment>
    <comment ref="I201" authorId="0" shapeId="0" xr:uid="{90DE17FA-C200-4937-910F-47FA512E45EC}">
      <text>
        <r>
          <rPr>
            <b/>
            <sz val="9"/>
            <color indexed="81"/>
            <rFont val="Tahoma"/>
            <family val="2"/>
          </rPr>
          <t>Author:</t>
        </r>
        <r>
          <rPr>
            <sz val="9"/>
            <color indexed="81"/>
            <rFont val="Tahoma"/>
            <family val="2"/>
          </rPr>
          <t xml:space="preserve">
AR pg.51</t>
        </r>
      </text>
    </comment>
    <comment ref="J201" authorId="0" shapeId="0" xr:uid="{EA285B48-617C-4078-B477-CBEBBE516A0C}">
      <text>
        <r>
          <rPr>
            <b/>
            <sz val="9"/>
            <color indexed="81"/>
            <rFont val="Tahoma"/>
            <family val="2"/>
          </rPr>
          <t>Author:</t>
        </r>
        <r>
          <rPr>
            <sz val="9"/>
            <color indexed="81"/>
            <rFont val="Tahoma"/>
            <family val="2"/>
          </rPr>
          <t xml:space="preserve">
AR pg.40</t>
        </r>
      </text>
    </comment>
    <comment ref="T201" authorId="0" shapeId="0" xr:uid="{225F3484-5F72-4F54-849F-1D36A6B89207}">
      <text>
        <r>
          <rPr>
            <b/>
            <sz val="9"/>
            <color indexed="81"/>
            <rFont val="Tahoma"/>
            <family val="2"/>
          </rPr>
          <t>Author:</t>
        </r>
        <r>
          <rPr>
            <sz val="9"/>
            <color indexed="81"/>
            <rFont val="Tahoma"/>
            <family val="2"/>
          </rPr>
          <t xml:space="preserve">
AR pg.17</t>
        </r>
      </text>
    </comment>
    <comment ref="U201" authorId="0" shapeId="0" xr:uid="{00791F7F-4439-467E-9E10-A8C1478707F3}">
      <text>
        <r>
          <rPr>
            <b/>
            <sz val="9"/>
            <color indexed="81"/>
            <rFont val="Tahoma"/>
            <family val="2"/>
          </rPr>
          <t>Author:</t>
        </r>
        <r>
          <rPr>
            <sz val="9"/>
            <color indexed="81"/>
            <rFont val="Tahoma"/>
            <family val="2"/>
          </rPr>
          <t xml:space="preserve">
Company Website</t>
        </r>
      </text>
    </comment>
    <comment ref="V201" authorId="0" shapeId="0" xr:uid="{6B21FEBB-0EBC-4C50-9B2E-4DEDE04DDCC4}">
      <text>
        <r>
          <rPr>
            <b/>
            <sz val="9"/>
            <color indexed="81"/>
            <rFont val="Tahoma"/>
            <family val="2"/>
          </rPr>
          <t>Author:</t>
        </r>
        <r>
          <rPr>
            <sz val="9"/>
            <color indexed="81"/>
            <rFont val="Tahoma"/>
            <family val="2"/>
          </rPr>
          <t xml:space="preserve">
Company Website</t>
        </r>
      </text>
    </comment>
    <comment ref="W201" authorId="0" shapeId="0" xr:uid="{708CFD81-EC20-4113-99D1-E6BBCCDF10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X201" authorId="0" shapeId="0" xr:uid="{F4CAFFDD-9A77-401C-987D-1400673E3D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 20</t>
        </r>
      </text>
    </comment>
    <comment ref="Y201" authorId="0" shapeId="0" xr:uid="{9FF48EDF-77DC-47BE-A510-13845895E0C0}">
      <text>
        <r>
          <rPr>
            <b/>
            <sz val="9"/>
            <color indexed="81"/>
            <rFont val="Tahoma"/>
            <family val="2"/>
          </rPr>
          <t>Author:</t>
        </r>
        <r>
          <rPr>
            <sz val="9"/>
            <color indexed="81"/>
            <rFont val="Tahoma"/>
            <family val="2"/>
          </rPr>
          <t xml:space="preserve">
AR p. 78, The Company’s contact information is reflected on its current corporate website (www.eurosportsglobal.com), to
enable stakeholders to contact the Company.</t>
        </r>
      </text>
    </comment>
    <comment ref="Z201" authorId="0" shapeId="0" xr:uid="{44D8D67E-78C8-411A-8CFA-39D57D7C116A}">
      <text>
        <r>
          <rPr>
            <b/>
            <sz val="9"/>
            <color indexed="81"/>
            <rFont val="Tahoma"/>
            <family val="2"/>
          </rPr>
          <t>Author:</t>
        </r>
        <r>
          <rPr>
            <sz val="9"/>
            <color indexed="81"/>
            <rFont val="Tahoma"/>
            <family val="2"/>
          </rPr>
          <t xml:space="preserve">
Company Website</t>
        </r>
      </text>
    </comment>
    <comment ref="AA201" authorId="0" shapeId="0" xr:uid="{1A66A340-BF4F-4D09-8A5E-CD9A5C1BA119}">
      <text>
        <r>
          <rPr>
            <b/>
            <sz val="9"/>
            <color indexed="81"/>
            <rFont val="Tahoma"/>
            <family val="2"/>
          </rPr>
          <t>Author:</t>
        </r>
        <r>
          <rPr>
            <sz val="9"/>
            <color indexed="81"/>
            <rFont val="Tahoma"/>
            <family val="2"/>
          </rPr>
          <t xml:space="preserve">
Company Website</t>
        </r>
      </text>
    </comment>
    <comment ref="AB201" authorId="0" shapeId="0" xr:uid="{FD121174-4D0D-47B0-90A9-A06DB65DFC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D201" authorId="0" shapeId="0" xr:uid="{C2795A55-163E-4FD1-9D9B-FE2CF4D77B7A}">
      <text>
        <r>
          <rPr>
            <b/>
            <sz val="9"/>
            <color indexed="81"/>
            <rFont val="Tahoma"/>
            <family val="2"/>
          </rPr>
          <t>Author:</t>
        </r>
        <r>
          <rPr>
            <sz val="9"/>
            <color indexed="81"/>
            <rFont val="Tahoma"/>
            <family val="2"/>
          </rPr>
          <t xml:space="preserve">
AR p. 48, GIL’s Code of Conduct can be found on GIL’s website at: www.globalinvestmentslimited.com.</t>
        </r>
      </text>
    </comment>
    <comment ref="AE201" authorId="0" shapeId="0" xr:uid="{EDEF8057-5046-4BA7-B9D2-D517B51FB5E2}">
      <text>
        <r>
          <rPr>
            <b/>
            <sz val="9"/>
            <color indexed="81"/>
            <rFont val="Tahoma"/>
            <family val="2"/>
          </rPr>
          <t>Author:</t>
        </r>
        <r>
          <rPr>
            <sz val="9"/>
            <color indexed="81"/>
            <rFont val="Tahoma"/>
            <family val="2"/>
          </rPr>
          <t xml:space="preserve">
AR pg.53</t>
        </r>
      </text>
    </comment>
    <comment ref="AF201" authorId="0" shapeId="0" xr:uid="{DF81CA52-83C3-4C8E-82F2-E663BA31A1B6}">
      <text>
        <r>
          <rPr>
            <b/>
            <sz val="9"/>
            <color indexed="81"/>
            <rFont val="Tahoma"/>
            <family val="2"/>
          </rPr>
          <t>Author:</t>
        </r>
        <r>
          <rPr>
            <sz val="9"/>
            <color indexed="81"/>
            <rFont val="Tahoma"/>
            <family val="2"/>
          </rPr>
          <t xml:space="preserve">
AR 40
</t>
        </r>
      </text>
    </comment>
    <comment ref="AG201" authorId="0" shapeId="0" xr:uid="{FD618E2A-231D-4ED7-939E-F37B519678AB}">
      <text>
        <r>
          <rPr>
            <b/>
            <sz val="9"/>
            <color indexed="81"/>
            <rFont val="Tahoma"/>
            <family val="2"/>
          </rPr>
          <t>Author:</t>
        </r>
        <r>
          <rPr>
            <sz val="9"/>
            <color indexed="81"/>
            <rFont val="Tahoma"/>
            <family val="2"/>
          </rPr>
          <t xml:space="preserve">
AR pg.36</t>
        </r>
      </text>
    </comment>
    <comment ref="AH201" authorId="0" shapeId="0" xr:uid="{521622F2-F188-4282-B68E-BB5A4010AD92}">
      <text>
        <r>
          <rPr>
            <b/>
            <sz val="9"/>
            <color indexed="81"/>
            <rFont val="Tahoma"/>
            <family val="2"/>
          </rPr>
          <t>Author:</t>
        </r>
        <r>
          <rPr>
            <sz val="9"/>
            <color indexed="81"/>
            <rFont val="Tahoma"/>
            <family val="2"/>
          </rPr>
          <t xml:space="preserve">
AR pg.32</t>
        </r>
      </text>
    </comment>
    <comment ref="AI201" authorId="0" shapeId="0" xr:uid="{C5A47DAE-EFA1-4925-BFE9-F38AF07DA0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154 http://www.indofoodagri.com/ir-agm.html</t>
        </r>
      </text>
    </comment>
    <comment ref="AJ201" authorId="0" shapeId="0" xr:uid="{2145738C-D7BC-4F41-ACD2-011D7F152B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https://www.isetan.com.sg/corporate-information/ and https://www.isetan.com.sg/content/pdf/code_of_conduct.pdf</t>
        </r>
      </text>
    </comment>
    <comment ref="AL201" authorId="0" shapeId="0" xr:uid="{C93BB279-BD86-449C-B6C4-B0D278E135BC}">
      <text>
        <r>
          <rPr>
            <b/>
            <sz val="9"/>
            <color indexed="81"/>
            <rFont val="Tahoma"/>
            <family val="2"/>
          </rPr>
          <t>Author:</t>
        </r>
        <r>
          <rPr>
            <sz val="9"/>
            <color indexed="81"/>
            <rFont val="Tahoma"/>
            <family val="2"/>
          </rPr>
          <t xml:space="preserve">
ar 56</t>
        </r>
      </text>
    </comment>
    <comment ref="AM201" authorId="0" shapeId="0" xr:uid="{EF63CB95-2593-4B28-B0D4-53153B056A28}">
      <text>
        <r>
          <rPr>
            <b/>
            <sz val="9"/>
            <color indexed="81"/>
            <rFont val="Tahoma"/>
            <family val="2"/>
          </rPr>
          <t>Author:</t>
        </r>
        <r>
          <rPr>
            <sz val="9"/>
            <color indexed="81"/>
            <rFont val="Tahoma"/>
            <family val="2"/>
          </rPr>
          <t xml:space="preserve">
AR pg.31</t>
        </r>
      </text>
    </comment>
    <comment ref="AN201" authorId="0" shapeId="0" xr:uid="{66D6700B-FD71-42F2-A51A-D114C5D38C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P.96</t>
        </r>
      </text>
    </comment>
    <comment ref="AP201" authorId="0" shapeId="0" xr:uid="{1219D6DD-1DA8-4D26-B514-7C07D5D059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https://www.micro-mechanics.com/Code-of-Conduct</t>
        </r>
      </text>
    </comment>
    <comment ref="AR201" authorId="0" shapeId="0" xr:uid="{1F8292A7-E973-4D8F-93F1-46B82AD94C6D}">
      <text>
        <r>
          <rPr>
            <b/>
            <sz val="9"/>
            <color indexed="81"/>
            <rFont val="Tahoma"/>
            <family val="2"/>
          </rPr>
          <t>Author:</t>
        </r>
        <r>
          <rPr>
            <sz val="9"/>
            <color indexed="81"/>
            <rFont val="Tahoma"/>
            <family val="2"/>
          </rPr>
          <t xml:space="preserve">
AR,21</t>
        </r>
      </text>
    </comment>
    <comment ref="AU201" authorId="0" shapeId="0" xr:uid="{4A970963-07E3-4ED4-A0F0-F338141EFDDA}">
      <text>
        <r>
          <rPr>
            <b/>
            <sz val="9"/>
            <color indexed="81"/>
            <rFont val="Tahoma"/>
            <family val="2"/>
          </rPr>
          <t>Author:</t>
        </r>
        <r>
          <rPr>
            <sz val="9"/>
            <color indexed="81"/>
            <rFont val="Tahoma"/>
            <family val="2"/>
          </rPr>
          <t xml:space="preserve">
AR, 8</t>
        </r>
      </text>
    </comment>
    <comment ref="AV201" authorId="0" shapeId="0" xr:uid="{62E1F101-662E-4F5A-BAE0-61F62836A2A7}">
      <text>
        <r>
          <rPr>
            <b/>
            <sz val="9"/>
            <color indexed="81"/>
            <rFont val="Tahoma"/>
            <family val="2"/>
          </rPr>
          <t>Author:</t>
        </r>
        <r>
          <rPr>
            <sz val="9"/>
            <color indexed="81"/>
            <rFont val="Tahoma"/>
            <family val="2"/>
          </rPr>
          <t xml:space="preserve">
AR, 32</t>
        </r>
      </text>
    </comment>
    <comment ref="AW201" authorId="0" shapeId="0" xr:uid="{8885ACDA-3BF7-420D-8E6E-CD314D4B05B8}">
      <text>
        <r>
          <rPr>
            <b/>
            <sz val="9"/>
            <color indexed="81"/>
            <rFont val="Tahoma"/>
            <family val="2"/>
          </rPr>
          <t>Author:</t>
        </r>
        <r>
          <rPr>
            <sz val="9"/>
            <color indexed="81"/>
            <rFont val="Tahoma"/>
            <family val="2"/>
          </rPr>
          <t xml:space="preserve">
AR,9</t>
        </r>
      </text>
    </comment>
    <comment ref="AX201" authorId="0" shapeId="0" xr:uid="{F41271F3-585F-494C-A98F-D1DA38ABBD0A}">
      <text>
        <r>
          <rPr>
            <b/>
            <sz val="9"/>
            <color indexed="81"/>
            <rFont val="Tahoma"/>
            <family val="2"/>
          </rPr>
          <t>Author:</t>
        </r>
        <r>
          <rPr>
            <sz val="9"/>
            <color indexed="81"/>
            <rFont val="Tahoma"/>
            <family val="2"/>
          </rPr>
          <t xml:space="preserve">
AR, 20</t>
        </r>
      </text>
    </comment>
    <comment ref="AY201" authorId="0" shapeId="0" xr:uid="{41E01CF3-0891-4F0D-939C-1F4A881E8CF8}">
      <text>
        <r>
          <rPr>
            <b/>
            <sz val="9"/>
            <color indexed="81"/>
            <rFont val="Tahoma"/>
            <family val="2"/>
          </rPr>
          <t>Author:</t>
        </r>
        <r>
          <rPr>
            <sz val="9"/>
            <color indexed="81"/>
            <rFont val="Tahoma"/>
            <family val="2"/>
          </rPr>
          <t xml:space="preserve">
https://www.sembmarine.com/code-business-conduct</t>
        </r>
      </text>
    </comment>
    <comment ref="BD201" authorId="0" shapeId="0" xr:uid="{70BE509E-0EF6-4D91-AC2E-BDE5B4711BA6}">
      <text>
        <r>
          <rPr>
            <b/>
            <sz val="9"/>
            <color indexed="81"/>
            <rFont val="Tahoma"/>
            <family val="2"/>
          </rPr>
          <t>Author:</t>
        </r>
        <r>
          <rPr>
            <sz val="9"/>
            <color indexed="81"/>
            <rFont val="Tahoma"/>
            <family val="2"/>
          </rPr>
          <t xml:space="preserve">
https://ir.starhub.com/investors/?page=Corporate-Governance</t>
        </r>
      </text>
    </comment>
    <comment ref="BE201" authorId="0" shapeId="0" xr:uid="{F85A65CC-E469-4058-94FD-9A6008649F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 http://sunriseshares.com/</t>
        </r>
      </text>
    </comment>
    <comment ref="BF201" authorId="0" shapeId="0" xr:uid="{BD4DEA76-19CF-49FA-9F97-B4E9F59883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"the Company’s website at the URL https://www.theplaceholdings.com/newsroom"</t>
        </r>
      </text>
    </comment>
    <comment ref="BG201" authorId="0" shapeId="0" xr:uid="{D1EFC3AD-7470-49AE-98BB-E05162FA988F}">
      <text>
        <r>
          <rPr>
            <b/>
            <sz val="9"/>
            <color indexed="81"/>
            <rFont val="Tahoma"/>
            <family val="2"/>
          </rPr>
          <t>Author:</t>
        </r>
        <r>
          <rPr>
            <sz val="9"/>
            <color indexed="81"/>
            <rFont val="Tahoma"/>
            <family val="2"/>
          </rPr>
          <t xml:space="preserve">
AR p. 7, See also the Chair’s Statement and Senior Management
chapters in this Annual Report, and the News section of the
Trendlines website (www.trendlines.com/news). </t>
        </r>
      </text>
    </comment>
    <comment ref="BH201" authorId="0" shapeId="0" xr:uid="{772F2286-8FEE-4A27-8D00-AF60164378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page unnumbered, but on "corporate information" 
http://ughealthcarecorporation.listedcompany.com/newsroom/20201008_214034_8K7_8KBA3YZ2GKXT9GUU.1.pdf</t>
        </r>
      </text>
    </comment>
    <comment ref="BI201" authorId="0" shapeId="0" xr:uid="{A8BAD8FE-94EC-4F53-9C6D-8D43DC194187}">
      <text>
        <r>
          <rPr>
            <b/>
            <sz val="9"/>
            <color indexed="81"/>
            <rFont val="Tahoma"/>
            <family val="2"/>
          </rPr>
          <t>Author:</t>
        </r>
        <r>
          <rPr>
            <sz val="9"/>
            <color indexed="81"/>
            <rFont val="Tahoma"/>
            <family val="2"/>
          </rPr>
          <t xml:space="preserve">
AR p. 20, These
announcements were provided via two main avenues
— on Singapore Exchange’s SGXNet and the official
website of our Group at www.unitedgloballimited.com.
We have recently revamped our website to create a more
comprehensive and user-friendly experience. </t>
        </r>
      </text>
    </comment>
    <comment ref="BJ201" authorId="0" shapeId="0" xr:uid="{76A3FA67-F343-47ED-8AF1-4C7A582629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L201" authorId="0" shapeId="0" xr:uid="{DB285506-C9EC-456D-98C2-E3A308F903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Q201" authorId="0" shapeId="0" xr:uid="{0EE55062-9C07-4281-AE6A-45C526B16F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Website: www.chasen.com.sg
AR p22</t>
        </r>
      </text>
    </comment>
    <comment ref="BV201" authorId="0" shapeId="0" xr:uid="{D3C6FB21-09BC-4046-A47C-4DFEB7457B44}">
      <text>
        <r>
          <rPr>
            <b/>
            <sz val="9"/>
            <color indexed="81"/>
            <rFont val="Tahoma"/>
            <family val="2"/>
          </rPr>
          <t>Author:</t>
        </r>
        <r>
          <rPr>
            <sz val="9"/>
            <color indexed="81"/>
            <rFont val="Tahoma"/>
            <family val="2"/>
          </rPr>
          <t xml:space="preserve">
AR 79</t>
        </r>
      </text>
    </comment>
    <comment ref="BX201" authorId="0" shapeId="0" xr:uid="{D67669E1-B324-4274-8564-8DDFC52E1CB6}">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https://www.delmontepacific.com/corporate-governance/code-of-business-ethics
</t>
        </r>
      </text>
    </comment>
    <comment ref="BY201" authorId="0" shapeId="0" xr:uid="{A97CC0AE-42E3-44A6-9CBE-510285519B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BZ201" authorId="0" shapeId="0" xr:uid="{85B33513-1290-4CB9-8B72-66059DBF1109}">
      <text>
        <r>
          <rPr>
            <b/>
            <sz val="9"/>
            <color indexed="81"/>
            <rFont val="Tahoma"/>
            <family val="2"/>
          </rPr>
          <t>Author:</t>
        </r>
        <r>
          <rPr>
            <sz val="9"/>
            <color indexed="81"/>
            <rFont val="Tahoma"/>
            <family val="2"/>
          </rPr>
          <t xml:space="preserve">
Company Website</t>
        </r>
      </text>
    </comment>
    <comment ref="CA201" authorId="0" shapeId="0" xr:uid="{F510A1A2-0AC4-4717-9143-4DBCFA7E0319}">
      <text>
        <r>
          <rPr>
            <b/>
            <sz val="9"/>
            <color indexed="81"/>
            <rFont val="Tahoma"/>
            <family val="2"/>
          </rPr>
          <t>Author:</t>
        </r>
        <r>
          <rPr>
            <sz val="9"/>
            <color indexed="81"/>
            <rFont val="Tahoma"/>
            <family val="2"/>
          </rPr>
          <t xml:space="preserve">
Company Website</t>
        </r>
      </text>
    </comment>
    <comment ref="CB201" authorId="0" shapeId="0" xr:uid="{D7B52A6E-CEEE-4E0D-974C-EA4D35DC0CB1}">
      <text>
        <r>
          <rPr>
            <b/>
            <sz val="9"/>
            <color indexed="81"/>
            <rFont val="Tahoma"/>
            <family val="2"/>
          </rPr>
          <t>Author:</t>
        </r>
        <r>
          <rPr>
            <sz val="9"/>
            <color indexed="81"/>
            <rFont val="Tahoma"/>
            <family val="2"/>
          </rPr>
          <t xml:space="preserve">
AR pg.209</t>
        </r>
      </text>
    </comment>
    <comment ref="CC201" authorId="0" shapeId="0" xr:uid="{25CA0D26-E5B0-413A-B18F-E5696149BE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P.31</t>
        </r>
      </text>
    </comment>
    <comment ref="CD201" authorId="0" shapeId="0" xr:uid="{C3441F28-13F4-4A70-961C-E16BE4C876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http://www.gentingsingapore.com/#!/en/company/governance/code-of-conduct</t>
        </r>
      </text>
    </comment>
    <comment ref="CE201" authorId="0" shapeId="0" xr:uid="{3C31858D-BD14-4767-9197-FD4DBFCE0A31}">
      <text>
        <r>
          <rPr>
            <b/>
            <sz val="9"/>
            <color indexed="81"/>
            <rFont val="Tahoma"/>
            <family val="2"/>
          </rPr>
          <t>Author:</t>
        </r>
        <r>
          <rPr>
            <sz val="9"/>
            <color indexed="81"/>
            <rFont val="Tahoma"/>
            <family val="2"/>
          </rPr>
          <t xml:space="preserve">
Company Website</t>
        </r>
      </text>
    </comment>
    <comment ref="CF201" authorId="0" shapeId="0" xr:uid="{2C374011-3CA1-494C-932D-0951082E7477}">
      <text>
        <r>
          <rPr>
            <b/>
            <sz val="9"/>
            <color indexed="81"/>
            <rFont val="Tahoma"/>
            <family val="2"/>
          </rPr>
          <t>Author:</t>
        </r>
        <r>
          <rPr>
            <sz val="9"/>
            <color indexed="81"/>
            <rFont val="Tahoma"/>
            <family val="2"/>
          </rPr>
          <t xml:space="preserve">
AR 45</t>
        </r>
      </text>
    </comment>
    <comment ref="CG201" authorId="0" shapeId="0" xr:uid="{B02440EA-56E1-4B64-A371-CD091270CA4D}">
      <text>
        <r>
          <rPr>
            <b/>
            <sz val="9"/>
            <color indexed="81"/>
            <rFont val="Tahoma"/>
            <family val="2"/>
          </rPr>
          <t>Author:</t>
        </r>
        <r>
          <rPr>
            <sz val="9"/>
            <color indexed="81"/>
            <rFont val="Tahoma"/>
            <family val="2"/>
          </rPr>
          <t xml:space="preserve">
Company Website</t>
        </r>
      </text>
    </comment>
    <comment ref="CH201" authorId="0" shapeId="0" xr:uid="{F3E8101A-4975-4F20-884E-B8913C1C306E}">
      <text>
        <r>
          <rPr>
            <b/>
            <sz val="9"/>
            <color indexed="81"/>
            <rFont val="Tahoma"/>
            <family val="2"/>
          </rPr>
          <t>Author:</t>
        </r>
        <r>
          <rPr>
            <sz val="9"/>
            <color indexed="81"/>
            <rFont val="Tahoma"/>
            <family val="2"/>
          </rPr>
          <t xml:space="preserve">
AR 42</t>
        </r>
      </text>
    </comment>
    <comment ref="CI201" authorId="0" shapeId="0" xr:uid="{98669DA3-C4C9-416F-8B05-B8AE4CF85663}">
      <text>
        <r>
          <rPr>
            <b/>
            <sz val="9"/>
            <color indexed="81"/>
            <rFont val="Tahoma"/>
            <family val="2"/>
          </rPr>
          <t>Author:</t>
        </r>
        <r>
          <rPr>
            <sz val="9"/>
            <color indexed="81"/>
            <rFont val="Tahoma"/>
            <family val="2"/>
          </rPr>
          <t xml:space="preserve">
Company Website</t>
        </r>
      </text>
    </comment>
    <comment ref="CJ201" authorId="0" shapeId="0" xr:uid="{2A35D0A8-DA9F-4847-B685-D5D7B705F810}">
      <text>
        <r>
          <rPr>
            <b/>
            <sz val="9"/>
            <color indexed="81"/>
            <rFont val="Tahoma"/>
            <family val="2"/>
          </rPr>
          <t>Author:</t>
        </r>
        <r>
          <rPr>
            <sz val="9"/>
            <color indexed="81"/>
            <rFont val="Tahoma"/>
            <family val="2"/>
          </rPr>
          <t xml:space="preserve">
ar168</t>
        </r>
      </text>
    </comment>
    <comment ref="CK201" authorId="0" shapeId="0" xr:uid="{2108C192-3AEF-4236-B783-8B3AE8934C26}">
      <text>
        <r>
          <rPr>
            <b/>
            <sz val="9"/>
            <color indexed="81"/>
            <rFont val="Tahoma"/>
            <family val="2"/>
          </rPr>
          <t>Author:</t>
        </r>
        <r>
          <rPr>
            <sz val="9"/>
            <color indexed="81"/>
            <rFont val="Tahoma"/>
            <family val="2"/>
          </rPr>
          <t xml:space="preserve">
AR,78</t>
        </r>
      </text>
    </comment>
    <comment ref="CL201" authorId="0" shapeId="0" xr:uid="{1EEA2D34-26AD-4CFC-860B-7CAE5C7FA904}">
      <text>
        <r>
          <rPr>
            <b/>
            <sz val="9"/>
            <color indexed="81"/>
            <rFont val="Tahoma"/>
            <family val="2"/>
          </rPr>
          <t>Author:</t>
        </r>
        <r>
          <rPr>
            <sz val="9"/>
            <color indexed="81"/>
            <rFont val="Tahoma"/>
            <family val="2"/>
          </rPr>
          <t xml:space="preserve">
ar 171</t>
        </r>
      </text>
    </comment>
    <comment ref="CM201" authorId="0" shapeId="0" xr:uid="{2CF0A51A-0831-4754-8374-377520523D54}">
      <text>
        <r>
          <rPr>
            <b/>
            <sz val="9"/>
            <color indexed="81"/>
            <rFont val="Tahoma"/>
            <family val="2"/>
          </rPr>
          <t>Author:</t>
        </r>
        <r>
          <rPr>
            <sz val="9"/>
            <color indexed="81"/>
            <rFont val="Tahoma"/>
            <family val="2"/>
          </rPr>
          <t xml:space="preserve">
ar 152</t>
        </r>
      </text>
    </comment>
    <comment ref="CN201" authorId="0" shapeId="0" xr:uid="{223C1A22-C2A4-46DB-BC86-791B74612C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https://www.intraco.com.sg/code-of-conduct-ethics.html</t>
        </r>
      </text>
    </comment>
    <comment ref="CO201" authorId="0" shapeId="0" xr:uid="{29DACEF4-D251-4228-AC86-827BE1E255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 details not given</t>
        </r>
      </text>
    </comment>
    <comment ref="CP201" authorId="0" shapeId="0" xr:uid="{293EDD6E-FA75-41BF-9145-057BA3FD70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P.12, AR P.43</t>
        </r>
      </text>
    </comment>
    <comment ref="CQ201" authorId="0" shapeId="0" xr:uid="{07A54411-0C31-41CA-B19D-1F5874C4CD8F}">
      <text>
        <r>
          <rPr>
            <b/>
            <sz val="9"/>
            <color indexed="81"/>
            <rFont val="Tahoma"/>
            <family val="2"/>
          </rPr>
          <t>Author:</t>
        </r>
        <r>
          <rPr>
            <sz val="9"/>
            <color indexed="81"/>
            <rFont val="Tahoma"/>
            <family val="2"/>
          </rPr>
          <t xml:space="preserve">
AR 84</t>
        </r>
      </text>
    </comment>
    <comment ref="CT201" authorId="0" shapeId="0" xr:uid="{94BE4F48-0A2C-475F-BA1B-A6B4FE09C289}">
      <text>
        <r>
          <rPr>
            <b/>
            <sz val="9"/>
            <color indexed="81"/>
            <rFont val="Tahoma"/>
            <family val="2"/>
          </rPr>
          <t>Author:</t>
        </r>
        <r>
          <rPr>
            <sz val="9"/>
            <color indexed="81"/>
            <rFont val="Tahoma"/>
            <family val="2"/>
          </rPr>
          <t xml:space="preserve">
AR pg.36</t>
        </r>
      </text>
    </comment>
    <comment ref="CU201" authorId="0" shapeId="0" xr:uid="{8EEB969E-4077-441B-BA00-568DA4A114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 Company’s website, www.megachem.com</t>
        </r>
      </text>
    </comment>
    <comment ref="CV201" authorId="0" shapeId="0" xr:uid="{B1CC1FF8-90FC-4FAA-9961-2898D01AD9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corporate website at www.mermaid-group.com.</t>
        </r>
      </text>
    </comment>
    <comment ref="CW201" authorId="2" shapeId="0" xr:uid="{37FE2B23-0BC7-429F-8153-B1C59A6B0A18}">
      <text>
        <r>
          <rPr>
            <b/>
            <sz val="9"/>
            <color indexed="81"/>
            <rFont val="Tahoma"/>
            <family val="2"/>
          </rPr>
          <t>hongw:</t>
        </r>
        <r>
          <rPr>
            <sz val="9"/>
            <color indexed="81"/>
            <rFont val="Tahoma"/>
            <family val="2"/>
          </rPr>
          <t xml:space="preserve">
AR, p27</t>
        </r>
      </text>
    </comment>
    <comment ref="CY201" authorId="0" shapeId="0" xr:uid="{55E297E7-D4A8-423C-973C-0249C01AFEC3}">
      <text>
        <r>
          <rPr>
            <b/>
            <sz val="9"/>
            <color indexed="81"/>
            <rFont val="Tahoma"/>
            <family val="2"/>
          </rPr>
          <t>Author:</t>
        </r>
        <r>
          <rPr>
            <sz val="9"/>
            <color indexed="81"/>
            <rFont val="Tahoma"/>
            <family val="2"/>
          </rPr>
          <t xml:space="preserve">
Company Website</t>
        </r>
      </text>
    </comment>
    <comment ref="CZ201" authorId="0" shapeId="0" xr:uid="{A6AB26A4-4073-4704-B3B0-4739E45B4B24}">
      <text>
        <r>
          <rPr>
            <b/>
            <sz val="9"/>
            <color indexed="81"/>
            <rFont val="Tahoma"/>
            <family val="2"/>
          </rPr>
          <t>Author:</t>
        </r>
        <r>
          <rPr>
            <sz val="9"/>
            <color indexed="81"/>
            <rFont val="Tahoma"/>
            <family val="2"/>
          </rPr>
          <t xml:space="preserve">
AR,10</t>
        </r>
      </text>
    </comment>
    <comment ref="DA201" authorId="0" shapeId="0" xr:uid="{DF18BC65-7F00-4A4E-9EC6-BE60AED4E430}">
      <text>
        <r>
          <rPr>
            <b/>
            <sz val="9"/>
            <color indexed="81"/>
            <rFont val="Tahoma"/>
            <family val="2"/>
          </rPr>
          <t>Author:</t>
        </r>
        <r>
          <rPr>
            <sz val="9"/>
            <color indexed="81"/>
            <rFont val="Tahoma"/>
            <family val="2"/>
          </rPr>
          <t xml:space="preserve">
AR,73</t>
        </r>
      </text>
    </comment>
    <comment ref="DD201" authorId="0" shapeId="0" xr:uid="{455AAA90-BB59-48B7-8357-60D10DAB1276}">
      <text>
        <r>
          <rPr>
            <b/>
            <sz val="9"/>
            <color indexed="81"/>
            <rFont val="Tahoma"/>
            <family val="2"/>
          </rPr>
          <t>Author:</t>
        </r>
        <r>
          <rPr>
            <sz val="9"/>
            <color indexed="81"/>
            <rFont val="Tahoma"/>
            <family val="2"/>
          </rPr>
          <t xml:space="preserve">
AR, p. 48
https://www.sembcorp.com/en/media/514156/sembcorp-code-of-conduct-english.pdf</t>
        </r>
      </text>
    </comment>
    <comment ref="DE201" authorId="0" shapeId="0" xr:uid="{7D059FD9-8933-4FA5-96E6-849A37D07A28}">
      <text>
        <r>
          <rPr>
            <b/>
            <sz val="9"/>
            <color indexed="81"/>
            <rFont val="Tahoma"/>
            <family val="2"/>
          </rPr>
          <t>Author:</t>
        </r>
        <r>
          <rPr>
            <sz val="9"/>
            <color indexed="81"/>
            <rFont val="Tahoma"/>
            <family val="2"/>
          </rPr>
          <t xml:space="preserve">
AR,19</t>
        </r>
      </text>
    </comment>
    <comment ref="DF201" authorId="0" shapeId="0" xr:uid="{F1D67BC4-06A4-42CF-89C1-1F741DAFCBF0}">
      <text>
        <r>
          <rPr>
            <b/>
            <sz val="9"/>
            <color indexed="81"/>
            <rFont val="Tahoma"/>
            <family val="2"/>
          </rPr>
          <t>Author:</t>
        </r>
        <r>
          <rPr>
            <sz val="9"/>
            <color indexed="81"/>
            <rFont val="Tahoma"/>
            <family val="2"/>
          </rPr>
          <t xml:space="preserve">
Company Website</t>
        </r>
      </text>
    </comment>
    <comment ref="DH201" authorId="0" shapeId="0" xr:uid="{DFA1289D-79C0-427C-8A5D-D9A385E47B95}">
      <text>
        <r>
          <rPr>
            <b/>
            <sz val="9"/>
            <color indexed="81"/>
            <rFont val="Tahoma"/>
            <family val="2"/>
          </rPr>
          <t>Author:</t>
        </r>
        <r>
          <rPr>
            <sz val="9"/>
            <color indexed="81"/>
            <rFont val="Tahoma"/>
            <family val="2"/>
          </rPr>
          <t xml:space="preserve">
Company Website</t>
        </r>
      </text>
    </comment>
    <comment ref="DI201" authorId="0" shapeId="0" xr:uid="{FF8986EE-A4E9-4580-B2B0-0A96EC71AC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DK201" authorId="0" shapeId="0" xr:uid="{7EB6686E-BB09-40E3-AD84-39E570CD0D57}">
      <text>
        <r>
          <rPr>
            <b/>
            <sz val="9"/>
            <color indexed="81"/>
            <rFont val="Tahoma"/>
            <family val="2"/>
          </rPr>
          <t>Author:</t>
        </r>
        <r>
          <rPr>
            <sz val="9"/>
            <color indexed="81"/>
            <rFont val="Tahoma"/>
            <family val="2"/>
          </rPr>
          <t xml:space="preserve">
Company Website</t>
        </r>
      </text>
    </comment>
    <comment ref="DL201" authorId="0" shapeId="0" xr:uid="{EE93D93A-4012-4A9E-B8A8-4F1A5536395C}">
      <text>
        <r>
          <rPr>
            <b/>
            <sz val="9"/>
            <color indexed="81"/>
            <rFont val="Tahoma"/>
            <family val="2"/>
          </rPr>
          <t>Author:</t>
        </r>
        <r>
          <rPr>
            <sz val="9"/>
            <color indexed="81"/>
            <rFont val="Tahoma"/>
            <family val="2"/>
          </rPr>
          <t xml:space="preserve">
Company Website</t>
        </r>
      </text>
    </comment>
    <comment ref="DO201" authorId="0" shapeId="0" xr:uid="{FC745770-03CB-4ABB-AA74-293639AEA2E7}">
      <text>
        <r>
          <rPr>
            <b/>
            <sz val="9"/>
            <color indexed="81"/>
            <rFont val="Tahoma"/>
            <family val="2"/>
          </rPr>
          <t>Author:</t>
        </r>
        <r>
          <rPr>
            <sz val="9"/>
            <color indexed="81"/>
            <rFont val="Tahoma"/>
            <family val="2"/>
          </rPr>
          <t xml:space="preserve">
AR p. 172, BUSINESS DIRECTORY - website
</t>
        </r>
      </text>
    </comment>
    <comment ref="DQ201" authorId="0" shapeId="0" xr:uid="{0A50D3D8-D580-4DDB-B798-B294BF410B77}">
      <text>
        <r>
          <rPr>
            <b/>
            <sz val="9"/>
            <color indexed="81"/>
            <rFont val="Tahoma"/>
            <family val="2"/>
          </rPr>
          <t>Author:</t>
        </r>
        <r>
          <rPr>
            <sz val="9"/>
            <color indexed="81"/>
            <rFont val="Tahoma"/>
            <family val="2"/>
          </rPr>
          <t xml:space="preserve">
AR p. 129, UOI website: www.uoi.com.sg/uoi/index.html, and</t>
        </r>
      </text>
    </comment>
    <comment ref="DR201" authorId="0" shapeId="0" xr:uid="{71D224E8-0C1F-4EA0-A261-2B56B9B7FB45}">
      <text>
        <r>
          <rPr>
            <b/>
            <sz val="9"/>
            <color indexed="81"/>
            <rFont val="Tahoma"/>
            <family val="2"/>
          </rPr>
          <t>Author:</t>
        </r>
        <r>
          <rPr>
            <sz val="9"/>
            <color indexed="81"/>
            <rFont val="Tahoma"/>
            <family val="2"/>
          </rPr>
          <t xml:space="preserve">
AR, p.11</t>
        </r>
      </text>
    </comment>
    <comment ref="DS201" authorId="0" shapeId="0" xr:uid="{83CBA08E-295B-4742-B80F-13A56D77F6D8}">
      <text>
        <r>
          <rPr>
            <b/>
            <sz val="9"/>
            <color indexed="81"/>
            <rFont val="Tahoma"/>
            <family val="2"/>
          </rPr>
          <t>Author:</t>
        </r>
        <r>
          <rPr>
            <sz val="9"/>
            <color indexed="81"/>
            <rFont val="Tahoma"/>
            <family val="2"/>
          </rPr>
          <t xml:space="preserve">
AR p. 86, Accordingly, the Notice of AGM and other relevant
AGM documents were published on SGX-ST SGXNet and the Company’s corporate website (www.venture.com.sg).</t>
        </r>
      </text>
    </comment>
    <comment ref="DT201" authorId="0" shapeId="0" xr:uid="{AC9E429F-DB0C-407A-B048-B3F3478FE3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8, https://links.sgx.com/FileOpen/WTH%20AR%202020.ashx?App=Announcement&amp;FileID=634061</t>
        </r>
      </text>
    </comment>
    <comment ref="DU201" authorId="0" shapeId="0" xr:uid="{737A2FA2-DA69-4E2B-B86A-E1BA8A42C9BD}">
      <text>
        <r>
          <rPr>
            <b/>
            <sz val="9"/>
            <color indexed="81"/>
            <rFont val="Tahoma"/>
            <family val="2"/>
          </rPr>
          <t>Author:</t>
        </r>
        <r>
          <rPr>
            <sz val="9"/>
            <color indexed="81"/>
            <rFont val="Tahoma"/>
            <family val="2"/>
          </rPr>
          <t xml:space="preserve">
AR pg.1</t>
        </r>
      </text>
    </comment>
    <comment ref="DV201" authorId="0" shapeId="0" xr:uid="{30A79B76-352B-4A61-878D-F0D9690E7EEF}">
      <text>
        <r>
          <rPr>
            <b/>
            <sz val="9"/>
            <color indexed="81"/>
            <rFont val="Tahoma"/>
            <family val="2"/>
          </rPr>
          <t>Author:</t>
        </r>
        <r>
          <rPr>
            <sz val="9"/>
            <color indexed="81"/>
            <rFont val="Tahoma"/>
            <family val="2"/>
          </rPr>
          <t xml:space="preserve">
AR pg.54</t>
        </r>
      </text>
    </comment>
    <comment ref="DX201" authorId="0" shapeId="0" xr:uid="{87942B7E-F48F-4224-8D09-E148CBE06A02}">
      <text>
        <r>
          <rPr>
            <b/>
            <sz val="9"/>
            <color indexed="81"/>
            <rFont val="Tahoma"/>
            <family val="2"/>
          </rPr>
          <t>Author:</t>
        </r>
        <r>
          <rPr>
            <sz val="9"/>
            <color indexed="81"/>
            <rFont val="Tahoma"/>
            <family val="2"/>
          </rPr>
          <t xml:space="preserve">
AR pg.41</t>
        </r>
      </text>
    </comment>
    <comment ref="DZ201" authorId="0" shapeId="0" xr:uid="{37BD3F6C-0A4C-47AF-BE94-E6902A9D1DBA}">
      <text>
        <r>
          <rPr>
            <b/>
            <sz val="9"/>
            <color indexed="81"/>
            <rFont val="Tahoma"/>
            <family val="2"/>
          </rPr>
          <t>Author:</t>
        </r>
        <r>
          <rPr>
            <sz val="9"/>
            <color indexed="81"/>
            <rFont val="Tahoma"/>
            <family val="2"/>
          </rPr>
          <t xml:space="preserve">
AR pg.82</t>
        </r>
      </text>
    </comment>
    <comment ref="EA201" authorId="0" shapeId="0" xr:uid="{C8CE2FE2-8229-440B-9DBA-FE81F2D939FC}">
      <text>
        <r>
          <rPr>
            <b/>
            <sz val="9"/>
            <color indexed="81"/>
            <rFont val="Tahoma"/>
            <family val="2"/>
          </rPr>
          <t>Author:</t>
        </r>
        <r>
          <rPr>
            <sz val="9"/>
            <color indexed="81"/>
            <rFont val="Tahoma"/>
            <family val="2"/>
          </rPr>
          <t xml:space="preserve">
AR 149</t>
        </r>
      </text>
    </comment>
    <comment ref="EB201" authorId="3" shapeId="0" xr:uid="{A22AFA73-80A6-42BB-A8EE-DED787796D7C}">
      <text>
        <r>
          <rPr>
            <b/>
            <sz val="9"/>
            <color indexed="81"/>
            <rFont val="Tahoma"/>
            <family val="2"/>
          </rPr>
          <t>Jun Hui:</t>
        </r>
        <r>
          <rPr>
            <sz val="9"/>
            <color indexed="81"/>
            <rFont val="Tahoma"/>
            <family val="2"/>
          </rPr>
          <t xml:space="preserve">
AR,37</t>
        </r>
      </text>
    </comment>
    <comment ref="ED201" authorId="0" shapeId="0" xr:uid="{E5CB9569-DA87-4487-B6EE-953D4F9D18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http://www.silverlakeaxis.com/about/sustainability</t>
        </r>
      </text>
    </comment>
    <comment ref="E202" authorId="0" shapeId="0" xr:uid="{4EB4B9DC-E3C8-4C04-A952-2DA2F678596E}">
      <text>
        <r>
          <rPr>
            <b/>
            <sz val="9"/>
            <color indexed="81"/>
            <rFont val="Tahoma"/>
            <family val="2"/>
          </rPr>
          <t>Author:</t>
        </r>
        <r>
          <rPr>
            <sz val="9"/>
            <color indexed="81"/>
            <rFont val="Tahoma"/>
            <family val="2"/>
          </rPr>
          <t xml:space="preserve">
http://www.3cnergy.com.sg/</t>
        </r>
      </text>
    </comment>
    <comment ref="F202" authorId="0" shapeId="0" xr:uid="{2040F86A-7F2B-4923-9484-40F7F5719A04}">
      <text>
        <r>
          <rPr>
            <b/>
            <sz val="9"/>
            <color indexed="81"/>
            <rFont val="Tahoma"/>
            <family val="2"/>
          </rPr>
          <t>Author:</t>
        </r>
        <r>
          <rPr>
            <sz val="9"/>
            <color indexed="81"/>
            <rFont val="Tahoma"/>
            <family val="2"/>
          </rPr>
          <t xml:space="preserve">
https://www.abr.com.sg/investor.html</t>
        </r>
      </text>
    </comment>
    <comment ref="I202" authorId="0" shapeId="0" xr:uid="{2961BA6F-FD27-43D1-A9CA-938BDB31C10D}">
      <text>
        <r>
          <rPr>
            <b/>
            <sz val="9"/>
            <color indexed="81"/>
            <rFont val="Tahoma"/>
            <family val="2"/>
          </rPr>
          <t>Author:</t>
        </r>
        <r>
          <rPr>
            <sz val="9"/>
            <color indexed="81"/>
            <rFont val="Tahoma"/>
            <family val="2"/>
          </rPr>
          <t xml:space="preserve">
https://ir.amaraholdings.com/</t>
        </r>
      </text>
    </comment>
    <comment ref="J202" authorId="0" shapeId="0" xr:uid="{2A21F85F-239F-40D8-AE30-BB60CB7CD496}">
      <text>
        <r>
          <rPr>
            <b/>
            <sz val="9"/>
            <color indexed="81"/>
            <rFont val="Tahoma"/>
            <family val="2"/>
          </rPr>
          <t>Author:</t>
        </r>
        <r>
          <rPr>
            <sz val="9"/>
            <color indexed="81"/>
            <rFont val="Tahoma"/>
            <family val="2"/>
          </rPr>
          <t xml:space="preserve">
http://www.apoil.com.sg/content.aspx?uc=29</t>
        </r>
      </text>
    </comment>
    <comment ref="K202" authorId="0" shapeId="0" xr:uid="{F86B7C13-90AE-4B9F-BC3C-720E05C9347F}">
      <text>
        <r>
          <rPr>
            <b/>
            <sz val="9"/>
            <color indexed="81"/>
            <rFont val="Tahoma"/>
            <family val="2"/>
          </rPr>
          <t>Author:</t>
        </r>
        <r>
          <rPr>
            <sz val="9"/>
            <color indexed="81"/>
            <rFont val="Tahoma"/>
            <family val="2"/>
          </rPr>
          <t xml:space="preserve">
http://asiamedic.listedcompany.com/</t>
        </r>
      </text>
    </comment>
    <comment ref="M202" authorId="0" shapeId="0" xr:uid="{B22896A7-1CC2-424E-9AC4-F52BA5A6EEFC}">
      <text>
        <r>
          <rPr>
            <b/>
            <sz val="9"/>
            <color indexed="81"/>
            <rFont val="Tahoma"/>
            <family val="2"/>
          </rPr>
          <t>Author:</t>
        </r>
        <r>
          <rPr>
            <sz val="9"/>
            <color indexed="81"/>
            <rFont val="Tahoma"/>
            <family val="2"/>
          </rPr>
          <t xml:space="preserve">
https://investor.banyantree.com/</t>
        </r>
      </text>
    </comment>
    <comment ref="R202" authorId="0" shapeId="0" xr:uid="{2F74BF4B-E809-44F0-A540-404D28BC45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https://cdw-holding.com.hk/</t>
        </r>
      </text>
    </comment>
    <comment ref="T202" authorId="0" shapeId="0" xr:uid="{AA4B39C1-C926-47C2-8D3F-7A4A30AACAFD}">
      <text>
        <r>
          <rPr>
            <b/>
            <sz val="9"/>
            <color indexed="81"/>
            <rFont val="Tahoma"/>
            <family val="2"/>
          </rPr>
          <t>Author:</t>
        </r>
        <r>
          <rPr>
            <sz val="9"/>
            <color indexed="81"/>
            <rFont val="Tahoma"/>
            <family val="2"/>
          </rPr>
          <t xml:space="preserve">
http://www.cosmosteel.com/ir_home.html</t>
        </r>
      </text>
    </comment>
    <comment ref="U202" authorId="0" shapeId="0" xr:uid="{D84DDE47-B849-45A6-80E6-FE1A0730AB17}">
      <text>
        <r>
          <rPr>
            <b/>
            <sz val="9"/>
            <color indexed="81"/>
            <rFont val="Tahoma"/>
            <family val="2"/>
          </rPr>
          <t>Author:</t>
        </r>
        <r>
          <rPr>
            <sz val="9"/>
            <color indexed="81"/>
            <rFont val="Tahoma"/>
            <family val="2"/>
          </rPr>
          <t xml:space="preserve">
Company Website</t>
        </r>
      </text>
    </comment>
    <comment ref="V202" authorId="0" shapeId="0" xr:uid="{52EA9FA3-5838-45B7-8124-C0D45972577A}">
      <text>
        <r>
          <rPr>
            <b/>
            <sz val="9"/>
            <color indexed="81"/>
            <rFont val="Tahoma"/>
            <family val="2"/>
          </rPr>
          <t>Author:</t>
        </r>
        <r>
          <rPr>
            <sz val="9"/>
            <color indexed="81"/>
            <rFont val="Tahoma"/>
            <family val="2"/>
          </rPr>
          <t xml:space="preserve">
Company Website</t>
        </r>
      </text>
    </comment>
    <comment ref="W202" authorId="0" shapeId="0" xr:uid="{BF6F4606-9B0F-4509-A60F-6D7DDB8E72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https://www.ecowise.com.sg/en/investor-relations/announcements#</t>
        </r>
      </text>
    </comment>
    <comment ref="X202" authorId="0" shapeId="0" xr:uid="{9C06BCBB-240B-47E8-8224-2B3658B1E7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https://www.edn.sg/#investor-relations-2</t>
        </r>
      </text>
    </comment>
    <comment ref="Y202" authorId="0" shapeId="0" xr:uid="{0743D40E-C32F-4282-8230-1CA5FCDCDE07}">
      <text>
        <r>
          <rPr>
            <b/>
            <sz val="9"/>
            <color indexed="81"/>
            <rFont val="Tahoma"/>
            <family val="2"/>
          </rPr>
          <t>Author:</t>
        </r>
        <r>
          <rPr>
            <sz val="9"/>
            <color indexed="81"/>
            <rFont val="Tahoma"/>
            <family val="2"/>
          </rPr>
          <t xml:space="preserve">
http://eurosportsglobal.com/investor_relations/ir_investor.html</t>
        </r>
      </text>
    </comment>
    <comment ref="Z202" authorId="0" shapeId="0" xr:uid="{5BF4355D-8DC5-488D-B637-827E87A5C5DC}">
      <text>
        <r>
          <rPr>
            <b/>
            <sz val="9"/>
            <color indexed="81"/>
            <rFont val="Tahoma"/>
            <family val="2"/>
          </rPr>
          <t>Author:</t>
        </r>
        <r>
          <rPr>
            <sz val="9"/>
            <color indexed="81"/>
            <rFont val="Tahoma"/>
            <family val="2"/>
          </rPr>
          <t xml:space="preserve">
Company Website</t>
        </r>
      </text>
    </comment>
    <comment ref="AA202" authorId="0" shapeId="0" xr:uid="{BB918901-FF5B-435F-98E7-E00D9AA74EED}">
      <text>
        <r>
          <rPr>
            <b/>
            <sz val="9"/>
            <color indexed="81"/>
            <rFont val="Tahoma"/>
            <family val="2"/>
          </rPr>
          <t>Author:</t>
        </r>
        <r>
          <rPr>
            <sz val="9"/>
            <color indexed="81"/>
            <rFont val="Tahoma"/>
            <family val="2"/>
          </rPr>
          <t xml:space="preserve">
Company Website</t>
        </r>
      </text>
    </comment>
    <comment ref="AB202" authorId="0" shapeId="0" xr:uid="{FEE8E441-22E7-4C62-98C4-B58513AEC5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https://www.first-resources.com/ir.php</t>
        </r>
      </text>
    </comment>
    <comment ref="AC202" authorId="0" shapeId="0" xr:uid="{FA10D168-E798-44B2-A4FA-C50AC7425C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https://gke.listedcompany.com/home.html</t>
        </r>
      </text>
    </comment>
    <comment ref="AD202" authorId="0" shapeId="0" xr:uid="{52AC20A3-F5F0-41F8-BA24-F38BFBFBC3F5}">
      <text>
        <r>
          <rPr>
            <b/>
            <sz val="9"/>
            <color indexed="81"/>
            <rFont val="Tahoma"/>
            <family val="2"/>
          </rPr>
          <t>Author:</t>
        </r>
        <r>
          <rPr>
            <sz val="9"/>
            <color indexed="81"/>
            <rFont val="Tahoma"/>
            <family val="2"/>
          </rPr>
          <t xml:space="preserve">
https://globalinvestmentslimited.com/investor-information/</t>
        </r>
      </text>
    </comment>
    <comment ref="AE202" authorId="0" shapeId="0" xr:uid="{A4DB0710-C1C0-4D8A-B56A-BD23A2A6CE46}">
      <text>
        <r>
          <rPr>
            <b/>
            <sz val="9"/>
            <color indexed="81"/>
            <rFont val="Tahoma"/>
            <family val="2"/>
          </rPr>
          <t>Author:</t>
        </r>
        <r>
          <rPr>
            <sz val="9"/>
            <color indexed="81"/>
            <rFont val="Tahoma"/>
            <family val="2"/>
          </rPr>
          <t xml:space="preserve">
https://www.goldenagri.com.sg/investors/</t>
        </r>
      </text>
    </comment>
    <comment ref="AF202" authorId="0" shapeId="0" xr:uid="{BE1A8B05-F8DC-41B6-B01B-1704C7BD16CB}">
      <text>
        <r>
          <rPr>
            <b/>
            <sz val="9"/>
            <color indexed="81"/>
            <rFont val="Tahoma"/>
            <family val="2"/>
          </rPr>
          <t>Author:</t>
        </r>
        <r>
          <rPr>
            <sz val="9"/>
            <color indexed="81"/>
            <rFont val="Tahoma"/>
            <family val="2"/>
          </rPr>
          <t xml:space="preserve">
https://grp.com.sg/investor-relations/</t>
        </r>
      </text>
    </comment>
    <comment ref="AG202" authorId="0" shapeId="0" xr:uid="{F7C1C9DE-78F9-4BD8-BB0D-DF202C5EA2F8}">
      <text>
        <r>
          <rPr>
            <b/>
            <sz val="9"/>
            <color indexed="81"/>
            <rFont val="Tahoma"/>
            <family val="2"/>
          </rPr>
          <t>Author:</t>
        </r>
        <r>
          <rPr>
            <sz val="9"/>
            <color indexed="81"/>
            <rFont val="Tahoma"/>
            <family val="2"/>
          </rPr>
          <t xml:space="preserve">
https://hawpar.listedcompany.com/home.html</t>
        </r>
      </text>
    </comment>
    <comment ref="AH202" authorId="0" shapeId="0" xr:uid="{368A4F5C-361B-4EB0-9942-061FBE8ADB66}">
      <text>
        <r>
          <rPr>
            <b/>
            <sz val="9"/>
            <color indexed="81"/>
            <rFont val="Tahoma"/>
            <family val="2"/>
          </rPr>
          <t>Author:</t>
        </r>
        <r>
          <rPr>
            <sz val="9"/>
            <color indexed="81"/>
            <rFont val="Tahoma"/>
            <family val="2"/>
          </rPr>
          <t xml:space="preserve">
https://www.hiaphoe.com/annoucement-category/2021</t>
        </r>
      </text>
    </comment>
    <comment ref="AJ202" authorId="0" shapeId="0" xr:uid="{D37B590C-417C-4680-8F34-EED352416E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https://www.isetan.com.sg/corporate-information/</t>
        </r>
      </text>
    </comment>
    <comment ref="AK202" authorId="0" shapeId="0" xr:uid="{80BF519F-C720-40F7-A661-E90099C1EB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https://japfa.com/investors/financial-reports-and-disclosures</t>
        </r>
      </text>
    </comment>
    <comment ref="AM202" authorId="0" shapeId="0" xr:uid="{1D6A3237-0A61-4CB6-96A1-621B5838D746}">
      <text>
        <r>
          <rPr>
            <b/>
            <sz val="9"/>
            <color indexed="81"/>
            <rFont val="Tahoma"/>
            <family val="2"/>
          </rPr>
          <t>Author:</t>
        </r>
        <r>
          <rPr>
            <sz val="9"/>
            <color indexed="81"/>
            <rFont val="Tahoma"/>
            <family val="2"/>
          </rPr>
          <t xml:space="preserve">
https://lhngroup.listedcompany.com/home.html</t>
        </r>
      </text>
    </comment>
    <comment ref="AN202" authorId="0" shapeId="0" xr:uid="{A53D3923-A0D6-4788-AC1C-8C4AE69FCD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http://www.lht.com.sg/announce.htm</t>
        </r>
      </text>
    </comment>
    <comment ref="AO202" authorId="0" shapeId="0" xr:uid="{337F65C2-3062-4698-9C9B-792A87CA12BF}">
      <text>
        <r>
          <rPr>
            <b/>
            <sz val="9"/>
            <color indexed="81"/>
            <rFont val="Tahoma"/>
            <family val="2"/>
          </rPr>
          <t>Author:</t>
        </r>
        <r>
          <rPr>
            <sz val="9"/>
            <color indexed="81"/>
            <rFont val="Tahoma"/>
            <family val="2"/>
          </rPr>
          <t xml:space="preserve">
Company website, Link: http://matex.com.sg/en/investor-relations</t>
        </r>
      </text>
    </comment>
    <comment ref="AP202" authorId="0" shapeId="0" xr:uid="{75341DBF-8A98-4557-9C84-8E53F01993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https://micromechanics.listedcompany.com/</t>
        </r>
      </text>
    </comment>
    <comment ref="AQ202" authorId="0" shapeId="0" xr:uid="{5833831B-E446-440C-9A77-78E1E02F6B83}">
      <text>
        <r>
          <rPr>
            <b/>
            <sz val="9"/>
            <color indexed="81"/>
            <rFont val="Tahoma"/>
            <family val="2"/>
          </rPr>
          <t>Author:</t>
        </r>
        <r>
          <rPr>
            <sz val="9"/>
            <color indexed="81"/>
            <rFont val="Tahoma"/>
            <family val="2"/>
          </rPr>
          <t xml:space="preserve">
https://www.mm2asia.com/corporate-governance.php</t>
        </r>
      </text>
    </comment>
    <comment ref="AR202" authorId="0" shapeId="0" xr:uid="{1907B53A-356F-47DD-8920-39F57B892B6B}">
      <text>
        <r>
          <rPr>
            <b/>
            <sz val="9"/>
            <color indexed="81"/>
            <rFont val="Tahoma"/>
            <family val="2"/>
          </rPr>
          <t>Author:</t>
        </r>
        <r>
          <rPr>
            <sz val="9"/>
            <color indexed="81"/>
            <rFont val="Tahoma"/>
            <family val="2"/>
          </rPr>
          <t xml:space="preserve">
https://www.netpac.com.sg/</t>
        </r>
      </text>
    </comment>
    <comment ref="AS202" authorId="0" shapeId="0" xr:uid="{F65BE6AE-4886-4581-A686-5E4563DCF412}">
      <text>
        <r>
          <rPr>
            <b/>
            <sz val="9"/>
            <color indexed="81"/>
            <rFont val="Tahoma"/>
            <family val="2"/>
          </rPr>
          <t>Author:</t>
        </r>
        <r>
          <rPr>
            <sz val="9"/>
            <color indexed="81"/>
            <rFont val="Tahoma"/>
            <family val="2"/>
          </rPr>
          <t xml:space="preserve">
Company website, Link: http://www.newtoyo.com/investannualreport.htm</t>
        </r>
      </text>
    </comment>
    <comment ref="AT202" authorId="0" shapeId="0" xr:uid="{EFD4FE9D-E594-4D0F-9249-83EC0E00868C}">
      <text>
        <r>
          <rPr>
            <b/>
            <sz val="9"/>
            <color indexed="81"/>
            <rFont val="Tahoma"/>
            <family val="2"/>
          </rPr>
          <t>Author:</t>
        </r>
        <r>
          <rPr>
            <sz val="9"/>
            <color indexed="81"/>
            <rFont val="Tahoma"/>
            <family val="2"/>
          </rPr>
          <t xml:space="preserve">
Company website, Link: https://www.olamgroup.com/investors.html</t>
        </r>
      </text>
    </comment>
    <comment ref="AU202" authorId="0" shapeId="0" xr:uid="{E4BEF599-DFC6-47C7-B6CD-34D130610DB9}">
      <text>
        <r>
          <rPr>
            <b/>
            <sz val="9"/>
            <color indexed="81"/>
            <rFont val="Tahoma"/>
            <family val="2"/>
          </rPr>
          <t>Author:</t>
        </r>
        <r>
          <rPr>
            <sz val="9"/>
            <color indexed="81"/>
            <rFont val="Tahoma"/>
            <family val="2"/>
          </rPr>
          <t xml:space="preserve">
http://www.penguin.com.sg/about-us/investor-relations/</t>
        </r>
      </text>
    </comment>
    <comment ref="AV202" authorId="0" shapeId="0" xr:uid="{D2E70528-EAC0-45C2-A956-DEF75FCC1CC0}">
      <text>
        <r>
          <rPr>
            <b/>
            <sz val="9"/>
            <color indexed="81"/>
            <rFont val="Tahoma"/>
            <family val="2"/>
          </rPr>
          <t>Author:</t>
        </r>
        <r>
          <rPr>
            <sz val="9"/>
            <color indexed="81"/>
            <rFont val="Tahoma"/>
            <family val="2"/>
          </rPr>
          <t xml:space="preserve">
https://www.pharmesis.com/integrate1.htm</t>
        </r>
      </text>
    </comment>
    <comment ref="AW202" authorId="0" shapeId="0" xr:uid="{35584E0D-AFAE-44BF-B443-DD5787A89DDB}">
      <text>
        <r>
          <rPr>
            <b/>
            <sz val="9"/>
            <color indexed="81"/>
            <rFont val="Tahoma"/>
            <family val="2"/>
          </rPr>
          <t>Author:</t>
        </r>
        <r>
          <rPr>
            <sz val="9"/>
            <color indexed="81"/>
            <rFont val="Tahoma"/>
            <family val="2"/>
          </rPr>
          <t xml:space="preserve">
https://wearepolaris.sg/investor-relations/</t>
        </r>
      </text>
    </comment>
    <comment ref="AX202" authorId="0" shapeId="0" xr:uid="{008A731F-E02C-4E7E-828D-817BE864936E}">
      <text>
        <r>
          <rPr>
            <b/>
            <sz val="9"/>
            <color indexed="81"/>
            <rFont val="Tahoma"/>
            <family val="2"/>
          </rPr>
          <t>Author:</t>
        </r>
        <r>
          <rPr>
            <sz val="9"/>
            <color indexed="81"/>
            <rFont val="Tahoma"/>
            <family val="2"/>
          </rPr>
          <t xml:space="preserve">
https://investor.propnex.com/corporate-information.html</t>
        </r>
      </text>
    </comment>
    <comment ref="AY202" authorId="0" shapeId="0" xr:uid="{59CE9968-8AAC-44C3-90CA-6CB9B5A5DEFE}">
      <text>
        <r>
          <rPr>
            <b/>
            <sz val="9"/>
            <color indexed="81"/>
            <rFont val="Tahoma"/>
            <family val="2"/>
          </rPr>
          <t>Author:</t>
        </r>
        <r>
          <rPr>
            <sz val="9"/>
            <color indexed="81"/>
            <rFont val="Tahoma"/>
            <family val="2"/>
          </rPr>
          <t xml:space="preserve">
https://www.sembmarine.com/investor-relations</t>
        </r>
      </text>
    </comment>
    <comment ref="AZ202" authorId="0" shapeId="0" xr:uid="{0FB89850-86C5-4D29-8667-6230CD54E92D}">
      <text>
        <r>
          <rPr>
            <b/>
            <sz val="9"/>
            <color indexed="81"/>
            <rFont val="Tahoma"/>
            <family val="2"/>
          </rPr>
          <t>Author:</t>
        </r>
        <r>
          <rPr>
            <sz val="9"/>
            <color indexed="81"/>
            <rFont val="Tahoma"/>
            <family val="2"/>
          </rPr>
          <t xml:space="preserve">
https://smg.sg/investor-relations/</t>
        </r>
      </text>
    </comment>
    <comment ref="BB202" authorId="0" shapeId="0" xr:uid="{5EB64A08-4CA3-486C-A60E-AA5070EA2F1C}">
      <text>
        <r>
          <rPr>
            <b/>
            <sz val="9"/>
            <color indexed="81"/>
            <rFont val="Tahoma"/>
            <family val="2"/>
          </rPr>
          <t>Author:</t>
        </r>
        <r>
          <rPr>
            <sz val="9"/>
            <color indexed="81"/>
            <rFont val="Tahoma"/>
            <family val="2"/>
          </rPr>
          <t xml:space="preserve">
Company website, Link: http://www.southern-packaging.com/en/notice/list.aspx</t>
        </r>
      </text>
    </comment>
    <comment ref="BC202" authorId="0" shapeId="0" xr:uid="{7F439487-B6CF-439E-AC84-57C4CA46E754}">
      <text>
        <r>
          <rPr>
            <b/>
            <sz val="9"/>
            <color indexed="81"/>
            <rFont val="Tahoma"/>
            <family val="2"/>
          </rPr>
          <t>Author:</t>
        </r>
        <r>
          <rPr>
            <sz val="9"/>
            <color indexed="81"/>
            <rFont val="Tahoma"/>
            <family val="2"/>
          </rPr>
          <t xml:space="preserve">
https://spackmanentertainmentgroup.com/corporate-filings</t>
        </r>
      </text>
    </comment>
    <comment ref="BD202" authorId="0" shapeId="0" xr:uid="{19E197AE-E042-4133-8663-52452F241472}">
      <text>
        <r>
          <rPr>
            <b/>
            <sz val="9"/>
            <color indexed="81"/>
            <rFont val="Tahoma"/>
            <family val="2"/>
          </rPr>
          <t>Author:</t>
        </r>
        <r>
          <rPr>
            <sz val="9"/>
            <color indexed="81"/>
            <rFont val="Tahoma"/>
            <family val="2"/>
          </rPr>
          <t xml:space="preserve">
https://ir.starhub.com/investors/</t>
        </r>
      </text>
    </comment>
    <comment ref="BG202" authorId="0" shapeId="0" xr:uid="{02754948-448E-496B-B353-8738B2AACA52}">
      <text>
        <r>
          <rPr>
            <b/>
            <sz val="9"/>
            <color indexed="81"/>
            <rFont val="Tahoma"/>
            <family val="2"/>
          </rPr>
          <t>Author:</t>
        </r>
        <r>
          <rPr>
            <sz val="9"/>
            <color indexed="81"/>
            <rFont val="Tahoma"/>
            <family val="2"/>
          </rPr>
          <t xml:space="preserve">
https://www.trendlines.com/investors/investor-relations/</t>
        </r>
      </text>
    </comment>
    <comment ref="BH202" authorId="0" shapeId="0" xr:uid="{45081FC8-CDC9-499B-9012-EC2DE34970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t>
        </r>
      </text>
    </comment>
    <comment ref="BI202" authorId="0" shapeId="0" xr:uid="{41B8A7D3-008F-46E8-8ED6-E9897442947A}">
      <text>
        <r>
          <rPr>
            <b/>
            <sz val="9"/>
            <color indexed="81"/>
            <rFont val="Tahoma"/>
            <family val="2"/>
          </rPr>
          <t>Author:</t>
        </r>
        <r>
          <rPr>
            <sz val="9"/>
            <color indexed="81"/>
            <rFont val="Tahoma"/>
            <family val="2"/>
          </rPr>
          <t xml:space="preserve">
https://unitedgloballimited.com/investor-relations/</t>
        </r>
      </text>
    </comment>
    <comment ref="BJ202" authorId="0" shapeId="0" xr:uid="{FB3B780B-A967-4DBC-ADA6-B4EECD1215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K202" authorId="0" shapeId="0" xr:uid="{4C05015D-A122-4169-95B8-5BACA1F2435B}">
      <text>
        <r>
          <rPr>
            <b/>
            <sz val="9"/>
            <color indexed="81"/>
            <rFont val="Tahoma"/>
            <family val="2"/>
          </rPr>
          <t>Author:</t>
        </r>
        <r>
          <rPr>
            <sz val="9"/>
            <color indexed="81"/>
            <rFont val="Tahoma"/>
            <family val="2"/>
          </rPr>
          <t xml:space="preserve">
https://www.vicom.com.sg/Financials/Investor-Relations</t>
        </r>
      </text>
    </comment>
    <comment ref="BL202" authorId="0" shapeId="0" xr:uid="{8A398115-15C7-4D0A-9B76-FA076BCBAC9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V202" authorId="0" shapeId="0" xr:uid="{4618B8B9-091E-4A10-8CF1-92624C06FCB7}">
      <text>
        <r>
          <rPr>
            <b/>
            <sz val="9"/>
            <color indexed="81"/>
            <rFont val="Tahoma"/>
            <family val="2"/>
          </rPr>
          <t>Author:</t>
        </r>
        <r>
          <rPr>
            <sz val="9"/>
            <color indexed="81"/>
            <rFont val="Tahoma"/>
            <family val="2"/>
          </rPr>
          <t xml:space="preserve">
https://www.civmec.com.au/investors-media/news</t>
        </r>
      </text>
    </comment>
    <comment ref="BX202" authorId="0" shapeId="0" xr:uid="{BD71631F-0D8F-4B2F-9324-BF7C595210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https://www.delmontepacific.com/investors</t>
        </r>
      </text>
    </comment>
    <comment ref="BY202" authorId="0" shapeId="0" xr:uid="{A471B344-B713-4CF2-A2E4-FBCBC6878E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https://engro-global.com/investor-relations/corporate-governance/</t>
        </r>
      </text>
    </comment>
    <comment ref="BZ202" authorId="0" shapeId="0" xr:uid="{2CDEE2C1-B22C-48D8-A324-F4CC7DD8DC0F}">
      <text>
        <r>
          <rPr>
            <b/>
            <sz val="9"/>
            <color indexed="81"/>
            <rFont val="Tahoma"/>
            <family val="2"/>
          </rPr>
          <t>Author:</t>
        </r>
        <r>
          <rPr>
            <sz val="9"/>
            <color indexed="81"/>
            <rFont val="Tahoma"/>
            <family val="2"/>
          </rPr>
          <t xml:space="preserve">
Company Website</t>
        </r>
      </text>
    </comment>
    <comment ref="CA202" authorId="0" shapeId="0" xr:uid="{123D4992-43EC-4DBD-8F6B-F36F14F140EC}">
      <text>
        <r>
          <rPr>
            <b/>
            <sz val="9"/>
            <color indexed="81"/>
            <rFont val="Tahoma"/>
            <family val="2"/>
          </rPr>
          <t>Author:</t>
        </r>
        <r>
          <rPr>
            <sz val="9"/>
            <color indexed="81"/>
            <rFont val="Tahoma"/>
            <family val="2"/>
          </rPr>
          <t xml:space="preserve">
Company Website</t>
        </r>
      </text>
    </comment>
    <comment ref="CB202" authorId="0" shapeId="0" xr:uid="{8E27A4B8-24C0-4C5E-B222-C2E9B7BD4C17}">
      <text>
        <r>
          <rPr>
            <b/>
            <sz val="9"/>
            <color indexed="81"/>
            <rFont val="Tahoma"/>
            <family val="2"/>
          </rPr>
          <t>Author:</t>
        </r>
        <r>
          <rPr>
            <sz val="9"/>
            <color indexed="81"/>
            <rFont val="Tahoma"/>
            <family val="2"/>
          </rPr>
          <t xml:space="preserve">
https://investor.frasersproperty.com/home.html</t>
        </r>
      </text>
    </comment>
    <comment ref="CC202" authorId="0" shapeId="0" xr:uid="{AC89CA0E-0286-440F-A4AC-6701D0E4FB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http://www.fuyucorp.com/investor-relations/</t>
        </r>
      </text>
    </comment>
    <comment ref="CD202" authorId="0" shapeId="0" xr:uid="{6A41CC1D-6767-46C3-AD3A-FB6EC54B1D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http://www.gentingsingapore.com/#!/en/investors/news-and-announcements</t>
        </r>
      </text>
    </comment>
    <comment ref="CE202" authorId="0" shapeId="0" xr:uid="{8227A45F-B405-4579-AC5A-4C3845F8129A}">
      <text>
        <r>
          <rPr>
            <b/>
            <sz val="9"/>
            <color indexed="81"/>
            <rFont val="Tahoma"/>
            <family val="2"/>
          </rPr>
          <t>Author:</t>
        </r>
        <r>
          <rPr>
            <sz val="9"/>
            <color indexed="81"/>
            <rFont val="Tahoma"/>
            <family val="2"/>
          </rPr>
          <t xml:space="preserve">
Company Website</t>
        </r>
      </text>
    </comment>
    <comment ref="CF202" authorId="0" shapeId="0" xr:uid="{77145D20-1F80-42BE-AACD-DD5FCBBD9705}">
      <text>
        <r>
          <rPr>
            <b/>
            <sz val="9"/>
            <color indexed="81"/>
            <rFont val="Tahoma"/>
            <family val="2"/>
          </rPr>
          <t>Author:</t>
        </r>
        <r>
          <rPr>
            <sz val="9"/>
            <color indexed="81"/>
            <rFont val="Tahoma"/>
            <family val="2"/>
          </rPr>
          <t xml:space="preserve">
AR 45</t>
        </r>
      </text>
    </comment>
    <comment ref="CG202" authorId="0" shapeId="0" xr:uid="{7D253DDE-BD92-4D2C-82D0-B422EC0AE7D9}">
      <text>
        <r>
          <rPr>
            <b/>
            <sz val="9"/>
            <color indexed="81"/>
            <rFont val="Tahoma"/>
            <family val="2"/>
          </rPr>
          <t>Author:</t>
        </r>
        <r>
          <rPr>
            <sz val="9"/>
            <color indexed="81"/>
            <rFont val="Tahoma"/>
            <family val="2"/>
          </rPr>
          <t xml:space="preserve">
Company Website</t>
        </r>
      </text>
    </comment>
    <comment ref="CI202" authorId="0" shapeId="0" xr:uid="{0FAC5BE9-669F-4D4F-A2F4-7BA98E8A6FA3}">
      <text>
        <r>
          <rPr>
            <b/>
            <sz val="9"/>
            <color indexed="81"/>
            <rFont val="Tahoma"/>
            <family val="2"/>
          </rPr>
          <t>Author:</t>
        </r>
        <r>
          <rPr>
            <sz val="9"/>
            <color indexed="81"/>
            <rFont val="Tahoma"/>
            <family val="2"/>
          </rPr>
          <t xml:space="preserve">
Company Website</t>
        </r>
      </text>
    </comment>
    <comment ref="CK202" authorId="0" shapeId="0" xr:uid="{7F10EEEC-2292-4D2E-9593-EE2A1514895F}">
      <text>
        <r>
          <rPr>
            <b/>
            <sz val="9"/>
            <color indexed="81"/>
            <rFont val="Tahoma"/>
            <family val="2"/>
          </rPr>
          <t>Author:</t>
        </r>
        <r>
          <rPr>
            <sz val="9"/>
            <color indexed="81"/>
            <rFont val="Tahoma"/>
            <family val="2"/>
          </rPr>
          <t xml:space="preserve">
https://www.hlasia.com.sg/</t>
        </r>
      </text>
    </comment>
    <comment ref="CN202" authorId="0" shapeId="0" xr:uid="{9E4A85D9-1AAE-4B86-A2C4-F93C7095BE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https://investor.intraco.com.sg/</t>
        </r>
      </text>
    </comment>
    <comment ref="CO202" authorId="0" shapeId="0" xr:uid="{62B8D89D-6EDB-43D9-892B-71FCA7FCCB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http://www.isdnholdings.com/irfinance.html#2</t>
        </r>
      </text>
    </comment>
    <comment ref="CP202" authorId="0" shapeId="0" xr:uid="{52C65335-93E4-4854-8045-319BA2335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https://www.jcclgroup.com/investors</t>
        </r>
      </text>
    </comment>
    <comment ref="CR202" authorId="0" shapeId="0" xr:uid="{B8E17F72-4401-42AD-B23B-A22E2FB024F7}">
      <text>
        <r>
          <rPr>
            <b/>
            <sz val="9"/>
            <color indexed="81"/>
            <rFont val="Tahoma"/>
            <family val="2"/>
          </rPr>
          <t>Author:</t>
        </r>
        <r>
          <rPr>
            <sz val="9"/>
            <color indexed="81"/>
            <rFont val="Tahoma"/>
            <family val="2"/>
          </rPr>
          <t xml:space="preserve">
http://koplimited.com/publications.php</t>
        </r>
      </text>
    </comment>
    <comment ref="CS202" authorId="0" shapeId="0" xr:uid="{C0E6A4CB-2DB7-455E-B869-3F03C439F935}">
      <text>
        <r>
          <rPr>
            <b/>
            <sz val="9"/>
            <color indexed="81"/>
            <rFont val="Tahoma"/>
            <family val="2"/>
          </rPr>
          <t>Author:</t>
        </r>
        <r>
          <rPr>
            <sz val="9"/>
            <color indexed="81"/>
            <rFont val="Tahoma"/>
            <family val="2"/>
          </rPr>
          <t xml:space="preserve">
https://www.leychoon.com/?page_id=2330</t>
        </r>
      </text>
    </comment>
    <comment ref="CT202" authorId="0" shapeId="0" xr:uid="{F40347E3-7936-4E1C-8D26-151529F3FF9C}">
      <text>
        <r>
          <rPr>
            <b/>
            <sz val="9"/>
            <color indexed="81"/>
            <rFont val="Tahoma"/>
            <family val="2"/>
          </rPr>
          <t>Author:</t>
        </r>
        <r>
          <rPr>
            <sz val="9"/>
            <color indexed="81"/>
            <rFont val="Tahoma"/>
            <family val="2"/>
          </rPr>
          <t xml:space="preserve">
http://www.medinex.com.sg/investor-relations-2-2/</t>
        </r>
      </text>
    </comment>
    <comment ref="CW202" authorId="0" shapeId="0" xr:uid="{C703FD0B-16B7-4D0F-8D30-E3780F47A55C}">
      <text>
        <r>
          <rPr>
            <b/>
            <sz val="9"/>
            <color indexed="81"/>
            <rFont val="Tahoma"/>
            <family val="2"/>
          </rPr>
          <t>Author:</t>
        </r>
        <r>
          <rPr>
            <sz val="9"/>
            <color indexed="81"/>
            <rFont val="Tahoma"/>
            <family val="2"/>
          </rPr>
          <t xml:space="preserve">
http://www.miyoshi.biz/IRContact.html</t>
        </r>
      </text>
    </comment>
    <comment ref="CX202" authorId="0" shapeId="0" xr:uid="{8BEF2C95-930E-402A-A0DE-67C9D44CF7D5}">
      <text>
        <r>
          <rPr>
            <b/>
            <sz val="9"/>
            <color indexed="81"/>
            <rFont val="Tahoma"/>
            <family val="2"/>
          </rPr>
          <t>Author:</t>
        </r>
        <r>
          <rPr>
            <sz val="9"/>
            <color indexed="81"/>
            <rFont val="Tahoma"/>
            <family val="2"/>
          </rPr>
          <t xml:space="preserve">
Company website, Link: http://www.neratel.com.sg/latest-news.html</t>
        </r>
      </text>
    </comment>
    <comment ref="CY202" authorId="0" shapeId="0" xr:uid="{B37EB08D-6F5E-4572-A52B-13DB68F59506}">
      <text>
        <r>
          <rPr>
            <b/>
            <sz val="9"/>
            <color indexed="81"/>
            <rFont val="Tahoma"/>
            <family val="2"/>
          </rPr>
          <t>Author:</t>
        </r>
        <r>
          <rPr>
            <sz val="9"/>
            <color indexed="81"/>
            <rFont val="Tahoma"/>
            <family val="2"/>
          </rPr>
          <t xml:space="preserve">
Company Website</t>
        </r>
      </text>
    </comment>
    <comment ref="CZ202" authorId="0" shapeId="0" xr:uid="{6A52933F-A799-4DF6-8139-E639C2A2E01A}">
      <text>
        <r>
          <rPr>
            <b/>
            <sz val="9"/>
            <color indexed="81"/>
            <rFont val="Tahoma"/>
            <family val="2"/>
          </rPr>
          <t>Author:</t>
        </r>
        <r>
          <rPr>
            <sz val="9"/>
            <color indexed="81"/>
            <rFont val="Tahoma"/>
            <family val="2"/>
          </rPr>
          <t xml:space="preserve">
https://investor.rexih.com/home.html</t>
        </r>
      </text>
    </comment>
    <comment ref="DA202" authorId="0" shapeId="0" xr:uid="{A7BA5B1B-0BC4-43CF-93A1-2E656B8089B2}">
      <text>
        <r>
          <rPr>
            <b/>
            <sz val="9"/>
            <color indexed="81"/>
            <rFont val="Tahoma"/>
            <family val="2"/>
          </rPr>
          <t>Author:</t>
        </r>
        <r>
          <rPr>
            <sz val="9"/>
            <color indexed="81"/>
            <rFont val="Tahoma"/>
            <family val="2"/>
          </rPr>
          <t xml:space="preserve">
https://roxypacific.listedcompany.com/news.html/id/775273</t>
        </r>
      </text>
    </comment>
    <comment ref="DC202" authorId="0" shapeId="0" xr:uid="{2DA3FE00-C3CB-455A-BDE0-DB40552E51DD}">
      <text>
        <r>
          <rPr>
            <b/>
            <sz val="9"/>
            <color indexed="81"/>
            <rFont val="Tahoma"/>
            <family val="2"/>
          </rPr>
          <t>Author:</t>
        </r>
        <r>
          <rPr>
            <sz val="9"/>
            <color indexed="81"/>
            <rFont val="Tahoma"/>
            <family val="2"/>
          </rPr>
          <t xml:space="preserve">
https://www.sbstransit.com.sg/financial-results</t>
        </r>
      </text>
    </comment>
    <comment ref="DD202" authorId="0" shapeId="0" xr:uid="{C894D8F8-5F57-4788-B79A-197C11A22496}">
      <text>
        <r>
          <rPr>
            <b/>
            <sz val="9"/>
            <color indexed="81"/>
            <rFont val="Tahoma"/>
            <family val="2"/>
          </rPr>
          <t>Author:</t>
        </r>
        <r>
          <rPr>
            <sz val="9"/>
            <color indexed="81"/>
            <rFont val="Tahoma"/>
            <family val="2"/>
          </rPr>
          <t xml:space="preserve">
https://www.sembcorp.com/en/investor-relations/results-and-reports</t>
        </r>
      </text>
    </comment>
    <comment ref="DE202" authorId="0" shapeId="0" xr:uid="{3BBF1588-7786-4A47-8DE1-A002AA65968A}">
      <text>
        <r>
          <rPr>
            <b/>
            <sz val="9"/>
            <color indexed="81"/>
            <rFont val="Tahoma"/>
            <family val="2"/>
          </rPr>
          <t>Author:</t>
        </r>
        <r>
          <rPr>
            <sz val="9"/>
            <color indexed="81"/>
            <rFont val="Tahoma"/>
            <family val="2"/>
          </rPr>
          <t xml:space="preserve">
https://www.serialsystem.com/</t>
        </r>
      </text>
    </comment>
    <comment ref="DF202" authorId="0" shapeId="0" xr:uid="{7422C020-855E-4AF9-BF89-6849314D9F93}">
      <text>
        <r>
          <rPr>
            <b/>
            <sz val="9"/>
            <color indexed="81"/>
            <rFont val="Tahoma"/>
            <family val="2"/>
          </rPr>
          <t>Author:</t>
        </r>
        <r>
          <rPr>
            <sz val="9"/>
            <color indexed="81"/>
            <rFont val="Tahoma"/>
            <family val="2"/>
          </rPr>
          <t xml:space="preserve">
Company Website</t>
        </r>
      </text>
    </comment>
    <comment ref="DG202" authorId="0" shapeId="0" xr:uid="{E9E5E64C-3F3B-4F0D-8F29-C8A105C8F5DE}">
      <text>
        <r>
          <rPr>
            <b/>
            <sz val="9"/>
            <color indexed="81"/>
            <rFont val="Tahoma"/>
            <family val="2"/>
          </rPr>
          <t>Author:</t>
        </r>
        <r>
          <rPr>
            <sz val="9"/>
            <color indexed="81"/>
            <rFont val="Tahoma"/>
            <family val="2"/>
          </rPr>
          <t xml:space="preserve">
https://sinarmasland.com/investors</t>
        </r>
      </text>
    </comment>
    <comment ref="DH202" authorId="0" shapeId="0" xr:uid="{4B668265-16F3-4E2F-8F52-D7BC5C891DA4}">
      <text>
        <r>
          <rPr>
            <b/>
            <sz val="9"/>
            <color indexed="81"/>
            <rFont val="Tahoma"/>
            <family val="2"/>
          </rPr>
          <t>Author:</t>
        </r>
        <r>
          <rPr>
            <sz val="9"/>
            <color indexed="81"/>
            <rFont val="Tahoma"/>
            <family val="2"/>
          </rPr>
          <t xml:space="preserve">
Company Website</t>
        </r>
      </text>
    </comment>
    <comment ref="DI202" authorId="0" shapeId="0" xr:uid="{D00EE2E9-F7FB-42F1-A97B-1A26D7F4E4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https://investorrelations.sgx.com/investor-relations</t>
        </r>
      </text>
    </comment>
    <comment ref="DK202" authorId="0" shapeId="0" xr:uid="{16651201-97B2-47EF-90F5-D7B2EBD7FE11}">
      <text>
        <r>
          <rPr>
            <b/>
            <sz val="9"/>
            <color indexed="81"/>
            <rFont val="Tahoma"/>
            <family val="2"/>
          </rPr>
          <t>Author:</t>
        </r>
        <r>
          <rPr>
            <sz val="9"/>
            <color indexed="81"/>
            <rFont val="Tahoma"/>
            <family val="2"/>
          </rPr>
          <t xml:space="preserve">
Company Website</t>
        </r>
      </text>
    </comment>
    <comment ref="DL202" authorId="0" shapeId="0" xr:uid="{386B117B-2FE4-4EE2-BC73-3857A6056E6C}">
      <text>
        <r>
          <rPr>
            <b/>
            <sz val="9"/>
            <color indexed="81"/>
            <rFont val="Tahoma"/>
            <family val="2"/>
          </rPr>
          <t>Author:</t>
        </r>
        <r>
          <rPr>
            <sz val="9"/>
            <color indexed="81"/>
            <rFont val="Tahoma"/>
            <family val="2"/>
          </rPr>
          <t xml:space="preserve">
Company Website</t>
        </r>
      </text>
    </comment>
    <comment ref="DM202" authorId="0" shapeId="0" xr:uid="{6F178270-C843-4732-9928-6F6FFD1C7995}">
      <text>
        <r>
          <rPr>
            <b/>
            <sz val="9"/>
            <color indexed="81"/>
            <rFont val="Tahoma"/>
            <family val="2"/>
          </rPr>
          <t>Author:</t>
        </r>
        <r>
          <rPr>
            <sz val="9"/>
            <color indexed="81"/>
            <rFont val="Tahoma"/>
            <family val="2"/>
          </rPr>
          <t xml:space="preserve">
https://www.singapurafinance.com.sg/investor.php</t>
        </r>
      </text>
    </comment>
    <comment ref="DN202" authorId="0" shapeId="0" xr:uid="{7043C681-CC75-4800-8581-DAF7BE4ABB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http://www.teeland.com.sg/html/ir.php</t>
        </r>
      </text>
    </comment>
    <comment ref="DO202" authorId="0" shapeId="0" xr:uid="{F4E9732D-F65A-4F81-8A7D-5EC4159AC4C4}">
      <text>
        <r>
          <rPr>
            <b/>
            <sz val="9"/>
            <color indexed="81"/>
            <rFont val="Tahoma"/>
            <family val="2"/>
          </rPr>
          <t>Author:</t>
        </r>
        <r>
          <rPr>
            <sz val="9"/>
            <color indexed="81"/>
            <rFont val="Tahoma"/>
            <family val="2"/>
          </rPr>
          <t xml:space="preserve">
https://www.tuansing.com/investor-centre.html</t>
        </r>
      </text>
    </comment>
    <comment ref="DP202" authorId="0" shapeId="0" xr:uid="{EFD65B61-BDF6-4475-BB24-8206A7BA8518}">
      <text>
        <r>
          <rPr>
            <b/>
            <sz val="9"/>
            <color indexed="81"/>
            <rFont val="Tahoma"/>
            <family val="2"/>
          </rPr>
          <t>Author:</t>
        </r>
        <r>
          <rPr>
            <sz val="9"/>
            <color indexed="81"/>
            <rFont val="Tahoma"/>
            <family val="2"/>
          </rPr>
          <t xml:space="preserve">
https://www.uobgroup.com/investor-relations/index.html</t>
        </r>
      </text>
    </comment>
    <comment ref="DQ202" authorId="0" shapeId="0" xr:uid="{A972DD62-4DB2-4E8D-8A59-C7ADEBF60736}">
      <text>
        <r>
          <rPr>
            <b/>
            <sz val="9"/>
            <color indexed="81"/>
            <rFont val="Tahoma"/>
            <family val="2"/>
          </rPr>
          <t>Author:</t>
        </r>
        <r>
          <rPr>
            <sz val="9"/>
            <color indexed="81"/>
            <rFont val="Tahoma"/>
            <family val="2"/>
          </rPr>
          <t xml:space="preserve">
https://www.uoi.com.sg/uoi/about/investor_relations.html</t>
        </r>
      </text>
    </comment>
    <comment ref="DR202" authorId="0" shapeId="0" xr:uid="{6D196815-F7F5-4641-B5DE-401A55B8F186}">
      <text>
        <r>
          <rPr>
            <b/>
            <sz val="9"/>
            <color indexed="81"/>
            <rFont val="Tahoma"/>
            <family val="2"/>
          </rPr>
          <t>Author:</t>
        </r>
        <r>
          <rPr>
            <sz val="9"/>
            <color indexed="81"/>
            <rFont val="Tahoma"/>
            <family val="2"/>
          </rPr>
          <t xml:space="preserve">
https://www.uol.com.sg/investors-and-media/overview/</t>
        </r>
      </text>
    </comment>
    <comment ref="DS202" authorId="0" shapeId="0" xr:uid="{0205EECF-C88B-4CA9-8A07-D7582C7F5AA5}">
      <text>
        <r>
          <rPr>
            <b/>
            <sz val="9"/>
            <color indexed="81"/>
            <rFont val="Tahoma"/>
            <family val="2"/>
          </rPr>
          <t>Author:</t>
        </r>
        <r>
          <rPr>
            <sz val="9"/>
            <color indexed="81"/>
            <rFont val="Tahoma"/>
            <family val="2"/>
          </rPr>
          <t xml:space="preserve">
http://venture.listedcompany.com/home.html</t>
        </r>
      </text>
    </comment>
    <comment ref="DT202" authorId="0" shapeId="0" xr:uid="{47A4DB33-00FE-4DBF-A988-E0DBCEB866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M59&amp;pid=E57F64X59</t>
        </r>
      </text>
    </comment>
    <comment ref="DU202" authorId="0" shapeId="0" xr:uid="{FB4C2842-C199-4627-A35A-0F3CF8D2C2AD}">
      <text>
        <r>
          <rPr>
            <b/>
            <sz val="9"/>
            <color indexed="81"/>
            <rFont val="Tahoma"/>
            <family val="2"/>
          </rPr>
          <t>Author:</t>
        </r>
        <r>
          <rPr>
            <sz val="9"/>
            <color indexed="81"/>
            <rFont val="Tahoma"/>
            <family val="2"/>
          </rPr>
          <t xml:space="preserve">
https://advancer.listedcompany.com/home.html</t>
        </r>
      </text>
    </comment>
    <comment ref="DV202" authorId="0" shapeId="0" xr:uid="{F359B824-219B-413B-A481-94D5974EF3A6}">
      <text>
        <r>
          <rPr>
            <b/>
            <sz val="9"/>
            <color indexed="81"/>
            <rFont val="Tahoma"/>
            <family val="2"/>
          </rPr>
          <t>Author:</t>
        </r>
        <r>
          <rPr>
            <sz val="9"/>
            <color indexed="81"/>
            <rFont val="Tahoma"/>
            <family val="2"/>
          </rPr>
          <t xml:space="preserve">
https://asianhealthcare.com.sg/investor-relations/</t>
        </r>
      </text>
    </comment>
    <comment ref="DX202" authorId="0" shapeId="0" xr:uid="{869C8BB4-59F7-4B02-993C-CFFB1D4BC6F3}">
      <text>
        <r>
          <rPr>
            <b/>
            <sz val="9"/>
            <color indexed="81"/>
            <rFont val="Tahoma"/>
            <family val="2"/>
          </rPr>
          <t>Author:</t>
        </r>
        <r>
          <rPr>
            <sz val="9"/>
            <color indexed="81"/>
            <rFont val="Tahoma"/>
            <family val="2"/>
          </rPr>
          <t xml:space="preserve">
https://www.bakertech.com.sg/investor-relations/</t>
        </r>
      </text>
    </comment>
    <comment ref="DY202" authorId="0" shapeId="0" xr:uid="{DC2B7659-154D-4ED4-A7D4-C0CCCDDF872D}">
      <text>
        <r>
          <rPr>
            <b/>
            <sz val="9"/>
            <color indexed="81"/>
            <rFont val="Tahoma"/>
            <family val="2"/>
          </rPr>
          <t>Author:</t>
        </r>
        <r>
          <rPr>
            <sz val="9"/>
            <color indexed="81"/>
            <rFont val="Tahoma"/>
            <family val="2"/>
          </rPr>
          <t xml:space="preserve">
http://cwxglobal.listedcompany.com/</t>
        </r>
      </text>
    </comment>
    <comment ref="DZ202" authorId="0" shapeId="0" xr:uid="{BF715711-A8E3-4DCE-BBCC-1A104E2681DA}">
      <text>
        <r>
          <rPr>
            <b/>
            <sz val="9"/>
            <color indexed="81"/>
            <rFont val="Tahoma"/>
            <family val="2"/>
          </rPr>
          <t>Author:</t>
        </r>
        <r>
          <rPr>
            <sz val="9"/>
            <color indexed="81"/>
            <rFont val="Tahoma"/>
            <family val="2"/>
          </rPr>
          <t xml:space="preserve">
https://www.fraserandneave.com/investor-relations</t>
        </r>
      </text>
    </comment>
    <comment ref="EB202" authorId="0" shapeId="0" xr:uid="{5BCCAE03-CBE9-440D-96CD-B2D6582F41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http://www.parksongroup.com.cn/html_en/investor_relations/information.php</t>
        </r>
      </text>
    </comment>
    <comment ref="ED202" authorId="0" shapeId="0" xr:uid="{979A4624-CE0B-41EA-A5F9-8EC4D19BE28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http://www.silverlakeaxis.com/investor-relation</t>
        </r>
      </text>
    </comment>
    <comment ref="G203" authorId="0" shapeId="0" xr:uid="{4BFAC7EB-B097-4989-8A1B-7A10A5D49586}">
      <text>
        <r>
          <rPr>
            <b/>
            <sz val="9"/>
            <color indexed="81"/>
            <rFont val="Tahoma"/>
            <family val="2"/>
          </rPr>
          <t>Author:</t>
        </r>
        <r>
          <rPr>
            <sz val="9"/>
            <color indexed="81"/>
            <rFont val="Tahoma"/>
            <family val="2"/>
          </rPr>
          <t xml:space="preserve">
http://www.afgl.com.sg/</t>
        </r>
      </text>
    </comment>
    <comment ref="I203" authorId="0" shapeId="0" xr:uid="{AAE6F03C-8C75-44E7-8902-0B7643D8D863}">
      <text>
        <r>
          <rPr>
            <b/>
            <sz val="9"/>
            <color indexed="81"/>
            <rFont val="Tahoma"/>
            <family val="2"/>
          </rPr>
          <t>Author:</t>
        </r>
        <r>
          <rPr>
            <sz val="9"/>
            <color indexed="81"/>
            <rFont val="Tahoma"/>
            <family val="2"/>
          </rPr>
          <t xml:space="preserve">
https://ir.amaraholdings.com/financial-information/annual-reports</t>
        </r>
      </text>
    </comment>
    <comment ref="J203" authorId="0" shapeId="0" xr:uid="{CBE7C3F0-85A2-49C0-A685-7316DC42F8F6}">
      <text>
        <r>
          <rPr>
            <b/>
            <sz val="9"/>
            <color indexed="81"/>
            <rFont val="Tahoma"/>
            <family val="2"/>
          </rPr>
          <t>Author:</t>
        </r>
        <r>
          <rPr>
            <sz val="9"/>
            <color indexed="81"/>
            <rFont val="Tahoma"/>
            <family val="2"/>
          </rPr>
          <t xml:space="preserve">
http://www.apoil.com.sg/content.aspx?uc=29</t>
        </r>
      </text>
    </comment>
    <comment ref="K203" authorId="0" shapeId="0" xr:uid="{4F03FB25-A17D-49F1-9733-E57A2E0EFFD7}">
      <text>
        <r>
          <rPr>
            <b/>
            <sz val="9"/>
            <color indexed="81"/>
            <rFont val="Tahoma"/>
            <family val="2"/>
          </rPr>
          <t>Author:</t>
        </r>
        <r>
          <rPr>
            <sz val="9"/>
            <color indexed="81"/>
            <rFont val="Tahoma"/>
            <family val="2"/>
          </rPr>
          <t xml:space="preserve">
http://asiamedic.listedcompany.com/download.html</t>
        </r>
      </text>
    </comment>
    <comment ref="M203" authorId="0" shapeId="0" xr:uid="{E2EA310F-3421-42CA-9FA2-738BF80D9423}">
      <text>
        <r>
          <rPr>
            <b/>
            <sz val="9"/>
            <color indexed="81"/>
            <rFont val="Tahoma"/>
            <family val="2"/>
          </rPr>
          <t>Author:</t>
        </r>
        <r>
          <rPr>
            <sz val="9"/>
            <color indexed="81"/>
            <rFont val="Tahoma"/>
            <family val="2"/>
          </rPr>
          <t xml:space="preserve">
https://investor.banyantree.com/financial.html</t>
        </r>
      </text>
    </comment>
    <comment ref="R203" authorId="0" shapeId="0" xr:uid="{DA5875FF-6E7E-4D6B-92B4-A43CC2755D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https://cdw-holding.com.hk/</t>
        </r>
      </text>
    </comment>
    <comment ref="T203" authorId="0" shapeId="0" xr:uid="{C037CA36-8A73-4D4F-81B3-809B7E9E76F7}">
      <text>
        <r>
          <rPr>
            <b/>
            <sz val="9"/>
            <color indexed="81"/>
            <rFont val="Tahoma"/>
            <family val="2"/>
          </rPr>
          <t>Author:</t>
        </r>
        <r>
          <rPr>
            <sz val="9"/>
            <color indexed="81"/>
            <rFont val="Tahoma"/>
            <family val="2"/>
          </rPr>
          <t xml:space="preserve">
http://www.cosmosteel.com/ir_financial_info.html</t>
        </r>
      </text>
    </comment>
    <comment ref="U203" authorId="0" shapeId="0" xr:uid="{F1B27990-D43A-4DAD-88D3-470E772F9D32}">
      <text>
        <r>
          <rPr>
            <b/>
            <sz val="9"/>
            <color indexed="81"/>
            <rFont val="Tahoma"/>
            <family val="2"/>
          </rPr>
          <t>Author:</t>
        </r>
        <r>
          <rPr>
            <sz val="9"/>
            <color indexed="81"/>
            <rFont val="Tahoma"/>
            <family val="2"/>
          </rPr>
          <t xml:space="preserve">
Company Website</t>
        </r>
      </text>
    </comment>
    <comment ref="V203" authorId="0" shapeId="0" xr:uid="{39EBE41F-EC93-41A3-A7FC-EDCD76CF5327}">
      <text>
        <r>
          <rPr>
            <b/>
            <sz val="9"/>
            <color indexed="81"/>
            <rFont val="Tahoma"/>
            <family val="2"/>
          </rPr>
          <t>Author:</t>
        </r>
        <r>
          <rPr>
            <sz val="9"/>
            <color indexed="81"/>
            <rFont val="Tahoma"/>
            <family val="2"/>
          </rPr>
          <t xml:space="preserve">
Company Website</t>
        </r>
      </text>
    </comment>
    <comment ref="X203" authorId="0" shapeId="0" xr:uid="{E1355E36-9672-4F32-A03F-7F118001B1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https://www.edn.sg/#investor-relations-2</t>
        </r>
      </text>
    </comment>
    <comment ref="Y203" authorId="0" shapeId="0" xr:uid="{AD2E302C-4004-41A3-ADBE-B9B183A8A82E}">
      <text>
        <r>
          <rPr>
            <b/>
            <sz val="9"/>
            <color indexed="81"/>
            <rFont val="Tahoma"/>
            <family val="2"/>
          </rPr>
          <t>Author:</t>
        </r>
        <r>
          <rPr>
            <sz val="9"/>
            <color indexed="81"/>
            <rFont val="Tahoma"/>
            <family val="2"/>
          </rPr>
          <t xml:space="preserve">
http://eurosportsglobal.com/investor_relations/ir_financial_highlights.html</t>
        </r>
      </text>
    </comment>
    <comment ref="Z203" authorId="0" shapeId="0" xr:uid="{70211743-8556-45F7-958B-B6D568754E0B}">
      <text>
        <r>
          <rPr>
            <b/>
            <sz val="9"/>
            <color indexed="81"/>
            <rFont val="Tahoma"/>
            <family val="2"/>
          </rPr>
          <t>Author:</t>
        </r>
        <r>
          <rPr>
            <sz val="9"/>
            <color indexed="81"/>
            <rFont val="Tahoma"/>
            <family val="2"/>
          </rPr>
          <t xml:space="preserve">
Company Website</t>
        </r>
      </text>
    </comment>
    <comment ref="AA203" authorId="0" shapeId="0" xr:uid="{8C108195-5D48-4C35-B18A-D688A8EE7E1E}">
      <text>
        <r>
          <rPr>
            <b/>
            <sz val="9"/>
            <color indexed="81"/>
            <rFont val="Tahoma"/>
            <family val="2"/>
          </rPr>
          <t>Author:</t>
        </r>
        <r>
          <rPr>
            <sz val="9"/>
            <color indexed="81"/>
            <rFont val="Tahoma"/>
            <family val="2"/>
          </rPr>
          <t xml:space="preserve">
Company Website</t>
        </r>
      </text>
    </comment>
    <comment ref="AB203" authorId="0" shapeId="0" xr:uid="{D039B053-3277-4D92-B2A8-E2AADDCE2D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https://www.first-resources.com/ir.php</t>
        </r>
      </text>
    </comment>
    <comment ref="AC203" authorId="0" shapeId="0" xr:uid="{275EF42D-16C7-4A52-9419-5A4A3AB889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https://gke.listedcompany.com/financials.html</t>
        </r>
      </text>
    </comment>
    <comment ref="AD203" authorId="0" shapeId="0" xr:uid="{DBE57F35-0794-4E20-821E-98CBED559DD9}">
      <text>
        <r>
          <rPr>
            <b/>
            <sz val="9"/>
            <color indexed="81"/>
            <rFont val="Tahoma"/>
            <family val="2"/>
          </rPr>
          <t>Author:</t>
        </r>
        <r>
          <rPr>
            <sz val="9"/>
            <color indexed="81"/>
            <rFont val="Tahoma"/>
            <family val="2"/>
          </rPr>
          <t xml:space="preserve">
https://globalinvestmentslimited.com/category/results/</t>
        </r>
      </text>
    </comment>
    <comment ref="AE203" authorId="0" shapeId="0" xr:uid="{CA7CE2F4-5840-47F7-8EA3-7B8CC67D0A9B}">
      <text>
        <r>
          <rPr>
            <b/>
            <sz val="9"/>
            <color indexed="81"/>
            <rFont val="Tahoma"/>
            <family val="2"/>
          </rPr>
          <t>Author:</t>
        </r>
        <r>
          <rPr>
            <sz val="9"/>
            <color indexed="81"/>
            <rFont val="Tahoma"/>
            <family val="2"/>
          </rPr>
          <t xml:space="preserve">
https://www.goldenagri.com.sg/investors/financial-highlights-reports-presentations/quarterly-reports/</t>
        </r>
      </text>
    </comment>
    <comment ref="AG203" authorId="0" shapeId="0" xr:uid="{BC9F9FE4-51A9-40E3-B00F-3616D9EC51FA}">
      <text>
        <r>
          <rPr>
            <b/>
            <sz val="9"/>
            <color indexed="81"/>
            <rFont val="Tahoma"/>
            <family val="2"/>
          </rPr>
          <t>Author:</t>
        </r>
        <r>
          <rPr>
            <sz val="9"/>
            <color indexed="81"/>
            <rFont val="Tahoma"/>
            <family val="2"/>
          </rPr>
          <t xml:space="preserve">
https://hawpar.listedcompany.com/financials.html</t>
        </r>
      </text>
    </comment>
    <comment ref="AH203" authorId="0" shapeId="0" xr:uid="{56969FA7-009B-4FBA-BDCE-E9C0B2684F96}">
      <text>
        <r>
          <rPr>
            <b/>
            <sz val="9"/>
            <color indexed="81"/>
            <rFont val="Tahoma"/>
            <family val="2"/>
          </rPr>
          <t>Author:</t>
        </r>
        <r>
          <rPr>
            <sz val="9"/>
            <color indexed="81"/>
            <rFont val="Tahoma"/>
            <family val="2"/>
          </rPr>
          <t xml:space="preserve">
https://www.hiaphoe.com/financial-highlights</t>
        </r>
      </text>
    </comment>
    <comment ref="AI203" authorId="0" shapeId="0" xr:uid="{D0C7BA83-41A7-4738-91E4-D8E73F7CB6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http://www.indofoodagri.com/ir-highlights.html</t>
        </r>
      </text>
    </comment>
    <comment ref="AJ203" authorId="0" shapeId="0" xr:uid="{AD956BCC-F3DD-4447-9FAD-2E4C142A3C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https://www.isetan.com.sg/corporate-information/</t>
        </r>
      </text>
    </comment>
    <comment ref="AK203" authorId="0" shapeId="0" xr:uid="{E88249EB-105D-4597-97B4-118B71E33A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https://japfa.com/investors/financial-reports-and-disclosures</t>
        </r>
      </text>
    </comment>
    <comment ref="AM203" authorId="0" shapeId="0" xr:uid="{50BAD052-94A5-41A4-B6A6-77743557C2D3}">
      <text>
        <r>
          <rPr>
            <b/>
            <sz val="9"/>
            <color indexed="81"/>
            <rFont val="Tahoma"/>
            <family val="2"/>
          </rPr>
          <t>Author:</t>
        </r>
        <r>
          <rPr>
            <sz val="9"/>
            <color indexed="81"/>
            <rFont val="Tahoma"/>
            <family val="2"/>
          </rPr>
          <t xml:space="preserve">
https://lhngroup.listedcompany.com/financials.html</t>
        </r>
      </text>
    </comment>
    <comment ref="AN203" authorId="0" shapeId="0" xr:uid="{93A052FD-B721-42C2-B8A8-0DACCE0DEE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http://www.lht.com.sg/report.htm</t>
        </r>
      </text>
    </comment>
    <comment ref="AP203" authorId="0" shapeId="0" xr:uid="{AD1B6232-CEB5-480E-8CB7-25BDF71B2C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https://micromechanics.listedcompany.com/highlights.html</t>
        </r>
      </text>
    </comment>
    <comment ref="AQ203" authorId="0" shapeId="0" xr:uid="{1D10CF13-E02E-408A-9F4B-343AFE027E0A}">
      <text>
        <r>
          <rPr>
            <b/>
            <sz val="9"/>
            <color indexed="81"/>
            <rFont val="Tahoma"/>
            <family val="2"/>
          </rPr>
          <t>Author:</t>
        </r>
        <r>
          <rPr>
            <sz val="9"/>
            <color indexed="81"/>
            <rFont val="Tahoma"/>
            <family val="2"/>
          </rPr>
          <t xml:space="preserve">
https://www.mm2asia.com/announcement.php</t>
        </r>
      </text>
    </comment>
    <comment ref="AR203" authorId="0" shapeId="0" xr:uid="{9CA01D7E-4530-4F08-95A6-46E9452AF073}">
      <text>
        <r>
          <rPr>
            <b/>
            <sz val="9"/>
            <color indexed="81"/>
            <rFont val="Tahoma"/>
            <family val="2"/>
          </rPr>
          <t>Author:</t>
        </r>
        <r>
          <rPr>
            <sz val="9"/>
            <color indexed="81"/>
            <rFont val="Tahoma"/>
            <family val="2"/>
          </rPr>
          <t xml:space="preserve">
https://www.netpac.com.sg/announcement-2021</t>
        </r>
      </text>
    </comment>
    <comment ref="AT203" authorId="0" shapeId="0" xr:uid="{C1BA9975-24C0-41A3-ADBF-FB617B3AC7C6}">
      <text>
        <r>
          <rPr>
            <b/>
            <sz val="9"/>
            <color indexed="81"/>
            <rFont val="Tahoma"/>
            <family val="2"/>
          </rPr>
          <t>Author:</t>
        </r>
        <r>
          <rPr>
            <sz val="9"/>
            <color indexed="81"/>
            <rFont val="Tahoma"/>
            <family val="2"/>
          </rPr>
          <t xml:space="preserve">
Company website, Link: https://www.olamgroup.com/investors/company-information/financials-dashboard.html</t>
        </r>
      </text>
    </comment>
    <comment ref="AU203" authorId="0" shapeId="0" xr:uid="{4498BCF2-8667-45BD-BDAF-CDD42C3869AC}">
      <text>
        <r>
          <rPr>
            <b/>
            <sz val="9"/>
            <color indexed="81"/>
            <rFont val="Tahoma"/>
            <family val="2"/>
          </rPr>
          <t>Author:</t>
        </r>
        <r>
          <rPr>
            <sz val="9"/>
            <color indexed="81"/>
            <rFont val="Tahoma"/>
            <family val="2"/>
          </rPr>
          <t xml:space="preserve">
On SGX Announcements but not on company website, http://www.penguin.com.sg/about-us/investor-relations/</t>
        </r>
      </text>
    </comment>
    <comment ref="AV203" authorId="0" shapeId="0" xr:uid="{D026134E-66E6-4D6C-AB5C-692AC826E5F8}">
      <text>
        <r>
          <rPr>
            <b/>
            <sz val="9"/>
            <color indexed="81"/>
            <rFont val="Tahoma"/>
            <family val="2"/>
          </rPr>
          <t>Author:</t>
        </r>
        <r>
          <rPr>
            <sz val="9"/>
            <color indexed="81"/>
            <rFont val="Tahoma"/>
            <family val="2"/>
          </rPr>
          <t xml:space="preserve">
https://www.pharmesis.com/announcements.htm</t>
        </r>
      </text>
    </comment>
    <comment ref="AW203" authorId="0" shapeId="0" xr:uid="{247F9837-ECF2-463B-8789-E1F3A2928FA3}">
      <text>
        <r>
          <rPr>
            <b/>
            <sz val="9"/>
            <color indexed="81"/>
            <rFont val="Tahoma"/>
            <family val="2"/>
          </rPr>
          <t>Author:</t>
        </r>
        <r>
          <rPr>
            <sz val="9"/>
            <color indexed="81"/>
            <rFont val="Tahoma"/>
            <family val="2"/>
          </rPr>
          <t xml:space="preserve">
https://wearepolaris.sg/financial-report/</t>
        </r>
      </text>
    </comment>
    <comment ref="AX203" authorId="0" shapeId="0" xr:uid="{3648E264-F873-4A7E-9B42-B252E3BCB9AB}">
      <text>
        <r>
          <rPr>
            <b/>
            <sz val="9"/>
            <color indexed="81"/>
            <rFont val="Tahoma"/>
            <family val="2"/>
          </rPr>
          <t>Author:</t>
        </r>
        <r>
          <rPr>
            <sz val="9"/>
            <color indexed="81"/>
            <rFont val="Tahoma"/>
            <family val="2"/>
          </rPr>
          <t xml:space="preserve">
https://investor.propnex.com/financial-information.html</t>
        </r>
      </text>
    </comment>
    <comment ref="AY203" authorId="0" shapeId="0" xr:uid="{AE6237B7-D8B3-4DBA-B2A7-A0CD2FB30D7E}">
      <text>
        <r>
          <rPr>
            <b/>
            <sz val="9"/>
            <color indexed="81"/>
            <rFont val="Tahoma"/>
            <family val="2"/>
          </rPr>
          <t>Author:</t>
        </r>
        <r>
          <rPr>
            <sz val="9"/>
            <color indexed="81"/>
            <rFont val="Tahoma"/>
            <family val="2"/>
          </rPr>
          <t xml:space="preserve">
https://www.sembmarine.com/investor-relations/financial-results-and-business-updates</t>
        </r>
      </text>
    </comment>
    <comment ref="AZ203" authorId="0" shapeId="0" xr:uid="{CE905CC7-B9A1-4150-B7AB-41420777639D}">
      <text>
        <r>
          <rPr>
            <b/>
            <sz val="9"/>
            <color indexed="81"/>
            <rFont val="Tahoma"/>
            <family val="2"/>
          </rPr>
          <t>Author:</t>
        </r>
        <r>
          <rPr>
            <sz val="9"/>
            <color indexed="81"/>
            <rFont val="Tahoma"/>
            <family val="2"/>
          </rPr>
          <t xml:space="preserve">
https://smg.sg/investor-relations/</t>
        </r>
      </text>
    </comment>
    <comment ref="BC203" authorId="0" shapeId="0" xr:uid="{4F53CE38-DCBB-4C75-BEB9-8D0A25415AE1}">
      <text>
        <r>
          <rPr>
            <b/>
            <sz val="9"/>
            <color indexed="81"/>
            <rFont val="Tahoma"/>
            <family val="2"/>
          </rPr>
          <t>Author:</t>
        </r>
        <r>
          <rPr>
            <sz val="9"/>
            <color indexed="81"/>
            <rFont val="Tahoma"/>
            <family val="2"/>
          </rPr>
          <t xml:space="preserve">
https://spackmanentertainmentgroup.com/corporate-filings</t>
        </r>
      </text>
    </comment>
    <comment ref="BD203" authorId="0" shapeId="0" xr:uid="{2438847E-7430-474E-BE6B-E4E84FAC530D}">
      <text>
        <r>
          <rPr>
            <b/>
            <sz val="9"/>
            <color indexed="81"/>
            <rFont val="Tahoma"/>
            <family val="2"/>
          </rPr>
          <t>Author:</t>
        </r>
        <r>
          <rPr>
            <sz val="9"/>
            <color indexed="81"/>
            <rFont val="Tahoma"/>
            <family val="2"/>
          </rPr>
          <t xml:space="preserve">
https://ir.starhub.com/investors/?page=Results</t>
        </r>
      </text>
    </comment>
    <comment ref="BF203" authorId="0" shapeId="0" xr:uid="{FC3BEA4B-3752-45C6-B847-2F35C296AC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https://www.theplaceholdings.com/view&amp;id=1008</t>
        </r>
      </text>
    </comment>
    <comment ref="BG203" authorId="0" shapeId="0" xr:uid="{E1D44786-7BDC-4119-933C-DD11C5A90792}">
      <text>
        <r>
          <rPr>
            <b/>
            <sz val="9"/>
            <color indexed="81"/>
            <rFont val="Tahoma"/>
            <family val="2"/>
          </rPr>
          <t>Author:</t>
        </r>
        <r>
          <rPr>
            <sz val="9"/>
            <color indexed="81"/>
            <rFont val="Tahoma"/>
            <family val="2"/>
          </rPr>
          <t xml:space="preserve">
https://www.trendlines.com/investors/investors-financial/</t>
        </r>
      </text>
    </comment>
    <comment ref="BH203" authorId="0" shapeId="0" xr:uid="{A14E8251-0B70-40C3-9AD9-D63EA77CFF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https://ughealthcarecorporation.listedcompany.com/financials.html</t>
        </r>
      </text>
    </comment>
    <comment ref="BI203" authorId="0" shapeId="0" xr:uid="{5F0A7977-13CF-4271-8976-29DD6F3EB0BA}">
      <text>
        <r>
          <rPr>
            <b/>
            <sz val="9"/>
            <color indexed="81"/>
            <rFont val="Tahoma"/>
            <family val="2"/>
          </rPr>
          <t>Author:</t>
        </r>
        <r>
          <rPr>
            <sz val="9"/>
            <color indexed="81"/>
            <rFont val="Tahoma"/>
            <family val="2"/>
          </rPr>
          <t xml:space="preserve">
https://unitedgloballimited.com/investor-relations/financial-information/</t>
        </r>
      </text>
    </comment>
    <comment ref="BJ203" authorId="0" shapeId="0" xr:uid="{BCCE03FE-6B07-4100-AF63-C04EAE398C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K203" authorId="0" shapeId="0" xr:uid="{4548C25B-9C9C-4E38-BD95-2D9215F6FF85}">
      <text>
        <r>
          <rPr>
            <b/>
            <sz val="9"/>
            <color indexed="81"/>
            <rFont val="Tahoma"/>
            <family val="2"/>
          </rPr>
          <t>Author:</t>
        </r>
        <r>
          <rPr>
            <sz val="9"/>
            <color indexed="81"/>
            <rFont val="Tahoma"/>
            <family val="2"/>
          </rPr>
          <t xml:space="preserve">
https://www.vicom.com.sg/Financials/Financial-Results</t>
        </r>
      </text>
    </comment>
    <comment ref="BL203" authorId="0" shapeId="0" xr:uid="{D2514971-AA90-4A4C-B960-056E15030D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X203" authorId="0" shapeId="0" xr:uid="{A2DD9660-B7CD-4CC5-9CD4-B02106AA97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https://www.delmontepacific.com/investors/results-and-reports</t>
        </r>
      </text>
    </comment>
    <comment ref="BY203" authorId="0" shapeId="0" xr:uid="{039C1BD7-19C4-4484-BC62-34CEDBE2F8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https://engro-global.com/news-and-announcements/</t>
        </r>
      </text>
    </comment>
    <comment ref="BZ203" authorId="0" shapeId="0" xr:uid="{70C22032-B99F-442D-85DD-71144281DCFE}">
      <text>
        <r>
          <rPr>
            <b/>
            <sz val="9"/>
            <color indexed="81"/>
            <rFont val="Tahoma"/>
            <family val="2"/>
          </rPr>
          <t>Author:</t>
        </r>
        <r>
          <rPr>
            <sz val="9"/>
            <color indexed="81"/>
            <rFont val="Tahoma"/>
            <family val="2"/>
          </rPr>
          <t xml:space="preserve">
Company Website</t>
        </r>
      </text>
    </comment>
    <comment ref="CA203" authorId="0" shapeId="0" xr:uid="{19F0CB26-C809-4235-9299-549FEE638EC9}">
      <text>
        <r>
          <rPr>
            <b/>
            <sz val="9"/>
            <color indexed="81"/>
            <rFont val="Tahoma"/>
            <family val="2"/>
          </rPr>
          <t>Author:</t>
        </r>
        <r>
          <rPr>
            <sz val="9"/>
            <color indexed="81"/>
            <rFont val="Tahoma"/>
            <family val="2"/>
          </rPr>
          <t xml:space="preserve">
Company Website</t>
        </r>
      </text>
    </comment>
    <comment ref="CB203" authorId="0" shapeId="0" xr:uid="{5D6DA668-76A9-4906-8798-607C39B4C0E1}">
      <text>
        <r>
          <rPr>
            <b/>
            <sz val="9"/>
            <color indexed="81"/>
            <rFont val="Tahoma"/>
            <family val="2"/>
          </rPr>
          <t>Author:</t>
        </r>
        <r>
          <rPr>
            <sz val="9"/>
            <color indexed="81"/>
            <rFont val="Tahoma"/>
            <family val="2"/>
          </rPr>
          <t xml:space="preserve">
https://investor.frasersproperty.com/financial_information.html</t>
        </r>
      </text>
    </comment>
    <comment ref="CC203" authorId="0" shapeId="0" xr:uid="{0E8D2CA8-4944-4248-BB0F-9B189FBF8F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http://www.fuyucorp.com/quarterly-result/</t>
        </r>
      </text>
    </comment>
    <comment ref="CD203" authorId="0" shapeId="0" xr:uid="{B63F56B5-C23A-4729-B60B-D2BC89CA4D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http://www.gentingsingapore.com/#!/en/investors/financial-information/financial-fundamentals</t>
        </r>
      </text>
    </comment>
    <comment ref="CE203" authorId="0" shapeId="0" xr:uid="{7A3A2532-1C73-4FDD-98AB-553B7B4ABF2F}">
      <text>
        <r>
          <rPr>
            <b/>
            <sz val="9"/>
            <color indexed="81"/>
            <rFont val="Tahoma"/>
            <family val="2"/>
          </rPr>
          <t>Author:</t>
        </r>
        <r>
          <rPr>
            <sz val="9"/>
            <color indexed="81"/>
            <rFont val="Tahoma"/>
            <family val="2"/>
          </rPr>
          <t xml:space="preserve">
Company Website</t>
        </r>
      </text>
    </comment>
    <comment ref="CG203" authorId="0" shapeId="0" xr:uid="{50FAB350-286A-4CB8-B67D-2F34432D6908}">
      <text>
        <r>
          <rPr>
            <b/>
            <sz val="9"/>
            <color indexed="81"/>
            <rFont val="Tahoma"/>
            <family val="2"/>
          </rPr>
          <t>Author:</t>
        </r>
        <r>
          <rPr>
            <sz val="9"/>
            <color indexed="81"/>
            <rFont val="Tahoma"/>
            <family val="2"/>
          </rPr>
          <t xml:space="preserve">
Company Website</t>
        </r>
      </text>
    </comment>
    <comment ref="CI203" authorId="0" shapeId="0" xr:uid="{92C9DB40-D14A-4749-9725-666A2EDF26D0}">
      <text>
        <r>
          <rPr>
            <b/>
            <sz val="9"/>
            <color indexed="81"/>
            <rFont val="Tahoma"/>
            <family val="2"/>
          </rPr>
          <t>Author:</t>
        </r>
        <r>
          <rPr>
            <sz val="9"/>
            <color indexed="81"/>
            <rFont val="Tahoma"/>
            <family val="2"/>
          </rPr>
          <t xml:space="preserve">
Company Website</t>
        </r>
      </text>
    </comment>
    <comment ref="CK203" authorId="0" shapeId="0" xr:uid="{1A88F662-46AF-41D6-9DA9-162C358F4013}">
      <text>
        <r>
          <rPr>
            <b/>
            <sz val="9"/>
            <color indexed="81"/>
            <rFont val="Tahoma"/>
            <family val="2"/>
          </rPr>
          <t>Author:</t>
        </r>
        <r>
          <rPr>
            <sz val="9"/>
            <color indexed="81"/>
            <rFont val="Tahoma"/>
            <family val="2"/>
          </rPr>
          <t xml:space="preserve">
https://www.hlasia.com.sg/financial-results</t>
        </r>
      </text>
    </comment>
    <comment ref="CN203" authorId="0" shapeId="0" xr:uid="{04A01333-87E3-40F7-B2CE-A1968DB949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https://investor.intraco.com.sg/financial_results.html/year/-1</t>
        </r>
      </text>
    </comment>
    <comment ref="CO203" authorId="0" shapeId="0" xr:uid="{983F3A22-2F0B-42E9-9A4C-E97D921F39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http://www.isdnholdings.com/irfinance.html#2</t>
        </r>
      </text>
    </comment>
    <comment ref="CP203" authorId="0" shapeId="0" xr:uid="{4F81DDD7-753E-41FA-8EA5-764543AB31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https://www.jcclgroup.com/investors/financials</t>
        </r>
      </text>
    </comment>
    <comment ref="CR203" authorId="0" shapeId="0" xr:uid="{DEA3D33A-ADDD-4D46-B78B-5ADD8F8D2D42}">
      <text>
        <r>
          <rPr>
            <b/>
            <sz val="9"/>
            <color indexed="81"/>
            <rFont val="Tahoma"/>
            <family val="2"/>
          </rPr>
          <t>Author:</t>
        </r>
        <r>
          <rPr>
            <sz val="9"/>
            <color indexed="81"/>
            <rFont val="Tahoma"/>
            <family val="2"/>
          </rPr>
          <t xml:space="preserve">
http://koplimited.com/publications.php</t>
        </r>
      </text>
    </comment>
    <comment ref="CS203" authorId="0" shapeId="0" xr:uid="{E757E381-F5FA-4433-B712-6B3DE6082D7A}">
      <text>
        <r>
          <rPr>
            <b/>
            <sz val="9"/>
            <color indexed="81"/>
            <rFont val="Tahoma"/>
            <family val="2"/>
          </rPr>
          <t>Author:</t>
        </r>
        <r>
          <rPr>
            <sz val="9"/>
            <color indexed="81"/>
            <rFont val="Tahoma"/>
            <family val="2"/>
          </rPr>
          <t xml:space="preserve">
https://www.leychoon.com/?page_id=2334</t>
        </r>
      </text>
    </comment>
    <comment ref="CU203" authorId="0" shapeId="0" xr:uid="{7E234630-5C99-46F9-8CC4-DD618C02C5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http://megachem.listedcompany.com/financials.html</t>
        </r>
      </text>
    </comment>
    <comment ref="CV203" authorId="0" shapeId="0" xr:uid="{499C1717-E39D-444F-9904-D52DA0D1207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https://www.mermaid-group.com/investor-relations/document/financial-statements</t>
        </r>
      </text>
    </comment>
    <comment ref="CX203" authorId="0" shapeId="0" xr:uid="{78F4238E-C162-4A7B-BDFB-237E594BFA63}">
      <text>
        <r>
          <rPr>
            <b/>
            <sz val="9"/>
            <color indexed="81"/>
            <rFont val="Tahoma"/>
            <family val="2"/>
          </rPr>
          <t>Author:</t>
        </r>
        <r>
          <rPr>
            <sz val="9"/>
            <color indexed="81"/>
            <rFont val="Tahoma"/>
            <family val="2"/>
          </rPr>
          <t xml:space="preserve">
Company website, Link: http://www.neratel.com.sg/latest-news.html#annual1</t>
        </r>
      </text>
    </comment>
    <comment ref="CY203" authorId="0" shapeId="0" xr:uid="{96ECE8A4-CE51-441B-AB58-826278EF339A}">
      <text>
        <r>
          <rPr>
            <b/>
            <sz val="9"/>
            <color indexed="81"/>
            <rFont val="Tahoma"/>
            <family val="2"/>
          </rPr>
          <t>Author:</t>
        </r>
        <r>
          <rPr>
            <sz val="9"/>
            <color indexed="81"/>
            <rFont val="Tahoma"/>
            <family val="2"/>
          </rPr>
          <t xml:space="preserve">
Company Website</t>
        </r>
      </text>
    </comment>
    <comment ref="CZ203" authorId="0" shapeId="0" xr:uid="{FD09795C-372F-4BBD-B55A-0244A6034836}">
      <text>
        <r>
          <rPr>
            <b/>
            <sz val="9"/>
            <color indexed="81"/>
            <rFont val="Tahoma"/>
            <family val="2"/>
          </rPr>
          <t>Author:</t>
        </r>
        <r>
          <rPr>
            <sz val="9"/>
            <color indexed="81"/>
            <rFont val="Tahoma"/>
            <family val="2"/>
          </rPr>
          <t xml:space="preserve">
https://investor.rexih.com/news.html/id/821966</t>
        </r>
      </text>
    </comment>
    <comment ref="DA203" authorId="0" shapeId="0" xr:uid="{436EF4DD-8FC0-4B1B-9FBD-389A5F7A1DF8}">
      <text>
        <r>
          <rPr>
            <b/>
            <sz val="9"/>
            <color indexed="81"/>
            <rFont val="Tahoma"/>
            <family val="2"/>
          </rPr>
          <t>Author:</t>
        </r>
        <r>
          <rPr>
            <sz val="9"/>
            <color indexed="81"/>
            <rFont val="Tahoma"/>
            <family val="2"/>
          </rPr>
          <t xml:space="preserve">
https://roxypacific.listedcompany.com/financials.html</t>
        </r>
      </text>
    </comment>
    <comment ref="DC203" authorId="0" shapeId="0" xr:uid="{0C4B198C-5B34-4B67-AC66-8AD48A91EE93}">
      <text>
        <r>
          <rPr>
            <b/>
            <sz val="9"/>
            <color indexed="81"/>
            <rFont val="Tahoma"/>
            <family val="2"/>
          </rPr>
          <t>Author:</t>
        </r>
        <r>
          <rPr>
            <sz val="9"/>
            <color indexed="81"/>
            <rFont val="Tahoma"/>
            <family val="2"/>
          </rPr>
          <t xml:space="preserve">
https://www.sbstransit.com.sg/financial-results</t>
        </r>
      </text>
    </comment>
    <comment ref="DD203" authorId="0" shapeId="0" xr:uid="{96573CB2-7695-4085-AFCD-7AEA465490D5}">
      <text>
        <r>
          <rPr>
            <b/>
            <sz val="9"/>
            <color indexed="81"/>
            <rFont val="Tahoma"/>
            <family val="2"/>
          </rPr>
          <t>Author:</t>
        </r>
        <r>
          <rPr>
            <sz val="9"/>
            <color indexed="81"/>
            <rFont val="Tahoma"/>
            <family val="2"/>
          </rPr>
          <t xml:space="preserve">
https://www.sembcorp.com/en/investor-relations/results-and-reports</t>
        </r>
      </text>
    </comment>
    <comment ref="DE203" authorId="0" shapeId="0" xr:uid="{D6377143-3A03-4704-A73D-1E4FD7C5DDAA}">
      <text>
        <r>
          <rPr>
            <b/>
            <sz val="9"/>
            <color indexed="81"/>
            <rFont val="Tahoma"/>
            <family val="2"/>
          </rPr>
          <t>Author:</t>
        </r>
        <r>
          <rPr>
            <sz val="9"/>
            <color indexed="81"/>
            <rFont val="Tahoma"/>
            <family val="2"/>
          </rPr>
          <t xml:space="preserve">
https://www.serialsystem.com/?page_id=3317</t>
        </r>
      </text>
    </comment>
    <comment ref="DF203" authorId="0" shapeId="0" xr:uid="{BF8920F6-CB27-48DC-A543-831B43E6480C}">
      <text>
        <r>
          <rPr>
            <b/>
            <sz val="9"/>
            <color indexed="81"/>
            <rFont val="Tahoma"/>
            <family val="2"/>
          </rPr>
          <t>Author:</t>
        </r>
        <r>
          <rPr>
            <sz val="9"/>
            <color indexed="81"/>
            <rFont val="Tahoma"/>
            <family val="2"/>
          </rPr>
          <t xml:space="preserve">
Company Website</t>
        </r>
      </text>
    </comment>
    <comment ref="DG203" authorId="0" shapeId="0" xr:uid="{EF1A331D-70B1-4C4E-BDD8-2B3C8D014989}">
      <text>
        <r>
          <rPr>
            <b/>
            <sz val="9"/>
            <color indexed="81"/>
            <rFont val="Tahoma"/>
            <family val="2"/>
          </rPr>
          <t>Author:</t>
        </r>
        <r>
          <rPr>
            <sz val="9"/>
            <color indexed="81"/>
            <rFont val="Tahoma"/>
            <family val="2"/>
          </rPr>
          <t xml:space="preserve">
https://sinarmasland.com/investors/financial-reports</t>
        </r>
      </text>
    </comment>
    <comment ref="DH203" authorId="0" shapeId="0" xr:uid="{656193B1-B8B0-4CFB-B50D-618050E16990}">
      <text>
        <r>
          <rPr>
            <b/>
            <sz val="9"/>
            <color indexed="81"/>
            <rFont val="Tahoma"/>
            <family val="2"/>
          </rPr>
          <t>Author:</t>
        </r>
        <r>
          <rPr>
            <sz val="9"/>
            <color indexed="81"/>
            <rFont val="Tahoma"/>
            <family val="2"/>
          </rPr>
          <t xml:space="preserve">
Company Website</t>
        </r>
      </text>
    </comment>
    <comment ref="DI203" authorId="0" shapeId="0" xr:uid="{9B5C9B5B-4668-4B61-B487-BD46C80626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https://investorrelations.sgx.com/financial-information/quarterly-results</t>
        </r>
      </text>
    </comment>
    <comment ref="DK203" authorId="0" shapeId="0" xr:uid="{BE2D99E7-E8B8-4410-83ED-E4C7233FAE7B}">
      <text>
        <r>
          <rPr>
            <b/>
            <sz val="9"/>
            <color indexed="81"/>
            <rFont val="Tahoma"/>
            <family val="2"/>
          </rPr>
          <t>Author:</t>
        </r>
        <r>
          <rPr>
            <sz val="9"/>
            <color indexed="81"/>
            <rFont val="Tahoma"/>
            <family val="2"/>
          </rPr>
          <t xml:space="preserve">
Company Website</t>
        </r>
      </text>
    </comment>
    <comment ref="DL203" authorId="0" shapeId="0" xr:uid="{96D66039-40F2-46D4-BA69-72229989337C}">
      <text>
        <r>
          <rPr>
            <b/>
            <sz val="9"/>
            <color indexed="81"/>
            <rFont val="Tahoma"/>
            <family val="2"/>
          </rPr>
          <t>Author:</t>
        </r>
        <r>
          <rPr>
            <sz val="9"/>
            <color indexed="81"/>
            <rFont val="Tahoma"/>
            <family val="2"/>
          </rPr>
          <t xml:space="preserve">
Company Website</t>
        </r>
      </text>
    </comment>
    <comment ref="DM203" authorId="0" shapeId="0" xr:uid="{7CA3E677-0DB1-4649-B1A8-0B7EDC654A3B}">
      <text>
        <r>
          <rPr>
            <b/>
            <sz val="9"/>
            <color indexed="81"/>
            <rFont val="Tahoma"/>
            <family val="2"/>
          </rPr>
          <t>Author:</t>
        </r>
        <r>
          <rPr>
            <sz val="9"/>
            <color indexed="81"/>
            <rFont val="Tahoma"/>
            <family val="2"/>
          </rPr>
          <t xml:space="preserve">
https://www.singapurafinance.com.sg/investor.php</t>
        </r>
      </text>
    </comment>
    <comment ref="DO203" authorId="0" shapeId="0" xr:uid="{733BA697-9DE4-4A85-BDA9-0C5161C501AD}">
      <text>
        <r>
          <rPr>
            <b/>
            <sz val="9"/>
            <color indexed="81"/>
            <rFont val="Tahoma"/>
            <family val="2"/>
          </rPr>
          <t>Author:</t>
        </r>
        <r>
          <rPr>
            <sz val="9"/>
            <color indexed="81"/>
            <rFont val="Tahoma"/>
            <family val="2"/>
          </rPr>
          <t xml:space="preserve">
tuansing.com/investor-centre/financial-information.html</t>
        </r>
      </text>
    </comment>
    <comment ref="DP203" authorId="0" shapeId="0" xr:uid="{8BFDE135-0DB9-41E5-A45B-31E00B7B0CA9}">
      <text>
        <r>
          <rPr>
            <b/>
            <sz val="9"/>
            <color indexed="81"/>
            <rFont val="Tahoma"/>
            <family val="2"/>
          </rPr>
          <t>Author:</t>
        </r>
        <r>
          <rPr>
            <sz val="9"/>
            <color indexed="81"/>
            <rFont val="Tahoma"/>
            <family val="2"/>
          </rPr>
          <t xml:space="preserve">
https://www.uobgroup.com/investor-relations/financial/index.html</t>
        </r>
      </text>
    </comment>
    <comment ref="DQ203" authorId="0" shapeId="0" xr:uid="{C3E4AFDC-CB8D-4E0F-88C4-D3EC60BF9E38}">
      <text>
        <r>
          <rPr>
            <b/>
            <sz val="9"/>
            <color indexed="81"/>
            <rFont val="Tahoma"/>
            <family val="2"/>
          </rPr>
          <t>Author:</t>
        </r>
        <r>
          <rPr>
            <sz val="9"/>
            <color indexed="81"/>
            <rFont val="Tahoma"/>
            <family val="2"/>
          </rPr>
          <t xml:space="preserve">
https://www.uoi.com.sg/uoi/about/investor_relations.html</t>
        </r>
      </text>
    </comment>
    <comment ref="DR203" authorId="0" shapeId="0" xr:uid="{2533E6A8-B75C-4CFB-B2C7-BB8D93CC7275}">
      <text>
        <r>
          <rPr>
            <b/>
            <sz val="9"/>
            <color indexed="81"/>
            <rFont val="Tahoma"/>
            <family val="2"/>
          </rPr>
          <t>Author:</t>
        </r>
        <r>
          <rPr>
            <sz val="9"/>
            <color indexed="81"/>
            <rFont val="Tahoma"/>
            <family val="2"/>
          </rPr>
          <t xml:space="preserve">
https://www.uol.com.sg/investors-and-media/financial-results/</t>
        </r>
      </text>
    </comment>
    <comment ref="DS203" authorId="0" shapeId="0" xr:uid="{C65BF39D-F60C-4F96-87D1-25BA5BC6B44A}">
      <text>
        <r>
          <rPr>
            <b/>
            <sz val="9"/>
            <color indexed="81"/>
            <rFont val="Tahoma"/>
            <family val="2"/>
          </rPr>
          <t>Author:</t>
        </r>
        <r>
          <rPr>
            <sz val="9"/>
            <color indexed="81"/>
            <rFont val="Tahoma"/>
            <family val="2"/>
          </rPr>
          <t xml:space="preserve">
http://venture.listedcompany.com/incomestatements.html</t>
        </r>
      </text>
    </comment>
    <comment ref="DT203" authorId="0" shapeId="0" xr:uid="{65196066-9A0E-4908-9847-242686DA19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https://www.wingtaiasia.com.sg/InvestorRelationsandMedia/Financials/</t>
        </r>
      </text>
    </comment>
    <comment ref="DU203" authorId="0" shapeId="0" xr:uid="{312441C1-50B2-4ECA-95D5-10B747097183}">
      <text>
        <r>
          <rPr>
            <b/>
            <sz val="9"/>
            <color indexed="81"/>
            <rFont val="Tahoma"/>
            <family val="2"/>
          </rPr>
          <t>Author:</t>
        </r>
        <r>
          <rPr>
            <sz val="9"/>
            <color indexed="81"/>
            <rFont val="Tahoma"/>
            <family val="2"/>
          </rPr>
          <t xml:space="preserve">
https://advancer.listedcompany.com/financials.html</t>
        </r>
      </text>
    </comment>
    <comment ref="DV203" authorId="0" shapeId="0" xr:uid="{FEFEA972-35E5-4DF5-989C-308CFAB63C1F}">
      <text>
        <r>
          <rPr>
            <b/>
            <sz val="9"/>
            <color indexed="81"/>
            <rFont val="Tahoma"/>
            <family val="2"/>
          </rPr>
          <t>Author:</t>
        </r>
        <r>
          <rPr>
            <sz val="9"/>
            <color indexed="81"/>
            <rFont val="Tahoma"/>
            <family val="2"/>
          </rPr>
          <t xml:space="preserve">
https://investor.asianhealthcare.com.sg/financial_highlights.html</t>
        </r>
      </text>
    </comment>
    <comment ref="DZ203" authorId="0" shapeId="0" xr:uid="{77AFD8F5-546D-4D13-807D-89EFB8688940}">
      <text>
        <r>
          <rPr>
            <b/>
            <sz val="9"/>
            <color indexed="81"/>
            <rFont val="Tahoma"/>
            <family val="2"/>
          </rPr>
          <t>Author:</t>
        </r>
        <r>
          <rPr>
            <sz val="9"/>
            <color indexed="81"/>
            <rFont val="Tahoma"/>
            <family val="2"/>
          </rPr>
          <t xml:space="preserve">
https://www.fraserandneave.com/investor-relations/financial-summary</t>
        </r>
      </text>
    </comment>
    <comment ref="EB203" authorId="0" shapeId="0" xr:uid="{1438B0D6-B95F-4329-8DFD-F0D26AC57B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http://www.parksongroup.com.cn/html_en/investor_relations/Financial_Highlights.php</t>
        </r>
      </text>
    </comment>
    <comment ref="ED203" authorId="0" shapeId="0" xr:uid="{1814A002-DBA2-45BD-A954-98FDBB5BF5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http://www.silverlakeaxis.com/investor-relation/financial-performance_review</t>
        </r>
      </text>
    </comment>
    <comment ref="E204" authorId="0" shapeId="0" xr:uid="{9C610060-D976-4FAF-85E4-2001B69F1172}">
      <text>
        <r>
          <rPr>
            <b/>
            <sz val="9"/>
            <color indexed="81"/>
            <rFont val="Tahoma"/>
            <family val="2"/>
          </rPr>
          <t>Author:</t>
        </r>
        <r>
          <rPr>
            <sz val="9"/>
            <color indexed="81"/>
            <rFont val="Tahoma"/>
            <family val="2"/>
          </rPr>
          <t xml:space="preserve">
http://www.3cnergy.com.sg/</t>
        </r>
      </text>
    </comment>
    <comment ref="F204" authorId="0" shapeId="0" xr:uid="{31274AF5-2F3D-43D6-8E00-19D3691B5F2F}">
      <text>
        <r>
          <rPr>
            <b/>
            <sz val="9"/>
            <color indexed="81"/>
            <rFont val="Tahoma"/>
            <family val="2"/>
          </rPr>
          <t>Author:</t>
        </r>
        <r>
          <rPr>
            <sz val="9"/>
            <color indexed="81"/>
            <rFont val="Tahoma"/>
            <family val="2"/>
          </rPr>
          <t xml:space="preserve">
https://www.abr.com.sg/investor.html</t>
        </r>
      </text>
    </comment>
    <comment ref="G204" authorId="0" shapeId="0" xr:uid="{1E72F5B0-981E-46C8-AA6D-1C523847481F}">
      <text>
        <r>
          <rPr>
            <b/>
            <sz val="9"/>
            <color indexed="81"/>
            <rFont val="Tahoma"/>
            <family val="2"/>
          </rPr>
          <t>Author:</t>
        </r>
        <r>
          <rPr>
            <sz val="9"/>
            <color indexed="81"/>
            <rFont val="Tahoma"/>
            <family val="2"/>
          </rPr>
          <t xml:space="preserve">
http://www.afgl.com.sg/</t>
        </r>
      </text>
    </comment>
    <comment ref="I204" authorId="0" shapeId="0" xr:uid="{1ADC7B44-1970-4406-9254-0E2BC7E825EC}">
      <text>
        <r>
          <rPr>
            <b/>
            <sz val="9"/>
            <color indexed="81"/>
            <rFont val="Tahoma"/>
            <family val="2"/>
          </rPr>
          <t>Author:</t>
        </r>
        <r>
          <rPr>
            <sz val="9"/>
            <color indexed="81"/>
            <rFont val="Tahoma"/>
            <family val="2"/>
          </rPr>
          <t xml:space="preserve">
https://ir.amaraholdings.com/financial-information/annual-reports</t>
        </r>
      </text>
    </comment>
    <comment ref="J204" authorId="0" shapeId="0" xr:uid="{0531A673-088E-4E41-B4F6-905DF7BCF699}">
      <text>
        <r>
          <rPr>
            <b/>
            <sz val="9"/>
            <color indexed="81"/>
            <rFont val="Tahoma"/>
            <family val="2"/>
          </rPr>
          <t>Author:</t>
        </r>
        <r>
          <rPr>
            <sz val="9"/>
            <color indexed="81"/>
            <rFont val="Tahoma"/>
            <family val="2"/>
          </rPr>
          <t xml:space="preserve">
http://www.apoil.com.sg/content.aspx?uc=29</t>
        </r>
      </text>
    </comment>
    <comment ref="K204" authorId="0" shapeId="0" xr:uid="{D4835A13-0A80-49AC-857F-D83D35B6E077}">
      <text>
        <r>
          <rPr>
            <b/>
            <sz val="9"/>
            <color indexed="81"/>
            <rFont val="Tahoma"/>
            <family val="2"/>
          </rPr>
          <t>Author:</t>
        </r>
        <r>
          <rPr>
            <sz val="9"/>
            <color indexed="81"/>
            <rFont val="Tahoma"/>
            <family val="2"/>
          </rPr>
          <t xml:space="preserve">
http://asiamedic.listedcompany.com/ar.html</t>
        </r>
      </text>
    </comment>
    <comment ref="M204" authorId="0" shapeId="0" xr:uid="{27E85013-B988-425A-9FC6-791C12FDF213}">
      <text>
        <r>
          <rPr>
            <b/>
            <sz val="9"/>
            <color indexed="81"/>
            <rFont val="Tahoma"/>
            <family val="2"/>
          </rPr>
          <t>Author:</t>
        </r>
        <r>
          <rPr>
            <sz val="9"/>
            <color indexed="81"/>
            <rFont val="Tahoma"/>
            <family val="2"/>
          </rPr>
          <t xml:space="preserve">
https://investor.banyantree.com/financial.html</t>
        </r>
      </text>
    </comment>
    <comment ref="R204" authorId="0" shapeId="0" xr:uid="{7450969D-A917-4040-89D7-84C942A27E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https://cdw-holding.com.hk/</t>
        </r>
      </text>
    </comment>
    <comment ref="T204" authorId="0" shapeId="0" xr:uid="{7695FBCF-8471-414D-B6E3-D7DAE69469E4}">
      <text>
        <r>
          <rPr>
            <b/>
            <sz val="9"/>
            <color indexed="81"/>
            <rFont val="Tahoma"/>
            <family val="2"/>
          </rPr>
          <t>Author:</t>
        </r>
        <r>
          <rPr>
            <sz val="9"/>
            <color indexed="81"/>
            <rFont val="Tahoma"/>
            <family val="2"/>
          </rPr>
          <t xml:space="preserve">
http://www.cosmosteel.com/ir_financial_info.html</t>
        </r>
      </text>
    </comment>
    <comment ref="U204" authorId="0" shapeId="0" xr:uid="{B118EE2F-1839-42C8-875A-3F4E8D650D59}">
      <text>
        <r>
          <rPr>
            <b/>
            <sz val="9"/>
            <color indexed="81"/>
            <rFont val="Tahoma"/>
            <family val="2"/>
          </rPr>
          <t>Author:</t>
        </r>
        <r>
          <rPr>
            <sz val="9"/>
            <color indexed="81"/>
            <rFont val="Tahoma"/>
            <family val="2"/>
          </rPr>
          <t xml:space="preserve">
Company Website</t>
        </r>
      </text>
    </comment>
    <comment ref="V204" authorId="0" shapeId="0" xr:uid="{3C9CA172-5B66-44D8-8E17-6555E5A27DD3}">
      <text>
        <r>
          <rPr>
            <b/>
            <sz val="9"/>
            <color indexed="81"/>
            <rFont val="Tahoma"/>
            <family val="2"/>
          </rPr>
          <t>Author:</t>
        </r>
        <r>
          <rPr>
            <sz val="9"/>
            <color indexed="81"/>
            <rFont val="Tahoma"/>
            <family val="2"/>
          </rPr>
          <t xml:space="preserve">
Company Website</t>
        </r>
      </text>
    </comment>
    <comment ref="X204" authorId="0" shapeId="0" xr:uid="{E9B2C3FE-6F74-4D51-AB9A-6560D1650D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https://www.edn.sg/#investor-relations-2</t>
        </r>
      </text>
    </comment>
    <comment ref="Y204" authorId="0" shapeId="0" xr:uid="{620A1E75-EFAB-4D7C-9E66-D48575B75E5E}">
      <text>
        <r>
          <rPr>
            <b/>
            <sz val="9"/>
            <color indexed="81"/>
            <rFont val="Tahoma"/>
            <family val="2"/>
          </rPr>
          <t>Author:</t>
        </r>
        <r>
          <rPr>
            <sz val="9"/>
            <color indexed="81"/>
            <rFont val="Tahoma"/>
            <family val="2"/>
          </rPr>
          <t xml:space="preserve">
http://eurosportsglobal.listedcompany.com/ar.html</t>
        </r>
      </text>
    </comment>
    <comment ref="Z204" authorId="0" shapeId="0" xr:uid="{AE5A6F28-736A-4864-8DD2-B61B5D004BA3}">
      <text>
        <r>
          <rPr>
            <b/>
            <sz val="9"/>
            <color indexed="81"/>
            <rFont val="Tahoma"/>
            <family val="2"/>
          </rPr>
          <t>Author:</t>
        </r>
        <r>
          <rPr>
            <sz val="9"/>
            <color indexed="81"/>
            <rFont val="Tahoma"/>
            <family val="2"/>
          </rPr>
          <t xml:space="preserve">
Company Website</t>
        </r>
      </text>
    </comment>
    <comment ref="AA204" authorId="0" shapeId="0" xr:uid="{D89CFF40-205C-4747-ADDB-CEA4B6E3731E}">
      <text>
        <r>
          <rPr>
            <b/>
            <sz val="9"/>
            <color indexed="81"/>
            <rFont val="Tahoma"/>
            <family val="2"/>
          </rPr>
          <t>Author:</t>
        </r>
        <r>
          <rPr>
            <sz val="9"/>
            <color indexed="81"/>
            <rFont val="Tahoma"/>
            <family val="2"/>
          </rPr>
          <t xml:space="preserve">
Company Website</t>
        </r>
      </text>
    </comment>
    <comment ref="AB204" authorId="0" shapeId="0" xr:uid="{B557FC6D-8B59-48D5-8343-348241EF19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https://www.first-resources.com/ir.php</t>
        </r>
      </text>
    </comment>
    <comment ref="AC204" authorId="0" shapeId="0" xr:uid="{83184468-05C9-4CBD-99C9-117C914384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https://gke.listedcompany.com/ar.html</t>
        </r>
      </text>
    </comment>
    <comment ref="AD204" authorId="0" shapeId="0" xr:uid="{8AB86042-653C-45A4-BE89-8FF9B154E777}">
      <text>
        <r>
          <rPr>
            <b/>
            <sz val="9"/>
            <color indexed="81"/>
            <rFont val="Tahoma"/>
            <family val="2"/>
          </rPr>
          <t>Author:</t>
        </r>
        <r>
          <rPr>
            <sz val="9"/>
            <color indexed="81"/>
            <rFont val="Tahoma"/>
            <family val="2"/>
          </rPr>
          <t xml:space="preserve">
https://globalinvestmentslimited.com/category/annual-reports/</t>
        </r>
      </text>
    </comment>
    <comment ref="AE204" authorId="0" shapeId="0" xr:uid="{5B700B44-6464-412D-9A2F-B03786BA3354}">
      <text>
        <r>
          <rPr>
            <b/>
            <sz val="9"/>
            <color indexed="81"/>
            <rFont val="Tahoma"/>
            <family val="2"/>
          </rPr>
          <t>Author:</t>
        </r>
        <r>
          <rPr>
            <sz val="9"/>
            <color indexed="81"/>
            <rFont val="Tahoma"/>
            <family val="2"/>
          </rPr>
          <t xml:space="preserve">
https://www.goldenagri.com.sg/investors/financial-highlights-reports-presentations/annual-reports/</t>
        </r>
      </text>
    </comment>
    <comment ref="AG204" authorId="0" shapeId="0" xr:uid="{336203A3-7043-4453-8359-E86D5035D38D}">
      <text>
        <r>
          <rPr>
            <b/>
            <sz val="9"/>
            <color indexed="81"/>
            <rFont val="Tahoma"/>
            <family val="2"/>
          </rPr>
          <t>Author:</t>
        </r>
        <r>
          <rPr>
            <sz val="9"/>
            <color indexed="81"/>
            <rFont val="Tahoma"/>
            <family val="2"/>
          </rPr>
          <t xml:space="preserve">
https://hawpar.listedcompany.com/ar.html</t>
        </r>
      </text>
    </comment>
    <comment ref="AH204" authorId="0" shapeId="0" xr:uid="{D230B5C4-A94B-45A0-8BE7-E70417688354}">
      <text>
        <r>
          <rPr>
            <b/>
            <sz val="9"/>
            <color indexed="81"/>
            <rFont val="Tahoma"/>
            <family val="2"/>
          </rPr>
          <t>Author:</t>
        </r>
        <r>
          <rPr>
            <sz val="9"/>
            <color indexed="81"/>
            <rFont val="Tahoma"/>
            <family val="2"/>
          </rPr>
          <t xml:space="preserve">
https://www.hiaphoe.com/annual-reports</t>
        </r>
      </text>
    </comment>
    <comment ref="AI204" authorId="0" shapeId="0" xr:uid="{92A42BB0-5320-4C02-9FC7-B6FF69415C0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http://www.indofoodagri.com/ir-highlights.html</t>
        </r>
      </text>
    </comment>
    <comment ref="AJ204" authorId="0" shapeId="0" xr:uid="{FFD240F2-E7D4-48B4-9C18-3B81E2C6C9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https://www.isetan.com.sg/corporate-information/</t>
        </r>
      </text>
    </comment>
    <comment ref="AK204" authorId="0" shapeId="0" xr:uid="{7EFFC900-2587-4885-A453-A17FB08AE2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https://japfa.com/investors/report/annual-reports</t>
        </r>
      </text>
    </comment>
    <comment ref="AM204" authorId="0" shapeId="0" xr:uid="{AA6CB9CC-289C-4A53-89A5-3F87C65710E0}">
      <text>
        <r>
          <rPr>
            <b/>
            <sz val="9"/>
            <color indexed="81"/>
            <rFont val="Tahoma"/>
            <family val="2"/>
          </rPr>
          <t>Author:</t>
        </r>
        <r>
          <rPr>
            <sz val="9"/>
            <color indexed="81"/>
            <rFont val="Tahoma"/>
            <family val="2"/>
          </rPr>
          <t xml:space="preserve">
https://lhngroup.listedcompany.com/ar.html</t>
        </r>
      </text>
    </comment>
    <comment ref="AN204" authorId="0" shapeId="0" xr:uid="{10481119-EEA8-44D3-8F48-09FC196DA0D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http://www.lht.com.sg/report.htm</t>
        </r>
      </text>
    </comment>
    <comment ref="AO204" authorId="0" shapeId="0" xr:uid="{169B4481-A5D7-4D48-B0EE-2E2E93C18EF2}">
      <text>
        <r>
          <rPr>
            <b/>
            <sz val="9"/>
            <color indexed="81"/>
            <rFont val="Tahoma"/>
            <family val="2"/>
          </rPr>
          <t>Author:</t>
        </r>
        <r>
          <rPr>
            <sz val="9"/>
            <color indexed="81"/>
            <rFont val="Tahoma"/>
            <family val="2"/>
          </rPr>
          <t xml:space="preserve">
Company website, Link: http://matex.com.sg/en/investor-relations/corporate-share-information</t>
        </r>
      </text>
    </comment>
    <comment ref="AP204" authorId="0" shapeId="0" xr:uid="{30BA05C6-E547-4961-930A-DB712779EF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https://micromechanics.listedcompany.com/ar.html</t>
        </r>
      </text>
    </comment>
    <comment ref="AQ204" authorId="0" shapeId="0" xr:uid="{53B38546-6BEE-48B2-B9DC-5D3E0168A8EF}">
      <text>
        <r>
          <rPr>
            <b/>
            <sz val="9"/>
            <color indexed="81"/>
            <rFont val="Tahoma"/>
            <family val="2"/>
          </rPr>
          <t>Author:</t>
        </r>
        <r>
          <rPr>
            <sz val="9"/>
            <color indexed="81"/>
            <rFont val="Tahoma"/>
            <family val="2"/>
          </rPr>
          <t xml:space="preserve">
https://www.mm2asia.com/announcement.php</t>
        </r>
      </text>
    </comment>
    <comment ref="AR204" authorId="0" shapeId="0" xr:uid="{F4C91DC7-4F1B-4503-BEEA-2ED0F1C17FF5}">
      <text>
        <r>
          <rPr>
            <b/>
            <sz val="9"/>
            <color indexed="81"/>
            <rFont val="Tahoma"/>
            <family val="2"/>
          </rPr>
          <t>Author:</t>
        </r>
        <r>
          <rPr>
            <sz val="9"/>
            <color indexed="81"/>
            <rFont val="Tahoma"/>
            <family val="2"/>
          </rPr>
          <t xml:space="preserve">
https://www.netpac.com.sg/annual-report</t>
        </r>
      </text>
    </comment>
    <comment ref="AS204" authorId="0" shapeId="0" xr:uid="{BBEF7A15-4218-4E84-9343-8B1AE8EFF0E0}">
      <text>
        <r>
          <rPr>
            <b/>
            <sz val="9"/>
            <color indexed="81"/>
            <rFont val="Tahoma"/>
            <family val="2"/>
          </rPr>
          <t>Author:</t>
        </r>
        <r>
          <rPr>
            <sz val="9"/>
            <color indexed="81"/>
            <rFont val="Tahoma"/>
            <family val="2"/>
          </rPr>
          <t xml:space="preserve">
Company website, Link: http://www.newtoyo.com/investannualreport.htm</t>
        </r>
      </text>
    </comment>
    <comment ref="AT204" authorId="0" shapeId="0" xr:uid="{8A209C59-81C0-47B5-8AA9-CF4B71C49EE0}">
      <text>
        <r>
          <rPr>
            <b/>
            <sz val="9"/>
            <color indexed="81"/>
            <rFont val="Tahoma"/>
            <family val="2"/>
          </rPr>
          <t>Author:</t>
        </r>
        <r>
          <rPr>
            <sz val="9"/>
            <color indexed="81"/>
            <rFont val="Tahoma"/>
            <family val="2"/>
          </rPr>
          <t xml:space="preserve">
Company wesbite, Link: https://www.olamgroup.com/investors/investor-library.html</t>
        </r>
      </text>
    </comment>
    <comment ref="AU204" authorId="0" shapeId="0" xr:uid="{3D087598-9703-462A-AC67-D288EEB6DABD}">
      <text>
        <r>
          <rPr>
            <b/>
            <sz val="9"/>
            <color indexed="81"/>
            <rFont val="Tahoma"/>
            <family val="2"/>
          </rPr>
          <t>Author:</t>
        </r>
        <r>
          <rPr>
            <sz val="9"/>
            <color indexed="81"/>
            <rFont val="Tahoma"/>
            <family val="2"/>
          </rPr>
          <t xml:space="preserve">
http://www.penguin.com.sg/about-us/investor-relations/</t>
        </r>
      </text>
    </comment>
    <comment ref="AV204" authorId="0" shapeId="0" xr:uid="{A0505D36-F1EF-4B40-B3F1-AABA793A7D23}">
      <text>
        <r>
          <rPr>
            <b/>
            <sz val="9"/>
            <color indexed="81"/>
            <rFont val="Tahoma"/>
            <family val="2"/>
          </rPr>
          <t>Author:</t>
        </r>
        <r>
          <rPr>
            <sz val="9"/>
            <color indexed="81"/>
            <rFont val="Tahoma"/>
            <family val="2"/>
          </rPr>
          <t xml:space="preserve">
The given link actually links to FY2019 AR, https://www.pharmesis.com/annualreport.htm</t>
        </r>
      </text>
    </comment>
    <comment ref="AW204" authorId="0" shapeId="0" xr:uid="{66B3AE04-0F18-4062-AFC6-4AB15E1FFAC3}">
      <text>
        <r>
          <rPr>
            <b/>
            <sz val="9"/>
            <color indexed="81"/>
            <rFont val="Tahoma"/>
            <family val="2"/>
          </rPr>
          <t>Author:</t>
        </r>
        <r>
          <rPr>
            <sz val="9"/>
            <color indexed="81"/>
            <rFont val="Tahoma"/>
            <family val="2"/>
          </rPr>
          <t xml:space="preserve">
https://wearepolaris.sg/who-we-are/</t>
        </r>
      </text>
    </comment>
    <comment ref="AX204" authorId="0" shapeId="0" xr:uid="{3B30141B-26D5-41FE-B464-608A55EB43C2}">
      <text>
        <r>
          <rPr>
            <b/>
            <sz val="9"/>
            <color indexed="81"/>
            <rFont val="Tahoma"/>
            <family val="2"/>
          </rPr>
          <t>Author:</t>
        </r>
        <r>
          <rPr>
            <sz val="9"/>
            <color indexed="81"/>
            <rFont val="Tahoma"/>
            <family val="2"/>
          </rPr>
          <t xml:space="preserve">
https://investor.propnex.com/publications.html</t>
        </r>
      </text>
    </comment>
    <comment ref="AY204" authorId="0" shapeId="0" xr:uid="{5766026A-8653-4A29-8A7C-E733AF4CA55D}">
      <text>
        <r>
          <rPr>
            <b/>
            <sz val="9"/>
            <color indexed="81"/>
            <rFont val="Tahoma"/>
            <family val="2"/>
          </rPr>
          <t>Author:</t>
        </r>
        <r>
          <rPr>
            <sz val="9"/>
            <color indexed="81"/>
            <rFont val="Tahoma"/>
            <family val="2"/>
          </rPr>
          <t xml:space="preserve">
https://www.sembmarine.com/investor-relations/annual-report</t>
        </r>
      </text>
    </comment>
    <comment ref="AZ204" authorId="0" shapeId="0" xr:uid="{740E563D-08D2-4174-BCC7-02F244AAA036}">
      <text>
        <r>
          <rPr>
            <b/>
            <sz val="9"/>
            <color indexed="81"/>
            <rFont val="Tahoma"/>
            <family val="2"/>
          </rPr>
          <t>Author:</t>
        </r>
        <r>
          <rPr>
            <sz val="9"/>
            <color indexed="81"/>
            <rFont val="Tahoma"/>
            <family val="2"/>
          </rPr>
          <t xml:space="preserve">
https://smg.sg/investor-relations/</t>
        </r>
      </text>
    </comment>
    <comment ref="BB204" authorId="0" shapeId="0" xr:uid="{0A232291-7454-46A1-B8EE-2D9ED21DD279}">
      <text>
        <r>
          <rPr>
            <b/>
            <sz val="9"/>
            <color indexed="81"/>
            <rFont val="Tahoma"/>
            <family val="2"/>
          </rPr>
          <t>Author:</t>
        </r>
        <r>
          <rPr>
            <sz val="9"/>
            <color indexed="81"/>
            <rFont val="Tahoma"/>
            <family val="2"/>
          </rPr>
          <t xml:space="preserve">
Company website, Link: http://www.southern-packaging.com/en/report/list.aspx</t>
        </r>
      </text>
    </comment>
    <comment ref="BC204" authorId="0" shapeId="0" xr:uid="{E239602C-B573-4D74-9055-CE038CBA109D}">
      <text>
        <r>
          <rPr>
            <b/>
            <sz val="9"/>
            <color indexed="81"/>
            <rFont val="Tahoma"/>
            <family val="2"/>
          </rPr>
          <t>Author:</t>
        </r>
        <r>
          <rPr>
            <sz val="9"/>
            <color indexed="81"/>
            <rFont val="Tahoma"/>
            <family val="2"/>
          </rPr>
          <t xml:space="preserve">
https://spackmanentertainmentgroup.com/corporate-filings</t>
        </r>
      </text>
    </comment>
    <comment ref="BD204" authorId="0" shapeId="0" xr:uid="{441940C8-1609-450B-B446-BCF5D34D4031}">
      <text>
        <r>
          <rPr>
            <b/>
            <sz val="9"/>
            <color indexed="81"/>
            <rFont val="Tahoma"/>
            <family val="2"/>
          </rPr>
          <t>Author:</t>
        </r>
        <r>
          <rPr>
            <sz val="9"/>
            <color indexed="81"/>
            <rFont val="Tahoma"/>
            <family val="2"/>
          </rPr>
          <t xml:space="preserve">
https://ir.starhub.com/investors/?page=Annual-Reports</t>
        </r>
      </text>
    </comment>
    <comment ref="BE204" authorId="0" shapeId="0" xr:uid="{E23BB805-0A64-40CE-8AF7-ED28826244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http://sunriseshares.com/upload/download/f1a845225eba8902e8089242f1244e43.pdf</t>
        </r>
      </text>
    </comment>
    <comment ref="BF204" authorId="0" shapeId="0" xr:uid="{AF411980-B48F-4EFE-8276-450B6A7B39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https://www.theplaceholdings.com/reports</t>
        </r>
      </text>
    </comment>
    <comment ref="BG204" authorId="0" shapeId="0" xr:uid="{4330BEA3-749C-4068-A66C-ECC3F860C66D}">
      <text>
        <r>
          <rPr>
            <b/>
            <sz val="9"/>
            <color indexed="81"/>
            <rFont val="Tahoma"/>
            <family val="2"/>
          </rPr>
          <t>Author:</t>
        </r>
        <r>
          <rPr>
            <sz val="9"/>
            <color indexed="81"/>
            <rFont val="Tahoma"/>
            <family val="2"/>
          </rPr>
          <t xml:space="preserve">
https://www.trendlines.com/investors/investors-presentations-reports/</t>
        </r>
      </text>
    </comment>
    <comment ref="BH204" authorId="0" shapeId="0" xr:uid="{6F16526E-1E5D-47F7-9A17-287B55009B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https://ughealthcarecorporation.listedcompany.com/ar.html</t>
        </r>
      </text>
    </comment>
    <comment ref="BI204" authorId="0" shapeId="0" xr:uid="{2041D1DD-FEB9-4F01-9B74-1C9EB1E71850}">
      <text>
        <r>
          <rPr>
            <b/>
            <sz val="9"/>
            <color indexed="81"/>
            <rFont val="Tahoma"/>
            <family val="2"/>
          </rPr>
          <t>Author:</t>
        </r>
        <r>
          <rPr>
            <sz val="9"/>
            <color indexed="81"/>
            <rFont val="Tahoma"/>
            <family val="2"/>
          </rPr>
          <t xml:space="preserve">
https://unitedgloballimited.com/investor-relations/annual-sustainability-reports/</t>
        </r>
      </text>
    </comment>
    <comment ref="BJ204" authorId="0" shapeId="0" xr:uid="{7CA625C8-EBCE-428F-B885-EB181F1A58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K204" authorId="0" shapeId="0" xr:uid="{C788A21A-988A-4E96-9719-D10EC63B833C}">
      <text>
        <r>
          <rPr>
            <b/>
            <sz val="9"/>
            <color indexed="81"/>
            <rFont val="Tahoma"/>
            <family val="2"/>
          </rPr>
          <t>Author:</t>
        </r>
        <r>
          <rPr>
            <sz val="9"/>
            <color indexed="81"/>
            <rFont val="Tahoma"/>
            <family val="2"/>
          </rPr>
          <t xml:space="preserve">
https://www.vicom.com.sg/Financials/Annual-Report</t>
        </r>
      </text>
    </comment>
    <comment ref="BL204" authorId="0" shapeId="0" xr:uid="{CF737525-BD82-40C1-8685-A47AF7B0EF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X204" authorId="0" shapeId="0" xr:uid="{D8B479E2-0D5E-4519-A494-F647E934F8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https://www.delmontepacific.com/investors/results-and-reports</t>
        </r>
      </text>
    </comment>
    <comment ref="BY204" authorId="0" shapeId="0" xr:uid="{80C17CAE-B645-4763-96F1-669C326832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https://engro-global.com/annual-report/</t>
        </r>
      </text>
    </comment>
    <comment ref="BZ204" authorId="0" shapeId="0" xr:uid="{8C906349-C140-42C5-A724-BA4A70AC5534}">
      <text>
        <r>
          <rPr>
            <b/>
            <sz val="9"/>
            <color indexed="81"/>
            <rFont val="Tahoma"/>
            <family val="2"/>
          </rPr>
          <t>Author:</t>
        </r>
        <r>
          <rPr>
            <sz val="9"/>
            <color indexed="81"/>
            <rFont val="Tahoma"/>
            <family val="2"/>
          </rPr>
          <t xml:space="preserve">
Company Website</t>
        </r>
      </text>
    </comment>
    <comment ref="CA204" authorId="0" shapeId="0" xr:uid="{28C19171-D5D2-473D-B406-9B2BE9A5E29E}">
      <text>
        <r>
          <rPr>
            <b/>
            <sz val="9"/>
            <color indexed="81"/>
            <rFont val="Tahoma"/>
            <family val="2"/>
          </rPr>
          <t>Author:</t>
        </r>
        <r>
          <rPr>
            <sz val="9"/>
            <color indexed="81"/>
            <rFont val="Tahoma"/>
            <family val="2"/>
          </rPr>
          <t xml:space="preserve">
Company Website</t>
        </r>
      </text>
    </comment>
    <comment ref="CB204" authorId="0" shapeId="0" xr:uid="{100515EF-95DE-4407-B502-9068BA5A8CE9}">
      <text>
        <r>
          <rPr>
            <b/>
            <sz val="9"/>
            <color indexed="81"/>
            <rFont val="Tahoma"/>
            <family val="2"/>
          </rPr>
          <t>Author:</t>
        </r>
        <r>
          <rPr>
            <sz val="9"/>
            <color indexed="81"/>
            <rFont val="Tahoma"/>
            <family val="2"/>
          </rPr>
          <t xml:space="preserve">
https://investor.frasersproperty.com/publications.html</t>
        </r>
      </text>
    </comment>
    <comment ref="CC204" authorId="0" shapeId="0" xr:uid="{8CDCE47C-1E01-49DD-B1A0-3A1B6A1A17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http://www.fuyucorp.com/annual-reports/</t>
        </r>
      </text>
    </comment>
    <comment ref="CD204" authorId="0" shapeId="0" xr:uid="{DAC92733-7D21-4B89-998F-2C4D515D20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http://www.gentingsingapore.com/#!/en/investors/annual-reports</t>
        </r>
      </text>
    </comment>
    <comment ref="CE204" authorId="0" shapeId="0" xr:uid="{B00A22BD-C434-49CF-83BC-8D83A9D39787}">
      <text>
        <r>
          <rPr>
            <b/>
            <sz val="9"/>
            <color indexed="81"/>
            <rFont val="Tahoma"/>
            <family val="2"/>
          </rPr>
          <t>Author:</t>
        </r>
        <r>
          <rPr>
            <sz val="9"/>
            <color indexed="81"/>
            <rFont val="Tahoma"/>
            <family val="2"/>
          </rPr>
          <t xml:space="preserve">
Company Website</t>
        </r>
      </text>
    </comment>
    <comment ref="CG204" authorId="0" shapeId="0" xr:uid="{850E4B66-795E-447A-93B1-52F0D5470FF7}">
      <text>
        <r>
          <rPr>
            <b/>
            <sz val="9"/>
            <color indexed="81"/>
            <rFont val="Tahoma"/>
            <family val="2"/>
          </rPr>
          <t>Author:</t>
        </r>
        <r>
          <rPr>
            <sz val="9"/>
            <color indexed="81"/>
            <rFont val="Tahoma"/>
            <family val="2"/>
          </rPr>
          <t xml:space="preserve">
Company Website</t>
        </r>
      </text>
    </comment>
    <comment ref="CI204" authorId="0" shapeId="0" xr:uid="{9E6100B8-35B2-4659-82C7-3EBB9629A109}">
      <text>
        <r>
          <rPr>
            <b/>
            <sz val="9"/>
            <color indexed="81"/>
            <rFont val="Tahoma"/>
            <family val="2"/>
          </rPr>
          <t>Author:</t>
        </r>
        <r>
          <rPr>
            <sz val="9"/>
            <color indexed="81"/>
            <rFont val="Tahoma"/>
            <family val="2"/>
          </rPr>
          <t xml:space="preserve">
Company Website</t>
        </r>
      </text>
    </comment>
    <comment ref="CK204" authorId="0" shapeId="0" xr:uid="{02BDB11B-1646-45AC-946F-C8E9E0393D65}">
      <text>
        <r>
          <rPr>
            <b/>
            <sz val="9"/>
            <color indexed="81"/>
            <rFont val="Tahoma"/>
            <family val="2"/>
          </rPr>
          <t>Author:</t>
        </r>
        <r>
          <rPr>
            <sz val="9"/>
            <color indexed="81"/>
            <rFont val="Tahoma"/>
            <family val="2"/>
          </rPr>
          <t xml:space="preserve">
https://www.hlasia.com.sg/annual-reports-agm</t>
        </r>
      </text>
    </comment>
    <comment ref="CN204" authorId="0" shapeId="0" xr:uid="{B3CE3745-3563-4C6C-B43D-BC27202C62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https://investor.intraco.com.sg/ar.html</t>
        </r>
      </text>
    </comment>
    <comment ref="CO204" authorId="0" shapeId="0" xr:uid="{18CA914D-2550-41A4-9587-933705C8C8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http://www.isdnholdings.com/investorrelations.html#1</t>
        </r>
      </text>
    </comment>
    <comment ref="CP204" authorId="0" shapeId="0" xr:uid="{2D5F8A44-4DD5-451A-8C45-20E3E43C3C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https://www.jcclgroup.com/AR2020</t>
        </r>
      </text>
    </comment>
    <comment ref="CR204" authorId="0" shapeId="0" xr:uid="{3338D6A2-808D-46D0-8B1E-67FDDAE965D0}">
      <text>
        <r>
          <rPr>
            <b/>
            <sz val="9"/>
            <color indexed="81"/>
            <rFont val="Tahoma"/>
            <family val="2"/>
          </rPr>
          <t>Author:</t>
        </r>
        <r>
          <rPr>
            <sz val="9"/>
            <color indexed="81"/>
            <rFont val="Tahoma"/>
            <family val="2"/>
          </rPr>
          <t xml:space="preserve">
http://koplimited.com/publications.php</t>
        </r>
      </text>
    </comment>
    <comment ref="CS204" authorId="0" shapeId="0" xr:uid="{E5328213-D56E-4198-A142-FFD033EE1094}">
      <text>
        <r>
          <rPr>
            <b/>
            <sz val="9"/>
            <color indexed="81"/>
            <rFont val="Tahoma"/>
            <family val="2"/>
          </rPr>
          <t>Author:</t>
        </r>
        <r>
          <rPr>
            <sz val="9"/>
            <color indexed="81"/>
            <rFont val="Tahoma"/>
            <family val="2"/>
          </rPr>
          <t xml:space="preserve">
https://www.leychoon.com/?page_id=2391</t>
        </r>
      </text>
    </comment>
    <comment ref="CT204" authorId="0" shapeId="0" xr:uid="{F2D6D596-3C6F-49E7-92EB-73C5FC71F6BD}">
      <text>
        <r>
          <rPr>
            <b/>
            <sz val="9"/>
            <color indexed="81"/>
            <rFont val="Tahoma"/>
            <family val="2"/>
          </rPr>
          <t>Author:</t>
        </r>
        <r>
          <rPr>
            <sz val="9"/>
            <color indexed="81"/>
            <rFont val="Tahoma"/>
            <family val="2"/>
          </rPr>
          <t xml:space="preserve">
http://www.medinex.com.sg/investor-relations-2-2/</t>
        </r>
      </text>
    </comment>
    <comment ref="CU204" authorId="0" shapeId="0" xr:uid="{ABC9F401-5B7E-41E3-80C9-4064E26638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http://megachem.listedcompany.com/ar.html</t>
        </r>
      </text>
    </comment>
    <comment ref="CV204" authorId="0" shapeId="0" xr:uid="{9E9D2E8A-FBEB-49EE-9298-C88FA87898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https://www.mermaid-group.com/investor-relations/document/annual-reports</t>
        </r>
      </text>
    </comment>
    <comment ref="CW204" authorId="0" shapeId="0" xr:uid="{69109955-E33F-4D35-BAE4-F9E4934A2481}">
      <text>
        <r>
          <rPr>
            <b/>
            <sz val="9"/>
            <color indexed="81"/>
            <rFont val="Tahoma"/>
            <family val="2"/>
          </rPr>
          <t>Author:</t>
        </r>
        <r>
          <rPr>
            <sz val="9"/>
            <color indexed="81"/>
            <rFont val="Tahoma"/>
            <family val="2"/>
          </rPr>
          <t xml:space="preserve">
http://www.miyoshi.biz/reports.html</t>
        </r>
      </text>
    </comment>
    <comment ref="CX204" authorId="0" shapeId="0" xr:uid="{6FA304D0-4BFB-4409-B772-F32B4625FCC9}">
      <text>
        <r>
          <rPr>
            <b/>
            <sz val="9"/>
            <color indexed="81"/>
            <rFont val="Tahoma"/>
            <family val="2"/>
          </rPr>
          <t>Author:</t>
        </r>
        <r>
          <rPr>
            <sz val="9"/>
            <color indexed="81"/>
            <rFont val="Tahoma"/>
            <family val="2"/>
          </rPr>
          <t xml:space="preserve">
Company website, Link: http://www.neratel.com.sg/publications.html</t>
        </r>
      </text>
    </comment>
    <comment ref="CY204" authorId="0" shapeId="0" xr:uid="{8D924D6F-79C1-4349-BCB9-B7A989A7BA21}">
      <text>
        <r>
          <rPr>
            <b/>
            <sz val="9"/>
            <color indexed="81"/>
            <rFont val="Tahoma"/>
            <family val="2"/>
          </rPr>
          <t>Author:</t>
        </r>
        <r>
          <rPr>
            <sz val="9"/>
            <color indexed="81"/>
            <rFont val="Tahoma"/>
            <family val="2"/>
          </rPr>
          <t xml:space="preserve">
Company Website</t>
        </r>
      </text>
    </comment>
    <comment ref="CZ204" authorId="0" shapeId="0" xr:uid="{95E36DD7-4F60-48CF-A2FB-78A5FFF7A45E}">
      <text>
        <r>
          <rPr>
            <b/>
            <sz val="9"/>
            <color indexed="81"/>
            <rFont val="Tahoma"/>
            <family val="2"/>
          </rPr>
          <t>Author:</t>
        </r>
        <r>
          <rPr>
            <sz val="9"/>
            <color indexed="81"/>
            <rFont val="Tahoma"/>
            <family val="2"/>
          </rPr>
          <t xml:space="preserve">
https://investor.rexih.com/home.html</t>
        </r>
      </text>
    </comment>
    <comment ref="DA204" authorId="0" shapeId="0" xr:uid="{C1D6C41F-DF30-44D6-8578-232660FB864E}">
      <text>
        <r>
          <rPr>
            <b/>
            <sz val="9"/>
            <color indexed="81"/>
            <rFont val="Tahoma"/>
            <family val="2"/>
          </rPr>
          <t>Author:</t>
        </r>
        <r>
          <rPr>
            <sz val="9"/>
            <color indexed="81"/>
            <rFont val="Tahoma"/>
            <family val="2"/>
          </rPr>
          <t xml:space="preserve">
https://roxypacific.listedcompany.com/ar.html</t>
        </r>
      </text>
    </comment>
    <comment ref="DC204" authorId="0" shapeId="0" xr:uid="{64D76D08-9FB3-46B7-9F20-2516AE527319}">
      <text>
        <r>
          <rPr>
            <b/>
            <sz val="9"/>
            <color indexed="81"/>
            <rFont val="Tahoma"/>
            <family val="2"/>
          </rPr>
          <t>Author:</t>
        </r>
        <r>
          <rPr>
            <sz val="9"/>
            <color indexed="81"/>
            <rFont val="Tahoma"/>
            <family val="2"/>
          </rPr>
          <t xml:space="preserve">
https://www.sbstransit.com.sg/annual-reports</t>
        </r>
      </text>
    </comment>
    <comment ref="DD204" authorId="0" shapeId="0" xr:uid="{4AD41405-4A52-49A4-917A-DC060BC24862}">
      <text>
        <r>
          <rPr>
            <b/>
            <sz val="9"/>
            <color indexed="81"/>
            <rFont val="Tahoma"/>
            <family val="2"/>
          </rPr>
          <t>Author:</t>
        </r>
        <r>
          <rPr>
            <sz val="9"/>
            <color indexed="81"/>
            <rFont val="Tahoma"/>
            <family val="2"/>
          </rPr>
          <t xml:space="preserve">
https://www.sembcorp.com/en/investor-relations/results-and-reports/reports</t>
        </r>
      </text>
    </comment>
    <comment ref="DE204" authorId="0" shapeId="0" xr:uid="{474586B1-4A4F-4819-BBA2-C8FA4523B3D5}">
      <text>
        <r>
          <rPr>
            <b/>
            <sz val="9"/>
            <color indexed="81"/>
            <rFont val="Tahoma"/>
            <family val="2"/>
          </rPr>
          <t>Author:</t>
        </r>
        <r>
          <rPr>
            <sz val="9"/>
            <color indexed="81"/>
            <rFont val="Tahoma"/>
            <family val="2"/>
          </rPr>
          <t xml:space="preserve">
https://www.serialsystem.com/?page_id=3357</t>
        </r>
      </text>
    </comment>
    <comment ref="DF204" authorId="0" shapeId="0" xr:uid="{60522A1F-76C9-490B-BD38-0E0885F56591}">
      <text>
        <r>
          <rPr>
            <b/>
            <sz val="9"/>
            <color indexed="81"/>
            <rFont val="Tahoma"/>
            <family val="2"/>
          </rPr>
          <t>Author:</t>
        </r>
        <r>
          <rPr>
            <sz val="9"/>
            <color indexed="81"/>
            <rFont val="Tahoma"/>
            <family val="2"/>
          </rPr>
          <t xml:space="preserve">
Company Website</t>
        </r>
      </text>
    </comment>
    <comment ref="DG204" authorId="0" shapeId="0" xr:uid="{42AFB9EB-8F94-4128-905E-724ABAE00A93}">
      <text>
        <r>
          <rPr>
            <b/>
            <sz val="9"/>
            <color indexed="81"/>
            <rFont val="Tahoma"/>
            <family val="2"/>
          </rPr>
          <t>Author:</t>
        </r>
        <r>
          <rPr>
            <sz val="9"/>
            <color indexed="81"/>
            <rFont val="Tahoma"/>
            <family val="2"/>
          </rPr>
          <t xml:space="preserve">
https://sinarmasland.com/investors/annual-report</t>
        </r>
      </text>
    </comment>
    <comment ref="DH204" authorId="0" shapeId="0" xr:uid="{ED909838-63FF-4D2C-9989-42D612F0AC1D}">
      <text>
        <r>
          <rPr>
            <b/>
            <sz val="9"/>
            <color indexed="81"/>
            <rFont val="Tahoma"/>
            <family val="2"/>
          </rPr>
          <t>Author:</t>
        </r>
        <r>
          <rPr>
            <sz val="9"/>
            <color indexed="81"/>
            <rFont val="Tahoma"/>
            <family val="2"/>
          </rPr>
          <t xml:space="preserve">
Company Website</t>
        </r>
      </text>
    </comment>
    <comment ref="DI204" authorId="0" shapeId="0" xr:uid="{9A9F09B6-8113-4632-925D-EDE1CB8024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https://investorrelations.sgx.com/financial-information/annual-reports?field_nir_asset_date_value=2020</t>
        </r>
      </text>
    </comment>
    <comment ref="DK204" authorId="0" shapeId="0" xr:uid="{78A0F635-F613-4C0C-ABC0-0401CA05546C}">
      <text>
        <r>
          <rPr>
            <b/>
            <sz val="9"/>
            <color indexed="81"/>
            <rFont val="Tahoma"/>
            <family val="2"/>
          </rPr>
          <t>Author:</t>
        </r>
        <r>
          <rPr>
            <sz val="9"/>
            <color indexed="81"/>
            <rFont val="Tahoma"/>
            <family val="2"/>
          </rPr>
          <t xml:space="preserve">
Company Website</t>
        </r>
      </text>
    </comment>
    <comment ref="DL204" authorId="0" shapeId="0" xr:uid="{D0E52B64-54DB-42AB-A51F-849C6A1EA1A8}">
      <text>
        <r>
          <rPr>
            <b/>
            <sz val="9"/>
            <color indexed="81"/>
            <rFont val="Tahoma"/>
            <family val="2"/>
          </rPr>
          <t>Author:</t>
        </r>
        <r>
          <rPr>
            <sz val="9"/>
            <color indexed="81"/>
            <rFont val="Tahoma"/>
            <family val="2"/>
          </rPr>
          <t xml:space="preserve">
Company Website</t>
        </r>
      </text>
    </comment>
    <comment ref="DM204" authorId="0" shapeId="0" xr:uid="{D6C65143-368E-4710-BA41-9B20A3A48976}">
      <text>
        <r>
          <rPr>
            <b/>
            <sz val="9"/>
            <color indexed="81"/>
            <rFont val="Tahoma"/>
            <family val="2"/>
          </rPr>
          <t>Author:</t>
        </r>
        <r>
          <rPr>
            <sz val="9"/>
            <color indexed="81"/>
            <rFont val="Tahoma"/>
            <family val="2"/>
          </rPr>
          <t xml:space="preserve">
https://www.singapurafinance.com.sg/investor.php</t>
        </r>
      </text>
    </comment>
    <comment ref="DN204" authorId="0" shapeId="0" xr:uid="{5B607DA9-02DD-41CD-9259-36D5C7956B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http://www.teeland.com.sg/html/ir_report.php</t>
        </r>
      </text>
    </comment>
    <comment ref="DO204" authorId="0" shapeId="0" xr:uid="{CEE0C0F6-F4E2-4A7C-B408-6BB3677D0DE5}">
      <text>
        <r>
          <rPr>
            <b/>
            <sz val="9"/>
            <color indexed="81"/>
            <rFont val="Tahoma"/>
            <family val="2"/>
          </rPr>
          <t>Author:</t>
        </r>
        <r>
          <rPr>
            <sz val="9"/>
            <color indexed="81"/>
            <rFont val="Tahoma"/>
            <family val="2"/>
          </rPr>
          <t xml:space="preserve">
tuansing.com/investor-centre/publications.html</t>
        </r>
      </text>
    </comment>
    <comment ref="DP204" authorId="0" shapeId="0" xr:uid="{94623C70-1CFA-4075-B19E-1573322EA20C}">
      <text>
        <r>
          <rPr>
            <b/>
            <sz val="9"/>
            <color indexed="81"/>
            <rFont val="Tahoma"/>
            <family val="2"/>
          </rPr>
          <t>Author:</t>
        </r>
        <r>
          <rPr>
            <sz val="9"/>
            <color indexed="81"/>
            <rFont val="Tahoma"/>
            <family val="2"/>
          </rPr>
          <t xml:space="preserve">
https://www.uobgroup.com/investor-relations/agm-and-egm/index.html</t>
        </r>
      </text>
    </comment>
    <comment ref="DQ204" authorId="0" shapeId="0" xr:uid="{78162F98-237B-4B47-B529-9585B6D8D296}">
      <text>
        <r>
          <rPr>
            <b/>
            <sz val="9"/>
            <color indexed="81"/>
            <rFont val="Tahoma"/>
            <family val="2"/>
          </rPr>
          <t>Author:</t>
        </r>
        <r>
          <rPr>
            <sz val="9"/>
            <color indexed="81"/>
            <rFont val="Tahoma"/>
            <family val="2"/>
          </rPr>
          <t xml:space="preserve">
https://www.uoi.com.sg/uoi/about/investor_relations.html</t>
        </r>
      </text>
    </comment>
    <comment ref="DR204" authorId="0" shapeId="0" xr:uid="{F11AF3EC-BEDB-4816-8EF8-934534CB7619}">
      <text>
        <r>
          <rPr>
            <b/>
            <sz val="9"/>
            <color indexed="81"/>
            <rFont val="Tahoma"/>
            <family val="2"/>
          </rPr>
          <t>Author:</t>
        </r>
        <r>
          <rPr>
            <sz val="9"/>
            <color indexed="81"/>
            <rFont val="Tahoma"/>
            <family val="2"/>
          </rPr>
          <t xml:space="preserve">
https://www.uol.com.sg/investors-and-media/annual-reports/</t>
        </r>
      </text>
    </comment>
    <comment ref="DS204" authorId="0" shapeId="0" xr:uid="{5C4A6094-AEC4-40CB-AADB-D2402CAA52C4}">
      <text>
        <r>
          <rPr>
            <b/>
            <sz val="9"/>
            <color indexed="81"/>
            <rFont val="Tahoma"/>
            <family val="2"/>
          </rPr>
          <t>Author:</t>
        </r>
        <r>
          <rPr>
            <sz val="9"/>
            <color indexed="81"/>
            <rFont val="Tahoma"/>
            <family val="2"/>
          </rPr>
          <t xml:space="preserve">
http://venture.listedcompany.com/ar.html</t>
        </r>
      </text>
    </comment>
    <comment ref="DT204" authorId="0" shapeId="0" xr:uid="{89AE5E94-8596-49DD-B1ED-72BF7003BF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https://www.wingtaiasia.com.sg/InvestorRelationsandMedia/AnnualReports/</t>
        </r>
      </text>
    </comment>
    <comment ref="DU204" authorId="0" shapeId="0" xr:uid="{4E03FA54-FCC4-4107-8797-6B7F026920EE}">
      <text>
        <r>
          <rPr>
            <b/>
            <sz val="9"/>
            <color indexed="81"/>
            <rFont val="Tahoma"/>
            <family val="2"/>
          </rPr>
          <t>Author:</t>
        </r>
        <r>
          <rPr>
            <sz val="9"/>
            <color indexed="81"/>
            <rFont val="Tahoma"/>
            <family val="2"/>
          </rPr>
          <t xml:space="preserve">
https://advancer.listedcompany.com/home.html</t>
        </r>
      </text>
    </comment>
    <comment ref="DV204" authorId="0" shapeId="0" xr:uid="{488C8CA2-53F1-4E3E-88F6-08E2E5C70F48}">
      <text>
        <r>
          <rPr>
            <b/>
            <sz val="9"/>
            <color indexed="81"/>
            <rFont val="Tahoma"/>
            <family val="2"/>
          </rPr>
          <t>Author:</t>
        </r>
        <r>
          <rPr>
            <sz val="9"/>
            <color indexed="81"/>
            <rFont val="Tahoma"/>
            <family val="2"/>
          </rPr>
          <t xml:space="preserve">
https://investor.asianhealthcare.com.sg/ar.html</t>
        </r>
      </text>
    </comment>
    <comment ref="DX204" authorId="0" shapeId="0" xr:uid="{DA39EE8D-E315-43D3-98AE-F797AF21210B}">
      <text>
        <r>
          <rPr>
            <b/>
            <sz val="9"/>
            <color indexed="81"/>
            <rFont val="Tahoma"/>
            <family val="2"/>
          </rPr>
          <t>Author:</t>
        </r>
        <r>
          <rPr>
            <sz val="9"/>
            <color indexed="81"/>
            <rFont val="Tahoma"/>
            <family val="2"/>
          </rPr>
          <t xml:space="preserve">
https://www.bakertech.com.sg/investor-relations/annual-report/</t>
        </r>
      </text>
    </comment>
    <comment ref="DZ204" authorId="0" shapeId="0" xr:uid="{7D1DBE0A-86A6-4698-8DD8-9DC19CD804F7}">
      <text>
        <r>
          <rPr>
            <b/>
            <sz val="9"/>
            <color indexed="81"/>
            <rFont val="Tahoma"/>
            <family val="2"/>
          </rPr>
          <t>Author:</t>
        </r>
        <r>
          <rPr>
            <sz val="9"/>
            <color indexed="81"/>
            <rFont val="Tahoma"/>
            <family val="2"/>
          </rPr>
          <t xml:space="preserve">
https://www.fraserandneave.com/investor-relations/annual-reports</t>
        </r>
      </text>
    </comment>
    <comment ref="EB204" authorId="0" shapeId="0" xr:uid="{5CB08291-F499-4C74-A39A-4248BB1019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http://www.parksongroup.com.cn/html_en/investor_relations/Financial_Reports.php</t>
        </r>
      </text>
    </comment>
    <comment ref="E205" authorId="0" shapeId="0" xr:uid="{4B54C652-19C9-4D2A-99F4-33138915B5F6}">
      <text>
        <r>
          <rPr>
            <b/>
            <sz val="9"/>
            <color indexed="81"/>
            <rFont val="Tahoma"/>
            <family val="2"/>
          </rPr>
          <t>Author:</t>
        </r>
        <r>
          <rPr>
            <sz val="9"/>
            <color indexed="81"/>
            <rFont val="Tahoma"/>
            <family val="2"/>
          </rPr>
          <t xml:space="preserve">
http://www.3cnergy.com.sg/</t>
        </r>
      </text>
    </comment>
    <comment ref="H205" authorId="5" shapeId="0" xr:uid="{40E2EAD0-AEA3-4BF3-9BE3-D7AECDC5BFBA}">
      <text>
        <r>
          <rPr>
            <b/>
            <sz val="9"/>
            <color indexed="81"/>
            <rFont val="Tahoma"/>
            <family val="2"/>
          </rPr>
          <t>Jun Kiat Lee:</t>
        </r>
        <r>
          <rPr>
            <sz val="9"/>
            <color indexed="81"/>
            <rFont val="Tahoma"/>
            <family val="2"/>
          </rPr>
          <t xml:space="preserve">
AR 20</t>
        </r>
      </text>
    </comment>
    <comment ref="I205" authorId="0" shapeId="0" xr:uid="{3F693CCF-D4FB-4DF9-B982-1DAF4988604C}">
      <text>
        <r>
          <rPr>
            <b/>
            <sz val="9"/>
            <color indexed="81"/>
            <rFont val="Tahoma"/>
            <family val="2"/>
          </rPr>
          <t>Author:</t>
        </r>
        <r>
          <rPr>
            <sz val="9"/>
            <color indexed="81"/>
            <rFont val="Tahoma"/>
            <family val="2"/>
          </rPr>
          <t xml:space="preserve">
https://ir.amaraholdings.com/contact-us</t>
        </r>
      </text>
    </comment>
    <comment ref="J205" authorId="0" shapeId="0" xr:uid="{4A460E8B-B9DE-4BCC-9865-B7704415674A}">
      <text>
        <r>
          <rPr>
            <b/>
            <sz val="9"/>
            <color indexed="81"/>
            <rFont val="Tahoma"/>
            <family val="2"/>
          </rPr>
          <t>Author:</t>
        </r>
        <r>
          <rPr>
            <sz val="9"/>
            <color indexed="81"/>
            <rFont val="Tahoma"/>
            <family val="2"/>
          </rPr>
          <t xml:space="preserve">
AR pg.39</t>
        </r>
      </text>
    </comment>
    <comment ref="K205" authorId="0" shapeId="0" xr:uid="{975228E9-1D51-4409-91A7-32118991981F}">
      <text>
        <r>
          <rPr>
            <b/>
            <sz val="9"/>
            <color indexed="81"/>
            <rFont val="Tahoma"/>
            <family val="2"/>
          </rPr>
          <t>Author:</t>
        </r>
        <r>
          <rPr>
            <sz val="9"/>
            <color indexed="81"/>
            <rFont val="Tahoma"/>
            <family val="2"/>
          </rPr>
          <t xml:space="preserve">
http://asiamedic.listedcompany.com/ir_contact.html</t>
        </r>
      </text>
    </comment>
    <comment ref="M205" authorId="0" shapeId="0" xr:uid="{23105100-359C-437B-9ED5-141853162B87}">
      <text>
        <r>
          <rPr>
            <b/>
            <sz val="9"/>
            <color indexed="81"/>
            <rFont val="Tahoma"/>
            <family val="2"/>
          </rPr>
          <t>Author:</t>
        </r>
        <r>
          <rPr>
            <sz val="9"/>
            <color indexed="81"/>
            <rFont val="Tahoma"/>
            <family val="2"/>
          </rPr>
          <t xml:space="preserve">
https://investor.banyantree.com/shareholder.html</t>
        </r>
      </text>
    </comment>
    <comment ref="R205" authorId="0" shapeId="0" xr:uid="{14A1340F-4472-4A3B-A520-D9F0CB4DCC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p.181</t>
        </r>
      </text>
    </comment>
    <comment ref="S205" authorId="5" shapeId="0" xr:uid="{A829729A-1584-4B0A-B9D8-B7BB168FF5A8}">
      <text>
        <r>
          <rPr>
            <b/>
            <sz val="9"/>
            <color indexed="81"/>
            <rFont val="Tahoma"/>
            <family val="2"/>
          </rPr>
          <t>Jun Kiat Lee:</t>
        </r>
        <r>
          <rPr>
            <sz val="9"/>
            <color indexed="81"/>
            <rFont val="Tahoma"/>
            <family val="2"/>
          </rPr>
          <t xml:space="preserve">
AR 28</t>
        </r>
      </text>
    </comment>
    <comment ref="T205" authorId="0" shapeId="0" xr:uid="{524B0B8F-4C48-4DCC-8D6F-AE5BDD75C0A7}">
      <text>
        <r>
          <rPr>
            <b/>
            <sz val="9"/>
            <color indexed="81"/>
            <rFont val="Tahoma"/>
            <family val="2"/>
          </rPr>
          <t>Author:</t>
        </r>
        <r>
          <rPr>
            <sz val="9"/>
            <color indexed="81"/>
            <rFont val="Tahoma"/>
            <family val="2"/>
          </rPr>
          <t xml:space="preserve">
http://www.cosmosteel.com/ir_info_req.html</t>
        </r>
      </text>
    </comment>
    <comment ref="U205" authorId="0" shapeId="0" xr:uid="{6086BD07-3A8C-496F-80F3-A028B3957394}">
      <text>
        <r>
          <rPr>
            <b/>
            <sz val="9"/>
            <color indexed="81"/>
            <rFont val="Tahoma"/>
            <family val="2"/>
          </rPr>
          <t>Author:</t>
        </r>
        <r>
          <rPr>
            <sz val="9"/>
            <color indexed="81"/>
            <rFont val="Tahoma"/>
            <family val="2"/>
          </rPr>
          <t xml:space="preserve">
Company Website</t>
        </r>
      </text>
    </comment>
    <comment ref="V205" authorId="0" shapeId="0" xr:uid="{62B6A9A4-F88B-4C92-8077-C46097AD4507}">
      <text>
        <r>
          <rPr>
            <b/>
            <sz val="9"/>
            <color indexed="81"/>
            <rFont val="Tahoma"/>
            <family val="2"/>
          </rPr>
          <t>Author:</t>
        </r>
        <r>
          <rPr>
            <sz val="9"/>
            <color indexed="81"/>
            <rFont val="Tahoma"/>
            <family val="2"/>
          </rPr>
          <t xml:space="preserve">
Although there is an IR contact link on Company Website, it links to the general enquiry number</t>
        </r>
      </text>
    </comment>
    <comment ref="X205" authorId="0" shapeId="0" xr:uid="{B45B78D1-2D0D-4C15-AE37-9E798896F2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Y205" authorId="0" shapeId="0" xr:uid="{38F5B02C-BCC9-44B4-81F4-8945CFD1ABD8}">
      <text>
        <r>
          <rPr>
            <b/>
            <sz val="9"/>
            <color indexed="81"/>
            <rFont val="Tahoma"/>
            <family val="2"/>
          </rPr>
          <t>Author:</t>
        </r>
        <r>
          <rPr>
            <sz val="9"/>
            <color indexed="81"/>
            <rFont val="Tahoma"/>
            <family val="2"/>
          </rPr>
          <t xml:space="preserve">
AR p. 169, INVESTOR RELATIONS
Email: ir@eurosportsglobal.com</t>
        </r>
      </text>
    </comment>
    <comment ref="Z205" authorId="0" shapeId="0" xr:uid="{2BBFF9AC-6EAA-4899-AF23-E2A3BBCC9A00}">
      <text>
        <r>
          <rPr>
            <b/>
            <sz val="9"/>
            <color indexed="81"/>
            <rFont val="Tahoma"/>
            <family val="2"/>
          </rPr>
          <t>Author:</t>
        </r>
        <r>
          <rPr>
            <sz val="9"/>
            <color indexed="81"/>
            <rFont val="Tahoma"/>
            <family val="2"/>
          </rPr>
          <t xml:space="preserve">
AR pg 63
Company Website</t>
        </r>
      </text>
    </comment>
    <comment ref="AA205" authorId="0" shapeId="0" xr:uid="{340A4ADC-9FEE-466B-9CAC-20152F0A788A}">
      <text>
        <r>
          <rPr>
            <b/>
            <sz val="9"/>
            <color indexed="81"/>
            <rFont val="Tahoma"/>
            <family val="2"/>
          </rPr>
          <t>Author:</t>
        </r>
        <r>
          <rPr>
            <sz val="9"/>
            <color indexed="81"/>
            <rFont val="Tahoma"/>
            <family val="2"/>
          </rPr>
          <t xml:space="preserve">
Company Website</t>
        </r>
      </text>
    </comment>
    <comment ref="AB205" authorId="0" shapeId="0" xr:uid="{11BA71A7-F459-47D7-8C24-D6DC49BB62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https://www.first-resources.com/ir.php</t>
        </r>
      </text>
    </comment>
    <comment ref="AC205" authorId="0" shapeId="0" xr:uid="{FC958A27-658F-4751-9232-39A86F2309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
https://gke.listedcompany.com/ir_contact.html</t>
        </r>
      </text>
    </comment>
    <comment ref="AD205" authorId="0" shapeId="0" xr:uid="{96B9F281-A4E9-4AB7-A40E-A8F7D31432E3}">
      <text>
        <r>
          <rPr>
            <b/>
            <sz val="9"/>
            <color indexed="81"/>
            <rFont val="Tahoma"/>
            <family val="2"/>
          </rPr>
          <t>Author:</t>
        </r>
        <r>
          <rPr>
            <sz val="9"/>
            <color indexed="81"/>
            <rFont val="Tahoma"/>
            <family val="2"/>
          </rPr>
          <t xml:space="preserve">
AR p. 133, INVESTOR RELATIONS
Telephone: +65 6908 4477
Facsimile: +65 6908 4865
Email: ir@globalinvestmentslimited.com
Website: www.globalinvestmentslimited.com</t>
        </r>
      </text>
    </comment>
    <comment ref="AE205" authorId="0" shapeId="0" xr:uid="{F36A6FEE-DF9B-4FF4-9BA1-6AC3C0622855}">
      <text>
        <r>
          <rPr>
            <b/>
            <sz val="9"/>
            <color indexed="81"/>
            <rFont val="Tahoma"/>
            <family val="2"/>
          </rPr>
          <t>Author:</t>
        </r>
        <r>
          <rPr>
            <sz val="9"/>
            <color indexed="81"/>
            <rFont val="Tahoma"/>
            <family val="2"/>
          </rPr>
          <t xml:space="preserve">
https://www.goldenagri.com.sg/contact-us/</t>
        </r>
      </text>
    </comment>
    <comment ref="AF205" authorId="0" shapeId="0" xr:uid="{9EB19F9A-4924-488F-B999-CF815F33E6B9}">
      <text>
        <r>
          <rPr>
            <b/>
            <sz val="9"/>
            <color indexed="81"/>
            <rFont val="Tahoma"/>
            <family val="2"/>
          </rPr>
          <t>Author:</t>
        </r>
        <r>
          <rPr>
            <sz val="9"/>
            <color indexed="81"/>
            <rFont val="Tahoma"/>
            <family val="2"/>
          </rPr>
          <t xml:space="preserve">
ar 40</t>
        </r>
      </text>
    </comment>
    <comment ref="AG205" authorId="0" shapeId="0" xr:uid="{4081397A-0668-4761-931C-DA3898273CCD}">
      <text>
        <r>
          <rPr>
            <b/>
            <sz val="9"/>
            <color indexed="81"/>
            <rFont val="Tahoma"/>
            <family val="2"/>
          </rPr>
          <t>Author:</t>
        </r>
        <r>
          <rPr>
            <sz val="9"/>
            <color indexed="81"/>
            <rFont val="Tahoma"/>
            <family val="2"/>
          </rPr>
          <t xml:space="preserve">
https://hawpar.listedcompany.com/email_alerts.html</t>
        </r>
      </text>
    </comment>
    <comment ref="AI205" authorId="0" shapeId="0" xr:uid="{E660389B-F894-44DC-9990-AF22664CD71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http://www.indofoodagri.com/contact-us.html</t>
        </r>
      </text>
    </comment>
    <comment ref="AJ205" authorId="0" shapeId="0" xr:uid="{591ED251-401F-4B44-B2D4-54DAED69DC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K205" authorId="0" shapeId="0" xr:uid="{2A2554EF-11B1-48B5-9B10-D4DCF43907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https://japfa.com/investors/investor-relations-contact</t>
        </r>
      </text>
    </comment>
    <comment ref="AL205" authorId="0" shapeId="0" xr:uid="{166AB184-6933-421B-8D02-72C2CE55A51D}">
      <text>
        <r>
          <rPr>
            <b/>
            <sz val="9"/>
            <color indexed="81"/>
            <rFont val="Tahoma"/>
            <family val="2"/>
          </rPr>
          <t>Author:</t>
        </r>
        <r>
          <rPr>
            <sz val="9"/>
            <color indexed="81"/>
            <rFont val="Tahoma"/>
            <family val="2"/>
          </rPr>
          <t xml:space="preserve">
ar 19</t>
        </r>
      </text>
    </comment>
    <comment ref="AM205" authorId="0" shapeId="0" xr:uid="{49130386-8217-4256-9420-9A4E8290B541}">
      <text>
        <r>
          <rPr>
            <b/>
            <sz val="9"/>
            <color indexed="81"/>
            <rFont val="Tahoma"/>
            <family val="2"/>
          </rPr>
          <t>Author:</t>
        </r>
        <r>
          <rPr>
            <sz val="9"/>
            <color indexed="81"/>
            <rFont val="Tahoma"/>
            <family val="2"/>
          </rPr>
          <t xml:space="preserve">
https://lhngroup.listedcompany.com/ir_contact.html</t>
        </r>
      </text>
    </comment>
    <comment ref="AN205" authorId="0" shapeId="0" xr:uid="{AD23292E-6D6B-4356-9D9A-85706119C8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http://www.lht.com.sg/contact.htm</t>
        </r>
      </text>
    </comment>
    <comment ref="AP205" authorId="0" shapeId="0" xr:uid="{F052E928-F956-48C3-B72F-8716DD6065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https://micromechanics.listedcompany.com/contact.html</t>
        </r>
      </text>
    </comment>
    <comment ref="AQ205" authorId="0" shapeId="0" xr:uid="{0568BF85-4053-45FA-B14A-482C4A5AAC1F}">
      <text>
        <r>
          <rPr>
            <b/>
            <sz val="9"/>
            <color indexed="81"/>
            <rFont val="Tahoma"/>
            <family val="2"/>
          </rPr>
          <t>Author:</t>
        </r>
        <r>
          <rPr>
            <sz val="9"/>
            <color indexed="81"/>
            <rFont val="Tahoma"/>
            <family val="2"/>
          </rPr>
          <t xml:space="preserve">
https://www.mm2asia.com/contactus.php</t>
        </r>
      </text>
    </comment>
    <comment ref="AR205" authorId="0" shapeId="0" xr:uid="{FC145C98-9BEA-48C6-B961-6D4D28EC28F8}">
      <text>
        <r>
          <rPr>
            <b/>
            <sz val="9"/>
            <color indexed="81"/>
            <rFont val="Tahoma"/>
            <family val="2"/>
          </rPr>
          <t>Author:</t>
        </r>
        <r>
          <rPr>
            <sz val="9"/>
            <color indexed="81"/>
            <rFont val="Tahoma"/>
            <family val="2"/>
          </rPr>
          <t xml:space="preserve">
email is not specifically for IR,AR,21</t>
        </r>
      </text>
    </comment>
    <comment ref="AS205" authorId="0" shapeId="0" xr:uid="{65DE6D86-391A-4B10-AD68-170D5F1DD6EE}">
      <text>
        <r>
          <rPr>
            <b/>
            <sz val="9"/>
            <color indexed="81"/>
            <rFont val="Tahoma"/>
            <family val="2"/>
          </rPr>
          <t>Author:</t>
        </r>
        <r>
          <rPr>
            <sz val="9"/>
            <color indexed="81"/>
            <rFont val="Tahoma"/>
            <family val="2"/>
          </rPr>
          <t xml:space="preserve">
AR, pg 16</t>
        </r>
      </text>
    </comment>
    <comment ref="AT205" authorId="0" shapeId="0" xr:uid="{8A6923EA-5E2C-45B7-B00B-428406AD2138}">
      <text>
        <r>
          <rPr>
            <b/>
            <sz val="9"/>
            <color indexed="81"/>
            <rFont val="Tahoma"/>
            <family val="2"/>
          </rPr>
          <t>Author:</t>
        </r>
        <r>
          <rPr>
            <sz val="9"/>
            <color indexed="81"/>
            <rFont val="Tahoma"/>
            <family val="2"/>
          </rPr>
          <t xml:space="preserve">
Company website, Link: https://www.olamgroup.com/contactus.html</t>
        </r>
      </text>
    </comment>
    <comment ref="AU205" authorId="0" shapeId="0" xr:uid="{21069659-74C6-40CB-8D5B-5D4F75C8B911}">
      <text>
        <r>
          <rPr>
            <b/>
            <sz val="9"/>
            <color indexed="81"/>
            <rFont val="Tahoma"/>
            <family val="2"/>
          </rPr>
          <t>Author:</t>
        </r>
        <r>
          <rPr>
            <sz val="9"/>
            <color indexed="81"/>
            <rFont val="Tahoma"/>
            <family val="2"/>
          </rPr>
          <t xml:space="preserve">
http://www.penguin.com.sg/about-us/investor-relations/contact-investor-relations/</t>
        </r>
      </text>
    </comment>
    <comment ref="AV205" authorId="0" shapeId="0" xr:uid="{9AA8DE62-64BB-46A6-BD76-2490079EC963}">
      <text>
        <r>
          <rPr>
            <b/>
            <sz val="9"/>
            <color indexed="81"/>
            <rFont val="Tahoma"/>
            <family val="2"/>
          </rPr>
          <t>Author:</t>
        </r>
        <r>
          <rPr>
            <sz val="9"/>
            <color indexed="81"/>
            <rFont val="Tahoma"/>
            <family val="2"/>
          </rPr>
          <t xml:space="preserve">
ir contact same as general contact, https://www.pharmesis.com/ircontact.htm ; https://www.pharmesis.com/contact.html</t>
        </r>
      </text>
    </comment>
    <comment ref="AW205" authorId="0" shapeId="0" xr:uid="{A26C7C27-53BE-445E-B5C8-4B20308A38A4}">
      <text>
        <r>
          <rPr>
            <b/>
            <sz val="9"/>
            <color indexed="81"/>
            <rFont val="Tahoma"/>
            <family val="2"/>
          </rPr>
          <t>Author:</t>
        </r>
        <r>
          <rPr>
            <sz val="9"/>
            <color indexed="81"/>
            <rFont val="Tahoma"/>
            <family val="2"/>
          </rPr>
          <t xml:space="preserve">
https://wearepolaris.sg/investor-relations/</t>
        </r>
      </text>
    </comment>
    <comment ref="AX205" authorId="0" shapeId="0" xr:uid="{58A4A61A-1CE4-43D1-8A41-0C1659F518F3}">
      <text>
        <r>
          <rPr>
            <b/>
            <sz val="9"/>
            <color indexed="81"/>
            <rFont val="Tahoma"/>
            <family val="2"/>
          </rPr>
          <t>Author:</t>
        </r>
        <r>
          <rPr>
            <sz val="9"/>
            <color indexed="81"/>
            <rFont val="Tahoma"/>
            <family val="2"/>
          </rPr>
          <t xml:space="preserve">
AR, 41</t>
        </r>
      </text>
    </comment>
    <comment ref="AY205" authorId="0" shapeId="0" xr:uid="{248E1EEB-342C-4DA1-99D6-ED001900574F}">
      <text>
        <r>
          <rPr>
            <b/>
            <sz val="9"/>
            <color indexed="81"/>
            <rFont val="Tahoma"/>
            <family val="2"/>
          </rPr>
          <t>Author:</t>
        </r>
        <r>
          <rPr>
            <sz val="9"/>
            <color indexed="81"/>
            <rFont val="Tahoma"/>
            <family val="2"/>
          </rPr>
          <t xml:space="preserve">
https://www.sembmarine.com/investor-relations/investors-faq</t>
        </r>
      </text>
    </comment>
    <comment ref="AZ205" authorId="0" shapeId="0" xr:uid="{9063D009-2518-4D1E-89FE-A35870C03967}">
      <text>
        <r>
          <rPr>
            <b/>
            <sz val="9"/>
            <color indexed="81"/>
            <rFont val="Tahoma"/>
            <family val="2"/>
          </rPr>
          <t>Author:</t>
        </r>
        <r>
          <rPr>
            <sz val="9"/>
            <color indexed="81"/>
            <rFont val="Tahoma"/>
            <family val="2"/>
          </rPr>
          <t xml:space="preserve">
https://smg.sg/get-in-touch/</t>
        </r>
      </text>
    </comment>
    <comment ref="BA205" authorId="0" shapeId="0" xr:uid="{A5401DD3-7CF8-4057-9E09-36212E0A01C0}">
      <text>
        <r>
          <rPr>
            <b/>
            <sz val="9"/>
            <color indexed="81"/>
            <rFont val="Tahoma"/>
            <family val="2"/>
          </rPr>
          <t>Author:</t>
        </r>
        <r>
          <rPr>
            <sz val="9"/>
            <color indexed="81"/>
            <rFont val="Tahoma"/>
            <family val="2"/>
          </rPr>
          <t xml:space="preserve">
AR, p275</t>
        </r>
      </text>
    </comment>
    <comment ref="BB205" authorId="0" shapeId="0" xr:uid="{61F6345F-A7C2-45E5-9B45-0C72E7D8A01E}">
      <text>
        <r>
          <rPr>
            <b/>
            <sz val="9"/>
            <color indexed="81"/>
            <rFont val="Tahoma"/>
            <family val="2"/>
          </rPr>
          <t>Author:</t>
        </r>
        <r>
          <rPr>
            <sz val="9"/>
            <color indexed="81"/>
            <rFont val="Tahoma"/>
            <family val="2"/>
          </rPr>
          <t xml:space="preserve">
AR, pg 42, "The Company solicits feedback from and addresses the concerns of Shareholders (including institutional
and retail investors) by email via a dedicated investor relations email: public@southern-packaging.com or
in writing to the Company’s headquarter located in China or registered office in Singapore"</t>
        </r>
      </text>
    </comment>
    <comment ref="BC205" authorId="0" shapeId="0" xr:uid="{7DE06705-EB45-4C0D-93B8-1D49C8FB3B99}">
      <text>
        <r>
          <rPr>
            <b/>
            <sz val="9"/>
            <color indexed="81"/>
            <rFont val="Tahoma"/>
            <family val="2"/>
          </rPr>
          <t>Author:</t>
        </r>
        <r>
          <rPr>
            <sz val="9"/>
            <color indexed="81"/>
            <rFont val="Tahoma"/>
            <family val="2"/>
          </rPr>
          <t xml:space="preserve">
https://spackmanentertainmentgroup.com/contact</t>
        </r>
      </text>
    </comment>
    <comment ref="BD205" authorId="0" shapeId="0" xr:uid="{44F02865-3AC5-4E25-945E-D5B756DCA40A}">
      <text>
        <r>
          <rPr>
            <b/>
            <sz val="9"/>
            <color indexed="81"/>
            <rFont val="Tahoma"/>
            <family val="2"/>
          </rPr>
          <t>Author:</t>
        </r>
        <r>
          <rPr>
            <sz val="9"/>
            <color indexed="81"/>
            <rFont val="Tahoma"/>
            <family val="2"/>
          </rPr>
          <t xml:space="preserve">
https://ir.starhub.com/investors/?page=Contact-Us</t>
        </r>
      </text>
    </comment>
    <comment ref="BE205" authorId="0" shapeId="0" xr:uid="{F66411D8-DBA6-4370-86CA-1CF012C03F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http://sunriseshares.com/site/contactIR.html</t>
        </r>
      </text>
    </comment>
    <comment ref="BG205" authorId="0" shapeId="0" xr:uid="{F3505268-72D2-44FD-B6D2-5E76082E2070}">
      <text>
        <r>
          <rPr>
            <b/>
            <sz val="9"/>
            <color indexed="81"/>
            <rFont val="Tahoma"/>
            <family val="2"/>
          </rPr>
          <t>Author:</t>
        </r>
        <r>
          <rPr>
            <sz val="9"/>
            <color indexed="81"/>
            <rFont val="Tahoma"/>
            <family val="2"/>
          </rPr>
          <t xml:space="preserve">
https://www.trendlines.com/investors/investors-contact/</t>
        </r>
      </text>
    </comment>
    <comment ref="BH205" authorId="0" shapeId="0" xr:uid="{6253A94B-B830-43F9-BFF6-B25F28001C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https://ughealthcarecorporation.listedcompany.com/</t>
        </r>
      </text>
    </comment>
    <comment ref="BI205" authorId="0" shapeId="0" xr:uid="{8546D4D2-C94F-45FD-B986-8B34E9A7C7CB}">
      <text>
        <r>
          <rPr>
            <b/>
            <sz val="9"/>
            <color indexed="81"/>
            <rFont val="Tahoma"/>
            <family val="2"/>
          </rPr>
          <t>Author:</t>
        </r>
        <r>
          <rPr>
            <sz val="9"/>
            <color indexed="81"/>
            <rFont val="Tahoma"/>
            <family val="2"/>
          </rPr>
          <t xml:space="preserve">
AR p. 54, Shareholders and the investment community can contact the Company’s Investor Relations team by telephone at +65 6958
8002 or email at seekim@waterbrooks.com.sg</t>
        </r>
      </text>
    </comment>
    <comment ref="BJ205" authorId="0" shapeId="0" xr:uid="{D3FA66D9-56F0-4DC8-8B77-3779BE719E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K205" authorId="0" shapeId="0" xr:uid="{4209C7FB-E4BB-44FB-B94F-80A894337EE5}">
      <text>
        <r>
          <rPr>
            <b/>
            <sz val="9"/>
            <color indexed="81"/>
            <rFont val="Tahoma"/>
            <family val="2"/>
          </rPr>
          <t>Author:</t>
        </r>
        <r>
          <rPr>
            <sz val="9"/>
            <color indexed="81"/>
            <rFont val="Tahoma"/>
            <family val="2"/>
          </rPr>
          <t xml:space="preserve">
https://www.vicom.com.sg/Financials/Investor-Relations</t>
        </r>
      </text>
    </comment>
    <comment ref="BL205" authorId="0" shapeId="0" xr:uid="{4D0C35E6-FCCF-4501-A748-7DA380600B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Q205" authorId="0" shapeId="0" xr:uid="{A517235C-9F13-47FE-A121-8FC9452F70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WeR1 Consultants Pte Ltd
3 Phillip Street,
#12-01 Royal Group Building
Singapore 048693
Tel: (65) 6737 4844
Isaac Tang – chasen@wer1.net
https://www.chasen.com.sg/ir-corporate-information.asp</t>
        </r>
      </text>
    </comment>
    <comment ref="BV205" authorId="0" shapeId="0" xr:uid="{F8CE4A0B-FDA7-4169-B7E4-2BC26B43F206}">
      <text>
        <r>
          <rPr>
            <b/>
            <sz val="9"/>
            <color indexed="81"/>
            <rFont val="Tahoma"/>
            <family val="2"/>
          </rPr>
          <t>Author:</t>
        </r>
        <r>
          <rPr>
            <sz val="9"/>
            <color indexed="81"/>
            <rFont val="Tahoma"/>
            <family val="2"/>
          </rPr>
          <t xml:space="preserve">
https://www.civmec.com.au/investors-media/shareholder-services</t>
        </r>
      </text>
    </comment>
    <comment ref="BX205" authorId="0" shapeId="0" xr:uid="{DF12A1BD-4EA8-442B-83EB-4F103C172D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p.94;</t>
        </r>
      </text>
    </comment>
    <comment ref="BY205" authorId="0" shapeId="0" xr:uid="{1323CA85-C3DA-4310-BB29-9339ACCB28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https://engro-global.com/contact-us/</t>
        </r>
      </text>
    </comment>
    <comment ref="BZ205" authorId="0" shapeId="0" xr:uid="{D69CB692-F5AF-4A4C-AF9C-A5999DFEE18F}">
      <text>
        <r>
          <rPr>
            <b/>
            <sz val="9"/>
            <color indexed="81"/>
            <rFont val="Tahoma"/>
            <family val="2"/>
          </rPr>
          <t>Author:</t>
        </r>
        <r>
          <rPr>
            <sz val="9"/>
            <color indexed="81"/>
            <rFont val="Tahoma"/>
            <family val="2"/>
          </rPr>
          <t xml:space="preserve">
There doesn’t seem to be a dedicated IR contact on company website/AR</t>
        </r>
      </text>
    </comment>
    <comment ref="CA205" authorId="0" shapeId="0" xr:uid="{F0ECEFA6-1ADB-4D37-BC5E-ED8B3C5DF240}">
      <text>
        <r>
          <rPr>
            <b/>
            <sz val="9"/>
            <color indexed="81"/>
            <rFont val="Tahoma"/>
            <family val="2"/>
          </rPr>
          <t>Author:</t>
        </r>
        <r>
          <rPr>
            <sz val="9"/>
            <color indexed="81"/>
            <rFont val="Tahoma"/>
            <family val="2"/>
          </rPr>
          <t xml:space="preserve">
Company Website</t>
        </r>
      </text>
    </comment>
    <comment ref="CB205" authorId="0" shapeId="0" xr:uid="{08C22948-1FE0-4383-81E4-498E97535150}">
      <text>
        <r>
          <rPr>
            <b/>
            <sz val="9"/>
            <color indexed="81"/>
            <rFont val="Tahoma"/>
            <family val="2"/>
          </rPr>
          <t>Author:</t>
        </r>
        <r>
          <rPr>
            <sz val="9"/>
            <color indexed="81"/>
            <rFont val="Tahoma"/>
            <family val="2"/>
          </rPr>
          <t xml:space="preserve">
https://www.frasersproperty.com/contact-us</t>
        </r>
      </text>
    </comment>
    <comment ref="CC205" authorId="0" shapeId="0" xr:uid="{1A91E692-289A-497F-943A-A300753D13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http://www.fuyucorp.com/investor-relations/</t>
        </r>
      </text>
    </comment>
    <comment ref="CD205" authorId="0" shapeId="0" xr:uid="{BBE20DA2-F897-47BE-A072-51E2C9FF95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http://www.gentingsingapore.com/#!/en/contact</t>
        </r>
      </text>
    </comment>
    <comment ref="CE205" authorId="0" shapeId="0" xr:uid="{5739BEC7-E943-4577-8CA3-6CFEC169BBEC}">
      <text>
        <r>
          <rPr>
            <b/>
            <sz val="9"/>
            <color indexed="81"/>
            <rFont val="Tahoma"/>
            <family val="2"/>
          </rPr>
          <t>Author:</t>
        </r>
        <r>
          <rPr>
            <sz val="9"/>
            <color indexed="81"/>
            <rFont val="Tahoma"/>
            <family val="2"/>
          </rPr>
          <t xml:space="preserve">
Company Website</t>
        </r>
      </text>
    </comment>
    <comment ref="CF205" authorId="0" shapeId="0" xr:uid="{B0F3D393-2BE8-4943-B1ED-C97230F4B4C9}">
      <text>
        <r>
          <rPr>
            <b/>
            <sz val="9"/>
            <color indexed="81"/>
            <rFont val="Tahoma"/>
            <family val="2"/>
          </rPr>
          <t>Author:</t>
        </r>
        <r>
          <rPr>
            <sz val="9"/>
            <color indexed="81"/>
            <rFont val="Tahoma"/>
            <family val="2"/>
          </rPr>
          <t xml:space="preserve">
2nd last page</t>
        </r>
      </text>
    </comment>
    <comment ref="CG205" authorId="0" shapeId="0" xr:uid="{AC622F89-445B-4C97-9812-404121BBB7A5}">
      <text>
        <r>
          <rPr>
            <b/>
            <sz val="9"/>
            <color indexed="81"/>
            <rFont val="Tahoma"/>
            <family val="2"/>
          </rPr>
          <t>Author:</t>
        </r>
        <r>
          <rPr>
            <sz val="9"/>
            <color indexed="81"/>
            <rFont val="Tahoma"/>
            <family val="2"/>
          </rPr>
          <t xml:space="preserve">
Company Website</t>
        </r>
      </text>
    </comment>
    <comment ref="CI205" authorId="0" shapeId="0" xr:uid="{FACFCA5F-7C58-48AA-A0F0-82FB36111718}">
      <text>
        <r>
          <rPr>
            <b/>
            <sz val="9"/>
            <color indexed="81"/>
            <rFont val="Tahoma"/>
            <family val="2"/>
          </rPr>
          <t>Author:</t>
        </r>
        <r>
          <rPr>
            <sz val="9"/>
            <color indexed="81"/>
            <rFont val="Tahoma"/>
            <family val="2"/>
          </rPr>
          <t xml:space="preserve">
Company Website</t>
        </r>
      </text>
    </comment>
    <comment ref="CK205" authorId="0" shapeId="0" xr:uid="{69EBCB60-D493-4BF6-9B72-CAF1A546A68F}">
      <text>
        <r>
          <rPr>
            <b/>
            <sz val="9"/>
            <color indexed="81"/>
            <rFont val="Tahoma"/>
            <family val="2"/>
          </rPr>
          <t>Author:</t>
        </r>
        <r>
          <rPr>
            <sz val="9"/>
            <color indexed="81"/>
            <rFont val="Tahoma"/>
            <family val="2"/>
          </rPr>
          <t xml:space="preserve">
AR,23</t>
        </r>
      </text>
    </comment>
    <comment ref="CM205" authorId="0" shapeId="0" xr:uid="{B711F10A-F9A2-40E1-B885-AF196127C6F6}">
      <text>
        <r>
          <rPr>
            <b/>
            <sz val="9"/>
            <color indexed="81"/>
            <rFont val="Tahoma"/>
            <family val="2"/>
          </rPr>
          <t>Author:</t>
        </r>
        <r>
          <rPr>
            <sz val="9"/>
            <color indexed="81"/>
            <rFont val="Tahoma"/>
            <family val="2"/>
          </rPr>
          <t xml:space="preserve">
2nd page of AR</t>
        </r>
      </text>
    </comment>
    <comment ref="CN205" authorId="0" shapeId="0" xr:uid="{EEE988CB-E69B-4BA4-9DB7-2109384987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https://investor.intraco.com.sg/ir_contact.html</t>
        </r>
      </text>
    </comment>
    <comment ref="CO205" authorId="0" shapeId="0" xr:uid="{B87684F9-1ED1-4747-88C5-E56E9CDDFA62}">
      <text>
        <r>
          <rPr>
            <b/>
            <sz val="9"/>
            <color indexed="81"/>
            <rFont val="Tahoma"/>
            <family val="2"/>
          </rPr>
          <t>Author:</t>
        </r>
        <r>
          <rPr>
            <sz val="9"/>
            <color indexed="81"/>
            <rFont val="Tahoma"/>
            <family val="2"/>
          </rPr>
          <t xml:space="preserve">
Unable to view certain content on the website due to the need for flash player. However, can't find the IR contact regardless</t>
        </r>
      </text>
    </comment>
    <comment ref="CP205" authorId="0" shapeId="0" xr:uid="{4FB7319A-FBAF-419F-A4BC-E52130DA86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corporate.affairs@jcclgroup.com</t>
        </r>
      </text>
    </comment>
    <comment ref="CR205" authorId="0" shapeId="0" xr:uid="{C24B24F3-537D-4229-BC9F-1DAF0E80D38A}">
      <text>
        <r>
          <rPr>
            <b/>
            <sz val="9"/>
            <color indexed="81"/>
            <rFont val="Tahoma"/>
            <family val="2"/>
          </rPr>
          <t>Author:</t>
        </r>
        <r>
          <rPr>
            <sz val="9"/>
            <color indexed="81"/>
            <rFont val="Tahoma"/>
            <family val="2"/>
          </rPr>
          <t xml:space="preserve">
http://koplimited.com/contact-us.php</t>
        </r>
      </text>
    </comment>
    <comment ref="CS205" authorId="0" shapeId="0" xr:uid="{63158BBB-6BB6-4137-BB3C-3AE6813203FF}">
      <text>
        <r>
          <rPr>
            <b/>
            <sz val="9"/>
            <color indexed="81"/>
            <rFont val="Tahoma"/>
            <family val="2"/>
          </rPr>
          <t>Author:</t>
        </r>
        <r>
          <rPr>
            <sz val="9"/>
            <color indexed="81"/>
            <rFont val="Tahoma"/>
            <family val="2"/>
          </rPr>
          <t xml:space="preserve">
https://www.leychoon.com/?page_id=2464</t>
        </r>
      </text>
    </comment>
    <comment ref="CU205" authorId="0" shapeId="0" xr:uid="{23C983BC-5228-426E-AD0B-7EE30507DD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 "IR Contact
Company
Francis Yau Thiam Hwa
Chief Financial Officer
Megachem Limited
Tel: 6933 9999
Email: fsyau@sg.megachem.com"</t>
        </r>
      </text>
    </comment>
    <comment ref="CV205" authorId="0" shapeId="0" xr:uid="{349B6385-1BCA-4187-B2AC-77FD585D3C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"The Investor Relations Department can be contacted at
+662- 255-3115 or at ir@mermaid-group.com"</t>
        </r>
      </text>
    </comment>
    <comment ref="CW205" authorId="0" shapeId="0" xr:uid="{A17804C7-EAFE-4C03-8AD5-58BF4E29050E}">
      <text>
        <r>
          <rPr>
            <b/>
            <sz val="9"/>
            <color indexed="81"/>
            <rFont val="Tahoma"/>
            <family val="2"/>
          </rPr>
          <t>Author:</t>
        </r>
        <r>
          <rPr>
            <sz val="9"/>
            <color indexed="81"/>
            <rFont val="Tahoma"/>
            <family val="2"/>
          </rPr>
          <t xml:space="preserve">
AR pg.27</t>
        </r>
      </text>
    </comment>
    <comment ref="CX205" authorId="0" shapeId="0" xr:uid="{4A25E946-672F-4EE6-9F78-C825A8134DE5}">
      <text>
        <r>
          <rPr>
            <b/>
            <sz val="9"/>
            <color indexed="81"/>
            <rFont val="Tahoma"/>
            <family val="2"/>
          </rPr>
          <t>Author:</t>
        </r>
        <r>
          <rPr>
            <sz val="9"/>
            <color indexed="81"/>
            <rFont val="Tahoma"/>
            <family val="2"/>
          </rPr>
          <t xml:space="preserve">
Company website, Link: http://www.neratel.com.sg/ir-contact.html</t>
        </r>
      </text>
    </comment>
    <comment ref="CY205" authorId="0" shapeId="0" xr:uid="{D4B719B0-0405-42C7-83A4-79A9F8C5EC6E}">
      <text>
        <r>
          <rPr>
            <b/>
            <sz val="9"/>
            <color indexed="81"/>
            <rFont val="Tahoma"/>
            <family val="2"/>
          </rPr>
          <t>Author:</t>
        </r>
        <r>
          <rPr>
            <sz val="9"/>
            <color indexed="81"/>
            <rFont val="Tahoma"/>
            <family val="2"/>
          </rPr>
          <t xml:space="preserve">
Company Website</t>
        </r>
      </text>
    </comment>
    <comment ref="CZ205" authorId="0" shapeId="0" xr:uid="{C4A77EA2-2BCF-4F1F-9C11-1238193CBE43}">
      <text>
        <r>
          <rPr>
            <b/>
            <sz val="9"/>
            <color indexed="81"/>
            <rFont val="Tahoma"/>
            <family val="2"/>
          </rPr>
          <t>Author:</t>
        </r>
        <r>
          <rPr>
            <sz val="9"/>
            <color indexed="81"/>
            <rFont val="Tahoma"/>
            <family val="2"/>
          </rPr>
          <t xml:space="preserve">
AR,10</t>
        </r>
      </text>
    </comment>
    <comment ref="DA205" authorId="0" shapeId="0" xr:uid="{D72B26CD-847D-4FDE-81D7-E7AA2B07A195}">
      <text>
        <r>
          <rPr>
            <b/>
            <sz val="9"/>
            <color indexed="81"/>
            <rFont val="Tahoma"/>
            <family val="2"/>
          </rPr>
          <t>Author:</t>
        </r>
        <r>
          <rPr>
            <sz val="9"/>
            <color indexed="81"/>
            <rFont val="Tahoma"/>
            <family val="2"/>
          </rPr>
          <t xml:space="preserve">
AR,30</t>
        </r>
      </text>
    </comment>
    <comment ref="DC205" authorId="0" shapeId="0" xr:uid="{154CA9FD-1293-4B1F-AEB3-953800105DF1}">
      <text>
        <r>
          <rPr>
            <b/>
            <sz val="9"/>
            <color indexed="81"/>
            <rFont val="Tahoma"/>
            <family val="2"/>
          </rPr>
          <t>Author:</t>
        </r>
        <r>
          <rPr>
            <sz val="9"/>
            <color indexed="81"/>
            <rFont val="Tahoma"/>
            <family val="2"/>
          </rPr>
          <t xml:space="preserve">
https://www.sbstransit.com.sg/request-form</t>
        </r>
      </text>
    </comment>
    <comment ref="DD205" authorId="0" shapeId="0" xr:uid="{9F315AFC-3934-4E1E-99D5-71703F4AAFE9}">
      <text>
        <r>
          <rPr>
            <b/>
            <sz val="9"/>
            <color indexed="81"/>
            <rFont val="Tahoma"/>
            <family val="2"/>
          </rPr>
          <t>Author:</t>
        </r>
        <r>
          <rPr>
            <sz val="9"/>
            <color indexed="81"/>
            <rFont val="Tahoma"/>
            <family val="2"/>
          </rPr>
          <t xml:space="preserve">
https://www.sembcorp.com/en/investor-relations/results-and-reports/reports</t>
        </r>
      </text>
    </comment>
    <comment ref="DE205" authorId="0" shapeId="0" xr:uid="{613B9BDF-B5BF-4EDE-B1B0-9DA62F9F8708}">
      <text>
        <r>
          <rPr>
            <b/>
            <sz val="9"/>
            <color indexed="81"/>
            <rFont val="Tahoma"/>
            <family val="2"/>
          </rPr>
          <t>Author:</t>
        </r>
        <r>
          <rPr>
            <sz val="9"/>
            <color indexed="81"/>
            <rFont val="Tahoma"/>
            <family val="2"/>
          </rPr>
          <t xml:space="preserve">
AR,42</t>
        </r>
      </text>
    </comment>
    <comment ref="DF205" authorId="0" shapeId="0" xr:uid="{E5F16732-BA9A-44D8-9D2F-53344BE75967}">
      <text>
        <r>
          <rPr>
            <b/>
            <sz val="9"/>
            <color indexed="81"/>
            <rFont val="Tahoma"/>
            <family val="2"/>
          </rPr>
          <t>Author:</t>
        </r>
        <r>
          <rPr>
            <sz val="9"/>
            <color indexed="81"/>
            <rFont val="Tahoma"/>
            <family val="2"/>
          </rPr>
          <t xml:space="preserve">
Company Website</t>
        </r>
      </text>
    </comment>
    <comment ref="DG205" authorId="0" shapeId="0" xr:uid="{D3BA176D-7502-4E58-A128-B294E7CF9967}">
      <text>
        <r>
          <rPr>
            <b/>
            <sz val="9"/>
            <color indexed="81"/>
            <rFont val="Tahoma"/>
            <family val="2"/>
          </rPr>
          <t>Author:</t>
        </r>
        <r>
          <rPr>
            <sz val="9"/>
            <color indexed="81"/>
            <rFont val="Tahoma"/>
            <family val="2"/>
          </rPr>
          <t xml:space="preserve">
https://sinarmasland.com/investors/investor-relations</t>
        </r>
      </text>
    </comment>
    <comment ref="DH205" authorId="0" shapeId="0" xr:uid="{A10F0D42-A57B-4CD1-927B-566B0F5C97FE}">
      <text>
        <r>
          <rPr>
            <b/>
            <sz val="9"/>
            <color indexed="81"/>
            <rFont val="Tahoma"/>
            <family val="2"/>
          </rPr>
          <t>Author:</t>
        </r>
        <r>
          <rPr>
            <sz val="9"/>
            <color indexed="81"/>
            <rFont val="Tahoma"/>
            <family val="2"/>
          </rPr>
          <t xml:space="preserve">
AR pg 30</t>
        </r>
      </text>
    </comment>
    <comment ref="DI205" authorId="0" shapeId="0" xr:uid="{662A12BA-1963-430E-82DF-350EEC6B56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ir@sgx.com AR last page</t>
        </r>
      </text>
    </comment>
    <comment ref="DK205" authorId="0" shapeId="0" xr:uid="{2022BEC9-9A4E-4EB2-81A6-F04961E7F897}">
      <text>
        <r>
          <rPr>
            <b/>
            <sz val="9"/>
            <color indexed="81"/>
            <rFont val="Tahoma"/>
            <family val="2"/>
          </rPr>
          <t>Author:</t>
        </r>
        <r>
          <rPr>
            <sz val="9"/>
            <color indexed="81"/>
            <rFont val="Tahoma"/>
            <family val="2"/>
          </rPr>
          <t xml:space="preserve">
Company Website</t>
        </r>
      </text>
    </comment>
    <comment ref="DL205" authorId="0" shapeId="0" xr:uid="{96743D73-E15C-4FE4-BF9D-0DA8BBF4ED43}">
      <text>
        <r>
          <rPr>
            <b/>
            <sz val="9"/>
            <color indexed="81"/>
            <rFont val="Tahoma"/>
            <family val="2"/>
          </rPr>
          <t>Author:</t>
        </r>
        <r>
          <rPr>
            <sz val="9"/>
            <color indexed="81"/>
            <rFont val="Tahoma"/>
            <family val="2"/>
          </rPr>
          <t xml:space="preserve">
Company Website</t>
        </r>
      </text>
    </comment>
    <comment ref="DM205" authorId="0" shapeId="0" xr:uid="{2EFB3EA0-8262-4C63-B82F-EA087061AE0A}">
      <text>
        <r>
          <rPr>
            <b/>
            <sz val="9"/>
            <color indexed="81"/>
            <rFont val="Tahoma"/>
            <family val="2"/>
          </rPr>
          <t>Author:</t>
        </r>
        <r>
          <rPr>
            <sz val="9"/>
            <color indexed="81"/>
            <rFont val="Tahoma"/>
            <family val="2"/>
          </rPr>
          <t xml:space="preserve">
https://www.singapurafinance.com.sg/investor.php</t>
        </r>
      </text>
    </comment>
    <comment ref="DN205" authorId="0" shapeId="0" xr:uid="{FFA02FAE-AD0E-49E4-8BFA-0CE2740C5A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t>
        </r>
      </text>
    </comment>
    <comment ref="DO205" authorId="0" shapeId="0" xr:uid="{0DD69B30-041C-457B-B740-DFC5E3C5C070}">
      <text>
        <r>
          <rPr>
            <b/>
            <sz val="9"/>
            <color indexed="81"/>
            <rFont val="Tahoma"/>
            <family val="2"/>
          </rPr>
          <t>Author:</t>
        </r>
        <r>
          <rPr>
            <sz val="9"/>
            <color indexed="81"/>
            <rFont val="Tahoma"/>
            <family val="2"/>
          </rPr>
          <t xml:space="preserve">
AR p. 172, BUSINESS DIRECTORY
IR contact</t>
        </r>
      </text>
    </comment>
    <comment ref="DP205" authorId="0" shapeId="0" xr:uid="{445BC0BF-4835-4DE4-950A-F8291BA63DEA}">
      <text>
        <r>
          <rPr>
            <b/>
            <sz val="9"/>
            <color indexed="81"/>
            <rFont val="Tahoma"/>
            <family val="2"/>
          </rPr>
          <t>Author:</t>
        </r>
        <r>
          <rPr>
            <sz val="9"/>
            <color indexed="81"/>
            <rFont val="Tahoma"/>
            <family val="2"/>
          </rPr>
          <t xml:space="preserve">
https://www.uobgroup.com/investor-relations/contact-us.html</t>
        </r>
      </text>
    </comment>
    <comment ref="DQ205" authorId="0" shapeId="0" xr:uid="{B3440BF9-EFE1-4C6E-A8FE-42E74D76E6E1}">
      <text>
        <r>
          <rPr>
            <b/>
            <sz val="9"/>
            <color indexed="81"/>
            <rFont val="Tahoma"/>
            <family val="2"/>
          </rPr>
          <t>Author:</t>
        </r>
        <r>
          <rPr>
            <sz val="9"/>
            <color indexed="81"/>
            <rFont val="Tahoma"/>
            <family val="2"/>
          </rPr>
          <t xml:space="preserve">
AR p. 140, Aaron Cheong Chu Ming
3 Anson Road #28-01
Springleaf Tower
Singapore 079909
Facsimile: (65) 6327 3870
Email: aaroncheong@uoi.com.sg</t>
        </r>
      </text>
    </comment>
    <comment ref="DR205" authorId="0" shapeId="0" xr:uid="{302429CB-9023-46ED-AFAF-C4E2CD7C9B1B}">
      <text>
        <r>
          <rPr>
            <b/>
            <sz val="9"/>
            <color indexed="81"/>
            <rFont val="Tahoma"/>
            <family val="2"/>
          </rPr>
          <t>Author:</t>
        </r>
        <r>
          <rPr>
            <sz val="9"/>
            <color indexed="81"/>
            <rFont val="Tahoma"/>
            <family val="2"/>
          </rPr>
          <t xml:space="preserve">
Dedicated IR email given
https://www.uol.com.sg/investors-and-media/overview/</t>
        </r>
      </text>
    </comment>
    <comment ref="DS205" authorId="0" shapeId="0" xr:uid="{2AAADAEB-EF53-4F49-9BB8-9EFE5B63B365}">
      <text>
        <r>
          <rPr>
            <b/>
            <sz val="9"/>
            <color indexed="81"/>
            <rFont val="Tahoma"/>
            <family val="2"/>
          </rPr>
          <t>Author:</t>
        </r>
        <r>
          <rPr>
            <sz val="9"/>
            <color indexed="81"/>
            <rFont val="Tahoma"/>
            <family val="2"/>
          </rPr>
          <t xml:space="preserve">
http://venture.listedcompany.com/ir_contact.html</t>
        </r>
      </text>
    </comment>
    <comment ref="DT205" authorId="0" shapeId="0" xr:uid="{A448E4DC-DA15-419D-8B77-83675DF510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Generic enquiry, except for substantial shareholders https://www.wingtaiasia.com.sg/ContactUs/Singapore?&amp;id=M60N55Z62&amp;pid=T60P55H62</t>
        </r>
      </text>
    </comment>
    <comment ref="DU205" authorId="0" shapeId="0" xr:uid="{0993E2E9-E719-4EEC-8312-0280B1C94DD1}">
      <text>
        <r>
          <rPr>
            <b/>
            <sz val="9"/>
            <color indexed="81"/>
            <rFont val="Tahoma"/>
            <family val="2"/>
          </rPr>
          <t>Author:</t>
        </r>
        <r>
          <rPr>
            <sz val="9"/>
            <color indexed="81"/>
            <rFont val="Tahoma"/>
            <family val="2"/>
          </rPr>
          <t xml:space="preserve">
https://advancer.listedcompany.com/home.html</t>
        </r>
      </text>
    </comment>
    <comment ref="DV205" authorId="0" shapeId="0" xr:uid="{5011D0AA-3CB5-4BE2-930E-A8468368A4B7}">
      <text>
        <r>
          <rPr>
            <b/>
            <sz val="9"/>
            <color indexed="81"/>
            <rFont val="Tahoma"/>
            <family val="2"/>
          </rPr>
          <t>Author:</t>
        </r>
        <r>
          <rPr>
            <sz val="9"/>
            <color indexed="81"/>
            <rFont val="Tahoma"/>
            <family val="2"/>
          </rPr>
          <t xml:space="preserve">
https://asianhealthcare.com.sg/investor-relations/</t>
        </r>
      </text>
    </comment>
    <comment ref="DX205" authorId="0" shapeId="0" xr:uid="{D0DC7D77-6557-49D2-99ED-2A91032F9057}">
      <text>
        <r>
          <rPr>
            <b/>
            <sz val="9"/>
            <color indexed="81"/>
            <rFont val="Tahoma"/>
            <family val="2"/>
          </rPr>
          <t>Author:</t>
        </r>
        <r>
          <rPr>
            <sz val="9"/>
            <color indexed="81"/>
            <rFont val="Tahoma"/>
            <family val="2"/>
          </rPr>
          <t xml:space="preserve">
https://www.bakertech.com.sg/contact-us/</t>
        </r>
      </text>
    </comment>
    <comment ref="DY205" authorId="0" shapeId="0" xr:uid="{EDC0D5CB-C257-48CA-A948-9DBBFF2AC577}">
      <text>
        <r>
          <rPr>
            <b/>
            <sz val="9"/>
            <color indexed="81"/>
            <rFont val="Tahoma"/>
            <family val="2"/>
          </rPr>
          <t>Author:</t>
        </r>
        <r>
          <rPr>
            <sz val="9"/>
            <color indexed="81"/>
            <rFont val="Tahoma"/>
            <family val="2"/>
          </rPr>
          <t xml:space="preserve">
no dedicated IR contact</t>
        </r>
      </text>
    </comment>
    <comment ref="DZ205" authorId="0" shapeId="0" xr:uid="{0C34A3B5-FF5D-46C4-9868-EED12ADF3730}">
      <text>
        <r>
          <rPr>
            <b/>
            <sz val="9"/>
            <color indexed="81"/>
            <rFont val="Tahoma"/>
            <family val="2"/>
          </rPr>
          <t>Author:</t>
        </r>
        <r>
          <rPr>
            <sz val="9"/>
            <color indexed="81"/>
            <rFont val="Tahoma"/>
            <family val="2"/>
          </rPr>
          <t xml:space="preserve">
AR pg.58</t>
        </r>
      </text>
    </comment>
    <comment ref="EA205" authorId="0" shapeId="0" xr:uid="{F20B25E8-C966-4B05-B1E0-073C6A7D803C}">
      <text>
        <r>
          <rPr>
            <b/>
            <sz val="9"/>
            <color indexed="81"/>
            <rFont val="Tahoma"/>
            <family val="2"/>
          </rPr>
          <t>Author:</t>
        </r>
        <r>
          <rPr>
            <sz val="9"/>
            <color indexed="81"/>
            <rFont val="Tahoma"/>
            <family val="2"/>
          </rPr>
          <t xml:space="preserve">
AR 21</t>
        </r>
      </text>
    </comment>
    <comment ref="ED205" authorId="0" shapeId="0" xr:uid="{0F3FD387-E08D-4C52-B525-39A719DA0D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http://www.silverlakeaxis.com/investor-relation/investor-relations-policy</t>
        </r>
      </text>
    </comment>
    <comment ref="E207" authorId="0" shapeId="0" xr:uid="{94DAC3FB-A949-4A1B-8A73-7CF7D8BAC12A}">
      <text>
        <r>
          <rPr>
            <b/>
            <sz val="9"/>
            <color indexed="81"/>
            <rFont val="Tahoma"/>
            <family val="2"/>
          </rPr>
          <t>Author:</t>
        </r>
        <r>
          <rPr>
            <sz val="9"/>
            <color indexed="81"/>
            <rFont val="Tahoma"/>
            <family val="2"/>
          </rPr>
          <t xml:space="preserve">
http://www.3cnergy.com.sg/</t>
        </r>
      </text>
    </comment>
    <comment ref="F207" authorId="0" shapeId="0" xr:uid="{30BA3779-DAB9-47F7-96A2-123BED6C4D72}">
      <text>
        <r>
          <rPr>
            <b/>
            <sz val="9"/>
            <color indexed="81"/>
            <rFont val="Tahoma"/>
            <family val="2"/>
          </rPr>
          <t>Author:</t>
        </r>
        <r>
          <rPr>
            <sz val="9"/>
            <color indexed="81"/>
            <rFont val="Tahoma"/>
            <family val="2"/>
          </rPr>
          <t xml:space="preserve">
https://www.abr.com.sg/profile.html</t>
        </r>
      </text>
    </comment>
    <comment ref="G207" authorId="0" shapeId="0" xr:uid="{9ECABC1A-7F80-4D71-8E17-A9CFECEFF237}">
      <text>
        <r>
          <rPr>
            <b/>
            <sz val="9"/>
            <color indexed="81"/>
            <rFont val="Tahoma"/>
            <family val="2"/>
          </rPr>
          <t>Author:</t>
        </r>
        <r>
          <rPr>
            <sz val="9"/>
            <color indexed="81"/>
            <rFont val="Tahoma"/>
            <family val="2"/>
          </rPr>
          <t xml:space="preserve">
http://www.afgl.com.sg/?page_id=18#profile</t>
        </r>
      </text>
    </comment>
    <comment ref="I207" authorId="0" shapeId="0" xr:uid="{27575772-7EDC-4336-A78B-C7E8F52C16B6}">
      <text>
        <r>
          <rPr>
            <b/>
            <sz val="9"/>
            <color indexed="81"/>
            <rFont val="Tahoma"/>
            <family val="2"/>
          </rPr>
          <t>Author:
https://www.amaraholdings.com/business_portfolio.html</t>
        </r>
      </text>
    </comment>
    <comment ref="K207" authorId="0" shapeId="0" xr:uid="{169565C7-8779-4163-A242-1611D0BD786B}">
      <text>
        <r>
          <rPr>
            <b/>
            <sz val="9"/>
            <color indexed="81"/>
            <rFont val="Tahoma"/>
            <family val="2"/>
          </rPr>
          <t>Author:</t>
        </r>
        <r>
          <rPr>
            <sz val="9"/>
            <color indexed="81"/>
            <rFont val="Tahoma"/>
            <family val="2"/>
          </rPr>
          <t xml:space="preserve">
http://asiamedic.listedcompany.com/our_core_services.html</t>
        </r>
      </text>
    </comment>
    <comment ref="M207" authorId="0" shapeId="0" xr:uid="{EA7A202E-F40D-4E9A-9770-5E2C6C7A320A}">
      <text>
        <r>
          <rPr>
            <b/>
            <sz val="9"/>
            <color indexed="81"/>
            <rFont val="Tahoma"/>
            <family val="2"/>
          </rPr>
          <t>Author:</t>
        </r>
        <r>
          <rPr>
            <sz val="9"/>
            <color indexed="81"/>
            <rFont val="Tahoma"/>
            <family val="2"/>
          </rPr>
          <t xml:space="preserve">
SR pg.3</t>
        </r>
      </text>
    </comment>
    <comment ref="R207" authorId="0" shapeId="0" xr:uid="{7805BEE3-1976-44D0-BAA0-7C1190C881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https://cdw-holding.com.hk/</t>
        </r>
      </text>
    </comment>
    <comment ref="T207" authorId="0" shapeId="0" xr:uid="{9C6F4575-44D4-4A18-8A22-0AF5F4B39D7A}">
      <text>
        <r>
          <rPr>
            <b/>
            <sz val="9"/>
            <color indexed="81"/>
            <rFont val="Tahoma"/>
            <family val="2"/>
          </rPr>
          <t>Author:</t>
        </r>
        <r>
          <rPr>
            <sz val="9"/>
            <color indexed="81"/>
            <rFont val="Tahoma"/>
            <family val="2"/>
          </rPr>
          <t xml:space="preserve">
http://www.cosmosteel.com/a_business_overview.html</t>
        </r>
      </text>
    </comment>
    <comment ref="U207" authorId="0" shapeId="0" xr:uid="{37EF26CB-0FB5-411F-BFFE-CB4DACEEF774}">
      <text>
        <r>
          <rPr>
            <b/>
            <sz val="9"/>
            <color indexed="81"/>
            <rFont val="Tahoma"/>
            <family val="2"/>
          </rPr>
          <t>Author:</t>
        </r>
        <r>
          <rPr>
            <sz val="9"/>
            <color indexed="81"/>
            <rFont val="Tahoma"/>
            <family val="2"/>
          </rPr>
          <t xml:space="preserve">
AR pg 3</t>
        </r>
      </text>
    </comment>
    <comment ref="V207" authorId="0" shapeId="0" xr:uid="{3277A4F7-D4C2-401F-BB60-3F85CBAEA473}">
      <text>
        <r>
          <rPr>
            <b/>
            <sz val="9"/>
            <color indexed="81"/>
            <rFont val="Tahoma"/>
            <family val="2"/>
          </rPr>
          <t>Author:</t>
        </r>
        <r>
          <rPr>
            <sz val="9"/>
            <color indexed="81"/>
            <rFont val="Tahoma"/>
            <family val="2"/>
          </rPr>
          <t xml:space="preserve">
sr pg 6</t>
        </r>
      </text>
    </comment>
    <comment ref="W207" authorId="0" shapeId="0" xr:uid="{E34E2E2D-81F0-43BF-A7C8-FED02AA07B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https://www.ecowise.com.sg/en/our-businesses/business-overview</t>
        </r>
      </text>
    </comment>
    <comment ref="X207" authorId="0" shapeId="0" xr:uid="{879206D5-0AD5-4B27-A1C4-73F1BE587A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https://www.edn.sg/</t>
        </r>
      </text>
    </comment>
    <comment ref="Y207" authorId="0" shapeId="0" xr:uid="{CE44C005-E2DD-4C8C-85AC-7E47EF5CA52B}">
      <text>
        <r>
          <rPr>
            <b/>
            <sz val="9"/>
            <color indexed="81"/>
            <rFont val="Tahoma"/>
            <family val="2"/>
          </rPr>
          <t>Author:</t>
        </r>
        <r>
          <rPr>
            <sz val="9"/>
            <color indexed="81"/>
            <rFont val="Tahoma"/>
            <family val="2"/>
          </rPr>
          <t xml:space="preserve">
http://www.eurosportsglobal.com/about-us/</t>
        </r>
      </text>
    </comment>
    <comment ref="Z207" authorId="0" shapeId="0" xr:uid="{10AED109-D3C5-4B56-8FCB-448D0FD713D7}">
      <text>
        <r>
          <rPr>
            <b/>
            <sz val="9"/>
            <color indexed="81"/>
            <rFont val="Tahoma"/>
            <family val="2"/>
          </rPr>
          <t>Author:</t>
        </r>
        <r>
          <rPr>
            <sz val="9"/>
            <color indexed="81"/>
            <rFont val="Tahoma"/>
            <family val="2"/>
          </rPr>
          <t xml:space="preserve">
AR pg 4-5</t>
        </r>
      </text>
    </comment>
    <comment ref="AA207" authorId="0" shapeId="0" xr:uid="{0B64376E-560E-4C04-97A8-CFBC0CFF36AA}">
      <text>
        <r>
          <rPr>
            <b/>
            <sz val="9"/>
            <color indexed="81"/>
            <rFont val="Tahoma"/>
            <family val="2"/>
          </rPr>
          <t>Author:</t>
        </r>
        <r>
          <rPr>
            <sz val="9"/>
            <color indexed="81"/>
            <rFont val="Tahoma"/>
            <family val="2"/>
          </rPr>
          <t xml:space="preserve">
AR pg 2-3</t>
        </r>
      </text>
    </comment>
    <comment ref="AB207" authorId="0" shapeId="0" xr:uid="{D0DACEE3-89AC-40B6-9F32-601BE7C66D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https://www.first-resources.com/about.php?pc=profile</t>
        </r>
      </text>
    </comment>
    <comment ref="AC207" authorId="0" shapeId="0" xr:uid="{59028B8F-104C-49D9-A6BF-AF09ECF50C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t>
        </r>
      </text>
    </comment>
    <comment ref="AD207" authorId="0" shapeId="0" xr:uid="{682F3A11-2F4C-4AA3-8703-9D62C7CC828C}">
      <text>
        <r>
          <rPr>
            <b/>
            <sz val="9"/>
            <color indexed="81"/>
            <rFont val="Tahoma"/>
            <family val="2"/>
          </rPr>
          <t>Author:</t>
        </r>
        <r>
          <rPr>
            <sz val="9"/>
            <color indexed="81"/>
            <rFont val="Tahoma"/>
            <family val="2"/>
          </rPr>
          <t xml:space="preserve">
https://globalinvestmentslimited.com/assets/</t>
        </r>
      </text>
    </comment>
    <comment ref="AE207" authorId="0" shapeId="0" xr:uid="{EEB2188B-5573-432E-8CD9-C317069C5C68}">
      <text>
        <r>
          <rPr>
            <b/>
            <sz val="9"/>
            <color indexed="81"/>
            <rFont val="Tahoma"/>
            <family val="2"/>
          </rPr>
          <t>Author:</t>
        </r>
        <r>
          <rPr>
            <sz val="9"/>
            <color indexed="81"/>
            <rFont val="Tahoma"/>
            <family val="2"/>
          </rPr>
          <t xml:space="preserve">
https://www.goldenagri.com.sg/about-us/our-business/</t>
        </r>
      </text>
    </comment>
    <comment ref="AG207" authorId="0" shapeId="0" xr:uid="{CDA158DE-8128-43D4-A8A1-F50D7E7BAE0E}">
      <text>
        <r>
          <rPr>
            <b/>
            <sz val="9"/>
            <color indexed="81"/>
            <rFont val="Tahoma"/>
            <family val="2"/>
          </rPr>
          <t>Author:</t>
        </r>
        <r>
          <rPr>
            <sz val="9"/>
            <color indexed="81"/>
            <rFont val="Tahoma"/>
            <family val="2"/>
          </rPr>
          <t xml:space="preserve">
https://www.hawpar.com/our-businesses/healthcare.html</t>
        </r>
      </text>
    </comment>
    <comment ref="AH207" authorId="0" shapeId="0" xr:uid="{F7146104-998D-4C08-8045-341DEDC56D72}">
      <text>
        <r>
          <rPr>
            <b/>
            <sz val="9"/>
            <color indexed="81"/>
            <rFont val="Tahoma"/>
            <family val="2"/>
          </rPr>
          <t>Author:</t>
        </r>
        <r>
          <rPr>
            <sz val="9"/>
            <color indexed="81"/>
            <rFont val="Tahoma"/>
            <family val="2"/>
          </rPr>
          <t xml:space="preserve">
AR pg.1</t>
        </r>
      </text>
    </comment>
    <comment ref="AI207" authorId="0" shapeId="0" xr:uid="{2F784930-D0A7-4E41-BDED-529DDA0719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t>
        </r>
      </text>
    </comment>
    <comment ref="AJ207" authorId="0" shapeId="0" xr:uid="{42370DB9-0EF9-45AE-8139-BA80DC2885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https://www.isetan.com.sg/pages/about-us/</t>
        </r>
      </text>
    </comment>
    <comment ref="AK207" authorId="0" shapeId="0" xr:uid="{A92FE046-4334-485A-A664-0FAB23B0FF4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https://japfa.com/our-business/overview</t>
        </r>
      </text>
    </comment>
    <comment ref="AM207" authorId="0" shapeId="0" xr:uid="{98937229-DBF7-46AB-AF22-DDB9186AA339}">
      <text>
        <r>
          <rPr>
            <b/>
            <sz val="9"/>
            <color indexed="81"/>
            <rFont val="Tahoma"/>
            <family val="2"/>
          </rPr>
          <t>Author:</t>
        </r>
        <r>
          <rPr>
            <sz val="9"/>
            <color indexed="81"/>
            <rFont val="Tahoma"/>
            <family val="2"/>
          </rPr>
          <t xml:space="preserve">
http://www.lhngroup.com/our-business-groups.html</t>
        </r>
      </text>
    </comment>
    <comment ref="AN207" authorId="0" shapeId="0" xr:uid="{7BC3E487-2C23-4118-AD42-A4EC6D5368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http://www.lht.com.sg/about.htm</t>
        </r>
      </text>
    </comment>
    <comment ref="AP207" authorId="0" shapeId="0" xr:uid="{660067D3-A6ED-456C-9474-AD18EB4032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https://www.micro-mechanics.com/about-us</t>
        </r>
      </text>
    </comment>
    <comment ref="AQ207" authorId="0" shapeId="0" xr:uid="{E151A215-8836-4537-9A18-DC3C373E4D2C}">
      <text>
        <r>
          <rPr>
            <b/>
            <sz val="9"/>
            <color indexed="81"/>
            <rFont val="Tahoma"/>
            <family val="2"/>
          </rPr>
          <t>Author:</t>
        </r>
        <r>
          <rPr>
            <sz val="9"/>
            <color indexed="81"/>
            <rFont val="Tahoma"/>
            <family val="2"/>
          </rPr>
          <t xml:space="preserve">
https://www.mm2asia.com/production-distribution-sponsorship.php</t>
        </r>
      </text>
    </comment>
    <comment ref="AR207" authorId="0" shapeId="0" xr:uid="{51D0518F-120E-4CA7-9EE9-52E73622E198}">
      <text>
        <r>
          <rPr>
            <b/>
            <sz val="9"/>
            <color indexed="81"/>
            <rFont val="Tahoma"/>
            <family val="2"/>
          </rPr>
          <t>Author:</t>
        </r>
        <r>
          <rPr>
            <sz val="9"/>
            <color indexed="81"/>
            <rFont val="Tahoma"/>
            <family val="2"/>
          </rPr>
          <t xml:space="preserve">
AR, page before p.1</t>
        </r>
      </text>
    </comment>
    <comment ref="AS207" authorId="0" shapeId="0" xr:uid="{DBD4D38B-0E74-4C29-82DF-F6A6BD21078B}">
      <text>
        <r>
          <rPr>
            <b/>
            <sz val="9"/>
            <color indexed="81"/>
            <rFont val="Tahoma"/>
            <family val="2"/>
          </rPr>
          <t>Author:</t>
        </r>
        <r>
          <rPr>
            <sz val="9"/>
            <color indexed="81"/>
            <rFont val="Tahoma"/>
            <family val="2"/>
          </rPr>
          <t xml:space="preserve">
Company website, Link: http://www.newtoyo.com/specialty.htm</t>
        </r>
      </text>
    </comment>
    <comment ref="AT207" authorId="0" shapeId="0" xr:uid="{B9613F96-481A-4ED3-A4F8-51A77A117A93}">
      <text>
        <r>
          <rPr>
            <b/>
            <sz val="9"/>
            <color indexed="81"/>
            <rFont val="Tahoma"/>
            <family val="2"/>
          </rPr>
          <t>Author:</t>
        </r>
        <r>
          <rPr>
            <sz val="9"/>
            <color indexed="81"/>
            <rFont val="Tahoma"/>
            <family val="2"/>
          </rPr>
          <t xml:space="preserve">
AR, pg 2 -3 </t>
        </r>
      </text>
    </comment>
    <comment ref="AU207" authorId="0" shapeId="0" xr:uid="{D4896C9C-23E0-4EF4-BDF6-DCC7B700988F}">
      <text>
        <r>
          <rPr>
            <b/>
            <sz val="9"/>
            <color indexed="81"/>
            <rFont val="Tahoma"/>
            <family val="2"/>
          </rPr>
          <t>Author:</t>
        </r>
        <r>
          <rPr>
            <sz val="9"/>
            <color indexed="81"/>
            <rFont val="Tahoma"/>
            <family val="2"/>
          </rPr>
          <t xml:space="preserve">
AR, 22-25</t>
        </r>
      </text>
    </comment>
    <comment ref="AV207" authorId="0" shapeId="0" xr:uid="{DDE0738F-80FA-4862-BC52-78F98C0E0027}">
      <text>
        <r>
          <rPr>
            <b/>
            <sz val="9"/>
            <color indexed="81"/>
            <rFont val="Tahoma"/>
            <family val="2"/>
          </rPr>
          <t>Author:</t>
        </r>
        <r>
          <rPr>
            <sz val="9"/>
            <color indexed="81"/>
            <rFont val="Tahoma"/>
            <family val="2"/>
          </rPr>
          <t xml:space="preserve">
https://www.pharmesis.com/facilities.html ; https://www.pharmesis.com/profile.html</t>
        </r>
      </text>
    </comment>
    <comment ref="AW207" authorId="0" shapeId="0" xr:uid="{E92861A5-2726-42B3-AA8E-550B6A94BF64}">
      <text>
        <r>
          <rPr>
            <b/>
            <sz val="9"/>
            <color indexed="81"/>
            <rFont val="Tahoma"/>
            <family val="2"/>
          </rPr>
          <t>Author:</t>
        </r>
        <r>
          <rPr>
            <sz val="9"/>
            <color indexed="81"/>
            <rFont val="Tahoma"/>
            <family val="2"/>
          </rPr>
          <t xml:space="preserve">
AR,2,7</t>
        </r>
      </text>
    </comment>
    <comment ref="AX207" authorId="0" shapeId="0" xr:uid="{FD86ACA8-D623-4414-A1F6-CC804109DEE2}">
      <text>
        <r>
          <rPr>
            <b/>
            <sz val="9"/>
            <color indexed="81"/>
            <rFont val="Tahoma"/>
            <family val="2"/>
          </rPr>
          <t>Author:</t>
        </r>
        <r>
          <rPr>
            <sz val="9"/>
            <color indexed="81"/>
            <rFont val="Tahoma"/>
            <family val="2"/>
          </rPr>
          <t xml:space="preserve">
AR, 6-7</t>
        </r>
      </text>
    </comment>
    <comment ref="AY207" authorId="0" shapeId="0" xr:uid="{57A9E3B7-FDA1-475C-81F1-60F37B450239}">
      <text>
        <r>
          <rPr>
            <b/>
            <sz val="9"/>
            <color indexed="81"/>
            <rFont val="Tahoma"/>
            <family val="2"/>
          </rPr>
          <t>Author:</t>
        </r>
        <r>
          <rPr>
            <sz val="9"/>
            <color indexed="81"/>
            <rFont val="Tahoma"/>
            <family val="2"/>
          </rPr>
          <t xml:space="preserve">
https://www.sembmarine.com/about-us/corporate-profile</t>
        </r>
      </text>
    </comment>
    <comment ref="AZ207" authorId="0" shapeId="0" xr:uid="{BA588F65-39AE-41FD-939D-D07FD26BC86E}">
      <text>
        <r>
          <rPr>
            <b/>
            <sz val="9"/>
            <color indexed="81"/>
            <rFont val="Tahoma"/>
            <family val="2"/>
          </rPr>
          <t>Author:</t>
        </r>
        <r>
          <rPr>
            <sz val="9"/>
            <color indexed="81"/>
            <rFont val="Tahoma"/>
            <family val="2"/>
          </rPr>
          <t xml:space="preserve">
https://smg.sg/about-us/</t>
        </r>
      </text>
    </comment>
    <comment ref="BC207" authorId="0" shapeId="0" xr:uid="{EECFBF4B-96F7-4CEF-AFA3-61BAD2313415}">
      <text>
        <r>
          <rPr>
            <b/>
            <sz val="9"/>
            <color indexed="81"/>
            <rFont val="Tahoma"/>
            <family val="2"/>
          </rPr>
          <t>Author:</t>
        </r>
        <r>
          <rPr>
            <sz val="9"/>
            <color indexed="81"/>
            <rFont val="Tahoma"/>
            <family val="2"/>
          </rPr>
          <t xml:space="preserve">
https://spackmanentertainmentgroup.com/about-us</t>
        </r>
      </text>
    </comment>
    <comment ref="BD207" authorId="0" shapeId="0" xr:uid="{AA28FDC8-403E-411D-969A-12AE4FB618CE}">
      <text>
        <r>
          <rPr>
            <b/>
            <sz val="9"/>
            <color indexed="81"/>
            <rFont val="Tahoma"/>
            <family val="2"/>
          </rPr>
          <t>Author:</t>
        </r>
        <r>
          <rPr>
            <sz val="9"/>
            <color indexed="81"/>
            <rFont val="Tahoma"/>
            <family val="2"/>
          </rPr>
          <t xml:space="preserve">
https://www.starhub.com/about-us/company-information/profile.html</t>
        </r>
      </text>
    </comment>
    <comment ref="BG207" authorId="0" shapeId="0" xr:uid="{D97C3C64-00F7-4DD7-ACB9-631268A4D8B9}">
      <text>
        <r>
          <rPr>
            <b/>
            <sz val="9"/>
            <color indexed="81"/>
            <rFont val="Tahoma"/>
            <family val="2"/>
          </rPr>
          <t>Author:</t>
        </r>
        <r>
          <rPr>
            <sz val="9"/>
            <color indexed="81"/>
            <rFont val="Tahoma"/>
            <family val="2"/>
          </rPr>
          <t xml:space="preserve">
https://www.trendlines.com/portfolio/</t>
        </r>
      </text>
    </comment>
    <comment ref="BH207" authorId="0" shapeId="0" xr:uid="{90968AAE-FCCD-4094-8777-540BFFFEC4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http://www.ughealthcarecorporation.com/our-products.html</t>
        </r>
      </text>
    </comment>
    <comment ref="BI207" authorId="0" shapeId="0" xr:uid="{656A7FA5-ABC9-42D6-AA5E-43CC13D0B6EE}">
      <text>
        <r>
          <rPr>
            <b/>
            <sz val="9"/>
            <color indexed="81"/>
            <rFont val="Tahoma"/>
            <family val="2"/>
          </rPr>
          <t>Author:</t>
        </r>
        <r>
          <rPr>
            <sz val="9"/>
            <color indexed="81"/>
            <rFont val="Tahoma"/>
            <family val="2"/>
          </rPr>
          <t xml:space="preserve">
https://unitedgloballimited.com/businesses/</t>
        </r>
      </text>
    </comment>
    <comment ref="BJ207" authorId="0" shapeId="0" xr:uid="{BB65A725-F6F9-47BC-9902-C6715B56D4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6-7
SR pg 2</t>
        </r>
      </text>
    </comment>
    <comment ref="BK207" authorId="0" shapeId="0" xr:uid="{A8D58207-2689-48A4-99EC-267FA6175810}">
      <text>
        <r>
          <rPr>
            <b/>
            <sz val="9"/>
            <color indexed="81"/>
            <rFont val="Tahoma"/>
            <family val="2"/>
          </rPr>
          <t>Author:</t>
        </r>
        <r>
          <rPr>
            <sz val="9"/>
            <color indexed="81"/>
            <rFont val="Tahoma"/>
            <family val="2"/>
          </rPr>
          <t xml:space="preserve">
https://www.vicom.com.sg/About/Corporate-Profile</t>
        </r>
      </text>
    </comment>
    <comment ref="BL207" authorId="0" shapeId="0" xr:uid="{E601457F-FFBD-4CC6-AD13-01C54541ED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24-27</t>
        </r>
      </text>
    </comment>
    <comment ref="BQ207" authorId="0" shapeId="0" xr:uid="{AAB0FDAB-4D60-45AF-BEB7-14C511E828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p7</t>
        </r>
      </text>
    </comment>
    <comment ref="BV207" authorId="0" shapeId="0" xr:uid="{F6FA7DA8-E221-42D1-9FD7-B3C2D7AF51E7}">
      <text>
        <r>
          <rPr>
            <b/>
            <sz val="9"/>
            <color indexed="81"/>
            <rFont val="Tahoma"/>
            <family val="2"/>
          </rPr>
          <t>Author:</t>
        </r>
        <r>
          <rPr>
            <sz val="9"/>
            <color indexed="81"/>
            <rFont val="Tahoma"/>
            <family val="2"/>
          </rPr>
          <t xml:space="preserve">
AR Pg 4 onwards</t>
        </r>
      </text>
    </comment>
    <comment ref="BX207" authorId="0" shapeId="0" xr:uid="{DA095E6B-AECC-4CAE-B75F-88A7AC6F9C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p.08;
AR, p.26-30;
https://www.delmontepacific.com/about-us/at-a-glance</t>
        </r>
      </text>
    </comment>
    <comment ref="BY207" authorId="0" shapeId="0" xr:uid="{B5F31856-D060-4A35-BCB4-EF4540021C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https://engro-global.com/about-us/</t>
        </r>
      </text>
    </comment>
    <comment ref="BZ207" authorId="0" shapeId="0" xr:uid="{1EC58DA4-BC2B-4082-9F78-FBCD5EB57C67}">
      <text>
        <r>
          <rPr>
            <b/>
            <sz val="9"/>
            <color indexed="81"/>
            <rFont val="Tahoma"/>
            <family val="2"/>
          </rPr>
          <t>Author:</t>
        </r>
        <r>
          <rPr>
            <sz val="9"/>
            <color indexed="81"/>
            <rFont val="Tahoma"/>
            <family val="2"/>
          </rPr>
          <t xml:space="preserve">
AR pg 11-12</t>
        </r>
      </text>
    </comment>
    <comment ref="CA207" authorId="0" shapeId="0" xr:uid="{A38E5EE1-9275-4D67-A8EF-92D5912134FB}">
      <text>
        <r>
          <rPr>
            <b/>
            <sz val="9"/>
            <color indexed="81"/>
            <rFont val="Tahoma"/>
            <family val="2"/>
          </rPr>
          <t>Author:</t>
        </r>
        <r>
          <rPr>
            <sz val="9"/>
            <color indexed="81"/>
            <rFont val="Tahoma"/>
            <family val="2"/>
          </rPr>
          <t xml:space="preserve">
AR pg 31</t>
        </r>
        <r>
          <rPr>
            <sz val="9"/>
            <color indexed="81"/>
            <rFont val="Tahoma"/>
            <family val="2"/>
          </rPr>
          <t xml:space="preserve">
Company Website</t>
        </r>
      </text>
    </comment>
    <comment ref="CB207" authorId="0" shapeId="0" xr:uid="{5CD0A65C-2E24-46C1-9D62-1552C43DDC29}">
      <text>
        <r>
          <rPr>
            <b/>
            <sz val="9"/>
            <color indexed="81"/>
            <rFont val="Tahoma"/>
            <family val="2"/>
          </rPr>
          <t>Author:</t>
        </r>
        <r>
          <rPr>
            <sz val="9"/>
            <color indexed="81"/>
            <rFont val="Tahoma"/>
            <family val="2"/>
          </rPr>
          <t xml:space="preserve">
https://www.frasersproperty.com/what-we-do</t>
        </r>
      </text>
    </comment>
    <comment ref="CC207" authorId="0" shapeId="0" xr:uid="{ED2B7F26-FFF9-4A48-A7AB-ADCCC6E722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http://www.fuyucorp.com/industries/</t>
        </r>
      </text>
    </comment>
    <comment ref="CD207" authorId="0" shapeId="0" xr:uid="{609B21E8-AC04-436F-B9ED-645EC3099D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http://www.gentingsingapore.com/#!/en/company/overview</t>
        </r>
      </text>
    </comment>
    <comment ref="CE207" authorId="0" shapeId="0" xr:uid="{D03B1A32-AEC0-4609-867A-BF6D7BE7EEF1}">
      <text>
        <r>
          <rPr>
            <b/>
            <sz val="9"/>
            <color indexed="81"/>
            <rFont val="Tahoma"/>
            <family val="2"/>
          </rPr>
          <t>Author:</t>
        </r>
        <r>
          <rPr>
            <sz val="9"/>
            <color indexed="81"/>
            <rFont val="Tahoma"/>
            <family val="2"/>
          </rPr>
          <t xml:space="preserve">
AR pg 1/16</t>
        </r>
      </text>
    </comment>
    <comment ref="CG207" authorId="0" shapeId="0" xr:uid="{679263B4-8304-41B4-84AC-11D3D121B4A3}">
      <text>
        <r>
          <rPr>
            <b/>
            <sz val="9"/>
            <color indexed="81"/>
            <rFont val="Tahoma"/>
            <family val="2"/>
          </rPr>
          <t>Author:</t>
        </r>
        <r>
          <rPr>
            <sz val="9"/>
            <color indexed="81"/>
            <rFont val="Tahoma"/>
            <family val="2"/>
          </rPr>
          <t xml:space="preserve">
AR pg 40-49</t>
        </r>
      </text>
    </comment>
    <comment ref="CI207" authorId="0" shapeId="0" xr:uid="{285DF88B-A14D-4049-B449-D580349D406D}">
      <text>
        <r>
          <rPr>
            <b/>
            <sz val="9"/>
            <color indexed="81"/>
            <rFont val="Tahoma"/>
            <family val="2"/>
          </rPr>
          <t>Author:</t>
        </r>
        <r>
          <rPr>
            <sz val="9"/>
            <color indexed="81"/>
            <rFont val="Tahoma"/>
            <family val="2"/>
          </rPr>
          <t xml:space="preserve">
AR pg 6</t>
        </r>
      </text>
    </comment>
    <comment ref="CK207" authorId="0" shapeId="0" xr:uid="{522358C8-8875-4C5F-BE6A-D19C29274045}">
      <text>
        <r>
          <rPr>
            <b/>
            <sz val="9"/>
            <color indexed="81"/>
            <rFont val="Tahoma"/>
            <family val="2"/>
          </rPr>
          <t>Author:</t>
        </r>
        <r>
          <rPr>
            <sz val="9"/>
            <color indexed="81"/>
            <rFont val="Tahoma"/>
            <family val="2"/>
          </rPr>
          <t xml:space="preserve">
AR,1,4,14-15</t>
        </r>
      </text>
    </comment>
    <comment ref="CN207" authorId="0" shapeId="0" xr:uid="{DC1EEC7F-689A-4D04-8E2E-A8C61841D6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https://www.intraco.com.sg/overview.html</t>
        </r>
      </text>
    </comment>
    <comment ref="CO207" authorId="0" shapeId="0" xr:uid="{A5D9D7B1-02F5-40C7-B18F-64B42F8EAC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http://www.isdnholdings.com/index.html</t>
        </r>
      </text>
    </comment>
    <comment ref="CP207" authorId="0" shapeId="0" xr:uid="{BCCD1ECC-CBDB-4AAC-9070-DF315F2023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https://www.jcclgroup.com/our-businesses/group-at-a-glance</t>
        </r>
      </text>
    </comment>
    <comment ref="CR207" authorId="0" shapeId="0" xr:uid="{B42F96D4-C373-406B-BEE7-9AC0A129782F}">
      <text>
        <r>
          <rPr>
            <b/>
            <sz val="9"/>
            <color indexed="81"/>
            <rFont val="Tahoma"/>
            <family val="2"/>
          </rPr>
          <t>Author:</t>
        </r>
        <r>
          <rPr>
            <sz val="9"/>
            <color indexed="81"/>
            <rFont val="Tahoma"/>
            <family val="2"/>
          </rPr>
          <t xml:space="preserve">
http://koplimited.com/property-business.php</t>
        </r>
      </text>
    </comment>
    <comment ref="CS207" authorId="0" shapeId="0" xr:uid="{A62F93B2-DE34-4172-8B81-5D090BF1FC71}">
      <text>
        <r>
          <rPr>
            <b/>
            <sz val="9"/>
            <color indexed="81"/>
            <rFont val="Tahoma"/>
            <family val="2"/>
          </rPr>
          <t>Author:</t>
        </r>
        <r>
          <rPr>
            <sz val="9"/>
            <color indexed="81"/>
            <rFont val="Tahoma"/>
            <family val="2"/>
          </rPr>
          <t xml:space="preserve">
https://www.leychoon.com/?page_id=8</t>
        </r>
      </text>
    </comment>
    <comment ref="CT207" authorId="0" shapeId="0" xr:uid="{52F8DCE8-6E95-4F1B-9252-7D94CEDA6D20}">
      <text>
        <r>
          <rPr>
            <b/>
            <sz val="9"/>
            <color indexed="81"/>
            <rFont val="Tahoma"/>
            <family val="2"/>
          </rPr>
          <t>Author:</t>
        </r>
        <r>
          <rPr>
            <sz val="9"/>
            <color indexed="81"/>
            <rFont val="Tahoma"/>
            <family val="2"/>
          </rPr>
          <t xml:space="preserve">
http://www.medinex.com.sg/our-services/</t>
        </r>
      </text>
    </comment>
    <comment ref="CU207" authorId="0" shapeId="0" xr:uid="{C5C0FB9E-50CB-4270-8D11-8AFFC6828F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6-13</t>
        </r>
      </text>
    </comment>
    <comment ref="CV207" authorId="0" shapeId="0" xr:uid="{97C242E7-6E73-4549-9B60-AEA7D79783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12</t>
        </r>
      </text>
    </comment>
    <comment ref="CW207" authorId="0" shapeId="0" xr:uid="{B7F6CA33-4E49-4B52-A624-BD89A9537AEA}">
      <text>
        <r>
          <rPr>
            <b/>
            <sz val="9"/>
            <color indexed="81"/>
            <rFont val="Tahoma"/>
            <family val="2"/>
          </rPr>
          <t>Author:</t>
        </r>
        <r>
          <rPr>
            <sz val="9"/>
            <color indexed="81"/>
            <rFont val="Tahoma"/>
            <family val="2"/>
          </rPr>
          <t xml:space="preserve">
http://www.miyoshi.biz/business.html</t>
        </r>
      </text>
    </comment>
    <comment ref="CX207" authorId="0" shapeId="0" xr:uid="{3D9EB814-1A77-4D61-BEB3-BF73BB2CF78E}">
      <text>
        <r>
          <rPr>
            <b/>
            <sz val="9"/>
            <color indexed="81"/>
            <rFont val="Tahoma"/>
            <family val="2"/>
          </rPr>
          <t>Author:</t>
        </r>
        <r>
          <rPr>
            <sz val="9"/>
            <color indexed="81"/>
            <rFont val="Tahoma"/>
            <family val="2"/>
          </rPr>
          <t xml:space="preserve">
AR, pg 12 - 14</t>
        </r>
      </text>
    </comment>
    <comment ref="CY207" authorId="0" shapeId="0" xr:uid="{2C273337-35B8-4A3C-8066-9C89EF690140}">
      <text>
        <r>
          <rPr>
            <b/>
            <sz val="9"/>
            <color indexed="81"/>
            <rFont val="Tahoma"/>
            <family val="2"/>
          </rPr>
          <t>Author:</t>
        </r>
        <r>
          <rPr>
            <sz val="9"/>
            <color indexed="81"/>
            <rFont val="Tahoma"/>
            <family val="2"/>
          </rPr>
          <t xml:space="preserve">
AR pg 10</t>
        </r>
      </text>
    </comment>
    <comment ref="CZ207" authorId="0" shapeId="0" xr:uid="{896D8C09-FCBB-4E19-BA09-F5D5B857DA3C}">
      <text>
        <r>
          <rPr>
            <b/>
            <sz val="9"/>
            <color indexed="81"/>
            <rFont val="Tahoma"/>
            <family val="2"/>
          </rPr>
          <t>Author:</t>
        </r>
        <r>
          <rPr>
            <sz val="9"/>
            <color indexed="81"/>
            <rFont val="Tahoma"/>
            <family val="2"/>
          </rPr>
          <t xml:space="preserve">
https://www.rexih.com/corporate-profile.html ; https://www.rexih.com/our-businesses.html</t>
        </r>
      </text>
    </comment>
    <comment ref="DA207" authorId="0" shapeId="0" xr:uid="{00908139-1800-47CB-9158-8FFB9782CCFA}">
      <text>
        <r>
          <rPr>
            <b/>
            <sz val="9"/>
            <color indexed="81"/>
            <rFont val="Tahoma"/>
            <family val="2"/>
          </rPr>
          <t>Author:</t>
        </r>
        <r>
          <rPr>
            <sz val="9"/>
            <color indexed="81"/>
            <rFont val="Tahoma"/>
            <family val="2"/>
          </rPr>
          <t xml:space="preserve">
AR,page before p.1</t>
        </r>
      </text>
    </comment>
    <comment ref="DB207" authorId="0" shapeId="0" xr:uid="{9E21CAD3-0F6B-46B0-BDF3-14E35705D7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Website</t>
        </r>
      </text>
    </comment>
    <comment ref="DC207" authorId="0" shapeId="0" xr:uid="{D0EFD892-3BF9-40FB-87D2-D52EA7315C67}">
      <text>
        <r>
          <rPr>
            <b/>
            <sz val="9"/>
            <color indexed="81"/>
            <rFont val="Tahoma"/>
            <family val="2"/>
          </rPr>
          <t>Author:</t>
        </r>
        <r>
          <rPr>
            <sz val="9"/>
            <color indexed="81"/>
            <rFont val="Tahoma"/>
            <family val="2"/>
          </rPr>
          <t xml:space="preserve">
https://www.sbstransit.com.sg/about-us</t>
        </r>
      </text>
    </comment>
    <comment ref="DD207" authorId="0" shapeId="0" xr:uid="{64B3772D-276B-41E0-B9DB-56955C321EFC}">
      <text>
        <r>
          <rPr>
            <b/>
            <sz val="9"/>
            <color indexed="81"/>
            <rFont val="Tahoma"/>
            <family val="2"/>
          </rPr>
          <t>Author:</t>
        </r>
        <r>
          <rPr>
            <sz val="9"/>
            <color indexed="81"/>
            <rFont val="Tahoma"/>
            <family val="2"/>
          </rPr>
          <t xml:space="preserve">
https://www.sembcorp.com/en/our-businesses/renewable-energy</t>
        </r>
      </text>
    </comment>
    <comment ref="DE207" authorId="0" shapeId="0" xr:uid="{E298A070-3756-48F8-891A-0B968B961E8F}">
      <text>
        <r>
          <rPr>
            <b/>
            <sz val="9"/>
            <color indexed="81"/>
            <rFont val="Tahoma"/>
            <family val="2"/>
          </rPr>
          <t>Author:</t>
        </r>
        <r>
          <rPr>
            <sz val="9"/>
            <color indexed="81"/>
            <rFont val="Tahoma"/>
            <family val="2"/>
          </rPr>
          <t xml:space="preserve">
AR,2,13-17</t>
        </r>
      </text>
    </comment>
    <comment ref="DF207" authorId="0" shapeId="0" xr:uid="{3BD671BB-F664-491A-A8C3-66EB32388DDA}">
      <text>
        <r>
          <rPr>
            <b/>
            <sz val="9"/>
            <color indexed="81"/>
            <rFont val="Tahoma"/>
            <family val="2"/>
          </rPr>
          <t>Author:</t>
        </r>
        <r>
          <rPr>
            <sz val="9"/>
            <color indexed="81"/>
            <rFont val="Tahoma"/>
            <family val="2"/>
          </rPr>
          <t xml:space="preserve">
AR pg 25-31</t>
        </r>
      </text>
    </comment>
    <comment ref="DG207" authorId="0" shapeId="0" xr:uid="{77F9D8C5-5586-42BA-B906-8C2B2CBB88A5}">
      <text>
        <r>
          <rPr>
            <b/>
            <sz val="9"/>
            <color indexed="81"/>
            <rFont val="Tahoma"/>
            <family val="2"/>
          </rPr>
          <t>Author:</t>
        </r>
        <r>
          <rPr>
            <sz val="9"/>
            <color indexed="81"/>
            <rFont val="Tahoma"/>
            <family val="2"/>
          </rPr>
          <t xml:space="preserve">
https://sinarmasland.com/about-us</t>
        </r>
      </text>
    </comment>
    <comment ref="DH207" authorId="0" shapeId="0" xr:uid="{792BA885-EC21-4FDB-86B1-269D4F8F5EE0}">
      <text>
        <r>
          <rPr>
            <b/>
            <sz val="9"/>
            <color indexed="81"/>
            <rFont val="Tahoma"/>
            <family val="2"/>
          </rPr>
          <t>Author:</t>
        </r>
        <r>
          <rPr>
            <sz val="9"/>
            <color indexed="81"/>
            <rFont val="Tahoma"/>
            <family val="2"/>
          </rPr>
          <t xml:space="preserve">
AR pg 2</t>
        </r>
      </text>
    </comment>
    <comment ref="DI207" authorId="0" shapeId="0" xr:uid="{A56FF28A-DE46-4D58-8D04-658FC19848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https://investorrelations.sgx.com/investor-relations</t>
        </r>
      </text>
    </comment>
    <comment ref="DK207" authorId="0" shapeId="0" xr:uid="{FD43180D-E5E9-4070-BB86-98F32716970A}">
      <text>
        <r>
          <rPr>
            <b/>
            <sz val="9"/>
            <color indexed="81"/>
            <rFont val="Tahoma"/>
            <family val="2"/>
          </rPr>
          <t>Author:</t>
        </r>
        <r>
          <rPr>
            <sz val="9"/>
            <color indexed="81"/>
            <rFont val="Tahoma"/>
            <family val="2"/>
          </rPr>
          <t xml:space="preserve">
AR pg 37-61</t>
        </r>
      </text>
    </comment>
    <comment ref="DL207" authorId="0" shapeId="0" xr:uid="{1BD7C13F-C1BC-4075-9C34-A74B22BA0358}">
      <text>
        <r>
          <rPr>
            <b/>
            <sz val="9"/>
            <color indexed="81"/>
            <rFont val="Tahoma"/>
            <family val="2"/>
          </rPr>
          <t>Author:</t>
        </r>
        <r>
          <rPr>
            <sz val="9"/>
            <color indexed="81"/>
            <rFont val="Tahoma"/>
            <family val="2"/>
          </rPr>
          <t xml:space="preserve">
AR pg 37-40</t>
        </r>
      </text>
    </comment>
    <comment ref="DN207" authorId="0" shapeId="0" xr:uid="{2436EC50-117C-4BB6-B47A-B4F93B06C5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p.01;
AR, p.06-08;</t>
        </r>
      </text>
    </comment>
    <comment ref="DO207" authorId="0" shapeId="0" xr:uid="{222D7F1D-7F0C-4813-A5CD-2E0605658094}">
      <text>
        <r>
          <rPr>
            <b/>
            <sz val="9"/>
            <color indexed="81"/>
            <rFont val="Tahoma"/>
            <family val="2"/>
          </rPr>
          <t>Author:</t>
        </r>
        <r>
          <rPr>
            <sz val="9"/>
            <color indexed="81"/>
            <rFont val="Tahoma"/>
            <family val="2"/>
          </rPr>
          <t xml:space="preserve">
https://www.tuansing.com/our-business.html</t>
        </r>
      </text>
    </comment>
    <comment ref="DP207" authorId="0" shapeId="0" xr:uid="{080ECD77-1ADE-4453-93FC-67A2D15C91E1}">
      <text>
        <r>
          <rPr>
            <b/>
            <sz val="9"/>
            <color indexed="81"/>
            <rFont val="Tahoma"/>
            <family val="2"/>
          </rPr>
          <t>Author:</t>
        </r>
        <r>
          <rPr>
            <sz val="9"/>
            <color indexed="81"/>
            <rFont val="Tahoma"/>
            <family val="2"/>
          </rPr>
          <t xml:space="preserve">
https://www.uobgroup.com/uobgroup/about/story/our-corporate-profile.page</t>
        </r>
      </text>
    </comment>
    <comment ref="DQ207" authorId="0" shapeId="0" xr:uid="{1E909120-829F-4541-8965-30C8E7B97852}">
      <text>
        <r>
          <rPr>
            <b/>
            <sz val="9"/>
            <color indexed="81"/>
            <rFont val="Tahoma"/>
            <family val="2"/>
          </rPr>
          <t>Author:</t>
        </r>
        <r>
          <rPr>
            <sz val="9"/>
            <color indexed="81"/>
            <rFont val="Tahoma"/>
            <family val="2"/>
          </rPr>
          <t xml:space="preserve">
https://www.uoi.com.sg/uoi/about/index.html</t>
        </r>
      </text>
    </comment>
    <comment ref="DR207" authorId="0" shapeId="0" xr:uid="{67480999-3544-4BC1-93B2-5D25DBF18C26}">
      <text>
        <r>
          <rPr>
            <b/>
            <sz val="9"/>
            <color indexed="81"/>
            <rFont val="Tahoma"/>
            <family val="2"/>
          </rPr>
          <t>Author:</t>
        </r>
        <r>
          <rPr>
            <sz val="9"/>
            <color indexed="81"/>
            <rFont val="Tahoma"/>
            <family val="2"/>
          </rPr>
          <t xml:space="preserve">
AR, p.26-27</t>
        </r>
      </text>
    </comment>
    <comment ref="DS207" authorId="0" shapeId="0" xr:uid="{DF053EC6-A99E-468D-8902-1BA0056C75E9}">
      <text>
        <r>
          <rPr>
            <b/>
            <sz val="9"/>
            <color indexed="81"/>
            <rFont val="Tahoma"/>
            <family val="2"/>
          </rPr>
          <t>Author:</t>
        </r>
        <r>
          <rPr>
            <sz val="9"/>
            <color indexed="81"/>
            <rFont val="Tahoma"/>
            <family val="2"/>
          </rPr>
          <t xml:space="preserve">
https://www.venture.com.sg/corporate-profile/</t>
        </r>
      </text>
    </comment>
    <comment ref="DT207" authorId="0" shapeId="0" xr:uid="{D36F5ED5-072C-408C-AB7E-4F2A6788DC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https://www.wingtaiasia.com.sg/Businesses/</t>
        </r>
      </text>
    </comment>
    <comment ref="DU207" authorId="0" shapeId="0" xr:uid="{DE0BA04B-D1ED-4669-8BD9-008090B31ADB}">
      <text>
        <r>
          <rPr>
            <b/>
            <sz val="9"/>
            <color indexed="81"/>
            <rFont val="Tahoma"/>
            <family val="2"/>
          </rPr>
          <t>Author:</t>
        </r>
        <r>
          <rPr>
            <sz val="9"/>
            <color indexed="81"/>
            <rFont val="Tahoma"/>
            <family val="2"/>
          </rPr>
          <t xml:space="preserve">
https://advancer.sg/services/</t>
        </r>
      </text>
    </comment>
    <comment ref="DV207" authorId="0" shapeId="0" xr:uid="{DBD724F9-122A-4450-BFF4-166C892A342F}">
      <text>
        <r>
          <rPr>
            <b/>
            <sz val="9"/>
            <color indexed="81"/>
            <rFont val="Tahoma"/>
            <family val="2"/>
          </rPr>
          <t>Author:</t>
        </r>
        <r>
          <rPr>
            <sz val="9"/>
            <color indexed="81"/>
            <rFont val="Tahoma"/>
            <family val="2"/>
          </rPr>
          <t xml:space="preserve">
https://asianhealthcare.com.sg/our-services/</t>
        </r>
      </text>
    </comment>
    <comment ref="DX207" authorId="0" shapeId="0" xr:uid="{53189619-C4CB-4602-9F5A-3090596A0FF8}">
      <text>
        <r>
          <rPr>
            <b/>
            <sz val="9"/>
            <color indexed="81"/>
            <rFont val="Tahoma"/>
            <family val="2"/>
          </rPr>
          <t>Author:</t>
        </r>
        <r>
          <rPr>
            <sz val="9"/>
            <color indexed="81"/>
            <rFont val="Tahoma"/>
            <family val="2"/>
          </rPr>
          <t xml:space="preserve">
AR pg.20</t>
        </r>
      </text>
    </comment>
    <comment ref="DY207" authorId="0" shapeId="0" xr:uid="{5C14DD98-7AD8-4A63-B0E8-9B3C68594014}">
      <text>
        <r>
          <rPr>
            <b/>
            <sz val="9"/>
            <color indexed="81"/>
            <rFont val="Tahoma"/>
            <family val="2"/>
          </rPr>
          <t>Author:</t>
        </r>
        <r>
          <rPr>
            <sz val="9"/>
            <color indexed="81"/>
            <rFont val="Tahoma"/>
            <family val="2"/>
          </rPr>
          <t xml:space="preserve">
http://cwxglobal.com/index.html</t>
        </r>
      </text>
    </comment>
    <comment ref="DZ207" authorId="0" shapeId="0" xr:uid="{E0774044-7CB5-40E3-9B02-A6DC05492510}">
      <text>
        <r>
          <rPr>
            <b/>
            <sz val="9"/>
            <color indexed="81"/>
            <rFont val="Tahoma"/>
            <family val="2"/>
          </rPr>
          <t>Author:</t>
        </r>
        <r>
          <rPr>
            <sz val="9"/>
            <color indexed="81"/>
            <rFont val="Tahoma"/>
            <family val="2"/>
          </rPr>
          <t xml:space="preserve">
https://www.fraserandneave.com/our-businesses</t>
        </r>
      </text>
    </comment>
    <comment ref="EB207" authorId="0" shapeId="0" xr:uid="{DDD7B5FA-9091-4501-A476-D379112F67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http://www.parksongroup.com.cn/html_en/about_parkson/Profile.php</t>
        </r>
      </text>
    </comment>
    <comment ref="ED207" authorId="0" shapeId="0" xr:uid="{BEDBCFE4-09C1-4E36-8AB3-37CD2C5C47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http://www.silverlakeaxis.com/about/operation-review</t>
        </r>
      </text>
    </comment>
    <comment ref="E208" authorId="0" shapeId="0" xr:uid="{21802B5D-F4B0-47DD-B2E5-0445EC058A77}">
      <text>
        <r>
          <rPr>
            <b/>
            <sz val="9"/>
            <color indexed="81"/>
            <rFont val="Tahoma"/>
            <family val="2"/>
          </rPr>
          <t>Author:</t>
        </r>
        <r>
          <rPr>
            <sz val="9"/>
            <color indexed="81"/>
            <rFont val="Tahoma"/>
            <family val="2"/>
          </rPr>
          <t xml:space="preserve">
http://www.3cnergy.com.sg/</t>
        </r>
      </text>
    </comment>
    <comment ref="H208" authorId="0" shapeId="0" xr:uid="{4B30FBA1-9E12-4056-8161-AC85BB61E96B}">
      <text>
        <r>
          <rPr>
            <b/>
            <sz val="9"/>
            <color indexed="81"/>
            <rFont val="Tahoma"/>
            <family val="2"/>
          </rPr>
          <t>Author:</t>
        </r>
        <r>
          <rPr>
            <sz val="9"/>
            <color indexed="81"/>
            <rFont val="Tahoma"/>
            <family val="2"/>
          </rPr>
          <t xml:space="preserve">
AR, p13</t>
        </r>
      </text>
    </comment>
    <comment ref="K208" authorId="0" shapeId="0" xr:uid="{B0285CCB-7B4C-450B-B1CF-4782C67000A8}">
      <text>
        <r>
          <rPr>
            <b/>
            <sz val="9"/>
            <color indexed="81"/>
            <rFont val="Tahoma"/>
            <family val="2"/>
          </rPr>
          <t>Author:</t>
        </r>
        <r>
          <rPr>
            <sz val="9"/>
            <color indexed="81"/>
            <rFont val="Tahoma"/>
            <family val="2"/>
          </rPr>
          <t xml:space="preserve">
http://asiamedic.listedcompany.com/group_structure.html</t>
        </r>
      </text>
    </comment>
    <comment ref="L208" authorId="0" shapeId="0" xr:uid="{0BDD462D-D46C-4859-824B-059B80A344E8}">
      <text>
        <r>
          <rPr>
            <b/>
            <sz val="9"/>
            <color indexed="81"/>
            <rFont val="Tahoma"/>
            <family val="2"/>
          </rPr>
          <t>Author:</t>
        </r>
        <r>
          <rPr>
            <sz val="9"/>
            <color indexed="81"/>
            <rFont val="Tahoma"/>
            <family val="2"/>
          </rPr>
          <t xml:space="preserve">
AR, p4</t>
        </r>
      </text>
    </comment>
    <comment ref="R208" authorId="0" shapeId="0" xr:uid="{511B3AD9-4413-4871-BAC5-0E135C7926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P.172, https://cdw-holding.com.hk/</t>
        </r>
      </text>
    </comment>
    <comment ref="S208" authorId="0" shapeId="0" xr:uid="{5A7DB82D-2703-4291-9B43-4BF04EB62CE3}">
      <text>
        <r>
          <rPr>
            <b/>
            <sz val="9"/>
            <color indexed="81"/>
            <rFont val="Tahoma"/>
            <family val="2"/>
          </rPr>
          <t>Author:</t>
        </r>
        <r>
          <rPr>
            <sz val="9"/>
            <color indexed="81"/>
            <rFont val="Tahoma"/>
            <family val="2"/>
          </rPr>
          <t xml:space="preserve">
AR, p3</t>
        </r>
      </text>
    </comment>
    <comment ref="U208" authorId="0" shapeId="0" xr:uid="{B6300507-5A71-4919-B7B3-0BA07ABAEE0C}">
      <text>
        <r>
          <rPr>
            <b/>
            <sz val="9"/>
            <color indexed="81"/>
            <rFont val="Tahoma"/>
            <family val="2"/>
          </rPr>
          <t>Author:</t>
        </r>
        <r>
          <rPr>
            <sz val="9"/>
            <color indexed="81"/>
            <rFont val="Tahoma"/>
            <family val="2"/>
          </rPr>
          <t xml:space="preserve">
AR pg 145</t>
        </r>
      </text>
    </comment>
    <comment ref="V208" authorId="0" shapeId="0" xr:uid="{A6441482-1BFD-4173-A13F-71FC7F9D7A2A}">
      <text>
        <r>
          <rPr>
            <b/>
            <sz val="9"/>
            <color indexed="81"/>
            <rFont val="Tahoma"/>
            <family val="2"/>
          </rPr>
          <t>Author:</t>
        </r>
        <r>
          <rPr>
            <sz val="9"/>
            <color indexed="81"/>
            <rFont val="Tahoma"/>
            <family val="2"/>
          </rPr>
          <t xml:space="preserve">
AR pg 119-120</t>
        </r>
      </text>
    </comment>
    <comment ref="W208" authorId="0" shapeId="0" xr:uid="{9C85525E-D32E-4037-A680-6372B6CD91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X208" authorId="0" shapeId="0" xr:uid="{12D29919-6308-4A76-A74D-4360ED8AC6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t>
        </r>
      </text>
    </comment>
    <comment ref="Y208" authorId="0" shapeId="0" xr:uid="{F27A56CF-FC1D-4FFC-84DD-D1A2E3051DB3}">
      <text>
        <r>
          <rPr>
            <b/>
            <sz val="9"/>
            <color indexed="81"/>
            <rFont val="Tahoma"/>
            <family val="2"/>
          </rPr>
          <t>Author:</t>
        </r>
        <r>
          <rPr>
            <sz val="9"/>
            <color indexed="81"/>
            <rFont val="Tahoma"/>
            <family val="2"/>
          </rPr>
          <t xml:space="preserve">
AR p. 1, Corporate Values &amp; Structure </t>
        </r>
      </text>
    </comment>
    <comment ref="Z208" authorId="0" shapeId="0" xr:uid="{6CAAF7D5-67DF-4972-974C-0102A24B30FA}">
      <text>
        <r>
          <rPr>
            <b/>
            <sz val="9"/>
            <color indexed="81"/>
            <rFont val="Tahoma"/>
            <family val="2"/>
          </rPr>
          <t>Author:</t>
        </r>
        <r>
          <rPr>
            <sz val="9"/>
            <color indexed="81"/>
            <rFont val="Tahoma"/>
            <family val="2"/>
          </rPr>
          <t xml:space="preserve">
AR pg 14</t>
        </r>
      </text>
    </comment>
    <comment ref="AA208" authorId="0" shapeId="0" xr:uid="{1704ED82-3DDF-48D1-BC57-1FC48DA25ADA}">
      <text>
        <r>
          <rPr>
            <b/>
            <sz val="9"/>
            <color indexed="81"/>
            <rFont val="Tahoma"/>
            <family val="2"/>
          </rPr>
          <t>Author:</t>
        </r>
        <r>
          <rPr>
            <sz val="9"/>
            <color indexed="81"/>
            <rFont val="Tahoma"/>
            <family val="2"/>
          </rPr>
          <t xml:space="preserve">
AR pg 3</t>
        </r>
      </text>
    </comment>
    <comment ref="AB208" authorId="0" shapeId="0" xr:uid="{65CEA710-043E-4D87-9CBB-755BE7702F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P.69-73, https://www.first-resources.com/irInfo.php?pc=stockinfo</t>
        </r>
      </text>
    </comment>
    <comment ref="AC208" authorId="0" shapeId="0" xr:uid="{98D3110E-F48B-453B-A8BB-B9E7C2DA50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p.08;</t>
        </r>
      </text>
    </comment>
    <comment ref="AF208" authorId="0" shapeId="0" xr:uid="{6A1A411A-8AB3-41ED-8C06-55A3BA914522}">
      <text>
        <r>
          <rPr>
            <b/>
            <sz val="9"/>
            <color indexed="81"/>
            <rFont val="Tahoma"/>
            <family val="2"/>
          </rPr>
          <t>Author:</t>
        </r>
        <r>
          <rPr>
            <sz val="9"/>
            <color indexed="81"/>
            <rFont val="Tahoma"/>
            <family val="2"/>
          </rPr>
          <t xml:space="preserve">
AR 4</t>
        </r>
      </text>
    </comment>
    <comment ref="AH208" authorId="0" shapeId="0" xr:uid="{55E8B60C-1D76-44F9-A321-94257EE2F2B3}">
      <text>
        <r>
          <rPr>
            <b/>
            <sz val="9"/>
            <color indexed="81"/>
            <rFont val="Tahoma"/>
            <family val="2"/>
          </rPr>
          <t>Author:</t>
        </r>
        <r>
          <rPr>
            <sz val="9"/>
            <color indexed="81"/>
            <rFont val="Tahoma"/>
            <family val="2"/>
          </rPr>
          <t xml:space="preserve">
AR pg.5</t>
        </r>
      </text>
    </comment>
    <comment ref="AI208" authorId="0" shapeId="0" xr:uid="{B5D0F60C-B55B-453D-B57C-00F0A4CED9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pg6</t>
        </r>
      </text>
    </comment>
    <comment ref="AK208" authorId="0" shapeId="0" xr:uid="{905211CA-F8F7-47F3-91DF-419BB6C2B7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https://japfa.com/investors/group-structure</t>
        </r>
      </text>
    </comment>
    <comment ref="AM208" authorId="0" shapeId="0" xr:uid="{9FEF3F05-B5FC-4458-8514-CAB9E2C74547}">
      <text>
        <r>
          <rPr>
            <b/>
            <sz val="9"/>
            <color indexed="81"/>
            <rFont val="Tahoma"/>
            <family val="2"/>
          </rPr>
          <t>Author:</t>
        </r>
        <r>
          <rPr>
            <sz val="9"/>
            <color indexed="81"/>
            <rFont val="Tahoma"/>
            <family val="2"/>
          </rPr>
          <t xml:space="preserve">
http://www.lhngroup.com/group-structure.html</t>
        </r>
      </text>
    </comment>
    <comment ref="AN208" authorId="0" shapeId="0" xr:uid="{7D5F28A0-EC52-484F-9A65-43E1EEAE0C4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AO208" authorId="0" shapeId="0" xr:uid="{6D3147C0-F69B-4309-A359-DF7D6F9B6F9C}">
      <text>
        <r>
          <rPr>
            <b/>
            <sz val="9"/>
            <color indexed="81"/>
            <rFont val="Tahoma"/>
            <family val="2"/>
          </rPr>
          <t>Author:</t>
        </r>
        <r>
          <rPr>
            <sz val="9"/>
            <color indexed="81"/>
            <rFont val="Tahoma"/>
            <family val="2"/>
          </rPr>
          <t xml:space="preserve">
AR, pg 5</t>
        </r>
      </text>
    </comment>
    <comment ref="AP208" authorId="3" shapeId="0" xr:uid="{74751BE6-B0C2-4D9C-B6F8-0B2B812258D2}">
      <text>
        <r>
          <rPr>
            <b/>
            <sz val="9"/>
            <color indexed="81"/>
            <rFont val="Tahoma"/>
            <family val="2"/>
          </rPr>
          <t>Jun Hui:</t>
        </r>
        <r>
          <rPr>
            <sz val="9"/>
            <color indexed="81"/>
            <rFont val="Tahoma"/>
            <family val="2"/>
          </rPr>
          <t xml:space="preserve">
AR,90</t>
        </r>
      </text>
    </comment>
    <comment ref="AQ208" authorId="0" shapeId="0" xr:uid="{B1B6D7F5-CA6D-4E0A-9079-6493B712F717}">
      <text>
        <r>
          <rPr>
            <b/>
            <sz val="9"/>
            <color indexed="81"/>
            <rFont val="Tahoma"/>
            <family val="2"/>
          </rPr>
          <t>Author:</t>
        </r>
        <r>
          <rPr>
            <sz val="9"/>
            <color indexed="81"/>
            <rFont val="Tahoma"/>
            <family val="2"/>
          </rPr>
          <t xml:space="preserve">
https://www.mm2asia.com/group-structure.php</t>
        </r>
      </text>
    </comment>
    <comment ref="AR208" authorId="0" shapeId="0" xr:uid="{531B6CCC-BA9B-49CF-AA2C-ECAD1357368A}">
      <text>
        <r>
          <rPr>
            <b/>
            <sz val="9"/>
            <color indexed="81"/>
            <rFont val="Tahoma"/>
            <family val="2"/>
          </rPr>
          <t>Author:</t>
        </r>
        <r>
          <rPr>
            <sz val="9"/>
            <color indexed="81"/>
            <rFont val="Tahoma"/>
            <family val="2"/>
          </rPr>
          <t xml:space="preserve">
AR,4</t>
        </r>
      </text>
    </comment>
    <comment ref="AS208" authorId="0" shapeId="0" xr:uid="{47168701-2B2F-44FC-8A39-85BBE166174A}">
      <text>
        <r>
          <rPr>
            <b/>
            <sz val="9"/>
            <color indexed="81"/>
            <rFont val="Tahoma"/>
            <family val="2"/>
          </rPr>
          <t>Author:</t>
        </r>
        <r>
          <rPr>
            <sz val="9"/>
            <color indexed="81"/>
            <rFont val="Tahoma"/>
            <family val="2"/>
          </rPr>
          <t xml:space="preserve">
Company website, Link: http://www.newtoyo.com/structure.htm</t>
        </r>
      </text>
    </comment>
    <comment ref="AU208" authorId="0" shapeId="0" xr:uid="{009AD821-5780-49C8-B98C-88B851273DC9}">
      <text>
        <r>
          <rPr>
            <b/>
            <sz val="9"/>
            <color indexed="81"/>
            <rFont val="Tahoma"/>
            <family val="2"/>
          </rPr>
          <t>Author:</t>
        </r>
        <r>
          <rPr>
            <sz val="9"/>
            <color indexed="81"/>
            <rFont val="Tahoma"/>
            <family val="2"/>
          </rPr>
          <t xml:space="preserve">
AR, 11</t>
        </r>
      </text>
    </comment>
    <comment ref="AV208" authorId="0" shapeId="0" xr:uid="{488338F4-013A-4FF6-88E2-28370179CC42}">
      <text>
        <r>
          <rPr>
            <b/>
            <sz val="9"/>
            <color indexed="81"/>
            <rFont val="Tahoma"/>
            <family val="2"/>
          </rPr>
          <t>Author:</t>
        </r>
        <r>
          <rPr>
            <sz val="9"/>
            <color indexed="81"/>
            <rFont val="Tahoma"/>
            <family val="2"/>
          </rPr>
          <t xml:space="preserve">
https://www.pharmesis.com/structure.html</t>
        </r>
      </text>
    </comment>
    <comment ref="AW208" authorId="0" shapeId="0" xr:uid="{5AA7DB44-9FF8-41A3-BAAA-0E22B0E88DE9}">
      <text>
        <r>
          <rPr>
            <b/>
            <sz val="9"/>
            <color indexed="81"/>
            <rFont val="Tahoma"/>
            <family val="2"/>
          </rPr>
          <t>Author:</t>
        </r>
        <r>
          <rPr>
            <sz val="9"/>
            <color indexed="81"/>
            <rFont val="Tahoma"/>
            <family val="2"/>
          </rPr>
          <t xml:space="preserve">
AR,8</t>
        </r>
      </text>
    </comment>
    <comment ref="AX208" authorId="0" shapeId="0" xr:uid="{29279E78-58D9-407A-8C20-4EBBB9C4C2DF}">
      <text>
        <r>
          <rPr>
            <b/>
            <sz val="9"/>
            <color indexed="81"/>
            <rFont val="Tahoma"/>
            <family val="2"/>
          </rPr>
          <t>Author:</t>
        </r>
        <r>
          <rPr>
            <sz val="9"/>
            <color indexed="81"/>
            <rFont val="Tahoma"/>
            <family val="2"/>
          </rPr>
          <t xml:space="preserve">
Page 78 of 'IPO Prospectus' pdf in https://investor.propnex.com/publications.html </t>
        </r>
      </text>
    </comment>
    <comment ref="AY208" authorId="0" shapeId="0" xr:uid="{1125C83E-3E68-48EB-870C-8A741EC6AF19}">
      <text>
        <r>
          <rPr>
            <b/>
            <sz val="9"/>
            <color indexed="81"/>
            <rFont val="Tahoma"/>
            <family val="2"/>
          </rPr>
          <t>Author:</t>
        </r>
        <r>
          <rPr>
            <sz val="9"/>
            <color indexed="81"/>
            <rFont val="Tahoma"/>
            <family val="2"/>
          </rPr>
          <t xml:space="preserve">
https://www.sembmarine.com/about-us/corporate-structure</t>
        </r>
      </text>
    </comment>
    <comment ref="AZ208" authorId="0" shapeId="0" xr:uid="{2C76005E-837E-46D2-9C7F-0CC1486FD3F6}">
      <text>
        <r>
          <rPr>
            <b/>
            <sz val="9"/>
            <color indexed="81"/>
            <rFont val="Tahoma"/>
            <family val="2"/>
          </rPr>
          <t>Author:</t>
        </r>
        <r>
          <rPr>
            <sz val="9"/>
            <color indexed="81"/>
            <rFont val="Tahoma"/>
            <family val="2"/>
          </rPr>
          <t xml:space="preserve">
AR, p. 94</t>
        </r>
      </text>
    </comment>
    <comment ref="BA208" authorId="2" shapeId="0" xr:uid="{B8BA9BFD-AE65-47A2-8205-7973ABD2BB79}">
      <text>
        <r>
          <rPr>
            <b/>
            <sz val="9"/>
            <color indexed="81"/>
            <rFont val="Tahoma"/>
            <family val="2"/>
          </rPr>
          <t>hongw:</t>
        </r>
        <r>
          <rPr>
            <sz val="9"/>
            <color indexed="81"/>
            <rFont val="Tahoma"/>
            <family val="2"/>
          </rPr>
          <t xml:space="preserve">
AR, p12. Missing shareholding interest but was awarded the points last year</t>
        </r>
      </text>
    </comment>
    <comment ref="BC208" authorId="0" shapeId="0" xr:uid="{4090BCC7-309D-43D9-9FA3-A80CFA1C52A5}">
      <text>
        <r>
          <rPr>
            <b/>
            <sz val="9"/>
            <color indexed="81"/>
            <rFont val="Tahoma"/>
            <family val="2"/>
          </rPr>
          <t>Author:</t>
        </r>
        <r>
          <rPr>
            <sz val="9"/>
            <color indexed="81"/>
            <rFont val="Tahoma"/>
            <family val="2"/>
          </rPr>
          <t xml:space="preserve">
AR, p. 11</t>
        </r>
      </text>
    </comment>
    <comment ref="BD208" authorId="0" shapeId="0" xr:uid="{0F304D8B-51D1-40B2-94EA-8ED9BB62A37D}">
      <text>
        <r>
          <rPr>
            <b/>
            <sz val="9"/>
            <color indexed="81"/>
            <rFont val="Tahoma"/>
            <family val="2"/>
          </rPr>
          <t>Author:</t>
        </r>
        <r>
          <rPr>
            <sz val="9"/>
            <color indexed="81"/>
            <rFont val="Tahoma"/>
            <family val="2"/>
          </rPr>
          <t xml:space="preserve">
AR, p. 229 onwards</t>
        </r>
      </text>
    </comment>
    <comment ref="BE208" authorId="0" shapeId="0" xr:uid="{DA765F99-6292-40B5-9284-9466D88FAF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71-72</t>
        </r>
      </text>
    </comment>
    <comment ref="BF208" authorId="0" shapeId="0" xr:uid="{8ADD4DB6-290A-45C9-A53D-5FDD80054A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20</t>
        </r>
      </text>
    </comment>
    <comment ref="BG208" authorId="0" shapeId="0" xr:uid="{21814D9C-BE26-42B8-ABFE-3000F53E8544}">
      <text>
        <r>
          <rPr>
            <b/>
            <sz val="9"/>
            <color indexed="81"/>
            <rFont val="Tahoma"/>
            <family val="2"/>
          </rPr>
          <t>Author:</t>
        </r>
        <r>
          <rPr>
            <sz val="9"/>
            <color indexed="81"/>
            <rFont val="Tahoma"/>
            <family val="2"/>
          </rPr>
          <t xml:space="preserve">
AR p. 4, GROUP STRUCTURE</t>
        </r>
      </text>
    </comment>
    <comment ref="BH208" authorId="3" shapeId="0" xr:uid="{68255267-3928-410E-8454-AE2799E8D045}">
      <text>
        <r>
          <rPr>
            <b/>
            <sz val="9"/>
            <color indexed="81"/>
            <rFont val="Tahoma"/>
            <family val="2"/>
          </rPr>
          <t>Jun Hui:</t>
        </r>
        <r>
          <rPr>
            <sz val="9"/>
            <color indexed="81"/>
            <rFont val="Tahoma"/>
            <family val="2"/>
          </rPr>
          <t xml:space="preserve">
AR,4</t>
        </r>
      </text>
    </comment>
    <comment ref="BI208" authorId="0" shapeId="0" xr:uid="{24BD522D-8642-4415-912B-691786840380}">
      <text>
        <r>
          <rPr>
            <b/>
            <sz val="9"/>
            <color indexed="81"/>
            <rFont val="Tahoma"/>
            <family val="2"/>
          </rPr>
          <t>Author:</t>
        </r>
        <r>
          <rPr>
            <sz val="9"/>
            <color indexed="81"/>
            <rFont val="Tahoma"/>
            <family val="2"/>
          </rPr>
          <t xml:space="preserve">
AR p. 5, Group Structure</t>
        </r>
      </text>
    </comment>
    <comment ref="BJ208" authorId="0" shapeId="0" xr:uid="{AEEAA688-028A-417B-8E03-EB13ECE6BA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81-82</t>
        </r>
      </text>
    </comment>
    <comment ref="BK208" authorId="0" shapeId="0" xr:uid="{A68A88C8-EC79-4FC5-964C-AE762CEC62F4}">
      <text>
        <r>
          <rPr>
            <b/>
            <sz val="9"/>
            <color indexed="81"/>
            <rFont val="Tahoma"/>
            <family val="2"/>
          </rPr>
          <t>Author:</t>
        </r>
        <r>
          <rPr>
            <sz val="9"/>
            <color indexed="81"/>
            <rFont val="Tahoma"/>
            <family val="2"/>
          </rPr>
          <t xml:space="preserve">
AR, p. 131</t>
        </r>
      </text>
    </comment>
    <comment ref="BL208" authorId="0" shapeId="0" xr:uid="{F8F5233A-BF01-45E3-90F2-562F35237D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28
SR pg 6</t>
        </r>
      </text>
    </comment>
    <comment ref="BN208" authorId="0" shapeId="0" xr:uid="{4AF79827-9D43-45DA-8BD1-67EFD09E0DE6}">
      <text>
        <r>
          <rPr>
            <b/>
            <sz val="9"/>
            <color indexed="81"/>
            <rFont val="Tahoma"/>
            <family val="2"/>
          </rPr>
          <t>Author:</t>
        </r>
        <r>
          <rPr>
            <sz val="9"/>
            <color indexed="81"/>
            <rFont val="Tahoma"/>
            <family val="2"/>
          </rPr>
          <t xml:space="preserve">
AR, p8</t>
        </r>
      </text>
    </comment>
    <comment ref="BR208" authorId="0" shapeId="0" xr:uid="{15156B15-3D9B-46AA-B7C4-15C057115A3A}">
      <text>
        <r>
          <rPr>
            <b/>
            <sz val="9"/>
            <color indexed="81"/>
            <rFont val="Tahoma"/>
            <family val="2"/>
          </rPr>
          <t>Author:</t>
        </r>
        <r>
          <rPr>
            <sz val="9"/>
            <color indexed="81"/>
            <rFont val="Tahoma"/>
            <family val="2"/>
          </rPr>
          <t xml:space="preserve">
AR, p9</t>
        </r>
      </text>
    </comment>
    <comment ref="BU208" authorId="0" shapeId="0" xr:uid="{7E91854B-F5A0-469A-8E79-CD4706A909BE}">
      <text>
        <r>
          <rPr>
            <b/>
            <sz val="9"/>
            <color indexed="81"/>
            <rFont val="Tahoma"/>
            <family val="2"/>
          </rPr>
          <t>Author:</t>
        </r>
        <r>
          <rPr>
            <sz val="9"/>
            <color indexed="81"/>
            <rFont val="Tahoma"/>
            <family val="2"/>
          </rPr>
          <t xml:space="preserve">
AR, p19</t>
        </r>
      </text>
    </comment>
    <comment ref="BV208" authorId="0" shapeId="0" xr:uid="{7D19590E-989E-448E-9F06-407A3BE479B0}">
      <text>
        <r>
          <rPr>
            <b/>
            <sz val="9"/>
            <color indexed="81"/>
            <rFont val="Tahoma"/>
            <family val="2"/>
          </rPr>
          <t>Author:</t>
        </r>
        <r>
          <rPr>
            <sz val="9"/>
            <color indexed="81"/>
            <rFont val="Tahoma"/>
            <family val="2"/>
          </rPr>
          <t xml:space="preserve">
AR 135 and AR 166 onwards
</t>
        </r>
      </text>
    </comment>
    <comment ref="BX208" authorId="0" shapeId="0" xr:uid="{B7ACA561-8103-4B93-9102-44696BC90210}">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https://www.delmontepacific.com/about-us/company-structures
</t>
        </r>
      </text>
    </comment>
    <comment ref="BY208" authorId="0" shapeId="0" xr:uid="{40C4ECD6-83ED-4B9B-9837-AEFAD9B527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 https://engro-global.com/subsidiaries-and-affiliates/</t>
        </r>
      </text>
    </comment>
    <comment ref="BZ208" authorId="0" shapeId="0" xr:uid="{F4AA995D-89AE-4D46-9853-F79FC96C6177}">
      <text>
        <r>
          <rPr>
            <b/>
            <sz val="9"/>
            <color indexed="81"/>
            <rFont val="Tahoma"/>
            <family val="2"/>
          </rPr>
          <t>Author:</t>
        </r>
        <r>
          <rPr>
            <sz val="9"/>
            <color indexed="81"/>
            <rFont val="Tahoma"/>
            <family val="2"/>
          </rPr>
          <t xml:space="preserve">
AR pg 35</t>
        </r>
      </text>
    </comment>
    <comment ref="CA208" authorId="0" shapeId="0" xr:uid="{2D86E0C3-B106-4028-9EEF-4BB2135B1A04}">
      <text>
        <r>
          <rPr>
            <b/>
            <sz val="9"/>
            <color indexed="81"/>
            <rFont val="Tahoma"/>
            <family val="2"/>
          </rPr>
          <t>Author:</t>
        </r>
        <r>
          <rPr>
            <sz val="9"/>
            <color indexed="81"/>
            <rFont val="Tahoma"/>
            <family val="2"/>
          </rPr>
          <t xml:space="preserve">
AR pg 28/152-153</t>
        </r>
      </text>
    </comment>
    <comment ref="CB208" authorId="0" shapeId="0" xr:uid="{9D6AF27A-95B2-4D9F-99C1-F40F2680C441}">
      <text>
        <r>
          <rPr>
            <b/>
            <sz val="9"/>
            <color indexed="81"/>
            <rFont val="Tahoma"/>
            <family val="2"/>
          </rPr>
          <t>Author:</t>
        </r>
        <r>
          <rPr>
            <sz val="9"/>
            <color indexed="81"/>
            <rFont val="Tahoma"/>
            <family val="2"/>
          </rPr>
          <t xml:space="preserve">
https://www.frasersproperty.com/who-we-are/group-structure</t>
        </r>
      </text>
    </comment>
    <comment ref="CC208" authorId="0" shapeId="0" xr:uid="{774AE1AE-48FB-481D-BCD4-BC62ABF961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 118</t>
        </r>
      </text>
    </comment>
    <comment ref="CE208" authorId="0" shapeId="0" xr:uid="{654DE1A5-D16F-4426-A154-036816ACCFC6}">
      <text>
        <r>
          <rPr>
            <b/>
            <sz val="9"/>
            <color indexed="81"/>
            <rFont val="Tahoma"/>
            <family val="2"/>
          </rPr>
          <t>Author:</t>
        </r>
        <r>
          <rPr>
            <sz val="9"/>
            <color indexed="81"/>
            <rFont val="Tahoma"/>
            <family val="2"/>
          </rPr>
          <t xml:space="preserve">
AR pg 37</t>
        </r>
      </text>
    </comment>
    <comment ref="CG208" authorId="0" shapeId="0" xr:uid="{B420F8E5-58D3-4065-91CA-3EAF1D239AFA}">
      <text>
        <r>
          <rPr>
            <b/>
            <sz val="9"/>
            <color indexed="81"/>
            <rFont val="Tahoma"/>
            <family val="2"/>
          </rPr>
          <t>Author:</t>
        </r>
        <r>
          <rPr>
            <sz val="9"/>
            <color indexed="81"/>
            <rFont val="Tahoma"/>
            <family val="2"/>
          </rPr>
          <t xml:space="preserve">
Company Website</t>
        </r>
      </text>
    </comment>
    <comment ref="CH208" authorId="0" shapeId="0" xr:uid="{7DA79989-5DEC-40E4-884D-14C4BDF5C7AB}">
      <text>
        <r>
          <rPr>
            <b/>
            <sz val="9"/>
            <color indexed="81"/>
            <rFont val="Tahoma"/>
            <family val="2"/>
          </rPr>
          <t>Author:</t>
        </r>
        <r>
          <rPr>
            <sz val="9"/>
            <color indexed="81"/>
            <rFont val="Tahoma"/>
            <family val="2"/>
          </rPr>
          <t xml:space="preserve">
https://www.guocoland.com.sg/corp_str.shtml</t>
        </r>
      </text>
    </comment>
    <comment ref="CI208" authorId="0" shapeId="0" xr:uid="{7CEB417C-A696-4115-905C-592753F96989}">
      <text>
        <r>
          <rPr>
            <b/>
            <sz val="9"/>
            <color indexed="81"/>
            <rFont val="Tahoma"/>
            <family val="2"/>
          </rPr>
          <t>Author:</t>
        </r>
        <r>
          <rPr>
            <sz val="9"/>
            <color indexed="81"/>
            <rFont val="Tahoma"/>
            <family val="2"/>
          </rPr>
          <t xml:space="preserve">
AR pg 69-70</t>
        </r>
      </text>
    </comment>
    <comment ref="CK208" authorId="0" shapeId="0" xr:uid="{871B2727-B64D-4904-A442-06CAD66E3CFA}">
      <text>
        <r>
          <rPr>
            <b/>
            <sz val="9"/>
            <color indexed="81"/>
            <rFont val="Tahoma"/>
            <family val="2"/>
          </rPr>
          <t>Author:</t>
        </r>
        <r>
          <rPr>
            <sz val="9"/>
            <color indexed="81"/>
            <rFont val="Tahoma"/>
            <family val="2"/>
          </rPr>
          <t xml:space="preserve">
AR,22</t>
        </r>
      </text>
    </comment>
    <comment ref="CN208" authorId="0" shapeId="0" xr:uid="{550691D4-33AE-4268-A510-AA9E890A16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https://www.intraco.com.sg/ka-group.html</t>
        </r>
      </text>
    </comment>
    <comment ref="CP208" authorId="0" shapeId="0" xr:uid="{F51D1186-0C5D-4646-8154-5F65252C56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https://www.jcclgroup.com/about-us/group-structure</t>
        </r>
      </text>
    </comment>
    <comment ref="CQ208" authorId="0" shapeId="0" xr:uid="{56467C68-452C-4817-9AFA-39FDC98B7739}">
      <text>
        <r>
          <rPr>
            <b/>
            <sz val="9"/>
            <color indexed="81"/>
            <rFont val="Tahoma"/>
            <family val="2"/>
          </rPr>
          <t>Author:</t>
        </r>
        <r>
          <rPr>
            <sz val="9"/>
            <color indexed="81"/>
            <rFont val="Tahoma"/>
            <family val="2"/>
          </rPr>
          <t xml:space="preserve">
AR 6</t>
        </r>
      </text>
    </comment>
    <comment ref="CR208" authorId="0" shapeId="0" xr:uid="{B373E303-FA40-4F2B-B62B-16CBF9FF11DB}">
      <text>
        <r>
          <rPr>
            <b/>
            <sz val="9"/>
            <color indexed="81"/>
            <rFont val="Tahoma"/>
            <family val="2"/>
          </rPr>
          <t>Author:</t>
        </r>
        <r>
          <rPr>
            <sz val="9"/>
            <color indexed="81"/>
            <rFont val="Tahoma"/>
            <family val="2"/>
          </rPr>
          <t xml:space="preserve">
http://koplimited.com/corporate-structure.php</t>
        </r>
      </text>
    </comment>
    <comment ref="CS208" authorId="0" shapeId="0" xr:uid="{E4916C66-8800-420B-997A-F4CE8DD0B9EC}">
      <text>
        <r>
          <rPr>
            <b/>
            <sz val="9"/>
            <color indexed="81"/>
            <rFont val="Tahoma"/>
            <family val="2"/>
          </rPr>
          <t>Author:</t>
        </r>
        <r>
          <rPr>
            <sz val="9"/>
            <color indexed="81"/>
            <rFont val="Tahoma"/>
            <family val="2"/>
          </rPr>
          <t xml:space="preserve">
https://www.leychoon.com/?page_id=32</t>
        </r>
      </text>
    </comment>
    <comment ref="CT208" authorId="0" shapeId="0" xr:uid="{3A9AD1B3-F83D-4448-ADC3-06CBE53E4485}">
      <text>
        <r>
          <rPr>
            <b/>
            <sz val="9"/>
            <color indexed="81"/>
            <rFont val="Tahoma"/>
            <family val="2"/>
          </rPr>
          <t>Author:</t>
        </r>
        <r>
          <rPr>
            <sz val="9"/>
            <color indexed="81"/>
            <rFont val="Tahoma"/>
            <family val="2"/>
          </rPr>
          <t xml:space="preserve">
AR pg.8</t>
        </r>
      </text>
    </comment>
    <comment ref="CU208" authorId="0" shapeId="0" xr:uid="{ABD39106-E954-4231-B3CB-A811F57571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pg127-129</t>
        </r>
      </text>
    </comment>
    <comment ref="CV208" authorId="0" shapeId="0" xr:uid="{89C1AC46-A48F-4FAF-9E44-673442782A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16-17</t>
        </r>
      </text>
    </comment>
    <comment ref="CW208" authorId="0" shapeId="0" xr:uid="{4D40AB77-1EB7-4F37-BD16-BC585AD9139D}">
      <text>
        <r>
          <rPr>
            <b/>
            <sz val="9"/>
            <color indexed="81"/>
            <rFont val="Tahoma"/>
            <family val="2"/>
          </rPr>
          <t>Author:</t>
        </r>
        <r>
          <rPr>
            <sz val="9"/>
            <color indexed="81"/>
            <rFont val="Tahoma"/>
            <family val="2"/>
          </rPr>
          <t xml:space="preserve">
http://www.miyoshi.biz/groups.html</t>
        </r>
      </text>
    </comment>
    <comment ref="CX208" authorId="0" shapeId="0" xr:uid="{5511D093-7193-494F-ADED-18E4D825FB6E}">
      <text>
        <r>
          <rPr>
            <b/>
            <sz val="9"/>
            <color indexed="81"/>
            <rFont val="Tahoma"/>
            <family val="2"/>
          </rPr>
          <t>Author:</t>
        </r>
        <r>
          <rPr>
            <sz val="9"/>
            <color indexed="81"/>
            <rFont val="Tahoma"/>
            <family val="2"/>
          </rPr>
          <t xml:space="preserve">
Company website, Link: http://www.neratel.com.sg/group-structure.html</t>
        </r>
      </text>
    </comment>
    <comment ref="CY208" authorId="0" shapeId="0" xr:uid="{5F69D184-F04D-4018-9D3F-0E9AA9D943C3}">
      <text>
        <r>
          <rPr>
            <b/>
            <sz val="9"/>
            <color indexed="81"/>
            <rFont val="Tahoma"/>
            <family val="2"/>
          </rPr>
          <t>Author:</t>
        </r>
        <r>
          <rPr>
            <sz val="9"/>
            <color indexed="81"/>
            <rFont val="Tahoma"/>
            <family val="2"/>
          </rPr>
          <t xml:space="preserve">
AR pg 223</t>
        </r>
      </text>
    </comment>
    <comment ref="CZ208" authorId="0" shapeId="0" xr:uid="{FBEBD258-A186-4F3F-972E-7B15089C131B}">
      <text>
        <r>
          <rPr>
            <b/>
            <sz val="9"/>
            <color indexed="81"/>
            <rFont val="Tahoma"/>
            <family val="2"/>
          </rPr>
          <t>Author:</t>
        </r>
        <r>
          <rPr>
            <sz val="9"/>
            <color indexed="81"/>
            <rFont val="Tahoma"/>
            <family val="2"/>
          </rPr>
          <t xml:space="preserve">
AR,2</t>
        </r>
      </text>
    </comment>
    <comment ref="DA208" authorId="0" shapeId="0" xr:uid="{8BE94DD2-00B7-4603-A423-3C9F1EDE437E}">
      <text>
        <r>
          <rPr>
            <b/>
            <sz val="9"/>
            <color indexed="81"/>
            <rFont val="Tahoma"/>
            <family val="2"/>
          </rPr>
          <t>Author:</t>
        </r>
        <r>
          <rPr>
            <sz val="9"/>
            <color indexed="81"/>
            <rFont val="Tahoma"/>
            <family val="2"/>
          </rPr>
          <t xml:space="preserve">
AR,23-26</t>
        </r>
      </text>
    </comment>
    <comment ref="DB208" authorId="0" shapeId="0" xr:uid="{73150EDE-1528-4C45-8666-2F16692426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150</t>
        </r>
      </text>
    </comment>
    <comment ref="DC208" authorId="0" shapeId="0" xr:uid="{F2BDDF18-B81C-4F0F-A319-EC166E16CC40}">
      <text>
        <r>
          <rPr>
            <b/>
            <sz val="9"/>
            <color indexed="81"/>
            <rFont val="Tahoma"/>
            <family val="2"/>
          </rPr>
          <t>Author:</t>
        </r>
        <r>
          <rPr>
            <sz val="9"/>
            <color indexed="81"/>
            <rFont val="Tahoma"/>
            <family val="2"/>
          </rPr>
          <t xml:space="preserve">
AR, p. 147</t>
        </r>
      </text>
    </comment>
    <comment ref="DD208" authorId="0" shapeId="0" xr:uid="{3D5DBA08-B402-4D78-8827-EB816DC011DB}">
      <text>
        <r>
          <rPr>
            <b/>
            <sz val="9"/>
            <color indexed="81"/>
            <rFont val="Tahoma"/>
            <family val="2"/>
          </rPr>
          <t>Author:</t>
        </r>
        <r>
          <rPr>
            <sz val="9"/>
            <color indexed="81"/>
            <rFont val="Tahoma"/>
            <family val="2"/>
          </rPr>
          <t xml:space="preserve">
https://www.sembcorp.com/en/about-sembcorp/shareholding-group-structure/group-structure/</t>
        </r>
      </text>
    </comment>
    <comment ref="DE208" authorId="0" shapeId="0" xr:uid="{749FE6F8-EC97-43DF-826A-4506736C70B0}">
      <text>
        <r>
          <rPr>
            <b/>
            <sz val="9"/>
            <color indexed="81"/>
            <rFont val="Tahoma"/>
            <family val="2"/>
          </rPr>
          <t>Author:</t>
        </r>
        <r>
          <rPr>
            <sz val="9"/>
            <color indexed="81"/>
            <rFont val="Tahoma"/>
            <family val="2"/>
          </rPr>
          <t xml:space="preserve">
AR,3</t>
        </r>
      </text>
    </comment>
    <comment ref="DF208" authorId="0" shapeId="0" xr:uid="{161D69B1-2F84-4B36-A980-FF878A9CEEFA}">
      <text>
        <r>
          <rPr>
            <b/>
            <sz val="9"/>
            <color indexed="81"/>
            <rFont val="Tahoma"/>
            <family val="2"/>
          </rPr>
          <t>Author:</t>
        </r>
        <r>
          <rPr>
            <sz val="9"/>
            <color indexed="81"/>
            <rFont val="Tahoma"/>
            <family val="2"/>
          </rPr>
          <t xml:space="preserve">
AR pg 27</t>
        </r>
      </text>
    </comment>
    <comment ref="DG208" authorId="0" shapeId="0" xr:uid="{2C89BD69-CD72-4C92-ABCE-6CE1AF0614C7}">
      <text>
        <r>
          <rPr>
            <b/>
            <sz val="9"/>
            <color indexed="81"/>
            <rFont val="Tahoma"/>
            <family val="2"/>
          </rPr>
          <t>Author:</t>
        </r>
        <r>
          <rPr>
            <sz val="9"/>
            <color indexed="81"/>
            <rFont val="Tahoma"/>
            <family val="2"/>
          </rPr>
          <t xml:space="preserve">
AR, p. 157</t>
        </r>
      </text>
    </comment>
    <comment ref="DH208" authorId="0" shapeId="0" xr:uid="{60D15265-1842-4C25-9A48-BE7CF4C11946}">
      <text>
        <r>
          <rPr>
            <b/>
            <sz val="9"/>
            <color indexed="81"/>
            <rFont val="Tahoma"/>
            <family val="2"/>
          </rPr>
          <t>Author:</t>
        </r>
        <r>
          <rPr>
            <sz val="9"/>
            <color indexed="81"/>
            <rFont val="Tahoma"/>
            <family val="2"/>
          </rPr>
          <t xml:space="preserve">
Company Website
AR pg 136</t>
        </r>
      </text>
    </comment>
    <comment ref="DI208" authorId="0" shapeId="0" xr:uid="{7B996443-52B5-47A5-8D12-0A125A9822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https://www.sgx.com/about-us#Our%20Leadership</t>
        </r>
      </text>
    </comment>
    <comment ref="DK208" authorId="0" shapeId="0" xr:uid="{4668CE5A-80E4-4C4A-A240-B81271D183F8}">
      <text>
        <r>
          <rPr>
            <b/>
            <sz val="9"/>
            <color indexed="81"/>
            <rFont val="Tahoma"/>
            <family val="2"/>
          </rPr>
          <t>Author:</t>
        </r>
        <r>
          <rPr>
            <sz val="9"/>
            <color indexed="81"/>
            <rFont val="Tahoma"/>
            <family val="2"/>
          </rPr>
          <t xml:space="preserve">
AR pg 255</t>
        </r>
      </text>
    </comment>
    <comment ref="DL208" authorId="0" shapeId="0" xr:uid="{638E669E-96CA-4AA2-A9F6-DAA74A7A5EDA}">
      <text>
        <r>
          <rPr>
            <b/>
            <sz val="9"/>
            <color indexed="81"/>
            <rFont val="Tahoma"/>
            <family val="2"/>
          </rPr>
          <t>Author:</t>
        </r>
        <r>
          <rPr>
            <sz val="9"/>
            <color indexed="81"/>
            <rFont val="Tahoma"/>
            <family val="2"/>
          </rPr>
          <t xml:space="preserve">
AR pg 249-259</t>
        </r>
      </text>
    </comment>
    <comment ref="DM208" authorId="0" shapeId="0" xr:uid="{288381D3-E5F2-49CE-8BAE-4E6C712CF01E}">
      <text>
        <r>
          <rPr>
            <b/>
            <sz val="9"/>
            <color indexed="81"/>
            <rFont val="Tahoma"/>
            <family val="2"/>
          </rPr>
          <t>Author:</t>
        </r>
        <r>
          <rPr>
            <sz val="9"/>
            <color indexed="81"/>
            <rFont val="Tahoma"/>
            <family val="2"/>
          </rPr>
          <t xml:space="preserve">
AR, p. 77</t>
        </r>
      </text>
    </comment>
    <comment ref="DN208" authorId="0" shapeId="0" xr:uid="{1758EAF3-BB39-4B07-9A53-6F1174598B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p.05;</t>
        </r>
      </text>
    </comment>
    <comment ref="DO208" authorId="0" shapeId="0" xr:uid="{98617863-BBA6-4C06-8FE6-A4709D3BCA8F}">
      <text>
        <r>
          <rPr>
            <b/>
            <sz val="9"/>
            <color indexed="81"/>
            <rFont val="Tahoma"/>
            <family val="2"/>
          </rPr>
          <t>Author:</t>
        </r>
        <r>
          <rPr>
            <sz val="9"/>
            <color indexed="81"/>
            <rFont val="Tahoma"/>
            <family val="2"/>
          </rPr>
          <t xml:space="preserve">
AR p. 38, Corporate Structure</t>
        </r>
      </text>
    </comment>
    <comment ref="DP208" authorId="0" shapeId="0" xr:uid="{F327DEA4-BD81-4906-BAEA-59ACDB9053A0}">
      <text>
        <r>
          <rPr>
            <b/>
            <sz val="9"/>
            <color indexed="81"/>
            <rFont val="Tahoma"/>
            <family val="2"/>
          </rPr>
          <t>Author:</t>
        </r>
        <r>
          <rPr>
            <sz val="9"/>
            <color indexed="81"/>
            <rFont val="Tahoma"/>
            <family val="2"/>
          </rPr>
          <t xml:space="preserve">
AR, p. 183</t>
        </r>
      </text>
    </comment>
    <comment ref="DR208" authorId="0" shapeId="0" xr:uid="{A93279E7-8BC0-45B4-8711-57818730EAA0}">
      <text>
        <r>
          <rPr>
            <b/>
            <sz val="9"/>
            <color indexed="81"/>
            <rFont val="Tahoma"/>
            <family val="2"/>
          </rPr>
          <t>Author:</t>
        </r>
        <r>
          <rPr>
            <sz val="9"/>
            <color indexed="81"/>
            <rFont val="Tahoma"/>
            <family val="2"/>
          </rPr>
          <t xml:space="preserve">
AR, p.212</t>
        </r>
      </text>
    </comment>
    <comment ref="DU208" authorId="0" shapeId="0" xr:uid="{416A2B52-E140-412D-A167-46A9D3A0BB37}">
      <text>
        <r>
          <rPr>
            <b/>
            <sz val="9"/>
            <color indexed="81"/>
            <rFont val="Tahoma"/>
            <family val="2"/>
          </rPr>
          <t>Author:</t>
        </r>
        <r>
          <rPr>
            <sz val="9"/>
            <color indexed="81"/>
            <rFont val="Tahoma"/>
            <family val="2"/>
          </rPr>
          <t xml:space="preserve">
https://advancer.sg/our-company/</t>
        </r>
      </text>
    </comment>
    <comment ref="DV208" authorId="0" shapeId="0" xr:uid="{56852FC5-C503-4042-B28F-4CB01B948172}">
      <text>
        <r>
          <rPr>
            <b/>
            <sz val="9"/>
            <color indexed="81"/>
            <rFont val="Tahoma"/>
            <family val="2"/>
          </rPr>
          <t>Author:</t>
        </r>
        <r>
          <rPr>
            <sz val="9"/>
            <color indexed="81"/>
            <rFont val="Tahoma"/>
            <family val="2"/>
          </rPr>
          <t xml:space="preserve">
https://asianhealthcare.com.sg/corporate-information/our-businesses/management-structure/</t>
        </r>
      </text>
    </comment>
    <comment ref="DW208" authorId="0" shapeId="0" xr:uid="{8D86697E-A1A1-40AF-BC8C-36EAF66CDF03}">
      <text>
        <r>
          <rPr>
            <b/>
            <sz val="9"/>
            <color indexed="81"/>
            <rFont val="Tahoma"/>
            <family val="2"/>
          </rPr>
          <t>Author:</t>
        </r>
        <r>
          <rPr>
            <sz val="9"/>
            <color indexed="81"/>
            <rFont val="Tahoma"/>
            <family val="2"/>
          </rPr>
          <t xml:space="preserve">
AR, p21</t>
        </r>
      </text>
    </comment>
    <comment ref="DX208" authorId="0" shapeId="0" xr:uid="{1CED75CF-D897-4FF4-B533-1253EE612082}">
      <text>
        <r>
          <rPr>
            <b/>
            <sz val="9"/>
            <color indexed="81"/>
            <rFont val="Tahoma"/>
            <family val="2"/>
          </rPr>
          <t>Author:</t>
        </r>
        <r>
          <rPr>
            <sz val="9"/>
            <color indexed="81"/>
            <rFont val="Tahoma"/>
            <family val="2"/>
          </rPr>
          <t xml:space="preserve">
AR pg.4</t>
        </r>
      </text>
    </comment>
    <comment ref="DZ208" authorId="0" shapeId="0" xr:uid="{251FB43E-B55A-42A9-90D3-32EE8CFA51C4}">
      <text>
        <r>
          <rPr>
            <b/>
            <sz val="9"/>
            <color indexed="81"/>
            <rFont val="Tahoma"/>
            <family val="2"/>
          </rPr>
          <t>Author:</t>
        </r>
        <r>
          <rPr>
            <sz val="9"/>
            <color indexed="81"/>
            <rFont val="Tahoma"/>
            <family val="2"/>
          </rPr>
          <t xml:space="preserve">
https://www.fraserandneave.com/about-us/group-structure</t>
        </r>
      </text>
    </comment>
    <comment ref="EA208" authorId="0" shapeId="0" xr:uid="{DFD0F0B8-0EAE-4A04-826D-085A0DC0475C}">
      <text>
        <r>
          <rPr>
            <b/>
            <sz val="9"/>
            <color indexed="81"/>
            <rFont val="Tahoma"/>
            <family val="2"/>
          </rPr>
          <t>Author:</t>
        </r>
        <r>
          <rPr>
            <sz val="9"/>
            <color indexed="81"/>
            <rFont val="Tahoma"/>
            <family val="2"/>
          </rPr>
          <t xml:space="preserve">
AR 15</t>
        </r>
      </text>
    </comment>
    <comment ref="EB208" authorId="3" shapeId="0" xr:uid="{D9B80B83-7F6D-4583-96E7-F182E8F0DD3A}">
      <text>
        <r>
          <rPr>
            <b/>
            <sz val="9"/>
            <color indexed="81"/>
            <rFont val="Tahoma"/>
            <family val="2"/>
          </rPr>
          <t>Jun Hui:</t>
        </r>
        <r>
          <rPr>
            <sz val="9"/>
            <color indexed="81"/>
            <rFont val="Tahoma"/>
            <family val="2"/>
          </rPr>
          <t xml:space="preserve">
AR,91-94</t>
        </r>
      </text>
    </comment>
    <comment ref="ED208" authorId="0" shapeId="0" xr:uid="{699B947B-A4D9-4D36-92F7-BE3DC3CF7B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http://www.silverlakeaxis.com/investor-relation/group-structure</t>
        </r>
      </text>
    </comment>
    <comment ref="H209" authorId="5" shapeId="0" xr:uid="{CCD0C640-F50C-4D2C-855D-FDDD825C4F7A}">
      <text>
        <r>
          <rPr>
            <b/>
            <sz val="9"/>
            <color indexed="81"/>
            <rFont val="Tahoma"/>
            <family val="2"/>
          </rPr>
          <t>Jun Kiat Lee:</t>
        </r>
        <r>
          <rPr>
            <sz val="9"/>
            <color indexed="81"/>
            <rFont val="Tahoma"/>
            <family val="2"/>
          </rPr>
          <t xml:space="preserve">
AR 000</t>
        </r>
      </text>
    </comment>
    <comment ref="I209" authorId="0" shapeId="0" xr:uid="{9776F9DE-D45F-4847-9175-0FF5014CCA41}">
      <text>
        <r>
          <rPr>
            <b/>
            <sz val="9"/>
            <color indexed="81"/>
            <rFont val="Tahoma"/>
            <family val="2"/>
          </rPr>
          <t>Author:</t>
        </r>
        <r>
          <rPr>
            <sz val="9"/>
            <color indexed="81"/>
            <rFont val="Tahoma"/>
            <family val="2"/>
          </rPr>
          <t xml:space="preserve">
https://www.amaraholdings.com/the_amara_vision.html</t>
        </r>
      </text>
    </comment>
    <comment ref="J209" authorId="0" shapeId="0" xr:uid="{73E6D37B-3ED6-4054-9224-FE4DC91F2981}">
      <text>
        <r>
          <rPr>
            <b/>
            <sz val="9"/>
            <color indexed="81"/>
            <rFont val="Tahoma"/>
            <family val="2"/>
          </rPr>
          <t>Author:</t>
        </r>
        <r>
          <rPr>
            <sz val="9"/>
            <color indexed="81"/>
            <rFont val="Tahoma"/>
            <family val="2"/>
          </rPr>
          <t xml:space="preserve">
AR pg.1</t>
        </r>
      </text>
    </comment>
    <comment ref="K209" authorId="0" shapeId="0" xr:uid="{22E0B84A-2161-4B67-9C08-F6C820011D61}">
      <text>
        <r>
          <rPr>
            <b/>
            <sz val="9"/>
            <color indexed="81"/>
            <rFont val="Tahoma"/>
            <family val="2"/>
          </rPr>
          <t>Author:</t>
        </r>
        <r>
          <rPr>
            <sz val="9"/>
            <color indexed="81"/>
            <rFont val="Tahoma"/>
            <family val="2"/>
          </rPr>
          <t xml:space="preserve">
AR pg.1</t>
        </r>
      </text>
    </comment>
    <comment ref="M209" authorId="0" shapeId="0" xr:uid="{AC081E70-ED67-4226-BF29-2F2B7E68AEF9}">
      <text>
        <r>
          <rPr>
            <b/>
            <sz val="9"/>
            <color indexed="81"/>
            <rFont val="Tahoma"/>
            <family val="2"/>
          </rPr>
          <t>Author:</t>
        </r>
        <r>
          <rPr>
            <sz val="9"/>
            <color indexed="81"/>
            <rFont val="Tahoma"/>
            <family val="2"/>
          </rPr>
          <t xml:space="preserve">
SR pg.3</t>
        </r>
      </text>
    </comment>
    <comment ref="S209" authorId="0" shapeId="0" xr:uid="{CD999077-DEFA-4FB7-A945-EC00FFCCACFE}">
      <text>
        <r>
          <rPr>
            <b/>
            <sz val="9"/>
            <color indexed="81"/>
            <rFont val="Tahoma"/>
            <family val="2"/>
          </rPr>
          <t>Author:</t>
        </r>
        <r>
          <rPr>
            <sz val="9"/>
            <color indexed="81"/>
            <rFont val="Tahoma"/>
            <family val="2"/>
          </rPr>
          <t xml:space="preserve">
AR, p2</t>
        </r>
      </text>
    </comment>
    <comment ref="U209" authorId="0" shapeId="0" xr:uid="{1B482FA9-8BED-48BA-AC64-CB1776082527}">
      <text>
        <r>
          <rPr>
            <b/>
            <sz val="9"/>
            <color indexed="81"/>
            <rFont val="Tahoma"/>
            <family val="2"/>
          </rPr>
          <t>Author:</t>
        </r>
        <r>
          <rPr>
            <sz val="9"/>
            <color indexed="81"/>
            <rFont val="Tahoma"/>
            <family val="2"/>
          </rPr>
          <t xml:space="preserve">
AR pg 26
Company Website</t>
        </r>
      </text>
    </comment>
    <comment ref="V209" authorId="0" shapeId="0" xr:uid="{C2AA58F7-00E2-4A8B-BCE4-8183FE6524D6}">
      <text>
        <r>
          <rPr>
            <b/>
            <sz val="9"/>
            <color indexed="81"/>
            <rFont val="Tahoma"/>
            <family val="2"/>
          </rPr>
          <t>Author:</t>
        </r>
        <r>
          <rPr>
            <sz val="9"/>
            <color indexed="81"/>
            <rFont val="Tahoma"/>
            <family val="2"/>
          </rPr>
          <t xml:space="preserve">
Doesn’t seem to have clearly stated vision and mission statement wrt the company itself</t>
        </r>
      </text>
    </comment>
    <comment ref="W209" authorId="0" shapeId="0" xr:uid="{BD180A17-AFF4-4DB8-B826-B694B312E1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https://www.ecowise.com.sg/en/about-us/company-overview</t>
        </r>
      </text>
    </comment>
    <comment ref="Z209" authorId="0" shapeId="0" xr:uid="{6B4C9126-3FCB-4641-8685-602FF38013BB}">
      <text>
        <r>
          <rPr>
            <b/>
            <sz val="9"/>
            <color indexed="81"/>
            <rFont val="Tahoma"/>
            <family val="2"/>
          </rPr>
          <t>Author:</t>
        </r>
        <r>
          <rPr>
            <sz val="9"/>
            <color indexed="81"/>
            <rFont val="Tahoma"/>
            <family val="2"/>
          </rPr>
          <t xml:space="preserve">
Company Website</t>
        </r>
      </text>
    </comment>
    <comment ref="AA209" authorId="0" shapeId="0" xr:uid="{EDA1F76D-5ED8-4598-81A2-C8F7C0D62E65}">
      <text>
        <r>
          <rPr>
            <b/>
            <sz val="9"/>
            <color indexed="81"/>
            <rFont val="Tahoma"/>
            <family val="2"/>
          </rPr>
          <t>Author:</t>
        </r>
        <r>
          <rPr>
            <sz val="9"/>
            <color indexed="81"/>
            <rFont val="Tahoma"/>
            <family val="2"/>
          </rPr>
          <t xml:space="preserve">
SR pg 8
Company Website</t>
        </r>
      </text>
    </comment>
    <comment ref="AB209" authorId="0" shapeId="0" xr:uid="{5A37618B-E0A2-4C81-84CF-B1AC4CE137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https://www.first-resources.com/about.php?pc=mission</t>
        </r>
      </text>
    </comment>
    <comment ref="AC209" authorId="0" shapeId="0" xr:uid="{42C6BEC4-98DB-477C-8C3D-9563FDDA05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p.cover_2;</t>
        </r>
      </text>
    </comment>
    <comment ref="AD209" authorId="0" shapeId="0" xr:uid="{D698A05C-33F6-440B-BE6D-F739A8215744}">
      <text>
        <r>
          <rPr>
            <b/>
            <sz val="9"/>
            <color indexed="81"/>
            <rFont val="Tahoma"/>
            <family val="2"/>
          </rPr>
          <t>Author:</t>
        </r>
        <r>
          <rPr>
            <sz val="9"/>
            <color indexed="81"/>
            <rFont val="Tahoma"/>
            <family val="2"/>
          </rPr>
          <t xml:space="preserve">
https://globalinvestmentslimited.com/about/vision/</t>
        </r>
      </text>
    </comment>
    <comment ref="AE209" authorId="0" shapeId="0" xr:uid="{4F90A743-DAE8-440D-9B6C-DC8C899C2469}">
      <text>
        <r>
          <rPr>
            <b/>
            <sz val="9"/>
            <color indexed="81"/>
            <rFont val="Tahoma"/>
            <family val="2"/>
          </rPr>
          <t>Author:</t>
        </r>
        <r>
          <rPr>
            <sz val="9"/>
            <color indexed="81"/>
            <rFont val="Tahoma"/>
            <family val="2"/>
          </rPr>
          <t xml:space="preserve">
AR pg.1</t>
        </r>
      </text>
    </comment>
    <comment ref="AH209" authorId="0" shapeId="0" xr:uid="{D79F561A-2FBF-4EEC-967D-9142F6562985}">
      <text>
        <r>
          <rPr>
            <b/>
            <sz val="9"/>
            <color indexed="81"/>
            <rFont val="Tahoma"/>
            <family val="2"/>
          </rPr>
          <t>Author:</t>
        </r>
        <r>
          <rPr>
            <sz val="9"/>
            <color indexed="81"/>
            <rFont val="Tahoma"/>
            <family val="2"/>
          </rPr>
          <t xml:space="preserve">
AR pg.1</t>
        </r>
      </text>
    </comment>
    <comment ref="AI209" authorId="0" shapeId="0" xr:uid="{AA1C8080-76F8-4C58-A926-8218FA2454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behind cover page OUR VISION
To become a leading integrated agribusiness, and one of the
world-class agricultural research and seed breeding companies.
OUR MISSION
To be a low-cost producer, through high yields and costeffective
and efficient operations.
To continuously improve our people, processes and technology.
To exceed our customers’ expectations, whilst ensuring the
highest standards of quality.
To recognise our role as responsible and engaged corporate
citizens in all our business operations, including sustainable
environmental and social practices.
To continuously increase stakeholders’ value.</t>
        </r>
      </text>
    </comment>
    <comment ref="AK209" authorId="0" shapeId="0" xr:uid="{FBEA2FED-7E67-4708-9182-91EE29FDB0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https://japfa.com/our-values/japfa-mission no vision</t>
        </r>
      </text>
    </comment>
    <comment ref="AM209" authorId="0" shapeId="0" xr:uid="{A747553D-ED61-4A56-9A16-38F8C3B0E9EE}">
      <text>
        <r>
          <rPr>
            <b/>
            <sz val="9"/>
            <color indexed="81"/>
            <rFont val="Tahoma"/>
            <family val="2"/>
          </rPr>
          <t>Author:</t>
        </r>
        <r>
          <rPr>
            <sz val="9"/>
            <color indexed="81"/>
            <rFont val="Tahoma"/>
            <family val="2"/>
          </rPr>
          <t xml:space="preserve">
http://www.lhngroup.com/vision-mission.html</t>
        </r>
      </text>
    </comment>
    <comment ref="AN209" authorId="0" shapeId="0" xr:uid="{6EE6B5B9-24E9-43B4-9C7B-F29163BF75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 no vision</t>
        </r>
      </text>
    </comment>
    <comment ref="AO209" authorId="0" shapeId="0" xr:uid="{451F05FF-EC68-47D3-9F93-573BADA6419A}">
      <text>
        <r>
          <rPr>
            <b/>
            <sz val="9"/>
            <color indexed="81"/>
            <rFont val="Tahoma"/>
            <family val="2"/>
          </rPr>
          <t>Author:</t>
        </r>
        <r>
          <rPr>
            <sz val="9"/>
            <color indexed="81"/>
            <rFont val="Tahoma"/>
            <family val="2"/>
          </rPr>
          <t xml:space="preserve">
AR, pg 3</t>
        </r>
      </text>
    </comment>
    <comment ref="AP209" authorId="0" shapeId="0" xr:uid="{DDAF2688-8C85-4F12-A03D-2ADF114C5C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https://www.micro-mechanics.com/mission-statement only mission statement is provided</t>
        </r>
      </text>
    </comment>
    <comment ref="AR209" authorId="0" shapeId="0" xr:uid="{FD92F546-A380-4B55-9F4B-182ABC1F2BAC}">
      <text>
        <r>
          <rPr>
            <b/>
            <sz val="9"/>
            <color indexed="81"/>
            <rFont val="Tahoma"/>
            <family val="2"/>
          </rPr>
          <t>Author:</t>
        </r>
        <r>
          <rPr>
            <sz val="9"/>
            <color indexed="81"/>
            <rFont val="Tahoma"/>
            <family val="2"/>
          </rPr>
          <t xml:space="preserve">
AR,1-4</t>
        </r>
      </text>
    </comment>
    <comment ref="AS209" authorId="0" shapeId="0" xr:uid="{F21A8230-7BF6-4F7C-A402-9F9B3400DC98}">
      <text>
        <r>
          <rPr>
            <b/>
            <sz val="9"/>
            <color indexed="81"/>
            <rFont val="Tahoma"/>
            <family val="2"/>
          </rPr>
          <t>Author:</t>
        </r>
        <r>
          <rPr>
            <sz val="9"/>
            <color indexed="81"/>
            <rFont val="Tahoma"/>
            <family val="2"/>
          </rPr>
          <t xml:space="preserve">
Company website, Link: http://www.newtoyo.com/vision.htm</t>
        </r>
      </text>
    </comment>
    <comment ref="AT209" authorId="0" shapeId="0" xr:uid="{97172D54-2B60-4926-9BA1-FDE487AC67AC}">
      <text>
        <r>
          <rPr>
            <b/>
            <sz val="9"/>
            <color indexed="81"/>
            <rFont val="Tahoma"/>
            <family val="2"/>
          </rPr>
          <t>Author:</t>
        </r>
        <r>
          <rPr>
            <sz val="9"/>
            <color indexed="81"/>
            <rFont val="Tahoma"/>
            <family val="2"/>
          </rPr>
          <t xml:space="preserve">
https://www.olamgroup.com/about-olam/our-values.html</t>
        </r>
      </text>
    </comment>
    <comment ref="AU209" authorId="0" shapeId="0" xr:uid="{DF4667AD-BFCB-4820-8A8C-442201C783A9}">
      <text>
        <r>
          <rPr>
            <b/>
            <sz val="9"/>
            <color indexed="81"/>
            <rFont val="Tahoma"/>
            <family val="2"/>
          </rPr>
          <t>Author:</t>
        </r>
        <r>
          <rPr>
            <sz val="9"/>
            <color indexed="81"/>
            <rFont val="Tahoma"/>
            <family val="2"/>
          </rPr>
          <t xml:space="preserve">
http://www.penguin.com.sg/about-us/corporate-profile/our-visions-and-goals/</t>
        </r>
      </text>
    </comment>
    <comment ref="AW209" authorId="0" shapeId="0" xr:uid="{18A88EFD-515B-45C5-BA20-5F871BCD1377}">
      <text>
        <r>
          <rPr>
            <b/>
            <sz val="9"/>
            <color indexed="81"/>
            <rFont val="Tahoma"/>
            <family val="2"/>
          </rPr>
          <t>Author:</t>
        </r>
        <r>
          <rPr>
            <sz val="9"/>
            <color indexed="81"/>
            <rFont val="Tahoma"/>
            <family val="2"/>
          </rPr>
          <t xml:space="preserve">
AR,7</t>
        </r>
      </text>
    </comment>
    <comment ref="AX209" authorId="0" shapeId="0" xr:uid="{2F2B35D7-8551-4DF2-B9E5-652C5CCE57F9}">
      <text>
        <r>
          <rPr>
            <b/>
            <sz val="9"/>
            <color indexed="81"/>
            <rFont val="Tahoma"/>
            <family val="2"/>
          </rPr>
          <t>Author:</t>
        </r>
        <r>
          <rPr>
            <sz val="9"/>
            <color indexed="81"/>
            <rFont val="Tahoma"/>
            <family val="2"/>
          </rPr>
          <t xml:space="preserve">
AR, 2</t>
        </r>
      </text>
    </comment>
    <comment ref="AY209" authorId="0" shapeId="0" xr:uid="{A4ED91CC-762F-4129-A626-A83F6468A831}">
      <text>
        <r>
          <rPr>
            <b/>
            <sz val="9"/>
            <color indexed="81"/>
            <rFont val="Tahoma"/>
            <family val="2"/>
          </rPr>
          <t>Author:</t>
        </r>
        <r>
          <rPr>
            <sz val="9"/>
            <color indexed="81"/>
            <rFont val="Tahoma"/>
            <family val="2"/>
          </rPr>
          <t xml:space="preserve">
https://www.sembmarine.com/about-us/vision-core-values</t>
        </r>
      </text>
    </comment>
    <comment ref="AZ209" authorId="0" shapeId="0" xr:uid="{19FAC375-6122-4093-AE15-FC9B0AEE2414}">
      <text>
        <r>
          <rPr>
            <b/>
            <sz val="9"/>
            <color indexed="81"/>
            <rFont val="Tahoma"/>
            <family val="2"/>
          </rPr>
          <t>Author:</t>
        </r>
        <r>
          <rPr>
            <sz val="9"/>
            <color indexed="81"/>
            <rFont val="Tahoma"/>
            <family val="2"/>
          </rPr>
          <t xml:space="preserve">
https://smg.sg/about-us/</t>
        </r>
      </text>
    </comment>
    <comment ref="BA209" authorId="2" shapeId="0" xr:uid="{3725D397-1C29-493B-8A8F-BBF735B3B749}">
      <text>
        <r>
          <rPr>
            <b/>
            <sz val="9"/>
            <color indexed="81"/>
            <rFont val="Tahoma"/>
            <family val="2"/>
          </rPr>
          <t>hongw:</t>
        </r>
        <r>
          <rPr>
            <sz val="9"/>
            <color indexed="81"/>
            <rFont val="Tahoma"/>
            <family val="2"/>
          </rPr>
          <t xml:space="preserve">
Unable to find any info on the M&amp;W, however, they were awarded marks for this option in 2020 and the evidence given was this: https://corporate.sph.com.sg/about-sph/sph-brand-statement/</t>
        </r>
      </text>
    </comment>
    <comment ref="BB209" authorId="0" shapeId="0" xr:uid="{769E5336-1E79-4ABF-9BBD-7B97C9E550FC}">
      <text>
        <r>
          <rPr>
            <b/>
            <sz val="9"/>
            <color indexed="81"/>
            <rFont val="Tahoma"/>
            <family val="2"/>
          </rPr>
          <t>Author:</t>
        </r>
        <r>
          <rPr>
            <sz val="9"/>
            <color indexed="81"/>
            <rFont val="Tahoma"/>
            <family val="2"/>
          </rPr>
          <t xml:space="preserve">
Company website, Link: http://www.southern-packaging.com/en/vision/index.aspx</t>
        </r>
      </text>
    </comment>
    <comment ref="BD209" authorId="0" shapeId="0" xr:uid="{A45C6C4C-F0B0-4AB0-A1A6-A957EB160DB8}">
      <text>
        <r>
          <rPr>
            <b/>
            <sz val="9"/>
            <color indexed="81"/>
            <rFont val="Tahoma"/>
            <family val="2"/>
          </rPr>
          <t>Author:</t>
        </r>
        <r>
          <rPr>
            <sz val="9"/>
            <color indexed="81"/>
            <rFont val="Tahoma"/>
            <family val="2"/>
          </rPr>
          <t xml:space="preserve">
https://www.starhub.com/about-us/company-information/logo-and-culture.html</t>
        </r>
      </text>
    </comment>
    <comment ref="BF209" authorId="0" shapeId="0" xr:uid="{78554BC5-895A-46C0-8D3E-C1951A0B92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2nd page
Vision
To create a better future for our stakeholders
and communities by embodying the spirit of
enduring innovation and entrepreneurship in
our core business pillars.
Mission
Dedicated in fostering the holistic development of our core
business pillars by creating a dynamic, positive, results-driven
work environment focused on the investment and development
of long-term collaborative partnerships based on professional
ethics and mutual trust.</t>
        </r>
      </text>
    </comment>
    <comment ref="BG209" authorId="0" shapeId="0" xr:uid="{851BC827-E810-4915-8147-3596B3FB2F02}">
      <text>
        <r>
          <rPr>
            <b/>
            <sz val="9"/>
            <color indexed="81"/>
            <rFont val="Tahoma"/>
            <family val="2"/>
          </rPr>
          <t>Author:</t>
        </r>
        <r>
          <rPr>
            <sz val="9"/>
            <color indexed="81"/>
            <rFont val="Tahoma"/>
            <family val="2"/>
          </rPr>
          <t xml:space="preserve">
AR p. 6, only mission
The Trendlines Group creates, develops, and invests in
technology-based medical and agrifood companies in
accordance with our mission to improve the human condition</t>
        </r>
      </text>
    </comment>
    <comment ref="BH209" authorId="3" shapeId="0" xr:uid="{D31BEFA0-9CC1-4FF4-B798-23AFCE0D275A}">
      <text>
        <r>
          <rPr>
            <b/>
            <sz val="9"/>
            <color indexed="81"/>
            <rFont val="Tahoma"/>
            <family val="2"/>
          </rPr>
          <t>Jun Hui:</t>
        </r>
        <r>
          <rPr>
            <sz val="9"/>
            <color indexed="81"/>
            <rFont val="Tahoma"/>
            <family val="2"/>
          </rPr>
          <t xml:space="preserve">
http://www.ughealthcarecorporation.com/visionandmission.html</t>
        </r>
      </text>
    </comment>
    <comment ref="BI209" authorId="0" shapeId="0" xr:uid="{E435308F-061A-429D-988F-ABEBA164B149}">
      <text>
        <r>
          <rPr>
            <b/>
            <sz val="9"/>
            <color indexed="81"/>
            <rFont val="Tahoma"/>
            <family val="2"/>
          </rPr>
          <t>Author:</t>
        </r>
        <r>
          <rPr>
            <sz val="9"/>
            <color indexed="81"/>
            <rFont val="Tahoma"/>
            <family val="2"/>
          </rPr>
          <t xml:space="preserve">
AR front page</t>
        </r>
      </text>
    </comment>
    <comment ref="BK209" authorId="0" shapeId="0" xr:uid="{6B18101F-AEB0-4E2A-B684-CD67E659C627}">
      <text>
        <r>
          <rPr>
            <b/>
            <sz val="9"/>
            <color indexed="81"/>
            <rFont val="Tahoma"/>
            <family val="2"/>
          </rPr>
          <t>Author:</t>
        </r>
        <r>
          <rPr>
            <sz val="9"/>
            <color indexed="81"/>
            <rFont val="Tahoma"/>
            <family val="2"/>
          </rPr>
          <t xml:space="preserve">
https://www.vicom.com.sg/About/Our-Vision-Mission-and-Core-Values</t>
        </r>
      </text>
    </comment>
    <comment ref="BL209" authorId="0" shapeId="0" xr:uid="{24544CF6-5E02-4FF8-9825-D0549B64CC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t>
        </r>
      </text>
    </comment>
    <comment ref="BM209" authorId="0" shapeId="0" xr:uid="{4950B069-34B0-41F7-96C6-06679449D61F}">
      <text>
        <r>
          <rPr>
            <b/>
            <sz val="9"/>
            <color indexed="81"/>
            <rFont val="Tahoma"/>
            <family val="2"/>
          </rPr>
          <t>Author:</t>
        </r>
        <r>
          <rPr>
            <sz val="9"/>
            <color indexed="81"/>
            <rFont val="Tahoma"/>
            <family val="2"/>
          </rPr>
          <t xml:space="preserve">
AR, p1</t>
        </r>
      </text>
    </comment>
    <comment ref="BO209" authorId="0" shapeId="0" xr:uid="{510088EC-1815-46F9-A96E-F0AA359FCD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t>
        </r>
      </text>
    </comment>
    <comment ref="BQ209" authorId="0" shapeId="0" xr:uid="{103598E4-E9AB-4987-AB43-9954169AAAE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SR p8</t>
        </r>
      </text>
    </comment>
    <comment ref="BV209" authorId="0" shapeId="0" xr:uid="{E2FFC980-0402-4963-8611-7A5D142630F5}">
      <text>
        <r>
          <rPr>
            <b/>
            <sz val="9"/>
            <color indexed="81"/>
            <rFont val="Tahoma"/>
            <family val="2"/>
          </rPr>
          <t>Author:</t>
        </r>
        <r>
          <rPr>
            <sz val="9"/>
            <color indexed="81"/>
            <rFont val="Tahoma"/>
            <family val="2"/>
          </rPr>
          <t xml:space="preserve">
No mission</t>
        </r>
      </text>
    </comment>
    <comment ref="BX209" authorId="0" shapeId="0" xr:uid="{38360C02-8131-4AF1-B024-46BA406FB0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https://www.delmontepacific.com/about-us/vision-and-values
Mission statement not available.</t>
        </r>
      </text>
    </comment>
    <comment ref="BY209" authorId="0" shapeId="0" xr:uid="{6DA85981-BACA-4DAA-938D-BE42CBFB02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https://engro-global.com/vision-mission-and-core-values/</t>
        </r>
      </text>
    </comment>
    <comment ref="BZ209" authorId="0" shapeId="0" xr:uid="{FE5A5213-7076-4581-BEA3-2739CC47F67D}">
      <text>
        <r>
          <rPr>
            <b/>
            <sz val="9"/>
            <color indexed="81"/>
            <rFont val="Tahoma"/>
            <family val="2"/>
          </rPr>
          <t>Author:</t>
        </r>
        <r>
          <rPr>
            <sz val="9"/>
            <color indexed="81"/>
            <rFont val="Tahoma"/>
            <family val="2"/>
          </rPr>
          <t xml:space="preserve">
AR pg 1</t>
        </r>
      </text>
    </comment>
    <comment ref="CC209" authorId="0" shapeId="0" xr:uid="{D81647A5-0025-4763-B3F1-82226618D0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http://www.fuyucorp.com/about-us/corporate-profile/</t>
        </r>
      </text>
    </comment>
    <comment ref="CD209" authorId="0" shapeId="0" xr:uid="{0ADEB254-948B-4ECA-8D7E-1FD8D95862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vision, http://www.gentingsingapore.com/#!/en/company/overview</t>
        </r>
      </text>
    </comment>
    <comment ref="CE209" authorId="0" shapeId="0" xr:uid="{78622BB4-3F8C-418F-8FD7-1FC017817472}">
      <text>
        <r>
          <rPr>
            <b/>
            <sz val="9"/>
            <color indexed="81"/>
            <rFont val="Tahoma"/>
            <family val="2"/>
          </rPr>
          <t>Author:</t>
        </r>
        <r>
          <rPr>
            <sz val="9"/>
            <color indexed="81"/>
            <rFont val="Tahoma"/>
            <family val="2"/>
          </rPr>
          <t xml:space="preserve">
AR pg 17</t>
        </r>
      </text>
    </comment>
    <comment ref="CG209" authorId="0" shapeId="0" xr:uid="{4BA993D3-5FC0-4D32-9C66-864E368EA130}">
      <text>
        <r>
          <rPr>
            <b/>
            <sz val="9"/>
            <color indexed="81"/>
            <rFont val="Tahoma"/>
            <family val="2"/>
          </rPr>
          <t>Author:</t>
        </r>
        <r>
          <rPr>
            <sz val="9"/>
            <color indexed="81"/>
            <rFont val="Tahoma"/>
            <family val="2"/>
          </rPr>
          <t xml:space="preserve">
AR pg 2</t>
        </r>
      </text>
    </comment>
    <comment ref="CI209" authorId="0" shapeId="0" xr:uid="{632FA5C5-DA1A-428A-AAEA-055B00528F7E}">
      <text>
        <r>
          <rPr>
            <b/>
            <sz val="9"/>
            <color indexed="81"/>
            <rFont val="Tahoma"/>
            <family val="2"/>
          </rPr>
          <t>Author:</t>
        </r>
        <r>
          <rPr>
            <sz val="9"/>
            <color indexed="81"/>
            <rFont val="Tahoma"/>
            <family val="2"/>
          </rPr>
          <t xml:space="preserve">
AR pg 1 for Vision
AR pg 9 for Mission</t>
        </r>
      </text>
    </comment>
    <comment ref="CJ209" authorId="0" shapeId="0" xr:uid="{2DDE2222-1B73-4FC2-8D64-5A99C9FB7D1E}">
      <text>
        <r>
          <rPr>
            <b/>
            <sz val="9"/>
            <color indexed="81"/>
            <rFont val="Tahoma"/>
            <family val="2"/>
          </rPr>
          <t>Author:</t>
        </r>
        <r>
          <rPr>
            <sz val="9"/>
            <color indexed="81"/>
            <rFont val="Tahoma"/>
            <family val="2"/>
          </rPr>
          <t xml:space="preserve">
AR 2nd page</t>
        </r>
      </text>
    </comment>
    <comment ref="CK209" authorId="0" shapeId="0" xr:uid="{AAB52ECF-7C71-4052-9BB7-19320D5B8CF6}">
      <text>
        <r>
          <rPr>
            <b/>
            <sz val="9"/>
            <color indexed="81"/>
            <rFont val="Tahoma"/>
            <family val="2"/>
          </rPr>
          <t>Author:</t>
        </r>
        <r>
          <rPr>
            <sz val="9"/>
            <color indexed="81"/>
            <rFont val="Tahoma"/>
            <family val="2"/>
          </rPr>
          <t xml:space="preserve">
AR mentions vision but not mission, AR,26</t>
        </r>
      </text>
    </comment>
    <comment ref="CM209" authorId="0" shapeId="0" xr:uid="{97BCC739-8EDC-42E7-A04F-975423904406}">
      <text>
        <r>
          <rPr>
            <b/>
            <sz val="9"/>
            <color indexed="81"/>
            <rFont val="Tahoma"/>
            <family val="2"/>
          </rPr>
          <t>Author:</t>
        </r>
        <r>
          <rPr>
            <sz val="9"/>
            <color indexed="81"/>
            <rFont val="Tahoma"/>
            <family val="2"/>
          </rPr>
          <t xml:space="preserve">
https://hotelroyal.listedcompany.com/vision.html</t>
        </r>
      </text>
    </comment>
    <comment ref="CN209" authorId="0" shapeId="0" xr:uid="{FABAA274-9103-4E1B-9885-4733F2E6E5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https://www.intraco.com.sg/our-vision.html</t>
        </r>
      </text>
    </comment>
    <comment ref="CO209" authorId="0" shapeId="0" xr:uid="{81BFD9D1-74DA-4BFD-997E-E1CA605122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t>
        </r>
      </text>
    </comment>
    <comment ref="CQ209" authorId="4" shapeId="0" xr:uid="{E0A42F7F-AFD7-4BD4-ADCE-1D46DBE8894B}">
      <text>
        <r>
          <rPr>
            <b/>
            <sz val="9"/>
            <color indexed="81"/>
            <rFont val="Tahoma"/>
            <family val="2"/>
          </rPr>
          <t>Chua Cheng Tat:</t>
        </r>
        <r>
          <rPr>
            <sz val="9"/>
            <color indexed="81"/>
            <rFont val="Tahoma"/>
            <family val="2"/>
          </rPr>
          <t xml:space="preserve">
AR pg.1</t>
        </r>
      </text>
    </comment>
    <comment ref="CR209" authorId="0" shapeId="0" xr:uid="{FB3EBD38-0956-4335-9D2C-38A70339CABD}">
      <text>
        <r>
          <rPr>
            <b/>
            <sz val="9"/>
            <color indexed="81"/>
            <rFont val="Tahoma"/>
            <family val="2"/>
          </rPr>
          <t>Author:</t>
        </r>
        <r>
          <rPr>
            <sz val="9"/>
            <color indexed="81"/>
            <rFont val="Tahoma"/>
            <family val="2"/>
          </rPr>
          <t xml:space="preserve">
http://koplimited.com/kopl-vision-and-mission.php</t>
        </r>
      </text>
    </comment>
    <comment ref="CS209" authorId="0" shapeId="0" xr:uid="{3284F42E-FF32-4FE8-AE3B-96170D5F7C08}">
      <text>
        <r>
          <rPr>
            <b/>
            <sz val="9"/>
            <color indexed="81"/>
            <rFont val="Tahoma"/>
            <family val="2"/>
          </rPr>
          <t>Author:</t>
        </r>
        <r>
          <rPr>
            <sz val="9"/>
            <color indexed="81"/>
            <rFont val="Tahoma"/>
            <family val="2"/>
          </rPr>
          <t xml:space="preserve">
https://www.leychoon.com/?page_id=34</t>
        </r>
      </text>
    </comment>
    <comment ref="CT209" authorId="0" shapeId="0" xr:uid="{00E626C9-9B7C-40E3-9744-3836745B8B96}">
      <text>
        <r>
          <rPr>
            <b/>
            <sz val="9"/>
            <color indexed="81"/>
            <rFont val="Tahoma"/>
            <family val="2"/>
          </rPr>
          <t>Author:</t>
        </r>
        <r>
          <rPr>
            <sz val="9"/>
            <color indexed="81"/>
            <rFont val="Tahoma"/>
            <family val="2"/>
          </rPr>
          <t xml:space="preserve">
AR pg.12</t>
        </r>
      </text>
    </comment>
    <comment ref="CU209" authorId="0" shapeId="0" xr:uid="{E5A67133-A268-4B57-84B6-2B2C320409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http://www.megachem.com.sg/mission-values.html
visiong: to be a vlaued global specialty chemical solutions partner
mission: to meet our client's specialty chemical needs with innovative solutions and value creation, strengthened by industry knowledge,market intelligence and expertise</t>
        </r>
      </text>
    </comment>
    <comment ref="CW209" authorId="0" shapeId="0" xr:uid="{81972052-E931-46C6-8DC5-92B21473C810}">
      <text>
        <r>
          <rPr>
            <b/>
            <sz val="9"/>
            <color indexed="81"/>
            <rFont val="Tahoma"/>
            <family val="2"/>
          </rPr>
          <t>Author:</t>
        </r>
        <r>
          <rPr>
            <sz val="9"/>
            <color indexed="81"/>
            <rFont val="Tahoma"/>
            <family val="2"/>
          </rPr>
          <t xml:space="preserve">
http://www.miyoshi.biz/values.html</t>
        </r>
      </text>
    </comment>
    <comment ref="CX209" authorId="0" shapeId="0" xr:uid="{C4282929-70B0-464A-80F3-E6E03A7CC922}">
      <text>
        <r>
          <rPr>
            <b/>
            <sz val="9"/>
            <color indexed="81"/>
            <rFont val="Tahoma"/>
            <family val="2"/>
          </rPr>
          <t>Author:</t>
        </r>
        <r>
          <rPr>
            <sz val="9"/>
            <color indexed="81"/>
            <rFont val="Tahoma"/>
            <family val="2"/>
          </rPr>
          <t xml:space="preserve">
AR, pg 18</t>
        </r>
      </text>
    </comment>
    <comment ref="CY209" authorId="0" shapeId="0" xr:uid="{A3E20E21-5692-417B-A5FB-4468C004B42C}">
      <text>
        <r>
          <rPr>
            <b/>
            <sz val="9"/>
            <color indexed="81"/>
            <rFont val="Tahoma"/>
            <family val="2"/>
          </rPr>
          <t>Author:</t>
        </r>
        <r>
          <rPr>
            <sz val="9"/>
            <color indexed="81"/>
            <rFont val="Tahoma"/>
            <family val="2"/>
          </rPr>
          <t xml:space="preserve">
AR pg 10
Company Website</t>
        </r>
      </text>
    </comment>
    <comment ref="CZ209" authorId="0" shapeId="0" xr:uid="{EDB24F68-570F-49A4-90A4-0C8556F86CBF}">
      <text>
        <r>
          <rPr>
            <b/>
            <sz val="9"/>
            <color indexed="81"/>
            <rFont val="Tahoma"/>
            <family val="2"/>
          </rPr>
          <t>Author:</t>
        </r>
        <r>
          <rPr>
            <sz val="9"/>
            <color indexed="81"/>
            <rFont val="Tahoma"/>
            <family val="2"/>
          </rPr>
          <t xml:space="preserve">
AR,1</t>
        </r>
      </text>
    </comment>
    <comment ref="DA209" authorId="0" shapeId="0" xr:uid="{4C579EB6-06F3-463B-B9A9-0E4C86306ECA}">
      <text>
        <r>
          <rPr>
            <b/>
            <sz val="9"/>
            <color indexed="81"/>
            <rFont val="Tahoma"/>
            <family val="2"/>
          </rPr>
          <t>Author:</t>
        </r>
        <r>
          <rPr>
            <sz val="9"/>
            <color indexed="81"/>
            <rFont val="Tahoma"/>
            <family val="2"/>
          </rPr>
          <t xml:space="preserve">
AR,1</t>
        </r>
      </text>
    </comment>
    <comment ref="DB209" authorId="0" shapeId="0" xr:uid="{92490796-CB39-4F23-B2A2-1A41A93186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65/website</t>
        </r>
      </text>
    </comment>
    <comment ref="DC209" authorId="0" shapeId="0" xr:uid="{8705F338-C0A7-455C-8CE8-3EB9A5CD1591}">
      <text>
        <r>
          <rPr>
            <b/>
            <sz val="9"/>
            <color indexed="81"/>
            <rFont val="Tahoma"/>
            <family val="2"/>
          </rPr>
          <t>Author:</t>
        </r>
        <r>
          <rPr>
            <sz val="9"/>
            <color indexed="81"/>
            <rFont val="Tahoma"/>
            <family val="2"/>
          </rPr>
          <t xml:space="preserve">
https://www.sbstransit.com.sg/our-vision-mission-brcore-beliefs</t>
        </r>
      </text>
    </comment>
    <comment ref="DD209" authorId="0" shapeId="0" xr:uid="{0ECBBE17-D302-4CDA-8E36-EFACFA435356}">
      <text>
        <r>
          <rPr>
            <b/>
            <sz val="9"/>
            <color indexed="81"/>
            <rFont val="Tahoma"/>
            <family val="2"/>
          </rPr>
          <t>Author:</t>
        </r>
        <r>
          <rPr>
            <sz val="9"/>
            <color indexed="81"/>
            <rFont val="Tahoma"/>
            <family val="2"/>
          </rPr>
          <t xml:space="preserve">
https://www.sembcorp.com/en/about-sembcorp/purpose-values</t>
        </r>
      </text>
    </comment>
    <comment ref="DE209" authorId="0" shapeId="0" xr:uid="{3F507261-F9FB-4BBC-9CFF-68430EEAF7CB}">
      <text>
        <r>
          <rPr>
            <b/>
            <sz val="9"/>
            <color indexed="81"/>
            <rFont val="Tahoma"/>
            <family val="2"/>
          </rPr>
          <t>Author:</t>
        </r>
        <r>
          <rPr>
            <sz val="9"/>
            <color indexed="81"/>
            <rFont val="Tahoma"/>
            <family val="2"/>
          </rPr>
          <t xml:space="preserve">
AR,2</t>
        </r>
      </text>
    </comment>
    <comment ref="DF209" authorId="0" shapeId="0" xr:uid="{1548A5A5-9FAA-4E4D-BC27-73AAC2A312E6}">
      <text>
        <r>
          <rPr>
            <b/>
            <sz val="9"/>
            <color indexed="81"/>
            <rFont val="Tahoma"/>
            <family val="2"/>
          </rPr>
          <t>Author:</t>
        </r>
        <r>
          <rPr>
            <sz val="9"/>
            <color indexed="81"/>
            <rFont val="Tahoma"/>
            <family val="2"/>
          </rPr>
          <t xml:space="preserve">
Only have mission, no vision statement</t>
        </r>
      </text>
    </comment>
    <comment ref="DG209" authorId="0" shapeId="0" xr:uid="{9B45C2B6-2EFE-454A-AD10-039A8468E7A3}">
      <text>
        <r>
          <rPr>
            <b/>
            <sz val="9"/>
            <color indexed="81"/>
            <rFont val="Tahoma"/>
            <family val="2"/>
          </rPr>
          <t>Author:</t>
        </r>
        <r>
          <rPr>
            <sz val="9"/>
            <color indexed="81"/>
            <rFont val="Tahoma"/>
            <family val="2"/>
          </rPr>
          <t xml:space="preserve">
https://sinarmasland.com/about-us</t>
        </r>
      </text>
    </comment>
    <comment ref="DK209" authorId="0" shapeId="0" xr:uid="{1BB9A110-080E-4C9A-A814-B9FF9219155F}">
      <text>
        <r>
          <rPr>
            <b/>
            <sz val="9"/>
            <color indexed="81"/>
            <rFont val="Tahoma"/>
            <family val="2"/>
          </rPr>
          <t>Author:</t>
        </r>
        <r>
          <rPr>
            <sz val="9"/>
            <color indexed="81"/>
            <rFont val="Tahoma"/>
            <family val="2"/>
          </rPr>
          <t xml:space="preserve">
No mission statement</t>
        </r>
      </text>
    </comment>
    <comment ref="DL209" authorId="0" shapeId="0" xr:uid="{DC10A497-FE1C-4B1B-8FD8-DB9C22CB3D48}">
      <text>
        <r>
          <rPr>
            <b/>
            <sz val="9"/>
            <color indexed="81"/>
            <rFont val="Tahoma"/>
            <family val="2"/>
          </rPr>
          <t>Author:</t>
        </r>
        <r>
          <rPr>
            <sz val="9"/>
            <color indexed="81"/>
            <rFont val="Tahoma"/>
            <family val="2"/>
          </rPr>
          <t xml:space="preserve">
AR pg 11</t>
        </r>
      </text>
    </comment>
    <comment ref="DN209" authorId="0" shapeId="0" xr:uid="{FDB3F04D-2A20-471C-B2EF-634F8B20021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http://www.teeland.com.sg/html/company_vision.php
Mission statement not available.</t>
        </r>
      </text>
    </comment>
    <comment ref="DO209" authorId="0" shapeId="0" xr:uid="{85122F45-34A6-40B8-8657-0BDB56C90D3E}">
      <text>
        <r>
          <rPr>
            <b/>
            <sz val="9"/>
            <color indexed="81"/>
            <rFont val="Tahoma"/>
            <family val="2"/>
          </rPr>
          <t>Author:</t>
        </r>
        <r>
          <rPr>
            <sz val="9"/>
            <color indexed="81"/>
            <rFont val="Tahoma"/>
            <family val="2"/>
          </rPr>
          <t xml:space="preserve">
AR - Front cover p. 2- vision and mission</t>
        </r>
      </text>
    </comment>
    <comment ref="DP209" authorId="0" shapeId="0" xr:uid="{839AFD18-DEF8-4FEA-BBEA-DCA553220386}">
      <text>
        <r>
          <rPr>
            <b/>
            <sz val="9"/>
            <color indexed="81"/>
            <rFont val="Tahoma"/>
            <family val="2"/>
          </rPr>
          <t>Author:</t>
        </r>
        <r>
          <rPr>
            <sz val="9"/>
            <color indexed="81"/>
            <rFont val="Tahoma"/>
            <family val="2"/>
          </rPr>
          <t xml:space="preserve">
https://www.uobgroup.com/uobgroup/about/story/purpose-approach.page</t>
        </r>
      </text>
    </comment>
    <comment ref="DQ209" authorId="0" shapeId="0" xr:uid="{B92C9AA5-0957-4E1B-A25C-6828454387A5}">
      <text>
        <r>
          <rPr>
            <b/>
            <sz val="9"/>
            <color indexed="81"/>
            <rFont val="Tahoma"/>
            <family val="2"/>
          </rPr>
          <t>Author:</t>
        </r>
        <r>
          <rPr>
            <sz val="9"/>
            <color indexed="81"/>
            <rFont val="Tahoma"/>
            <family val="2"/>
          </rPr>
          <t xml:space="preserve">
https://www.uoi.com.sg/uoi/about/index.html</t>
        </r>
      </text>
    </comment>
    <comment ref="DR209" authorId="0" shapeId="0" xr:uid="{8EA23282-E977-4194-B2CF-6F609A995ACA}">
      <text>
        <r>
          <rPr>
            <b/>
            <sz val="9"/>
            <color indexed="81"/>
            <rFont val="Tahoma"/>
            <family val="2"/>
          </rPr>
          <t>Author:</t>
        </r>
        <r>
          <rPr>
            <sz val="9"/>
            <color indexed="81"/>
            <rFont val="Tahoma"/>
            <family val="2"/>
          </rPr>
          <t xml:space="preserve">
AR, page 2 of PDF (the content page)</t>
        </r>
      </text>
    </comment>
    <comment ref="DS209" authorId="0" shapeId="0" xr:uid="{7EA57084-59E0-459A-BA4B-4752C00E695E}">
      <text>
        <r>
          <rPr>
            <b/>
            <sz val="9"/>
            <color indexed="81"/>
            <rFont val="Tahoma"/>
            <family val="2"/>
          </rPr>
          <t>Author:</t>
        </r>
        <r>
          <rPr>
            <sz val="9"/>
            <color indexed="81"/>
            <rFont val="Tahoma"/>
            <family val="2"/>
          </rPr>
          <t xml:space="preserve">
only Mission (AR front page)</t>
        </r>
      </text>
    </comment>
    <comment ref="DU209" authorId="0" shapeId="0" xr:uid="{5CDEE8AD-DC24-40B0-8927-B8CF1E5C7409}">
      <text>
        <r>
          <rPr>
            <b/>
            <sz val="9"/>
            <color indexed="81"/>
            <rFont val="Tahoma"/>
            <family val="2"/>
          </rPr>
          <t>Author:</t>
        </r>
        <r>
          <rPr>
            <sz val="9"/>
            <color indexed="81"/>
            <rFont val="Tahoma"/>
            <family val="2"/>
          </rPr>
          <t xml:space="preserve">
https://advancer.sg/our-company/#ourcompany-section-2</t>
        </r>
      </text>
    </comment>
    <comment ref="DV209" authorId="0" shapeId="0" xr:uid="{5EEE5C70-198A-4A7E-85C3-2DF3ADA65099}">
      <text>
        <r>
          <rPr>
            <b/>
            <sz val="9"/>
            <color indexed="81"/>
            <rFont val="Tahoma"/>
            <family val="2"/>
          </rPr>
          <t>Author:</t>
        </r>
        <r>
          <rPr>
            <sz val="9"/>
            <color indexed="81"/>
            <rFont val="Tahoma"/>
            <family val="2"/>
          </rPr>
          <t xml:space="preserve">
https://asianhealthcare.com.sg/corporate-information/about-us/our-vision-mission-and-core-values/</t>
        </r>
      </text>
    </comment>
    <comment ref="DX209" authorId="0" shapeId="0" xr:uid="{85B09A91-DA0B-44CF-BE58-64DF2BD4097A}">
      <text>
        <r>
          <rPr>
            <b/>
            <sz val="9"/>
            <color indexed="81"/>
            <rFont val="Tahoma"/>
            <family val="2"/>
          </rPr>
          <t>Author:</t>
        </r>
        <r>
          <rPr>
            <sz val="9"/>
            <color indexed="81"/>
            <rFont val="Tahoma"/>
            <family val="2"/>
          </rPr>
          <t xml:space="preserve">
AR pg.1</t>
        </r>
      </text>
    </comment>
    <comment ref="DY209" authorId="0" shapeId="0" xr:uid="{918AFBA8-E2BE-480F-B848-87CC20882977}">
      <text>
        <r>
          <rPr>
            <b/>
            <sz val="9"/>
            <color indexed="81"/>
            <rFont val="Tahoma"/>
            <family val="2"/>
          </rPr>
          <t>Author:</t>
        </r>
        <r>
          <rPr>
            <sz val="9"/>
            <color indexed="81"/>
            <rFont val="Tahoma"/>
            <family val="2"/>
          </rPr>
          <t xml:space="preserve">
no clear mission and vision </t>
        </r>
      </text>
    </comment>
    <comment ref="DZ209" authorId="0" shapeId="0" xr:uid="{03EC2D0A-18D7-4F12-A1F6-703C6F635C48}">
      <text>
        <r>
          <rPr>
            <b/>
            <sz val="9"/>
            <color indexed="81"/>
            <rFont val="Tahoma"/>
            <family val="2"/>
          </rPr>
          <t>Author:</t>
        </r>
        <r>
          <rPr>
            <sz val="9"/>
            <color indexed="81"/>
            <rFont val="Tahoma"/>
            <family val="2"/>
          </rPr>
          <t xml:space="preserve">
AR cover page</t>
        </r>
      </text>
    </comment>
    <comment ref="EA209" authorId="0" shapeId="0" xr:uid="{B302DCAE-5261-4DD3-BB91-2CB56A54EB91}">
      <text>
        <r>
          <rPr>
            <b/>
            <sz val="9"/>
            <color indexed="81"/>
            <rFont val="Tahoma"/>
            <family val="2"/>
          </rPr>
          <t>Author:</t>
        </r>
        <r>
          <rPr>
            <sz val="9"/>
            <color indexed="81"/>
            <rFont val="Tahoma"/>
            <family val="2"/>
          </rPr>
          <t xml:space="preserve">
AR 1</t>
        </r>
      </text>
    </comment>
    <comment ref="EB209" authorId="3" shapeId="0" xr:uid="{7ED18968-FF17-48B4-BD1A-4D7C582B81AC}">
      <text>
        <r>
          <rPr>
            <b/>
            <sz val="9"/>
            <color indexed="81"/>
            <rFont val="Tahoma"/>
            <family val="2"/>
          </rPr>
          <t>Jun Hui:</t>
        </r>
        <r>
          <rPr>
            <sz val="9"/>
            <color indexed="81"/>
            <rFont val="Tahoma"/>
            <family val="2"/>
          </rPr>
          <t xml:space="preserve">
SR,1</t>
        </r>
      </text>
    </comment>
    <comment ref="ED209" authorId="0" shapeId="0" xr:uid="{1647C20A-9545-4229-AC1E-8E87876B52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t>
        </r>
      </text>
    </comment>
    <comment ref="F214" authorId="0" shapeId="0" xr:uid="{131B476C-261D-4FA2-AF7D-BDC353E366AB}">
      <text>
        <r>
          <rPr>
            <b/>
            <sz val="9"/>
            <color indexed="81"/>
            <rFont val="Tahoma"/>
            <family val="2"/>
          </rPr>
          <t>Author:</t>
        </r>
        <r>
          <rPr>
            <sz val="9"/>
            <color indexed="81"/>
            <rFont val="Tahoma"/>
            <family val="2"/>
          </rPr>
          <t xml:space="preserve">
AR pg.42</t>
        </r>
      </text>
    </comment>
    <comment ref="G214" authorId="0" shapeId="0" xr:uid="{B5A20F1E-5D9F-4FC3-B504-F3F75C67E876}">
      <text>
        <r>
          <rPr>
            <b/>
            <sz val="9"/>
            <color indexed="81"/>
            <rFont val="Tahoma"/>
            <family val="2"/>
          </rPr>
          <t>Author:</t>
        </r>
        <r>
          <rPr>
            <sz val="9"/>
            <color indexed="81"/>
            <rFont val="Tahoma"/>
            <family val="2"/>
          </rPr>
          <t xml:space="preserve">
AR pg.31</t>
        </r>
      </text>
    </comment>
    <comment ref="I214" authorId="0" shapeId="0" xr:uid="{A6534D51-C1C8-41C1-BC2B-C5C4132C370C}">
      <text>
        <r>
          <rPr>
            <b/>
            <sz val="9"/>
            <color indexed="81"/>
            <rFont val="Tahoma"/>
            <family val="2"/>
          </rPr>
          <t>Author:</t>
        </r>
        <r>
          <rPr>
            <sz val="9"/>
            <color indexed="81"/>
            <rFont val="Tahoma"/>
            <family val="2"/>
          </rPr>
          <t xml:space="preserve">
AR pg.73</t>
        </r>
      </text>
    </comment>
    <comment ref="J214" authorId="0" shapeId="0" xr:uid="{6BB6A9E2-C6D9-43C9-9BF3-58CA75A5ED48}">
      <text>
        <r>
          <rPr>
            <b/>
            <sz val="9"/>
            <color indexed="81"/>
            <rFont val="Tahoma"/>
            <family val="2"/>
          </rPr>
          <t>Author:</t>
        </r>
        <r>
          <rPr>
            <sz val="9"/>
            <color indexed="81"/>
            <rFont val="Tahoma"/>
            <family val="2"/>
          </rPr>
          <t xml:space="preserve">
AR pg.39</t>
        </r>
      </text>
    </comment>
    <comment ref="K214" authorId="0" shapeId="0" xr:uid="{B67059CC-98B2-47DB-BFD2-1034AEFF13D2}">
      <text>
        <r>
          <rPr>
            <b/>
            <sz val="9"/>
            <color indexed="81"/>
            <rFont val="Tahoma"/>
            <family val="2"/>
          </rPr>
          <t>Author:</t>
        </r>
        <r>
          <rPr>
            <sz val="9"/>
            <color indexed="81"/>
            <rFont val="Tahoma"/>
            <family val="2"/>
          </rPr>
          <t xml:space="preserve">
AR pg.31</t>
        </r>
      </text>
    </comment>
    <comment ref="M214" authorId="0" shapeId="0" xr:uid="{79FEB25D-6419-4D6C-B5B0-E6B4521710A6}">
      <text>
        <r>
          <rPr>
            <b/>
            <sz val="9"/>
            <color indexed="81"/>
            <rFont val="Tahoma"/>
            <family val="2"/>
          </rPr>
          <t>Author:</t>
        </r>
        <r>
          <rPr>
            <sz val="9"/>
            <color indexed="81"/>
            <rFont val="Tahoma"/>
            <family val="2"/>
          </rPr>
          <t xml:space="preserve">
AR pg.90</t>
        </r>
      </text>
    </comment>
    <comment ref="R214" authorId="0" shapeId="0" xr:uid="{DBE1986C-0FA9-4935-A952-B86789CC8A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68</t>
        </r>
      </text>
    </comment>
    <comment ref="T214" authorId="0" shapeId="0" xr:uid="{C7FAE101-0ADA-4033-9A5C-409D0540B0C1}">
      <text>
        <r>
          <rPr>
            <b/>
            <sz val="9"/>
            <color indexed="81"/>
            <rFont val="Tahoma"/>
            <family val="2"/>
          </rPr>
          <t>Author:</t>
        </r>
        <r>
          <rPr>
            <sz val="9"/>
            <color indexed="81"/>
            <rFont val="Tahoma"/>
            <family val="2"/>
          </rPr>
          <t xml:space="preserve">
AR pg.25</t>
        </r>
      </text>
    </comment>
    <comment ref="U214" authorId="0" shapeId="0" xr:uid="{73AC5F14-3341-4E75-9734-AD2B6A5C0630}">
      <text>
        <r>
          <rPr>
            <b/>
            <sz val="9"/>
            <color indexed="81"/>
            <rFont val="Tahoma"/>
            <family val="2"/>
          </rPr>
          <t>Author:</t>
        </r>
        <r>
          <rPr>
            <sz val="9"/>
            <color indexed="81"/>
            <rFont val="Tahoma"/>
            <family val="2"/>
          </rPr>
          <t xml:space="preserve">
AR pg 59</t>
        </r>
      </text>
    </comment>
    <comment ref="V214" authorId="0" shapeId="0" xr:uid="{1B154000-6995-4F7E-A879-96F948B40593}">
      <text>
        <r>
          <rPr>
            <b/>
            <sz val="9"/>
            <color indexed="81"/>
            <rFont val="Tahoma"/>
            <family val="2"/>
          </rPr>
          <t>Author:</t>
        </r>
        <r>
          <rPr>
            <sz val="9"/>
            <color indexed="81"/>
            <rFont val="Tahoma"/>
            <family val="2"/>
          </rPr>
          <t xml:space="preserve">
AR pg 73</t>
        </r>
      </text>
    </comment>
    <comment ref="W214" authorId="0" shapeId="0" xr:uid="{6FF1A1D1-D3EC-47F9-8F60-02125154FE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P.45-46</t>
        </r>
      </text>
    </comment>
    <comment ref="X214" authorId="0" shapeId="0" xr:uid="{C8309DB2-6D1E-483B-A4FC-FA236FFCE6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Y214" authorId="0" shapeId="0" xr:uid="{33C66485-3FBD-45C0-8E14-C26A73D143B6}">
      <text>
        <r>
          <rPr>
            <b/>
            <sz val="9"/>
            <color indexed="81"/>
            <rFont val="Tahoma"/>
            <family val="2"/>
          </rPr>
          <t>Author:</t>
        </r>
        <r>
          <rPr>
            <sz val="9"/>
            <color indexed="81"/>
            <rFont val="Tahoma"/>
            <family val="2"/>
          </rPr>
          <t xml:space="preserve">
AR p. 75, The Company encourages active shareholder participation at general meetings and welcomes shareholders to
give constructive views on various matters concerning the Group. When opportunities arise, the Directors will
solicit and try to understand the views of shareholders before and/or after general meetings of the Company</t>
        </r>
      </text>
    </comment>
    <comment ref="Z214" authorId="0" shapeId="0" xr:uid="{95C85F12-003C-46E2-A297-FD4538E65713}">
      <text>
        <r>
          <rPr>
            <b/>
            <sz val="9"/>
            <color indexed="81"/>
            <rFont val="Tahoma"/>
            <family val="2"/>
          </rPr>
          <t>Author:</t>
        </r>
        <r>
          <rPr>
            <sz val="9"/>
            <color indexed="81"/>
            <rFont val="Tahoma"/>
            <family val="2"/>
          </rPr>
          <t xml:space="preserve">
AR pg 62-63</t>
        </r>
      </text>
    </comment>
    <comment ref="AA214" authorId="0" shapeId="0" xr:uid="{9DFF3BD6-708B-417B-B8AA-9B87A94EAFA1}">
      <text>
        <r>
          <rPr>
            <b/>
            <sz val="9"/>
            <color indexed="81"/>
            <rFont val="Tahoma"/>
            <family val="2"/>
          </rPr>
          <t>Author:</t>
        </r>
        <r>
          <rPr>
            <sz val="9"/>
            <color indexed="81"/>
            <rFont val="Tahoma"/>
            <family val="2"/>
          </rPr>
          <t xml:space="preserve">
AR pg 58-59</t>
        </r>
      </text>
    </comment>
    <comment ref="AB214" authorId="0" shapeId="0" xr:uid="{A1B58FC2-D185-4E2D-9BDE-DBF4E2207F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C214" authorId="0" shapeId="0" xr:uid="{6AE911A4-96C9-4E1F-A630-13DE93E49F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
No evidence of mutual communication, only one-way announcements made.</t>
        </r>
      </text>
    </comment>
    <comment ref="AE214" authorId="0" shapeId="0" xr:uid="{477D6CAE-9CB7-4F90-81B0-3BE096C0092D}">
      <text>
        <r>
          <rPr>
            <b/>
            <sz val="9"/>
            <color indexed="81"/>
            <rFont val="Tahoma"/>
            <family val="2"/>
          </rPr>
          <t>Author:</t>
        </r>
        <r>
          <rPr>
            <sz val="9"/>
            <color indexed="81"/>
            <rFont val="Tahoma"/>
            <family val="2"/>
          </rPr>
          <t xml:space="preserve">
AR pg.53</t>
        </r>
      </text>
    </comment>
    <comment ref="AF214" authorId="0" shapeId="0" xr:uid="{7D806B1A-A927-4F83-820C-BCE4D3467069}">
      <text>
        <r>
          <rPr>
            <b/>
            <sz val="9"/>
            <color indexed="81"/>
            <rFont val="Tahoma"/>
            <family val="2"/>
          </rPr>
          <t>Author:</t>
        </r>
        <r>
          <rPr>
            <sz val="9"/>
            <color indexed="81"/>
            <rFont val="Tahoma"/>
            <family val="2"/>
          </rPr>
          <t xml:space="preserve">
AR 40</t>
        </r>
      </text>
    </comment>
    <comment ref="AG214" authorId="0" shapeId="0" xr:uid="{FF689F55-3ECC-4314-91B9-6AF89EC392CA}">
      <text>
        <r>
          <rPr>
            <b/>
            <sz val="9"/>
            <color indexed="81"/>
            <rFont val="Tahoma"/>
            <family val="2"/>
          </rPr>
          <t>Author:</t>
        </r>
        <r>
          <rPr>
            <sz val="9"/>
            <color indexed="81"/>
            <rFont val="Tahoma"/>
            <family val="2"/>
          </rPr>
          <t xml:space="preserve">
AR pg.52</t>
        </r>
      </text>
    </comment>
    <comment ref="AI214" authorId="0" shapeId="0" xr:uid="{FFD87BB4-0E0A-4968-B550-FE80205123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 "In 2020, around 116 meetings and
conference calls were made to engage the analysts and shareholders and to share the Group’s business strategies, operational
and financial results and business outlook with them. These engagements were attended by selected members of the Board
and the Managemen"</t>
        </r>
      </text>
    </comment>
    <comment ref="AK214" authorId="0" shapeId="0" xr:uid="{C2CE1362-980B-4048-98B9-B468EF2A01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M214" authorId="0" shapeId="0" xr:uid="{826E76E5-5D3C-4E95-84F6-CCD336B9855B}">
      <text>
        <r>
          <rPr>
            <b/>
            <sz val="9"/>
            <color indexed="81"/>
            <rFont val="Tahoma"/>
            <family val="2"/>
          </rPr>
          <t>Author:</t>
        </r>
        <r>
          <rPr>
            <sz val="9"/>
            <color indexed="81"/>
            <rFont val="Tahoma"/>
            <family val="2"/>
          </rPr>
          <t xml:space="preserve">
AR pg.71</t>
        </r>
      </text>
    </comment>
    <comment ref="AP214" authorId="0" shapeId="0" xr:uid="{1D3E972E-FBA7-4B46-A14E-7B86322E46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214" authorId="0" shapeId="0" xr:uid="{02E88890-BC37-41D4-B755-82D8D9F5C43E}">
      <text>
        <r>
          <rPr>
            <b/>
            <sz val="9"/>
            <color indexed="81"/>
            <rFont val="Tahoma"/>
            <family val="2"/>
          </rPr>
          <t>Author:</t>
        </r>
        <r>
          <rPr>
            <sz val="9"/>
            <color indexed="81"/>
            <rFont val="Tahoma"/>
            <family val="2"/>
          </rPr>
          <t xml:space="preserve">
AR, p. 43 -44</t>
        </r>
      </text>
    </comment>
    <comment ref="AR214" authorId="0" shapeId="0" xr:uid="{CD1603AE-3C2D-45A0-BF22-13692329ECA6}">
      <text>
        <r>
          <rPr>
            <b/>
            <sz val="9"/>
            <color indexed="81"/>
            <rFont val="Tahoma"/>
            <family val="2"/>
          </rPr>
          <t>Author:</t>
        </r>
        <r>
          <rPr>
            <sz val="9"/>
            <color indexed="81"/>
            <rFont val="Tahoma"/>
            <family val="2"/>
          </rPr>
          <t xml:space="preserve">
AR,21</t>
        </r>
      </text>
    </comment>
    <comment ref="AT214" authorId="0" shapeId="0" xr:uid="{375929A5-B01A-4D1B-B15C-FB3AF8268405}">
      <text>
        <r>
          <rPr>
            <b/>
            <sz val="9"/>
            <color indexed="81"/>
            <rFont val="Tahoma"/>
            <family val="2"/>
          </rPr>
          <t>Author:</t>
        </r>
        <r>
          <rPr>
            <sz val="9"/>
            <color indexed="81"/>
            <rFont val="Tahoma"/>
            <family val="2"/>
          </rPr>
          <t xml:space="preserve">
AR, governance report, pg 17 &amp; 37</t>
        </r>
      </text>
    </comment>
    <comment ref="AU214" authorId="0" shapeId="0" xr:uid="{27E92A9F-18DD-466A-AA68-F5D3D8719E15}">
      <text>
        <r>
          <rPr>
            <b/>
            <sz val="9"/>
            <color indexed="81"/>
            <rFont val="Tahoma"/>
            <family val="2"/>
          </rPr>
          <t>Author:</t>
        </r>
        <r>
          <rPr>
            <sz val="9"/>
            <color indexed="81"/>
            <rFont val="Tahoma"/>
            <family val="2"/>
          </rPr>
          <t xml:space="preserve">
only generic channels like AGM Q&amp;A, website, email, fax, AR, 48; http://www.penguin.com.sg/about-us/investor-relations/</t>
        </r>
      </text>
    </comment>
    <comment ref="AV214" authorId="0" shapeId="0" xr:uid="{034D86CB-BE36-4D80-A885-B8B9553CC325}">
      <text>
        <r>
          <rPr>
            <b/>
            <sz val="9"/>
            <color indexed="81"/>
            <rFont val="Tahoma"/>
            <family val="2"/>
          </rPr>
          <t>Author:</t>
        </r>
        <r>
          <rPr>
            <sz val="9"/>
            <color indexed="81"/>
            <rFont val="Tahoma"/>
            <family val="2"/>
          </rPr>
          <t xml:space="preserve">
AR,31</t>
        </r>
      </text>
    </comment>
    <comment ref="AW214" authorId="0" shapeId="0" xr:uid="{5BE1355C-EA7A-4D1A-913E-1DDE6854F897}">
      <text>
        <r>
          <rPr>
            <b/>
            <sz val="9"/>
            <color indexed="81"/>
            <rFont val="Tahoma"/>
            <family val="2"/>
          </rPr>
          <t>Author:</t>
        </r>
        <r>
          <rPr>
            <sz val="9"/>
            <color indexed="81"/>
            <rFont val="Tahoma"/>
            <family val="2"/>
          </rPr>
          <t xml:space="preserve">
AR,39</t>
        </r>
      </text>
    </comment>
    <comment ref="AX214" authorId="0" shapeId="0" xr:uid="{F723CD29-9245-4C17-BA8D-548355A146A5}">
      <text>
        <r>
          <rPr>
            <b/>
            <sz val="9"/>
            <color indexed="81"/>
            <rFont val="Tahoma"/>
            <family val="2"/>
          </rPr>
          <t>Author:</t>
        </r>
        <r>
          <rPr>
            <sz val="9"/>
            <color indexed="81"/>
            <rFont val="Tahoma"/>
            <family val="2"/>
          </rPr>
          <t xml:space="preserve">
AR, 39</t>
        </r>
      </text>
    </comment>
    <comment ref="AY214" authorId="0" shapeId="0" xr:uid="{50927005-C97C-443F-ABCD-56E1763AC4DC}">
      <text>
        <r>
          <rPr>
            <b/>
            <sz val="9"/>
            <color indexed="81"/>
            <rFont val="Tahoma"/>
            <family val="2"/>
          </rPr>
          <t>Author:</t>
        </r>
        <r>
          <rPr>
            <sz val="9"/>
            <color indexed="81"/>
            <rFont val="Tahoma"/>
            <family val="2"/>
          </rPr>
          <t xml:space="preserve">
AR, p. 45</t>
        </r>
      </text>
    </comment>
    <comment ref="AZ214" authorId="0" shapeId="0" xr:uid="{7772CF2C-B9C3-42EA-85C3-58600DE87A6A}">
      <text>
        <r>
          <rPr>
            <b/>
            <sz val="9"/>
            <color indexed="81"/>
            <rFont val="Tahoma"/>
            <family val="2"/>
          </rPr>
          <t>Author:</t>
        </r>
        <r>
          <rPr>
            <sz val="9"/>
            <color indexed="81"/>
            <rFont val="Tahoma"/>
            <family val="2"/>
          </rPr>
          <t xml:space="preserve">
AR, p. 43</t>
        </r>
      </text>
    </comment>
    <comment ref="BC214" authorId="0" shapeId="0" xr:uid="{724E09BC-5EF4-4FB0-A769-1AA75DFF38B8}">
      <text>
        <r>
          <rPr>
            <b/>
            <sz val="9"/>
            <color indexed="81"/>
            <rFont val="Tahoma"/>
            <family val="2"/>
          </rPr>
          <t>Author:</t>
        </r>
        <r>
          <rPr>
            <sz val="9"/>
            <color indexed="81"/>
            <rFont val="Tahoma"/>
            <family val="2"/>
          </rPr>
          <t xml:space="preserve">
AR, p. 66</t>
        </r>
      </text>
    </comment>
    <comment ref="BD214" authorId="0" shapeId="0" xr:uid="{79E4372D-17ED-4A47-8714-EB67F3FA519C}">
      <text>
        <r>
          <rPr>
            <b/>
            <sz val="9"/>
            <color indexed="81"/>
            <rFont val="Tahoma"/>
            <family val="2"/>
          </rPr>
          <t>Author:</t>
        </r>
        <r>
          <rPr>
            <sz val="9"/>
            <color indexed="81"/>
            <rFont val="Tahoma"/>
            <family val="2"/>
          </rPr>
          <t xml:space="preserve">
AR, p. 94 - 95</t>
        </r>
      </text>
    </comment>
    <comment ref="BG214" authorId="0" shapeId="0" xr:uid="{9698668C-116A-455D-A565-097C3D486B44}">
      <text>
        <r>
          <rPr>
            <b/>
            <sz val="9"/>
            <color indexed="81"/>
            <rFont val="Tahoma"/>
            <family val="2"/>
          </rPr>
          <t>Author:</t>
        </r>
        <r>
          <rPr>
            <sz val="9"/>
            <color indexed="81"/>
            <rFont val="Tahoma"/>
            <family val="2"/>
          </rPr>
          <t xml:space="preserve">
AR p. 81, Provision 12.1 of the 2018 Code: Company communicates regularly with its shareholders</t>
        </r>
      </text>
    </comment>
    <comment ref="BH214" authorId="0" shapeId="0" xr:uid="{0A1CE952-778A-404D-B630-875716FBE3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53, https://links.sgx.com/FileOpen/UG%20Healthcare_Annual%20Report%202020.ashx?App=Announcement&amp;FileID=634566</t>
        </r>
      </text>
    </comment>
    <comment ref="BI214" authorId="0" shapeId="0" xr:uid="{C9DF931B-30C0-43DA-8FEE-186D89942F20}">
      <text>
        <r>
          <rPr>
            <b/>
            <sz val="9"/>
            <color indexed="81"/>
            <rFont val="Tahoma"/>
            <family val="2"/>
          </rPr>
          <t>Author:</t>
        </r>
        <r>
          <rPr>
            <sz val="9"/>
            <color indexed="81"/>
            <rFont val="Tahoma"/>
            <family val="2"/>
          </rPr>
          <t xml:space="preserve">
AR p. 54, Where there is inadvertent disclosure made to a selected
group, the Company will make the same disclosure publicly as soon as practicable. Communication is made through:   Analyst briefings organised by the Company for analyst and investors</t>
        </r>
      </text>
    </comment>
    <comment ref="BJ214" authorId="0" shapeId="0" xr:uid="{435FC70C-6436-46EC-B191-A9001A6F2A2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t>
        </r>
      </text>
    </comment>
    <comment ref="BK214" authorId="0" shapeId="0" xr:uid="{0438A59D-4A15-4A08-95B8-7ACF7303FD3A}">
      <text>
        <r>
          <rPr>
            <b/>
            <sz val="9"/>
            <color indexed="81"/>
            <rFont val="Tahoma"/>
            <family val="2"/>
          </rPr>
          <t>Author:</t>
        </r>
        <r>
          <rPr>
            <sz val="9"/>
            <color indexed="81"/>
            <rFont val="Tahoma"/>
            <family val="2"/>
          </rPr>
          <t xml:space="preserve">
AR, p. 83</t>
        </r>
      </text>
    </comment>
    <comment ref="BL214" authorId="0" shapeId="0" xr:uid="{0DFC5EAF-853E-46D6-B5FD-4898081928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73</t>
        </r>
      </text>
    </comment>
    <comment ref="BN214" authorId="0" shapeId="0" xr:uid="{1B08803D-304F-427B-A7B7-79B6FCB36E88}">
      <text>
        <r>
          <rPr>
            <b/>
            <sz val="9"/>
            <color indexed="81"/>
            <rFont val="Tahoma"/>
            <family val="2"/>
          </rPr>
          <t>Author:</t>
        </r>
        <r>
          <rPr>
            <sz val="9"/>
            <color indexed="81"/>
            <rFont val="Tahoma"/>
            <family val="2"/>
          </rPr>
          <t xml:space="preserve">
AR, p51 - 52</t>
        </r>
      </text>
    </comment>
    <comment ref="BV214" authorId="0" shapeId="0" xr:uid="{A138B268-8349-4A33-9935-A8C4A06CDF84}">
      <text>
        <r>
          <rPr>
            <b/>
            <sz val="9"/>
            <color indexed="81"/>
            <rFont val="Tahoma"/>
            <family val="2"/>
          </rPr>
          <t>Author:</t>
        </r>
        <r>
          <rPr>
            <sz val="9"/>
            <color indexed="81"/>
            <rFont val="Tahoma"/>
            <family val="2"/>
          </rPr>
          <t xml:space="preserve">
AR 77</t>
        </r>
      </text>
    </comment>
    <comment ref="BX214" authorId="0" shapeId="0" xr:uid="{F44175B9-7031-45C1-9D45-55A0BA856A7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p.93;</t>
        </r>
      </text>
    </comment>
    <comment ref="BZ214" authorId="0" shapeId="0" xr:uid="{BB6ABEF0-AA19-428A-9AF5-8CD0CD10E257}">
      <text>
        <r>
          <rPr>
            <b/>
            <sz val="9"/>
            <color indexed="81"/>
            <rFont val="Tahoma"/>
            <family val="2"/>
          </rPr>
          <t>Author:</t>
        </r>
        <r>
          <rPr>
            <sz val="9"/>
            <color indexed="81"/>
            <rFont val="Tahoma"/>
            <family val="2"/>
          </rPr>
          <t xml:space="preserve">
AR pg 57-58</t>
        </r>
      </text>
    </comment>
    <comment ref="CA214" authorId="0" shapeId="0" xr:uid="{8A5C895D-C659-4087-8C63-F5D80E02EA2C}">
      <text>
        <r>
          <rPr>
            <b/>
            <sz val="9"/>
            <color indexed="81"/>
            <rFont val="Tahoma"/>
            <family val="2"/>
          </rPr>
          <t>Author:</t>
        </r>
        <r>
          <rPr>
            <sz val="9"/>
            <color indexed="81"/>
            <rFont val="Tahoma"/>
            <family val="2"/>
          </rPr>
          <t xml:space="preserve">
AR pg 96</t>
        </r>
      </text>
    </comment>
    <comment ref="CB214" authorId="0" shapeId="0" xr:uid="{D636C98C-EF53-4AFD-8745-2711BBD245AC}">
      <text>
        <r>
          <rPr>
            <b/>
            <sz val="9"/>
            <color indexed="81"/>
            <rFont val="Tahoma"/>
            <family val="2"/>
          </rPr>
          <t>Author:</t>
        </r>
        <r>
          <rPr>
            <sz val="9"/>
            <color indexed="81"/>
            <rFont val="Tahoma"/>
            <family val="2"/>
          </rPr>
          <t xml:space="preserve">
AR pg.209</t>
        </r>
      </text>
    </comment>
    <comment ref="CC214" authorId="0" shapeId="0" xr:uid="{24B2C320-E6F6-4372-9110-E3A98418EA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CD214" authorId="0" shapeId="0" xr:uid="{D2B75595-420B-4E9C-974A-4488852D9CD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E214" authorId="0" shapeId="0" xr:uid="{B6258E27-F4B5-4484-879B-5A176FE84C5E}">
      <text>
        <r>
          <rPr>
            <b/>
            <sz val="9"/>
            <color indexed="81"/>
            <rFont val="Tahoma"/>
            <family val="2"/>
          </rPr>
          <t>Author:</t>
        </r>
        <r>
          <rPr>
            <sz val="9"/>
            <color indexed="81"/>
            <rFont val="Tahoma"/>
            <family val="2"/>
          </rPr>
          <t xml:space="preserve">
AR pg 64</t>
        </r>
      </text>
    </comment>
    <comment ref="CF214" authorId="0" shapeId="0" xr:uid="{7C66A883-EB3F-45CE-852C-BE20CE359C68}">
      <text>
        <r>
          <rPr>
            <b/>
            <sz val="9"/>
            <color indexed="81"/>
            <rFont val="Tahoma"/>
            <family val="2"/>
          </rPr>
          <t>Author:</t>
        </r>
        <r>
          <rPr>
            <sz val="9"/>
            <color indexed="81"/>
            <rFont val="Tahoma"/>
            <family val="2"/>
          </rPr>
          <t xml:space="preserve">
AR 34</t>
        </r>
      </text>
    </comment>
    <comment ref="CG214" authorId="0" shapeId="0" xr:uid="{2544CF50-26C9-450E-87D4-29493309A1AB}">
      <text>
        <r>
          <rPr>
            <b/>
            <sz val="9"/>
            <color indexed="81"/>
            <rFont val="Tahoma"/>
            <family val="2"/>
          </rPr>
          <t>Author:</t>
        </r>
        <r>
          <rPr>
            <sz val="9"/>
            <color indexed="81"/>
            <rFont val="Tahoma"/>
            <family val="2"/>
          </rPr>
          <t xml:space="preserve">
AR pg 102</t>
        </r>
      </text>
    </comment>
    <comment ref="CH214" authorId="0" shapeId="0" xr:uid="{B8AB8581-83C7-49EC-A2B9-0122F717A1DB}">
      <text>
        <r>
          <rPr>
            <b/>
            <sz val="9"/>
            <color indexed="81"/>
            <rFont val="Tahoma"/>
            <family val="2"/>
          </rPr>
          <t>Author:</t>
        </r>
        <r>
          <rPr>
            <sz val="9"/>
            <color indexed="81"/>
            <rFont val="Tahoma"/>
            <family val="2"/>
          </rPr>
          <t xml:space="preserve">
AR 41</t>
        </r>
      </text>
    </comment>
    <comment ref="CI214" authorId="0" shapeId="0" xr:uid="{6048AD9E-72D3-4AC3-A86F-3DBB2F86E228}">
      <text>
        <r>
          <rPr>
            <b/>
            <sz val="9"/>
            <color indexed="81"/>
            <rFont val="Tahoma"/>
            <family val="2"/>
          </rPr>
          <t>Author:</t>
        </r>
        <r>
          <rPr>
            <sz val="9"/>
            <color indexed="81"/>
            <rFont val="Tahoma"/>
            <family val="2"/>
          </rPr>
          <t xml:space="preserve">
AR pg 86-87</t>
        </r>
      </text>
    </comment>
    <comment ref="CK214" authorId="0" shapeId="0" xr:uid="{71AE08B6-EDAA-4C0B-9428-D367402AC14D}">
      <text>
        <r>
          <rPr>
            <b/>
            <sz val="9"/>
            <color indexed="81"/>
            <rFont val="Tahoma"/>
            <family val="2"/>
          </rPr>
          <t>Author:</t>
        </r>
        <r>
          <rPr>
            <sz val="9"/>
            <color indexed="81"/>
            <rFont val="Tahoma"/>
            <family val="2"/>
          </rPr>
          <t xml:space="preserve">
AR,81-82</t>
        </r>
      </text>
    </comment>
    <comment ref="CN214" authorId="0" shapeId="0" xr:uid="{626B7720-9A86-4BDD-B324-AFFA20544CC3}">
      <text>
        <r>
          <rPr>
            <b/>
            <sz val="9"/>
            <color indexed="81"/>
            <rFont val="Tahoma"/>
            <family val="2"/>
          </rPr>
          <t>Author:</t>
        </r>
        <r>
          <rPr>
            <sz val="9"/>
            <color indexed="81"/>
            <rFont val="Tahoma"/>
            <family val="2"/>
          </rPr>
          <t xml:space="preserve">
AR, p83</t>
        </r>
      </text>
    </comment>
    <comment ref="CO214" authorId="0" shapeId="0" xr:uid="{B47C8A86-DEF2-4D83-B952-CAEF6D48FF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P214" authorId="0" shapeId="0" xr:uid="{BDC3F65D-2BFE-4A1F-BBAF-1F072B533A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R214" authorId="0" shapeId="0" xr:uid="{6FB37F77-2A57-496D-B2F2-B3E37038401A}">
      <text>
        <r>
          <rPr>
            <b/>
            <sz val="9"/>
            <color indexed="81"/>
            <rFont val="Tahoma"/>
            <family val="2"/>
          </rPr>
          <t>Author:</t>
        </r>
        <r>
          <rPr>
            <sz val="9"/>
            <color indexed="81"/>
            <rFont val="Tahoma"/>
            <family val="2"/>
          </rPr>
          <t xml:space="preserve">
AR, p. 27</t>
        </r>
      </text>
    </comment>
    <comment ref="CS214" authorId="0" shapeId="0" xr:uid="{77E89AAA-1E47-4B26-A831-FFFECDE5C610}">
      <text>
        <r>
          <rPr>
            <b/>
            <sz val="9"/>
            <color indexed="81"/>
            <rFont val="Tahoma"/>
            <family val="2"/>
          </rPr>
          <t>Author:</t>
        </r>
        <r>
          <rPr>
            <sz val="9"/>
            <color indexed="81"/>
            <rFont val="Tahoma"/>
            <family val="2"/>
          </rPr>
          <t xml:space="preserve">
AR, P. 68</t>
        </r>
      </text>
    </comment>
    <comment ref="CT214" authorId="0" shapeId="0" xr:uid="{242E290A-4538-41E4-ABCC-BC01A5054A2A}">
      <text>
        <r>
          <rPr>
            <b/>
            <sz val="9"/>
            <color indexed="81"/>
            <rFont val="Tahoma"/>
            <family val="2"/>
          </rPr>
          <t>Author:</t>
        </r>
        <r>
          <rPr>
            <sz val="9"/>
            <color indexed="81"/>
            <rFont val="Tahoma"/>
            <family val="2"/>
          </rPr>
          <t xml:space="preserve">
AR pg.37</t>
        </r>
      </text>
    </comment>
    <comment ref="CU214" authorId="0" shapeId="0" xr:uid="{F4997B5B-3C8C-4530-9F95-721B9DCAAD3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63 "The Company maintains regular dialogue with shareholders through online Q&amp;A, analyst briefings and at the general meetings.
Analyst briefings are conducted for members of the investment community and media after each results announcement. Key management personnel including the Managing
Director, Executive Director and Chief Financial Officer are present in these briefings. An online Q&amp;A session is also conducted after each result announcement for shareholders
to raise their queries with regard to the results." and AR pg 66</t>
        </r>
      </text>
    </comment>
    <comment ref="CV214" authorId="0" shapeId="0" xr:uid="{1669B762-50CF-4796-9644-5C4EFD3499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"To provide equal participation opportunity for all shareholders, each year the Company organizes a Shareholders
Forum in Singapore. At this event, the shareholders (including the Depositors), particularly those based
in Singapore, would be given the opportunity to meet with Board members and key executives of the Company.
At each Shareholders Forum, the Company delivers a presentation to update shareholders on Mermaid’s progress
over the past year and provide adequate time to shareholders to address queries and concerns about Mermaid.
Due to the novel coronavirus disease 2019 (“Covid-19”) pandemic, the Company did not organize Shareholders
Forum in Singapore in 2020."</t>
        </r>
      </text>
    </comment>
    <comment ref="CX214" authorId="0" shapeId="0" xr:uid="{0BC08142-3DAF-44FF-8711-8F35C94C4C58}">
      <text>
        <r>
          <rPr>
            <b/>
            <sz val="9"/>
            <color indexed="81"/>
            <rFont val="Tahoma"/>
            <family val="2"/>
          </rPr>
          <t>Author:</t>
        </r>
        <r>
          <rPr>
            <sz val="9"/>
            <color indexed="81"/>
            <rFont val="Tahoma"/>
            <family val="2"/>
          </rPr>
          <t xml:space="preserve">
AR, pg 55</t>
        </r>
      </text>
    </comment>
    <comment ref="CY214" authorId="0" shapeId="0" xr:uid="{59ABA1C3-3989-463D-AA22-1AA4FE46D76B}">
      <text>
        <r>
          <rPr>
            <b/>
            <sz val="9"/>
            <color indexed="81"/>
            <rFont val="Tahoma"/>
            <family val="2"/>
          </rPr>
          <t>Author:</t>
        </r>
        <r>
          <rPr>
            <sz val="9"/>
            <color indexed="81"/>
            <rFont val="Tahoma"/>
            <family val="2"/>
          </rPr>
          <t xml:space="preserve">
AR pg 104-105</t>
        </r>
      </text>
    </comment>
    <comment ref="CZ214" authorId="0" shapeId="0" xr:uid="{5EECED08-AEC5-47BE-A91D-04BF35E8A9E9}">
      <text>
        <r>
          <rPr>
            <b/>
            <sz val="9"/>
            <color indexed="81"/>
            <rFont val="Tahoma"/>
            <family val="2"/>
          </rPr>
          <t>Author:</t>
        </r>
        <r>
          <rPr>
            <sz val="9"/>
            <color indexed="81"/>
            <rFont val="Tahoma"/>
            <family val="2"/>
          </rPr>
          <t xml:space="preserve">
AR,94</t>
        </r>
      </text>
    </comment>
    <comment ref="DA214" authorId="0" shapeId="0" xr:uid="{4086EA32-40BE-4770-8D3C-3B7799B14A5F}">
      <text>
        <r>
          <rPr>
            <b/>
            <sz val="9"/>
            <color indexed="81"/>
            <rFont val="Tahoma"/>
            <family val="2"/>
          </rPr>
          <t>Author:</t>
        </r>
        <r>
          <rPr>
            <sz val="9"/>
            <color indexed="81"/>
            <rFont val="Tahoma"/>
            <family val="2"/>
          </rPr>
          <t xml:space="preserve">
AR,75</t>
        </r>
      </text>
    </comment>
    <comment ref="DB214" authorId="0" shapeId="0" xr:uid="{F3BE34C1-7225-47B0-859F-0FF2B97B755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76</t>
        </r>
      </text>
    </comment>
    <comment ref="DC214" authorId="0" shapeId="0" xr:uid="{41F6519B-6AED-4AE0-95F8-3F3C77445134}">
      <text>
        <r>
          <rPr>
            <b/>
            <sz val="9"/>
            <color indexed="81"/>
            <rFont val="Tahoma"/>
            <family val="2"/>
          </rPr>
          <t>Author:</t>
        </r>
        <r>
          <rPr>
            <sz val="9"/>
            <color indexed="81"/>
            <rFont val="Tahoma"/>
            <family val="2"/>
          </rPr>
          <t xml:space="preserve">
AR, p. 100 - 101</t>
        </r>
      </text>
    </comment>
    <comment ref="DD214" authorId="0" shapeId="0" xr:uid="{874E1CEE-0AD8-4505-8992-A5EEA0215E25}">
      <text>
        <r>
          <rPr>
            <b/>
            <sz val="9"/>
            <color indexed="81"/>
            <rFont val="Tahoma"/>
            <family val="2"/>
          </rPr>
          <t>Author:</t>
        </r>
        <r>
          <rPr>
            <sz val="9"/>
            <color indexed="81"/>
            <rFont val="Tahoma"/>
            <family val="2"/>
          </rPr>
          <t xml:space="preserve">
AR, p. 68, 71</t>
        </r>
      </text>
    </comment>
    <comment ref="DE214" authorId="0" shapeId="0" xr:uid="{409066E4-5B9D-47BE-870B-02F28E511017}">
      <text>
        <r>
          <rPr>
            <b/>
            <sz val="9"/>
            <color indexed="81"/>
            <rFont val="Tahoma"/>
            <family val="2"/>
          </rPr>
          <t>Author:</t>
        </r>
        <r>
          <rPr>
            <sz val="9"/>
            <color indexed="81"/>
            <rFont val="Tahoma"/>
            <family val="2"/>
          </rPr>
          <t xml:space="preserve">
AR,41</t>
        </r>
      </text>
    </comment>
    <comment ref="DF214" authorId="0" shapeId="0" xr:uid="{623336BC-261C-43F6-BBA2-D79F51AD6020}">
      <text>
        <r>
          <rPr>
            <b/>
            <sz val="9"/>
            <color indexed="81"/>
            <rFont val="Tahoma"/>
            <family val="2"/>
          </rPr>
          <t>Author:</t>
        </r>
        <r>
          <rPr>
            <sz val="9"/>
            <color indexed="81"/>
            <rFont val="Tahoma"/>
            <family val="2"/>
          </rPr>
          <t xml:space="preserve">
AR pg 70-71</t>
        </r>
      </text>
    </comment>
    <comment ref="DG214" authorId="0" shapeId="0" xr:uid="{B42B87CF-8108-4D84-A415-09BBDFEB5BC2}">
      <text>
        <r>
          <rPr>
            <b/>
            <sz val="9"/>
            <color indexed="81"/>
            <rFont val="Tahoma"/>
            <family val="2"/>
          </rPr>
          <t>Author:</t>
        </r>
        <r>
          <rPr>
            <sz val="9"/>
            <color indexed="81"/>
            <rFont val="Tahoma"/>
            <family val="2"/>
          </rPr>
          <t xml:space="preserve">
AR, p. 58 onwards</t>
        </r>
      </text>
    </comment>
    <comment ref="DH214" authorId="0" shapeId="0" xr:uid="{98C9FDC9-2F08-4188-9130-DAA8428669E5}">
      <text>
        <r>
          <rPr>
            <b/>
            <sz val="9"/>
            <color indexed="81"/>
            <rFont val="Tahoma"/>
            <family val="2"/>
          </rPr>
          <t>Author:</t>
        </r>
        <r>
          <rPr>
            <sz val="9"/>
            <color indexed="81"/>
            <rFont val="Tahoma"/>
            <family val="2"/>
          </rPr>
          <t xml:space="preserve">
AR pg 30</t>
        </r>
      </text>
    </comment>
    <comment ref="DI214" authorId="0" shapeId="0" xr:uid="{54BD1FE1-A938-48E0-B20E-DD4AEE5BB2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p.52,74</t>
        </r>
      </text>
    </comment>
    <comment ref="DJ214" authorId="0" shapeId="0" xr:uid="{0829F2D6-B0EA-47D9-A738-86101D351C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71 - 78</t>
        </r>
      </text>
    </comment>
    <comment ref="DK214" authorId="0" shapeId="0" xr:uid="{6C153FCF-62A2-4803-B338-874F617D3353}">
      <text>
        <r>
          <rPr>
            <b/>
            <sz val="9"/>
            <color indexed="81"/>
            <rFont val="Tahoma"/>
            <family val="2"/>
          </rPr>
          <t>Author:</t>
        </r>
        <r>
          <rPr>
            <sz val="9"/>
            <color indexed="81"/>
            <rFont val="Tahoma"/>
            <family val="2"/>
          </rPr>
          <t xml:space="preserve">
AR pg 123-124</t>
        </r>
      </text>
    </comment>
    <comment ref="DL214" authorId="0" shapeId="0" xr:uid="{21535799-EBCB-4413-8AC7-63FC72CC57E2}">
      <text>
        <r>
          <rPr>
            <b/>
            <sz val="9"/>
            <color indexed="81"/>
            <rFont val="Tahoma"/>
            <family val="2"/>
          </rPr>
          <t>Author:</t>
        </r>
        <r>
          <rPr>
            <sz val="9"/>
            <color indexed="81"/>
            <rFont val="Tahoma"/>
            <family val="2"/>
          </rPr>
          <t xml:space="preserve">
AR pg 91-92/97-98</t>
        </r>
      </text>
    </comment>
    <comment ref="DN214" authorId="0" shapeId="0" xr:uid="{3A4E15B6-3782-4E17-A937-4F2CB2B1D1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
Mostly are one way communication except for AGM</t>
        </r>
      </text>
    </comment>
    <comment ref="DO214" authorId="0" shapeId="0" xr:uid="{A43F2388-5BB9-459C-8F42-F47599CFFE9F}">
      <text>
        <r>
          <rPr>
            <b/>
            <sz val="9"/>
            <color indexed="81"/>
            <rFont val="Tahoma"/>
            <family val="2"/>
          </rPr>
          <t>Author:</t>
        </r>
        <r>
          <rPr>
            <sz val="9"/>
            <color indexed="81"/>
            <rFont val="Tahoma"/>
            <family val="2"/>
          </rPr>
          <t xml:space="preserve">
AR p. 77, The Company has an investor relations section in its corporate
website: www.tuansing.com under “Investor Centre”. The “Investor
Centre” contains information on the Company’s announcements
and publications. There is also a “Stock Information” page which
provides up to date information of the Company’s current and
historical share prices. Shareholders can also access the FAQs
posted at “Investor Centre” for frequently asked information about
the Company.</t>
        </r>
      </text>
    </comment>
    <comment ref="DP214" authorId="0" shapeId="0" xr:uid="{477F5220-8C12-4E58-8509-28BB1FAFE277}">
      <text>
        <r>
          <rPr>
            <b/>
            <sz val="9"/>
            <color indexed="81"/>
            <rFont val="Tahoma"/>
            <family val="2"/>
          </rPr>
          <t>Author:</t>
        </r>
        <r>
          <rPr>
            <sz val="9"/>
            <color indexed="81"/>
            <rFont val="Tahoma"/>
            <family val="2"/>
          </rPr>
          <t xml:space="preserve">
AR, p. 31</t>
        </r>
      </text>
    </comment>
    <comment ref="DQ214" authorId="0" shapeId="0" xr:uid="{402C5475-0668-4FC3-AF79-3671BF9D1D7A}">
      <text>
        <r>
          <rPr>
            <b/>
            <sz val="9"/>
            <color indexed="81"/>
            <rFont val="Tahoma"/>
            <family val="2"/>
          </rPr>
          <t>Author:</t>
        </r>
        <r>
          <rPr>
            <sz val="9"/>
            <color indexed="81"/>
            <rFont val="Tahoma"/>
            <family val="2"/>
          </rPr>
          <t xml:space="preserve">
AR p. 27, The steps to solicit and understand the views of shareholders</t>
        </r>
      </text>
    </comment>
    <comment ref="DR214" authorId="0" shapeId="0" xr:uid="{14A6EF68-C250-4F72-A7A0-6A836C06A1AE}">
      <text>
        <r>
          <rPr>
            <b/>
            <sz val="9"/>
            <color indexed="81"/>
            <rFont val="Tahoma"/>
            <family val="2"/>
          </rPr>
          <t>Author:</t>
        </r>
        <r>
          <rPr>
            <sz val="9"/>
            <color indexed="81"/>
            <rFont val="Tahoma"/>
            <family val="2"/>
          </rPr>
          <t xml:space="preserve">
AR, p.60</t>
        </r>
      </text>
    </comment>
    <comment ref="DS214" authorId="0" shapeId="0" xr:uid="{7E0071F6-6FCD-48F2-97BA-347E22D9BC2B}">
      <text>
        <r>
          <rPr>
            <b/>
            <sz val="9"/>
            <color indexed="81"/>
            <rFont val="Tahoma"/>
            <family val="2"/>
          </rPr>
          <t>Author:</t>
        </r>
        <r>
          <rPr>
            <sz val="9"/>
            <color indexed="81"/>
            <rFont val="Tahoma"/>
            <family val="2"/>
          </rPr>
          <t xml:space="preserve">
AR p. 85, The Company holds briefing sessions for analysts who cover Venture, after the release of its half-year and full-year
financial results. Key Management of the Group preside over the briefing sessions and offer a comprehensive review
of the Company’s performance</t>
        </r>
      </text>
    </comment>
    <comment ref="DT214" authorId="0" shapeId="0" xr:uid="{7FF598AA-2392-4BAD-B69C-E0B14B747E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31, https://links.sgx.com/FileOpen/WTH%20AR%202020.ashx?App=Announcement&amp;FileID=634061</t>
        </r>
      </text>
    </comment>
    <comment ref="DV214" authorId="0" shapeId="0" xr:uid="{BC43DA4C-79EA-4163-A4F0-F2AD105A69E3}">
      <text>
        <r>
          <rPr>
            <b/>
            <sz val="9"/>
            <color indexed="81"/>
            <rFont val="Tahoma"/>
            <family val="2"/>
          </rPr>
          <t>Author:</t>
        </r>
        <r>
          <rPr>
            <sz val="9"/>
            <color indexed="81"/>
            <rFont val="Tahoma"/>
            <family val="2"/>
          </rPr>
          <t xml:space="preserve">
AR pg.52</t>
        </r>
      </text>
    </comment>
    <comment ref="DX214" authorId="0" shapeId="0" xr:uid="{FCA68E7E-E1DD-48E1-B238-B539133D705A}">
      <text>
        <r>
          <rPr>
            <b/>
            <sz val="9"/>
            <color indexed="81"/>
            <rFont val="Tahoma"/>
            <family val="2"/>
          </rPr>
          <t>Author:</t>
        </r>
        <r>
          <rPr>
            <sz val="9"/>
            <color indexed="81"/>
            <rFont val="Tahoma"/>
            <family val="2"/>
          </rPr>
          <t xml:space="preserve">
AR pg.68</t>
        </r>
      </text>
    </comment>
    <comment ref="DY214" authorId="0" shapeId="0" xr:uid="{528291BF-B36C-4541-9696-8D561500A350}">
      <text>
        <r>
          <rPr>
            <b/>
            <sz val="9"/>
            <color indexed="81"/>
            <rFont val="Tahoma"/>
            <family val="2"/>
          </rPr>
          <t>Author:</t>
        </r>
        <r>
          <rPr>
            <sz val="9"/>
            <color indexed="81"/>
            <rFont val="Tahoma"/>
            <family val="2"/>
          </rPr>
          <t xml:space="preserve">
AR 39</t>
        </r>
      </text>
    </comment>
    <comment ref="DZ214" authorId="0" shapeId="0" xr:uid="{BD90CFC2-8F48-491A-B4F6-915E17906C24}">
      <text>
        <r>
          <rPr>
            <b/>
            <sz val="9"/>
            <color indexed="81"/>
            <rFont val="Tahoma"/>
            <family val="2"/>
          </rPr>
          <t>Author:</t>
        </r>
        <r>
          <rPr>
            <sz val="9"/>
            <color indexed="81"/>
            <rFont val="Tahoma"/>
            <family val="2"/>
          </rPr>
          <t xml:space="preserve">
AR pg.58</t>
        </r>
      </text>
    </comment>
    <comment ref="EB214" authorId="0" shapeId="0" xr:uid="{7BE2F176-0A57-4420-B4AF-96BC13931A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EC214" authorId="0" shapeId="0" xr:uid="{D1F6A73B-FFA4-4926-9632-E1BDD2CF07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
        </r>
      </text>
    </comment>
    <comment ref="ED214" authorId="0" shapeId="0" xr:uid="{CAF5FE97-4E9A-44B6-9199-B1010958C9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t>
        </r>
      </text>
    </comment>
    <comment ref="F215" authorId="0" shapeId="0" xr:uid="{0D2BD60B-80E7-45B5-B176-9BD6996F3A0F}">
      <text>
        <r>
          <rPr>
            <b/>
            <sz val="9"/>
            <color indexed="81"/>
            <rFont val="Tahoma"/>
            <family val="2"/>
          </rPr>
          <t>Author:</t>
        </r>
        <r>
          <rPr>
            <sz val="9"/>
            <color indexed="81"/>
            <rFont val="Tahoma"/>
            <family val="2"/>
          </rPr>
          <t xml:space="preserve">
https://links.sgx.com/1.0.0/corporate-announcements/0UNLP50WNOGFVYHE/8990cfbe251731b6fde253704cf3c020981b7655cb83169cc309d3feccb37422</t>
        </r>
      </text>
    </comment>
    <comment ref="M215" authorId="0" shapeId="0" xr:uid="{1AE40681-CD94-4732-9C03-ACE609C4A212}">
      <text>
        <r>
          <rPr>
            <b/>
            <sz val="9"/>
            <color indexed="81"/>
            <rFont val="Tahoma"/>
            <family val="2"/>
          </rPr>
          <t>Author:</t>
        </r>
        <r>
          <rPr>
            <sz val="9"/>
            <color indexed="81"/>
            <rFont val="Tahoma"/>
            <family val="2"/>
          </rPr>
          <t xml:space="preserve">
https://links.sgx.com/1.0.0/corporate-announcements/RX4P2CU8VTK48PHZ/c118e565c01a70cbcd0063d54c83d55cef01c5a50e87445b61da2d7f9ad96e1f</t>
        </r>
      </text>
    </comment>
    <comment ref="R215" authorId="0" shapeId="0" xr:uid="{1A2A03DC-4238-405B-BDDA-E1F5BAD9E6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https://cdw-holding.com.hk/</t>
        </r>
      </text>
    </comment>
    <comment ref="T215" authorId="0" shapeId="0" xr:uid="{99CB16E9-3582-4A5D-BB0B-B3D8DCE926B8}">
      <text>
        <r>
          <rPr>
            <b/>
            <sz val="9"/>
            <color indexed="81"/>
            <rFont val="Tahoma"/>
            <family val="2"/>
          </rPr>
          <t>Author:</t>
        </r>
        <r>
          <rPr>
            <sz val="9"/>
            <color indexed="81"/>
            <rFont val="Tahoma"/>
            <family val="2"/>
          </rPr>
          <t xml:space="preserve">
http://www.cosmosteel.com/ir_presentation.html</t>
        </r>
      </text>
    </comment>
    <comment ref="U215" authorId="0" shapeId="0" xr:uid="{1209B3B5-B59F-4AB9-9538-BE9B4BCB1E0E}">
      <text>
        <r>
          <rPr>
            <b/>
            <sz val="9"/>
            <color indexed="81"/>
            <rFont val="Tahoma"/>
            <family val="2"/>
          </rPr>
          <t>Author:</t>
        </r>
        <r>
          <rPr>
            <sz val="9"/>
            <color indexed="81"/>
            <rFont val="Tahoma"/>
            <family val="2"/>
          </rPr>
          <t xml:space="preserve">
Company Website</t>
        </r>
      </text>
    </comment>
    <comment ref="V215" authorId="0" shapeId="0" xr:uid="{EF14A18F-3AFC-4B78-B2CC-70E499F30AFA}">
      <text>
        <r>
          <rPr>
            <b/>
            <sz val="9"/>
            <color indexed="81"/>
            <rFont val="Tahoma"/>
            <family val="2"/>
          </rPr>
          <t>Author:</t>
        </r>
        <r>
          <rPr>
            <sz val="9"/>
            <color indexed="81"/>
            <rFont val="Tahoma"/>
            <family val="2"/>
          </rPr>
          <t xml:space="preserve">
Company Website</t>
        </r>
      </text>
    </comment>
    <comment ref="AA215" authorId="0" shapeId="0" xr:uid="{C1DBA7F1-99D8-49C8-8E8A-7A1DFBB517D5}">
      <text>
        <r>
          <rPr>
            <b/>
            <sz val="9"/>
            <color indexed="81"/>
            <rFont val="Tahoma"/>
            <family val="2"/>
          </rPr>
          <t>Author:</t>
        </r>
        <r>
          <rPr>
            <sz val="9"/>
            <color indexed="81"/>
            <rFont val="Tahoma"/>
            <family val="2"/>
          </rPr>
          <t xml:space="preserve">
Company Website</t>
        </r>
      </text>
    </comment>
    <comment ref="AB215" authorId="0" shapeId="0" xr:uid="{E4C10AF2-AB89-4513-A7BA-C77CACEC32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https://www.first-resources.com/announcements.php</t>
        </r>
      </text>
    </comment>
    <comment ref="AD215" authorId="0" shapeId="0" xr:uid="{46A0D038-65BB-488B-84C8-F2B0BB4D47A8}">
      <text>
        <r>
          <rPr>
            <b/>
            <sz val="9"/>
            <color indexed="81"/>
            <rFont val="Tahoma"/>
            <family val="2"/>
          </rPr>
          <t>Author:</t>
        </r>
        <r>
          <rPr>
            <sz val="9"/>
            <color indexed="81"/>
            <rFont val="Tahoma"/>
            <family val="2"/>
          </rPr>
          <t xml:space="preserve">
https://links.sgx.com/FileOpen/062b_20210421_2021_AGMPresentationSlides.ashx?App=Announcement&amp;FileID=661856</t>
        </r>
      </text>
    </comment>
    <comment ref="AE215" authorId="0" shapeId="0" xr:uid="{A6E6B0DE-73F6-49E8-B15B-62A92D73B8CB}">
      <text>
        <r>
          <rPr>
            <b/>
            <sz val="9"/>
            <color indexed="81"/>
            <rFont val="Tahoma"/>
            <family val="2"/>
          </rPr>
          <t>Author:</t>
        </r>
        <r>
          <rPr>
            <sz val="9"/>
            <color indexed="81"/>
            <rFont val="Tahoma"/>
            <family val="2"/>
          </rPr>
          <t xml:space="preserve">
https://links.sgx.com/1.0.0/corporate-announcements/H5ULSMN0ZORDWREW/18f72a7717f41c5de7095815e2b3af623322c2c792ad158d6241865cc84f8c75</t>
        </r>
      </text>
    </comment>
    <comment ref="AF215" authorId="0" shapeId="0" xr:uid="{247A7D85-1BE2-4C74-9D31-D2899A071566}">
      <text>
        <r>
          <rPr>
            <b/>
            <sz val="9"/>
            <color indexed="81"/>
            <rFont val="Tahoma"/>
            <family val="2"/>
          </rPr>
          <t>Author:</t>
        </r>
        <r>
          <rPr>
            <sz val="9"/>
            <color indexed="81"/>
            <rFont val="Tahoma"/>
            <family val="2"/>
          </rPr>
          <t xml:space="preserve">
https://grp.com.sg/investor-relations/company-presentations/</t>
        </r>
      </text>
    </comment>
    <comment ref="AH215" authorId="0" shapeId="0" xr:uid="{6F0A0F14-D7A9-41F2-BC35-E743009D12AC}">
      <text>
        <r>
          <rPr>
            <b/>
            <sz val="9"/>
            <color indexed="81"/>
            <rFont val="Tahoma"/>
            <family val="2"/>
          </rPr>
          <t>Author:</t>
        </r>
        <r>
          <rPr>
            <sz val="9"/>
            <color indexed="81"/>
            <rFont val="Tahoma"/>
            <family val="2"/>
          </rPr>
          <t xml:space="preserve">
https://www.hiaphoe.com/presentations</t>
        </r>
      </text>
    </comment>
    <comment ref="AI215" authorId="0" shapeId="0" xr:uid="{192D98FA-A684-4312-AF91-E5DDD3A56E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Appendix to AGM minutes</t>
        </r>
      </text>
    </comment>
    <comment ref="AK215" authorId="0" shapeId="0" xr:uid="{C0D14AE7-4A9A-4B6C-83DE-C06E26E7CE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https://japfa.com/investors/report/corporate-presentations</t>
        </r>
      </text>
    </comment>
    <comment ref="AL215" authorId="0" shapeId="0" xr:uid="{E5E0A18B-20B6-46B6-8D60-2C85943BB6A7}">
      <text>
        <r>
          <rPr>
            <b/>
            <sz val="9"/>
            <color indexed="81"/>
            <rFont val="Tahoma"/>
            <family val="2"/>
          </rPr>
          <t>Author:</t>
        </r>
        <r>
          <rPr>
            <sz val="9"/>
            <color indexed="81"/>
            <rFont val="Tahoma"/>
            <family val="2"/>
          </rPr>
          <t xml:space="preserve">
https://links.sgx.com/1.0.0/corporate-announcements/0IAIBZ6L2H5O3E4U/663566_AGM%20Presentation%20-%2028%20April%202021.f.pdf</t>
        </r>
      </text>
    </comment>
    <comment ref="AM215" authorId="0" shapeId="0" xr:uid="{41F6DF75-6F80-4A6C-AAC1-4FF9DB1FB6E8}">
      <text>
        <r>
          <rPr>
            <b/>
            <sz val="9"/>
            <color indexed="81"/>
            <rFont val="Tahoma"/>
            <family val="2"/>
          </rPr>
          <t>Author:</t>
        </r>
        <r>
          <rPr>
            <sz val="9"/>
            <color indexed="81"/>
            <rFont val="Tahoma"/>
            <family val="2"/>
          </rPr>
          <t xml:space="preserve">
https://links.sgx.com/1.0.0/corporate-announcements/7T7XXPOT66OG91SJ/a6e965276e2950a1e488bd2b6f33de5cb691f340cf6185971571ce2ce439afb7</t>
        </r>
      </text>
    </comment>
    <comment ref="AP215" authorId="0" shapeId="0" xr:uid="{BFCDE35E-77EF-45FC-B499-72686C78CA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https://micromechanics.listedcompany.com/slides.html</t>
        </r>
      </text>
    </comment>
    <comment ref="AR215" authorId="0" shapeId="0" xr:uid="{E6ED699A-680D-4695-9BBD-16F8F184C654}">
      <text>
        <r>
          <rPr>
            <b/>
            <sz val="9"/>
            <color indexed="81"/>
            <rFont val="Tahoma"/>
            <family val="2"/>
          </rPr>
          <t>Author:</t>
        </r>
        <r>
          <rPr>
            <sz val="9"/>
            <color indexed="81"/>
            <rFont val="Tahoma"/>
            <family val="2"/>
          </rPr>
          <t xml:space="preserve">
https://www.netpac.com.sg/announcement-2020</t>
        </r>
      </text>
    </comment>
    <comment ref="AS215" authorId="0" shapeId="0" xr:uid="{DE8E3F20-90FF-418E-9D43-5C5D2E224A16}">
      <text>
        <r>
          <rPr>
            <b/>
            <sz val="9"/>
            <color indexed="81"/>
            <rFont val="Tahoma"/>
            <family val="2"/>
          </rPr>
          <t>Author:</t>
        </r>
        <r>
          <rPr>
            <sz val="9"/>
            <color indexed="81"/>
            <rFont val="Tahoma"/>
            <family val="2"/>
          </rPr>
          <t xml:space="preserve">
SGX announcements, Link: https://links.sgx.com/FileOpen/AR2020%20Presentation%20Slides%20for%20AGM%20Final.ashx?App=Announcement&amp;FileID=668167</t>
        </r>
      </text>
    </comment>
    <comment ref="AT215" authorId="0" shapeId="0" xr:uid="{26FBB8DA-E25B-43A5-9DB0-ADEBD17C5FE3}">
      <text>
        <r>
          <rPr>
            <b/>
            <sz val="9"/>
            <color indexed="81"/>
            <rFont val="Tahoma"/>
            <family val="2"/>
          </rPr>
          <t>Author:</t>
        </r>
        <r>
          <rPr>
            <sz val="9"/>
            <color indexed="81"/>
            <rFont val="Tahoma"/>
            <family val="2"/>
          </rPr>
          <t xml:space="preserve">
Company website, Link: https://www.olamgroup.com/content/dam/olamgroup/investor-relations/ir-library/financial-results/financial-results-pdfs/H2-and-Full-Year-FY2020-Results-Briefing.pdf</t>
        </r>
      </text>
    </comment>
    <comment ref="AU215" authorId="0" shapeId="0" xr:uid="{7318B57E-A886-4BD9-B91B-4EDB392CF3E7}">
      <text>
        <r>
          <rPr>
            <b/>
            <sz val="9"/>
            <color indexed="81"/>
            <rFont val="Tahoma"/>
            <family val="2"/>
          </rPr>
          <t>Author:</t>
        </r>
        <r>
          <rPr>
            <sz val="9"/>
            <color indexed="81"/>
            <rFont val="Tahoma"/>
            <family val="2"/>
          </rPr>
          <t xml:space="preserve">
http://www.penguin.com.sg/about-us/investor-relations/</t>
        </r>
      </text>
    </comment>
    <comment ref="AV215" authorId="0" shapeId="0" xr:uid="{56221FBA-E769-4ED0-8519-89AD2D2804B1}">
      <text>
        <r>
          <rPr>
            <b/>
            <sz val="9"/>
            <color indexed="81"/>
            <rFont val="Tahoma"/>
            <family val="2"/>
          </rPr>
          <t>Author:</t>
        </r>
        <r>
          <rPr>
            <sz val="9"/>
            <color indexed="81"/>
            <rFont val="Tahoma"/>
            <family val="2"/>
          </rPr>
          <t xml:space="preserve">
https://www.pharmesis.com/announcements.htm</t>
        </r>
      </text>
    </comment>
    <comment ref="AW215" authorId="0" shapeId="0" xr:uid="{295309D1-4534-493D-96CA-5C796D47839A}">
      <text>
        <r>
          <rPr>
            <b/>
            <sz val="9"/>
            <color indexed="81"/>
            <rFont val="Tahoma"/>
            <family val="2"/>
          </rPr>
          <t>Author:</t>
        </r>
        <r>
          <rPr>
            <sz val="9"/>
            <color indexed="81"/>
            <rFont val="Tahoma"/>
            <family val="2"/>
          </rPr>
          <t xml:space="preserve">
https://wearepolaris.sg/investor-relations/</t>
        </r>
      </text>
    </comment>
    <comment ref="AX215" authorId="0" shapeId="0" xr:uid="{11F4BEFF-AA80-40F0-9515-E54CB60F5033}">
      <text>
        <r>
          <rPr>
            <b/>
            <sz val="9"/>
            <color indexed="81"/>
            <rFont val="Tahoma"/>
            <family val="2"/>
          </rPr>
          <t>Author:</t>
        </r>
        <r>
          <rPr>
            <sz val="9"/>
            <color indexed="81"/>
            <rFont val="Tahoma"/>
            <family val="2"/>
          </rPr>
          <t xml:space="preserve">
https://investor.propnex.com/sgx_announcements.html</t>
        </r>
      </text>
    </comment>
    <comment ref="AY215" authorId="0" shapeId="0" xr:uid="{A2B180DB-5008-4640-BEB3-698EC5FBB109}">
      <text>
        <r>
          <rPr>
            <b/>
            <sz val="9"/>
            <color indexed="81"/>
            <rFont val="Tahoma"/>
            <family val="2"/>
          </rPr>
          <t>Author:</t>
        </r>
        <r>
          <rPr>
            <sz val="9"/>
            <color indexed="81"/>
            <rFont val="Tahoma"/>
            <family val="2"/>
          </rPr>
          <t xml:space="preserve">
https://www.sembmarine.com/investor-relations/financial-results-and-business-updates</t>
        </r>
      </text>
    </comment>
    <comment ref="AZ215" authorId="0" shapeId="0" xr:uid="{26DB2F42-A7EA-4CA1-BA41-D8A0BE32D537}">
      <text>
        <r>
          <rPr>
            <b/>
            <sz val="9"/>
            <color indexed="81"/>
            <rFont val="Tahoma"/>
            <family val="2"/>
          </rPr>
          <t>Author:</t>
        </r>
        <r>
          <rPr>
            <sz val="9"/>
            <color indexed="81"/>
            <rFont val="Tahoma"/>
            <family val="2"/>
          </rPr>
          <t xml:space="preserve">
https://links.sgx.com/1.0.0/corporate-announcements/P7IIKXYG7XEJZUQ8/780a9f8cfd48f8511aedbcb3d0ffbb186c8ca8cdf93f657f8a3328bd764f1740</t>
        </r>
      </text>
    </comment>
    <comment ref="BD215" authorId="0" shapeId="0" xr:uid="{F3BAE1D1-F86E-4D10-918D-D04F62A587C6}">
      <text>
        <r>
          <rPr>
            <b/>
            <sz val="9"/>
            <color indexed="81"/>
            <rFont val="Tahoma"/>
            <family val="2"/>
          </rPr>
          <t>Author:</t>
        </r>
        <r>
          <rPr>
            <sz val="9"/>
            <color indexed="81"/>
            <rFont val="Tahoma"/>
            <family val="2"/>
          </rPr>
          <t xml:space="preserve">
https://ir.starhub.com/investors/?page=Webcasts---Presentations</t>
        </r>
      </text>
    </comment>
    <comment ref="BG215" authorId="0" shapeId="0" xr:uid="{A1853CD2-5D74-41E3-BCA9-A01A76AD5FAA}">
      <text>
        <r>
          <rPr>
            <b/>
            <sz val="9"/>
            <color indexed="81"/>
            <rFont val="Tahoma"/>
            <family val="2"/>
          </rPr>
          <t>Author:</t>
        </r>
        <r>
          <rPr>
            <sz val="9"/>
            <color indexed="81"/>
            <rFont val="Tahoma"/>
            <family val="2"/>
          </rPr>
          <t xml:space="preserve">
PPT: https://links.sgx.com/FileOpen/2.%20Trendlines%20AGM%202021%20PPT_FINAL.ashx?App=Announcement&amp;FileID=662068</t>
        </r>
      </text>
    </comment>
    <comment ref="BJ215" authorId="0" shapeId="0" xr:uid="{8591F3D3-1973-4D39-9970-792FAA3EF6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 
SGXNet has links to PPT</t>
        </r>
      </text>
    </comment>
    <comment ref="BK215" authorId="0" shapeId="0" xr:uid="{C4A0DCA9-B0E9-4163-9F76-E7D9384F6096}">
      <text>
        <r>
          <rPr>
            <b/>
            <sz val="9"/>
            <color indexed="81"/>
            <rFont val="Tahoma"/>
            <family val="2"/>
          </rPr>
          <t>Author:</t>
        </r>
        <r>
          <rPr>
            <sz val="9"/>
            <color indexed="81"/>
            <rFont val="Tahoma"/>
            <family val="2"/>
          </rPr>
          <t xml:space="preserve">
https://links.sgx.com/1.0.0/corporate-announcements/H36DB7M9K7M13I9X/ad6e5119b15cc3096c91c577b0678d96d6a4a5d860e8455b2f125ce2173a05f5</t>
        </r>
      </text>
    </comment>
    <comment ref="BL215" authorId="0" shapeId="0" xr:uid="{99C11109-C921-4796-945C-839EDD6130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Company Website</t>
        </r>
      </text>
    </comment>
    <comment ref="BV215" authorId="0" shapeId="0" xr:uid="{E64AA286-5325-40F6-ABF8-6CE5CE86C822}">
      <text>
        <r>
          <rPr>
            <b/>
            <sz val="9"/>
            <color indexed="81"/>
            <rFont val="Tahoma"/>
            <family val="2"/>
          </rPr>
          <t>Author:</t>
        </r>
        <r>
          <rPr>
            <sz val="9"/>
            <color indexed="81"/>
            <rFont val="Tahoma"/>
            <family val="2"/>
          </rPr>
          <t xml:space="preserve">
https://www.civmec.com.au/investors-media/presentations</t>
        </r>
      </text>
    </comment>
    <comment ref="BX215" authorId="0" shapeId="0" xr:uid="{63D99FDF-F93F-40D7-AA40-F921E88660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https://www.delmontepacific.com/investors/results-and-reports</t>
        </r>
      </text>
    </comment>
    <comment ref="CA215" authorId="0" shapeId="0" xr:uid="{EEFB0D89-4835-4ED5-B476-7F2BF17B3E7C}">
      <text>
        <r>
          <rPr>
            <b/>
            <sz val="9"/>
            <color indexed="81"/>
            <rFont val="Tahoma"/>
            <family val="2"/>
          </rPr>
          <t>Author:</t>
        </r>
        <r>
          <rPr>
            <sz val="9"/>
            <color indexed="81"/>
            <rFont val="Tahoma"/>
            <family val="2"/>
          </rPr>
          <t xml:space="preserve">
Company Website</t>
        </r>
      </text>
    </comment>
    <comment ref="CB215" authorId="0" shapeId="0" xr:uid="{6695C0A9-574E-4AC5-ACEF-D3852E741D41}">
      <text>
        <r>
          <rPr>
            <b/>
            <sz val="9"/>
            <color indexed="81"/>
            <rFont val="Tahoma"/>
            <family val="2"/>
          </rPr>
          <t>Author:</t>
        </r>
        <r>
          <rPr>
            <sz val="9"/>
            <color indexed="81"/>
            <rFont val="Tahoma"/>
            <family val="2"/>
          </rPr>
          <t xml:space="preserve">
https://www.frasersproperty.com/contact-us</t>
        </r>
      </text>
    </comment>
    <comment ref="CD215" authorId="0" shapeId="0" xr:uid="{4D471209-B8E5-4B2E-961F-FB722C0F54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http://www.gentingsingapore.com/#!/en/investors/news-and-announcements</t>
        </r>
      </text>
    </comment>
    <comment ref="CE215" authorId="0" shapeId="0" xr:uid="{2801A01D-11E0-47B0-A094-8A4720188AF2}">
      <text>
        <r>
          <rPr>
            <b/>
            <sz val="9"/>
            <color indexed="81"/>
            <rFont val="Tahoma"/>
            <family val="2"/>
          </rPr>
          <t>Author:</t>
        </r>
        <r>
          <rPr>
            <sz val="9"/>
            <color indexed="81"/>
            <rFont val="Tahoma"/>
            <family val="2"/>
          </rPr>
          <t xml:space="preserve">
Company Website</t>
        </r>
      </text>
    </comment>
    <comment ref="CF215" authorId="0" shapeId="0" xr:uid="{13267BE3-B9FE-4F82-ABE1-BC7B03A0CBBB}">
      <text>
        <r>
          <rPr>
            <b/>
            <sz val="9"/>
            <color indexed="81"/>
            <rFont val="Tahoma"/>
            <family val="2"/>
          </rPr>
          <t>Author:</t>
        </r>
        <r>
          <rPr>
            <sz val="9"/>
            <color indexed="81"/>
            <rFont val="Tahoma"/>
            <family val="2"/>
          </rPr>
          <t xml:space="preserve">
https://links.sgx.com/FileOpen/AGM2020_Presentation.ashx?App=Announcement&amp;FileID=636713</t>
        </r>
      </text>
    </comment>
    <comment ref="CG215" authorId="0" shapeId="0" xr:uid="{571A4B7F-2C3F-42A4-A04C-131734CE4401}">
      <text>
        <r>
          <rPr>
            <b/>
            <sz val="9"/>
            <color indexed="81"/>
            <rFont val="Tahoma"/>
            <family val="2"/>
          </rPr>
          <t>Author:</t>
        </r>
        <r>
          <rPr>
            <sz val="9"/>
            <color indexed="81"/>
            <rFont val="Tahoma"/>
            <family val="2"/>
          </rPr>
          <t xml:space="preserve">
Company Website</t>
        </r>
      </text>
    </comment>
    <comment ref="CI215" authorId="0" shapeId="0" xr:uid="{D046F6BA-29CE-475B-BB9A-812ECAC8174D}">
      <text>
        <r>
          <rPr>
            <b/>
            <sz val="9"/>
            <color indexed="81"/>
            <rFont val="Tahoma"/>
            <family val="2"/>
          </rPr>
          <t>Author:</t>
        </r>
        <r>
          <rPr>
            <sz val="9"/>
            <color indexed="81"/>
            <rFont val="Tahoma"/>
            <family val="2"/>
          </rPr>
          <t xml:space="preserve">
Company Website</t>
        </r>
      </text>
    </comment>
    <comment ref="CK215" authorId="0" shapeId="0" xr:uid="{232968C8-7CDC-4EB4-97E3-9335D4B51D75}">
      <text>
        <r>
          <rPr>
            <b/>
            <sz val="9"/>
            <color indexed="81"/>
            <rFont val="Tahoma"/>
            <family val="2"/>
          </rPr>
          <t>Author:</t>
        </r>
        <r>
          <rPr>
            <sz val="9"/>
            <color indexed="81"/>
            <rFont val="Tahoma"/>
            <family val="2"/>
          </rPr>
          <t xml:space="preserve">
https://www.hlasia.com.sg/news</t>
        </r>
      </text>
    </comment>
    <comment ref="CL215" authorId="0" shapeId="0" xr:uid="{F4126193-C7E8-4962-8D9E-A5A7EF6C101A}">
      <text>
        <r>
          <rPr>
            <b/>
            <sz val="9"/>
            <color indexed="81"/>
            <rFont val="Tahoma"/>
            <family val="2"/>
          </rPr>
          <t>Author:</t>
        </r>
        <r>
          <rPr>
            <sz val="9"/>
            <color indexed="81"/>
            <rFont val="Tahoma"/>
            <family val="2"/>
          </rPr>
          <t xml:space="preserve">
https://links.sgx.com/FileOpen/Presentation_AGM_slide29April2021.ashx?App=Announcement&amp;FileID=663875</t>
        </r>
      </text>
    </comment>
    <comment ref="CN215" authorId="0" shapeId="0" xr:uid="{4ADC5FE6-97C8-48D5-9B33-84E45D56B3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https://investor.intraco.com.sg/intraco_news.html</t>
        </r>
      </text>
    </comment>
    <comment ref="CP215" authorId="0" shapeId="0" xr:uid="{7A8D8E01-B85C-4177-8449-C659154DFA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https://www.jcclgroup.com/investors/resources</t>
        </r>
      </text>
    </comment>
    <comment ref="CU215" authorId="0" shapeId="0" xr:uid="{B0B4008C-AE62-424D-81E9-B34024A7F9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http://megachem.listedcompany.com/newsroom/20210222_172103_5DS_510STZH9QVFMHCLX.3.pdf</t>
        </r>
      </text>
    </comment>
    <comment ref="CV215" authorId="0" shapeId="0" xr:uid="{CAF9F979-CE98-42A8-919D-259B7541D33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https://www.mermaid-group.com/investor-relations/document/presentations-and-webcasts</t>
        </r>
      </text>
    </comment>
    <comment ref="CX215" authorId="0" shapeId="0" xr:uid="{70CA2094-F3A5-43A1-B08B-98FA69BC80BB}">
      <text>
        <r>
          <rPr>
            <b/>
            <sz val="9"/>
            <color indexed="81"/>
            <rFont val="Tahoma"/>
            <family val="2"/>
          </rPr>
          <t>Author:</t>
        </r>
        <r>
          <rPr>
            <sz val="9"/>
            <color indexed="81"/>
            <rFont val="Tahoma"/>
            <family val="2"/>
          </rPr>
          <t xml:space="preserve">
Company website, Link: http://www.neratel.com.sg/latest-news.html#annual1</t>
        </r>
      </text>
    </comment>
    <comment ref="DA215" authorId="0" shapeId="0" xr:uid="{55919108-F05D-4864-82EB-D5EF47AD29E4}">
      <text>
        <r>
          <rPr>
            <b/>
            <sz val="9"/>
            <color indexed="81"/>
            <rFont val="Tahoma"/>
            <family val="2"/>
          </rPr>
          <t>Author:</t>
        </r>
        <r>
          <rPr>
            <sz val="9"/>
            <color indexed="81"/>
            <rFont val="Tahoma"/>
            <family val="2"/>
          </rPr>
          <t xml:space="preserve">
https://roxypacific.listedcompany.com/slides.html</t>
        </r>
      </text>
    </comment>
    <comment ref="DC215" authorId="0" shapeId="0" xr:uid="{6CCFC977-5835-4AA0-A58C-1B5467BF10B2}">
      <text>
        <r>
          <rPr>
            <b/>
            <sz val="9"/>
            <color indexed="81"/>
            <rFont val="Tahoma"/>
            <family val="2"/>
          </rPr>
          <t>Author:</t>
        </r>
        <r>
          <rPr>
            <sz val="9"/>
            <color indexed="81"/>
            <rFont val="Tahoma"/>
            <family val="2"/>
          </rPr>
          <t xml:space="preserve">
https://links.sgx.com/1.0.0/corporate-announcements/KOEIA6Y76YVDG8SJ/9a0ecaeceeb8637e25efbc1fc75558131999e7e62743fbef74f85d37ec641d2f</t>
        </r>
      </text>
    </comment>
    <comment ref="DD215" authorId="0" shapeId="0" xr:uid="{D646E645-CA81-4A3B-9C80-D12DD8125690}">
      <text>
        <r>
          <rPr>
            <b/>
            <sz val="9"/>
            <color indexed="81"/>
            <rFont val="Tahoma"/>
            <family val="2"/>
          </rPr>
          <t>Author:</t>
        </r>
        <r>
          <rPr>
            <sz val="9"/>
            <color indexed="81"/>
            <rFont val="Tahoma"/>
            <family val="2"/>
          </rPr>
          <t xml:space="preserve">
https://www.sembcorp.com/en/investor-relations/results-and-reports</t>
        </r>
      </text>
    </comment>
    <comment ref="DE215" authorId="0" shapeId="0" xr:uid="{BC48C59C-C52B-4930-B336-BDB0EE17AF82}">
      <text>
        <r>
          <rPr>
            <b/>
            <sz val="9"/>
            <color indexed="81"/>
            <rFont val="Tahoma"/>
            <family val="2"/>
          </rPr>
          <t>Author:</t>
        </r>
        <r>
          <rPr>
            <sz val="9"/>
            <color indexed="81"/>
            <rFont val="Tahoma"/>
            <family val="2"/>
          </rPr>
          <t xml:space="preserve">
https://www.serialsystem.com/wp-content/uploads/2020/08/Serial_Corporate_Presentation_Slides_1H2020_Final.pdf ; from https://www.serialsystem.com/?page_id=7064</t>
        </r>
      </text>
    </comment>
    <comment ref="DF215" authorId="0" shapeId="0" xr:uid="{D6A37EC7-9EAB-49AF-A743-7BAEEF775BB3}">
      <text>
        <r>
          <rPr>
            <b/>
            <sz val="9"/>
            <color indexed="81"/>
            <rFont val="Tahoma"/>
            <family val="2"/>
          </rPr>
          <t>Author:</t>
        </r>
        <r>
          <rPr>
            <sz val="9"/>
            <color indexed="81"/>
            <rFont val="Tahoma"/>
            <family val="2"/>
          </rPr>
          <t xml:space="preserve">
Company Website
SGX</t>
        </r>
      </text>
    </comment>
    <comment ref="DG215" authorId="0" shapeId="0" xr:uid="{672F2E63-E0C0-4874-A355-DCE25012ABAC}">
      <text>
        <r>
          <rPr>
            <b/>
            <sz val="9"/>
            <color indexed="81"/>
            <rFont val="Tahoma"/>
            <family val="2"/>
          </rPr>
          <t>Author:</t>
        </r>
        <r>
          <rPr>
            <sz val="9"/>
            <color indexed="81"/>
            <rFont val="Tahoma"/>
            <family val="2"/>
          </rPr>
          <t xml:space="preserve">
https://links.sgx.com/1.0.0/corporate-announcements/8MA4RE6TCYJQQ1MV/e2780affb71a361a97b74eb37dbbc15bde0140625d62785ad56c6c08a95c3a4b</t>
        </r>
      </text>
    </comment>
    <comment ref="DH215" authorId="0" shapeId="0" xr:uid="{BBC69D0E-924D-4230-99BA-B1510202719F}">
      <text>
        <r>
          <rPr>
            <b/>
            <sz val="9"/>
            <color indexed="81"/>
            <rFont val="Tahoma"/>
            <family val="2"/>
          </rPr>
          <t>Author:</t>
        </r>
        <r>
          <rPr>
            <sz val="9"/>
            <color indexed="81"/>
            <rFont val="Tahoma"/>
            <family val="2"/>
          </rPr>
          <t xml:space="preserve">
Company Website</t>
        </r>
      </text>
    </comment>
    <comment ref="DI215" authorId="0" shapeId="0" xr:uid="{1B71351D-D1EF-4C5B-A0B1-EA0BA785AE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https://investorrelations.sgx.com/financial-information/quarterly-results</t>
        </r>
      </text>
    </comment>
    <comment ref="DK215" authorId="0" shapeId="0" xr:uid="{53C62B71-32AB-4E52-9F8A-89DF78F0FECA}">
      <text>
        <r>
          <rPr>
            <b/>
            <sz val="9"/>
            <color indexed="81"/>
            <rFont val="Tahoma"/>
            <family val="2"/>
          </rPr>
          <t>Author:</t>
        </r>
        <r>
          <rPr>
            <sz val="9"/>
            <color indexed="81"/>
            <rFont val="Tahoma"/>
            <family val="2"/>
          </rPr>
          <t xml:space="preserve">
Company Website</t>
        </r>
      </text>
    </comment>
    <comment ref="DL215" authorId="0" shapeId="0" xr:uid="{EA49F8BB-CA08-453B-B7D3-961928D87794}">
      <text>
        <r>
          <rPr>
            <b/>
            <sz val="9"/>
            <color indexed="81"/>
            <rFont val="Tahoma"/>
            <family val="2"/>
          </rPr>
          <t>Author:</t>
        </r>
        <r>
          <rPr>
            <sz val="9"/>
            <color indexed="81"/>
            <rFont val="Tahoma"/>
            <family val="2"/>
          </rPr>
          <t xml:space="preserve">
Company Website</t>
        </r>
      </text>
    </comment>
    <comment ref="DO215" authorId="0" shapeId="0" xr:uid="{F7F26D8A-140D-4568-907C-1B57D5F59DEB}">
      <text>
        <r>
          <rPr>
            <b/>
            <sz val="9"/>
            <color indexed="81"/>
            <rFont val="Tahoma"/>
            <family val="2"/>
          </rPr>
          <t>Author:</t>
        </r>
        <r>
          <rPr>
            <sz val="9"/>
            <color indexed="81"/>
            <rFont val="Tahoma"/>
            <family val="2"/>
          </rPr>
          <t xml:space="preserve">
https://www.tuansing.com/investor-centre/publications.html</t>
        </r>
      </text>
    </comment>
    <comment ref="DP215" authorId="0" shapeId="0" xr:uid="{AAE26D1E-EC47-4350-B315-95E80903F3A8}">
      <text>
        <r>
          <rPr>
            <b/>
            <sz val="9"/>
            <color indexed="81"/>
            <rFont val="Tahoma"/>
            <family val="2"/>
          </rPr>
          <t>Author:</t>
        </r>
        <r>
          <rPr>
            <sz val="9"/>
            <color indexed="81"/>
            <rFont val="Tahoma"/>
            <family val="2"/>
          </rPr>
          <t xml:space="preserve">
https://links.sgx.com/1.0.0/corporate-announcements/EGMOOEAMNIT9IAMV/ddc16d1ba74e8fbe9c03b349f222fa0b95f7d8d951a6994880fbebdce3d6aa67</t>
        </r>
      </text>
    </comment>
    <comment ref="DR215" authorId="0" shapeId="0" xr:uid="{D0A76D80-9284-4535-8DE8-C2C38A257BA1}">
      <text>
        <r>
          <rPr>
            <b/>
            <sz val="9"/>
            <color indexed="81"/>
            <rFont val="Tahoma"/>
            <family val="2"/>
          </rPr>
          <t>Author:</t>
        </r>
        <r>
          <rPr>
            <sz val="9"/>
            <color indexed="81"/>
            <rFont val="Tahoma"/>
            <family val="2"/>
          </rPr>
          <t xml:space="preserve">
1 example:
https://links.sgx.com/1.0.0/corporate-announcements/B00QC7LOKKOAUGTQ/3d20db65240ae908aad1734ea8654a47559b0121a68a81a3eb2e0e1f868ab170</t>
        </r>
      </text>
    </comment>
    <comment ref="DV215" authorId="0" shapeId="0" xr:uid="{D06BBE49-EDCE-43C0-B05D-0F953D6B4CED}">
      <text>
        <r>
          <rPr>
            <b/>
            <sz val="9"/>
            <color indexed="81"/>
            <rFont val="Tahoma"/>
            <family val="2"/>
          </rPr>
          <t>Author:</t>
        </r>
        <r>
          <rPr>
            <sz val="9"/>
            <color indexed="81"/>
            <rFont val="Tahoma"/>
            <family val="2"/>
          </rPr>
          <t xml:space="preserve">
https://investor.asianhealthcare.com.sg/ar.html</t>
        </r>
      </text>
    </comment>
    <comment ref="DZ215" authorId="0" shapeId="0" xr:uid="{97E8E023-3077-4845-A338-88918EE5DB5D}">
      <text>
        <r>
          <rPr>
            <b/>
            <sz val="9"/>
            <color indexed="81"/>
            <rFont val="Tahoma"/>
            <family val="2"/>
          </rPr>
          <t>Author:</t>
        </r>
        <r>
          <rPr>
            <sz val="9"/>
            <color indexed="81"/>
            <rFont val="Tahoma"/>
            <family val="2"/>
          </rPr>
          <t xml:space="preserve">
https://www.fraserandneave.com/investor-relations</t>
        </r>
      </text>
    </comment>
    <comment ref="EB215" authorId="0" shapeId="0" xr:uid="{9B0DDD81-59BB-4150-A9F9-646CD40620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http://www.parksongroup.com.cn/html_en/investor_relations/Circular.php</t>
        </r>
      </text>
    </comment>
    <comment ref="ED215" authorId="0" shapeId="0" xr:uid="{F8964B8D-E31F-4749-9DCB-7136E710DE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http://www.silverlakeaxis.com/investor-relation/investor-and-corporate-presentations</t>
        </r>
      </text>
    </comment>
    <comment ref="I216" authorId="0" shapeId="0" xr:uid="{FDA0D52C-6BF9-44B3-BE92-C8E65D031F1B}">
      <text>
        <r>
          <rPr>
            <b/>
            <sz val="9"/>
            <color indexed="81"/>
            <rFont val="Tahoma"/>
            <family val="2"/>
          </rPr>
          <t>Author:</t>
        </r>
        <r>
          <rPr>
            <sz val="9"/>
            <color indexed="81"/>
            <rFont val="Tahoma"/>
            <family val="2"/>
          </rPr>
          <t xml:space="preserve">
AR pg.73</t>
        </r>
      </text>
    </comment>
    <comment ref="J216" authorId="0" shapeId="0" xr:uid="{2818F468-02B7-4B3A-A067-8EC69A28CCA3}">
      <text>
        <r>
          <rPr>
            <b/>
            <sz val="9"/>
            <color indexed="81"/>
            <rFont val="Tahoma"/>
            <family val="2"/>
          </rPr>
          <t>Author:</t>
        </r>
        <r>
          <rPr>
            <sz val="9"/>
            <color indexed="81"/>
            <rFont val="Tahoma"/>
            <family val="2"/>
          </rPr>
          <t xml:space="preserve">
AR pg.39</t>
        </r>
      </text>
    </comment>
    <comment ref="K216" authorId="0" shapeId="0" xr:uid="{F642BE11-1330-40FC-AEF9-BC33EB185935}">
      <text>
        <r>
          <rPr>
            <b/>
            <sz val="9"/>
            <color indexed="81"/>
            <rFont val="Tahoma"/>
            <family val="2"/>
          </rPr>
          <t>Author:</t>
        </r>
        <r>
          <rPr>
            <sz val="9"/>
            <color indexed="81"/>
            <rFont val="Tahoma"/>
            <family val="2"/>
          </rPr>
          <t xml:space="preserve">
AR pg.31</t>
        </r>
      </text>
    </comment>
    <comment ref="M216" authorId="0" shapeId="0" xr:uid="{75CAF5FE-2641-4A1D-B42C-09DDC7FE4692}">
      <text>
        <r>
          <rPr>
            <b/>
            <sz val="9"/>
            <color indexed="81"/>
            <rFont val="Tahoma"/>
            <family val="2"/>
          </rPr>
          <t>Author:</t>
        </r>
        <r>
          <rPr>
            <sz val="9"/>
            <color indexed="81"/>
            <rFont val="Tahoma"/>
            <family val="2"/>
          </rPr>
          <t xml:space="preserve">
AR pg.90</t>
        </r>
      </text>
    </comment>
    <comment ref="O216" authorId="0" shapeId="0" xr:uid="{CAF5FB26-8C4D-4D84-8E87-F02711104654}">
      <text>
        <r>
          <rPr>
            <b/>
            <sz val="9"/>
            <color indexed="81"/>
            <rFont val="Tahoma"/>
            <family val="2"/>
          </rPr>
          <t>Author:</t>
        </r>
        <r>
          <rPr>
            <sz val="9"/>
            <color indexed="81"/>
            <rFont val="Tahoma"/>
            <family val="2"/>
          </rPr>
          <t xml:space="preserve">
AR, p41</t>
        </r>
      </text>
    </comment>
    <comment ref="Q216" authorId="0" shapeId="0" xr:uid="{59F4A03A-AFBA-49FA-8BBE-F51F165C7527}">
      <text>
        <r>
          <rPr>
            <b/>
            <sz val="9"/>
            <color indexed="81"/>
            <rFont val="Tahoma"/>
            <family val="2"/>
          </rPr>
          <t>Author:</t>
        </r>
        <r>
          <rPr>
            <sz val="9"/>
            <color indexed="81"/>
            <rFont val="Tahoma"/>
            <family val="2"/>
          </rPr>
          <t xml:space="preserve">
AR, p108</t>
        </r>
      </text>
    </comment>
    <comment ref="R216" authorId="0" shapeId="0" xr:uid="{46CC94BE-0C4B-4A07-9A86-520A680F19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t>
        </r>
      </text>
    </comment>
    <comment ref="T216" authorId="0" shapeId="0" xr:uid="{EA4A42C0-2ABE-4A8A-A120-023D9C4E10E5}">
      <text>
        <r>
          <rPr>
            <b/>
            <sz val="9"/>
            <color indexed="81"/>
            <rFont val="Tahoma"/>
            <family val="2"/>
          </rPr>
          <t>Author:</t>
        </r>
        <r>
          <rPr>
            <sz val="9"/>
            <color indexed="81"/>
            <rFont val="Tahoma"/>
            <family val="2"/>
          </rPr>
          <t xml:space="preserve">
AR pg.72</t>
        </r>
      </text>
    </comment>
    <comment ref="U216" authorId="0" shapeId="0" xr:uid="{3E8A771D-40E8-4AB1-A13D-F7CD05CE6326}">
      <text>
        <r>
          <rPr>
            <b/>
            <sz val="9"/>
            <color indexed="81"/>
            <rFont val="Tahoma"/>
            <family val="2"/>
          </rPr>
          <t>Author:</t>
        </r>
        <r>
          <rPr>
            <sz val="9"/>
            <color indexed="81"/>
            <rFont val="Tahoma"/>
            <family val="2"/>
          </rPr>
          <t xml:space="preserve">
AR pg 59</t>
        </r>
      </text>
    </comment>
    <comment ref="V216" authorId="0" shapeId="0" xr:uid="{B94F50BB-588F-4E9D-9653-0388B94D6CBD}">
      <text>
        <r>
          <rPr>
            <b/>
            <sz val="9"/>
            <color indexed="81"/>
            <rFont val="Tahoma"/>
            <family val="2"/>
          </rPr>
          <t>Author:</t>
        </r>
        <r>
          <rPr>
            <sz val="9"/>
            <color indexed="81"/>
            <rFont val="Tahoma"/>
            <family val="2"/>
          </rPr>
          <t xml:space="preserve">
AR pg 73</t>
        </r>
      </text>
    </comment>
    <comment ref="W216" authorId="0" shapeId="0" xr:uid="{DA24E6A1-E5B4-47E6-BB11-FC5241CF7C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P.45-46</t>
        </r>
      </text>
    </comment>
    <comment ref="X216" authorId="0" shapeId="0" xr:uid="{A49D345B-2600-4DAE-B21B-559B079990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Y216" authorId="0" shapeId="0" xr:uid="{6A20FF33-FA96-46F3-9E68-E7227E570D89}">
      <text>
        <r>
          <rPr>
            <b/>
            <sz val="9"/>
            <color indexed="81"/>
            <rFont val="Tahoma"/>
            <family val="2"/>
          </rPr>
          <t>Author:</t>
        </r>
        <r>
          <rPr>
            <sz val="9"/>
            <color indexed="81"/>
            <rFont val="Tahoma"/>
            <family val="2"/>
          </rPr>
          <t xml:space="preserve">
AR p. 77, The Company does not have an investor relations policy in place.</t>
        </r>
      </text>
    </comment>
    <comment ref="Z216" authorId="0" shapeId="0" xr:uid="{686970E4-B350-4EE1-8445-573A75571764}">
      <text>
        <r>
          <rPr>
            <b/>
            <sz val="9"/>
            <color indexed="81"/>
            <rFont val="Tahoma"/>
            <family val="2"/>
          </rPr>
          <t>Author:</t>
        </r>
        <r>
          <rPr>
            <sz val="9"/>
            <color indexed="81"/>
            <rFont val="Tahoma"/>
            <family val="2"/>
          </rPr>
          <t xml:space="preserve">
AR pg 63</t>
        </r>
      </text>
    </comment>
    <comment ref="AA216" authorId="0" shapeId="0" xr:uid="{38DA728E-D480-4745-8A60-D820F6921D82}">
      <text>
        <r>
          <rPr>
            <b/>
            <sz val="9"/>
            <color indexed="81"/>
            <rFont val="Tahoma"/>
            <family val="2"/>
          </rPr>
          <t>Author:</t>
        </r>
        <r>
          <rPr>
            <sz val="9"/>
            <color indexed="81"/>
            <rFont val="Tahoma"/>
            <family val="2"/>
          </rPr>
          <t xml:space="preserve">
AR pg 58</t>
        </r>
      </text>
    </comment>
    <comment ref="AB216" authorId="0" shapeId="0" xr:uid="{B4B87CB7-EFC7-4661-9103-21FCD27CCF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D216" authorId="0" shapeId="0" xr:uid="{D201042B-5EEB-4CCC-ABDD-BFDADE18AFFA}">
      <text>
        <r>
          <rPr>
            <b/>
            <sz val="9"/>
            <color indexed="81"/>
            <rFont val="Tahoma"/>
            <family val="2"/>
          </rPr>
          <t>Author:</t>
        </r>
        <r>
          <rPr>
            <sz val="9"/>
            <color indexed="81"/>
            <rFont val="Tahoma"/>
            <family val="2"/>
          </rPr>
          <t xml:space="preserve">
AR p. 47, GIL has developed an Investor Relations Policy which is designed to ensure the delivery of timely, relevant and
pertinent information to shareholders. T</t>
        </r>
      </text>
    </comment>
    <comment ref="AE216" authorId="0" shapeId="0" xr:uid="{1D9755F2-CA09-4C56-81F7-131E9646D36F}">
      <text>
        <r>
          <rPr>
            <b/>
            <sz val="9"/>
            <color indexed="81"/>
            <rFont val="Tahoma"/>
            <family val="2"/>
          </rPr>
          <t>Author:</t>
        </r>
        <r>
          <rPr>
            <sz val="9"/>
            <color indexed="81"/>
            <rFont val="Tahoma"/>
            <family val="2"/>
          </rPr>
          <t xml:space="preserve">
AR pg.53</t>
        </r>
      </text>
    </comment>
    <comment ref="AG216" authorId="0" shapeId="0" xr:uid="{9E99D93C-4D6B-4166-9AA8-C276CD048FFF}">
      <text>
        <r>
          <rPr>
            <b/>
            <sz val="9"/>
            <color indexed="81"/>
            <rFont val="Tahoma"/>
            <family val="2"/>
          </rPr>
          <t>Author:</t>
        </r>
        <r>
          <rPr>
            <sz val="9"/>
            <color indexed="81"/>
            <rFont val="Tahoma"/>
            <family val="2"/>
          </rPr>
          <t xml:space="preserve">
AR pg.52</t>
        </r>
      </text>
    </comment>
    <comment ref="AI216" authorId="0" shapeId="0" xr:uid="{FB62DA99-A9E5-4FB3-A8B6-25437DC235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47"The Company believes that prompt disclosure of information is key to raising the level of corporate governance and is
committed to regular and timely disclosure of information pertinent to the shareholders. Announcements are made within
the prescribed periods through the SGXNet, and where necessary, through mainstream news media via press releases. All
announcements are posted on the Company’s Investor Relations (“IR”) website and disseminated by email to subscribers as
news alerts. The IR website is a key source of investor-related information, including presentation slides on financial results,
annual and sustainability reports, shares and dividend information, and factsheets.
The Group regularly communicate important corporate developments and announcements, such as merger and acquisition
of companies, to analysts and shareholders through meetings and conference calls. The Management also engages the
investing community either individually or as a group in dialogues, roadshows and investment forums to facilitate their
understanding of the Company’s business model and strategies."</t>
        </r>
      </text>
    </comment>
    <comment ref="AJ216" authorId="0" shapeId="0" xr:uid="{1EFE3AEE-8E20-4267-B724-7E83C1C9A77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AK216" authorId="0" shapeId="0" xr:uid="{5D30C833-9728-4B9C-8EC1-4ABE83B1E3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AM216" authorId="0" shapeId="0" xr:uid="{8E5380B1-809C-49BD-88B5-983BFCB81C6F}">
      <text>
        <r>
          <rPr>
            <b/>
            <sz val="9"/>
            <color indexed="81"/>
            <rFont val="Tahoma"/>
            <family val="2"/>
          </rPr>
          <t>Author:</t>
        </r>
        <r>
          <rPr>
            <sz val="9"/>
            <color indexed="81"/>
            <rFont val="Tahoma"/>
            <family val="2"/>
          </rPr>
          <t xml:space="preserve">
AR pg.71</t>
        </r>
      </text>
    </comment>
    <comment ref="AN216" authorId="0" shapeId="0" xr:uid="{B0E13C04-E405-4489-A431-3FC6FFD8CC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P.137</t>
        </r>
      </text>
    </comment>
    <comment ref="AP216" authorId="0" shapeId="0" xr:uid="{17F226CB-975F-4C51-928B-53F07C7719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AQ216" authorId="0" shapeId="0" xr:uid="{BD669A1C-E839-4985-AB44-D14E74608E3F}">
      <text>
        <r>
          <rPr>
            <b/>
            <sz val="9"/>
            <color indexed="81"/>
            <rFont val="Tahoma"/>
            <family val="2"/>
          </rPr>
          <t>Author:</t>
        </r>
        <r>
          <rPr>
            <sz val="9"/>
            <color indexed="81"/>
            <rFont val="Tahoma"/>
            <family val="2"/>
          </rPr>
          <t xml:space="preserve">
AR, p. 43 - 44</t>
        </r>
      </text>
    </comment>
    <comment ref="AR216" authorId="0" shapeId="0" xr:uid="{B20DF6FA-66FA-4A98-AB85-45C4725E952E}">
      <text>
        <r>
          <rPr>
            <b/>
            <sz val="9"/>
            <color indexed="81"/>
            <rFont val="Tahoma"/>
            <family val="2"/>
          </rPr>
          <t>Author:</t>
        </r>
        <r>
          <rPr>
            <sz val="9"/>
            <color indexed="81"/>
            <rFont val="Tahoma"/>
            <family val="2"/>
          </rPr>
          <t xml:space="preserve">
AR,21</t>
        </r>
      </text>
    </comment>
    <comment ref="AS216" authorId="0" shapeId="0" xr:uid="{A25DEC88-31FA-437A-85C3-7BFF87E8BD33}">
      <text>
        <r>
          <rPr>
            <b/>
            <sz val="9"/>
            <color indexed="81"/>
            <rFont val="Tahoma"/>
            <family val="2"/>
          </rPr>
          <t>Author:</t>
        </r>
        <r>
          <rPr>
            <sz val="9"/>
            <color indexed="81"/>
            <rFont val="Tahoma"/>
            <family val="2"/>
          </rPr>
          <t xml:space="preserve">
AR, pg 33, "The Company has in place an investor relations policy which allows for an ongoing exchange of views so as to
actively engage and promote regular, eff ective and fair communication with shareholders"</t>
        </r>
      </text>
    </comment>
    <comment ref="AU216" authorId="0" shapeId="0" xr:uid="{40D0ED48-C2A7-406C-8B0D-48790FACCDF2}">
      <text>
        <r>
          <rPr>
            <b/>
            <sz val="9"/>
            <color indexed="81"/>
            <rFont val="Tahoma"/>
            <family val="2"/>
          </rPr>
          <t>Author:</t>
        </r>
        <r>
          <rPr>
            <sz val="9"/>
            <color indexed="81"/>
            <rFont val="Tahoma"/>
            <family val="2"/>
          </rPr>
          <t xml:space="preserve">
AR, 50</t>
        </r>
      </text>
    </comment>
    <comment ref="AV216" authorId="0" shapeId="0" xr:uid="{C9A4D4A3-D135-4B38-8411-4809958E8578}">
      <text>
        <r>
          <rPr>
            <b/>
            <sz val="9"/>
            <color indexed="81"/>
            <rFont val="Tahoma"/>
            <family val="2"/>
          </rPr>
          <t>Author:</t>
        </r>
        <r>
          <rPr>
            <sz val="9"/>
            <color indexed="81"/>
            <rFont val="Tahoma"/>
            <family val="2"/>
          </rPr>
          <t xml:space="preserve">
AR, 31</t>
        </r>
      </text>
    </comment>
    <comment ref="AW216" authorId="0" shapeId="0" xr:uid="{042C9F8A-7724-483D-A280-CA3F84126C70}">
      <text>
        <r>
          <rPr>
            <b/>
            <sz val="9"/>
            <color indexed="81"/>
            <rFont val="Tahoma"/>
            <family val="2"/>
          </rPr>
          <t>Author:</t>
        </r>
        <r>
          <rPr>
            <sz val="9"/>
            <color indexed="81"/>
            <rFont val="Tahoma"/>
            <family val="2"/>
          </rPr>
          <t xml:space="preserve">
AR,39</t>
        </r>
      </text>
    </comment>
    <comment ref="AX216" authorId="0" shapeId="0" xr:uid="{028559AB-6168-47BA-A946-F35810F1712C}">
      <text>
        <r>
          <rPr>
            <b/>
            <sz val="9"/>
            <color indexed="81"/>
            <rFont val="Tahoma"/>
            <family val="2"/>
          </rPr>
          <t>Author:</t>
        </r>
        <r>
          <rPr>
            <sz val="9"/>
            <color indexed="81"/>
            <rFont val="Tahoma"/>
            <family val="2"/>
          </rPr>
          <t xml:space="preserve">
AR, 41</t>
        </r>
      </text>
    </comment>
    <comment ref="AY216" authorId="0" shapeId="0" xr:uid="{EF377379-DE56-4115-A24A-13BF56DB1B34}">
      <text>
        <r>
          <rPr>
            <b/>
            <sz val="9"/>
            <color indexed="81"/>
            <rFont val="Tahoma"/>
            <family val="2"/>
          </rPr>
          <t>Author:</t>
        </r>
        <r>
          <rPr>
            <sz val="9"/>
            <color indexed="81"/>
            <rFont val="Tahoma"/>
            <family val="2"/>
          </rPr>
          <t xml:space="preserve">
AR, p. 63</t>
        </r>
      </text>
    </comment>
    <comment ref="AZ216" authorId="0" shapeId="0" xr:uid="{226CBE01-608F-4C13-B2BE-D7EEAD5A2A33}">
      <text>
        <r>
          <rPr>
            <b/>
            <sz val="9"/>
            <color indexed="81"/>
            <rFont val="Tahoma"/>
            <family val="2"/>
          </rPr>
          <t>Author:</t>
        </r>
        <r>
          <rPr>
            <sz val="9"/>
            <color indexed="81"/>
            <rFont val="Tahoma"/>
            <family val="2"/>
          </rPr>
          <t xml:space="preserve">
AR, p. 41, 43</t>
        </r>
      </text>
    </comment>
    <comment ref="BB216" authorId="0" shapeId="0" xr:uid="{9A942A0A-569C-47B1-AC67-25AC3C5772A0}">
      <text>
        <r>
          <rPr>
            <b/>
            <sz val="9"/>
            <color indexed="81"/>
            <rFont val="Tahoma"/>
            <family val="2"/>
          </rPr>
          <t>Author:</t>
        </r>
        <r>
          <rPr>
            <sz val="9"/>
            <color indexed="81"/>
            <rFont val="Tahoma"/>
            <family val="2"/>
          </rPr>
          <t xml:space="preserve">
AR, pg 41, "The Company has put in place an investor relations policy to facilitate fair and eff ective communication
with shareholders."</t>
        </r>
      </text>
    </comment>
    <comment ref="BC216" authorId="0" shapeId="0" xr:uid="{090B3CF5-DB1B-4057-A6D8-2E4F47156014}">
      <text>
        <r>
          <rPr>
            <b/>
            <sz val="9"/>
            <color indexed="81"/>
            <rFont val="Tahoma"/>
            <family val="2"/>
          </rPr>
          <t>Author:</t>
        </r>
        <r>
          <rPr>
            <sz val="9"/>
            <color indexed="81"/>
            <rFont val="Tahoma"/>
            <family val="2"/>
          </rPr>
          <t xml:space="preserve">
AR, p. 66</t>
        </r>
      </text>
    </comment>
    <comment ref="BD216" authorId="0" shapeId="0" xr:uid="{E8D112A9-2A23-4FBA-A4EF-DBB3AB7625ED}">
      <text>
        <r>
          <rPr>
            <b/>
            <sz val="9"/>
            <color indexed="81"/>
            <rFont val="Tahoma"/>
            <family val="2"/>
          </rPr>
          <t>Author:</t>
        </r>
        <r>
          <rPr>
            <sz val="9"/>
            <color indexed="81"/>
            <rFont val="Tahoma"/>
            <family val="2"/>
          </rPr>
          <t xml:space="preserve">
AR, p. 94 - 95</t>
        </r>
      </text>
    </comment>
    <comment ref="BE216" authorId="0" shapeId="0" xr:uid="{E5963EA1-85F7-44CB-A0FA-1020ECDA12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 "The Company believes in high standards of transparent corporate disclosure and is committed to disclosing to its
Shareholders, the information in a timely and fair manner via SGXNet. Where there is inadvertent disclosure made
to a selected group, the Company will make the same disclosure publicly to all others as soon as practicable.
The information is disseminated and communicated to Shareholders on a timely basis through:
• annual reports that are prepared and sent to all Shareholders. The Board ensures that annual reports
include all relevant material information about the Company and the Group, including future developments
and other disclosures required by the Companies Act and Singapore Financial Reporting Standards
(International);
• half year and full year financial results announcements containing a summary of the financial information
and affairs of the Group for the relevant period; and
• notices of explanatory memoranda for AGMs and Extraordinary General Meetings (“EGM”). The notices
of AGMs and EGMs are also advertised in a national newspaper.</t>
        </r>
      </text>
    </comment>
    <comment ref="BF216" authorId="0" shapeId="0" xr:uid="{76C3F033-B04D-46A2-A5D8-7DB07B67F8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43 "The Board is mindful of its obligations to provide timely and fair disclosure of material information to the
SGX-ST in accordance with the Corporate Disclosure Policy as set out in the Listing Manual. The Board’s
policy is that all shareholders should be informed of all major developments that impact the Group on an
equal and timely manner.
The Board has embraced openness and transparency in the conduct of the Company’s affairs, whilst
preserving the commercial interests of the Company."</t>
        </r>
      </text>
    </comment>
    <comment ref="BG216" authorId="0" shapeId="0" xr:uid="{A7E90A4F-D882-420F-8D5B-DF128262BC43}">
      <text>
        <r>
          <rPr>
            <b/>
            <sz val="9"/>
            <color indexed="81"/>
            <rFont val="Tahoma"/>
            <family val="2"/>
          </rPr>
          <t>Author:</t>
        </r>
        <r>
          <rPr>
            <sz val="9"/>
            <color indexed="81"/>
            <rFont val="Tahoma"/>
            <family val="2"/>
          </rPr>
          <t xml:space="preserve">
AR p. 81, Provision 12.1 of the 2018 Code: Company communicates regularly with its shareholders</t>
        </r>
      </text>
    </comment>
    <comment ref="BH216" authorId="0" shapeId="0" xr:uid="{816A1658-82E2-4F40-B284-11299B2CB0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53, https://links.sgx.com/FileOpen/UG%20Healthcare_Annual%20Report%202020.ashx?App=Announcement&amp;FileID=634566</t>
        </r>
      </text>
    </comment>
    <comment ref="BI216" authorId="0" shapeId="0" xr:uid="{BCB94836-993A-470A-B7FC-BFB977EC16EB}">
      <text>
        <r>
          <rPr>
            <b/>
            <sz val="9"/>
            <color indexed="81"/>
            <rFont val="Tahoma"/>
            <family val="2"/>
          </rPr>
          <t>Author:</t>
        </r>
        <r>
          <rPr>
            <sz val="9"/>
            <color indexed="81"/>
            <rFont val="Tahoma"/>
            <family val="2"/>
          </rPr>
          <t xml:space="preserve">
AR p. 54, The Company has in place an investor relations policy which promotes the timely dissemination of relevant information to
the Company’s shareholders and prospective investors to enable them to make well-informed investment decisions and to
ensure a level playing field.</t>
        </r>
      </text>
    </comment>
    <comment ref="BJ216" authorId="0" shapeId="0" xr:uid="{3E64F957-75D2-46FB-B384-7931B8BF4E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t>
        </r>
      </text>
    </comment>
    <comment ref="BK216" authorId="0" shapeId="0" xr:uid="{0C28120F-BF9B-4D62-82B5-238302DC6FC1}">
      <text>
        <r>
          <rPr>
            <b/>
            <sz val="9"/>
            <color indexed="81"/>
            <rFont val="Tahoma"/>
            <family val="2"/>
          </rPr>
          <t>Author:</t>
        </r>
        <r>
          <rPr>
            <sz val="9"/>
            <color indexed="81"/>
            <rFont val="Tahoma"/>
            <family val="2"/>
          </rPr>
          <t xml:space="preserve">
AR, p. 82</t>
        </r>
      </text>
    </comment>
    <comment ref="BL216" authorId="0" shapeId="0" xr:uid="{4E1EBF83-8D4A-417E-9A4E-D0788356848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74</t>
        </r>
      </text>
    </comment>
    <comment ref="BQ216" authorId="0" shapeId="0" xr:uid="{635688E0-CC42-4AB7-881B-7E252C4412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Presently, the Company does not have an investor relations policy or protocol in place nor a dedicated inhouse investor
relations team. The Company will assess the need to establish an investor policy or protocol or investor relations team as
and when it deems necessary. Notwithstanding so, taking into account the communication and dialogue with Shareholders
undertaken by the Company as set out above including the engagement of a professional investor relations firm to advise
the Company, the Board is of the view that the Company complies with Principle 12 of the Code.
AR p38</t>
        </r>
      </text>
    </comment>
    <comment ref="BV216" authorId="0" shapeId="0" xr:uid="{A2AE4663-2A5F-4CD4-8BD3-3E9FB5A67AE7}">
      <text>
        <r>
          <rPr>
            <b/>
            <sz val="9"/>
            <color indexed="81"/>
            <rFont val="Tahoma"/>
            <family val="2"/>
          </rPr>
          <t>Author:</t>
        </r>
        <r>
          <rPr>
            <sz val="9"/>
            <color indexed="81"/>
            <rFont val="Tahoma"/>
            <family val="2"/>
          </rPr>
          <t xml:space="preserve">
AR 77</t>
        </r>
      </text>
    </comment>
    <comment ref="BW216" authorId="0" shapeId="0" xr:uid="{AB62C077-13F4-4733-AE1B-011593650546}">
      <text>
        <r>
          <rPr>
            <b/>
            <sz val="9"/>
            <color indexed="81"/>
            <rFont val="Tahoma"/>
            <family val="2"/>
          </rPr>
          <t>Author:</t>
        </r>
        <r>
          <rPr>
            <sz val="9"/>
            <color indexed="81"/>
            <rFont val="Tahoma"/>
            <family val="2"/>
          </rPr>
          <t xml:space="preserve">
AR, p117</t>
        </r>
      </text>
    </comment>
    <comment ref="BX216" authorId="0" shapeId="0" xr:uid="{29C87C8A-FB8D-48B4-A52E-7C848088CF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p.93;</t>
        </r>
      </text>
    </comment>
    <comment ref="BY216" authorId="0" shapeId="0" xr:uid="{93E441F8-D6F3-43CC-9C00-2790DB4F2A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BZ216" authorId="0" shapeId="0" xr:uid="{0B269C70-EEC1-4161-9387-BAD85B641F93}">
      <text>
        <r>
          <rPr>
            <b/>
            <sz val="9"/>
            <color indexed="81"/>
            <rFont val="Tahoma"/>
            <family val="2"/>
          </rPr>
          <t>Author:</t>
        </r>
        <r>
          <rPr>
            <sz val="9"/>
            <color indexed="81"/>
            <rFont val="Tahoma"/>
            <family val="2"/>
          </rPr>
          <t xml:space="preserve">
AR pg 57-58 doesn’t have a clearly articulated IR policy</t>
        </r>
      </text>
    </comment>
    <comment ref="CA216" authorId="0" shapeId="0" xr:uid="{B923ACB9-C04D-41A7-841D-E75554924EF0}">
      <text>
        <r>
          <rPr>
            <b/>
            <sz val="9"/>
            <color indexed="81"/>
            <rFont val="Tahoma"/>
            <family val="2"/>
          </rPr>
          <t>Author:</t>
        </r>
        <r>
          <rPr>
            <sz val="9"/>
            <color indexed="81"/>
            <rFont val="Tahoma"/>
            <family val="2"/>
          </rPr>
          <t xml:space="preserve">
AR pg 99</t>
        </r>
      </text>
    </comment>
    <comment ref="CB216" authorId="0" shapeId="0" xr:uid="{208A1403-8003-4179-8C12-EC39DEC9D755}">
      <text>
        <r>
          <rPr>
            <b/>
            <sz val="9"/>
            <color indexed="81"/>
            <rFont val="Tahoma"/>
            <family val="2"/>
          </rPr>
          <t>Author:</t>
        </r>
        <r>
          <rPr>
            <sz val="9"/>
            <color indexed="81"/>
            <rFont val="Tahoma"/>
            <family val="2"/>
          </rPr>
          <t xml:space="preserve">
AR pg.209</t>
        </r>
      </text>
    </comment>
    <comment ref="CC216" authorId="0" shapeId="0" xr:uid="{3CA62DCF-2E62-4A48-87AE-C591A734AC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P.35-36</t>
        </r>
      </text>
    </comment>
    <comment ref="CD216" authorId="0" shapeId="0" xr:uid="{29B18996-2DD0-4257-99C9-B421D58E10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E216" authorId="0" shapeId="0" xr:uid="{A812E236-0329-4FE1-910E-64A7F1B4E4A7}">
      <text>
        <r>
          <rPr>
            <b/>
            <sz val="9"/>
            <color indexed="81"/>
            <rFont val="Tahoma"/>
            <family val="2"/>
          </rPr>
          <t>Author:</t>
        </r>
        <r>
          <rPr>
            <sz val="9"/>
            <color indexed="81"/>
            <rFont val="Tahoma"/>
            <family val="2"/>
          </rPr>
          <t xml:space="preserve">
AR pg 64</t>
        </r>
      </text>
    </comment>
    <comment ref="CF216" authorId="0" shapeId="0" xr:uid="{07228BF6-B45E-47CF-B9D5-B94F02DA2E22}">
      <text>
        <r>
          <rPr>
            <b/>
            <sz val="9"/>
            <color indexed="81"/>
            <rFont val="Tahoma"/>
            <family val="2"/>
          </rPr>
          <t>Author:</t>
        </r>
        <r>
          <rPr>
            <sz val="9"/>
            <color indexed="81"/>
            <rFont val="Tahoma"/>
            <family val="2"/>
          </rPr>
          <t xml:space="preserve">
AR 44</t>
        </r>
      </text>
    </comment>
    <comment ref="CG216" authorId="0" shapeId="0" xr:uid="{9FE2659F-E940-4A8C-94E1-89DE5AC5CECD}">
      <text>
        <r>
          <rPr>
            <b/>
            <sz val="9"/>
            <color indexed="81"/>
            <rFont val="Tahoma"/>
            <family val="2"/>
          </rPr>
          <t>Author:</t>
        </r>
        <r>
          <rPr>
            <sz val="9"/>
            <color indexed="81"/>
            <rFont val="Tahoma"/>
            <family val="2"/>
          </rPr>
          <t xml:space="preserve">
AR pg 102</t>
        </r>
      </text>
    </comment>
    <comment ref="CH216" authorId="0" shapeId="0" xr:uid="{7F952309-6DDD-4140-B885-A8CC26D87266}">
      <text>
        <r>
          <rPr>
            <b/>
            <sz val="9"/>
            <color indexed="81"/>
            <rFont val="Tahoma"/>
            <family val="2"/>
          </rPr>
          <t>Author:</t>
        </r>
        <r>
          <rPr>
            <sz val="9"/>
            <color indexed="81"/>
            <rFont val="Tahoma"/>
            <family val="2"/>
          </rPr>
          <t xml:space="preserve">
AR 41</t>
        </r>
      </text>
    </comment>
    <comment ref="CI216" authorId="0" shapeId="0" xr:uid="{2A37299E-3B4E-4704-A2A0-1128555F0F8A}">
      <text>
        <r>
          <rPr>
            <b/>
            <sz val="9"/>
            <color indexed="81"/>
            <rFont val="Tahoma"/>
            <family val="2"/>
          </rPr>
          <t>Author:</t>
        </r>
        <r>
          <rPr>
            <sz val="9"/>
            <color indexed="81"/>
            <rFont val="Tahoma"/>
            <family val="2"/>
          </rPr>
          <t xml:space="preserve">
AR pg 87</t>
        </r>
      </text>
    </comment>
    <comment ref="CK216" authorId="0" shapeId="0" xr:uid="{A2FB1AFE-616D-4D7C-851B-5312A2D898AB}">
      <text>
        <r>
          <rPr>
            <b/>
            <sz val="9"/>
            <color indexed="81"/>
            <rFont val="Tahoma"/>
            <family val="2"/>
          </rPr>
          <t>Author:</t>
        </r>
        <r>
          <rPr>
            <sz val="9"/>
            <color indexed="81"/>
            <rFont val="Tahoma"/>
            <family val="2"/>
          </rPr>
          <t xml:space="preserve">
AR,82</t>
        </r>
      </text>
    </comment>
    <comment ref="CN216" authorId="0" shapeId="0" xr:uid="{C2485ABF-BB18-4486-AB31-C2C51AF5AC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P.83</t>
        </r>
      </text>
    </comment>
    <comment ref="CO216" authorId="0" shapeId="0" xr:uid="{4818A800-D326-4B25-BC1A-381DB790D2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CP216" authorId="0" shapeId="0" xr:uid="{42AE50C8-95D5-4396-97AA-C09D86096A7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 https://www.jcclgroup.com/sites/jccl-group/files/investors/jcc-investor-relations-policy-august-2019.pdf</t>
        </r>
      </text>
    </comment>
    <comment ref="CR216" authorId="0" shapeId="0" xr:uid="{96FBD97A-8C5E-410F-8C18-FFE6FB9A475D}">
      <text>
        <r>
          <rPr>
            <b/>
            <sz val="9"/>
            <color indexed="81"/>
            <rFont val="Tahoma"/>
            <family val="2"/>
          </rPr>
          <t>Author:</t>
        </r>
        <r>
          <rPr>
            <sz val="9"/>
            <color indexed="81"/>
            <rFont val="Tahoma"/>
            <family val="2"/>
          </rPr>
          <t xml:space="preserve">
AR, p. 27</t>
        </r>
      </text>
    </comment>
    <comment ref="CS216" authorId="0" shapeId="0" xr:uid="{BD1AA691-6BCE-4E67-920E-6952477214E4}">
      <text>
        <r>
          <rPr>
            <b/>
            <sz val="9"/>
            <color indexed="81"/>
            <rFont val="Tahoma"/>
            <family val="2"/>
          </rPr>
          <t>Author:</t>
        </r>
        <r>
          <rPr>
            <sz val="9"/>
            <color indexed="81"/>
            <rFont val="Tahoma"/>
            <family val="2"/>
          </rPr>
          <t xml:space="preserve">
AR, p. 68</t>
        </r>
      </text>
    </comment>
    <comment ref="CT216" authorId="0" shapeId="0" xr:uid="{068271D7-D083-42EC-B4B2-7FA246B1D4A9}">
      <text>
        <r>
          <rPr>
            <b/>
            <sz val="9"/>
            <color indexed="81"/>
            <rFont val="Tahoma"/>
            <family val="2"/>
          </rPr>
          <t>Author:</t>
        </r>
        <r>
          <rPr>
            <sz val="9"/>
            <color indexed="81"/>
            <rFont val="Tahoma"/>
            <family val="2"/>
          </rPr>
          <t xml:space="preserve">
AR pg.37</t>
        </r>
      </text>
    </comment>
    <comment ref="CU216" authorId="0" shapeId="0" xr:uid="{B203D0C5-6099-46BF-93E7-6AB9D00CF2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62 "The Company strives for timeliness and consistency in its disclosures to shareholders. It is the Company’s policy to keep all shareholders informed of developments or changes
that will have a material impact on the Company’s share price, through announcements via SGXNet. Such announcements are communicated on an immediate basis, or as soon
as possible where immediate disclosure is not practicable. Shareholders are provided with an update on the Group’s performance, position and prospects through the Company’s
annual report."</t>
        </r>
      </text>
    </comment>
    <comment ref="CV216" authorId="0" shapeId="0" xr:uid="{6884BF44-4509-478E-ACB3-001E2E9175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"Mermaid is committed to delivering high standards of corporate disclosure and transparency in its communications
with shareholders, analysts and other stakeholders. Mermaid provides regularly relevant information regarding
its strategy, performance and prospects to aid shareholders and investors in their investment decisions.
The Company continues the disclosure obligations pursuant to the SGX-ST Listing Manual to provide the adequate
and timely information of all major developments to the shareholders. The Company provides information to the
shareholders through various channels including, but not limited to, SGXNet, Annual Reports, Notice of AGMs
and its corporate website.</t>
        </r>
      </text>
    </comment>
    <comment ref="CY216" authorId="0" shapeId="0" xr:uid="{4C77F2F4-6DF6-44D7-8FEE-2BB89CF2974E}">
      <text>
        <r>
          <rPr>
            <b/>
            <sz val="9"/>
            <color indexed="81"/>
            <rFont val="Tahoma"/>
            <family val="2"/>
          </rPr>
          <t>Author:</t>
        </r>
        <r>
          <rPr>
            <sz val="9"/>
            <color indexed="81"/>
            <rFont val="Tahoma"/>
            <family val="2"/>
          </rPr>
          <t xml:space="preserve">
AR pg 105</t>
        </r>
      </text>
    </comment>
    <comment ref="CZ216" authorId="0" shapeId="0" xr:uid="{E8C95EDA-1934-483A-A36B-0A7FE03D8B2D}">
      <text>
        <r>
          <rPr>
            <b/>
            <sz val="9"/>
            <color indexed="81"/>
            <rFont val="Tahoma"/>
            <family val="2"/>
          </rPr>
          <t>Author:</t>
        </r>
        <r>
          <rPr>
            <sz val="9"/>
            <color indexed="81"/>
            <rFont val="Tahoma"/>
            <family val="2"/>
          </rPr>
          <t xml:space="preserve">
AR,94</t>
        </r>
      </text>
    </comment>
    <comment ref="DA216" authorId="0" shapeId="0" xr:uid="{7516BDCE-F9BB-4E4B-8663-D32AE1E00DD6}">
      <text>
        <r>
          <rPr>
            <b/>
            <sz val="9"/>
            <color indexed="81"/>
            <rFont val="Tahoma"/>
            <family val="2"/>
          </rPr>
          <t>Author:</t>
        </r>
        <r>
          <rPr>
            <sz val="9"/>
            <color indexed="81"/>
            <rFont val="Tahoma"/>
            <family val="2"/>
          </rPr>
          <t xml:space="preserve">
AR,74</t>
        </r>
      </text>
    </comment>
    <comment ref="DB216" authorId="0" shapeId="0" xr:uid="{4C5ACDBF-4563-48F8-A1C2-0E26BF6E1B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76</t>
        </r>
      </text>
    </comment>
    <comment ref="DC216" authorId="0" shapeId="0" xr:uid="{97D860D1-4CBB-4C1F-BD54-A9E679782D59}">
      <text>
        <r>
          <rPr>
            <b/>
            <sz val="9"/>
            <color indexed="81"/>
            <rFont val="Tahoma"/>
            <family val="2"/>
          </rPr>
          <t>Author:</t>
        </r>
        <r>
          <rPr>
            <sz val="9"/>
            <color indexed="81"/>
            <rFont val="Tahoma"/>
            <family val="2"/>
          </rPr>
          <t xml:space="preserve">
AR, p. 96, 100</t>
        </r>
      </text>
    </comment>
    <comment ref="DD216" authorId="0" shapeId="0" xr:uid="{88F863C8-4894-4B28-89CD-2081181E9AC1}">
      <text>
        <r>
          <rPr>
            <b/>
            <sz val="9"/>
            <color indexed="81"/>
            <rFont val="Tahoma"/>
            <family val="2"/>
          </rPr>
          <t>Author:</t>
        </r>
        <r>
          <rPr>
            <sz val="9"/>
            <color indexed="81"/>
            <rFont val="Tahoma"/>
            <family val="2"/>
          </rPr>
          <t xml:space="preserve">
AR, p. 68</t>
        </r>
      </text>
    </comment>
    <comment ref="DE216" authorId="0" shapeId="0" xr:uid="{2923614C-9BDD-4E17-B486-8D37115E714A}">
      <text>
        <r>
          <rPr>
            <b/>
            <sz val="9"/>
            <color indexed="81"/>
            <rFont val="Tahoma"/>
            <family val="2"/>
          </rPr>
          <t>Author:</t>
        </r>
        <r>
          <rPr>
            <sz val="9"/>
            <color indexed="81"/>
            <rFont val="Tahoma"/>
            <family val="2"/>
          </rPr>
          <t xml:space="preserve">
AR,42</t>
        </r>
      </text>
    </comment>
    <comment ref="DF216" authorId="0" shapeId="0" xr:uid="{535DDDFA-1047-4EA7-B538-30121C3209C2}">
      <text>
        <r>
          <rPr>
            <b/>
            <sz val="9"/>
            <color indexed="81"/>
            <rFont val="Tahoma"/>
            <family val="2"/>
          </rPr>
          <t>Author:</t>
        </r>
        <r>
          <rPr>
            <sz val="9"/>
            <color indexed="81"/>
            <rFont val="Tahoma"/>
            <family val="2"/>
          </rPr>
          <t xml:space="preserve">
AR pg 71</t>
        </r>
      </text>
    </comment>
    <comment ref="DG216" authorId="0" shapeId="0" xr:uid="{289649A8-06B4-464B-94C2-61BA740B03CE}">
      <text>
        <r>
          <rPr>
            <b/>
            <sz val="9"/>
            <color indexed="81"/>
            <rFont val="Tahoma"/>
            <family val="2"/>
          </rPr>
          <t>Author:</t>
        </r>
        <r>
          <rPr>
            <sz val="9"/>
            <color indexed="81"/>
            <rFont val="Tahoma"/>
            <family val="2"/>
          </rPr>
          <t xml:space="preserve">
AR, p. 38 - 39</t>
        </r>
      </text>
    </comment>
    <comment ref="DH216" authorId="0" shapeId="0" xr:uid="{D9020064-1508-42B8-B8B0-7970148F7496}">
      <text>
        <r>
          <rPr>
            <b/>
            <sz val="9"/>
            <color indexed="81"/>
            <rFont val="Tahoma"/>
            <family val="2"/>
          </rPr>
          <t>Author:</t>
        </r>
        <r>
          <rPr>
            <sz val="9"/>
            <color indexed="81"/>
            <rFont val="Tahoma"/>
            <family val="2"/>
          </rPr>
          <t xml:space="preserve">
AR pg 30</t>
        </r>
      </text>
    </comment>
    <comment ref="DI216" authorId="0" shapeId="0" xr:uid="{E2BDE75C-8E2A-4E26-948E-D6F0C01CF3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DJ216" authorId="0" shapeId="0" xr:uid="{8795BC7E-5EFD-48CF-ABF4-321238E49F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71 - 78</t>
        </r>
      </text>
    </comment>
    <comment ref="DK216" authorId="0" shapeId="0" xr:uid="{1E441C7D-ADFF-4CA6-B2CE-28031CF3A9BD}">
      <text>
        <r>
          <rPr>
            <b/>
            <sz val="9"/>
            <color indexed="81"/>
            <rFont val="Tahoma"/>
            <family val="2"/>
          </rPr>
          <t>Author:</t>
        </r>
        <r>
          <rPr>
            <sz val="9"/>
            <color indexed="81"/>
            <rFont val="Tahoma"/>
            <family val="2"/>
          </rPr>
          <t xml:space="preserve">
AR pg 123</t>
        </r>
      </text>
    </comment>
    <comment ref="DL216" authorId="0" shapeId="0" xr:uid="{450F9099-A060-47AE-896E-B09FF20F72A2}">
      <text>
        <r>
          <rPr>
            <b/>
            <sz val="9"/>
            <color indexed="81"/>
            <rFont val="Tahoma"/>
            <family val="2"/>
          </rPr>
          <t>Author:</t>
        </r>
        <r>
          <rPr>
            <sz val="9"/>
            <color indexed="81"/>
            <rFont val="Tahoma"/>
            <family val="2"/>
          </rPr>
          <t xml:space="preserve">
AR pg 97-98</t>
        </r>
      </text>
    </comment>
    <comment ref="DM216" authorId="0" shapeId="0" xr:uid="{7C2D95D6-25A0-421A-9772-541F2CA300B7}">
      <text>
        <r>
          <rPr>
            <b/>
            <sz val="9"/>
            <color indexed="81"/>
            <rFont val="Tahoma"/>
            <family val="2"/>
          </rPr>
          <t>Author:</t>
        </r>
        <r>
          <rPr>
            <sz val="9"/>
            <color indexed="81"/>
            <rFont val="Tahoma"/>
            <family val="2"/>
          </rPr>
          <t xml:space="preserve">
AR, p. 44</t>
        </r>
      </text>
    </comment>
    <comment ref="DN216" authorId="0" shapeId="0" xr:uid="{A222313D-63DC-4FFF-B6DA-7AF64F048733}">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p.62;
More details on website:
http://www.teeland.com.sg/html/ir.php
</t>
        </r>
      </text>
    </comment>
    <comment ref="DO216" authorId="0" shapeId="0" xr:uid="{E87E4412-E634-48CD-B213-30564BE171E5}">
      <text>
        <r>
          <rPr>
            <b/>
            <sz val="9"/>
            <color indexed="81"/>
            <rFont val="Tahoma"/>
            <family val="2"/>
          </rPr>
          <t>Author:</t>
        </r>
        <r>
          <rPr>
            <sz val="9"/>
            <color indexed="81"/>
            <rFont val="Tahoma"/>
            <family val="2"/>
          </rPr>
          <t xml:space="preserve">
AR p. 77, Since November 2015, an Investor Relations Policy
(“IR Policy”) has been established, setting out the principles to
provide Shareholders and prospective investors with information
necessary to make well-informed investment decisions.
This IR Policy is published on the Company’s website at
www.tuansing.com at the “Investor Centre” section.</t>
        </r>
      </text>
    </comment>
    <comment ref="DP216" authorId="0" shapeId="0" xr:uid="{1D5593A0-C18E-482E-B741-579B9C0063FC}">
      <text>
        <r>
          <rPr>
            <b/>
            <sz val="9"/>
            <color indexed="81"/>
            <rFont val="Tahoma"/>
            <family val="2"/>
          </rPr>
          <t>Author:</t>
        </r>
        <r>
          <rPr>
            <sz val="9"/>
            <color indexed="81"/>
            <rFont val="Tahoma"/>
            <family val="2"/>
          </rPr>
          <t xml:space="preserve">
AR, p. 87</t>
        </r>
      </text>
    </comment>
    <comment ref="DR216" authorId="0" shapeId="0" xr:uid="{DA78E78A-E2F6-4AFF-A8A5-89C963B4168C}">
      <text>
        <r>
          <rPr>
            <b/>
            <sz val="9"/>
            <color indexed="81"/>
            <rFont val="Tahoma"/>
            <family val="2"/>
          </rPr>
          <t>Author:</t>
        </r>
        <r>
          <rPr>
            <sz val="9"/>
            <color indexed="81"/>
            <rFont val="Tahoma"/>
            <family val="2"/>
          </rPr>
          <t xml:space="preserve">
AR, p.60</t>
        </r>
      </text>
    </comment>
    <comment ref="DS216" authorId="0" shapeId="0" xr:uid="{C22EBCEE-B87F-4D78-B19A-FA5859CC9057}">
      <text>
        <r>
          <rPr>
            <b/>
            <sz val="9"/>
            <color indexed="81"/>
            <rFont val="Tahoma"/>
            <family val="2"/>
          </rPr>
          <t>Author:</t>
        </r>
        <r>
          <rPr>
            <sz val="9"/>
            <color indexed="81"/>
            <rFont val="Tahoma"/>
            <family val="2"/>
          </rPr>
          <t xml:space="preserve">
AR p. 85, The Company typically establishes shareholder communication via a series of local non-deal road shows, global
conference calls, one-on-one meetings or group meetings after its half-yearly results announcement or trading
update each quarter. The various channels of shareholder communication enable Management and the Investor
Relations and Corporate Communications team to share the same information across a wider group of investors.</t>
        </r>
      </text>
    </comment>
    <comment ref="DT216" authorId="0" shapeId="0" xr:uid="{B9E67DBD-2737-43FC-BD99-90E5C0AF85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31, https://links.sgx.com/FileOpen/WTH%20AR%202020.ashx?App=Announcement&amp;FileID=634061</t>
        </r>
      </text>
    </comment>
    <comment ref="DU216" authorId="0" shapeId="0" xr:uid="{D6E9C9B6-5AB1-421C-8D5A-C85A4BA7C9E0}">
      <text>
        <r>
          <rPr>
            <b/>
            <sz val="9"/>
            <color indexed="81"/>
            <rFont val="Tahoma"/>
            <family val="2"/>
          </rPr>
          <t>Author:</t>
        </r>
        <r>
          <rPr>
            <sz val="9"/>
            <color indexed="81"/>
            <rFont val="Tahoma"/>
            <family val="2"/>
          </rPr>
          <t xml:space="preserve">
AR pg.39</t>
        </r>
      </text>
    </comment>
    <comment ref="DY216" authorId="0" shapeId="0" xr:uid="{687D45CC-ABB3-46EB-82E4-D2CD2127CFAC}">
      <text>
        <r>
          <rPr>
            <b/>
            <sz val="9"/>
            <color indexed="81"/>
            <rFont val="Tahoma"/>
            <family val="2"/>
          </rPr>
          <t>Author:</t>
        </r>
        <r>
          <rPr>
            <sz val="9"/>
            <color indexed="81"/>
            <rFont val="Tahoma"/>
            <family val="2"/>
          </rPr>
          <t xml:space="preserve">
AR 38 and 39</t>
        </r>
      </text>
    </comment>
    <comment ref="DZ216" authorId="0" shapeId="0" xr:uid="{1E9F8C75-E443-4A38-B865-1071429A63AE}">
      <text>
        <r>
          <rPr>
            <b/>
            <sz val="9"/>
            <color indexed="81"/>
            <rFont val="Tahoma"/>
            <family val="2"/>
          </rPr>
          <t>Author:</t>
        </r>
        <r>
          <rPr>
            <sz val="9"/>
            <color indexed="81"/>
            <rFont val="Tahoma"/>
            <family val="2"/>
          </rPr>
          <t xml:space="preserve">
AR pg.58</t>
        </r>
      </text>
    </comment>
    <comment ref="EB216" authorId="0" shapeId="0" xr:uid="{18CB9BEB-1AB3-4766-B70D-91D2F21F20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EC216" authorId="0" shapeId="0" xr:uid="{0D8FF588-35AA-4850-B0A4-6C456E1BD0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
        </r>
      </text>
    </comment>
    <comment ref="ED216" authorId="0" shapeId="0" xr:uid="{1A8F3C7C-92C2-48D2-9B4E-138DC3D5034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 http://www.silverlakeaxis.com/investor-relation/investor-relations-policy</t>
        </r>
      </text>
    </comment>
    <comment ref="E220" authorId="0" shapeId="0" xr:uid="{ABAF9695-EF44-425F-A604-ACCCBEA54849}">
      <text>
        <r>
          <rPr>
            <b/>
            <sz val="9"/>
            <color indexed="81"/>
            <rFont val="Tahoma"/>
            <family val="2"/>
          </rPr>
          <t>Author:</t>
        </r>
        <r>
          <rPr>
            <sz val="9"/>
            <color indexed="81"/>
            <rFont val="Tahoma"/>
            <family val="2"/>
          </rPr>
          <t xml:space="preserve">
AR pg.13</t>
        </r>
      </text>
    </comment>
    <comment ref="F220" authorId="0" shapeId="0" xr:uid="{D40D2049-705B-431E-9046-6E84F1CDEB2F}">
      <text>
        <r>
          <rPr>
            <b/>
            <sz val="9"/>
            <color indexed="81"/>
            <rFont val="Tahoma"/>
            <family val="2"/>
          </rPr>
          <t>Author:</t>
        </r>
        <r>
          <rPr>
            <sz val="9"/>
            <color indexed="81"/>
            <rFont val="Tahoma"/>
            <family val="2"/>
          </rPr>
          <t xml:space="preserve">
AR pg.26</t>
        </r>
      </text>
    </comment>
    <comment ref="G220" authorId="0" shapeId="0" xr:uid="{054A3A69-4018-4D2D-9027-CCA0A5A238D1}">
      <text>
        <r>
          <rPr>
            <b/>
            <sz val="9"/>
            <color indexed="81"/>
            <rFont val="Tahoma"/>
            <family val="2"/>
          </rPr>
          <t>Author:</t>
        </r>
        <r>
          <rPr>
            <sz val="9"/>
            <color indexed="81"/>
            <rFont val="Tahoma"/>
            <family val="2"/>
          </rPr>
          <t xml:space="preserve">
AR pg.14</t>
        </r>
      </text>
    </comment>
    <comment ref="H220" authorId="0" shapeId="0" xr:uid="{4CBCAB60-4836-487E-A5D6-E27108B86D43}">
      <text>
        <r>
          <rPr>
            <b/>
            <sz val="9"/>
            <color indexed="81"/>
            <rFont val="Tahoma"/>
            <family val="2"/>
          </rPr>
          <t>Author:</t>
        </r>
        <r>
          <rPr>
            <sz val="9"/>
            <color indexed="81"/>
            <rFont val="Tahoma"/>
            <family val="2"/>
          </rPr>
          <t xml:space="preserve">
AR, p35</t>
        </r>
      </text>
    </comment>
    <comment ref="I220" authorId="0" shapeId="0" xr:uid="{C7D10C7B-A7D0-4F7C-AA51-52BE88BC6DBE}">
      <text>
        <r>
          <rPr>
            <b/>
            <sz val="9"/>
            <color indexed="81"/>
            <rFont val="Tahoma"/>
            <family val="2"/>
          </rPr>
          <t>Author:</t>
        </r>
        <r>
          <rPr>
            <sz val="9"/>
            <color indexed="81"/>
            <rFont val="Tahoma"/>
            <family val="2"/>
          </rPr>
          <t xml:space="preserve">
AR pg.60</t>
        </r>
      </text>
    </comment>
    <comment ref="J220" authorId="0" shapeId="0" xr:uid="{16913F82-1E63-4282-A2F6-95B10AFA5F28}">
      <text>
        <r>
          <rPr>
            <b/>
            <sz val="9"/>
            <color indexed="81"/>
            <rFont val="Tahoma"/>
            <family val="2"/>
          </rPr>
          <t>Author:</t>
        </r>
        <r>
          <rPr>
            <sz val="9"/>
            <color indexed="81"/>
            <rFont val="Tahoma"/>
            <family val="2"/>
          </rPr>
          <t xml:space="preserve">
AR pg.18</t>
        </r>
      </text>
    </comment>
    <comment ref="K220" authorId="0" shapeId="0" xr:uid="{82E67CAA-FC49-4C3D-AC1F-8863BC7E2995}">
      <text>
        <r>
          <rPr>
            <b/>
            <sz val="9"/>
            <color indexed="81"/>
            <rFont val="Tahoma"/>
            <family val="2"/>
          </rPr>
          <t>Author:</t>
        </r>
        <r>
          <rPr>
            <sz val="9"/>
            <color indexed="81"/>
            <rFont val="Tahoma"/>
            <family val="2"/>
          </rPr>
          <t xml:space="preserve">
AR pg.13</t>
        </r>
      </text>
    </comment>
    <comment ref="M220" authorId="0" shapeId="0" xr:uid="{B56C6825-499E-4A8E-B8A6-2AAA2F0A5402}">
      <text>
        <r>
          <rPr>
            <b/>
            <sz val="9"/>
            <color indexed="81"/>
            <rFont val="Tahoma"/>
            <family val="2"/>
          </rPr>
          <t>Author:</t>
        </r>
        <r>
          <rPr>
            <sz val="9"/>
            <color indexed="81"/>
            <rFont val="Tahoma"/>
            <family val="2"/>
          </rPr>
          <t xml:space="preserve">
AR pg.78</t>
        </r>
      </text>
    </comment>
    <comment ref="N220" authorId="0" shapeId="0" xr:uid="{043FEF25-0AF2-43D2-8C46-7FDF34189204}">
      <text>
        <r>
          <rPr>
            <b/>
            <sz val="9"/>
            <color indexed="81"/>
            <rFont val="Tahoma"/>
            <family val="2"/>
          </rPr>
          <t>Author:</t>
        </r>
        <r>
          <rPr>
            <sz val="9"/>
            <color indexed="81"/>
            <rFont val="Tahoma"/>
            <family val="2"/>
          </rPr>
          <t xml:space="preserve">
AR. p22</t>
        </r>
      </text>
    </comment>
    <comment ref="O220" authorId="0" shapeId="0" xr:uid="{F4F4F06B-9AC9-4841-A314-2E6C6D1FE5A9}">
      <text>
        <r>
          <rPr>
            <b/>
            <sz val="9"/>
            <color indexed="81"/>
            <rFont val="Tahoma"/>
            <family val="2"/>
          </rPr>
          <t>Author:</t>
        </r>
        <r>
          <rPr>
            <sz val="9"/>
            <color indexed="81"/>
            <rFont val="Tahoma"/>
            <family val="2"/>
          </rPr>
          <t xml:space="preserve">
AR, p23</t>
        </r>
      </text>
    </comment>
    <comment ref="P220" authorId="0" shapeId="0" xr:uid="{5A9A85F2-D09A-4968-9A87-81C172067459}">
      <text>
        <r>
          <rPr>
            <b/>
            <sz val="9"/>
            <color indexed="81"/>
            <rFont val="Tahoma"/>
            <family val="2"/>
          </rPr>
          <t>Author:</t>
        </r>
        <r>
          <rPr>
            <sz val="9"/>
            <color indexed="81"/>
            <rFont val="Tahoma"/>
            <family val="2"/>
          </rPr>
          <t xml:space="preserve">
AR, p12
</t>
        </r>
      </text>
    </comment>
    <comment ref="R220" authorId="0" shapeId="0" xr:uid="{06EE6481-B672-4991-8ACB-41A8E7EDDE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S220" authorId="0" shapeId="0" xr:uid="{1B8F4734-A8DF-41ED-BB71-104FD2AB78B8}">
      <text>
        <r>
          <rPr>
            <b/>
            <sz val="9"/>
            <color indexed="81"/>
            <rFont val="Tahoma"/>
            <family val="2"/>
          </rPr>
          <t>Author:</t>
        </r>
        <r>
          <rPr>
            <sz val="9"/>
            <color indexed="81"/>
            <rFont val="Tahoma"/>
            <family val="2"/>
          </rPr>
          <t xml:space="preserve">
AR, p11</t>
        </r>
      </text>
    </comment>
    <comment ref="U220" authorId="0" shapeId="0" xr:uid="{81A55E2A-EDAE-4848-ACC7-B9FB49F220B1}">
      <text>
        <r>
          <rPr>
            <b/>
            <sz val="9"/>
            <color indexed="81"/>
            <rFont val="Tahoma"/>
            <family val="2"/>
          </rPr>
          <t>Author:</t>
        </r>
        <r>
          <rPr>
            <sz val="9"/>
            <color indexed="81"/>
            <rFont val="Tahoma"/>
            <family val="2"/>
          </rPr>
          <t xml:space="preserve">
AR pg 44</t>
        </r>
      </text>
    </comment>
    <comment ref="V220" authorId="0" shapeId="0" xr:uid="{51093B58-3E78-429A-8FC4-061688BF9874}">
      <text>
        <r>
          <rPr>
            <b/>
            <sz val="9"/>
            <color indexed="81"/>
            <rFont val="Tahoma"/>
            <family val="2"/>
          </rPr>
          <t>Author:</t>
        </r>
        <r>
          <rPr>
            <sz val="9"/>
            <color indexed="81"/>
            <rFont val="Tahoma"/>
            <family val="2"/>
          </rPr>
          <t xml:space="preserve">
AR pg 51</t>
        </r>
      </text>
    </comment>
    <comment ref="W220" authorId="0" shapeId="0" xr:uid="{274CC052-3466-4B18-BA19-A634991D0C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X220" authorId="0" shapeId="0" xr:uid="{11A86BC0-56D8-46C6-B4DD-F742BE83A532}">
      <text>
        <r>
          <rPr>
            <b/>
            <sz val="9"/>
            <color indexed="81"/>
            <rFont val="Tahoma"/>
            <family val="2"/>
          </rPr>
          <t>Author:</t>
        </r>
        <r>
          <rPr>
            <sz val="9"/>
            <color indexed="81"/>
            <rFont val="Tahoma"/>
            <family val="2"/>
          </rPr>
          <t xml:space="preserve">
AR, p14</t>
        </r>
      </text>
    </comment>
    <comment ref="Y220" authorId="0" shapeId="0" xr:uid="{730ADBC5-D103-4E79-9E29-899376A150E3}">
      <text>
        <r>
          <rPr>
            <b/>
            <sz val="9"/>
            <color indexed="81"/>
            <rFont val="Tahoma"/>
            <family val="2"/>
          </rPr>
          <t>Author:</t>
        </r>
        <r>
          <rPr>
            <sz val="9"/>
            <color indexed="81"/>
            <rFont val="Tahoma"/>
            <family val="2"/>
          </rPr>
          <t xml:space="preserve">
AR p. 40, Pursuant to Rule 710 of the Listing Manual Section B: Rules of Catalist of the Singapore Exchange Securities Trading
Limited (the “SGX-ST”) (“Catalist Rules”), the Board confirms that the Company and Group, have for FY2020
complied with the Principles as set out in the 2018 Code. Where there are deviations from the Provisions of the
2018 Code, explanations for the deviation and how the Group’s practices are consistent with the intent of the
relevant principle are provided in the sections below:-</t>
        </r>
      </text>
    </comment>
    <comment ref="Z220" authorId="0" shapeId="0" xr:uid="{B83B1360-C0B2-4A84-A97B-5D33F4E7D296}">
      <text>
        <r>
          <rPr>
            <b/>
            <sz val="9"/>
            <color indexed="81"/>
            <rFont val="Tahoma"/>
            <family val="2"/>
          </rPr>
          <t>Author:</t>
        </r>
        <r>
          <rPr>
            <sz val="9"/>
            <color indexed="81"/>
            <rFont val="Tahoma"/>
            <family val="2"/>
          </rPr>
          <t xml:space="preserve">
AR pg 17</t>
        </r>
      </text>
    </comment>
    <comment ref="AA220" authorId="0" shapeId="0" xr:uid="{CD0EA57F-811C-4B9C-BB7A-C123DEF5E1E5}">
      <text>
        <r>
          <rPr>
            <b/>
            <sz val="9"/>
            <color indexed="81"/>
            <rFont val="Tahoma"/>
            <family val="2"/>
          </rPr>
          <t>Author:</t>
        </r>
        <r>
          <rPr>
            <sz val="9"/>
            <color indexed="81"/>
            <rFont val="Tahoma"/>
            <family val="2"/>
          </rPr>
          <t xml:space="preserve">
AR pg 29</t>
        </r>
      </text>
    </comment>
    <comment ref="AB220" authorId="0" shapeId="0" xr:uid="{986DEEC8-979D-4B2D-83F4-0446A28C5C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C220" authorId="0" shapeId="0" xr:uid="{D715C86B-5303-4A58-AC63-AF9972E2AE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AD220" authorId="0" shapeId="0" xr:uid="{04CCFAD5-5537-4F13-858F-AD2F31D13B45}">
      <text>
        <r>
          <rPr>
            <b/>
            <sz val="9"/>
            <color indexed="81"/>
            <rFont val="Tahoma"/>
            <family val="2"/>
          </rPr>
          <t>Author:</t>
        </r>
        <r>
          <rPr>
            <sz val="9"/>
            <color indexed="81"/>
            <rFont val="Tahoma"/>
            <family val="2"/>
          </rPr>
          <t xml:space="preserve">
AR p. 27, GIL is listed on the SGX-ST and has adhered to the principles and practice guidance as outlined in the 2018 Code of
Corporate Governance 2018 (the 2018 Code) and explained deviations from the 2018 Code, where appropriate.</t>
        </r>
      </text>
    </comment>
    <comment ref="AE220" authorId="0" shapeId="0" xr:uid="{D7987343-E96A-4EE6-A490-84FC812C360C}">
      <text>
        <r>
          <rPr>
            <b/>
            <sz val="9"/>
            <color indexed="81"/>
            <rFont val="Tahoma"/>
            <family val="2"/>
          </rPr>
          <t>Author:</t>
        </r>
        <r>
          <rPr>
            <sz val="9"/>
            <color indexed="81"/>
            <rFont val="Tahoma"/>
            <family val="2"/>
          </rPr>
          <t xml:space="preserve">
AR pg.28</t>
        </r>
      </text>
    </comment>
    <comment ref="AG220" authorId="0" shapeId="0" xr:uid="{CCC940C9-6A2C-4029-B7E5-5384E126A42E}">
      <text>
        <r>
          <rPr>
            <b/>
            <sz val="9"/>
            <color indexed="81"/>
            <rFont val="Tahoma"/>
            <family val="2"/>
          </rPr>
          <t>Author:</t>
        </r>
        <r>
          <rPr>
            <sz val="9"/>
            <color indexed="81"/>
            <rFont val="Tahoma"/>
            <family val="2"/>
          </rPr>
          <t xml:space="preserve">
AR pg.35</t>
        </r>
      </text>
    </comment>
    <comment ref="AH220" authorId="0" shapeId="0" xr:uid="{7D1E7AE1-F43E-4887-AF7E-5C724AE4D6AE}">
      <text>
        <r>
          <rPr>
            <b/>
            <sz val="9"/>
            <color indexed="81"/>
            <rFont val="Tahoma"/>
            <family val="2"/>
          </rPr>
          <t>Author:</t>
        </r>
        <r>
          <rPr>
            <sz val="9"/>
            <color indexed="81"/>
            <rFont val="Tahoma"/>
            <family val="2"/>
          </rPr>
          <t xml:space="preserve">
AR pg.16</t>
        </r>
      </text>
    </comment>
    <comment ref="AI220" authorId="0" shapeId="0" xr:uid="{4655A74E-4E2A-4AC3-8BB7-1F79DB372C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33 "
The Company has complied with the
principles of all material aspects of the 2018 Code, and where there are deviations to the 2018 Code, the explanations are
provided in the respective sections of this report."</t>
        </r>
      </text>
    </comment>
    <comment ref="AJ220" authorId="0" shapeId="0" xr:uid="{C0B60B24-F225-4696-A6FB-9CF8A92692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K220" authorId="0" shapeId="0" xr:uid="{DBCF38DF-5A64-40C0-B8B1-BB4A8EC4551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AM220" authorId="0" shapeId="0" xr:uid="{087A35DC-90AD-4440-AB2C-6D23C66C018E}">
      <text>
        <r>
          <rPr>
            <b/>
            <sz val="9"/>
            <color indexed="81"/>
            <rFont val="Tahoma"/>
            <family val="2"/>
          </rPr>
          <t>Author:</t>
        </r>
        <r>
          <rPr>
            <sz val="9"/>
            <color indexed="81"/>
            <rFont val="Tahoma"/>
            <family val="2"/>
          </rPr>
          <t xml:space="preserve">
AR pg.33</t>
        </r>
      </text>
    </comment>
    <comment ref="AN220" authorId="0" shapeId="0" xr:uid="{E68852AD-8296-4740-8EFD-BE09B096F92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P.96</t>
        </r>
      </text>
    </comment>
    <comment ref="AO220" authorId="0" shapeId="0" xr:uid="{58BDCA71-311E-4427-8CB7-500671522EF3}">
      <text>
        <r>
          <rPr>
            <b/>
            <sz val="9"/>
            <color indexed="81"/>
            <rFont val="Tahoma"/>
            <family val="2"/>
          </rPr>
          <t>Author:</t>
        </r>
        <r>
          <rPr>
            <sz val="9"/>
            <color indexed="81"/>
            <rFont val="Tahoma"/>
            <family val="2"/>
          </rPr>
          <t xml:space="preserve">
AR, pg 25</t>
        </r>
      </text>
    </comment>
    <comment ref="AP220" authorId="0" shapeId="0" xr:uid="{5C914D46-F738-4B18-8EE8-8F85108A0B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Q220" authorId="0" shapeId="0" xr:uid="{D3DC2A52-E37C-4205-A6B3-64B4F825B10D}">
      <text>
        <r>
          <rPr>
            <b/>
            <sz val="9"/>
            <color indexed="81"/>
            <rFont val="Tahoma"/>
            <family val="2"/>
          </rPr>
          <t>Author:</t>
        </r>
        <r>
          <rPr>
            <sz val="9"/>
            <color indexed="81"/>
            <rFont val="Tahoma"/>
            <family val="2"/>
          </rPr>
          <t xml:space="preserve">
AR, p. 21</t>
        </r>
      </text>
    </comment>
    <comment ref="AR220" authorId="0" shapeId="0" xr:uid="{6E330026-E053-4C91-891B-5EF97EA7DAAE}">
      <text>
        <r>
          <rPr>
            <b/>
            <sz val="9"/>
            <color indexed="81"/>
            <rFont val="Tahoma"/>
            <family val="2"/>
          </rPr>
          <t>Author:</t>
        </r>
        <r>
          <rPr>
            <sz val="9"/>
            <color indexed="81"/>
            <rFont val="Tahoma"/>
            <family val="2"/>
          </rPr>
          <t xml:space="preserve">
AR,5</t>
        </r>
      </text>
    </comment>
    <comment ref="AS220" authorId="0" shapeId="0" xr:uid="{109F081C-4BF2-43EC-A106-A5FC5E55BC55}">
      <text>
        <r>
          <rPr>
            <b/>
            <sz val="9"/>
            <color indexed="81"/>
            <rFont val="Tahoma"/>
            <family val="2"/>
          </rPr>
          <t>Author:</t>
        </r>
        <r>
          <rPr>
            <sz val="9"/>
            <color indexed="81"/>
            <rFont val="Tahoma"/>
            <family val="2"/>
          </rPr>
          <t xml:space="preserve">
AR, pg 19</t>
        </r>
      </text>
    </comment>
    <comment ref="AT220" authorId="0" shapeId="0" xr:uid="{6E6DF5B2-615D-4115-B8F5-1A98F5C033CC}">
      <text>
        <r>
          <rPr>
            <b/>
            <sz val="9"/>
            <color indexed="81"/>
            <rFont val="Tahoma"/>
            <family val="2"/>
          </rPr>
          <t>Author:</t>
        </r>
        <r>
          <rPr>
            <sz val="9"/>
            <color indexed="81"/>
            <rFont val="Tahoma"/>
            <family val="2"/>
          </rPr>
          <t xml:space="preserve">
AR, governance report, pg 10</t>
        </r>
      </text>
    </comment>
    <comment ref="AU220" authorId="0" shapeId="0" xr:uid="{568F0597-45CB-44DA-AB40-B25218614279}">
      <text>
        <r>
          <rPr>
            <b/>
            <sz val="9"/>
            <color indexed="81"/>
            <rFont val="Tahoma"/>
            <family val="2"/>
          </rPr>
          <t>Author:</t>
        </r>
        <r>
          <rPr>
            <sz val="9"/>
            <color indexed="81"/>
            <rFont val="Tahoma"/>
            <family val="2"/>
          </rPr>
          <t xml:space="preserve">
AR, 29</t>
        </r>
      </text>
    </comment>
    <comment ref="AV220" authorId="0" shapeId="0" xr:uid="{7862DC3A-D1E3-4227-987A-B9C7B4276C96}">
      <text>
        <r>
          <rPr>
            <b/>
            <sz val="9"/>
            <color indexed="81"/>
            <rFont val="Tahoma"/>
            <family val="2"/>
          </rPr>
          <t>Author:</t>
        </r>
        <r>
          <rPr>
            <sz val="9"/>
            <color indexed="81"/>
            <rFont val="Tahoma"/>
            <family val="2"/>
          </rPr>
          <t xml:space="preserve">
AR, 17</t>
        </r>
      </text>
    </comment>
    <comment ref="AW220" authorId="0" shapeId="0" xr:uid="{CB8ABD51-63A0-468D-A5DE-91668C8CB513}">
      <text>
        <r>
          <rPr>
            <b/>
            <sz val="9"/>
            <color indexed="81"/>
            <rFont val="Tahoma"/>
            <family val="2"/>
          </rPr>
          <t>Author:</t>
        </r>
        <r>
          <rPr>
            <sz val="9"/>
            <color indexed="81"/>
            <rFont val="Tahoma"/>
            <family val="2"/>
          </rPr>
          <t xml:space="preserve">
AR,22</t>
        </r>
      </text>
    </comment>
    <comment ref="AX220" authorId="0" shapeId="0" xr:uid="{69D0A309-C6D0-4EF5-B068-FD1EE4A772A7}">
      <text>
        <r>
          <rPr>
            <b/>
            <sz val="9"/>
            <color indexed="81"/>
            <rFont val="Tahoma"/>
            <family val="2"/>
          </rPr>
          <t>Author:</t>
        </r>
        <r>
          <rPr>
            <sz val="9"/>
            <color indexed="81"/>
            <rFont val="Tahoma"/>
            <family val="2"/>
          </rPr>
          <t xml:space="preserve">
AR, 21</t>
        </r>
      </text>
    </comment>
    <comment ref="AY220" authorId="0" shapeId="0" xr:uid="{A577B7D3-9DF4-48AE-8E92-D85466A49101}">
      <text>
        <r>
          <rPr>
            <b/>
            <sz val="9"/>
            <color indexed="81"/>
            <rFont val="Tahoma"/>
            <family val="2"/>
          </rPr>
          <t>Author:</t>
        </r>
        <r>
          <rPr>
            <sz val="9"/>
            <color indexed="81"/>
            <rFont val="Tahoma"/>
            <family val="2"/>
          </rPr>
          <t xml:space="preserve">
AR, p. 49</t>
        </r>
      </text>
    </comment>
    <comment ref="AZ220" authorId="0" shapeId="0" xr:uid="{64B8037E-3B19-4468-A5D3-D90EEF71B73F}">
      <text>
        <r>
          <rPr>
            <b/>
            <sz val="9"/>
            <color indexed="81"/>
            <rFont val="Tahoma"/>
            <family val="2"/>
          </rPr>
          <t>Author:</t>
        </r>
        <r>
          <rPr>
            <sz val="9"/>
            <color indexed="81"/>
            <rFont val="Tahoma"/>
            <family val="2"/>
          </rPr>
          <t xml:space="preserve">
AR, p. 26</t>
        </r>
      </text>
    </comment>
    <comment ref="BA220" authorId="0" shapeId="0" xr:uid="{B47EC077-A523-4CEF-B4DD-3A3E4DF1BBF1}">
      <text>
        <r>
          <rPr>
            <b/>
            <sz val="9"/>
            <color indexed="81"/>
            <rFont val="Tahoma"/>
            <family val="2"/>
          </rPr>
          <t>Author:</t>
        </r>
        <r>
          <rPr>
            <sz val="9"/>
            <color indexed="81"/>
            <rFont val="Tahoma"/>
            <family val="2"/>
          </rPr>
          <t xml:space="preserve">
AR, p113</t>
        </r>
      </text>
    </comment>
    <comment ref="BB220" authorId="0" shapeId="0" xr:uid="{58F5CB06-BAEF-498B-80AA-E0A8E88D5580}">
      <text>
        <r>
          <rPr>
            <b/>
            <sz val="9"/>
            <color indexed="81"/>
            <rFont val="Tahoma"/>
            <family val="2"/>
          </rPr>
          <t>Author:</t>
        </r>
        <r>
          <rPr>
            <sz val="9"/>
            <color indexed="81"/>
            <rFont val="Tahoma"/>
            <family val="2"/>
          </rPr>
          <t xml:space="preserve">
AR, pg 14</t>
        </r>
      </text>
    </comment>
    <comment ref="BC220" authorId="0" shapeId="0" xr:uid="{44C240B7-1126-413B-A84D-0C9CCDB87115}">
      <text>
        <r>
          <rPr>
            <b/>
            <sz val="9"/>
            <color indexed="81"/>
            <rFont val="Tahoma"/>
            <family val="2"/>
          </rPr>
          <t>Author:</t>
        </r>
        <r>
          <rPr>
            <sz val="9"/>
            <color indexed="81"/>
            <rFont val="Tahoma"/>
            <family val="2"/>
          </rPr>
          <t xml:space="preserve">
AR, p. 38</t>
        </r>
      </text>
    </comment>
    <comment ref="BD220" authorId="0" shapeId="0" xr:uid="{6E366EFB-CA8F-4D53-86E7-CBB240995488}">
      <text>
        <r>
          <rPr>
            <b/>
            <sz val="9"/>
            <color indexed="81"/>
            <rFont val="Tahoma"/>
            <family val="2"/>
          </rPr>
          <t>Author:</t>
        </r>
        <r>
          <rPr>
            <sz val="9"/>
            <color indexed="81"/>
            <rFont val="Tahoma"/>
            <family val="2"/>
          </rPr>
          <t xml:space="preserve">
AR, p. 68</t>
        </r>
      </text>
    </comment>
    <comment ref="BE220" authorId="0" shapeId="0" xr:uid="{A2467FE4-A031-48DC-BC63-5D378FFAAA7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 "The Board confirms that the Group has complied substantially with the principles
and guidelines of the Code for FY2020. Where there are deviations from the Code, appropriate explanations have
been provided."</t>
        </r>
      </text>
    </comment>
    <comment ref="BF220" authorId="0" shapeId="0" xr:uid="{CCEDB9D9-A0F9-4721-B620-DC266201A3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24 "The board of directors of the Company (the “Board”) is pleased to confirm
that the Company has complied with the principles and provisions of the Code of Corporate Governance 2018
(the “Code”) and the accompanying Practice Guidance to the Code, where they are applicable and practical to
the Group. Where there is any deviation, appropriate explanation has been provided within this report."</t>
        </r>
      </text>
    </comment>
    <comment ref="BG220" authorId="0" shapeId="0" xr:uid="{0A3EAF4C-5938-41DA-9D2B-41FE247BA5DB}">
      <text>
        <r>
          <rPr>
            <b/>
            <sz val="9"/>
            <color indexed="81"/>
            <rFont val="Tahoma"/>
            <family val="2"/>
          </rPr>
          <t>Author:</t>
        </r>
        <r>
          <rPr>
            <sz val="9"/>
            <color indexed="81"/>
            <rFont val="Tahoma"/>
            <family val="2"/>
          </rPr>
          <t xml:space="preserve">
AR p. 53, The Company has implemented the Code of Corporate Governance and the accompanying Practice Guidance (the “2018
Code”), subject however to compliance with the various corporate governance requirements under the Israeli Companies
Law (the “Israeli Companies Law”) with which the Company, as a company incorporated in Israel whose shares are publicly
traded on a stock exchange, is required to comply</t>
        </r>
      </text>
    </comment>
    <comment ref="BH220" authorId="3" shapeId="0" xr:uid="{8E283EA8-6588-4D66-BC87-05F878D3560A}">
      <text>
        <r>
          <rPr>
            <b/>
            <sz val="9"/>
            <color indexed="81"/>
            <rFont val="Tahoma"/>
            <family val="2"/>
          </rPr>
          <t>Jun Hui:</t>
        </r>
        <r>
          <rPr>
            <sz val="9"/>
            <color indexed="81"/>
            <rFont val="Tahoma"/>
            <family val="2"/>
          </rPr>
          <t xml:space="preserve">
AR,28</t>
        </r>
      </text>
    </comment>
    <comment ref="BI220" authorId="0" shapeId="0" xr:uid="{8F934569-575A-40D0-9B99-1FF20CCB533C}">
      <text>
        <r>
          <rPr>
            <b/>
            <sz val="9"/>
            <color indexed="81"/>
            <rFont val="Tahoma"/>
            <family val="2"/>
          </rPr>
          <t>Author:</t>
        </r>
        <r>
          <rPr>
            <sz val="9"/>
            <color indexed="81"/>
            <rFont val="Tahoma"/>
            <family val="2"/>
          </rPr>
          <t xml:space="preserve">
AR p. 33, Pursuant to Rule 710 of the Catalist Rules, the Board confirms that for the financial year ended 31 December 2020
(“FY2020”), the Company has adhered to the Principles as outlined in the Code and where there are deviations from the
Provisions of the Code, explanations for the deviations from the Provisions of the Code and how the Group’s practices are
consistent with the intent of the relevant Principle are provided in the sections below:</t>
        </r>
      </text>
    </comment>
    <comment ref="BJ220" authorId="0" shapeId="0" xr:uid="{5C37F13C-42EA-4D19-8561-4FACCFE1B2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13</t>
        </r>
      </text>
    </comment>
    <comment ref="BK220" authorId="0" shapeId="0" xr:uid="{2265AE91-152B-44B0-A05B-ED54BB6A00FF}">
      <text>
        <r>
          <rPr>
            <b/>
            <sz val="9"/>
            <color indexed="81"/>
            <rFont val="Tahoma"/>
            <family val="2"/>
          </rPr>
          <t>Author:</t>
        </r>
        <r>
          <rPr>
            <sz val="9"/>
            <color indexed="81"/>
            <rFont val="Tahoma"/>
            <family val="2"/>
          </rPr>
          <t xml:space="preserve">
AR, p. 66</t>
        </r>
      </text>
    </comment>
    <comment ref="BL220" authorId="0" shapeId="0" xr:uid="{099FE3E8-E70C-4890-8E8B-E5D2885918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46</t>
        </r>
      </text>
    </comment>
    <comment ref="BM220" authorId="0" shapeId="0" xr:uid="{0A319D1D-57E0-4A03-8B0A-BF0EB83C8576}">
      <text>
        <r>
          <rPr>
            <b/>
            <sz val="9"/>
            <color indexed="81"/>
            <rFont val="Tahoma"/>
            <family val="2"/>
          </rPr>
          <t>Author:</t>
        </r>
        <r>
          <rPr>
            <sz val="9"/>
            <color indexed="81"/>
            <rFont val="Tahoma"/>
            <family val="2"/>
          </rPr>
          <t xml:space="preserve">
AR, p 42</t>
        </r>
      </text>
    </comment>
    <comment ref="BN220" authorId="0" shapeId="0" xr:uid="{71CDE0A7-C2D5-46AD-A5E1-A9BEC21CC99D}">
      <text>
        <r>
          <rPr>
            <b/>
            <sz val="9"/>
            <color indexed="81"/>
            <rFont val="Tahoma"/>
            <family val="2"/>
          </rPr>
          <t>Author:</t>
        </r>
        <r>
          <rPr>
            <sz val="9"/>
            <color indexed="81"/>
            <rFont val="Tahoma"/>
            <family val="2"/>
          </rPr>
          <t xml:space="preserve">
AR, p22</t>
        </r>
      </text>
    </comment>
    <comment ref="BO220" authorId="0" shapeId="0" xr:uid="{350C9EF5-50A6-4DB5-8736-1EDB382649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Except where specifically stated, the Company has adhered to the principles and provisions as set out in the Code for FY2020.
Where the Company’s practices vary from any provisions of the Code, these variations are identified together with an explanation
of the reason for the variation and an explanation on how the practices which the Company has adopted are consistent with the
intent of the relevant principle. 
AR p58</t>
        </r>
      </text>
    </comment>
    <comment ref="BQ220" authorId="0" shapeId="0" xr:uid="{737D1FCE-2AEC-4E02-9ADD-EF99D9358D6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Statement describes the practices the Company has undertaken with respect to each of the principles and guidelines
and the extent of its compliance with the Code. The Board believes that the Company has complied in all material
aspects with the principles and guidelines set out in the Code. Where the Company’s practices differ from any principle or
guideline, the Company’s position in respect of the same is explained in this Statement.
AR p25
Comment: not comply or explain</t>
        </r>
      </text>
    </comment>
    <comment ref="BU220" authorId="0" shapeId="0" xr:uid="{AE5976AE-532F-4CBD-BA9E-2C67E453BA24}">
      <text>
        <r>
          <rPr>
            <b/>
            <sz val="9"/>
            <color indexed="81"/>
            <rFont val="Tahoma"/>
            <family val="2"/>
          </rPr>
          <t>Author:</t>
        </r>
        <r>
          <rPr>
            <sz val="9"/>
            <color indexed="81"/>
            <rFont val="Tahoma"/>
            <family val="2"/>
          </rPr>
          <t xml:space="preserve">
AR, p32</t>
        </r>
      </text>
    </comment>
    <comment ref="BV220" authorId="0" shapeId="0" xr:uid="{D255AB65-424B-4305-B950-8828098CCB5A}">
      <text>
        <r>
          <rPr>
            <b/>
            <sz val="9"/>
            <color indexed="81"/>
            <rFont val="Tahoma"/>
            <family val="2"/>
          </rPr>
          <t>Author:</t>
        </r>
        <r>
          <rPr>
            <sz val="9"/>
            <color indexed="81"/>
            <rFont val="Tahoma"/>
            <family val="2"/>
          </rPr>
          <t xml:space="preserve">
AR 53</t>
        </r>
      </text>
    </comment>
    <comment ref="BW220" authorId="0" shapeId="0" xr:uid="{D2509744-92AE-4BE7-8BAF-C67FED1B6DDE}">
      <text>
        <r>
          <rPr>
            <b/>
            <sz val="9"/>
            <color indexed="81"/>
            <rFont val="Tahoma"/>
            <family val="2"/>
          </rPr>
          <t>Author:</t>
        </r>
        <r>
          <rPr>
            <sz val="9"/>
            <color indexed="81"/>
            <rFont val="Tahoma"/>
            <family val="2"/>
          </rPr>
          <t xml:space="preserve">
AR, p118</t>
        </r>
      </text>
    </comment>
    <comment ref="BX220" authorId="0" shapeId="0" xr:uid="{704D88E0-FD05-4227-9CD3-17FD5671B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BY220" authorId="0" shapeId="0" xr:uid="{2AC68DC9-CD67-4A74-954B-25ECABD544D4}">
      <text>
        <r>
          <rPr>
            <b/>
            <sz val="9"/>
            <color indexed="81"/>
            <rFont val="Tahoma"/>
            <family val="2"/>
          </rPr>
          <t>Author:</t>
        </r>
        <r>
          <rPr>
            <sz val="9"/>
            <color indexed="81"/>
            <rFont val="Tahoma"/>
            <family val="2"/>
          </rPr>
          <t xml:space="preserve">
AR, p29</t>
        </r>
      </text>
    </comment>
    <comment ref="BZ220" authorId="0" shapeId="0" xr:uid="{8FC8E50E-625E-4D0F-A2D3-7B27C8FC113B}">
      <text>
        <r>
          <rPr>
            <b/>
            <sz val="9"/>
            <color indexed="81"/>
            <rFont val="Tahoma"/>
            <family val="2"/>
          </rPr>
          <t>Author:</t>
        </r>
        <r>
          <rPr>
            <sz val="9"/>
            <color indexed="81"/>
            <rFont val="Tahoma"/>
            <family val="2"/>
          </rPr>
          <t xml:space="preserve">
AR pg 37
Only generally adhere to code</t>
        </r>
      </text>
    </comment>
    <comment ref="CA220" authorId="0" shapeId="0" xr:uid="{BCEC8D4D-3685-41F8-BA65-656543B7DFC2}">
      <text>
        <r>
          <rPr>
            <b/>
            <sz val="9"/>
            <color indexed="81"/>
            <rFont val="Tahoma"/>
            <family val="2"/>
          </rPr>
          <t>Author:</t>
        </r>
        <r>
          <rPr>
            <sz val="9"/>
            <color indexed="81"/>
            <rFont val="Tahoma"/>
            <family val="2"/>
          </rPr>
          <t xml:space="preserve">
AR pg 67</t>
        </r>
      </text>
    </comment>
    <comment ref="CB220" authorId="0" shapeId="0" xr:uid="{49FBC9E9-7AE7-4AF5-A524-B97F762FEE2F}">
      <text>
        <r>
          <rPr>
            <b/>
            <sz val="9"/>
            <color indexed="81"/>
            <rFont val="Tahoma"/>
            <family val="2"/>
          </rPr>
          <t>Author:</t>
        </r>
        <r>
          <rPr>
            <sz val="9"/>
            <color indexed="81"/>
            <rFont val="Tahoma"/>
            <family val="2"/>
          </rPr>
          <t xml:space="preserve">
AR pg.182</t>
        </r>
      </text>
    </comment>
    <comment ref="CC220" authorId="0" shapeId="0" xr:uid="{B5617884-1340-4995-B281-98CC0416BB44}">
      <text>
        <r>
          <rPr>
            <b/>
            <sz val="9"/>
            <color indexed="81"/>
            <rFont val="Tahoma"/>
            <family val="2"/>
          </rPr>
          <t>Author:</t>
        </r>
        <r>
          <rPr>
            <sz val="9"/>
            <color indexed="81"/>
            <rFont val="Tahoma"/>
            <family val="2"/>
          </rPr>
          <t xml:space="preserve">
AR, p15</t>
        </r>
      </text>
    </comment>
    <comment ref="CD220" authorId="0" shapeId="0" xr:uid="{043AD595-70FB-4BBF-A82F-12A4DABFEB6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E220" authorId="0" shapeId="0" xr:uid="{200F7BC6-8011-409A-8AE5-6B69E8867CEC}">
      <text>
        <r>
          <rPr>
            <b/>
            <sz val="9"/>
            <color indexed="81"/>
            <rFont val="Tahoma"/>
            <family val="2"/>
          </rPr>
          <t>Author:</t>
        </r>
        <r>
          <rPr>
            <sz val="9"/>
            <color indexed="81"/>
            <rFont val="Tahoma"/>
            <family val="2"/>
          </rPr>
          <t xml:space="preserve">
AR pg 47</t>
        </r>
      </text>
    </comment>
    <comment ref="CG220" authorId="0" shapeId="0" xr:uid="{41E01E97-209E-4BC6-8CC0-BA7FEA437E41}">
      <text>
        <r>
          <rPr>
            <b/>
            <sz val="9"/>
            <color indexed="81"/>
            <rFont val="Tahoma"/>
            <family val="2"/>
          </rPr>
          <t>Author:</t>
        </r>
        <r>
          <rPr>
            <sz val="9"/>
            <color indexed="81"/>
            <rFont val="Tahoma"/>
            <family val="2"/>
          </rPr>
          <t xml:space="preserve">
AR pg 81</t>
        </r>
      </text>
    </comment>
    <comment ref="CH220" authorId="0" shapeId="0" xr:uid="{78682E5B-BECC-4C3D-850D-6A01E88D046A}">
      <text>
        <r>
          <rPr>
            <b/>
            <sz val="9"/>
            <color indexed="81"/>
            <rFont val="Tahoma"/>
            <family val="2"/>
          </rPr>
          <t>Author:</t>
        </r>
        <r>
          <rPr>
            <sz val="9"/>
            <color indexed="81"/>
            <rFont val="Tahoma"/>
            <family val="2"/>
          </rPr>
          <t xml:space="preserve">
AR 26</t>
        </r>
      </text>
    </comment>
    <comment ref="CI220" authorId="0" shapeId="0" xr:uid="{A76FD150-0032-410D-9F98-ED9AC38691E7}">
      <text>
        <r>
          <rPr>
            <b/>
            <sz val="9"/>
            <color indexed="81"/>
            <rFont val="Tahoma"/>
            <family val="2"/>
          </rPr>
          <t>Author:</t>
        </r>
        <r>
          <rPr>
            <sz val="9"/>
            <color indexed="81"/>
            <rFont val="Tahoma"/>
            <family val="2"/>
          </rPr>
          <t xml:space="preserve">
AR pg 71</t>
        </r>
      </text>
    </comment>
    <comment ref="CK220" authorId="0" shapeId="0" xr:uid="{E6BF1C95-93C5-4C0D-A2A4-CA040CBAD8F3}">
      <text>
        <r>
          <rPr>
            <b/>
            <sz val="9"/>
            <color indexed="81"/>
            <rFont val="Tahoma"/>
            <family val="2"/>
          </rPr>
          <t>Author:</t>
        </r>
        <r>
          <rPr>
            <sz val="9"/>
            <color indexed="81"/>
            <rFont val="Tahoma"/>
            <family val="2"/>
          </rPr>
          <t xml:space="preserve">
AR,53</t>
        </r>
      </text>
    </comment>
    <comment ref="CN220" authorId="0" shapeId="0" xr:uid="{83A2CC44-CA33-4790-A129-F0CD8BBE49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CO220" authorId="0" shapeId="0" xr:uid="{BFA5784C-F879-4231-BB72-22C5C890B5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CP220" authorId="0" shapeId="0" xr:uid="{BDC821F8-B2B3-4C34-874D-406015A3FA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R220" authorId="0" shapeId="0" xr:uid="{268B1999-2FB8-43CD-9F71-5836ED9EC378}">
      <text>
        <r>
          <rPr>
            <b/>
            <sz val="9"/>
            <color indexed="81"/>
            <rFont val="Tahoma"/>
            <family val="2"/>
          </rPr>
          <t>Author:</t>
        </r>
        <r>
          <rPr>
            <sz val="9"/>
            <color indexed="81"/>
            <rFont val="Tahoma"/>
            <family val="2"/>
          </rPr>
          <t xml:space="preserve">
AR, p. 13</t>
        </r>
      </text>
    </comment>
    <comment ref="CS220" authorId="0" shapeId="0" xr:uid="{099A4DE5-7313-4901-87C9-B344C3826328}">
      <text>
        <r>
          <rPr>
            <b/>
            <sz val="9"/>
            <color indexed="81"/>
            <rFont val="Tahoma"/>
            <family val="2"/>
          </rPr>
          <t>Author:</t>
        </r>
        <r>
          <rPr>
            <sz val="9"/>
            <color indexed="81"/>
            <rFont val="Tahoma"/>
            <family val="2"/>
          </rPr>
          <t xml:space="preserve">
AR, p. 40</t>
        </r>
      </text>
    </comment>
    <comment ref="CT220" authorId="0" shapeId="0" xr:uid="{1CD030F1-7172-42EF-B91D-C8B662BA861D}">
      <text>
        <r>
          <rPr>
            <b/>
            <sz val="9"/>
            <color indexed="81"/>
            <rFont val="Tahoma"/>
            <family val="2"/>
          </rPr>
          <t>Author:</t>
        </r>
        <r>
          <rPr>
            <sz val="9"/>
            <color indexed="81"/>
            <rFont val="Tahoma"/>
            <family val="2"/>
          </rPr>
          <t xml:space="preserve">
AR pg.19</t>
        </r>
      </text>
    </comment>
    <comment ref="CU220" authorId="0" shapeId="0" xr:uid="{975E89D5-A0EF-4AA5-B326-4ADB8986B4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46 'The Company strives for timeliness and consistency in its disclosures to shareholders. It is the Company’s policy to keep all shareholders informed of developments or changes
that will have a material impact on the Company’s share price, through announcements via SGXNet. Such announcements are communicated on an immediate basis, or as soon
as possible where immediate disclosure is not practicable. Shareholders are provided with an update on the Group’s performance, position and prospects through the Company’s
annual report."</t>
        </r>
      </text>
    </comment>
    <comment ref="CV220" authorId="0" shapeId="0" xr:uid="{194138F1-BEC2-401D-9CEA-8146DD9DAD38}">
      <text>
        <r>
          <rPr>
            <b/>
            <sz val="9"/>
            <color indexed="81"/>
            <rFont val="Tahoma"/>
            <family val="2"/>
          </rPr>
          <t>Author:</t>
        </r>
        <r>
          <rPr>
            <sz val="9"/>
            <color indexed="81"/>
            <rFont val="Tahoma"/>
            <family val="2"/>
          </rPr>
          <t xml:space="preserve">
AR pg.18</t>
        </r>
      </text>
    </comment>
    <comment ref="CW220" authorId="0" shapeId="0" xr:uid="{4C006138-B479-4C77-8B2E-A701F84A10C2}">
      <text>
        <r>
          <rPr>
            <b/>
            <sz val="9"/>
            <color indexed="81"/>
            <rFont val="Tahoma"/>
            <family val="2"/>
          </rPr>
          <t>Author:</t>
        </r>
        <r>
          <rPr>
            <sz val="9"/>
            <color indexed="81"/>
            <rFont val="Tahoma"/>
            <family val="2"/>
          </rPr>
          <t xml:space="preserve">
AR pg.10</t>
        </r>
      </text>
    </comment>
    <comment ref="CX220" authorId="0" shapeId="0" xr:uid="{32A7AD58-2AB1-419F-ABFA-D0A81E6A2263}">
      <text>
        <r>
          <rPr>
            <b/>
            <sz val="9"/>
            <color indexed="81"/>
            <rFont val="Tahoma"/>
            <family val="2"/>
          </rPr>
          <t>Author:</t>
        </r>
        <r>
          <rPr>
            <sz val="9"/>
            <color indexed="81"/>
            <rFont val="Tahoma"/>
            <family val="2"/>
          </rPr>
          <t xml:space="preserve">
AR, pg 33, "The Board is pleased to report to its shareholders on the Company’s corporate governance practices
for the financial year ended 31 December 2020 with specific reference to each provision of the Code of
Corporate Governance 2018 (the “Code”) issued in August 2018. The Board confirms that the principles and
provisions of the Code have been adhered to except for Provisions 11.4 and 11.6 where the deviations and
explanations have been provided."</t>
        </r>
      </text>
    </comment>
    <comment ref="CY220" authorId="0" shapeId="0" xr:uid="{D7B71168-AACC-4844-8B57-47C5B1792947}">
      <text>
        <r>
          <rPr>
            <b/>
            <sz val="9"/>
            <color indexed="81"/>
            <rFont val="Tahoma"/>
            <family val="2"/>
          </rPr>
          <t>Author:</t>
        </r>
        <r>
          <rPr>
            <sz val="9"/>
            <color indexed="81"/>
            <rFont val="Tahoma"/>
            <family val="2"/>
          </rPr>
          <t xml:space="preserve">
AR pg 90/106-107</t>
        </r>
      </text>
    </comment>
    <comment ref="CZ220" authorId="0" shapeId="0" xr:uid="{F7431C57-E236-4739-B751-EFBEBE4721FB}">
      <text>
        <r>
          <rPr>
            <b/>
            <sz val="9"/>
            <color indexed="81"/>
            <rFont val="Tahoma"/>
            <family val="2"/>
          </rPr>
          <t>Author:</t>
        </r>
        <r>
          <rPr>
            <sz val="9"/>
            <color indexed="81"/>
            <rFont val="Tahoma"/>
            <family val="2"/>
          </rPr>
          <t xml:space="preserve">
AR,61</t>
        </r>
      </text>
    </comment>
    <comment ref="DA220" authorId="0" shapeId="0" xr:uid="{F4D5BB0B-0058-4D0E-A0F2-732EBBE0D41F}">
      <text>
        <r>
          <rPr>
            <b/>
            <sz val="9"/>
            <color indexed="81"/>
            <rFont val="Tahoma"/>
            <family val="2"/>
          </rPr>
          <t>Author:</t>
        </r>
        <r>
          <rPr>
            <sz val="9"/>
            <color indexed="81"/>
            <rFont val="Tahoma"/>
            <family val="2"/>
          </rPr>
          <t xml:space="preserve">
AR,50</t>
        </r>
      </text>
    </comment>
    <comment ref="DB220" authorId="0" shapeId="0" xr:uid="{AA05D8BF-555B-4058-8CA0-9D99238E34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t>
        </r>
      </text>
    </comment>
    <comment ref="DC220" authorId="0" shapeId="0" xr:uid="{892F9C26-F0D7-44EA-AA5B-23EA2F56EE89}">
      <text>
        <r>
          <rPr>
            <b/>
            <sz val="9"/>
            <color indexed="81"/>
            <rFont val="Tahoma"/>
            <family val="2"/>
          </rPr>
          <t>Author:</t>
        </r>
        <r>
          <rPr>
            <sz val="9"/>
            <color indexed="81"/>
            <rFont val="Tahoma"/>
            <family val="2"/>
          </rPr>
          <t xml:space="preserve">
AR, p. 84</t>
        </r>
      </text>
    </comment>
    <comment ref="DD220" authorId="0" shapeId="0" xr:uid="{C73F5AC3-6202-4065-BB5C-7298D09505B6}">
      <text>
        <r>
          <rPr>
            <b/>
            <sz val="9"/>
            <color indexed="81"/>
            <rFont val="Tahoma"/>
            <family val="2"/>
          </rPr>
          <t>Author:</t>
        </r>
        <r>
          <rPr>
            <sz val="9"/>
            <color indexed="81"/>
            <rFont val="Tahoma"/>
            <family val="2"/>
          </rPr>
          <t xml:space="preserve">
AR, p. 54</t>
        </r>
      </text>
    </comment>
    <comment ref="DE220" authorId="0" shapeId="0" xr:uid="{0F722F8F-23F4-43D9-A62B-CF2BEC8DCE95}">
      <text>
        <r>
          <rPr>
            <b/>
            <sz val="9"/>
            <color indexed="81"/>
            <rFont val="Tahoma"/>
            <family val="2"/>
          </rPr>
          <t>Author:
AR,25</t>
        </r>
      </text>
    </comment>
    <comment ref="DF220" authorId="0" shapeId="0" xr:uid="{79EA9172-3DEB-4D8F-A736-C705312201A3}">
      <text>
        <r>
          <rPr>
            <b/>
            <sz val="9"/>
            <color indexed="81"/>
            <rFont val="Tahoma"/>
            <family val="2"/>
          </rPr>
          <t>Author:</t>
        </r>
        <r>
          <rPr>
            <sz val="9"/>
            <color indexed="81"/>
            <rFont val="Tahoma"/>
            <family val="2"/>
          </rPr>
          <t xml:space="preserve">
AR pg 32</t>
        </r>
      </text>
    </comment>
    <comment ref="DG220" authorId="0" shapeId="0" xr:uid="{A25AA1AB-AC9F-4547-AB48-3B6AFB1FCC1B}">
      <text>
        <r>
          <rPr>
            <b/>
            <sz val="9"/>
            <color indexed="81"/>
            <rFont val="Tahoma"/>
            <family val="2"/>
          </rPr>
          <t>Author:</t>
        </r>
        <r>
          <rPr>
            <sz val="9"/>
            <color indexed="81"/>
            <rFont val="Tahoma"/>
            <family val="2"/>
          </rPr>
          <t xml:space="preserve">
AR, p. 18</t>
        </r>
      </text>
    </comment>
    <comment ref="DH220" authorId="0" shapeId="0" xr:uid="{A4A0AA50-DE14-4783-88AC-9F87294AEE3F}">
      <text>
        <r>
          <rPr>
            <b/>
            <sz val="9"/>
            <color indexed="81"/>
            <rFont val="Tahoma"/>
            <family val="2"/>
          </rPr>
          <t>Author:</t>
        </r>
        <r>
          <rPr>
            <sz val="9"/>
            <color indexed="81"/>
            <rFont val="Tahoma"/>
            <family val="2"/>
          </rPr>
          <t xml:space="preserve">
AR pg 11/32</t>
        </r>
      </text>
    </comment>
    <comment ref="DI220" authorId="0" shapeId="0" xr:uid="{FE74E0FC-54B5-42CD-BF2A-9ADE0473A4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DJ220" authorId="0" shapeId="0" xr:uid="{58E89BCB-D655-4185-8B6E-4F7AA7B2FA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48</t>
        </r>
      </text>
    </comment>
    <comment ref="DK220" authorId="0" shapeId="0" xr:uid="{19AEC955-FD0C-4AA4-B3F3-F504BE677D03}">
      <text>
        <r>
          <rPr>
            <b/>
            <sz val="9"/>
            <color indexed="81"/>
            <rFont val="Tahoma"/>
            <family val="2"/>
          </rPr>
          <t>Author:</t>
        </r>
        <r>
          <rPr>
            <sz val="9"/>
            <color indexed="81"/>
            <rFont val="Tahoma"/>
            <family val="2"/>
          </rPr>
          <t xml:space="preserve">
AR pg 104</t>
        </r>
      </text>
    </comment>
    <comment ref="DL220" authorId="0" shapeId="0" xr:uid="{33BFED42-2213-4959-8616-22869E87162D}">
      <text>
        <r>
          <rPr>
            <b/>
            <sz val="9"/>
            <color indexed="81"/>
            <rFont val="Tahoma"/>
            <family val="2"/>
          </rPr>
          <t>Author:</t>
        </r>
        <r>
          <rPr>
            <sz val="9"/>
            <color indexed="81"/>
            <rFont val="Tahoma"/>
            <family val="2"/>
          </rPr>
          <t xml:space="preserve">
AR pg 66/94-96</t>
        </r>
      </text>
    </comment>
    <comment ref="DM220" authorId="0" shapeId="0" xr:uid="{BEC881EB-FEDB-4D54-BD89-627069EEEB9E}">
      <text>
        <r>
          <rPr>
            <b/>
            <sz val="9"/>
            <color indexed="81"/>
            <rFont val="Tahoma"/>
            <family val="2"/>
          </rPr>
          <t>Author:</t>
        </r>
        <r>
          <rPr>
            <sz val="9"/>
            <color indexed="81"/>
            <rFont val="Tahoma"/>
            <family val="2"/>
          </rPr>
          <t xml:space="preserve">
AR, p. 29</t>
        </r>
      </text>
    </comment>
    <comment ref="DN220" authorId="0" shapeId="0" xr:uid="{A5742EC2-54FE-4C0D-8854-4935C38B99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DO220" authorId="0" shapeId="0" xr:uid="{BA70C2B6-0BD6-4EB3-B283-D1B2BB80B41D}">
      <text>
        <r>
          <rPr>
            <b/>
            <sz val="9"/>
            <color indexed="81"/>
            <rFont val="Tahoma"/>
            <family val="2"/>
          </rPr>
          <t>Author:</t>
        </r>
        <r>
          <rPr>
            <sz val="9"/>
            <color indexed="81"/>
            <rFont val="Tahoma"/>
            <family val="2"/>
          </rPr>
          <t xml:space="preserve">
AR p. 58, Unless otherwise elaborated, the Board is pleased to report that
the Company has complied, in all material aspects, with the
principles and provisions set out in the Code.</t>
        </r>
      </text>
    </comment>
    <comment ref="DP220" authorId="0" shapeId="0" xr:uid="{1510BB35-0430-46C5-B2E0-F54FFBE1932D}">
      <text>
        <r>
          <rPr>
            <b/>
            <sz val="9"/>
            <color indexed="81"/>
            <rFont val="Tahoma"/>
            <family val="2"/>
          </rPr>
          <t>Author:</t>
        </r>
        <r>
          <rPr>
            <sz val="9"/>
            <color indexed="81"/>
            <rFont val="Tahoma"/>
            <family val="2"/>
          </rPr>
          <t xml:space="preserve">
AR, p. 72</t>
        </r>
      </text>
    </comment>
    <comment ref="DQ220" authorId="0" shapeId="0" xr:uid="{71587C1E-A138-4703-B836-9D2C6621BD69}">
      <text>
        <r>
          <rPr>
            <b/>
            <sz val="9"/>
            <color indexed="81"/>
            <rFont val="Tahoma"/>
            <family val="2"/>
          </rPr>
          <t>Author:</t>
        </r>
        <r>
          <rPr>
            <sz val="9"/>
            <color indexed="81"/>
            <rFont val="Tahoma"/>
            <family val="2"/>
          </rPr>
          <t xml:space="preserve">
AR p. 18, UOI complies with the following regulations, rules, guidelines
and/or best practices:</t>
        </r>
      </text>
    </comment>
    <comment ref="DR220" authorId="0" shapeId="0" xr:uid="{B0FC13BD-61E9-4F41-BC09-339E48216672}">
      <text>
        <r>
          <rPr>
            <b/>
            <sz val="9"/>
            <color indexed="81"/>
            <rFont val="Tahoma"/>
            <family val="2"/>
          </rPr>
          <t>Author:</t>
        </r>
        <r>
          <rPr>
            <sz val="9"/>
            <color indexed="81"/>
            <rFont val="Tahoma"/>
            <family val="2"/>
          </rPr>
          <t xml:space="preserve">
AR, p.40</t>
        </r>
      </text>
    </comment>
    <comment ref="DS220" authorId="0" shapeId="0" xr:uid="{77047B94-BD07-46C5-91CD-A4604A4E23FB}">
      <text>
        <r>
          <rPr>
            <b/>
            <sz val="9"/>
            <color indexed="81"/>
            <rFont val="Tahoma"/>
            <family val="2"/>
          </rPr>
          <t>Author:</t>
        </r>
        <r>
          <rPr>
            <sz val="9"/>
            <color indexed="81"/>
            <rFont val="Tahoma"/>
            <family val="2"/>
          </rPr>
          <t xml:space="preserve">
AR p. 60, This report describes our corporate governance processes
with reference to the principles and provisions of the Code of Corporate Governance 2018 issued by the Monetary
Authority of Singapore in August 2018 (the “2018 Code”). Where there is any variation, an explanation has been
provided on how the adopted practices are consistent with the aim and philosophy of the relevant principle.
</t>
        </r>
      </text>
    </comment>
    <comment ref="DT220" authorId="0" shapeId="0" xr:uid="{74851E97-A2FA-4E6A-A9DA-57A7F338C5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18, https://links.sgx.com/FileOpen/WTH%20AR%202020.ashx?App=Announcement&amp;FileID=634061</t>
        </r>
      </text>
    </comment>
    <comment ref="DU220" authorId="0" shapeId="0" xr:uid="{24B279C1-C7D4-4370-912A-4B51044E29C2}">
      <text>
        <r>
          <rPr>
            <b/>
            <sz val="9"/>
            <color indexed="81"/>
            <rFont val="Tahoma"/>
            <family val="2"/>
          </rPr>
          <t>Author:</t>
        </r>
        <r>
          <rPr>
            <sz val="9"/>
            <color indexed="81"/>
            <rFont val="Tahoma"/>
            <family val="2"/>
          </rPr>
          <t xml:space="preserve">
AR pg.21</t>
        </r>
      </text>
    </comment>
    <comment ref="DV220" authorId="0" shapeId="0" xr:uid="{DF2BA1EE-099A-4820-B5A7-7545C644AC51}">
      <text>
        <r>
          <rPr>
            <b/>
            <sz val="9"/>
            <color indexed="81"/>
            <rFont val="Tahoma"/>
            <family val="2"/>
          </rPr>
          <t>Author:</t>
        </r>
        <r>
          <rPr>
            <sz val="9"/>
            <color indexed="81"/>
            <rFont val="Tahoma"/>
            <family val="2"/>
          </rPr>
          <t xml:space="preserve">
AR pg.31</t>
        </r>
      </text>
    </comment>
    <comment ref="DX220" authorId="0" shapeId="0" xr:uid="{7463F3DB-CC57-44FA-8887-B2C4C9137C7C}">
      <text>
        <r>
          <rPr>
            <b/>
            <sz val="9"/>
            <color indexed="81"/>
            <rFont val="Tahoma"/>
            <family val="2"/>
          </rPr>
          <t>Author:</t>
        </r>
        <r>
          <rPr>
            <sz val="9"/>
            <color indexed="81"/>
            <rFont val="Tahoma"/>
            <family val="2"/>
          </rPr>
          <t xml:space="preserve">
AR pg.50</t>
        </r>
      </text>
    </comment>
    <comment ref="DY220" authorId="0" shapeId="0" xr:uid="{A598982A-BAF5-4E90-BDC7-DD0CCC44BF2B}">
      <text>
        <r>
          <rPr>
            <b/>
            <sz val="9"/>
            <color indexed="81"/>
            <rFont val="Tahoma"/>
            <family val="2"/>
          </rPr>
          <t>Author:</t>
        </r>
        <r>
          <rPr>
            <sz val="9"/>
            <color indexed="81"/>
            <rFont val="Tahoma"/>
            <family val="2"/>
          </rPr>
          <t xml:space="preserve">
no indication</t>
        </r>
      </text>
    </comment>
    <comment ref="DZ220" authorId="0" shapeId="0" xr:uid="{2DB9835A-3892-46BB-AB26-521112D18AFC}">
      <text>
        <r>
          <rPr>
            <b/>
            <sz val="9"/>
            <color indexed="81"/>
            <rFont val="Tahoma"/>
            <family val="2"/>
          </rPr>
          <t>Author:</t>
        </r>
        <r>
          <rPr>
            <sz val="9"/>
            <color indexed="81"/>
            <rFont val="Tahoma"/>
            <family val="2"/>
          </rPr>
          <t xml:space="preserve">
AR pg.62</t>
        </r>
      </text>
    </comment>
    <comment ref="EB220" authorId="0" shapeId="0" xr:uid="{08DDCBB5-A048-4456-A617-455415DF61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t>
        </r>
      </text>
    </comment>
    <comment ref="EC220" authorId="0" shapeId="0" xr:uid="{E5027F17-5395-4728-87AD-8AFD8EEB92B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t>
        </r>
      </text>
    </comment>
    <comment ref="ED220" authorId="0" shapeId="0" xr:uid="{08738FF8-8419-4D31-A7B4-70CDCEFF1C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t>
        </r>
      </text>
    </comment>
    <comment ref="E221" authorId="0" shapeId="0" xr:uid="{5587D7F1-9B0F-429E-BB70-05C1A226D0B5}">
      <text>
        <r>
          <rPr>
            <b/>
            <sz val="9"/>
            <color indexed="81"/>
            <rFont val="Tahoma"/>
            <family val="2"/>
          </rPr>
          <t>Author:</t>
        </r>
        <r>
          <rPr>
            <sz val="9"/>
            <color indexed="81"/>
            <rFont val="Tahoma"/>
            <family val="2"/>
          </rPr>
          <t xml:space="preserve">
AR pg.18</t>
        </r>
      </text>
    </comment>
    <comment ref="F221" authorId="0" shapeId="0" xr:uid="{B1E5F289-48E3-48EE-8FF6-935C29022895}">
      <text>
        <r>
          <rPr>
            <b/>
            <sz val="9"/>
            <color indexed="81"/>
            <rFont val="Tahoma"/>
            <family val="2"/>
          </rPr>
          <t>Author:</t>
        </r>
        <r>
          <rPr>
            <sz val="9"/>
            <color indexed="81"/>
            <rFont val="Tahoma"/>
            <family val="2"/>
          </rPr>
          <t xml:space="preserve">
AR pg.31</t>
        </r>
      </text>
    </comment>
    <comment ref="G221" authorId="0" shapeId="0" xr:uid="{F45EA091-39B3-477A-9E3A-C58C598522E0}">
      <text>
        <r>
          <rPr>
            <b/>
            <sz val="9"/>
            <color indexed="81"/>
            <rFont val="Tahoma"/>
            <family val="2"/>
          </rPr>
          <t>Author:</t>
        </r>
        <r>
          <rPr>
            <sz val="9"/>
            <color indexed="81"/>
            <rFont val="Tahoma"/>
            <family val="2"/>
          </rPr>
          <t xml:space="preserve">
AR pg.19</t>
        </r>
      </text>
    </comment>
    <comment ref="I221" authorId="0" shapeId="0" xr:uid="{5483D8FB-6E83-40EC-BE1C-636DEE4F28C7}">
      <text>
        <r>
          <rPr>
            <b/>
            <sz val="9"/>
            <color indexed="81"/>
            <rFont val="Tahoma"/>
            <family val="2"/>
          </rPr>
          <t>Author:</t>
        </r>
        <r>
          <rPr>
            <sz val="9"/>
            <color indexed="81"/>
            <rFont val="Tahoma"/>
            <family val="2"/>
          </rPr>
          <t xml:space="preserve">
AR pg.65</t>
        </r>
      </text>
    </comment>
    <comment ref="J221" authorId="0" shapeId="0" xr:uid="{107AB7EE-6B2D-4CA6-9DDB-95402B4F6380}">
      <text>
        <r>
          <rPr>
            <b/>
            <sz val="9"/>
            <color indexed="81"/>
            <rFont val="Tahoma"/>
            <family val="2"/>
          </rPr>
          <t>Author:</t>
        </r>
        <r>
          <rPr>
            <sz val="9"/>
            <color indexed="81"/>
            <rFont val="Tahoma"/>
            <family val="2"/>
          </rPr>
          <t xml:space="preserve">
AR pg.26</t>
        </r>
      </text>
    </comment>
    <comment ref="K221" authorId="0" shapeId="0" xr:uid="{E8508020-8F8B-40B0-A6A1-AB6A8B70FBCD}">
      <text>
        <r>
          <rPr>
            <b/>
            <sz val="9"/>
            <color indexed="81"/>
            <rFont val="Tahoma"/>
            <family val="2"/>
          </rPr>
          <t>Author:</t>
        </r>
        <r>
          <rPr>
            <sz val="9"/>
            <color indexed="81"/>
            <rFont val="Tahoma"/>
            <family val="2"/>
          </rPr>
          <t xml:space="preserve">
Ar pg.20</t>
        </r>
      </text>
    </comment>
    <comment ref="M221" authorId="0" shapeId="0" xr:uid="{8299EF1B-7D7A-434D-9685-A09E7C601F76}">
      <text>
        <r>
          <rPr>
            <b/>
            <sz val="9"/>
            <color indexed="81"/>
            <rFont val="Tahoma"/>
            <family val="2"/>
          </rPr>
          <t>Author:</t>
        </r>
        <r>
          <rPr>
            <sz val="9"/>
            <color indexed="81"/>
            <rFont val="Tahoma"/>
            <family val="2"/>
          </rPr>
          <t xml:space="preserve">
AR pg.78</t>
        </r>
      </text>
    </comment>
    <comment ref="U221" authorId="0" shapeId="0" xr:uid="{B958E135-D286-41D5-BD2F-96DC7FD1A67B}">
      <text>
        <r>
          <rPr>
            <b/>
            <sz val="9"/>
            <color indexed="81"/>
            <rFont val="Tahoma"/>
            <family val="2"/>
          </rPr>
          <t>Author:</t>
        </r>
        <r>
          <rPr>
            <sz val="9"/>
            <color indexed="81"/>
            <rFont val="Tahoma"/>
            <family val="2"/>
          </rPr>
          <t xml:space="preserve">
AR pg 55</t>
        </r>
      </text>
    </comment>
    <comment ref="V221" authorId="0" shapeId="0" xr:uid="{FCBB2512-4863-4B07-A20F-1BB0EEB5C140}">
      <text>
        <r>
          <rPr>
            <b/>
            <sz val="9"/>
            <color indexed="81"/>
            <rFont val="Tahoma"/>
            <family val="2"/>
          </rPr>
          <t>Author:</t>
        </r>
        <r>
          <rPr>
            <sz val="9"/>
            <color indexed="81"/>
            <rFont val="Tahoma"/>
            <family val="2"/>
          </rPr>
          <t xml:space="preserve">
Insufficient information wrt succession planning</t>
        </r>
      </text>
    </comment>
    <comment ref="Z221" authorId="0" shapeId="0" xr:uid="{6B76AE36-CF9E-4E2E-B21F-85D3A35DCF66}">
      <text>
        <r>
          <rPr>
            <b/>
            <sz val="9"/>
            <color indexed="81"/>
            <rFont val="Tahoma"/>
            <family val="2"/>
          </rPr>
          <t>Author:</t>
        </r>
        <r>
          <rPr>
            <sz val="9"/>
            <color indexed="81"/>
            <rFont val="Tahoma"/>
            <family val="2"/>
          </rPr>
          <t xml:space="preserve">
Insufficient information disclosed</t>
        </r>
      </text>
    </comment>
    <comment ref="AA221" authorId="0" shapeId="0" xr:uid="{9E88B822-0AF2-453D-ADB4-D2F7931CB72F}">
      <text>
        <r>
          <rPr>
            <b/>
            <sz val="9"/>
            <color indexed="81"/>
            <rFont val="Tahoma"/>
            <family val="2"/>
          </rPr>
          <t>Author:</t>
        </r>
        <r>
          <rPr>
            <sz val="9"/>
            <color indexed="81"/>
            <rFont val="Tahoma"/>
            <family val="2"/>
          </rPr>
          <t xml:space="preserve">
Insufficient info</t>
        </r>
      </text>
    </comment>
    <comment ref="AD221" authorId="0" shapeId="0" xr:uid="{F842EC6B-59A5-46EE-97F8-2EBA05C5A1E9}">
      <text>
        <r>
          <rPr>
            <b/>
            <sz val="9"/>
            <color indexed="81"/>
            <rFont val="Tahoma"/>
            <family val="2"/>
          </rPr>
          <t>Author:</t>
        </r>
        <r>
          <rPr>
            <sz val="9"/>
            <color indexed="81"/>
            <rFont val="Tahoma"/>
            <family val="2"/>
          </rPr>
          <t xml:space="preserve">
AR p. 34, Succession Planning</t>
        </r>
      </text>
    </comment>
    <comment ref="AH221" authorId="0" shapeId="0" xr:uid="{57AF67F9-0376-4233-A4C7-8A1ED6AF82FE}">
      <text>
        <r>
          <rPr>
            <b/>
            <sz val="9"/>
            <color indexed="81"/>
            <rFont val="Tahoma"/>
            <family val="2"/>
          </rPr>
          <t>Author:</t>
        </r>
        <r>
          <rPr>
            <sz val="9"/>
            <color indexed="81"/>
            <rFont val="Tahoma"/>
            <family val="2"/>
          </rPr>
          <t xml:space="preserve">
AR pg.21</t>
        </r>
      </text>
    </comment>
    <comment ref="AJ221" authorId="0" shapeId="0" xr:uid="{B6ACF36D-AD9D-4D17-B8B4-7F101FFBD3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 no details given</t>
        </r>
      </text>
    </comment>
    <comment ref="AK221" authorId="0" shapeId="0" xr:uid="{5AA6D3E1-77A8-408B-95C2-9AB837F745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P221" authorId="0" shapeId="0" xr:uid="{970F2C60-86A7-400D-88D1-97DC40121E2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R221" authorId="0" shapeId="0" xr:uid="{8BF83384-4E6A-4D82-9D7A-341E3AC34EA5}">
      <text>
        <r>
          <rPr>
            <b/>
            <sz val="9"/>
            <color indexed="81"/>
            <rFont val="Tahoma"/>
            <family val="2"/>
          </rPr>
          <t>Author:</t>
        </r>
        <r>
          <rPr>
            <sz val="9"/>
            <color indexed="81"/>
            <rFont val="Tahoma"/>
            <family val="2"/>
          </rPr>
          <t xml:space="preserve">
AR,12</t>
        </r>
      </text>
    </comment>
    <comment ref="AT221" authorId="0" shapeId="0" xr:uid="{B20AAE97-695C-44D6-A745-A4F7E6D61D16}">
      <text>
        <r>
          <rPr>
            <b/>
            <sz val="9"/>
            <color indexed="81"/>
            <rFont val="Tahoma"/>
            <family val="2"/>
          </rPr>
          <t>Author:</t>
        </r>
        <r>
          <rPr>
            <sz val="9"/>
            <color indexed="81"/>
            <rFont val="Tahoma"/>
            <family val="2"/>
          </rPr>
          <t xml:space="preserve">
AR pg.18</t>
        </r>
      </text>
    </comment>
    <comment ref="AU221" authorId="0" shapeId="0" xr:uid="{55BE2ABA-6E91-43C5-91E5-019620221561}">
      <text>
        <r>
          <rPr>
            <b/>
            <sz val="9"/>
            <color indexed="81"/>
            <rFont val="Tahoma"/>
            <family val="2"/>
          </rPr>
          <t>Author:</t>
        </r>
        <r>
          <rPr>
            <sz val="9"/>
            <color indexed="81"/>
            <rFont val="Tahoma"/>
            <family val="2"/>
          </rPr>
          <t xml:space="preserve">
AR, 37</t>
        </r>
      </text>
    </comment>
    <comment ref="AV221" authorId="0" shapeId="0" xr:uid="{710D8D63-7D40-4B92-A700-3002505B84FE}">
      <text>
        <r>
          <rPr>
            <b/>
            <sz val="9"/>
            <color indexed="81"/>
            <rFont val="Tahoma"/>
            <family val="2"/>
          </rPr>
          <t>Author:</t>
        </r>
        <r>
          <rPr>
            <sz val="9"/>
            <color indexed="81"/>
            <rFont val="Tahoma"/>
            <family val="2"/>
          </rPr>
          <t xml:space="preserve">
AR, 22</t>
        </r>
      </text>
    </comment>
    <comment ref="AW221" authorId="0" shapeId="0" xr:uid="{DE6775E8-1200-49DE-BBA9-619818EDD3E6}">
      <text>
        <r>
          <rPr>
            <b/>
            <sz val="9"/>
            <color indexed="81"/>
            <rFont val="Tahoma"/>
            <family val="2"/>
          </rPr>
          <t>Author:</t>
        </r>
        <r>
          <rPr>
            <sz val="9"/>
            <color indexed="81"/>
            <rFont val="Tahoma"/>
            <family val="2"/>
          </rPr>
          <t xml:space="preserve">
AR,26</t>
        </r>
      </text>
    </comment>
    <comment ref="AX221" authorId="0" shapeId="0" xr:uid="{8A90FA77-58CC-4D6A-8977-7A10A4C40991}">
      <text>
        <r>
          <rPr>
            <b/>
            <sz val="9"/>
            <color indexed="81"/>
            <rFont val="Tahoma"/>
            <family val="2"/>
          </rPr>
          <t>Author:</t>
        </r>
        <r>
          <rPr>
            <sz val="9"/>
            <color indexed="81"/>
            <rFont val="Tahoma"/>
            <family val="2"/>
          </rPr>
          <t xml:space="preserve">
no elaboration, AR, 27</t>
        </r>
      </text>
    </comment>
    <comment ref="BH221" authorId="0" shapeId="0" xr:uid="{F3C5C68A-3613-4F8B-983C-9A6E6B3FFB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briefly mentioned on p. 33, https://links.sgx.com/FileOpen/UG%20Healthcare_Annual%20Report%202020.ashx?App=Announcement&amp;FileID=634566</t>
        </r>
      </text>
    </comment>
    <comment ref="BL221" authorId="0" shapeId="0" xr:uid="{739C1ED7-F55A-486D-A33C-BF76BD89A31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BO221" authorId="0" shapeId="0" xr:uid="{76175D38-F4EF-480A-9C7A-F7706607D2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 Succession Planning
We recognise that having adequate
succession planning is a key priority and
essential to our business continuity. We
have a SPS for our senior management
team and key executives. Core
leadership positions are covered by
deputies or experienced potential
replacements, who are identified
through our PMS as being team
members with high leadership potential
to be developed and nurtured into nextgeneration leaders.
At the end of FY2020, 100% of our senior
management team and key executive
positions – a total of 11 team members
– were covered by a named deputy or
designated successor, which was the
same in FY2018 and FY2019, as shown
here. Our Managing Director also had at
least two named deputies or designated
successors.
SR p62</t>
        </r>
      </text>
    </comment>
    <comment ref="BV221" authorId="0" shapeId="0" xr:uid="{9C480F79-F938-4ECA-B8E8-91756CEC022B}">
      <text>
        <r>
          <rPr>
            <b/>
            <sz val="9"/>
            <color indexed="81"/>
            <rFont val="Tahoma"/>
            <family val="2"/>
          </rPr>
          <t>Author:</t>
        </r>
        <r>
          <rPr>
            <sz val="9"/>
            <color indexed="81"/>
            <rFont val="Tahoma"/>
            <family val="2"/>
          </rPr>
          <t xml:space="preserve">
no detailed info on succession planning</t>
        </r>
      </text>
    </comment>
    <comment ref="BZ221" authorId="0" shapeId="0" xr:uid="{0215488C-2EE1-4F82-A845-9AA039414F6C}">
      <text>
        <r>
          <rPr>
            <b/>
            <sz val="9"/>
            <color indexed="81"/>
            <rFont val="Tahoma"/>
            <family val="2"/>
          </rPr>
          <t>Author:</t>
        </r>
        <r>
          <rPr>
            <sz val="9"/>
            <color indexed="81"/>
            <rFont val="Tahoma"/>
            <family val="2"/>
          </rPr>
          <t xml:space="preserve">
Insufficient information</t>
        </r>
      </text>
    </comment>
    <comment ref="CA221" authorId="0" shapeId="0" xr:uid="{E88644B3-5F48-482E-ABB3-86997D156182}">
      <text>
        <r>
          <rPr>
            <b/>
            <sz val="9"/>
            <color indexed="81"/>
            <rFont val="Tahoma"/>
            <family val="2"/>
          </rPr>
          <t>Author:</t>
        </r>
        <r>
          <rPr>
            <sz val="9"/>
            <color indexed="81"/>
            <rFont val="Tahoma"/>
            <family val="2"/>
          </rPr>
          <t xml:space="preserve">
AR pg 86</t>
        </r>
      </text>
    </comment>
    <comment ref="CE221" authorId="0" shapeId="0" xr:uid="{1F543224-6383-4660-B043-0C69A1DEE3C3}">
      <text>
        <r>
          <rPr>
            <b/>
            <sz val="9"/>
            <color indexed="81"/>
            <rFont val="Tahoma"/>
            <family val="2"/>
          </rPr>
          <t>Author:</t>
        </r>
        <r>
          <rPr>
            <sz val="9"/>
            <color indexed="81"/>
            <rFont val="Tahoma"/>
            <family val="2"/>
          </rPr>
          <t xml:space="preserve">
Insufficeint information</t>
        </r>
      </text>
    </comment>
    <comment ref="CG221" authorId="0" shapeId="0" xr:uid="{7FC7BF35-4300-400C-B984-3FCF09CD9B1D}">
      <text>
        <r>
          <rPr>
            <b/>
            <sz val="9"/>
            <color indexed="81"/>
            <rFont val="Tahoma"/>
            <family val="2"/>
          </rPr>
          <t>Author:</t>
        </r>
        <r>
          <rPr>
            <sz val="9"/>
            <color indexed="81"/>
            <rFont val="Tahoma"/>
            <family val="2"/>
          </rPr>
          <t xml:space="preserve">
AR pg 83</t>
        </r>
      </text>
    </comment>
    <comment ref="CI221" authorId="0" shapeId="0" xr:uid="{5151A0CE-362F-46FA-86D2-B7731C585893}">
      <text>
        <r>
          <rPr>
            <b/>
            <sz val="9"/>
            <color indexed="81"/>
            <rFont val="Tahoma"/>
            <family val="2"/>
          </rPr>
          <t>Author:</t>
        </r>
        <r>
          <rPr>
            <sz val="9"/>
            <color indexed="81"/>
            <rFont val="Tahoma"/>
            <family val="2"/>
          </rPr>
          <t xml:space="preserve">
AR pg 79</t>
        </r>
      </text>
    </comment>
    <comment ref="CK221" authorId="0" shapeId="0" xr:uid="{6E41C08A-055D-4CEA-AB33-498101B1252F}">
      <text>
        <r>
          <rPr>
            <b/>
            <sz val="9"/>
            <color indexed="81"/>
            <rFont val="Tahoma"/>
            <family val="2"/>
          </rPr>
          <t>Author:</t>
        </r>
        <r>
          <rPr>
            <sz val="9"/>
            <color indexed="81"/>
            <rFont val="Tahoma"/>
            <family val="2"/>
          </rPr>
          <t xml:space="preserve">
AR,65</t>
        </r>
      </text>
    </comment>
    <comment ref="CL221" authorId="0" shapeId="0" xr:uid="{9317DA69-F204-48DA-9E08-52E844005A42}">
      <text>
        <r>
          <rPr>
            <b/>
            <sz val="9"/>
            <color indexed="81"/>
            <rFont val="Tahoma"/>
            <family val="2"/>
          </rPr>
          <t>Author:</t>
        </r>
        <r>
          <rPr>
            <sz val="9"/>
            <color indexed="81"/>
            <rFont val="Tahoma"/>
            <family val="2"/>
          </rPr>
          <t xml:space="preserve">
AR 42</t>
        </r>
      </text>
    </comment>
    <comment ref="CP221" authorId="0" shapeId="0" xr:uid="{6BE71B4B-949B-4B4C-AF3D-A084D77337C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R221" authorId="0" shapeId="0" xr:uid="{A7AB17DE-938B-4E9A-88AD-D95E5A3555B3}">
      <text>
        <r>
          <rPr>
            <b/>
            <sz val="9"/>
            <color indexed="81"/>
            <rFont val="Tahoma"/>
            <family val="2"/>
          </rPr>
          <t>Author:</t>
        </r>
        <r>
          <rPr>
            <sz val="9"/>
            <color indexed="81"/>
            <rFont val="Tahoma"/>
            <family val="2"/>
          </rPr>
          <t xml:space="preserve">
AR, p. 16</t>
        </r>
      </text>
    </comment>
    <comment ref="CS221" authorId="0" shapeId="0" xr:uid="{B2118D62-B414-4F14-90CA-EB6FE623F603}">
      <text>
        <r>
          <rPr>
            <b/>
            <sz val="9"/>
            <color indexed="81"/>
            <rFont val="Tahoma"/>
            <family val="2"/>
          </rPr>
          <t>Author:</t>
        </r>
        <r>
          <rPr>
            <sz val="9"/>
            <color indexed="81"/>
            <rFont val="Tahoma"/>
            <family val="2"/>
          </rPr>
          <t xml:space="preserve">
AR, p. 47</t>
        </r>
      </text>
    </comment>
    <comment ref="CT221" authorId="0" shapeId="0" xr:uid="{4A7D4A30-E743-4B3D-AE8E-A11202D7A4CC}">
      <text>
        <r>
          <rPr>
            <b/>
            <sz val="9"/>
            <color indexed="81"/>
            <rFont val="Tahoma"/>
            <family val="2"/>
          </rPr>
          <t>Author:</t>
        </r>
        <r>
          <rPr>
            <sz val="9"/>
            <color indexed="81"/>
            <rFont val="Tahoma"/>
            <family val="2"/>
          </rPr>
          <t xml:space="preserve">
AR pg.25</t>
        </r>
      </text>
    </comment>
    <comment ref="CZ221" authorId="0" shapeId="0" xr:uid="{2B5C4216-B91A-40DF-8AC1-34C3882CAC97}">
      <text>
        <r>
          <rPr>
            <b/>
            <sz val="9"/>
            <color indexed="81"/>
            <rFont val="Tahoma"/>
            <family val="2"/>
          </rPr>
          <t>Author:</t>
        </r>
        <r>
          <rPr>
            <sz val="9"/>
            <color indexed="81"/>
            <rFont val="Tahoma"/>
            <family val="2"/>
          </rPr>
          <t xml:space="preserve">
AR,74</t>
        </r>
      </text>
    </comment>
    <comment ref="DA221" authorId="0" shapeId="0" xr:uid="{659C2A56-3171-4C2A-8BED-883A41238A60}">
      <text>
        <r>
          <rPr>
            <b/>
            <sz val="9"/>
            <color indexed="81"/>
            <rFont val="Tahoma"/>
            <family val="2"/>
          </rPr>
          <t>Author:</t>
        </r>
        <r>
          <rPr>
            <sz val="9"/>
            <color indexed="81"/>
            <rFont val="Tahoma"/>
            <family val="2"/>
          </rPr>
          <t xml:space="preserve">
AR,59</t>
        </r>
      </text>
    </comment>
    <comment ref="DB221" authorId="0" shapeId="0" xr:uid="{B62BAB30-C1A6-4AD1-ACF0-928530DFB9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58</t>
        </r>
      </text>
    </comment>
    <comment ref="DC221" authorId="0" shapeId="0" xr:uid="{3885C47D-2E39-4707-B580-B2ACE9012B55}">
      <text>
        <r>
          <rPr>
            <b/>
            <sz val="9"/>
            <color indexed="81"/>
            <rFont val="Tahoma"/>
            <family val="2"/>
          </rPr>
          <t>Author:</t>
        </r>
        <r>
          <rPr>
            <sz val="9"/>
            <color indexed="81"/>
            <rFont val="Tahoma"/>
            <family val="2"/>
          </rPr>
          <t xml:space="preserve">
AR, p. 91 - 92</t>
        </r>
      </text>
    </comment>
    <comment ref="DD221" authorId="0" shapeId="0" xr:uid="{A78D04FE-CE1B-4B8E-9988-AEEAD17B6D1E}">
      <text>
        <r>
          <rPr>
            <b/>
            <sz val="9"/>
            <color indexed="81"/>
            <rFont val="Tahoma"/>
            <family val="2"/>
          </rPr>
          <t>Author:</t>
        </r>
        <r>
          <rPr>
            <sz val="9"/>
            <color indexed="81"/>
            <rFont val="Tahoma"/>
            <family val="2"/>
          </rPr>
          <t xml:space="preserve">
AR, p. 61</t>
        </r>
      </text>
    </comment>
    <comment ref="DE221" authorId="0" shapeId="0" xr:uid="{0418BAC0-9C55-4C76-8E51-A48C8E0349B3}">
      <text>
        <r>
          <rPr>
            <b/>
            <sz val="9"/>
            <color indexed="81"/>
            <rFont val="Tahoma"/>
            <family val="2"/>
          </rPr>
          <t>Author:</t>
        </r>
        <r>
          <rPr>
            <sz val="9"/>
            <color indexed="81"/>
            <rFont val="Tahoma"/>
            <family val="2"/>
          </rPr>
          <t xml:space="preserve">
AR,32</t>
        </r>
      </text>
    </comment>
    <comment ref="DF221" authorId="0" shapeId="0" xr:uid="{DB97D6CC-23A5-4434-97D4-943C053DF6C0}">
      <text>
        <r>
          <rPr>
            <b/>
            <sz val="9"/>
            <color indexed="81"/>
            <rFont val="Tahoma"/>
            <family val="2"/>
          </rPr>
          <t>Author:</t>
        </r>
        <r>
          <rPr>
            <sz val="9"/>
            <color indexed="81"/>
            <rFont val="Tahoma"/>
            <family val="2"/>
          </rPr>
          <t xml:space="preserve">
AR pg 41/43</t>
        </r>
      </text>
    </comment>
    <comment ref="DH221" authorId="0" shapeId="0" xr:uid="{FD78B0CC-B4F7-4E55-A876-2F8D02A7690B}">
      <text>
        <r>
          <rPr>
            <b/>
            <sz val="9"/>
            <color indexed="81"/>
            <rFont val="Tahoma"/>
            <family val="2"/>
          </rPr>
          <t>Author:</t>
        </r>
        <r>
          <rPr>
            <sz val="9"/>
            <color indexed="81"/>
            <rFont val="Tahoma"/>
            <family val="2"/>
          </rPr>
          <t xml:space="preserve">
AR pg 19</t>
        </r>
      </text>
    </comment>
    <comment ref="DI221" authorId="4" shapeId="0" xr:uid="{39636972-2736-4AAC-B0C3-9A9EDBF80818}">
      <text>
        <r>
          <rPr>
            <b/>
            <sz val="9"/>
            <color indexed="81"/>
            <rFont val="Tahoma"/>
            <family val="2"/>
          </rPr>
          <t>Chua Cheng Tat:</t>
        </r>
        <r>
          <rPr>
            <sz val="9"/>
            <color indexed="81"/>
            <rFont val="Tahoma"/>
            <family val="2"/>
          </rPr>
          <t xml:space="preserve">
AR pg.62</t>
        </r>
      </text>
    </comment>
    <comment ref="DJ221" authorId="0" shapeId="0" xr:uid="{223A5027-08FD-4957-A06B-1A679572D3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t>
        </r>
      </text>
    </comment>
    <comment ref="DK221" authorId="0" shapeId="0" xr:uid="{FDE7C77C-F83C-4997-93BD-72D799186FAD}">
      <text>
        <r>
          <rPr>
            <b/>
            <sz val="9"/>
            <color indexed="81"/>
            <rFont val="Tahoma"/>
            <family val="2"/>
          </rPr>
          <t>Author:</t>
        </r>
        <r>
          <rPr>
            <sz val="9"/>
            <color indexed="81"/>
            <rFont val="Tahoma"/>
            <family val="2"/>
          </rPr>
          <t xml:space="preserve">
Insufficient info</t>
        </r>
      </text>
    </comment>
    <comment ref="DM221" authorId="0" shapeId="0" xr:uid="{787ECA3B-AE99-4A41-86E2-0011F848BE9A}">
      <text>
        <r>
          <rPr>
            <b/>
            <sz val="9"/>
            <color indexed="81"/>
            <rFont val="Tahoma"/>
            <family val="2"/>
          </rPr>
          <t>Author:</t>
        </r>
        <r>
          <rPr>
            <sz val="9"/>
            <color indexed="81"/>
            <rFont val="Tahoma"/>
            <family val="2"/>
          </rPr>
          <t xml:space="preserve">
AR, p. 34</t>
        </r>
      </text>
    </comment>
    <comment ref="DO221" authorId="0" shapeId="0" xr:uid="{035335EE-6D64-4E3A-B678-E90ADCD6D39E}">
      <text>
        <r>
          <rPr>
            <b/>
            <sz val="9"/>
            <color indexed="81"/>
            <rFont val="Tahoma"/>
            <family val="2"/>
          </rPr>
          <t>Author:</t>
        </r>
        <r>
          <rPr>
            <sz val="9"/>
            <color indexed="81"/>
            <rFont val="Tahoma"/>
            <family val="2"/>
          </rPr>
          <t xml:space="preserve">
AR p. 52, SUCCESSION PLANNING</t>
        </r>
      </text>
    </comment>
    <comment ref="DP221" authorId="0" shapeId="0" xr:uid="{848C2F99-E43E-457E-A2C5-961D73EEDB66}">
      <text>
        <r>
          <rPr>
            <b/>
            <sz val="9"/>
            <color indexed="81"/>
            <rFont val="Tahoma"/>
            <family val="2"/>
          </rPr>
          <t>Author:</t>
        </r>
        <r>
          <rPr>
            <sz val="9"/>
            <color indexed="81"/>
            <rFont val="Tahoma"/>
            <family val="2"/>
          </rPr>
          <t xml:space="preserve">
AR, p. 77, 78</t>
        </r>
      </text>
    </comment>
    <comment ref="DQ221" authorId="0" shapeId="0" xr:uid="{5508EAFC-1941-4BBB-BCF8-2C4BED08809E}">
      <text>
        <r>
          <rPr>
            <b/>
            <sz val="9"/>
            <color indexed="81"/>
            <rFont val="Tahoma"/>
            <family val="2"/>
          </rPr>
          <t>Author:</t>
        </r>
        <r>
          <rPr>
            <sz val="9"/>
            <color indexed="81"/>
            <rFont val="Tahoma"/>
            <family val="2"/>
          </rPr>
          <t xml:space="preserve">
AR p. 20, Succession Planning for Key Management Positions</t>
        </r>
      </text>
    </comment>
    <comment ref="DR221" authorId="0" shapeId="0" xr:uid="{D4E9D719-39A3-49D0-A738-332246A8C647}">
      <text>
        <r>
          <rPr>
            <b/>
            <sz val="9"/>
            <color indexed="81"/>
            <rFont val="Tahoma"/>
            <family val="2"/>
          </rPr>
          <t>Author:</t>
        </r>
        <r>
          <rPr>
            <sz val="9"/>
            <color indexed="81"/>
            <rFont val="Tahoma"/>
            <family val="2"/>
          </rPr>
          <t xml:space="preserve">
no details disclosed</t>
        </r>
      </text>
    </comment>
    <comment ref="DU221" authorId="0" shapeId="0" xr:uid="{D0ED231C-1ACE-49AE-9496-795FC9F2668C}">
      <text>
        <r>
          <rPr>
            <b/>
            <sz val="9"/>
            <color indexed="81"/>
            <rFont val="Tahoma"/>
            <family val="2"/>
          </rPr>
          <t>Author:</t>
        </r>
        <r>
          <rPr>
            <sz val="9"/>
            <color indexed="81"/>
            <rFont val="Tahoma"/>
            <family val="2"/>
          </rPr>
          <t xml:space="preserve">
AR pg.24</t>
        </r>
      </text>
    </comment>
    <comment ref="DV221" authorId="0" shapeId="0" xr:uid="{5F350FAC-A16A-432C-BF4C-CB3ACABC2279}">
      <text>
        <r>
          <rPr>
            <b/>
            <sz val="9"/>
            <color indexed="81"/>
            <rFont val="Tahoma"/>
            <family val="2"/>
          </rPr>
          <t>Author:</t>
        </r>
        <r>
          <rPr>
            <sz val="9"/>
            <color indexed="81"/>
            <rFont val="Tahoma"/>
            <family val="2"/>
          </rPr>
          <t xml:space="preserve">
AR pg.40</t>
        </r>
      </text>
    </comment>
    <comment ref="DX221" authorId="0" shapeId="0" xr:uid="{28BEC3F9-D56E-4409-BA55-6F353EB66265}">
      <text>
        <r>
          <rPr>
            <b/>
            <sz val="9"/>
            <color indexed="81"/>
            <rFont val="Tahoma"/>
            <family val="2"/>
          </rPr>
          <t>Author:</t>
        </r>
        <r>
          <rPr>
            <sz val="9"/>
            <color indexed="81"/>
            <rFont val="Tahoma"/>
            <family val="2"/>
          </rPr>
          <t xml:space="preserve">
AR pg.55</t>
        </r>
      </text>
    </comment>
    <comment ref="DY221" authorId="0" shapeId="0" xr:uid="{53805B87-295B-41E8-808B-2F3FB499B355}">
      <text>
        <r>
          <rPr>
            <b/>
            <sz val="9"/>
            <color indexed="81"/>
            <rFont val="Tahoma"/>
            <family val="2"/>
          </rPr>
          <t>Author:</t>
        </r>
        <r>
          <rPr>
            <sz val="9"/>
            <color indexed="81"/>
            <rFont val="Tahoma"/>
            <family val="2"/>
          </rPr>
          <t xml:space="preserve">
insufficient info on succession</t>
        </r>
      </text>
    </comment>
    <comment ref="ED221" authorId="0" shapeId="0" xr:uid="{1E67E175-F05C-400E-9E8C-7CEC4E0D9B3E}">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P.41
</t>
        </r>
      </text>
    </comment>
    <comment ref="K222" authorId="0" shapeId="0" xr:uid="{86BDB03D-E69E-4D00-9FF5-16C0B48F0833}">
      <text>
        <r>
          <rPr>
            <b/>
            <sz val="9"/>
            <color indexed="81"/>
            <rFont val="Tahoma"/>
            <family val="2"/>
          </rPr>
          <t>Author:</t>
        </r>
        <r>
          <rPr>
            <sz val="9"/>
            <color indexed="81"/>
            <rFont val="Tahoma"/>
            <family val="2"/>
          </rPr>
          <t xml:space="preserve">
AR pg.27</t>
        </r>
      </text>
    </comment>
    <comment ref="M222" authorId="0" shapeId="0" xr:uid="{870681B7-37D4-43EF-BDAD-ADBB4E09473D}">
      <text>
        <r>
          <rPr>
            <b/>
            <sz val="9"/>
            <color indexed="81"/>
            <rFont val="Tahoma"/>
            <family val="2"/>
          </rPr>
          <t>Author:</t>
        </r>
        <r>
          <rPr>
            <sz val="9"/>
            <color indexed="81"/>
            <rFont val="Tahoma"/>
            <family val="2"/>
          </rPr>
          <t xml:space="preserve">
AR pg.78</t>
        </r>
      </text>
    </comment>
    <comment ref="R222" authorId="0" shapeId="0" xr:uid="{5FC55A75-CE0E-4484-A99A-2514D22835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P.49, 181</t>
        </r>
      </text>
    </comment>
    <comment ref="U222" authorId="0" shapeId="0" xr:uid="{5F82C1C5-C710-4941-8CF3-042AC88C33F7}">
      <text>
        <r>
          <rPr>
            <b/>
            <sz val="9"/>
            <color indexed="81"/>
            <rFont val="Tahoma"/>
            <family val="2"/>
          </rPr>
          <t>Author:</t>
        </r>
        <r>
          <rPr>
            <sz val="9"/>
            <color indexed="81"/>
            <rFont val="Tahoma"/>
            <family val="2"/>
          </rPr>
          <t xml:space="preserve">
AR pg 49
Euleen Goh is a non-independent director</t>
        </r>
      </text>
    </comment>
    <comment ref="V222" authorId="0" shapeId="0" xr:uid="{AE9FA857-3132-41A7-9908-43B96F7B080B}">
      <text>
        <r>
          <rPr>
            <b/>
            <sz val="9"/>
            <color indexed="81"/>
            <rFont val="Tahoma"/>
            <family val="2"/>
          </rPr>
          <t>Author:</t>
        </r>
        <r>
          <rPr>
            <sz val="9"/>
            <color indexed="81"/>
            <rFont val="Tahoma"/>
            <family val="2"/>
          </rPr>
          <t xml:space="preserve">
AR pg 53
John Chuang is an Executive Director on the RMC</t>
        </r>
      </text>
    </comment>
    <comment ref="W222" authorId="0" shapeId="0" xr:uid="{F6DC9CF8-F8D3-43A4-9B26-69FF3F2EFB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X222" authorId="0" shapeId="0" xr:uid="{073CAB7E-1B9C-4C59-930D-668FE84813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t>
        </r>
      </text>
    </comment>
    <comment ref="Z222" authorId="0" shapeId="0" xr:uid="{6E256617-FD50-4747-9E88-8CEFEE7F9FFE}">
      <text>
        <r>
          <rPr>
            <b/>
            <sz val="9"/>
            <color indexed="81"/>
            <rFont val="Tahoma"/>
            <family val="2"/>
          </rPr>
          <t>Author:</t>
        </r>
        <r>
          <rPr>
            <sz val="9"/>
            <color indexed="81"/>
            <rFont val="Tahoma"/>
            <family val="2"/>
          </rPr>
          <t xml:space="preserve">
No separate risk committee</t>
        </r>
      </text>
    </comment>
    <comment ref="AA222" authorId="0" shapeId="0" xr:uid="{4C5559D7-A625-4BB7-AE37-CFA490CA6E17}">
      <text>
        <r>
          <rPr>
            <b/>
            <sz val="9"/>
            <color indexed="81"/>
            <rFont val="Tahoma"/>
            <family val="2"/>
          </rPr>
          <t>Author:</t>
        </r>
        <r>
          <rPr>
            <sz val="9"/>
            <color indexed="81"/>
            <rFont val="Tahoma"/>
            <family val="2"/>
          </rPr>
          <t xml:space="preserve">
AR pg 24</t>
        </r>
      </text>
    </comment>
    <comment ref="AB222" authorId="0" shapeId="0" xr:uid="{B46CD5CA-3771-4ED8-80B0-C836AB9F52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AC222" authorId="0" shapeId="0" xr:uid="{6965F348-42A5-4696-B0F8-A92F5D607CF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AH222" authorId="0" shapeId="0" xr:uid="{CEDC0FEB-24DC-413A-A7D8-958E77F49949}">
      <text>
        <r>
          <rPr>
            <b/>
            <sz val="9"/>
            <color indexed="81"/>
            <rFont val="Tahoma"/>
            <family val="2"/>
          </rPr>
          <t>Author:</t>
        </r>
        <r>
          <rPr>
            <sz val="9"/>
            <color indexed="81"/>
            <rFont val="Tahoma"/>
            <family val="2"/>
          </rPr>
          <t xml:space="preserve">
AR pg.28</t>
        </r>
      </text>
    </comment>
    <comment ref="AI222" authorId="0" shapeId="0" xr:uid="{F50D74AB-26F3-4103-BBE0-750DAF414EB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AC &amp; RMC is chaired by Mr Goh Kian Chee (ID), with Messrs Lim Hock San (ID) and
Hendra Susanto (ID) as members. (it is a risk management committe)</t>
        </r>
      </text>
    </comment>
    <comment ref="AJ222" authorId="0" shapeId="0" xr:uid="{D8B25FC9-3DFF-4171-9B0F-3A5FA56B4F5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AL222" authorId="0" shapeId="0" xr:uid="{41887979-5C80-47B3-A583-FAF7230EEFB3}">
      <text>
        <r>
          <rPr>
            <b/>
            <sz val="9"/>
            <color indexed="81"/>
            <rFont val="Tahoma"/>
            <family val="2"/>
          </rPr>
          <t>Author:</t>
        </r>
        <r>
          <rPr>
            <sz val="9"/>
            <color indexed="81"/>
            <rFont val="Tahoma"/>
            <family val="2"/>
          </rPr>
          <t xml:space="preserve">
ar 39</t>
        </r>
      </text>
    </comment>
    <comment ref="AN222" authorId="0" shapeId="0" xr:uid="{D429CFBB-81BA-463B-B799-737F6B8E00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P.125</t>
        </r>
      </text>
    </comment>
    <comment ref="AO222" authorId="0" shapeId="0" xr:uid="{16BAE442-CB1C-48EA-8E7C-F6F305F2F967}">
      <text>
        <r>
          <rPr>
            <b/>
            <sz val="9"/>
            <color indexed="81"/>
            <rFont val="Tahoma"/>
            <family val="2"/>
          </rPr>
          <t>Author:</t>
        </r>
        <r>
          <rPr>
            <sz val="9"/>
            <color indexed="81"/>
            <rFont val="Tahoma"/>
            <family val="2"/>
          </rPr>
          <t xml:space="preserve">
AR, pg 48</t>
        </r>
      </text>
    </comment>
    <comment ref="AQ222" authorId="0" shapeId="0" xr:uid="{FBAEE78F-7C78-4E92-BF4E-C6E246473069}">
      <text>
        <r>
          <rPr>
            <b/>
            <sz val="9"/>
            <color indexed="81"/>
            <rFont val="Tahoma"/>
            <family val="2"/>
          </rPr>
          <t>Author:</t>
        </r>
        <r>
          <rPr>
            <sz val="9"/>
            <color indexed="81"/>
            <rFont val="Tahoma"/>
            <family val="2"/>
          </rPr>
          <t xml:space="preserve">
AR, p. 36</t>
        </r>
      </text>
    </comment>
    <comment ref="AR222" authorId="0" shapeId="0" xr:uid="{59C5BDA9-55E9-4B07-940E-82E4E35B2753}">
      <text>
        <r>
          <rPr>
            <b/>
            <sz val="9"/>
            <color indexed="81"/>
            <rFont val="Tahoma"/>
            <family val="2"/>
          </rPr>
          <t>Author:</t>
        </r>
        <r>
          <rPr>
            <sz val="9"/>
            <color indexed="81"/>
            <rFont val="Tahoma"/>
            <family val="2"/>
          </rPr>
          <t xml:space="preserve">
AR,19</t>
        </r>
      </text>
    </comment>
    <comment ref="AS222" authorId="0" shapeId="0" xr:uid="{793BE091-4E61-4269-8A16-1A13005FB847}">
      <text>
        <r>
          <rPr>
            <b/>
            <sz val="9"/>
            <color indexed="81"/>
            <rFont val="Tahoma"/>
            <family val="2"/>
          </rPr>
          <t>Author:</t>
        </r>
        <r>
          <rPr>
            <sz val="9"/>
            <color indexed="81"/>
            <rFont val="Tahoma"/>
            <family val="2"/>
          </rPr>
          <t xml:space="preserve">
AR, pg 31</t>
        </r>
      </text>
    </comment>
    <comment ref="AT222" authorId="0" shapeId="0" xr:uid="{6030D0A5-9CD8-48F7-863E-B0791BE39A90}">
      <text>
        <r>
          <rPr>
            <b/>
            <sz val="9"/>
            <color indexed="81"/>
            <rFont val="Tahoma"/>
            <family val="2"/>
          </rPr>
          <t>Author:</t>
        </r>
        <r>
          <rPr>
            <sz val="9"/>
            <color indexed="81"/>
            <rFont val="Tahoma"/>
            <family val="2"/>
          </rPr>
          <t xml:space="preserve">
AR, governance report, pg 42</t>
        </r>
      </text>
    </comment>
    <comment ref="AU222" authorId="0" shapeId="0" xr:uid="{463EC1DE-F924-431D-9AD5-A47E472D1996}">
      <text>
        <r>
          <rPr>
            <b/>
            <sz val="9"/>
            <color indexed="81"/>
            <rFont val="Tahoma"/>
            <family val="2"/>
          </rPr>
          <t>Author:</t>
        </r>
        <r>
          <rPr>
            <sz val="9"/>
            <color indexed="81"/>
            <rFont val="Tahoma"/>
            <family val="2"/>
          </rPr>
          <t xml:space="preserve">
Mr Ong, Mr Leow, Mr Paul Tan are independent directors, AR, 31</t>
        </r>
      </text>
    </comment>
    <comment ref="AV222" authorId="0" shapeId="0" xr:uid="{884D41EA-E496-4A2D-B388-5E31EDD39075}">
      <text>
        <r>
          <rPr>
            <b/>
            <sz val="9"/>
            <color indexed="81"/>
            <rFont val="Tahoma"/>
            <family val="2"/>
          </rPr>
          <t>Author:</t>
        </r>
        <r>
          <rPr>
            <sz val="9"/>
            <color indexed="81"/>
            <rFont val="Tahoma"/>
            <family val="2"/>
          </rPr>
          <t xml:space="preserve">
AR, 23-24</t>
        </r>
      </text>
    </comment>
    <comment ref="AW222" authorId="0" shapeId="0" xr:uid="{8DADA624-5E13-4859-A7C2-20D82436BC90}">
      <text>
        <r>
          <rPr>
            <b/>
            <sz val="9"/>
            <color indexed="81"/>
            <rFont val="Tahoma"/>
            <family val="2"/>
          </rPr>
          <t>Author:</t>
        </r>
        <r>
          <rPr>
            <sz val="9"/>
            <color indexed="81"/>
            <rFont val="Tahoma"/>
            <family val="2"/>
          </rPr>
          <t xml:space="preserve">
AR,34</t>
        </r>
      </text>
    </comment>
    <comment ref="AX222" authorId="0" shapeId="0" xr:uid="{F3FB47AE-EF41-41DA-A2D3-418058A91B11}">
      <text>
        <r>
          <rPr>
            <b/>
            <sz val="9"/>
            <color indexed="81"/>
            <rFont val="Tahoma"/>
            <family val="2"/>
          </rPr>
          <t>Author:</t>
        </r>
        <r>
          <rPr>
            <sz val="9"/>
            <color indexed="81"/>
            <rFont val="Tahoma"/>
            <family val="2"/>
          </rPr>
          <t xml:space="preserve">
AR, 47</t>
        </r>
      </text>
    </comment>
    <comment ref="AY222" authorId="0" shapeId="0" xr:uid="{05C61F55-ACE0-46B3-AFBF-1373B6CB716E}">
      <text>
        <r>
          <rPr>
            <b/>
            <sz val="9"/>
            <color indexed="81"/>
            <rFont val="Tahoma"/>
            <family val="2"/>
          </rPr>
          <t>Author:</t>
        </r>
        <r>
          <rPr>
            <sz val="9"/>
            <color indexed="81"/>
            <rFont val="Tahoma"/>
            <family val="2"/>
          </rPr>
          <t xml:space="preserve">
AR, p. 50</t>
        </r>
      </text>
    </comment>
    <comment ref="AZ222" authorId="0" shapeId="0" xr:uid="{39A7B292-07BA-4265-A7B5-33E71D064D08}">
      <text>
        <r>
          <rPr>
            <b/>
            <sz val="9"/>
            <color indexed="81"/>
            <rFont val="Tahoma"/>
            <family val="2"/>
          </rPr>
          <t>Author:</t>
        </r>
        <r>
          <rPr>
            <sz val="9"/>
            <color indexed="81"/>
            <rFont val="Tahoma"/>
            <family val="2"/>
          </rPr>
          <t xml:space="preserve">
AR, p. 13</t>
        </r>
      </text>
    </comment>
    <comment ref="BB222" authorId="0" shapeId="0" xr:uid="{DB71A6D9-E9D1-4DE6-8FD6-7295853DEC53}">
      <text>
        <r>
          <rPr>
            <b/>
            <sz val="9"/>
            <color indexed="81"/>
            <rFont val="Tahoma"/>
            <family val="2"/>
          </rPr>
          <t>Author:</t>
        </r>
        <r>
          <rPr>
            <sz val="9"/>
            <color indexed="81"/>
            <rFont val="Tahoma"/>
            <family val="2"/>
          </rPr>
          <t xml:space="preserve">
AR, pg 34</t>
        </r>
      </text>
    </comment>
    <comment ref="BC222" authorId="0" shapeId="0" xr:uid="{82526EA0-ABA1-47A2-8365-1B048E2F6FFE}">
      <text>
        <r>
          <rPr>
            <b/>
            <sz val="9"/>
            <color indexed="81"/>
            <rFont val="Tahoma"/>
            <family val="2"/>
          </rPr>
          <t>Author:</t>
        </r>
        <r>
          <rPr>
            <sz val="9"/>
            <color indexed="81"/>
            <rFont val="Tahoma"/>
            <family val="2"/>
          </rPr>
          <t xml:space="preserve">
AR, p. 36</t>
        </r>
      </text>
    </comment>
    <comment ref="BD222" authorId="0" shapeId="0" xr:uid="{9CB6A9E2-9A1D-4094-BBE4-AB7F1F038D73}">
      <text>
        <r>
          <rPr>
            <b/>
            <sz val="9"/>
            <color indexed="81"/>
            <rFont val="Tahoma"/>
            <family val="2"/>
          </rPr>
          <t>Author:</t>
        </r>
        <r>
          <rPr>
            <sz val="9"/>
            <color indexed="81"/>
            <rFont val="Tahoma"/>
            <family val="2"/>
          </rPr>
          <t xml:space="preserve">
AR, p. 87
The chairman is non-independent</t>
        </r>
      </text>
    </comment>
    <comment ref="BG222" authorId="0" shapeId="0" xr:uid="{2764A6B8-28E5-430B-B2A5-C2810A5CB5D3}">
      <text>
        <r>
          <rPr>
            <b/>
            <sz val="9"/>
            <color indexed="81"/>
            <rFont val="Tahoma"/>
            <family val="2"/>
          </rPr>
          <t>Author:</t>
        </r>
        <r>
          <rPr>
            <sz val="9"/>
            <color indexed="81"/>
            <rFont val="Tahoma"/>
            <family val="2"/>
          </rPr>
          <t xml:space="preserve">
AR p. 73,  it is not beneficial to form a special
Risk Committee for such matters</t>
        </r>
      </text>
    </comment>
    <comment ref="BH222" authorId="0" shapeId="0" xr:uid="{5E01AD92-F7D6-4F9F-A6B0-29CE59BA6D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risk committee but audit committee is fuly independent, p. 48, https://links.sgx.com/FileOpen/UG%20Healthcare_Annual%20Report%202020.ashx?App=Announcement&amp;FileID=634566</t>
        </r>
      </text>
    </comment>
    <comment ref="BJ222" authorId="0" shapeId="0" xr:uid="{9304AEB9-C200-4FB2-B431-C5DEDE37C6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26
THere is a Risk Management Committee, but no indication that it is a board-level risk committee</t>
        </r>
      </text>
    </comment>
    <comment ref="BK222" authorId="0" shapeId="0" xr:uid="{39324A93-6CDC-4C8F-86BC-B64565636922}">
      <text>
        <r>
          <rPr>
            <b/>
            <sz val="9"/>
            <color indexed="81"/>
            <rFont val="Tahoma"/>
            <family val="2"/>
          </rPr>
          <t>Author:</t>
        </r>
        <r>
          <rPr>
            <sz val="9"/>
            <color indexed="81"/>
            <rFont val="Tahoma"/>
            <family val="2"/>
          </rPr>
          <t xml:space="preserve">
AR, p. 78</t>
        </r>
      </text>
    </comment>
    <comment ref="BL222" authorId="0" shapeId="0" xr:uid="{883E4A19-BB68-423A-B2A7-C469D65DE2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 and 45</t>
        </r>
      </text>
    </comment>
    <comment ref="BQ222" authorId="0" shapeId="0" xr:uid="{E882AD45-6429-4424-BF4C-6B67D90EA8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AC currently comprises the following three members, all of whom are Independent Directors:
Chew Choy Seng (Chairman)
Ng Jwee Phuan @ Frederick (Eric)
Chew Mun Yew
AR p34</t>
        </r>
      </text>
    </comment>
    <comment ref="BU222" authorId="0" shapeId="0" xr:uid="{F9F4A423-D661-4C9E-AA24-F59C4EDA9460}">
      <text>
        <r>
          <rPr>
            <b/>
            <sz val="9"/>
            <color indexed="81"/>
            <rFont val="Tahoma"/>
            <family val="2"/>
          </rPr>
          <t>Author:</t>
        </r>
        <r>
          <rPr>
            <sz val="9"/>
            <color indexed="81"/>
            <rFont val="Tahoma"/>
            <family val="2"/>
          </rPr>
          <t xml:space="preserve">
Unable to find info on this, but points were awarded for last year</t>
        </r>
      </text>
    </comment>
    <comment ref="BV222" authorId="0" shapeId="0" xr:uid="{7DF590AF-8EBA-4006-B83F-7DF063D4CA0C}">
      <text>
        <r>
          <rPr>
            <b/>
            <sz val="9"/>
            <color indexed="81"/>
            <rFont val="Tahoma"/>
            <family val="2"/>
          </rPr>
          <t>Author:</t>
        </r>
        <r>
          <rPr>
            <sz val="9"/>
            <color indexed="81"/>
            <rFont val="Tahoma"/>
            <family val="2"/>
          </rPr>
          <t xml:space="preserve">
AR 69</t>
        </r>
      </text>
    </comment>
    <comment ref="BX222" authorId="0" shapeId="0" xr:uid="{A3C43569-2450-48B4-A78C-5D33CE7C9F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p.88;</t>
        </r>
      </text>
    </comment>
    <comment ref="BY222" authorId="0" shapeId="0" xr:uid="{07E85CC6-6F8D-4FF2-9456-12A962811F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BZ222" authorId="0" shapeId="0" xr:uid="{A350B099-35F8-46A8-ACC5-3900C0574A90}">
      <text>
        <r>
          <rPr>
            <b/>
            <sz val="9"/>
            <color indexed="81"/>
            <rFont val="Tahoma"/>
            <family val="2"/>
          </rPr>
          <t>Author:</t>
        </r>
        <r>
          <rPr>
            <sz val="9"/>
            <color indexed="81"/>
            <rFont val="Tahoma"/>
            <family val="2"/>
          </rPr>
          <t xml:space="preserve">
No separate risk committee</t>
        </r>
      </text>
    </comment>
    <comment ref="CA222" authorId="0" shapeId="0" xr:uid="{0B1A4833-868D-451B-A468-7BE59B2EED0D}">
      <text>
        <r>
          <rPr>
            <b/>
            <sz val="9"/>
            <color indexed="81"/>
            <rFont val="Tahoma"/>
            <family val="2"/>
          </rPr>
          <t>Author:</t>
        </r>
        <r>
          <rPr>
            <sz val="9"/>
            <color indexed="81"/>
            <rFont val="Tahoma"/>
            <family val="2"/>
          </rPr>
          <t xml:space="preserve">
AR pg 29/73
Ho Han Leong Calvin is not independent</t>
        </r>
      </text>
    </comment>
    <comment ref="CC222" authorId="0" shapeId="0" xr:uid="{170A8972-4C1D-4A5C-B2E9-86E040489A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E222" authorId="0" shapeId="0" xr:uid="{ED88874E-BAD9-4653-A239-FDD61A99521C}">
      <text>
        <r>
          <rPr>
            <b/>
            <sz val="9"/>
            <color indexed="81"/>
            <rFont val="Tahoma"/>
            <family val="2"/>
          </rPr>
          <t>Author:</t>
        </r>
        <r>
          <rPr>
            <sz val="9"/>
            <color indexed="81"/>
            <rFont val="Tahoma"/>
            <family val="2"/>
          </rPr>
          <t xml:space="preserve">
AR pg 38</t>
        </r>
      </text>
    </comment>
    <comment ref="CG222" authorId="0" shapeId="0" xr:uid="{9B2D6A34-A1D8-416F-952B-6E0374AB26B7}">
      <text>
        <r>
          <rPr>
            <b/>
            <sz val="9"/>
            <color indexed="81"/>
            <rFont val="Tahoma"/>
            <family val="2"/>
          </rPr>
          <t>Author:</t>
        </r>
        <r>
          <rPr>
            <sz val="9"/>
            <color indexed="81"/>
            <rFont val="Tahoma"/>
            <family val="2"/>
          </rPr>
          <t xml:space="preserve">
AR pg 85
It is a risk management committee</t>
        </r>
      </text>
    </comment>
    <comment ref="CH222" authorId="0" shapeId="0" xr:uid="{6DFD2F2F-30B4-4135-9A04-FBC7B4DAC64A}">
      <text>
        <r>
          <rPr>
            <b/>
            <sz val="9"/>
            <color indexed="81"/>
            <rFont val="Tahoma"/>
            <family val="2"/>
          </rPr>
          <t>Author:</t>
        </r>
        <r>
          <rPr>
            <sz val="9"/>
            <color indexed="81"/>
            <rFont val="Tahoma"/>
            <family val="2"/>
          </rPr>
          <t xml:space="preserve">
AR 37</t>
        </r>
      </text>
    </comment>
    <comment ref="CI222" authorId="0" shapeId="0" xr:uid="{FFD2A8D1-95D3-4589-9602-FA0A89065B5B}">
      <text>
        <r>
          <rPr>
            <b/>
            <sz val="9"/>
            <color indexed="81"/>
            <rFont val="Tahoma"/>
            <family val="2"/>
          </rPr>
          <t>Author:</t>
        </r>
        <r>
          <rPr>
            <sz val="9"/>
            <color indexed="81"/>
            <rFont val="Tahoma"/>
            <family val="2"/>
          </rPr>
          <t xml:space="preserve">
AR pg 83
It is a risk management committee</t>
        </r>
      </text>
    </comment>
    <comment ref="CJ222" authorId="0" shapeId="0" xr:uid="{88CAC59B-B0E2-4B48-885B-9CA1BA43342A}">
      <text>
        <r>
          <rPr>
            <b/>
            <sz val="9"/>
            <color indexed="81"/>
            <rFont val="Tahoma"/>
            <family val="2"/>
          </rPr>
          <t>Author:</t>
        </r>
        <r>
          <rPr>
            <sz val="9"/>
            <color indexed="81"/>
            <rFont val="Tahoma"/>
            <family val="2"/>
          </rPr>
          <t xml:space="preserve">
check BOD</t>
        </r>
      </text>
    </comment>
    <comment ref="CK222" authorId="0" shapeId="0" xr:uid="{53910C7D-50C8-4743-82AF-AE0E8359D445}">
      <text>
        <r>
          <rPr>
            <b/>
            <sz val="9"/>
            <color indexed="81"/>
            <rFont val="Tahoma"/>
            <family val="2"/>
          </rPr>
          <t>Author:</t>
        </r>
        <r>
          <rPr>
            <sz val="9"/>
            <color indexed="81"/>
            <rFont val="Tahoma"/>
            <family val="2"/>
          </rPr>
          <t xml:space="preserve">
AR,23,20-21</t>
        </r>
      </text>
    </comment>
    <comment ref="CL222" authorId="0" shapeId="0" xr:uid="{DCE5EF61-0AF1-4D13-82D2-444E46FA732D}">
      <text>
        <r>
          <rPr>
            <b/>
            <sz val="9"/>
            <color indexed="81"/>
            <rFont val="Tahoma"/>
            <family val="2"/>
          </rPr>
          <t>Author:</t>
        </r>
        <r>
          <rPr>
            <sz val="9"/>
            <color indexed="81"/>
            <rFont val="Tahoma"/>
            <family val="2"/>
          </rPr>
          <t xml:space="preserve">
ar 13</t>
        </r>
      </text>
    </comment>
    <comment ref="CO222" authorId="0" shapeId="0" xr:uid="{5D6697CB-8556-460D-8D9E-5CC720E8D8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p.38-39</t>
        </r>
      </text>
    </comment>
    <comment ref="CP222" authorId="0" shapeId="0" xr:uid="{2F89B99F-830F-4A15-8AB3-A27FB5BA29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Q222" authorId="0" shapeId="0" xr:uid="{E0D618A7-2D88-4849-999A-B30DAD05595F}">
      <text>
        <r>
          <rPr>
            <b/>
            <sz val="9"/>
            <color indexed="81"/>
            <rFont val="Tahoma"/>
            <family val="2"/>
          </rPr>
          <t>Author:</t>
        </r>
        <r>
          <rPr>
            <sz val="9"/>
            <color indexed="81"/>
            <rFont val="Tahoma"/>
            <family val="2"/>
          </rPr>
          <t xml:space="preserve">
AR 75</t>
        </r>
      </text>
    </comment>
    <comment ref="CR222" authorId="0" shapeId="0" xr:uid="{AE5022A6-6494-4FDC-851E-8156EB6DC09C}">
      <text>
        <r>
          <rPr>
            <b/>
            <sz val="9"/>
            <color indexed="81"/>
            <rFont val="Tahoma"/>
            <family val="2"/>
          </rPr>
          <t>Author:</t>
        </r>
        <r>
          <rPr>
            <sz val="9"/>
            <color indexed="81"/>
            <rFont val="Tahoma"/>
            <family val="2"/>
          </rPr>
          <t xml:space="preserve">
AR, p. 15</t>
        </r>
      </text>
    </comment>
    <comment ref="CS222" authorId="0" shapeId="0" xr:uid="{549F5160-9B41-4D34-B79F-7F8FD7160589}">
      <text>
        <r>
          <rPr>
            <b/>
            <sz val="9"/>
            <color indexed="81"/>
            <rFont val="Tahoma"/>
            <family val="2"/>
          </rPr>
          <t>Author:</t>
        </r>
        <r>
          <rPr>
            <sz val="9"/>
            <color indexed="81"/>
            <rFont val="Tahoma"/>
            <family val="2"/>
          </rPr>
          <t xml:space="preserve">
AR, p. 36</t>
        </r>
      </text>
    </comment>
    <comment ref="CU222" authorId="0" shapeId="0" xr:uid="{1335436D-0BF6-4701-A95E-3B6BE8867D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 Although the Board does not have a separate risk management committe</t>
        </r>
      </text>
    </comment>
    <comment ref="CV222" authorId="0" shapeId="0" xr:uid="{0A3BC0A1-D7E8-4226-887C-6387239196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21 "As at 31 December 2020, the Risk Management Committee comprises one (1) Independent Director namely
Mr. Tang Kee Fei, one (1) Non-Executive Director namely Dr. Jean Paul Thevenin, one (1) Executive Director namely
Mr. Chalermchai Mahagitsiri who is also the CEO, and Mr. Phiboon Buakhunngamcharoen who is the Chief Financial
Officer. The Chairman of the Risk Committee was Dr. Jean Paul Thevenin"</t>
        </r>
      </text>
    </comment>
    <comment ref="CY222" authorId="0" shapeId="0" xr:uid="{827A4967-5A6F-458F-8322-084E5C31BA9B}">
      <text>
        <r>
          <rPr>
            <b/>
            <sz val="9"/>
            <color indexed="81"/>
            <rFont val="Tahoma"/>
            <family val="2"/>
          </rPr>
          <t>Author:</t>
        </r>
        <r>
          <rPr>
            <sz val="9"/>
            <color indexed="81"/>
            <rFont val="Tahoma"/>
            <family val="2"/>
          </rPr>
          <t xml:space="preserve">
It is a risk management committee</t>
        </r>
      </text>
    </comment>
    <comment ref="CZ222" authorId="0" shapeId="0" xr:uid="{68834F8A-4A72-427B-AB68-44847C84F93F}">
      <text>
        <r>
          <rPr>
            <b/>
            <sz val="9"/>
            <color indexed="81"/>
            <rFont val="Tahoma"/>
            <family val="2"/>
          </rPr>
          <t>Author:</t>
        </r>
        <r>
          <rPr>
            <sz val="9"/>
            <color indexed="81"/>
            <rFont val="Tahoma"/>
            <family val="2"/>
          </rPr>
          <t xml:space="preserve">
AR,88</t>
        </r>
      </text>
    </comment>
    <comment ref="DA222" authorId="0" shapeId="0" xr:uid="{F7A7D4AF-1414-4943-81C9-2F552CA7954D}">
      <text>
        <r>
          <rPr>
            <b/>
            <sz val="9"/>
            <color indexed="81"/>
            <rFont val="Tahoma"/>
            <family val="2"/>
          </rPr>
          <t>Author:</t>
        </r>
        <r>
          <rPr>
            <sz val="9"/>
            <color indexed="81"/>
            <rFont val="Tahoma"/>
            <family val="2"/>
          </rPr>
          <t xml:space="preserve">
AR,69</t>
        </r>
      </text>
    </comment>
    <comment ref="DB222" authorId="0" shapeId="0" xr:uid="{7FC8D5B4-5E22-4CD2-9581-27F9E85326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66</t>
        </r>
      </text>
    </comment>
    <comment ref="DC222" authorId="0" shapeId="0" xr:uid="{3D4A4806-D904-448E-844B-3545083CFE54}">
      <text>
        <r>
          <rPr>
            <b/>
            <sz val="9"/>
            <color indexed="81"/>
            <rFont val="Tahoma"/>
            <family val="2"/>
          </rPr>
          <t>Author:</t>
        </r>
        <r>
          <rPr>
            <sz val="9"/>
            <color indexed="81"/>
            <rFont val="Tahoma"/>
            <family val="2"/>
          </rPr>
          <t xml:space="preserve">
AR, p. 97</t>
        </r>
      </text>
    </comment>
    <comment ref="DD222" authorId="0" shapeId="0" xr:uid="{7E72BAEC-068C-433B-B094-06BE1908EA5B}">
      <text>
        <r>
          <rPr>
            <b/>
            <sz val="9"/>
            <color indexed="81"/>
            <rFont val="Tahoma"/>
            <family val="2"/>
          </rPr>
          <t>Author:</t>
        </r>
        <r>
          <rPr>
            <sz val="9"/>
            <color indexed="81"/>
            <rFont val="Tahoma"/>
            <family val="2"/>
          </rPr>
          <t xml:space="preserve">
AR, p. 54</t>
        </r>
      </text>
    </comment>
    <comment ref="DE222" authorId="0" shapeId="0" xr:uid="{61C88C6A-E1DA-4DDE-8CA5-1FE93D309835}">
      <text>
        <r>
          <rPr>
            <b/>
            <sz val="9"/>
            <color indexed="81"/>
            <rFont val="Tahoma"/>
            <family val="2"/>
          </rPr>
          <t>Author:</t>
        </r>
        <r>
          <rPr>
            <sz val="9"/>
            <color indexed="81"/>
            <rFont val="Tahoma"/>
            <family val="2"/>
          </rPr>
          <t xml:space="preserve">
AR,38</t>
        </r>
      </text>
    </comment>
    <comment ref="DF222" authorId="0" shapeId="0" xr:uid="{A8D5DD8A-29EB-4115-8C45-73B1E8F29783}">
      <text>
        <r>
          <rPr>
            <b/>
            <sz val="9"/>
            <color indexed="81"/>
            <rFont val="Tahoma"/>
            <family val="2"/>
          </rPr>
          <t>Author:</t>
        </r>
        <r>
          <rPr>
            <sz val="9"/>
            <color indexed="81"/>
            <rFont val="Tahoma"/>
            <family val="2"/>
          </rPr>
          <t xml:space="preserve">
AR pg 36
There are non-independent directors on risk committee</t>
        </r>
      </text>
    </comment>
    <comment ref="DG222" authorId="0" shapeId="0" xr:uid="{A8236973-F5B1-4476-922E-09AAE5F4644E}">
      <text>
        <r>
          <rPr>
            <b/>
            <sz val="9"/>
            <color indexed="81"/>
            <rFont val="Tahoma"/>
            <family val="2"/>
          </rPr>
          <t>Author:</t>
        </r>
        <r>
          <rPr>
            <sz val="9"/>
            <color indexed="81"/>
            <rFont val="Tahoma"/>
            <family val="2"/>
          </rPr>
          <t xml:space="preserve">
AR, p. 20</t>
        </r>
      </text>
    </comment>
    <comment ref="DH222" authorId="0" shapeId="0" xr:uid="{CCD69D5A-229C-4C38-A008-A0BCB24273B1}">
      <text>
        <r>
          <rPr>
            <b/>
            <sz val="9"/>
            <color indexed="81"/>
            <rFont val="Tahoma"/>
            <family val="2"/>
          </rPr>
          <t>Author:</t>
        </r>
        <r>
          <rPr>
            <sz val="9"/>
            <color indexed="81"/>
            <rFont val="Tahoma"/>
            <family val="2"/>
          </rPr>
          <t xml:space="preserve">
AR pg 6
It is a risk management committee</t>
        </r>
      </text>
    </comment>
    <comment ref="DI222" authorId="0" shapeId="0" xr:uid="{0C67ECA4-6D4D-4F3E-B3CE-774BC0493C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P.65</t>
        </r>
      </text>
    </comment>
    <comment ref="DJ222" authorId="0" shapeId="0" xr:uid="{392704C4-CAB6-497B-83D1-392CDA6A0D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t>
        </r>
      </text>
    </comment>
    <comment ref="DK222" authorId="0" shapeId="0" xr:uid="{57D9159B-34DF-4B3C-A3EE-36EC3ACF639D}">
      <text>
        <r>
          <rPr>
            <b/>
            <sz val="9"/>
            <color indexed="81"/>
            <rFont val="Tahoma"/>
            <family val="2"/>
          </rPr>
          <t>Author:</t>
        </r>
        <r>
          <rPr>
            <sz val="9"/>
            <color indexed="81"/>
            <rFont val="Tahoma"/>
            <family val="2"/>
          </rPr>
          <t xml:space="preserve">
AR pg 106
Has non-independent directors on board</t>
        </r>
      </text>
    </comment>
    <comment ref="DL222" authorId="0" shapeId="0" xr:uid="{B02F3631-F1EB-4B6F-AE1F-6434E5157EC8}">
      <text>
        <r>
          <rPr>
            <b/>
            <sz val="9"/>
            <color indexed="81"/>
            <rFont val="Tahoma"/>
            <family val="2"/>
          </rPr>
          <t>Author:</t>
        </r>
        <r>
          <rPr>
            <sz val="9"/>
            <color indexed="81"/>
            <rFont val="Tahoma"/>
            <family val="2"/>
          </rPr>
          <t xml:space="preserve">
AR pg 65</t>
        </r>
      </text>
    </comment>
    <comment ref="DM222" authorId="0" shapeId="0" xr:uid="{B6451B94-70B0-4C02-819E-2B34154434C3}">
      <text>
        <r>
          <rPr>
            <b/>
            <sz val="9"/>
            <color indexed="81"/>
            <rFont val="Tahoma"/>
            <family val="2"/>
          </rPr>
          <t>Author:</t>
        </r>
        <r>
          <rPr>
            <sz val="9"/>
            <color indexed="81"/>
            <rFont val="Tahoma"/>
            <family val="2"/>
          </rPr>
          <t xml:space="preserve">
AR, p. 11</t>
        </r>
      </text>
    </comment>
    <comment ref="DN222" authorId="0" shapeId="0" xr:uid="{5A83EA63-3AE4-4772-91C2-296DDFB75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DO222" authorId="0" shapeId="0" xr:uid="{CD8BC42E-676C-4C0B-8418-C12A8C20E0D3}">
      <text>
        <r>
          <rPr>
            <b/>
            <sz val="9"/>
            <color indexed="81"/>
            <rFont val="Tahoma"/>
            <family val="2"/>
          </rPr>
          <t>Author:</t>
        </r>
        <r>
          <rPr>
            <sz val="9"/>
            <color indexed="81"/>
            <rFont val="Tahoma"/>
            <family val="2"/>
          </rPr>
          <t xml:space="preserve">
AR p. 70, Having
considered the Company’s business and operations as well as its
existing internal control and risk management systems, the Board
is of the view that a separate Risk Committee is not required for
the time being</t>
        </r>
      </text>
    </comment>
    <comment ref="DP222" authorId="0" shapeId="0" xr:uid="{F6B9BEDE-5627-40D0-867D-FACF855D0FB4}">
      <text>
        <r>
          <rPr>
            <b/>
            <sz val="9"/>
            <color indexed="81"/>
            <rFont val="Tahoma"/>
            <family val="2"/>
          </rPr>
          <t>Author:</t>
        </r>
        <r>
          <rPr>
            <sz val="9"/>
            <color indexed="81"/>
            <rFont val="Tahoma"/>
            <family val="2"/>
          </rPr>
          <t xml:space="preserve">
AR, p. 76
CEO is on the board</t>
        </r>
      </text>
    </comment>
    <comment ref="DQ222" authorId="0" shapeId="0" xr:uid="{11A5D2FD-51D1-4905-B59F-32E1C183C4F5}">
      <text>
        <r>
          <rPr>
            <b/>
            <sz val="9"/>
            <color indexed="81"/>
            <rFont val="Tahoma"/>
            <family val="2"/>
          </rPr>
          <t>Author:</t>
        </r>
        <r>
          <rPr>
            <sz val="9"/>
            <color indexed="81"/>
            <rFont val="Tahoma"/>
            <family val="2"/>
          </rPr>
          <t xml:space="preserve">
AR p. 16, UOI does not have a board risk
committee because the AC helps to oversee risk management
matters</t>
        </r>
      </text>
    </comment>
    <comment ref="DR222" authorId="0" shapeId="0" xr:uid="{139378FB-38B5-4B10-B3EE-45192E4D7A7C}">
      <text>
        <r>
          <rPr>
            <b/>
            <sz val="9"/>
            <color indexed="81"/>
            <rFont val="Tahoma"/>
            <family val="2"/>
          </rPr>
          <t>Author:</t>
        </r>
        <r>
          <rPr>
            <sz val="9"/>
            <color indexed="81"/>
            <rFont val="Tahoma"/>
            <family val="2"/>
          </rPr>
          <t xml:space="preserve">
AR, p.55: all 3 members are independent directors</t>
        </r>
      </text>
    </comment>
    <comment ref="DT222" authorId="0" shapeId="0" xr:uid="{1D676C1C-3B85-496A-A556-0819E1508D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27, https://links.sgx.com/FileOpen/WTH%20AR%202020.ashx?App=Announcement&amp;FileID=634061</t>
        </r>
      </text>
    </comment>
    <comment ref="DU222" authorId="0" shapeId="0" xr:uid="{6312341A-0FE6-4EFB-8515-90639CFAF320}">
      <text>
        <r>
          <rPr>
            <b/>
            <sz val="9"/>
            <color indexed="81"/>
            <rFont val="Tahoma"/>
            <family val="2"/>
          </rPr>
          <t>Author:</t>
        </r>
        <r>
          <rPr>
            <sz val="9"/>
            <color indexed="81"/>
            <rFont val="Tahoma"/>
            <family val="2"/>
          </rPr>
          <t xml:space="preserve">
AR pg.34</t>
        </r>
      </text>
    </comment>
    <comment ref="DV222" authorId="0" shapeId="0" xr:uid="{CEA4C7B1-3095-4557-AF16-051F9432F06E}">
      <text>
        <r>
          <rPr>
            <b/>
            <sz val="9"/>
            <color indexed="81"/>
            <rFont val="Tahoma"/>
            <family val="2"/>
          </rPr>
          <t>Author:</t>
        </r>
        <r>
          <rPr>
            <sz val="9"/>
            <color indexed="81"/>
            <rFont val="Tahoma"/>
            <family val="2"/>
          </rPr>
          <t xml:space="preserve">
AR pg.131</t>
        </r>
      </text>
    </comment>
    <comment ref="DY222" authorId="0" shapeId="0" xr:uid="{F2E4E1F8-6ED0-4145-8473-3D521A377180}">
      <text>
        <r>
          <rPr>
            <b/>
            <sz val="9"/>
            <color indexed="81"/>
            <rFont val="Tahoma"/>
            <family val="2"/>
          </rPr>
          <t>Author:</t>
        </r>
        <r>
          <rPr>
            <sz val="9"/>
            <color indexed="81"/>
            <rFont val="Tahoma"/>
            <family val="2"/>
          </rPr>
          <t xml:space="preserve">
no risk committee, only audit committee</t>
        </r>
      </text>
    </comment>
    <comment ref="EB222" authorId="3" shapeId="0" xr:uid="{1586BE10-5D2A-4C3E-A37E-8850104DED14}">
      <text>
        <r>
          <rPr>
            <b/>
            <sz val="9"/>
            <color indexed="81"/>
            <rFont val="Tahoma"/>
            <family val="2"/>
          </rPr>
          <t>Jun Hui:</t>
        </r>
        <r>
          <rPr>
            <sz val="9"/>
            <color indexed="81"/>
            <rFont val="Tahoma"/>
            <family val="2"/>
          </rPr>
          <t xml:space="preserve">
AR,33</t>
        </r>
      </text>
    </comment>
    <comment ref="EC222" authorId="0" shapeId="0" xr:uid="{9EED8EF6-00F1-4B0D-B731-4F457549B4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35
No independent risk committee</t>
        </r>
      </text>
    </comment>
    <comment ref="ED222" authorId="3" shapeId="0" xr:uid="{3BFAFE94-B1BA-4808-83EF-A9B2847C303F}">
      <text>
        <r>
          <rPr>
            <b/>
            <sz val="9"/>
            <color indexed="81"/>
            <rFont val="Tahoma"/>
            <family val="2"/>
          </rPr>
          <t>Jun Hui:</t>
        </r>
        <r>
          <rPr>
            <sz val="9"/>
            <color indexed="81"/>
            <rFont val="Tahoma"/>
            <family val="2"/>
          </rPr>
          <t xml:space="preserve">
AR,51</t>
        </r>
      </text>
    </comment>
    <comment ref="E223" authorId="0" shapeId="0" xr:uid="{DC3C57ED-F74D-40D1-B8AC-7135FEFBF129}">
      <text>
        <r>
          <rPr>
            <b/>
            <sz val="9"/>
            <color indexed="81"/>
            <rFont val="Tahoma"/>
            <family val="2"/>
          </rPr>
          <t>Author:</t>
        </r>
        <r>
          <rPr>
            <sz val="9"/>
            <color indexed="81"/>
            <rFont val="Tahoma"/>
            <family val="2"/>
          </rPr>
          <t xml:space="preserve">
AR pg.16</t>
        </r>
      </text>
    </comment>
    <comment ref="F223" authorId="0" shapeId="0" xr:uid="{795E4006-4E2C-49F3-AFF7-A9F8CD7E9CA2}">
      <text>
        <r>
          <rPr>
            <b/>
            <sz val="9"/>
            <color indexed="81"/>
            <rFont val="Tahoma"/>
            <family val="2"/>
          </rPr>
          <t>Author:</t>
        </r>
        <r>
          <rPr>
            <sz val="9"/>
            <color indexed="81"/>
            <rFont val="Tahoma"/>
            <family val="2"/>
          </rPr>
          <t xml:space="preserve">
AR pg.34</t>
        </r>
      </text>
    </comment>
    <comment ref="G223" authorId="0" shapeId="0" xr:uid="{1478E799-1E48-43B7-8CF7-910A6FFB50D4}">
      <text>
        <r>
          <rPr>
            <b/>
            <sz val="9"/>
            <color indexed="81"/>
            <rFont val="Tahoma"/>
            <family val="2"/>
          </rPr>
          <t>Author:</t>
        </r>
        <r>
          <rPr>
            <sz val="9"/>
            <color indexed="81"/>
            <rFont val="Tahoma"/>
            <family val="2"/>
          </rPr>
          <t xml:space="preserve">
AR pg.17</t>
        </r>
      </text>
    </comment>
    <comment ref="H223" authorId="0" shapeId="0" xr:uid="{C22BE54B-9990-4B97-B00E-F708C841042D}">
      <text>
        <r>
          <rPr>
            <b/>
            <sz val="9"/>
            <color indexed="81"/>
            <rFont val="Tahoma"/>
            <family val="2"/>
          </rPr>
          <t>Author:</t>
        </r>
        <r>
          <rPr>
            <sz val="9"/>
            <color indexed="81"/>
            <rFont val="Tahoma"/>
            <family val="2"/>
          </rPr>
          <t xml:space="preserve">
AR, p38</t>
        </r>
      </text>
    </comment>
    <comment ref="I223" authorId="0" shapeId="0" xr:uid="{5D570B2C-A846-4828-810C-DE0175FBF571}">
      <text>
        <r>
          <rPr>
            <b/>
            <sz val="9"/>
            <color indexed="81"/>
            <rFont val="Tahoma"/>
            <family val="2"/>
          </rPr>
          <t>Author:</t>
        </r>
        <r>
          <rPr>
            <sz val="9"/>
            <color indexed="81"/>
            <rFont val="Tahoma"/>
            <family val="2"/>
          </rPr>
          <t xml:space="preserve">
AR pg.63</t>
        </r>
      </text>
    </comment>
    <comment ref="J223" authorId="0" shapeId="0" xr:uid="{920307D6-17F7-4E5F-9A97-778309AF9EA7}">
      <text>
        <r>
          <rPr>
            <b/>
            <sz val="9"/>
            <color indexed="81"/>
            <rFont val="Tahoma"/>
            <family val="2"/>
          </rPr>
          <t>Author:</t>
        </r>
        <r>
          <rPr>
            <sz val="9"/>
            <color indexed="81"/>
            <rFont val="Tahoma"/>
            <family val="2"/>
          </rPr>
          <t xml:space="preserve">
AR pg.30</t>
        </r>
      </text>
    </comment>
    <comment ref="K223" authorId="0" shapeId="0" xr:uid="{83363ED0-32C7-4C0A-9A4D-6DA1F240922A}">
      <text>
        <r>
          <rPr>
            <b/>
            <sz val="9"/>
            <color indexed="81"/>
            <rFont val="Tahoma"/>
            <family val="2"/>
          </rPr>
          <t>Author:</t>
        </r>
        <r>
          <rPr>
            <sz val="9"/>
            <color indexed="81"/>
            <rFont val="Tahoma"/>
            <family val="2"/>
          </rPr>
          <t xml:space="preserve">
AR pg.21</t>
        </r>
      </text>
    </comment>
    <comment ref="M223" authorId="0" shapeId="0" xr:uid="{A39E2888-057D-431D-80F8-80206BD3962E}">
      <text>
        <r>
          <rPr>
            <b/>
            <sz val="9"/>
            <color indexed="81"/>
            <rFont val="Tahoma"/>
            <family val="2"/>
          </rPr>
          <t>Author:</t>
        </r>
        <r>
          <rPr>
            <sz val="9"/>
            <color indexed="81"/>
            <rFont val="Tahoma"/>
            <family val="2"/>
          </rPr>
          <t xml:space="preserve">
AR pg.81</t>
        </r>
      </text>
    </comment>
    <comment ref="R223" authorId="0" shapeId="0" xr:uid="{AF1C87B5-52B4-44DC-AE2D-9AD4D82DDE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p.51-52</t>
        </r>
      </text>
    </comment>
    <comment ref="U223" authorId="0" shapeId="0" xr:uid="{73B5BC17-1370-453C-9BAD-44F1D989EFF0}">
      <text>
        <r>
          <rPr>
            <b/>
            <sz val="9"/>
            <color indexed="81"/>
            <rFont val="Tahoma"/>
            <family val="2"/>
          </rPr>
          <t>Author:</t>
        </r>
        <r>
          <rPr>
            <sz val="9"/>
            <color indexed="81"/>
            <rFont val="Tahoma"/>
            <family val="2"/>
          </rPr>
          <t xml:space="preserve">
AR pg 50</t>
        </r>
      </text>
    </comment>
    <comment ref="V223" authorId="0" shapeId="0" xr:uid="{03CC11CF-F1A3-49D5-8B81-BECB10429B6D}">
      <text>
        <r>
          <rPr>
            <b/>
            <sz val="9"/>
            <color indexed="81"/>
            <rFont val="Tahoma"/>
            <family val="2"/>
          </rPr>
          <t>Author:</t>
        </r>
        <r>
          <rPr>
            <sz val="9"/>
            <color indexed="81"/>
            <rFont val="Tahoma"/>
            <family val="2"/>
          </rPr>
          <t xml:space="preserve">
AR pg 52-53/57/60-61</t>
        </r>
      </text>
    </comment>
    <comment ref="W223" authorId="0" shapeId="0" xr:uid="{90D5B2ED-66AC-4E1C-9D2C-3690373F82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X223" authorId="0" shapeId="0" xr:uid="{EFE72C3C-2B1E-4692-9688-1A264FC891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 26</t>
        </r>
      </text>
    </comment>
    <comment ref="Y223" authorId="0" shapeId="0" xr:uid="{4A35C851-1BB0-4675-A3D3-5DD9119B96C3}">
      <text>
        <r>
          <rPr>
            <b/>
            <sz val="9"/>
            <color indexed="81"/>
            <rFont val="Tahoma"/>
            <family val="2"/>
          </rPr>
          <t>Author:</t>
        </r>
        <r>
          <rPr>
            <sz val="9"/>
            <color indexed="81"/>
            <rFont val="Tahoma"/>
            <family val="2"/>
          </rPr>
          <t xml:space="preserve">
AR p. 45, Independent Directors</t>
        </r>
      </text>
    </comment>
    <comment ref="Z223" authorId="0" shapeId="0" xr:uid="{F27780F6-B6A9-45F3-9B8C-AD29A14B92BC}">
      <text>
        <r>
          <rPr>
            <b/>
            <sz val="9"/>
            <color indexed="81"/>
            <rFont val="Tahoma"/>
            <family val="2"/>
          </rPr>
          <t>Author:</t>
        </r>
        <r>
          <rPr>
            <sz val="9"/>
            <color indexed="81"/>
            <rFont val="Tahoma"/>
            <family val="2"/>
          </rPr>
          <t xml:space="preserve">
AR pg 21-24</t>
        </r>
      </text>
    </comment>
    <comment ref="AA223" authorId="0" shapeId="0" xr:uid="{085F062D-B5B4-446D-9EC8-B083DEC628BA}">
      <text>
        <r>
          <rPr>
            <b/>
            <sz val="9"/>
            <color indexed="81"/>
            <rFont val="Tahoma"/>
            <family val="2"/>
          </rPr>
          <t>Author:</t>
        </r>
        <r>
          <rPr>
            <sz val="9"/>
            <color indexed="81"/>
            <rFont val="Tahoma"/>
            <family val="2"/>
          </rPr>
          <t xml:space="preserve">
AR pg 34/38</t>
        </r>
      </text>
    </comment>
    <comment ref="AC223" authorId="0" shapeId="0" xr:uid="{425B0419-2EA6-4F3D-B7EA-DC8F368CB4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t>
        </r>
      </text>
    </comment>
    <comment ref="AD223" authorId="0" shapeId="0" xr:uid="{9941A07E-925D-4BAF-B958-6969F7D81511}">
      <text>
        <r>
          <rPr>
            <b/>
            <sz val="9"/>
            <color indexed="81"/>
            <rFont val="Tahoma"/>
            <family val="2"/>
          </rPr>
          <t>Author:</t>
        </r>
        <r>
          <rPr>
            <sz val="9"/>
            <color indexed="81"/>
            <rFont val="Tahoma"/>
            <family val="2"/>
          </rPr>
          <t xml:space="preserve">
AR p. 35, Board Independence</t>
        </r>
      </text>
    </comment>
    <comment ref="AE223" authorId="0" shapeId="0" xr:uid="{3A7C7AA1-70AF-4633-A8F9-FDBA53F3A1C8}">
      <text>
        <r>
          <rPr>
            <b/>
            <sz val="9"/>
            <color indexed="81"/>
            <rFont val="Tahoma"/>
            <family val="2"/>
          </rPr>
          <t>Author:</t>
        </r>
        <r>
          <rPr>
            <sz val="9"/>
            <color indexed="81"/>
            <rFont val="Tahoma"/>
            <family val="2"/>
          </rPr>
          <t xml:space="preserve">
AR pg.34</t>
        </r>
      </text>
    </comment>
    <comment ref="AG223" authorId="0" shapeId="0" xr:uid="{78BA64CC-B97D-4F2F-AB92-5096A2B0AF8B}">
      <text>
        <r>
          <rPr>
            <b/>
            <sz val="9"/>
            <color indexed="81"/>
            <rFont val="Tahoma"/>
            <family val="2"/>
          </rPr>
          <t>Author:</t>
        </r>
        <r>
          <rPr>
            <sz val="9"/>
            <color indexed="81"/>
            <rFont val="Tahoma"/>
            <family val="2"/>
          </rPr>
          <t xml:space="preserve">
AR pg.38</t>
        </r>
      </text>
    </comment>
    <comment ref="AH223" authorId="0" shapeId="0" xr:uid="{D4646613-C599-456E-860C-34531CFC873F}">
      <text>
        <r>
          <rPr>
            <b/>
            <sz val="9"/>
            <color indexed="81"/>
            <rFont val="Tahoma"/>
            <family val="2"/>
          </rPr>
          <t>Author:</t>
        </r>
        <r>
          <rPr>
            <sz val="9"/>
            <color indexed="81"/>
            <rFont val="Tahoma"/>
            <family val="2"/>
          </rPr>
          <t xml:space="preserve">
AR pg.19</t>
        </r>
      </text>
    </comment>
    <comment ref="AI223" authorId="0" shapeId="0" xr:uid="{05D4C025-F63B-4DB1-B6E9-D82760F302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36 "The NC conducts an annual review to determine the independence of the Directors according to
the guidelines of the 2018 Code and Rule 210(5)(d) of the SGX-ST Listing Manual. The NC also considers all nature
of relationships and circumstances that could influence the judgement and decisions of the Directors before tabling its
findings and recommendations to the Board for approval."</t>
        </r>
      </text>
    </comment>
    <comment ref="AJ223" authorId="0" shapeId="0" xr:uid="{541447E3-12F8-4ADA-BB27-064B3E46407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K223" authorId="0" shapeId="0" xr:uid="{6BEB6898-3D39-464E-A861-59950AD69C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O223" authorId="0" shapeId="0" xr:uid="{5E4391DB-BF04-4C9B-8EF2-107E650480C8}">
      <text>
        <r>
          <rPr>
            <b/>
            <sz val="9"/>
            <color indexed="81"/>
            <rFont val="Tahoma"/>
            <family val="2"/>
          </rPr>
          <t>Author:</t>
        </r>
        <r>
          <rPr>
            <sz val="9"/>
            <color indexed="81"/>
            <rFont val="Tahoma"/>
            <family val="2"/>
          </rPr>
          <t xml:space="preserve">
AR, pg 38</t>
        </r>
      </text>
    </comment>
    <comment ref="AP223" authorId="0" shapeId="0" xr:uid="{ACDA8C57-A238-40B1-B6AD-E1BE3CDBE4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AQ223" authorId="0" shapeId="0" xr:uid="{67263266-B8AC-442A-94B0-83F4BA56937E}">
      <text>
        <r>
          <rPr>
            <b/>
            <sz val="9"/>
            <color indexed="81"/>
            <rFont val="Tahoma"/>
            <family val="2"/>
          </rPr>
          <t>Author:</t>
        </r>
        <r>
          <rPr>
            <sz val="9"/>
            <color indexed="81"/>
            <rFont val="Tahoma"/>
            <family val="2"/>
          </rPr>
          <t xml:space="preserve">
AR, p. 30</t>
        </r>
      </text>
    </comment>
    <comment ref="AR223" authorId="0" shapeId="0" xr:uid="{044B5A22-9B4F-4ADE-ABAC-B2EE1BE45DDD}">
      <text>
        <r>
          <rPr>
            <b/>
            <sz val="9"/>
            <color indexed="81"/>
            <rFont val="Tahoma"/>
            <family val="2"/>
          </rPr>
          <t>Author:</t>
        </r>
        <r>
          <rPr>
            <sz val="9"/>
            <color indexed="81"/>
            <rFont val="Tahoma"/>
            <family val="2"/>
          </rPr>
          <t xml:space="preserve">
AR,9</t>
        </r>
      </text>
    </comment>
    <comment ref="AS223" authorId="0" shapeId="0" xr:uid="{D2A4A076-8BA1-4E41-B095-AEC963D78397}">
      <text>
        <r>
          <rPr>
            <b/>
            <sz val="9"/>
            <color indexed="81"/>
            <rFont val="Tahoma"/>
            <family val="2"/>
          </rPr>
          <t>Author:</t>
        </r>
        <r>
          <rPr>
            <sz val="9"/>
            <color indexed="81"/>
            <rFont val="Tahoma"/>
            <family val="2"/>
          </rPr>
          <t xml:space="preserve">
AR, pg 25</t>
        </r>
      </text>
    </comment>
    <comment ref="AT223" authorId="0" shapeId="0" xr:uid="{BC4943FC-142F-4D1B-84CD-01BE02B2E24A}">
      <text>
        <r>
          <rPr>
            <b/>
            <sz val="9"/>
            <color indexed="81"/>
            <rFont val="Tahoma"/>
            <family val="2"/>
          </rPr>
          <t>Author:</t>
        </r>
        <r>
          <rPr>
            <sz val="9"/>
            <color indexed="81"/>
            <rFont val="Tahoma"/>
            <family val="2"/>
          </rPr>
          <t xml:space="preserve">
AR, governance report, pg 15 &amp; 16</t>
        </r>
      </text>
    </comment>
    <comment ref="AU223" authorId="0" shapeId="0" xr:uid="{631CB31E-C835-44A8-9957-83023B0CE582}">
      <text>
        <r>
          <rPr>
            <b/>
            <sz val="9"/>
            <color indexed="81"/>
            <rFont val="Tahoma"/>
            <family val="2"/>
          </rPr>
          <t>Author:</t>
        </r>
        <r>
          <rPr>
            <sz val="9"/>
            <color indexed="81"/>
            <rFont val="Tahoma"/>
            <family val="2"/>
          </rPr>
          <t xml:space="preserve">
AR, 33-34</t>
        </r>
      </text>
    </comment>
    <comment ref="AV223" authorId="0" shapeId="0" xr:uid="{C974F32C-DB11-4389-8208-6F1E0A9EBD52}">
      <text>
        <r>
          <rPr>
            <b/>
            <sz val="9"/>
            <color indexed="81"/>
            <rFont val="Tahoma"/>
            <family val="2"/>
          </rPr>
          <t>Author:</t>
        </r>
        <r>
          <rPr>
            <sz val="9"/>
            <color indexed="81"/>
            <rFont val="Tahoma"/>
            <family val="2"/>
          </rPr>
          <t xml:space="preserve">
AR, 19-20</t>
        </r>
      </text>
    </comment>
    <comment ref="AW223" authorId="0" shapeId="0" xr:uid="{0F5F3EE9-858D-4649-A065-65C92BE4C258}">
      <text>
        <r>
          <rPr>
            <b/>
            <sz val="9"/>
            <color indexed="81"/>
            <rFont val="Tahoma"/>
            <family val="2"/>
          </rPr>
          <t>Author:</t>
        </r>
        <r>
          <rPr>
            <sz val="9"/>
            <color indexed="81"/>
            <rFont val="Tahoma"/>
            <family val="2"/>
          </rPr>
          <t xml:space="preserve">
AR,25</t>
        </r>
      </text>
    </comment>
    <comment ref="AX223" authorId="0" shapeId="0" xr:uid="{BEA805B0-62B1-4325-ABBC-D163E24D7728}">
      <text>
        <r>
          <rPr>
            <b/>
            <sz val="9"/>
            <color indexed="81"/>
            <rFont val="Tahoma"/>
            <family val="2"/>
          </rPr>
          <t>Author:</t>
        </r>
        <r>
          <rPr>
            <sz val="9"/>
            <color indexed="81"/>
            <rFont val="Tahoma"/>
            <family val="2"/>
          </rPr>
          <t xml:space="preserve">
AR, 25</t>
        </r>
      </text>
    </comment>
    <comment ref="AY223" authorId="0" shapeId="0" xr:uid="{2C08B395-3889-49C8-9348-F69A60F013D7}">
      <text>
        <r>
          <rPr>
            <b/>
            <sz val="9"/>
            <color indexed="81"/>
            <rFont val="Tahoma"/>
            <family val="2"/>
          </rPr>
          <t>Author:</t>
        </r>
        <r>
          <rPr>
            <sz val="9"/>
            <color indexed="81"/>
            <rFont val="Tahoma"/>
            <family val="2"/>
          </rPr>
          <t xml:space="preserve">
AR, p. 55</t>
        </r>
      </text>
    </comment>
    <comment ref="AZ223" authorId="0" shapeId="0" xr:uid="{744F4A94-651E-4A02-80A7-93ADCF57F5AE}">
      <text>
        <r>
          <rPr>
            <b/>
            <sz val="9"/>
            <color indexed="81"/>
            <rFont val="Tahoma"/>
            <family val="2"/>
          </rPr>
          <t>Author:</t>
        </r>
        <r>
          <rPr>
            <sz val="9"/>
            <color indexed="81"/>
            <rFont val="Tahoma"/>
            <family val="2"/>
          </rPr>
          <t xml:space="preserve">
AR, p. 30, 33
The company has adopted the definition in the Code of CG
There is detailed disclosure on the determination of independence process</t>
        </r>
      </text>
    </comment>
    <comment ref="BA223" authorId="2" shapeId="0" xr:uid="{151400B1-D747-43EF-86DB-A71FE026CF8C}">
      <text>
        <r>
          <rPr>
            <b/>
            <sz val="9"/>
            <color indexed="81"/>
            <rFont val="Tahoma"/>
            <family val="2"/>
          </rPr>
          <t>hongw:</t>
        </r>
        <r>
          <rPr>
            <sz val="9"/>
            <color indexed="81"/>
            <rFont val="Tahoma"/>
            <family val="2"/>
          </rPr>
          <t xml:space="preserve">
AR, p117</t>
        </r>
      </text>
    </comment>
    <comment ref="BB223" authorId="0" shapeId="0" xr:uid="{AF24B1A6-3428-42C3-A0E5-C89F2F0C8120}">
      <text>
        <r>
          <rPr>
            <b/>
            <sz val="9"/>
            <color indexed="81"/>
            <rFont val="Tahoma"/>
            <family val="2"/>
          </rPr>
          <t>Author:</t>
        </r>
        <r>
          <rPr>
            <sz val="9"/>
            <color indexed="81"/>
            <rFont val="Tahoma"/>
            <family val="2"/>
          </rPr>
          <t xml:space="preserve">
AR, pg 18 &amp; 19</t>
        </r>
      </text>
    </comment>
    <comment ref="BC223" authorId="0" shapeId="0" xr:uid="{ECFC5B68-671D-4D46-A5E2-038D0DA3A629}">
      <text>
        <r>
          <rPr>
            <b/>
            <sz val="9"/>
            <color indexed="81"/>
            <rFont val="Tahoma"/>
            <family val="2"/>
          </rPr>
          <t>Author:</t>
        </r>
        <r>
          <rPr>
            <sz val="9"/>
            <color indexed="81"/>
            <rFont val="Tahoma"/>
            <family val="2"/>
          </rPr>
          <t xml:space="preserve">
AR, p. 44</t>
        </r>
      </text>
    </comment>
    <comment ref="BD223" authorId="0" shapeId="0" xr:uid="{CB5D3602-6AC8-4FD6-A9C8-B8F70F409192}">
      <text>
        <r>
          <rPr>
            <b/>
            <sz val="9"/>
            <color indexed="81"/>
            <rFont val="Tahoma"/>
            <family val="2"/>
          </rPr>
          <t>Author:</t>
        </r>
        <r>
          <rPr>
            <sz val="9"/>
            <color indexed="81"/>
            <rFont val="Tahoma"/>
            <family val="2"/>
          </rPr>
          <t xml:space="preserve">
AR, p. 76</t>
        </r>
      </text>
    </comment>
    <comment ref="BE223" authorId="0" shapeId="0" xr:uid="{BB35B5EA-49EA-49DF-B0F5-F7B57C7757B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 "The Board confirms that the Group has complied substantially with the principles
and guidelines of the Code for FY2020. Where there are deviations from the Code, appropriate explanations have
been provided."</t>
        </r>
      </text>
    </comment>
    <comment ref="BG223" authorId="0" shapeId="0" xr:uid="{AACE7D59-51FB-4937-9F52-85A3E148F02A}">
      <text>
        <r>
          <rPr>
            <b/>
            <sz val="9"/>
            <color indexed="81"/>
            <rFont val="Tahoma"/>
            <family val="2"/>
          </rPr>
          <t>Author:</t>
        </r>
        <r>
          <rPr>
            <sz val="9"/>
            <color indexed="81"/>
            <rFont val="Tahoma"/>
            <family val="2"/>
          </rPr>
          <t xml:space="preserve">
AR p. 59, The Board considers an Independent Director (as defined in Practice Guidance 2) as one who has no relationship with the
Company, the Company’s related companies, five percent (5%) Shareholders or the Company’s officers, which could interfere,</t>
        </r>
      </text>
    </comment>
    <comment ref="BH223" authorId="0" shapeId="0" xr:uid="{A174BADC-A8E5-4134-AD1E-A83F84B5C7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28, https://links.sgx.com/FileOpen/UG%20Healthcare_Annual%20Report%202020.ashx?App=Announcement&amp;FileID=634566</t>
        </r>
      </text>
    </comment>
    <comment ref="BI223" authorId="0" shapeId="0" xr:uid="{7B6FA7FF-BD8F-48A5-9BDC-391204BC5B34}">
      <text>
        <r>
          <rPr>
            <b/>
            <sz val="9"/>
            <color indexed="81"/>
            <rFont val="Tahoma"/>
            <family val="2"/>
          </rPr>
          <t>Author:</t>
        </r>
        <r>
          <rPr>
            <sz val="9"/>
            <color indexed="81"/>
            <rFont val="Tahoma"/>
            <family val="2"/>
          </rPr>
          <t xml:space="preserve">
AR p. 37, The criterion for independence is based on the definition set out in the Code. The Board considers an “independent”
director as one who has no relationship with the Company, its related corporation, its 5% shareholders or its officers that
could interfere, or be reasonably perceived to interfere, with the exercise of the Director’s independent business judgement
with a view to the best interest of the Company. The independence of each Director is reviewed annually by the NC.
</t>
        </r>
      </text>
    </comment>
    <comment ref="BJ223" authorId="0" shapeId="0" xr:uid="{DFB93B79-AD90-4253-8FFA-6DD22B304A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16-17/19</t>
        </r>
      </text>
    </comment>
    <comment ref="BK223" authorId="0" shapeId="0" xr:uid="{3709F3AA-9AA1-44E0-8566-B685834A71CB}">
      <text>
        <r>
          <rPr>
            <b/>
            <sz val="9"/>
            <color indexed="81"/>
            <rFont val="Tahoma"/>
            <family val="2"/>
          </rPr>
          <t>Author:</t>
        </r>
        <r>
          <rPr>
            <sz val="9"/>
            <color indexed="81"/>
            <rFont val="Tahoma"/>
            <family val="2"/>
          </rPr>
          <t xml:space="preserve">
AR, p. 70</t>
        </r>
      </text>
    </comment>
    <comment ref="BL223" authorId="0" shapeId="0" xr:uid="{43107778-ECA5-4321-B48A-BC672A7BFA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BO223" authorId="0" shapeId="0" xr:uid="{DAB074C7-4F0B-4392-B2D8-968632CF294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Nominating Committee assesses the independence of each director annually in accordance with the guidance in the Code,
the Practice Guidance and the SGX-ST Listing Manual. Based on the Code, the Nominating Committee considers an “independent”
director as one who is independent in conduct, character and judgement, and has no relationship with the Company, its related
corporations, its substantial shareholders or its officers that could interfere, or be reasonably perceived to interfere, with the
exercise of the director’s independent business judgement in the best interests of the Company. The Nominating Committee
also takes into account the existence of relationships or circumstances, including those identified by the Practice Guidance
and the SGX-ST Listing Manual, in assessing the independence of a director. Such relationships or circumstances include the
employment of a director by the Company or any of its related corporations during the financial year in question or in any of the
previous three financial years, a Director being on the Board for an aggregate period of more than nine years, the acceptance by
a director of any significant compensation from the Company or any of its subsidiaries for the provision of services during the
financial year in question or the previous financial year, other than compensation for board service, and a director being related
to any organisation to which the Company or any of its subsidiaries made, or from which the Company or any of its subsidiaries
received, significant payments or material services during the financial year in question or the previous financial year.
AR p65</t>
        </r>
      </text>
    </comment>
    <comment ref="BQ223" authorId="0" shapeId="0" xr:uid="{23073C43-BF1F-4ED0-B181-4243A3F27C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criterion for independence is based on the definition set out in the Code. The Board considers an “Independent
Director” as one who is independent in conduct, character and judgement, and has no relationship with the Company, its
related companies, its substantial shareholders or its officers that could interfere, or be reasonably perceived to interfere,
with the exercise of the Director’s independent business judgement with a view to the best interests of the Company. 
AR p27</t>
        </r>
      </text>
    </comment>
    <comment ref="BV223" authorId="0" shapeId="0" xr:uid="{3C046E04-2419-4255-8E09-0565D05F97FE}">
      <text>
        <r>
          <rPr>
            <b/>
            <sz val="9"/>
            <color indexed="81"/>
            <rFont val="Tahoma"/>
            <family val="2"/>
          </rPr>
          <t>Author:</t>
        </r>
        <r>
          <rPr>
            <sz val="9"/>
            <color indexed="81"/>
            <rFont val="Tahoma"/>
            <family val="2"/>
          </rPr>
          <t xml:space="preserve">
AR 61</t>
        </r>
      </text>
    </comment>
    <comment ref="BX223" authorId="0" shapeId="0" xr:uid="{BBEEC756-FD94-4AF1-A77E-F27B856C87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p.77;</t>
        </r>
      </text>
    </comment>
    <comment ref="BY223" authorId="0" shapeId="0" xr:uid="{547F1C41-E2C5-4F2B-9D17-AA379B0A8B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BZ223" authorId="0" shapeId="0" xr:uid="{605CD0A3-C3D6-469B-80D8-7CEE2A02650C}">
      <text>
        <r>
          <rPr>
            <b/>
            <sz val="9"/>
            <color indexed="81"/>
            <rFont val="Tahoma"/>
            <family val="2"/>
          </rPr>
          <t>Author:</t>
        </r>
        <r>
          <rPr>
            <sz val="9"/>
            <color indexed="81"/>
            <rFont val="Tahoma"/>
            <family val="2"/>
          </rPr>
          <t xml:space="preserve">
AR pg 45-46</t>
        </r>
      </text>
    </comment>
    <comment ref="CA223" authorId="0" shapeId="0" xr:uid="{16493FC7-3956-46BE-8A53-3D9ED38F22AA}">
      <text>
        <r>
          <rPr>
            <b/>
            <sz val="9"/>
            <color indexed="81"/>
            <rFont val="Tahoma"/>
            <family val="2"/>
          </rPr>
          <t>Author:</t>
        </r>
        <r>
          <rPr>
            <sz val="9"/>
            <color indexed="81"/>
            <rFont val="Tahoma"/>
            <family val="2"/>
          </rPr>
          <t xml:space="preserve">
AR pg 79-80</t>
        </r>
      </text>
    </comment>
    <comment ref="CC223" authorId="0" shapeId="0" xr:uid="{36F41213-7A04-415C-AD4E-7485963EAE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P.18-19</t>
        </r>
      </text>
    </comment>
    <comment ref="CD223" authorId="0" shapeId="0" xr:uid="{1368A074-1F37-4C74-A787-15CE2EA53C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t>
        </r>
      </text>
    </comment>
    <comment ref="CE223" authorId="0" shapeId="0" xr:uid="{BD836FE8-F8F8-48D8-A96B-690B02BD74C0}">
      <text>
        <r>
          <rPr>
            <b/>
            <sz val="9"/>
            <color indexed="81"/>
            <rFont val="Tahoma"/>
            <family val="2"/>
          </rPr>
          <t>Author:</t>
        </r>
        <r>
          <rPr>
            <sz val="9"/>
            <color indexed="81"/>
            <rFont val="Tahoma"/>
            <family val="2"/>
          </rPr>
          <t xml:space="preserve">
AR pg 50/54-55</t>
        </r>
      </text>
    </comment>
    <comment ref="CG223" authorId="0" shapeId="0" xr:uid="{CAE27199-E1C8-43A4-A822-E3AF0C026175}">
      <text>
        <r>
          <rPr>
            <b/>
            <sz val="9"/>
            <color indexed="81"/>
            <rFont val="Tahoma"/>
            <family val="2"/>
          </rPr>
          <t>Author:</t>
        </r>
        <r>
          <rPr>
            <sz val="9"/>
            <color indexed="81"/>
            <rFont val="Tahoma"/>
            <family val="2"/>
          </rPr>
          <t xml:space="preserve">
89-90</t>
        </r>
      </text>
    </comment>
    <comment ref="CI223" authorId="0" shapeId="0" xr:uid="{90E19E5A-0AE9-4F17-BEED-2D72D4BC01B2}">
      <text>
        <r>
          <rPr>
            <b/>
            <sz val="9"/>
            <color indexed="81"/>
            <rFont val="Tahoma"/>
            <family val="2"/>
          </rPr>
          <t>Author:</t>
        </r>
        <r>
          <rPr>
            <sz val="9"/>
            <color indexed="81"/>
            <rFont val="Tahoma"/>
            <family val="2"/>
          </rPr>
          <t xml:space="preserve">
AR pg 79</t>
        </r>
      </text>
    </comment>
    <comment ref="CJ223" authorId="0" shapeId="0" xr:uid="{337D89AF-D7EF-431D-9C4A-8970A6044AC8}">
      <text>
        <r>
          <rPr>
            <b/>
            <sz val="9"/>
            <color indexed="81"/>
            <rFont val="Tahoma"/>
            <family val="2"/>
          </rPr>
          <t>Author:</t>
        </r>
        <r>
          <rPr>
            <sz val="9"/>
            <color indexed="81"/>
            <rFont val="Tahoma"/>
            <family val="2"/>
          </rPr>
          <t xml:space="preserve">
ar 20</t>
        </r>
      </text>
    </comment>
    <comment ref="CK223" authorId="0" shapeId="0" xr:uid="{85234B8C-F823-47DB-98AC-5EEB1EE13ACE}">
      <text>
        <r>
          <rPr>
            <b/>
            <sz val="9"/>
            <color indexed="81"/>
            <rFont val="Tahoma"/>
            <family val="2"/>
          </rPr>
          <t>Author:</t>
        </r>
        <r>
          <rPr>
            <sz val="9"/>
            <color indexed="81"/>
            <rFont val="Tahoma"/>
            <family val="2"/>
          </rPr>
          <t xml:space="preserve">
AR,60</t>
        </r>
      </text>
    </comment>
    <comment ref="CM223" authorId="0" shapeId="0" xr:uid="{5E05C05D-3188-4428-9800-A6BB983A2354}">
      <text>
        <r>
          <rPr>
            <b/>
            <sz val="9"/>
            <color indexed="81"/>
            <rFont val="Tahoma"/>
            <family val="2"/>
          </rPr>
          <t>Author:</t>
        </r>
        <r>
          <rPr>
            <sz val="9"/>
            <color indexed="81"/>
            <rFont val="Tahoma"/>
            <family val="2"/>
          </rPr>
          <t xml:space="preserve">
ar 54</t>
        </r>
      </text>
    </comment>
    <comment ref="CN223" authorId="0" shapeId="0" xr:uid="{E61F864F-61A6-46CC-84AD-24DB7434DD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p.56-57</t>
        </r>
      </text>
    </comment>
    <comment ref="CO223" authorId="0" shapeId="0" xr:uid="{2CEBD86D-CD30-4554-A179-F9A99FC9EF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P223" authorId="0" shapeId="0" xr:uid="{38343910-C6A9-40B8-8B94-E616D20F34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Q223" authorId="0" shapeId="0" xr:uid="{8689F7B6-928E-4F34-A670-227A31D69AB3}">
      <text>
        <r>
          <rPr>
            <b/>
            <sz val="9"/>
            <color indexed="81"/>
            <rFont val="Tahoma"/>
            <family val="2"/>
          </rPr>
          <t>Author:</t>
        </r>
        <r>
          <rPr>
            <sz val="9"/>
            <color indexed="81"/>
            <rFont val="Tahoma"/>
            <family val="2"/>
          </rPr>
          <t xml:space="preserve">
AR 59</t>
        </r>
      </text>
    </comment>
    <comment ref="CR223" authorId="0" shapeId="0" xr:uid="{C383BB50-F3B0-49A0-B92A-86212D549631}">
      <text>
        <r>
          <rPr>
            <b/>
            <sz val="9"/>
            <color indexed="81"/>
            <rFont val="Tahoma"/>
            <family val="2"/>
          </rPr>
          <t>Author:</t>
        </r>
        <r>
          <rPr>
            <sz val="9"/>
            <color indexed="81"/>
            <rFont val="Tahoma"/>
            <family val="2"/>
          </rPr>
          <t xml:space="preserve">
AR, p. 15</t>
        </r>
      </text>
    </comment>
    <comment ref="CS223" authorId="0" shapeId="0" xr:uid="{B1A496C6-511F-49BA-ADBA-12F529C5C672}">
      <text>
        <r>
          <rPr>
            <b/>
            <sz val="9"/>
            <color indexed="81"/>
            <rFont val="Tahoma"/>
            <family val="2"/>
          </rPr>
          <t>Author:</t>
        </r>
        <r>
          <rPr>
            <sz val="9"/>
            <color indexed="81"/>
            <rFont val="Tahoma"/>
            <family val="2"/>
          </rPr>
          <t xml:space="preserve">
AR, p. 44, 47</t>
        </r>
      </text>
    </comment>
    <comment ref="CT223" authorId="0" shapeId="0" xr:uid="{D951F3EA-2AAF-49E8-93E8-546A00439DD1}">
      <text>
        <r>
          <rPr>
            <b/>
            <sz val="9"/>
            <color indexed="81"/>
            <rFont val="Tahoma"/>
            <family val="2"/>
          </rPr>
          <t>Author:</t>
        </r>
        <r>
          <rPr>
            <sz val="9"/>
            <color indexed="81"/>
            <rFont val="Tahoma"/>
            <family val="2"/>
          </rPr>
          <t xml:space="preserve">
AR pg.23</t>
        </r>
      </text>
    </comment>
    <comment ref="CU223" authorId="0" shapeId="0" xr:uid="{47BD5846-06F1-422C-B3C3-165A230EEF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gp 49 "The NC adopts the Code’s definition of what constitutes an “independent” director in its review.
The NC takes into account, among other things, whether a Director has business relationships with the Company, its related companies, its substantial shareholders or its officers,
and if so, whether such relationships could interfere, or be reasonably perceived to interfere, with the exercise of the Director’s independent business judgment with a view to the
best interests of the Company.</t>
        </r>
      </text>
    </comment>
    <comment ref="CW223" authorId="0" shapeId="0" xr:uid="{09627B2B-8800-4706-89BD-E68904357247}">
      <text>
        <r>
          <rPr>
            <b/>
            <sz val="9"/>
            <color indexed="81"/>
            <rFont val="Tahoma"/>
            <family val="2"/>
          </rPr>
          <t>Author:</t>
        </r>
        <r>
          <rPr>
            <sz val="9"/>
            <color indexed="81"/>
            <rFont val="Tahoma"/>
            <family val="2"/>
          </rPr>
          <t xml:space="preserve">
AR pg.14</t>
        </r>
      </text>
    </comment>
    <comment ref="CX223" authorId="0" shapeId="0" xr:uid="{2C8D2623-73E0-4AC6-AE85-F3B9D996B0C4}">
      <text>
        <r>
          <rPr>
            <b/>
            <sz val="9"/>
            <color indexed="81"/>
            <rFont val="Tahoma"/>
            <family val="2"/>
          </rPr>
          <t>Author:</t>
        </r>
        <r>
          <rPr>
            <sz val="9"/>
            <color indexed="81"/>
            <rFont val="Tahoma"/>
            <family val="2"/>
          </rPr>
          <t xml:space="preserve">
AR, pg 37</t>
        </r>
      </text>
    </comment>
    <comment ref="CY223" authorId="0" shapeId="0" xr:uid="{7FBB5469-6906-4EB4-9D7B-AF45E20C9638}">
      <text>
        <r>
          <rPr>
            <b/>
            <sz val="9"/>
            <color indexed="81"/>
            <rFont val="Tahoma"/>
            <family val="2"/>
          </rPr>
          <t>Author:</t>
        </r>
        <r>
          <rPr>
            <sz val="9"/>
            <color indexed="81"/>
            <rFont val="Tahoma"/>
            <family val="2"/>
          </rPr>
          <t xml:space="preserve">
AR pg 94-95</t>
        </r>
      </text>
    </comment>
    <comment ref="CZ223" authorId="0" shapeId="0" xr:uid="{958A0BA6-3071-4F86-BD39-DCDDF12A39B1}">
      <text>
        <r>
          <rPr>
            <b/>
            <sz val="9"/>
            <color indexed="81"/>
            <rFont val="Tahoma"/>
            <family val="2"/>
          </rPr>
          <t>Author:</t>
        </r>
        <r>
          <rPr>
            <sz val="9"/>
            <color indexed="81"/>
            <rFont val="Tahoma"/>
            <family val="2"/>
          </rPr>
          <t xml:space="preserve">
AR,66</t>
        </r>
      </text>
    </comment>
    <comment ref="DA223" authorId="0" shapeId="0" xr:uid="{046670B6-ECA3-4638-8860-67C0BB12C35B}">
      <text>
        <r>
          <rPr>
            <b/>
            <sz val="9"/>
            <color indexed="81"/>
            <rFont val="Tahoma"/>
            <family val="2"/>
          </rPr>
          <t>Author:</t>
        </r>
        <r>
          <rPr>
            <sz val="9"/>
            <color indexed="81"/>
            <rFont val="Tahoma"/>
            <family val="2"/>
          </rPr>
          <t xml:space="preserve">
AR,56</t>
        </r>
      </text>
    </comment>
    <comment ref="DB223" authorId="0" shapeId="0" xr:uid="{74E15154-AD01-4162-9995-084A64B7A8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t>
        </r>
      </text>
    </comment>
    <comment ref="DC223" authorId="0" shapeId="0" xr:uid="{42FC01F3-5F59-4498-B249-74C771AD73E2}">
      <text>
        <r>
          <rPr>
            <b/>
            <sz val="9"/>
            <color indexed="81"/>
            <rFont val="Tahoma"/>
            <family val="2"/>
          </rPr>
          <t>Author:</t>
        </r>
        <r>
          <rPr>
            <sz val="9"/>
            <color indexed="81"/>
            <rFont val="Tahoma"/>
            <family val="2"/>
          </rPr>
          <t xml:space="preserve">
AR, p. 88</t>
        </r>
      </text>
    </comment>
    <comment ref="DD223" authorId="0" shapeId="0" xr:uid="{CCB510A5-082E-4DD1-8009-11C0B2559378}">
      <text>
        <r>
          <rPr>
            <b/>
            <sz val="9"/>
            <color indexed="81"/>
            <rFont val="Tahoma"/>
            <family val="2"/>
          </rPr>
          <t>Author:</t>
        </r>
        <r>
          <rPr>
            <sz val="9"/>
            <color indexed="81"/>
            <rFont val="Tahoma"/>
            <family val="2"/>
          </rPr>
          <t xml:space="preserve">
AR, p. 59 - 60</t>
        </r>
      </text>
    </comment>
    <comment ref="DE223" authorId="0" shapeId="0" xr:uid="{50EC1A51-E432-4EA1-871D-C37BD28BD7B7}">
      <text>
        <r>
          <rPr>
            <b/>
            <sz val="9"/>
            <color indexed="81"/>
            <rFont val="Tahoma"/>
            <family val="2"/>
          </rPr>
          <t>Author:</t>
        </r>
        <r>
          <rPr>
            <sz val="9"/>
            <color indexed="81"/>
            <rFont val="Tahoma"/>
            <family val="2"/>
          </rPr>
          <t xml:space="preserve">
AR,28-29</t>
        </r>
      </text>
    </comment>
    <comment ref="DF223" authorId="0" shapeId="0" xr:uid="{AF0E1AE4-0B0A-42FB-9B71-49251A01916B}">
      <text>
        <r>
          <rPr>
            <b/>
            <sz val="9"/>
            <color indexed="81"/>
            <rFont val="Tahoma"/>
            <family val="2"/>
          </rPr>
          <t>Author:</t>
        </r>
        <r>
          <rPr>
            <sz val="9"/>
            <color indexed="81"/>
            <rFont val="Tahoma"/>
            <family val="2"/>
          </rPr>
          <t xml:space="preserve">
AR pg 38-39</t>
        </r>
      </text>
    </comment>
    <comment ref="DG223" authorId="0" shapeId="0" xr:uid="{CB64DA4D-50AA-4B5E-9FF5-1C4357E65977}">
      <text>
        <r>
          <rPr>
            <b/>
            <sz val="9"/>
            <color indexed="81"/>
            <rFont val="Tahoma"/>
            <family val="2"/>
          </rPr>
          <t>Author:</t>
        </r>
        <r>
          <rPr>
            <sz val="9"/>
            <color indexed="81"/>
            <rFont val="Tahoma"/>
            <family val="2"/>
          </rPr>
          <t xml:space="preserve">
AR, p. 23 - 24, 26</t>
        </r>
      </text>
    </comment>
    <comment ref="DH223" authorId="0" shapeId="0" xr:uid="{117DBCB6-2FF5-4AD8-9BED-F146C0DA6073}">
      <text>
        <r>
          <rPr>
            <b/>
            <sz val="9"/>
            <color indexed="81"/>
            <rFont val="Tahoma"/>
            <family val="2"/>
          </rPr>
          <t>Author:</t>
        </r>
        <r>
          <rPr>
            <sz val="9"/>
            <color indexed="81"/>
            <rFont val="Tahoma"/>
            <family val="2"/>
          </rPr>
          <t xml:space="preserve">
AR pg 15/18</t>
        </r>
      </text>
    </comment>
    <comment ref="DI223" authorId="0" shapeId="0" xr:uid="{1EED2510-55A1-4D97-9C97-477B53E3D7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DJ223" authorId="0" shapeId="0" xr:uid="{4C97F0A8-F7B6-4569-B7EF-77E6D7B915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56</t>
        </r>
      </text>
    </comment>
    <comment ref="DK223" authorId="0" shapeId="0" xr:uid="{BC7CB617-E4BD-42EB-B875-119C7858BDFA}">
      <text>
        <r>
          <rPr>
            <b/>
            <sz val="9"/>
            <color indexed="81"/>
            <rFont val="Tahoma"/>
            <family val="2"/>
          </rPr>
          <t>Author:</t>
        </r>
        <r>
          <rPr>
            <sz val="9"/>
            <color indexed="81"/>
            <rFont val="Tahoma"/>
            <family val="2"/>
          </rPr>
          <t xml:space="preserve">
AR pg 107-108</t>
        </r>
      </text>
    </comment>
    <comment ref="DL223" authorId="0" shapeId="0" xr:uid="{A7DFD63B-3ED6-4506-95F8-86159E6B0C15}">
      <text>
        <r>
          <rPr>
            <b/>
            <sz val="9"/>
            <color indexed="81"/>
            <rFont val="Tahoma"/>
            <family val="2"/>
          </rPr>
          <t>Author:</t>
        </r>
        <r>
          <rPr>
            <sz val="9"/>
            <color indexed="81"/>
            <rFont val="Tahoma"/>
            <family val="2"/>
          </rPr>
          <t xml:space="preserve">
AR pg 69-71</t>
        </r>
      </text>
    </comment>
    <comment ref="DM223" authorId="0" shapeId="0" xr:uid="{CB9BDA02-8369-4893-A8FB-F3FD7BBFC37B}">
      <text>
        <r>
          <rPr>
            <b/>
            <sz val="9"/>
            <color indexed="81"/>
            <rFont val="Tahoma"/>
            <family val="2"/>
          </rPr>
          <t>Author:</t>
        </r>
        <r>
          <rPr>
            <sz val="9"/>
            <color indexed="81"/>
            <rFont val="Tahoma"/>
            <family val="2"/>
          </rPr>
          <t xml:space="preserve">
AR, p. 32</t>
        </r>
      </text>
    </comment>
    <comment ref="DN223" authorId="0" shapeId="0" xr:uid="{008BFDC2-FFC2-406D-97B4-57B9BD59AA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DO223" authorId="0" shapeId="0" xr:uid="{A6A72DC9-472A-4CA6-B627-CB69C213B65C}">
      <text>
        <r>
          <rPr>
            <b/>
            <sz val="9"/>
            <color indexed="81"/>
            <rFont val="Tahoma"/>
            <family val="2"/>
          </rPr>
          <t>Author:</t>
        </r>
        <r>
          <rPr>
            <sz val="9"/>
            <color indexed="81"/>
            <rFont val="Tahoma"/>
            <family val="2"/>
          </rPr>
          <t xml:space="preserve">
AR p. 62, An Independent Director is one who is independent in conduct,
character and judgement and has no relationship with the
Company, its related corporations, its substantial shareholders
or its officers who can interfere, or be reasonably perceived to
interfere with the exercise of the Director’s independent business
judgement to the best interests of the Company.</t>
        </r>
      </text>
    </comment>
    <comment ref="DP223" authorId="0" shapeId="0" xr:uid="{19C856DA-D350-4F97-A428-11FBC7FC1260}">
      <text>
        <r>
          <rPr>
            <b/>
            <sz val="9"/>
            <color indexed="81"/>
            <rFont val="Tahoma"/>
            <family val="2"/>
          </rPr>
          <t>Author:</t>
        </r>
        <r>
          <rPr>
            <sz val="9"/>
            <color indexed="81"/>
            <rFont val="Tahoma"/>
            <family val="2"/>
          </rPr>
          <t xml:space="preserve">
AR, p. 74 - 75</t>
        </r>
      </text>
    </comment>
    <comment ref="DQ223" authorId="0" shapeId="0" xr:uid="{7FC4AA24-04D5-4590-821A-57AF2525DC44}">
      <text>
        <r>
          <rPr>
            <b/>
            <sz val="9"/>
            <color indexed="81"/>
            <rFont val="Tahoma"/>
            <family val="2"/>
          </rPr>
          <t>Author:</t>
        </r>
        <r>
          <rPr>
            <sz val="9"/>
            <color indexed="81"/>
            <rFont val="Tahoma"/>
            <family val="2"/>
          </rPr>
          <t xml:space="preserve">
AR p. 17, The 2018 Code defines an independent director as one who
is independent in conduct, character and judgement, and has
no relationship with the company, its related corporations,
substantial shareholders or officers that could interfere, or be
reasonably perceived to interfere with the exercise of the
Director’s independent business judgement in the best interests
of the company...</t>
        </r>
      </text>
    </comment>
    <comment ref="DR223" authorId="0" shapeId="0" xr:uid="{F3A77C54-262A-4BCF-BFB8-135A83F821D5}">
      <text>
        <r>
          <rPr>
            <b/>
            <sz val="9"/>
            <color indexed="81"/>
            <rFont val="Tahoma"/>
            <family val="2"/>
          </rPr>
          <t>Author:</t>
        </r>
        <r>
          <rPr>
            <sz val="9"/>
            <color indexed="81"/>
            <rFont val="Tahoma"/>
            <family val="2"/>
          </rPr>
          <t xml:space="preserve">
AR, p.46</t>
        </r>
      </text>
    </comment>
    <comment ref="DS223" authorId="0" shapeId="0" xr:uid="{96C543CE-7457-4397-A1D7-DDF91098E317}">
      <text>
        <r>
          <rPr>
            <b/>
            <sz val="9"/>
            <color indexed="81"/>
            <rFont val="Tahoma"/>
            <family val="2"/>
          </rPr>
          <t>Author:</t>
        </r>
        <r>
          <rPr>
            <sz val="9"/>
            <color indexed="81"/>
            <rFont val="Tahoma"/>
            <family val="2"/>
          </rPr>
          <t xml:space="preserve">
AR p. 65, y. The Independent Non-Executive Directors
do not have direct or indirect shareholdings exceeding 5% in the Company nor any relationships with the Company,
its related corporations or the Company’s shareholders with 5% or more voting rights in the Company. </t>
        </r>
      </text>
    </comment>
    <comment ref="DT223" authorId="0" shapeId="0" xr:uid="{1B1C0BF7-1566-4488-9906-78D05C3BF7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21, https://links.sgx.com/FileOpen/WTH%20AR%202020.ashx?App=Announcement&amp;FileID=634061</t>
        </r>
      </text>
    </comment>
    <comment ref="DU223" authorId="0" shapeId="0" xr:uid="{219EE49F-9BE4-4EDA-9EDE-8A698EC44F1C}">
      <text>
        <r>
          <rPr>
            <b/>
            <sz val="9"/>
            <color indexed="81"/>
            <rFont val="Tahoma"/>
            <family val="2"/>
          </rPr>
          <t>Author:</t>
        </r>
        <r>
          <rPr>
            <sz val="9"/>
            <color indexed="81"/>
            <rFont val="Tahoma"/>
            <family val="2"/>
          </rPr>
          <t xml:space="preserve">
AR pg.25</t>
        </r>
      </text>
    </comment>
    <comment ref="DX223" authorId="0" shapeId="0" xr:uid="{9CA20BC2-244E-4605-BBF9-9AFCDFC4CA5C}">
      <text>
        <r>
          <rPr>
            <b/>
            <sz val="9"/>
            <color indexed="81"/>
            <rFont val="Tahoma"/>
            <family val="2"/>
          </rPr>
          <t>Author:</t>
        </r>
        <r>
          <rPr>
            <sz val="9"/>
            <color indexed="81"/>
            <rFont val="Tahoma"/>
            <family val="2"/>
          </rPr>
          <t xml:space="preserve">
AR pg.53</t>
        </r>
      </text>
    </comment>
    <comment ref="DY223" authorId="0" shapeId="0" xr:uid="{CEF01B4E-F70E-46E4-A9D5-14F7892E2904}">
      <text>
        <r>
          <rPr>
            <b/>
            <sz val="9"/>
            <color indexed="81"/>
            <rFont val="Tahoma"/>
            <family val="2"/>
          </rPr>
          <t>Author:</t>
        </r>
        <r>
          <rPr>
            <sz val="9"/>
            <color indexed="81"/>
            <rFont val="Tahoma"/>
            <family val="2"/>
          </rPr>
          <t xml:space="preserve">
AR 21</t>
        </r>
      </text>
    </comment>
    <comment ref="DZ223" authorId="2" shapeId="0" xr:uid="{8558209A-30E6-4914-A85B-CA58B956EF4C}">
      <text>
        <r>
          <rPr>
            <b/>
            <sz val="9"/>
            <color indexed="81"/>
            <rFont val="Tahoma"/>
            <family val="2"/>
          </rPr>
          <t>hongw:</t>
        </r>
        <r>
          <rPr>
            <sz val="9"/>
            <color indexed="81"/>
            <rFont val="Tahoma"/>
            <family val="2"/>
          </rPr>
          <t xml:space="preserve">
AR, p66. Not very sure about this</t>
        </r>
      </text>
    </comment>
    <comment ref="EA223" authorId="0" shapeId="0" xr:uid="{37BBFC87-FA5E-4623-9443-DB7A6D40D5AC}">
      <text>
        <r>
          <rPr>
            <b/>
            <sz val="9"/>
            <color indexed="81"/>
            <rFont val="Tahoma"/>
            <family val="2"/>
          </rPr>
          <t>Author:</t>
        </r>
        <r>
          <rPr>
            <sz val="9"/>
            <color indexed="81"/>
            <rFont val="Tahoma"/>
            <family val="2"/>
          </rPr>
          <t xml:space="preserve">
ar 25 26</t>
        </r>
      </text>
    </comment>
    <comment ref="EB223" authorId="3" shapeId="0" xr:uid="{47BBC064-1848-4751-86C5-6761FA2CBD92}">
      <text>
        <r>
          <rPr>
            <b/>
            <sz val="9"/>
            <color indexed="81"/>
            <rFont val="Tahoma"/>
            <family val="2"/>
          </rPr>
          <t>Jun Hui:</t>
        </r>
        <r>
          <rPr>
            <sz val="9"/>
            <color indexed="81"/>
            <rFont val="Tahoma"/>
            <family val="2"/>
          </rPr>
          <t xml:space="preserve">
AR,22</t>
        </r>
      </text>
    </comment>
    <comment ref="EC223" authorId="0" shapeId="0" xr:uid="{4070E2F3-42F2-489D-B291-CFFAE16FF4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ED223" authorId="0" shapeId="0" xr:uid="{F24080CC-5F18-499B-AE54-DCD7E14AA6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E224" authorId="0" shapeId="0" xr:uid="{D51D9D6F-A040-481E-9FAD-89E72DF6DF64}">
      <text>
        <r>
          <rPr>
            <b/>
            <sz val="9"/>
            <color indexed="81"/>
            <rFont val="Tahoma"/>
            <family val="2"/>
          </rPr>
          <t>Author:</t>
        </r>
        <r>
          <rPr>
            <sz val="9"/>
            <color indexed="81"/>
            <rFont val="Tahoma"/>
            <family val="2"/>
          </rPr>
          <t xml:space="preserve">
AR pg.30</t>
        </r>
      </text>
    </comment>
    <comment ref="F224" authorId="0" shapeId="0" xr:uid="{DD04218F-1805-4BAA-9801-014142ED3F19}">
      <text>
        <r>
          <rPr>
            <b/>
            <sz val="9"/>
            <color indexed="81"/>
            <rFont val="Tahoma"/>
            <family val="2"/>
          </rPr>
          <t>Author:</t>
        </r>
        <r>
          <rPr>
            <sz val="9"/>
            <color indexed="81"/>
            <rFont val="Tahoma"/>
            <family val="2"/>
          </rPr>
          <t xml:space="preserve">
AR pg.50</t>
        </r>
      </text>
    </comment>
    <comment ref="G224" authorId="0" shapeId="0" xr:uid="{93303CC4-231A-483D-A121-3859C8E36B9C}">
      <text>
        <r>
          <rPr>
            <b/>
            <sz val="9"/>
            <color indexed="81"/>
            <rFont val="Tahoma"/>
            <family val="2"/>
          </rPr>
          <t>Author:</t>
        </r>
        <r>
          <rPr>
            <sz val="9"/>
            <color indexed="81"/>
            <rFont val="Tahoma"/>
            <family val="2"/>
          </rPr>
          <t xml:space="preserve">
AR pg.32</t>
        </r>
      </text>
    </comment>
    <comment ref="I224" authorId="0" shapeId="0" xr:uid="{2AC5D5DF-387B-4FF7-BFF1-C72A007F90A3}">
      <text>
        <r>
          <rPr>
            <b/>
            <sz val="9"/>
            <color indexed="81"/>
            <rFont val="Tahoma"/>
            <family val="2"/>
          </rPr>
          <t>Author:</t>
        </r>
        <r>
          <rPr>
            <sz val="9"/>
            <color indexed="81"/>
            <rFont val="Tahoma"/>
            <family val="2"/>
          </rPr>
          <t xml:space="preserve">
AR pg.74</t>
        </r>
      </text>
    </comment>
    <comment ref="J224" authorId="0" shapeId="0" xr:uid="{BE67CDCB-52DA-4B5B-9D62-1A24F1DD7C60}">
      <text>
        <r>
          <rPr>
            <b/>
            <sz val="9"/>
            <color indexed="81"/>
            <rFont val="Tahoma"/>
            <family val="2"/>
          </rPr>
          <t>Author:</t>
        </r>
        <r>
          <rPr>
            <sz val="9"/>
            <color indexed="81"/>
            <rFont val="Tahoma"/>
            <family val="2"/>
          </rPr>
          <t xml:space="preserve">
AR pg.40</t>
        </r>
      </text>
    </comment>
    <comment ref="K224" authorId="0" shapeId="0" xr:uid="{4E7A0FAA-C034-412B-A378-4F8B53752053}">
      <text>
        <r>
          <rPr>
            <b/>
            <sz val="9"/>
            <color indexed="81"/>
            <rFont val="Tahoma"/>
            <family val="2"/>
          </rPr>
          <t>Author:</t>
        </r>
        <r>
          <rPr>
            <sz val="9"/>
            <color indexed="81"/>
            <rFont val="Tahoma"/>
            <family val="2"/>
          </rPr>
          <t xml:space="preserve">
AR pg.32</t>
        </r>
      </text>
    </comment>
    <comment ref="M224" authorId="0" shapeId="0" xr:uid="{C247FF46-5B1D-4ED8-B1CB-BD1F09E20D77}">
      <text>
        <r>
          <rPr>
            <b/>
            <sz val="9"/>
            <color indexed="81"/>
            <rFont val="Tahoma"/>
            <family val="2"/>
          </rPr>
          <t>Author:</t>
        </r>
        <r>
          <rPr>
            <sz val="9"/>
            <color indexed="81"/>
            <rFont val="Tahoma"/>
            <family val="2"/>
          </rPr>
          <t xml:space="preserve">
AR pg.90</t>
        </r>
      </text>
    </comment>
    <comment ref="R224" authorId="0" shapeId="0" xr:uid="{135F72C8-C4B9-44E1-A607-37F36DC52E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U224" authorId="0" shapeId="0" xr:uid="{35633EED-46F9-40DF-B98E-C2BE6CBB3B1B}">
      <text>
        <r>
          <rPr>
            <b/>
            <sz val="9"/>
            <color indexed="81"/>
            <rFont val="Tahoma"/>
            <family val="2"/>
          </rPr>
          <t>Author:</t>
        </r>
        <r>
          <rPr>
            <sz val="9"/>
            <color indexed="81"/>
            <rFont val="Tahoma"/>
            <family val="2"/>
          </rPr>
          <t xml:space="preserve">
AR pg 55-56</t>
        </r>
      </text>
    </comment>
    <comment ref="W224" authorId="0" shapeId="0" xr:uid="{45A4E81D-DB0A-43F4-935E-CA010D2856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X224" authorId="0" shapeId="0" xr:uid="{0E28C0F8-6DE4-42F5-A78C-B66E1B0C51D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AB224" authorId="0" shapeId="0" xr:uid="{F51CF284-9ABC-42DF-A345-F2E4373EDA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J224" authorId="0" shapeId="0" xr:uid="{6C0050BE-CE94-4830-84D0-E80A08C475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K224" authorId="0" shapeId="0" xr:uid="{3CA5314B-6771-4593-B69D-41FA453875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N224" authorId="0" shapeId="0" xr:uid="{7F172C85-06BF-45BC-9612-BED27F6D7A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P.139</t>
        </r>
      </text>
    </comment>
    <comment ref="AP224" authorId="3" shapeId="0" xr:uid="{DFD11956-01FF-45CC-BF33-87B7F558A980}">
      <text>
        <r>
          <rPr>
            <b/>
            <sz val="9"/>
            <color indexed="81"/>
            <rFont val="Tahoma"/>
            <family val="2"/>
          </rPr>
          <t>Jun Hui:</t>
        </r>
        <r>
          <rPr>
            <sz val="9"/>
            <color indexed="81"/>
            <rFont val="Tahoma"/>
            <family val="2"/>
          </rPr>
          <t xml:space="preserve">
no mention of base shareholding in AR</t>
        </r>
      </text>
    </comment>
    <comment ref="AQ224" authorId="0" shapeId="0" xr:uid="{752A8D34-C212-41C4-AA8C-85EA8DAADDD8}">
      <text>
        <r>
          <rPr>
            <b/>
            <sz val="9"/>
            <color indexed="81"/>
            <rFont val="Tahoma"/>
            <family val="2"/>
          </rPr>
          <t>Author:</t>
        </r>
        <r>
          <rPr>
            <sz val="9"/>
            <color indexed="81"/>
            <rFont val="Tahoma"/>
            <family val="2"/>
          </rPr>
          <t xml:space="preserve">
AR, p. 34, 52 - 53</t>
        </r>
      </text>
    </comment>
    <comment ref="AR224" authorId="0" shapeId="0" xr:uid="{5DD837EA-C5EC-4DAA-AEC5-4F8C94D74469}">
      <text>
        <r>
          <rPr>
            <b/>
            <sz val="9"/>
            <color indexed="81"/>
            <rFont val="Tahoma"/>
            <family val="2"/>
          </rPr>
          <t>Author:</t>
        </r>
        <r>
          <rPr>
            <sz val="9"/>
            <color indexed="81"/>
            <rFont val="Tahoma"/>
            <family val="2"/>
          </rPr>
          <t xml:space="preserve">
no mention of base shareholding in AR</t>
        </r>
      </text>
    </comment>
    <comment ref="AU224" authorId="0" shapeId="0" xr:uid="{3092C6EA-FF3C-4AD4-B31E-16959358718C}">
      <text>
        <r>
          <rPr>
            <b/>
            <sz val="9"/>
            <color indexed="81"/>
            <rFont val="Tahoma"/>
            <family val="2"/>
          </rPr>
          <t>Author:</t>
        </r>
        <r>
          <rPr>
            <sz val="9"/>
            <color indexed="81"/>
            <rFont val="Tahoma"/>
            <family val="2"/>
          </rPr>
          <t xml:space="preserve">
AR, 43</t>
        </r>
      </text>
    </comment>
    <comment ref="AV224" authorId="0" shapeId="0" xr:uid="{0C9EFF6B-4240-4CC6-AC83-604D161E17D4}">
      <text>
        <r>
          <rPr>
            <b/>
            <sz val="9"/>
            <color indexed="81"/>
            <rFont val="Tahoma"/>
            <family val="2"/>
          </rPr>
          <t>Author:</t>
        </r>
        <r>
          <rPr>
            <sz val="9"/>
            <color indexed="81"/>
            <rFont val="Tahoma"/>
            <family val="2"/>
          </rPr>
          <t xml:space="preserve">
No mention in AR</t>
        </r>
      </text>
    </comment>
    <comment ref="AX224" authorId="0" shapeId="0" xr:uid="{06E13A6E-CBB1-4CB2-B020-2E08C8BB8CF3}">
      <text>
        <r>
          <rPr>
            <b/>
            <sz val="9"/>
            <color indexed="81"/>
            <rFont val="Tahoma"/>
            <family val="2"/>
          </rPr>
          <t>Author:</t>
        </r>
        <r>
          <rPr>
            <sz val="9"/>
            <color indexed="81"/>
            <rFont val="Tahoma"/>
            <family val="2"/>
          </rPr>
          <t xml:space="preserve">
no mention of base shareholding in AR</t>
        </r>
      </text>
    </comment>
    <comment ref="AY224" authorId="0" shapeId="0" xr:uid="{FCB72367-A6A1-4030-A6EE-F09671ACEBAA}">
      <text>
        <r>
          <rPr>
            <b/>
            <sz val="9"/>
            <color indexed="81"/>
            <rFont val="Tahoma"/>
            <family val="2"/>
          </rPr>
          <t>Author:</t>
        </r>
        <r>
          <rPr>
            <sz val="9"/>
            <color indexed="81"/>
            <rFont val="Tahoma"/>
            <family val="2"/>
          </rPr>
          <t xml:space="preserve">
AR, p. 57</t>
        </r>
      </text>
    </comment>
    <comment ref="AZ224" authorId="0" shapeId="0" xr:uid="{2D9CE4A9-DD16-4D41-BB25-3599F93F3003}">
      <text>
        <r>
          <rPr>
            <b/>
            <sz val="9"/>
            <color indexed="81"/>
            <rFont val="Tahoma"/>
            <family val="2"/>
          </rPr>
          <t>Author:</t>
        </r>
        <r>
          <rPr>
            <sz val="9"/>
            <color indexed="81"/>
            <rFont val="Tahoma"/>
            <family val="2"/>
          </rPr>
          <t xml:space="preserve">
AR, p. 36</t>
        </r>
      </text>
    </comment>
    <comment ref="BC224" authorId="0" shapeId="0" xr:uid="{E29579DB-5345-4099-8923-54C9F1C2C625}">
      <text>
        <r>
          <rPr>
            <b/>
            <sz val="9"/>
            <color indexed="81"/>
            <rFont val="Tahoma"/>
            <family val="2"/>
          </rPr>
          <t>Author:</t>
        </r>
        <r>
          <rPr>
            <sz val="9"/>
            <color indexed="81"/>
            <rFont val="Tahoma"/>
            <family val="2"/>
          </rPr>
          <t xml:space="preserve">
AR, p. 55</t>
        </r>
      </text>
    </comment>
    <comment ref="BD224" authorId="0" shapeId="0" xr:uid="{CE0B76A8-BDAD-4B01-A5B5-FDECF097FE49}">
      <text>
        <r>
          <rPr>
            <b/>
            <sz val="9"/>
            <color indexed="81"/>
            <rFont val="Tahoma"/>
            <family val="2"/>
          </rPr>
          <t>Author:</t>
        </r>
        <r>
          <rPr>
            <sz val="9"/>
            <color indexed="81"/>
            <rFont val="Tahoma"/>
            <family val="2"/>
          </rPr>
          <t xml:space="preserve">
AR, p. 81</t>
        </r>
      </text>
    </comment>
    <comment ref="BK224" authorId="0" shapeId="0" xr:uid="{0DB0571E-D466-4CEB-AA38-27FF621AB775}">
      <text>
        <r>
          <rPr>
            <b/>
            <sz val="9"/>
            <color indexed="81"/>
            <rFont val="Tahoma"/>
            <family val="2"/>
          </rPr>
          <t>Author:</t>
        </r>
        <r>
          <rPr>
            <sz val="9"/>
            <color indexed="81"/>
            <rFont val="Tahoma"/>
            <family val="2"/>
          </rPr>
          <t xml:space="preserve">
AR, p. 75</t>
        </r>
      </text>
    </comment>
    <comment ref="BV224" authorId="0" shapeId="0" xr:uid="{CE90924C-FBB7-46CB-A744-C9CBBFE918AE}">
      <text>
        <r>
          <rPr>
            <b/>
            <sz val="9"/>
            <color indexed="81"/>
            <rFont val="Tahoma"/>
            <family val="2"/>
          </rPr>
          <t>Author:</t>
        </r>
        <r>
          <rPr>
            <sz val="9"/>
            <color indexed="81"/>
            <rFont val="Tahoma"/>
            <family val="2"/>
          </rPr>
          <t xml:space="preserve">
no evidence of such a policy</t>
        </r>
      </text>
    </comment>
    <comment ref="BY224" authorId="0" shapeId="0" xr:uid="{63FA2CDE-43BB-431B-9D5C-3D3DEE3229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CC224" authorId="0" shapeId="0" xr:uid="{16AD5C4D-BEC6-4F19-B0A0-080A609EB01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D224" authorId="0" shapeId="0" xr:uid="{F82564F3-2CE6-4835-8B1A-0C1C47E7FB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H224" authorId="4" shapeId="0" xr:uid="{89900B63-3A6C-4337-A3AA-06FC1ACB262C}">
      <text>
        <r>
          <rPr>
            <b/>
            <sz val="9"/>
            <color indexed="81"/>
            <rFont val="Tahoma"/>
            <family val="2"/>
          </rPr>
          <t>Chua Cheng Tat:</t>
        </r>
        <r>
          <rPr>
            <sz val="9"/>
            <color indexed="81"/>
            <rFont val="Tahoma"/>
            <family val="2"/>
          </rPr>
          <t xml:space="preserve">
AR pg.42</t>
        </r>
      </text>
    </comment>
    <comment ref="CK224" authorId="0" shapeId="0" xr:uid="{C961AD47-4722-4C76-BE7A-F4C400FA4F8A}">
      <text>
        <r>
          <rPr>
            <b/>
            <sz val="9"/>
            <color indexed="81"/>
            <rFont val="Tahoma"/>
            <family val="2"/>
          </rPr>
          <t>Author:</t>
        </r>
        <r>
          <rPr>
            <sz val="9"/>
            <color indexed="81"/>
            <rFont val="Tahoma"/>
            <family val="2"/>
          </rPr>
          <t xml:space="preserve">
no mention of base shareholding in AR, AR, 88-91,189-192</t>
        </r>
      </text>
    </comment>
    <comment ref="CN224" authorId="0" shapeId="0" xr:uid="{51988A9A-9F31-4798-B5F3-C015277DAC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p.84</t>
        </r>
      </text>
    </comment>
    <comment ref="CO224" authorId="0" shapeId="0" xr:uid="{B6F6BEF5-489D-40E3-AE31-05851A3CFB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CP224" authorId="0" shapeId="0" xr:uid="{114ABC31-3C33-4582-9B51-1C9D567E95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CR224" authorId="0" shapeId="0" xr:uid="{4580BC4F-0131-4F92-AAA7-9A095EE88658}">
      <text>
        <r>
          <rPr>
            <b/>
            <sz val="9"/>
            <color indexed="81"/>
            <rFont val="Tahoma"/>
            <family val="2"/>
          </rPr>
          <t>Author:</t>
        </r>
        <r>
          <rPr>
            <sz val="9"/>
            <color indexed="81"/>
            <rFont val="Tahoma"/>
            <family val="2"/>
          </rPr>
          <t xml:space="preserve">
NA
AR, p. 20</t>
        </r>
      </text>
    </comment>
    <comment ref="CS224" authorId="0" shapeId="0" xr:uid="{DE91124D-2498-46DD-844B-80ACD4834165}">
      <text>
        <r>
          <rPr>
            <b/>
            <sz val="9"/>
            <color indexed="81"/>
            <rFont val="Tahoma"/>
            <family val="2"/>
          </rPr>
          <t>Author:</t>
        </r>
        <r>
          <rPr>
            <sz val="9"/>
            <color indexed="81"/>
            <rFont val="Tahoma"/>
            <family val="2"/>
          </rPr>
          <t xml:space="preserve">
NA
AR, p. 58</t>
        </r>
      </text>
    </comment>
    <comment ref="CT224" authorId="0" shapeId="0" xr:uid="{8BBD4DCB-96E1-4E5D-AECC-6D575A016782}">
      <text>
        <r>
          <rPr>
            <b/>
            <sz val="9"/>
            <color indexed="81"/>
            <rFont val="Tahoma"/>
            <family val="2"/>
          </rPr>
          <t>Author:</t>
        </r>
        <r>
          <rPr>
            <sz val="9"/>
            <color indexed="81"/>
            <rFont val="Tahoma"/>
            <family val="2"/>
          </rPr>
          <t xml:space="preserve">
AR pg.28</t>
        </r>
      </text>
    </comment>
    <comment ref="CZ224" authorId="0" shapeId="0" xr:uid="{1C061D82-94C6-4878-A83D-6DE696F4FB11}">
      <text>
        <r>
          <rPr>
            <b/>
            <sz val="9"/>
            <color indexed="81"/>
            <rFont val="Tahoma"/>
            <family val="2"/>
          </rPr>
          <t>Author:</t>
        </r>
        <r>
          <rPr>
            <sz val="9"/>
            <color indexed="81"/>
            <rFont val="Tahoma"/>
            <family val="2"/>
          </rPr>
          <t xml:space="preserve">
no mention of base shareholding in AR</t>
        </r>
      </text>
    </comment>
    <comment ref="DA224" authorId="0" shapeId="0" xr:uid="{37D2B5EA-A780-4852-83A0-8C8A362B5FF3}">
      <text>
        <r>
          <rPr>
            <b/>
            <sz val="9"/>
            <color indexed="81"/>
            <rFont val="Tahoma"/>
            <family val="2"/>
          </rPr>
          <t>Author:</t>
        </r>
        <r>
          <rPr>
            <sz val="9"/>
            <color indexed="81"/>
            <rFont val="Tahoma"/>
            <family val="2"/>
          </rPr>
          <t xml:space="preserve">
no mention of base shareholding in AR</t>
        </r>
      </text>
    </comment>
    <comment ref="DC224" authorId="0" shapeId="0" xr:uid="{730C0BF5-F9CE-4217-A893-B7C053030D8F}">
      <text>
        <r>
          <rPr>
            <b/>
            <sz val="9"/>
            <color indexed="81"/>
            <rFont val="Tahoma"/>
            <family val="2"/>
          </rPr>
          <t>Author:</t>
        </r>
        <r>
          <rPr>
            <sz val="9"/>
            <color indexed="81"/>
            <rFont val="Tahoma"/>
            <family val="2"/>
          </rPr>
          <t xml:space="preserve">
AR, p. 93</t>
        </r>
      </text>
    </comment>
    <comment ref="DD224" authorId="0" shapeId="0" xr:uid="{2DC94F50-2F38-4D3C-9B21-214E7A0D2CAE}">
      <text>
        <r>
          <rPr>
            <b/>
            <sz val="9"/>
            <color indexed="81"/>
            <rFont val="Tahoma"/>
            <family val="2"/>
          </rPr>
          <t>Author:</t>
        </r>
        <r>
          <rPr>
            <sz val="9"/>
            <color indexed="81"/>
            <rFont val="Tahoma"/>
            <family val="2"/>
          </rPr>
          <t xml:space="preserve">
AR, p. 62</t>
        </r>
      </text>
    </comment>
    <comment ref="DE224" authorId="0" shapeId="0" xr:uid="{74A362A8-5950-4341-A243-EE2D3E99E2B0}">
      <text>
        <r>
          <rPr>
            <b/>
            <sz val="9"/>
            <color indexed="81"/>
            <rFont val="Tahoma"/>
            <family val="2"/>
          </rPr>
          <t>Author:</t>
        </r>
        <r>
          <rPr>
            <sz val="9"/>
            <color indexed="81"/>
            <rFont val="Tahoma"/>
            <family val="2"/>
          </rPr>
          <t xml:space="preserve">
no mention of base shareholding in AR</t>
        </r>
      </text>
    </comment>
    <comment ref="DG224" authorId="0" shapeId="0" xr:uid="{159446CB-8685-44D0-9FE3-D286F05E07FE}">
      <text>
        <r>
          <rPr>
            <b/>
            <sz val="9"/>
            <color indexed="81"/>
            <rFont val="Tahoma"/>
            <family val="2"/>
          </rPr>
          <t>Author:</t>
        </r>
        <r>
          <rPr>
            <sz val="9"/>
            <color indexed="81"/>
            <rFont val="Tahoma"/>
            <family val="2"/>
          </rPr>
          <t xml:space="preserve">
AR, p. 30</t>
        </r>
      </text>
    </comment>
    <comment ref="DJ224" authorId="0" shapeId="0" xr:uid="{61D88935-640D-45F6-90D3-887F65570C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policy to sell, but there is a restricted share plan
AR pg 183</t>
        </r>
      </text>
    </comment>
    <comment ref="DM224" authorId="0" shapeId="0" xr:uid="{7296C85A-88E0-4AFE-B365-5B497EEB14D0}">
      <text>
        <r>
          <rPr>
            <b/>
            <sz val="9"/>
            <color indexed="81"/>
            <rFont val="Tahoma"/>
            <family val="2"/>
          </rPr>
          <t>Author:</t>
        </r>
        <r>
          <rPr>
            <sz val="9"/>
            <color indexed="81"/>
            <rFont val="Tahoma"/>
            <family val="2"/>
          </rPr>
          <t xml:space="preserve">
AR, p. 36</t>
        </r>
      </text>
    </comment>
    <comment ref="DO224" authorId="0" shapeId="0" xr:uid="{2071EB70-38E3-4363-9B31-18A8C78EC358}">
      <text>
        <r>
          <rPr>
            <b/>
            <sz val="9"/>
            <color indexed="81"/>
            <rFont val="Tahoma"/>
            <family val="2"/>
          </rPr>
          <t>Author:</t>
        </r>
        <r>
          <rPr>
            <sz val="9"/>
            <color indexed="81"/>
            <rFont val="Tahoma"/>
            <family val="2"/>
          </rPr>
          <t xml:space="preserve">
AR pg.78</t>
        </r>
      </text>
    </comment>
    <comment ref="DP224" authorId="0" shapeId="0" xr:uid="{1FD7DF40-8E7B-476C-9543-C171E19619B2}">
      <text>
        <r>
          <rPr>
            <b/>
            <sz val="9"/>
            <color indexed="81"/>
            <rFont val="Tahoma"/>
            <family val="2"/>
          </rPr>
          <t>Author:</t>
        </r>
        <r>
          <rPr>
            <sz val="9"/>
            <color indexed="81"/>
            <rFont val="Tahoma"/>
            <family val="2"/>
          </rPr>
          <t xml:space="preserve">
AR, p. 79</t>
        </r>
      </text>
    </comment>
    <comment ref="DR224" authorId="0" shapeId="0" xr:uid="{42D036A6-764E-4FFA-9704-A2D9C2C2435D}">
      <text>
        <r>
          <rPr>
            <b/>
            <sz val="9"/>
            <color indexed="81"/>
            <rFont val="Tahoma"/>
            <family val="2"/>
          </rPr>
          <t>Author:</t>
        </r>
        <r>
          <rPr>
            <sz val="9"/>
            <color indexed="81"/>
            <rFont val="Tahoma"/>
            <family val="2"/>
          </rPr>
          <t xml:space="preserve">
no policy disclosed</t>
        </r>
      </text>
    </comment>
    <comment ref="DU224" authorId="0" shapeId="0" xr:uid="{FA77F1A6-7EB2-411D-AAF7-3980601EB024}">
      <text>
        <r>
          <rPr>
            <b/>
            <sz val="9"/>
            <color indexed="81"/>
            <rFont val="Tahoma"/>
            <family val="2"/>
          </rPr>
          <t>Author:</t>
        </r>
        <r>
          <rPr>
            <sz val="9"/>
            <color indexed="81"/>
            <rFont val="Tahoma"/>
            <family val="2"/>
          </rPr>
          <t xml:space="preserve">
AR pg.39</t>
        </r>
      </text>
    </comment>
    <comment ref="DX224" authorId="0" shapeId="0" xr:uid="{73B86116-0E52-4702-881E-7F0FAB4A0B62}">
      <text>
        <r>
          <rPr>
            <b/>
            <sz val="9"/>
            <color indexed="81"/>
            <rFont val="Tahoma"/>
            <family val="2"/>
          </rPr>
          <t>Author:</t>
        </r>
        <r>
          <rPr>
            <sz val="9"/>
            <color indexed="81"/>
            <rFont val="Tahoma"/>
            <family val="2"/>
          </rPr>
          <t xml:space="preserve">
AR pg.69</t>
        </r>
      </text>
    </comment>
    <comment ref="EB224" authorId="0" shapeId="0" xr:uid="{4ADFAFE2-6B0B-4310-9F4F-B6D7A44F7B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EC224" authorId="0" shapeId="0" xr:uid="{1D3AFE52-BF02-4FBC-B86D-1F10B750A5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t>
        </r>
      </text>
    </comment>
    <comment ref="ED224" authorId="0" shapeId="0" xr:uid="{4D600CF6-2E30-42FD-839F-3BB27E1054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E225" authorId="0" shapeId="0" xr:uid="{8294FEA7-D114-4F9A-89CF-C7FE92021743}">
      <text>
        <r>
          <rPr>
            <b/>
            <sz val="9"/>
            <color indexed="81"/>
            <rFont val="Tahoma"/>
            <family val="2"/>
          </rPr>
          <t>Author:</t>
        </r>
        <r>
          <rPr>
            <sz val="9"/>
            <color indexed="81"/>
            <rFont val="Tahoma"/>
            <family val="2"/>
          </rPr>
          <t xml:space="preserve">
https://links.sgx.com/FileOpen/3Cnergy_Annual_Report_2020.ashx?App=Announcement&amp;FileID=657951</t>
        </r>
      </text>
    </comment>
    <comment ref="F225" authorId="0" shapeId="0" xr:uid="{EC95B33C-0F3F-4D11-AFF7-26C59E47B546}">
      <text>
        <r>
          <rPr>
            <b/>
            <sz val="9"/>
            <color indexed="81"/>
            <rFont val="Tahoma"/>
            <family val="2"/>
          </rPr>
          <t>Author:</t>
        </r>
        <r>
          <rPr>
            <sz val="9"/>
            <color indexed="81"/>
            <rFont val="Tahoma"/>
            <family val="2"/>
          </rPr>
          <t xml:space="preserve">
https://links.sgx.com/FileOpen/ABR%20-%20210413_Annual%20Report%202020.ashx?App=Announcement&amp;FileID=659254</t>
        </r>
      </text>
    </comment>
    <comment ref="I225" authorId="0" shapeId="0" xr:uid="{93931CD0-068D-4C0A-82F0-01A2145A0A38}">
      <text>
        <r>
          <rPr>
            <b/>
            <sz val="9"/>
            <color indexed="81"/>
            <rFont val="Tahoma"/>
            <family val="2"/>
          </rPr>
          <t>Author:</t>
        </r>
        <r>
          <rPr>
            <sz val="9"/>
            <color indexed="81"/>
            <rFont val="Tahoma"/>
            <family val="2"/>
          </rPr>
          <t xml:space="preserve">
https://links.sgx.com/FileOpen/Amara_AR2020.ashx?App=Announcement&amp;FileID=657716</t>
        </r>
      </text>
    </comment>
    <comment ref="J225" authorId="0" shapeId="0" xr:uid="{5051744C-67AA-4185-9EBC-8D25192931F1}">
      <text>
        <r>
          <rPr>
            <b/>
            <sz val="9"/>
            <color indexed="81"/>
            <rFont val="Tahoma"/>
            <family val="2"/>
          </rPr>
          <t>Author:</t>
        </r>
        <r>
          <rPr>
            <sz val="9"/>
            <color indexed="81"/>
            <rFont val="Tahoma"/>
            <family val="2"/>
          </rPr>
          <t xml:space="preserve">
https://links.sgx.com/FileOpen/AP%20Oil%20International%20Limited%20Annual%20Report%202020.ashx?App=Announcement&amp;FileID=657706</t>
        </r>
      </text>
    </comment>
    <comment ref="M225" authorId="0" shapeId="0" xr:uid="{55BF2074-A80B-4717-8EB8-1A4B79F20980}">
      <text>
        <r>
          <rPr>
            <b/>
            <sz val="9"/>
            <color indexed="81"/>
            <rFont val="Tahoma"/>
            <family val="2"/>
          </rPr>
          <t>Author:</t>
        </r>
        <r>
          <rPr>
            <sz val="9"/>
            <color indexed="81"/>
            <rFont val="Tahoma"/>
            <family val="2"/>
          </rPr>
          <t xml:space="preserve">
https://links.sgx.com/FileOpen/BTH2020%20Sustainability%20Report.ashx?App=Announcement&amp;FileID=659232</t>
        </r>
      </text>
    </comment>
    <comment ref="R225" authorId="0" shapeId="0" xr:uid="{832A0F21-E2C2-4FC7-A21B-DC2BCA7154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T225" authorId="0" shapeId="0" xr:uid="{0D5A08A3-6F44-40F8-BD46-6BC008AB2805}">
      <text>
        <r>
          <rPr>
            <b/>
            <sz val="9"/>
            <color indexed="81"/>
            <rFont val="Tahoma"/>
            <family val="2"/>
          </rPr>
          <t>Author:</t>
        </r>
        <r>
          <rPr>
            <sz val="9"/>
            <color indexed="81"/>
            <rFont val="Tahoma"/>
            <family val="2"/>
          </rPr>
          <t xml:space="preserve">
https://links.sgx.com/FileOpen/CosmoSteel%20Annual%20Report%20FY2020.ashx?App=Announcement&amp;FileID=644272</t>
        </r>
      </text>
    </comment>
    <comment ref="W225" authorId="0" shapeId="0" xr:uid="{1F3143A2-1067-4D48-BFA4-AFC03AD3BCA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https://www.ecowise.com.sg/en/investor-relations/annual-reports</t>
        </r>
      </text>
    </comment>
    <comment ref="X225" authorId="0" shapeId="0" xr:uid="{3EA99744-2412-41F0-91C4-DDF8926D7C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t>
        </r>
      </text>
    </comment>
    <comment ref="AB225" authorId="0" shapeId="0" xr:uid="{3FA80C48-132E-47F3-A337-A5C7838918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https://www.first-resources.com/sustainability.php?pc=report</t>
        </r>
      </text>
    </comment>
    <comment ref="AG225" authorId="0" shapeId="0" xr:uid="{96E6F9B2-62F3-4040-9D96-6498826B1159}">
      <text>
        <r>
          <rPr>
            <b/>
            <sz val="9"/>
            <color indexed="81"/>
            <rFont val="Tahoma"/>
            <family val="2"/>
          </rPr>
          <t>Author:</t>
        </r>
        <r>
          <rPr>
            <sz val="9"/>
            <color indexed="81"/>
            <rFont val="Tahoma"/>
            <family val="2"/>
          </rPr>
          <t xml:space="preserve">
https://links.sgx.com/FileOpen/Haw%20Par%20SR2020.ashx?App=Announcement&amp;FileID=654021</t>
        </r>
      </text>
    </comment>
    <comment ref="AH225" authorId="0" shapeId="0" xr:uid="{A2859AD5-169E-45A7-92E3-E113B7FA3B6D}">
      <text>
        <r>
          <rPr>
            <b/>
            <sz val="9"/>
            <color indexed="81"/>
            <rFont val="Tahoma"/>
            <family val="2"/>
          </rPr>
          <t>Author:</t>
        </r>
        <r>
          <rPr>
            <sz val="9"/>
            <color indexed="81"/>
            <rFont val="Tahoma"/>
            <family val="2"/>
          </rPr>
          <t xml:space="preserve">
https://links.sgx.com/FileOpen/HHL%20SR20.ashx?App=Announcement&amp;FileID=666443</t>
        </r>
      </text>
    </comment>
    <comment ref="AI225" authorId="0" shapeId="0" xr:uid="{0D795CF5-AEF9-4D33-ABCB-26507464C2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http://investor.indofoodagri.com/misc/ar2020/34/index.html</t>
        </r>
      </text>
    </comment>
    <comment ref="AJ225" authorId="0" shapeId="0" xr:uid="{592147F9-0B88-439D-84B6-E9505A66653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t>
        </r>
      </text>
    </comment>
    <comment ref="AK225" authorId="0" shapeId="0" xr:uid="{36D04C97-5A9A-4527-B4DA-64B6F5373CBD}">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P.36 </t>
        </r>
      </text>
    </comment>
    <comment ref="AM225" authorId="0" shapeId="0" xr:uid="{EA006395-CE8D-4F58-B2C0-34A3C7712392}">
      <text>
        <r>
          <rPr>
            <b/>
            <sz val="9"/>
            <color indexed="81"/>
            <rFont val="Tahoma"/>
            <family val="2"/>
          </rPr>
          <t>Author:</t>
        </r>
        <r>
          <rPr>
            <sz val="9"/>
            <color indexed="81"/>
            <rFont val="Tahoma"/>
            <family val="2"/>
          </rPr>
          <t xml:space="preserve">
https://links.sgx.com/FileOpen/LHN%20-%20Sustainability%20Report%20FY20%20e.ashx?App=Announcement&amp;FileID=649945</t>
        </r>
      </text>
    </comment>
    <comment ref="AN225" authorId="0" shapeId="0" xr:uid="{7A524754-16FE-4DBD-A084-07F0C970FF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P.140, http://www.lht.com.sg/sustainability.htm</t>
        </r>
      </text>
    </comment>
    <comment ref="AO225" authorId="0" shapeId="0" xr:uid="{5656E373-9493-46D4-92C7-A017F7C9EE52}">
      <text>
        <r>
          <rPr>
            <b/>
            <sz val="9"/>
            <color indexed="81"/>
            <rFont val="Tahoma"/>
            <family val="2"/>
          </rPr>
          <t>Author:</t>
        </r>
        <r>
          <rPr>
            <sz val="9"/>
            <color indexed="81"/>
            <rFont val="Tahoma"/>
            <family val="2"/>
          </rPr>
          <t xml:space="preserve">
AR, pg 15</t>
        </r>
      </text>
    </comment>
    <comment ref="AP225" authorId="0" shapeId="0" xr:uid="{C899D7E9-3D6C-477B-AD92-4B8BB60E92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t>
        </r>
      </text>
    </comment>
    <comment ref="AQ225" authorId="0" shapeId="0" xr:uid="{368A6794-6FF4-4E34-A460-C2BC3C6F4D39}">
      <text>
        <r>
          <rPr>
            <b/>
            <sz val="9"/>
            <color indexed="81"/>
            <rFont val="Tahoma"/>
            <family val="2"/>
          </rPr>
          <t>Author:</t>
        </r>
        <r>
          <rPr>
            <sz val="9"/>
            <color indexed="81"/>
            <rFont val="Tahoma"/>
            <family val="2"/>
          </rPr>
          <t xml:space="preserve">
SR, p. 1</t>
        </r>
      </text>
    </comment>
    <comment ref="AR225" authorId="0" shapeId="0" xr:uid="{A0A65DDD-696A-4DB2-8236-6D561E2FDFDC}">
      <text>
        <r>
          <rPr>
            <b/>
            <sz val="9"/>
            <color indexed="81"/>
            <rFont val="Tahoma"/>
            <family val="2"/>
          </rPr>
          <t>Author:</t>
        </r>
        <r>
          <rPr>
            <sz val="9"/>
            <color indexed="81"/>
            <rFont val="Tahoma"/>
            <family val="2"/>
          </rPr>
          <t xml:space="preserve">
AR,39</t>
        </r>
      </text>
    </comment>
    <comment ref="AS225" authorId="0" shapeId="0" xr:uid="{DD55A7C1-CF2C-46B8-87A5-D331CFF5F910}">
      <text>
        <r>
          <rPr>
            <b/>
            <sz val="9"/>
            <color indexed="81"/>
            <rFont val="Tahoma"/>
            <family val="2"/>
          </rPr>
          <t>Author:</t>
        </r>
        <r>
          <rPr>
            <sz val="9"/>
            <color indexed="81"/>
            <rFont val="Tahoma"/>
            <family val="2"/>
          </rPr>
          <t xml:space="preserve">
SR, Link: https://links.sgx.com/FileOpen/New%20Toyo%20SR20%20Final.ashx?App=Announcement&amp;FileID=667902</t>
        </r>
      </text>
    </comment>
    <comment ref="AW225" authorId="0" shapeId="0" xr:uid="{053F9371-BAFD-4BE8-8189-94C771B85BF3}">
      <text>
        <r>
          <rPr>
            <b/>
            <sz val="9"/>
            <color indexed="81"/>
            <rFont val="Tahoma"/>
            <family val="2"/>
          </rPr>
          <t>Author:</t>
        </r>
        <r>
          <rPr>
            <sz val="9"/>
            <color indexed="81"/>
            <rFont val="Tahoma"/>
            <family val="2"/>
          </rPr>
          <t xml:space="preserve">
in AR</t>
        </r>
      </text>
    </comment>
    <comment ref="AY225" authorId="0" shapeId="0" xr:uid="{CB9FAF2D-063B-48E5-99FD-FB54D881F18D}">
      <text>
        <r>
          <rPr>
            <b/>
            <sz val="9"/>
            <color indexed="81"/>
            <rFont val="Tahoma"/>
            <family val="2"/>
          </rPr>
          <t>Author:</t>
        </r>
        <r>
          <rPr>
            <sz val="9"/>
            <color indexed="81"/>
            <rFont val="Tahoma"/>
            <family val="2"/>
          </rPr>
          <t xml:space="preserve">
SR, p. 1, 64</t>
        </r>
      </text>
    </comment>
    <comment ref="AZ225" authorId="0" shapeId="0" xr:uid="{348BD8F9-BCEE-4BBE-8C6A-E834F344598D}">
      <text>
        <r>
          <rPr>
            <b/>
            <sz val="9"/>
            <color indexed="81"/>
            <rFont val="Tahoma"/>
            <family val="2"/>
          </rPr>
          <t>Author:</t>
        </r>
        <r>
          <rPr>
            <sz val="9"/>
            <color indexed="81"/>
            <rFont val="Tahoma"/>
            <family val="2"/>
          </rPr>
          <t xml:space="preserve">
AR, p. 14</t>
        </r>
      </text>
    </comment>
    <comment ref="BB225" authorId="0" shapeId="0" xr:uid="{1F6D72CD-364F-4748-AC6D-7A689CB31D2B}">
      <text>
        <r>
          <rPr>
            <b/>
            <sz val="9"/>
            <color indexed="81"/>
            <rFont val="Tahoma"/>
            <family val="2"/>
          </rPr>
          <t>Author:</t>
        </r>
        <r>
          <rPr>
            <sz val="9"/>
            <color indexed="81"/>
            <rFont val="Tahoma"/>
            <family val="2"/>
          </rPr>
          <t xml:space="preserve">
SR, Link: https://links.sgx.com/FileOpen/SPG%20-%20SR%20FY2020%20-%20Final.ashx?App=Announcement&amp;FileID=668176</t>
        </r>
      </text>
    </comment>
    <comment ref="BC225" authorId="0" shapeId="0" xr:uid="{44301BE2-8AD4-49D7-9918-51E49C682459}">
      <text>
        <r>
          <rPr>
            <b/>
            <sz val="9"/>
            <color indexed="81"/>
            <rFont val="Tahoma"/>
            <family val="2"/>
          </rPr>
          <t>Author:</t>
        </r>
        <r>
          <rPr>
            <sz val="9"/>
            <color indexed="81"/>
            <rFont val="Tahoma"/>
            <family val="2"/>
          </rPr>
          <t xml:space="preserve">
SR, p. 5 - 6</t>
        </r>
      </text>
    </comment>
    <comment ref="BD225" authorId="0" shapeId="0" xr:uid="{799A583D-6A92-4678-8A3B-6C226A0A53EB}">
      <text>
        <r>
          <rPr>
            <b/>
            <sz val="9"/>
            <color indexed="81"/>
            <rFont val="Tahoma"/>
            <family val="2"/>
          </rPr>
          <t>Author:</t>
        </r>
        <r>
          <rPr>
            <sz val="9"/>
            <color indexed="81"/>
            <rFont val="Tahoma"/>
            <family val="2"/>
          </rPr>
          <t xml:space="preserve">
AR, p. 110</t>
        </r>
      </text>
    </comment>
    <comment ref="BE225" authorId="0" shapeId="0" xr:uid="{1F1C9B26-DE18-4D1C-8389-428B9FA47A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https://links.sgx.com/FileOpen/SSHL%20-%20SR%20FY2020.ashx?App=Announcement&amp;FileID=668205</t>
        </r>
      </text>
    </comment>
    <comment ref="BH225" authorId="0" shapeId="0" xr:uid="{C3C4259F-73AF-4121-8518-98A11D2362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17, https://links.sgx.com/FileOpen/UG%20Healthcare_Annual%20Report%202020.ashx?App=Announcement&amp;FileID=634566</t>
        </r>
      </text>
    </comment>
    <comment ref="BK225" authorId="0" shapeId="0" xr:uid="{F3F480E1-6DDC-40F6-9E7D-8A3194B839E2}">
      <text>
        <r>
          <rPr>
            <b/>
            <sz val="9"/>
            <color indexed="81"/>
            <rFont val="Tahoma"/>
            <family val="2"/>
          </rPr>
          <t>Author:</t>
        </r>
        <r>
          <rPr>
            <sz val="9"/>
            <color indexed="81"/>
            <rFont val="Tahoma"/>
            <family val="2"/>
          </rPr>
          <t xml:space="preserve">
AR, p. 83</t>
        </r>
      </text>
    </comment>
    <comment ref="BY225" authorId="0" shapeId="0" xr:uid="{01B5BA28-2830-4DE2-B5FD-41C4F20CA1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https://engro-global.com/sustainability-report/</t>
        </r>
      </text>
    </comment>
    <comment ref="CB225" authorId="0" shapeId="0" xr:uid="{981BCAED-EA69-4511-986D-17607B43C845}">
      <text>
        <r>
          <rPr>
            <b/>
            <sz val="9"/>
            <color indexed="81"/>
            <rFont val="Tahoma"/>
            <family val="2"/>
          </rPr>
          <t>Author:</t>
        </r>
        <r>
          <rPr>
            <sz val="9"/>
            <color indexed="81"/>
            <rFont val="Tahoma"/>
            <family val="2"/>
          </rPr>
          <t xml:space="preserve">
https://links.sgx.com/FileOpen/FPL_Annual%20Report.ashx?App=Announcement&amp;FileID=643220</t>
        </r>
      </text>
    </comment>
    <comment ref="CC225" authorId="0" shapeId="0" xr:uid="{952EF092-08FE-45F1-AB5D-0B79A64F0A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http://www.fuyucorp.com/Sustainability/</t>
        </r>
      </text>
    </comment>
    <comment ref="CD225" authorId="0" shapeId="0" xr:uid="{53D3B459-6FEB-4AE8-9628-D8B2FD41FF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http://www.gentingsingapore.com/#!/en/sustainability/policy/rwscsr</t>
        </r>
      </text>
    </comment>
    <comment ref="CK225" authorId="0" shapeId="0" xr:uid="{910A61FA-A9B4-4205-868C-F5606E50EC35}">
      <text>
        <r>
          <rPr>
            <b/>
            <sz val="9"/>
            <color indexed="81"/>
            <rFont val="Tahoma"/>
            <family val="2"/>
          </rPr>
          <t>Author:</t>
        </r>
        <r>
          <rPr>
            <sz val="9"/>
            <color indexed="81"/>
            <rFont val="Tahoma"/>
            <family val="2"/>
          </rPr>
          <t xml:space="preserve">
In AR</t>
        </r>
      </text>
    </comment>
    <comment ref="CN225" authorId="0" shapeId="0" xr:uid="{80C3C3F2-EFDE-4C36-87A9-2D53DD074A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O225" authorId="0" shapeId="0" xr:uid="{A6E3FD6E-E3F8-4C39-90D3-2A071D575908}">
      <text>
        <r>
          <rPr>
            <b/>
            <sz val="9"/>
            <color indexed="81"/>
            <rFont val="Tahoma"/>
            <family val="2"/>
          </rPr>
          <t>Author:</t>
        </r>
        <r>
          <rPr>
            <sz val="9"/>
            <color indexed="81"/>
            <rFont val="Tahoma"/>
            <family val="2"/>
          </rPr>
          <t xml:space="preserve">
SR is now published as of 21/5/21</t>
        </r>
      </text>
    </comment>
    <comment ref="CP225" authorId="0" shapeId="0" xr:uid="{0B8F5D2D-4AC2-4E94-B16B-A31AC5A268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https://www.jcclgroup.com/sustainability</t>
        </r>
      </text>
    </comment>
    <comment ref="CQ225" authorId="0" shapeId="0" xr:uid="{0E68AB0A-FBF2-4576-A070-AB8AFFDEFC8B}">
      <text>
        <r>
          <rPr>
            <b/>
            <sz val="9"/>
            <color indexed="81"/>
            <rFont val="Tahoma"/>
            <family val="2"/>
          </rPr>
          <t>Author:</t>
        </r>
        <r>
          <rPr>
            <sz val="9"/>
            <color indexed="81"/>
            <rFont val="Tahoma"/>
            <family val="2"/>
          </rPr>
          <t xml:space="preserve">
not substantial </t>
        </r>
      </text>
    </comment>
    <comment ref="CR225" authorId="0" shapeId="0" xr:uid="{2547DB77-7C5C-4A81-BFFE-19C6D623B859}">
      <text>
        <r>
          <rPr>
            <b/>
            <sz val="9"/>
            <color indexed="81"/>
            <rFont val="Tahoma"/>
            <family val="2"/>
          </rPr>
          <t>Author:</t>
        </r>
        <r>
          <rPr>
            <sz val="9"/>
            <color indexed="81"/>
            <rFont val="Tahoma"/>
            <family val="2"/>
          </rPr>
          <t xml:space="preserve">
SR, p. 2</t>
        </r>
      </text>
    </comment>
    <comment ref="CS225" authorId="0" shapeId="0" xr:uid="{0527DC04-A9ED-48E5-BC47-9D7A927C0B22}">
      <text>
        <r>
          <rPr>
            <b/>
            <sz val="9"/>
            <color indexed="81"/>
            <rFont val="Tahoma"/>
            <family val="2"/>
          </rPr>
          <t>Author:</t>
        </r>
        <r>
          <rPr>
            <sz val="9"/>
            <color indexed="81"/>
            <rFont val="Tahoma"/>
            <family val="2"/>
          </rPr>
          <t xml:space="preserve">
AR, p. 13</t>
        </r>
      </text>
    </comment>
    <comment ref="CT225" authorId="0" shapeId="0" xr:uid="{A4C570B0-68A7-4080-BD82-774A5950727A}">
      <text>
        <r>
          <rPr>
            <b/>
            <sz val="9"/>
            <color indexed="81"/>
            <rFont val="Tahoma"/>
            <family val="2"/>
          </rPr>
          <t>Author:</t>
        </r>
        <r>
          <rPr>
            <sz val="9"/>
            <color indexed="81"/>
            <rFont val="Tahoma"/>
            <family val="2"/>
          </rPr>
          <t xml:space="preserve">
https://links.sgx.com/FileOpen/MediNex%20Limited%20Annual%20Report%202020.ashx?App=Announcement&amp;FileID=626673</t>
        </r>
      </text>
    </comment>
    <comment ref="CU225" authorId="0" shapeId="0" xr:uid="{592CC621-A52B-4705-B7CE-4160F8B9EB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70-89</t>
        </r>
      </text>
    </comment>
    <comment ref="CV225" authorId="0" shapeId="0" xr:uid="{1B204F1C-CD05-45E0-9847-DEC490398D8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68-89</t>
        </r>
      </text>
    </comment>
    <comment ref="CW225" authorId="0" shapeId="0" xr:uid="{8FF9CEC9-7F4B-4B4D-AE41-3C0F1A9A20CF}">
      <text>
        <r>
          <rPr>
            <b/>
            <sz val="9"/>
            <color indexed="81"/>
            <rFont val="Tahoma"/>
            <family val="2"/>
          </rPr>
          <t>Author:</t>
        </r>
        <r>
          <rPr>
            <sz val="9"/>
            <color indexed="81"/>
            <rFont val="Tahoma"/>
            <family val="2"/>
          </rPr>
          <t xml:space="preserve">
https://links.sgx.com/FileOpen/20210129-Sustainability%20Report%202020.ashx?App=Announcement&amp;FileID=646664</t>
        </r>
      </text>
    </comment>
    <comment ref="CX225" authorId="0" shapeId="0" xr:uid="{56540066-87CC-4722-A8A5-B95A0607FCF3}">
      <text>
        <r>
          <rPr>
            <b/>
            <sz val="9"/>
            <color indexed="81"/>
            <rFont val="Tahoma"/>
            <family val="2"/>
          </rPr>
          <t>Author:</t>
        </r>
        <r>
          <rPr>
            <sz val="9"/>
            <color indexed="81"/>
            <rFont val="Tahoma"/>
            <family val="2"/>
          </rPr>
          <t xml:space="preserve">
AR, pg 16 onwards</t>
        </r>
      </text>
    </comment>
    <comment ref="CZ225" authorId="0" shapeId="0" xr:uid="{85610C9B-B3B0-4E59-A9EC-A84F04C0B6BB}">
      <text>
        <r>
          <rPr>
            <b/>
            <sz val="9"/>
            <color indexed="81"/>
            <rFont val="Tahoma"/>
            <family val="2"/>
          </rPr>
          <t>Author:</t>
        </r>
        <r>
          <rPr>
            <sz val="9"/>
            <color indexed="81"/>
            <rFont val="Tahoma"/>
            <family val="2"/>
          </rPr>
          <t xml:space="preserve">
In AR</t>
        </r>
      </text>
    </comment>
    <comment ref="DA225" authorId="0" shapeId="0" xr:uid="{0C32EF2B-7FFE-40B3-8E20-E3BF454A9C35}">
      <text>
        <r>
          <rPr>
            <b/>
            <sz val="9"/>
            <color indexed="81"/>
            <rFont val="Tahoma"/>
            <family val="2"/>
          </rPr>
          <t>Author:</t>
        </r>
        <r>
          <rPr>
            <sz val="9"/>
            <color indexed="81"/>
            <rFont val="Tahoma"/>
            <family val="2"/>
          </rPr>
          <t xml:space="preserve">
In AR</t>
        </r>
      </text>
    </comment>
    <comment ref="DC225" authorId="0" shapeId="0" xr:uid="{D999B760-7FB3-4261-BCE6-87F095E28723}">
      <text>
        <r>
          <rPr>
            <b/>
            <sz val="9"/>
            <color indexed="81"/>
            <rFont val="Tahoma"/>
            <family val="2"/>
          </rPr>
          <t>Author:</t>
        </r>
        <r>
          <rPr>
            <sz val="9"/>
            <color indexed="81"/>
            <rFont val="Tahoma"/>
            <family val="2"/>
          </rPr>
          <t xml:space="preserve">
AR, p. 101</t>
        </r>
      </text>
    </comment>
    <comment ref="DD225" authorId="0" shapeId="0" xr:uid="{E9A23BFD-76FC-45BC-AEE5-B14453F641B8}">
      <text>
        <r>
          <rPr>
            <b/>
            <sz val="9"/>
            <color indexed="81"/>
            <rFont val="Tahoma"/>
            <family val="2"/>
          </rPr>
          <t>Author:</t>
        </r>
        <r>
          <rPr>
            <sz val="9"/>
            <color indexed="81"/>
            <rFont val="Tahoma"/>
            <family val="2"/>
          </rPr>
          <t xml:space="preserve">
AR, p. 35</t>
        </r>
      </text>
    </comment>
    <comment ref="DG225" authorId="0" shapeId="0" xr:uid="{613C45AE-A82A-45D1-8F24-AE08235D06CF}">
      <text>
        <r>
          <rPr>
            <b/>
            <sz val="9"/>
            <color indexed="81"/>
            <rFont val="Tahoma"/>
            <family val="2"/>
          </rPr>
          <t>Author:</t>
        </r>
        <r>
          <rPr>
            <sz val="9"/>
            <color indexed="81"/>
            <rFont val="Tahoma"/>
            <family val="2"/>
          </rPr>
          <t xml:space="preserve">
AR, p. 39</t>
        </r>
      </text>
    </comment>
    <comment ref="DI225" authorId="0" shapeId="0" xr:uid="{8A77FBB5-9712-4035-971C-70C1F223F7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https://investorrelations.sgx.com/static-files/c0a3cf0a-6232-4867-9b87-3a6194d74776</t>
        </r>
      </text>
    </comment>
    <comment ref="DM225" authorId="0" shapeId="0" xr:uid="{CDF26C99-1FEE-4C8C-B40F-1D26F5871938}">
      <text>
        <r>
          <rPr>
            <b/>
            <sz val="9"/>
            <color indexed="81"/>
            <rFont val="Tahoma"/>
            <family val="2"/>
          </rPr>
          <t>Author:</t>
        </r>
        <r>
          <rPr>
            <sz val="9"/>
            <color indexed="81"/>
            <rFont val="Tahoma"/>
            <family val="2"/>
          </rPr>
          <t xml:space="preserve">
AR, p. 12</t>
        </r>
      </text>
    </comment>
    <comment ref="DP225" authorId="0" shapeId="0" xr:uid="{B20E05D2-8B1C-40A2-B822-00CE34040BE8}">
      <text>
        <r>
          <rPr>
            <b/>
            <sz val="9"/>
            <color indexed="81"/>
            <rFont val="Tahoma"/>
            <family val="2"/>
          </rPr>
          <t>Author:</t>
        </r>
        <r>
          <rPr>
            <sz val="9"/>
            <color indexed="81"/>
            <rFont val="Tahoma"/>
            <family val="2"/>
          </rPr>
          <t xml:space="preserve">
SR, p. 1</t>
        </r>
      </text>
    </comment>
    <comment ref="DT225" authorId="0" shapeId="0" xr:uid="{107B9387-CC95-47FB-A0D6-E78EE815B1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https://links.sgx.com/FileOpen/WTH%20AR%202020.ashx?App=Announcement&amp;FileID=634061</t>
        </r>
      </text>
    </comment>
    <comment ref="DU225" authorId="0" shapeId="0" xr:uid="{03D438F8-E88B-4E8B-AEE1-21C857F5298D}">
      <text>
        <r>
          <rPr>
            <b/>
            <sz val="9"/>
            <color indexed="81"/>
            <rFont val="Tahoma"/>
            <family val="2"/>
          </rPr>
          <t>Author:</t>
        </r>
        <r>
          <rPr>
            <sz val="9"/>
            <color indexed="81"/>
            <rFont val="Tahoma"/>
            <family val="2"/>
          </rPr>
          <t xml:space="preserve">
https://links.sgx.com/FileOpen/AGL%20SR%202019.ashx?App=Announcement&amp;FileID=613142</t>
        </r>
      </text>
    </comment>
    <comment ref="DV225" authorId="0" shapeId="0" xr:uid="{3CE986AD-095B-4711-8561-921392B72F58}">
      <text>
        <r>
          <rPr>
            <b/>
            <sz val="9"/>
            <color indexed="81"/>
            <rFont val="Tahoma"/>
            <family val="2"/>
          </rPr>
          <t>Author:</t>
        </r>
        <r>
          <rPr>
            <sz val="9"/>
            <color indexed="81"/>
            <rFont val="Tahoma"/>
            <family val="2"/>
          </rPr>
          <t xml:space="preserve">
AR pg.15</t>
        </r>
      </text>
    </comment>
    <comment ref="DX225" authorId="0" shapeId="0" xr:uid="{9061BBED-DDC3-458C-857F-4028D52AE69F}">
      <text>
        <r>
          <rPr>
            <b/>
            <sz val="9"/>
            <color indexed="81"/>
            <rFont val="Tahoma"/>
            <family val="2"/>
          </rPr>
          <t>Author:</t>
        </r>
        <r>
          <rPr>
            <sz val="9"/>
            <color indexed="81"/>
            <rFont val="Tahoma"/>
            <family val="2"/>
          </rPr>
          <t xml:space="preserve">
https://links.sgx.com/FileOpen/BTL_AR_FY20.ashx?App=Announcement&amp;FileID=655875</t>
        </r>
      </text>
    </comment>
    <comment ref="DZ225" authorId="0" shapeId="0" xr:uid="{6FB48B0F-9CEB-4AD6-9F4C-9B72A701C5DE}">
      <text>
        <r>
          <rPr>
            <b/>
            <sz val="9"/>
            <color indexed="81"/>
            <rFont val="Tahoma"/>
            <family val="2"/>
          </rPr>
          <t>Author:</t>
        </r>
        <r>
          <rPr>
            <sz val="9"/>
            <color indexed="81"/>
            <rFont val="Tahoma"/>
            <family val="2"/>
          </rPr>
          <t xml:space="preserve">
https://links.sgx.com/FileOpen/FN_Sustainability_Report_2020.ashx?App=Announcement&amp;FileID=643465</t>
        </r>
      </text>
    </comment>
    <comment ref="EB225" authorId="0" shapeId="0" xr:uid="{2483B579-090C-4BA3-A3D8-EBFB7A450F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https://links.sgx.com/1.0.0/corporate-announcements/U1U07WRFL6EBS179/4a907f38289f5965921471bdcb7f7e79c01ed70c0cfe00a2d5d0dddb5e9d6530</t>
        </r>
      </text>
    </comment>
    <comment ref="ED225" authorId="0" shapeId="0" xr:uid="{4F79D2CB-FD07-4791-B72F-9998EF03B4A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R226" authorId="0" shapeId="0" xr:uid="{89D118ED-5C38-4FDC-AC3E-EC1E10B18F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W226" authorId="0" shapeId="0" xr:uid="{98A4BCF6-0D9D-4E27-AF9A-C9D6C3F69F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X226" authorId="0" shapeId="0" xr:uid="{85B69899-D452-4E71-BABA-D75DA8FBE7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B226" authorId="0" shapeId="0" xr:uid="{81704B47-7AFE-4E99-B3E4-D02EFBC2F64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I226" authorId="0" shapeId="0" xr:uid="{647DD633-EB32-4A5A-A483-394E4DCF3C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42 "Remunerations for employees who are immediate family members of a Director, the CEO or a substantial shareholder:
There was no employee of the Company or its subsidiaries who was an immediate family member of a Director, the CEO or
a substantial shareholder and whose remuneration exceeded S$100,000 for the financial year ended 31 December 20"</t>
        </r>
      </text>
    </comment>
    <comment ref="AJ226" authorId="0" shapeId="0" xr:uid="{1EA1866E-1035-468C-8514-F81B8F73A4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P.43</t>
        </r>
      </text>
    </comment>
    <comment ref="AK226" authorId="0" shapeId="0" xr:uid="{961F3684-E9F4-4CC4-876A-45B4E50E18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AN226" authorId="0" shapeId="0" xr:uid="{8E6A2129-C7C2-4C3E-81D2-14D6895677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P.124</t>
        </r>
      </text>
    </comment>
    <comment ref="AP226" authorId="0" shapeId="0" xr:uid="{6E184245-9A60-4858-AB4B-40E21DB1BE85}">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AR p.50 </t>
        </r>
      </text>
    </comment>
    <comment ref="AT226" authorId="0" shapeId="0" xr:uid="{30DFFBE9-FDAA-4048-903D-ECF73694F31F}">
      <text>
        <r>
          <rPr>
            <b/>
            <sz val="9"/>
            <color indexed="81"/>
            <rFont val="Tahoma"/>
            <family val="2"/>
          </rPr>
          <t>Author:</t>
        </r>
        <r>
          <rPr>
            <sz val="9"/>
            <color indexed="81"/>
            <rFont val="Tahoma"/>
            <family val="2"/>
          </rPr>
          <t xml:space="preserve">
N/A, AR, governance report, pg 24, "No employee of the Company and its
subsidiaries whose remuneration exceeded
S$100,000 during the year under review was an
immediate family member of a Director or the
Group CEO. Immediate family member is
defined as a spouse, child, adopted child,
step-child, brother, sister or parent."</t>
        </r>
      </text>
    </comment>
    <comment ref="AZ226" authorId="0" shapeId="0" xr:uid="{76A1A26F-519B-460F-A5E2-D833BC6565F0}">
      <text>
        <r>
          <rPr>
            <b/>
            <sz val="9"/>
            <color indexed="81"/>
            <rFont val="Tahoma"/>
            <family val="2"/>
          </rPr>
          <t>Author:</t>
        </r>
        <r>
          <rPr>
            <sz val="9"/>
            <color indexed="81"/>
            <rFont val="Tahoma"/>
            <family val="2"/>
          </rPr>
          <t xml:space="preserve">
AR, p. 38</t>
        </r>
      </text>
    </comment>
    <comment ref="BB226" authorId="0" shapeId="0" xr:uid="{76184B00-3747-4321-B881-B4325281A14A}">
      <text>
        <r>
          <rPr>
            <b/>
            <sz val="9"/>
            <color indexed="81"/>
            <rFont val="Tahoma"/>
            <family val="2"/>
          </rPr>
          <t>Author:</t>
        </r>
        <r>
          <rPr>
            <sz val="9"/>
            <color indexed="81"/>
            <rFont val="Tahoma"/>
            <family val="2"/>
          </rPr>
          <t xml:space="preserve">
N/A, AR, pg 32, "During FY2020, save for Mr Pan, Madam Mai Shuying and Mr Pan Zhaojin (as disclosed below table),
(substantial shareholders of the Company), there are no other employees who are substantial
shareholders of the Company or are immediate family members of a Director or the CEO or a substantial
shareholder of the Company and whose remuneration exceeds S$100,000 during the fi nancial period
under review."</t>
        </r>
      </text>
    </comment>
    <comment ref="BC226" authorId="0" shapeId="0" xr:uid="{D1DD3DF9-6647-4DBB-95FD-5F325EAF1DAE}">
      <text>
        <r>
          <rPr>
            <b/>
            <sz val="9"/>
            <color indexed="81"/>
            <rFont val="Tahoma"/>
            <family val="2"/>
          </rPr>
          <t>Author:</t>
        </r>
        <r>
          <rPr>
            <sz val="9"/>
            <color indexed="81"/>
            <rFont val="Tahoma"/>
            <family val="2"/>
          </rPr>
          <t xml:space="preserve">
AR, p. 57</t>
        </r>
      </text>
    </comment>
    <comment ref="BD226" authorId="0" shapeId="0" xr:uid="{2539742D-41A0-4D3A-9F3C-822EFF11D046}">
      <text>
        <r>
          <rPr>
            <b/>
            <sz val="9"/>
            <color indexed="81"/>
            <rFont val="Tahoma"/>
            <family val="2"/>
          </rPr>
          <t>Author:</t>
        </r>
        <r>
          <rPr>
            <sz val="9"/>
            <color indexed="81"/>
            <rFont val="Tahoma"/>
            <family val="2"/>
          </rPr>
          <t xml:space="preserve">
AR, p. 86</t>
        </r>
      </text>
    </comment>
    <comment ref="BE226" authorId="0" shapeId="0" xr:uid="{DB7CA120-7B93-49B7-B9C6-344BDF4818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none that exceed 100k in FY 2020</t>
        </r>
      </text>
    </comment>
    <comment ref="BF226" authorId="0" shapeId="0" xr:uid="{65F75775-FD68-4AD6-8FBE-744C350003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37 "During FY2020, Mr Meng Kuang-Yi, the brother-in-law (and immediate family member) of the Executive
Chairman, was on sabbatical leave and received nil remuneration. Save as disclosed above, the Group
does not have any employees who are substantial shareholders of the Company, or are immediate family
members of a director, the CEO, the Executive Chairman or a substantial shareholder of the Company, and
whose remuneration exceeds S$100,000 during the fi nancial year. Accordingly, the Company has complied
with Provision 8.2 of the Code"</t>
        </r>
      </text>
    </comment>
    <comment ref="BH226" authorId="0" shapeId="0" xr:uid="{776321AA-AA3F-4FE1-AED5-559F8F73AC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applicable, p. 46
Reply:
    AR, p. 46, https://links.sgx.com/FileOpen/UG%20Healthcare_Annual%20Report%202020.ashx?App=Announcement&amp;FileID=634566</t>
        </r>
      </text>
    </comment>
    <comment ref="BK226" authorId="0" shapeId="0" xr:uid="{6B63E783-64AF-4A1F-BB85-D4A54BDFA60E}">
      <text>
        <r>
          <rPr>
            <b/>
            <sz val="9"/>
            <color indexed="81"/>
            <rFont val="Tahoma"/>
            <family val="2"/>
          </rPr>
          <t>Author:</t>
        </r>
        <r>
          <rPr>
            <sz val="9"/>
            <color indexed="81"/>
            <rFont val="Tahoma"/>
            <family val="2"/>
          </rPr>
          <t xml:space="preserve">
AR, p. 78</t>
        </r>
      </text>
    </comment>
    <comment ref="BL226" authorId="1" shapeId="0" xr:uid="{404C9035-150C-4CE6-A34A-91725B4FB287}">
      <text>
        <r>
          <rPr>
            <b/>
            <sz val="9"/>
            <color indexed="81"/>
            <rFont val="Tahoma"/>
            <family val="2"/>
          </rPr>
          <t>admin:</t>
        </r>
        <r>
          <rPr>
            <sz val="9"/>
            <color indexed="81"/>
            <rFont val="Tahoma"/>
            <family val="2"/>
          </rPr>
          <t xml:space="preserve">
AR pg 62/65</t>
        </r>
      </text>
    </comment>
    <comment ref="BY226" authorId="0" shapeId="0" xr:uid="{64D71B85-E6A4-4D20-937A-D4122EA478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CC226" authorId="0" shapeId="0" xr:uid="{0CEBB744-7C5A-4944-BF3E-984FA74426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D226" authorId="0" shapeId="0" xr:uid="{4F25D786-F3C9-4D74-9289-3E345DF811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N226" authorId="0" shapeId="0" xr:uid="{8CE61C7B-B628-4F3E-9D8D-6095AE68AB1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 no employees who are substantial shareholders of the Company or immediate family members of a Director,
the CEO or a substantial shareholder, and whose remuneration exceeds S$100,000 in FY2020</t>
        </r>
      </text>
    </comment>
    <comment ref="CO226" authorId="0" shapeId="0" xr:uid="{6AAB7D00-6FBA-4FB1-9B7A-00978150C65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P226" authorId="0" shapeId="0" xr:uid="{582BD169-38C2-4DCD-A0B8-24AE257452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U226" authorId="0" shapeId="0" xr:uid="{388D1360-2B98-4461-94B1-CE66483F6C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 "The remuneration of an employee who is the spouse of Managing Director, Mr Sidney Chew Choon Tee, for FY 2020 is set out as below:-" band of 250k-500k</t>
        </r>
      </text>
    </comment>
    <comment ref="CV226" authorId="0" shapeId="0" xr:uid="{F88EE8D1-6227-4518-AA9B-52F03661B1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30 Not applicable. There are no employees who are immediate family members of a Director, the CEO or a substantial
shareholder of the Company for the financial year ended 31 December 2020.</t>
        </r>
      </text>
    </comment>
    <comment ref="CX226" authorId="0" shapeId="0" xr:uid="{8E027A31-645F-47CE-B2A3-7A1F184405AB}">
      <text>
        <r>
          <rPr>
            <b/>
            <sz val="9"/>
            <color indexed="81"/>
            <rFont val="Tahoma"/>
            <family val="2"/>
          </rPr>
          <t>Author:</t>
        </r>
        <r>
          <rPr>
            <sz val="9"/>
            <color indexed="81"/>
            <rFont val="Tahoma"/>
            <family val="2"/>
          </rPr>
          <t xml:space="preserve">
N/A, pg 46, "There is no employee who is an immediate family member of a Director or the CEO, whose remuneration
exceeded S$100,000 during the year."</t>
        </r>
      </text>
    </comment>
    <comment ref="DC226" authorId="0" shapeId="0" xr:uid="{AA04E99E-4A56-428C-B85A-A2A46D1A64E4}">
      <text>
        <r>
          <rPr>
            <b/>
            <sz val="9"/>
            <color indexed="81"/>
            <rFont val="Tahoma"/>
            <family val="2"/>
          </rPr>
          <t>Author:</t>
        </r>
        <r>
          <rPr>
            <sz val="9"/>
            <color indexed="81"/>
            <rFont val="Tahoma"/>
            <family val="2"/>
          </rPr>
          <t xml:space="preserve">
AR, p. 96</t>
        </r>
      </text>
    </comment>
    <comment ref="DG226" authorId="0" shapeId="0" xr:uid="{450AB86E-AB7C-40CA-86C0-B9B46AF099B7}">
      <text>
        <r>
          <rPr>
            <b/>
            <sz val="9"/>
            <color indexed="81"/>
            <rFont val="Tahoma"/>
            <family val="2"/>
          </rPr>
          <t>Author:</t>
        </r>
        <r>
          <rPr>
            <sz val="9"/>
            <color indexed="81"/>
            <rFont val="Tahoma"/>
            <family val="2"/>
          </rPr>
          <t xml:space="preserve">
AR, p. 31
0 point since it is disclosed in bands of S$250,000</t>
        </r>
      </text>
    </comment>
    <comment ref="DI226" authorId="0" shapeId="0" xr:uid="{002B33CB-4EE3-4AD3-8AE7-3C01A0F6EE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t>
        </r>
      </text>
    </comment>
    <comment ref="DM226" authorId="0" shapeId="0" xr:uid="{2D3B8552-D034-433D-807F-25A71CE37754}">
      <text>
        <r>
          <rPr>
            <b/>
            <sz val="9"/>
            <color indexed="81"/>
            <rFont val="Tahoma"/>
            <family val="2"/>
          </rPr>
          <t>Author:</t>
        </r>
        <r>
          <rPr>
            <sz val="9"/>
            <color indexed="81"/>
            <rFont val="Tahoma"/>
            <family val="2"/>
          </rPr>
          <t xml:space="preserve">
AR, p. 37</t>
        </r>
      </text>
    </comment>
    <comment ref="DP226" authorId="0" shapeId="0" xr:uid="{3D73CB26-4ECC-4598-BCDB-EB81FFE9B6F6}">
      <text>
        <r>
          <rPr>
            <b/>
            <sz val="9"/>
            <color indexed="81"/>
            <rFont val="Tahoma"/>
            <family val="2"/>
          </rPr>
          <t>Author:</t>
        </r>
        <r>
          <rPr>
            <sz val="9"/>
            <color indexed="81"/>
            <rFont val="Tahoma"/>
            <family val="2"/>
          </rPr>
          <t xml:space="preserve">
AR, p. 81</t>
        </r>
      </text>
    </comment>
    <comment ref="EB226" authorId="0" shapeId="0" xr:uid="{B4154EF8-F6D1-43A4-8564-60C3FAC8FB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ED226" authorId="0" shapeId="0" xr:uid="{ECA3168E-E10F-484F-8E8E-B5F5C689CB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E227" authorId="0" shapeId="0" xr:uid="{7A1DA6A3-7729-44E1-90D2-65F76F47A693}">
      <text>
        <r>
          <rPr>
            <b/>
            <sz val="9"/>
            <color indexed="81"/>
            <rFont val="Tahoma"/>
            <family val="2"/>
          </rPr>
          <t>Author:</t>
        </r>
        <r>
          <rPr>
            <sz val="9"/>
            <color indexed="81"/>
            <rFont val="Tahoma"/>
            <family val="2"/>
          </rPr>
          <t xml:space="preserve">
AR pg.30</t>
        </r>
      </text>
    </comment>
    <comment ref="F227" authorId="0" shapeId="0" xr:uid="{638D834E-1260-46DC-AB76-606B55CADB4A}">
      <text>
        <r>
          <rPr>
            <b/>
            <sz val="9"/>
            <color indexed="81"/>
            <rFont val="Tahoma"/>
            <family val="2"/>
          </rPr>
          <t>Author:</t>
        </r>
        <r>
          <rPr>
            <sz val="9"/>
            <color indexed="81"/>
            <rFont val="Tahoma"/>
            <family val="2"/>
          </rPr>
          <t xml:space="preserve">
AR pg.50</t>
        </r>
      </text>
    </comment>
    <comment ref="G227" authorId="0" shapeId="0" xr:uid="{13F511E2-EFE3-4720-9392-C2B35A1B3163}">
      <text>
        <r>
          <rPr>
            <b/>
            <sz val="9"/>
            <color indexed="81"/>
            <rFont val="Tahoma"/>
            <family val="2"/>
          </rPr>
          <t>Author:</t>
        </r>
        <r>
          <rPr>
            <sz val="9"/>
            <color indexed="81"/>
            <rFont val="Tahoma"/>
            <family val="2"/>
          </rPr>
          <t xml:space="preserve">
AR pg.32</t>
        </r>
      </text>
    </comment>
    <comment ref="I227" authorId="0" shapeId="0" xr:uid="{31475D08-4CD7-40D9-8F84-F0AA0C8F1432}">
      <text>
        <r>
          <rPr>
            <b/>
            <sz val="9"/>
            <color indexed="81"/>
            <rFont val="Tahoma"/>
            <family val="2"/>
          </rPr>
          <t>Author:</t>
        </r>
        <r>
          <rPr>
            <sz val="9"/>
            <color indexed="81"/>
            <rFont val="Tahoma"/>
            <family val="2"/>
          </rPr>
          <t xml:space="preserve">
AR pg.74</t>
        </r>
      </text>
    </comment>
    <comment ref="J227" authorId="0" shapeId="0" xr:uid="{6EB20961-009B-4181-835F-D70E707E0E99}">
      <text>
        <r>
          <rPr>
            <b/>
            <sz val="9"/>
            <color indexed="81"/>
            <rFont val="Tahoma"/>
            <family val="2"/>
          </rPr>
          <t>Author:</t>
        </r>
        <r>
          <rPr>
            <sz val="9"/>
            <color indexed="81"/>
            <rFont val="Tahoma"/>
            <family val="2"/>
          </rPr>
          <t xml:space="preserve">
AR pg.40</t>
        </r>
      </text>
    </comment>
    <comment ref="K227" authorId="0" shapeId="0" xr:uid="{3F90E442-F0AD-4878-AEE5-8FAA97A243A6}">
      <text>
        <r>
          <rPr>
            <b/>
            <sz val="9"/>
            <color indexed="81"/>
            <rFont val="Tahoma"/>
            <family val="2"/>
          </rPr>
          <t>Author:</t>
        </r>
        <r>
          <rPr>
            <sz val="9"/>
            <color indexed="81"/>
            <rFont val="Tahoma"/>
            <family val="2"/>
          </rPr>
          <t xml:space="preserve">
AR pg.32</t>
        </r>
      </text>
    </comment>
    <comment ref="M227" authorId="0" shapeId="0" xr:uid="{0D2A6ABD-9065-4098-BFD7-E3BD06AB3CC8}">
      <text>
        <r>
          <rPr>
            <b/>
            <sz val="9"/>
            <color indexed="81"/>
            <rFont val="Tahoma"/>
            <family val="2"/>
          </rPr>
          <t>Author:</t>
        </r>
        <r>
          <rPr>
            <sz val="9"/>
            <color indexed="81"/>
            <rFont val="Tahoma"/>
            <family val="2"/>
          </rPr>
          <t xml:space="preserve">
AR pg.90</t>
        </r>
      </text>
    </comment>
    <comment ref="R227" authorId="0" shapeId="0" xr:uid="{7993A560-9145-4D41-8013-5DB8881FF9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p.69</t>
        </r>
      </text>
    </comment>
    <comment ref="U227" authorId="0" shapeId="0" xr:uid="{1E3F679B-D02D-4052-B50E-BDAE02883A46}">
      <text>
        <r>
          <rPr>
            <b/>
            <sz val="9"/>
            <color indexed="81"/>
            <rFont val="Tahoma"/>
            <family val="2"/>
          </rPr>
          <t>Author:</t>
        </r>
        <r>
          <rPr>
            <sz val="9"/>
            <color indexed="81"/>
            <rFont val="Tahoma"/>
            <family val="2"/>
          </rPr>
          <t xml:space="preserve">
AR pg 57</t>
        </r>
      </text>
    </comment>
    <comment ref="V227" authorId="0" shapeId="0" xr:uid="{23259E7E-C295-4801-B9B5-300C5B701098}">
      <text>
        <r>
          <rPr>
            <b/>
            <sz val="9"/>
            <color indexed="81"/>
            <rFont val="Tahoma"/>
            <family val="2"/>
          </rPr>
          <t>Author:</t>
        </r>
        <r>
          <rPr>
            <sz val="9"/>
            <color indexed="81"/>
            <rFont val="Tahoma"/>
            <family val="2"/>
          </rPr>
          <t xml:space="preserve">
AR pg 73 doesn’t state the need for board approval</t>
        </r>
      </text>
    </comment>
    <comment ref="W227" authorId="0" shapeId="0" xr:uid="{F3DD8F8D-3C34-40C3-BE9E-16B71C7A37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X227" authorId="0" shapeId="0" xr:uid="{BBF827AB-80C3-4102-B35B-6460386BDE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P.45</t>
        </r>
      </text>
    </comment>
    <comment ref="Z227" authorId="0" shapeId="0" xr:uid="{2338344E-77F4-4E76-ABF6-7BAE50986BD5}">
      <text>
        <r>
          <rPr>
            <b/>
            <sz val="9"/>
            <color indexed="81"/>
            <rFont val="Tahoma"/>
            <family val="2"/>
          </rPr>
          <t>Author:</t>
        </r>
        <r>
          <rPr>
            <sz val="9"/>
            <color indexed="81"/>
            <rFont val="Tahoma"/>
            <family val="2"/>
          </rPr>
          <t xml:space="preserve">
AR pg 64 doesn’t state that board approval must be obtained before trading</t>
        </r>
      </text>
    </comment>
    <comment ref="AA227" authorId="0" shapeId="0" xr:uid="{629A0289-C594-4061-977E-AFA73456B5EB}">
      <text>
        <r>
          <rPr>
            <b/>
            <sz val="9"/>
            <color indexed="81"/>
            <rFont val="Tahoma"/>
            <family val="2"/>
          </rPr>
          <t>Author:</t>
        </r>
        <r>
          <rPr>
            <sz val="9"/>
            <color indexed="81"/>
            <rFont val="Tahoma"/>
            <family val="2"/>
          </rPr>
          <t xml:space="preserve">
AR pg 60 doesn’t state the need to obtain board approval</t>
        </r>
      </text>
    </comment>
    <comment ref="AB227" authorId="0" shapeId="0" xr:uid="{ED3A4D14-416B-4CAC-8400-E3D8D45834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p.46</t>
        </r>
      </text>
    </comment>
    <comment ref="AC227" authorId="0" shapeId="0" xr:uid="{11D4AE90-0A71-417B-9CF8-1E37BBEFE0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
No mention of board approval</t>
        </r>
      </text>
    </comment>
    <comment ref="AD227" authorId="0" shapeId="0" xr:uid="{238B4BA2-2585-4B7B-B320-FED4ED433F2E}">
      <text>
        <r>
          <rPr>
            <b/>
            <sz val="9"/>
            <color indexed="81"/>
            <rFont val="Tahoma"/>
            <family val="2"/>
          </rPr>
          <t>Author:</t>
        </r>
        <r>
          <rPr>
            <sz val="9"/>
            <color indexed="81"/>
            <rFont val="Tahoma"/>
            <family val="2"/>
          </rPr>
          <t xml:space="preserve">
AR p. 48, Pursuant to GIL’s Share Trading Policy, Directors are required to seek the Board’s approval before trading in shares of
GIL and Non-executive Directors are encouraged to purchase shares in GIL and hold them until they leave the Board.
There is no limit imposed on the number of shares purchased.</t>
        </r>
      </text>
    </comment>
    <comment ref="AE227" authorId="0" shapeId="0" xr:uid="{83C33CFF-D779-4EA8-820B-F976AEAF6A51}">
      <text>
        <r>
          <rPr>
            <b/>
            <sz val="9"/>
            <color indexed="81"/>
            <rFont val="Tahoma"/>
            <family val="2"/>
          </rPr>
          <t>Author:</t>
        </r>
        <r>
          <rPr>
            <sz val="9"/>
            <color indexed="81"/>
            <rFont val="Tahoma"/>
            <family val="2"/>
          </rPr>
          <t xml:space="preserve">
AR pg.56</t>
        </r>
      </text>
    </comment>
    <comment ref="AG227" authorId="0" shapeId="0" xr:uid="{7B58D4E1-FB40-47B1-90E5-350D52B54F93}">
      <text>
        <r>
          <rPr>
            <b/>
            <sz val="9"/>
            <color indexed="81"/>
            <rFont val="Tahoma"/>
            <family val="2"/>
          </rPr>
          <t>Author:</t>
        </r>
        <r>
          <rPr>
            <sz val="9"/>
            <color indexed="81"/>
            <rFont val="Tahoma"/>
            <family val="2"/>
          </rPr>
          <t xml:space="preserve">
AR pg.54</t>
        </r>
      </text>
    </comment>
    <comment ref="AH227" authorId="0" shapeId="0" xr:uid="{4666DD64-4CB3-4E31-9BEF-E3732B8B9A31}">
      <text>
        <r>
          <rPr>
            <b/>
            <sz val="9"/>
            <color indexed="81"/>
            <rFont val="Tahoma"/>
            <family val="2"/>
          </rPr>
          <t>Author:</t>
        </r>
        <r>
          <rPr>
            <sz val="9"/>
            <color indexed="81"/>
            <rFont val="Tahoma"/>
            <family val="2"/>
          </rPr>
          <t xml:space="preserve">
AR pg.32</t>
        </r>
      </text>
    </comment>
    <comment ref="AJ227" authorId="0" shapeId="0" xr:uid="{29A7A19F-43B3-49C8-A16E-F71584B37B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K227" authorId="0" shapeId="0" xr:uid="{B99F4C59-6579-467F-AD9F-9F39007251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AN227" authorId="0" shapeId="0" xr:uid="{8D40CD5C-3390-4987-A584-3AFB037EA1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P.139</t>
        </r>
      </text>
    </comment>
    <comment ref="AO227" authorId="0" shapeId="0" xr:uid="{91AD42EE-1D32-4807-8EAC-80BD679128EA}">
      <text>
        <r>
          <rPr>
            <b/>
            <sz val="9"/>
            <color indexed="81"/>
            <rFont val="Tahoma"/>
            <family val="2"/>
          </rPr>
          <t>Author:</t>
        </r>
        <r>
          <rPr>
            <sz val="9"/>
            <color indexed="81"/>
            <rFont val="Tahoma"/>
            <family val="2"/>
          </rPr>
          <t xml:space="preserve">
AR, pg 55, "All directors are required to seek Board’s approval before trading in the Company’s shares and are also required
to notify the Company Secretary of any change in his interest in the Company’s shares within two business days of
the change."</t>
        </r>
      </text>
    </comment>
    <comment ref="AP227" authorId="0" shapeId="0" xr:uid="{BDC0D740-2563-45CF-AC99-CB3FC034092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AQ227" authorId="0" shapeId="0" xr:uid="{B4A095E4-65F6-4B97-BF85-5753E39D69EC}">
      <text>
        <r>
          <rPr>
            <b/>
            <sz val="9"/>
            <color indexed="81"/>
            <rFont val="Tahoma"/>
            <family val="2"/>
          </rPr>
          <t>Author:</t>
        </r>
        <r>
          <rPr>
            <sz val="9"/>
            <color indexed="81"/>
            <rFont val="Tahoma"/>
            <family val="2"/>
          </rPr>
          <t xml:space="preserve">
AR, p. 45</t>
        </r>
      </text>
    </comment>
    <comment ref="AR227" authorId="0" shapeId="0" xr:uid="{062B3509-B696-4BA8-8605-C8608917D79D}">
      <text>
        <r>
          <rPr>
            <b/>
            <sz val="9"/>
            <color indexed="81"/>
            <rFont val="Tahoma"/>
            <family val="2"/>
          </rPr>
          <t>Author:</t>
        </r>
        <r>
          <rPr>
            <sz val="9"/>
            <color indexed="81"/>
            <rFont val="Tahoma"/>
            <family val="2"/>
          </rPr>
          <t xml:space="preserve">
AR,22</t>
        </r>
      </text>
    </comment>
    <comment ref="AS227" authorId="0" shapeId="0" xr:uid="{91A88EC4-D758-4379-AF0B-090C3EF45C1D}">
      <text>
        <r>
          <rPr>
            <b/>
            <sz val="9"/>
            <color indexed="81"/>
            <rFont val="Tahoma"/>
            <family val="2"/>
          </rPr>
          <t>Author:</t>
        </r>
        <r>
          <rPr>
            <sz val="9"/>
            <color indexed="81"/>
            <rFont val="Tahoma"/>
            <family val="2"/>
          </rPr>
          <t xml:space="preserve">
AR, pg 127</t>
        </r>
      </text>
    </comment>
    <comment ref="AT227" authorId="0" shapeId="0" xr:uid="{B93DCB7A-1643-4867-952F-A7AE475E29F4}">
      <text>
        <r>
          <rPr>
            <b/>
            <sz val="9"/>
            <color indexed="81"/>
            <rFont val="Tahoma"/>
            <family val="2"/>
          </rPr>
          <t>Author:</t>
        </r>
        <r>
          <rPr>
            <sz val="9"/>
            <color indexed="81"/>
            <rFont val="Tahoma"/>
            <family val="2"/>
          </rPr>
          <t xml:space="preserve">
AR pg.182</t>
        </r>
      </text>
    </comment>
    <comment ref="AU227" authorId="0" shapeId="0" xr:uid="{B310D6AC-A73F-4B69-9892-3992E8F1B275}">
      <text>
        <r>
          <rPr>
            <b/>
            <sz val="9"/>
            <color indexed="81"/>
            <rFont val="Tahoma"/>
            <family val="2"/>
          </rPr>
          <t>Author:</t>
        </r>
        <r>
          <rPr>
            <sz val="9"/>
            <color indexed="81"/>
            <rFont val="Tahoma"/>
            <family val="2"/>
          </rPr>
          <t xml:space="preserve">
AR, 51</t>
        </r>
      </text>
    </comment>
    <comment ref="AV227" authorId="0" shapeId="0" xr:uid="{07708EC7-7E64-4406-8601-61169A516ADF}">
      <text>
        <r>
          <rPr>
            <b/>
            <sz val="9"/>
            <color indexed="81"/>
            <rFont val="Tahoma"/>
            <family val="2"/>
          </rPr>
          <t>Author:</t>
        </r>
        <r>
          <rPr>
            <sz val="9"/>
            <color indexed="81"/>
            <rFont val="Tahoma"/>
            <family val="2"/>
          </rPr>
          <t xml:space="preserve">
AR, 32</t>
        </r>
      </text>
    </comment>
    <comment ref="AW227" authorId="0" shapeId="0" xr:uid="{79B03B76-D820-4B66-A8D6-DA16654BDE6C}">
      <text>
        <r>
          <rPr>
            <b/>
            <sz val="9"/>
            <color indexed="81"/>
            <rFont val="Tahoma"/>
            <family val="2"/>
          </rPr>
          <t>Author:</t>
        </r>
        <r>
          <rPr>
            <sz val="9"/>
            <color indexed="81"/>
            <rFont val="Tahoma"/>
            <family val="2"/>
          </rPr>
          <t xml:space="preserve">
AR,40</t>
        </r>
      </text>
    </comment>
    <comment ref="AX227" authorId="0" shapeId="0" xr:uid="{36B1E539-A0B1-41F0-BE0B-5FB4541C34F5}">
      <text>
        <r>
          <rPr>
            <b/>
            <sz val="9"/>
            <color indexed="81"/>
            <rFont val="Tahoma"/>
            <family val="2"/>
          </rPr>
          <t>Author:</t>
        </r>
        <r>
          <rPr>
            <sz val="9"/>
            <color indexed="81"/>
            <rFont val="Tahoma"/>
            <family val="2"/>
          </rPr>
          <t xml:space="preserve">
AR, 42</t>
        </r>
      </text>
    </comment>
    <comment ref="AY227" authorId="0" shapeId="0" xr:uid="{401F2F03-5F4A-4D71-9034-DBDD0E50807E}">
      <text>
        <r>
          <rPr>
            <b/>
            <sz val="9"/>
            <color indexed="81"/>
            <rFont val="Tahoma"/>
            <family val="2"/>
          </rPr>
          <t>Author:</t>
        </r>
        <r>
          <rPr>
            <sz val="9"/>
            <color indexed="81"/>
            <rFont val="Tahoma"/>
            <family val="2"/>
          </rPr>
          <t xml:space="preserve">
AR, p. 64</t>
        </r>
      </text>
    </comment>
    <comment ref="AZ227" authorId="0" shapeId="0" xr:uid="{C7DEDBF1-D783-4111-95BE-AF209DD78231}">
      <text>
        <r>
          <rPr>
            <b/>
            <sz val="9"/>
            <color indexed="81"/>
            <rFont val="Tahoma"/>
            <family val="2"/>
          </rPr>
          <t>Author:</t>
        </r>
        <r>
          <rPr>
            <sz val="9"/>
            <color indexed="81"/>
            <rFont val="Tahoma"/>
            <family val="2"/>
          </rPr>
          <t xml:space="preserve">
AR, p. 44</t>
        </r>
      </text>
    </comment>
    <comment ref="BB227" authorId="0" shapeId="0" xr:uid="{6368B1F9-8949-487F-9ADB-1277C2342C1B}">
      <text>
        <r>
          <rPr>
            <b/>
            <sz val="9"/>
            <color indexed="81"/>
            <rFont val="Tahoma"/>
            <family val="2"/>
          </rPr>
          <t>Author:</t>
        </r>
        <r>
          <rPr>
            <sz val="9"/>
            <color indexed="81"/>
            <rFont val="Tahoma"/>
            <family val="2"/>
          </rPr>
          <t xml:space="preserve">
AR, pg 42</t>
        </r>
      </text>
    </comment>
    <comment ref="BC227" authorId="0" shapeId="0" xr:uid="{E8FB59BD-CB74-4CB4-AF42-49182133379C}">
      <text>
        <r>
          <rPr>
            <b/>
            <sz val="9"/>
            <color indexed="81"/>
            <rFont val="Tahoma"/>
            <family val="2"/>
          </rPr>
          <t>Author:</t>
        </r>
        <r>
          <rPr>
            <sz val="9"/>
            <color indexed="81"/>
            <rFont val="Tahoma"/>
            <family val="2"/>
          </rPr>
          <t xml:space="preserve">
AR, p. 69</t>
        </r>
      </text>
    </comment>
    <comment ref="BD227" authorId="0" shapeId="0" xr:uid="{04151702-3FD9-4595-972D-4CA382B20689}">
      <text>
        <r>
          <rPr>
            <b/>
            <sz val="9"/>
            <color indexed="81"/>
            <rFont val="Tahoma"/>
            <family val="2"/>
          </rPr>
          <t>Author:</t>
        </r>
        <r>
          <rPr>
            <sz val="9"/>
            <color indexed="81"/>
            <rFont val="Tahoma"/>
            <family val="2"/>
          </rPr>
          <t xml:space="preserve">
AR, p. 96</t>
        </r>
      </text>
    </comment>
    <comment ref="BG227" authorId="0" shapeId="0" xr:uid="{4420B659-ADE7-4B72-BA29-36C4D7B1F793}">
      <text>
        <r>
          <rPr>
            <b/>
            <sz val="9"/>
            <color indexed="81"/>
            <rFont val="Tahoma"/>
            <family val="2"/>
          </rPr>
          <t>Author:</t>
        </r>
        <r>
          <rPr>
            <sz val="9"/>
            <color indexed="81"/>
            <rFont val="Tahoma"/>
            <family val="2"/>
          </rPr>
          <t xml:space="preserve">
AR p. 83, Rule 1204(19): Securities Dealing Policy</t>
        </r>
      </text>
    </comment>
    <comment ref="BI227" authorId="0" shapeId="0" xr:uid="{6A672B54-0D3E-4DA7-B4F2-F36005F1ACFC}">
      <text>
        <r>
          <rPr>
            <b/>
            <sz val="9"/>
            <color indexed="81"/>
            <rFont val="Tahoma"/>
            <family val="2"/>
          </rPr>
          <t>Author:</t>
        </r>
        <r>
          <rPr>
            <sz val="9"/>
            <color indexed="81"/>
            <rFont val="Tahoma"/>
            <family val="2"/>
          </rPr>
          <t xml:space="preserve">
AR p. 55, The Company has adopted the requirements in Catalist Rule 1204(19) applicable to dealings in the Company’s securities by
its Directors, Management and officers</t>
        </r>
      </text>
    </comment>
    <comment ref="BK227" authorId="0" shapeId="0" xr:uid="{7FA737C8-4A6A-4A00-A292-58D525F799A1}">
      <text>
        <r>
          <rPr>
            <b/>
            <sz val="9"/>
            <color indexed="81"/>
            <rFont val="Tahoma"/>
            <family val="2"/>
          </rPr>
          <t>Author:</t>
        </r>
        <r>
          <rPr>
            <sz val="9"/>
            <color indexed="81"/>
            <rFont val="Tahoma"/>
            <family val="2"/>
          </rPr>
          <t xml:space="preserve">
AR, p. 78</t>
        </r>
      </text>
    </comment>
    <comment ref="BL227" authorId="0" shapeId="0" xr:uid="{6C5F55B7-E04F-4030-A81A-1A56103FDA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77 
Only need to report dealings after dealings.
No need seek approval</t>
        </r>
      </text>
    </comment>
    <comment ref="BO227" authorId="0" shapeId="0" xr:uid="{571833B5-14F8-4302-BD72-64BE9160CB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its directors and officers, including employees who have access to price-sensitive information, are not to deal in the
Company’s securities on short-term considerations and during the period commencing two weeks before the announcement of the
Company’s financial statements for each of the first three quarters of its financial year and one month before the announcement
of the Company’s full year financial statements (if the Company announces its quarterly financial statements, whether required
by the SGX-ST or otherwise), or one month before the announcement of the Company’s half year and full year financial statements
(if the Company does not announce its quarterly financial statements), and ending on the date of announcement of the relevant
results. The Company, its directors and officers, including employees who have access to price-sensitive information, are expected
to comply with the Securities and Futures Act, Chapter 289 of Singapore, and observe laws against insider trading at all times.
AR p84</t>
        </r>
      </text>
    </comment>
    <comment ref="BQ227" authorId="0" shapeId="0" xr:uid="{340569EE-97A7-472A-98F5-B582ADB498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Company has complied with Listing Rule 1207(19) in relation to the best practices on dealings in the securities:
(a) The Company had devised and adopted its own internal compliance code to provide guidance to its officers with
regards to dealings by the Company and its officers in its securities;
(b) Officers of the Company are reminded not to deal in the Company’s securities on short-term considerations; and
(c) The Company and its officers should not deal in the Company’s shares (i) during the periods commencing two weeks
before the announcement of the Company’s financial results for each of the first three quarters of its financial year
and one month before the announcement of the Company’s full year financial statements, ending on the date of the
announcement of the relevant results, and (ii) if they are in possession of unpublished price-sensitive information of
the Group
AR p38</t>
        </r>
      </text>
    </comment>
    <comment ref="BV227" authorId="0" shapeId="0" xr:uid="{33393545-15B0-4F5B-91BD-8433A1C04C12}">
      <text>
        <r>
          <rPr>
            <b/>
            <sz val="9"/>
            <color indexed="81"/>
            <rFont val="Tahoma"/>
            <family val="2"/>
          </rPr>
          <t>Author:</t>
        </r>
        <r>
          <rPr>
            <sz val="9"/>
            <color indexed="81"/>
            <rFont val="Tahoma"/>
            <family val="2"/>
          </rPr>
          <t xml:space="preserve">
no indication of such a policy</t>
        </r>
      </text>
    </comment>
    <comment ref="BX227" authorId="0" shapeId="0" xr:uid="{F9E20CBB-0BE9-4D4D-9C74-AE2AACC377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p.95</t>
        </r>
      </text>
    </comment>
    <comment ref="BY227" authorId="0" shapeId="0" xr:uid="{30826D43-A071-4291-8F6B-EA19BFEEA2C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BZ227" authorId="0" shapeId="0" xr:uid="{3FE260DB-FBF0-4B48-BD89-AC9E54EEA665}">
      <text>
        <r>
          <rPr>
            <b/>
            <sz val="9"/>
            <color indexed="81"/>
            <rFont val="Tahoma"/>
            <family val="2"/>
          </rPr>
          <t>Author:</t>
        </r>
        <r>
          <rPr>
            <sz val="9"/>
            <color indexed="81"/>
            <rFont val="Tahoma"/>
            <family val="2"/>
          </rPr>
          <t xml:space="preserve">
AR pg 59 doesn’t state that board approval is required</t>
        </r>
      </text>
    </comment>
    <comment ref="CA227" authorId="0" shapeId="0" xr:uid="{6897CDDC-98D2-448A-8048-DACA29FD1642}">
      <text>
        <r>
          <rPr>
            <b/>
            <sz val="9"/>
            <color indexed="81"/>
            <rFont val="Tahoma"/>
            <family val="2"/>
          </rPr>
          <t>Author:</t>
        </r>
        <r>
          <rPr>
            <sz val="9"/>
            <color indexed="81"/>
            <rFont val="Tahoma"/>
            <family val="2"/>
          </rPr>
          <t xml:space="preserve">
AR pg 100 has no mention of need for board approval</t>
        </r>
      </text>
    </comment>
    <comment ref="CC227" authorId="0" shapeId="0" xr:uid="{AC3F9E00-3690-48BD-87AE-44D6EEE9A77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D227" authorId="0" shapeId="0" xr:uid="{3A47C9FA-7B5C-4965-8FE2-2633E95870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CE227" authorId="0" shapeId="0" xr:uid="{0F098ECE-78FC-4B8F-A65B-91C5EA03D2B0}">
      <text>
        <r>
          <rPr>
            <b/>
            <sz val="9"/>
            <color indexed="81"/>
            <rFont val="Tahoma"/>
            <family val="2"/>
          </rPr>
          <t>Author:</t>
        </r>
        <r>
          <rPr>
            <sz val="9"/>
            <color indexed="81"/>
            <rFont val="Tahoma"/>
            <family val="2"/>
          </rPr>
          <t xml:space="preserve">
AR pg 135 doesn’t state that board approval is required</t>
        </r>
      </text>
    </comment>
    <comment ref="CG227" authorId="0" shapeId="0" xr:uid="{9B833B8C-93EF-4EC2-A723-A62DF51DCA8A}">
      <text>
        <r>
          <rPr>
            <b/>
            <sz val="9"/>
            <color indexed="81"/>
            <rFont val="Tahoma"/>
            <family val="2"/>
          </rPr>
          <t>Author:</t>
        </r>
        <r>
          <rPr>
            <sz val="9"/>
            <color indexed="81"/>
            <rFont val="Tahoma"/>
            <family val="2"/>
          </rPr>
          <t xml:space="preserve">
AR pg 103 doesn’t state that board approval is required for trading</t>
        </r>
      </text>
    </comment>
    <comment ref="CI227" authorId="0" shapeId="0" xr:uid="{1B149B49-CF66-4F23-A7B1-32B2F6463FA3}">
      <text>
        <r>
          <rPr>
            <b/>
            <sz val="9"/>
            <color indexed="81"/>
            <rFont val="Tahoma"/>
            <family val="2"/>
          </rPr>
          <t>Author:</t>
        </r>
        <r>
          <rPr>
            <sz val="9"/>
            <color indexed="81"/>
            <rFont val="Tahoma"/>
            <family val="2"/>
          </rPr>
          <t xml:space="preserve">
AR pg 87 doesn’t mention need for board approval</t>
        </r>
      </text>
    </comment>
    <comment ref="CK227" authorId="0" shapeId="0" xr:uid="{55B8C09A-8B09-48FE-A1E4-21752289C051}">
      <text>
        <r>
          <rPr>
            <b/>
            <sz val="9"/>
            <color indexed="81"/>
            <rFont val="Tahoma"/>
            <family val="2"/>
          </rPr>
          <t>Author:</t>
        </r>
        <r>
          <rPr>
            <sz val="9"/>
            <color indexed="81"/>
            <rFont val="Tahoma"/>
            <family val="2"/>
          </rPr>
          <t xml:space="preserve">
AR,84</t>
        </r>
      </text>
    </comment>
    <comment ref="CN227" authorId="0" shapeId="0" xr:uid="{138010D8-6B93-4332-872C-08423FB7182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p.84</t>
        </r>
      </text>
    </comment>
    <comment ref="CO227" authorId="0" shapeId="0" xr:uid="{029D0C64-EDFC-451A-9995-86D3793B71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p.48</t>
        </r>
      </text>
    </comment>
    <comment ref="CP227" authorId="0" shapeId="0" xr:uid="{7CA5116D-026F-41E8-8794-F0C2C1D5684A}">
      <text>
        <r>
          <rPr>
            <b/>
            <sz val="9"/>
            <color indexed="81"/>
            <rFont val="Tahoma"/>
            <family val="2"/>
          </rPr>
          <t>Author:</t>
        </r>
        <r>
          <rPr>
            <sz val="9"/>
            <color indexed="81"/>
            <rFont val="Tahoma"/>
            <family val="2"/>
          </rPr>
          <t xml:space="preserve">
AR, p45</t>
        </r>
      </text>
    </comment>
    <comment ref="CR227" authorId="0" shapeId="0" xr:uid="{50498C86-6C39-4FC7-8048-BF09C808AA4E}">
      <text>
        <r>
          <rPr>
            <b/>
            <sz val="9"/>
            <color indexed="81"/>
            <rFont val="Tahoma"/>
            <family val="2"/>
          </rPr>
          <t>Author:</t>
        </r>
        <r>
          <rPr>
            <sz val="9"/>
            <color indexed="81"/>
            <rFont val="Tahoma"/>
            <family val="2"/>
          </rPr>
          <t xml:space="preserve">
AR, p. 28</t>
        </r>
      </text>
    </comment>
    <comment ref="CS227" authorId="0" shapeId="0" xr:uid="{9124A401-BFC2-4B0D-8AD8-66F551B7144F}">
      <text>
        <r>
          <rPr>
            <b/>
            <sz val="9"/>
            <color indexed="81"/>
            <rFont val="Tahoma"/>
            <family val="2"/>
          </rPr>
          <t>Author:</t>
        </r>
        <r>
          <rPr>
            <sz val="9"/>
            <color indexed="81"/>
            <rFont val="Tahoma"/>
            <family val="2"/>
          </rPr>
          <t xml:space="preserve">
AR, p. 68</t>
        </r>
      </text>
    </comment>
    <comment ref="CT227" authorId="0" shapeId="0" xr:uid="{85678D8A-F149-45BE-8061-4FD16B941BA6}">
      <text>
        <r>
          <rPr>
            <b/>
            <sz val="9"/>
            <color indexed="81"/>
            <rFont val="Tahoma"/>
            <family val="2"/>
          </rPr>
          <t>Author:</t>
        </r>
        <r>
          <rPr>
            <sz val="9"/>
            <color indexed="81"/>
            <rFont val="Tahoma"/>
            <family val="2"/>
          </rPr>
          <t xml:space="preserve">
AR pg.28</t>
        </r>
      </text>
    </comment>
    <comment ref="CX227" authorId="0" shapeId="0" xr:uid="{522A9176-0B91-4990-8D49-824972174EE1}">
      <text>
        <r>
          <rPr>
            <b/>
            <sz val="9"/>
            <color indexed="81"/>
            <rFont val="Tahoma"/>
            <family val="2"/>
          </rPr>
          <t>Author:</t>
        </r>
        <r>
          <rPr>
            <sz val="9"/>
            <color indexed="81"/>
            <rFont val="Tahoma"/>
            <family val="2"/>
          </rPr>
          <t xml:space="preserve">
AR, pg 57</t>
        </r>
      </text>
    </comment>
    <comment ref="CY227" authorId="0" shapeId="0" xr:uid="{28E544A3-1267-4813-BCA7-6A3E60B4DE9C}">
      <text>
        <r>
          <rPr>
            <b/>
            <sz val="9"/>
            <color indexed="81"/>
            <rFont val="Tahoma"/>
            <family val="2"/>
          </rPr>
          <t>Author:</t>
        </r>
        <r>
          <rPr>
            <sz val="9"/>
            <color indexed="81"/>
            <rFont val="Tahoma"/>
            <family val="2"/>
          </rPr>
          <t xml:space="preserve">
AR pg 105 doesn’t state the need for board approval</t>
        </r>
      </text>
    </comment>
    <comment ref="CZ227" authorId="0" shapeId="0" xr:uid="{D1A0755A-4B3F-42E5-AFB0-07118FA8526C}">
      <text>
        <r>
          <rPr>
            <b/>
            <sz val="9"/>
            <color indexed="81"/>
            <rFont val="Tahoma"/>
            <family val="2"/>
          </rPr>
          <t>Author:</t>
        </r>
        <r>
          <rPr>
            <sz val="9"/>
            <color indexed="81"/>
            <rFont val="Tahoma"/>
            <family val="2"/>
          </rPr>
          <t xml:space="preserve">
AR,97</t>
        </r>
      </text>
    </comment>
    <comment ref="DA227" authorId="0" shapeId="0" xr:uid="{2889055A-DCB1-41C5-9542-FBA8FE339F6E}">
      <text>
        <r>
          <rPr>
            <b/>
            <sz val="9"/>
            <color indexed="81"/>
            <rFont val="Tahoma"/>
            <family val="2"/>
          </rPr>
          <t>Author:</t>
        </r>
        <r>
          <rPr>
            <sz val="9"/>
            <color indexed="81"/>
            <rFont val="Tahoma"/>
            <family val="2"/>
          </rPr>
          <t xml:space="preserve">
AR,76</t>
        </r>
      </text>
    </comment>
    <comment ref="DB227" authorId="0" shapeId="0" xr:uid="{0F1B9494-0D87-4EF5-8D77-13FC8F2D33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78</t>
        </r>
      </text>
    </comment>
    <comment ref="DC227" authorId="0" shapeId="0" xr:uid="{6686AD95-90B5-4081-ADB0-904E5EE3C54B}">
      <text>
        <r>
          <rPr>
            <b/>
            <sz val="9"/>
            <color indexed="81"/>
            <rFont val="Tahoma"/>
            <family val="2"/>
          </rPr>
          <t>Author:</t>
        </r>
        <r>
          <rPr>
            <sz val="9"/>
            <color indexed="81"/>
            <rFont val="Tahoma"/>
            <family val="2"/>
          </rPr>
          <t xml:space="preserve">
AR, p. 96</t>
        </r>
      </text>
    </comment>
    <comment ref="DD227" authorId="0" shapeId="0" xr:uid="{334846EF-095C-4DF6-BDD1-6B69BDF1154A}">
      <text>
        <r>
          <rPr>
            <b/>
            <sz val="9"/>
            <color indexed="81"/>
            <rFont val="Tahoma"/>
            <family val="2"/>
          </rPr>
          <t>Author:</t>
        </r>
        <r>
          <rPr>
            <sz val="9"/>
            <color indexed="81"/>
            <rFont val="Tahoma"/>
            <family val="2"/>
          </rPr>
          <t xml:space="preserve">
AR, p. 69</t>
        </r>
      </text>
    </comment>
    <comment ref="DE227" authorId="0" shapeId="0" xr:uid="{0FF19639-9D11-490A-BCFF-3D5D67B75BC8}">
      <text>
        <r>
          <rPr>
            <b/>
            <sz val="9"/>
            <color indexed="81"/>
            <rFont val="Tahoma"/>
            <family val="2"/>
          </rPr>
          <t>Author:</t>
        </r>
        <r>
          <rPr>
            <sz val="9"/>
            <color indexed="81"/>
            <rFont val="Tahoma"/>
            <family val="2"/>
          </rPr>
          <t xml:space="preserve">
AR,42</t>
        </r>
      </text>
    </comment>
    <comment ref="DF227" authorId="0" shapeId="0" xr:uid="{0337CF37-3166-496E-90CA-774647CEC174}">
      <text>
        <r>
          <rPr>
            <b/>
            <sz val="9"/>
            <color indexed="81"/>
            <rFont val="Tahoma"/>
            <family val="2"/>
          </rPr>
          <t>Author:</t>
        </r>
        <r>
          <rPr>
            <sz val="9"/>
            <color indexed="81"/>
            <rFont val="Tahoma"/>
            <family val="2"/>
          </rPr>
          <t xml:space="preserve">
AR pg 63 doesn’t state the need for board approval</t>
        </r>
      </text>
    </comment>
    <comment ref="DG227" authorId="0" shapeId="0" xr:uid="{C7171E81-5FFC-4551-B038-CB0111BC6949}">
      <text>
        <r>
          <rPr>
            <b/>
            <sz val="9"/>
            <color indexed="81"/>
            <rFont val="Tahoma"/>
            <family val="2"/>
          </rPr>
          <t>Author:</t>
        </r>
        <r>
          <rPr>
            <sz val="9"/>
            <color indexed="81"/>
            <rFont val="Tahoma"/>
            <family val="2"/>
          </rPr>
          <t xml:space="preserve">
AR, p. 39</t>
        </r>
      </text>
    </comment>
    <comment ref="DH227" authorId="0" shapeId="0" xr:uid="{39E10669-0B75-4D40-ACBD-68496D14E1C1}">
      <text>
        <r>
          <rPr>
            <b/>
            <sz val="9"/>
            <color indexed="81"/>
            <rFont val="Tahoma"/>
            <family val="2"/>
          </rPr>
          <t>Author:</t>
        </r>
        <r>
          <rPr>
            <sz val="9"/>
            <color indexed="81"/>
            <rFont val="Tahoma"/>
            <family val="2"/>
          </rPr>
          <t xml:space="preserve">
AR pg 31 doesn’t state the need for board approval</t>
        </r>
      </text>
    </comment>
    <comment ref="DI227" authorId="0" shapeId="0" xr:uid="{FD854C72-A0A5-49FA-9C8E-C5A3240AA3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P.72-73</t>
        </r>
      </text>
    </comment>
    <comment ref="DJ227" authorId="0" shapeId="0" xr:uid="{8E79F827-5F0A-45C0-968C-ADB2CBD5E9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180 - 185</t>
        </r>
      </text>
    </comment>
    <comment ref="DK227" authorId="0" shapeId="0" xr:uid="{01BA58D1-224B-4CF3-B6BB-46E2D9D7D936}">
      <text>
        <r>
          <rPr>
            <b/>
            <sz val="9"/>
            <color indexed="81"/>
            <rFont val="Tahoma"/>
            <family val="2"/>
          </rPr>
          <t>Author:</t>
        </r>
        <r>
          <rPr>
            <sz val="9"/>
            <color indexed="81"/>
            <rFont val="Tahoma"/>
            <family val="2"/>
          </rPr>
          <t xml:space="preserve">
AR pg 124 doesn’t state the need for board approval</t>
        </r>
      </text>
    </comment>
    <comment ref="DL227" authorId="0" shapeId="0" xr:uid="{E1A0FEEE-B9B9-402C-99EF-B82B9A761545}">
      <text>
        <r>
          <rPr>
            <b/>
            <sz val="9"/>
            <color indexed="81"/>
            <rFont val="Tahoma"/>
            <family val="2"/>
          </rPr>
          <t>Author:</t>
        </r>
        <r>
          <rPr>
            <sz val="9"/>
            <color indexed="81"/>
            <rFont val="Tahoma"/>
            <family val="2"/>
          </rPr>
          <t xml:space="preserve">
AR pg 83-84</t>
        </r>
      </text>
    </comment>
    <comment ref="DM227" authorId="0" shapeId="0" xr:uid="{0A6DD80B-33F5-431C-8314-3FCCA4D17139}">
      <text>
        <r>
          <rPr>
            <b/>
            <sz val="9"/>
            <color indexed="81"/>
            <rFont val="Tahoma"/>
            <family val="2"/>
          </rPr>
          <t>Author:</t>
        </r>
        <r>
          <rPr>
            <sz val="9"/>
            <color indexed="81"/>
            <rFont val="Tahoma"/>
            <family val="2"/>
          </rPr>
          <t xml:space="preserve">
AR, p. 46</t>
        </r>
      </text>
    </comment>
    <comment ref="DN227" authorId="0" shapeId="0" xr:uid="{54EFFD00-C716-40CE-B1F8-2DFE9CEE36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p.63;
No mention of board approval</t>
        </r>
      </text>
    </comment>
    <comment ref="DO227" authorId="0" shapeId="0" xr:uid="{A6381CDA-A38D-4C4C-827E-C3B94F9F3663}">
      <text>
        <r>
          <rPr>
            <b/>
            <sz val="9"/>
            <color indexed="81"/>
            <rFont val="Tahoma"/>
            <family val="2"/>
          </rPr>
          <t>Author:</t>
        </r>
        <r>
          <rPr>
            <sz val="9"/>
            <color indexed="81"/>
            <rFont val="Tahoma"/>
            <family val="2"/>
          </rPr>
          <t xml:space="preserve">
AR p. 78, DEALINGS IN SECURITIES</t>
        </r>
      </text>
    </comment>
    <comment ref="DP227" authorId="0" shapeId="0" xr:uid="{B697C29C-A64D-4BDD-A4DB-46C360B3B254}">
      <text>
        <r>
          <rPr>
            <b/>
            <sz val="9"/>
            <color indexed="81"/>
            <rFont val="Tahoma"/>
            <family val="2"/>
          </rPr>
          <t>Author:</t>
        </r>
        <r>
          <rPr>
            <sz val="9"/>
            <color indexed="81"/>
            <rFont val="Tahoma"/>
            <family val="2"/>
          </rPr>
          <t xml:space="preserve">
AR, p. 89</t>
        </r>
      </text>
    </comment>
    <comment ref="DQ227" authorId="0" shapeId="0" xr:uid="{F2C9B11E-D07B-4EA6-81FE-3A62069CBEA8}">
      <text>
        <r>
          <rPr>
            <b/>
            <sz val="9"/>
            <color indexed="81"/>
            <rFont val="Tahoma"/>
            <family val="2"/>
          </rPr>
          <t>Author:</t>
        </r>
        <r>
          <rPr>
            <sz val="9"/>
            <color indexed="81"/>
            <rFont val="Tahoma"/>
            <family val="2"/>
          </rPr>
          <t xml:space="preserve">
AR p. 29, Directors, employees and UOB personnel involved in providing
services to UOI have to observe a code on dealing in securities.
The code requires them to adhere to applicable laws on insider
dealings at all times and prohibits dealings in UOI’s securities in
the following situations:</t>
        </r>
      </text>
    </comment>
    <comment ref="DR227" authorId="0" shapeId="0" xr:uid="{5FA20B1E-5050-4C2A-8AA2-35647017F98D}">
      <text>
        <r>
          <rPr>
            <b/>
            <sz val="9"/>
            <color indexed="81"/>
            <rFont val="Tahoma"/>
            <family val="2"/>
          </rPr>
          <t>Author:</t>
        </r>
        <r>
          <rPr>
            <sz val="9"/>
            <color indexed="81"/>
            <rFont val="Tahoma"/>
            <family val="2"/>
          </rPr>
          <t xml:space="preserve">
no info disclosed</t>
        </r>
      </text>
    </comment>
    <comment ref="DS227" authorId="0" shapeId="0" xr:uid="{F3511AFA-CC90-4B19-85C1-4A80E96B4DD1}">
      <text>
        <r>
          <rPr>
            <b/>
            <sz val="9"/>
            <color indexed="81"/>
            <rFont val="Tahoma"/>
            <family val="2"/>
          </rPr>
          <t>Author:</t>
        </r>
        <r>
          <rPr>
            <sz val="9"/>
            <color indexed="81"/>
            <rFont val="Tahoma"/>
            <family val="2"/>
          </rPr>
          <t xml:space="preserve">
AR p. 87, The Company has adopted a Share Trading Policy on dealings in securities to comply with Rule 1207(19)
of the Listing Rules with effect from 1 March 2020</t>
        </r>
      </text>
    </comment>
    <comment ref="DU227" authorId="0" shapeId="0" xr:uid="{07EBF66B-5D3D-4973-975D-F51EB572E6C3}">
      <text>
        <r>
          <rPr>
            <b/>
            <sz val="9"/>
            <color indexed="81"/>
            <rFont val="Tahoma"/>
            <family val="2"/>
          </rPr>
          <t>Author:</t>
        </r>
        <r>
          <rPr>
            <sz val="9"/>
            <color indexed="81"/>
            <rFont val="Tahoma"/>
            <family val="2"/>
          </rPr>
          <t xml:space="preserve">
AR pg.39</t>
        </r>
      </text>
    </comment>
    <comment ref="DX227" authorId="0" shapeId="0" xr:uid="{877D52BC-6511-4413-A1B0-C2D556B76FDF}">
      <text>
        <r>
          <rPr>
            <b/>
            <sz val="9"/>
            <color indexed="81"/>
            <rFont val="Tahoma"/>
            <family val="2"/>
          </rPr>
          <t>Author:</t>
        </r>
        <r>
          <rPr>
            <sz val="9"/>
            <color indexed="81"/>
            <rFont val="Tahoma"/>
            <family val="2"/>
          </rPr>
          <t xml:space="preserve">
AR pg.69</t>
        </r>
      </text>
    </comment>
    <comment ref="DY227" authorId="0" shapeId="0" xr:uid="{938F56FE-1A40-4155-8C6F-92053BB181AF}">
      <text>
        <r>
          <rPr>
            <b/>
            <sz val="9"/>
            <color indexed="81"/>
            <rFont val="Tahoma"/>
            <family val="2"/>
          </rPr>
          <t>Author:</t>
        </r>
        <r>
          <rPr>
            <sz val="9"/>
            <color indexed="81"/>
            <rFont val="Tahoma"/>
            <family val="2"/>
          </rPr>
          <t xml:space="preserve">
Does not require board approval but AR40 gives some rules</t>
        </r>
      </text>
    </comment>
    <comment ref="EB227" authorId="0" shapeId="0" xr:uid="{287C3B6F-F87F-408A-B186-9F578BAD48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ED227" authorId="0" shapeId="0" xr:uid="{F8858A78-9994-44D1-ABD2-27ACE466F2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E228" authorId="0" shapeId="0" xr:uid="{CE8F61F8-0069-495D-A50D-72C9E5B5F34A}">
      <text>
        <r>
          <rPr>
            <b/>
            <sz val="9"/>
            <color indexed="81"/>
            <rFont val="Tahoma"/>
            <family val="2"/>
          </rPr>
          <t>Author:</t>
        </r>
        <r>
          <rPr>
            <sz val="9"/>
            <color indexed="81"/>
            <rFont val="Tahoma"/>
            <family val="2"/>
          </rPr>
          <t xml:space="preserve">
AR pg.24</t>
        </r>
      </text>
    </comment>
    <comment ref="F228" authorId="0" shapeId="0" xr:uid="{AF94E4CC-A835-48F2-A2F7-06077EE5DF4E}">
      <text>
        <r>
          <rPr>
            <b/>
            <sz val="9"/>
            <color indexed="81"/>
            <rFont val="Tahoma"/>
            <family val="2"/>
          </rPr>
          <t>Author:</t>
        </r>
        <r>
          <rPr>
            <sz val="9"/>
            <color indexed="81"/>
            <rFont val="Tahoma"/>
            <family val="2"/>
          </rPr>
          <t xml:space="preserve">
AR pg.122</t>
        </r>
      </text>
    </comment>
    <comment ref="G228" authorId="0" shapeId="0" xr:uid="{1FAB8F11-88C5-4655-A63D-195126431A04}">
      <text>
        <r>
          <rPr>
            <b/>
            <sz val="9"/>
            <color indexed="81"/>
            <rFont val="Tahoma"/>
            <family val="2"/>
          </rPr>
          <t>Author:</t>
        </r>
        <r>
          <rPr>
            <sz val="9"/>
            <color indexed="81"/>
            <rFont val="Tahoma"/>
            <family val="2"/>
          </rPr>
          <t xml:space="preserve">
AR pg.102</t>
        </r>
      </text>
    </comment>
    <comment ref="I228" authorId="0" shapeId="0" xr:uid="{8E74ED32-E26D-472E-86DB-5DDF053372D4}">
      <text>
        <r>
          <rPr>
            <b/>
            <sz val="9"/>
            <color indexed="81"/>
            <rFont val="Tahoma"/>
            <family val="2"/>
          </rPr>
          <t>Author:</t>
        </r>
        <r>
          <rPr>
            <sz val="9"/>
            <color indexed="81"/>
            <rFont val="Tahoma"/>
            <family val="2"/>
          </rPr>
          <t xml:space="preserve">
AR pg.109</t>
        </r>
      </text>
    </comment>
    <comment ref="J228" authorId="0" shapeId="0" xr:uid="{49808169-B308-401D-9FBF-5E8F87F93728}">
      <text>
        <r>
          <rPr>
            <b/>
            <sz val="9"/>
            <color indexed="81"/>
            <rFont val="Tahoma"/>
            <family val="2"/>
          </rPr>
          <t>Author:</t>
        </r>
        <r>
          <rPr>
            <sz val="9"/>
            <color indexed="81"/>
            <rFont val="Tahoma"/>
            <family val="2"/>
          </rPr>
          <t xml:space="preserve">
AR pg.110</t>
        </r>
      </text>
    </comment>
    <comment ref="K228" authorId="0" shapeId="0" xr:uid="{CC3A416D-507D-4616-8E8D-534AAD01CB53}">
      <text>
        <r>
          <rPr>
            <b/>
            <sz val="9"/>
            <color indexed="81"/>
            <rFont val="Tahoma"/>
            <family val="2"/>
          </rPr>
          <t>Author:</t>
        </r>
        <r>
          <rPr>
            <sz val="9"/>
            <color indexed="81"/>
            <rFont val="Tahoma"/>
            <family val="2"/>
          </rPr>
          <t xml:space="preserve">
AR pg.85</t>
        </r>
      </text>
    </comment>
    <comment ref="M228" authorId="0" shapeId="0" xr:uid="{B3ED2B07-1FF1-4FF4-A7CD-680863A9E936}">
      <text>
        <r>
          <rPr>
            <b/>
            <sz val="9"/>
            <color indexed="81"/>
            <rFont val="Tahoma"/>
            <family val="2"/>
          </rPr>
          <t>Author:</t>
        </r>
        <r>
          <rPr>
            <sz val="9"/>
            <color indexed="81"/>
            <rFont val="Tahoma"/>
            <family val="2"/>
          </rPr>
          <t xml:space="preserve">
AR pg.207</t>
        </r>
      </text>
    </comment>
    <comment ref="R228" authorId="0" shapeId="0" xr:uid="{C0723C00-B4D3-44E4-9611-583B7C0A1A9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P.157</t>
        </r>
      </text>
    </comment>
    <comment ref="U228" authorId="0" shapeId="0" xr:uid="{00D6E10F-62D6-4360-AEAB-83069289D229}">
      <text>
        <r>
          <rPr>
            <b/>
            <sz val="9"/>
            <color indexed="81"/>
            <rFont val="Tahoma"/>
            <family val="2"/>
          </rPr>
          <t>Author:</t>
        </r>
        <r>
          <rPr>
            <sz val="9"/>
            <color indexed="81"/>
            <rFont val="Tahoma"/>
            <family val="2"/>
          </rPr>
          <t xml:space="preserve">
AR pg 76-92</t>
        </r>
      </text>
    </comment>
    <comment ref="Y228" authorId="0" shapeId="0" xr:uid="{391D8857-51E7-437F-91DC-A5DE4924DC4B}">
      <text>
        <r>
          <rPr>
            <b/>
            <sz val="9"/>
            <color indexed="81"/>
            <rFont val="Tahoma"/>
            <family val="2"/>
          </rPr>
          <t>Author:</t>
        </r>
        <r>
          <rPr>
            <sz val="9"/>
            <color indexed="81"/>
            <rFont val="Tahoma"/>
            <family val="2"/>
          </rPr>
          <t xml:space="preserve">
AR p. 66, Risk Tolerance and Risk Policies</t>
        </r>
      </text>
    </comment>
    <comment ref="AA228" authorId="0" shapeId="0" xr:uid="{5A889C4B-5E29-4836-85F3-49FFEE7DBC8D}">
      <text>
        <r>
          <rPr>
            <b/>
            <sz val="9"/>
            <color indexed="81"/>
            <rFont val="Tahoma"/>
            <family val="2"/>
          </rPr>
          <t>Author:</t>
        </r>
        <r>
          <rPr>
            <sz val="9"/>
            <color indexed="81"/>
            <rFont val="Tahoma"/>
            <family val="2"/>
          </rPr>
          <t xml:space="preserve">
AR pg 48-50/142-150
</t>
        </r>
      </text>
    </comment>
    <comment ref="AC228" authorId="0" shapeId="0" xr:uid="{6BEA9EB0-BA73-4EB8-9AAA-89025B9B77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E228" authorId="0" shapeId="0" xr:uid="{147FB426-090D-4C4F-B5F1-384DA5BA94FA}">
      <text>
        <r>
          <rPr>
            <b/>
            <sz val="9"/>
            <color indexed="81"/>
            <rFont val="Tahoma"/>
            <family val="2"/>
          </rPr>
          <t>Author:</t>
        </r>
        <r>
          <rPr>
            <sz val="9"/>
            <color indexed="81"/>
            <rFont val="Tahoma"/>
            <family val="2"/>
          </rPr>
          <t xml:space="preserve">
AR pg.61</t>
        </r>
      </text>
    </comment>
    <comment ref="AG228" authorId="0" shapeId="0" xr:uid="{22FE5D88-5F8B-4932-9AFD-F59D2D6A80F6}">
      <text>
        <r>
          <rPr>
            <b/>
            <sz val="9"/>
            <color indexed="81"/>
            <rFont val="Tahoma"/>
            <family val="2"/>
          </rPr>
          <t>Author:</t>
        </r>
        <r>
          <rPr>
            <sz val="9"/>
            <color indexed="81"/>
            <rFont val="Tahoma"/>
            <family val="2"/>
          </rPr>
          <t xml:space="preserve">
AR pg.75</t>
        </r>
      </text>
    </comment>
    <comment ref="AP228" authorId="3" shapeId="0" xr:uid="{440AC323-3054-4F3A-BFFD-67C132279DA0}">
      <text>
        <r>
          <rPr>
            <b/>
            <sz val="9"/>
            <color indexed="81"/>
            <rFont val="Tahoma"/>
            <family val="2"/>
          </rPr>
          <t>Jun Hui:</t>
        </r>
        <r>
          <rPr>
            <sz val="9"/>
            <color indexed="81"/>
            <rFont val="Tahoma"/>
            <family val="2"/>
          </rPr>
          <t xml:space="preserve">
AR,101-108</t>
        </r>
      </text>
    </comment>
    <comment ref="AR228" authorId="0" shapeId="0" xr:uid="{41AB76AF-8F65-4820-B074-FCF69203C98B}">
      <text>
        <r>
          <rPr>
            <b/>
            <sz val="9"/>
            <color indexed="81"/>
            <rFont val="Tahoma"/>
            <family val="2"/>
          </rPr>
          <t>Author:</t>
        </r>
        <r>
          <rPr>
            <sz val="9"/>
            <color indexed="81"/>
            <rFont val="Tahoma"/>
            <family val="2"/>
          </rPr>
          <t xml:space="preserve">
AR,17-18,83-86</t>
        </r>
      </text>
    </comment>
    <comment ref="AT228" authorId="0" shapeId="0" xr:uid="{469FB849-3761-476C-BF89-E2E0CE6C79D3}">
      <text>
        <r>
          <rPr>
            <b/>
            <sz val="9"/>
            <color indexed="81"/>
            <rFont val="Tahoma"/>
            <family val="2"/>
          </rPr>
          <t>Author:</t>
        </r>
        <r>
          <rPr>
            <sz val="9"/>
            <color indexed="81"/>
            <rFont val="Tahoma"/>
            <family val="2"/>
          </rPr>
          <t xml:space="preserve">
AR pg.64-69</t>
        </r>
      </text>
    </comment>
    <comment ref="AU228" authorId="0" shapeId="0" xr:uid="{271560EA-D651-474E-A477-8CF4A56968DA}">
      <text>
        <r>
          <rPr>
            <b/>
            <sz val="9"/>
            <color indexed="81"/>
            <rFont val="Tahoma"/>
            <family val="2"/>
          </rPr>
          <t>Author:</t>
        </r>
        <r>
          <rPr>
            <sz val="9"/>
            <color indexed="81"/>
            <rFont val="Tahoma"/>
            <family val="2"/>
          </rPr>
          <t xml:space="preserve">
AR, 130-134</t>
        </r>
      </text>
    </comment>
    <comment ref="AV228" authorId="0" shapeId="0" xr:uid="{65B01254-0D42-4374-9B95-74BE0DBFAF27}">
      <text>
        <r>
          <rPr>
            <b/>
            <sz val="9"/>
            <color indexed="81"/>
            <rFont val="Tahoma"/>
            <family val="2"/>
          </rPr>
          <t>Author:</t>
        </r>
        <r>
          <rPr>
            <sz val="9"/>
            <color indexed="81"/>
            <rFont val="Tahoma"/>
            <family val="2"/>
          </rPr>
          <t xml:space="preserve">
AR, 90-95</t>
        </r>
      </text>
    </comment>
    <comment ref="AW228" authorId="0" shapeId="0" xr:uid="{D49BBA75-5FD7-40C8-9048-20D97506AC93}">
      <text>
        <r>
          <rPr>
            <b/>
            <sz val="9"/>
            <color indexed="81"/>
            <rFont val="Tahoma"/>
            <family val="2"/>
          </rPr>
          <t>Author:</t>
        </r>
        <r>
          <rPr>
            <sz val="9"/>
            <color indexed="81"/>
            <rFont val="Tahoma"/>
            <family val="2"/>
          </rPr>
          <t xml:space="preserve">
AR,116-126</t>
        </r>
      </text>
    </comment>
    <comment ref="AX228" authorId="0" shapeId="0" xr:uid="{20240516-E0EF-4340-B519-A8BE85AA4212}">
      <text>
        <r>
          <rPr>
            <b/>
            <sz val="9"/>
            <color indexed="81"/>
            <rFont val="Tahoma"/>
            <family val="2"/>
          </rPr>
          <t>Author:</t>
        </r>
        <r>
          <rPr>
            <sz val="9"/>
            <color indexed="81"/>
            <rFont val="Tahoma"/>
            <family val="2"/>
          </rPr>
          <t xml:space="preserve">
AR, 109-115</t>
        </r>
      </text>
    </comment>
    <comment ref="AY228" authorId="0" shapeId="0" xr:uid="{AC285034-F2F4-4830-8B75-1DBB6DDC78C1}">
      <text>
        <r>
          <rPr>
            <b/>
            <sz val="9"/>
            <color indexed="81"/>
            <rFont val="Tahoma"/>
            <family val="2"/>
          </rPr>
          <t>Author:</t>
        </r>
        <r>
          <rPr>
            <sz val="9"/>
            <color indexed="81"/>
            <rFont val="Tahoma"/>
            <family val="2"/>
          </rPr>
          <t xml:space="preserve">
AR, p. 68 onwards</t>
        </r>
      </text>
    </comment>
    <comment ref="BD228" authorId="0" shapeId="0" xr:uid="{AF9260C8-F47D-4D2C-9FE9-DFED63EE3075}">
      <text>
        <r>
          <rPr>
            <b/>
            <sz val="9"/>
            <color indexed="81"/>
            <rFont val="Tahoma"/>
            <family val="2"/>
          </rPr>
          <t>Author:</t>
        </r>
        <r>
          <rPr>
            <sz val="9"/>
            <color indexed="81"/>
            <rFont val="Tahoma"/>
            <family val="2"/>
          </rPr>
          <t xml:space="preserve">
AR, p. 87</t>
        </r>
      </text>
    </comment>
    <comment ref="BL228" authorId="0" shapeId="0" xr:uid="{E1FB2856-F546-483C-9F0E-0E0C0CD263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40-41/217-238</t>
        </r>
      </text>
    </comment>
    <comment ref="BO228" authorId="0" shapeId="0" xr:uid="{7F2BBB7C-9B10-4715-B691-453E30C142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Board is responsible for the governance of risk and determines the Company’s levels of risk tolerance and risk policies, and
the extent of the significant risks which the Company is willing to take in achieving its strategic objectives and value creation.
The Board ensures that Management maintains a sound system of risk management and internal controls to safeguard
shareholders’ interests and the Group’s assets, and to manage risks. The system is intended to provide reasonable but not absolute
assurance against material misstatements or loss, and to safeguard assets and ensure maintenance of proper accounting records,
reliability of financial information, compliance with relevant legislation, regulations and best practices, and the identification
and containment of business risks. The effectiveness of the risk management and internal control systems and procedures is
monitored and reviewed at least annually by the Audit &amp; Risk Committee and the Board.
AR p76</t>
        </r>
      </text>
    </comment>
    <comment ref="BR228" authorId="0" shapeId="0" xr:uid="{16C2F5B0-9140-4B95-99DD-EF287504E81A}">
      <text>
        <r>
          <rPr>
            <b/>
            <sz val="9"/>
            <color indexed="81"/>
            <rFont val="Tahoma"/>
            <family val="2"/>
          </rPr>
          <t>Author:</t>
        </r>
        <r>
          <rPr>
            <sz val="9"/>
            <color indexed="81"/>
            <rFont val="Tahoma"/>
            <family val="2"/>
          </rPr>
          <t xml:space="preserve">
No quantitative tolerance statements, however there are qualitative risk tolerance assessment in AR, p68</t>
        </r>
      </text>
    </comment>
    <comment ref="BZ228" authorId="0" shapeId="0" xr:uid="{AA9AF98F-F5B0-466E-8246-124DF24ED8C5}">
      <text>
        <r>
          <rPr>
            <b/>
            <sz val="9"/>
            <color indexed="81"/>
            <rFont val="Tahoma"/>
            <family val="2"/>
          </rPr>
          <t>Author:</t>
        </r>
        <r>
          <rPr>
            <sz val="9"/>
            <color indexed="81"/>
            <rFont val="Tahoma"/>
            <family val="2"/>
          </rPr>
          <t xml:space="preserve">
AR pg 134-147</t>
        </r>
      </text>
    </comment>
    <comment ref="CE228" authorId="0" shapeId="0" xr:uid="{D09D0D05-3F49-4E9E-ADAC-5F7E5F0BC64C}">
      <text>
        <r>
          <rPr>
            <b/>
            <sz val="9"/>
            <color indexed="81"/>
            <rFont val="Tahoma"/>
            <family val="2"/>
          </rPr>
          <t>Author:</t>
        </r>
        <r>
          <rPr>
            <sz val="9"/>
            <color indexed="81"/>
            <rFont val="Tahoma"/>
            <family val="2"/>
          </rPr>
          <t xml:space="preserve">
AR pg 22-23/68-69/105-109</t>
        </r>
      </text>
    </comment>
    <comment ref="CF228" authorId="0" shapeId="0" xr:uid="{653436B9-117A-4D5E-B586-81B6A9E3C7D1}">
      <text>
        <r>
          <rPr>
            <b/>
            <sz val="9"/>
            <color indexed="81"/>
            <rFont val="Tahoma"/>
            <family val="2"/>
          </rPr>
          <t>Author:</t>
        </r>
        <r>
          <rPr>
            <sz val="9"/>
            <color indexed="81"/>
            <rFont val="Tahoma"/>
            <family val="2"/>
          </rPr>
          <t xml:space="preserve">
Mins</t>
        </r>
      </text>
    </comment>
    <comment ref="CG228" authorId="0" shapeId="0" xr:uid="{F61FCE21-0A03-48D7-9E1A-C5E4B55F70B3}">
      <text>
        <r>
          <rPr>
            <b/>
            <sz val="9"/>
            <color indexed="81"/>
            <rFont val="Tahoma"/>
            <family val="2"/>
          </rPr>
          <t>Author:</t>
        </r>
        <r>
          <rPr>
            <sz val="9"/>
            <color indexed="81"/>
            <rFont val="Tahoma"/>
            <family val="2"/>
          </rPr>
          <t xml:space="preserve">
AR pg 199-231</t>
        </r>
      </text>
    </comment>
    <comment ref="CI228" authorId="0" shapeId="0" xr:uid="{96C3931D-E93F-4935-A8A2-253B418B4BD4}">
      <text>
        <r>
          <rPr>
            <b/>
            <sz val="9"/>
            <color indexed="81"/>
            <rFont val="Tahoma"/>
            <family val="2"/>
          </rPr>
          <t>Author:</t>
        </r>
        <r>
          <rPr>
            <sz val="9"/>
            <color indexed="81"/>
            <rFont val="Tahoma"/>
            <family val="2"/>
          </rPr>
          <t xml:space="preserve">
AR pg 154-160/28-29</t>
        </r>
      </text>
    </comment>
    <comment ref="CK228" authorId="0" shapeId="0" xr:uid="{B9553B1E-BBE0-4284-9295-8D28E81FC346}">
      <text>
        <r>
          <rPr>
            <b/>
            <sz val="9"/>
            <color indexed="81"/>
            <rFont val="Tahoma"/>
            <family val="2"/>
          </rPr>
          <t>Author:</t>
        </r>
        <r>
          <rPr>
            <sz val="9"/>
            <color indexed="81"/>
            <rFont val="Tahoma"/>
            <family val="2"/>
          </rPr>
          <t xml:space="preserve">
AR,71</t>
        </r>
      </text>
    </comment>
    <comment ref="CL228" authorId="0" shapeId="0" xr:uid="{512D7518-AE5B-437E-94AF-FA656CC7D6A7}">
      <text>
        <r>
          <rPr>
            <b/>
            <sz val="9"/>
            <color indexed="81"/>
            <rFont val="Tahoma"/>
            <family val="2"/>
          </rPr>
          <t>Author:</t>
        </r>
        <r>
          <rPr>
            <sz val="9"/>
            <color indexed="81"/>
            <rFont val="Tahoma"/>
            <family val="2"/>
          </rPr>
          <t xml:space="preserve">
AR 61 onwards</t>
        </r>
      </text>
    </comment>
    <comment ref="CR228" authorId="0" shapeId="0" xr:uid="{DE5A89DE-FCD6-42D1-8EF7-E98FB5019474}">
      <text>
        <r>
          <rPr>
            <b/>
            <sz val="9"/>
            <color indexed="81"/>
            <rFont val="Tahoma"/>
            <family val="2"/>
          </rPr>
          <t>Author:</t>
        </r>
        <r>
          <rPr>
            <sz val="9"/>
            <color indexed="81"/>
            <rFont val="Tahoma"/>
            <family val="2"/>
          </rPr>
          <t xml:space="preserve">
AR, p. 23</t>
        </r>
      </text>
    </comment>
    <comment ref="CS228" authorId="0" shapeId="0" xr:uid="{FDDA85A8-1E4A-40C4-96D4-927A04E12532}">
      <text>
        <r>
          <rPr>
            <b/>
            <sz val="9"/>
            <color indexed="81"/>
            <rFont val="Tahoma"/>
            <family val="2"/>
          </rPr>
          <t>Author:</t>
        </r>
        <r>
          <rPr>
            <sz val="9"/>
            <color indexed="81"/>
            <rFont val="Tahoma"/>
            <family val="2"/>
          </rPr>
          <t xml:space="preserve">
AR, p. 37 - 38</t>
        </r>
      </text>
    </comment>
    <comment ref="CT228" authorId="0" shapeId="0" xr:uid="{542678CA-AFDA-471F-834D-AF529B689724}">
      <text>
        <r>
          <rPr>
            <b/>
            <sz val="9"/>
            <color indexed="81"/>
            <rFont val="Tahoma"/>
            <family val="2"/>
          </rPr>
          <t>Author:</t>
        </r>
        <r>
          <rPr>
            <sz val="9"/>
            <color indexed="81"/>
            <rFont val="Tahoma"/>
            <family val="2"/>
          </rPr>
          <t xml:space="preserve">
AR pg.113</t>
        </r>
      </text>
    </comment>
    <comment ref="CY228" authorId="0" shapeId="0" xr:uid="{07311234-26F7-4210-A316-E360BF17C569}">
      <text>
        <r>
          <rPr>
            <b/>
            <sz val="9"/>
            <color indexed="81"/>
            <rFont val="Tahoma"/>
            <family val="2"/>
          </rPr>
          <t>Author:</t>
        </r>
        <r>
          <rPr>
            <sz val="9"/>
            <color indexed="81"/>
            <rFont val="Tahoma"/>
            <family val="2"/>
          </rPr>
          <t xml:space="preserve">
AR pg 115-130</t>
        </r>
      </text>
    </comment>
    <comment ref="CZ228" authorId="0" shapeId="0" xr:uid="{F99DA8B1-9C1C-45D3-8CE4-1784BDD18523}">
      <text>
        <r>
          <rPr>
            <b/>
            <sz val="9"/>
            <color indexed="81"/>
            <rFont val="Tahoma"/>
            <family val="2"/>
          </rPr>
          <t>Author:</t>
        </r>
        <r>
          <rPr>
            <sz val="9"/>
            <color indexed="81"/>
            <rFont val="Tahoma"/>
            <family val="2"/>
          </rPr>
          <t xml:space="preserve">
AR,86</t>
        </r>
      </text>
    </comment>
    <comment ref="DA228" authorId="0" shapeId="0" xr:uid="{C0F2B0F4-8C7B-4C11-9DF1-1BA2D00EFBEB}">
      <text>
        <r>
          <rPr>
            <b/>
            <sz val="9"/>
            <color indexed="81"/>
            <rFont val="Tahoma"/>
            <family val="2"/>
          </rPr>
          <t>Author:</t>
        </r>
        <r>
          <rPr>
            <sz val="9"/>
            <color indexed="81"/>
            <rFont val="Tahoma"/>
            <family val="2"/>
          </rPr>
          <t xml:space="preserve">
AR,67</t>
        </r>
      </text>
    </comment>
    <comment ref="DB228" authorId="6" shapeId="0" xr:uid="{ECC621B6-B5F0-4587-B5DC-8198E50F4667}">
      <text>
        <r>
          <rPr>
            <b/>
            <sz val="9"/>
            <color indexed="81"/>
            <rFont val="Tahoma"/>
            <family val="2"/>
          </rPr>
          <t>Timothy Lee:</t>
        </r>
        <r>
          <rPr>
            <sz val="9"/>
            <color indexed="81"/>
            <rFont val="Tahoma"/>
            <family val="2"/>
          </rPr>
          <t xml:space="preserve">
AR pg 68</t>
        </r>
      </text>
    </comment>
    <comment ref="DC228" authorId="0" shapeId="0" xr:uid="{33477A57-A839-4754-B70C-9372DA8C3B43}">
      <text>
        <r>
          <rPr>
            <b/>
            <sz val="9"/>
            <color indexed="81"/>
            <rFont val="Tahoma"/>
            <family val="2"/>
          </rPr>
          <t>Author:</t>
        </r>
        <r>
          <rPr>
            <sz val="9"/>
            <color indexed="81"/>
            <rFont val="Tahoma"/>
            <family val="2"/>
          </rPr>
          <t xml:space="preserve">
AR, p. 108 onwards</t>
        </r>
      </text>
    </comment>
    <comment ref="DD228" authorId="0" shapeId="0" xr:uid="{F20F09C9-F614-4903-8AD6-0B5979F87535}">
      <text>
        <r>
          <rPr>
            <b/>
            <sz val="9"/>
            <color indexed="81"/>
            <rFont val="Tahoma"/>
            <family val="2"/>
          </rPr>
          <t>Author:</t>
        </r>
        <r>
          <rPr>
            <sz val="9"/>
            <color indexed="81"/>
            <rFont val="Tahoma"/>
            <family val="2"/>
          </rPr>
          <t xml:space="preserve">
AR, p. 49 onwards</t>
        </r>
      </text>
    </comment>
    <comment ref="DE228" authorId="0" shapeId="0" xr:uid="{8A6615BF-A1E1-467C-9694-5B7C197F01D6}">
      <text>
        <r>
          <rPr>
            <b/>
            <sz val="9"/>
            <color indexed="81"/>
            <rFont val="Tahoma"/>
            <family val="2"/>
          </rPr>
          <t>Author:</t>
        </r>
        <r>
          <rPr>
            <sz val="9"/>
            <color indexed="81"/>
            <rFont val="Tahoma"/>
            <family val="2"/>
          </rPr>
          <t xml:space="preserve">
gearing ratio,AR,139</t>
        </r>
      </text>
    </comment>
    <comment ref="DF228" authorId="0" shapeId="0" xr:uid="{B100F219-4ABF-4800-A25F-96E8F6E8EEBC}">
      <text>
        <r>
          <rPr>
            <b/>
            <sz val="9"/>
            <color indexed="81"/>
            <rFont val="Tahoma"/>
            <family val="2"/>
          </rPr>
          <t>Author:</t>
        </r>
        <r>
          <rPr>
            <sz val="9"/>
            <color indexed="81"/>
            <rFont val="Tahoma"/>
            <family val="2"/>
          </rPr>
          <t xml:space="preserve">
AR pg 55-60/176-183</t>
        </r>
      </text>
    </comment>
    <comment ref="DG228" authorId="0" shapeId="0" xr:uid="{A76A3EB5-32D8-4D9C-ADC4-CFA213DAEBC5}">
      <text>
        <r>
          <rPr>
            <b/>
            <sz val="9"/>
            <color indexed="81"/>
            <rFont val="Tahoma"/>
            <family val="2"/>
          </rPr>
          <t>Author:</t>
        </r>
        <r>
          <rPr>
            <sz val="9"/>
            <color indexed="81"/>
            <rFont val="Tahoma"/>
            <family val="2"/>
          </rPr>
          <t xml:space="preserve">
AR, p. 33</t>
        </r>
      </text>
    </comment>
    <comment ref="DH228" authorId="0" shapeId="0" xr:uid="{CEA97544-434F-404C-80D7-9DC17FB93110}">
      <text>
        <r>
          <rPr>
            <b/>
            <sz val="9"/>
            <color indexed="81"/>
            <rFont val="Tahoma"/>
            <family val="2"/>
          </rPr>
          <t>Author:</t>
        </r>
        <r>
          <rPr>
            <sz val="9"/>
            <color indexed="81"/>
            <rFont val="Tahoma"/>
            <family val="2"/>
          </rPr>
          <t xml:space="preserve">
AR pg 93-129</t>
        </r>
      </text>
    </comment>
    <comment ref="DI228" authorId="3" shapeId="0" xr:uid="{3C3B7349-A613-46CC-9683-0AE0331D412F}">
      <text>
        <r>
          <rPr>
            <b/>
            <sz val="9"/>
            <color indexed="81"/>
            <rFont val="Tahoma"/>
            <family val="2"/>
          </rPr>
          <t>Jun Hui:</t>
        </r>
        <r>
          <rPr>
            <sz val="9"/>
            <color indexed="81"/>
            <rFont val="Tahoma"/>
            <family val="2"/>
          </rPr>
          <t xml:space="preserve">
AR,36-39</t>
        </r>
      </text>
    </comment>
    <comment ref="DJ228" authorId="0" shapeId="0" xr:uid="{98CE0B06-160D-48AD-9146-20CD87950C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85-88</t>
        </r>
      </text>
    </comment>
    <comment ref="DK228" authorId="0" shapeId="0" xr:uid="{78FE12B3-7EB9-4369-8F74-BFE10AA14A21}">
      <text>
        <r>
          <rPr>
            <b/>
            <sz val="9"/>
            <color indexed="81"/>
            <rFont val="Tahoma"/>
            <family val="2"/>
          </rPr>
          <t>Author:</t>
        </r>
        <r>
          <rPr>
            <sz val="9"/>
            <color indexed="81"/>
            <rFont val="Tahoma"/>
            <family val="2"/>
          </rPr>
          <t xml:space="preserve">
AR pg 118-120/203-211</t>
        </r>
      </text>
    </comment>
    <comment ref="DL228" authorId="0" shapeId="0" xr:uid="{C73AA8EA-52E5-4B59-A50D-E7ECD8F65978}">
      <text>
        <r>
          <rPr>
            <b/>
            <sz val="9"/>
            <color indexed="81"/>
            <rFont val="Tahoma"/>
            <family val="2"/>
          </rPr>
          <t>Author:</t>
        </r>
        <r>
          <rPr>
            <sz val="9"/>
            <color indexed="81"/>
            <rFont val="Tahoma"/>
            <family val="2"/>
          </rPr>
          <t xml:space="preserve">
AR pg 99-110/239-241</t>
        </r>
      </text>
    </comment>
    <comment ref="DM228" authorId="0" shapeId="0" xr:uid="{3E3812F6-DBA6-4D89-801E-BC2A0CFEE0C5}">
      <text>
        <r>
          <rPr>
            <b/>
            <sz val="9"/>
            <color indexed="81"/>
            <rFont val="Tahoma"/>
            <family val="2"/>
          </rPr>
          <t>Author:</t>
        </r>
        <r>
          <rPr>
            <sz val="9"/>
            <color indexed="81"/>
            <rFont val="Tahoma"/>
            <family val="2"/>
          </rPr>
          <t xml:space="preserve">
AR, p. 38 onwards</t>
        </r>
      </text>
    </comment>
    <comment ref="DO228" authorId="0" shapeId="0" xr:uid="{80D8F541-C0DF-4EC0-811C-F7DD86A72838}">
      <text>
        <r>
          <rPr>
            <b/>
            <sz val="9"/>
            <color indexed="81"/>
            <rFont val="Tahoma"/>
            <family val="2"/>
          </rPr>
          <t>Author:</t>
        </r>
        <r>
          <rPr>
            <sz val="9"/>
            <color indexed="81"/>
            <rFont val="Tahoma"/>
            <family val="2"/>
          </rPr>
          <t xml:space="preserve">
AR p. 30, BUSINESS DYNAMICS &amp; RISK FACTORS STATEMENT
AR p. 71, he
ARC reported to the Board on risks facing the Group; suggested
level of risk tolerance for the Company to achieve its strategic
objectives and value creation; and its review of updated risk
policies.
A detailed Group Risks Management Report is prepared by
Management and reviewed by the ARC and recommended to the
Board for approval each year</t>
        </r>
      </text>
    </comment>
    <comment ref="DP228" authorId="0" shapeId="0" xr:uid="{47137E3A-4656-4159-88CF-664964C9E2E5}">
      <text>
        <r>
          <rPr>
            <b/>
            <sz val="9"/>
            <color indexed="81"/>
            <rFont val="Tahoma"/>
            <family val="2"/>
          </rPr>
          <t>Author:</t>
        </r>
        <r>
          <rPr>
            <sz val="9"/>
            <color indexed="81"/>
            <rFont val="Tahoma"/>
            <family val="2"/>
          </rPr>
          <t xml:space="preserve">
AR, p. 100 onwards</t>
        </r>
      </text>
    </comment>
    <comment ref="DQ228" authorId="0" shapeId="0" xr:uid="{559A3999-4A63-4D28-B8A8-AEB90D960D1E}">
      <text>
        <r>
          <rPr>
            <b/>
            <sz val="9"/>
            <color indexed="81"/>
            <rFont val="Tahoma"/>
            <family val="2"/>
          </rPr>
          <t>Author:</t>
        </r>
        <r>
          <rPr>
            <sz val="9"/>
            <color indexed="81"/>
            <rFont val="Tahoma"/>
            <family val="2"/>
          </rPr>
          <t xml:space="preserve">
AR p. 57, Risk Management section</t>
        </r>
      </text>
    </comment>
    <comment ref="DR228" authorId="0" shapeId="0" xr:uid="{AB06F55E-9816-48F1-9274-F5D24AC76087}">
      <text>
        <r>
          <rPr>
            <b/>
            <sz val="9"/>
            <color indexed="81"/>
            <rFont val="Tahoma"/>
            <family val="2"/>
          </rPr>
          <t>Author:</t>
        </r>
        <r>
          <rPr>
            <sz val="9"/>
            <color indexed="81"/>
            <rFont val="Tahoma"/>
            <family val="2"/>
          </rPr>
          <t xml:space="preserve">
no info disclosed</t>
        </r>
      </text>
    </comment>
    <comment ref="DU228" authorId="0" shapeId="0" xr:uid="{B7A9303C-C393-4064-BA83-D8FFCEBA6102}">
      <text>
        <r>
          <rPr>
            <b/>
            <sz val="9"/>
            <color indexed="81"/>
            <rFont val="Tahoma"/>
            <family val="2"/>
          </rPr>
          <t>Author:</t>
        </r>
        <r>
          <rPr>
            <sz val="9"/>
            <color indexed="81"/>
            <rFont val="Tahoma"/>
            <family val="2"/>
          </rPr>
          <t xml:space="preserve">
AR pg.116</t>
        </r>
      </text>
    </comment>
    <comment ref="DX228" authorId="0" shapeId="0" xr:uid="{CAFC41DA-4721-4421-A190-714A1EC9B54C}">
      <text>
        <r>
          <rPr>
            <b/>
            <sz val="9"/>
            <color indexed="81"/>
            <rFont val="Tahoma"/>
            <family val="2"/>
          </rPr>
          <t>Author:</t>
        </r>
        <r>
          <rPr>
            <sz val="9"/>
            <color indexed="81"/>
            <rFont val="Tahoma"/>
            <family val="2"/>
          </rPr>
          <t xml:space="preserve">
AR pg.47</t>
        </r>
      </text>
    </comment>
    <comment ref="EB228" authorId="3" shapeId="0" xr:uid="{67C69E59-1586-4883-8D51-5243EA05EB39}">
      <text>
        <r>
          <rPr>
            <b/>
            <sz val="9"/>
            <color indexed="81"/>
            <rFont val="Tahoma"/>
            <family val="2"/>
          </rPr>
          <t>Jun Hui:</t>
        </r>
        <r>
          <rPr>
            <sz val="9"/>
            <color indexed="81"/>
            <rFont val="Tahoma"/>
            <family val="2"/>
          </rPr>
          <t xml:space="preserve">
AR,129-133</t>
        </r>
      </text>
    </comment>
    <comment ref="EC228" authorId="0" shapeId="0" xr:uid="{646D0879-2EEB-49E6-9613-D451337331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Financial Risks under AR pg 75 onwards
Non-Financial Risks under SR</t>
        </r>
      </text>
    </comment>
    <comment ref="ED228" authorId="3" shapeId="0" xr:uid="{7E3DB9CF-508F-450E-B4B0-8B923458FBA8}">
      <text>
        <r>
          <rPr>
            <b/>
            <sz val="9"/>
            <color indexed="81"/>
            <rFont val="Tahoma"/>
            <family val="2"/>
          </rPr>
          <t>Jun Hui:</t>
        </r>
        <r>
          <rPr>
            <sz val="9"/>
            <color indexed="81"/>
            <rFont val="Tahoma"/>
            <family val="2"/>
          </rPr>
          <t xml:space="preserve">
AR,194-200</t>
        </r>
      </text>
    </comment>
    <comment ref="E229" authorId="0" shapeId="0" xr:uid="{3935191C-18C4-48F3-A8F0-A09090037C44}">
      <text>
        <r>
          <rPr>
            <b/>
            <sz val="9"/>
            <color indexed="81"/>
            <rFont val="Tahoma"/>
            <family val="2"/>
          </rPr>
          <t>Author:</t>
        </r>
        <r>
          <rPr>
            <sz val="9"/>
            <color indexed="81"/>
            <rFont val="Tahoma"/>
            <family val="2"/>
          </rPr>
          <t xml:space="preserve">
AR pg.29</t>
        </r>
      </text>
    </comment>
    <comment ref="F229" authorId="0" shapeId="0" xr:uid="{96121EFB-7A6D-44F8-9B02-7016884B6D91}">
      <text>
        <r>
          <rPr>
            <b/>
            <sz val="9"/>
            <color indexed="81"/>
            <rFont val="Tahoma"/>
            <family val="2"/>
          </rPr>
          <t>Author:</t>
        </r>
        <r>
          <rPr>
            <sz val="9"/>
            <color indexed="81"/>
            <rFont val="Tahoma"/>
            <family val="2"/>
          </rPr>
          <t xml:space="preserve">
AR pg.41</t>
        </r>
      </text>
    </comment>
    <comment ref="G229" authorId="0" shapeId="0" xr:uid="{E4131161-89D8-44D1-A79C-C0281378CB0E}">
      <text>
        <r>
          <rPr>
            <b/>
            <sz val="9"/>
            <color indexed="81"/>
            <rFont val="Tahoma"/>
            <family val="2"/>
          </rPr>
          <t>Author:</t>
        </r>
        <r>
          <rPr>
            <sz val="9"/>
            <color indexed="81"/>
            <rFont val="Tahoma"/>
            <family val="2"/>
          </rPr>
          <t xml:space="preserve">
AR pg.30</t>
        </r>
      </text>
    </comment>
    <comment ref="I229" authorId="0" shapeId="0" xr:uid="{E82524BD-D0E4-4203-A45D-8DA6E9BB7A4B}">
      <text>
        <r>
          <rPr>
            <b/>
            <sz val="9"/>
            <color indexed="81"/>
            <rFont val="Tahoma"/>
            <family val="2"/>
          </rPr>
          <t>Author:</t>
        </r>
        <r>
          <rPr>
            <sz val="9"/>
            <color indexed="81"/>
            <rFont val="Tahoma"/>
            <family val="2"/>
          </rPr>
          <t xml:space="preserve">
https://links.sgx.com/FileOpen/Amara_MinutesOfAnnualGeneralMeeting.ashx?App=Announcement&amp;FileID=666968</t>
        </r>
      </text>
    </comment>
    <comment ref="J229" authorId="0" shapeId="0" xr:uid="{23FDE718-A227-4A8A-90EF-7B6F799F13B5}">
      <text>
        <r>
          <rPr>
            <b/>
            <sz val="9"/>
            <color indexed="81"/>
            <rFont val="Tahoma"/>
            <family val="2"/>
          </rPr>
          <t>Author:</t>
        </r>
        <r>
          <rPr>
            <sz val="9"/>
            <color indexed="81"/>
            <rFont val="Tahoma"/>
            <family val="2"/>
          </rPr>
          <t xml:space="preserve">
https://links.sgx.com/FileOpen/AGM%20Minutes%202021.ashx?App=Announcement&amp;FileID=666139</t>
        </r>
      </text>
    </comment>
    <comment ref="K229" authorId="0" shapeId="0" xr:uid="{17853019-CB02-4C73-9F63-ED0B68030543}">
      <text>
        <r>
          <rPr>
            <b/>
            <sz val="9"/>
            <color indexed="81"/>
            <rFont val="Tahoma"/>
            <family val="2"/>
          </rPr>
          <t>Author:</t>
        </r>
        <r>
          <rPr>
            <sz val="9"/>
            <color indexed="81"/>
            <rFont val="Tahoma"/>
            <family val="2"/>
          </rPr>
          <t xml:space="preserve">
https://links.sgx.com/FileOpen/AML_AGM_Minutes_20210429.ashx?App=Announcement&amp;FileID=666371</t>
        </r>
      </text>
    </comment>
    <comment ref="M229" authorId="0" shapeId="0" xr:uid="{9FF5CB03-DB5E-4459-9D78-B0EEFCE49B69}">
      <text>
        <r>
          <rPr>
            <b/>
            <sz val="9"/>
            <color indexed="81"/>
            <rFont val="Tahoma"/>
            <family val="2"/>
          </rPr>
          <t>Author:</t>
        </r>
        <r>
          <rPr>
            <sz val="9"/>
            <color indexed="81"/>
            <rFont val="Tahoma"/>
            <family val="2"/>
          </rPr>
          <t xml:space="preserve">
https://investor.banyantree.com/PDF/Newsroom/2021/BTH-Minutes-AGM-2021.pdf</t>
        </r>
      </text>
    </comment>
    <comment ref="P229" authorId="5" shapeId="0" xr:uid="{BC7E34A3-AA01-4FD7-8467-7E7B855263AC}">
      <text>
        <r>
          <rPr>
            <b/>
            <sz val="9"/>
            <color indexed="81"/>
            <rFont val="Tahoma"/>
            <family val="2"/>
          </rPr>
          <t>Jun Kiat Lee:</t>
        </r>
        <r>
          <rPr>
            <sz val="9"/>
            <color indexed="81"/>
            <rFont val="Tahoma"/>
            <family val="2"/>
          </rPr>
          <t xml:space="preserve">
Mins</t>
        </r>
      </text>
    </comment>
    <comment ref="R229" authorId="0" shapeId="0" xr:uid="{11B059B2-2CE8-4E2C-B85C-ED489617B5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T229" authorId="0" shapeId="0" xr:uid="{232F9419-89EE-4375-8FD5-0593E245C4A7}">
      <text>
        <r>
          <rPr>
            <b/>
            <sz val="9"/>
            <color indexed="81"/>
            <rFont val="Tahoma"/>
            <family val="2"/>
          </rPr>
          <t>Author:</t>
        </r>
        <r>
          <rPr>
            <sz val="9"/>
            <color indexed="81"/>
            <rFont val="Tahoma"/>
            <family val="2"/>
          </rPr>
          <t xml:space="preserve">
AR pg.70</t>
        </r>
      </text>
    </comment>
    <comment ref="U229" authorId="0" shapeId="0" xr:uid="{7699D7B6-C908-4A62-9CE2-73590E09FDCF}">
      <text>
        <r>
          <rPr>
            <b/>
            <sz val="9"/>
            <color indexed="81"/>
            <rFont val="Tahoma"/>
            <family val="2"/>
          </rPr>
          <t>Author:</t>
        </r>
        <r>
          <rPr>
            <sz val="9"/>
            <color indexed="81"/>
            <rFont val="Tahoma"/>
            <family val="2"/>
          </rPr>
          <t xml:space="preserve">
AGM Minutes</t>
        </r>
      </text>
    </comment>
    <comment ref="V229" authorId="0" shapeId="0" xr:uid="{9A48A2D3-FF56-4997-8197-68CE619D5EA4}">
      <text>
        <r>
          <rPr>
            <b/>
            <sz val="9"/>
            <color indexed="81"/>
            <rFont val="Tahoma"/>
            <family val="2"/>
          </rPr>
          <t>Author:</t>
        </r>
        <r>
          <rPr>
            <sz val="9"/>
            <color indexed="81"/>
            <rFont val="Tahoma"/>
            <family val="2"/>
          </rPr>
          <t xml:space="preserve">
AGM Minutes unavailable</t>
        </r>
      </text>
    </comment>
    <comment ref="W229" authorId="0" shapeId="0" xr:uid="{9D8CE72A-FAF0-4B08-959B-22C9174972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X229" authorId="0" shapeId="0" xr:uid="{99297BA2-BFC8-40BB-9C5D-5C56495278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Y229" authorId="0" shapeId="0" xr:uid="{0F5ECC10-5EB4-47D3-89CE-847CE2D01C76}">
      <text>
        <r>
          <rPr>
            <b/>
            <sz val="9"/>
            <color indexed="81"/>
            <rFont val="Tahoma"/>
            <family val="2"/>
          </rPr>
          <t>Author:</t>
        </r>
        <r>
          <rPr>
            <sz val="9"/>
            <color indexed="81"/>
            <rFont val="Tahoma"/>
            <family val="2"/>
          </rPr>
          <t xml:space="preserve">
minutes AGM p. 1</t>
        </r>
      </text>
    </comment>
    <comment ref="Z229" authorId="0" shapeId="0" xr:uid="{66D14FFA-986B-440A-99D8-B88F0C90E630}">
      <text>
        <r>
          <rPr>
            <b/>
            <sz val="9"/>
            <color indexed="81"/>
            <rFont val="Tahoma"/>
            <family val="2"/>
          </rPr>
          <t>Author:</t>
        </r>
        <r>
          <rPr>
            <sz val="9"/>
            <color indexed="81"/>
            <rFont val="Tahoma"/>
            <family val="2"/>
          </rPr>
          <t xml:space="preserve">
AGM Minutes</t>
        </r>
      </text>
    </comment>
    <comment ref="AA229" authorId="0" shapeId="0" xr:uid="{E88C1671-0DE1-4A8B-ACB5-900EADBACB49}">
      <text>
        <r>
          <rPr>
            <b/>
            <sz val="9"/>
            <color indexed="81"/>
            <rFont val="Tahoma"/>
            <family val="2"/>
          </rPr>
          <t>Author:</t>
        </r>
        <r>
          <rPr>
            <sz val="9"/>
            <color indexed="81"/>
            <rFont val="Tahoma"/>
            <family val="2"/>
          </rPr>
          <t xml:space="preserve">
AGM Minutes</t>
        </r>
      </text>
    </comment>
    <comment ref="AB229" authorId="0" shapeId="0" xr:uid="{C561DE0E-0569-48D9-B424-FE6996C403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Annex A</t>
        </r>
      </text>
    </comment>
    <comment ref="AC229" authorId="0" shapeId="0" xr:uid="{8C94FF72-1D56-4017-BEA2-F24F5424C0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
AR mentions the chairman of AC,NC and RC are normally present.
But attendance list at AGM is not provided.</t>
        </r>
      </text>
    </comment>
    <comment ref="AE229" authorId="0" shapeId="0" xr:uid="{C0A65AFF-AA91-4155-88E7-C2C401B34566}">
      <text>
        <r>
          <rPr>
            <b/>
            <sz val="9"/>
            <color indexed="81"/>
            <rFont val="Tahoma"/>
            <family val="2"/>
          </rPr>
          <t>Author:</t>
        </r>
        <r>
          <rPr>
            <sz val="9"/>
            <color indexed="81"/>
            <rFont val="Tahoma"/>
            <family val="2"/>
          </rPr>
          <t xml:space="preserve">
https://links.sgx.com/FileOpen/GAR-2021%20AM%20-%20Minutes.ashx?App=Announcement&amp;FileID=667666</t>
        </r>
      </text>
    </comment>
    <comment ref="AF229" authorId="0" shapeId="0" xr:uid="{37076509-2AC0-4ACD-B225-5B081F0A9A31}">
      <text>
        <r>
          <rPr>
            <b/>
            <sz val="9"/>
            <color indexed="81"/>
            <rFont val="Tahoma"/>
            <family val="2"/>
          </rPr>
          <t>Author:</t>
        </r>
        <r>
          <rPr>
            <sz val="9"/>
            <color indexed="81"/>
            <rFont val="Tahoma"/>
            <family val="2"/>
          </rPr>
          <t xml:space="preserve">
AGM MINS</t>
        </r>
      </text>
    </comment>
    <comment ref="AG229" authorId="0" shapeId="0" xr:uid="{3B9EB323-7D50-440A-B677-CCD508D136B0}">
      <text>
        <r>
          <rPr>
            <b/>
            <sz val="9"/>
            <color indexed="81"/>
            <rFont val="Tahoma"/>
            <family val="2"/>
          </rPr>
          <t>Author:</t>
        </r>
        <r>
          <rPr>
            <sz val="9"/>
            <color indexed="81"/>
            <rFont val="Tahoma"/>
            <family val="2"/>
          </rPr>
          <t xml:space="preserve">
https://hawpar.listedcompany.com/newsroom/20210430_172725_H02_L00B2EO1S2MGK2EH.1.pdf</t>
        </r>
      </text>
    </comment>
    <comment ref="AH229" authorId="0" shapeId="0" xr:uid="{BF1C0DE5-D1C3-4331-8872-0F578CE876B6}">
      <text>
        <r>
          <rPr>
            <b/>
            <sz val="9"/>
            <color indexed="81"/>
            <rFont val="Tahoma"/>
            <family val="2"/>
          </rPr>
          <t>Author:</t>
        </r>
        <r>
          <rPr>
            <sz val="9"/>
            <color indexed="81"/>
            <rFont val="Tahoma"/>
            <family val="2"/>
          </rPr>
          <t xml:space="preserve">
https://www.hiaphoe.com/sites/default/files/HHL%20-%20AGM%20Minutes%20held%20on%2029%20Apr%202021.e_0.pdf</t>
        </r>
      </text>
    </comment>
    <comment ref="AI229" authorId="0" shapeId="0" xr:uid="{5C20AACB-1395-477C-950D-4C5E42C5E5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t>
        </r>
      </text>
    </comment>
    <comment ref="AJ229" authorId="0" shapeId="0" xr:uid="{155AB90A-900F-46A8-BDB3-C99E7FDC1C8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t>
        </r>
      </text>
    </comment>
    <comment ref="AK229" authorId="0" shapeId="0" xr:uid="{5D48A4AD-D902-446B-B6E4-27FA4BF4D9A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AM229" authorId="0" shapeId="0" xr:uid="{976013C6-814A-4F6A-840E-DBAE5B0680FF}">
      <text>
        <r>
          <rPr>
            <b/>
            <sz val="9"/>
            <color indexed="81"/>
            <rFont val="Tahoma"/>
            <family val="2"/>
          </rPr>
          <t>Author:</t>
        </r>
        <r>
          <rPr>
            <sz val="9"/>
            <color indexed="81"/>
            <rFont val="Tahoma"/>
            <family val="2"/>
          </rPr>
          <t xml:space="preserve">
https://links.sgx.com/FileOpen/LHN%20-%20Mins%20of%20FY20%20AGM%20e%20-Eng%20Wee.ashx?App=Announcement&amp;FileID=648965</t>
        </r>
      </text>
    </comment>
    <comment ref="AN229" authorId="0" shapeId="0" xr:uid="{529EBDE7-0287-40F8-BF3E-DB1CCE11ABB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AO229" authorId="0" shapeId="0" xr:uid="{E414B30C-ACBA-40FF-B946-EB103CB1FAED}">
      <text>
        <r>
          <rPr>
            <b/>
            <sz val="9"/>
            <color indexed="81"/>
            <rFont val="Tahoma"/>
            <family val="2"/>
          </rPr>
          <t>Author:</t>
        </r>
        <r>
          <rPr>
            <sz val="9"/>
            <color indexed="81"/>
            <rFont val="Tahoma"/>
            <family val="2"/>
          </rPr>
          <t xml:space="preserve">
Latest AGM minutes not available </t>
        </r>
      </text>
    </comment>
    <comment ref="AP229" authorId="0" shapeId="0" xr:uid="{41DC2854-9A55-4B0E-A140-EE6A758E7B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Q229" authorId="0" shapeId="0" xr:uid="{89F84C14-2149-4312-A90A-039FAF1A18C2}">
      <text>
        <r>
          <rPr>
            <b/>
            <sz val="9"/>
            <color indexed="81"/>
            <rFont val="Tahoma"/>
            <family val="2"/>
          </rPr>
          <t>Author:</t>
        </r>
        <r>
          <rPr>
            <sz val="9"/>
            <color indexed="81"/>
            <rFont val="Tahoma"/>
            <family val="2"/>
          </rPr>
          <t xml:space="preserve">
Minutes of AGM, p. 1</t>
        </r>
      </text>
    </comment>
    <comment ref="AR229" authorId="0" shapeId="0" xr:uid="{EA22CF8A-BB9B-4715-BC31-6386FE4A5CA5}">
      <text>
        <r>
          <rPr>
            <b/>
            <sz val="9"/>
            <color indexed="81"/>
            <rFont val="Tahoma"/>
            <family val="2"/>
          </rPr>
          <t>Author:</t>
        </r>
        <r>
          <rPr>
            <sz val="9"/>
            <color indexed="81"/>
            <rFont val="Tahoma"/>
            <family val="2"/>
          </rPr>
          <t xml:space="preserve">
partial disclosure in minutes of latest AGM</t>
        </r>
      </text>
    </comment>
    <comment ref="AS229" authorId="0" shapeId="0" xr:uid="{0327F9D3-D5FE-4A54-A13E-03C38DF94463}">
      <text>
        <r>
          <rPr>
            <b/>
            <sz val="9"/>
            <color indexed="81"/>
            <rFont val="Tahoma"/>
            <family val="2"/>
          </rPr>
          <t>Author:</t>
        </r>
        <r>
          <rPr>
            <sz val="9"/>
            <color indexed="81"/>
            <rFont val="Tahoma"/>
            <family val="2"/>
          </rPr>
          <t xml:space="preserve">
Latest AGM minutes not available </t>
        </r>
      </text>
    </comment>
    <comment ref="AT229" authorId="0" shapeId="0" xr:uid="{E9B250EE-6ADA-45A6-BF99-5CF871B44680}">
      <text>
        <r>
          <rPr>
            <b/>
            <sz val="9"/>
            <color indexed="81"/>
            <rFont val="Tahoma"/>
            <family val="2"/>
          </rPr>
          <t>Author:</t>
        </r>
        <r>
          <rPr>
            <sz val="9"/>
            <color indexed="81"/>
            <rFont val="Tahoma"/>
            <family val="2"/>
          </rPr>
          <t xml:space="preserve">
AGM minutes, pg 1</t>
        </r>
      </text>
    </comment>
    <comment ref="AU229" authorId="0" shapeId="0" xr:uid="{A50441E6-F074-42EA-A686-1914D99FBFE4}">
      <text>
        <r>
          <rPr>
            <b/>
            <sz val="9"/>
            <color indexed="81"/>
            <rFont val="Tahoma"/>
            <family val="2"/>
          </rPr>
          <t>Author:</t>
        </r>
        <r>
          <rPr>
            <sz val="9"/>
            <color indexed="81"/>
            <rFont val="Tahoma"/>
            <family val="2"/>
          </rPr>
          <t xml:space="preserve">
Minutes</t>
        </r>
      </text>
    </comment>
    <comment ref="AV229" authorId="0" shapeId="0" xr:uid="{F62CAAD7-683F-4935-886A-CF4E0EF64E68}">
      <text>
        <r>
          <rPr>
            <b/>
            <sz val="9"/>
            <color indexed="81"/>
            <rFont val="Tahoma"/>
            <family val="2"/>
          </rPr>
          <t>Author:</t>
        </r>
        <r>
          <rPr>
            <sz val="9"/>
            <color indexed="81"/>
            <rFont val="Tahoma"/>
            <family val="2"/>
          </rPr>
          <t xml:space="preserve">
AGM minutes</t>
        </r>
      </text>
    </comment>
    <comment ref="AW229" authorId="0" shapeId="0" xr:uid="{B80E4CF9-083A-4889-A5DF-81A821F8FEF2}">
      <text>
        <r>
          <rPr>
            <b/>
            <sz val="9"/>
            <color indexed="81"/>
            <rFont val="Tahoma"/>
            <family val="2"/>
          </rPr>
          <t>Author:</t>
        </r>
        <r>
          <rPr>
            <sz val="9"/>
            <color indexed="81"/>
            <rFont val="Tahoma"/>
            <family val="2"/>
          </rPr>
          <t xml:space="preserve">
AR,38</t>
        </r>
      </text>
    </comment>
    <comment ref="AX229" authorId="0" shapeId="0" xr:uid="{F185CADA-9415-428B-9A35-12FA19669D8A}">
      <text>
        <r>
          <rPr>
            <b/>
            <sz val="9"/>
            <color indexed="81"/>
            <rFont val="Tahoma"/>
            <family val="2"/>
          </rPr>
          <t>Author:</t>
        </r>
        <r>
          <rPr>
            <sz val="9"/>
            <color indexed="81"/>
            <rFont val="Tahoma"/>
            <family val="2"/>
          </rPr>
          <t xml:space="preserve">
AR, 23</t>
        </r>
      </text>
    </comment>
    <comment ref="AY229" authorId="0" shapeId="0" xr:uid="{8B51CA35-403E-4BF2-A569-76F88DCD152B}">
      <text>
        <r>
          <rPr>
            <b/>
            <sz val="9"/>
            <color indexed="81"/>
            <rFont val="Tahoma"/>
            <family val="2"/>
          </rPr>
          <t>Author:</t>
        </r>
        <r>
          <rPr>
            <sz val="9"/>
            <color indexed="81"/>
            <rFont val="Tahoma"/>
            <family val="2"/>
          </rPr>
          <t xml:space="preserve">
Minutes of AGM, p. 1</t>
        </r>
      </text>
    </comment>
    <comment ref="AZ229" authorId="0" shapeId="0" xr:uid="{7BE74669-632E-419E-BB43-054D2B7BA27A}">
      <text>
        <r>
          <rPr>
            <b/>
            <sz val="9"/>
            <color indexed="81"/>
            <rFont val="Tahoma"/>
            <family val="2"/>
          </rPr>
          <t>Author:</t>
        </r>
        <r>
          <rPr>
            <sz val="9"/>
            <color indexed="81"/>
            <rFont val="Tahoma"/>
            <family val="2"/>
          </rPr>
          <t xml:space="preserve">
AR, p. 42</t>
        </r>
      </text>
    </comment>
    <comment ref="BB229" authorId="0" shapeId="0" xr:uid="{D70B4C87-B6EA-4BFF-8020-E7476C9735D0}">
      <text>
        <r>
          <rPr>
            <b/>
            <sz val="9"/>
            <color indexed="81"/>
            <rFont val="Tahoma"/>
            <family val="2"/>
          </rPr>
          <t>Author:</t>
        </r>
        <r>
          <rPr>
            <sz val="9"/>
            <color indexed="81"/>
            <rFont val="Tahoma"/>
            <family val="2"/>
          </rPr>
          <t xml:space="preserve">
Latest AGM minutes not available </t>
        </r>
      </text>
    </comment>
    <comment ref="BC229" authorId="0" shapeId="0" xr:uid="{BC464BCA-60F8-4106-9944-188BDDAD0CCB}">
      <text>
        <r>
          <rPr>
            <b/>
            <sz val="9"/>
            <color indexed="81"/>
            <rFont val="Tahoma"/>
            <family val="2"/>
          </rPr>
          <t>Author:</t>
        </r>
        <r>
          <rPr>
            <sz val="9"/>
            <color indexed="81"/>
            <rFont val="Tahoma"/>
            <family val="2"/>
          </rPr>
          <t xml:space="preserve">
Minutes of AGM, p. 1</t>
        </r>
      </text>
    </comment>
    <comment ref="BD229" authorId="0" shapeId="0" xr:uid="{A3FC99E3-173E-4CDA-8043-BB164D89CA91}">
      <text>
        <r>
          <rPr>
            <b/>
            <sz val="9"/>
            <color indexed="81"/>
            <rFont val="Tahoma"/>
            <family val="2"/>
          </rPr>
          <t>Author:</t>
        </r>
        <r>
          <rPr>
            <sz val="9"/>
            <color indexed="81"/>
            <rFont val="Tahoma"/>
            <family val="2"/>
          </rPr>
          <t xml:space="preserve">
Minutes of AGM, p. 1</t>
        </r>
      </text>
    </comment>
    <comment ref="BF229" authorId="0" shapeId="0" xr:uid="{D23FFEB6-3E39-44E6-971C-1FE6092042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pg 1</t>
        </r>
      </text>
    </comment>
    <comment ref="BG229" authorId="0" shapeId="0" xr:uid="{68B7C586-7C10-441D-8CBB-E0FFAC8E3B47}">
      <text>
        <r>
          <rPr>
            <b/>
            <sz val="9"/>
            <color indexed="81"/>
            <rFont val="Tahoma"/>
            <family val="2"/>
          </rPr>
          <t>Author:</t>
        </r>
        <r>
          <rPr>
            <sz val="9"/>
            <color indexed="81"/>
            <rFont val="Tahoma"/>
            <family val="2"/>
          </rPr>
          <t xml:space="preserve">
minutes of AGM p 1, As a quorum was present, the Chairman declared the AGM opened at 1:00 p.m. and introduced the
Directors and key management team who were attending the AGM “live” through an audio-and-video
webcast and an audio-only feed from different parts of the world.</t>
        </r>
      </text>
    </comment>
    <comment ref="BH229" authorId="0" shapeId="0" xr:uid="{367CF0C1-79EF-4140-A55E-5C7D9EBE6CD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https://links.sgx.com/FileOpen/UG%20Healthcare_Annt_Minutes%20of%20AGM%20for%20FYE30Jun2020%20held%20on%2030Oct2020.ashx?App=Announcement&amp;FileID=640261</t>
        </r>
      </text>
    </comment>
    <comment ref="BI229" authorId="0" shapeId="0" xr:uid="{7AD6C7FF-E8AB-47DC-A939-D4A59B33E7C1}">
      <text>
        <r>
          <rPr>
            <b/>
            <sz val="9"/>
            <color indexed="81"/>
            <rFont val="Tahoma"/>
            <family val="2"/>
          </rPr>
          <t>Author:</t>
        </r>
        <r>
          <rPr>
            <sz val="9"/>
            <color indexed="81"/>
            <rFont val="Tahoma"/>
            <family val="2"/>
          </rPr>
          <t xml:space="preserve">
No infor from Notice AGM/AR
No minutes of AGM</t>
        </r>
      </text>
    </comment>
    <comment ref="BJ229" authorId="0" shapeId="0" xr:uid="{D5FC431B-98CB-47F0-A11C-E7584E4B6F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K229" authorId="0" shapeId="0" xr:uid="{510966A6-98A8-4F71-B6C0-0AEE54157BEF}">
      <text>
        <r>
          <rPr>
            <b/>
            <sz val="9"/>
            <color indexed="81"/>
            <rFont val="Tahoma"/>
            <family val="2"/>
          </rPr>
          <t>Author:</t>
        </r>
        <r>
          <rPr>
            <sz val="9"/>
            <color indexed="81"/>
            <rFont val="Tahoma"/>
            <family val="2"/>
          </rPr>
          <t xml:space="preserve">
Minutes of AGM, p. 1</t>
        </r>
      </text>
    </comment>
    <comment ref="BL229" authorId="0" shapeId="0" xr:uid="{6875FE51-DE96-4193-910E-4EC87FB20D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BO229" authorId="0" shapeId="0" xr:uid="{8DDD2A99-F845-4342-8496-E86AD08D8E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Present:
John Lim Kok Min (Chairman &amp; Independent Non-Executive Director)
Wong Yu Wei (Deputy Chairman &amp; Executive Director)
Thomas Chu Kok Hong (Managing Director &amp; Executive Director)
Chong Lit Cheong (Independent Non-Executive Director)
Professor Yong Kwet Yew (Independent Non-Executive Director)
Tam Chee Chong (Independent Non-Executive Director)
Minutes to AGM p1</t>
        </r>
      </text>
    </comment>
    <comment ref="BQ229" authorId="0" shapeId="0" xr:uid="{43C98989-428F-4672-B02A-36263C3D4F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mention</t>
        </r>
      </text>
    </comment>
    <comment ref="BV229" authorId="0" shapeId="0" xr:uid="{1E9DD7DD-EFD6-41A0-B4D0-3BD473C57BE8}">
      <text>
        <r>
          <rPr>
            <b/>
            <sz val="9"/>
            <color indexed="81"/>
            <rFont val="Tahoma"/>
            <family val="2"/>
          </rPr>
          <t>Author:</t>
        </r>
        <r>
          <rPr>
            <sz val="9"/>
            <color indexed="81"/>
            <rFont val="Tahoma"/>
            <family val="2"/>
          </rPr>
          <t xml:space="preserve">
https://www.civmec.com.au/images/201119_-_Signed_-_Minutes_of_AGM_30.10.20.pdf</t>
        </r>
      </text>
    </comment>
    <comment ref="BX229" authorId="0" shapeId="0" xr:uid="{5CA5B147-9899-4872-9907-3964EDD1F9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p.01;</t>
        </r>
      </text>
    </comment>
    <comment ref="BY229" authorId="0" shapeId="0" xr:uid="{5887C5BF-74AB-4E7D-960B-76A100F047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disclosed</t>
        </r>
      </text>
    </comment>
    <comment ref="BZ229" authorId="0" shapeId="0" xr:uid="{24EFEF86-7213-4AD3-9947-9E9A48E3D937}">
      <text>
        <r>
          <rPr>
            <b/>
            <sz val="9"/>
            <color indexed="81"/>
            <rFont val="Tahoma"/>
            <family val="2"/>
          </rPr>
          <t>Author:</t>
        </r>
        <r>
          <rPr>
            <sz val="9"/>
            <color indexed="81"/>
            <rFont val="Tahoma"/>
            <family val="2"/>
          </rPr>
          <t xml:space="preserve">
AGM Minutes</t>
        </r>
      </text>
    </comment>
    <comment ref="CA229" authorId="0" shapeId="0" xr:uid="{6200CB27-365C-47E9-B44B-5FC4FD1228A9}">
      <text>
        <r>
          <rPr>
            <b/>
            <sz val="9"/>
            <color indexed="81"/>
            <rFont val="Tahoma"/>
            <family val="2"/>
          </rPr>
          <t>Author:</t>
        </r>
        <r>
          <rPr>
            <sz val="9"/>
            <color indexed="81"/>
            <rFont val="Tahoma"/>
            <family val="2"/>
          </rPr>
          <t xml:space="preserve">
AGM Minutes</t>
        </r>
      </text>
    </comment>
    <comment ref="CB229" authorId="0" shapeId="0" xr:uid="{C3C50AEF-FBFB-421A-99D3-AA42B89A4651}">
      <text>
        <r>
          <rPr>
            <b/>
            <sz val="9"/>
            <color indexed="81"/>
            <rFont val="Tahoma"/>
            <family val="2"/>
          </rPr>
          <t>Author:</t>
        </r>
        <r>
          <rPr>
            <sz val="9"/>
            <color indexed="81"/>
            <rFont val="Tahoma"/>
            <family val="2"/>
          </rPr>
          <t xml:space="preserve">
https://investor.frasersproperty.com/newsroom/20210219_193602_TQ5_LTF022Y5G746UO26.1.pdf</t>
        </r>
      </text>
    </comment>
    <comment ref="CC229" authorId="0" shapeId="0" xr:uid="{070C83E2-398E-43C7-B5C8-BE72A27698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 in AGM minutes</t>
        </r>
      </text>
    </comment>
    <comment ref="CD229" authorId="0" shapeId="0" xr:uid="{0B8F5F83-D8A2-4ACD-998B-4B39DA7ADD8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released</t>
        </r>
      </text>
    </comment>
    <comment ref="CE229" authorId="0" shapeId="0" xr:uid="{E5EFDACA-321C-4F2E-B85D-AB511032B0F6}">
      <text>
        <r>
          <rPr>
            <b/>
            <sz val="9"/>
            <color indexed="81"/>
            <rFont val="Tahoma"/>
            <family val="2"/>
          </rPr>
          <t>Author:</t>
        </r>
        <r>
          <rPr>
            <sz val="9"/>
            <color indexed="81"/>
            <rFont val="Tahoma"/>
            <family val="2"/>
          </rPr>
          <t xml:space="preserve">
AGM Minutes are unavailable</t>
        </r>
      </text>
    </comment>
    <comment ref="CG229" authorId="0" shapeId="0" xr:uid="{FC631436-A1E3-4BCF-8B8E-431E5BF0836F}">
      <text>
        <r>
          <rPr>
            <b/>
            <sz val="9"/>
            <color indexed="81"/>
            <rFont val="Tahoma"/>
            <family val="2"/>
          </rPr>
          <t>Author:</t>
        </r>
        <r>
          <rPr>
            <sz val="9"/>
            <color indexed="81"/>
            <rFont val="Tahoma"/>
            <family val="2"/>
          </rPr>
          <t xml:space="preserve">
AGM Minutes</t>
        </r>
      </text>
    </comment>
    <comment ref="CH229" authorId="4" shapeId="0" xr:uid="{1BB82A72-6EFD-4694-B40F-DCFFFDCD9C2D}">
      <text>
        <r>
          <rPr>
            <b/>
            <sz val="9"/>
            <color indexed="81"/>
            <rFont val="Tahoma"/>
            <family val="2"/>
          </rPr>
          <t>Chua Cheng Tat:</t>
        </r>
        <r>
          <rPr>
            <sz val="9"/>
            <color indexed="81"/>
            <rFont val="Tahoma"/>
            <family val="2"/>
          </rPr>
          <t xml:space="preserve">
https://www.guocoland.com.sg/Documents/Announcements/2020/2020_AGM_Minutes.pdf</t>
        </r>
      </text>
    </comment>
    <comment ref="CI229" authorId="0" shapeId="0" xr:uid="{C86638CC-D2EB-40CD-B3EB-35480AF62D29}">
      <text>
        <r>
          <rPr>
            <b/>
            <sz val="9"/>
            <color indexed="81"/>
            <rFont val="Tahoma"/>
            <family val="2"/>
          </rPr>
          <t>Author:</t>
        </r>
        <r>
          <rPr>
            <sz val="9"/>
            <color indexed="81"/>
            <rFont val="Tahoma"/>
            <family val="2"/>
          </rPr>
          <t xml:space="preserve">
AGM not taken place yet</t>
        </r>
      </text>
    </comment>
    <comment ref="CJ229" authorId="0" shapeId="0" xr:uid="{EA978AF3-D351-401D-8C8A-884446484C4B}">
      <text>
        <r>
          <rPr>
            <b/>
            <sz val="9"/>
            <color indexed="81"/>
            <rFont val="Tahoma"/>
            <family val="2"/>
          </rPr>
          <t>Author:</t>
        </r>
        <r>
          <rPr>
            <sz val="9"/>
            <color indexed="81"/>
            <rFont val="Tahoma"/>
            <family val="2"/>
          </rPr>
          <t xml:space="preserve">
mins</t>
        </r>
      </text>
    </comment>
    <comment ref="CK229" authorId="0" shapeId="0" xr:uid="{99531C58-3F62-492E-AF33-26C120445FD3}">
      <text>
        <r>
          <rPr>
            <b/>
            <sz val="9"/>
            <color indexed="81"/>
            <rFont val="Tahoma"/>
            <family val="2"/>
          </rPr>
          <t>Author:</t>
        </r>
        <r>
          <rPr>
            <sz val="9"/>
            <color indexed="81"/>
            <rFont val="Tahoma"/>
            <family val="2"/>
          </rPr>
          <t xml:space="preserve">
AR,58</t>
        </r>
      </text>
    </comment>
    <comment ref="CN229" authorId="0" shapeId="0" xr:uid="{A6346718-D044-4CE4-8A72-6F42939650C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 AR p.50</t>
        </r>
      </text>
    </comment>
    <comment ref="CO229" authorId="0" shapeId="0" xr:uid="{C1D583A5-F0EA-4FEB-A469-EF93903965C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not disclosed</t>
        </r>
      </text>
    </comment>
    <comment ref="CP229" authorId="0" shapeId="0" xr:uid="{01E46284-D843-4EC9-9B28-B6ED41A3C1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CQ229" authorId="4" shapeId="0" xr:uid="{516DD2DF-681E-406A-8F2A-8F79C392AB72}">
      <text>
        <r>
          <rPr>
            <b/>
            <sz val="9"/>
            <color indexed="81"/>
            <rFont val="Tahoma"/>
            <family val="2"/>
          </rPr>
          <t>Chua Cheng Tat:</t>
        </r>
        <r>
          <rPr>
            <sz val="9"/>
            <color indexed="81"/>
            <rFont val="Tahoma"/>
            <family val="2"/>
          </rPr>
          <t xml:space="preserve">
https://links.sgx.com/FileOpen/Koda-Ann-EGM_Minutes.ashx?App=Announcement&amp;FileID=639664</t>
        </r>
      </text>
    </comment>
    <comment ref="CR229" authorId="0" shapeId="0" xr:uid="{7B3FA21A-2144-42B6-BD91-CDFC70F4C9C0}">
      <text>
        <r>
          <rPr>
            <b/>
            <sz val="9"/>
            <color indexed="81"/>
            <rFont val="Tahoma"/>
            <family val="2"/>
          </rPr>
          <t>Author:</t>
        </r>
        <r>
          <rPr>
            <sz val="9"/>
            <color indexed="81"/>
            <rFont val="Tahoma"/>
            <family val="2"/>
          </rPr>
          <t xml:space="preserve">
AR, p. 14
Attendance list for the latest AGM is not available</t>
        </r>
      </text>
    </comment>
    <comment ref="CS229" authorId="0" shapeId="0" xr:uid="{AF541087-E8C5-440D-8F09-643F80018745}">
      <text>
        <r>
          <rPr>
            <b/>
            <sz val="9"/>
            <color indexed="81"/>
            <rFont val="Tahoma"/>
            <family val="2"/>
          </rPr>
          <t>Author:</t>
        </r>
        <r>
          <rPr>
            <sz val="9"/>
            <color indexed="81"/>
            <rFont val="Tahoma"/>
            <family val="2"/>
          </rPr>
          <t xml:space="preserve">
AR, p. 41</t>
        </r>
      </text>
    </comment>
    <comment ref="CX229" authorId="0" shapeId="0" xr:uid="{8855FBD9-3BE5-4994-B1A1-F92974571B40}">
      <text>
        <r>
          <rPr>
            <b/>
            <sz val="9"/>
            <color indexed="81"/>
            <rFont val="Tahoma"/>
            <family val="2"/>
          </rPr>
          <t>Author:</t>
        </r>
        <r>
          <rPr>
            <sz val="9"/>
            <color indexed="81"/>
            <rFont val="Tahoma"/>
            <family val="2"/>
          </rPr>
          <t xml:space="preserve">
AGM minutes, pg 1</t>
        </r>
      </text>
    </comment>
    <comment ref="CY229" authorId="0" shapeId="0" xr:uid="{A63E2C9F-6AD4-4B23-8CB5-3FCD0297977A}">
      <text>
        <r>
          <rPr>
            <b/>
            <sz val="9"/>
            <color indexed="81"/>
            <rFont val="Tahoma"/>
            <family val="2"/>
          </rPr>
          <t>Author:</t>
        </r>
        <r>
          <rPr>
            <sz val="9"/>
            <color indexed="81"/>
            <rFont val="Tahoma"/>
            <family val="2"/>
          </rPr>
          <t xml:space="preserve">
AGM Minutes </t>
        </r>
      </text>
    </comment>
    <comment ref="CZ229" authorId="0" shapeId="0" xr:uid="{6696A62E-F0CB-46C1-A442-228C84714E3A}">
      <text>
        <r>
          <rPr>
            <b/>
            <sz val="9"/>
            <color indexed="81"/>
            <rFont val="Tahoma"/>
            <family val="2"/>
          </rPr>
          <t>Author:</t>
        </r>
        <r>
          <rPr>
            <sz val="9"/>
            <color indexed="81"/>
            <rFont val="Tahoma"/>
            <family val="2"/>
          </rPr>
          <t xml:space="preserve">
AR,64</t>
        </r>
      </text>
    </comment>
    <comment ref="DA229" authorId="0" shapeId="0" xr:uid="{807B575D-3D97-4971-BD86-5898E9E1B764}">
      <text>
        <r>
          <rPr>
            <b/>
            <sz val="9"/>
            <color indexed="81"/>
            <rFont val="Tahoma"/>
            <family val="2"/>
          </rPr>
          <t>Author:</t>
        </r>
        <r>
          <rPr>
            <sz val="9"/>
            <color indexed="81"/>
            <rFont val="Tahoma"/>
            <family val="2"/>
          </rPr>
          <t xml:space="preserve">
AR,54</t>
        </r>
      </text>
    </comment>
    <comment ref="DC229" authorId="0" shapeId="0" xr:uid="{95E25EE5-6220-4AA8-9345-E12EFFFD8960}">
      <text>
        <r>
          <rPr>
            <b/>
            <sz val="9"/>
            <color indexed="81"/>
            <rFont val="Tahoma"/>
            <family val="2"/>
          </rPr>
          <t>Author:</t>
        </r>
        <r>
          <rPr>
            <sz val="9"/>
            <color indexed="81"/>
            <rFont val="Tahoma"/>
            <family val="2"/>
          </rPr>
          <t xml:space="preserve">
Minutes of AGM, p. 1</t>
        </r>
      </text>
    </comment>
    <comment ref="DD229" authorId="0" shapeId="0" xr:uid="{D00DD2E4-AA38-4D1F-9E72-41CF1D0284C9}">
      <text>
        <r>
          <rPr>
            <b/>
            <sz val="9"/>
            <color indexed="81"/>
            <rFont val="Tahoma"/>
            <family val="2"/>
          </rPr>
          <t>Author:</t>
        </r>
        <r>
          <rPr>
            <sz val="9"/>
            <color indexed="81"/>
            <rFont val="Tahoma"/>
            <family val="2"/>
          </rPr>
          <t xml:space="preserve">
Minutes of AGM, p. 1</t>
        </r>
      </text>
    </comment>
    <comment ref="DE229" authorId="0" shapeId="0" xr:uid="{945A92FD-C065-40A9-B099-D82BF78F031E}">
      <text>
        <r>
          <rPr>
            <b/>
            <sz val="9"/>
            <color indexed="81"/>
            <rFont val="Tahoma"/>
            <family val="2"/>
          </rPr>
          <t>Author:</t>
        </r>
        <r>
          <rPr>
            <sz val="9"/>
            <color indexed="81"/>
            <rFont val="Tahoma"/>
            <family val="2"/>
          </rPr>
          <t xml:space="preserve">
AR,27</t>
        </r>
      </text>
    </comment>
    <comment ref="DF229" authorId="0" shapeId="0" xr:uid="{F0DC255B-933A-4381-86C3-FC09E85173F8}">
      <text>
        <r>
          <rPr>
            <b/>
            <sz val="9"/>
            <color indexed="81"/>
            <rFont val="Tahoma"/>
            <family val="2"/>
          </rPr>
          <t>Author:</t>
        </r>
        <r>
          <rPr>
            <sz val="9"/>
            <color indexed="81"/>
            <rFont val="Tahoma"/>
            <family val="2"/>
          </rPr>
          <t xml:space="preserve">
AGM Minutes</t>
        </r>
      </text>
    </comment>
    <comment ref="DG229" authorId="0" shapeId="0" xr:uid="{D307DD3E-AD4D-41F2-A89B-5A2E29060E6C}">
      <text>
        <r>
          <rPr>
            <b/>
            <sz val="9"/>
            <color indexed="81"/>
            <rFont val="Tahoma"/>
            <family val="2"/>
          </rPr>
          <t>Author:</t>
        </r>
        <r>
          <rPr>
            <sz val="9"/>
            <color indexed="81"/>
            <rFont val="Tahoma"/>
            <family val="2"/>
          </rPr>
          <t xml:space="preserve">
Minutes of AGM, p. 1</t>
        </r>
      </text>
    </comment>
    <comment ref="DH229" authorId="0" shapeId="0" xr:uid="{1A9B135C-E1E0-4F84-910F-216C6DD0540A}">
      <text>
        <r>
          <rPr>
            <b/>
            <sz val="9"/>
            <color indexed="81"/>
            <rFont val="Tahoma"/>
            <family val="2"/>
          </rPr>
          <t>Author:</t>
        </r>
        <r>
          <rPr>
            <sz val="9"/>
            <color indexed="81"/>
            <rFont val="Tahoma"/>
            <family val="2"/>
          </rPr>
          <t xml:space="preserve">
AGM Minutes
Attendance list unavailable</t>
        </r>
      </text>
    </comment>
    <comment ref="DI229" authorId="0" shapeId="0" xr:uid="{92543EE3-2B32-4885-A409-F60ADDC716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DJ229" authorId="0" shapeId="0" xr:uid="{353D1206-A823-4CF4-898C-8067033235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t>
        </r>
      </text>
    </comment>
    <comment ref="DK229" authorId="0" shapeId="0" xr:uid="{24AEC263-26C2-4BE0-919E-F53EFCCFAF29}">
      <text>
        <r>
          <rPr>
            <b/>
            <sz val="9"/>
            <color indexed="81"/>
            <rFont val="Tahoma"/>
            <family val="2"/>
          </rPr>
          <t>Author:</t>
        </r>
        <r>
          <rPr>
            <sz val="9"/>
            <color indexed="81"/>
            <rFont val="Tahoma"/>
            <family val="2"/>
          </rPr>
          <t xml:space="preserve">
AGM Minutes</t>
        </r>
      </text>
    </comment>
    <comment ref="DL229" authorId="0" shapeId="0" xr:uid="{E811B4DC-8D18-4717-B6A6-100E089F37D0}">
      <text>
        <r>
          <rPr>
            <b/>
            <sz val="9"/>
            <color indexed="81"/>
            <rFont val="Tahoma"/>
            <family val="2"/>
          </rPr>
          <t>Author:</t>
        </r>
        <r>
          <rPr>
            <sz val="9"/>
            <color indexed="81"/>
            <rFont val="Tahoma"/>
            <family val="2"/>
          </rPr>
          <t xml:space="preserve">
AGM Minutes</t>
        </r>
      </text>
    </comment>
    <comment ref="DM229" authorId="0" shapeId="0" xr:uid="{03F59CC5-BD6A-4E4C-A372-CA963F809DEC}">
      <text>
        <r>
          <rPr>
            <b/>
            <sz val="9"/>
            <color indexed="81"/>
            <rFont val="Tahoma"/>
            <family val="2"/>
          </rPr>
          <t>Author:</t>
        </r>
        <r>
          <rPr>
            <sz val="9"/>
            <color indexed="81"/>
            <rFont val="Tahoma"/>
            <family val="2"/>
          </rPr>
          <t xml:space="preserve">
Minutes of AGM, p. 1</t>
        </r>
      </text>
    </comment>
    <comment ref="DN229" authorId="0" shapeId="0" xr:uid="{83F9C68A-9F21-462B-BB3D-E061E884D3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p.01;</t>
        </r>
      </text>
    </comment>
    <comment ref="DP229" authorId="0" shapeId="0" xr:uid="{A5378DAD-4D7B-4169-BC1E-B5C0AE7A21B9}">
      <text>
        <r>
          <rPr>
            <b/>
            <sz val="9"/>
            <color indexed="81"/>
            <rFont val="Tahoma"/>
            <family val="2"/>
          </rPr>
          <t>Author:</t>
        </r>
        <r>
          <rPr>
            <sz val="9"/>
            <color indexed="81"/>
            <rFont val="Tahoma"/>
            <family val="2"/>
          </rPr>
          <t xml:space="preserve">
Minutes of AGM, p. 1</t>
        </r>
      </text>
    </comment>
    <comment ref="DQ229" authorId="0" shapeId="0" xr:uid="{E461A443-E440-4FFA-B800-47785DCDC795}">
      <text>
        <r>
          <rPr>
            <b/>
            <sz val="9"/>
            <color indexed="81"/>
            <rFont val="Tahoma"/>
            <family val="2"/>
          </rPr>
          <t>Author:</t>
        </r>
        <r>
          <rPr>
            <sz val="9"/>
            <color indexed="81"/>
            <rFont val="Tahoma"/>
            <family val="2"/>
          </rPr>
          <t xml:space="preserve">
Minutes AGM p. 1, Dr Wee Cho Yaw was absent</t>
        </r>
      </text>
    </comment>
    <comment ref="DR229" authorId="0" shapeId="0" xr:uid="{860DEE4D-68F0-4F92-B514-F6664FF426AA}">
      <text>
        <r>
          <rPr>
            <b/>
            <sz val="9"/>
            <color indexed="81"/>
            <rFont val="Tahoma"/>
            <family val="2"/>
          </rPr>
          <t>Author:</t>
        </r>
        <r>
          <rPr>
            <sz val="9"/>
            <color indexed="81"/>
            <rFont val="Tahoma"/>
            <family val="2"/>
          </rPr>
          <t xml:space="preserve">
AGM Minutes</t>
        </r>
      </text>
    </comment>
    <comment ref="DS229" authorId="0" shapeId="0" xr:uid="{5B2CA613-ADC6-4A38-8CA8-FC451AC7B310}">
      <text>
        <r>
          <rPr>
            <b/>
            <sz val="9"/>
            <color indexed="81"/>
            <rFont val="Tahoma"/>
            <family val="2"/>
          </rPr>
          <t>Author:</t>
        </r>
        <r>
          <rPr>
            <sz val="9"/>
            <color indexed="81"/>
            <rFont val="Tahoma"/>
            <family val="2"/>
          </rPr>
          <t xml:space="preserve">
Minutes AGM p. 1, all directors attended</t>
        </r>
      </text>
    </comment>
    <comment ref="DT229" authorId="0" shapeId="0" xr:uid="{00BCCF88-88C9-477F-BDF5-D580DC2DFE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https://www.wingtaiasia.com.sg/uploadfiles/news/WTH%20-%20Minutes%20of%20AGM%20held%20on%2028%20Oct%202020.pdf</t>
        </r>
      </text>
    </comment>
    <comment ref="DU229" authorId="0" shapeId="0" xr:uid="{DFA99B35-5859-4D8A-BB4A-1508562D9D19}">
      <text>
        <r>
          <rPr>
            <b/>
            <sz val="9"/>
            <color indexed="81"/>
            <rFont val="Tahoma"/>
            <family val="2"/>
          </rPr>
          <t>Author:</t>
        </r>
        <r>
          <rPr>
            <sz val="9"/>
            <color indexed="81"/>
            <rFont val="Tahoma"/>
            <family val="2"/>
          </rPr>
          <t xml:space="preserve">
file:///C:/Users/Chua%20Cheng%20Tat/Desktop/AGL_Minutes_of_the_AGM.pdf</t>
        </r>
      </text>
    </comment>
    <comment ref="DV229" authorId="0" shapeId="0" xr:uid="{26602AC3-29B3-4675-A26C-1F34FEEC56AD}">
      <text>
        <r>
          <rPr>
            <b/>
            <sz val="9"/>
            <color indexed="81"/>
            <rFont val="Tahoma"/>
            <family val="2"/>
          </rPr>
          <t>Author:</t>
        </r>
        <r>
          <rPr>
            <sz val="9"/>
            <color indexed="81"/>
            <rFont val="Tahoma"/>
            <family val="2"/>
          </rPr>
          <t xml:space="preserve">
AR pg.53</t>
        </r>
      </text>
    </comment>
    <comment ref="DX229" authorId="0" shapeId="0" xr:uid="{8A9743EA-1AF1-4187-A42A-B374ED911F48}">
      <text>
        <r>
          <rPr>
            <b/>
            <sz val="9"/>
            <color indexed="81"/>
            <rFont val="Tahoma"/>
            <family val="2"/>
          </rPr>
          <t>Author:</t>
        </r>
        <r>
          <rPr>
            <sz val="9"/>
            <color indexed="81"/>
            <rFont val="Tahoma"/>
            <family val="2"/>
          </rPr>
          <t xml:space="preserve">
https://www.bakertech.com.sg/pdf/BTL_Min_AGM_28Apr21.pdf</t>
        </r>
      </text>
    </comment>
    <comment ref="DY229" authorId="0" shapeId="0" xr:uid="{2E8C59D8-8389-4247-AF8E-FC6D7FE4A225}">
      <text>
        <r>
          <rPr>
            <b/>
            <sz val="9"/>
            <color indexed="81"/>
            <rFont val="Tahoma"/>
            <family val="2"/>
          </rPr>
          <t>Author:</t>
        </r>
        <r>
          <rPr>
            <sz val="9"/>
            <color indexed="81"/>
            <rFont val="Tahoma"/>
            <family val="2"/>
          </rPr>
          <t xml:space="preserve">
https://links.sgx.com/FileOpen/CWX%20Global%20-%20Minutes%20of%20AGM.ashx?App=Announcement&amp;FileID=641120</t>
        </r>
      </text>
    </comment>
    <comment ref="DZ229" authorId="0" shapeId="0" xr:uid="{F6040137-726D-450C-9236-DE5B01CFCB5F}">
      <text>
        <r>
          <rPr>
            <b/>
            <sz val="9"/>
            <color indexed="81"/>
            <rFont val="Tahoma"/>
            <family val="2"/>
          </rPr>
          <t>Author:</t>
        </r>
        <r>
          <rPr>
            <sz val="9"/>
            <color indexed="81"/>
            <rFont val="Tahoma"/>
            <family val="2"/>
          </rPr>
          <t xml:space="preserve">
https://links.sgx.com/FileOpen/FN_2021_AGM_Notice_28.12.20.ashx?App=Announcement&amp;FileID=643462</t>
        </r>
      </text>
    </comment>
    <comment ref="EB229" authorId="0" shapeId="0" xr:uid="{CEE0DA06-45DC-4815-9B90-F43F1E7898E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not disclosed, AGM minutes not published</t>
        </r>
      </text>
    </comment>
    <comment ref="EC229" authorId="0" shapeId="0" xr:uid="{CD33A607-EB83-40A8-9EAF-4C5307C2B3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Cannot tell, as unable to find the Attendance List.</t>
        </r>
      </text>
    </comment>
    <comment ref="ED229" authorId="0" shapeId="0" xr:uid="{3CA1DC46-9D69-48F6-B93E-68D902D93D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AGM minutes p.1</t>
        </r>
      </text>
    </comment>
    <comment ref="E230" authorId="0" shapeId="0" xr:uid="{9445D858-3A22-49FE-BEC0-467036C9D826}">
      <text>
        <r>
          <rPr>
            <b/>
            <sz val="9"/>
            <color indexed="81"/>
            <rFont val="Tahoma"/>
            <family val="2"/>
          </rPr>
          <t>Author:</t>
        </r>
        <r>
          <rPr>
            <sz val="9"/>
            <color indexed="81"/>
            <rFont val="Tahoma"/>
            <family val="2"/>
          </rPr>
          <t xml:space="preserve">
AR pg.19</t>
        </r>
      </text>
    </comment>
    <comment ref="F230" authorId="0" shapeId="0" xr:uid="{8771633A-0873-4FC1-A4FD-589C6CC48EE4}">
      <text>
        <r>
          <rPr>
            <b/>
            <sz val="9"/>
            <color indexed="81"/>
            <rFont val="Tahoma"/>
            <family val="2"/>
          </rPr>
          <t>Author:</t>
        </r>
        <r>
          <rPr>
            <sz val="9"/>
            <color indexed="81"/>
            <rFont val="Tahoma"/>
            <family val="2"/>
          </rPr>
          <t xml:space="preserve">
AR pg.32</t>
        </r>
      </text>
    </comment>
    <comment ref="G230" authorId="0" shapeId="0" xr:uid="{F8F16BCB-5FA8-4419-BF05-BF8C81C791DE}">
      <text>
        <r>
          <rPr>
            <b/>
            <sz val="9"/>
            <color indexed="81"/>
            <rFont val="Tahoma"/>
            <family val="2"/>
          </rPr>
          <t>Author:</t>
        </r>
        <r>
          <rPr>
            <sz val="9"/>
            <color indexed="81"/>
            <rFont val="Tahoma"/>
            <family val="2"/>
          </rPr>
          <t xml:space="preserve">
AR pg.18</t>
        </r>
      </text>
    </comment>
    <comment ref="I230" authorId="0" shapeId="0" xr:uid="{A2C518C4-1DB0-4FFA-887E-279163C4F243}">
      <text>
        <r>
          <rPr>
            <b/>
            <sz val="9"/>
            <color indexed="81"/>
            <rFont val="Tahoma"/>
            <family val="2"/>
          </rPr>
          <t>Author:</t>
        </r>
        <r>
          <rPr>
            <sz val="9"/>
            <color indexed="81"/>
            <rFont val="Tahoma"/>
            <family val="2"/>
          </rPr>
          <t xml:space="preserve">
AR pg.65</t>
        </r>
      </text>
    </comment>
    <comment ref="J230" authorId="0" shapeId="0" xr:uid="{A2F37219-7E1A-4C81-ABF2-BD8C5EC51B25}">
      <text>
        <r>
          <rPr>
            <b/>
            <sz val="9"/>
            <color indexed="81"/>
            <rFont val="Tahoma"/>
            <family val="2"/>
          </rPr>
          <t>Author:</t>
        </r>
        <r>
          <rPr>
            <sz val="9"/>
            <color indexed="81"/>
            <rFont val="Tahoma"/>
            <family val="2"/>
          </rPr>
          <t xml:space="preserve">
AR pg.27</t>
        </r>
      </text>
    </comment>
    <comment ref="K230" authorId="0" shapeId="0" xr:uid="{654E9E09-B137-4459-BF9C-C711F55930E3}">
      <text>
        <r>
          <rPr>
            <b/>
            <sz val="9"/>
            <color indexed="81"/>
            <rFont val="Tahoma"/>
            <family val="2"/>
          </rPr>
          <t>Author:</t>
        </r>
        <r>
          <rPr>
            <sz val="9"/>
            <color indexed="81"/>
            <rFont val="Tahoma"/>
            <family val="2"/>
          </rPr>
          <t xml:space="preserve">
AR pg.20</t>
        </r>
      </text>
    </comment>
    <comment ref="M230" authorId="0" shapeId="0" xr:uid="{1246CEF8-77F8-4DF8-B046-8C61FC1DE66E}">
      <text>
        <r>
          <rPr>
            <b/>
            <sz val="9"/>
            <color indexed="81"/>
            <rFont val="Tahoma"/>
            <family val="2"/>
          </rPr>
          <t>Author:</t>
        </r>
        <r>
          <rPr>
            <sz val="9"/>
            <color indexed="81"/>
            <rFont val="Tahoma"/>
            <family val="2"/>
          </rPr>
          <t xml:space="preserve">
AR pg.81</t>
        </r>
      </text>
    </comment>
    <comment ref="R230" authorId="0" shapeId="0" xr:uid="{21F2FEE8-A253-4610-ACF6-31051F3038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P.54-55</t>
        </r>
      </text>
    </comment>
    <comment ref="T230" authorId="0" shapeId="0" xr:uid="{62BCFD9D-CED3-4E9D-87D1-0B054190957D}">
      <text>
        <r>
          <rPr>
            <b/>
            <sz val="9"/>
            <color indexed="81"/>
            <rFont val="Tahoma"/>
            <family val="2"/>
          </rPr>
          <t>Author:</t>
        </r>
        <r>
          <rPr>
            <sz val="9"/>
            <color indexed="81"/>
            <rFont val="Tahoma"/>
            <family val="2"/>
          </rPr>
          <t xml:space="preserve">
AR pg.55</t>
        </r>
      </text>
    </comment>
    <comment ref="U230" authorId="0" shapeId="0" xr:uid="{5FC0238B-B3DB-4D54-AE31-F01145192BA3}">
      <text>
        <r>
          <rPr>
            <b/>
            <sz val="9"/>
            <color indexed="81"/>
            <rFont val="Tahoma"/>
            <family val="2"/>
          </rPr>
          <t>Author:</t>
        </r>
        <r>
          <rPr>
            <sz val="9"/>
            <color indexed="81"/>
            <rFont val="Tahoma"/>
            <family val="2"/>
          </rPr>
          <t xml:space="preserve">
AR pg 49</t>
        </r>
      </text>
    </comment>
    <comment ref="V230" authorId="0" shapeId="0" xr:uid="{F6BB392A-7FF6-48B6-9902-1C8B71F180A7}">
      <text>
        <r>
          <rPr>
            <b/>
            <sz val="9"/>
            <color indexed="81"/>
            <rFont val="Tahoma"/>
            <family val="2"/>
          </rPr>
          <t>Author:</t>
        </r>
        <r>
          <rPr>
            <sz val="9"/>
            <color indexed="81"/>
            <rFont val="Tahoma"/>
            <family val="2"/>
          </rPr>
          <t xml:space="preserve">
AR pg 58</t>
        </r>
      </text>
    </comment>
    <comment ref="W230" authorId="0" shapeId="0" xr:uid="{1B07967C-BD29-4647-BAA5-0EFE1BDFD5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X230" authorId="0" shapeId="0" xr:uid="{E1624B4F-BE3A-4F47-AD64-A723E4131BA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Z230" authorId="0" shapeId="0" xr:uid="{3336787B-1191-4844-B7EF-83A216451416}">
      <text>
        <r>
          <rPr>
            <b/>
            <sz val="9"/>
            <color indexed="81"/>
            <rFont val="Tahoma"/>
            <family val="2"/>
          </rPr>
          <t>Author:</t>
        </r>
        <r>
          <rPr>
            <sz val="9"/>
            <color indexed="81"/>
            <rFont val="Tahoma"/>
            <family val="2"/>
          </rPr>
          <t xml:space="preserve">
AR pg 28</t>
        </r>
      </text>
    </comment>
    <comment ref="AA230" authorId="0" shapeId="0" xr:uid="{92D5FD33-24A3-4ED9-90A8-00BA883BDFC1}">
      <text>
        <r>
          <rPr>
            <b/>
            <sz val="9"/>
            <color indexed="81"/>
            <rFont val="Tahoma"/>
            <family val="2"/>
          </rPr>
          <t>Author:</t>
        </r>
        <r>
          <rPr>
            <sz val="9"/>
            <color indexed="81"/>
            <rFont val="Tahoma"/>
            <family val="2"/>
          </rPr>
          <t xml:space="preserve">
AR pg 39 only states external searches done</t>
        </r>
      </text>
    </comment>
    <comment ref="AB230" authorId="0" shapeId="0" xr:uid="{0AC48F8B-1329-46C5-BE78-510C73C6783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AE230" authorId="0" shapeId="0" xr:uid="{CF0D53D6-3B9D-4D4A-8E0A-4188E332A45E}">
      <text>
        <r>
          <rPr>
            <b/>
            <sz val="9"/>
            <color indexed="81"/>
            <rFont val="Tahoma"/>
            <family val="2"/>
          </rPr>
          <t>Author:</t>
        </r>
        <r>
          <rPr>
            <sz val="9"/>
            <color indexed="81"/>
            <rFont val="Tahoma"/>
            <family val="2"/>
          </rPr>
          <t xml:space="preserve">
AR pg.37</t>
        </r>
      </text>
    </comment>
    <comment ref="AG230" authorId="0" shapeId="0" xr:uid="{29785C84-C278-4486-B03A-453909113B11}">
      <text>
        <r>
          <rPr>
            <b/>
            <sz val="9"/>
            <color indexed="81"/>
            <rFont val="Tahoma"/>
            <family val="2"/>
          </rPr>
          <t>Author:</t>
        </r>
        <r>
          <rPr>
            <sz val="9"/>
            <color indexed="81"/>
            <rFont val="Tahoma"/>
            <family val="2"/>
          </rPr>
          <t xml:space="preserve">
AR pg.41</t>
        </r>
      </text>
    </comment>
    <comment ref="AH230" authorId="0" shapeId="0" xr:uid="{0CE7A299-EDDD-44C9-860A-C1DA1C1332F4}">
      <text>
        <r>
          <rPr>
            <b/>
            <sz val="9"/>
            <color indexed="81"/>
            <rFont val="Tahoma"/>
            <family val="2"/>
          </rPr>
          <t>Author:</t>
        </r>
        <r>
          <rPr>
            <sz val="9"/>
            <color indexed="81"/>
            <rFont val="Tahoma"/>
            <family val="2"/>
          </rPr>
          <t xml:space="preserve">
AR pg.21</t>
        </r>
      </text>
    </comment>
    <comment ref="AJ230" authorId="0" shapeId="0" xr:uid="{CC607E86-ED22-40CF-90C3-20CCA6777D6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K230" authorId="0" shapeId="0" xr:uid="{645C3E28-91F4-41A3-9DD6-BFCB9983603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N230" authorId="0" shapeId="0" xr:uid="{116F6A48-BFEB-4E3B-AED1-819EA9AE83F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p.98</t>
        </r>
      </text>
    </comment>
    <comment ref="AP230" authorId="3" shapeId="0" xr:uid="{87C63CD5-4CBB-4E37-A184-4C7B53AEDB52}">
      <text>
        <r>
          <rPr>
            <b/>
            <sz val="9"/>
            <color indexed="81"/>
            <rFont val="Tahoma"/>
            <family val="2"/>
          </rPr>
          <t>Jun Hui:</t>
        </r>
        <r>
          <rPr>
            <sz val="9"/>
            <color indexed="81"/>
            <rFont val="Tahoma"/>
            <family val="2"/>
          </rPr>
          <t xml:space="preserve">
AR,42</t>
        </r>
      </text>
    </comment>
    <comment ref="AQ230" authorId="0" shapeId="0" xr:uid="{C0AE84D4-3080-4E2C-A4C6-67D93B41AFE4}">
      <text>
        <r>
          <rPr>
            <b/>
            <sz val="9"/>
            <color indexed="81"/>
            <rFont val="Tahoma"/>
            <family val="2"/>
          </rPr>
          <t>Author:</t>
        </r>
        <r>
          <rPr>
            <sz val="9"/>
            <color indexed="81"/>
            <rFont val="Tahoma"/>
            <family val="2"/>
          </rPr>
          <t xml:space="preserve">
AR, p. 29</t>
        </r>
      </text>
    </comment>
    <comment ref="AR230" authorId="0" shapeId="0" xr:uid="{366E8A98-6E92-4CB9-8B4A-8D359312A70C}">
      <text>
        <r>
          <rPr>
            <b/>
            <sz val="9"/>
            <color indexed="81"/>
            <rFont val="Tahoma"/>
            <family val="2"/>
          </rPr>
          <t>Author:</t>
        </r>
        <r>
          <rPr>
            <sz val="9"/>
            <color indexed="81"/>
            <rFont val="Tahoma"/>
            <family val="2"/>
          </rPr>
          <t xml:space="preserve">
AR,12-13</t>
        </r>
      </text>
    </comment>
    <comment ref="AT230" authorId="0" shapeId="0" xr:uid="{1D73919B-24DE-4C42-95E8-43D903C1863B}">
      <text>
        <r>
          <rPr>
            <b/>
            <sz val="9"/>
            <color indexed="81"/>
            <rFont val="Tahoma"/>
            <family val="2"/>
          </rPr>
          <t>Author:</t>
        </r>
        <r>
          <rPr>
            <sz val="9"/>
            <color indexed="81"/>
            <rFont val="Tahoma"/>
            <family val="2"/>
          </rPr>
          <t xml:space="preserve">
AR pg.19</t>
        </r>
      </text>
    </comment>
    <comment ref="AU230" authorId="0" shapeId="0" xr:uid="{30294624-5A73-4D97-8069-786A5ADDF2C0}">
      <text>
        <r>
          <rPr>
            <b/>
            <sz val="9"/>
            <color indexed="81"/>
            <rFont val="Tahoma"/>
            <family val="2"/>
          </rPr>
          <t>Author:</t>
        </r>
        <r>
          <rPr>
            <sz val="9"/>
            <color indexed="81"/>
            <rFont val="Tahoma"/>
            <family val="2"/>
          </rPr>
          <t xml:space="preserve">
AR, 37-38</t>
        </r>
      </text>
    </comment>
    <comment ref="AV230" authorId="0" shapeId="0" xr:uid="{866F6188-29E6-4281-BB47-2268E882F830}">
      <text>
        <r>
          <rPr>
            <b/>
            <sz val="9"/>
            <color indexed="81"/>
            <rFont val="Tahoma"/>
            <family val="2"/>
          </rPr>
          <t>Author:</t>
        </r>
        <r>
          <rPr>
            <sz val="9"/>
            <color indexed="81"/>
            <rFont val="Tahoma"/>
            <family val="2"/>
          </rPr>
          <t xml:space="preserve">
AR, 25</t>
        </r>
      </text>
    </comment>
    <comment ref="AW230" authorId="0" shapeId="0" xr:uid="{C1A41339-5693-4BAF-AF8B-82EE715BC393}">
      <text>
        <r>
          <rPr>
            <b/>
            <sz val="9"/>
            <color indexed="81"/>
            <rFont val="Tahoma"/>
            <family val="2"/>
          </rPr>
          <t>Author:</t>
        </r>
        <r>
          <rPr>
            <sz val="9"/>
            <color indexed="81"/>
            <rFont val="Tahoma"/>
            <family val="2"/>
          </rPr>
          <t xml:space="preserve">
AR,28</t>
        </r>
      </text>
    </comment>
    <comment ref="AX230" authorId="0" shapeId="0" xr:uid="{33805882-C0DF-4DA2-A74D-468FC7D2CE80}">
      <text>
        <r>
          <rPr>
            <b/>
            <sz val="9"/>
            <color indexed="81"/>
            <rFont val="Tahoma"/>
            <family val="2"/>
          </rPr>
          <t>Author:</t>
        </r>
        <r>
          <rPr>
            <sz val="9"/>
            <color indexed="81"/>
            <rFont val="Tahoma"/>
            <family val="2"/>
          </rPr>
          <t xml:space="preserve">
AR, 27</t>
        </r>
      </text>
    </comment>
    <comment ref="AY230" authorId="0" shapeId="0" xr:uid="{514CC475-D644-4675-9CF3-CBD998B3B6E4}">
      <text>
        <r>
          <rPr>
            <b/>
            <sz val="9"/>
            <color indexed="81"/>
            <rFont val="Tahoma"/>
            <family val="2"/>
          </rPr>
          <t>Author:</t>
        </r>
        <r>
          <rPr>
            <sz val="9"/>
            <color indexed="81"/>
            <rFont val="Tahoma"/>
            <family val="2"/>
          </rPr>
          <t xml:space="preserve">
AR, p. 55</t>
        </r>
      </text>
    </comment>
    <comment ref="AZ230" authorId="0" shapeId="0" xr:uid="{2F82BBD5-1C8B-4ECC-B912-C0285B02342A}">
      <text>
        <r>
          <rPr>
            <b/>
            <sz val="9"/>
            <color indexed="81"/>
            <rFont val="Tahoma"/>
            <family val="2"/>
          </rPr>
          <t>Author:</t>
        </r>
        <r>
          <rPr>
            <sz val="9"/>
            <color indexed="81"/>
            <rFont val="Tahoma"/>
            <family val="2"/>
          </rPr>
          <t xml:space="preserve">
AR, p. 32</t>
        </r>
      </text>
    </comment>
    <comment ref="BC230" authorId="0" shapeId="0" xr:uid="{9CD7BA8A-ADEE-4828-AB16-1BBF7D6B052C}">
      <text>
        <r>
          <rPr>
            <b/>
            <sz val="9"/>
            <color indexed="81"/>
            <rFont val="Tahoma"/>
            <family val="2"/>
          </rPr>
          <t>Author:</t>
        </r>
        <r>
          <rPr>
            <sz val="9"/>
            <color indexed="81"/>
            <rFont val="Tahoma"/>
            <family val="2"/>
          </rPr>
          <t xml:space="preserve">
AR, p. 48</t>
        </r>
      </text>
    </comment>
    <comment ref="BD230" authorId="0" shapeId="0" xr:uid="{041A088D-C708-4C7D-B7F8-B13835F4EFF8}">
      <text>
        <r>
          <rPr>
            <b/>
            <sz val="9"/>
            <color indexed="81"/>
            <rFont val="Tahoma"/>
            <family val="2"/>
          </rPr>
          <t>Author:</t>
        </r>
        <r>
          <rPr>
            <sz val="9"/>
            <color indexed="81"/>
            <rFont val="Tahoma"/>
            <family val="2"/>
          </rPr>
          <t xml:space="preserve">
AR, p. 76</t>
        </r>
      </text>
    </comment>
    <comment ref="BH230" authorId="0" shapeId="0" xr:uid="{BAE18D75-EE10-4C77-B67B-003438D248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external consultant not named</t>
        </r>
      </text>
    </comment>
    <comment ref="BJ230" authorId="0" shapeId="0" xr:uid="{55AE55C8-7665-4214-8985-B6623D1B7F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t>
        </r>
      </text>
    </comment>
    <comment ref="BK230" authorId="0" shapeId="0" xr:uid="{D6FD7F3C-CBB1-474D-82B9-832DAB7506AE}">
      <text>
        <r>
          <rPr>
            <b/>
            <sz val="9"/>
            <color indexed="81"/>
            <rFont val="Tahoma"/>
            <family val="2"/>
          </rPr>
          <t>Author:</t>
        </r>
        <r>
          <rPr>
            <sz val="9"/>
            <color indexed="81"/>
            <rFont val="Tahoma"/>
            <family val="2"/>
          </rPr>
          <t xml:space="preserve">
AR, p. 73</t>
        </r>
      </text>
    </comment>
    <comment ref="BL230" authorId="0" shapeId="0" xr:uid="{C498082D-B62B-46D4-81DB-07B7E331BB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
Only states that external help may be used</t>
        </r>
      </text>
    </comment>
    <comment ref="BO230" authorId="0" shapeId="0" xr:uid="{BA722EB6-49FC-422B-AFE6-A1E46D92A6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search may be conducted through professional recruiters, as well as various contacts and recommendations.
AR p68</t>
        </r>
      </text>
    </comment>
    <comment ref="BQ230" authorId="0" shapeId="0" xr:uid="{502139FF-A948-4F9D-8A1B-38FFF71926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Where a vacancy arises, the NC may tap on its networking contacts and/or engage external professional headhunters to
assist with identifying and shortlisting potential candidates. 
AR p30</t>
        </r>
      </text>
    </comment>
    <comment ref="BV230" authorId="0" shapeId="0" xr:uid="{2EACE9BE-1161-4421-AFF0-B7D757812CD4}">
      <text>
        <r>
          <rPr>
            <b/>
            <sz val="9"/>
            <color indexed="81"/>
            <rFont val="Tahoma"/>
            <family val="2"/>
          </rPr>
          <t>Author:</t>
        </r>
        <r>
          <rPr>
            <sz val="9"/>
            <color indexed="81"/>
            <rFont val="Tahoma"/>
            <family val="2"/>
          </rPr>
          <t xml:space="preserve">
AR 61</t>
        </r>
      </text>
    </comment>
    <comment ref="BY230" authorId="0" shapeId="0" xr:uid="{FD44E2F5-1230-4ECC-B06A-C73D67963A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BZ230" authorId="0" shapeId="0" xr:uid="{E3AE6F3B-5425-46D6-A69A-EA37684F2FE5}">
      <text>
        <r>
          <rPr>
            <b/>
            <sz val="9"/>
            <color indexed="81"/>
            <rFont val="Tahoma"/>
            <family val="2"/>
          </rPr>
          <t>Author:</t>
        </r>
        <r>
          <rPr>
            <sz val="9"/>
            <color indexed="81"/>
            <rFont val="Tahoma"/>
            <family val="2"/>
          </rPr>
          <t xml:space="preserve">
AR pg 44</t>
        </r>
      </text>
    </comment>
    <comment ref="CA230" authorId="0" shapeId="0" xr:uid="{D276486D-2708-4ED2-90BD-8EE52FEECC6B}">
      <text>
        <r>
          <rPr>
            <b/>
            <sz val="9"/>
            <color indexed="81"/>
            <rFont val="Tahoma"/>
            <family val="2"/>
          </rPr>
          <t>Author:</t>
        </r>
        <r>
          <rPr>
            <sz val="9"/>
            <color indexed="81"/>
            <rFont val="Tahoma"/>
            <family val="2"/>
          </rPr>
          <t xml:space="preserve">
AR pg 82 only mentions "external search"
Too vague</t>
        </r>
      </text>
    </comment>
    <comment ref="CC230" authorId="0" shapeId="0" xr:uid="{C840BAAA-A984-4F4E-AF18-F12DC1545E6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230" authorId="0" shapeId="0" xr:uid="{363BC8FE-7993-4148-8600-27B3B2A1F29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CE230" authorId="0" shapeId="0" xr:uid="{A2D581E3-71FE-4404-BF79-207F65CA351D}">
      <text>
        <r>
          <rPr>
            <b/>
            <sz val="9"/>
            <color indexed="81"/>
            <rFont val="Tahoma"/>
            <family val="2"/>
          </rPr>
          <t>Author:</t>
        </r>
        <r>
          <rPr>
            <sz val="9"/>
            <color indexed="81"/>
            <rFont val="Tahoma"/>
            <family val="2"/>
          </rPr>
          <t xml:space="preserve">
AR pg 53</t>
        </r>
      </text>
    </comment>
    <comment ref="CF230" authorId="0" shapeId="0" xr:uid="{924A22B4-7F13-4D97-9798-8A11E5A4B34E}">
      <text>
        <r>
          <rPr>
            <b/>
            <sz val="9"/>
            <color indexed="81"/>
            <rFont val="Tahoma"/>
            <family val="2"/>
          </rPr>
          <t>Author:</t>
        </r>
        <r>
          <rPr>
            <sz val="9"/>
            <color indexed="81"/>
            <rFont val="Tahoma"/>
            <family val="2"/>
          </rPr>
          <t xml:space="preserve">
AR 23</t>
        </r>
      </text>
    </comment>
    <comment ref="CG230" authorId="0" shapeId="0" xr:uid="{88CE01A3-D054-4638-B2D5-95107BC98281}">
      <text>
        <r>
          <rPr>
            <b/>
            <sz val="9"/>
            <color indexed="81"/>
            <rFont val="Tahoma"/>
            <family val="2"/>
          </rPr>
          <t>Author:</t>
        </r>
        <r>
          <rPr>
            <sz val="9"/>
            <color indexed="81"/>
            <rFont val="Tahoma"/>
            <family val="2"/>
          </rPr>
          <t xml:space="preserve">
AR pg 92</t>
        </r>
      </text>
    </comment>
    <comment ref="CH230" authorId="0" shapeId="0" xr:uid="{AD90D337-6225-4354-9FEA-A3D889C8025D}">
      <text>
        <r>
          <rPr>
            <b/>
            <sz val="9"/>
            <color indexed="81"/>
            <rFont val="Tahoma"/>
            <family val="2"/>
          </rPr>
          <t>Author:</t>
        </r>
        <r>
          <rPr>
            <sz val="9"/>
            <color indexed="81"/>
            <rFont val="Tahoma"/>
            <family val="2"/>
          </rPr>
          <t xml:space="preserve">
AR 31</t>
        </r>
      </text>
    </comment>
    <comment ref="CI230" authorId="0" shapeId="0" xr:uid="{1ED42761-3469-4FB0-95EC-282C4206235D}">
      <text>
        <r>
          <rPr>
            <b/>
            <sz val="9"/>
            <color indexed="81"/>
            <rFont val="Tahoma"/>
            <family val="2"/>
          </rPr>
          <t>Author:</t>
        </r>
        <r>
          <rPr>
            <sz val="9"/>
            <color indexed="81"/>
            <rFont val="Tahoma"/>
            <family val="2"/>
          </rPr>
          <t xml:space="preserve">
AR pg 79</t>
        </r>
      </text>
    </comment>
    <comment ref="CK230" authorId="0" shapeId="0" xr:uid="{C05CB73D-9A06-4AC0-9C0D-E17538395D28}">
      <text>
        <r>
          <rPr>
            <b/>
            <sz val="9"/>
            <color indexed="81"/>
            <rFont val="Tahoma"/>
            <family val="2"/>
          </rPr>
          <t>Author:</t>
        </r>
        <r>
          <rPr>
            <sz val="9"/>
            <color indexed="81"/>
            <rFont val="Tahoma"/>
            <family val="2"/>
          </rPr>
          <t xml:space="preserve">
AR,64-65</t>
        </r>
      </text>
    </comment>
    <comment ref="CN230" authorId="0" shapeId="0" xr:uid="{B0991708-9884-4EA3-9257-786CD4DFEB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CO230" authorId="0" shapeId="0" xr:uid="{1BC453AE-AD98-40F8-B216-E83B78DD1F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P230" authorId="0" shapeId="0" xr:uid="{458B3EA4-6688-41E9-A111-93526A44988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R230" authorId="0" shapeId="0" xr:uid="{904B3C8D-0503-4511-B395-EC95942DFADA}">
      <text>
        <r>
          <rPr>
            <b/>
            <sz val="9"/>
            <color indexed="81"/>
            <rFont val="Tahoma"/>
            <family val="2"/>
          </rPr>
          <t>Author:</t>
        </r>
        <r>
          <rPr>
            <sz val="9"/>
            <color indexed="81"/>
            <rFont val="Tahoma"/>
            <family val="2"/>
          </rPr>
          <t xml:space="preserve">
AR (pdf), p. 19</t>
        </r>
      </text>
    </comment>
    <comment ref="CS230" authorId="0" shapeId="0" xr:uid="{3E25BE8B-D385-41D0-A351-2D1084945B8A}">
      <text>
        <r>
          <rPr>
            <b/>
            <sz val="9"/>
            <color indexed="81"/>
            <rFont val="Tahoma"/>
            <family val="2"/>
          </rPr>
          <t>Author:</t>
        </r>
        <r>
          <rPr>
            <sz val="9"/>
            <color indexed="81"/>
            <rFont val="Tahoma"/>
            <family val="2"/>
          </rPr>
          <t xml:space="preserve">
AR, p. 50</t>
        </r>
      </text>
    </comment>
    <comment ref="CT230" authorId="0" shapeId="0" xr:uid="{6BEF32CF-2AE0-4639-B5C8-EB389CDC813E}">
      <text>
        <r>
          <rPr>
            <b/>
            <sz val="9"/>
            <color indexed="81"/>
            <rFont val="Tahoma"/>
            <family val="2"/>
          </rPr>
          <t>Author:</t>
        </r>
        <r>
          <rPr>
            <sz val="9"/>
            <color indexed="81"/>
            <rFont val="Tahoma"/>
            <family val="2"/>
          </rPr>
          <t xml:space="preserve">
AR pg.25</t>
        </r>
      </text>
    </comment>
    <comment ref="CY230" authorId="0" shapeId="0" xr:uid="{A3561F7F-7321-43F4-8749-3B058A3ACB62}">
      <text>
        <r>
          <rPr>
            <b/>
            <sz val="9"/>
            <color indexed="81"/>
            <rFont val="Tahoma"/>
            <family val="2"/>
          </rPr>
          <t>Author:</t>
        </r>
        <r>
          <rPr>
            <sz val="9"/>
            <color indexed="81"/>
            <rFont val="Tahoma"/>
            <family val="2"/>
          </rPr>
          <t xml:space="preserve">
AR pg 95</t>
        </r>
      </text>
    </comment>
    <comment ref="CZ230" authorId="0" shapeId="0" xr:uid="{BF4F33D7-CA91-4E48-9A4F-772DD2D26E02}">
      <text>
        <r>
          <rPr>
            <b/>
            <sz val="9"/>
            <color indexed="81"/>
            <rFont val="Tahoma"/>
            <family val="2"/>
          </rPr>
          <t>Author:</t>
        </r>
        <r>
          <rPr>
            <sz val="9"/>
            <color indexed="81"/>
            <rFont val="Tahoma"/>
            <family val="2"/>
          </rPr>
          <t xml:space="preserve">
AR,71</t>
        </r>
      </text>
    </comment>
    <comment ref="DA230" authorId="0" shapeId="0" xr:uid="{87935E25-860E-481A-86B9-F04D78D8031F}">
      <text>
        <r>
          <rPr>
            <b/>
            <sz val="9"/>
            <color indexed="81"/>
            <rFont val="Tahoma"/>
            <family val="2"/>
          </rPr>
          <t>Author:</t>
        </r>
        <r>
          <rPr>
            <sz val="9"/>
            <color indexed="81"/>
            <rFont val="Tahoma"/>
            <family val="2"/>
          </rPr>
          <t xml:space="preserve">
AR,60</t>
        </r>
      </text>
    </comment>
    <comment ref="DB230" authorId="0" shapeId="0" xr:uid="{CD65EBE0-E742-4F36-ADEE-F26FD80B850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57</t>
        </r>
      </text>
    </comment>
    <comment ref="DC230" authorId="0" shapeId="0" xr:uid="{4EAF1564-CA45-4E0B-91B8-D2703E2946A8}">
      <text>
        <r>
          <rPr>
            <b/>
            <sz val="9"/>
            <color indexed="81"/>
            <rFont val="Tahoma"/>
            <family val="2"/>
          </rPr>
          <t>Author:</t>
        </r>
        <r>
          <rPr>
            <sz val="9"/>
            <color indexed="81"/>
            <rFont val="Tahoma"/>
            <family val="2"/>
          </rPr>
          <t xml:space="preserve">
AR, p. 91</t>
        </r>
      </text>
    </comment>
    <comment ref="DD230" authorId="0" shapeId="0" xr:uid="{6D22A80E-6AE8-4E43-A6A0-939A8E751C65}">
      <text>
        <r>
          <rPr>
            <b/>
            <sz val="9"/>
            <color indexed="81"/>
            <rFont val="Tahoma"/>
            <family val="2"/>
          </rPr>
          <t>Author:</t>
        </r>
        <r>
          <rPr>
            <sz val="9"/>
            <color indexed="81"/>
            <rFont val="Tahoma"/>
            <family val="2"/>
          </rPr>
          <t xml:space="preserve">
AR, p. 61</t>
        </r>
      </text>
    </comment>
    <comment ref="DE230" authorId="0" shapeId="0" xr:uid="{60F0620E-2FD9-45AE-AAB4-99600BF9020D}">
      <text>
        <r>
          <rPr>
            <b/>
            <sz val="9"/>
            <color indexed="81"/>
            <rFont val="Tahoma"/>
            <family val="2"/>
          </rPr>
          <t>Author:</t>
        </r>
        <r>
          <rPr>
            <sz val="9"/>
            <color indexed="81"/>
            <rFont val="Tahoma"/>
            <family val="2"/>
          </rPr>
          <t xml:space="preserve">
AR,31-32</t>
        </r>
      </text>
    </comment>
    <comment ref="DF230" authorId="0" shapeId="0" xr:uid="{E2FA0E8E-0A56-4FDF-A7B1-A29E3129892E}">
      <text>
        <r>
          <rPr>
            <b/>
            <sz val="9"/>
            <color indexed="81"/>
            <rFont val="Tahoma"/>
            <family val="2"/>
          </rPr>
          <t>Author:</t>
        </r>
        <r>
          <rPr>
            <sz val="9"/>
            <color indexed="81"/>
            <rFont val="Tahoma"/>
            <family val="2"/>
          </rPr>
          <t xml:space="preserve">
AR pg 41</t>
        </r>
      </text>
    </comment>
    <comment ref="DG230" authorId="0" shapeId="0" xr:uid="{C737A463-6025-4E19-99C4-5F6809BE5BBC}">
      <text>
        <r>
          <rPr>
            <b/>
            <sz val="9"/>
            <color indexed="81"/>
            <rFont val="Tahoma"/>
            <family val="2"/>
          </rPr>
          <t>Author:</t>
        </r>
        <r>
          <rPr>
            <sz val="9"/>
            <color indexed="81"/>
            <rFont val="Tahoma"/>
            <family val="2"/>
          </rPr>
          <t xml:space="preserve">
AR, p. 26</t>
        </r>
      </text>
    </comment>
    <comment ref="DH230" authorId="0" shapeId="0" xr:uid="{EE719434-5BB7-4A7C-9C42-2816C950D661}">
      <text>
        <r>
          <rPr>
            <b/>
            <sz val="9"/>
            <color indexed="81"/>
            <rFont val="Tahoma"/>
            <family val="2"/>
          </rPr>
          <t>Author:</t>
        </r>
        <r>
          <rPr>
            <sz val="9"/>
            <color indexed="81"/>
            <rFont val="Tahoma"/>
            <family val="2"/>
          </rPr>
          <t xml:space="preserve">
AR pg 17</t>
        </r>
      </text>
    </comment>
    <comment ref="DI230" authorId="0" shapeId="0" xr:uid="{DDBD0CB1-4862-432F-A56A-92A5508D9B1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P.61</t>
        </r>
      </text>
    </comment>
    <comment ref="DJ230" authorId="0" shapeId="0" xr:uid="{0A8041FA-074C-4E8E-8D5F-17FE20A8700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59
Professional Search Agencies</t>
        </r>
      </text>
    </comment>
    <comment ref="DK230" authorId="0" shapeId="0" xr:uid="{2B64D14C-20BF-42BA-93AB-85D5FB59DF1F}">
      <text>
        <r>
          <rPr>
            <b/>
            <sz val="9"/>
            <color indexed="81"/>
            <rFont val="Tahoma"/>
            <family val="2"/>
          </rPr>
          <t>Author:</t>
        </r>
        <r>
          <rPr>
            <sz val="9"/>
            <color indexed="81"/>
            <rFont val="Tahoma"/>
            <family val="2"/>
          </rPr>
          <t xml:space="preserve">
AR pg 109</t>
        </r>
      </text>
    </comment>
    <comment ref="DL230" authorId="0" shapeId="0" xr:uid="{4C45F2BE-0470-4D7E-903F-1AD9D26E4E4C}">
      <text>
        <r>
          <rPr>
            <b/>
            <sz val="9"/>
            <color indexed="81"/>
            <rFont val="Tahoma"/>
            <family val="2"/>
          </rPr>
          <t>Author:</t>
        </r>
        <r>
          <rPr>
            <sz val="9"/>
            <color indexed="81"/>
            <rFont val="Tahoma"/>
            <family val="2"/>
          </rPr>
          <t xml:space="preserve">
AR pg 69</t>
        </r>
      </text>
    </comment>
    <comment ref="DM230" authorId="0" shapeId="0" xr:uid="{72DA3CEB-A30B-45E9-9E88-E931E306E4F3}">
      <text>
        <r>
          <rPr>
            <b/>
            <sz val="9"/>
            <color indexed="81"/>
            <rFont val="Tahoma"/>
            <family val="2"/>
          </rPr>
          <t>Author:</t>
        </r>
        <r>
          <rPr>
            <sz val="9"/>
            <color indexed="81"/>
            <rFont val="Tahoma"/>
            <family val="2"/>
          </rPr>
          <t xml:space="preserve">
AR, p. 34</t>
        </r>
      </text>
    </comment>
    <comment ref="DN230" authorId="0" shapeId="0" xr:uid="{7843E064-2279-4E4F-A62E-B8B28F84F0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DP230" authorId="0" shapeId="0" xr:uid="{D9EFF796-B495-4D9C-915C-8276A0847687}">
      <text>
        <r>
          <rPr>
            <b/>
            <sz val="9"/>
            <color indexed="81"/>
            <rFont val="Tahoma"/>
            <family val="2"/>
          </rPr>
          <t>Author:</t>
        </r>
        <r>
          <rPr>
            <sz val="9"/>
            <color indexed="81"/>
            <rFont val="Tahoma"/>
            <family val="2"/>
          </rPr>
          <t xml:space="preserve">
AR, p. 77</t>
        </r>
      </text>
    </comment>
    <comment ref="DR230" authorId="0" shapeId="0" xr:uid="{EC242576-1591-428C-B3EE-F1B02277B391}">
      <text>
        <r>
          <rPr>
            <b/>
            <sz val="9"/>
            <color indexed="81"/>
            <rFont val="Tahoma"/>
            <family val="2"/>
          </rPr>
          <t>Author:</t>
        </r>
        <r>
          <rPr>
            <sz val="9"/>
            <color indexed="81"/>
            <rFont val="Tahoma"/>
            <family val="2"/>
          </rPr>
          <t xml:space="preserve">
AR, p.47: "Where necessary,
external consultants may be engaged to assist in the search and selection process."</t>
        </r>
      </text>
    </comment>
    <comment ref="DU230" authorId="0" shapeId="0" xr:uid="{D5317A64-6B06-4F0E-A807-23D013AEAE24}">
      <text>
        <r>
          <rPr>
            <b/>
            <sz val="9"/>
            <color indexed="81"/>
            <rFont val="Tahoma"/>
            <family val="2"/>
          </rPr>
          <t>Author:</t>
        </r>
        <r>
          <rPr>
            <sz val="9"/>
            <color indexed="81"/>
            <rFont val="Tahoma"/>
            <family val="2"/>
          </rPr>
          <t xml:space="preserve">
AR pg.26</t>
        </r>
      </text>
    </comment>
    <comment ref="DV230" authorId="0" shapeId="0" xr:uid="{7DA0BFF4-18B8-4C44-BB44-89D4D13BBC70}">
      <text>
        <r>
          <rPr>
            <b/>
            <sz val="9"/>
            <color indexed="81"/>
            <rFont val="Tahoma"/>
            <family val="2"/>
          </rPr>
          <t>Author:</t>
        </r>
        <r>
          <rPr>
            <sz val="9"/>
            <color indexed="81"/>
            <rFont val="Tahoma"/>
            <family val="2"/>
          </rPr>
          <t xml:space="preserve">
AR pg.40. Not sure about this, to check again</t>
        </r>
      </text>
    </comment>
    <comment ref="DX230" authorId="0" shapeId="0" xr:uid="{0CE2EC8B-9A58-4D14-AC43-8FF8CB9900E6}">
      <text>
        <r>
          <rPr>
            <b/>
            <sz val="9"/>
            <color indexed="81"/>
            <rFont val="Tahoma"/>
            <family val="2"/>
          </rPr>
          <t>Author:</t>
        </r>
        <r>
          <rPr>
            <sz val="9"/>
            <color indexed="81"/>
            <rFont val="Tahoma"/>
            <family val="2"/>
          </rPr>
          <t xml:space="preserve">
AR pg.56</t>
        </r>
      </text>
    </comment>
    <comment ref="DY230" authorId="0" shapeId="0" xr:uid="{DCE57311-91E4-44F1-B72D-9718E5C42AA4}">
      <text>
        <r>
          <rPr>
            <b/>
            <sz val="9"/>
            <color indexed="81"/>
            <rFont val="Tahoma"/>
            <family val="2"/>
          </rPr>
          <t>Author:</t>
        </r>
        <r>
          <rPr>
            <sz val="9"/>
            <color indexed="81"/>
            <rFont val="Tahoma"/>
            <family val="2"/>
          </rPr>
          <t xml:space="preserve">
no evidence of external search or help</t>
        </r>
      </text>
    </comment>
    <comment ref="DZ230" authorId="0" shapeId="0" xr:uid="{DB821C96-083A-40AE-A403-B9105139EDE3}">
      <text>
        <r>
          <rPr>
            <b/>
            <sz val="9"/>
            <color indexed="81"/>
            <rFont val="Tahoma"/>
            <family val="2"/>
          </rPr>
          <t>Author:</t>
        </r>
        <r>
          <rPr>
            <sz val="9"/>
            <color indexed="81"/>
            <rFont val="Tahoma"/>
            <family val="2"/>
          </rPr>
          <t xml:space="preserve">
AR pg.69</t>
        </r>
      </text>
    </comment>
    <comment ref="EB230" authorId="0" shapeId="0" xr:uid="{6B689B07-79D2-4DD3-A02E-91E33C7CF9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EC230" authorId="0" shapeId="0" xr:uid="{4736D3D0-CDBC-4AFA-AFBB-52D2C8AFF8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23</t>
        </r>
      </text>
    </comment>
    <comment ref="ED230" authorId="0" shapeId="0" xr:uid="{DF679357-5A64-4B6F-A87B-1A3C66744B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t>
        </r>
      </text>
    </comment>
    <comment ref="E231" authorId="0" shapeId="0" xr:uid="{FAB5F88C-B5CD-463D-96AA-9215DAEB2083}">
      <text>
        <r>
          <rPr>
            <b/>
            <sz val="9"/>
            <color indexed="81"/>
            <rFont val="Tahoma"/>
            <family val="2"/>
          </rPr>
          <t>Author:</t>
        </r>
        <r>
          <rPr>
            <sz val="9"/>
            <color indexed="81"/>
            <rFont val="Tahoma"/>
            <family val="2"/>
          </rPr>
          <t xml:space="preserve">
AR pg.16</t>
        </r>
      </text>
    </comment>
    <comment ref="F231" authorId="0" shapeId="0" xr:uid="{00F6947C-53DF-41A6-BC86-03183A74541E}">
      <text>
        <r>
          <rPr>
            <b/>
            <sz val="9"/>
            <color indexed="81"/>
            <rFont val="Tahoma"/>
            <family val="2"/>
          </rPr>
          <t>Author:</t>
        </r>
        <r>
          <rPr>
            <sz val="9"/>
            <color indexed="81"/>
            <rFont val="Tahoma"/>
            <family val="2"/>
          </rPr>
          <t xml:space="preserve">
AR pg.27</t>
        </r>
      </text>
    </comment>
    <comment ref="G231" authorId="0" shapeId="0" xr:uid="{5F261C9C-90CF-4866-B341-C493D2298D88}">
      <text>
        <r>
          <rPr>
            <b/>
            <sz val="9"/>
            <color indexed="81"/>
            <rFont val="Tahoma"/>
            <family val="2"/>
          </rPr>
          <t>Author:</t>
        </r>
        <r>
          <rPr>
            <sz val="9"/>
            <color indexed="81"/>
            <rFont val="Tahoma"/>
            <family val="2"/>
          </rPr>
          <t xml:space="preserve">
AR pg.15</t>
        </r>
      </text>
    </comment>
    <comment ref="I231" authorId="0" shapeId="0" xr:uid="{D0D9D379-F65B-4677-AF9B-5D767131BAA1}">
      <text>
        <r>
          <rPr>
            <b/>
            <sz val="9"/>
            <color indexed="81"/>
            <rFont val="Tahoma"/>
            <family val="2"/>
          </rPr>
          <t>Author:</t>
        </r>
        <r>
          <rPr>
            <sz val="9"/>
            <color indexed="81"/>
            <rFont val="Tahoma"/>
            <family val="2"/>
          </rPr>
          <t xml:space="preserve">
AR pg.61</t>
        </r>
      </text>
    </comment>
    <comment ref="J231" authorId="0" shapeId="0" xr:uid="{ACAD76A6-65C8-4330-AF6A-787CB4058C4E}">
      <text>
        <r>
          <rPr>
            <b/>
            <sz val="9"/>
            <color indexed="81"/>
            <rFont val="Tahoma"/>
            <family val="2"/>
          </rPr>
          <t>Author:</t>
        </r>
        <r>
          <rPr>
            <sz val="9"/>
            <color indexed="81"/>
            <rFont val="Tahoma"/>
            <family val="2"/>
          </rPr>
          <t xml:space="preserve">
AR pg.21</t>
        </r>
      </text>
    </comment>
    <comment ref="K231" authorId="0" shapeId="0" xr:uid="{081CB403-2E1C-4D1C-9986-6DE4472D8604}">
      <text>
        <r>
          <rPr>
            <b/>
            <sz val="9"/>
            <color indexed="81"/>
            <rFont val="Tahoma"/>
            <family val="2"/>
          </rPr>
          <t>Author:</t>
        </r>
        <r>
          <rPr>
            <sz val="9"/>
            <color indexed="81"/>
            <rFont val="Tahoma"/>
            <family val="2"/>
          </rPr>
          <t xml:space="preserve">
AR pg.14</t>
        </r>
      </text>
    </comment>
    <comment ref="N231" authorId="0" shapeId="0" xr:uid="{1E6FA286-EA74-48D3-B970-9F1EE94DC5A2}">
      <text>
        <r>
          <rPr>
            <b/>
            <sz val="9"/>
            <color indexed="81"/>
            <rFont val="Tahoma"/>
            <family val="2"/>
          </rPr>
          <t>Author:</t>
        </r>
        <r>
          <rPr>
            <sz val="9"/>
            <color indexed="81"/>
            <rFont val="Tahoma"/>
            <family val="2"/>
          </rPr>
          <t xml:space="preserve">
AR, p26</t>
        </r>
      </text>
    </comment>
    <comment ref="R231" authorId="0" shapeId="0" xr:uid="{650F4628-F423-4B8D-A546-65A6DE7AC7A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P.50-51</t>
        </r>
      </text>
    </comment>
    <comment ref="T231" authorId="0" shapeId="0" xr:uid="{CE355AFA-4B25-4614-AB53-15026FEAEC49}">
      <text>
        <r>
          <rPr>
            <b/>
            <sz val="9"/>
            <color indexed="81"/>
            <rFont val="Tahoma"/>
            <family val="2"/>
          </rPr>
          <t>Author:</t>
        </r>
        <r>
          <rPr>
            <sz val="9"/>
            <color indexed="81"/>
            <rFont val="Tahoma"/>
            <family val="2"/>
          </rPr>
          <t xml:space="preserve">
AR pg.48</t>
        </r>
      </text>
    </comment>
    <comment ref="U231" authorId="0" shapeId="0" xr:uid="{BF012EBE-7384-48C1-83B5-27DAAA4028AE}">
      <text>
        <r>
          <rPr>
            <b/>
            <sz val="9"/>
            <color indexed="81"/>
            <rFont val="Tahoma"/>
            <family val="2"/>
          </rPr>
          <t>Author:</t>
        </r>
        <r>
          <rPr>
            <sz val="9"/>
            <color indexed="81"/>
            <rFont val="Tahoma"/>
            <family val="2"/>
          </rPr>
          <t xml:space="preserve">
AR pg 51
Insufficient information wrt director training</t>
        </r>
      </text>
    </comment>
    <comment ref="V231" authorId="0" shapeId="0" xr:uid="{EEEB31D6-E7DA-4A5C-A9BB-62AC39FEEE90}">
      <text>
        <r>
          <rPr>
            <b/>
            <sz val="9"/>
            <color indexed="81"/>
            <rFont val="Tahoma"/>
            <family val="2"/>
          </rPr>
          <t xml:space="preserve">Author:
</t>
        </r>
      </text>
    </comment>
    <comment ref="X231" authorId="0" shapeId="0" xr:uid="{82CF7515-42D4-43A1-911A-44D502F503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Z231" authorId="0" shapeId="0" xr:uid="{89B96F4C-3EF1-4ED3-A51F-C77C3F66C774}">
      <text>
        <r>
          <rPr>
            <b/>
            <sz val="9"/>
            <color indexed="81"/>
            <rFont val="Tahoma"/>
            <family val="2"/>
          </rPr>
          <t>Author:</t>
        </r>
        <r>
          <rPr>
            <sz val="9"/>
            <color indexed="81"/>
            <rFont val="Tahoma"/>
            <family val="2"/>
          </rPr>
          <t xml:space="preserve">
AR pg 20
Insufficient information</t>
        </r>
      </text>
    </comment>
    <comment ref="AA231" authorId="0" shapeId="0" xr:uid="{55E12718-366F-45BA-BB8F-E2CFC44BE2B1}">
      <text>
        <r>
          <rPr>
            <b/>
            <sz val="9"/>
            <color indexed="81"/>
            <rFont val="Tahoma"/>
            <family val="2"/>
          </rPr>
          <t>Author:</t>
        </r>
        <r>
          <rPr>
            <sz val="9"/>
            <color indexed="81"/>
            <rFont val="Tahoma"/>
            <family val="2"/>
          </rPr>
          <t xml:space="preserve">
AR pg 33</t>
        </r>
      </text>
    </comment>
    <comment ref="AB231" authorId="0" shapeId="0" xr:uid="{BB57FF65-E5DE-4DCA-BDC4-5A960B38877E}">
      <text>
        <r>
          <rPr>
            <b/>
            <sz val="9"/>
            <color indexed="81"/>
            <rFont val="Tahoma"/>
            <family val="2"/>
          </rPr>
          <t>Author:</t>
        </r>
        <r>
          <rPr>
            <sz val="9"/>
            <color indexed="81"/>
            <rFont val="Tahoma"/>
            <family val="2"/>
          </rPr>
          <t xml:space="preserve">
AR, p27</t>
        </r>
      </text>
    </comment>
    <comment ref="AD231" authorId="0" shapeId="0" xr:uid="{5F01BF0F-358D-4928-B418-3939CD0AA1F3}">
      <text>
        <r>
          <rPr>
            <b/>
            <sz val="9"/>
            <color indexed="81"/>
            <rFont val="Tahoma"/>
            <family val="2"/>
          </rPr>
          <t>Author:</t>
        </r>
        <r>
          <rPr>
            <sz val="9"/>
            <color indexed="81"/>
            <rFont val="Tahoma"/>
            <family val="2"/>
          </rPr>
          <t xml:space="preserve">
AR p. 28, Dedicated training sessions were conducted for Directors in FY2020 internally as well as by external advisors
covering the following: </t>
        </r>
      </text>
    </comment>
    <comment ref="AE231" authorId="0" shapeId="0" xr:uid="{7A220109-3DE7-4E66-8577-CC12F74D0213}">
      <text>
        <r>
          <rPr>
            <b/>
            <sz val="9"/>
            <color indexed="81"/>
            <rFont val="Tahoma"/>
            <family val="2"/>
          </rPr>
          <t>Author:</t>
        </r>
        <r>
          <rPr>
            <sz val="9"/>
            <color indexed="81"/>
            <rFont val="Tahoma"/>
            <family val="2"/>
          </rPr>
          <t xml:space="preserve">
AR pg.29</t>
        </r>
      </text>
    </comment>
    <comment ref="AG231" authorId="0" shapeId="0" xr:uid="{C9881F20-5596-49F7-8E0B-BB6492E37770}">
      <text>
        <r>
          <rPr>
            <b/>
            <sz val="9"/>
            <color indexed="81"/>
            <rFont val="Tahoma"/>
            <family val="2"/>
          </rPr>
          <t>Author:</t>
        </r>
        <r>
          <rPr>
            <sz val="9"/>
            <color indexed="81"/>
            <rFont val="Tahoma"/>
            <family val="2"/>
          </rPr>
          <t xml:space="preserve">
AR pg.38</t>
        </r>
      </text>
    </comment>
    <comment ref="AH231" authorId="0" shapeId="0" xr:uid="{B7C062A6-A8B2-4CC0-8349-84CD3B4F635E}">
      <text>
        <r>
          <rPr>
            <b/>
            <sz val="9"/>
            <color indexed="81"/>
            <rFont val="Tahoma"/>
            <family val="2"/>
          </rPr>
          <t>Author:</t>
        </r>
        <r>
          <rPr>
            <sz val="9"/>
            <color indexed="81"/>
            <rFont val="Tahoma"/>
            <family val="2"/>
          </rPr>
          <t xml:space="preserve">
AR pg.18</t>
        </r>
      </text>
    </comment>
    <comment ref="AI231" authorId="0" shapeId="0" xr:uid="{BE6704C1-1EB8-4D86-AA07-E598777228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34 In 2020, some of the Directors participated in the following seminars and training programmes:
Description
•
ACRA-SGX-SID Audit Committee Seminar 2020 - Looking Beyond the Veneer of Numbers by SID
•
Singapore Governance and Transparency Index by SID
•
SID Directors Conference 2020: Living in a Covid-19 World: A Singapore Perspective by SID
•
Indonesia’s Economic Outlook 2021 by Institute for Development of Economics and Finance (INDEF)
•
Update on Indonesia’s Economic Outlook 2021 by Dr Muhammad Chatib Basri
•
Singapore Board Diversity by SID
•
Climate Change and Indonesia’s Sustainable Palm Oil Production by ISEAS Yusuf Ishak Institute
•
Corporate Governance Roundup by SID</t>
        </r>
      </text>
    </comment>
    <comment ref="AJ231" authorId="0" shapeId="0" xr:uid="{8C311A42-484C-4CA1-892B-09A5D7718859}">
      <text>
        <r>
          <rPr>
            <b/>
            <sz val="9"/>
            <color indexed="81"/>
            <rFont val="Tahoma"/>
            <family val="2"/>
          </rPr>
          <t>Author:</t>
        </r>
        <r>
          <rPr>
            <sz val="9"/>
            <color indexed="81"/>
            <rFont val="Tahoma"/>
            <family val="2"/>
          </rPr>
          <t xml:space="preserve">
No mention of names or course title</t>
        </r>
      </text>
    </comment>
    <comment ref="AK231" authorId="0" shapeId="0" xr:uid="{93146B1B-F594-432D-A63B-458BDC80BF8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N231" authorId="0" shapeId="0" xr:uid="{9F3CC265-F395-45BE-A85D-EB25A35AAB8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P.97</t>
        </r>
      </text>
    </comment>
    <comment ref="AP231" authorId="0" shapeId="0" xr:uid="{48236D24-7874-4B65-BDB3-C9A2C740A0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AQ231" authorId="0" shapeId="0" xr:uid="{793279EE-5EF3-40A1-90D1-FE76943B3732}">
      <text>
        <r>
          <rPr>
            <b/>
            <sz val="9"/>
            <color indexed="81"/>
            <rFont val="Tahoma"/>
            <family val="2"/>
          </rPr>
          <t>Author:</t>
        </r>
        <r>
          <rPr>
            <sz val="9"/>
            <color indexed="81"/>
            <rFont val="Tahoma"/>
            <family val="2"/>
          </rPr>
          <t xml:space="preserve">
AR, p. 23</t>
        </r>
      </text>
    </comment>
    <comment ref="AR231" authorId="0" shapeId="0" xr:uid="{43E16653-FB4F-4485-97E3-E4AA2ACE7847}">
      <text>
        <r>
          <rPr>
            <b/>
            <sz val="9"/>
            <color indexed="81"/>
            <rFont val="Tahoma"/>
            <family val="2"/>
          </rPr>
          <t>Author:</t>
        </r>
        <r>
          <rPr>
            <sz val="9"/>
            <color indexed="81"/>
            <rFont val="Tahoma"/>
            <family val="2"/>
          </rPr>
          <t xml:space="preserve">
AR,6</t>
        </r>
      </text>
    </comment>
    <comment ref="AT231" authorId="0" shapeId="0" xr:uid="{66C78C4E-0E17-450D-84A6-DA47C3A16CF1}">
      <text>
        <r>
          <rPr>
            <b/>
            <sz val="9"/>
            <color indexed="81"/>
            <rFont val="Tahoma"/>
            <family val="2"/>
          </rPr>
          <t>Author:</t>
        </r>
        <r>
          <rPr>
            <sz val="9"/>
            <color indexed="81"/>
            <rFont val="Tahoma"/>
            <family val="2"/>
          </rPr>
          <t xml:space="preserve">
AR pg.13</t>
        </r>
      </text>
    </comment>
    <comment ref="AU231" authorId="0" shapeId="0" xr:uid="{080B4DA6-BF7A-4C75-A7AF-39D1D343DF5D}">
      <text>
        <r>
          <rPr>
            <b/>
            <sz val="9"/>
            <color indexed="81"/>
            <rFont val="Tahoma"/>
            <family val="2"/>
          </rPr>
          <t>Author:</t>
        </r>
        <r>
          <rPr>
            <sz val="9"/>
            <color indexed="81"/>
            <rFont val="Tahoma"/>
            <family val="2"/>
          </rPr>
          <t xml:space="preserve">
AR, 29-30</t>
        </r>
      </text>
    </comment>
    <comment ref="AV231" authorId="0" shapeId="0" xr:uid="{499449EF-840D-43A8-9962-522ED4D9290E}">
      <text>
        <r>
          <rPr>
            <b/>
            <sz val="9"/>
            <color indexed="81"/>
            <rFont val="Tahoma"/>
            <family val="2"/>
          </rPr>
          <t>Author:</t>
        </r>
        <r>
          <rPr>
            <sz val="9"/>
            <color indexed="81"/>
            <rFont val="Tahoma"/>
            <family val="2"/>
          </rPr>
          <t xml:space="preserve">
AR, 19</t>
        </r>
      </text>
    </comment>
    <comment ref="AW231" authorId="0" shapeId="0" xr:uid="{5797444C-3335-48AE-AF07-BC29860442E7}">
      <text>
        <r>
          <rPr>
            <b/>
            <sz val="9"/>
            <color indexed="81"/>
            <rFont val="Tahoma"/>
            <family val="2"/>
          </rPr>
          <t>Author:</t>
        </r>
        <r>
          <rPr>
            <sz val="9"/>
            <color indexed="81"/>
            <rFont val="Tahoma"/>
            <family val="2"/>
          </rPr>
          <t xml:space="preserve">
AR,23</t>
        </r>
      </text>
    </comment>
    <comment ref="AX231" authorId="0" shapeId="0" xr:uid="{9A257F5D-745E-41D0-92AD-232CFB28EFC5}">
      <text>
        <r>
          <rPr>
            <b/>
            <sz val="9"/>
            <color indexed="81"/>
            <rFont val="Tahoma"/>
            <family val="2"/>
          </rPr>
          <t>Author:</t>
        </r>
        <r>
          <rPr>
            <sz val="9"/>
            <color indexed="81"/>
            <rFont val="Tahoma"/>
            <family val="2"/>
          </rPr>
          <t xml:space="preserve">
AR, 23</t>
        </r>
      </text>
    </comment>
    <comment ref="AY231" authorId="0" shapeId="0" xr:uid="{D5A8AA72-6B08-408D-AD86-D0D466DFC60A}">
      <text>
        <r>
          <rPr>
            <b/>
            <sz val="9"/>
            <color indexed="81"/>
            <rFont val="Tahoma"/>
            <family val="2"/>
          </rPr>
          <t>Author:</t>
        </r>
        <r>
          <rPr>
            <sz val="9"/>
            <color indexed="81"/>
            <rFont val="Tahoma"/>
            <family val="2"/>
          </rPr>
          <t xml:space="preserve">
AR, p. 51</t>
        </r>
      </text>
    </comment>
    <comment ref="AZ231" authorId="0" shapeId="0" xr:uid="{219D1AF1-7DDF-4809-A252-DE000D53732F}">
      <text>
        <r>
          <rPr>
            <b/>
            <sz val="9"/>
            <color indexed="81"/>
            <rFont val="Tahoma"/>
            <family val="2"/>
          </rPr>
          <t>Author:</t>
        </r>
        <r>
          <rPr>
            <sz val="9"/>
            <color indexed="81"/>
            <rFont val="Tahoma"/>
            <family val="2"/>
          </rPr>
          <t xml:space="preserve">
AR, p. 27</t>
        </r>
      </text>
    </comment>
    <comment ref="BC231" authorId="0" shapeId="0" xr:uid="{2B4A8612-B4E3-44B7-82EB-4EF196B92DC7}">
      <text>
        <r>
          <rPr>
            <b/>
            <sz val="9"/>
            <color indexed="81"/>
            <rFont val="Tahoma"/>
            <family val="2"/>
          </rPr>
          <t>Author:</t>
        </r>
        <r>
          <rPr>
            <sz val="9"/>
            <color indexed="81"/>
            <rFont val="Tahoma"/>
            <family val="2"/>
          </rPr>
          <t xml:space="preserve">
AR, p. 40</t>
        </r>
      </text>
    </comment>
    <comment ref="BD231" authorId="0" shapeId="0" xr:uid="{FBCA3292-124D-4D38-B720-D6C9B215441D}">
      <text>
        <r>
          <rPr>
            <b/>
            <sz val="9"/>
            <color indexed="81"/>
            <rFont val="Tahoma"/>
            <family val="2"/>
          </rPr>
          <t>Author:</t>
        </r>
        <r>
          <rPr>
            <sz val="9"/>
            <color indexed="81"/>
            <rFont val="Tahoma"/>
            <family val="2"/>
          </rPr>
          <t xml:space="preserve">
AR, p. 73</t>
        </r>
      </text>
    </comment>
    <comment ref="BG231" authorId="0" shapeId="0" xr:uid="{7B083310-EAEB-4440-8390-00F577A9E3AA}">
      <text>
        <r>
          <rPr>
            <b/>
            <sz val="9"/>
            <color indexed="81"/>
            <rFont val="Tahoma"/>
            <family val="2"/>
          </rPr>
          <t>Author:</t>
        </r>
        <r>
          <rPr>
            <sz val="9"/>
            <color indexed="81"/>
            <rFont val="Tahoma"/>
            <family val="2"/>
          </rPr>
          <t xml:space="preserve">
AR p. 55, In addition, Directors are regularly updated in areas of Directors’ duties and responsibilities, corporate governance, changes
in financial reporting standards, insider trading, changes in the Israeli Companies Law and industry-related matters, to keep
themselves apprised on the latest corporate, regulatory, legal and other requirements.
All Board members attended a Board training, areas of investment: “Homecare”, on 7 May, 2020.</t>
        </r>
      </text>
    </comment>
    <comment ref="BH231" authorId="0" shapeId="0" xr:uid="{DC3380A4-F2C9-4F00-8D64-47909DDB52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training by SID named on p. 29, https://links.sgx.com/FileOpen/UG%20Healthcare_Annual%20Report%202020.ashx?App=Announcement&amp;FileID=634566</t>
        </r>
      </text>
    </comment>
    <comment ref="BJ231" authorId="0" shapeId="0" xr:uid="{1A2A47FA-919B-4EF8-A18D-2F56FF78F3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15</t>
        </r>
      </text>
    </comment>
    <comment ref="BK231" authorId="0" shapeId="0" xr:uid="{3274420E-82C8-40CD-AFB0-A24A0F0082FB}">
      <text>
        <r>
          <rPr>
            <b/>
            <sz val="9"/>
            <color indexed="81"/>
            <rFont val="Tahoma"/>
            <family val="2"/>
          </rPr>
          <t>Author:</t>
        </r>
        <r>
          <rPr>
            <sz val="9"/>
            <color indexed="81"/>
            <rFont val="Tahoma"/>
            <family val="2"/>
          </rPr>
          <t xml:space="preserve">
AR, p. 67</t>
        </r>
      </text>
    </comment>
    <comment ref="BL231" authorId="0" shapeId="0" xr:uid="{93BA7CFD-537F-4556-945D-A013B7D24A1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51-52</t>
        </r>
      </text>
    </comment>
    <comment ref="BO231" authorId="0" shapeId="0" xr:uid="{BE245C01-28C4-48A5-9500-7CF39EA0D26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During FY2020, a majority of the current non-executive directors on the Board have many years of board experience and were
therefore familiar with the duties and responsibilities of a director of a listed issuer. Mr Tam Chee Chong, who was one of the
two directors appointed as director of the Company on 1 May 2019 and who did not have prior experience as a director of a listed
issuer, had attended the Listed Entity Directors Programme conducted by SID in accordance with the requirements under the
Listing Manual of the SGX-ST. As part of their continual professional development, a majority of the directors also attended at
least two training courses during FY2020.
AR p61</t>
        </r>
      </text>
    </comment>
    <comment ref="BU231" authorId="0" shapeId="0" xr:uid="{09E31582-670F-47A2-BCEA-79C2692E9675}">
      <text>
        <r>
          <rPr>
            <b/>
            <sz val="9"/>
            <color indexed="81"/>
            <rFont val="Tahoma"/>
            <family val="2"/>
          </rPr>
          <t>Author:</t>
        </r>
        <r>
          <rPr>
            <sz val="9"/>
            <color indexed="81"/>
            <rFont val="Tahoma"/>
            <family val="2"/>
          </rPr>
          <t xml:space="preserve">
AR, p34 - 35</t>
        </r>
      </text>
    </comment>
    <comment ref="BX231" authorId="0" shapeId="0" xr:uid="{20EA1115-ADC0-42BE-8DE3-88220302C2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p.75;</t>
        </r>
      </text>
    </comment>
    <comment ref="BZ231" authorId="0" shapeId="0" xr:uid="{35B3E593-C885-4178-B66B-24CCB6DBAAF0}">
      <text>
        <r>
          <rPr>
            <b/>
            <sz val="9"/>
            <color indexed="81"/>
            <rFont val="Tahoma"/>
            <family val="2"/>
          </rPr>
          <t>Author:</t>
        </r>
        <r>
          <rPr>
            <sz val="9"/>
            <color indexed="81"/>
            <rFont val="Tahoma"/>
            <family val="2"/>
          </rPr>
          <t xml:space="preserve">
AR pg 37 provides insufficient information</t>
        </r>
      </text>
    </comment>
    <comment ref="CA231" authorId="0" shapeId="0" xr:uid="{9FD96D71-7CBF-4F08-8B31-3F758E88A62E}">
      <text>
        <r>
          <rPr>
            <b/>
            <sz val="9"/>
            <color indexed="81"/>
            <rFont val="Tahoma"/>
            <family val="2"/>
          </rPr>
          <t>Author:</t>
        </r>
        <r>
          <rPr>
            <sz val="9"/>
            <color indexed="81"/>
            <rFont val="Tahoma"/>
            <family val="2"/>
          </rPr>
          <t xml:space="preserve">
AR pg 71 
Insufficient information</t>
        </r>
      </text>
    </comment>
    <comment ref="CB231" authorId="0" shapeId="0" xr:uid="{CCF6D6A3-CBEF-49B2-B0FD-DA05B1344FB4}">
      <text>
        <r>
          <rPr>
            <b/>
            <sz val="9"/>
            <color indexed="81"/>
            <rFont val="Tahoma"/>
            <family val="2"/>
          </rPr>
          <t>Author:</t>
        </r>
        <r>
          <rPr>
            <sz val="9"/>
            <color indexed="81"/>
            <rFont val="Tahoma"/>
            <family val="2"/>
          </rPr>
          <t xml:space="preserve">
AR pg.191</t>
        </r>
      </text>
    </comment>
    <comment ref="CE231" authorId="0" shapeId="0" xr:uid="{B919A6E1-099B-4C35-A4DA-8AB4E6602561}">
      <text>
        <r>
          <rPr>
            <b/>
            <sz val="9"/>
            <color indexed="81"/>
            <rFont val="Tahoma"/>
            <family val="2"/>
          </rPr>
          <t>Author:</t>
        </r>
        <r>
          <rPr>
            <sz val="9"/>
            <color indexed="81"/>
            <rFont val="Tahoma"/>
            <family val="2"/>
          </rPr>
          <t xml:space="preserve">
AR pg 48-49</t>
        </r>
      </text>
    </comment>
    <comment ref="CG231" authorId="0" shapeId="0" xr:uid="{7C5BEDF8-4ED6-4721-9272-8D68EB2F73CC}">
      <text>
        <r>
          <rPr>
            <b/>
            <sz val="9"/>
            <color indexed="81"/>
            <rFont val="Tahoma"/>
            <family val="2"/>
          </rPr>
          <t>Author:</t>
        </r>
        <r>
          <rPr>
            <sz val="9"/>
            <color indexed="81"/>
            <rFont val="Tahoma"/>
            <family val="2"/>
          </rPr>
          <t xml:space="preserve">
AR pg 88-89</t>
        </r>
      </text>
    </comment>
    <comment ref="CH231" authorId="0" shapeId="0" xr:uid="{5DB74957-1B85-4529-B8D3-E7D502648CCB}">
      <text>
        <r>
          <rPr>
            <b/>
            <sz val="9"/>
            <color indexed="81"/>
            <rFont val="Tahoma"/>
            <family val="2"/>
          </rPr>
          <t>Author:</t>
        </r>
        <r>
          <rPr>
            <sz val="9"/>
            <color indexed="81"/>
            <rFont val="Tahoma"/>
            <family val="2"/>
          </rPr>
          <t xml:space="preserve">
AR 28</t>
        </r>
      </text>
    </comment>
    <comment ref="CI231" authorId="0" shapeId="0" xr:uid="{27741398-5708-4E5D-9130-0CD95A8685AD}">
      <text>
        <r>
          <rPr>
            <b/>
            <sz val="9"/>
            <color indexed="81"/>
            <rFont val="Tahoma"/>
            <family val="2"/>
          </rPr>
          <t>Author:</t>
        </r>
        <r>
          <rPr>
            <sz val="9"/>
            <color indexed="81"/>
            <rFont val="Tahoma"/>
            <family val="2"/>
          </rPr>
          <t xml:space="preserve">
AR pg 80 has insufficient information</t>
        </r>
      </text>
    </comment>
    <comment ref="CK231" authorId="0" shapeId="0" xr:uid="{9498F1F2-511B-4FD5-8F2D-1A29C18EA45F}">
      <text>
        <r>
          <rPr>
            <b/>
            <sz val="9"/>
            <color indexed="81"/>
            <rFont val="Tahoma"/>
            <family val="2"/>
          </rPr>
          <t>Author:</t>
        </r>
        <r>
          <rPr>
            <sz val="9"/>
            <color indexed="81"/>
            <rFont val="Tahoma"/>
            <family val="2"/>
          </rPr>
          <t xml:space="preserve">
AR,56</t>
        </r>
      </text>
    </comment>
    <comment ref="CN231" authorId="0" shapeId="0" xr:uid="{09CBE397-E827-48C3-8DD2-1551F6B363D6}">
      <text>
        <r>
          <rPr>
            <b/>
            <sz val="9"/>
            <color indexed="81"/>
            <rFont val="Tahoma"/>
            <family val="2"/>
          </rPr>
          <t>Author:</t>
        </r>
        <r>
          <rPr>
            <sz val="9"/>
            <color indexed="81"/>
            <rFont val="Tahoma"/>
            <family val="2"/>
          </rPr>
          <t xml:space="preserve">
AR, p54</t>
        </r>
      </text>
    </comment>
    <comment ref="CO231" authorId="0" shapeId="0" xr:uid="{C5FF62B9-FC76-4B65-AEA4-996911CC6A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p.22</t>
        </r>
      </text>
    </comment>
    <comment ref="CP231" authorId="0" shapeId="0" xr:uid="{5BA7B893-0309-4CA5-9695-5E48E2E3EF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R231" authorId="0" shapeId="0" xr:uid="{33156DC3-8B1D-4EE8-A799-77A9B49489D3}">
      <text>
        <r>
          <rPr>
            <b/>
            <sz val="9"/>
            <color indexed="81"/>
            <rFont val="Tahoma"/>
            <family val="2"/>
          </rPr>
          <t>Author:</t>
        </r>
        <r>
          <rPr>
            <sz val="9"/>
            <color indexed="81"/>
            <rFont val="Tahoma"/>
            <family val="2"/>
          </rPr>
          <t xml:space="preserve">
AR, p. 15</t>
        </r>
      </text>
    </comment>
    <comment ref="CS231" authorId="0" shapeId="0" xr:uid="{BCF92929-FF42-42BF-8639-C2284170D16A}">
      <text>
        <r>
          <rPr>
            <b/>
            <sz val="9"/>
            <color indexed="81"/>
            <rFont val="Tahoma"/>
            <family val="2"/>
          </rPr>
          <t>Author:</t>
        </r>
        <r>
          <rPr>
            <sz val="9"/>
            <color indexed="81"/>
            <rFont val="Tahoma"/>
            <family val="2"/>
          </rPr>
          <t xml:space="preserve">
AR, p. 42</t>
        </r>
      </text>
    </comment>
    <comment ref="CT231" authorId="0" shapeId="0" xr:uid="{5B00A0F6-9CD3-4F37-A3D0-CC43CE2F3AFC}">
      <text>
        <r>
          <rPr>
            <b/>
            <sz val="9"/>
            <color indexed="81"/>
            <rFont val="Tahoma"/>
            <family val="2"/>
          </rPr>
          <t>Author:</t>
        </r>
        <r>
          <rPr>
            <sz val="9"/>
            <color indexed="81"/>
            <rFont val="Tahoma"/>
            <family val="2"/>
          </rPr>
          <t xml:space="preserve">
AR pg.20</t>
        </r>
      </text>
    </comment>
    <comment ref="CU231" authorId="0" shapeId="0" xr:uid="{F87FAB3C-60BC-49DB-8CB4-EF3957CDD2B0}">
      <text>
        <r>
          <rPr>
            <b/>
            <sz val="9"/>
            <color indexed="81"/>
            <rFont val="Tahoma"/>
            <family val="2"/>
          </rPr>
          <t>Author:</t>
        </r>
        <r>
          <rPr>
            <sz val="9"/>
            <color indexed="81"/>
            <rFont val="Tahoma"/>
            <family val="2"/>
          </rPr>
          <t xml:space="preserve">
AR pg.47</t>
        </r>
      </text>
    </comment>
    <comment ref="CW231" authorId="0" shapeId="0" xr:uid="{8C6C7742-02BD-4897-B256-B813787231CF}">
      <text>
        <r>
          <rPr>
            <b/>
            <sz val="9"/>
            <color indexed="81"/>
            <rFont val="Tahoma"/>
            <family val="2"/>
          </rPr>
          <t>Author:</t>
        </r>
        <r>
          <rPr>
            <sz val="9"/>
            <color indexed="81"/>
            <rFont val="Tahoma"/>
            <family val="2"/>
          </rPr>
          <t xml:space="preserve">
AR pg.12</t>
        </r>
      </text>
    </comment>
    <comment ref="CX231" authorId="0" shapeId="0" xr:uid="{ABD8A56A-B60F-43C8-8E7F-016210199026}">
      <text>
        <r>
          <rPr>
            <b/>
            <sz val="9"/>
            <color indexed="81"/>
            <rFont val="Tahoma"/>
            <family val="2"/>
          </rPr>
          <t>Author:</t>
        </r>
        <r>
          <rPr>
            <sz val="9"/>
            <color indexed="81"/>
            <rFont val="Tahoma"/>
            <family val="2"/>
          </rPr>
          <t xml:space="preserve">
AR, pg 34</t>
        </r>
      </text>
    </comment>
    <comment ref="CY231" authorId="0" shapeId="0" xr:uid="{397EEAE3-CBD5-4AC4-B410-AB29B2936F74}">
      <text>
        <r>
          <rPr>
            <b/>
            <sz val="9"/>
            <color indexed="81"/>
            <rFont val="Tahoma"/>
            <family val="2"/>
          </rPr>
          <t>Author:</t>
        </r>
        <r>
          <rPr>
            <sz val="9"/>
            <color indexed="81"/>
            <rFont val="Tahoma"/>
            <family val="2"/>
          </rPr>
          <t xml:space="preserve">
AR pg 94</t>
        </r>
      </text>
    </comment>
    <comment ref="CZ231" authorId="0" shapeId="0" xr:uid="{71AAF571-A1A9-4017-96CD-67B01E4876F5}">
      <text>
        <r>
          <rPr>
            <b/>
            <sz val="9"/>
            <color indexed="81"/>
            <rFont val="Tahoma"/>
            <family val="2"/>
          </rPr>
          <t>Author:</t>
        </r>
        <r>
          <rPr>
            <sz val="9"/>
            <color indexed="81"/>
            <rFont val="Tahoma"/>
            <family val="2"/>
          </rPr>
          <t xml:space="preserve">
AR,63</t>
        </r>
      </text>
    </comment>
    <comment ref="DA231" authorId="0" shapeId="0" xr:uid="{2F4545C0-F326-498E-B7E5-21DD2D3E986B}">
      <text>
        <r>
          <rPr>
            <b/>
            <sz val="9"/>
            <color indexed="81"/>
            <rFont val="Tahoma"/>
            <family val="2"/>
          </rPr>
          <t>Author:</t>
        </r>
        <r>
          <rPr>
            <sz val="9"/>
            <color indexed="81"/>
            <rFont val="Tahoma"/>
            <family val="2"/>
          </rPr>
          <t xml:space="preserve">
AR,52</t>
        </r>
      </text>
    </comment>
    <comment ref="DC231" authorId="0" shapeId="0" xr:uid="{DC47C3B5-0F6E-4855-9830-BB1BA1AD49A3}">
      <text>
        <r>
          <rPr>
            <b/>
            <sz val="9"/>
            <color indexed="81"/>
            <rFont val="Tahoma"/>
            <family val="2"/>
          </rPr>
          <t>Author:</t>
        </r>
        <r>
          <rPr>
            <sz val="9"/>
            <color indexed="81"/>
            <rFont val="Tahoma"/>
            <family val="2"/>
          </rPr>
          <t xml:space="preserve">
AR, p. 85</t>
        </r>
      </text>
    </comment>
    <comment ref="DD231" authorId="0" shapeId="0" xr:uid="{5485E3ED-B9EA-4FB1-A711-96AD5AB529ED}">
      <text>
        <r>
          <rPr>
            <b/>
            <sz val="9"/>
            <color indexed="81"/>
            <rFont val="Tahoma"/>
            <family val="2"/>
          </rPr>
          <t>Author:</t>
        </r>
        <r>
          <rPr>
            <sz val="9"/>
            <color indexed="81"/>
            <rFont val="Tahoma"/>
            <family val="2"/>
          </rPr>
          <t xml:space="preserve">
AR, p. 58</t>
        </r>
      </text>
    </comment>
    <comment ref="DE231" authorId="0" shapeId="0" xr:uid="{98C5FD57-97EE-49BF-A985-56C4CCA6BE99}">
      <text>
        <r>
          <rPr>
            <b/>
            <sz val="9"/>
            <color indexed="81"/>
            <rFont val="Tahoma"/>
            <family val="2"/>
          </rPr>
          <t>Author:</t>
        </r>
        <r>
          <rPr>
            <sz val="9"/>
            <color indexed="81"/>
            <rFont val="Tahoma"/>
            <family val="2"/>
          </rPr>
          <t xml:space="preserve">
AR,27</t>
        </r>
      </text>
    </comment>
    <comment ref="DF231" authorId="0" shapeId="0" xr:uid="{23CAD2B7-6636-4F1F-8B4A-90261568575F}">
      <text>
        <r>
          <rPr>
            <b/>
            <sz val="9"/>
            <color indexed="81"/>
            <rFont val="Tahoma"/>
            <family val="2"/>
          </rPr>
          <t>Author:</t>
        </r>
        <r>
          <rPr>
            <sz val="9"/>
            <color indexed="81"/>
            <rFont val="Tahoma"/>
            <family val="2"/>
          </rPr>
          <t xml:space="preserve">
AR pg 34-35</t>
        </r>
      </text>
    </comment>
    <comment ref="DG231" authorId="0" shapeId="0" xr:uid="{6BA32C8E-9149-4161-B5EE-747FACE264DF}">
      <text>
        <r>
          <rPr>
            <b/>
            <sz val="9"/>
            <color indexed="81"/>
            <rFont val="Tahoma"/>
            <family val="2"/>
          </rPr>
          <t>Author:</t>
        </r>
        <r>
          <rPr>
            <sz val="9"/>
            <color indexed="81"/>
            <rFont val="Tahoma"/>
            <family val="2"/>
          </rPr>
          <t xml:space="preserve">
AR, p. 19</t>
        </r>
      </text>
    </comment>
    <comment ref="DH231" authorId="0" shapeId="0" xr:uid="{FCD7CF50-E0DA-4580-A5EA-031BD4945A2F}">
      <text>
        <r>
          <rPr>
            <b/>
            <sz val="9"/>
            <color indexed="81"/>
            <rFont val="Tahoma"/>
            <family val="2"/>
          </rPr>
          <t>Author:</t>
        </r>
        <r>
          <rPr>
            <sz val="9"/>
            <color indexed="81"/>
            <rFont val="Tahoma"/>
            <family val="2"/>
          </rPr>
          <t xml:space="preserve">
AR pg 12-13</t>
        </r>
      </text>
    </comment>
    <comment ref="DI231" authorId="0" shapeId="0" xr:uid="{1B401576-A129-4DC7-8D34-F82F336896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DJ231" authorId="0" shapeId="0" xr:uid="{C80FAE28-EE85-4628-BDC7-5A57134BC75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55</t>
        </r>
      </text>
    </comment>
    <comment ref="DK231" authorId="0" shapeId="0" xr:uid="{30B1B74B-6A01-4280-A453-FE8899C92143}">
      <text>
        <r>
          <rPr>
            <b/>
            <sz val="9"/>
            <color indexed="81"/>
            <rFont val="Tahoma"/>
            <family val="2"/>
          </rPr>
          <t>Author:</t>
        </r>
        <r>
          <rPr>
            <sz val="9"/>
            <color indexed="81"/>
            <rFont val="Tahoma"/>
            <family val="2"/>
          </rPr>
          <t xml:space="preserve">
AR pg 104-105 insufficient info</t>
        </r>
      </text>
    </comment>
    <comment ref="DL231" authorId="0" shapeId="0" xr:uid="{AB33F348-43FD-49F9-9021-9915C47803AD}">
      <text>
        <r>
          <rPr>
            <b/>
            <sz val="9"/>
            <color indexed="81"/>
            <rFont val="Tahoma"/>
            <family val="2"/>
          </rPr>
          <t>Author:</t>
        </r>
        <r>
          <rPr>
            <sz val="9"/>
            <color indexed="81"/>
            <rFont val="Tahoma"/>
            <family val="2"/>
          </rPr>
          <t xml:space="preserve">
AR pg 68</t>
        </r>
      </text>
    </comment>
    <comment ref="DM231" authorId="0" shapeId="0" xr:uid="{334D6F76-79CF-4629-A2C0-DA6024A1E047}">
      <text>
        <r>
          <rPr>
            <b/>
            <sz val="9"/>
            <color indexed="81"/>
            <rFont val="Tahoma"/>
            <family val="2"/>
          </rPr>
          <t>Author:</t>
        </r>
        <r>
          <rPr>
            <sz val="9"/>
            <color indexed="81"/>
            <rFont val="Tahoma"/>
            <family val="2"/>
          </rPr>
          <t xml:space="preserve">
AR, p. 31</t>
        </r>
      </text>
    </comment>
    <comment ref="DP231" authorId="0" shapeId="0" xr:uid="{E73F9D36-EAEB-42F4-B5AD-9B7CA8C7263E}">
      <text>
        <r>
          <rPr>
            <b/>
            <sz val="9"/>
            <color indexed="81"/>
            <rFont val="Tahoma"/>
            <family val="2"/>
          </rPr>
          <t>Author:</t>
        </r>
        <r>
          <rPr>
            <sz val="9"/>
            <color indexed="81"/>
            <rFont val="Tahoma"/>
            <family val="2"/>
          </rPr>
          <t xml:space="preserve">
AR, p. 77</t>
        </r>
      </text>
    </comment>
    <comment ref="DR231" authorId="0" shapeId="0" xr:uid="{087F772E-FBFA-416C-B705-D909E6F7986F}">
      <text>
        <r>
          <rPr>
            <b/>
            <sz val="9"/>
            <color indexed="81"/>
            <rFont val="Tahoma"/>
            <family val="2"/>
          </rPr>
          <t>Author:</t>
        </r>
        <r>
          <rPr>
            <sz val="9"/>
            <color indexed="81"/>
            <rFont val="Tahoma"/>
            <family val="2"/>
          </rPr>
          <t xml:space="preserve">
AR, p.43: training programmes are stated but omission of directors who went through the trainings</t>
        </r>
      </text>
    </comment>
    <comment ref="DT231" authorId="0" shapeId="0" xr:uid="{F1BBC481-ED77-49AE-9FEF-86DFD771E3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20, https://www.wingtaiasia.com.sg/uploadfiles/WTHAR2020.pdf</t>
        </r>
      </text>
    </comment>
    <comment ref="DU231" authorId="0" shapeId="0" xr:uid="{C42439DD-7C6C-4871-8C22-B3E5391D4D0E}">
      <text>
        <r>
          <rPr>
            <b/>
            <sz val="9"/>
            <color indexed="81"/>
            <rFont val="Tahoma"/>
            <family val="2"/>
          </rPr>
          <t>Author:</t>
        </r>
        <r>
          <rPr>
            <sz val="9"/>
            <color indexed="81"/>
            <rFont val="Tahoma"/>
            <family val="2"/>
          </rPr>
          <t xml:space="preserve">
AR pg.24</t>
        </r>
      </text>
    </comment>
    <comment ref="DX231" authorId="0" shapeId="0" xr:uid="{84881C2A-88DE-456B-B834-AF160FDA60DB}">
      <text>
        <r>
          <rPr>
            <b/>
            <sz val="9"/>
            <color indexed="81"/>
            <rFont val="Tahoma"/>
            <family val="2"/>
          </rPr>
          <t>Author:</t>
        </r>
        <r>
          <rPr>
            <sz val="9"/>
            <color indexed="81"/>
            <rFont val="Tahoma"/>
            <family val="2"/>
          </rPr>
          <t xml:space="preserve">
AR pg.51</t>
        </r>
      </text>
    </comment>
    <comment ref="DY231" authorId="0" shapeId="0" xr:uid="{6B936AAE-AD26-439E-8450-5B22E65C7D6C}">
      <text>
        <r>
          <rPr>
            <b/>
            <sz val="9"/>
            <color indexed="81"/>
            <rFont val="Tahoma"/>
            <family val="2"/>
          </rPr>
          <t>Author:</t>
        </r>
        <r>
          <rPr>
            <sz val="9"/>
            <color indexed="81"/>
            <rFont val="Tahoma"/>
            <family val="2"/>
          </rPr>
          <t xml:space="preserve">
AR 18, partial disclosure</t>
        </r>
      </text>
    </comment>
    <comment ref="EB231" authorId="3" shapeId="0" xr:uid="{CB39B722-989D-4BE0-8D11-D2EECA539800}">
      <text>
        <r>
          <rPr>
            <b/>
            <sz val="9"/>
            <color indexed="81"/>
            <rFont val="Tahoma"/>
            <family val="2"/>
          </rPr>
          <t>Jun Hui:</t>
        </r>
        <r>
          <rPr>
            <sz val="9"/>
            <color indexed="81"/>
            <rFont val="Tahoma"/>
            <family val="2"/>
          </rPr>
          <t xml:space="preserve">
AR,21</t>
        </r>
      </text>
    </comment>
    <comment ref="EC231" authorId="0" shapeId="0" xr:uid="{46F28B05-1341-4849-8A17-E53C04E65A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Mentioned the training programmes but not much more.</t>
        </r>
      </text>
    </comment>
    <comment ref="ED231" authorId="0" shapeId="0" xr:uid="{142163B9-DC04-46B8-BB52-C476EC7A99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AI232" authorId="0" shapeId="0" xr:uid="{3624BC31-4024-4F83-8431-BD27C5117E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https://links.sgx.com/1.0.0/corporate-announcements/BIZME5M3U4WYGFK9/cdc9dd2ed142f3daee4c9e3bfd52bd808ffdfe3ab0cb83f838af07f3af308a45</t>
        </r>
      </text>
    </comment>
    <comment ref="AM232" authorId="0" shapeId="0" xr:uid="{76AD88C7-B807-4534-9CD7-32186F2CB78C}">
      <text>
        <r>
          <rPr>
            <b/>
            <sz val="9"/>
            <color indexed="81"/>
            <rFont val="Tahoma"/>
            <family val="2"/>
          </rPr>
          <t>Author:</t>
        </r>
        <r>
          <rPr>
            <sz val="9"/>
            <color indexed="81"/>
            <rFont val="Tahoma"/>
            <family val="2"/>
          </rPr>
          <t xml:space="preserve">
https://links.sgx.com/1.0.0/corporate-announcements/2JKREU0UC36KJB05/43aa37a51b3f435ac92595e3aa6f708a4f892e72fd947d2d126bcce90f5f7e7b</t>
        </r>
      </text>
    </comment>
    <comment ref="AO232" authorId="0" shapeId="0" xr:uid="{00FA3921-6C08-46EF-91E5-C59EE01F4D41}">
      <text>
        <r>
          <rPr>
            <b/>
            <sz val="9"/>
            <color indexed="81"/>
            <rFont val="Tahoma"/>
            <family val="2"/>
          </rPr>
          <t>Author:</t>
        </r>
        <r>
          <rPr>
            <sz val="9"/>
            <color indexed="81"/>
            <rFont val="Tahoma"/>
            <family val="2"/>
          </rPr>
          <t xml:space="preserve">
SGX announcements, Link: https://links.sgx.com/1.0.0/corporate-announcements/TIUTBR9OW89I26K9/8767135040d55ecd4554175c5f4dfcd47baa929dc1bb109818df584d2f7c0776</t>
        </r>
      </text>
    </comment>
    <comment ref="AP232" authorId="3" shapeId="0" xr:uid="{B2FFDABE-F319-492C-A784-6F4BF56CD63E}">
      <text>
        <r>
          <rPr>
            <b/>
            <sz val="9"/>
            <color indexed="81"/>
            <rFont val="Tahoma"/>
            <family val="2"/>
          </rPr>
          <t>Jun Hui:</t>
        </r>
        <r>
          <rPr>
            <sz val="9"/>
            <color indexed="81"/>
            <rFont val="Tahoma"/>
            <family val="2"/>
          </rPr>
          <t xml:space="preserve">
https://links.sgx.com/1.0.0/corporate-announcements/JN5897SD2T4SM5ZO/ca84fa993a021e091a55fb421be8a9ab43053a71f4f72f438a235ee764ca9de1</t>
        </r>
      </text>
    </comment>
    <comment ref="AR232" authorId="0" shapeId="0" xr:uid="{386F8513-8825-4673-8390-4F0A236D446B}">
      <text>
        <r>
          <rPr>
            <b/>
            <sz val="9"/>
            <color indexed="81"/>
            <rFont val="Tahoma"/>
            <family val="2"/>
          </rPr>
          <t>Author:</t>
        </r>
        <r>
          <rPr>
            <sz val="9"/>
            <color indexed="81"/>
            <rFont val="Tahoma"/>
            <family val="2"/>
          </rPr>
          <t xml:space="preserve">
https://links.sgx.com/1.0.0/corporate-announcements/OC09K0JYNMMLFZOC/2caaa76325851ffe64f80bc90ab78bf9edfd1485b479c643be5af973bc0ef482</t>
        </r>
      </text>
    </comment>
    <comment ref="AS232" authorId="0" shapeId="0" xr:uid="{E2888427-6E95-4682-8E0D-0263D31A5730}">
      <text>
        <r>
          <rPr>
            <b/>
            <sz val="9"/>
            <color indexed="81"/>
            <rFont val="Tahoma"/>
            <family val="2"/>
          </rPr>
          <t>Author:</t>
        </r>
        <r>
          <rPr>
            <sz val="9"/>
            <color indexed="81"/>
            <rFont val="Tahoma"/>
            <family val="2"/>
          </rPr>
          <t xml:space="preserve">
SGX announcements, Link: https://links.sgx.com/1.0.0/corporate-announcements/B8ESZZYQVOOR6AQU/64c3fa0c3d3654de5b5cef69fb1c46d9d1188e3280801cb9727ad5149c58443a</t>
        </r>
      </text>
    </comment>
    <comment ref="AU232" authorId="0" shapeId="0" xr:uid="{BCE3A051-236D-4160-8A30-E3B74D9C8583}">
      <text>
        <r>
          <rPr>
            <b/>
            <sz val="9"/>
            <color indexed="81"/>
            <rFont val="Tahoma"/>
            <family val="2"/>
          </rPr>
          <t>Author:</t>
        </r>
        <r>
          <rPr>
            <sz val="9"/>
            <color indexed="81"/>
            <rFont val="Tahoma"/>
            <family val="2"/>
          </rPr>
          <t xml:space="preserve">
https://links.sgx.com/1.0.0/corporate-announcements/HXK44T5NWSK8NRQD/a2add5676f9588945fc99106b4b059cb583374139d2854f8252c0db0b028403b</t>
        </r>
      </text>
    </comment>
    <comment ref="AV232" authorId="0" shapeId="0" xr:uid="{6A872F0C-E3E5-4473-8192-47AD2C043F10}">
      <text>
        <r>
          <rPr>
            <b/>
            <sz val="9"/>
            <color indexed="81"/>
            <rFont val="Tahoma"/>
            <family val="2"/>
          </rPr>
          <t>Author:</t>
        </r>
        <r>
          <rPr>
            <sz val="9"/>
            <color indexed="81"/>
            <rFont val="Tahoma"/>
            <family val="2"/>
          </rPr>
          <t xml:space="preserve">
https://links.sgx.com/1.0.0/corporate-announcements/2T36PV22J4BOR3AC/05c1be1b02b370252f3d592fb8e30a8ec248e180e7f88725492b9de74d5b8312</t>
        </r>
      </text>
    </comment>
    <comment ref="AW232" authorId="0" shapeId="0" xr:uid="{91EEEB02-37DD-45A3-BD32-7932EDC5AD67}">
      <text>
        <r>
          <rPr>
            <b/>
            <sz val="9"/>
            <color indexed="81"/>
            <rFont val="Tahoma"/>
            <family val="2"/>
          </rPr>
          <t>Author:</t>
        </r>
        <r>
          <rPr>
            <sz val="9"/>
            <color indexed="81"/>
            <rFont val="Tahoma"/>
            <family val="2"/>
          </rPr>
          <t xml:space="preserve">
https://links.sgx.com/1.0.0/corporate-announcements/YH157B8JXS7BNWQ7/57ecc577743df001209f370f445bbcd5226e63d408e13aa84bd59759c17d6943</t>
        </r>
      </text>
    </comment>
    <comment ref="AX232" authorId="0" shapeId="0" xr:uid="{2ACED0EC-6D58-4961-9186-C7277AE1D528}">
      <text>
        <r>
          <rPr>
            <b/>
            <sz val="9"/>
            <color indexed="81"/>
            <rFont val="Tahoma"/>
            <family val="2"/>
          </rPr>
          <t>Author:</t>
        </r>
        <r>
          <rPr>
            <sz val="9"/>
            <color indexed="81"/>
            <rFont val="Tahoma"/>
            <family val="2"/>
          </rPr>
          <t xml:space="preserve">
https://links.sgx.com/1.0.0/corporate-announcements/KHY7W9YNBOYAYV4R/38c69753659ec12d3f4465a85fe18fe44baa6692c948538d32367276c77f0c86</t>
        </r>
      </text>
    </comment>
    <comment ref="BB232" authorId="0" shapeId="0" xr:uid="{70395D85-6E2D-4DDA-A759-6B33E8E6F186}">
      <text>
        <r>
          <rPr>
            <b/>
            <sz val="9"/>
            <color indexed="81"/>
            <rFont val="Tahoma"/>
            <family val="2"/>
          </rPr>
          <t>Author:</t>
        </r>
        <r>
          <rPr>
            <sz val="9"/>
            <color indexed="81"/>
            <rFont val="Tahoma"/>
            <family val="2"/>
          </rPr>
          <t xml:space="preserve">
SGX announcements, Link: https://links.sgx.com/1.0.0/corporate-announcements/D0KZD5WPU8HEBZN7/4df381c78120612830a4fda457eff7b7f0db1ed425f8a36ba56225fe21b78920</t>
        </r>
      </text>
    </comment>
    <comment ref="BE232" authorId="0" shapeId="0" xr:uid="{5F786E30-A6FA-48B4-B6C5-6D1F3F3154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https://links.sgx.com/1.0.0/corporate-announcements/YUE1QG6AI3M4G5QG/35cfe22ff87c6632d9c294bcd73fb20c255b000276621c5cff90c2fac719d665</t>
        </r>
      </text>
    </comment>
    <comment ref="BF232" authorId="0" shapeId="0" xr:uid="{F37EBAAB-659D-49A1-A18D-E5AF1FBC806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https://links.sgx.com/1.0.0/corporate-announcements/UBBQKYWXXGDOBUV3/1080a9a395fc94063cc28fa8e5a4688997757e74b6e997c6add7e14c74383659</t>
        </r>
      </text>
    </comment>
    <comment ref="CB232" authorId="0" shapeId="0" xr:uid="{ECEEACED-8339-47C3-96D1-52CC8A58627F}">
      <text>
        <r>
          <rPr>
            <b/>
            <sz val="9"/>
            <color indexed="81"/>
            <rFont val="Tahoma"/>
            <family val="2"/>
          </rPr>
          <t>Author:</t>
        </r>
        <r>
          <rPr>
            <sz val="9"/>
            <color indexed="81"/>
            <rFont val="Tahoma"/>
            <family val="2"/>
          </rPr>
          <t xml:space="preserve">
https://links.sgx.com/1.0.0/corporate-announcements/GIU53BWPNL97GFOU/7e3816bf8f923816119f1f703bf5c7f4a841febef63c6d8a3c56b2c2e7345595</t>
        </r>
      </text>
    </comment>
    <comment ref="CK232" authorId="0" shapeId="0" xr:uid="{DE9CB578-3DC9-4A03-A218-7B1256C8B525}">
      <text>
        <r>
          <rPr>
            <b/>
            <sz val="9"/>
            <color indexed="81"/>
            <rFont val="Tahoma"/>
            <family val="2"/>
          </rPr>
          <t>Author:</t>
        </r>
        <r>
          <rPr>
            <sz val="9"/>
            <color indexed="81"/>
            <rFont val="Tahoma"/>
            <family val="2"/>
          </rPr>
          <t xml:space="preserve">
https://links.sgx.com/1.0.0/corporate-announcements/IUJC6RI369WSVQJZ/3a6f608f6188ea4fcf55c76250fd64317be84f24f51f18cd95e3a0ea71274505</t>
        </r>
      </text>
    </comment>
    <comment ref="CU232" authorId="0" shapeId="0" xr:uid="{498BBF3D-EFB4-4424-90E1-AB903C4079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https://links.sgx.com/1.0.0/corporate-announcements/0AGAMGXHGD165IFY/58f16d17fe423e344090fd583a0422edd4a9cb926426b239bcd08bcd83918ce3</t>
        </r>
      </text>
    </comment>
    <comment ref="CV232" authorId="0" shapeId="0" xr:uid="{0D1B6146-708A-4B97-847E-7EEFB0CF02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https://links.sgx.com/1.0.0/corporate-announcements/S3B0A1Q9G2J1IJ8Q/449f12174caed13ec71850dd3b67401a7e2666c79d0fd15cd4c419cd20e28616</t>
        </r>
      </text>
    </comment>
    <comment ref="CZ232" authorId="0" shapeId="0" xr:uid="{9B13826F-4ECA-4E52-B339-D36632F04E62}">
      <text>
        <r>
          <rPr>
            <b/>
            <sz val="9"/>
            <color indexed="81"/>
            <rFont val="Tahoma"/>
            <family val="2"/>
          </rPr>
          <t>Author:</t>
        </r>
        <r>
          <rPr>
            <sz val="9"/>
            <color indexed="81"/>
            <rFont val="Tahoma"/>
            <family val="2"/>
          </rPr>
          <t xml:space="preserve">
https://links.sgx.com/1.0.0/corporate-announcements/GGNO7KH0OO1Y0Y2Q/2c252d6e31549bce1069059a9d09828a6c1b8fe5d83b8e4cc49103355372093f</t>
        </r>
      </text>
    </comment>
    <comment ref="DA232" authorId="0" shapeId="0" xr:uid="{448D3108-0C17-4D2E-82F0-A4C1F8504461}">
      <text>
        <r>
          <rPr>
            <b/>
            <sz val="9"/>
            <color indexed="81"/>
            <rFont val="Tahoma"/>
            <family val="2"/>
          </rPr>
          <t>Author:</t>
        </r>
        <r>
          <rPr>
            <sz val="9"/>
            <color indexed="81"/>
            <rFont val="Tahoma"/>
            <family val="2"/>
          </rPr>
          <t xml:space="preserve">
https://links.sgx.com/FileOpen/RPH_Ann_Notice_of_Adjourned_AGM.ashx?App=Announcement&amp;FileID=607332</t>
        </r>
      </text>
    </comment>
    <comment ref="DC232" authorId="0" shapeId="0" xr:uid="{0DDCAD52-095D-4D76-A796-AAC453377C33}">
      <text>
        <r>
          <rPr>
            <b/>
            <sz val="9"/>
            <color indexed="81"/>
            <rFont val="Tahoma"/>
            <family val="2"/>
          </rPr>
          <t>Author:</t>
        </r>
        <r>
          <rPr>
            <sz val="9"/>
            <color indexed="81"/>
            <rFont val="Tahoma"/>
            <family val="2"/>
          </rPr>
          <t xml:space="preserve">
35 days</t>
        </r>
      </text>
    </comment>
    <comment ref="DE232" authorId="0" shapeId="0" xr:uid="{F39740D0-F6F9-4906-AF0A-A28BA7F43676}">
      <text>
        <r>
          <rPr>
            <b/>
            <sz val="9"/>
            <color indexed="81"/>
            <rFont val="Tahoma"/>
            <family val="2"/>
          </rPr>
          <t>Author:</t>
        </r>
        <r>
          <rPr>
            <sz val="9"/>
            <color indexed="81"/>
            <rFont val="Tahoma"/>
            <family val="2"/>
          </rPr>
          <t xml:space="preserve">
https://links.sgx.com/1.0.0/corporate-announcements/DJ2VG4532WW9FN48/f28bbcdde2f31c4b5b9ef5206d0a3863cf3456834894416ec1d4b3bf8c1243ab</t>
        </r>
      </text>
    </comment>
    <comment ref="DL232" authorId="0" shapeId="0" xr:uid="{FBAF1E21-4EC8-4CEE-91DF-4F13F4EBA7DB}">
      <text>
        <r>
          <rPr>
            <b/>
            <sz val="9"/>
            <color indexed="81"/>
            <rFont val="Tahoma"/>
            <family val="2"/>
          </rPr>
          <t xml:space="preserve">Author:
</t>
        </r>
      </text>
    </comment>
    <comment ref="DR232" authorId="0" shapeId="0" xr:uid="{94A6C532-EE60-44AC-BAE9-21607480BE93}">
      <text>
        <r>
          <rPr>
            <b/>
            <sz val="9"/>
            <color indexed="81"/>
            <rFont val="Tahoma"/>
            <family val="2"/>
          </rPr>
          <t>Author:</t>
        </r>
        <r>
          <rPr>
            <sz val="9"/>
            <color indexed="81"/>
            <rFont val="Tahoma"/>
            <family val="2"/>
          </rPr>
          <t xml:space="preserve">
22 days</t>
        </r>
      </text>
    </comment>
    <comment ref="R233" authorId="0" shapeId="0" xr:uid="{F16638A6-19C8-4307-AE2C-0BBC490CEF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https://links.sgx.com/1.0.0/corporate-announcements/CRY99WW0R72QDL6Y/ff9f29b9d723b2a7b31e978ae83a7cf7b208665036c005695d322d28a22d7d0b</t>
        </r>
      </text>
    </comment>
    <comment ref="W233" authorId="0" shapeId="0" xr:uid="{FCC66C9A-5870-4A10-A3DA-8E903539EC7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https://links.sgx.com/1.0.0/corporate-announcements/MBSUJG9MPCTEI5QW/301ad81c04584e7774d259849bb7ba18907c75633abf7414894e0aecdea806d1</t>
        </r>
      </text>
    </comment>
    <comment ref="X233" authorId="0" shapeId="0" xr:uid="{BF247D7C-DF9D-4B38-96CC-04D5B7A6780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https://links.sgx.com/1.0.0/corporate-announcements/DSUQGL5HQTD3TJPA/dda886b315d4cca06e584e6691c6bcb415afed374ce6cf873a13bb0136b8a011</t>
        </r>
      </text>
    </comment>
    <comment ref="AB233" authorId="0" shapeId="0" xr:uid="{368063E2-D129-4030-A716-38D152ADBB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https://links.sgx.com/1.0.0/corporate-announcements/AKU8SWLW6JPVKCX8/2c58c20147041ac067f626be8924b72b1f798b76aa8b749761119234b9079290</t>
        </r>
      </text>
    </comment>
    <comment ref="AJ233" authorId="0" shapeId="0" xr:uid="{CFDFA294-FA7A-4704-BAC3-D41E646AADC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https://links.sgx.com/1.0.0/corporate-announcements/0Y00KF6H0OOVRSSC/a66d09a4bdccefb7e77a9e87edc224e5d584bd07d0eba57c826548d8c627694c</t>
        </r>
      </text>
    </comment>
    <comment ref="AK233" authorId="0" shapeId="0" xr:uid="{CEA26900-28B7-4EAA-A4BA-6976131CF5E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https://links.sgx.com/1.0.0/corporate-announcements/63UPF9ULJ7ONVJQU/706e5507f633392525edafc1bbeb938fd73fb5d61d59f446f101a5e5b95d5abb</t>
        </r>
      </text>
    </comment>
    <comment ref="AN233" authorId="0" shapeId="0" xr:uid="{C73B8643-A834-4A93-A88E-F28EDACD2C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https://links.sgx.com/1.0.0/corporate-announcements/MX3QO2J5K093WSE3/c1f07f425420ad1352bcc4eadee55bce70a5b56b5e164456859c3b7f70aa9b8d</t>
        </r>
      </text>
    </comment>
    <comment ref="AQ233" authorId="0" shapeId="0" xr:uid="{07A7C3DA-3C82-4591-92C4-79B406A60656}">
      <text>
        <r>
          <rPr>
            <b/>
            <sz val="9"/>
            <color indexed="81"/>
            <rFont val="Tahoma"/>
            <family val="2"/>
          </rPr>
          <t>Author:</t>
        </r>
        <r>
          <rPr>
            <sz val="9"/>
            <color indexed="81"/>
            <rFont val="Tahoma"/>
            <family val="2"/>
          </rPr>
          <t xml:space="preserve">
https://links.sgx.com/1.0.0/corporate-announcements/FD59IJRUWP9AKX4H/05ec174c3264e720d91c7aafc2587a1ea1d7296462cf98f77c8f3d8b0c8ed81d</t>
        </r>
      </text>
    </comment>
    <comment ref="AT233" authorId="0" shapeId="0" xr:uid="{7BDBBF43-228D-4B9D-926F-7DC7A1180009}">
      <text>
        <r>
          <rPr>
            <b/>
            <sz val="9"/>
            <color indexed="81"/>
            <rFont val="Tahoma"/>
            <family val="2"/>
          </rPr>
          <t>Author:</t>
        </r>
        <r>
          <rPr>
            <sz val="9"/>
            <color indexed="81"/>
            <rFont val="Tahoma"/>
            <family val="2"/>
          </rPr>
          <t xml:space="preserve">
SGX announcements, Link: https://links.sgx.com/1.0.0/corporate-announcements/SGZDWC9N8O0P731R/e46727d397f858d477d5fe6b2bf95603f5f0dfc5188517a02b06ade87fa47f3b</t>
        </r>
      </text>
    </comment>
    <comment ref="AY233" authorId="0" shapeId="0" xr:uid="{0BD55D3F-1627-417B-950C-7D03BA84323D}">
      <text>
        <r>
          <rPr>
            <b/>
            <sz val="9"/>
            <color indexed="81"/>
            <rFont val="Tahoma"/>
            <family val="2"/>
          </rPr>
          <t>Author:</t>
        </r>
        <r>
          <rPr>
            <sz val="9"/>
            <color indexed="81"/>
            <rFont val="Tahoma"/>
            <family val="2"/>
          </rPr>
          <t xml:space="preserve">
https://links.sgx.com/1.0.0/corporate-announcements/ZR0WEDNM4ICOKMBF/572bd35a6ec7a09edce0a9f7d1381537bd909ef635ec9374e5ab5573d4c294e4</t>
        </r>
      </text>
    </comment>
    <comment ref="AZ233" authorId="0" shapeId="0" xr:uid="{DE8D7BDB-B3A9-4702-A42A-E47D6BF79199}">
      <text>
        <r>
          <rPr>
            <b/>
            <sz val="9"/>
            <color indexed="81"/>
            <rFont val="Tahoma"/>
            <family val="2"/>
          </rPr>
          <t>Author:</t>
        </r>
        <r>
          <rPr>
            <sz val="9"/>
            <color indexed="81"/>
            <rFont val="Tahoma"/>
            <family val="2"/>
          </rPr>
          <t xml:space="preserve">
https://links.sgx.com/1.0.0/corporate-announcements/E3FOVKI7ZX0VB3QA/a582aabcfe6e14865c06878646194a4d8372f760087e17d64f3928a3c327046b</t>
        </r>
      </text>
    </comment>
    <comment ref="BC233" authorId="0" shapeId="0" xr:uid="{85C9F102-1E78-461F-9AE8-81A111F5DFD9}">
      <text>
        <r>
          <rPr>
            <b/>
            <sz val="9"/>
            <color indexed="81"/>
            <rFont val="Tahoma"/>
            <family val="2"/>
          </rPr>
          <t>Author:</t>
        </r>
        <r>
          <rPr>
            <sz val="9"/>
            <color indexed="81"/>
            <rFont val="Tahoma"/>
            <family val="2"/>
          </rPr>
          <t xml:space="preserve">
https://links.sgx.com/1.0.0/corporate-announcements/E0HUOUW4I9BHWMT3/452f2df57398762ce4385696f12fa24533bb531eea1dafe94683de16825191c0#</t>
        </r>
      </text>
    </comment>
    <comment ref="BD233" authorId="0" shapeId="0" xr:uid="{300D4A20-130B-4F1D-9E60-C223F943CAB5}">
      <text>
        <r>
          <rPr>
            <b/>
            <sz val="9"/>
            <color indexed="81"/>
            <rFont val="Tahoma"/>
            <family val="2"/>
          </rPr>
          <t>Author:</t>
        </r>
        <r>
          <rPr>
            <sz val="9"/>
            <color indexed="81"/>
            <rFont val="Tahoma"/>
            <family val="2"/>
          </rPr>
          <t xml:space="preserve">
https://links.sgx.com/1.0.0/corporate-announcements/Q9GRBX54O6XO3M13/4d9f38f286da7efeb374a20a968ddabe5842b5b2f09530c043bf614bf3d40cc9</t>
        </r>
      </text>
    </comment>
    <comment ref="BH233" authorId="0" shapeId="0" xr:uid="{18A8192A-18E0-4067-AD09-78238CE80D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https://links.sgx.com/1.0.0/corporate-announcements/8HI2XJJQ5UUDWD0F/51b50f3c4b2cadf088b0fc73d2fcdf1a630c5ff4b037045f4a2604ac161b8978</t>
        </r>
      </text>
    </comment>
    <comment ref="BK233" authorId="0" shapeId="0" xr:uid="{4331A2EF-02A1-44F1-9264-A25F30D2CBCF}">
      <text>
        <r>
          <rPr>
            <b/>
            <sz val="9"/>
            <color indexed="81"/>
            <rFont val="Tahoma"/>
            <family val="2"/>
          </rPr>
          <t>Author:</t>
        </r>
        <r>
          <rPr>
            <sz val="9"/>
            <color indexed="81"/>
            <rFont val="Tahoma"/>
            <family val="2"/>
          </rPr>
          <t xml:space="preserve">
https://links.sgx.com/1.0.0/corporate-announcements/7NHVNLXQZIF4HXDI/f3826229a8e231e385ef00de45821e59c4aae0fe65794b56498e8354c2faa140</t>
        </r>
      </text>
    </comment>
    <comment ref="BY233" authorId="0" shapeId="0" xr:uid="{66411F8D-BD1B-4AE7-BBFD-2AC22D0640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https://links.sgx.com/1.0.0/corporate-announcements/9PEJT2IGVUAWPV2U/88a252e99607a89873dfafe3d3c42b0554d9274528bf6e2656553d54c2cded3f</t>
        </r>
      </text>
    </comment>
    <comment ref="CC233" authorId="0" shapeId="0" xr:uid="{8FB158EC-7966-4DAD-AFD3-B418CC4883D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https://links.sgx.com/1.0.0/corporate-announcements/QWCP1TMFZ9AS25AH/94c2f4c82f1b9f684e5adc435e564070eea521ab7bc7ab20ebb91147db4b4ef7</t>
        </r>
      </text>
    </comment>
    <comment ref="CD233" authorId="0" shapeId="0" xr:uid="{99C39A60-4D04-43F0-AC73-50B17D8ED2B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https://gentingsingaporeplc.gcs-web.com/static-files/53087ee5-fdbe-4c58-bc54-a9349f43b658</t>
        </r>
      </text>
    </comment>
    <comment ref="CJ233" authorId="0" shapeId="0" xr:uid="{60976FBA-9D09-41CC-A18D-75D04D5B3533}">
      <text>
        <r>
          <rPr>
            <b/>
            <sz val="9"/>
            <color indexed="81"/>
            <rFont val="Tahoma"/>
            <family val="2"/>
          </rPr>
          <t>Author:</t>
        </r>
        <r>
          <rPr>
            <sz val="9"/>
            <color indexed="81"/>
            <rFont val="Tahoma"/>
            <family val="2"/>
          </rPr>
          <t xml:space="preserve">
notice</t>
        </r>
      </text>
    </comment>
    <comment ref="CN233" authorId="0" shapeId="0" xr:uid="{C30EA937-9479-4791-8DE4-98444B7EB1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https://links.sgx.com/1.0.0/corporate-announcements/VJURV6ICN6MZA7X8/2a0ea03c953e593a6b897a622e985191f4bd0cb0de70f243f8eeee02cc6b5ef1</t>
        </r>
      </text>
    </comment>
    <comment ref="CO233" authorId="0" shapeId="0" xr:uid="{B05B99A6-259F-4B64-8250-E59991DC6B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https://links.sgx.com/1.0.0/corporate-announcements/BR8A21NL3M6X82A8/8d2012f8720d14b32e0fa8ca8682c1da5fd9dc1bc6a435aec9e0118220f594b5</t>
        </r>
      </text>
    </comment>
    <comment ref="CP233" authorId="0" shapeId="0" xr:uid="{C932AA3D-A557-4F48-9855-FA3E8D8AFC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https://links.sgx.com/1.0.0/corporate-announcements/FYCZY02VTD3QX7ER/81bd04e039956b5c730c1c3a1000f9db724935800ed0e4d09a7e945c1978f3c5</t>
        </r>
      </text>
    </comment>
    <comment ref="CR233" authorId="0" shapeId="0" xr:uid="{FC0F9823-16F2-43F3-BD3E-8E95C7A0482B}">
      <text>
        <r>
          <rPr>
            <b/>
            <sz val="9"/>
            <color indexed="81"/>
            <rFont val="Tahoma"/>
            <family val="2"/>
          </rPr>
          <t>Author:</t>
        </r>
        <r>
          <rPr>
            <sz val="9"/>
            <color indexed="81"/>
            <rFont val="Tahoma"/>
            <family val="2"/>
          </rPr>
          <t xml:space="preserve">
https://links.sgx.com/1.0.0/corporate-announcements/T1RVSNVZ7IOXXPLL/4bd9c1e1a91c053860b3a807443d65cd4135b8d6a7d97d4636b04e72688dbfc7</t>
        </r>
      </text>
    </comment>
    <comment ref="CS233" authorId="0" shapeId="0" xr:uid="{3225E8C6-4224-46F7-9BD1-F5898427E766}">
      <text>
        <r>
          <rPr>
            <b/>
            <sz val="9"/>
            <color indexed="81"/>
            <rFont val="Tahoma"/>
            <family val="2"/>
          </rPr>
          <t>Author:</t>
        </r>
        <r>
          <rPr>
            <sz val="9"/>
            <color indexed="81"/>
            <rFont val="Tahoma"/>
            <family val="2"/>
          </rPr>
          <t xml:space="preserve">
https://links.sgx.com/1.0.0/corporate-announcements/VXVI3DN9ED9GYAB3/fca77991469eff020be7e9e223b87e3bcf813fb346f1837a2b72c4c6ff3a2dd1</t>
        </r>
      </text>
    </comment>
    <comment ref="CX233" authorId="0" shapeId="0" xr:uid="{CDF8B9E2-F25C-4687-9516-7C3169D21E29}">
      <text>
        <r>
          <rPr>
            <b/>
            <sz val="9"/>
            <color indexed="81"/>
            <rFont val="Tahoma"/>
            <family val="2"/>
          </rPr>
          <t>Author:</t>
        </r>
        <r>
          <rPr>
            <sz val="9"/>
            <color indexed="81"/>
            <rFont val="Tahoma"/>
            <family val="2"/>
          </rPr>
          <t xml:space="preserve">
SGX announcements, Link: https://links.sgx.com/1.0.0/corporate-announcements/2Q2G9N8EON8GK0W8/23b468e0f2071dc0a7c93944403e704dc0b529eeccdff9648cd76d35e38eefd8</t>
        </r>
      </text>
    </comment>
    <comment ref="DC233" authorId="0" shapeId="0" xr:uid="{6F721E76-826F-4E74-BB81-5ED012A01707}">
      <text>
        <r>
          <rPr>
            <b/>
            <sz val="9"/>
            <color indexed="81"/>
            <rFont val="Tahoma"/>
            <family val="2"/>
          </rPr>
          <t>Author:</t>
        </r>
        <r>
          <rPr>
            <sz val="9"/>
            <color indexed="81"/>
            <rFont val="Tahoma"/>
            <family val="2"/>
          </rPr>
          <t xml:space="preserve">
https://links.sgx.com/1.0.0/corporate-announcements/QVA0Z2E1SI7VFQRG#</t>
        </r>
      </text>
    </comment>
    <comment ref="DD233" authorId="0" shapeId="0" xr:uid="{A5E79E77-A39B-4744-9FF2-2BE2544ED3EF}">
      <text>
        <r>
          <rPr>
            <b/>
            <sz val="9"/>
            <color indexed="81"/>
            <rFont val="Tahoma"/>
            <family val="2"/>
          </rPr>
          <t>Author:</t>
        </r>
        <r>
          <rPr>
            <sz val="9"/>
            <color indexed="81"/>
            <rFont val="Tahoma"/>
            <family val="2"/>
          </rPr>
          <t xml:space="preserve">
https://links.sgx.com/1.0.0/corporate-announcements/DRM9MT90KWDRQJ7A/42569f6d512152c77372381a76a3f0e650d7a15b92e869cc80670a9a7b2fcf81</t>
        </r>
      </text>
    </comment>
    <comment ref="DG233" authorId="0" shapeId="0" xr:uid="{D01AED80-70FC-409C-A53F-0BC4B75D9882}">
      <text>
        <r>
          <rPr>
            <b/>
            <sz val="9"/>
            <color indexed="81"/>
            <rFont val="Tahoma"/>
            <family val="2"/>
          </rPr>
          <t>Author:</t>
        </r>
        <r>
          <rPr>
            <sz val="9"/>
            <color indexed="81"/>
            <rFont val="Tahoma"/>
            <family val="2"/>
          </rPr>
          <t xml:space="preserve">
https://links.sgx.com/1.0.0/corporate-announcements/YZA0KW9MM4HMAE1W/9b159ce51dac14972bd8adb7610a549ff70b238f9ea658156acfee2628911dae</t>
        </r>
      </text>
    </comment>
    <comment ref="DI233" authorId="0" shapeId="0" xr:uid="{5963A2C9-B6EB-4C96-BB25-3660D058BE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https://links.sgx.com/1.0.0/corporate-announcements/MVTY27K5FJOOE8TF/656c7bfe175a2703ea26546c0d7ffb33ae5163b71c36c1cec7f11688c7e81bf0</t>
        </r>
      </text>
    </comment>
    <comment ref="DM233" authorId="0" shapeId="0" xr:uid="{80CA9CAB-4186-4352-BE64-D84A3A9EFAA4}">
      <text>
        <r>
          <rPr>
            <b/>
            <sz val="9"/>
            <color indexed="81"/>
            <rFont val="Tahoma"/>
            <family val="2"/>
          </rPr>
          <t>Author:</t>
        </r>
        <r>
          <rPr>
            <sz val="9"/>
            <color indexed="81"/>
            <rFont val="Tahoma"/>
            <family val="2"/>
          </rPr>
          <t xml:space="preserve">
https://links.sgx.com/1.0.0/corporate-announcements/EPMZCE6R43NZLDGC/4954527fc31fbda6d8dc2dea954aa78ee9254b7654533e0d270f67c82669dd9c</t>
        </r>
      </text>
    </comment>
    <comment ref="DP233" authorId="0" shapeId="0" xr:uid="{CECCF66B-D42D-40BD-B847-9962720FCAE4}">
      <text>
        <r>
          <rPr>
            <b/>
            <sz val="9"/>
            <color indexed="81"/>
            <rFont val="Tahoma"/>
            <family val="2"/>
          </rPr>
          <t>Author:</t>
        </r>
        <r>
          <rPr>
            <sz val="9"/>
            <color indexed="81"/>
            <rFont val="Tahoma"/>
            <family val="2"/>
          </rPr>
          <t xml:space="preserve">
https://links.sgx.com/1.0.0/corporate-announcements/EDK8SRIXNJL5650R/c4be88e783315f82aa07b2640c0f077a01b5de5a0d7524fac8be41be615ae4ca</t>
        </r>
      </text>
    </comment>
    <comment ref="DT233" authorId="0" shapeId="0" xr:uid="{AE4B1B5E-553F-4510-B277-61797E0851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https://links.sgx.com/1.0.0/corporate-announcements/QPYBQMOOFPAOJWP1/cf866c78dd5bc2ebbfd2acec1aebd71b6990af3f5aaad98e010b1df3398d1379</t>
        </r>
      </text>
    </comment>
    <comment ref="EB233" authorId="0" shapeId="0" xr:uid="{BBD59F6A-2DE3-443A-9A3A-0C6FB1C8DA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https://links.sgx.com/1.0.0/corporate-announcements/4SBPSMP6MPK5KU50/7f9e78795c9b4f9fa367cc5ceeb225332cbcd6b6bceddc726785aa575cc53835</t>
        </r>
      </text>
    </comment>
    <comment ref="ED233" authorId="0" shapeId="0" xr:uid="{43C54292-23F8-49C3-BCE4-CC8EDF64D7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https://links.sgx.com/1.0.0/corporate-announcements/T894XAZIKMDIA4US/581022bd465a11c046ec3f85e53916957b65443dca41d5a2fce02ac4d178bb92</t>
        </r>
      </text>
    </comment>
    <comment ref="R234" authorId="0" shapeId="0" xr:uid="{8855C3AE-CCB4-4902-A2FC-AA5580069F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https://links.sgx.com/1.0.0/corporate-announcements/CRY99WW0R72QDL6Y/ff9f29b9d723b2a7b31e978ae83a7cf7b208665036c005695d322d28a22d7d0b</t>
        </r>
      </text>
    </comment>
    <comment ref="W234" authorId="0" shapeId="0" xr:uid="{648DC135-D1F1-4D2A-B572-E5B4F53B4FC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https://links.sgx.com/1.0.0/corporate-announcements/MBSUJG9MPCTEI5QW/301ad81c04584e7774d259849bb7ba18907c75633abf7414894e0aecdea806d1</t>
        </r>
      </text>
    </comment>
    <comment ref="X234" authorId="0" shapeId="0" xr:uid="{A037DAF9-723F-4C45-83EC-128BADE91C3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https://links.sgx.com/1.0.0/corporate-announcements/DSUQGL5HQTD3TJPA/dda886b315d4cca06e584e6691c6bcb415afed374ce6cf873a13bb0136b8a011</t>
        </r>
      </text>
    </comment>
    <comment ref="AB234" authorId="0" shapeId="0" xr:uid="{BFBF6832-E950-4C0B-BC75-A4D0E9EFB0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https://links.sgx.com/1.0.0/corporate-announcements/AKU8SWLW6JPVKCX8/2c58c20147041ac067f626be8924b72b1f798b76aa8b749761119234b9079290</t>
        </r>
      </text>
    </comment>
    <comment ref="AJ234" authorId="0" shapeId="0" xr:uid="{FD59B3FD-A414-4861-8CDA-117E7267D5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https://links.sgx.com/1.0.0/corporate-announcements/0Y00KF6H0OOVRSSC/a66d09a4bdccefb7e77a9e87edc224e5d584bd07d0eba57c826548d8c627694c</t>
        </r>
      </text>
    </comment>
    <comment ref="AK234" authorId="0" shapeId="0" xr:uid="{9464666F-3FF4-4238-9CC4-B626CDAC76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https://links.sgx.com/1.0.0/corporate-announcements/63UPF9ULJ7ONVJQU/706e5507f633392525edafc1bbeb938fd73fb5d61d59f446f101a5e5b95d5abb</t>
        </r>
      </text>
    </comment>
    <comment ref="AN234" authorId="0" shapeId="0" xr:uid="{5DDBB1A2-822F-4319-B236-7F8B4FA444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https://links.sgx.com/1.0.0/corporate-announcements/MX3QO2J5K093WSE3/c1f07f425420ad1352bcc4eadee55bce70a5b56b5e164456859c3b7f70aa9b8d</t>
        </r>
      </text>
    </comment>
    <comment ref="AQ234" authorId="0" shapeId="0" xr:uid="{F482F532-BBD0-4E6D-B0FF-2A09742565F4}">
      <text>
        <r>
          <rPr>
            <b/>
            <sz val="9"/>
            <color indexed="81"/>
            <rFont val="Tahoma"/>
            <family val="2"/>
          </rPr>
          <t>Author:</t>
        </r>
        <r>
          <rPr>
            <sz val="9"/>
            <color indexed="81"/>
            <rFont val="Tahoma"/>
            <family val="2"/>
          </rPr>
          <t xml:space="preserve">
https://links.sgx.com/1.0.0/corporate-announcements/FD59IJRUWP9AKX4H/05ec174c3264e720d91c7aafc2587a1ea1d7296462cf98f77c8f3d8b0c8ed81d</t>
        </r>
      </text>
    </comment>
    <comment ref="AT234" authorId="0" shapeId="0" xr:uid="{CD8FB3C9-45AC-4F91-AA5E-F90DDCECCD55}">
      <text>
        <r>
          <rPr>
            <b/>
            <sz val="9"/>
            <color indexed="81"/>
            <rFont val="Tahoma"/>
            <family val="2"/>
          </rPr>
          <t>Author:</t>
        </r>
        <r>
          <rPr>
            <sz val="9"/>
            <color indexed="81"/>
            <rFont val="Tahoma"/>
            <family val="2"/>
          </rPr>
          <t xml:space="preserve">
SGX announcements, Link: https://links.sgx.com/1.0.0/corporate-announcements/SGZDWC9N8O0P731R/e46727d397f858d477d5fe6b2bf95603f5f0dfc5188517a02b06ade87fa47f3b</t>
        </r>
      </text>
    </comment>
    <comment ref="AY234" authorId="0" shapeId="0" xr:uid="{56458755-683E-427F-A6AA-264F7CA87C3A}">
      <text>
        <r>
          <rPr>
            <b/>
            <sz val="9"/>
            <color indexed="81"/>
            <rFont val="Tahoma"/>
            <family val="2"/>
          </rPr>
          <t>Author:</t>
        </r>
        <r>
          <rPr>
            <sz val="9"/>
            <color indexed="81"/>
            <rFont val="Tahoma"/>
            <family val="2"/>
          </rPr>
          <t xml:space="preserve">
https://links.sgx.com/1.0.0/corporate-announcements/ZR0WEDNM4ICOKMBF/572bd35a6ec7a09edce0a9f7d1381537bd909ef635ec9374e5ab5573d4c294e4</t>
        </r>
      </text>
    </comment>
    <comment ref="AZ234" authorId="0" shapeId="0" xr:uid="{0FD92145-1BAB-42E3-8F21-D3214AAF27E2}">
      <text>
        <r>
          <rPr>
            <b/>
            <sz val="9"/>
            <color indexed="81"/>
            <rFont val="Tahoma"/>
            <family val="2"/>
          </rPr>
          <t>Author:</t>
        </r>
        <r>
          <rPr>
            <sz val="9"/>
            <color indexed="81"/>
            <rFont val="Tahoma"/>
            <family val="2"/>
          </rPr>
          <t xml:space="preserve">
https://links.sgx.com/1.0.0/corporate-announcements/E3FOVKI7ZX0VB3QA/a582aabcfe6e14865c06878646194a4d8372f760087e17d64f3928a3c327046b</t>
        </r>
      </text>
    </comment>
    <comment ref="BC234" authorId="0" shapeId="0" xr:uid="{6A1EA4A8-BB50-4B99-BF11-DE0E16A5B98D}">
      <text>
        <r>
          <rPr>
            <b/>
            <sz val="9"/>
            <color indexed="81"/>
            <rFont val="Tahoma"/>
            <family val="2"/>
          </rPr>
          <t>Author:</t>
        </r>
        <r>
          <rPr>
            <sz val="9"/>
            <color indexed="81"/>
            <rFont val="Tahoma"/>
            <family val="2"/>
          </rPr>
          <t xml:space="preserve">
https://links.sgx.com/1.0.0/corporate-announcements/E0HUOUW4I9BHWMT3/452f2df57398762ce4385696f12fa24533bb531eea1dafe94683de16825191c0#</t>
        </r>
      </text>
    </comment>
    <comment ref="BD234" authorId="0" shapeId="0" xr:uid="{D2DF4EE4-3DDF-44BC-8A45-94B351680D31}">
      <text>
        <r>
          <rPr>
            <b/>
            <sz val="9"/>
            <color indexed="81"/>
            <rFont val="Tahoma"/>
            <family val="2"/>
          </rPr>
          <t>Author:</t>
        </r>
        <r>
          <rPr>
            <sz val="9"/>
            <color indexed="81"/>
            <rFont val="Tahoma"/>
            <family val="2"/>
          </rPr>
          <t xml:space="preserve">
https://links.sgx.com/1.0.0/corporate-announcements/Q9GRBX54O6XO3M13/4d9f38f286da7efeb374a20a968ddabe5842b5b2f09530c043bf614bf3d40cc9</t>
        </r>
      </text>
    </comment>
    <comment ref="BH234" authorId="0" shapeId="0" xr:uid="{A6EE199E-A5B5-475E-AB3F-71DC29C0AC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https://links.sgx.com/1.0.0/corporate-announcements/8HI2XJJQ5UUDWD0F/51b50f3c4b2cadf088b0fc73d2fcdf1a630c5ff4b037045f4a2604ac161b8978</t>
        </r>
      </text>
    </comment>
    <comment ref="BK234" authorId="0" shapeId="0" xr:uid="{FE564889-B6C3-4249-812B-FDD58EE3B3EF}">
      <text>
        <r>
          <rPr>
            <b/>
            <sz val="9"/>
            <color indexed="81"/>
            <rFont val="Tahoma"/>
            <family val="2"/>
          </rPr>
          <t>Author:</t>
        </r>
        <r>
          <rPr>
            <sz val="9"/>
            <color indexed="81"/>
            <rFont val="Tahoma"/>
            <family val="2"/>
          </rPr>
          <t xml:space="preserve">
https://links.sgx.com/1.0.0/corporate-announcements/7NHVNLXQZIF4HXDI/f3826229a8e231e385ef00de45821e59c4aae0fe65794b56498e8354c2faa140</t>
        </r>
      </text>
    </comment>
    <comment ref="BY234" authorId="0" shapeId="0" xr:uid="{53EDAD59-34E9-4334-97DA-6F3D7385E1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https://links.sgx.com/1.0.0/corporate-announcements/9PEJT2IGVUAWPV2U/88a252e99607a89873dfafe3d3c42b0554d9274528bf6e2656553d54c2cded3f</t>
        </r>
      </text>
    </comment>
    <comment ref="CC234" authorId="0" shapeId="0" xr:uid="{47399C13-8EA2-4918-BEEC-5302AB8A1A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https://links.sgx.com/1.0.0/corporate-announcements/QWCP1TMFZ9AS25AH/94c2f4c82f1b9f684e5adc435e564070eea521ab7bc7ab20ebb91147db4b4ef7</t>
        </r>
      </text>
    </comment>
    <comment ref="CD234" authorId="0" shapeId="0" xr:uid="{7D64E6C1-16BD-4CC2-820F-3D6CD0A551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https://gentingsingaporeplc.gcs-web.com/static-files/53087ee5-fdbe-4c58-bc54-a9349f43b658</t>
        </r>
      </text>
    </comment>
    <comment ref="CJ234" authorId="0" shapeId="0" xr:uid="{33CFF7BA-E95E-45D8-A282-5718224E1E0C}">
      <text>
        <r>
          <rPr>
            <b/>
            <sz val="9"/>
            <color indexed="81"/>
            <rFont val="Tahoma"/>
            <family val="2"/>
          </rPr>
          <t>Author:</t>
        </r>
        <r>
          <rPr>
            <sz val="9"/>
            <color indexed="81"/>
            <rFont val="Tahoma"/>
            <family val="2"/>
          </rPr>
          <t xml:space="preserve">
notice</t>
        </r>
      </text>
    </comment>
    <comment ref="CN234" authorId="0" shapeId="0" xr:uid="{EB27B5AA-1AB5-4BE9-AA78-46841DC921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https://links.sgx.com/1.0.0/corporate-announcements/VJURV6ICN6MZA7X8/2a0ea03c953e593a6b897a622e985191f4bd0cb0de70f243f8eeee02cc6b5ef1</t>
        </r>
      </text>
    </comment>
    <comment ref="CO234" authorId="0" shapeId="0" xr:uid="{B377C3D3-E685-4994-BC71-890C20CB8C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https://links.sgx.com/1.0.0/corporate-announcements/BR8A21NL3M6X82A8/8d2012f8720d14b32e0fa8ca8682c1da5fd9dc1bc6a435aec9e0118220f594b5</t>
        </r>
      </text>
    </comment>
    <comment ref="CP234" authorId="0" shapeId="0" xr:uid="{9E3A63CB-0582-45E3-9BB6-EC28775D85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https://links.sgx.com/1.0.0/corporate-announcements/FYCZY02VTD3QX7ER/81bd04e039956b5c730c1c3a1000f9db724935800ed0e4d09a7e945c1978f3c5</t>
        </r>
      </text>
    </comment>
    <comment ref="CR234" authorId="0" shapeId="0" xr:uid="{B6CCC888-44B7-41A3-969F-0BA11C561DD7}">
      <text>
        <r>
          <rPr>
            <b/>
            <sz val="9"/>
            <color indexed="81"/>
            <rFont val="Tahoma"/>
            <family val="2"/>
          </rPr>
          <t>Author:</t>
        </r>
        <r>
          <rPr>
            <sz val="9"/>
            <color indexed="81"/>
            <rFont val="Tahoma"/>
            <family val="2"/>
          </rPr>
          <t xml:space="preserve">
https://links.sgx.com/1.0.0/corporate-announcements/T1RVSNVZ7IOXXPLL/4bd9c1e1a91c053860b3a807443d65cd4135b8d6a7d97d4636b04e72688dbfc7</t>
        </r>
      </text>
    </comment>
    <comment ref="CS234" authorId="0" shapeId="0" xr:uid="{56CAB011-604D-417D-AAEC-B45DF7CD84C6}">
      <text>
        <r>
          <rPr>
            <b/>
            <sz val="9"/>
            <color indexed="81"/>
            <rFont val="Tahoma"/>
            <family val="2"/>
          </rPr>
          <t>Author:</t>
        </r>
        <r>
          <rPr>
            <sz val="9"/>
            <color indexed="81"/>
            <rFont val="Tahoma"/>
            <family val="2"/>
          </rPr>
          <t xml:space="preserve">
https://links.sgx.com/1.0.0/corporate-announcements/VXVI3DN9ED9GYAB3/fca77991469eff020be7e9e223b87e3bcf813fb346f1837a2b72c4c6ff3a2dd1</t>
        </r>
      </text>
    </comment>
    <comment ref="CX234" authorId="0" shapeId="0" xr:uid="{73DB5A57-32B6-4E54-89C5-AFA6985D7E6A}">
      <text>
        <r>
          <rPr>
            <b/>
            <sz val="9"/>
            <color indexed="81"/>
            <rFont val="Tahoma"/>
            <family val="2"/>
          </rPr>
          <t>Author:</t>
        </r>
        <r>
          <rPr>
            <sz val="9"/>
            <color indexed="81"/>
            <rFont val="Tahoma"/>
            <family val="2"/>
          </rPr>
          <t xml:space="preserve">
SGX announcements, Link: https://links.sgx.com/1.0.0/corporate-announcements/2Q2G9N8EON8GK0W8/23b468e0f2071dc0a7c93944403e704dc0b529eeccdff9648cd76d35e38eefd8</t>
        </r>
      </text>
    </comment>
    <comment ref="DC234" authorId="0" shapeId="0" xr:uid="{2862ED09-C343-4797-A00F-83D59ACD44FE}">
      <text>
        <r>
          <rPr>
            <b/>
            <sz val="9"/>
            <color indexed="81"/>
            <rFont val="Tahoma"/>
            <family val="2"/>
          </rPr>
          <t>Author:</t>
        </r>
        <r>
          <rPr>
            <sz val="9"/>
            <color indexed="81"/>
            <rFont val="Tahoma"/>
            <family val="2"/>
          </rPr>
          <t xml:space="preserve">
https://links.sgx.com/1.0.0/corporate-announcements/QVA0Z2E1SI7VFQRG#</t>
        </r>
      </text>
    </comment>
    <comment ref="DD234" authorId="0" shapeId="0" xr:uid="{D74F3B36-71E5-4C9A-A8EB-C85BDD84CC4B}">
      <text>
        <r>
          <rPr>
            <b/>
            <sz val="9"/>
            <color indexed="81"/>
            <rFont val="Tahoma"/>
            <family val="2"/>
          </rPr>
          <t>Author:</t>
        </r>
        <r>
          <rPr>
            <sz val="9"/>
            <color indexed="81"/>
            <rFont val="Tahoma"/>
            <family val="2"/>
          </rPr>
          <t xml:space="preserve">
https://links.sgx.com/1.0.0/corporate-announcements/DRM9MT90KWDRQJ7A/42569f6d512152c77372381a76a3f0e650d7a15b92e869cc80670a9a7b2fcf81</t>
        </r>
      </text>
    </comment>
    <comment ref="DG234" authorId="0" shapeId="0" xr:uid="{42362F44-61DD-4A44-B4CA-3736D9BE1EA4}">
      <text>
        <r>
          <rPr>
            <b/>
            <sz val="9"/>
            <color indexed="81"/>
            <rFont val="Tahoma"/>
            <family val="2"/>
          </rPr>
          <t>Author:</t>
        </r>
        <r>
          <rPr>
            <sz val="9"/>
            <color indexed="81"/>
            <rFont val="Tahoma"/>
            <family val="2"/>
          </rPr>
          <t xml:space="preserve">
https://links.sgx.com/1.0.0/corporate-announcements/YZA0KW9MM4HMAE1W/9b159ce51dac14972bd8adb7610a549ff70b238f9ea658156acfee2628911dae</t>
        </r>
      </text>
    </comment>
    <comment ref="DI234" authorId="0" shapeId="0" xr:uid="{012CA6D3-6DEB-4BB6-A96D-E52F2BB604E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https://links.sgx.com/1.0.0/corporate-announcements/MVTY27K5FJOOE8TF/656c7bfe175a2703ea26546c0d7ffb33ae5163b71c36c1cec7f11688c7e81bf0</t>
        </r>
      </text>
    </comment>
    <comment ref="DM234" authorId="0" shapeId="0" xr:uid="{38D5C819-3FD4-473B-9A1C-5E372C5C49C6}">
      <text>
        <r>
          <rPr>
            <b/>
            <sz val="9"/>
            <color indexed="81"/>
            <rFont val="Tahoma"/>
            <family val="2"/>
          </rPr>
          <t>Author:</t>
        </r>
        <r>
          <rPr>
            <sz val="9"/>
            <color indexed="81"/>
            <rFont val="Tahoma"/>
            <family val="2"/>
          </rPr>
          <t xml:space="preserve">
https://links.sgx.com/1.0.0/corporate-announcements/EPMZCE6R43NZLDGC/4954527fc31fbda6d8dc2dea954aa78ee9254b7654533e0d270f67c82669dd9c</t>
        </r>
      </text>
    </comment>
    <comment ref="DP234" authorId="0" shapeId="0" xr:uid="{D4E07727-2731-439A-92C4-E1EF26A69DA2}">
      <text>
        <r>
          <rPr>
            <b/>
            <sz val="9"/>
            <color indexed="81"/>
            <rFont val="Tahoma"/>
            <family val="2"/>
          </rPr>
          <t>Author:</t>
        </r>
        <r>
          <rPr>
            <sz val="9"/>
            <color indexed="81"/>
            <rFont val="Tahoma"/>
            <family val="2"/>
          </rPr>
          <t xml:space="preserve">
https://links.sgx.com/1.0.0/corporate-announcements/EDK8SRIXNJL5650R/c4be88e783315f82aa07b2640c0f077a01b5de5a0d7524fac8be41be615ae4ca</t>
        </r>
      </text>
    </comment>
    <comment ref="DT234" authorId="0" shapeId="0" xr:uid="{C95B9FC2-EF2A-4E1A-BF79-E2253F28704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https://links.sgx.com/1.0.0/corporate-announcements/QPYBQMOOFPAOJWP1/cf866c78dd5bc2ebbfd2acec1aebd71b6990af3f5aaad98e010b1df3398d1379</t>
        </r>
      </text>
    </comment>
    <comment ref="EB234" authorId="0" shapeId="0" xr:uid="{1C524428-F1CB-4CB9-8D22-DD436246509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https://links.sgx.com/1.0.0/corporate-announcements/4SBPSMP6MPK5KU50/7f9e78795c9b4f9fa367cc5ceeb225332cbcd6b6bceddc726785aa575cc53835</t>
        </r>
      </text>
    </comment>
    <comment ref="ED234" authorId="0" shapeId="0" xr:uid="{9F49A962-5212-457F-B280-D907FC8F8C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https://links.sgx.com/1.0.0/corporate-announcements/T894XAZIKMDIA4US/581022bd465a11c046ec3f85e53916957b65443dca41d5a2fce02ac4d178bb92</t>
        </r>
      </text>
    </comment>
    <comment ref="Q235" authorId="0" shapeId="0" xr:uid="{D58890D6-5977-4D21-B39C-F532E77D6B78}">
      <text>
        <r>
          <rPr>
            <b/>
            <sz val="9"/>
            <color indexed="81"/>
            <rFont val="Tahoma"/>
            <family val="2"/>
          </rPr>
          <t>Author:</t>
        </r>
        <r>
          <rPr>
            <sz val="9"/>
            <color indexed="81"/>
            <rFont val="Tahoma"/>
            <family val="2"/>
          </rPr>
          <t xml:space="preserve">
AR, p47, 49</t>
        </r>
      </text>
    </comment>
    <comment ref="U235" authorId="0" shapeId="0" xr:uid="{892F2AF2-E999-4B8E-803D-605CACFC3844}">
      <text>
        <r>
          <rPr>
            <b/>
            <sz val="9"/>
            <color indexed="81"/>
            <rFont val="Tahoma"/>
            <family val="2"/>
          </rPr>
          <t>Author:</t>
        </r>
        <r>
          <rPr>
            <sz val="9"/>
            <color indexed="81"/>
            <rFont val="Tahoma"/>
            <family val="2"/>
          </rPr>
          <t xml:space="preserve">
Before AR pg 1</t>
        </r>
      </text>
    </comment>
    <comment ref="AR235" authorId="0" shapeId="0" xr:uid="{1B1326F7-6432-41E4-A4A0-32C5CDC705DE}">
      <text>
        <r>
          <rPr>
            <b/>
            <sz val="9"/>
            <color indexed="81"/>
            <rFont val="Tahoma"/>
            <family val="2"/>
          </rPr>
          <t>Author:</t>
        </r>
        <r>
          <rPr>
            <sz val="9"/>
            <color indexed="81"/>
            <rFont val="Tahoma"/>
            <family val="2"/>
          </rPr>
          <t xml:space="preserve">
no mention of iirc or integrated report</t>
        </r>
      </text>
    </comment>
    <comment ref="AU235" authorId="0" shapeId="0" xr:uid="{013A02D5-42C2-4594-A553-A9EB8F2B3898}">
      <text>
        <r>
          <rPr>
            <b/>
            <sz val="9"/>
            <color indexed="81"/>
            <rFont val="Tahoma"/>
            <family val="2"/>
          </rPr>
          <t>Author:</t>
        </r>
        <r>
          <rPr>
            <sz val="9"/>
            <color indexed="81"/>
            <rFont val="Tahoma"/>
            <family val="2"/>
          </rPr>
          <t xml:space="preserve">
No mention of IIRC or integrated report in AR</t>
        </r>
      </text>
    </comment>
    <comment ref="AV235" authorId="0" shapeId="0" xr:uid="{11F0A05A-8827-4A36-B978-D700FCAC8F47}">
      <text>
        <r>
          <rPr>
            <b/>
            <sz val="9"/>
            <color indexed="81"/>
            <rFont val="Tahoma"/>
            <family val="2"/>
          </rPr>
          <t>Author:</t>
        </r>
        <r>
          <rPr>
            <sz val="9"/>
            <color indexed="81"/>
            <rFont val="Tahoma"/>
            <family val="2"/>
          </rPr>
          <t xml:space="preserve">
no mention of iirc or integrated report in AR</t>
        </r>
      </text>
    </comment>
    <comment ref="AX235" authorId="0" shapeId="0" xr:uid="{00E9135D-E9F3-4306-98C9-258D6184CD43}">
      <text>
        <r>
          <rPr>
            <b/>
            <sz val="9"/>
            <color indexed="81"/>
            <rFont val="Tahoma"/>
            <family val="2"/>
          </rPr>
          <t>Author:</t>
        </r>
        <r>
          <rPr>
            <sz val="9"/>
            <color indexed="81"/>
            <rFont val="Tahoma"/>
            <family val="2"/>
          </rPr>
          <t xml:space="preserve">
no mention of iirc or integrated report in AR</t>
        </r>
      </text>
    </comment>
    <comment ref="BV235" authorId="0" shapeId="0" xr:uid="{22559B30-4327-4B7C-8DC0-96B07069DAE3}">
      <text>
        <r>
          <rPr>
            <b/>
            <sz val="9"/>
            <color indexed="81"/>
            <rFont val="Tahoma"/>
            <family val="2"/>
          </rPr>
          <t>Author:</t>
        </r>
        <r>
          <rPr>
            <sz val="9"/>
            <color indexed="81"/>
            <rFont val="Tahoma"/>
            <family val="2"/>
          </rPr>
          <t xml:space="preserve">
No indication of Inte Reporting</t>
        </r>
      </text>
    </comment>
    <comment ref="CK235" authorId="0" shapeId="0" xr:uid="{D86B9626-89C4-4B68-8368-C8AEA89FC435}">
      <text>
        <r>
          <rPr>
            <b/>
            <sz val="9"/>
            <color indexed="81"/>
            <rFont val="Tahoma"/>
            <family val="2"/>
          </rPr>
          <t>Author:</t>
        </r>
        <r>
          <rPr>
            <sz val="9"/>
            <color indexed="81"/>
            <rFont val="Tahoma"/>
            <family val="2"/>
          </rPr>
          <t xml:space="preserve">
no mention of iirc or integrated report</t>
        </r>
      </text>
    </comment>
    <comment ref="CZ235" authorId="0" shapeId="0" xr:uid="{29361DD7-2177-4D9F-AF9A-7C9407716EA1}">
      <text>
        <r>
          <rPr>
            <b/>
            <sz val="9"/>
            <color indexed="81"/>
            <rFont val="Tahoma"/>
            <family val="2"/>
          </rPr>
          <t>Author:</t>
        </r>
        <r>
          <rPr>
            <sz val="9"/>
            <color indexed="81"/>
            <rFont val="Tahoma"/>
            <family val="2"/>
          </rPr>
          <t xml:space="preserve">
no mention of iirc or integrated report in AR</t>
        </r>
      </text>
    </comment>
    <comment ref="DA235" authorId="0" shapeId="0" xr:uid="{91E2BA5F-5C54-4D90-BE4A-D98180DD89D2}">
      <text>
        <r>
          <rPr>
            <b/>
            <sz val="9"/>
            <color indexed="81"/>
            <rFont val="Tahoma"/>
            <family val="2"/>
          </rPr>
          <t>Author:</t>
        </r>
        <r>
          <rPr>
            <sz val="9"/>
            <color indexed="81"/>
            <rFont val="Tahoma"/>
            <family val="2"/>
          </rPr>
          <t xml:space="preserve">
No mention of iirc or integrated report in AR</t>
        </r>
      </text>
    </comment>
    <comment ref="DE235" authorId="0" shapeId="0" xr:uid="{AD2ED4AA-88EA-434B-8321-518897EBB907}">
      <text>
        <r>
          <rPr>
            <b/>
            <sz val="9"/>
            <color indexed="81"/>
            <rFont val="Tahoma"/>
            <family val="2"/>
          </rPr>
          <t>Author:</t>
        </r>
        <r>
          <rPr>
            <sz val="9"/>
            <color indexed="81"/>
            <rFont val="Tahoma"/>
            <family val="2"/>
          </rPr>
          <t xml:space="preserve">
no mention of iirc or integrated report</t>
        </r>
      </text>
    </comment>
    <comment ref="DF235" authorId="0" shapeId="0" xr:uid="{F2E771E3-13F4-4F3D-BDF1-363D95E1AFB1}">
      <text>
        <r>
          <rPr>
            <b/>
            <sz val="9"/>
            <color indexed="81"/>
            <rFont val="Tahoma"/>
            <family val="2"/>
          </rPr>
          <t>Author:</t>
        </r>
        <r>
          <rPr>
            <sz val="9"/>
            <color indexed="81"/>
            <rFont val="Tahoma"/>
            <family val="2"/>
          </rPr>
          <t xml:space="preserve">
AR pg 47</t>
        </r>
      </text>
    </comment>
    <comment ref="DI235" authorId="3" shapeId="0" xr:uid="{48290402-F08A-4D75-954D-923DA8DCEDAE}">
      <text>
        <r>
          <rPr>
            <b/>
            <sz val="9"/>
            <color indexed="81"/>
            <rFont val="Tahoma"/>
            <family val="2"/>
          </rPr>
          <t>Jun Hui:</t>
        </r>
        <r>
          <rPr>
            <sz val="9"/>
            <color indexed="81"/>
            <rFont val="Tahoma"/>
            <family val="2"/>
          </rPr>
          <t xml:space="preserve">
AR,30</t>
        </r>
      </text>
    </comment>
    <comment ref="DJ235" authorId="0" shapeId="0" xr:uid="{8710A4E9-94CC-441E-992B-FBD98D3979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65</t>
        </r>
      </text>
    </comment>
    <comment ref="DR235" authorId="0" shapeId="0" xr:uid="{4B238FE1-FFB1-4661-9EA6-169491A7F78A}">
      <text>
        <r>
          <rPr>
            <b/>
            <sz val="9"/>
            <color indexed="81"/>
            <rFont val="Tahoma"/>
            <family val="2"/>
          </rPr>
          <t>Author:</t>
        </r>
        <r>
          <rPr>
            <sz val="9"/>
            <color indexed="81"/>
            <rFont val="Tahoma"/>
            <family val="2"/>
          </rPr>
          <t xml:space="preserve">
AR, p.53: first paragraph
(not sure)</t>
        </r>
      </text>
    </comment>
    <comment ref="R236" authorId="0" shapeId="0" xr:uid="{0E16EC87-4718-45AE-B1A7-DC06DE53C3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P.57-58</t>
        </r>
      </text>
    </comment>
    <comment ref="U236" authorId="0" shapeId="0" xr:uid="{F7B76EEA-C180-4D12-B636-0108F63F3C6B}">
      <text>
        <r>
          <rPr>
            <b/>
            <sz val="9"/>
            <color indexed="81"/>
            <rFont val="Tahoma"/>
            <family val="2"/>
          </rPr>
          <t>Author:</t>
        </r>
        <r>
          <rPr>
            <sz val="9"/>
            <color indexed="81"/>
            <rFont val="Tahoma"/>
            <family val="2"/>
          </rPr>
          <t xml:space="preserve">
AR pg 61-6%
Makes references to the use of clawback provisions to account for risk</t>
        </r>
      </text>
    </comment>
    <comment ref="V236" authorId="0" shapeId="0" xr:uid="{AA9B776E-B387-45AD-A260-53BEE10C9BF3}">
      <text>
        <r>
          <rPr>
            <b/>
            <sz val="9"/>
            <color indexed="81"/>
            <rFont val="Tahoma"/>
            <family val="2"/>
          </rPr>
          <t>Author:</t>
        </r>
        <r>
          <rPr>
            <sz val="9"/>
            <color indexed="81"/>
            <rFont val="Tahoma"/>
            <family val="2"/>
          </rPr>
          <t xml:space="preserve">
AR pg 63-64 doesn’t address risk policies</t>
        </r>
      </text>
    </comment>
    <comment ref="W236" authorId="0" shapeId="0" xr:uid="{E9349E11-DAA5-4523-9D80-DAE9808ED20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X236" authorId="0" shapeId="0" xr:uid="{6CB44FED-8015-4335-AEEE-AF94C83D58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P.36-37</t>
        </r>
      </text>
    </comment>
    <comment ref="Z236" authorId="0" shapeId="0" xr:uid="{5519433D-E8CF-4F9B-929D-BD80FC1CE338}">
      <text>
        <r>
          <rPr>
            <b/>
            <sz val="9"/>
            <color indexed="81"/>
            <rFont val="Tahoma"/>
            <family val="2"/>
          </rPr>
          <t>Author:</t>
        </r>
        <r>
          <rPr>
            <sz val="9"/>
            <color indexed="81"/>
            <rFont val="Tahoma"/>
            <family val="2"/>
          </rPr>
          <t xml:space="preserve">
AR pg 45-47 doesn’t explicitly make reference to risk policies</t>
        </r>
      </text>
    </comment>
    <comment ref="AA236" authorId="0" shapeId="0" xr:uid="{6B90EF63-E0D0-4DFE-9C4B-ED5151305F3D}">
      <text>
        <r>
          <rPr>
            <b/>
            <sz val="9"/>
            <color indexed="81"/>
            <rFont val="Tahoma"/>
            <family val="2"/>
          </rPr>
          <t>Author:</t>
        </r>
        <r>
          <rPr>
            <sz val="9"/>
            <color indexed="81"/>
            <rFont val="Tahoma"/>
            <family val="2"/>
          </rPr>
          <t xml:space="preserve">
AR pg 42-43</t>
        </r>
      </text>
    </comment>
    <comment ref="AB236" authorId="0" shapeId="0" xr:uid="{EA682F2F-2DD4-4A6D-AB71-884CA30AFA4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 36</t>
        </r>
      </text>
    </comment>
    <comment ref="AJ236" authorId="0" shapeId="0" xr:uid="{15F121A3-3D3B-407E-8828-01EBC60894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P.41-42</t>
        </r>
      </text>
    </comment>
    <comment ref="AK236" authorId="0" shapeId="0" xr:uid="{D94BD827-C0A3-4A52-ACF6-84E3C91BD2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t>
        </r>
      </text>
    </comment>
    <comment ref="AN236" authorId="0" shapeId="0" xr:uid="{8ECE2592-14B5-4A2E-97FF-254CB1C283B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P.117-120</t>
        </r>
      </text>
    </comment>
    <comment ref="AP236" authorId="0" shapeId="0" xr:uid="{CF3263EC-96D3-4A88-BD41-411C8D5864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p.50</t>
        </r>
      </text>
    </comment>
    <comment ref="AQ236" authorId="0" shapeId="0" xr:uid="{5E33BAA4-2ADF-4022-86B3-D5F679CED200}">
      <text>
        <r>
          <rPr>
            <b/>
            <sz val="9"/>
            <color indexed="81"/>
            <rFont val="Tahoma"/>
            <family val="2"/>
          </rPr>
          <t>Author:</t>
        </r>
        <r>
          <rPr>
            <sz val="9"/>
            <color indexed="81"/>
            <rFont val="Tahoma"/>
            <family val="2"/>
          </rPr>
          <t xml:space="preserve">
AR, p. 34</t>
        </r>
      </text>
    </comment>
    <comment ref="AR236" authorId="0" shapeId="0" xr:uid="{6846CCE2-7682-4958-A6AE-12AF617F4CCD}">
      <text>
        <r>
          <rPr>
            <b/>
            <sz val="9"/>
            <color indexed="81"/>
            <rFont val="Tahoma"/>
            <family val="2"/>
          </rPr>
          <t>Author:</t>
        </r>
        <r>
          <rPr>
            <sz val="9"/>
            <color indexed="81"/>
            <rFont val="Tahoma"/>
            <family val="2"/>
          </rPr>
          <t xml:space="preserve">
AR,14-17</t>
        </r>
      </text>
    </comment>
    <comment ref="AU236" authorId="0" shapeId="0" xr:uid="{D433C26E-DD3E-4D0F-8EDC-5EBDBF2B528F}">
      <text>
        <r>
          <rPr>
            <b/>
            <sz val="9"/>
            <color indexed="81"/>
            <rFont val="Tahoma"/>
            <family val="2"/>
          </rPr>
          <t>Author:</t>
        </r>
        <r>
          <rPr>
            <sz val="9"/>
            <color indexed="81"/>
            <rFont val="Tahoma"/>
            <family val="2"/>
          </rPr>
          <t xml:space="preserve">
AR, 39-43</t>
        </r>
      </text>
    </comment>
    <comment ref="AV236" authorId="0" shapeId="0" xr:uid="{D3FE339C-67E9-4DF3-801D-4E9D93BBE43D}">
      <text>
        <r>
          <rPr>
            <b/>
            <sz val="9"/>
            <color indexed="81"/>
            <rFont val="Tahoma"/>
            <family val="2"/>
          </rPr>
          <t>Author:</t>
        </r>
        <r>
          <rPr>
            <sz val="9"/>
            <color indexed="81"/>
            <rFont val="Tahoma"/>
            <family val="2"/>
          </rPr>
          <t xml:space="preserve">
AR, 25-27</t>
        </r>
      </text>
    </comment>
    <comment ref="AX236" authorId="0" shapeId="0" xr:uid="{FE707039-925D-44E6-8E10-2184DC480642}">
      <text>
        <r>
          <rPr>
            <b/>
            <sz val="9"/>
            <color indexed="81"/>
            <rFont val="Tahoma"/>
            <family val="2"/>
          </rPr>
          <t>Author:</t>
        </r>
        <r>
          <rPr>
            <sz val="9"/>
            <color indexed="81"/>
            <rFont val="Tahoma"/>
            <family val="2"/>
          </rPr>
          <t xml:space="preserve">
AR, 31</t>
        </r>
      </text>
    </comment>
    <comment ref="AY236" authorId="0" shapeId="0" xr:uid="{5E51F004-D782-4979-92DC-1A36724F4B4E}">
      <text>
        <r>
          <rPr>
            <b/>
            <sz val="9"/>
            <color indexed="81"/>
            <rFont val="Tahoma"/>
            <family val="2"/>
          </rPr>
          <t>Author:</t>
        </r>
        <r>
          <rPr>
            <sz val="9"/>
            <color indexed="81"/>
            <rFont val="Tahoma"/>
            <family val="2"/>
          </rPr>
          <t xml:space="preserve">
AR, p. 59</t>
        </r>
      </text>
    </comment>
    <comment ref="AZ236" authorId="0" shapeId="0" xr:uid="{872BE4C9-2034-4A10-B537-A852E6ABC451}">
      <text>
        <r>
          <rPr>
            <b/>
            <sz val="9"/>
            <color indexed="81"/>
            <rFont val="Tahoma"/>
            <family val="2"/>
          </rPr>
          <t>Author:</t>
        </r>
        <r>
          <rPr>
            <sz val="9"/>
            <color indexed="81"/>
            <rFont val="Tahoma"/>
            <family val="2"/>
          </rPr>
          <t xml:space="preserve">
AR, p. 36</t>
        </r>
      </text>
    </comment>
    <comment ref="BC236" authorId="0" shapeId="0" xr:uid="{9B224FD3-1D16-496C-B88A-FE8044DAFCF9}">
      <text>
        <r>
          <rPr>
            <b/>
            <sz val="9"/>
            <color indexed="81"/>
            <rFont val="Tahoma"/>
            <family val="2"/>
          </rPr>
          <t>Author:</t>
        </r>
        <r>
          <rPr>
            <sz val="9"/>
            <color indexed="81"/>
            <rFont val="Tahoma"/>
            <family val="2"/>
          </rPr>
          <t xml:space="preserve">
AR, p.54</t>
        </r>
      </text>
    </comment>
    <comment ref="BD236" authorId="0" shapeId="0" xr:uid="{FE721A4D-7210-43CB-B494-1DFCEF48D414}">
      <text>
        <r>
          <rPr>
            <b/>
            <sz val="9"/>
            <color indexed="81"/>
            <rFont val="Tahoma"/>
            <family val="2"/>
          </rPr>
          <t>Author:</t>
        </r>
        <r>
          <rPr>
            <sz val="9"/>
            <color indexed="81"/>
            <rFont val="Tahoma"/>
            <family val="2"/>
          </rPr>
          <t xml:space="preserve">
AR, p. 88</t>
        </r>
      </text>
    </comment>
    <comment ref="BJ236" authorId="0" shapeId="0" xr:uid="{1F9AF438-88A7-4794-AEEE-BF7E10A4E6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22-23
Only mentions long-term interest, but no link to risk management</t>
        </r>
      </text>
    </comment>
    <comment ref="BK236" authorId="0" shapeId="0" xr:uid="{C2A7B94B-9AC1-479C-86F7-480ACF09856D}">
      <text>
        <r>
          <rPr>
            <b/>
            <sz val="9"/>
            <color indexed="81"/>
            <rFont val="Tahoma"/>
            <family val="2"/>
          </rPr>
          <t>Author:</t>
        </r>
        <r>
          <rPr>
            <sz val="9"/>
            <color indexed="81"/>
            <rFont val="Tahoma"/>
            <family val="2"/>
          </rPr>
          <t xml:space="preserve">
AR, p. 80</t>
        </r>
      </text>
    </comment>
    <comment ref="BL236" authorId="0" shapeId="0" xr:uid="{071994BA-ACBF-48F2-AEB8-D4013CA26A2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61-62</t>
        </r>
      </text>
    </comment>
    <comment ref="BO236" authorId="0" shapeId="0" xr:uid="{05A1511E-9EAD-4AC5-9728-01AF9D761F4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a broad perspective, the remuneration policy and framework for fixing directors’ fees, executive directors and the key
management personnel remuneration adopted by the Company are designed with a view to paying competitive remuneration
to attract, retain and motivate the directors to provide good stewardship of the Company and the key management personnel
to successfully manage the Company for the long term. Specifically, the remuneration policy and framework aims to motivate
directors and key management personnel to exert their best efforts to work towards the growth of the Group, the improvement of
the Company’s performance and the protection and promotion of the interests of all shareholders, and takes into consideration
the long-term interests of the Group and ensures that the interests of the directors and key management personnel are aligned
with those of shareholders. The remuneration policy and framework also aim to ensure that independent directors are not
overly-compensated to the extent that their independence may be compromised. The directors’ fees are recommended by the
Remuneration Committee and endorsed by the Board for approval by the shareholders of the Company at AGMs.
AR p73</t>
        </r>
      </text>
    </comment>
    <comment ref="BQ236" authorId="0" shapeId="0" xr:uid="{A6DCC76E-877D-4855-A3E9-DD57C7E3E31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 structuring and reviewing the remuneration packages, the RC seeks to align interests of Directors and key management
personnel with those of shareholders and link rewards to corporate and individual performance as well as their roles and
responsibilities. Such performance-related remuneration should be aligned with the interest of shareholders and promote
long term success of the Company. Individual performance reviews for key management personnel are completed annually.
The Independent Directors receive Directors’ fees and share awards under the Chasen Performance Share Plan, in
accordance with their contributions, taking into account factors such as efforts and time spent, responsibilities of the
Directors and the need to pay competitive fees to attract, retain and motivate the Directors. The Independent Directors
shall not be over-compensated to the extent that their independence may be compromised. All Directors are paid
Directors’ fees that are subject to shareholders’ approval at the AGM.
AR p31</t>
        </r>
      </text>
    </comment>
    <comment ref="BV236" authorId="0" shapeId="0" xr:uid="{C5359C3E-33C3-4B0D-9672-6C1F9C27F2C7}">
      <text>
        <r>
          <rPr>
            <b/>
            <sz val="9"/>
            <color indexed="81"/>
            <rFont val="Tahoma"/>
            <family val="2"/>
          </rPr>
          <t>no indication</t>
        </r>
      </text>
    </comment>
    <comment ref="BY236" authorId="0" shapeId="0" xr:uid="{193F9C57-2194-45E0-98EC-C448689377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P.39-42</t>
        </r>
      </text>
    </comment>
    <comment ref="BZ236" authorId="0" shapeId="0" xr:uid="{2E52B36D-3917-44CD-B81C-2871F170B020}">
      <text>
        <r>
          <rPr>
            <b/>
            <sz val="9"/>
            <color indexed="81"/>
            <rFont val="Tahoma"/>
            <family val="2"/>
          </rPr>
          <t>Author:</t>
        </r>
        <r>
          <rPr>
            <sz val="9"/>
            <color indexed="81"/>
            <rFont val="Tahoma"/>
            <family val="2"/>
          </rPr>
          <t xml:space="preserve">
AR pg 48-49 has no link to risk policies</t>
        </r>
      </text>
    </comment>
    <comment ref="CA236" authorId="0" shapeId="0" xr:uid="{D664E393-2A5D-4096-8B73-91871ED7EB7D}">
      <text>
        <r>
          <rPr>
            <b/>
            <sz val="9"/>
            <color indexed="81"/>
            <rFont val="Tahoma"/>
            <family val="2"/>
          </rPr>
          <t>Author:</t>
        </r>
        <r>
          <rPr>
            <sz val="9"/>
            <color indexed="81"/>
            <rFont val="Tahoma"/>
            <family val="2"/>
          </rPr>
          <t xml:space="preserve">
AR pg 87 makes no reference to risk policies</t>
        </r>
      </text>
    </comment>
    <comment ref="CC236" authorId="0" shapeId="0" xr:uid="{5F55ED48-7E9C-4708-9CFA-8B5B577B14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E236" authorId="0" shapeId="0" xr:uid="{7E833C65-8C53-4DF5-8CAE-30548772A0FC}">
      <text>
        <r>
          <rPr>
            <b/>
            <sz val="9"/>
            <color indexed="81"/>
            <rFont val="Tahoma"/>
            <family val="2"/>
          </rPr>
          <t>Author:</t>
        </r>
        <r>
          <rPr>
            <sz val="9"/>
            <color indexed="81"/>
            <rFont val="Tahoma"/>
            <family val="2"/>
          </rPr>
          <t xml:space="preserve">
AR pg 57 has no link to risk policies</t>
        </r>
      </text>
    </comment>
    <comment ref="CG236" authorId="0" shapeId="0" xr:uid="{E51938DA-7A51-4666-BE14-4765A625E74E}">
      <text>
        <r>
          <rPr>
            <b/>
            <sz val="9"/>
            <color indexed="81"/>
            <rFont val="Tahoma"/>
            <family val="2"/>
          </rPr>
          <t>Author:</t>
        </r>
        <r>
          <rPr>
            <sz val="9"/>
            <color indexed="81"/>
            <rFont val="Tahoma"/>
            <family val="2"/>
          </rPr>
          <t xml:space="preserve">
AR pg 94-95</t>
        </r>
      </text>
    </comment>
    <comment ref="CH236" authorId="0" shapeId="0" xr:uid="{C53BC773-4AFF-4639-96B2-E0875298B150}">
      <text>
        <r>
          <rPr>
            <b/>
            <sz val="9"/>
            <color indexed="81"/>
            <rFont val="Tahoma"/>
            <family val="2"/>
          </rPr>
          <t>Author:</t>
        </r>
        <r>
          <rPr>
            <sz val="9"/>
            <color indexed="81"/>
            <rFont val="Tahoma"/>
            <family val="2"/>
          </rPr>
          <t xml:space="preserve">
AR 33</t>
        </r>
      </text>
    </comment>
    <comment ref="CI236" authorId="0" shapeId="0" xr:uid="{C5130EC4-4EF5-4E42-B6E2-8E3BA11CB96F}">
      <text>
        <r>
          <rPr>
            <b/>
            <sz val="9"/>
            <color indexed="81"/>
            <rFont val="Tahoma"/>
            <family val="2"/>
          </rPr>
          <t>Author:</t>
        </r>
        <r>
          <rPr>
            <sz val="9"/>
            <color indexed="81"/>
            <rFont val="Tahoma"/>
            <family val="2"/>
          </rPr>
          <t xml:space="preserve">
AR pg 82</t>
        </r>
      </text>
    </comment>
    <comment ref="CK236" authorId="0" shapeId="0" xr:uid="{682F3D82-37B3-4B00-82E5-66A38A77E385}">
      <text>
        <r>
          <rPr>
            <b/>
            <sz val="9"/>
            <color indexed="81"/>
            <rFont val="Tahoma"/>
            <family val="2"/>
          </rPr>
          <t>Author:</t>
        </r>
        <r>
          <rPr>
            <sz val="9"/>
            <color indexed="81"/>
            <rFont val="Tahoma"/>
            <family val="2"/>
          </rPr>
          <t xml:space="preserve">
AR,68</t>
        </r>
      </text>
    </comment>
    <comment ref="CN236" authorId="0" shapeId="0" xr:uid="{5E10CECF-4AA4-42D1-98C0-DB819176EAB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p.68-69</t>
        </r>
      </text>
    </comment>
    <comment ref="CO236" authorId="0" shapeId="0" xr:uid="{D03153E5-F5B7-4BED-B045-B4258CB3E62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P236" authorId="0" shapeId="0" xr:uid="{25E67DCA-3E55-4098-B246-BE2B719DD9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CR236" authorId="0" shapeId="0" xr:uid="{BC1FACEC-C8E2-437B-BB3F-42D353E5B688}">
      <text>
        <r>
          <rPr>
            <b/>
            <sz val="9"/>
            <color indexed="81"/>
            <rFont val="Tahoma"/>
            <family val="2"/>
          </rPr>
          <t>Author:</t>
        </r>
        <r>
          <rPr>
            <sz val="9"/>
            <color indexed="81"/>
            <rFont val="Tahoma"/>
            <family val="2"/>
          </rPr>
          <t xml:space="preserve">
AR, p. 24</t>
        </r>
      </text>
    </comment>
    <comment ref="CS236" authorId="0" shapeId="0" xr:uid="{294398DE-3940-4717-8097-D01AED485673}">
      <text>
        <r>
          <rPr>
            <b/>
            <sz val="9"/>
            <color indexed="81"/>
            <rFont val="Tahoma"/>
            <family val="2"/>
          </rPr>
          <t>Author:</t>
        </r>
        <r>
          <rPr>
            <sz val="9"/>
            <color indexed="81"/>
            <rFont val="Tahoma"/>
            <family val="2"/>
          </rPr>
          <t xml:space="preserve">
AR, p. 61 - 62</t>
        </r>
      </text>
    </comment>
    <comment ref="CY236" authorId="0" shapeId="0" xr:uid="{D38AB088-5A2F-4CFC-898D-947323D76994}">
      <text>
        <r>
          <rPr>
            <b/>
            <sz val="9"/>
            <color indexed="81"/>
            <rFont val="Tahoma"/>
            <family val="2"/>
          </rPr>
          <t>Author:</t>
        </r>
        <r>
          <rPr>
            <sz val="9"/>
            <color indexed="81"/>
            <rFont val="Tahoma"/>
            <family val="2"/>
          </rPr>
          <t xml:space="preserve">
AR pg 97-98</t>
        </r>
      </text>
    </comment>
    <comment ref="CZ236" authorId="0" shapeId="0" xr:uid="{53BA1789-AD9C-4159-847D-FDD9E086D1CF}">
      <text>
        <r>
          <rPr>
            <b/>
            <sz val="9"/>
            <color indexed="81"/>
            <rFont val="Tahoma"/>
            <family val="2"/>
          </rPr>
          <t>Author:</t>
        </r>
        <r>
          <rPr>
            <sz val="9"/>
            <color indexed="81"/>
            <rFont val="Tahoma"/>
            <family val="2"/>
          </rPr>
          <t xml:space="preserve">
AR,76-85</t>
        </r>
      </text>
    </comment>
    <comment ref="DA236" authorId="0" shapeId="0" xr:uid="{8ACE95DE-4827-4BC9-9384-8564EBDB2DEF}">
      <text>
        <r>
          <rPr>
            <b/>
            <sz val="9"/>
            <color indexed="81"/>
            <rFont val="Tahoma"/>
            <family val="2"/>
          </rPr>
          <t>Author:</t>
        </r>
        <r>
          <rPr>
            <sz val="9"/>
            <color indexed="81"/>
            <rFont val="Tahoma"/>
            <family val="2"/>
          </rPr>
          <t xml:space="preserve">
AR,63-64</t>
        </r>
      </text>
    </comment>
    <comment ref="DB236" authorId="0" shapeId="0" xr:uid="{65BF205B-AC40-4172-9BCA-1687A0E765A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61 - 62</t>
        </r>
      </text>
    </comment>
    <comment ref="DC236" authorId="0" shapeId="0" xr:uid="{284A6287-9FC5-4786-8334-AA5BD7674C0C}">
      <text>
        <r>
          <rPr>
            <b/>
            <sz val="9"/>
            <color indexed="81"/>
            <rFont val="Tahoma"/>
            <family val="2"/>
          </rPr>
          <t>Author:</t>
        </r>
        <r>
          <rPr>
            <sz val="9"/>
            <color indexed="81"/>
            <rFont val="Tahoma"/>
            <family val="2"/>
          </rPr>
          <t xml:space="preserve">
AR, p. 98</t>
        </r>
      </text>
    </comment>
    <comment ref="DD236" authorId="0" shapeId="0" xr:uid="{EFA4CF03-7228-45E6-8898-94B1E0750932}">
      <text>
        <r>
          <rPr>
            <b/>
            <sz val="9"/>
            <color indexed="81"/>
            <rFont val="Tahoma"/>
            <family val="2"/>
          </rPr>
          <t>Author:</t>
        </r>
        <r>
          <rPr>
            <sz val="9"/>
            <color indexed="81"/>
            <rFont val="Tahoma"/>
            <family val="2"/>
          </rPr>
          <t xml:space="preserve">
AR, p. 56, 62 onwards</t>
        </r>
      </text>
    </comment>
    <comment ref="DE236" authorId="0" shapeId="0" xr:uid="{6EC87130-4BA7-4811-867D-4D81955DB09E}">
      <text>
        <r>
          <rPr>
            <b/>
            <sz val="9"/>
            <color indexed="81"/>
            <rFont val="Tahoma"/>
            <family val="2"/>
          </rPr>
          <t>Author:</t>
        </r>
        <r>
          <rPr>
            <sz val="9"/>
            <color indexed="81"/>
            <rFont val="Tahoma"/>
            <family val="2"/>
          </rPr>
          <t xml:space="preserve">
AR,33-36</t>
        </r>
      </text>
    </comment>
    <comment ref="DF236" authorId="0" shapeId="0" xr:uid="{B63A55B6-0933-41C0-A7D4-C5894B16C6E0}">
      <text>
        <r>
          <rPr>
            <b/>
            <sz val="9"/>
            <color indexed="81"/>
            <rFont val="Tahoma"/>
            <family val="2"/>
          </rPr>
          <t>Author:</t>
        </r>
        <r>
          <rPr>
            <sz val="9"/>
            <color indexed="81"/>
            <rFont val="Tahoma"/>
            <family val="2"/>
          </rPr>
          <t xml:space="preserve">
AR pg 46/50-51</t>
        </r>
      </text>
    </comment>
    <comment ref="DG236" authorId="0" shapeId="0" xr:uid="{0086F45E-C8C3-488C-B4AD-7804137E8250}">
      <text>
        <r>
          <rPr>
            <b/>
            <sz val="9"/>
            <color indexed="81"/>
            <rFont val="Tahoma"/>
            <family val="2"/>
          </rPr>
          <t>Author:</t>
        </r>
        <r>
          <rPr>
            <sz val="9"/>
            <color indexed="81"/>
            <rFont val="Tahoma"/>
            <family val="2"/>
          </rPr>
          <t xml:space="preserve">
AR, p. 35</t>
        </r>
      </text>
    </comment>
    <comment ref="DH236" authorId="0" shapeId="0" xr:uid="{80AB9AA8-820D-4AC5-A4ED-BF9D2DC55F4C}">
      <text>
        <r>
          <rPr>
            <b/>
            <sz val="9"/>
            <color indexed="81"/>
            <rFont val="Tahoma"/>
            <family val="2"/>
          </rPr>
          <t>Author:</t>
        </r>
        <r>
          <rPr>
            <sz val="9"/>
            <color indexed="81"/>
            <rFont val="Tahoma"/>
            <family val="2"/>
          </rPr>
          <t xml:space="preserve">
AR pg 20-21</t>
        </r>
      </text>
    </comment>
    <comment ref="DI236" authorId="3" shapeId="0" xr:uid="{3FDC212D-68D5-42E8-BB27-3A85411BAD10}">
      <text>
        <r>
          <rPr>
            <b/>
            <sz val="9"/>
            <color indexed="81"/>
            <rFont val="Tahoma"/>
            <family val="2"/>
          </rPr>
          <t>Jun Hui:</t>
        </r>
        <r>
          <rPr>
            <sz val="9"/>
            <color indexed="81"/>
            <rFont val="Tahoma"/>
            <family val="2"/>
          </rPr>
          <t xml:space="preserve">
AR,63-65</t>
        </r>
      </text>
    </comment>
    <comment ref="DJ236" authorId="0" shapeId="0" xr:uid="{32E77153-5BF4-41AB-ACB6-9CD1C1943A5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61/63</t>
        </r>
      </text>
    </comment>
    <comment ref="DK236" authorId="0" shapeId="0" xr:uid="{0979F222-1066-49A1-A703-7A03C8C4F8E7}">
      <text>
        <r>
          <rPr>
            <b/>
            <sz val="9"/>
            <color indexed="81"/>
            <rFont val="Tahoma"/>
            <family val="2"/>
          </rPr>
          <t>Author:</t>
        </r>
        <r>
          <rPr>
            <sz val="9"/>
            <color indexed="81"/>
            <rFont val="Tahoma"/>
            <family val="2"/>
          </rPr>
          <t xml:space="preserve">
AR pg 112-114</t>
        </r>
      </text>
    </comment>
    <comment ref="DL236" authorId="0" shapeId="0" xr:uid="{EA1450A8-0583-483B-A8B4-0E4D71CFAA5D}">
      <text>
        <r>
          <rPr>
            <b/>
            <sz val="9"/>
            <color indexed="81"/>
            <rFont val="Tahoma"/>
            <family val="2"/>
          </rPr>
          <t>Author:</t>
        </r>
        <r>
          <rPr>
            <sz val="9"/>
            <color indexed="81"/>
            <rFont val="Tahoma"/>
            <family val="2"/>
          </rPr>
          <t xml:space="preserve">
AR pg 87</t>
        </r>
      </text>
    </comment>
    <comment ref="DM236" authorId="0" shapeId="0" xr:uid="{E6C70F2C-D070-488E-ABB4-7FE55AF9F74C}">
      <text>
        <r>
          <rPr>
            <b/>
            <sz val="9"/>
            <color indexed="81"/>
            <rFont val="Tahoma"/>
            <family val="2"/>
          </rPr>
          <t>Author:</t>
        </r>
        <r>
          <rPr>
            <sz val="9"/>
            <color indexed="81"/>
            <rFont val="Tahoma"/>
            <family val="2"/>
          </rPr>
          <t xml:space="preserve">
AR, p. 36
This is then reviewed along with the Company’s performance,
taking into consideration specific indicators tracked over time which align with shareholders’ interest, risk policies of the Company which promote the long-term success of the Company</t>
        </r>
      </text>
    </comment>
    <comment ref="DP236" authorId="0" shapeId="0" xr:uid="{5089AEBF-347D-420C-A2E4-17187AC8C48F}">
      <text>
        <r>
          <rPr>
            <b/>
            <sz val="9"/>
            <color indexed="81"/>
            <rFont val="Tahoma"/>
            <family val="2"/>
          </rPr>
          <t>Author:</t>
        </r>
        <r>
          <rPr>
            <sz val="9"/>
            <color indexed="81"/>
            <rFont val="Tahoma"/>
            <family val="2"/>
          </rPr>
          <t xml:space="preserve">
AR, p. 81</t>
        </r>
      </text>
    </comment>
    <comment ref="DR236" authorId="0" shapeId="0" xr:uid="{D0DAFD57-6AE4-4082-A674-503A6DF40C0D}">
      <text>
        <r>
          <rPr>
            <b/>
            <sz val="9"/>
            <color indexed="81"/>
            <rFont val="Tahoma"/>
            <family val="2"/>
          </rPr>
          <t>Author:</t>
        </r>
        <r>
          <rPr>
            <sz val="9"/>
            <color indexed="81"/>
            <rFont val="Tahoma"/>
            <family val="2"/>
          </rPr>
          <t xml:space="preserve">
AR, p.49</t>
        </r>
      </text>
    </comment>
    <comment ref="DS236" authorId="0" shapeId="0" xr:uid="{4ACF6FEC-E166-4AA6-9657-557C5AD920F3}">
      <text>
        <r>
          <rPr>
            <b/>
            <sz val="9"/>
            <color indexed="81"/>
            <rFont val="Tahoma"/>
            <family val="2"/>
          </rPr>
          <t>Author:</t>
        </r>
        <r>
          <rPr>
            <sz val="9"/>
            <color indexed="81"/>
            <rFont val="Tahoma"/>
            <family val="2"/>
          </rPr>
          <t xml:space="preserve">
AR p. 75, Taking into account the risk policies of the Group, the
variable component is symmetric with risk outcomes and sensitive to the time horizon of risks, as well as the
Group’s financial performance. </t>
        </r>
      </text>
    </comment>
    <comment ref="DT236" authorId="0" shapeId="0" xr:uid="{0E5D1D78-67FB-4198-810C-D74A68F31F9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beifly mentioned on p.24 but not elaborated on</t>
        </r>
      </text>
    </comment>
    <comment ref="DY236" authorId="0" shapeId="0" xr:uid="{6467105A-2A6F-49FA-A2BB-9D7388F63CBA}">
      <text>
        <r>
          <rPr>
            <b/>
            <sz val="9"/>
            <color indexed="81"/>
            <rFont val="Tahoma"/>
            <family val="2"/>
          </rPr>
          <t>Author:</t>
        </r>
        <r>
          <rPr>
            <sz val="9"/>
            <color indexed="81"/>
            <rFont val="Tahoma"/>
            <family val="2"/>
          </rPr>
          <t xml:space="preserve">
does not appear to have such a policy</t>
        </r>
      </text>
    </comment>
    <comment ref="EB236" authorId="0" shapeId="0" xr:uid="{0107A6F4-460B-4CF1-A7AE-A3E51781175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EC236" authorId="0" shapeId="0" xr:uid="{403E5797-229D-49B6-83E7-3A5CACC354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32
There is a link between long-term interest of the policy, but not much on the actual risk management aspect</t>
        </r>
      </text>
    </comment>
    <comment ref="R241" authorId="0" shapeId="0" xr:uid="{0E65E451-97CE-4F37-A5D4-D48121D0DC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P.16-18</t>
        </r>
      </text>
    </comment>
    <comment ref="W241" authorId="0" shapeId="0" xr:uid="{42E3B6C6-AC01-4B12-A98F-8F3B37B616D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P.18-20</t>
        </r>
      </text>
    </comment>
    <comment ref="X241" authorId="0" shapeId="0" xr:uid="{E81DE454-4641-4CD2-9BB5-CD47432F6D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AB241" authorId="0" shapeId="0" xr:uid="{376B4FA6-80FE-4BD9-9046-C239C3332A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P.18-21</t>
        </r>
      </text>
    </comment>
    <comment ref="AC241" authorId="0" shapeId="0" xr:uid="{DC498914-72FB-4183-917E-C3FF0086CFD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
AR, p.27;</t>
        </r>
      </text>
    </comment>
    <comment ref="AF241" authorId="0" shapeId="0" xr:uid="{89777776-EB22-43F1-97A9-FB4901B9DAFA}">
      <text>
        <r>
          <rPr>
            <b/>
            <sz val="9"/>
            <color indexed="81"/>
            <rFont val="Tahoma"/>
            <family val="2"/>
          </rPr>
          <t>Author:</t>
        </r>
        <r>
          <rPr>
            <sz val="9"/>
            <color indexed="81"/>
            <rFont val="Tahoma"/>
            <family val="2"/>
          </rPr>
          <t xml:space="preserve">
dir information</t>
        </r>
      </text>
    </comment>
    <comment ref="AI241" authorId="0" shapeId="0" xr:uid="{0A8F4967-AC24-406E-8FBD-516FCB8589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164-167</t>
        </r>
      </text>
    </comment>
    <comment ref="AJ241" authorId="0" shapeId="0" xr:uid="{628516A3-9FD2-448C-A6CF-F1E617D1CF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AK241" authorId="0" shapeId="0" xr:uid="{C393D9D5-CB2B-4045-815D-31C76B2AF9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P.40-45, 64</t>
        </r>
      </text>
    </comment>
    <comment ref="AN241" authorId="0" shapeId="0" xr:uid="{DFFE2445-A476-47C0-BE2F-8996CB07A07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P.110-113</t>
        </r>
      </text>
    </comment>
    <comment ref="AP241" authorId="0" shapeId="0" xr:uid="{EDB0DCAC-6AB2-4D76-BB48-805B39AAAC6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t>
        </r>
      </text>
    </comment>
    <comment ref="AQ241" authorId="0" shapeId="0" xr:uid="{A4AE35C1-369A-41FD-9EC3-7C3ECC655C1B}">
      <text>
        <r>
          <rPr>
            <b/>
            <sz val="9"/>
            <color indexed="81"/>
            <rFont val="Tahoma"/>
            <family val="2"/>
          </rPr>
          <t>Author:</t>
        </r>
        <r>
          <rPr>
            <sz val="9"/>
            <color indexed="81"/>
            <rFont val="Tahoma"/>
            <family val="2"/>
          </rPr>
          <t xml:space="preserve">
AR, p. 16 onwards</t>
        </r>
      </text>
    </comment>
    <comment ref="AR241" authorId="0" shapeId="0" xr:uid="{F53CDFFD-F933-46CC-95FB-6AC415DCD7DA}">
      <text>
        <r>
          <rPr>
            <b/>
            <sz val="9"/>
            <color indexed="81"/>
            <rFont val="Tahoma"/>
            <family val="2"/>
          </rPr>
          <t>Author:</t>
        </r>
        <r>
          <rPr>
            <sz val="9"/>
            <color indexed="81"/>
            <rFont val="Tahoma"/>
            <family val="2"/>
          </rPr>
          <t xml:space="preserve">
AR,2-3</t>
        </r>
      </text>
    </comment>
    <comment ref="AU241" authorId="0" shapeId="0" xr:uid="{A024BB8D-FE5E-43E3-8CC2-C48E9DC448DB}">
      <text>
        <r>
          <rPr>
            <b/>
            <sz val="9"/>
            <color indexed="81"/>
            <rFont val="Tahoma"/>
            <family val="2"/>
          </rPr>
          <t>Author:</t>
        </r>
        <r>
          <rPr>
            <sz val="9"/>
            <color indexed="81"/>
            <rFont val="Tahoma"/>
            <family val="2"/>
          </rPr>
          <t xml:space="preserve">
AR, 15-17</t>
        </r>
      </text>
    </comment>
    <comment ref="AV241" authorId="0" shapeId="0" xr:uid="{C6D457F5-33B6-48A3-9C81-E218E9D1D788}">
      <text>
        <r>
          <rPr>
            <b/>
            <sz val="9"/>
            <color indexed="81"/>
            <rFont val="Tahoma"/>
            <family val="2"/>
          </rPr>
          <t>Author:</t>
        </r>
        <r>
          <rPr>
            <sz val="9"/>
            <color indexed="81"/>
            <rFont val="Tahoma"/>
            <family val="2"/>
          </rPr>
          <t xml:space="preserve">
AR, 12-14, 23-24</t>
        </r>
      </text>
    </comment>
    <comment ref="AW241" authorId="0" shapeId="0" xr:uid="{32882BBD-1327-453D-8D4C-016059C16220}">
      <text>
        <r>
          <rPr>
            <b/>
            <sz val="9"/>
            <color indexed="81"/>
            <rFont val="Tahoma"/>
            <family val="2"/>
          </rPr>
          <t>Author:</t>
        </r>
        <r>
          <rPr>
            <sz val="9"/>
            <color indexed="81"/>
            <rFont val="Tahoma"/>
            <family val="2"/>
          </rPr>
          <t xml:space="preserve">
AR,29,4-6</t>
        </r>
      </text>
    </comment>
    <comment ref="AX241" authorId="0" shapeId="0" xr:uid="{3D6C695E-A35C-4633-81AC-142A98D73335}">
      <text>
        <r>
          <rPr>
            <b/>
            <sz val="9"/>
            <color indexed="81"/>
            <rFont val="Tahoma"/>
            <family val="2"/>
          </rPr>
          <t>Author:</t>
        </r>
        <r>
          <rPr>
            <sz val="9"/>
            <color indexed="81"/>
            <rFont val="Tahoma"/>
            <family val="2"/>
          </rPr>
          <t xml:space="preserve">
AR, 12-13</t>
        </r>
      </text>
    </comment>
    <comment ref="AY241" authorId="0" shapeId="0" xr:uid="{38FDA806-F65E-4394-8A6A-813A7436DC1F}">
      <text>
        <r>
          <rPr>
            <b/>
            <sz val="9"/>
            <color indexed="81"/>
            <rFont val="Tahoma"/>
            <family val="2"/>
          </rPr>
          <t>Author:</t>
        </r>
        <r>
          <rPr>
            <sz val="9"/>
            <color indexed="81"/>
            <rFont val="Tahoma"/>
            <family val="2"/>
          </rPr>
          <t xml:space="preserve">
AR, p. 35 onwards</t>
        </r>
      </text>
    </comment>
    <comment ref="AZ241" authorId="0" shapeId="0" xr:uid="{981B089C-7FC2-4B5B-9CBB-9D27F6E85D2F}">
      <text>
        <r>
          <rPr>
            <b/>
            <sz val="9"/>
            <color indexed="81"/>
            <rFont val="Tahoma"/>
            <family val="2"/>
          </rPr>
          <t>Author:</t>
        </r>
        <r>
          <rPr>
            <sz val="9"/>
            <color indexed="81"/>
            <rFont val="Tahoma"/>
            <family val="2"/>
          </rPr>
          <t xml:space="preserve">
AR, p. 6 - 34</t>
        </r>
      </text>
    </comment>
    <comment ref="BC241" authorId="0" shapeId="0" xr:uid="{D4E2ED5D-0CEF-4DFA-8884-A1DF24745D34}">
      <text>
        <r>
          <rPr>
            <b/>
            <sz val="9"/>
            <color indexed="81"/>
            <rFont val="Tahoma"/>
            <family val="2"/>
          </rPr>
          <t>Author:</t>
        </r>
        <r>
          <rPr>
            <sz val="9"/>
            <color indexed="81"/>
            <rFont val="Tahoma"/>
            <family val="2"/>
          </rPr>
          <t xml:space="preserve">
AR, p. 33 onwards, 50 onwards</t>
        </r>
      </text>
    </comment>
    <comment ref="BD241" authorId="0" shapeId="0" xr:uid="{0C22F5BF-0EE9-4C7F-AA4E-3C7EB033313D}">
      <text>
        <r>
          <rPr>
            <b/>
            <sz val="9"/>
            <color indexed="81"/>
            <rFont val="Tahoma"/>
            <family val="2"/>
          </rPr>
          <t>Author:</t>
        </r>
        <r>
          <rPr>
            <sz val="9"/>
            <color indexed="81"/>
            <rFont val="Tahoma"/>
            <family val="2"/>
          </rPr>
          <t xml:space="preserve">
AR, p. 56</t>
        </r>
      </text>
    </comment>
    <comment ref="BE241" authorId="0" shapeId="0" xr:uid="{024A480E-4010-41FB-BF4C-B1ABE54AEF9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8-9 &amp; 20-21</t>
        </r>
      </text>
    </comment>
    <comment ref="BF241" authorId="0" shapeId="0" xr:uid="{26F73A1E-BD5B-4601-BB31-7B9B34B633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11-13</t>
        </r>
      </text>
    </comment>
    <comment ref="BH241" authorId="0" shapeId="0" xr:uid="{92DAE0D1-A498-4AE0-B0D3-5EFA12C7046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14, https://links.sgx.com/FileOpen/UG%20Healthcare_Annual%20Report%202020.ashx?App=Announcement&amp;FileID=634566</t>
        </r>
      </text>
    </comment>
    <comment ref="BJ241" authorId="0" shapeId="0" xr:uid="{67B4D976-8348-49FA-A90E-E48BFBAD1E2D}">
      <text>
        <r>
          <rPr>
            <b/>
            <sz val="9"/>
            <color indexed="81"/>
            <rFont val="Tahoma"/>
            <family val="2"/>
          </rPr>
          <t>Author:</t>
        </r>
        <r>
          <rPr>
            <sz val="9"/>
            <color indexed="81"/>
            <rFont val="Tahoma"/>
            <family val="2"/>
          </rPr>
          <t xml:space="preserve">
AR pg 9-10/19-20</t>
        </r>
      </text>
    </comment>
    <comment ref="BK241" authorId="0" shapeId="0" xr:uid="{37A04126-83FD-402F-A646-4663A645714D}">
      <text>
        <r>
          <rPr>
            <b/>
            <sz val="9"/>
            <color indexed="81"/>
            <rFont val="Tahoma"/>
            <family val="2"/>
          </rPr>
          <t>Author:</t>
        </r>
        <r>
          <rPr>
            <sz val="9"/>
            <color indexed="81"/>
            <rFont val="Tahoma"/>
            <family val="2"/>
          </rPr>
          <t xml:space="preserve">
AR, p. 45</t>
        </r>
      </text>
    </comment>
    <comment ref="BL241" authorId="0" shapeId="0" xr:uid="{47DD94CE-8857-4C26-9C51-B7DB42FD96DC}">
      <text>
        <r>
          <rPr>
            <b/>
            <sz val="9"/>
            <color indexed="81"/>
            <rFont val="Tahoma"/>
            <family val="2"/>
          </rPr>
          <t>Author:</t>
        </r>
        <r>
          <rPr>
            <sz val="9"/>
            <color indexed="81"/>
            <rFont val="Tahoma"/>
            <family val="2"/>
          </rPr>
          <t xml:space="preserve">
AR pg 6-12</t>
        </r>
      </text>
    </comment>
    <comment ref="BV241" authorId="0" shapeId="0" xr:uid="{93D47C93-344F-4D9E-95AC-68E9481ED3B4}">
      <text>
        <r>
          <rPr>
            <b/>
            <sz val="9"/>
            <color indexed="81"/>
            <rFont val="Tahoma"/>
            <family val="2"/>
          </rPr>
          <t>Author:</t>
        </r>
        <r>
          <rPr>
            <sz val="9"/>
            <color indexed="81"/>
            <rFont val="Tahoma"/>
            <family val="2"/>
          </rPr>
          <t xml:space="preserve">
AR  42</t>
        </r>
      </text>
    </comment>
    <comment ref="BX241" authorId="0" shapeId="0" xr:uid="{3B21D396-2798-4B13-8F40-06922D9ECC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BY241" authorId="0" shapeId="0" xr:uid="{0A05C140-4808-4803-BB71-406FA70FBAC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 53-54</t>
        </r>
      </text>
    </comment>
    <comment ref="CB241" authorId="2" shapeId="0" xr:uid="{25809AEF-5230-446A-9933-ADC356FB3DE6}">
      <text>
        <r>
          <rPr>
            <b/>
            <sz val="9"/>
            <color indexed="81"/>
            <rFont val="Tahoma"/>
            <family val="2"/>
          </rPr>
          <t>hongw:</t>
        </r>
        <r>
          <rPr>
            <sz val="9"/>
            <color indexed="81"/>
            <rFont val="Tahoma"/>
            <family val="2"/>
          </rPr>
          <t xml:space="preserve">
Not so sure about this</t>
        </r>
      </text>
    </comment>
    <comment ref="CC241" authorId="0" shapeId="0" xr:uid="{BA7FFA0F-7B1A-4BA2-BE10-FCF3D3CAA2C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 24-25</t>
        </r>
      </text>
    </comment>
    <comment ref="CD241" authorId="0" shapeId="0" xr:uid="{071EDB65-7487-4E4B-A290-ECD1F4EE96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P.8-10</t>
        </r>
      </text>
    </comment>
    <comment ref="CK241" authorId="0" shapeId="0" xr:uid="{A40EE086-51DA-441F-9759-F7D4ED1D81AA}">
      <text>
        <r>
          <rPr>
            <b/>
            <sz val="9"/>
            <color indexed="81"/>
            <rFont val="Tahoma"/>
            <family val="2"/>
          </rPr>
          <t>Author:</t>
        </r>
        <r>
          <rPr>
            <sz val="9"/>
            <color indexed="81"/>
            <rFont val="Tahoma"/>
            <family val="2"/>
          </rPr>
          <t xml:space="preserve">
AR,19-21</t>
        </r>
      </text>
    </comment>
    <comment ref="CN241" authorId="0" shapeId="0" xr:uid="{BFF969E5-4E30-4858-8458-C3C50FB9A8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p.12-15, 63</t>
        </r>
      </text>
    </comment>
    <comment ref="CO241" authorId="0" shapeId="0" xr:uid="{A8824656-8AF0-433D-BCD6-D7FAFAC2F7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P.10-12</t>
        </r>
      </text>
    </comment>
    <comment ref="CP241" authorId="0" shapeId="0" xr:uid="{660B1173-E057-47A9-AD15-06075CF3A95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P.23-26</t>
        </r>
      </text>
    </comment>
    <comment ref="CR241" authorId="0" shapeId="0" xr:uid="{E2B08B7C-130C-4F5E-9F65-5C2538522BF6}">
      <text>
        <r>
          <rPr>
            <b/>
            <sz val="9"/>
            <color indexed="81"/>
            <rFont val="Tahoma"/>
            <family val="2"/>
          </rPr>
          <t>Author:</t>
        </r>
        <r>
          <rPr>
            <sz val="9"/>
            <color indexed="81"/>
            <rFont val="Tahoma"/>
            <family val="2"/>
          </rPr>
          <t xml:space="preserve">
AR (pdf), p. 4 onwards, 18</t>
        </r>
      </text>
    </comment>
    <comment ref="CS241" authorId="0" shapeId="0" xr:uid="{4DA53379-0C76-4EC1-9EED-1F610938A394}">
      <text>
        <r>
          <rPr>
            <b/>
            <sz val="9"/>
            <color indexed="81"/>
            <rFont val="Tahoma"/>
            <family val="2"/>
          </rPr>
          <t>Author:</t>
        </r>
        <r>
          <rPr>
            <sz val="9"/>
            <color indexed="81"/>
            <rFont val="Tahoma"/>
            <family val="2"/>
          </rPr>
          <t xml:space="preserve">
AR, p. 8 onwards</t>
        </r>
      </text>
    </comment>
    <comment ref="CU241" authorId="0" shapeId="0" xr:uid="{A9CE1377-3CFC-4BBB-9CE4-9FCBE5B1BA5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17-22</t>
        </r>
      </text>
    </comment>
    <comment ref="CV241" authorId="0" shapeId="0" xr:uid="{DF639F6A-DF85-4DE0-8D8E-6B14677811C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45-50</t>
        </r>
      </text>
    </comment>
    <comment ref="CY241" authorId="0" shapeId="0" xr:uid="{9FB1B85D-502A-4B62-9018-7AC8344190EB}">
      <text>
        <r>
          <rPr>
            <b/>
            <sz val="9"/>
            <color indexed="81"/>
            <rFont val="Tahoma"/>
            <family val="2"/>
          </rPr>
          <t>Author:</t>
        </r>
        <r>
          <rPr>
            <sz val="9"/>
            <color indexed="81"/>
            <rFont val="Tahoma"/>
            <family val="2"/>
          </rPr>
          <t xml:space="preserve">
AR pg 12-15</t>
        </r>
      </text>
    </comment>
    <comment ref="CZ241" authorId="0" shapeId="0" xr:uid="{AD009CCD-6F15-4126-A1CF-6A4239D339D7}">
      <text>
        <r>
          <rPr>
            <b/>
            <sz val="9"/>
            <color indexed="81"/>
            <rFont val="Tahoma"/>
            <family val="2"/>
          </rPr>
          <t>Author:</t>
        </r>
        <r>
          <rPr>
            <sz val="9"/>
            <color indexed="81"/>
            <rFont val="Tahoma"/>
            <family val="2"/>
          </rPr>
          <t xml:space="preserve">
AR,72-73,11-13</t>
        </r>
      </text>
    </comment>
    <comment ref="DA241" authorId="0" shapeId="0" xr:uid="{BE219991-0354-4C16-BB4B-E92B222B78E6}">
      <text>
        <r>
          <rPr>
            <b/>
            <sz val="9"/>
            <color indexed="81"/>
            <rFont val="Tahoma"/>
            <family val="2"/>
          </rPr>
          <t>Author:</t>
        </r>
        <r>
          <rPr>
            <sz val="9"/>
            <color indexed="81"/>
            <rFont val="Tahoma"/>
            <family val="2"/>
          </rPr>
          <t xml:space="preserve">
AR,16-19</t>
        </r>
      </text>
    </comment>
    <comment ref="DB241" authorId="0" shapeId="0" xr:uid="{F63A68A8-7841-41A6-91FD-998F3A0CB19F}">
      <text>
        <r>
          <rPr>
            <b/>
            <sz val="9"/>
            <color indexed="81"/>
            <rFont val="Tahoma"/>
            <family val="2"/>
          </rPr>
          <t>Author:</t>
        </r>
        <r>
          <rPr>
            <sz val="9"/>
            <color indexed="81"/>
            <rFont val="Tahoma"/>
            <family val="2"/>
          </rPr>
          <t xml:space="preserve">
AR pg 18-21</t>
        </r>
      </text>
    </comment>
    <comment ref="DC241" authorId="0" shapeId="0" xr:uid="{81D0F78A-E492-4BD1-AED1-CF7619AE9F68}">
      <text>
        <r>
          <rPr>
            <b/>
            <sz val="9"/>
            <color indexed="81"/>
            <rFont val="Tahoma"/>
            <family val="2"/>
          </rPr>
          <t>Author:</t>
        </r>
        <r>
          <rPr>
            <sz val="9"/>
            <color indexed="81"/>
            <rFont val="Tahoma"/>
            <family val="2"/>
          </rPr>
          <t xml:space="preserve">
AR, p. 54 onwards</t>
        </r>
      </text>
    </comment>
    <comment ref="DD241" authorId="0" shapeId="0" xr:uid="{C863B20F-7B9B-43A3-ACB5-037D43D1F57F}">
      <text>
        <r>
          <rPr>
            <b/>
            <sz val="9"/>
            <color indexed="81"/>
            <rFont val="Tahoma"/>
            <family val="2"/>
          </rPr>
          <t>Author:</t>
        </r>
        <r>
          <rPr>
            <sz val="9"/>
            <color indexed="81"/>
            <rFont val="Tahoma"/>
            <family val="2"/>
          </rPr>
          <t xml:space="preserve">
AR, p. 29, 54</t>
        </r>
      </text>
    </comment>
    <comment ref="DE241" authorId="0" shapeId="0" xr:uid="{C5F07292-427E-405D-BACD-3AFE2FC00B80}">
      <text>
        <r>
          <rPr>
            <b/>
            <sz val="9"/>
            <color indexed="81"/>
            <rFont val="Tahoma"/>
            <family val="2"/>
          </rPr>
          <t>Author:</t>
        </r>
        <r>
          <rPr>
            <sz val="9"/>
            <color indexed="81"/>
            <rFont val="Tahoma"/>
            <family val="2"/>
          </rPr>
          <t xml:space="preserve">
AR,20-22</t>
        </r>
      </text>
    </comment>
    <comment ref="DF241" authorId="0" shapeId="0" xr:uid="{8AA13DD4-2FA2-4029-B171-F92C06A953D5}">
      <text>
        <r>
          <rPr>
            <b/>
            <sz val="9"/>
            <color indexed="81"/>
            <rFont val="Tahoma"/>
            <family val="2"/>
          </rPr>
          <t>Author:</t>
        </r>
        <r>
          <rPr>
            <sz val="9"/>
            <color indexed="81"/>
            <rFont val="Tahoma"/>
            <family val="2"/>
          </rPr>
          <t xml:space="preserve">
AR pg 6-17/36</t>
        </r>
      </text>
    </comment>
    <comment ref="DG241" authorId="0" shapeId="0" xr:uid="{FA0773F1-E79A-45AD-8DF6-50578F7AE80C}">
      <text>
        <r>
          <rPr>
            <b/>
            <sz val="9"/>
            <color indexed="81"/>
            <rFont val="Tahoma"/>
            <family val="2"/>
          </rPr>
          <t>Author:</t>
        </r>
        <r>
          <rPr>
            <sz val="9"/>
            <color indexed="81"/>
            <rFont val="Tahoma"/>
            <family val="2"/>
          </rPr>
          <t xml:space="preserve">
AR, p. 12</t>
        </r>
      </text>
    </comment>
    <comment ref="DH241" authorId="0" shapeId="0" xr:uid="{9506B31E-8E9C-424C-B140-A4E21B13E0E1}">
      <text>
        <r>
          <rPr>
            <b/>
            <sz val="9"/>
            <color indexed="81"/>
            <rFont val="Tahoma"/>
            <family val="2"/>
          </rPr>
          <t>Author:</t>
        </r>
        <r>
          <rPr>
            <sz val="9"/>
            <color indexed="81"/>
            <rFont val="Tahoma"/>
            <family val="2"/>
          </rPr>
          <t xml:space="preserve">
AR pg 8-9</t>
        </r>
      </text>
    </comment>
    <comment ref="DI241" authorId="0" shapeId="0" xr:uid="{37ACB0B4-A8B1-4D6F-AD76-EA9FA261495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P.18-23</t>
        </r>
      </text>
    </comment>
    <comment ref="DJ241" authorId="0" shapeId="0" xr:uid="{8A71B076-67B9-4506-9077-08C8645E0278}">
      <text>
        <r>
          <rPr>
            <b/>
            <sz val="9"/>
            <color indexed="81"/>
            <rFont val="Tahoma"/>
            <family val="2"/>
          </rPr>
          <t>Author:</t>
        </r>
        <r>
          <rPr>
            <sz val="9"/>
            <color indexed="81"/>
            <rFont val="Tahoma"/>
            <family val="2"/>
          </rPr>
          <t xml:space="preserve">
AR pg 14-17</t>
        </r>
      </text>
    </comment>
    <comment ref="DK241" authorId="0" shapeId="0" xr:uid="{00AE91C5-C025-4CCE-BE0F-6252EB3826A0}">
      <text>
        <r>
          <rPr>
            <b/>
            <sz val="9"/>
            <color indexed="81"/>
            <rFont val="Tahoma"/>
            <family val="2"/>
          </rPr>
          <t>Author:</t>
        </r>
        <r>
          <rPr>
            <sz val="9"/>
            <color indexed="81"/>
            <rFont val="Tahoma"/>
            <family val="2"/>
          </rPr>
          <t xml:space="preserve">
AR pg 14-19</t>
        </r>
      </text>
    </comment>
    <comment ref="DL241" authorId="0" shapeId="0" xr:uid="{A1B7BB09-BF4A-43C2-B476-5EB956A2FE2C}">
      <text>
        <r>
          <rPr>
            <b/>
            <sz val="9"/>
            <color indexed="81"/>
            <rFont val="Tahoma"/>
            <family val="2"/>
          </rPr>
          <t>Author:</t>
        </r>
        <r>
          <rPr>
            <sz val="9"/>
            <color indexed="81"/>
            <rFont val="Tahoma"/>
            <family val="2"/>
          </rPr>
          <t xml:space="preserve">
AR pg 22-26</t>
        </r>
      </text>
    </comment>
    <comment ref="DM241" authorId="0" shapeId="0" xr:uid="{31A8F37E-7D2E-4BF0-B254-64C99686C440}">
      <text>
        <r>
          <rPr>
            <b/>
            <sz val="9"/>
            <color indexed="81"/>
            <rFont val="Tahoma"/>
            <family val="2"/>
          </rPr>
          <t>Author:</t>
        </r>
        <r>
          <rPr>
            <sz val="9"/>
            <color indexed="81"/>
            <rFont val="Tahoma"/>
            <family val="2"/>
          </rPr>
          <t xml:space="preserve">
AR, p. 4 onwards</t>
        </r>
      </text>
    </comment>
    <comment ref="DN241" authorId="0" shapeId="0" xr:uid="{D61B2794-639B-4803-979F-D399C758DE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
AR, p.44;</t>
        </r>
      </text>
    </comment>
    <comment ref="DP241" authorId="0" shapeId="0" xr:uid="{8C8E1883-CFFF-417A-8274-A65566ED4499}">
      <text>
        <r>
          <rPr>
            <b/>
            <sz val="9"/>
            <color indexed="81"/>
            <rFont val="Tahoma"/>
            <family val="2"/>
          </rPr>
          <t>Author:</t>
        </r>
        <r>
          <rPr>
            <sz val="9"/>
            <color indexed="81"/>
            <rFont val="Tahoma"/>
            <family val="2"/>
          </rPr>
          <t xml:space="preserve">
AR, p. 10</t>
        </r>
      </text>
    </comment>
    <comment ref="DR241" authorId="0" shapeId="0" xr:uid="{38DF33A9-4EEB-4E41-A14D-E649716B7F59}">
      <text>
        <r>
          <rPr>
            <b/>
            <sz val="9"/>
            <color indexed="81"/>
            <rFont val="Tahoma"/>
            <family val="2"/>
          </rPr>
          <t>Author:</t>
        </r>
        <r>
          <rPr>
            <sz val="9"/>
            <color indexed="81"/>
            <rFont val="Tahoma"/>
            <family val="2"/>
          </rPr>
          <t xml:space="preserve">
AR, p.16-20</t>
        </r>
      </text>
    </comment>
    <comment ref="DY241" authorId="0" shapeId="0" xr:uid="{5611DF01-28EF-492D-A975-3E0C73484172}">
      <text>
        <r>
          <rPr>
            <b/>
            <sz val="9"/>
            <color indexed="81"/>
            <rFont val="Tahoma"/>
            <family val="2"/>
          </rPr>
          <t>Author:</t>
        </r>
        <r>
          <rPr>
            <sz val="9"/>
            <color indexed="81"/>
            <rFont val="Tahoma"/>
            <family val="2"/>
          </rPr>
          <t xml:space="preserve">
Ar 12</t>
        </r>
      </text>
    </comment>
    <comment ref="EB241" authorId="0" shapeId="0" xr:uid="{9A3F1291-5019-4F5B-9F59-745BB265CFD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p.10-11</t>
        </r>
      </text>
    </comment>
    <comment ref="EC241" authorId="0" shapeId="0" xr:uid="{4531DC09-7731-42BA-9814-2148512A1C45}">
      <text>
        <r>
          <rPr>
            <b/>
            <sz val="9"/>
            <color indexed="81"/>
            <rFont val="Tahoma"/>
            <family val="2"/>
          </rPr>
          <t>Author:</t>
        </r>
        <r>
          <rPr>
            <sz val="9"/>
            <color indexed="81"/>
            <rFont val="Tahoma"/>
            <family val="2"/>
          </rPr>
          <t xml:space="preserve">
Most directors are new directors. Of the 7, 1 stepping down and 3 running for re-election are stated in AR pg 25</t>
        </r>
      </text>
    </comment>
    <comment ref="ED241" authorId="0" shapeId="0" xr:uid="{8441263F-0970-4326-AE11-4AF6ED2C0A3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R247" authorId="0" shapeId="0" xr:uid="{909C0E73-0398-4130-83E5-5B3E6B1F9C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P.16-18</t>
        </r>
      </text>
    </comment>
    <comment ref="W247" authorId="0" shapeId="0" xr:uid="{98D504F3-DC26-496C-ABDD-E8A9A6A8D4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X247" authorId="0" shapeId="0" xr:uid="{9C1B183C-4479-4038-8D9B-ACF6D053E8E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 32</t>
        </r>
      </text>
    </comment>
    <comment ref="AB247" authorId="0" shapeId="0" xr:uid="{939B44FA-0E63-4387-B232-377985DE4C4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AC247" authorId="0" shapeId="0" xr:uid="{9060DAA8-FF3F-4B29-BB1C-C612F8934E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
Neo Cheow Hui
BUT this is reelection as a director though</t>
        </r>
      </text>
    </comment>
    <comment ref="AF247" authorId="0" shapeId="0" xr:uid="{6F219DA7-E157-43B8-B9AC-D6D775A15BCF}">
      <text>
        <r>
          <rPr>
            <b/>
            <sz val="9"/>
            <color indexed="81"/>
            <rFont val="Tahoma"/>
            <family val="2"/>
          </rPr>
          <t>Author:</t>
        </r>
        <r>
          <rPr>
            <sz val="9"/>
            <color indexed="81"/>
            <rFont val="Tahoma"/>
            <family val="2"/>
          </rPr>
          <t xml:space="preserve">
AR 25</t>
        </r>
      </text>
    </comment>
    <comment ref="AJ247" authorId="0" shapeId="0" xr:uid="{B27E6848-138A-4AF5-A3E1-AEDDAA95BE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K247" authorId="0" shapeId="0" xr:uid="{A7F0B8A1-5981-41D8-8EE9-BE56B05A2C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N247" authorId="0" shapeId="0" xr:uid="{CBAE51E5-C0ED-47F2-B066-C3560282C0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P.108</t>
        </r>
      </text>
    </comment>
    <comment ref="AP247" authorId="0" shapeId="0" xr:uid="{AA1A31F2-0D12-4AA7-942D-CB3668174B0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p.35</t>
        </r>
      </text>
    </comment>
    <comment ref="AQ247" authorId="0" shapeId="0" xr:uid="{52413F0B-4D7C-403A-AA36-30221FE576E5}">
      <text>
        <r>
          <rPr>
            <b/>
            <sz val="9"/>
            <color indexed="81"/>
            <rFont val="Tahoma"/>
            <family val="2"/>
          </rPr>
          <t>Author:</t>
        </r>
        <r>
          <rPr>
            <sz val="9"/>
            <color indexed="81"/>
            <rFont val="Tahoma"/>
            <family val="2"/>
          </rPr>
          <t xml:space="preserve">
AR, p. 29</t>
        </r>
      </text>
    </comment>
    <comment ref="AR247" authorId="0" shapeId="0" xr:uid="{CCC16D30-3758-4315-AABF-80B8231C85FB}">
      <text>
        <r>
          <rPr>
            <b/>
            <sz val="9"/>
            <color indexed="81"/>
            <rFont val="Tahoma"/>
            <family val="2"/>
          </rPr>
          <t>Author:</t>
        </r>
        <r>
          <rPr>
            <sz val="9"/>
            <color indexed="81"/>
            <rFont val="Tahoma"/>
            <family val="2"/>
          </rPr>
          <t xml:space="preserve">
AR,13</t>
        </r>
      </text>
    </comment>
    <comment ref="AU247" authorId="0" shapeId="0" xr:uid="{69C86A8D-B72F-4DC4-AE14-2E0D68784FA5}">
      <text>
        <r>
          <rPr>
            <b/>
            <sz val="9"/>
            <color indexed="81"/>
            <rFont val="Tahoma"/>
            <family val="2"/>
          </rPr>
          <t>Author:</t>
        </r>
        <r>
          <rPr>
            <sz val="9"/>
            <color indexed="81"/>
            <rFont val="Tahoma"/>
            <family val="2"/>
          </rPr>
          <t xml:space="preserve">
AR, 37</t>
        </r>
      </text>
    </comment>
    <comment ref="AV247" authorId="0" shapeId="0" xr:uid="{18C704D7-4B1E-4B14-AE70-DCA110F4DDBB}">
      <text>
        <r>
          <rPr>
            <b/>
            <sz val="9"/>
            <color indexed="81"/>
            <rFont val="Tahoma"/>
            <family val="2"/>
          </rPr>
          <t>Author:</t>
        </r>
        <r>
          <rPr>
            <sz val="9"/>
            <color indexed="81"/>
            <rFont val="Tahoma"/>
            <family val="2"/>
          </rPr>
          <t xml:space="preserve">
AR, 24</t>
        </r>
      </text>
    </comment>
    <comment ref="AW247" authorId="0" shapeId="0" xr:uid="{EE7DB6FE-5447-4893-B1CD-9D0E00A04056}">
      <text>
        <r>
          <rPr>
            <b/>
            <sz val="9"/>
            <color indexed="81"/>
            <rFont val="Tahoma"/>
            <family val="2"/>
          </rPr>
          <t>Author:</t>
        </r>
        <r>
          <rPr>
            <sz val="9"/>
            <color indexed="81"/>
            <rFont val="Tahoma"/>
            <family val="2"/>
          </rPr>
          <t xml:space="preserve">
AR,28</t>
        </r>
      </text>
    </comment>
    <comment ref="AX247" authorId="0" shapeId="0" xr:uid="{84369F99-DCE9-4607-A5AE-DC06D21313B4}">
      <text>
        <r>
          <rPr>
            <b/>
            <sz val="9"/>
            <color indexed="81"/>
            <rFont val="Tahoma"/>
            <family val="2"/>
          </rPr>
          <t>Author:</t>
        </r>
        <r>
          <rPr>
            <sz val="9"/>
            <color indexed="81"/>
            <rFont val="Tahoma"/>
            <family val="2"/>
          </rPr>
          <t xml:space="preserve">
AR, 27</t>
        </r>
      </text>
    </comment>
    <comment ref="AY247" authorId="0" shapeId="0" xr:uid="{3965DD21-120D-41B9-A0AE-92787C7A6164}">
      <text>
        <r>
          <rPr>
            <b/>
            <sz val="9"/>
            <color indexed="81"/>
            <rFont val="Tahoma"/>
            <family val="2"/>
          </rPr>
          <t>Author:</t>
        </r>
        <r>
          <rPr>
            <sz val="9"/>
            <color indexed="81"/>
            <rFont val="Tahoma"/>
            <family val="2"/>
          </rPr>
          <t xml:space="preserve">
AR, p. 54</t>
        </r>
      </text>
    </comment>
    <comment ref="AZ247" authorId="0" shapeId="0" xr:uid="{BD41102B-4E8E-4681-BB01-54E109574526}">
      <text>
        <r>
          <rPr>
            <b/>
            <sz val="9"/>
            <color indexed="81"/>
            <rFont val="Tahoma"/>
            <family val="2"/>
          </rPr>
          <t>Author:</t>
        </r>
        <r>
          <rPr>
            <sz val="9"/>
            <color indexed="81"/>
            <rFont val="Tahoma"/>
            <family val="2"/>
          </rPr>
          <t xml:space="preserve">
AR, p. 32</t>
        </r>
      </text>
    </comment>
    <comment ref="BC247" authorId="0" shapeId="0" xr:uid="{59DFDAAF-EB01-4742-9ECC-EAE605E186CC}">
      <text>
        <r>
          <rPr>
            <b/>
            <sz val="9"/>
            <color indexed="81"/>
            <rFont val="Tahoma"/>
            <family val="2"/>
          </rPr>
          <t>Author:</t>
        </r>
        <r>
          <rPr>
            <sz val="9"/>
            <color indexed="81"/>
            <rFont val="Tahoma"/>
            <family val="2"/>
          </rPr>
          <t xml:space="preserve">
AR, p. 46</t>
        </r>
      </text>
    </comment>
    <comment ref="BD247" authorId="0" shapeId="0" xr:uid="{F9FFF3C1-73B7-4815-B534-6A8122BDAF16}">
      <text>
        <r>
          <rPr>
            <b/>
            <sz val="9"/>
            <color indexed="81"/>
            <rFont val="Tahoma"/>
            <family val="2"/>
          </rPr>
          <t>Author:</t>
        </r>
        <r>
          <rPr>
            <sz val="9"/>
            <color indexed="81"/>
            <rFont val="Tahoma"/>
            <family val="2"/>
          </rPr>
          <t xml:space="preserve">
AR, p. 76</t>
        </r>
      </text>
    </comment>
    <comment ref="BH247" authorId="0" shapeId="0" xr:uid="{1ADAA6C5-8B6E-45F9-B2D3-95D15C160E5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36, https://links.sgx.com/FileOpen/UG%20Healthcare_Annual%20Report%202020.ashx?App=Announcement&amp;FileID=634566</t>
        </r>
      </text>
    </comment>
    <comment ref="BJ247" authorId="0" shapeId="0" xr:uid="{D8F2C6F9-3289-4A0C-A67E-356FC9CF7565}">
      <text>
        <r>
          <rPr>
            <b/>
            <sz val="9"/>
            <color indexed="81"/>
            <rFont val="Tahoma"/>
            <family val="2"/>
          </rPr>
          <t>Author:</t>
        </r>
        <r>
          <rPr>
            <sz val="9"/>
            <color indexed="81"/>
            <rFont val="Tahoma"/>
            <family val="2"/>
          </rPr>
          <t xml:space="preserve">
AR pg 19</t>
        </r>
      </text>
    </comment>
    <comment ref="BK247" authorId="0" shapeId="0" xr:uid="{EEF641CB-CD89-4E98-AAB6-FE0113738A83}">
      <text>
        <r>
          <rPr>
            <b/>
            <sz val="9"/>
            <color indexed="81"/>
            <rFont val="Tahoma"/>
            <family val="2"/>
          </rPr>
          <t>Author:</t>
        </r>
        <r>
          <rPr>
            <sz val="9"/>
            <color indexed="81"/>
            <rFont val="Tahoma"/>
            <family val="2"/>
          </rPr>
          <t xml:space="preserve">
AR, p. 45, 73</t>
        </r>
      </text>
    </comment>
    <comment ref="BL247" authorId="0" shapeId="0" xr:uid="{765F9D8F-44A1-45A4-881D-05F8E0E832CF}">
      <text>
        <r>
          <rPr>
            <b/>
            <sz val="9"/>
            <color indexed="81"/>
            <rFont val="Tahoma"/>
            <family val="2"/>
          </rPr>
          <t>Author:</t>
        </r>
        <r>
          <rPr>
            <sz val="9"/>
            <color indexed="81"/>
            <rFont val="Tahoma"/>
            <family val="2"/>
          </rPr>
          <t xml:space="preserve">
AR pg 7</t>
        </r>
      </text>
    </comment>
    <comment ref="BO247" authorId="0" shapeId="0" xr:uid="{531AED2F-1E23-42F0-A593-6997DC1B93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Managing Director &amp;
Executive Director
• Member, Nominating Committee
Bachelor of Engineering (Civil) (Hons),
University of Melbourne
Certificate of Real Estate Investment
Finance, APREA Institute
Appointed: 5 January 2009
Last re-elected: 27 July 2017
AR p46</t>
        </r>
      </text>
    </comment>
    <comment ref="BV247" authorId="0" shapeId="0" xr:uid="{2D904D0A-1AFC-4FD0-9C6F-8CD60D02CDEF}">
      <text>
        <r>
          <rPr>
            <b/>
            <sz val="9"/>
            <color indexed="81"/>
            <rFont val="Tahoma"/>
            <family val="2"/>
          </rPr>
          <t>Author:</t>
        </r>
        <r>
          <rPr>
            <sz val="9"/>
            <color indexed="81"/>
            <rFont val="Tahoma"/>
            <family val="2"/>
          </rPr>
          <t xml:space="preserve">
AR pg 61, CEO subjected to relection</t>
        </r>
      </text>
    </comment>
    <comment ref="BX247" authorId="0" shapeId="0" xr:uid="{1AD2D0B3-DA58-46CB-95B6-5407A6B7E81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BY247" authorId="0" shapeId="0" xr:uid="{E9FF74C2-BAB7-43CF-A4A2-A6F425AF452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CC247" authorId="0" shapeId="0" xr:uid="{592CD789-7816-4BC2-A6BD-E5079EB32E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247" authorId="0" shapeId="0" xr:uid="{19495EF8-A2EB-4D32-A8C5-C18F70F24F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J247" authorId="0" shapeId="0" xr:uid="{D557C1BD-381C-450D-9316-917D796C5BF7}">
      <text>
        <r>
          <rPr>
            <b/>
            <sz val="9"/>
            <color indexed="81"/>
            <rFont val="Tahoma"/>
            <family val="2"/>
          </rPr>
          <t>Author:</t>
        </r>
        <r>
          <rPr>
            <sz val="9"/>
            <color indexed="81"/>
            <rFont val="Tahoma"/>
            <family val="2"/>
          </rPr>
          <t xml:space="preserve">
AR 26</t>
        </r>
      </text>
    </comment>
    <comment ref="CK247" authorId="0" shapeId="0" xr:uid="{42EC6C3F-DC46-48DE-BC82-BBAE0C4E8364}">
      <text>
        <r>
          <rPr>
            <b/>
            <sz val="9"/>
            <color indexed="81"/>
            <rFont val="Tahoma"/>
            <family val="2"/>
          </rPr>
          <t>Author:</t>
        </r>
        <r>
          <rPr>
            <sz val="9"/>
            <color indexed="81"/>
            <rFont val="Tahoma"/>
            <family val="2"/>
          </rPr>
          <t xml:space="preserve">
AR,64</t>
        </r>
      </text>
    </comment>
    <comment ref="CN247" authorId="0" shapeId="0" xr:uid="{7F0D5F61-A06B-4733-B667-8FA0E253910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CO247" authorId="0" shapeId="0" xr:uid="{8EF18973-6D0B-407E-ACAA-E34B4198C9E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 29</t>
        </r>
      </text>
    </comment>
    <comment ref="CP247" authorId="0" shapeId="0" xr:uid="{606A2A32-ADCC-4A7C-9C42-57A90659A9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R247" authorId="0" shapeId="0" xr:uid="{74B72C43-7BEE-4DC0-AC47-7A95CEFA1F46}">
      <text>
        <r>
          <rPr>
            <b/>
            <sz val="9"/>
            <color indexed="81"/>
            <rFont val="Tahoma"/>
            <family val="2"/>
          </rPr>
          <t>Author:</t>
        </r>
        <r>
          <rPr>
            <sz val="9"/>
            <color indexed="81"/>
            <rFont val="Tahoma"/>
            <family val="2"/>
          </rPr>
          <t xml:space="preserve">
AR (pdf), p. 17</t>
        </r>
      </text>
    </comment>
    <comment ref="CS247" authorId="0" shapeId="0" xr:uid="{9D11D19F-AE16-404C-A875-F17A45A79178}">
      <text>
        <r>
          <rPr>
            <b/>
            <sz val="9"/>
            <color indexed="81"/>
            <rFont val="Tahoma"/>
            <family val="2"/>
          </rPr>
          <t>Author:</t>
        </r>
        <r>
          <rPr>
            <sz val="9"/>
            <color indexed="81"/>
            <rFont val="Tahoma"/>
            <family val="2"/>
          </rPr>
          <t xml:space="preserve">
AR, p. 50 - 51</t>
        </r>
      </text>
    </comment>
    <comment ref="CY247" authorId="0" shapeId="0" xr:uid="{8FDA9D11-F908-4F31-B827-D800D32B104A}">
      <text>
        <r>
          <rPr>
            <b/>
            <sz val="9"/>
            <color indexed="81"/>
            <rFont val="Tahoma"/>
            <family val="2"/>
          </rPr>
          <t>Author:</t>
        </r>
        <r>
          <rPr>
            <sz val="9"/>
            <color indexed="81"/>
            <rFont val="Tahoma"/>
            <family val="2"/>
          </rPr>
          <t xml:space="preserve">
AR pg 15</t>
        </r>
      </text>
    </comment>
    <comment ref="CZ247" authorId="0" shapeId="0" xr:uid="{2B2691AA-E0E3-4794-B9A6-73502D54A1E7}">
      <text>
        <r>
          <rPr>
            <b/>
            <sz val="9"/>
            <color indexed="81"/>
            <rFont val="Tahoma"/>
            <family val="2"/>
          </rPr>
          <t>Author:</t>
        </r>
        <r>
          <rPr>
            <sz val="9"/>
            <color indexed="81"/>
            <rFont val="Tahoma"/>
            <family val="2"/>
          </rPr>
          <t xml:space="preserve">
AR,71</t>
        </r>
      </text>
    </comment>
    <comment ref="DA247" authorId="0" shapeId="0" xr:uid="{297CB51D-32BD-4E88-8467-DAAD9329B2CE}">
      <text>
        <r>
          <rPr>
            <b/>
            <sz val="9"/>
            <color indexed="81"/>
            <rFont val="Tahoma"/>
            <family val="2"/>
          </rPr>
          <t>Author:</t>
        </r>
        <r>
          <rPr>
            <sz val="9"/>
            <color indexed="81"/>
            <rFont val="Tahoma"/>
            <family val="2"/>
          </rPr>
          <t xml:space="preserve">
AR,60</t>
        </r>
      </text>
    </comment>
    <comment ref="DB247" authorId="0" shapeId="0" xr:uid="{033F44DF-C90D-42B7-9D34-79DBC5D38006}">
      <text>
        <r>
          <rPr>
            <b/>
            <sz val="9"/>
            <color indexed="81"/>
            <rFont val="Tahoma"/>
            <family val="2"/>
          </rPr>
          <t>Author:</t>
        </r>
        <r>
          <rPr>
            <sz val="9"/>
            <color indexed="81"/>
            <rFont val="Tahoma"/>
            <family val="2"/>
          </rPr>
          <t xml:space="preserve">
AR pg 18</t>
        </r>
      </text>
    </comment>
    <comment ref="DC247" authorId="0" shapeId="0" xr:uid="{29D0EA88-D454-4C00-B048-FB67CEF9420E}">
      <text>
        <r>
          <rPr>
            <b/>
            <sz val="9"/>
            <color indexed="81"/>
            <rFont val="Tahoma"/>
            <family val="2"/>
          </rPr>
          <t>Author:</t>
        </r>
        <r>
          <rPr>
            <sz val="9"/>
            <color indexed="81"/>
            <rFont val="Tahoma"/>
            <family val="2"/>
          </rPr>
          <t xml:space="preserve">
AR, p. 92</t>
        </r>
      </text>
    </comment>
    <comment ref="DD247" authorId="0" shapeId="0" xr:uid="{0B4B6694-A463-4583-B0D9-2BB1678094AE}">
      <text>
        <r>
          <rPr>
            <b/>
            <sz val="9"/>
            <color indexed="81"/>
            <rFont val="Tahoma"/>
            <family val="2"/>
          </rPr>
          <t>Author:</t>
        </r>
        <r>
          <rPr>
            <sz val="9"/>
            <color indexed="81"/>
            <rFont val="Tahoma"/>
            <family val="2"/>
          </rPr>
          <t xml:space="preserve">
AR, p. 61</t>
        </r>
      </text>
    </comment>
    <comment ref="DE247" authorId="0" shapeId="0" xr:uid="{A7A766A9-A3DE-4C0E-82FE-6A1E08F1E3D8}">
      <text>
        <r>
          <rPr>
            <b/>
            <sz val="9"/>
            <color indexed="81"/>
            <rFont val="Tahoma"/>
            <family val="2"/>
          </rPr>
          <t>Author:</t>
        </r>
        <r>
          <rPr>
            <sz val="9"/>
            <color indexed="81"/>
            <rFont val="Tahoma"/>
            <family val="2"/>
          </rPr>
          <t xml:space="preserve">
AR,31</t>
        </r>
      </text>
    </comment>
    <comment ref="DF247" authorId="0" shapeId="0" xr:uid="{A817A055-80EF-4D36-88CF-72E78E63C016}">
      <text>
        <r>
          <rPr>
            <b/>
            <sz val="9"/>
            <color indexed="81"/>
            <rFont val="Tahoma"/>
            <family val="2"/>
          </rPr>
          <t>Author:</t>
        </r>
        <r>
          <rPr>
            <sz val="9"/>
            <color indexed="81"/>
            <rFont val="Tahoma"/>
            <family val="2"/>
          </rPr>
          <t xml:space="preserve">
AR pg 42</t>
        </r>
      </text>
    </comment>
    <comment ref="DG247" authorId="0" shapeId="0" xr:uid="{50906BBD-FD31-4343-A0C2-30CE848443A9}">
      <text>
        <r>
          <rPr>
            <b/>
            <sz val="9"/>
            <color indexed="81"/>
            <rFont val="Tahoma"/>
            <family val="2"/>
          </rPr>
          <t>Author:</t>
        </r>
        <r>
          <rPr>
            <sz val="9"/>
            <color indexed="81"/>
            <rFont val="Tahoma"/>
            <family val="2"/>
          </rPr>
          <t xml:space="preserve">
AR, p. 27</t>
        </r>
      </text>
    </comment>
    <comment ref="DH247" authorId="0" shapeId="0" xr:uid="{A501E6D2-E4E1-4A1B-9DEC-8DEE20ADEEE7}">
      <text>
        <r>
          <rPr>
            <b/>
            <sz val="9"/>
            <color indexed="81"/>
            <rFont val="Tahoma"/>
            <family val="2"/>
          </rPr>
          <t>Author:</t>
        </r>
        <r>
          <rPr>
            <sz val="9"/>
            <color indexed="81"/>
            <rFont val="Tahoma"/>
            <family val="2"/>
          </rPr>
          <t xml:space="preserve">
AR pg 8</t>
        </r>
      </text>
    </comment>
    <comment ref="DI247" authorId="0" shapeId="0" xr:uid="{34082DC5-5214-4565-B14A-176F2AADC8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DJ247" authorId="0" shapeId="0" xr:uid="{A92E989A-B06B-4829-86AA-0DBC7249F0D8}">
      <text>
        <r>
          <rPr>
            <b/>
            <sz val="9"/>
            <color indexed="81"/>
            <rFont val="Tahoma"/>
            <family val="2"/>
          </rPr>
          <t>Author:</t>
        </r>
        <r>
          <rPr>
            <sz val="9"/>
            <color indexed="81"/>
            <rFont val="Tahoma"/>
            <family val="2"/>
          </rPr>
          <t xml:space="preserve">
AR pg 14</t>
        </r>
      </text>
    </comment>
    <comment ref="DK247" authorId="0" shapeId="0" xr:uid="{15CD78FC-B47B-47A0-AB60-9F7CFADDB41F}">
      <text>
        <r>
          <rPr>
            <b/>
            <sz val="9"/>
            <color indexed="81"/>
            <rFont val="Tahoma"/>
            <family val="2"/>
          </rPr>
          <t>Author:</t>
        </r>
        <r>
          <rPr>
            <sz val="9"/>
            <color indexed="81"/>
            <rFont val="Tahoma"/>
            <family val="2"/>
          </rPr>
          <t xml:space="preserve">
AR pg 14</t>
        </r>
      </text>
    </comment>
    <comment ref="DL247" authorId="0" shapeId="0" xr:uid="{A968BEB0-1881-48AD-AED0-C1589DE34D5C}">
      <text>
        <r>
          <rPr>
            <b/>
            <sz val="9"/>
            <color indexed="81"/>
            <rFont val="Tahoma"/>
            <family val="2"/>
          </rPr>
          <t>Author:</t>
        </r>
        <r>
          <rPr>
            <sz val="9"/>
            <color indexed="81"/>
            <rFont val="Tahoma"/>
            <family val="2"/>
          </rPr>
          <t xml:space="preserve">
AR pg 22/261</t>
        </r>
      </text>
    </comment>
    <comment ref="DM247" authorId="0" shapeId="0" xr:uid="{4299332D-351F-4F18-9CE1-555CF8F90EB4}">
      <text>
        <r>
          <rPr>
            <b/>
            <sz val="9"/>
            <color indexed="81"/>
            <rFont val="Tahoma"/>
            <family val="2"/>
          </rPr>
          <t>Author:</t>
        </r>
        <r>
          <rPr>
            <sz val="9"/>
            <color indexed="81"/>
            <rFont val="Tahoma"/>
            <family val="2"/>
          </rPr>
          <t xml:space="preserve">
AR, p. 34</t>
        </r>
      </text>
    </comment>
    <comment ref="DP247" authorId="0" shapeId="0" xr:uid="{88844C91-DE45-4D49-8AAC-A95F75AB8BE3}">
      <text>
        <r>
          <rPr>
            <b/>
            <sz val="9"/>
            <color indexed="81"/>
            <rFont val="Tahoma"/>
            <family val="2"/>
          </rPr>
          <t>Author:</t>
        </r>
        <r>
          <rPr>
            <sz val="9"/>
            <color indexed="81"/>
            <rFont val="Tahoma"/>
            <family val="2"/>
          </rPr>
          <t xml:space="preserve">
AR, p. 77</t>
        </r>
      </text>
    </comment>
    <comment ref="DR247" authorId="0" shapeId="0" xr:uid="{A4D29827-C3D2-43F0-8FAA-E41C8B8E2340}">
      <text>
        <r>
          <rPr>
            <b/>
            <sz val="9"/>
            <color indexed="81"/>
            <rFont val="Tahoma"/>
            <family val="2"/>
          </rPr>
          <t>Author:</t>
        </r>
        <r>
          <rPr>
            <sz val="9"/>
            <color indexed="81"/>
            <rFont val="Tahoma"/>
            <family val="2"/>
          </rPr>
          <t xml:space="preserve">
AR, p.47: paragraph 2</t>
        </r>
      </text>
    </comment>
    <comment ref="DT247" authorId="0" shapeId="0" xr:uid="{B70B40AA-D596-4785-AEA2-32E34AC05BF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22, https://www.wingtaiasia.com.sg/uploadfiles/WTHAR2020.pdf</t>
        </r>
      </text>
    </comment>
    <comment ref="DY247" authorId="0" shapeId="0" xr:uid="{94C0BDBD-0D7E-4E70-A76B-2A62C6FF759C}">
      <text>
        <r>
          <rPr>
            <b/>
            <sz val="9"/>
            <color indexed="81"/>
            <rFont val="Tahoma"/>
            <family val="2"/>
          </rPr>
          <t>Author:</t>
        </r>
        <r>
          <rPr>
            <sz val="9"/>
            <color indexed="81"/>
            <rFont val="Tahoma"/>
            <family val="2"/>
          </rPr>
          <t xml:space="preserve">
AR 25</t>
        </r>
      </text>
    </comment>
    <comment ref="EB247" authorId="0" shapeId="0" xr:uid="{C7DE7176-E7DD-4B7F-9D00-3A48267BF4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ED247" authorId="3" shapeId="0" xr:uid="{7DCCFE36-9F2F-4A22-9C80-B7A8590C2E89}">
      <text>
        <r>
          <rPr>
            <b/>
            <sz val="9"/>
            <color indexed="81"/>
            <rFont val="Tahoma"/>
            <family val="2"/>
          </rPr>
          <t>Jun Hui:</t>
        </r>
        <r>
          <rPr>
            <sz val="9"/>
            <color indexed="81"/>
            <rFont val="Tahoma"/>
            <family val="2"/>
          </rPr>
          <t xml:space="preserve">
AR,58</t>
        </r>
      </text>
    </comment>
    <comment ref="R248" authorId="0" shapeId="0" xr:uid="{F1F3D146-1635-4B6C-8A48-F8D4CE0D54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W248" authorId="0" shapeId="0" xr:uid="{7BFFDD42-4649-442F-8F49-6A9185D0617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X248" authorId="0" shapeId="0" xr:uid="{4F5973D1-0A75-40A2-8953-83DD1270F5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AB248" authorId="0" shapeId="0" xr:uid="{3949C5CF-95C8-4966-9AC1-CB266EBBAE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C248" authorId="0" shapeId="0" xr:uid="{099362D8-13DE-4349-B488-1AD915ECC6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
LID not part of NC</t>
        </r>
      </text>
    </comment>
    <comment ref="AI248" authorId="0" shapeId="0" xr:uid="{F5FE092A-5E32-4BBD-9DE8-3F49C47158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pg38 "The NC is chaired by Mr Edward Lee (Lead ID)"</t>
        </r>
      </text>
    </comment>
    <comment ref="AJ248" authorId="0" shapeId="0" xr:uid="{6C764460-D3D1-4C66-9CC1-4C2BE9544D7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K248" authorId="0" shapeId="0" xr:uid="{C613E59C-D222-4FA7-9993-F38235487225}">
      <text>
        <r>
          <rPr>
            <b/>
            <sz val="9"/>
            <color indexed="81"/>
            <rFont val="Tahoma"/>
            <family val="2"/>
          </rPr>
          <t>Author:</t>
        </r>
        <r>
          <rPr>
            <sz val="9"/>
            <color indexed="81"/>
            <rFont val="Tahoma"/>
            <family val="2"/>
          </rPr>
          <t xml:space="preserve">
LID Ng Quek Peng not part of NC</t>
        </r>
      </text>
    </comment>
    <comment ref="AL248" authorId="0" shapeId="0" xr:uid="{68ED5572-20A7-4A71-9694-A2175240DD89}">
      <text>
        <r>
          <rPr>
            <b/>
            <sz val="9"/>
            <color indexed="81"/>
            <rFont val="Tahoma"/>
            <family val="2"/>
          </rPr>
          <t>Author:</t>
        </r>
        <r>
          <rPr>
            <sz val="9"/>
            <color indexed="81"/>
            <rFont val="Tahoma"/>
            <family val="2"/>
          </rPr>
          <t xml:space="preserve">
ar 44</t>
        </r>
      </text>
    </comment>
    <comment ref="AN248" authorId="0" shapeId="0" xr:uid="{A81E01E7-3E4D-4700-9420-0D296E38671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P.102</t>
        </r>
      </text>
    </comment>
    <comment ref="AO248" authorId="0" shapeId="0" xr:uid="{87348A60-91BA-48D4-970A-AF8568BF9417}">
      <text>
        <r>
          <rPr>
            <b/>
            <sz val="9"/>
            <color indexed="81"/>
            <rFont val="Tahoma"/>
            <family val="2"/>
          </rPr>
          <t>Author:</t>
        </r>
        <r>
          <rPr>
            <sz val="9"/>
            <color indexed="81"/>
            <rFont val="Tahoma"/>
            <family val="2"/>
          </rPr>
          <t xml:space="preserve">
AR, pg 35, "In view of this, the appointment of a lead independent director is not considered by the Board to be necessary."</t>
        </r>
      </text>
    </comment>
    <comment ref="AP248" authorId="3" shapeId="0" xr:uid="{8146C8ED-AC42-4F06-8FDB-45659E3C7006}">
      <text>
        <r>
          <rPr>
            <b/>
            <sz val="9"/>
            <color indexed="81"/>
            <rFont val="Tahoma"/>
            <family val="2"/>
          </rPr>
          <t>Jun Hui:</t>
        </r>
        <r>
          <rPr>
            <sz val="9"/>
            <color indexed="81"/>
            <rFont val="Tahoma"/>
            <family val="2"/>
          </rPr>
          <t xml:space="preserve">
AR,40,55</t>
        </r>
      </text>
    </comment>
    <comment ref="AQ248" authorId="0" shapeId="0" xr:uid="{DBE21190-BBBD-4B63-A241-FCA2AB5F5C7B}">
      <text>
        <r>
          <rPr>
            <b/>
            <sz val="9"/>
            <color indexed="81"/>
            <rFont val="Tahoma"/>
            <family val="2"/>
          </rPr>
          <t>Author:</t>
        </r>
        <r>
          <rPr>
            <sz val="9"/>
            <color indexed="81"/>
            <rFont val="Tahoma"/>
            <family val="2"/>
          </rPr>
          <t xml:space="preserve">
AR, p. 16, 27</t>
        </r>
      </text>
    </comment>
    <comment ref="AR248" authorId="0" shapeId="0" xr:uid="{70B03483-D061-40A2-A75C-1961B71777CD}">
      <text>
        <r>
          <rPr>
            <b/>
            <sz val="9"/>
            <color indexed="81"/>
            <rFont val="Tahoma"/>
            <family val="2"/>
          </rPr>
          <t>Author:</t>
        </r>
        <r>
          <rPr>
            <sz val="9"/>
            <color indexed="81"/>
            <rFont val="Tahoma"/>
            <family val="2"/>
          </rPr>
          <t xml:space="preserve">
AR,11,8</t>
        </r>
      </text>
    </comment>
    <comment ref="AS248" authorId="0" shapeId="0" xr:uid="{8B010B0F-FB29-4D02-B6A2-A556972A4AD2}">
      <text>
        <r>
          <rPr>
            <b/>
            <sz val="9"/>
            <color indexed="81"/>
            <rFont val="Tahoma"/>
            <family val="2"/>
          </rPr>
          <t>Author:</t>
        </r>
        <r>
          <rPr>
            <sz val="9"/>
            <color indexed="81"/>
            <rFont val="Tahoma"/>
            <family val="2"/>
          </rPr>
          <t xml:space="preserve">
AR, pg 16</t>
        </r>
      </text>
    </comment>
    <comment ref="AU248" authorId="0" shapeId="0" xr:uid="{FD5D0C5A-2E72-4BEB-AE8B-B606AEEAB7B7}">
      <text>
        <r>
          <rPr>
            <b/>
            <sz val="9"/>
            <color indexed="81"/>
            <rFont val="Tahoma"/>
            <family val="2"/>
          </rPr>
          <t>Author:</t>
        </r>
        <r>
          <rPr>
            <sz val="9"/>
            <color indexed="81"/>
            <rFont val="Tahoma"/>
            <family val="2"/>
          </rPr>
          <t xml:space="preserve">
AR, 31</t>
        </r>
      </text>
    </comment>
    <comment ref="AV248" authorId="0" shapeId="0" xr:uid="{22BAD974-AE12-4A5B-8C06-8A89E66CF44C}">
      <text>
        <r>
          <rPr>
            <b/>
            <sz val="9"/>
            <color indexed="81"/>
            <rFont val="Tahoma"/>
            <family val="2"/>
          </rPr>
          <t>Author:</t>
        </r>
        <r>
          <rPr>
            <sz val="9"/>
            <color indexed="81"/>
            <rFont val="Tahoma"/>
            <family val="2"/>
          </rPr>
          <t xml:space="preserve">
Qn 8 is 'Y'</t>
        </r>
      </text>
    </comment>
    <comment ref="AW248" authorId="0" shapeId="0" xr:uid="{8E7C5B3C-7673-45EE-BF94-93DE247F7BFF}">
      <text>
        <r>
          <rPr>
            <b/>
            <sz val="9"/>
            <color indexed="81"/>
            <rFont val="Tahoma"/>
            <family val="2"/>
          </rPr>
          <t>Author:</t>
        </r>
        <r>
          <rPr>
            <sz val="9"/>
            <color indexed="81"/>
            <rFont val="Tahoma"/>
            <family val="2"/>
          </rPr>
          <t xml:space="preserve">
AR,26-27</t>
        </r>
      </text>
    </comment>
    <comment ref="AX248" authorId="0" shapeId="0" xr:uid="{A81BC111-E623-4917-A35E-B33B82961558}">
      <text>
        <r>
          <rPr>
            <b/>
            <sz val="9"/>
            <color indexed="81"/>
            <rFont val="Tahoma"/>
            <family val="2"/>
          </rPr>
          <t>Author:</t>
        </r>
        <r>
          <rPr>
            <sz val="9"/>
            <color indexed="81"/>
            <rFont val="Tahoma"/>
            <family val="2"/>
          </rPr>
          <t xml:space="preserve">
AR, 25</t>
        </r>
      </text>
    </comment>
    <comment ref="AY248" authorId="0" shapeId="0" xr:uid="{58BBB07E-6E34-4B2D-AB88-DD507D599521}">
      <text>
        <r>
          <rPr>
            <b/>
            <sz val="9"/>
            <color indexed="81"/>
            <rFont val="Tahoma"/>
            <family val="2"/>
          </rPr>
          <t>Author:</t>
        </r>
        <r>
          <rPr>
            <sz val="9"/>
            <color indexed="81"/>
            <rFont val="Tahoma"/>
            <family val="2"/>
          </rPr>
          <t xml:space="preserve">
AR, p. 35
Answer to qn 9 is Y</t>
        </r>
      </text>
    </comment>
    <comment ref="AZ248" authorId="0" shapeId="0" xr:uid="{1E9D93B2-522B-46BA-B1EB-5FCB77655C4D}">
      <text>
        <r>
          <rPr>
            <b/>
            <sz val="9"/>
            <color indexed="81"/>
            <rFont val="Tahoma"/>
            <family val="2"/>
          </rPr>
          <t>Author:</t>
        </r>
        <r>
          <rPr>
            <sz val="9"/>
            <color indexed="81"/>
            <rFont val="Tahoma"/>
            <family val="2"/>
          </rPr>
          <t xml:space="preserve">
AR, p. 6, 31
Chairman and CEO are not related to each other</t>
        </r>
      </text>
    </comment>
    <comment ref="BB248" authorId="0" shapeId="0" xr:uid="{6F0F99F1-CE6A-4ADA-87F6-7D9355403FA8}">
      <text>
        <r>
          <rPr>
            <b/>
            <sz val="9"/>
            <color indexed="81"/>
            <rFont val="Tahoma"/>
            <family val="2"/>
          </rPr>
          <t>Author:</t>
        </r>
        <r>
          <rPr>
            <sz val="9"/>
            <color indexed="81"/>
            <rFont val="Tahoma"/>
            <family val="2"/>
          </rPr>
          <t xml:space="preserve">
AR, pg 13</t>
        </r>
      </text>
    </comment>
    <comment ref="BC248" authorId="0" shapeId="0" xr:uid="{55235089-88F4-478F-BA94-E644AD8F6BCF}">
      <text>
        <r>
          <rPr>
            <b/>
            <sz val="9"/>
            <color indexed="81"/>
            <rFont val="Tahoma"/>
            <family val="2"/>
          </rPr>
          <t>Author:</t>
        </r>
        <r>
          <rPr>
            <sz val="9"/>
            <color indexed="81"/>
            <rFont val="Tahoma"/>
            <family val="2"/>
          </rPr>
          <t xml:space="preserve">
AR, p. 33
The Chairman is non-executive and independent</t>
        </r>
      </text>
    </comment>
    <comment ref="BD248" authorId="0" shapeId="0" xr:uid="{33576922-6A3E-4A89-B939-62F8862E6095}">
      <text>
        <r>
          <rPr>
            <b/>
            <sz val="9"/>
            <color indexed="81"/>
            <rFont val="Tahoma"/>
            <family val="2"/>
          </rPr>
          <t>Author:</t>
        </r>
        <r>
          <rPr>
            <sz val="9"/>
            <color indexed="81"/>
            <rFont val="Tahoma"/>
            <family val="2"/>
          </rPr>
          <t xml:space="preserve">
AR, p. 70, 71</t>
        </r>
      </text>
    </comment>
    <comment ref="BE248" authorId="0" shapeId="0" xr:uid="{082216F3-A3E4-4CCE-8DFD-8D9AC8F867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18 "The NC comprises the following members:
Mr. Zheng Aimin (Chairman of the NC and Lead Independent Director of the Board)"</t>
        </r>
      </text>
    </comment>
    <comment ref="BH248" authorId="3" shapeId="0" xr:uid="{1ACD0BDE-1906-4AB6-9676-1A3152E744F8}">
      <text>
        <r>
          <rPr>
            <b/>
            <sz val="9"/>
            <color indexed="81"/>
            <rFont val="Tahoma"/>
            <family val="2"/>
          </rPr>
          <t>Jun Hui:</t>
        </r>
        <r>
          <rPr>
            <sz val="9"/>
            <color indexed="81"/>
            <rFont val="Tahoma"/>
            <family val="2"/>
          </rPr>
          <t xml:space="preserve">
AR,50,32</t>
        </r>
      </text>
    </comment>
    <comment ref="BJ248" authorId="0" shapeId="0" xr:uid="{038FD0DA-3FED-401D-B4D7-AB4346149D46}">
      <text>
        <r>
          <rPr>
            <b/>
            <sz val="9"/>
            <color indexed="81"/>
            <rFont val="Tahoma"/>
            <family val="2"/>
          </rPr>
          <t>Author:</t>
        </r>
        <r>
          <rPr>
            <sz val="9"/>
            <color indexed="81"/>
            <rFont val="Tahoma"/>
            <family val="2"/>
          </rPr>
          <t xml:space="preserve">
AR pg 18</t>
        </r>
      </text>
    </comment>
    <comment ref="BK248" authorId="0" shapeId="0" xr:uid="{4E5AB0C7-49BE-48A9-AEEC-B848F43AE3E6}">
      <text>
        <r>
          <rPr>
            <b/>
            <sz val="9"/>
            <color indexed="81"/>
            <rFont val="Tahoma"/>
            <family val="2"/>
          </rPr>
          <t>Author:</t>
        </r>
        <r>
          <rPr>
            <sz val="9"/>
            <color indexed="81"/>
            <rFont val="Tahoma"/>
            <family val="2"/>
          </rPr>
          <t xml:space="preserve">
AR, p. 72
Answer to question 9 is Y</t>
        </r>
      </text>
    </comment>
    <comment ref="BL248" authorId="0" shapeId="0" xr:uid="{8B38DACB-2599-4B03-93EB-FB6FAF1498C2}">
      <text>
        <r>
          <rPr>
            <b/>
            <sz val="9"/>
            <color indexed="81"/>
            <rFont val="Tahoma"/>
            <family val="2"/>
          </rPr>
          <t>Author:</t>
        </r>
        <r>
          <rPr>
            <sz val="9"/>
            <color indexed="81"/>
            <rFont val="Tahoma"/>
            <family val="2"/>
          </rPr>
          <t xml:space="preserve">
AR pg 45
LID not part of NC</t>
        </r>
      </text>
    </comment>
    <comment ref="BX248" authorId="0" shapeId="0" xr:uid="{4D40F6A3-6000-4B4E-8AB3-BA22D5C425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p.80;
AR, p.78;</t>
        </r>
      </text>
    </comment>
    <comment ref="BY248" authorId="0" shapeId="0" xr:uid="{4444688B-DA38-419F-917F-4F9BF58E88B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C248" authorId="0" shapeId="0" xr:uid="{67F5AA38-F466-4B66-B6B1-63A2E7B9DD0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t>
        </r>
      </text>
    </comment>
    <comment ref="CD248" authorId="0" shapeId="0" xr:uid="{D9CBAFEE-F7A0-4581-9AC1-30E49543C12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CH248" authorId="0" shapeId="0" xr:uid="{A6EF87BB-7809-4770-B0F8-D38ADEFC9B13}">
      <text>
        <r>
          <rPr>
            <b/>
            <sz val="9"/>
            <color indexed="81"/>
            <rFont val="Tahoma"/>
            <family val="2"/>
          </rPr>
          <t>Author:</t>
        </r>
        <r>
          <rPr>
            <sz val="9"/>
            <color indexed="81"/>
            <rFont val="Tahoma"/>
            <family val="2"/>
          </rPr>
          <t xml:space="preserve">
NA no LID</t>
        </r>
      </text>
    </comment>
    <comment ref="CJ248" authorId="0" shapeId="0" xr:uid="{5267510D-5E46-4ECB-AD9B-5F1EA98A6337}">
      <text>
        <r>
          <rPr>
            <b/>
            <sz val="9"/>
            <color indexed="81"/>
            <rFont val="Tahoma"/>
            <family val="2"/>
          </rPr>
          <t>Author:</t>
        </r>
        <r>
          <rPr>
            <sz val="9"/>
            <color indexed="81"/>
            <rFont val="Tahoma"/>
            <family val="2"/>
          </rPr>
          <t xml:space="preserve">
AR 22</t>
        </r>
      </text>
    </comment>
    <comment ref="CK248" authorId="0" shapeId="0" xr:uid="{30FA1315-BCBF-4360-AC43-A74744CC375B}">
      <text>
        <r>
          <rPr>
            <b/>
            <sz val="9"/>
            <color indexed="81"/>
            <rFont val="Tahoma"/>
            <family val="2"/>
          </rPr>
          <t>Author:</t>
        </r>
        <r>
          <rPr>
            <sz val="9"/>
            <color indexed="81"/>
            <rFont val="Tahoma"/>
            <family val="2"/>
          </rPr>
          <t xml:space="preserve">
AR,20,57</t>
        </r>
      </text>
    </comment>
    <comment ref="CL248" authorId="0" shapeId="0" xr:uid="{BFF683BD-5D1D-402D-865A-FE1CA09C7A43}">
      <text>
        <r>
          <rPr>
            <b/>
            <sz val="9"/>
            <color indexed="81"/>
            <rFont val="Tahoma"/>
            <family val="2"/>
          </rPr>
          <t>Author:</t>
        </r>
        <r>
          <rPr>
            <sz val="9"/>
            <color indexed="81"/>
            <rFont val="Tahoma"/>
            <family val="2"/>
          </rPr>
          <t xml:space="preserve">
ar 39</t>
        </r>
      </text>
    </comment>
    <comment ref="CM248" authorId="0" shapeId="0" xr:uid="{CEB509D4-95E6-420B-94EF-B48994A76B61}">
      <text>
        <r>
          <rPr>
            <b/>
            <sz val="9"/>
            <color indexed="81"/>
            <rFont val="Tahoma"/>
            <family val="2"/>
          </rPr>
          <t>Author:</t>
        </r>
        <r>
          <rPr>
            <sz val="9"/>
            <color indexed="81"/>
            <rFont val="Tahoma"/>
            <family val="2"/>
          </rPr>
          <t xml:space="preserve">
ar 55</t>
        </r>
      </text>
    </comment>
    <comment ref="CN248" authorId="0" shapeId="0" xr:uid="{5A0D7D09-4505-4307-A95C-D05B5F6B99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CO248" authorId="0" shapeId="0" xr:uid="{1CAF9B84-79C9-43C1-9A95-5DA7394D236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 no LID</t>
        </r>
      </text>
    </comment>
    <comment ref="CP248" authorId="0" shapeId="0" xr:uid="{EAD882C4-E1D6-4026-9255-A0F82C3F7CF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Q248" authorId="0" shapeId="0" xr:uid="{6D2AA5C6-0FBB-44C7-9B5E-136CD7303A10}">
      <text>
        <r>
          <rPr>
            <b/>
            <sz val="9"/>
            <color indexed="81"/>
            <rFont val="Tahoma"/>
            <family val="2"/>
          </rPr>
          <t>Author:</t>
        </r>
        <r>
          <rPr>
            <sz val="9"/>
            <color indexed="81"/>
            <rFont val="Tahoma"/>
            <family val="2"/>
          </rPr>
          <t xml:space="preserve">
AR 61</t>
        </r>
      </text>
    </comment>
    <comment ref="CR248" authorId="0" shapeId="0" xr:uid="{8BE255D0-1B83-418E-BD3B-79483D27D7ED}">
      <text>
        <r>
          <rPr>
            <b/>
            <sz val="9"/>
            <color indexed="81"/>
            <rFont val="Tahoma"/>
            <family val="2"/>
          </rPr>
          <t>Author:</t>
        </r>
        <r>
          <rPr>
            <sz val="9"/>
            <color indexed="81"/>
            <rFont val="Tahoma"/>
            <family val="2"/>
          </rPr>
          <t xml:space="preserve">
AR (pdf), p. 15, 17</t>
        </r>
      </text>
    </comment>
    <comment ref="CS248" authorId="0" shapeId="0" xr:uid="{ABD6B7E6-DDB3-4533-B714-810CA1037AE7}">
      <text>
        <r>
          <rPr>
            <b/>
            <sz val="9"/>
            <color indexed="81"/>
            <rFont val="Tahoma"/>
            <family val="2"/>
          </rPr>
          <t>Author:</t>
        </r>
        <r>
          <rPr>
            <sz val="9"/>
            <color indexed="81"/>
            <rFont val="Tahoma"/>
            <family val="2"/>
          </rPr>
          <t xml:space="preserve">
AR, p. 45</t>
        </r>
      </text>
    </comment>
    <comment ref="CV248" authorId="0" shapeId="0" xr:uid="{2151A424-8ED2-48B1-807C-1A44CE5FE52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 Chairman of the Nomination Committee, Dr. Jan Jozef Skorupa, was appointed to serve as Lead Independent
Director effective 26 April 2016." AR pg 24"The Non-Executive Directors and Independent Directors met regularly where necessary without the presence of
management. The chairman of such meetings provide feedback to the Board and/or Chairman, as appropriate."</t>
        </r>
      </text>
    </comment>
    <comment ref="CX248" authorId="0" shapeId="0" xr:uid="{DDFE5C49-FD54-46F9-ACF4-230DBAA19318}">
      <text>
        <r>
          <rPr>
            <b/>
            <sz val="9"/>
            <color indexed="81"/>
            <rFont val="Tahoma"/>
            <family val="2"/>
          </rPr>
          <t>Author:</t>
        </r>
        <r>
          <rPr>
            <sz val="9"/>
            <color indexed="81"/>
            <rFont val="Tahoma"/>
            <family val="2"/>
          </rPr>
          <t xml:space="preserve">
AR, pg 31, "The Chairman and the CEO of the Company are separately held by two unrelated individuals. In light of the
foregoing, the Board has no intention to appoint a lead independent Director."</t>
        </r>
      </text>
    </comment>
    <comment ref="CY248" authorId="0" shapeId="0" xr:uid="{CF2F9A2B-EB17-41E7-B057-4426D1BF1D42}">
      <text>
        <r>
          <rPr>
            <b/>
            <sz val="9"/>
            <color indexed="81"/>
            <rFont val="Tahoma"/>
            <family val="2"/>
          </rPr>
          <t>Author:</t>
        </r>
        <r>
          <rPr>
            <sz val="9"/>
            <color indexed="81"/>
            <rFont val="Tahoma"/>
            <family val="2"/>
          </rPr>
          <t xml:space="preserve">
AR pg 95
No LID</t>
        </r>
      </text>
    </comment>
    <comment ref="CZ248" authorId="0" shapeId="0" xr:uid="{905EEA72-0041-4C87-94F3-9670F910F7BF}">
      <text>
        <r>
          <rPr>
            <b/>
            <sz val="9"/>
            <color indexed="81"/>
            <rFont val="Tahoma"/>
            <family val="2"/>
          </rPr>
          <t>Author:</t>
        </r>
        <r>
          <rPr>
            <sz val="9"/>
            <color indexed="81"/>
            <rFont val="Tahoma"/>
            <family val="2"/>
          </rPr>
          <t xml:space="preserve">
AR,69</t>
        </r>
      </text>
    </comment>
    <comment ref="DA248" authorId="0" shapeId="0" xr:uid="{A68E4A06-10B7-4B75-97F9-AB194E14F166}">
      <text>
        <r>
          <rPr>
            <b/>
            <sz val="9"/>
            <color indexed="81"/>
            <rFont val="Tahoma"/>
            <family val="2"/>
          </rPr>
          <t>Author:</t>
        </r>
        <r>
          <rPr>
            <sz val="9"/>
            <color indexed="81"/>
            <rFont val="Tahoma"/>
            <family val="2"/>
          </rPr>
          <t xml:space="preserve">
AR,59</t>
        </r>
      </text>
    </comment>
    <comment ref="DB248" authorId="0" shapeId="0" xr:uid="{E7D49C4C-68AE-4980-9409-19D9FCA14332}">
      <text>
        <r>
          <rPr>
            <b/>
            <sz val="9"/>
            <color indexed="81"/>
            <rFont val="Tahoma"/>
            <family val="2"/>
          </rPr>
          <t>Author:</t>
        </r>
        <r>
          <rPr>
            <sz val="9"/>
            <color indexed="81"/>
            <rFont val="Tahoma"/>
            <family val="2"/>
          </rPr>
          <t xml:space="preserve">
No LID</t>
        </r>
      </text>
    </comment>
    <comment ref="DC248" authorId="0" shapeId="0" xr:uid="{CFA8E0BF-0D34-47C6-93BA-6BEF40936C9A}">
      <text>
        <r>
          <rPr>
            <b/>
            <sz val="9"/>
            <color indexed="81"/>
            <rFont val="Tahoma"/>
            <family val="2"/>
          </rPr>
          <t>Author:</t>
        </r>
        <r>
          <rPr>
            <sz val="9"/>
            <color indexed="81"/>
            <rFont val="Tahoma"/>
            <family val="2"/>
          </rPr>
          <t xml:space="preserve">
Question 9 is Y
AR, p. 90
The Chairman and the CEO/Acting CEO are not related</t>
        </r>
      </text>
    </comment>
    <comment ref="DD248" authorId="0" shapeId="0" xr:uid="{D13075C4-79AB-4E59-9BEB-50187B6D5CFB}">
      <text>
        <r>
          <rPr>
            <b/>
            <sz val="9"/>
            <color indexed="81"/>
            <rFont val="Tahoma"/>
            <family val="2"/>
          </rPr>
          <t>Author:</t>
        </r>
        <r>
          <rPr>
            <sz val="9"/>
            <color indexed="81"/>
            <rFont val="Tahoma"/>
            <family val="2"/>
          </rPr>
          <t xml:space="preserve">
AR, p. 29</t>
        </r>
      </text>
    </comment>
    <comment ref="DE248" authorId="0" shapeId="0" xr:uid="{76E56682-EEE7-4BD3-846C-A2033C1E47AA}">
      <text>
        <r>
          <rPr>
            <b/>
            <sz val="9"/>
            <color indexed="81"/>
            <rFont val="Tahoma"/>
            <family val="2"/>
          </rPr>
          <t>Author:</t>
        </r>
        <r>
          <rPr>
            <sz val="9"/>
            <color indexed="81"/>
            <rFont val="Tahoma"/>
            <family val="2"/>
          </rPr>
          <t xml:space="preserve">
AR,19,39</t>
        </r>
      </text>
    </comment>
    <comment ref="DF248" authorId="0" shapeId="0" xr:uid="{323C3007-E5BD-4B9B-9E83-68BC9A2C9E1B}">
      <text>
        <r>
          <rPr>
            <b/>
            <sz val="9"/>
            <color indexed="81"/>
            <rFont val="Tahoma"/>
            <family val="2"/>
          </rPr>
          <t>Author:</t>
        </r>
        <r>
          <rPr>
            <sz val="9"/>
            <color indexed="81"/>
            <rFont val="Tahoma"/>
            <family val="2"/>
          </rPr>
          <t xml:space="preserve">
AR pg 40
No LID</t>
        </r>
      </text>
    </comment>
    <comment ref="DG248" authorId="0" shapeId="0" xr:uid="{BD5AC66C-191F-42E3-A251-7B31DB1BF004}">
      <text>
        <r>
          <rPr>
            <b/>
            <sz val="9"/>
            <color indexed="81"/>
            <rFont val="Tahoma"/>
            <family val="2"/>
          </rPr>
          <t>Author:</t>
        </r>
        <r>
          <rPr>
            <sz val="9"/>
            <color indexed="81"/>
            <rFont val="Tahoma"/>
            <family val="2"/>
          </rPr>
          <t xml:space="preserve">
AR, p. 24</t>
        </r>
      </text>
    </comment>
    <comment ref="DH248" authorId="0" shapeId="0" xr:uid="{E9A2C19A-D307-4F7E-A0E6-A6460AE3F329}">
      <text>
        <r>
          <rPr>
            <b/>
            <sz val="9"/>
            <color indexed="81"/>
            <rFont val="Tahoma"/>
            <family val="2"/>
          </rPr>
          <t>Author:</t>
        </r>
        <r>
          <rPr>
            <sz val="9"/>
            <color indexed="81"/>
            <rFont val="Tahoma"/>
            <family val="2"/>
          </rPr>
          <t xml:space="preserve">
AR pg 16
No LID</t>
        </r>
      </text>
    </comment>
    <comment ref="DI248" authorId="0" shapeId="0" xr:uid="{275E1C91-0D0F-45FE-9107-254AF91661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 no LID</t>
        </r>
      </text>
    </comment>
    <comment ref="DJ248" authorId="0" shapeId="0" xr:uid="{4D0368E7-6B14-4C20-B80C-702C5FA40258}">
      <text>
        <r>
          <rPr>
            <b/>
            <sz val="9"/>
            <color indexed="81"/>
            <rFont val="Tahoma"/>
            <family val="2"/>
          </rPr>
          <t>Author:</t>
        </r>
        <r>
          <rPr>
            <sz val="9"/>
            <color indexed="81"/>
            <rFont val="Tahoma"/>
            <family val="2"/>
          </rPr>
          <t xml:space="preserve">
AR pg 58</t>
        </r>
      </text>
    </comment>
    <comment ref="DK248" authorId="0" shapeId="0" xr:uid="{EFF5621A-63A3-4FCD-8F13-7E5CFD148295}">
      <text>
        <r>
          <rPr>
            <b/>
            <sz val="9"/>
            <color indexed="81"/>
            <rFont val="Tahoma"/>
            <family val="2"/>
          </rPr>
          <t>Author:</t>
        </r>
        <r>
          <rPr>
            <sz val="9"/>
            <color indexed="81"/>
            <rFont val="Tahoma"/>
            <family val="2"/>
          </rPr>
          <t xml:space="preserve">
AR pg 108
No LID</t>
        </r>
      </text>
    </comment>
    <comment ref="DL248" authorId="0" shapeId="0" xr:uid="{F3677B7F-9270-42F0-B872-D9A941FC9C85}">
      <text>
        <r>
          <rPr>
            <b/>
            <sz val="9"/>
            <color indexed="81"/>
            <rFont val="Tahoma"/>
            <family val="2"/>
          </rPr>
          <t>Author:</t>
        </r>
        <r>
          <rPr>
            <sz val="9"/>
            <color indexed="81"/>
            <rFont val="Tahoma"/>
            <family val="2"/>
          </rPr>
          <t xml:space="preserve">
AR pg 25/71-72</t>
        </r>
      </text>
    </comment>
    <comment ref="DM248" authorId="0" shapeId="0" xr:uid="{5D723B50-59D3-4359-8A3C-520DCDC1A5A2}">
      <text>
        <r>
          <rPr>
            <b/>
            <sz val="9"/>
            <color indexed="81"/>
            <rFont val="Tahoma"/>
            <family val="2"/>
          </rPr>
          <t>Author:</t>
        </r>
        <r>
          <rPr>
            <sz val="9"/>
            <color indexed="81"/>
            <rFont val="Tahoma"/>
            <family val="2"/>
          </rPr>
          <t xml:space="preserve">
AR, p. 33</t>
        </r>
      </text>
    </comment>
    <comment ref="DN248" authorId="0" shapeId="0" xr:uid="{F8626747-B3C2-4AA2-B6D3-BA3E235D75F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DP248" authorId="0" shapeId="0" xr:uid="{10B20B91-F832-4145-8CA4-EF84F09D1D3F}">
      <text>
        <r>
          <rPr>
            <b/>
            <sz val="9"/>
            <color indexed="81"/>
            <rFont val="Tahoma"/>
            <family val="2"/>
          </rPr>
          <t>Author:</t>
        </r>
        <r>
          <rPr>
            <sz val="9"/>
            <color indexed="81"/>
            <rFont val="Tahoma"/>
            <family val="2"/>
          </rPr>
          <t xml:space="preserve">
AR, p. 10</t>
        </r>
      </text>
    </comment>
    <comment ref="DR248" authorId="0" shapeId="0" xr:uid="{E4A7C321-D9CE-491D-A9BF-9B0054210186}">
      <text>
        <r>
          <rPr>
            <b/>
            <sz val="9"/>
            <color indexed="81"/>
            <rFont val="Tahoma"/>
            <family val="2"/>
          </rPr>
          <t>Author:</t>
        </r>
        <r>
          <rPr>
            <sz val="9"/>
            <color indexed="81"/>
            <rFont val="Tahoma"/>
            <family val="2"/>
          </rPr>
          <t xml:space="preserve">
AR, p.45: the company has no LID but chairman is non-independent director</t>
        </r>
      </text>
    </comment>
    <comment ref="DT248" authorId="0" shapeId="0" xr:uid="{375C4BBB-28DD-4BF6-9466-2025452EE8D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22, https://www.wingtaiasia.com.sg/uploadfiles/WTHAR2020.pdf</t>
        </r>
      </text>
    </comment>
    <comment ref="DY248" authorId="0" shapeId="0" xr:uid="{F6B37B60-7F8B-4923-98CD-C11E5042F4D4}">
      <text>
        <r>
          <rPr>
            <b/>
            <sz val="9"/>
            <color indexed="81"/>
            <rFont val="Tahoma"/>
            <family val="2"/>
          </rPr>
          <t>Author:</t>
        </r>
        <r>
          <rPr>
            <sz val="9"/>
            <color indexed="81"/>
            <rFont val="Tahoma"/>
            <family val="2"/>
          </rPr>
          <t xml:space="preserve">
8 and 9 are Y</t>
        </r>
      </text>
    </comment>
    <comment ref="EC248" authorId="0" shapeId="0" xr:uid="{2B77BBAA-5CF0-4277-8D59-3CF2075BF2F5}">
      <text>
        <r>
          <rPr>
            <b/>
            <sz val="9"/>
            <color indexed="81"/>
            <rFont val="Tahoma"/>
            <family val="2"/>
          </rPr>
          <t>Author:</t>
        </r>
        <r>
          <rPr>
            <sz val="9"/>
            <color indexed="81"/>
            <rFont val="Tahoma"/>
            <family val="2"/>
          </rPr>
          <t xml:space="preserve">
No LID</t>
        </r>
      </text>
    </comment>
    <comment ref="ED248" authorId="0" shapeId="0" xr:uid="{6700CD39-9568-4D5D-9A41-41E6AF9D0E7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p.56</t>
        </r>
      </text>
    </comment>
    <comment ref="K264" authorId="0" shapeId="0" xr:uid="{090B1A40-728E-40AC-A885-15AD1DF9319B}">
      <text>
        <r>
          <rPr>
            <b/>
            <sz val="9"/>
            <color indexed="81"/>
            <rFont val="Tahoma"/>
            <family val="2"/>
          </rPr>
          <t>Author:</t>
        </r>
        <r>
          <rPr>
            <sz val="9"/>
            <color indexed="81"/>
            <rFont val="Tahoma"/>
            <family val="2"/>
          </rPr>
          <t xml:space="preserve">
AR pg.34</t>
        </r>
      </text>
    </comment>
    <comment ref="M264" authorId="0" shapeId="0" xr:uid="{74F9F27B-CBE1-4DEC-B833-886DCE0BE3BE}">
      <text>
        <r>
          <rPr>
            <b/>
            <sz val="9"/>
            <color indexed="81"/>
            <rFont val="Tahoma"/>
            <family val="2"/>
          </rPr>
          <t>Author:</t>
        </r>
        <r>
          <rPr>
            <sz val="9"/>
            <color indexed="81"/>
            <rFont val="Tahoma"/>
            <family val="2"/>
          </rPr>
          <t xml:space="preserve">
AR pg.50</t>
        </r>
      </text>
    </comment>
    <comment ref="R264" authorId="0" shapeId="0" xr:uid="{521A6B56-AE4C-4DE2-9ED2-86027C6DFB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P.55</t>
        </r>
      </text>
    </comment>
    <comment ref="W264" authorId="0" shapeId="0" xr:uid="{9A4E8F26-F4B8-471D-BFCD-327A04218FA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X264" authorId="0" shapeId="0" xr:uid="{1329C37A-BABD-4C32-9005-2E7685A544D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Y264" authorId="0" shapeId="0" xr:uid="{245BE343-EB3A-4928-981D-2C6D5E773124}">
      <text>
        <r>
          <rPr>
            <b/>
            <sz val="9"/>
            <color indexed="81"/>
            <rFont val="Tahoma"/>
            <family val="2"/>
          </rPr>
          <t>Author:</t>
        </r>
        <r>
          <rPr>
            <sz val="9"/>
            <color indexed="81"/>
            <rFont val="Tahoma"/>
            <family val="2"/>
          </rPr>
          <t xml:space="preserve">
AR p. 52, There are currently no alternate directors on the Board.</t>
        </r>
      </text>
    </comment>
    <comment ref="AB264" authorId="0" shapeId="0" xr:uid="{F8833606-D36D-447D-8C11-8F6339891C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AC264" authorId="0" shapeId="0" xr:uid="{74898CC1-4C1B-47F9-BCC4-DA5C0A8008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p.26;</t>
        </r>
      </text>
    </comment>
    <comment ref="AD264" authorId="0" shapeId="0" xr:uid="{6F4DEF4C-399C-4BDD-95FE-52726E76E926}">
      <text>
        <r>
          <rPr>
            <b/>
            <sz val="9"/>
            <color indexed="81"/>
            <rFont val="Tahoma"/>
            <family val="2"/>
          </rPr>
          <t>Author:</t>
        </r>
        <r>
          <rPr>
            <sz val="9"/>
            <color indexed="81"/>
            <rFont val="Tahoma"/>
            <family val="2"/>
          </rPr>
          <t xml:space="preserve">
AR p. 35, No
alternate director is appointed to the Board currently. </t>
        </r>
      </text>
    </comment>
    <comment ref="AF264" authorId="0" shapeId="0" xr:uid="{6BF4EB12-5C56-4ADC-938D-D4E815377D83}">
      <text>
        <r>
          <rPr>
            <b/>
            <sz val="9"/>
            <color indexed="81"/>
            <rFont val="Tahoma"/>
            <family val="2"/>
          </rPr>
          <t>Author:</t>
        </r>
        <r>
          <rPr>
            <sz val="9"/>
            <color indexed="81"/>
            <rFont val="Tahoma"/>
            <family val="2"/>
          </rPr>
          <t xml:space="preserve">
does not have AD AR 14</t>
        </r>
      </text>
    </comment>
    <comment ref="AI264" authorId="0" shapeId="0" xr:uid="{C1B09A2B-5394-46C6-B896-313226C367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90 "The Company has no Alternate Directors on the Board."</t>
        </r>
      </text>
    </comment>
    <comment ref="AJ264" authorId="0" shapeId="0" xr:uid="{FD9A26B1-10AE-4919-99F9-C5309A9F309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K264" authorId="0" shapeId="0" xr:uid="{02092894-2920-4CF9-8364-84F3EE54CA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P.52</t>
        </r>
      </text>
    </comment>
    <comment ref="AN264" authorId="0" shapeId="0" xr:uid="{480EC8DE-8B4F-4373-96C4-59F2750DB1C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P.114</t>
        </r>
      </text>
    </comment>
    <comment ref="AO264" authorId="0" shapeId="0" xr:uid="{BE182B27-96A9-44DD-A604-8775244BCF7B}">
      <text>
        <r>
          <rPr>
            <b/>
            <sz val="9"/>
            <color indexed="81"/>
            <rFont val="Tahoma"/>
            <family val="2"/>
          </rPr>
          <t>Author:</t>
        </r>
        <r>
          <rPr>
            <sz val="9"/>
            <color indexed="81"/>
            <rFont val="Tahoma"/>
            <family val="2"/>
          </rPr>
          <t xml:space="preserve">
AR, pg 38, "During FY2020, there was no appointment of alternate directors on the Board"</t>
        </r>
      </text>
    </comment>
    <comment ref="AQ264" authorId="0" shapeId="0" xr:uid="{6D284DD5-A055-4B2F-8D92-55E50289F689}">
      <text>
        <r>
          <rPr>
            <b/>
            <sz val="9"/>
            <color indexed="81"/>
            <rFont val="Tahoma"/>
            <family val="2"/>
          </rPr>
          <t>Author:</t>
        </r>
        <r>
          <rPr>
            <sz val="9"/>
            <color indexed="81"/>
            <rFont val="Tahoma"/>
            <family val="2"/>
          </rPr>
          <t xml:space="preserve">
AR, p. 30</t>
        </r>
      </text>
    </comment>
    <comment ref="AR264" authorId="0" shapeId="0" xr:uid="{6F84B95A-D4C4-47C7-A49A-81260EE3F2B0}">
      <text>
        <r>
          <rPr>
            <b/>
            <sz val="9"/>
            <color indexed="81"/>
            <rFont val="Tahoma"/>
            <family val="2"/>
          </rPr>
          <t>Author:</t>
        </r>
        <r>
          <rPr>
            <sz val="9"/>
            <color indexed="81"/>
            <rFont val="Tahoma"/>
            <family val="2"/>
          </rPr>
          <t xml:space="preserve">
no mention in AR of alternate director</t>
        </r>
      </text>
    </comment>
    <comment ref="AU264" authorId="0" shapeId="0" xr:uid="{B09C6BED-027F-44B4-AD9F-F8DD8ED13FCB}">
      <text>
        <r>
          <rPr>
            <b/>
            <sz val="9"/>
            <color indexed="81"/>
            <rFont val="Tahoma"/>
            <family val="2"/>
          </rPr>
          <t>Author:</t>
        </r>
        <r>
          <rPr>
            <sz val="9"/>
            <color indexed="81"/>
            <rFont val="Tahoma"/>
            <family val="2"/>
          </rPr>
          <t xml:space="preserve">
AR, 33</t>
        </r>
      </text>
    </comment>
    <comment ref="AV264" authorId="0" shapeId="0" xr:uid="{D7601758-A847-404A-8AD5-F9DA4CC65201}">
      <text>
        <r>
          <rPr>
            <b/>
            <sz val="9"/>
            <color indexed="81"/>
            <rFont val="Tahoma"/>
            <family val="2"/>
          </rPr>
          <t>Author:</t>
        </r>
        <r>
          <rPr>
            <sz val="9"/>
            <color indexed="81"/>
            <rFont val="Tahoma"/>
            <family val="2"/>
          </rPr>
          <t xml:space="preserve">
No mention of alternate director in AR</t>
        </r>
      </text>
    </comment>
    <comment ref="AW264" authorId="0" shapeId="0" xr:uid="{D8215A05-5489-4E93-9710-2C41354A1039}">
      <text>
        <r>
          <rPr>
            <b/>
            <sz val="9"/>
            <color indexed="81"/>
            <rFont val="Tahoma"/>
            <family val="2"/>
          </rPr>
          <t>Author:</t>
        </r>
        <r>
          <rPr>
            <sz val="9"/>
            <color indexed="81"/>
            <rFont val="Tahoma"/>
            <family val="2"/>
          </rPr>
          <t xml:space="preserve">
AR,30</t>
        </r>
      </text>
    </comment>
    <comment ref="AX264" authorId="0" shapeId="0" xr:uid="{5F4F44C6-18CB-4158-B499-3D7CD52B23C9}">
      <text>
        <r>
          <rPr>
            <b/>
            <sz val="9"/>
            <color indexed="81"/>
            <rFont val="Tahoma"/>
            <family val="2"/>
          </rPr>
          <t>Author:</t>
        </r>
        <r>
          <rPr>
            <sz val="9"/>
            <color indexed="81"/>
            <rFont val="Tahoma"/>
            <family val="2"/>
          </rPr>
          <t xml:space="preserve">
AR, 29</t>
        </r>
      </text>
    </comment>
    <comment ref="AY264" authorId="0" shapeId="0" xr:uid="{3699709D-764C-4C0B-B185-3167D77D82B0}">
      <text>
        <r>
          <rPr>
            <b/>
            <sz val="9"/>
            <color indexed="81"/>
            <rFont val="Tahoma"/>
            <family val="2"/>
          </rPr>
          <t>Author:</t>
        </r>
        <r>
          <rPr>
            <sz val="9"/>
            <color indexed="81"/>
            <rFont val="Tahoma"/>
            <family val="2"/>
          </rPr>
          <t xml:space="preserve">
AR, p. 55</t>
        </r>
      </text>
    </comment>
    <comment ref="AZ264" authorId="0" shapeId="0" xr:uid="{F5466DD0-2D81-4677-9692-5A271C56D12E}">
      <text>
        <r>
          <rPr>
            <b/>
            <sz val="9"/>
            <color indexed="81"/>
            <rFont val="Tahoma"/>
            <family val="2"/>
          </rPr>
          <t>Author:</t>
        </r>
        <r>
          <rPr>
            <sz val="9"/>
            <color indexed="81"/>
            <rFont val="Tahoma"/>
            <family val="2"/>
          </rPr>
          <t xml:space="preserve">
Not disclosed</t>
        </r>
      </text>
    </comment>
    <comment ref="BB264" authorId="0" shapeId="0" xr:uid="{4FD336B1-CBFB-4D57-A921-B3E49AC1E5AE}">
      <text>
        <r>
          <rPr>
            <b/>
            <sz val="9"/>
            <color indexed="81"/>
            <rFont val="Tahoma"/>
            <family val="2"/>
          </rPr>
          <t>Author:</t>
        </r>
        <r>
          <rPr>
            <sz val="9"/>
            <color indexed="81"/>
            <rFont val="Tahoma"/>
            <family val="2"/>
          </rPr>
          <t xml:space="preserve">
AR, pg 26, "There is no alternate Director appointed to the Board."</t>
        </r>
      </text>
    </comment>
    <comment ref="BC264" authorId="0" shapeId="0" xr:uid="{FE425915-5FD5-4D5D-9BFE-7CF84B43106C}">
      <text>
        <r>
          <rPr>
            <b/>
            <sz val="9"/>
            <color indexed="81"/>
            <rFont val="Tahoma"/>
            <family val="2"/>
          </rPr>
          <t>Author:</t>
        </r>
        <r>
          <rPr>
            <sz val="9"/>
            <color indexed="81"/>
            <rFont val="Tahoma"/>
            <family val="2"/>
          </rPr>
          <t xml:space="preserve">
AR, p. 44</t>
        </r>
      </text>
    </comment>
    <comment ref="BD264" authorId="0" shapeId="0" xr:uid="{5E979EB5-3486-482A-ACD1-C04068F6EC73}">
      <text>
        <r>
          <rPr>
            <b/>
            <sz val="9"/>
            <color indexed="81"/>
            <rFont val="Tahoma"/>
            <family val="2"/>
          </rPr>
          <t>Author:</t>
        </r>
        <r>
          <rPr>
            <sz val="9"/>
            <color indexed="81"/>
            <rFont val="Tahoma"/>
            <family val="2"/>
          </rPr>
          <t xml:space="preserve">
AR, p. 77</t>
        </r>
      </text>
    </comment>
    <comment ref="BE264" authorId="0" shapeId="0" xr:uid="{F8F3D3FB-0622-485E-B0D8-43AEA21DFD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19 "There is no alternate Director appointed to the Board as at the date of this report."</t>
        </r>
      </text>
    </comment>
    <comment ref="BF264" authorId="0" shapeId="0" xr:uid="{7D3EEDAC-3CCB-4C9E-8E02-9F308109BFE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31 "The Company currently has no alternate directors on its Board."</t>
        </r>
      </text>
    </comment>
    <comment ref="BG264" authorId="0" shapeId="0" xr:uid="{D6D664EA-504A-4EA9-990D-CE76B0710D57}">
      <text>
        <r>
          <rPr>
            <b/>
            <sz val="9"/>
            <color indexed="81"/>
            <rFont val="Tahoma"/>
            <family val="2"/>
          </rPr>
          <t>Author:</t>
        </r>
        <r>
          <rPr>
            <sz val="9"/>
            <color indexed="81"/>
            <rFont val="Tahoma"/>
            <family val="2"/>
          </rPr>
          <t xml:space="preserve">
AR p. 65, The Company currently does
not have any alternate directors.</t>
        </r>
      </text>
    </comment>
    <comment ref="BH264" authorId="0" shapeId="0" xr:uid="{96F35313-F6DD-4781-BA2E-C2DB0FBD545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alternate ID, p. 41, https://links.sgx.com/FileOpen/UG%20Healthcare_Annual%20Report%202020.ashx?App=Announcement&amp;FileID=634566</t>
        </r>
      </text>
    </comment>
    <comment ref="BI264" authorId="0" shapeId="0" xr:uid="{10C5ACB4-2FF6-4F68-82B4-19802FCFD807}">
      <text>
        <r>
          <rPr>
            <b/>
            <sz val="9"/>
            <color indexed="81"/>
            <rFont val="Tahoma"/>
            <family val="2"/>
          </rPr>
          <t>Author:</t>
        </r>
        <r>
          <rPr>
            <sz val="9"/>
            <color indexed="81"/>
            <rFont val="Tahoma"/>
            <family val="2"/>
          </rPr>
          <t xml:space="preserve">
AR p. 42, Currently, the Company does not have any alternate Director on the Board.</t>
        </r>
      </text>
    </comment>
    <comment ref="BK264" authorId="0" shapeId="0" xr:uid="{F9AEC068-0E90-45AD-A213-31C388488EC7}">
      <text>
        <r>
          <rPr>
            <b/>
            <sz val="9"/>
            <color indexed="81"/>
            <rFont val="Tahoma"/>
            <family val="2"/>
          </rPr>
          <t>Author:</t>
        </r>
        <r>
          <rPr>
            <sz val="9"/>
            <color indexed="81"/>
            <rFont val="Tahoma"/>
            <family val="2"/>
          </rPr>
          <t xml:space="preserve">
AR, p. 73</t>
        </r>
      </text>
    </comment>
    <comment ref="BO264" authorId="0" shapeId="0" xr:uid="{8B52E883-D894-4C01-97B7-EB88113BFC2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Consistent with the principle that each director is expected to be able to, and to adequately, carry out his or her duties as a
director, the Board does not encourage the appointment of alternate directors. No alternate director was appointed to the Board
during FY2020.
AR p69</t>
        </r>
      </text>
    </comment>
    <comment ref="BQ264" authorId="0" shapeId="0" xr:uid="{16C1D762-4BD0-435C-A44D-DAFF0F84A71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 mention of alternate IDs</t>
        </r>
      </text>
    </comment>
    <comment ref="BV264" authorId="0" shapeId="0" xr:uid="{B3C90326-38B0-4D1E-8D69-39E777E6846D}">
      <text>
        <r>
          <rPr>
            <b/>
            <sz val="9"/>
            <color indexed="81"/>
            <rFont val="Tahoma"/>
            <family val="2"/>
          </rPr>
          <t>Author:</t>
        </r>
        <r>
          <rPr>
            <sz val="9"/>
            <color indexed="81"/>
            <rFont val="Tahoma"/>
            <family val="2"/>
          </rPr>
          <t xml:space="preserve">
AR Pg 60, no ID appointments practice
</t>
        </r>
      </text>
    </comment>
    <comment ref="BY264" authorId="0" shapeId="0" xr:uid="{A496F758-174B-4475-B089-AA8E4407945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P.36</t>
        </r>
      </text>
    </comment>
    <comment ref="CC264" authorId="0" shapeId="0" xr:uid="{4D47B988-414F-4AB1-BB74-FF91D5BB3F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P.23</t>
        </r>
      </text>
    </comment>
    <comment ref="CD264" authorId="0" shapeId="0" xr:uid="{107E2084-32E4-4E92-B741-619B4A759A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CF264" authorId="0" shapeId="0" xr:uid="{38CC6463-AEFE-4DC1-8DE5-B33FA5D7D447}">
      <text>
        <r>
          <rPr>
            <b/>
            <sz val="9"/>
            <color indexed="81"/>
            <rFont val="Tahoma"/>
            <family val="2"/>
          </rPr>
          <t>Author:</t>
        </r>
        <r>
          <rPr>
            <sz val="9"/>
            <color indexed="81"/>
            <rFont val="Tahoma"/>
            <family val="2"/>
          </rPr>
          <t xml:space="preserve">
Does not have IDs</t>
        </r>
      </text>
    </comment>
    <comment ref="CH264" authorId="0" shapeId="0" xr:uid="{5AAC7AB3-83F9-485D-9B6C-F6AAABF4FEEA}">
      <text>
        <r>
          <rPr>
            <b/>
            <sz val="9"/>
            <color indexed="81"/>
            <rFont val="Tahoma"/>
            <family val="2"/>
          </rPr>
          <t>Author:</t>
        </r>
        <r>
          <rPr>
            <sz val="9"/>
            <color indexed="81"/>
            <rFont val="Tahoma"/>
            <family val="2"/>
          </rPr>
          <t xml:space="preserve">
no alternate dir</t>
        </r>
      </text>
    </comment>
    <comment ref="CK264" authorId="0" shapeId="0" xr:uid="{EDD547B8-6935-4832-8432-1B2F93B27486}">
      <text>
        <r>
          <rPr>
            <b/>
            <sz val="9"/>
            <color indexed="81"/>
            <rFont val="Tahoma"/>
            <family val="2"/>
          </rPr>
          <t>Author:</t>
        </r>
        <r>
          <rPr>
            <sz val="9"/>
            <color indexed="81"/>
            <rFont val="Tahoma"/>
            <family val="2"/>
          </rPr>
          <t xml:space="preserve">
AR,60</t>
        </r>
      </text>
    </comment>
    <comment ref="CM264" authorId="0" shapeId="0" xr:uid="{A20EC96C-17EC-47A0-9EBB-4C2EB4405C26}">
      <text>
        <r>
          <rPr>
            <b/>
            <sz val="9"/>
            <color indexed="81"/>
            <rFont val="Tahoma"/>
            <family val="2"/>
          </rPr>
          <t>Author:</t>
        </r>
        <r>
          <rPr>
            <sz val="9"/>
            <color indexed="81"/>
            <rFont val="Tahoma"/>
            <family val="2"/>
          </rPr>
          <t xml:space="preserve">
NO ALT ID</t>
        </r>
      </text>
    </comment>
    <comment ref="CN264" authorId="0" shapeId="0" xr:uid="{61F27B09-7BE1-4950-9897-97E4E680AB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p.64</t>
        </r>
      </text>
    </comment>
    <comment ref="CO264" authorId="0" shapeId="0" xr:uid="{56A05109-5987-4B6F-8B24-345B1EDE053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 no alternate director</t>
        </r>
      </text>
    </comment>
    <comment ref="CP264" authorId="0" shapeId="0" xr:uid="{6AD1968F-7605-4432-9E9C-772BEB4A86A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R264" authorId="0" shapeId="0" xr:uid="{02CD739F-B8D5-488B-98DA-49F97BE8419B}">
      <text>
        <r>
          <rPr>
            <b/>
            <sz val="9"/>
            <color indexed="81"/>
            <rFont val="Tahoma"/>
            <family val="2"/>
          </rPr>
          <t>Author:</t>
        </r>
        <r>
          <rPr>
            <sz val="9"/>
            <color indexed="81"/>
            <rFont val="Tahoma"/>
            <family val="2"/>
          </rPr>
          <t xml:space="preserve">
AR (pdf), p. 19</t>
        </r>
      </text>
    </comment>
    <comment ref="CS264" authorId="0" shapeId="0" xr:uid="{D42854E9-29E3-4426-9A6D-615D7CF82F6D}">
      <text>
        <r>
          <rPr>
            <b/>
            <sz val="9"/>
            <color indexed="81"/>
            <rFont val="Tahoma"/>
            <family val="2"/>
          </rPr>
          <t>Author:</t>
        </r>
        <r>
          <rPr>
            <sz val="9"/>
            <color indexed="81"/>
            <rFont val="Tahoma"/>
            <family val="2"/>
          </rPr>
          <t xml:space="preserve">
AR, p. 50</t>
        </r>
      </text>
    </comment>
    <comment ref="CU264" authorId="0" shapeId="0" xr:uid="{8E220283-084A-43AB-9B89-C78ED52E38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53 "There is currently no alternate Director on
the Board"</t>
        </r>
      </text>
    </comment>
    <comment ref="CV264" authorId="0" shapeId="0" xr:uid="{4C08B96C-8319-4A24-929E-B226EB063A8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25 "There is no alternate director
on the Board."</t>
        </r>
      </text>
    </comment>
    <comment ref="CX264" authorId="0" shapeId="0" xr:uid="{165C504E-1332-45C2-9E02-FFDC2F70D46D}">
      <text>
        <r>
          <rPr>
            <b/>
            <sz val="9"/>
            <color indexed="81"/>
            <rFont val="Tahoma"/>
            <family val="2"/>
          </rPr>
          <t>Author:</t>
        </r>
        <r>
          <rPr>
            <sz val="9"/>
            <color indexed="81"/>
            <rFont val="Tahoma"/>
            <family val="2"/>
          </rPr>
          <t xml:space="preserve">
AR, pg 40, "There are currently no Alternate Directors on the Board."</t>
        </r>
      </text>
    </comment>
    <comment ref="CZ264" authorId="0" shapeId="0" xr:uid="{32EAF3C1-32F9-438B-AE04-0B3692E95615}">
      <text>
        <r>
          <rPr>
            <b/>
            <sz val="9"/>
            <color indexed="81"/>
            <rFont val="Tahoma"/>
            <family val="2"/>
          </rPr>
          <t>Author:</t>
        </r>
        <r>
          <rPr>
            <sz val="9"/>
            <color indexed="81"/>
            <rFont val="Tahoma"/>
            <family val="2"/>
          </rPr>
          <t xml:space="preserve">
AR,74</t>
        </r>
      </text>
    </comment>
    <comment ref="DA264" authorId="0" shapeId="0" xr:uid="{99FFB30A-CAA3-490C-9317-6D4DFA32983E}">
      <text>
        <r>
          <rPr>
            <b/>
            <sz val="9"/>
            <color indexed="81"/>
            <rFont val="Tahoma"/>
            <family val="2"/>
          </rPr>
          <t>Author:</t>
        </r>
        <r>
          <rPr>
            <sz val="9"/>
            <color indexed="81"/>
            <rFont val="Tahoma"/>
            <family val="2"/>
          </rPr>
          <t xml:space="preserve">
no mention of alternate director in AR</t>
        </r>
      </text>
    </comment>
    <comment ref="DB264" authorId="0" shapeId="0" xr:uid="{8B982997-5BFE-4405-85C0-6C828A16B6C7}">
      <text>
        <r>
          <rPr>
            <b/>
            <sz val="9"/>
            <color indexed="81"/>
            <rFont val="Tahoma"/>
            <family val="2"/>
          </rPr>
          <t>Author:</t>
        </r>
        <r>
          <rPr>
            <sz val="9"/>
            <color indexed="81"/>
            <rFont val="Tahoma"/>
            <family val="2"/>
          </rPr>
          <t xml:space="preserve">
AR pg 57</t>
        </r>
      </text>
    </comment>
    <comment ref="DC264" authorId="0" shapeId="0" xr:uid="{59E3A440-A720-477C-896C-2A908BCF4A5F}">
      <text>
        <r>
          <rPr>
            <b/>
            <sz val="9"/>
            <color indexed="81"/>
            <rFont val="Tahoma"/>
            <family val="2"/>
          </rPr>
          <t>Author:</t>
        </r>
        <r>
          <rPr>
            <sz val="9"/>
            <color indexed="81"/>
            <rFont val="Tahoma"/>
            <family val="2"/>
          </rPr>
          <t xml:space="preserve">
AR, p. 91</t>
        </r>
      </text>
    </comment>
    <comment ref="DD264" authorId="0" shapeId="0" xr:uid="{EF0833CE-6004-481F-A77F-F6D34E7EA189}">
      <text>
        <r>
          <rPr>
            <b/>
            <sz val="9"/>
            <color indexed="81"/>
            <rFont val="Tahoma"/>
            <family val="2"/>
          </rPr>
          <t>Author:</t>
        </r>
        <r>
          <rPr>
            <sz val="9"/>
            <color indexed="81"/>
            <rFont val="Tahoma"/>
            <family val="2"/>
          </rPr>
          <t xml:space="preserve">
AR, p. 61</t>
        </r>
      </text>
    </comment>
    <comment ref="DE264" authorId="0" shapeId="0" xr:uid="{4FDE5FFC-564F-4659-B859-A4A333517C5A}">
      <text>
        <r>
          <rPr>
            <b/>
            <sz val="9"/>
            <color indexed="81"/>
            <rFont val="Tahoma"/>
            <family val="2"/>
          </rPr>
          <t>Author:</t>
        </r>
        <r>
          <rPr>
            <sz val="9"/>
            <color indexed="81"/>
            <rFont val="Tahoma"/>
            <family val="2"/>
          </rPr>
          <t xml:space="preserve">
AR,31</t>
        </r>
      </text>
    </comment>
    <comment ref="DG264" authorId="0" shapeId="0" xr:uid="{24EA977F-4339-4FCF-A5B3-ECC5A348C8F0}">
      <text>
        <r>
          <rPr>
            <b/>
            <sz val="9"/>
            <color indexed="81"/>
            <rFont val="Tahoma"/>
            <family val="2"/>
          </rPr>
          <t>Author:</t>
        </r>
        <r>
          <rPr>
            <sz val="9"/>
            <color indexed="81"/>
            <rFont val="Tahoma"/>
            <family val="2"/>
          </rPr>
          <t xml:space="preserve">
AR, p. 24</t>
        </r>
      </text>
    </comment>
    <comment ref="DI264" authorId="0" shapeId="0" xr:uid="{92FF69E3-9621-40D4-A6E0-1597C4CFA2F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DM264" authorId="0" shapeId="0" xr:uid="{0A7FA578-DA54-4847-A61A-0319D43133E1}">
      <text>
        <r>
          <rPr>
            <b/>
            <sz val="9"/>
            <color indexed="81"/>
            <rFont val="Tahoma"/>
            <family val="2"/>
          </rPr>
          <t>Author:</t>
        </r>
        <r>
          <rPr>
            <sz val="9"/>
            <color indexed="81"/>
            <rFont val="Tahoma"/>
            <family val="2"/>
          </rPr>
          <t xml:space="preserve">
AR, p. 34</t>
        </r>
      </text>
    </comment>
    <comment ref="DP264" authorId="0" shapeId="0" xr:uid="{DDBC18D5-5961-4B4E-A0DF-14B8C6564941}">
      <text>
        <r>
          <rPr>
            <b/>
            <sz val="9"/>
            <color indexed="81"/>
            <rFont val="Tahoma"/>
            <family val="2"/>
          </rPr>
          <t>Author:</t>
        </r>
        <r>
          <rPr>
            <sz val="9"/>
            <color indexed="81"/>
            <rFont val="Tahoma"/>
            <family val="2"/>
          </rPr>
          <t xml:space="preserve">
Not disclosed</t>
        </r>
      </text>
    </comment>
    <comment ref="DR264" authorId="0" shapeId="0" xr:uid="{7A68BE85-5DA4-4397-A2C0-C75A4C35AF51}">
      <text>
        <r>
          <rPr>
            <b/>
            <sz val="9"/>
            <color indexed="81"/>
            <rFont val="Tahoma"/>
            <family val="2"/>
          </rPr>
          <t>Author:</t>
        </r>
        <r>
          <rPr>
            <sz val="9"/>
            <color indexed="81"/>
            <rFont val="Tahoma"/>
            <family val="2"/>
          </rPr>
          <t xml:space="preserve">
AR, p.46: the company has no alternate directors</t>
        </r>
      </text>
    </comment>
    <comment ref="DS264" authorId="0" shapeId="0" xr:uid="{9E9D868C-DB30-4E6C-86D9-3892D6D1E3E0}">
      <text>
        <r>
          <rPr>
            <b/>
            <sz val="9"/>
            <color indexed="81"/>
            <rFont val="Tahoma"/>
            <family val="2"/>
          </rPr>
          <t>Author:</t>
        </r>
        <r>
          <rPr>
            <sz val="9"/>
            <color indexed="81"/>
            <rFont val="Tahoma"/>
            <family val="2"/>
          </rPr>
          <t xml:space="preserve">
AR p. 64, There are no alternate directors appointed</t>
        </r>
      </text>
    </comment>
    <comment ref="DT264" authorId="0" shapeId="0" xr:uid="{F84CB6E8-C033-4AEA-92FB-8877AFB955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22, https://www.wingtaiasia.com.sg/uploadfiles/WTHAR2020.pdf
Company has no alternate directors</t>
        </r>
      </text>
    </comment>
    <comment ref="DY264" authorId="0" shapeId="0" xr:uid="{B634C0AE-96FC-430D-A248-027BBEEBB5F4}">
      <text>
        <r>
          <rPr>
            <b/>
            <sz val="9"/>
            <color indexed="81"/>
            <rFont val="Tahoma"/>
            <family val="2"/>
          </rPr>
          <t>Author:</t>
        </r>
        <r>
          <rPr>
            <sz val="9"/>
            <color indexed="81"/>
            <rFont val="Tahoma"/>
            <family val="2"/>
          </rPr>
          <t xml:space="preserve">
No alt IDs appointed AR 24</t>
        </r>
      </text>
    </comment>
    <comment ref="DZ264" authorId="0" shapeId="0" xr:uid="{DFC77453-7D6B-4D6F-9B4D-3A7F0F9CE52E}">
      <text>
        <r>
          <rPr>
            <b/>
            <sz val="9"/>
            <color indexed="81"/>
            <rFont val="Tahoma"/>
            <family val="2"/>
          </rPr>
          <t>Author:</t>
        </r>
        <r>
          <rPr>
            <sz val="9"/>
            <color indexed="81"/>
            <rFont val="Tahoma"/>
            <family val="2"/>
          </rPr>
          <t xml:space="preserve">
AR pg.63</t>
        </r>
      </text>
    </comment>
    <comment ref="EB264" authorId="0" shapeId="0" xr:uid="{D8EB3B3F-801A-4734-ADA8-287EA9B6D02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p.27</t>
        </r>
      </text>
    </comment>
    <comment ref="ED264" authorId="0" shapeId="0" xr:uid="{CFB2CD2F-939E-48F1-8E29-80AB66960C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E267" authorId="0" shapeId="0" xr:uid="{EDB975A6-0107-4AE5-B284-60FD4168E5E5}">
      <text>
        <r>
          <rPr>
            <b/>
            <sz val="9"/>
            <color indexed="81"/>
            <rFont val="Tahoma"/>
            <family val="2"/>
          </rPr>
          <t>Author:</t>
        </r>
        <r>
          <rPr>
            <sz val="9"/>
            <color indexed="81"/>
            <rFont val="Tahoma"/>
            <family val="2"/>
          </rPr>
          <t xml:space="preserve">
AR pg.72</t>
        </r>
      </text>
    </comment>
    <comment ref="F267" authorId="0" shapeId="0" xr:uid="{97740F92-6735-4B7E-856C-BD4577D8BE61}">
      <text>
        <r>
          <rPr>
            <b/>
            <sz val="9"/>
            <color indexed="81"/>
            <rFont val="Tahoma"/>
            <family val="2"/>
          </rPr>
          <t>Author:</t>
        </r>
        <r>
          <rPr>
            <sz val="9"/>
            <color indexed="81"/>
            <rFont val="Tahoma"/>
            <family val="2"/>
          </rPr>
          <t xml:space="preserve">
AR pg.38</t>
        </r>
      </text>
    </comment>
    <comment ref="G267" authorId="0" shapeId="0" xr:uid="{FDA56931-6D9D-4004-B0F0-AB8A70055429}">
      <text>
        <r>
          <rPr>
            <b/>
            <sz val="9"/>
            <color indexed="81"/>
            <rFont val="Tahoma"/>
            <family val="2"/>
          </rPr>
          <t>Author:</t>
        </r>
        <r>
          <rPr>
            <sz val="9"/>
            <color indexed="81"/>
            <rFont val="Tahoma"/>
            <family val="2"/>
          </rPr>
          <t xml:space="preserve">
AR pg.74</t>
        </r>
      </text>
    </comment>
    <comment ref="I267" authorId="0" shapeId="0" xr:uid="{B54A7A43-49BB-4FE8-8A63-BB2D0F655157}">
      <text>
        <r>
          <rPr>
            <b/>
            <sz val="9"/>
            <color indexed="81"/>
            <rFont val="Tahoma"/>
            <family val="2"/>
          </rPr>
          <t>Author:</t>
        </r>
        <r>
          <rPr>
            <sz val="9"/>
            <color indexed="81"/>
            <rFont val="Tahoma"/>
            <family val="2"/>
          </rPr>
          <t xml:space="preserve">
AR pg.136</t>
        </r>
      </text>
    </comment>
    <comment ref="J267" authorId="0" shapeId="0" xr:uid="{B9C6C88D-08F8-4127-B02F-C10463C06085}">
      <text>
        <r>
          <rPr>
            <b/>
            <sz val="9"/>
            <color indexed="81"/>
            <rFont val="Tahoma"/>
            <family val="2"/>
          </rPr>
          <t>Author:</t>
        </r>
        <r>
          <rPr>
            <sz val="9"/>
            <color indexed="81"/>
            <rFont val="Tahoma"/>
            <family val="2"/>
          </rPr>
          <t xml:space="preserve">
AR pg.126</t>
        </r>
      </text>
    </comment>
    <comment ref="K267" authorId="0" shapeId="0" xr:uid="{FA07A1BD-D0D1-4ECD-873C-D8E4334BDA0E}">
      <text>
        <r>
          <rPr>
            <b/>
            <sz val="9"/>
            <color indexed="81"/>
            <rFont val="Tahoma"/>
            <family val="2"/>
          </rPr>
          <t>Author:</t>
        </r>
        <r>
          <rPr>
            <sz val="9"/>
            <color indexed="81"/>
            <rFont val="Tahoma"/>
            <family val="2"/>
          </rPr>
          <t xml:space="preserve">
AR pg.33</t>
        </r>
      </text>
    </comment>
    <comment ref="M267" authorId="0" shapeId="0" xr:uid="{BBD2EF14-6B77-4C6D-B296-B7CD4B7E43BE}">
      <text>
        <r>
          <rPr>
            <b/>
            <sz val="9"/>
            <color indexed="81"/>
            <rFont val="Tahoma"/>
            <family val="2"/>
          </rPr>
          <t>Author:</t>
        </r>
        <r>
          <rPr>
            <sz val="9"/>
            <color indexed="81"/>
            <rFont val="Tahoma"/>
            <family val="2"/>
          </rPr>
          <t xml:space="preserve">
AR pg.143</t>
        </r>
      </text>
    </comment>
    <comment ref="R267" authorId="0" shapeId="0" xr:uid="{D90238BF-274F-48BC-846E-093D6217F03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P.126</t>
        </r>
      </text>
    </comment>
    <comment ref="T267" authorId="0" shapeId="0" xr:uid="{A5F27064-4A97-4936-833C-35EB82BCC0F9}">
      <text>
        <r>
          <rPr>
            <b/>
            <sz val="9"/>
            <color indexed="81"/>
            <rFont val="Tahoma"/>
            <family val="2"/>
          </rPr>
          <t>Author:</t>
        </r>
        <r>
          <rPr>
            <sz val="9"/>
            <color indexed="81"/>
            <rFont val="Tahoma"/>
            <family val="2"/>
          </rPr>
          <t xml:space="preserve">
AR pg.131</t>
        </r>
      </text>
    </comment>
    <comment ref="W267" authorId="0" shapeId="0" xr:uid="{03F0E7CC-36FD-4E53-82DD-36B64EBC54A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X267" authorId="0" shapeId="0" xr:uid="{92A60CD6-82B1-45EC-BF36-0AB2EEFBB5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Y267" authorId="0" shapeId="0" xr:uid="{E1775D91-9B58-4EFD-9DF3-1D3FD41604D5}">
      <text>
        <r>
          <rPr>
            <b/>
            <sz val="9"/>
            <color indexed="81"/>
            <rFont val="Tahoma"/>
            <family val="2"/>
          </rPr>
          <t>Author:</t>
        </r>
        <r>
          <rPr>
            <sz val="9"/>
            <color indexed="81"/>
            <rFont val="Tahoma"/>
            <family val="2"/>
          </rPr>
          <t xml:space="preserve">
AR p. 72, Audit Fees</t>
        </r>
      </text>
    </comment>
    <comment ref="AB267" authorId="0" shapeId="0" xr:uid="{01D56920-20F1-4EF9-A489-16FCE30FFE5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P.98</t>
        </r>
      </text>
    </comment>
    <comment ref="AC267" authorId="0" shapeId="0" xr:uid="{C91E62EA-CEC9-43A5-9207-A3F164D475B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t>
        </r>
      </text>
    </comment>
    <comment ref="AD267" authorId="0" shapeId="0" xr:uid="{DA05C212-9E9D-49B0-862F-B13375B2EEBA}">
      <text>
        <r>
          <rPr>
            <b/>
            <sz val="9"/>
            <color indexed="81"/>
            <rFont val="Tahoma"/>
            <family val="2"/>
          </rPr>
          <t>Author:</t>
        </r>
        <r>
          <rPr>
            <sz val="9"/>
            <color indexed="81"/>
            <rFont val="Tahoma"/>
            <family val="2"/>
          </rPr>
          <t xml:space="preserve">
AR p. 44, The external auditor has not provided any non-audit services to the Company</t>
        </r>
      </text>
    </comment>
    <comment ref="AE267" authorId="0" shapeId="0" xr:uid="{3D26E076-1E68-4939-BBC7-9C3A21AC7671}">
      <text>
        <r>
          <rPr>
            <b/>
            <sz val="9"/>
            <color indexed="81"/>
            <rFont val="Tahoma"/>
            <family val="2"/>
          </rPr>
          <t>Author:</t>
        </r>
        <r>
          <rPr>
            <sz val="9"/>
            <color indexed="81"/>
            <rFont val="Tahoma"/>
            <family val="2"/>
          </rPr>
          <t xml:space="preserve">
AR pg.120</t>
        </r>
      </text>
    </comment>
    <comment ref="AF267" authorId="0" shapeId="0" xr:uid="{C8424A80-0B07-4237-AEF6-14EE1B403F3D}">
      <text>
        <r>
          <rPr>
            <b/>
            <sz val="9"/>
            <color indexed="81"/>
            <rFont val="Tahoma"/>
            <family val="2"/>
          </rPr>
          <t>Author:</t>
        </r>
        <r>
          <rPr>
            <sz val="9"/>
            <color indexed="81"/>
            <rFont val="Tahoma"/>
            <family val="2"/>
          </rPr>
          <t xml:space="preserve">
ar 44</t>
        </r>
      </text>
    </comment>
    <comment ref="AG267" authorId="0" shapeId="0" xr:uid="{BACA72EF-4293-482E-AE22-1A838FE934E1}">
      <text>
        <r>
          <rPr>
            <b/>
            <sz val="9"/>
            <color indexed="81"/>
            <rFont val="Tahoma"/>
            <family val="2"/>
          </rPr>
          <t>Author:</t>
        </r>
        <r>
          <rPr>
            <sz val="9"/>
            <color indexed="81"/>
            <rFont val="Tahoma"/>
            <family val="2"/>
          </rPr>
          <t xml:space="preserve">
AR pg.79</t>
        </r>
      </text>
    </comment>
    <comment ref="AH267" authorId="0" shapeId="0" xr:uid="{951FC0E5-6583-4DAB-AFED-E3C0B12B7066}">
      <text>
        <r>
          <rPr>
            <b/>
            <sz val="9"/>
            <color indexed="81"/>
            <rFont val="Tahoma"/>
            <family val="2"/>
          </rPr>
          <t>Author:</t>
        </r>
        <r>
          <rPr>
            <sz val="9"/>
            <color indexed="81"/>
            <rFont val="Tahoma"/>
            <family val="2"/>
          </rPr>
          <t xml:space="preserve">
AR pg.29</t>
        </r>
      </text>
    </comment>
    <comment ref="AI267" authorId="0" shapeId="0" xr:uid="{E61AE457-4DD1-41E1-BA4D-2DB9C3E412B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90 Audit fee Rp 2155 million non audit feee RP 32 million</t>
        </r>
      </text>
    </comment>
    <comment ref="AJ267" authorId="0" shapeId="0" xr:uid="{C29BE22F-1406-4373-A2E8-D39BB814A59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P.117</t>
        </r>
      </text>
    </comment>
    <comment ref="AK267" authorId="0" shapeId="0" xr:uid="{37A40CEF-0AEF-454C-8372-2A769341829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P.132</t>
        </r>
      </text>
    </comment>
    <comment ref="AL267" authorId="0" shapeId="0" xr:uid="{14A3F397-EBB1-40DF-B4F1-7214DAEB808F}">
      <text>
        <r>
          <rPr>
            <b/>
            <sz val="9"/>
            <color indexed="81"/>
            <rFont val="Tahoma"/>
            <family val="2"/>
          </rPr>
          <t>Author:</t>
        </r>
        <r>
          <rPr>
            <sz val="9"/>
            <color indexed="81"/>
            <rFont val="Tahoma"/>
            <family val="2"/>
          </rPr>
          <t xml:space="preserve">
ar 112</t>
        </r>
      </text>
    </comment>
    <comment ref="AM267" authorId="0" shapeId="0" xr:uid="{5C3ED46C-0044-42DE-8D52-0504A57BE0D5}">
      <text>
        <r>
          <rPr>
            <b/>
            <sz val="9"/>
            <color indexed="81"/>
            <rFont val="Tahoma"/>
            <family val="2"/>
          </rPr>
          <t>Author:</t>
        </r>
        <r>
          <rPr>
            <sz val="9"/>
            <color indexed="81"/>
            <rFont val="Tahoma"/>
            <family val="2"/>
          </rPr>
          <t xml:space="preserve">
AR pg.67
</t>
        </r>
      </text>
    </comment>
    <comment ref="AN267" authorId="0" shapeId="0" xr:uid="{98DE988A-2C27-4788-AA71-A5AD5C26DAE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P.73</t>
        </r>
      </text>
    </comment>
    <comment ref="AO267" authorId="0" shapeId="0" xr:uid="{3509DAFC-BDAE-4056-86BD-B43775705A87}">
      <text>
        <r>
          <rPr>
            <b/>
            <sz val="9"/>
            <color indexed="81"/>
            <rFont val="Tahoma"/>
            <family val="2"/>
          </rPr>
          <t>Author:</t>
        </r>
        <r>
          <rPr>
            <sz val="9"/>
            <color indexed="81"/>
            <rFont val="Tahoma"/>
            <family val="2"/>
          </rPr>
          <t xml:space="preserve">
AR, pg 49</t>
        </r>
      </text>
    </comment>
    <comment ref="AP267" authorId="0" shapeId="0" xr:uid="{7DB299F7-4C07-4B90-B91D-41FC97A3906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p.54,99</t>
        </r>
      </text>
    </comment>
    <comment ref="AQ267" authorId="0" shapeId="0" xr:uid="{F05850FB-BC74-4000-AE66-6D2A2C882BD7}">
      <text>
        <r>
          <rPr>
            <b/>
            <sz val="9"/>
            <color indexed="81"/>
            <rFont val="Tahoma"/>
            <family val="2"/>
          </rPr>
          <t>Author:</t>
        </r>
        <r>
          <rPr>
            <sz val="9"/>
            <color indexed="81"/>
            <rFont val="Tahoma"/>
            <family val="2"/>
          </rPr>
          <t xml:space="preserve">
AR, p. 40</t>
        </r>
      </text>
    </comment>
    <comment ref="AR267" authorId="0" shapeId="0" xr:uid="{27F5C089-9AE0-4C1B-9039-11B4BD9F1F6D}">
      <text>
        <r>
          <rPr>
            <b/>
            <sz val="9"/>
            <color indexed="81"/>
            <rFont val="Tahoma"/>
            <family val="2"/>
          </rPr>
          <t>Author:</t>
        </r>
        <r>
          <rPr>
            <sz val="9"/>
            <color indexed="81"/>
            <rFont val="Tahoma"/>
            <family val="2"/>
          </rPr>
          <t xml:space="preserve">
AR,20</t>
        </r>
      </text>
    </comment>
    <comment ref="AS267" authorId="0" shapeId="0" xr:uid="{918BDF38-26BB-4048-BDC7-05138A2B2312}">
      <text>
        <r>
          <rPr>
            <b/>
            <sz val="9"/>
            <color indexed="81"/>
            <rFont val="Tahoma"/>
            <family val="2"/>
          </rPr>
          <t>Author:</t>
        </r>
        <r>
          <rPr>
            <sz val="9"/>
            <color indexed="81"/>
            <rFont val="Tahoma"/>
            <family val="2"/>
          </rPr>
          <t xml:space="preserve">
AR, pg 71</t>
        </r>
      </text>
    </comment>
    <comment ref="AT267" authorId="0" shapeId="0" xr:uid="{E137431E-9E36-4871-B920-64D549C9C2C5}">
      <text>
        <r>
          <rPr>
            <b/>
            <sz val="9"/>
            <color indexed="81"/>
            <rFont val="Tahoma"/>
            <family val="2"/>
          </rPr>
          <t>Author:</t>
        </r>
        <r>
          <rPr>
            <sz val="9"/>
            <color indexed="81"/>
            <rFont val="Tahoma"/>
            <family val="2"/>
          </rPr>
          <t xml:space="preserve">
AR, governance report, pg 29</t>
        </r>
      </text>
    </comment>
    <comment ref="AU267" authorId="0" shapeId="0" xr:uid="{4B2BF36A-9C18-49B3-ADF9-B89B4B764782}">
      <text>
        <r>
          <rPr>
            <b/>
            <sz val="9"/>
            <color indexed="81"/>
            <rFont val="Tahoma"/>
            <family val="2"/>
          </rPr>
          <t>Author:</t>
        </r>
        <r>
          <rPr>
            <sz val="9"/>
            <color indexed="81"/>
            <rFont val="Tahoma"/>
            <family val="2"/>
          </rPr>
          <t xml:space="preserve">
AR, 92</t>
        </r>
      </text>
    </comment>
    <comment ref="AV267" authorId="0" shapeId="0" xr:uid="{AAE038BF-795B-4A65-83A3-FA504C243E04}">
      <text>
        <r>
          <rPr>
            <b/>
            <sz val="9"/>
            <color indexed="81"/>
            <rFont val="Tahoma"/>
            <family val="2"/>
          </rPr>
          <t>Author:</t>
        </r>
        <r>
          <rPr>
            <sz val="9"/>
            <color indexed="81"/>
            <rFont val="Tahoma"/>
            <family val="2"/>
          </rPr>
          <t xml:space="preserve">
AR, 29</t>
        </r>
      </text>
    </comment>
    <comment ref="AW267" authorId="0" shapeId="0" xr:uid="{01B7D94D-3957-451E-9500-5340D81D04B6}">
      <text>
        <r>
          <rPr>
            <b/>
            <sz val="9"/>
            <color indexed="81"/>
            <rFont val="Tahoma"/>
            <family val="2"/>
          </rPr>
          <t>Author:</t>
        </r>
        <r>
          <rPr>
            <sz val="9"/>
            <color indexed="81"/>
            <rFont val="Tahoma"/>
            <family val="2"/>
          </rPr>
          <t xml:space="preserve">
AR,36</t>
        </r>
      </text>
    </comment>
    <comment ref="AX267" authorId="0" shapeId="0" xr:uid="{1E6DF010-4E2C-46E4-9622-5052081A5AB5}">
      <text>
        <r>
          <rPr>
            <b/>
            <sz val="9"/>
            <color indexed="81"/>
            <rFont val="Tahoma"/>
            <family val="2"/>
          </rPr>
          <t>Author:</t>
        </r>
        <r>
          <rPr>
            <sz val="9"/>
            <color indexed="81"/>
            <rFont val="Tahoma"/>
            <family val="2"/>
          </rPr>
          <t xml:space="preserve">
AR, 100</t>
        </r>
      </text>
    </comment>
    <comment ref="AY267" authorId="0" shapeId="0" xr:uid="{634BB700-B7B5-4E6C-80A8-E14742518493}">
      <text>
        <r>
          <rPr>
            <b/>
            <sz val="9"/>
            <color indexed="81"/>
            <rFont val="Tahoma"/>
            <family val="2"/>
          </rPr>
          <t>Author:</t>
        </r>
        <r>
          <rPr>
            <sz val="9"/>
            <color indexed="81"/>
            <rFont val="Tahoma"/>
            <family val="2"/>
          </rPr>
          <t xml:space="preserve">
AR, p. 159</t>
        </r>
      </text>
    </comment>
    <comment ref="AZ267" authorId="0" shapeId="0" xr:uid="{288EC578-FF0D-43AB-BDEA-28297E51BF7C}">
      <text>
        <r>
          <rPr>
            <b/>
            <sz val="9"/>
            <color indexed="81"/>
            <rFont val="Tahoma"/>
            <family val="2"/>
          </rPr>
          <t>Author:</t>
        </r>
        <r>
          <rPr>
            <sz val="9"/>
            <color indexed="81"/>
            <rFont val="Tahoma"/>
            <family val="2"/>
          </rPr>
          <t xml:space="preserve">
AR, p. 40</t>
        </r>
      </text>
    </comment>
    <comment ref="BB267" authorId="0" shapeId="0" xr:uid="{B7D7FDD8-F991-43DC-BBF0-C9BC32822541}">
      <text>
        <r>
          <rPr>
            <b/>
            <sz val="9"/>
            <color indexed="81"/>
            <rFont val="Tahoma"/>
            <family val="2"/>
          </rPr>
          <t>Author:</t>
        </r>
        <r>
          <rPr>
            <sz val="9"/>
            <color indexed="81"/>
            <rFont val="Tahoma"/>
            <family val="2"/>
          </rPr>
          <t xml:space="preserve">
AR, pg 37</t>
        </r>
      </text>
    </comment>
    <comment ref="BC267" authorId="0" shapeId="0" xr:uid="{DD85C951-4C9F-4F02-8779-707766F9569B}">
      <text>
        <r>
          <rPr>
            <b/>
            <sz val="9"/>
            <color indexed="81"/>
            <rFont val="Tahoma"/>
            <family val="2"/>
          </rPr>
          <t>Author:</t>
        </r>
        <r>
          <rPr>
            <sz val="9"/>
            <color indexed="81"/>
            <rFont val="Tahoma"/>
            <family val="2"/>
          </rPr>
          <t xml:space="preserve">
AR, p. 63</t>
        </r>
      </text>
    </comment>
    <comment ref="BD267" authorId="0" shapeId="0" xr:uid="{8AB51437-D944-4931-B22A-E242A327C4FA}">
      <text>
        <r>
          <rPr>
            <b/>
            <sz val="9"/>
            <color indexed="81"/>
            <rFont val="Tahoma"/>
            <family val="2"/>
          </rPr>
          <t>Author:</t>
        </r>
        <r>
          <rPr>
            <sz val="9"/>
            <color indexed="81"/>
            <rFont val="Tahoma"/>
            <family val="2"/>
          </rPr>
          <t xml:space="preserve">
AR, p. 91</t>
        </r>
      </text>
    </comment>
    <comment ref="BE267" authorId="0" shapeId="0" xr:uid="{FA7D3069-FADD-45AB-9071-602E3A310A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27 "The aggregate amount of fees paid or payable by the Group to the external auditors, Baker Tilly LLP and their Independent Member Firms for FY2020 amounted to S$45,000 and S$32,388 respectively for audit services. There were no non-audit services fees paid to the external auditors in FY2020"</t>
        </r>
      </text>
    </comment>
    <comment ref="BF267" authorId="0" shapeId="0" xr:uid="{EB954DE6-70C4-404E-8560-01853BB6637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40 "The aggregate amount of audit fees and non-audit fees paid to the external auditor for FY2020 are
S$110,000 and S$9,500 respectively"</t>
        </r>
      </text>
    </comment>
    <comment ref="BG267" authorId="0" shapeId="0" xr:uid="{A8EFD946-55DF-4BEB-A075-E46F9BB90BEC}">
      <text>
        <r>
          <rPr>
            <b/>
            <sz val="9"/>
            <color indexed="81"/>
            <rFont val="Tahoma"/>
            <family val="2"/>
          </rPr>
          <t>Author:</t>
        </r>
        <r>
          <rPr>
            <sz val="9"/>
            <color indexed="81"/>
            <rFont val="Tahoma"/>
            <family val="2"/>
          </rPr>
          <t xml:space="preserve">
AR p. 75, Fees Paid/Payable to EY for FY2020</t>
        </r>
      </text>
    </comment>
    <comment ref="BH267" authorId="0" shapeId="0" xr:uid="{B74FAA6A-A9E7-44B5-BA40-15F4AD0AE6C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50, https://links.sgx.com/FileOpen/UG%20Healthcare_Annual%20Report%202020.ashx?App=Announcement&amp;FileID=634566</t>
        </r>
      </text>
    </comment>
    <comment ref="BI267" authorId="0" shapeId="0" xr:uid="{1A8D7F1A-D5E7-4E53-B7D3-B6F7316323CB}">
      <text>
        <r>
          <rPr>
            <b/>
            <sz val="9"/>
            <color indexed="81"/>
            <rFont val="Tahoma"/>
            <family val="2"/>
          </rPr>
          <t>Author:</t>
        </r>
        <r>
          <rPr>
            <sz val="9"/>
            <color indexed="81"/>
            <rFont val="Tahoma"/>
            <family val="2"/>
          </rPr>
          <t xml:space="preserve">
AR p. 116, Audit fee: 8, non audit fee 6 (US$'000)
</t>
        </r>
      </text>
    </comment>
    <comment ref="BJ267" authorId="0" shapeId="0" xr:uid="{F851A21B-EDC5-4A6F-8A39-68401DE6B572}">
      <text>
        <r>
          <rPr>
            <b/>
            <sz val="9"/>
            <color indexed="81"/>
            <rFont val="Tahoma"/>
            <family val="2"/>
          </rPr>
          <t>Author:</t>
        </r>
        <r>
          <rPr>
            <sz val="9"/>
            <color indexed="81"/>
            <rFont val="Tahoma"/>
            <family val="2"/>
          </rPr>
          <t xml:space="preserve">
AR pg 76</t>
        </r>
      </text>
    </comment>
    <comment ref="BK267" authorId="0" shapeId="0" xr:uid="{15572C4A-1746-48B5-8EF5-2F59D944605D}">
      <text>
        <r>
          <rPr>
            <b/>
            <sz val="9"/>
            <color indexed="81"/>
            <rFont val="Tahoma"/>
            <family val="2"/>
          </rPr>
          <t>Author:</t>
        </r>
        <r>
          <rPr>
            <sz val="9"/>
            <color indexed="81"/>
            <rFont val="Tahoma"/>
            <family val="2"/>
          </rPr>
          <t xml:space="preserve">
AR, p. 144</t>
        </r>
      </text>
    </comment>
    <comment ref="BL267" authorId="0" shapeId="0" xr:uid="{621DA746-AC0B-49CD-8F46-1A456E8CD2D7}">
      <text>
        <r>
          <rPr>
            <b/>
            <sz val="9"/>
            <color indexed="81"/>
            <rFont val="Tahoma"/>
            <family val="2"/>
          </rPr>
          <t>Author:</t>
        </r>
        <r>
          <rPr>
            <sz val="9"/>
            <color indexed="81"/>
            <rFont val="Tahoma"/>
            <family val="2"/>
          </rPr>
          <t xml:space="preserve">
AR pg 139 seems to suggest there are no non-audit fees</t>
        </r>
      </text>
    </comment>
    <comment ref="BO267" authorId="0" shapeId="0" xr:uid="{1C4F754E-F388-4402-BFB4-AF70C16038E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Audit fees 182 81
Non-audit fees 43 19
AR p79</t>
        </r>
      </text>
    </comment>
    <comment ref="BQ267" authorId="0" shapeId="0" xr:uid="{44A76364-4C8B-4BF6-B854-91BA5C82D5C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The AC has also undertaken a review of the independence and objectivity of the external auditors. The Company has paid
S$272,000 to Messrs Mazars LLP, the external auditors, for the financial year ended 31 March 2020. There is no non-audit
fee paid to Mazars LLP.
AR p36</t>
        </r>
      </text>
    </comment>
    <comment ref="BV267" authorId="0" shapeId="0" xr:uid="{F4D47D51-1940-40DD-AABA-A2FC538C8EB9}">
      <text>
        <r>
          <rPr>
            <b/>
            <sz val="9"/>
            <color indexed="81"/>
            <rFont val="Tahoma"/>
            <family val="2"/>
          </rPr>
          <t>Author:</t>
        </r>
        <r>
          <rPr>
            <sz val="9"/>
            <color indexed="81"/>
            <rFont val="Tahoma"/>
            <family val="2"/>
          </rPr>
          <t xml:space="preserve">
AR 121</t>
        </r>
      </text>
    </comment>
    <comment ref="BX267" authorId="0" shapeId="0" xr:uid="{EB765112-5190-4F1D-A7F8-F9FE6CC360F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p.89;</t>
        </r>
      </text>
    </comment>
    <comment ref="BY267" authorId="0" shapeId="0" xr:uid="{5D919515-312E-4DA5-BC05-7D6CBDA86CF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P.127</t>
        </r>
      </text>
    </comment>
    <comment ref="CB267" authorId="0" shapeId="0" xr:uid="{F34A6AA4-EE7F-4515-95FC-C3981B93E5B2}">
      <text>
        <r>
          <rPr>
            <b/>
            <sz val="9"/>
            <color indexed="81"/>
            <rFont val="Tahoma"/>
            <family val="2"/>
          </rPr>
          <t>Author:</t>
        </r>
        <r>
          <rPr>
            <sz val="9"/>
            <color indexed="81"/>
            <rFont val="Tahoma"/>
            <family val="2"/>
          </rPr>
          <t xml:space="preserve">
AR pg.203</t>
        </r>
      </text>
    </comment>
    <comment ref="CC267" authorId="0" shapeId="0" xr:uid="{B1075DB8-AEE3-4066-AF82-795542CEB7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P.32</t>
        </r>
      </text>
    </comment>
    <comment ref="CD267" authorId="0" shapeId="0" xr:uid="{0FB5690B-B62D-4876-B67B-7984DC994DB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P.74</t>
        </r>
      </text>
    </comment>
    <comment ref="CF267" authorId="0" shapeId="0" xr:uid="{C3F0995E-7FFC-42B7-8A62-A5250E11D8CD}">
      <text>
        <r>
          <rPr>
            <b/>
            <sz val="9"/>
            <color indexed="81"/>
            <rFont val="Tahoma"/>
            <family val="2"/>
          </rPr>
          <t>Author:</t>
        </r>
        <r>
          <rPr>
            <sz val="9"/>
            <color indexed="81"/>
            <rFont val="Tahoma"/>
            <family val="2"/>
          </rPr>
          <t xml:space="preserve">
AR 119</t>
        </r>
      </text>
    </comment>
    <comment ref="CH267" authorId="0" shapeId="0" xr:uid="{7FDD91A7-721D-481D-A43F-DBD5B8C4B53C}">
      <text>
        <r>
          <rPr>
            <b/>
            <sz val="9"/>
            <color indexed="81"/>
            <rFont val="Tahoma"/>
            <family val="2"/>
          </rPr>
          <t>Author:</t>
        </r>
        <r>
          <rPr>
            <sz val="9"/>
            <color indexed="81"/>
            <rFont val="Tahoma"/>
            <family val="2"/>
          </rPr>
          <t xml:space="preserve">
AR 123</t>
        </r>
      </text>
    </comment>
    <comment ref="CJ267" authorId="0" shapeId="0" xr:uid="{0A5D7D9D-D326-415C-86B8-15CAE7387FD4}">
      <text>
        <r>
          <rPr>
            <b/>
            <sz val="9"/>
            <color indexed="81"/>
            <rFont val="Tahoma"/>
            <family val="2"/>
          </rPr>
          <t>Author:</t>
        </r>
        <r>
          <rPr>
            <sz val="9"/>
            <color indexed="81"/>
            <rFont val="Tahoma"/>
            <family val="2"/>
          </rPr>
          <t xml:space="preserve">
ar 53</t>
        </r>
      </text>
    </comment>
    <comment ref="CK267" authorId="0" shapeId="0" xr:uid="{86B6487E-4D45-4C5F-87E6-6666E20AE4CE}">
      <text>
        <r>
          <rPr>
            <b/>
            <sz val="9"/>
            <color indexed="81"/>
            <rFont val="Tahoma"/>
            <family val="2"/>
          </rPr>
          <t>Author:</t>
        </r>
        <r>
          <rPr>
            <sz val="9"/>
            <color indexed="81"/>
            <rFont val="Tahoma"/>
            <family val="2"/>
          </rPr>
          <t xml:space="preserve">
AR,77</t>
        </r>
      </text>
    </comment>
    <comment ref="CL267" authorId="0" shapeId="0" xr:uid="{C4EA0A09-EAE0-43A3-92AF-8A950EE63899}">
      <text>
        <r>
          <rPr>
            <b/>
            <sz val="9"/>
            <color indexed="81"/>
            <rFont val="Tahoma"/>
            <family val="2"/>
          </rPr>
          <t>Author:</t>
        </r>
        <r>
          <rPr>
            <sz val="9"/>
            <color indexed="81"/>
            <rFont val="Tahoma"/>
            <family val="2"/>
          </rPr>
          <t xml:space="preserve">
ar 140</t>
        </r>
      </text>
    </comment>
    <comment ref="CM267" authorId="0" shapeId="0" xr:uid="{1498F643-539D-4E85-AE74-1AD4F52A4E3A}">
      <text>
        <r>
          <rPr>
            <b/>
            <sz val="9"/>
            <color indexed="81"/>
            <rFont val="Tahoma"/>
            <family val="2"/>
          </rPr>
          <t>Author:</t>
        </r>
        <r>
          <rPr>
            <sz val="9"/>
            <color indexed="81"/>
            <rFont val="Tahoma"/>
            <family val="2"/>
          </rPr>
          <t xml:space="preserve">
AR 141</t>
        </r>
      </text>
    </comment>
    <comment ref="CN267" authorId="0" shapeId="0" xr:uid="{C676A631-D43F-46D2-ACE9-0FB4F3E280B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p.77</t>
        </r>
      </text>
    </comment>
    <comment ref="CO267" authorId="0" shapeId="0" xr:uid="{6189EB35-D5BE-4553-995A-90FF441C270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CP267" authorId="0" shapeId="0" xr:uid="{437860C8-BCAD-487B-AD92-C805D48F31C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Q267" authorId="0" shapeId="0" xr:uid="{1DA891D8-2E84-4889-B7F0-9FA7C32B392E}">
      <text>
        <r>
          <rPr>
            <b/>
            <sz val="9"/>
            <color indexed="81"/>
            <rFont val="Tahoma"/>
            <family val="2"/>
          </rPr>
          <t>Author:</t>
        </r>
        <r>
          <rPr>
            <sz val="9"/>
            <color indexed="81"/>
            <rFont val="Tahoma"/>
            <family val="2"/>
          </rPr>
          <t xml:space="preserve">
ar 165</t>
        </r>
      </text>
    </comment>
    <comment ref="CR267" authorId="0" shapeId="0" xr:uid="{F1B7E84C-B05D-427F-B484-B8BEA37C0C6D}">
      <text>
        <r>
          <rPr>
            <b/>
            <sz val="9"/>
            <color indexed="81"/>
            <rFont val="Tahoma"/>
            <family val="2"/>
          </rPr>
          <t>Author:</t>
        </r>
        <r>
          <rPr>
            <sz val="9"/>
            <color indexed="81"/>
            <rFont val="Tahoma"/>
            <family val="2"/>
          </rPr>
          <t xml:space="preserve">
AR (pdf), p. 25</t>
        </r>
      </text>
    </comment>
    <comment ref="CS267" authorId="0" shapeId="0" xr:uid="{8DCA896F-2197-471B-BCA8-4A9FDF5E466D}">
      <text>
        <r>
          <rPr>
            <b/>
            <sz val="9"/>
            <color indexed="81"/>
            <rFont val="Tahoma"/>
            <family val="2"/>
          </rPr>
          <t>Author:</t>
        </r>
        <r>
          <rPr>
            <sz val="9"/>
            <color indexed="81"/>
            <rFont val="Tahoma"/>
            <family val="2"/>
          </rPr>
          <t xml:space="preserve">
AR, p. 63</t>
        </r>
      </text>
    </comment>
    <comment ref="CT267" authorId="0" shapeId="0" xr:uid="{076201E3-30EE-41E2-A8D5-3E29368CA95E}">
      <text>
        <r>
          <rPr>
            <b/>
            <sz val="9"/>
            <color indexed="81"/>
            <rFont val="Tahoma"/>
            <family val="2"/>
          </rPr>
          <t>Author:</t>
        </r>
        <r>
          <rPr>
            <sz val="9"/>
            <color indexed="81"/>
            <rFont val="Tahoma"/>
            <family val="2"/>
          </rPr>
          <t xml:space="preserve">
AR pg.34</t>
        </r>
      </text>
    </comment>
    <comment ref="CU267" authorId="0" shapeId="0" xr:uid="{3CF907E8-67E7-4FAE-BD1E-3FA331F5F0A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161 audit fee 110,000 non audit fee 18,000</t>
        </r>
      </text>
    </comment>
    <comment ref="CV267" authorId="0" shapeId="0" xr:uid="{54C883EF-DF5D-439A-A928-234E7E8D285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pg 41 audit fee 204,477 non-audit fee 20,445</t>
        </r>
      </text>
    </comment>
    <comment ref="CW267" authorId="0" shapeId="0" xr:uid="{BE43A8A4-92B7-463B-B757-3F0F534A675E}">
      <text>
        <r>
          <rPr>
            <b/>
            <sz val="9"/>
            <color indexed="81"/>
            <rFont val="Tahoma"/>
            <family val="2"/>
          </rPr>
          <t>Author:</t>
        </r>
        <r>
          <rPr>
            <sz val="9"/>
            <color indexed="81"/>
            <rFont val="Tahoma"/>
            <family val="2"/>
          </rPr>
          <t xml:space="preserve">
AR pg.94</t>
        </r>
      </text>
    </comment>
    <comment ref="CX267" authorId="0" shapeId="0" xr:uid="{EE79A8BA-779F-48B1-B295-7E352FCB2C86}">
      <text>
        <r>
          <rPr>
            <b/>
            <sz val="9"/>
            <color indexed="81"/>
            <rFont val="Tahoma"/>
            <family val="2"/>
          </rPr>
          <t>Author:</t>
        </r>
        <r>
          <rPr>
            <sz val="9"/>
            <color indexed="81"/>
            <rFont val="Tahoma"/>
            <family val="2"/>
          </rPr>
          <t xml:space="preserve">
AR, pg 50</t>
        </r>
      </text>
    </comment>
    <comment ref="CY267" authorId="0" shapeId="0" xr:uid="{86AA1916-8A17-4BDF-AB84-D7CB77BEC2D7}">
      <text>
        <r>
          <rPr>
            <b/>
            <sz val="9"/>
            <color indexed="81"/>
            <rFont val="Tahoma"/>
            <family val="2"/>
          </rPr>
          <t>Author:</t>
        </r>
        <r>
          <rPr>
            <sz val="9"/>
            <color indexed="81"/>
            <rFont val="Tahoma"/>
            <family val="2"/>
          </rPr>
          <t xml:space="preserve">
AR pg 189</t>
        </r>
      </text>
    </comment>
    <comment ref="CZ267" authorId="0" shapeId="0" xr:uid="{DCB3BF5B-0912-4906-8254-2CC765743B26}">
      <text>
        <r>
          <rPr>
            <b/>
            <sz val="9"/>
            <color indexed="81"/>
            <rFont val="Tahoma"/>
            <family val="2"/>
          </rPr>
          <t>Author:</t>
        </r>
        <r>
          <rPr>
            <sz val="9"/>
            <color indexed="81"/>
            <rFont val="Tahoma"/>
            <family val="2"/>
          </rPr>
          <t xml:space="preserve">
AR,90</t>
        </r>
      </text>
    </comment>
    <comment ref="DA267" authorId="0" shapeId="0" xr:uid="{D159EADB-A180-4AD7-92A7-3B4152CEFE0B}">
      <text>
        <r>
          <rPr>
            <b/>
            <sz val="9"/>
            <color indexed="81"/>
            <rFont val="Tahoma"/>
            <family val="2"/>
          </rPr>
          <t>Author:</t>
        </r>
        <r>
          <rPr>
            <sz val="9"/>
            <color indexed="81"/>
            <rFont val="Tahoma"/>
            <family val="2"/>
          </rPr>
          <t xml:space="preserve">
AR,71</t>
        </r>
      </text>
    </comment>
    <comment ref="DB267" authorId="0" shapeId="0" xr:uid="{0A48DC8A-8A64-4390-BF2D-0A69AF18B6A2}">
      <text>
        <r>
          <rPr>
            <b/>
            <sz val="9"/>
            <color indexed="81"/>
            <rFont val="Tahoma"/>
            <family val="2"/>
          </rPr>
          <t>Author:</t>
        </r>
        <r>
          <rPr>
            <sz val="9"/>
            <color indexed="81"/>
            <rFont val="Tahoma"/>
            <family val="2"/>
          </rPr>
          <t xml:space="preserve">
AR pg 132</t>
        </r>
      </text>
    </comment>
    <comment ref="DC267" authorId="0" shapeId="0" xr:uid="{1846C56D-79DD-4BA6-A8AB-59F4AD3D2AFE}">
      <text>
        <r>
          <rPr>
            <b/>
            <sz val="9"/>
            <color indexed="81"/>
            <rFont val="Tahoma"/>
            <family val="2"/>
          </rPr>
          <t>Author:</t>
        </r>
        <r>
          <rPr>
            <sz val="9"/>
            <color indexed="81"/>
            <rFont val="Tahoma"/>
            <family val="2"/>
          </rPr>
          <t xml:space="preserve">
AR, p. 159</t>
        </r>
      </text>
    </comment>
    <comment ref="DD267" authorId="0" shapeId="0" xr:uid="{2A830336-5C15-4780-89EF-47841F1082E0}">
      <text>
        <r>
          <rPr>
            <b/>
            <sz val="9"/>
            <color indexed="81"/>
            <rFont val="Tahoma"/>
            <family val="2"/>
          </rPr>
          <t>Author:</t>
        </r>
        <r>
          <rPr>
            <sz val="9"/>
            <color indexed="81"/>
            <rFont val="Tahoma"/>
            <family val="2"/>
          </rPr>
          <t xml:space="preserve">
AR, p. 124</t>
        </r>
      </text>
    </comment>
    <comment ref="DE267" authorId="0" shapeId="0" xr:uid="{40E00BF7-47CD-438A-874F-8A4FA0D04310}">
      <text>
        <r>
          <rPr>
            <b/>
            <sz val="9"/>
            <color indexed="81"/>
            <rFont val="Tahoma"/>
            <family val="2"/>
          </rPr>
          <t>Author:</t>
        </r>
        <r>
          <rPr>
            <sz val="9"/>
            <color indexed="81"/>
            <rFont val="Tahoma"/>
            <family val="2"/>
          </rPr>
          <t xml:space="preserve">
AR,150</t>
        </r>
      </text>
    </comment>
    <comment ref="DF267" authorId="0" shapeId="0" xr:uid="{C5FD8F9D-DB19-4FA8-993E-BF824A80C0A3}">
      <text>
        <r>
          <rPr>
            <b/>
            <sz val="9"/>
            <color indexed="81"/>
            <rFont val="Tahoma"/>
            <family val="2"/>
          </rPr>
          <t>Author:</t>
        </r>
        <r>
          <rPr>
            <sz val="9"/>
            <color indexed="81"/>
            <rFont val="Tahoma"/>
            <family val="2"/>
          </rPr>
          <t xml:space="preserve">
AR pg 65</t>
        </r>
      </text>
    </comment>
    <comment ref="DG267" authorId="0" shapeId="0" xr:uid="{81EF7DC3-5714-4E22-A478-6643886F6938}">
      <text>
        <r>
          <rPr>
            <b/>
            <sz val="9"/>
            <color indexed="81"/>
            <rFont val="Tahoma"/>
            <family val="2"/>
          </rPr>
          <t>Author:</t>
        </r>
        <r>
          <rPr>
            <sz val="9"/>
            <color indexed="81"/>
            <rFont val="Tahoma"/>
            <family val="2"/>
          </rPr>
          <t xml:space="preserve">
AR, p. 36</t>
        </r>
      </text>
    </comment>
    <comment ref="DH267" authorId="0" shapeId="0" xr:uid="{098393A9-B87D-44FA-8E14-A439C793BB28}">
      <text>
        <r>
          <rPr>
            <b/>
            <sz val="9"/>
            <color indexed="81"/>
            <rFont val="Tahoma"/>
            <family val="2"/>
          </rPr>
          <t>Author:</t>
        </r>
        <r>
          <rPr>
            <sz val="9"/>
            <color indexed="81"/>
            <rFont val="Tahoma"/>
            <family val="2"/>
          </rPr>
          <t xml:space="preserve">
AR pg 140</t>
        </r>
      </text>
    </comment>
    <comment ref="DI267" authorId="0" shapeId="0" xr:uid="{86F638B0-8F54-4855-AB71-3BC4CA1F108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P.70</t>
        </r>
      </text>
    </comment>
    <comment ref="DJ267" authorId="0" shapeId="0" xr:uid="{7BB31817-ACE6-4CC3-8BC4-D111C165617D}">
      <text>
        <r>
          <rPr>
            <b/>
            <sz val="9"/>
            <color indexed="81"/>
            <rFont val="Tahoma"/>
            <family val="2"/>
          </rPr>
          <t>Author:</t>
        </r>
        <r>
          <rPr>
            <sz val="9"/>
            <color indexed="81"/>
            <rFont val="Tahoma"/>
            <family val="2"/>
          </rPr>
          <t xml:space="preserve">
AR pg 221</t>
        </r>
      </text>
    </comment>
    <comment ref="DK267" authorId="0" shapeId="0" xr:uid="{E337F911-06C9-42A4-AADA-BAE82C5B3E71}">
      <text>
        <r>
          <rPr>
            <b/>
            <sz val="9"/>
            <color indexed="81"/>
            <rFont val="Tahoma"/>
            <family val="2"/>
          </rPr>
          <t>Author:</t>
        </r>
        <r>
          <rPr>
            <sz val="9"/>
            <color indexed="81"/>
            <rFont val="Tahoma"/>
            <family val="2"/>
          </rPr>
          <t xml:space="preserve">
AR pg 122/168</t>
        </r>
      </text>
    </comment>
    <comment ref="DL267" authorId="0" shapeId="0" xr:uid="{344B5792-6485-47A7-A8A1-1F6A7C36DEC0}">
      <text>
        <r>
          <rPr>
            <b/>
            <sz val="9"/>
            <color indexed="81"/>
            <rFont val="Tahoma"/>
            <family val="2"/>
          </rPr>
          <t>Author:</t>
        </r>
        <r>
          <rPr>
            <sz val="9"/>
            <color indexed="81"/>
            <rFont val="Tahoma"/>
            <family val="2"/>
          </rPr>
          <t xml:space="preserve">
AR pg 80/193</t>
        </r>
      </text>
    </comment>
    <comment ref="DM267" authorId="0" shapeId="0" xr:uid="{AE7BB983-8153-4DD0-9ACE-9F007CF4F366}">
      <text>
        <r>
          <rPr>
            <b/>
            <sz val="9"/>
            <color indexed="81"/>
            <rFont val="Tahoma"/>
            <family val="2"/>
          </rPr>
          <t>Author:</t>
        </r>
        <r>
          <rPr>
            <sz val="9"/>
            <color indexed="81"/>
            <rFont val="Tahoma"/>
            <family val="2"/>
          </rPr>
          <t xml:space="preserve">
AR, p. 84</t>
        </r>
      </text>
    </comment>
    <comment ref="DN267" authorId="0" shapeId="0" xr:uid="{4FFA36D7-1028-4383-A948-835F53C988A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t>
        </r>
      </text>
    </comment>
    <comment ref="DO267" authorId="0" shapeId="0" xr:uid="{97711357-EAE7-4441-865A-C2BE77DFC41A}">
      <text>
        <r>
          <rPr>
            <b/>
            <sz val="9"/>
            <color indexed="81"/>
            <rFont val="Tahoma"/>
            <family val="2"/>
          </rPr>
          <t>Author:</t>
        </r>
        <r>
          <rPr>
            <sz val="9"/>
            <color indexed="81"/>
            <rFont val="Tahoma"/>
            <family val="2"/>
          </rPr>
          <t xml:space="preserve">
AR p. 74, audit fee</t>
        </r>
      </text>
    </comment>
    <comment ref="DP267" authorId="0" shapeId="0" xr:uid="{4A7A111E-D087-4BE2-A522-41AA973D11B2}">
      <text>
        <r>
          <rPr>
            <b/>
            <sz val="9"/>
            <color indexed="81"/>
            <rFont val="Tahoma"/>
            <family val="2"/>
          </rPr>
          <t>Author:</t>
        </r>
        <r>
          <rPr>
            <sz val="9"/>
            <color indexed="81"/>
            <rFont val="Tahoma"/>
            <family val="2"/>
          </rPr>
          <t xml:space="preserve">
AR. 148</t>
        </r>
      </text>
    </comment>
    <comment ref="DQ267" authorId="0" shapeId="0" xr:uid="{AB9A7002-341D-4918-A029-F0C2F6907A83}">
      <text>
        <r>
          <rPr>
            <b/>
            <sz val="9"/>
            <color indexed="81"/>
            <rFont val="Tahoma"/>
            <family val="2"/>
          </rPr>
          <t>Author:</t>
        </r>
        <r>
          <rPr>
            <sz val="9"/>
            <color indexed="81"/>
            <rFont val="Tahoma"/>
            <family val="2"/>
          </rPr>
          <t xml:space="preserve">
AR p. 95, Auditor’s remuneration:</t>
        </r>
      </text>
    </comment>
    <comment ref="DR267" authorId="0" shapeId="0" xr:uid="{558E8C3E-14EA-4F29-A915-E0E7AC3FACCC}">
      <text>
        <r>
          <rPr>
            <b/>
            <sz val="9"/>
            <color indexed="81"/>
            <rFont val="Tahoma"/>
            <family val="2"/>
          </rPr>
          <t>Author:</t>
        </r>
        <r>
          <rPr>
            <sz val="9"/>
            <color indexed="81"/>
            <rFont val="Tahoma"/>
            <family val="2"/>
          </rPr>
          <t xml:space="preserve">
AR, p.133</t>
        </r>
      </text>
    </comment>
    <comment ref="DS267" authorId="0" shapeId="0" xr:uid="{E0E08BDA-CE81-40AF-8150-5D1A8CA05141}">
      <text>
        <r>
          <rPr>
            <b/>
            <sz val="9"/>
            <color indexed="81"/>
            <rFont val="Tahoma"/>
            <family val="2"/>
          </rPr>
          <t>Author:</t>
        </r>
        <r>
          <rPr>
            <sz val="9"/>
            <color indexed="81"/>
            <rFont val="Tahoma"/>
            <family val="2"/>
          </rPr>
          <t xml:space="preserve">
AR p. 184, Audit fees:</t>
        </r>
      </text>
    </comment>
    <comment ref="DT267" authorId="0" shapeId="0" xr:uid="{E1B9C2BC-D8EC-4F24-8EDE-490FBD19849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73, https://www.wingtaiasia.com.sg/uploadfiles/WTHAR2020.pdf</t>
        </r>
      </text>
    </comment>
    <comment ref="DU267" authorId="0" shapeId="0" xr:uid="{AC9A6EDA-54EB-4201-A62E-71E34610F10B}">
      <text>
        <r>
          <rPr>
            <b/>
            <sz val="9"/>
            <color indexed="81"/>
            <rFont val="Tahoma"/>
            <family val="2"/>
          </rPr>
          <t>Author:</t>
        </r>
        <r>
          <rPr>
            <sz val="9"/>
            <color indexed="81"/>
            <rFont val="Tahoma"/>
            <family val="2"/>
          </rPr>
          <t xml:space="preserve">
AR pg.37</t>
        </r>
      </text>
    </comment>
    <comment ref="DV267" authorId="0" shapeId="0" xr:uid="{8716CCBB-0DEE-4811-A4E6-B9A7DB98959B}">
      <text>
        <r>
          <rPr>
            <b/>
            <sz val="9"/>
            <color indexed="81"/>
            <rFont val="Tahoma"/>
            <family val="2"/>
          </rPr>
          <t>Author:</t>
        </r>
        <r>
          <rPr>
            <sz val="9"/>
            <color indexed="81"/>
            <rFont val="Tahoma"/>
            <family val="2"/>
          </rPr>
          <t xml:space="preserve">
AR pg.51</t>
        </r>
      </text>
    </comment>
    <comment ref="DX267" authorId="0" shapeId="0" xr:uid="{E66C6775-747A-4E65-97B4-833F08C3A490}">
      <text>
        <r>
          <rPr>
            <b/>
            <sz val="9"/>
            <color indexed="81"/>
            <rFont val="Tahoma"/>
            <family val="2"/>
          </rPr>
          <t>Author:</t>
        </r>
        <r>
          <rPr>
            <sz val="9"/>
            <color indexed="81"/>
            <rFont val="Tahoma"/>
            <family val="2"/>
          </rPr>
          <t xml:space="preserve">
AR pg.66</t>
        </r>
      </text>
    </comment>
    <comment ref="DY267" authorId="0" shapeId="0" xr:uid="{AA98F238-3672-41E8-B840-0FF5575C2886}">
      <text>
        <r>
          <rPr>
            <b/>
            <sz val="9"/>
            <color indexed="81"/>
            <rFont val="Tahoma"/>
            <family val="2"/>
          </rPr>
          <t>Author:</t>
        </r>
        <r>
          <rPr>
            <sz val="9"/>
            <color indexed="81"/>
            <rFont val="Tahoma"/>
            <family val="2"/>
          </rPr>
          <t xml:space="preserve">
AR 35</t>
        </r>
      </text>
    </comment>
    <comment ref="DZ267" authorId="0" shapeId="0" xr:uid="{6D41D633-3A4B-420E-ABDA-B38632313216}">
      <text>
        <r>
          <rPr>
            <b/>
            <sz val="9"/>
            <color indexed="81"/>
            <rFont val="Tahoma"/>
            <family val="2"/>
          </rPr>
          <t>Author:</t>
        </r>
        <r>
          <rPr>
            <sz val="9"/>
            <color indexed="81"/>
            <rFont val="Tahoma"/>
            <family val="2"/>
          </rPr>
          <t xml:space="preserve">
AR pg.126</t>
        </r>
      </text>
    </comment>
    <comment ref="EA267" authorId="0" shapeId="0" xr:uid="{D068DA1C-DEA8-4399-98D3-289FA1EC0FE0}">
      <text>
        <r>
          <rPr>
            <b/>
            <sz val="9"/>
            <color indexed="81"/>
            <rFont val="Tahoma"/>
            <family val="2"/>
          </rPr>
          <t>Author:</t>
        </r>
        <r>
          <rPr>
            <sz val="9"/>
            <color indexed="81"/>
            <rFont val="Tahoma"/>
            <family val="2"/>
          </rPr>
          <t xml:space="preserve">
AR 98</t>
        </r>
      </text>
    </comment>
    <comment ref="EB267" authorId="0" shapeId="0" xr:uid="{C2CCE8D6-4E03-4C9F-B93B-0DC3480B108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p.83</t>
        </r>
      </text>
    </comment>
    <comment ref="EC267" authorId="0" shapeId="0" xr:uid="{9962BED8-E15B-4F35-A96D-D29510E872AB}">
      <text>
        <r>
          <rPr>
            <b/>
            <sz val="9"/>
            <color indexed="81"/>
            <rFont val="Tahoma"/>
            <family val="2"/>
          </rPr>
          <t>Author:</t>
        </r>
        <r>
          <rPr>
            <sz val="9"/>
            <color indexed="81"/>
            <rFont val="Tahoma"/>
            <family val="2"/>
          </rPr>
          <t xml:space="preserve">
AR pg 38</t>
        </r>
      </text>
    </comment>
    <comment ref="ED267" authorId="0" shapeId="0" xr:uid="{CB408E96-2542-4BE3-874A-1BFBA603CE2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p.136</t>
        </r>
      </text>
    </comment>
    <comment ref="I268" authorId="0" shapeId="0" xr:uid="{0C346C3C-3A40-4458-BE4C-350FD14B2F2F}">
      <text>
        <r>
          <rPr>
            <b/>
            <sz val="9"/>
            <color indexed="81"/>
            <rFont val="Tahoma"/>
            <family val="2"/>
          </rPr>
          <t>Author:</t>
        </r>
        <r>
          <rPr>
            <sz val="9"/>
            <color indexed="81"/>
            <rFont val="Tahoma"/>
            <family val="2"/>
          </rPr>
          <t xml:space="preserve">
AR pg.16</t>
        </r>
      </text>
    </comment>
    <comment ref="R268" authorId="0" shapeId="0" xr:uid="{B63DFA14-84A2-400A-B1CF-D23AED0492F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P.53</t>
        </r>
      </text>
    </comment>
    <comment ref="W268" authorId="0" shapeId="0" xr:uid="{3301DFBB-F112-4408-BC8C-D9879A63E63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P.31</t>
        </r>
      </text>
    </comment>
    <comment ref="X268" authorId="0" shapeId="0" xr:uid="{B6BABBE7-96F3-4131-A2F0-D594B3ED240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P.24-25</t>
        </r>
      </text>
    </comment>
    <comment ref="Y268" authorId="0" shapeId="0" xr:uid="{DD6CD2FC-BDC5-4C3D-BB17-BCE273FC8A39}">
      <text>
        <r>
          <rPr>
            <b/>
            <sz val="9"/>
            <color indexed="81"/>
            <rFont val="Tahoma"/>
            <family val="2"/>
          </rPr>
          <t>Author:</t>
        </r>
        <r>
          <rPr>
            <sz val="9"/>
            <color indexed="81"/>
            <rFont val="Tahoma"/>
            <family val="2"/>
          </rPr>
          <t xml:space="preserve">
AR p. 5, MELVIN GOH
Executive Chairman &amp; CE0</t>
        </r>
      </text>
    </comment>
    <comment ref="AB268" authorId="0" shapeId="0" xr:uid="{8CAA9216-A4F3-478C-BC31-D9D0EF369C6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AC268" authorId="0" shapeId="0" xr:uid="{53FFBF67-8649-4108-B729-90459CBAA0F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p.40;</t>
        </r>
      </text>
    </comment>
    <comment ref="AD268" authorId="0" shapeId="0" xr:uid="{11DEFE47-51D2-475B-A2BB-772669E6C2B6}">
      <text>
        <r>
          <rPr>
            <b/>
            <sz val="9"/>
            <color indexed="81"/>
            <rFont val="Tahoma"/>
            <family val="2"/>
          </rPr>
          <t>Author:</t>
        </r>
        <r>
          <rPr>
            <sz val="9"/>
            <color indexed="81"/>
            <rFont val="Tahoma"/>
            <family val="2"/>
          </rPr>
          <t xml:space="preserve">
no CEO</t>
        </r>
      </text>
    </comment>
    <comment ref="AE268" authorId="0" shapeId="0" xr:uid="{61F6B9A9-AD52-4994-88C0-652A2734FF0E}">
      <text>
        <r>
          <rPr>
            <b/>
            <sz val="9"/>
            <color indexed="81"/>
            <rFont val="Tahoma"/>
            <family val="2"/>
          </rPr>
          <t>Author:</t>
        </r>
        <r>
          <rPr>
            <sz val="9"/>
            <color indexed="81"/>
            <rFont val="Tahoma"/>
            <family val="2"/>
          </rPr>
          <t xml:space="preserve">
AR pg.10</t>
        </r>
      </text>
    </comment>
    <comment ref="AJ268" authorId="0" shapeId="0" xr:uid="{7FE7B323-B71F-4A76-A8F0-C6E7BC2495D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P.37</t>
        </r>
      </text>
    </comment>
    <comment ref="AK268" authorId="0" shapeId="0" xr:uid="{88810EBC-E438-41FC-B91C-8650E31C16C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P.51</t>
        </r>
      </text>
    </comment>
    <comment ref="AN268" authorId="0" shapeId="0" xr:uid="{84E20AED-39BF-4C9D-8DC4-6C17F06235D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P.106</t>
        </r>
      </text>
    </comment>
    <comment ref="AP268" authorId="0" shapeId="0" xr:uid="{4490BC2C-9D87-4629-8D45-F86D2F53593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Q268" authorId="0" shapeId="0" xr:uid="{CBE0746B-FED1-4F7A-8EEC-9B424161BA2B}">
      <text>
        <r>
          <rPr>
            <b/>
            <sz val="9"/>
            <color indexed="81"/>
            <rFont val="Tahoma"/>
            <family val="2"/>
          </rPr>
          <t>Author:</t>
        </r>
        <r>
          <rPr>
            <sz val="9"/>
            <color indexed="81"/>
            <rFont val="Tahoma"/>
            <family val="2"/>
          </rPr>
          <t xml:space="preserve">
AR, p. 16, 18</t>
        </r>
      </text>
    </comment>
    <comment ref="AR268" authorId="0" shapeId="0" xr:uid="{DAD6E2C5-FF65-451F-9688-0D93688715C4}">
      <text>
        <r>
          <rPr>
            <b/>
            <sz val="9"/>
            <color indexed="81"/>
            <rFont val="Tahoma"/>
            <family val="2"/>
          </rPr>
          <t>Author:</t>
        </r>
        <r>
          <rPr>
            <sz val="9"/>
            <color indexed="81"/>
            <rFont val="Tahoma"/>
            <family val="2"/>
          </rPr>
          <t xml:space="preserve">
AR,2</t>
        </r>
      </text>
    </comment>
    <comment ref="AT268" authorId="0" shapeId="0" xr:uid="{B6FED828-396D-423F-A9E7-4CF70CA5C924}">
      <text>
        <r>
          <rPr>
            <b/>
            <sz val="9"/>
            <color indexed="81"/>
            <rFont val="Tahoma"/>
            <family val="2"/>
          </rPr>
          <t>Author:</t>
        </r>
        <r>
          <rPr>
            <sz val="9"/>
            <color indexed="81"/>
            <rFont val="Tahoma"/>
            <family val="2"/>
          </rPr>
          <t xml:space="preserve">
AR, governance report, pg 4</t>
        </r>
      </text>
    </comment>
    <comment ref="AU268" authorId="0" shapeId="0" xr:uid="{0B9E6A83-B139-4A8D-A193-2C7C7CF33C13}">
      <text>
        <r>
          <rPr>
            <b/>
            <sz val="9"/>
            <color indexed="81"/>
            <rFont val="Tahoma"/>
            <family val="2"/>
          </rPr>
          <t>Author:</t>
        </r>
        <r>
          <rPr>
            <sz val="9"/>
            <color indexed="81"/>
            <rFont val="Tahoma"/>
            <family val="2"/>
          </rPr>
          <t xml:space="preserve">
AR, 15</t>
        </r>
      </text>
    </comment>
    <comment ref="AV268" authorId="0" shapeId="0" xr:uid="{17ACC891-AC61-4976-9C0F-92A80264A40E}">
      <text>
        <r>
          <rPr>
            <b/>
            <sz val="9"/>
            <color indexed="81"/>
            <rFont val="Tahoma"/>
            <family val="2"/>
          </rPr>
          <t>Author:</t>
        </r>
        <r>
          <rPr>
            <sz val="9"/>
            <color indexed="81"/>
            <rFont val="Tahoma"/>
            <family val="2"/>
          </rPr>
          <t xml:space="preserve">
AR, 23</t>
        </r>
      </text>
    </comment>
    <comment ref="AW268" authorId="0" shapeId="0" xr:uid="{F7297F6D-C982-4BF8-B749-A59521D4F053}">
      <text>
        <r>
          <rPr>
            <b/>
            <sz val="9"/>
            <color indexed="81"/>
            <rFont val="Tahoma"/>
            <family val="2"/>
          </rPr>
          <t>Author:</t>
        </r>
        <r>
          <rPr>
            <sz val="9"/>
            <color indexed="81"/>
            <rFont val="Tahoma"/>
            <family val="2"/>
          </rPr>
          <t xml:space="preserve">
AR,4</t>
        </r>
      </text>
    </comment>
    <comment ref="AX268" authorId="0" shapeId="0" xr:uid="{D0D56898-5528-4580-B1AC-0B0D0BD1DF12}">
      <text>
        <r>
          <rPr>
            <b/>
            <sz val="9"/>
            <color indexed="81"/>
            <rFont val="Tahoma"/>
            <family val="2"/>
          </rPr>
          <t>Author:</t>
        </r>
        <r>
          <rPr>
            <sz val="9"/>
            <color indexed="81"/>
            <rFont val="Tahoma"/>
            <family val="2"/>
          </rPr>
          <t xml:space="preserve">
AR, 12</t>
        </r>
      </text>
    </comment>
    <comment ref="AY268" authorId="0" shapeId="0" xr:uid="{2A531C7C-F0D4-4569-8911-ED31D41140CB}">
      <text>
        <r>
          <rPr>
            <b/>
            <sz val="9"/>
            <color indexed="81"/>
            <rFont val="Tahoma"/>
            <family val="2"/>
          </rPr>
          <t>Author:</t>
        </r>
        <r>
          <rPr>
            <sz val="9"/>
            <color indexed="81"/>
            <rFont val="Tahoma"/>
            <family val="2"/>
          </rPr>
          <t xml:space="preserve">
AR, p. 35</t>
        </r>
      </text>
    </comment>
    <comment ref="AZ268" authorId="0" shapeId="0" xr:uid="{9FD3D56D-0518-4161-B7CF-31548A0DB968}">
      <text>
        <r>
          <rPr>
            <b/>
            <sz val="9"/>
            <color indexed="81"/>
            <rFont val="Tahoma"/>
            <family val="2"/>
          </rPr>
          <t>Author:</t>
        </r>
        <r>
          <rPr>
            <sz val="9"/>
            <color indexed="81"/>
            <rFont val="Tahoma"/>
            <family val="2"/>
          </rPr>
          <t xml:space="preserve">
AR, p. 6</t>
        </r>
      </text>
    </comment>
    <comment ref="BB268" authorId="0" shapeId="0" xr:uid="{1DBC240D-75D4-450B-8DC3-27B6B97440A5}">
      <text>
        <r>
          <rPr>
            <b/>
            <sz val="9"/>
            <color indexed="81"/>
            <rFont val="Tahoma"/>
            <family val="2"/>
          </rPr>
          <t>Author:</t>
        </r>
        <r>
          <rPr>
            <sz val="9"/>
            <color indexed="81"/>
            <rFont val="Tahoma"/>
            <family val="2"/>
          </rPr>
          <t xml:space="preserve">
AR, pg 8, company CEO is the chairman</t>
        </r>
      </text>
    </comment>
    <comment ref="BC268" authorId="0" shapeId="0" xr:uid="{C0CC1DC0-C8D7-492F-8D97-70B9CA367F4F}">
      <text>
        <r>
          <rPr>
            <b/>
            <sz val="9"/>
            <color indexed="81"/>
            <rFont val="Tahoma"/>
            <family val="2"/>
          </rPr>
          <t>Author:</t>
        </r>
        <r>
          <rPr>
            <sz val="9"/>
            <color indexed="81"/>
            <rFont val="Tahoma"/>
            <family val="2"/>
          </rPr>
          <t xml:space="preserve">
AR, p. 35</t>
        </r>
      </text>
    </comment>
    <comment ref="BD268" authorId="0" shapeId="0" xr:uid="{A3A601DF-ED8F-49B1-AD6A-B50CB177BB50}">
      <text>
        <r>
          <rPr>
            <b/>
            <sz val="9"/>
            <color indexed="81"/>
            <rFont val="Tahoma"/>
            <family val="2"/>
          </rPr>
          <t>Author:</t>
        </r>
        <r>
          <rPr>
            <sz val="9"/>
            <color indexed="81"/>
            <rFont val="Tahoma"/>
            <family val="2"/>
          </rPr>
          <t xml:space="preserve">
AR, p. 56</t>
        </r>
      </text>
    </comment>
    <comment ref="BG268" authorId="0" shapeId="0" xr:uid="{23FF1FF2-D5FE-4E5F-86B5-7E9E37B631F9}">
      <text>
        <r>
          <rPr>
            <b/>
            <sz val="9"/>
            <color indexed="81"/>
            <rFont val="Tahoma"/>
            <family val="2"/>
          </rPr>
          <t>Author:</t>
        </r>
        <r>
          <rPr>
            <sz val="9"/>
            <color indexed="81"/>
            <rFont val="Tahoma"/>
            <family val="2"/>
          </rPr>
          <t xml:space="preserve">
AR p. 12, DAVID TODD DOLLINGER
Chair and Chief Executive Officer
STEPHEN LOUIS RHODES
Chair and Chief Executive Officer</t>
        </r>
      </text>
    </comment>
    <comment ref="BH268" authorId="0" shapeId="0" xr:uid="{46BAD695-F17F-47C1-980E-94CCB89E2CC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14, https://links.sgx.com/FileOpen/UG%20Healthcare_Annual%20Report%202020.ashx?App=Announcement&amp;FileID=634566</t>
        </r>
      </text>
    </comment>
    <comment ref="BJ268" authorId="0" shapeId="0" xr:uid="{F36DBC6B-FAC2-42DD-AFD4-822E17AE5F5D}">
      <text>
        <r>
          <rPr>
            <b/>
            <sz val="9"/>
            <color indexed="81"/>
            <rFont val="Tahoma"/>
            <family val="2"/>
          </rPr>
          <t>Author:</t>
        </r>
        <r>
          <rPr>
            <sz val="9"/>
            <color indexed="81"/>
            <rFont val="Tahoma"/>
            <family val="2"/>
          </rPr>
          <t xml:space="preserve">
AR pg 17</t>
        </r>
      </text>
    </comment>
    <comment ref="BK268" authorId="0" shapeId="0" xr:uid="{B3741917-E0B2-41F4-8877-DC3654624F11}">
      <text>
        <r>
          <rPr>
            <b/>
            <sz val="9"/>
            <color indexed="81"/>
            <rFont val="Tahoma"/>
            <family val="2"/>
          </rPr>
          <t>Author:</t>
        </r>
        <r>
          <rPr>
            <sz val="9"/>
            <color indexed="81"/>
            <rFont val="Tahoma"/>
            <family val="2"/>
          </rPr>
          <t xml:space="preserve">
AR, p. 46</t>
        </r>
      </text>
    </comment>
    <comment ref="BL268" authorId="0" shapeId="0" xr:uid="{8EF51E58-9625-409D-A9AB-AAD77BF52283}">
      <text>
        <r>
          <rPr>
            <b/>
            <sz val="9"/>
            <color indexed="81"/>
            <rFont val="Tahoma"/>
            <family val="2"/>
          </rPr>
          <t>Author:</t>
        </r>
        <r>
          <rPr>
            <sz val="9"/>
            <color indexed="81"/>
            <rFont val="Tahoma"/>
            <family val="2"/>
          </rPr>
          <t xml:space="preserve">
AR pg 6-7</t>
        </r>
      </text>
    </comment>
    <comment ref="BX268" authorId="0" shapeId="0" xr:uid="{82BC6479-E4B0-48AB-A685-4C4CF462BB2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t>
        </r>
      </text>
    </comment>
    <comment ref="BY268" authorId="0" shapeId="0" xr:uid="{B4CEAC8E-94AF-4755-BABC-6AC96DC40F9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p.34-35</t>
        </r>
      </text>
    </comment>
    <comment ref="CC268" authorId="0" shapeId="0" xr:uid="{78727B44-EF70-4D80-B497-1E1DC971F17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P.20-21</t>
        </r>
      </text>
    </comment>
    <comment ref="CD268" authorId="0" shapeId="0" xr:uid="{E5E864BC-DA97-4106-990E-C7184F9ADD8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P.25</t>
        </r>
      </text>
    </comment>
    <comment ref="CK268" authorId="0" shapeId="0" xr:uid="{41272619-A065-4EA1-81BE-AA433D68D658}">
      <text>
        <r>
          <rPr>
            <b/>
            <sz val="9"/>
            <color indexed="81"/>
            <rFont val="Tahoma"/>
            <family val="2"/>
          </rPr>
          <t>Author:</t>
        </r>
        <r>
          <rPr>
            <sz val="9"/>
            <color indexed="81"/>
            <rFont val="Tahoma"/>
            <family val="2"/>
          </rPr>
          <t xml:space="preserve">
AR,19</t>
        </r>
      </text>
    </comment>
    <comment ref="CL268" authorId="0" shapeId="0" xr:uid="{EA0A87E0-ECD7-4BF7-AFEA-45B47A8AADA8}">
      <text>
        <r>
          <rPr>
            <b/>
            <sz val="9"/>
            <color indexed="81"/>
            <rFont val="Tahoma"/>
            <family val="2"/>
          </rPr>
          <t>Author:</t>
        </r>
        <r>
          <rPr>
            <sz val="9"/>
            <color indexed="81"/>
            <rFont val="Tahoma"/>
            <family val="2"/>
          </rPr>
          <t xml:space="preserve">
ar 176</t>
        </r>
      </text>
    </comment>
    <comment ref="CN268" authorId="0" shapeId="0" xr:uid="{5CA51814-2E54-4068-B5EA-0100BAE7920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p.58-59</t>
        </r>
      </text>
    </comment>
    <comment ref="CO268" authorId="0" shapeId="0" xr:uid="{A07D818A-A027-4D09-9A0F-99F43E38EF3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P.28</t>
        </r>
      </text>
    </comment>
    <comment ref="CP268" authorId="0" shapeId="0" xr:uid="{483B870F-2A64-4C16-86E2-311D8A46D8B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P.29</t>
        </r>
      </text>
    </comment>
    <comment ref="CR268" authorId="0" shapeId="0" xr:uid="{6FEE3B42-403D-4ACB-86C7-D2964EF57999}">
      <text>
        <r>
          <rPr>
            <b/>
            <sz val="9"/>
            <color indexed="81"/>
            <rFont val="Tahoma"/>
            <family val="2"/>
          </rPr>
          <t>Author:</t>
        </r>
        <r>
          <rPr>
            <sz val="9"/>
            <color indexed="81"/>
            <rFont val="Tahoma"/>
            <family val="2"/>
          </rPr>
          <t xml:space="preserve">
AR (pdf), p. 4</t>
        </r>
      </text>
    </comment>
    <comment ref="CS268" authorId="0" shapeId="0" xr:uid="{B80AB848-4CD1-4E17-9167-99871500BB7F}">
      <text>
        <r>
          <rPr>
            <b/>
            <sz val="9"/>
            <color indexed="81"/>
            <rFont val="Tahoma"/>
            <family val="2"/>
          </rPr>
          <t>Author:</t>
        </r>
        <r>
          <rPr>
            <sz val="9"/>
            <color indexed="81"/>
            <rFont val="Tahoma"/>
            <family val="2"/>
          </rPr>
          <t xml:space="preserve">
AR, p. 8</t>
        </r>
      </text>
    </comment>
    <comment ref="CX268" authorId="0" shapeId="0" xr:uid="{2B327185-4682-4225-A9F2-61F449D6F3C2}">
      <text>
        <r>
          <rPr>
            <b/>
            <sz val="9"/>
            <color indexed="81"/>
            <rFont val="Tahoma"/>
            <family val="2"/>
          </rPr>
          <t>Author:</t>
        </r>
        <r>
          <rPr>
            <sz val="9"/>
            <color indexed="81"/>
            <rFont val="Tahoma"/>
            <family val="2"/>
          </rPr>
          <t xml:space="preserve">
AR, pg 10</t>
        </r>
      </text>
    </comment>
    <comment ref="CY268" authorId="0" shapeId="0" xr:uid="{EB28E5B0-1E02-463F-AB7E-6269226B1537}">
      <text>
        <r>
          <rPr>
            <b/>
            <sz val="9"/>
            <color indexed="81"/>
            <rFont val="Tahoma"/>
            <family val="2"/>
          </rPr>
          <t>Author:</t>
        </r>
        <r>
          <rPr>
            <sz val="9"/>
            <color indexed="81"/>
            <rFont val="Tahoma"/>
            <family val="2"/>
          </rPr>
          <t xml:space="preserve">
AR pg 12/15</t>
        </r>
      </text>
    </comment>
    <comment ref="CZ268" authorId="0" shapeId="0" xr:uid="{5E0901E6-C48B-4E73-BAB4-7E8F2453212C}">
      <text>
        <r>
          <rPr>
            <b/>
            <sz val="9"/>
            <color indexed="81"/>
            <rFont val="Tahoma"/>
            <family val="2"/>
          </rPr>
          <t>Author:</t>
        </r>
        <r>
          <rPr>
            <sz val="9"/>
            <color indexed="81"/>
            <rFont val="Tahoma"/>
            <family val="2"/>
          </rPr>
          <t xml:space="preserve">
AR,11,14</t>
        </r>
      </text>
    </comment>
    <comment ref="DA268" authorId="0" shapeId="0" xr:uid="{C4CC87E8-726C-49E0-B562-78738EEDF0A0}">
      <text>
        <r>
          <rPr>
            <b/>
            <sz val="9"/>
            <color indexed="81"/>
            <rFont val="Tahoma"/>
            <family val="2"/>
          </rPr>
          <t>Author:</t>
        </r>
        <r>
          <rPr>
            <sz val="9"/>
            <color indexed="81"/>
            <rFont val="Tahoma"/>
            <family val="2"/>
          </rPr>
          <t xml:space="preserve">
AR,16</t>
        </r>
      </text>
    </comment>
    <comment ref="DB268" authorId="0" shapeId="0" xr:uid="{351B3313-AE4D-4952-BDAD-C7772FC8ED48}">
      <text>
        <r>
          <rPr>
            <b/>
            <sz val="9"/>
            <color indexed="81"/>
            <rFont val="Tahoma"/>
            <family val="2"/>
          </rPr>
          <t>Author:</t>
        </r>
        <r>
          <rPr>
            <sz val="9"/>
            <color indexed="81"/>
            <rFont val="Tahoma"/>
            <family val="2"/>
          </rPr>
          <t xml:space="preserve">
AR pg 18</t>
        </r>
      </text>
    </comment>
    <comment ref="DC268" authorId="0" shapeId="0" xr:uid="{6DE2B553-5E77-4902-84E3-1C0A1828B4F5}">
      <text>
        <r>
          <rPr>
            <b/>
            <sz val="9"/>
            <color indexed="81"/>
            <rFont val="Tahoma"/>
            <family val="2"/>
          </rPr>
          <t>Author:</t>
        </r>
        <r>
          <rPr>
            <sz val="9"/>
            <color indexed="81"/>
            <rFont val="Tahoma"/>
            <family val="2"/>
          </rPr>
          <t xml:space="preserve">
AR, p. 54</t>
        </r>
      </text>
    </comment>
    <comment ref="DD268" authorId="0" shapeId="0" xr:uid="{C89330FE-0D97-42EE-B928-79FA5AF72418}">
      <text>
        <r>
          <rPr>
            <b/>
            <sz val="9"/>
            <color indexed="81"/>
            <rFont val="Tahoma"/>
            <family val="2"/>
          </rPr>
          <t>Author:</t>
        </r>
        <r>
          <rPr>
            <sz val="9"/>
            <color indexed="81"/>
            <rFont val="Tahoma"/>
            <family val="2"/>
          </rPr>
          <t xml:space="preserve">
AR, p. 29</t>
        </r>
      </text>
    </comment>
    <comment ref="DE268" authorId="0" shapeId="0" xr:uid="{C1838F5E-25C8-4FD8-8495-E71F7F436CFE}">
      <text>
        <r>
          <rPr>
            <b/>
            <sz val="9"/>
            <color indexed="81"/>
            <rFont val="Tahoma"/>
            <family val="2"/>
          </rPr>
          <t>Author:</t>
        </r>
        <r>
          <rPr>
            <sz val="9"/>
            <color indexed="81"/>
            <rFont val="Tahoma"/>
            <family val="2"/>
          </rPr>
          <t xml:space="preserve">
AR,20</t>
        </r>
      </text>
    </comment>
    <comment ref="DF268" authorId="0" shapeId="0" xr:uid="{A73E5983-8A13-4798-909A-0C633C624DD0}">
      <text>
        <r>
          <rPr>
            <b/>
            <sz val="9"/>
            <color indexed="81"/>
            <rFont val="Tahoma"/>
            <family val="2"/>
          </rPr>
          <t>Author:</t>
        </r>
        <r>
          <rPr>
            <sz val="9"/>
            <color indexed="81"/>
            <rFont val="Tahoma"/>
            <family val="2"/>
          </rPr>
          <t xml:space="preserve">
AR pg 12</t>
        </r>
      </text>
    </comment>
    <comment ref="DG268" authorId="0" shapeId="0" xr:uid="{963E1F0E-5A42-4C50-9693-4932E6FD4DD6}">
      <text>
        <r>
          <rPr>
            <b/>
            <sz val="9"/>
            <color indexed="81"/>
            <rFont val="Tahoma"/>
            <family val="2"/>
          </rPr>
          <t>Author:</t>
        </r>
        <r>
          <rPr>
            <sz val="9"/>
            <color indexed="81"/>
            <rFont val="Tahoma"/>
            <family val="2"/>
          </rPr>
          <t xml:space="preserve">
AR, p. 12</t>
        </r>
      </text>
    </comment>
    <comment ref="DH268" authorId="0" shapeId="0" xr:uid="{F3E30DB4-123E-443C-8FC5-51AA2DCD7E20}">
      <text>
        <r>
          <rPr>
            <b/>
            <sz val="9"/>
            <color indexed="81"/>
            <rFont val="Tahoma"/>
            <family val="2"/>
          </rPr>
          <t>Author:</t>
        </r>
        <r>
          <rPr>
            <sz val="9"/>
            <color indexed="81"/>
            <rFont val="Tahoma"/>
            <family val="2"/>
          </rPr>
          <t xml:space="preserve">
AR pg 8</t>
        </r>
      </text>
    </comment>
    <comment ref="DI268" authorId="0" shapeId="0" xr:uid="{41817725-D707-438A-8865-5796FD6439F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P.60</t>
        </r>
      </text>
    </comment>
    <comment ref="DJ268" authorId="0" shapeId="0" xr:uid="{A2DDD5AF-5FBA-4E66-B827-F5775A732B60}">
      <text>
        <r>
          <rPr>
            <b/>
            <sz val="9"/>
            <color indexed="81"/>
            <rFont val="Tahoma"/>
            <family val="2"/>
          </rPr>
          <t>Author:</t>
        </r>
        <r>
          <rPr>
            <sz val="9"/>
            <color indexed="81"/>
            <rFont val="Tahoma"/>
            <family val="2"/>
          </rPr>
          <t xml:space="preserve">
AR pg 14</t>
        </r>
      </text>
    </comment>
    <comment ref="DK268" authorId="0" shapeId="0" xr:uid="{C70FE65C-8911-4837-B0FB-EAC8D52A5FC3}">
      <text>
        <r>
          <rPr>
            <b/>
            <sz val="9"/>
            <color indexed="81"/>
            <rFont val="Tahoma"/>
            <family val="2"/>
          </rPr>
          <t>Author:</t>
        </r>
        <r>
          <rPr>
            <sz val="9"/>
            <color indexed="81"/>
            <rFont val="Tahoma"/>
            <family val="2"/>
          </rPr>
          <t xml:space="preserve">
AR pg 14</t>
        </r>
      </text>
    </comment>
    <comment ref="DL268" authorId="0" shapeId="0" xr:uid="{5D1ED84B-707D-4BA9-BE7F-116B3D65797C}">
      <text>
        <r>
          <rPr>
            <b/>
            <sz val="9"/>
            <color indexed="81"/>
            <rFont val="Tahoma"/>
            <family val="2"/>
          </rPr>
          <t>Author:</t>
        </r>
        <r>
          <rPr>
            <sz val="9"/>
            <color indexed="81"/>
            <rFont val="Tahoma"/>
            <family val="2"/>
          </rPr>
          <t xml:space="preserve">
AR pg 22</t>
        </r>
      </text>
    </comment>
    <comment ref="DM268" authorId="0" shapeId="0" xr:uid="{C8DA8C8B-A6EF-482D-8FBF-275B7DAEE098}">
      <text>
        <r>
          <rPr>
            <b/>
            <sz val="9"/>
            <color indexed="81"/>
            <rFont val="Tahoma"/>
            <family val="2"/>
          </rPr>
          <t>Author:</t>
        </r>
        <r>
          <rPr>
            <sz val="9"/>
            <color indexed="81"/>
            <rFont val="Tahoma"/>
            <family val="2"/>
          </rPr>
          <t xml:space="preserve">
AR, p. 4</t>
        </r>
      </text>
    </comment>
    <comment ref="DN268" authorId="0" shapeId="0" xr:uid="{EE089D98-48DC-42D3-81DA-1DA71ED4DD9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t>
        </r>
      </text>
    </comment>
    <comment ref="DP268" authorId="0" shapeId="0" xr:uid="{CACE2EE7-C636-4620-82E2-B3748D94A151}">
      <text>
        <r>
          <rPr>
            <b/>
            <sz val="9"/>
            <color indexed="81"/>
            <rFont val="Tahoma"/>
            <family val="2"/>
          </rPr>
          <t>Author:</t>
        </r>
        <r>
          <rPr>
            <sz val="9"/>
            <color indexed="81"/>
            <rFont val="Tahoma"/>
            <family val="2"/>
          </rPr>
          <t xml:space="preserve">
AR, p. 10</t>
        </r>
      </text>
    </comment>
    <comment ref="DR268" authorId="0" shapeId="0" xr:uid="{939A2D1B-9526-4FFB-A6E3-A5A9489E7595}">
      <text>
        <r>
          <rPr>
            <b/>
            <sz val="9"/>
            <color indexed="81"/>
            <rFont val="Tahoma"/>
            <family val="2"/>
          </rPr>
          <t>Author:</t>
        </r>
        <r>
          <rPr>
            <sz val="9"/>
            <color indexed="81"/>
            <rFont val="Tahoma"/>
            <family val="2"/>
          </rPr>
          <t xml:space="preserve">
AR, p.16-17</t>
        </r>
      </text>
    </comment>
    <comment ref="DS268" authorId="0" shapeId="0" xr:uid="{9701D707-BBDF-4D7D-8F0B-8618BD974165}">
      <text>
        <r>
          <rPr>
            <b/>
            <sz val="9"/>
            <color indexed="81"/>
            <rFont val="Tahoma"/>
            <family val="2"/>
          </rPr>
          <t>Author:</t>
        </r>
        <r>
          <rPr>
            <sz val="9"/>
            <color indexed="81"/>
            <rFont val="Tahoma"/>
            <family val="2"/>
          </rPr>
          <t xml:space="preserve">
AR p. 15, WONG NGIT LIONG
Chairman &amp; CEO</t>
        </r>
      </text>
    </comment>
    <comment ref="DT268" authorId="0" shapeId="0" xr:uid="{CBC401A9-A128-42B4-B063-EEC5551A63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4, https://www.wingtaiasia.com.sg/uploadfiles/WTHAR2020.pdf
chairman and ceo are the same person</t>
        </r>
      </text>
    </comment>
    <comment ref="EB268" authorId="0" shapeId="0" xr:uid="{22DB72E2-4C39-44B5-AC46-3FAF531AFD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 currently no CEO</t>
        </r>
      </text>
    </comment>
    <comment ref="EC268" authorId="0" shapeId="0" xr:uid="{26978A7A-CCDE-45F7-B4C7-E87ECCF45481}">
      <text>
        <r>
          <rPr>
            <b/>
            <sz val="9"/>
            <color indexed="81"/>
            <rFont val="Tahoma"/>
            <family val="2"/>
          </rPr>
          <t>Author:</t>
        </r>
        <r>
          <rPr>
            <sz val="9"/>
            <color indexed="81"/>
            <rFont val="Tahoma"/>
            <family val="2"/>
          </rPr>
          <t xml:space="preserve">
AR pg 9</t>
        </r>
      </text>
    </comment>
    <comment ref="R269" authorId="0" shapeId="0" xr:uid="{9124553A-9CED-4CA1-8A90-04E7969F5E1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P.171-172</t>
        </r>
      </text>
    </comment>
    <comment ref="W269" authorId="0" shapeId="0" xr:uid="{7A64823D-A385-4A29-8F5C-46D897E67B8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P.141</t>
        </r>
      </text>
    </comment>
    <comment ref="X269" authorId="0" shapeId="0" xr:uid="{27D8FF24-6B82-4532-9A88-E4B575F8ECE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t>
        </r>
      </text>
    </comment>
    <comment ref="AB269" authorId="0" shapeId="0" xr:uid="{265A1606-1762-477F-B4E4-6879EBE3549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P.158</t>
        </r>
      </text>
    </comment>
    <comment ref="AF269" authorId="0" shapeId="0" xr:uid="{4406227E-2802-4E7F-AC57-B755B311A2B4}">
      <text>
        <r>
          <rPr>
            <b/>
            <sz val="9"/>
            <color indexed="81"/>
            <rFont val="Tahoma"/>
            <family val="2"/>
          </rPr>
          <t>Author:</t>
        </r>
        <r>
          <rPr>
            <sz val="9"/>
            <color indexed="81"/>
            <rFont val="Tahoma"/>
            <family val="2"/>
          </rPr>
          <t xml:space="preserve">
AR 153</t>
        </r>
      </text>
    </comment>
    <comment ref="AK269" authorId="0" shapeId="0" xr:uid="{3ECF0D1E-ABD9-4972-8A72-E4A35330406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P.191</t>
        </r>
      </text>
    </comment>
    <comment ref="AN269" authorId="0" shapeId="0" xr:uid="{D193CDE5-88F3-4A9A-B730-B56B19CFD19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P.167-168</t>
        </r>
      </text>
    </comment>
    <comment ref="AP269" authorId="0" shapeId="0" xr:uid="{1734D68A-92E1-4687-8FCB-2E0BF34E61E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p.112</t>
        </r>
      </text>
    </comment>
    <comment ref="AQ269" authorId="0" shapeId="0" xr:uid="{D1679D4F-3139-4C70-856A-B43EA42BAF81}">
      <text>
        <r>
          <rPr>
            <b/>
            <sz val="9"/>
            <color indexed="81"/>
            <rFont val="Tahoma"/>
            <family val="2"/>
          </rPr>
          <t>Author:</t>
        </r>
        <r>
          <rPr>
            <sz val="9"/>
            <color indexed="81"/>
            <rFont val="Tahoma"/>
            <family val="2"/>
          </rPr>
          <t xml:space="preserve">
AR, p. 156</t>
        </r>
      </text>
    </comment>
    <comment ref="AR269" authorId="0" shapeId="0" xr:uid="{64612686-EB97-41A4-8E2C-AAA89C680527}">
      <text>
        <r>
          <rPr>
            <b/>
            <sz val="9"/>
            <color indexed="81"/>
            <rFont val="Tahoma"/>
            <family val="2"/>
          </rPr>
          <t>Author:</t>
        </r>
        <r>
          <rPr>
            <sz val="9"/>
            <color indexed="81"/>
            <rFont val="Tahoma"/>
            <family val="2"/>
          </rPr>
          <t xml:space="preserve">
AR,97-98</t>
        </r>
      </text>
    </comment>
    <comment ref="AU269" authorId="0" shapeId="0" xr:uid="{B3004618-9396-4DC2-B6AD-9F74D3CEDC4B}">
      <text>
        <r>
          <rPr>
            <b/>
            <sz val="9"/>
            <color indexed="81"/>
            <rFont val="Tahoma"/>
            <family val="2"/>
          </rPr>
          <t>Author:</t>
        </r>
        <r>
          <rPr>
            <sz val="9"/>
            <color indexed="81"/>
            <rFont val="Tahoma"/>
            <family val="2"/>
          </rPr>
          <t xml:space="preserve">
No pyramid structure, AR, 54, 137; no crossholding, AR, 137</t>
        </r>
      </text>
    </comment>
    <comment ref="AV269" authorId="0" shapeId="0" xr:uid="{75B38196-774D-4E7A-9520-D806802D9B98}">
      <text>
        <r>
          <rPr>
            <b/>
            <sz val="9"/>
            <color indexed="81"/>
            <rFont val="Tahoma"/>
            <family val="2"/>
          </rPr>
          <t>Author:</t>
        </r>
        <r>
          <rPr>
            <sz val="9"/>
            <color indexed="81"/>
            <rFont val="Tahoma"/>
            <family val="2"/>
          </rPr>
          <t xml:space="preserve">
no pyramid, AR, 35; no cross holding, AR, 101</t>
        </r>
      </text>
    </comment>
    <comment ref="AW269" authorId="0" shapeId="0" xr:uid="{AE5891D5-E50D-4603-A891-29BEE0EC37FB}">
      <text>
        <r>
          <rPr>
            <b/>
            <sz val="9"/>
            <color indexed="81"/>
            <rFont val="Tahoma"/>
            <family val="2"/>
          </rPr>
          <t>Author:</t>
        </r>
        <r>
          <rPr>
            <sz val="9"/>
            <color indexed="81"/>
            <rFont val="Tahoma"/>
            <family val="2"/>
          </rPr>
          <t xml:space="preserve">
AR,135</t>
        </r>
      </text>
    </comment>
    <comment ref="AX269" authorId="0" shapeId="0" xr:uid="{F768C576-1D61-4DEF-8542-B945771C5472}">
      <text>
        <r>
          <rPr>
            <b/>
            <sz val="9"/>
            <color indexed="81"/>
            <rFont val="Tahoma"/>
            <family val="2"/>
          </rPr>
          <t>Author:</t>
        </r>
        <r>
          <rPr>
            <sz val="9"/>
            <color indexed="81"/>
            <rFont val="Tahoma"/>
            <family val="2"/>
          </rPr>
          <t xml:space="preserve">
AR, 120-121</t>
        </r>
      </text>
    </comment>
    <comment ref="AY269" authorId="0" shapeId="0" xr:uid="{D9A01FF7-9635-4F74-9BE2-B6192615DD8B}">
      <text>
        <r>
          <rPr>
            <b/>
            <sz val="9"/>
            <color indexed="81"/>
            <rFont val="Tahoma"/>
            <family val="2"/>
          </rPr>
          <t>Author:</t>
        </r>
        <r>
          <rPr>
            <sz val="9"/>
            <color indexed="81"/>
            <rFont val="Tahoma"/>
            <family val="2"/>
          </rPr>
          <t xml:space="preserve">
AR, p. 43</t>
        </r>
      </text>
    </comment>
    <comment ref="AZ269" authorId="0" shapeId="0" xr:uid="{651F4EFB-4BA6-4860-97A8-F038D7CBF8A2}">
      <text>
        <r>
          <rPr>
            <b/>
            <sz val="9"/>
            <color indexed="81"/>
            <rFont val="Tahoma"/>
            <family val="2"/>
          </rPr>
          <t>Author:</t>
        </r>
        <r>
          <rPr>
            <sz val="9"/>
            <color indexed="81"/>
            <rFont val="Tahoma"/>
            <family val="2"/>
          </rPr>
          <t xml:space="preserve">
AR, p. 133 - 134</t>
        </r>
      </text>
    </comment>
    <comment ref="BC269" authorId="0" shapeId="0" xr:uid="{B7F7618C-EBAB-4C5B-BB1E-A19E7740E10D}">
      <text>
        <r>
          <rPr>
            <b/>
            <sz val="9"/>
            <color indexed="81"/>
            <rFont val="Tahoma"/>
            <family val="2"/>
          </rPr>
          <t>Author:</t>
        </r>
        <r>
          <rPr>
            <sz val="9"/>
            <color indexed="81"/>
            <rFont val="Tahoma"/>
            <family val="2"/>
          </rPr>
          <t xml:space="preserve">
AR, p. 156 - 157
No information on the shareholders of Spackman Equities Group Inc. (which is listed)</t>
        </r>
      </text>
    </comment>
    <comment ref="BD269" authorId="0" shapeId="0" xr:uid="{ADE81ECD-720B-4C6B-9CA0-3CC885C651E0}">
      <text>
        <r>
          <rPr>
            <b/>
            <sz val="9"/>
            <color indexed="81"/>
            <rFont val="Tahoma"/>
            <family val="2"/>
          </rPr>
          <t>Author:</t>
        </r>
        <r>
          <rPr>
            <sz val="9"/>
            <color indexed="81"/>
            <rFont val="Tahoma"/>
            <family val="2"/>
          </rPr>
          <t xml:space="preserve">
AR, p. 282</t>
        </r>
      </text>
    </comment>
    <comment ref="BH269" authorId="3" shapeId="0" xr:uid="{2C7E2075-CDB3-4390-A86E-D9F727E2895F}">
      <text>
        <r>
          <rPr>
            <b/>
            <sz val="9"/>
            <color indexed="81"/>
            <rFont val="Tahoma"/>
            <family val="2"/>
          </rPr>
          <t>Jun Hui:</t>
        </r>
        <r>
          <rPr>
            <sz val="9"/>
            <color indexed="81"/>
            <rFont val="Tahoma"/>
            <family val="2"/>
          </rPr>
          <t xml:space="preserve">
AR,127</t>
        </r>
      </text>
    </comment>
    <comment ref="BJ269" authorId="0" shapeId="0" xr:uid="{6D1131B0-71A7-4322-AE8E-C132BBDB259E}">
      <text>
        <r>
          <rPr>
            <b/>
            <sz val="9"/>
            <color indexed="81"/>
            <rFont val="Tahoma"/>
            <family val="2"/>
          </rPr>
          <t>Author:</t>
        </r>
        <r>
          <rPr>
            <sz val="9"/>
            <color indexed="81"/>
            <rFont val="Tahoma"/>
            <family val="2"/>
          </rPr>
          <t xml:space="preserve">
AR pg 94</t>
        </r>
      </text>
    </comment>
    <comment ref="BK269" authorId="0" shapeId="0" xr:uid="{39282D57-6926-4B8D-ABD5-742490458457}">
      <text>
        <r>
          <rPr>
            <b/>
            <sz val="9"/>
            <color indexed="81"/>
            <rFont val="Tahoma"/>
            <family val="2"/>
          </rPr>
          <t>Author:</t>
        </r>
        <r>
          <rPr>
            <sz val="9"/>
            <color indexed="81"/>
            <rFont val="Tahoma"/>
            <family val="2"/>
          </rPr>
          <t xml:space="preserve">
AR, p. 152
no cross holding
https://www.comfortdelgro.com/documents/20143/0/Shareholding+Statistics+%281%29.pdf/6184fd14-cfaa-83d7-f5a7-8f8e7a2a4f06?t=1616717709537</t>
        </r>
      </text>
    </comment>
    <comment ref="BL269" authorId="0" shapeId="0" xr:uid="{946822E8-ECAB-4D25-8F5C-388C6A311E41}">
      <text>
        <r>
          <rPr>
            <b/>
            <sz val="9"/>
            <color indexed="81"/>
            <rFont val="Tahoma"/>
            <family val="2"/>
          </rPr>
          <t>Author:</t>
        </r>
        <r>
          <rPr>
            <sz val="9"/>
            <color indexed="81"/>
            <rFont val="Tahoma"/>
            <family val="2"/>
          </rPr>
          <t xml:space="preserve">
AR pg 253</t>
        </r>
      </text>
    </comment>
    <comment ref="BV269" authorId="0" shapeId="0" xr:uid="{DC954453-2028-4988-9506-545F3751BFD6}">
      <text>
        <r>
          <rPr>
            <b/>
            <sz val="9"/>
            <color indexed="81"/>
            <rFont val="Tahoma"/>
            <family val="2"/>
          </rPr>
          <t>Author:</t>
        </r>
        <r>
          <rPr>
            <sz val="9"/>
            <color indexed="81"/>
            <rFont val="Tahoma"/>
            <family val="2"/>
          </rPr>
          <t xml:space="preserve">
AR 167</t>
        </r>
      </text>
    </comment>
    <comment ref="BY269" authorId="0" shapeId="0" xr:uid="{D18F2A60-7D64-4F17-BE5D-5FBBD383A36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P.159-160</t>
        </r>
      </text>
    </comment>
    <comment ref="CC269" authorId="0" shapeId="0" xr:uid="{1743CBF7-A5D7-410C-A861-346563688C08}">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P.118-119</t>
        </r>
      </text>
    </comment>
    <comment ref="CD269" authorId="0" shapeId="0" xr:uid="{D99F09DF-47F9-4781-B158-9BF8125CADF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P.111-112</t>
        </r>
      </text>
    </comment>
    <comment ref="CK269" authorId="0" shapeId="0" xr:uid="{63727C24-A10C-4FB9-BC82-8375066128C7}">
      <text>
        <r>
          <rPr>
            <b/>
            <sz val="9"/>
            <color indexed="81"/>
            <rFont val="Tahoma"/>
            <family val="2"/>
          </rPr>
          <t>Author:</t>
        </r>
        <r>
          <rPr>
            <sz val="9"/>
            <color indexed="81"/>
            <rFont val="Tahoma"/>
            <family val="2"/>
          </rPr>
          <t xml:space="preserve">
AR,87,229-230</t>
        </r>
      </text>
    </comment>
    <comment ref="CN269" authorId="0" shapeId="0" xr:uid="{FCE27DCC-2DB4-418A-B367-60BA02953FE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p.180-181</t>
        </r>
      </text>
    </comment>
    <comment ref="CO269" authorId="0" shapeId="0" xr:uid="{BA3E5104-D6BC-4F88-9CF4-9A1C40545E0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p.198-199</t>
        </r>
      </text>
    </comment>
    <comment ref="CP269" authorId="0" shapeId="0" xr:uid="{16817197-B29D-4915-8F00-B6FEAF3BB18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P.164</t>
        </r>
      </text>
    </comment>
    <comment ref="CR269" authorId="0" shapeId="0" xr:uid="{6B59CF23-32F4-49A9-AEF6-CEEDACE5A04A}">
      <text>
        <r>
          <rPr>
            <b/>
            <sz val="9"/>
            <color indexed="81"/>
            <rFont val="Tahoma"/>
            <family val="2"/>
          </rPr>
          <t>Author:</t>
        </r>
        <r>
          <rPr>
            <sz val="9"/>
            <color indexed="81"/>
            <rFont val="Tahoma"/>
            <family val="2"/>
          </rPr>
          <t xml:space="preserve">
AR (pdf), p. 120 - 121</t>
        </r>
      </text>
    </comment>
    <comment ref="CS269" authorId="0" shapeId="0" xr:uid="{8EE129CA-0F35-469D-81AA-FAC5A6DBFD63}">
      <text>
        <r>
          <rPr>
            <b/>
            <sz val="9"/>
            <color indexed="81"/>
            <rFont val="Tahoma"/>
            <family val="2"/>
          </rPr>
          <t>Author:</t>
        </r>
        <r>
          <rPr>
            <sz val="9"/>
            <color indexed="81"/>
            <rFont val="Tahoma"/>
            <family val="2"/>
          </rPr>
          <t xml:space="preserve">
AR, p. 7, 157</t>
        </r>
      </text>
    </comment>
    <comment ref="CX269" authorId="0" shapeId="0" xr:uid="{DF5EE528-A486-49E2-BD70-16A0B7473899}">
      <text>
        <r>
          <rPr>
            <b/>
            <sz val="9"/>
            <color indexed="81"/>
            <rFont val="Tahoma"/>
            <family val="2"/>
          </rPr>
          <t>Author:</t>
        </r>
        <r>
          <rPr>
            <sz val="9"/>
            <color indexed="81"/>
            <rFont val="Tahoma"/>
            <family val="2"/>
          </rPr>
          <t xml:space="preserve">
AR, pg 59</t>
        </r>
      </text>
    </comment>
    <comment ref="CY269" authorId="0" shapeId="0" xr:uid="{8EE6EDD9-CAC9-4A99-BB09-4BD6E0EF703A}">
      <text>
        <r>
          <rPr>
            <b/>
            <sz val="9"/>
            <color indexed="81"/>
            <rFont val="Tahoma"/>
            <family val="2"/>
          </rPr>
          <t>Author:</t>
        </r>
        <r>
          <rPr>
            <sz val="9"/>
            <color indexed="81"/>
            <rFont val="Tahoma"/>
            <family val="2"/>
          </rPr>
          <t xml:space="preserve">
AR pg 290</t>
        </r>
      </text>
    </comment>
    <comment ref="CZ269" authorId="0" shapeId="0" xr:uid="{445147B6-90D9-4B87-8984-996E8FDFA8AE}">
      <text>
        <r>
          <rPr>
            <b/>
            <sz val="9"/>
            <color indexed="81"/>
            <rFont val="Tahoma"/>
            <family val="2"/>
          </rPr>
          <t>Author:</t>
        </r>
        <r>
          <rPr>
            <sz val="9"/>
            <color indexed="81"/>
            <rFont val="Tahoma"/>
            <family val="2"/>
          </rPr>
          <t xml:space="preserve">
AR,186-187</t>
        </r>
      </text>
    </comment>
    <comment ref="DA269" authorId="0" shapeId="0" xr:uid="{B2539ABF-CFD9-4A1B-A105-A6DD29F525C5}">
      <text>
        <r>
          <rPr>
            <b/>
            <sz val="9"/>
            <color indexed="81"/>
            <rFont val="Tahoma"/>
            <family val="2"/>
          </rPr>
          <t>Author:</t>
        </r>
        <r>
          <rPr>
            <sz val="9"/>
            <color indexed="81"/>
            <rFont val="Tahoma"/>
            <family val="2"/>
          </rPr>
          <t xml:space="preserve">
AR,184</t>
        </r>
      </text>
    </comment>
    <comment ref="DC269" authorId="0" shapeId="0" xr:uid="{19A7B48F-4E6D-4607-A01B-2F428F5E52E3}">
      <text>
        <r>
          <rPr>
            <b/>
            <sz val="9"/>
            <color indexed="81"/>
            <rFont val="Tahoma"/>
            <family val="2"/>
          </rPr>
          <t>Author:</t>
        </r>
        <r>
          <rPr>
            <sz val="9"/>
            <color indexed="81"/>
            <rFont val="Tahoma"/>
            <family val="2"/>
          </rPr>
          <t xml:space="preserve">
AR, p. 174 - 175</t>
        </r>
      </text>
    </comment>
    <comment ref="DD269" authorId="0" shapeId="0" xr:uid="{899C089C-81AE-4165-98F5-7ACB6995FA3F}">
      <text>
        <r>
          <rPr>
            <b/>
            <sz val="9"/>
            <color indexed="81"/>
            <rFont val="Tahoma"/>
            <family val="2"/>
          </rPr>
          <t>Author:</t>
        </r>
        <r>
          <rPr>
            <sz val="9"/>
            <color indexed="81"/>
            <rFont val="Tahoma"/>
            <family val="2"/>
          </rPr>
          <t xml:space="preserve">
AR, p. 226</t>
        </r>
      </text>
    </comment>
    <comment ref="DE269" authorId="0" shapeId="0" xr:uid="{1D053F2A-84B7-4CBB-9AF8-5B794349E3B0}">
      <text>
        <r>
          <rPr>
            <b/>
            <sz val="9"/>
            <color indexed="81"/>
            <rFont val="Tahoma"/>
            <family val="2"/>
          </rPr>
          <t>Author:</t>
        </r>
        <r>
          <rPr>
            <sz val="9"/>
            <color indexed="81"/>
            <rFont val="Tahoma"/>
            <family val="2"/>
          </rPr>
          <t xml:space="preserve">
AR,152-153</t>
        </r>
      </text>
    </comment>
    <comment ref="DF269" authorId="0" shapeId="0" xr:uid="{9DE2C5B0-F914-4B82-B8BC-2A725DEC1A5C}">
      <text>
        <r>
          <rPr>
            <b/>
            <sz val="9"/>
            <color indexed="81"/>
            <rFont val="Tahoma"/>
            <family val="2"/>
          </rPr>
          <t>Author:</t>
        </r>
        <r>
          <rPr>
            <sz val="9"/>
            <color indexed="81"/>
            <rFont val="Tahoma"/>
            <family val="2"/>
          </rPr>
          <t xml:space="preserve">
AR pg 200</t>
        </r>
      </text>
    </comment>
    <comment ref="DG269" authorId="0" shapeId="0" xr:uid="{CCDF5201-A075-45C5-B6AC-5AE9844B878C}">
      <text>
        <r>
          <rPr>
            <b/>
            <sz val="9"/>
            <color indexed="81"/>
            <rFont val="Tahoma"/>
            <family val="2"/>
          </rPr>
          <t>Author:</t>
        </r>
        <r>
          <rPr>
            <sz val="9"/>
            <color indexed="81"/>
            <rFont val="Tahoma"/>
            <family val="2"/>
          </rPr>
          <t xml:space="preserve">
AR, p. 169</t>
        </r>
      </text>
    </comment>
    <comment ref="DH269" authorId="0" shapeId="0" xr:uid="{035410E8-E88F-43C6-BE15-7F156073F3AD}">
      <text>
        <r>
          <rPr>
            <b/>
            <sz val="9"/>
            <color indexed="81"/>
            <rFont val="Tahoma"/>
            <family val="2"/>
          </rPr>
          <t>Author:</t>
        </r>
        <r>
          <rPr>
            <sz val="9"/>
            <color indexed="81"/>
            <rFont val="Tahoma"/>
            <family val="2"/>
          </rPr>
          <t xml:space="preserve">
AR pg 147</t>
        </r>
      </text>
    </comment>
    <comment ref="DI269" authorId="0" shapeId="0" xr:uid="{59BEEE1E-3D2D-4EE9-8199-BA003A36B91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P.219 no substantial shareholder</t>
        </r>
      </text>
    </comment>
    <comment ref="DK269" authorId="0" shapeId="0" xr:uid="{DF9D4EF3-C160-4DD3-BB3E-3BEFD3DCC027}">
      <text>
        <r>
          <rPr>
            <b/>
            <sz val="9"/>
            <color indexed="81"/>
            <rFont val="Tahoma"/>
            <family val="2"/>
          </rPr>
          <t>Author:</t>
        </r>
        <r>
          <rPr>
            <sz val="9"/>
            <color indexed="81"/>
            <rFont val="Tahoma"/>
            <family val="2"/>
          </rPr>
          <t xml:space="preserve">
AR pg 302</t>
        </r>
      </text>
    </comment>
    <comment ref="DM269" authorId="0" shapeId="0" xr:uid="{ECEDD30E-EDD0-4F77-AC78-CF1462DB3967}">
      <text>
        <r>
          <rPr>
            <b/>
            <sz val="9"/>
            <color indexed="81"/>
            <rFont val="Tahoma"/>
            <family val="2"/>
          </rPr>
          <t>Author:</t>
        </r>
        <r>
          <rPr>
            <sz val="9"/>
            <color indexed="81"/>
            <rFont val="Tahoma"/>
            <family val="2"/>
          </rPr>
          <t xml:space="preserve">
AR, p. 106</t>
        </r>
      </text>
    </comment>
    <comment ref="DP269" authorId="0" shapeId="0" xr:uid="{48431CF5-B8EC-47E7-91B2-FE5A8BAC1537}">
      <text>
        <r>
          <rPr>
            <b/>
            <sz val="9"/>
            <color indexed="81"/>
            <rFont val="Tahoma"/>
            <family val="2"/>
          </rPr>
          <t>Author:</t>
        </r>
        <r>
          <rPr>
            <sz val="9"/>
            <color indexed="81"/>
            <rFont val="Tahoma"/>
            <family val="2"/>
          </rPr>
          <t xml:space="preserve">
AR, p. 225 - 226</t>
        </r>
      </text>
    </comment>
    <comment ref="DQ269" authorId="0" shapeId="0" xr:uid="{EAAEBCE9-9780-4615-AB63-B5C90EE65185}">
      <text>
        <r>
          <rPr>
            <b/>
            <sz val="9"/>
            <color indexed="81"/>
            <rFont val="Tahoma"/>
            <family val="2"/>
          </rPr>
          <t>Author:</t>
        </r>
        <r>
          <rPr>
            <sz val="9"/>
            <color indexed="81"/>
            <rFont val="Tahoma"/>
            <family val="2"/>
          </rPr>
          <t xml:space="preserve">
AR p. 124, United Overseas Bank Limited is deemed to have an interest in the 35,707,500 UOI shares held by Tye Hua Nominees Private Limited - 58.39% shares of UOI</t>
        </r>
      </text>
    </comment>
    <comment ref="DR269" authorId="0" shapeId="0" xr:uid="{B621AF29-741C-4F34-B564-CE8142823E2A}">
      <text>
        <r>
          <rPr>
            <b/>
            <sz val="9"/>
            <color indexed="81"/>
            <rFont val="Tahoma"/>
            <family val="2"/>
          </rPr>
          <t>Author:</t>
        </r>
        <r>
          <rPr>
            <sz val="9"/>
            <color indexed="81"/>
            <rFont val="Tahoma"/>
            <family val="2"/>
          </rPr>
          <t xml:space="preserve">
no such evident</t>
        </r>
      </text>
    </comment>
    <comment ref="DT269" authorId="1" shapeId="0" xr:uid="{8A214B16-1D6F-4F88-BC9C-1C4C77B40361}">
      <text>
        <r>
          <rPr>
            <b/>
            <sz val="9"/>
            <color indexed="81"/>
            <rFont val="Tahoma"/>
            <family val="2"/>
          </rPr>
          <t>admin:</t>
        </r>
        <r>
          <rPr>
            <sz val="9"/>
            <color indexed="81"/>
            <rFont val="Tahoma"/>
            <family val="2"/>
          </rPr>
          <t xml:space="preserve">
AR pg 128</t>
        </r>
      </text>
    </comment>
    <comment ref="EA269" authorId="0" shapeId="0" xr:uid="{167F6506-D47B-4676-AE2D-3A02F5ABA3D3}">
      <text>
        <r>
          <rPr>
            <b/>
            <sz val="9"/>
            <color indexed="81"/>
            <rFont val="Tahoma"/>
            <family val="2"/>
          </rPr>
          <t>Author:</t>
        </r>
        <r>
          <rPr>
            <sz val="9"/>
            <color indexed="81"/>
            <rFont val="Tahoma"/>
            <family val="2"/>
          </rPr>
          <t xml:space="preserve">
AR 139</t>
        </r>
      </text>
    </comment>
    <comment ref="EB269" authorId="3" shapeId="0" xr:uid="{3E291B62-8A9F-4DB8-A1B4-C8B9A91FFF4E}">
      <text>
        <r>
          <rPr>
            <b/>
            <sz val="9"/>
            <color indexed="81"/>
            <rFont val="Tahoma"/>
            <family val="2"/>
          </rPr>
          <t>Jun Hui:</t>
        </r>
        <r>
          <rPr>
            <sz val="9"/>
            <color indexed="81"/>
            <rFont val="Tahoma"/>
            <family val="2"/>
          </rPr>
          <t xml:space="preserve">
AR,141</t>
        </r>
      </text>
    </comment>
    <comment ref="ED269" authorId="3" shapeId="0" xr:uid="{9457920A-2074-4219-AE6B-330E78B6CE37}">
      <text>
        <r>
          <rPr>
            <b/>
            <sz val="9"/>
            <color indexed="81"/>
            <rFont val="Tahoma"/>
            <family val="2"/>
          </rPr>
          <t>Jun Hui:</t>
        </r>
        <r>
          <rPr>
            <sz val="9"/>
            <color indexed="81"/>
            <rFont val="Tahoma"/>
            <family val="2"/>
          </rPr>
          <t xml:space="preserve">
AR,222</t>
        </r>
      </text>
    </comment>
    <comment ref="R271" authorId="0" shapeId="0" xr:uid="{754693FF-8F72-44F7-BCBF-AE31F34C88A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P.62</t>
        </r>
      </text>
    </comment>
    <comment ref="W271" authorId="0" shapeId="0" xr:uid="{3E9474ED-D4B0-4EA8-AAEF-E48140EA4B3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X271" authorId="0" shapeId="0" xr:uid="{94811D0B-7843-4C1F-8CD9-DD2F8C99C0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P.41</t>
        </r>
      </text>
    </comment>
    <comment ref="Y271" authorId="0" shapeId="0" xr:uid="{FD5E1731-7530-4507-80AE-CA60AD5120E9}">
      <text>
        <r>
          <rPr>
            <b/>
            <sz val="9"/>
            <color indexed="81"/>
            <rFont val="Tahoma"/>
            <family val="2"/>
          </rPr>
          <t>Author:</t>
        </r>
        <r>
          <rPr>
            <sz val="9"/>
            <color indexed="81"/>
            <rFont val="Tahoma"/>
            <family val="2"/>
          </rPr>
          <t xml:space="preserve">
AR p. 73, The AC does not comprise former partners or directors of the Company’s existing audit firm or auditing corporation
within the previous 2 years and none of the AC members hold any financial interest in the Company’s existing audit
firm or auditing corporation.</t>
        </r>
      </text>
    </comment>
    <comment ref="AB271" authorId="0" shapeId="0" xr:uid="{7ACB81AE-AB56-4E35-96AD-9A1CF90F5F6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P.39</t>
        </r>
      </text>
    </comment>
    <comment ref="AJ271" authorId="0" shapeId="0" xr:uid="{4935B593-7F8A-40B8-AB26-F9C5407BD3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P.44</t>
        </r>
      </text>
    </comment>
    <comment ref="AK271" authorId="0" shapeId="0" xr:uid="{9F88B8CD-819D-4183-A955-4C6A050DB6E4}">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P.59</t>
        </r>
      </text>
    </comment>
    <comment ref="AN271" authorId="0" shapeId="0" xr:uid="{0B00E9F1-2D65-4E27-A82A-512E8873973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P.129-130</t>
        </r>
      </text>
    </comment>
    <comment ref="AQ271" authorId="0" shapeId="0" xr:uid="{E1EABB86-7CF4-4761-8BDD-9B08F5547584}">
      <text>
        <r>
          <rPr>
            <b/>
            <sz val="9"/>
            <color indexed="81"/>
            <rFont val="Tahoma"/>
            <family val="2"/>
          </rPr>
          <t>Author:</t>
        </r>
        <r>
          <rPr>
            <sz val="9"/>
            <color indexed="81"/>
            <rFont val="Tahoma"/>
            <family val="2"/>
          </rPr>
          <t xml:space="preserve">
AR, p. 16 onwards</t>
        </r>
      </text>
    </comment>
    <comment ref="AR271" authorId="0" shapeId="0" xr:uid="{7A384997-F949-4578-8F97-FE2EE1613465}">
      <text>
        <r>
          <rPr>
            <b/>
            <sz val="9"/>
            <color indexed="81"/>
            <rFont val="Tahoma"/>
            <family val="2"/>
          </rPr>
          <t>Author:</t>
        </r>
        <r>
          <rPr>
            <sz val="9"/>
            <color indexed="81"/>
            <rFont val="Tahoma"/>
            <family val="2"/>
          </rPr>
          <t xml:space="preserve">
AR,19,2-3</t>
        </r>
      </text>
    </comment>
    <comment ref="AU271" authorId="0" shapeId="0" xr:uid="{992B2054-31D8-4064-8BC9-7C146C77CAE0}">
      <text>
        <r>
          <rPr>
            <b/>
            <sz val="9"/>
            <color indexed="81"/>
            <rFont val="Tahoma"/>
            <family val="2"/>
          </rPr>
          <t>Author:</t>
        </r>
        <r>
          <rPr>
            <sz val="9"/>
            <color indexed="81"/>
            <rFont val="Tahoma"/>
            <family val="2"/>
          </rPr>
          <t xml:space="preserve">
AR, 16-19, 44</t>
        </r>
      </text>
    </comment>
    <comment ref="AV271" authorId="0" shapeId="0" xr:uid="{E705DF74-5325-4FF4-8B35-48AB5D423D62}">
      <text>
        <r>
          <rPr>
            <b/>
            <sz val="9"/>
            <color indexed="81"/>
            <rFont val="Tahoma"/>
            <family val="2"/>
          </rPr>
          <t>Author:</t>
        </r>
        <r>
          <rPr>
            <sz val="9"/>
            <color indexed="81"/>
            <rFont val="Tahoma"/>
            <family val="2"/>
          </rPr>
          <t xml:space="preserve">
AR, 29, 12 </t>
        </r>
      </text>
    </comment>
    <comment ref="AW271" authorId="0" shapeId="0" xr:uid="{EFE7E63B-8AEE-4B23-B5B5-DB40E97560BE}">
      <text>
        <r>
          <rPr>
            <b/>
            <sz val="9"/>
            <color indexed="81"/>
            <rFont val="Tahoma"/>
            <family val="2"/>
          </rPr>
          <t>Author:</t>
        </r>
        <r>
          <rPr>
            <sz val="9"/>
            <color indexed="81"/>
            <rFont val="Tahoma"/>
            <family val="2"/>
          </rPr>
          <t xml:space="preserve">
AR,36,29</t>
        </r>
      </text>
    </comment>
    <comment ref="AX271" authorId="0" shapeId="0" xr:uid="{63891C90-B7AD-4FDC-BF96-80811DB2B722}">
      <text>
        <r>
          <rPr>
            <b/>
            <sz val="9"/>
            <color indexed="81"/>
            <rFont val="Tahoma"/>
            <family val="2"/>
          </rPr>
          <t>Author:</t>
        </r>
        <r>
          <rPr>
            <sz val="9"/>
            <color indexed="81"/>
            <rFont val="Tahoma"/>
            <family val="2"/>
          </rPr>
          <t xml:space="preserve">
AR, 12-16</t>
        </r>
      </text>
    </comment>
    <comment ref="AY271" authorId="0" shapeId="0" xr:uid="{BC84C810-6718-4347-BBFC-7A7B2DC927F7}">
      <text>
        <r>
          <rPr>
            <b/>
            <sz val="9"/>
            <color indexed="81"/>
            <rFont val="Tahoma"/>
            <family val="2"/>
          </rPr>
          <t>Author:</t>
        </r>
        <r>
          <rPr>
            <sz val="9"/>
            <color indexed="81"/>
            <rFont val="Tahoma"/>
            <family val="2"/>
          </rPr>
          <t xml:space="preserve">
AR, p. 35 onwards
Mr Tan Wah Yeow left KPMG in 2017.</t>
        </r>
      </text>
    </comment>
    <comment ref="AZ271" authorId="0" shapeId="0" xr:uid="{AF64DA27-A06F-4A57-9B9A-CA623AD22027}">
      <text>
        <r>
          <rPr>
            <b/>
            <sz val="9"/>
            <color indexed="81"/>
            <rFont val="Tahoma"/>
            <family val="2"/>
          </rPr>
          <t>Author:</t>
        </r>
        <r>
          <rPr>
            <sz val="9"/>
            <color indexed="81"/>
            <rFont val="Tahoma"/>
            <family val="2"/>
          </rPr>
          <t xml:space="preserve">
AR, p. 6 onwards</t>
        </r>
      </text>
    </comment>
    <comment ref="BC271" authorId="0" shapeId="0" xr:uid="{F6F8C603-EDE0-48A3-9012-7BE731B9A2E5}">
      <text>
        <r>
          <rPr>
            <b/>
            <sz val="9"/>
            <color indexed="81"/>
            <rFont val="Tahoma"/>
            <family val="2"/>
          </rPr>
          <t>Author:</t>
        </r>
        <r>
          <rPr>
            <sz val="9"/>
            <color indexed="81"/>
            <rFont val="Tahoma"/>
            <family val="2"/>
          </rPr>
          <t xml:space="preserve">
AR, p. 33 onwards</t>
        </r>
      </text>
    </comment>
    <comment ref="BD271" authorId="0" shapeId="0" xr:uid="{84526CAC-C4D0-4F14-A5C5-139CA0775862}">
      <text>
        <r>
          <rPr>
            <b/>
            <sz val="9"/>
            <color indexed="81"/>
            <rFont val="Tahoma"/>
            <family val="2"/>
          </rPr>
          <t>Author:</t>
        </r>
        <r>
          <rPr>
            <sz val="9"/>
            <color indexed="81"/>
            <rFont val="Tahoma"/>
            <family val="2"/>
          </rPr>
          <t xml:space="preserve">
AR, p. 56 onwards</t>
        </r>
      </text>
    </comment>
    <comment ref="BK271" authorId="0" shapeId="0" xr:uid="{2DF23044-F4FC-47B7-B7D0-ACAC015266D6}">
      <text>
        <r>
          <rPr>
            <b/>
            <sz val="9"/>
            <color indexed="81"/>
            <rFont val="Tahoma"/>
            <family val="2"/>
          </rPr>
          <t>Author:</t>
        </r>
        <r>
          <rPr>
            <sz val="9"/>
            <color indexed="81"/>
            <rFont val="Tahoma"/>
            <family val="2"/>
          </rPr>
          <t xml:space="preserve">
AR, p. 45 - 53</t>
        </r>
      </text>
    </comment>
    <comment ref="BQ271" authorId="0" shapeId="0" xr:uid="{079BD0AE-4A8F-4115-8B40-607D01CD56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None of the AC members is a former partner or director of the Company’s existing auditing firm within a period of two
years nor has any financial interest in the auditing firm. The Company has adopted and has complied with the principles
of corporate governance under the Code in relation to the roles and responsibilities of the AC.
AR p34</t>
        </r>
      </text>
    </comment>
    <comment ref="BV271" authorId="0" shapeId="0" xr:uid="{68034B27-7AE7-4A8D-9EFA-836F08A9C144}">
      <text>
        <r>
          <rPr>
            <b/>
            <sz val="9"/>
            <color indexed="81"/>
            <rFont val="Tahoma"/>
            <family val="2"/>
          </rPr>
          <t>Author:</t>
        </r>
        <r>
          <rPr>
            <sz val="9"/>
            <color indexed="81"/>
            <rFont val="Tahoma"/>
            <family val="2"/>
          </rPr>
          <t xml:space="preserve">
No indication this might be true</t>
        </r>
      </text>
    </comment>
    <comment ref="BY271" authorId="0" shapeId="0" xr:uid="{8D6A13D5-E3D3-4BE5-9A54-3B8CBA22454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P.47</t>
        </r>
      </text>
    </comment>
    <comment ref="CC271" authorId="0" shapeId="0" xr:uid="{07757724-F418-42B9-8087-B857B082ED8D}">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P.30</t>
        </r>
      </text>
    </comment>
    <comment ref="CD271" authorId="0" shapeId="0" xr:uid="{E88A3A54-9BC7-4D9C-B9C2-711B519E6F9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P.33</t>
        </r>
      </text>
    </comment>
    <comment ref="CK271" authorId="0" shapeId="0" xr:uid="{3652BC1F-59B0-46EF-A1A9-CCDFA56238DD}">
      <text>
        <r>
          <rPr>
            <b/>
            <sz val="9"/>
            <color indexed="81"/>
            <rFont val="Tahoma"/>
            <family val="2"/>
          </rPr>
          <t>Author:</t>
        </r>
        <r>
          <rPr>
            <sz val="9"/>
            <color indexed="81"/>
            <rFont val="Tahoma"/>
            <family val="2"/>
          </rPr>
          <t xml:space="preserve">
AR,75,19-21</t>
        </r>
      </text>
    </comment>
    <comment ref="CN271" authorId="0" shapeId="0" xr:uid="{872DAD6D-BDA1-4CA3-BE41-BD60EFDC934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p.78</t>
        </r>
      </text>
    </comment>
    <comment ref="CO271" authorId="0" shapeId="0" xr:uid="{8F1A62B3-9DAC-49A4-B8A3-87DCA0F685D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t>
        </r>
      </text>
    </comment>
    <comment ref="CP271" authorId="0" shapeId="0" xr:uid="{BCAB517F-777B-4E9C-9445-2E54EFA07AA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P.38</t>
        </r>
      </text>
    </comment>
    <comment ref="CR271" authorId="0" shapeId="0" xr:uid="{3ABB6A5A-C3D3-4A0F-983C-90C3031EB2D0}">
      <text>
        <r>
          <rPr>
            <b/>
            <sz val="9"/>
            <color indexed="81"/>
            <rFont val="Tahoma"/>
            <family val="2"/>
          </rPr>
          <t>Author:</t>
        </r>
        <r>
          <rPr>
            <sz val="9"/>
            <color indexed="81"/>
            <rFont val="Tahoma"/>
            <family val="2"/>
          </rPr>
          <t xml:space="preserve">
AR (pdf), p. 4 onwards</t>
        </r>
      </text>
    </comment>
    <comment ref="CS271" authorId="0" shapeId="0" xr:uid="{8EC8DA42-3DC4-43D5-B215-48CA344DBA86}">
      <text>
        <r>
          <rPr>
            <b/>
            <sz val="9"/>
            <color indexed="81"/>
            <rFont val="Tahoma"/>
            <family val="2"/>
          </rPr>
          <t>Author:</t>
        </r>
        <r>
          <rPr>
            <sz val="9"/>
            <color indexed="81"/>
            <rFont val="Tahoma"/>
            <family val="2"/>
          </rPr>
          <t xml:space="preserve">
AR, p. 8</t>
        </r>
      </text>
    </comment>
    <comment ref="CY271" authorId="0" shapeId="0" xr:uid="{CEF019F2-3119-431F-9C32-78ABBF954B95}">
      <text>
        <r>
          <rPr>
            <b/>
            <sz val="9"/>
            <color indexed="81"/>
            <rFont val="Tahoma"/>
            <family val="2"/>
          </rPr>
          <t>Author:</t>
        </r>
        <r>
          <rPr>
            <sz val="9"/>
            <color indexed="81"/>
            <rFont val="Tahoma"/>
            <family val="2"/>
          </rPr>
          <t xml:space="preserve">
AR pg 91-92</t>
        </r>
      </text>
    </comment>
    <comment ref="CZ271" authorId="0" shapeId="0" xr:uid="{C571D519-4B91-4845-9251-DE2B87E96F2E}">
      <text>
        <r>
          <rPr>
            <b/>
            <sz val="9"/>
            <color indexed="81"/>
            <rFont val="Tahoma"/>
            <family val="2"/>
          </rPr>
          <t>Author:</t>
        </r>
        <r>
          <rPr>
            <sz val="9"/>
            <color indexed="81"/>
            <rFont val="Tahoma"/>
            <family val="2"/>
          </rPr>
          <t xml:space="preserve">
AR,89,72-73</t>
        </r>
      </text>
    </comment>
    <comment ref="DA271" authorId="0" shapeId="0" xr:uid="{719C8E84-FD7C-462F-8FDF-B6A6BC61E398}">
      <text>
        <r>
          <rPr>
            <b/>
            <sz val="9"/>
            <color indexed="81"/>
            <rFont val="Tahoma"/>
            <family val="2"/>
          </rPr>
          <t>Author:</t>
        </r>
        <r>
          <rPr>
            <sz val="9"/>
            <color indexed="81"/>
            <rFont val="Tahoma"/>
            <family val="2"/>
          </rPr>
          <t xml:space="preserve">
AR,71</t>
        </r>
      </text>
    </comment>
    <comment ref="DB271" authorId="0" shapeId="0" xr:uid="{7B2B6B3C-5509-4EC2-B636-9EF9DD8C4A1A}">
      <text>
        <r>
          <rPr>
            <b/>
            <sz val="9"/>
            <color indexed="81"/>
            <rFont val="Tahoma"/>
            <family val="2"/>
          </rPr>
          <t>Author:</t>
        </r>
        <r>
          <rPr>
            <sz val="9"/>
            <color indexed="81"/>
            <rFont val="Tahoma"/>
            <family val="2"/>
          </rPr>
          <t xml:space="preserve">
Although Ms Tan Li Lan used to hold appointment in KPMG, that was before her joining SATS in 2010</t>
        </r>
      </text>
    </comment>
    <comment ref="DC271" authorId="0" shapeId="0" xr:uid="{8BE306F8-C62F-48A5-886C-3D82DB428ED2}">
      <text>
        <r>
          <rPr>
            <b/>
            <sz val="9"/>
            <color indexed="81"/>
            <rFont val="Tahoma"/>
            <family val="2"/>
          </rPr>
          <t>Author:</t>
        </r>
        <r>
          <rPr>
            <sz val="9"/>
            <color indexed="81"/>
            <rFont val="Tahoma"/>
            <family val="2"/>
          </rPr>
          <t xml:space="preserve">
AR, p. 64</t>
        </r>
      </text>
    </comment>
    <comment ref="DD271" authorId="0" shapeId="0" xr:uid="{BA591B3B-5698-493F-A2B5-AE534DC605BF}">
      <text>
        <r>
          <rPr>
            <b/>
            <sz val="9"/>
            <color indexed="81"/>
            <rFont val="Tahoma"/>
            <family val="2"/>
          </rPr>
          <t>Author:</t>
        </r>
        <r>
          <rPr>
            <sz val="9"/>
            <color indexed="81"/>
            <rFont val="Tahoma"/>
            <family val="2"/>
          </rPr>
          <t xml:space="preserve">
AR, p. 29 onwards</t>
        </r>
      </text>
    </comment>
    <comment ref="DE271" authorId="0" shapeId="0" xr:uid="{05ED9BDF-0A11-43A3-A553-233CC7B7926B}">
      <text>
        <r>
          <rPr>
            <b/>
            <sz val="9"/>
            <color indexed="81"/>
            <rFont val="Tahoma"/>
            <family val="2"/>
          </rPr>
          <t>Author:</t>
        </r>
        <r>
          <rPr>
            <sz val="9"/>
            <color indexed="81"/>
            <rFont val="Tahoma"/>
            <family val="2"/>
          </rPr>
          <t xml:space="preserve">
AR,39,20-21</t>
        </r>
      </text>
    </comment>
    <comment ref="DG271" authorId="0" shapeId="0" xr:uid="{9DFF5F09-981D-48C3-AC09-14FEA6D3387B}">
      <text>
        <r>
          <rPr>
            <b/>
            <sz val="9"/>
            <color indexed="81"/>
            <rFont val="Tahoma"/>
            <family val="2"/>
          </rPr>
          <t>Author:</t>
        </r>
        <r>
          <rPr>
            <sz val="9"/>
            <color indexed="81"/>
            <rFont val="Tahoma"/>
            <family val="2"/>
          </rPr>
          <t xml:space="preserve">
AR, p. 12</t>
        </r>
      </text>
    </comment>
    <comment ref="DI271" authorId="0" shapeId="0" xr:uid="{EBB87C9E-0ECF-40BB-BC1D-2010FC10521E}">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P.67</t>
        </r>
      </text>
    </comment>
    <comment ref="DM271" authorId="0" shapeId="0" xr:uid="{CB7BB7BD-2BD2-4F2F-94E9-3F23712F400F}">
      <text>
        <r>
          <rPr>
            <b/>
            <sz val="9"/>
            <color indexed="81"/>
            <rFont val="Tahoma"/>
            <family val="2"/>
          </rPr>
          <t>Author:</t>
        </r>
        <r>
          <rPr>
            <sz val="9"/>
            <color indexed="81"/>
            <rFont val="Tahoma"/>
            <family val="2"/>
          </rPr>
          <t xml:space="preserve">
AR, p. 4 onwards</t>
        </r>
      </text>
    </comment>
    <comment ref="DP271" authorId="0" shapeId="0" xr:uid="{F569B5A8-5EBB-488D-A57B-F3C79396FD4A}">
      <text>
        <r>
          <rPr>
            <b/>
            <sz val="9"/>
            <color indexed="81"/>
            <rFont val="Tahoma"/>
            <family val="2"/>
          </rPr>
          <t>Author:</t>
        </r>
        <r>
          <rPr>
            <sz val="9"/>
            <color indexed="81"/>
            <rFont val="Tahoma"/>
            <family val="2"/>
          </rPr>
          <t xml:space="preserve">
AR, p. 10 onwards
https://links.sgx.com/FileOpen/UOB-A2020-16-Redesignation%20of%20Steven%20Phan%20as%20ID%20and%20Appt%20to%20Audit%20Com.ashx?App=Announcement&amp;FileID=626415</t>
        </r>
      </text>
    </comment>
    <comment ref="DR271" authorId="0" shapeId="0" xr:uid="{A046A531-2521-4210-B795-4267CC56E034}">
      <text>
        <r>
          <rPr>
            <b/>
            <sz val="9"/>
            <color indexed="81"/>
            <rFont val="Tahoma"/>
            <family val="2"/>
          </rPr>
          <t>Author:</t>
        </r>
        <r>
          <rPr>
            <sz val="9"/>
            <color indexed="81"/>
            <rFont val="Tahoma"/>
            <family val="2"/>
          </rPr>
          <t xml:space="preserve">
no evidence</t>
        </r>
      </text>
    </comment>
    <comment ref="DT271" authorId="0" shapeId="0" xr:uid="{4875CE76-6263-4AF4-B6A1-6C9AE16A0C32}">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 29, https://links.sgx.com/FileOpen/WTH%20AR%202020.ashx?App=Announcement&amp;FileID=634061</t>
        </r>
      </text>
    </comment>
    <comment ref="N272" authorId="0" shapeId="0" xr:uid="{97BC44CD-20A1-487A-8006-CC40B3E70F68}">
      <text>
        <r>
          <rPr>
            <b/>
            <sz val="9"/>
            <color indexed="81"/>
            <rFont val="Tahoma"/>
            <family val="2"/>
          </rPr>
          <t>Author:</t>
        </r>
        <r>
          <rPr>
            <sz val="9"/>
            <color indexed="81"/>
            <rFont val="Tahoma"/>
            <family val="2"/>
          </rPr>
          <t xml:space="preserve">
AR, p141</t>
        </r>
      </text>
    </comment>
    <comment ref="R272" authorId="0" shapeId="0" xr:uid="{7451E446-C862-4277-A6EE-861FBEA44CB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P.151</t>
        </r>
      </text>
    </comment>
    <comment ref="W272" authorId="0" shapeId="0" xr:uid="{183A9DEF-FB93-44F5-A4E2-9FD727143BF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P.84</t>
        </r>
      </text>
    </comment>
    <comment ref="X272" authorId="0" shapeId="0" xr:uid="{E7B4DD32-DEEF-4BB2-8BC1-0EC274474BE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P.106</t>
        </r>
      </text>
    </comment>
    <comment ref="AB272" authorId="0" shapeId="0" xr:uid="{1244BE45-B1CB-42F9-9F47-7F3552FD4E49}">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P.135</t>
        </r>
      </text>
    </comment>
    <comment ref="AC272" authorId="0" shapeId="0" xr:uid="{C81E0F46-48F7-4835-942E-28D3CBA9EAE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p.108;
No mention of market rate</t>
        </r>
      </text>
    </comment>
    <comment ref="AF272" authorId="0" shapeId="0" xr:uid="{8CBD8CF6-8DE7-4BB7-BE4C-CBB6AFA8DB01}">
      <text>
        <r>
          <rPr>
            <b/>
            <sz val="9"/>
            <color indexed="81"/>
            <rFont val="Tahoma"/>
            <family val="2"/>
          </rPr>
          <t>Author:</t>
        </r>
        <r>
          <rPr>
            <sz val="9"/>
            <color indexed="81"/>
            <rFont val="Tahoma"/>
            <family val="2"/>
          </rPr>
          <t xml:space="preserve">
AR 110 and 111</t>
        </r>
      </text>
    </comment>
    <comment ref="AJ272" authorId="0" shapeId="0" xr:uid="{1A0E8804-A1C1-4895-8FD8-825640C596A5}">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P.111</t>
        </r>
      </text>
    </comment>
    <comment ref="AK272" authorId="0" shapeId="0" xr:uid="{54F52FF2-AC92-4893-83D5-C8A80A91BAA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P.174</t>
        </r>
      </text>
    </comment>
    <comment ref="AN272" authorId="0" shapeId="0" xr:uid="{326C1068-9A4E-4968-A4DC-7D6390DEE76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P.79, 94</t>
        </r>
      </text>
    </comment>
    <comment ref="AP272" authorId="0" shapeId="0" xr:uid="{F1C0B287-9197-4084-A0DE-490F97FA790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p.101</t>
        </r>
      </text>
    </comment>
    <comment ref="AQ272" authorId="0" shapeId="0" xr:uid="{C2468780-C428-4905-B31C-1E66F3C7133D}">
      <text>
        <r>
          <rPr>
            <b/>
            <sz val="9"/>
            <color indexed="81"/>
            <rFont val="Tahoma"/>
            <family val="2"/>
          </rPr>
          <t>Author:</t>
        </r>
        <r>
          <rPr>
            <sz val="9"/>
            <color indexed="81"/>
            <rFont val="Tahoma"/>
            <family val="2"/>
          </rPr>
          <t xml:space="preserve">
AR, p. 151</t>
        </r>
      </text>
    </comment>
    <comment ref="AR272" authorId="0" shapeId="0" xr:uid="{69FDBCE6-0016-4C8B-943D-E9D2CA65DCF4}">
      <text>
        <r>
          <rPr>
            <b/>
            <sz val="9"/>
            <color indexed="81"/>
            <rFont val="Tahoma"/>
            <family val="2"/>
          </rPr>
          <t>Author:</t>
        </r>
        <r>
          <rPr>
            <sz val="9"/>
            <color indexed="81"/>
            <rFont val="Tahoma"/>
            <family val="2"/>
          </rPr>
          <t xml:space="preserve">
AR,82</t>
        </r>
      </text>
    </comment>
    <comment ref="AU272" authorId="0" shapeId="0" xr:uid="{43D173EC-DE98-4745-8DCF-09F67FD11D8C}">
      <text>
        <r>
          <rPr>
            <b/>
            <sz val="9"/>
            <color indexed="81"/>
            <rFont val="Tahoma"/>
            <family val="2"/>
          </rPr>
          <t>Author:</t>
        </r>
        <r>
          <rPr>
            <sz val="9"/>
            <color indexed="81"/>
            <rFont val="Tahoma"/>
            <family val="2"/>
          </rPr>
          <t xml:space="preserve">
AR, 52</t>
        </r>
      </text>
    </comment>
    <comment ref="AV272" authorId="0" shapeId="0" xr:uid="{AA361EAF-F846-46C1-A5CA-119FA7786932}">
      <text>
        <r>
          <rPr>
            <b/>
            <sz val="9"/>
            <color indexed="81"/>
            <rFont val="Tahoma"/>
            <family val="2"/>
          </rPr>
          <t>Author:</t>
        </r>
        <r>
          <rPr>
            <sz val="9"/>
            <color indexed="81"/>
            <rFont val="Tahoma"/>
            <family val="2"/>
          </rPr>
          <t xml:space="preserve">
AR, 33</t>
        </r>
      </text>
    </comment>
    <comment ref="AW272" authorId="0" shapeId="0" xr:uid="{31F02EEB-7681-47ED-8D73-F6FCFCFCE616}">
      <text>
        <r>
          <rPr>
            <b/>
            <sz val="9"/>
            <color indexed="81"/>
            <rFont val="Tahoma"/>
            <family val="2"/>
          </rPr>
          <t>Author:</t>
        </r>
        <r>
          <rPr>
            <sz val="9"/>
            <color indexed="81"/>
            <rFont val="Tahoma"/>
            <family val="2"/>
          </rPr>
          <t xml:space="preserve">
AR,40</t>
        </r>
      </text>
    </comment>
    <comment ref="AX272" authorId="0" shapeId="0" xr:uid="{B5AD165E-910D-4C97-B092-F86A3130F95D}">
      <text>
        <r>
          <rPr>
            <b/>
            <sz val="9"/>
            <color indexed="81"/>
            <rFont val="Tahoma"/>
            <family val="2"/>
          </rPr>
          <t>Author:</t>
        </r>
        <r>
          <rPr>
            <sz val="9"/>
            <color indexed="81"/>
            <rFont val="Tahoma"/>
            <family val="2"/>
          </rPr>
          <t xml:space="preserve">
AR, 102</t>
        </r>
      </text>
    </comment>
    <comment ref="AY272" authorId="0" shapeId="0" xr:uid="{460A5443-DA8A-4039-83CA-D502D2680DA0}">
      <text>
        <r>
          <rPr>
            <b/>
            <sz val="9"/>
            <color indexed="81"/>
            <rFont val="Tahoma"/>
            <family val="2"/>
          </rPr>
          <t>Author:</t>
        </r>
        <r>
          <rPr>
            <sz val="9"/>
            <color indexed="81"/>
            <rFont val="Tahoma"/>
            <family val="2"/>
          </rPr>
          <t xml:space="preserve">
AR, p. 167, 209</t>
        </r>
      </text>
    </comment>
    <comment ref="AZ272" authorId="0" shapeId="0" xr:uid="{A41D5F7F-D82F-45B9-927A-2C3F6B7518C1}">
      <text>
        <r>
          <rPr>
            <b/>
            <sz val="9"/>
            <color indexed="81"/>
            <rFont val="Tahoma"/>
            <family val="2"/>
          </rPr>
          <t>Author:</t>
        </r>
        <r>
          <rPr>
            <sz val="9"/>
            <color indexed="81"/>
            <rFont val="Tahoma"/>
            <family val="2"/>
          </rPr>
          <t xml:space="preserve">
AR, p. 106 - 107</t>
        </r>
      </text>
    </comment>
    <comment ref="BC272" authorId="0" shapeId="0" xr:uid="{D85A69B6-3D2E-4662-8113-BCFF5BCBDEFD}">
      <text>
        <r>
          <rPr>
            <b/>
            <sz val="9"/>
            <color indexed="81"/>
            <rFont val="Tahoma"/>
            <family val="2"/>
          </rPr>
          <t>Author:</t>
        </r>
        <r>
          <rPr>
            <sz val="9"/>
            <color indexed="81"/>
            <rFont val="Tahoma"/>
            <family val="2"/>
          </rPr>
          <t xml:space="preserve">
AR, p. 69, 151</t>
        </r>
      </text>
    </comment>
    <comment ref="BD272" authorId="0" shapeId="0" xr:uid="{42A95F40-41BD-4B86-9EE7-59E046A66F46}">
      <text>
        <r>
          <rPr>
            <b/>
            <sz val="9"/>
            <color indexed="81"/>
            <rFont val="Tahoma"/>
            <family val="2"/>
          </rPr>
          <t>Author:</t>
        </r>
        <r>
          <rPr>
            <sz val="9"/>
            <color indexed="81"/>
            <rFont val="Tahoma"/>
            <family val="2"/>
          </rPr>
          <t xml:space="preserve">
AR, p. 280 - 281, 260, 92 - 93</t>
        </r>
      </text>
    </comment>
    <comment ref="BK272" authorId="0" shapeId="0" xr:uid="{14234075-4CA1-42BE-B671-36AC6C7F5A4F}">
      <text>
        <r>
          <rPr>
            <b/>
            <sz val="9"/>
            <color indexed="81"/>
            <rFont val="Tahoma"/>
            <family val="2"/>
          </rPr>
          <t>Author:</t>
        </r>
        <r>
          <rPr>
            <sz val="9"/>
            <color indexed="81"/>
            <rFont val="Tahoma"/>
            <family val="2"/>
          </rPr>
          <t xml:space="preserve">
AR, p. 85</t>
        </r>
      </text>
    </comment>
    <comment ref="BO272" authorId="0" shapeId="0" xr:uid="{34CA07C4-7ED5-4973-9748-400E289983BB}">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Loan to an associated company, THAB Development Sdn Bhd (Note 17) is unsecured, bears interest at 0.50% (2019: 0.50%)
above Kuala Lumpur Interbank Offered Rate (“KLIBOR”) per annum and is repayable on demand. During the financial year,
an allowance for impairment of the loan receivable is recognised as follows: 
AR p125</t>
        </r>
      </text>
    </comment>
    <comment ref="BQ272" authorId="0" shapeId="0" xr:uid="{1A839036-91FC-4867-97A9-0723E400A8D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Loan to subsidiaries
AR p118</t>
        </r>
      </text>
    </comment>
    <comment ref="BV272" authorId="0" shapeId="0" xr:uid="{52E70742-687C-419E-B932-3C126BD24995}">
      <text>
        <r>
          <rPr>
            <b/>
            <sz val="9"/>
            <color indexed="81"/>
            <rFont val="Tahoma"/>
            <family val="2"/>
          </rPr>
          <t>Author:</t>
        </r>
        <r>
          <rPr>
            <sz val="9"/>
            <color indexed="81"/>
            <rFont val="Tahoma"/>
            <family val="2"/>
          </rPr>
          <t xml:space="preserve">
AR 78</t>
        </r>
      </text>
    </comment>
    <comment ref="BY272" authorId="0" shapeId="0" xr:uid="{B1FDE4D7-437D-4EBD-90E0-713CDDDF7D4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P.154</t>
        </r>
      </text>
    </comment>
    <comment ref="CC272" authorId="0" shapeId="0" xr:uid="{165ABA80-F10F-4CC4-8E48-B72D4131A87F}">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P.113-114</t>
        </r>
      </text>
    </comment>
    <comment ref="CD272" authorId="0" shapeId="0" xr:uid="{4EF1FAB9-B021-4C94-8FAA-406724F1CC85}">
      <text>
        <r>
          <rPr>
            <b/>
            <sz val="9"/>
            <color indexed="81"/>
            <rFont val="Tahoma"/>
            <family val="2"/>
          </rPr>
          <t>Author:</t>
        </r>
        <r>
          <rPr>
            <sz val="9"/>
            <color indexed="81"/>
            <rFont val="Tahoma"/>
            <family val="2"/>
          </rPr>
          <t xml:space="preserve">
AR, p86</t>
        </r>
      </text>
    </comment>
    <comment ref="CK272" authorId="0" shapeId="0" xr:uid="{E20E9D60-911D-486B-B041-B12AD2AD0474}">
      <text>
        <r>
          <rPr>
            <b/>
            <sz val="9"/>
            <color indexed="81"/>
            <rFont val="Tahoma"/>
            <family val="2"/>
          </rPr>
          <t>Author:</t>
        </r>
        <r>
          <rPr>
            <sz val="9"/>
            <color indexed="81"/>
            <rFont val="Tahoma"/>
            <family val="2"/>
          </rPr>
          <t xml:space="preserve">
AR,77</t>
        </r>
      </text>
    </comment>
    <comment ref="CN272" authorId="0" shapeId="0" xr:uid="{64611705-04AE-4792-A0C7-A2B5FD47F72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p.176-178</t>
        </r>
      </text>
    </comment>
    <comment ref="CO272" authorId="0" shapeId="0" xr:uid="{5BB731A1-201F-4242-A90C-287B370F4473}">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p.179</t>
        </r>
      </text>
    </comment>
    <comment ref="CP272" authorId="0" shapeId="0" xr:uid="{8A5C6995-A847-4345-BBF0-5CBA0632F76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P.42, 148</t>
        </r>
      </text>
    </comment>
    <comment ref="CR272" authorId="0" shapeId="0" xr:uid="{71CE0FEA-28CF-4545-A0F3-79CC3AC79D55}">
      <text>
        <r>
          <rPr>
            <b/>
            <sz val="9"/>
            <color indexed="81"/>
            <rFont val="Tahoma"/>
            <family val="2"/>
          </rPr>
          <t>Author:</t>
        </r>
        <r>
          <rPr>
            <sz val="9"/>
            <color indexed="81"/>
            <rFont val="Tahoma"/>
            <family val="2"/>
          </rPr>
          <t xml:space="preserve">
AR (pdf), p. 100
Received loan from ultimate holding company</t>
        </r>
      </text>
    </comment>
    <comment ref="CS272" authorId="0" shapeId="0" xr:uid="{6874AEBA-0853-48D6-8D86-040B51FC423B}">
      <text>
        <r>
          <rPr>
            <b/>
            <sz val="9"/>
            <color indexed="81"/>
            <rFont val="Tahoma"/>
            <family val="2"/>
          </rPr>
          <t>Author:</t>
        </r>
        <r>
          <rPr>
            <sz val="9"/>
            <color indexed="81"/>
            <rFont val="Tahoma"/>
            <family val="2"/>
          </rPr>
          <t xml:space="preserve">
AR, p. 141</t>
        </r>
      </text>
    </comment>
    <comment ref="CZ272" authorId="0" shapeId="0" xr:uid="{AC457893-4B46-4FD3-AEB3-FF1D83CB3A3A}">
      <text>
        <r>
          <rPr>
            <b/>
            <sz val="9"/>
            <color indexed="81"/>
            <rFont val="Tahoma"/>
            <family val="2"/>
          </rPr>
          <t>Author:</t>
        </r>
        <r>
          <rPr>
            <sz val="9"/>
            <color indexed="81"/>
            <rFont val="Tahoma"/>
            <family val="2"/>
          </rPr>
          <t xml:space="preserve">
AR,97</t>
        </r>
      </text>
    </comment>
    <comment ref="DA272" authorId="0" shapeId="0" xr:uid="{084623A3-3DDA-4DD3-A16C-8188FB0DD6DD}">
      <text>
        <r>
          <rPr>
            <b/>
            <sz val="9"/>
            <color indexed="81"/>
            <rFont val="Tahoma"/>
            <family val="2"/>
          </rPr>
          <t>Author:</t>
        </r>
        <r>
          <rPr>
            <sz val="9"/>
            <color indexed="81"/>
            <rFont val="Tahoma"/>
            <family val="2"/>
          </rPr>
          <t xml:space="preserve">
AR,75</t>
        </r>
      </text>
    </comment>
    <comment ref="DC272" authorId="0" shapeId="0" xr:uid="{82A29D55-9F1D-452B-9AFD-58751240C343}">
      <text>
        <r>
          <rPr>
            <b/>
            <sz val="9"/>
            <color indexed="81"/>
            <rFont val="Tahoma"/>
            <family val="2"/>
          </rPr>
          <t>Author:</t>
        </r>
        <r>
          <rPr>
            <sz val="9"/>
            <color indexed="81"/>
            <rFont val="Tahoma"/>
            <family val="2"/>
          </rPr>
          <t xml:space="preserve">
AR, p. 144, 103</t>
        </r>
      </text>
    </comment>
    <comment ref="DD272" authorId="0" shapeId="0" xr:uid="{0A6CA08D-B676-40CE-9A35-39F79788E8D7}">
      <text>
        <r>
          <rPr>
            <b/>
            <sz val="9"/>
            <color indexed="81"/>
            <rFont val="Tahoma"/>
            <family val="2"/>
          </rPr>
          <t>Author:</t>
        </r>
        <r>
          <rPr>
            <sz val="9"/>
            <color indexed="81"/>
            <rFont val="Tahoma"/>
            <family val="2"/>
          </rPr>
          <t xml:space="preserve">
AR, p. 69, 204 - 205
However, there is shareholder mandate (Pg. 69)</t>
        </r>
      </text>
    </comment>
    <comment ref="DE272" authorId="0" shapeId="0" xr:uid="{48408319-E4CB-4DF0-93D3-3A7BDCBD8461}">
      <text>
        <r>
          <rPr>
            <b/>
            <sz val="9"/>
            <color indexed="81"/>
            <rFont val="Tahoma"/>
            <family val="2"/>
          </rPr>
          <t>Author:</t>
        </r>
        <r>
          <rPr>
            <sz val="9"/>
            <color indexed="81"/>
            <rFont val="Tahoma"/>
            <family val="2"/>
          </rPr>
          <t xml:space="preserve">
AR,43</t>
        </r>
      </text>
    </comment>
    <comment ref="DG272" authorId="0" shapeId="0" xr:uid="{7CE265BE-F197-433A-ABE6-757286554914}">
      <text>
        <r>
          <rPr>
            <b/>
            <sz val="9"/>
            <color indexed="81"/>
            <rFont val="Tahoma"/>
            <family val="2"/>
          </rPr>
          <t>Author:</t>
        </r>
        <r>
          <rPr>
            <sz val="9"/>
            <color indexed="81"/>
            <rFont val="Tahoma"/>
            <family val="2"/>
          </rPr>
          <t xml:space="preserve">
AR, p. 121
The interest rate is around the same as the receivable from third parties</t>
        </r>
      </text>
    </comment>
    <comment ref="DI272" authorId="0" shapeId="0" xr:uid="{860F21FD-04C2-407B-8160-ACB006CDD3D1}">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P.194</t>
        </r>
      </text>
    </comment>
    <comment ref="DJ272" authorId="0" shapeId="0" xr:uid="{F126F2A4-9F0D-495F-8018-9524F19E5A03}">
      <text>
        <r>
          <rPr>
            <b/>
            <sz val="9"/>
            <color indexed="81"/>
            <rFont val="Tahoma"/>
            <family val="2"/>
          </rPr>
          <t>Author:</t>
        </r>
        <r>
          <rPr>
            <sz val="9"/>
            <color indexed="81"/>
            <rFont val="Tahoma"/>
            <family val="2"/>
          </rPr>
          <t xml:space="preserve">
AR pg 223</t>
        </r>
      </text>
    </comment>
    <comment ref="DM272" authorId="0" shapeId="0" xr:uid="{EA4B4773-11C6-4544-8ED4-629223F55588}">
      <text>
        <r>
          <rPr>
            <b/>
            <sz val="9"/>
            <color indexed="81"/>
            <rFont val="Tahoma"/>
            <family val="2"/>
          </rPr>
          <t>Author:</t>
        </r>
        <r>
          <rPr>
            <sz val="9"/>
            <color indexed="81"/>
            <rFont val="Tahoma"/>
            <family val="2"/>
          </rPr>
          <t xml:space="preserve">
AR, p. 43, 85</t>
        </r>
      </text>
    </comment>
    <comment ref="DP272" authorId="0" shapeId="0" xr:uid="{3FA01F46-0234-4FF7-9CBF-EECBB904977E}">
      <text>
        <r>
          <rPr>
            <b/>
            <sz val="9"/>
            <color indexed="81"/>
            <rFont val="Tahoma"/>
            <family val="2"/>
          </rPr>
          <t>Author:</t>
        </r>
        <r>
          <rPr>
            <sz val="9"/>
            <color indexed="81"/>
            <rFont val="Tahoma"/>
            <family val="2"/>
          </rPr>
          <t xml:space="preserve">
AR, p. 198</t>
        </r>
      </text>
    </comment>
    <comment ref="DR272" authorId="0" shapeId="0" xr:uid="{F744D749-16B3-4D89-ACC4-A065637ADF8E}">
      <text>
        <r>
          <rPr>
            <b/>
            <sz val="9"/>
            <color indexed="81"/>
            <rFont val="Tahoma"/>
            <family val="2"/>
          </rPr>
          <t>Author:</t>
        </r>
        <r>
          <rPr>
            <sz val="9"/>
            <color indexed="81"/>
            <rFont val="Tahoma"/>
            <family val="2"/>
          </rPr>
          <t xml:space="preserve">
no evidence</t>
        </r>
      </text>
    </comment>
    <comment ref="EB272" authorId="0" shapeId="0" xr:uid="{456EFE5A-20C2-4941-A39A-7039761915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p.118-120</t>
        </r>
      </text>
    </comment>
    <comment ref="ED272" authorId="0" shapeId="0" xr:uid="{13118A40-AD7E-41E7-9AC9-197F7D291AB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AR p.192</t>
        </r>
      </text>
    </comment>
  </commentList>
</comments>
</file>

<file path=xl/sharedStrings.xml><?xml version="1.0" encoding="utf-8"?>
<sst xmlns="http://schemas.openxmlformats.org/spreadsheetml/2006/main" count="23008" uniqueCount="1588">
  <si>
    <t>S/NO.</t>
  </si>
  <si>
    <t>ISIN CODE</t>
  </si>
  <si>
    <t>COMPANY NAME</t>
  </si>
  <si>
    <t>FY end</t>
  </si>
  <si>
    <t>Market Capitalisation ($) as of 31 May 2020</t>
  </si>
  <si>
    <t>Market Cap Group</t>
  </si>
  <si>
    <t>GICS</t>
  </si>
  <si>
    <t>Sector</t>
  </si>
  <si>
    <t>E.4.6</t>
  </si>
  <si>
    <t>E.5.1</t>
  </si>
  <si>
    <t>E.5.2</t>
  </si>
  <si>
    <t>12-13</t>
  </si>
  <si>
    <t>15-16</t>
  </si>
  <si>
    <t>E.2.2.(B)</t>
  </si>
  <si>
    <t>E.5.4</t>
  </si>
  <si>
    <t>E.5.11</t>
  </si>
  <si>
    <t>31 (a)</t>
  </si>
  <si>
    <t>31 (b)</t>
  </si>
  <si>
    <t>NCG1</t>
  </si>
  <si>
    <t>NCG2</t>
  </si>
  <si>
    <t>NCG3</t>
  </si>
  <si>
    <t>NCG4</t>
  </si>
  <si>
    <t>E.1.3</t>
  </si>
  <si>
    <t>E.1.6</t>
  </si>
  <si>
    <t>A.1.1</t>
  </si>
  <si>
    <t>A.3.1</t>
  </si>
  <si>
    <t>A.3.4</t>
  </si>
  <si>
    <t>A.3.5-A.3.6</t>
  </si>
  <si>
    <t>A.3.16</t>
  </si>
  <si>
    <t>A.3.10</t>
  </si>
  <si>
    <t>A.3.11</t>
  </si>
  <si>
    <t>A.3.12</t>
  </si>
  <si>
    <t>A.3.15</t>
  </si>
  <si>
    <t>B.4.3</t>
  </si>
  <si>
    <t>B.5.2</t>
  </si>
  <si>
    <t>A.5.1</t>
  </si>
  <si>
    <t>E.3.11</t>
  </si>
  <si>
    <t>E.3.14</t>
  </si>
  <si>
    <t>NCG9 (a)</t>
  </si>
  <si>
    <t>NCG9 (b)</t>
  </si>
  <si>
    <t>C.1.1</t>
  </si>
  <si>
    <t>C.1.2</t>
  </si>
  <si>
    <t>C.1.3</t>
  </si>
  <si>
    <t>C.1.4</t>
  </si>
  <si>
    <t>C.1.5</t>
  </si>
  <si>
    <t>C.1.6</t>
  </si>
  <si>
    <t>C.1.12</t>
  </si>
  <si>
    <t>C.2.1</t>
  </si>
  <si>
    <t>C.3.1</t>
  </si>
  <si>
    <t>C.3.2</t>
  </si>
  <si>
    <t>C.3.3</t>
  </si>
  <si>
    <t>C.3.4</t>
  </si>
  <si>
    <t>E.3.16</t>
  </si>
  <si>
    <t>E.3.17</t>
  </si>
  <si>
    <t>E.3.18</t>
  </si>
  <si>
    <t>NCG7</t>
  </si>
  <si>
    <t>E.2.30</t>
  </si>
  <si>
    <t>D.1.3</t>
  </si>
  <si>
    <t>D.2.2</t>
  </si>
  <si>
    <t>D.2.3</t>
  </si>
  <si>
    <t>D.2.4</t>
  </si>
  <si>
    <t>45-46</t>
  </si>
  <si>
    <t>D.3.1</t>
  </si>
  <si>
    <t>D.3.2</t>
  </si>
  <si>
    <t>D.3.3</t>
  </si>
  <si>
    <t>D.1(a)</t>
  </si>
  <si>
    <t>D.1(b)</t>
  </si>
  <si>
    <t>D.7.3</t>
  </si>
  <si>
    <t>D.6.3</t>
  </si>
  <si>
    <t>D.6.4</t>
  </si>
  <si>
    <t>D.8.1</t>
  </si>
  <si>
    <t>D.8.5</t>
  </si>
  <si>
    <t>E.1.4</t>
  </si>
  <si>
    <t>NCG12</t>
  </si>
  <si>
    <t>NCG13</t>
  </si>
  <si>
    <t>NCG10</t>
  </si>
  <si>
    <t>RGG02</t>
  </si>
  <si>
    <t>NCG13.2</t>
  </si>
  <si>
    <t>B.1.1(B)</t>
  </si>
  <si>
    <t>Notice</t>
  </si>
  <si>
    <t>AGM</t>
  </si>
  <si>
    <t>C.1.1(B)</t>
  </si>
  <si>
    <t>RGG03</t>
  </si>
  <si>
    <t>NCG14</t>
  </si>
  <si>
    <t>D.5.3</t>
  </si>
  <si>
    <t>E.4.3</t>
  </si>
  <si>
    <t>A.5.1(P)</t>
  </si>
  <si>
    <t>C.1.1(P)</t>
  </si>
  <si>
    <t>E.3.1(P)</t>
  </si>
  <si>
    <t>B.5.1</t>
  </si>
  <si>
    <t>SG1ED9000003</t>
  </si>
  <si>
    <t>ASIAN HEALTHCARE SPECIALISTS LIMITED</t>
  </si>
  <si>
    <t>SG1V08936188</t>
  </si>
  <si>
    <t>COSMOSTEEL HOLDINGS LIMITED</t>
  </si>
  <si>
    <t>SG1T58930911</t>
  </si>
  <si>
    <t>FRASER AND NEAVE LIMITED.</t>
  </si>
  <si>
    <t>SG2G52000004</t>
  </si>
  <si>
    <t>FRASERS PROPERTY LIMITED</t>
  </si>
  <si>
    <t>SG1AH9000002</t>
  </si>
  <si>
    <t>LHN LIMITED</t>
  </si>
  <si>
    <t>SG1J04885492</t>
  </si>
  <si>
    <t>MIYOSHI LIMITED</t>
  </si>
  <si>
    <t>SG1P66918738</t>
  </si>
  <si>
    <t>SINGAPORE PRESS HOLDINGS LIMITED</t>
  </si>
  <si>
    <t>SG1CF3000008</t>
  </si>
  <si>
    <t>A-SMART HOLDINGS LTD.</t>
  </si>
  <si>
    <t>SGXE65282837</t>
  </si>
  <si>
    <t>ALLIANCE HEALTHCARE GROUP LIMITED</t>
  </si>
  <si>
    <t>SG1N25909283</t>
  </si>
  <si>
    <t>ASL MARINE HOLDINGS LTD.</t>
  </si>
  <si>
    <t>SG1CB5000005</t>
  </si>
  <si>
    <t>ASTAKA HOLDINGS LIMITED</t>
  </si>
  <si>
    <t>SG1DI0000003</t>
  </si>
  <si>
    <t>BRITISH AND MALAYAN HOLDINGS LIMITED</t>
  </si>
  <si>
    <t>SG1P02915996</t>
  </si>
  <si>
    <t>CFM HOLDINGS LIMITED</t>
  </si>
  <si>
    <t>SG2E68980290</t>
  </si>
  <si>
    <t>CIVMEC LIMITED</t>
  </si>
  <si>
    <t>SG1H44875935</t>
  </si>
  <si>
    <t>CAPALLIANZ HOLDINGS LIMITED</t>
  </si>
  <si>
    <t>SG0504000043</t>
  </si>
  <si>
    <t>GRAND BANKS YACHTS LIMITED</t>
  </si>
  <si>
    <t>SG1CD2000004</t>
  </si>
  <si>
    <t>GRP LIMITED</t>
  </si>
  <si>
    <t>SG1R95002270</t>
  </si>
  <si>
    <t>GUOCOLAND LIMITED</t>
  </si>
  <si>
    <t>BMG521971033</t>
  </si>
  <si>
    <t>KARIN TECHNOLOGY HLDGS LIMITED</t>
  </si>
  <si>
    <t>SG1CB1000009</t>
  </si>
  <si>
    <t>KODA LTD</t>
  </si>
  <si>
    <t>SG1O09910991</t>
  </si>
  <si>
    <t>MICRO-MECHANICS (HOLDINGS) LTD.</t>
  </si>
  <si>
    <t>SG2D81975377</t>
  </si>
  <si>
    <t>PARKSON RETAIL ASIA LIMITED</t>
  </si>
  <si>
    <t>BMG8226U1071</t>
  </si>
  <si>
    <t>SILVERLAKE AXIS LTD</t>
  </si>
  <si>
    <t>SG1J26887955</t>
  </si>
  <si>
    <t>SINGAPORE EXCHANGE LIMITED</t>
  </si>
  <si>
    <t>SG1AF1000004</t>
  </si>
  <si>
    <t>UG HEALTHCARE CORPORATION LIMITED</t>
  </si>
  <si>
    <t>SG1K66001688</t>
  </si>
  <si>
    <t>WING TAI HOLDINGS LIMITED</t>
  </si>
  <si>
    <t>SG1N09908665</t>
  </si>
  <si>
    <t>GKE CORPORATION LIMITED</t>
  </si>
  <si>
    <t>SG2F79993489</t>
  </si>
  <si>
    <t>AMCORP GLOBAL LIMITED</t>
  </si>
  <si>
    <t>VGG270541169</t>
  </si>
  <si>
    <t>DEL MONTE PACIFIC LIMITED</t>
  </si>
  <si>
    <t>SG1AI3000006</t>
  </si>
  <si>
    <t>BOUSTEAD PROJECTS LIMITED</t>
  </si>
  <si>
    <t>SG1X55941717</t>
  </si>
  <si>
    <t>CHASEN HOLDINGS LIMITED</t>
  </si>
  <si>
    <t>SG2G55000001</t>
  </si>
  <si>
    <t>EUROSPORTS GLOBAL LIMITED</t>
  </si>
  <si>
    <t>SG2G85000005</t>
  </si>
  <si>
    <t>KOP LIMITED</t>
  </si>
  <si>
    <t>SG2F02983607</t>
  </si>
  <si>
    <t>LEY CHOON GROUP HOLDINGS LIMITED</t>
  </si>
  <si>
    <t>SG1DC0000006</t>
  </si>
  <si>
    <t>MM2 ASIA LTD.</t>
  </si>
  <si>
    <t>SG1DG8000009</t>
  </si>
  <si>
    <t>SANLI ENVIRONMENTAL LIMITED</t>
  </si>
  <si>
    <t>SG1I52882764</t>
  </si>
  <si>
    <t>SATS LTD.</t>
  </si>
  <si>
    <t>SG1N89910219</t>
  </si>
  <si>
    <t>SINGAPORE POST LIMITED</t>
  </si>
  <si>
    <t>BMG9316Y1084</t>
  </si>
  <si>
    <t>VALUETRONICS HOLDINGS LIMITED</t>
  </si>
  <si>
    <t>SG1T74931364</t>
  </si>
  <si>
    <t>YOMA STRATEGIC HOLDINGS LTD.</t>
  </si>
  <si>
    <t>SG0502000029</t>
  </si>
  <si>
    <t>3CNERGY LIMITED</t>
  </si>
  <si>
    <t>SG0533000253</t>
  </si>
  <si>
    <t>ABR HOLDINGS LIMITED</t>
  </si>
  <si>
    <t>SG1CJ7000006</t>
  </si>
  <si>
    <t>ADVANCER GLOBAL LIMITED</t>
  </si>
  <si>
    <t>SG1C01001033</t>
  </si>
  <si>
    <t>AF GLOBAL LIMITED</t>
  </si>
  <si>
    <t>SG1F08854688</t>
  </si>
  <si>
    <t>AMARA HOLDINGS LIMITED</t>
  </si>
  <si>
    <t>SG1K10892752</t>
  </si>
  <si>
    <t>AP OIL INTERNATIONAL LIMITED</t>
  </si>
  <si>
    <t>SG0505000059</t>
  </si>
  <si>
    <t>ASIAMEDIC LIMITED</t>
  </si>
  <si>
    <t>SG1CI3000002</t>
  </si>
  <si>
    <t>BAKER TECHNOLOGY LIMITED</t>
  </si>
  <si>
    <t>SG1T49930665</t>
  </si>
  <si>
    <t>BANYAN TREE HOLDINGS LIMITED</t>
  </si>
  <si>
    <t>SG1J27887962</t>
  </si>
  <si>
    <t>CAPITALAND LIMITED</t>
  </si>
  <si>
    <t>SG2D51973063</t>
  </si>
  <si>
    <t>CENTURION CORPORATION LIMITED</t>
  </si>
  <si>
    <t>SG1T06929205</t>
  </si>
  <si>
    <t>CHINA AVIATION OIL (SINGAPORE) CORPORATION LTD</t>
  </si>
  <si>
    <t>BMG2116Y1057</t>
  </si>
  <si>
    <t>CHINA EVERBRIGHT WATER LIMITED</t>
  </si>
  <si>
    <t>SG1H36875612</t>
  </si>
  <si>
    <t>CHIP ENG SENG CORPORATION LTD.</t>
  </si>
  <si>
    <t>SG1N31909426</t>
  </si>
  <si>
    <t>COMFORTDELGRO CORPORATION LIMITED</t>
  </si>
  <si>
    <t>SG1L01001701</t>
  </si>
  <si>
    <t>DBS GROUP HOLDINGS LTD</t>
  </si>
  <si>
    <t>SG1Q25921608</t>
  </si>
  <si>
    <t>DELFI LIMITED</t>
  </si>
  <si>
    <t>SG1BF4000009</t>
  </si>
  <si>
    <t>EXCELPOINT TECHNOLOGY LTD</t>
  </si>
  <si>
    <t>SG2P56002559</t>
  </si>
  <si>
    <t>FAR EAST ORCHARD LIMITED</t>
  </si>
  <si>
    <t>SG1BF9000004</t>
  </si>
  <si>
    <t>FEDERAL INTERNATIONAL (2000) LTD</t>
  </si>
  <si>
    <t>KYG3488W1078</t>
  </si>
  <si>
    <t>FIRST SPONSOR GROUP LIMITED</t>
  </si>
  <si>
    <t>SG2F24986083</t>
  </si>
  <si>
    <t>GEO ENERGY RESOURCES LIMITED</t>
  </si>
  <si>
    <t>SG1I55882803</t>
  </si>
  <si>
    <t>GREAT EASTERN HOLDINGS LIMITED</t>
  </si>
  <si>
    <t>SG2F48989824</t>
  </si>
  <si>
    <t>HALCYON AGRI CORPORATION LIMITED</t>
  </si>
  <si>
    <t>SG1Y31945526</t>
  </si>
  <si>
    <t>HEATEC JIETONG HOLDINGS LTD.</t>
  </si>
  <si>
    <t>SG1M04001939</t>
  </si>
  <si>
    <t>HONG LEONG FINANCE LIMITED</t>
  </si>
  <si>
    <t>SG1P12002132</t>
  </si>
  <si>
    <t>HOTEL ROYAL LIMITED</t>
  </si>
  <si>
    <t>SG1U47933908</t>
  </si>
  <si>
    <t>INDOFOOD AGRI RESOURCES LTD.</t>
  </si>
  <si>
    <t>SG1D87001195</t>
  </si>
  <si>
    <t>INTRACO LIMITED</t>
  </si>
  <si>
    <t>SG1S48927937</t>
  </si>
  <si>
    <t>ISDN HOLDINGS LIMITED</t>
  </si>
  <si>
    <t>SG1D89001201</t>
  </si>
  <si>
    <t>ISETAN (SINGAPORE) LIMITED</t>
  </si>
  <si>
    <t>SG1AB9000005</t>
  </si>
  <si>
    <t>JAPFA LTD.</t>
  </si>
  <si>
    <t>SG1B51001017</t>
  </si>
  <si>
    <t>JARDINE CYCLE &amp; CARRIAGE LIMITED</t>
  </si>
  <si>
    <t>SG1BG5000006</t>
  </si>
  <si>
    <t>LHT HOLDINGS LIMITED</t>
  </si>
  <si>
    <t>SG1O60914015</t>
  </si>
  <si>
    <t>MEGACHEM LIMITED</t>
  </si>
  <si>
    <t>TH0955010002</t>
  </si>
  <si>
    <t>MERMAID MARITIME PUBLIC CO LTD</t>
  </si>
  <si>
    <t>SG1I64883495</t>
  </si>
  <si>
    <t>NERA TELECOMMUNICATIONS LTD</t>
  </si>
  <si>
    <t>SG1Q75923504</t>
  </si>
  <si>
    <t>OLAM INTERNATIONAL LIMITED</t>
  </si>
  <si>
    <t>SG1CI0000005</t>
  </si>
  <si>
    <t>PENGUIN INTERNATIONAL LIMITED</t>
  </si>
  <si>
    <t>SG1BH6000003</t>
  </si>
  <si>
    <t>PHARMESIS INTERNATIONAL LTD.</t>
  </si>
  <si>
    <t>SG1L96897898</t>
  </si>
  <si>
    <t>POLARIS LTD.</t>
  </si>
  <si>
    <t>SGXE65086469</t>
  </si>
  <si>
    <t>PROPNEX LIMITED</t>
  </si>
  <si>
    <t>SG2G04994999</t>
  </si>
  <si>
    <t>REX INTERNATIONAL HOLDING LIMITED</t>
  </si>
  <si>
    <t>SG1W66939735</t>
  </si>
  <si>
    <t>ROXY-PACIFIC HOLDINGS LIMITED</t>
  </si>
  <si>
    <t>SG1F58858209</t>
  </si>
  <si>
    <t>SBS TRANSIT LTD</t>
  </si>
  <si>
    <t>SG1R50925390</t>
  </si>
  <si>
    <t>SEMBCORP INDUSTRIES LTD</t>
  </si>
  <si>
    <t>SG1H97877952</t>
  </si>
  <si>
    <t>SEMBCORP MARINE LTD</t>
  </si>
  <si>
    <t>SG1E97853881</t>
  </si>
  <si>
    <t>SINARMAS LAND LIMITED</t>
  </si>
  <si>
    <t>SG1Y37945678</t>
  </si>
  <si>
    <t>SINGAPORE MEDICAL GROUP LIMITED</t>
  </si>
  <si>
    <t>SG1M01001924</t>
  </si>
  <si>
    <t>SINGAPURA FINANCE LTD</t>
  </si>
  <si>
    <t>SG1AB0000004</t>
  </si>
  <si>
    <t>SPACKMAN ENTERTAINMENT GROUP LIMITED</t>
  </si>
  <si>
    <t>SG1V12936232</t>
  </si>
  <si>
    <t>STARHUB LTD.</t>
  </si>
  <si>
    <t>IL0011328858</t>
  </si>
  <si>
    <t>THE TRENDLINES GROUP LTD.</t>
  </si>
  <si>
    <t>SG2D13002373</t>
  </si>
  <si>
    <t>TUAN SING HOLDINGS LIMITED</t>
  </si>
  <si>
    <t>SG1CJ6000007</t>
  </si>
  <si>
    <t>UNITED GLOBAL LIMITED</t>
  </si>
  <si>
    <t>SG1M31001969</t>
  </si>
  <si>
    <t>UNITED OVERSEAS BANK LIMITED</t>
  </si>
  <si>
    <t>SG1M91002014</t>
  </si>
  <si>
    <t>UNITED OVERSEAS INSURANCE LIMITED</t>
  </si>
  <si>
    <t>SG0531000230</t>
  </si>
  <si>
    <t>VENTURE CORPORATION LIMITED</t>
  </si>
  <si>
    <t>SGXE86215543</t>
  </si>
  <si>
    <t>VICOM LTD</t>
  </si>
  <si>
    <t>SG1BA1000003</t>
  </si>
  <si>
    <t>AEM HOLDINGS LTD</t>
  </si>
  <si>
    <t>SG2R04002568</t>
  </si>
  <si>
    <t>BONVESTS HOLDINGS LTD</t>
  </si>
  <si>
    <t>SG1R89002252</t>
  </si>
  <si>
    <t>CITY DEVELOPMENTS LIMITED</t>
  </si>
  <si>
    <t>SG1N88910129</t>
  </si>
  <si>
    <t>ECOWISE HOLDINGS LIMITED</t>
  </si>
  <si>
    <t>SG1S42927578</t>
  </si>
  <si>
    <t>EDITION LTD.</t>
  </si>
  <si>
    <t>SG1H26001476</t>
  </si>
  <si>
    <t>ENGRO CORPORATION LIMITED</t>
  </si>
  <si>
    <t>SG1W35938974</t>
  </si>
  <si>
    <t>FIRST RESOURCES LIMITED</t>
  </si>
  <si>
    <t>SG1B56010922</t>
  </si>
  <si>
    <t>FU YU CORPORATION LTD</t>
  </si>
  <si>
    <t>SGXE21576413</t>
  </si>
  <si>
    <t>GENTING SINGAPORE LIMITED</t>
  </si>
  <si>
    <t>MU0117U00026</t>
  </si>
  <si>
    <t>GOLDEN AGRI-RESOURCES LTD</t>
  </si>
  <si>
    <t>SG1D25001158</t>
  </si>
  <si>
    <t>HAW PAR CORP LTD</t>
  </si>
  <si>
    <t>SG1U37933462</t>
  </si>
  <si>
    <t>HIAP HOE LIMITED</t>
  </si>
  <si>
    <t>SG1BH1000008</t>
  </si>
  <si>
    <t>Jb Foods Limited</t>
  </si>
  <si>
    <t>SG2B83959223</t>
  </si>
  <si>
    <t>NET PACIFIC FIN HLDGS LTD</t>
  </si>
  <si>
    <t>SG1S04926220</t>
  </si>
  <si>
    <t>OVERSEA-CHINESE BANKING CORPORATION LIMITED</t>
  </si>
  <si>
    <t>SG1E36851343</t>
  </si>
  <si>
    <t>SERIAL SYSTEM LTD</t>
  </si>
  <si>
    <t>SG1I53882771</t>
  </si>
  <si>
    <t>SIA ENGINEERING COMPANY LIMITED</t>
  </si>
  <si>
    <t>SG1S02002305</t>
  </si>
  <si>
    <t>SING INVESTMENTS &amp; FINANCE LTD</t>
  </si>
  <si>
    <t>SG1F60858221</t>
  </si>
  <si>
    <t>SINGAPORE TECH ENGINEERING LTD</t>
  </si>
  <si>
    <t>SG1T75931496</t>
  </si>
  <si>
    <t>SINGAPORE TELECOMMUNICATIONS LIMITED</t>
  </si>
  <si>
    <t>SG1S83002349</t>
  </si>
  <si>
    <t>UOL GROUP LIMITED</t>
  </si>
  <si>
    <t>SG1F76860344</t>
  </si>
  <si>
    <t>HONG LEONG ASIA LTD.</t>
  </si>
  <si>
    <t>BMG2022E1104</t>
  </si>
  <si>
    <t>CDW HOLDING LIMITED</t>
  </si>
  <si>
    <t>SGXC73602341</t>
  </si>
  <si>
    <t>GLOBAL INVESTMENTS LIMITED</t>
  </si>
  <si>
    <t>SG1P13916389</t>
  </si>
  <si>
    <t>MATEX INTERNATIONAL LIMITED</t>
  </si>
  <si>
    <t>SG1E32850828</t>
  </si>
  <si>
    <t>NEW TOYO INT HLDGS LTD</t>
  </si>
  <si>
    <t>SG1CG0000009</t>
  </si>
  <si>
    <t>SOUTHERN PACKAGING GROUP LTD</t>
  </si>
  <si>
    <t>SG0581008505</t>
  </si>
  <si>
    <t>SUNRISE SHARES HOLDINGS LTD.</t>
  </si>
  <si>
    <t>SG1Q02920318</t>
  </si>
  <si>
    <t>The Place Holdings Limited</t>
  </si>
  <si>
    <t>SGXE82839874</t>
  </si>
  <si>
    <t>MEDINEX LIMITED</t>
  </si>
  <si>
    <t>SGXE87511171</t>
  </si>
  <si>
    <t>Beverly JCG Limited</t>
  </si>
  <si>
    <t>SGTI 2021 - QUESTIONNAIRE</t>
  </si>
  <si>
    <t>CWX GLOBAL LIMITED</t>
  </si>
  <si>
    <t>TEE LAND LIMITED</t>
  </si>
  <si>
    <t>Beverly JCS Limited</t>
  </si>
  <si>
    <t>Website link to AR</t>
  </si>
  <si>
    <t>https://links.sgx.com/FileOpen/AHS%20Annual%20Report%2030%20Sep%202020.ashx?App=Announcement&amp;FileID=644953</t>
  </si>
  <si>
    <t>https://links.sgx.com/FileOpen/CosmoSteel%20Annual%20Report%20FY2020.ashx?App=Announcement&amp;FileID=644272</t>
  </si>
  <si>
    <t>https://links.sgx.com/FileOpen/FN_AR_2020.ashx?App=Announcement&amp;FileID=643459</t>
  </si>
  <si>
    <t>https://links.sgx.com/FileOpen/FPL_Annual%20Report.ashx?App=Announcement&amp;FileID=643220</t>
  </si>
  <si>
    <t>https://links.sgx.com/FileOpen/LHN%20Limited%20-%20Annual%20Report%20FY20%20e.ashx?App=Announcement&amp;FileID=643676</t>
  </si>
  <si>
    <t>https://links.sgx.com/FileOpen/20201211-Annual%20Report%202020.ashx?App=Announcement&amp;FileID=642211</t>
  </si>
  <si>
    <t>https://corporate.sph.com.sg/system/assets/4285/SPH%20Limited%20Annual%20Report%202020.pdf</t>
  </si>
  <si>
    <t>http://www.a-smart.sg/AnnualReports/A-Smart%20Annual%20Report%202020.pdf</t>
  </si>
  <si>
    <t>https://links.sgx.com/FileOpen/AHG-Annual%20Report%202020.ashx?App=Announcement&amp;FileID=635052</t>
  </si>
  <si>
    <t>https://links.sgx.com/FileOpen/Sustainability%20Report%20FY2020.ashx?App=Announcement&amp;FileID=640940</t>
  </si>
  <si>
    <t>https://links.sgx.com/FileOpen/Astaka%20Annual%20Report%202020_For%20SGX.ashx?App=Announcement&amp;FileID=634643</t>
  </si>
  <si>
    <t>https://links.sgx.com/FileOpen/BMH%20-%20201007_%20Annual%20Report%202020_Final.ashx?App=Announcement&amp;FileID=634355</t>
  </si>
  <si>
    <t>NIL</t>
  </si>
  <si>
    <t>http://cfmholdings.com/wp-content/uploads/2020/10/FY2020-Annual-Report.pdf</t>
  </si>
  <si>
    <t>https://www.civmec.com.au/investors-media/financial-results-annual-reports/annual-report-2020/viewdocument/221</t>
  </si>
  <si>
    <t>https://ir.listedcompany.com/tracker.pl?type=5&amp;id=139690&amp;m=9f44c2fe9be4650b13565fcc41266b25f269bcf98540efc904b0f626c44e2a5b&amp;redirect=http%3A%2F%2Fcwxglobal.listedcompany.com%2Fmisc%2Far2020.pdf</t>
  </si>
  <si>
    <t>https://ir.listedcompany.com/tracker.pl?type=5&amp;id=137713&amp;m=35f7925ab2d160c93d4c1e5efcfe4e7f10da503181160ff7f1de5a2b547d0694&amp;redirect=http%3A%2F%2Fgrandbanks.listedcompany.com%2Fnewsroom%2F20201012_071218_G50_7PSVN05DQYJD6B1H.1.pdf</t>
  </si>
  <si>
    <t>/https://links.sgx.com/FileOpen/GRP%20-%20AR.ashx?App=Announcement&amp;FileID=642281</t>
  </si>
  <si>
    <t>https://www.guocoland.com.sg/Documents/AnnualRpt/AnnRep2020.pdf</t>
  </si>
  <si>
    <t>http://investor.karingroup.com/newsroom/20201007_195729_K29_QOCQKO2DFJK5U41B.1.pdf</t>
  </si>
  <si>
    <t>https://links.sgx.com/FileOpen/Koda-AR2020.ashx?App=Announcement&amp;FileID=635326</t>
  </si>
  <si>
    <t>https://micromechanics.listedcompany.com/newsroom/20201001_012143_5DD_QABJ1XKQD9C5LEUU.1.pdf</t>
  </si>
  <si>
    <t>https://links.sgx.com/FileOpen/Annual%20Report%202020.ashx?App=Announcement&amp;FileID=635354</t>
  </si>
  <si>
    <t>http://www.silverlakeaxis.com/img/pdf/SLAxis_AR2020.pdf</t>
  </si>
  <si>
    <t>https://links.sgx.com/FileOpen/2020%20SGX%20Annual%20Report.ashx?App=Announcement&amp;FileID=629959</t>
  </si>
  <si>
    <t>https://ughealthcarecorporation.listedcompany.com/newsroom/20201008_214034_8K7_8KBA3YZ2GKXT9GUU.1.pdf</t>
  </si>
  <si>
    <t>https://www.wingtaiasia.com.sg/uploadfiles/WTHAR2020.pdf</t>
  </si>
  <si>
    <t>https://gke.listedcompany.com/ar.html</t>
  </si>
  <si>
    <t>http://www.teeland.com.sg/attachment/202008261054111738169862_en.pdf</t>
  </si>
  <si>
    <t>https://www.delmontepacific.com/hubfs/pdf/Del%20Monte%20Pacific%20Ltd%20FY2020%20Annual%20Report_FINAL.pdf</t>
  </si>
  <si>
    <t>https://links.sgx.com/FileOpen/BP-FY2020%20AR.ashx?App=Announcement&amp;FileID=626079</t>
  </si>
  <si>
    <t>https://www.chasen.com.sg/PDF/CHL_AR_2020.pdf</t>
  </si>
  <si>
    <t>https://links.sgx.com/FileOpen/ESG%20-%20Annual%20Report%202020.ashx?App=Announcement&amp;FileID=628557</t>
  </si>
  <si>
    <t>https://links.sgx.com/FileOpen/KOP%20AR2020.ashx?App=Announcement&amp;FileID=634914</t>
  </si>
  <si>
    <t>https://www.leychoon.com/wp-content/uploads/2020/11/Ley-Choon-Annual-Report-FY20.pdf</t>
  </si>
  <si>
    <t>https://links.sgx.com/FileOpen/mm2%20Asia%20-%20FY2020%20Annual%20Report.ashx?App=Announcement&amp;FileID=630213</t>
  </si>
  <si>
    <t>https://www.sanli.com.sg/wp-content/uploads/2020/09/ANNUAL-REPORT-2020.pdf</t>
  </si>
  <si>
    <t>https://www.sats.com.sg/docs/default-source/financial-reports/annual-report/2019-2020/sats-annual-report-2019-20ae35f1c4059e4b438ad8a58929bac1b4.pdf?sfvrsn=e73b4e0c_0</t>
  </si>
  <si>
    <t>https://www.singpost.com/sites/default/files/publications_file/2020/06/SingPost%20FY2019-20%20Annual%20Report.pdf</t>
  </si>
  <si>
    <t>http://www.valuetronics.com.hk/ir/doc/2020%2007%2021%20-%20FY2020%20Annual%20Report.pdf</t>
  </si>
  <si>
    <t>https://yomastrategic.com/wp-content/uploads/2021/03/Yoma-Annual-Report-2020.pdf</t>
  </si>
  <si>
    <t>https://links.sgx.com/FileOpen/3Cnergy_Annual_Report_2020.ashx?App=Announcement&amp;FileID=657951</t>
  </si>
  <si>
    <t>https://links.sgx.com/FileOpen/ABR%20-%20210413_Annual%20Report%202020.ashx?App=Announcement&amp;FileID=659254</t>
  </si>
  <si>
    <t>https://links.sgx.com/FileOpen/AGL%20-%20Annual%20Report%202020.ashx?App=Announcement&amp;FileID=660287</t>
  </si>
  <si>
    <t>https://links.sgx.com/FileOpen/AF%20Global%20Limited%20Annual%20Report%202020.ashx?App=Announcement&amp;FileID=660618</t>
  </si>
  <si>
    <t>https://links.sgx.com/FileOpen/Amara_AR2020.ashx?App=Announcement&amp;FileID=657716</t>
  </si>
  <si>
    <t>https://links.sgx.com/FileOpen/AP%20Oil%20International%20Limited%20Annual%20Report%202020.ashx?App=Announcement&amp;FileID=657706</t>
  </si>
  <si>
    <t>https://links.sgx.com/FileOpen/Annual_Report_2020.ashx?App=Announcement&amp;FileID=655968</t>
  </si>
  <si>
    <t>https://links.sgx.com/FileOpen/BTL_AR_FY20.ashx?App=Announcement&amp;FileID=655875</t>
  </si>
  <si>
    <t>https://links.sgx.com/FileOpen/BTH2020%20Annual%20Report.ashx?App=Announcement&amp;FileID=659230</t>
  </si>
  <si>
    <t>https://links.sgx.com/1.0.0/corporate-announcements/548TRZBYV2AN80NF/3774f9a6092a09f3ab0083c2b117c9ab45445c8f38647835c13fc7af4b38c1db</t>
  </si>
  <si>
    <t>https://links.sgx.com/FileOpen/CCL-Annual%20Report%202020_ENG.ashx?App=Announcement&amp;FileID=652969</t>
  </si>
  <si>
    <t>https://links.sgx.com/FileOpen/CAO_Annual_Report_2020.ashx?App=Announcement&amp;FileID=653963</t>
  </si>
  <si>
    <t>https://links.sgx.com/FileOpen/CEWL_Annual_Report_2020.ashx?App=Announcement&amp;FileID=652788</t>
  </si>
  <si>
    <t>https://links.sgx.com/FileOpen/CES%20Annual%20Report%202020%20Final.ashx?App=Announcement&amp;FileID=657483</t>
  </si>
  <si>
    <t>https://links.sgx.com/FileOpen/ComfortDelGro%20-%20AR%202020%20dated%2026%20March%202021.ashx?App=Announcement&amp;FileID=653369</t>
  </si>
  <si>
    <t>https://www.dbs.com/annualreports/2020/files/media/dbs-annual-report-2020.pdf</t>
  </si>
  <si>
    <t>https://delfilimited.listedcompany.com/newsroom/DelfiLimitedAR2020v2_20210423.pdf</t>
  </si>
  <si>
    <t>https://excelpoint.listedcompany.com/newsroom/20210323_072606_BDF_P9UDSTB9119SY5EI.1.pdf</t>
  </si>
  <si>
    <t>https://www.fareastorchard.com.sg/downloads/agm2020/AR2020.pdf</t>
  </si>
  <si>
    <t>https://federal-int.com.sg/wp-content/uploads/2021/04/Federal-International-2000-Ltd-Annual-Report-2020.pdf</t>
  </si>
  <si>
    <t>https://firstsponsorgroup.listedcompany.com/newsroom/20210401_074106_ADN_ZESGRGAU71C0NMJ0.1.pdf</t>
  </si>
  <si>
    <t>http://geoenergy.listedcompany.com/newsroom/20210413_002900_RE4_09IVK1L6EZY8GA4C.1.pdf</t>
  </si>
  <si>
    <t>https://www.greateasternlife.com/content/dam/great-eastern/sg/homepage/about-us/investor-relations/annual-reports/2020-annual-report.pdf</t>
  </si>
  <si>
    <t>https://www.halcyonagri.com/wp-content/uploads/2021/05/HAC_Annual_Report_2020.pdf</t>
  </si>
  <si>
    <t>http://www.heatecholdings.com/downloads/Annual%20Report%202020.pdf</t>
  </si>
  <si>
    <t>https://www.hlf.com.sg/downloads/annual_report/ar2020.pdf</t>
  </si>
  <si>
    <t>https://ir.listedcompany.com/tracker.pl?type=5&amp;id=231726&amp;m=c6389cf69e44442714d3051bf7aee08c9b8691a226051aa2e87a766fba96eade&amp;redirect=https%3A%2F%2Fhotelroyal.listedcompany.com%2Fnewsroom%2F20210407_001935_H12_4Y9P6UXYXBP2Y8TO.1.pdf</t>
  </si>
  <si>
    <t>http://investor.indofoodagri.com/misc/ar2020/34/index.html</t>
  </si>
  <si>
    <t>https://investor.intraco.com.sg/misc/ar2020.pdf</t>
  </si>
  <si>
    <t>https://links.sgx.com/FileOpen/ISDN-AR2020_ENG.ashx?App=Announcement&amp;FileID=653554</t>
  </si>
  <si>
    <t>https://store-knrdocushe.mybigcommerce.com/content/pdf/Isetan_AR20_SGX_%28Final%29%20%20.pdf</t>
  </si>
  <si>
    <t>https://japfa.com/files/report/Japfa_Ltd_AR2020.pdf</t>
  </si>
  <si>
    <t>https://links.sgx.com/1.0.0/corporate-announcements/NJ9D1CCQPO35VLB6/653593_JCC%20Annual%20Report%202020%20-%20Final.pdf</t>
  </si>
  <si>
    <t>https://links.sgx.com/FileOpen/LHT_Holdings_Limited_AR2020_HighRes.ashx?App=Announcement&amp;FileID=656350</t>
  </si>
  <si>
    <t>http://megachem.listedcompany.com/newsroom/20210401_063622_5DS_1YMLRC54QS335N1V.1.pdf</t>
  </si>
  <si>
    <t>https://hub.optiwise.io/en/documents/19678/ar2020.pdf</t>
  </si>
  <si>
    <t>https://links.sgx.com/FileOpen/NeraTel%20Annual%20Report%202020.ashx?App=Announcement&amp;FileID=654311</t>
  </si>
  <si>
    <t>https://links.sgx.com/FileOpen/8Apr2021_Annual%20Report%202020.ashx?App=Announcement&amp;FileID=657437</t>
  </si>
  <si>
    <t>https://links.sgx.com/FileOpen/PIL-Annual%20Report%202020.ashx?App=Announcement&amp;FileID=660639</t>
  </si>
  <si>
    <t>https://links.sgx.com/FileOpen/SAR20100018_Pharmesis_Internationall_Limited_ARarchive.ashx?App=Announcement&amp;FileID=659116</t>
  </si>
  <si>
    <t>https://links.sgx.com/FileOpen/Polaris%20AR%20FY2020%20-%20Draft%2016.ashx?App=Announcement&amp;FileID=670129</t>
  </si>
  <si>
    <t>https://links.sgx.com/FileOpen/PNL%20-%20Annual%20Report%20FY2020%20-%20Final.ashx?App=Announcement&amp;FileID=655870</t>
  </si>
  <si>
    <t>https://links.sgx.com/FileOpen/REX_Annual%20Report%202020.ashx?App=Announcement&amp;FileID=653175</t>
  </si>
  <si>
    <t>https://links.sgx.com/FileOpen/RPH_Ann_Annual%20Report%202020.ashx?App=Announcement&amp;FileID=653736</t>
  </si>
  <si>
    <t>https://links.sgx.com/FileOpen/SBS%20Transit%20Ltd%20-%20Annual%20Report%202020%20dated%2025%20Mar%202021.ashx?App=Announcement&amp;FileID=653191</t>
  </si>
  <si>
    <t>https://links.sgx.com/FileOpen/Sembcorp_2020%20Annual%20Report.ashx?App=Announcement&amp;FileID=653938</t>
  </si>
  <si>
    <t>https://links.sgx.com/FileOpen/SCM%20Annual%20Report.ashx?App=Announcement&amp;FileID=653925</t>
  </si>
  <si>
    <t>https://links.sgx.com/FileOpen/Sinarmas%20Land%20AR%202020-Final.ashx?App=Announcement&amp;FileID=656175</t>
  </si>
  <si>
    <t>https://links.sgx.com/FileOpen/SMG%20-%20Annual%20Report%202020%20-%2009042021.ashx?App=Announcement&amp;FileID=657724</t>
  </si>
  <si>
    <t>https://links.sgx.com/FileOpen/SFL%20AR2020.ashx?App=Announcement&amp;FileID=654280</t>
  </si>
  <si>
    <t>https://links.sgx.com/FileOpen/Spackman_Entertainment_Annual%20Report%20FY2020.ashx?App=Announcement&amp;FileID=661190</t>
  </si>
  <si>
    <t>https://links.sgx.com/FileOpen/StarHubAnnualReport2020.ashx?App=Announcement&amp;FileID=657445</t>
  </si>
  <si>
    <t>https://links.sgx.com/FileOpen/Trendlines%20-%20Annual%20Report%202020.ashx?App=Announcement&amp;FileID=652116</t>
  </si>
  <si>
    <t>https://links.sgx.com/FileOpen/TuanSing_FY2020AnnualReport.ashx?App=Announcement&amp;FileID=653961</t>
  </si>
  <si>
    <t>https://links.sgx.com/FileOpen/United%20Global%20Limited%20Annual%20Report%202020.ashx?App=Announcement&amp;FileID=660462</t>
  </si>
  <si>
    <t>https://links.sgx.com/FileOpen/UOB%20Annual%20Report%202020.ashx?App=Announcement&amp;FileID=654093</t>
  </si>
  <si>
    <t>https://links.sgx.com/FileOpen/UOI%20Annual%20Report%202020.ashx?App=Announcement&amp;FileID=654330</t>
  </si>
  <si>
    <t>https://links.sgx.com/FileOpen/Annual%20Report%20FY2020.ashx?App=Announcement&amp;FileID=656215</t>
  </si>
  <si>
    <t>https://links.sgx.com/FileOpen/VICOM%20Ltd%20-%20Annual%20Report%202020.ashx?App=Announcement&amp;FileID=653047</t>
  </si>
  <si>
    <t>https://links.sgx.com/FileOpen/AEM%20Annual%20Report%202020.ashx?App=Announcement&amp;FileID=660759</t>
  </si>
  <si>
    <t>https://links.sgx.com/FileOpen/Bonvests%20AR%202020.ashx?App=Announcement&amp;FileID=657764</t>
  </si>
  <si>
    <t>https://links.sgx.com/FileOpen/CDL_AR2020.ashx?App=Announcement&amp;FileID=660992</t>
  </si>
  <si>
    <t>https://links.sgx.com/FileOpen/eWH%20-%20Annual%20Report%202020.ashx?App=Announcement&amp;FileID=648267</t>
  </si>
  <si>
    <t>https://links.sgx.com/FileOpen/Edition_Annual%20Report%202020.ashx?App=Announcement&amp;FileID=660515</t>
  </si>
  <si>
    <t>https://links.sgx.com/FileOpen/EnGro%20Corporation%20Limited%20Annual%20Report%202020.ashx?App=Announcement&amp;FileID=660724</t>
  </si>
  <si>
    <t>https://links.sgx.com/FileOpen/First_Resources_Limited_-_Annual_Report_2020.ashx?App=Announcement&amp;FileID=656195</t>
  </si>
  <si>
    <t>https://links.sgx.com/FileOpen/Annual%20Report%20FY2020.ashx?App=Announcement&amp;FileID=654593</t>
  </si>
  <si>
    <t>https://links.sgx.com/FileOpen/Annual%20Report%202020.ashx?App=Announcement&amp;FileID=653036</t>
  </si>
  <si>
    <t>https://links.sgx.com/FileOpen/GAR08-07-04-2021-GAR%20AR20%20Final%20Full%20PDF%20with%20hyperlinks.ashx?App=Announcement&amp;FileID=656185</t>
  </si>
  <si>
    <t>https://links.sgx.com/FileOpen/Haw%20Par%20Annual%20Report%202020.ashx?App=Announcement&amp;FileID=654020</t>
  </si>
  <si>
    <t>https://links.sgx.com/FileOpen/Hiap%20Hoe%20Limited%20Annual%20Report%202020.ashx?App=Announcement&amp;FileID=656141</t>
  </si>
  <si>
    <t>https://www.jbcocoa.com/wp-content/uploads/2021/04/JBFL_Annual-Report-2020.pdf</t>
  </si>
  <si>
    <t>N.A.</t>
  </si>
  <si>
    <t xml:space="preserve">https://links.sgx.com/FileOpen/NetPacific-AR2020.ashx?App=Announcement&amp;FileID=656416 </t>
  </si>
  <si>
    <t>https://www.ocbc.com/iwov-resources/sg/ocbc/gbc/pdf/investors/annual-reports/2020/2020%20annual%20report%20-%20english.pdf</t>
  </si>
  <si>
    <t>https://links.sgx.com/FileOpen/Serial_System_AR_Final.ashx?App=Announcement&amp;FileID=660524</t>
  </si>
  <si>
    <t>https://www.siaec.com.sg/pdf/AnnualReport_2019.pdf</t>
  </si>
  <si>
    <t>https://www.sif.com.sg/wp-content/uploads/2021/03/ar20.pdf</t>
  </si>
  <si>
    <t>https://www.stengg.com/en/investor-relations/annual-reports/ar2020/</t>
  </si>
  <si>
    <t>https://www.singtel.com/content/dam/singtel/investorRelations/annualReports/2020/singtel-annual-report-2020.pdf</t>
  </si>
  <si>
    <t>https://3ljx2m1ndho3557gp169nffb-wpengine.netdna-ssl.com/wp-content/uploads/uol-reports/files/Annual_Report_2020.pdf</t>
  </si>
  <si>
    <t>https://links.sgx.com/FileOpen/HLA%20-%20AR%202020.ashx?App=Announcement&amp;FileID=653748</t>
  </si>
  <si>
    <t>https://links.sgx.com/FileOpen/CDW_Annual%20Report_FY2020.ashx?App=Announcement&amp;FileID=656370</t>
  </si>
  <si>
    <t>https://links.sgx.com/FileOpen/041_20210326_GILAnnualReport2020.ashx?App=Announcement&amp;FileID=653391</t>
  </si>
  <si>
    <t>https://links.sgx.com/FileOpen/Matex%20AR2020.ashx?App=Announcement&amp;FileID=660444</t>
  </si>
  <si>
    <t>https://links.sgx.com/FileOpen/NTIH_Annual%20Report%202020.ashx?App=Announcement&amp;FileID=665962</t>
  </si>
  <si>
    <t>http://www.southern-packaging.com/en/report/list.aspx</t>
  </si>
  <si>
    <t>https://links.sgx.com/FileOpen/SSHL%20-%20Annual%20Report%20FY2020%20-%20Final.ashx?App=Announcement&amp;FileID=660558</t>
  </si>
  <si>
    <t>https://www.theplaceholdings.com/frontend/web/misc/ar2020.pdf</t>
  </si>
  <si>
    <t>https://links.sgx.com/FileOpen/MediNex%20Limited%20Annual%20Report%202020.ashx?App=Announcement&amp;FileID=626673</t>
  </si>
  <si>
    <t>https://links.sgx.com/FileOpen/BJCG%20-%20FY2020%20Annual%20Report.ashx?App=Announcement&amp;FileID=671144</t>
  </si>
  <si>
    <t>Website link to SR</t>
  </si>
  <si>
    <t>https://links.sgx.com/FileOpen/FN_Sustainability_Report_2020.ashx?App=Announcement&amp;FileID=643465</t>
  </si>
  <si>
    <t>https://links.sgx.com/FileOpen/LHN%20-%20Sustainability%20Report%20FY20%20e.ashx?App=Announcement&amp;FileID=649945</t>
  </si>
  <si>
    <t>https://links.sgx.com/FileOpen/20210129-Sustainability%20Report%202020.ashx?App=Announcement&amp;FileID=646664</t>
  </si>
  <si>
    <t>https://corporate.sph.com.sg/system/assets/4178/SPH_AR2020_Sustainability_Report.pdf</t>
  </si>
  <si>
    <t>https://links.sgx.com/FileOpen/A-Smart%20-%20SR.ashx?App=Announcement&amp;FileID=644090</t>
  </si>
  <si>
    <t>https://links.sgx.com/1.0.0/corporate-announcements/0LDWHC9AZXD59SZG/99358e5a74dcdd2aa561b8ca6b870275f41f196bb149550b8f4ae5c137f421bb</t>
  </si>
  <si>
    <t>https://links.sgx.com/FileOpen/CFM%20Sustainability%20Report%202020.ashx?App=Announcement&amp;FileID=635381</t>
  </si>
  <si>
    <t>/https://www.civmec.com.au/investors-media/financial-results-annual-reports/sustainability-report-2020/viewdocument/230</t>
  </si>
  <si>
    <t>In AR</t>
  </si>
  <si>
    <t>https://ir.listedcompany.com/tracker.pl?type=5&amp;id=140458&amp;m=c2b5f442fbb0bdff5bfaa1b6eafb347b538d9facbda6ec0a8e89b590c09d5ea3&amp;redirect=http%3A%2F%2Fcwxglobal.listedcompany.com%2Fnewsroom%2F20201130_185840_NULL_O7X5MWYR8ZVHMQE4.1.pdf</t>
  </si>
  <si>
    <t>Within AR</t>
  </si>
  <si>
    <t>https://links.sgx.com/FileOpen/Sustainability%20report%20-%20FY2020%20FINAL.ashx?App=Announcement&amp;FileID=640729</t>
  </si>
  <si>
    <t>https://www.guocoland.com.sg/Documents/SustainRpt/SustainabilityRpt2020.pdf</t>
  </si>
  <si>
    <t>http://investor.karingroup.com/newsroom/20201130_173449_K29_E421G4ILNJ82SFX7.1.pdf</t>
  </si>
  <si>
    <t>p.12 of AR</t>
  </si>
  <si>
    <t>https://links.sgx.com/FileOpen/PRA%20Sustainability%20Report%202020.ashx?App=Announcement&amp;FileID=637310</t>
  </si>
  <si>
    <t>P.26 of AR</t>
  </si>
  <si>
    <t>https://investorrelations.sgx.com/static-files/c0a3cf0a-6232-4867-9b87-3a6194d74776</t>
  </si>
  <si>
    <t>https://www.wingtaiasia.com.sg/uploadfiles/WTH_SR2020.pdf</t>
  </si>
  <si>
    <t>https://links.sgx.com/FileOpen/GKE_SR20_SGX.ashx?App=Announcement&amp;FileID=636983</t>
  </si>
  <si>
    <t>-</t>
  </si>
  <si>
    <t>https://www.delmontepacific.com/hubfs/pdf/00,%20Del%20Monte%20FY2020%20Sustainability%20Report.pdf</t>
  </si>
  <si>
    <t>https://links.sgx.com/FileOpen/Boustead%20Projects%20Limited%20FY2020%20Longevity%20Report.ashx?App=Announcement&amp;FileID=636787</t>
  </si>
  <si>
    <t>https://www.chasen.com.sg/PDF/SR%202020.pdf</t>
  </si>
  <si>
    <t>https://links.sgx.com/FileOpen/KOP%20-%20SR%20FY2020.ashx?App=Announcement&amp;FileID=636213</t>
  </si>
  <si>
    <t>https://www.leychoon.com/wp-content/uploads/2021/01/2020-Sustainability-Report.pdf</t>
  </si>
  <si>
    <t>https://links.sgx.com/FileOpen/mm2%20Asia%20-%20FY2020%20Sustainability%20Report.ashx?App=Announcement&amp;FileID=630207</t>
  </si>
  <si>
    <t>https://www.sanli.com.sg/wp-content/uploads/2020/09/Sanli_Sustainability_Report_2020_25-sep-2020.pdf</t>
  </si>
  <si>
    <t>https://www.sats.com.sg/docs/default-source/sustainability-reports/2019---2020/sats-sustainability-report-2019-20_full-version2419792eaff948d08a7f314e39326505.pdf?sfvrsn=545132d8_4</t>
  </si>
  <si>
    <t>https://www.singpost.com/sites/default/files/b2c_financial_news_files/2020/08/ann20200821.pdf</t>
  </si>
  <si>
    <t>https://links.sgx.com/FileOpen/Valuetronics-2020%20Sustainability%20Report.ashx?App=Announcement&amp;FileID=626065</t>
  </si>
  <si>
    <t>https://links.sgx.com/FileOpen/Yoma%20Strategic%20Holdings%20Ltd%20Sustainability%20Report%202020.ashx?App=Announcement&amp;FileID=649962</t>
  </si>
  <si>
    <t>https://advancer.listedcompany.com/newsroom/20210531_184804_43Q_O3Q0TEY4OQO33VO3.1.pdf</t>
  </si>
  <si>
    <t>https://links.sgx.com/FileOpen/AFGL_Sustainability_Report%202020.ashx?App=Announcement&amp;FileID=669631</t>
  </si>
  <si>
    <t>https://links.sgx.com/FileOpen/AML_Sustainability_Report_FY2020.ashx?App=Announcement&amp;FileID=667908</t>
  </si>
  <si>
    <t>https://links.sgx.com/FileOpen/BTH2020%20Sustainability%20Report.ashx?App=Announcement&amp;FileID=659232</t>
  </si>
  <si>
    <t>Pg 46 to 51 of AR</t>
  </si>
  <si>
    <t>Pg 48 to 72 of AR</t>
  </si>
  <si>
    <t>Pg 48 to 54</t>
  </si>
  <si>
    <t>Pg 49 to 59 of AR</t>
  </si>
  <si>
    <t>Pg 36 to 68 of AR</t>
  </si>
  <si>
    <t>https://links.sgx.com/FileOpen/ComfortDelGro%20-%20Sustainability%20Report%202020.ashx?App=Announcement&amp;FileID=653371</t>
  </si>
  <si>
    <t>https://www.dbs.com/iwov-resources/images/sustainability/reporting/pdf/DBS%20Sustainability%20Report%202020.pdf?pid=sg-group-pweb-sustainability-pdf-dbs-sustainability-report-2020</t>
  </si>
  <si>
    <t>https://delfilimited.listedcompany.com/misc/sr2020.pdf</t>
  </si>
  <si>
    <t>NIL (HAS NOT BEEN ISSUED AS OF 20/5/2021)</t>
  </si>
  <si>
    <t>https://www.fareastorchard.com.sg/downloads/agm2020/SR2020.pdf</t>
  </si>
  <si>
    <t>NIL (HAS NOT BEEN ISSUED AS OF 22/5/2021)</t>
  </si>
  <si>
    <t>https://ir.listedcompany.com/tracker.pl?type=5&amp;id=231826&amp;m=48069264f7c4b448a3dcd0f4c7f45547f0cb4063275d9bef15a7fa9bd2629869&amp;redirect=http%3A%2F%2Fhotelroyal.listedcompany.com%2Fmisc%2Fsr2020.pdf</t>
  </si>
  <si>
    <t>not released yet</t>
  </si>
  <si>
    <t>http://investor.indofoodagri.com/misc/sr2020/4/index.html</t>
  </si>
  <si>
    <t xml:space="preserve">p.30 of AR </t>
  </si>
  <si>
    <t>https://links.sgx.com/FileOpen/ISDN-Ann-ESG_Report_2020.ashx?App=Announcement&amp;FileID=667257</t>
  </si>
  <si>
    <t>p.20 of AR</t>
  </si>
  <si>
    <t>https://links.sgx.com/FileOpen/Japfa%20Ltd%20Sustainability%20Report%202020.ashx?App=Announcement&amp;FileID=668000</t>
  </si>
  <si>
    <t>https://links.sgx.com/FileOpen/JAR013_SR2020.ashx?App=Announcement&amp;FileID=665783</t>
  </si>
  <si>
    <t>AR p.140</t>
  </si>
  <si>
    <t>AR pg 70-89</t>
  </si>
  <si>
    <t>AR pg 68-89</t>
  </si>
  <si>
    <t>http://www.penguin.com.sg/wp-content/uploads/2019/03/Sustainability-Report-2020.pdf</t>
  </si>
  <si>
    <t>https://links.sgx.com/FileOpen/Pharmesis%20Sustainability%20ReportFY2020_Final.ashx?App=Announcement&amp;FileID=669475</t>
  </si>
  <si>
    <t>https://investor.propnex.com/newsroom/20210528_173152_OYY_JMDFQDGH5KQN4GKX.1.pdf</t>
  </si>
  <si>
    <t>https://links.sgx.com/FileOpen/Sustainability%20Report.ashx?App=Announcement&amp;FileID=653927</t>
  </si>
  <si>
    <t>https://links.sgx.com/FileOpen/Sinarmas%20Land%20SR2020%20-%20Final.ashx?App=Announcement&amp;FileID=669488</t>
  </si>
  <si>
    <t>https://links.sgx.com/FileOpen/Spackman_SR%20Report-2020.ashx?App=Announcement&amp;FileID=668194</t>
  </si>
  <si>
    <t>https://links.sgx.com/FileOpen/UOB-Sustainability%20Report%202020r.ashx?App=Announcement&amp;FileID=657908</t>
  </si>
  <si>
    <t>Pg 24 to 39 of AR</t>
  </si>
  <si>
    <t>https://links.sgx.com/FileOpen/Bonvests%20SR%202020.ashx?App=Announcement&amp;FileID=666376</t>
  </si>
  <si>
    <t>https://links.sgx.com/FileOpen/CDL%20ISR%202020.ashx?App=Announcement&amp;FileID=605953</t>
  </si>
  <si>
    <t>https://links.sgx.com/FileOpen/Sustainability%20Report%202020%20-%20Final.ashx?App=Announcement&amp;FileID=654092</t>
  </si>
  <si>
    <t>P.10 of AR</t>
  </si>
  <si>
    <t>https://links.sgx.com/FileOpen/EnGro%20Sustainability%20Report%202020%20SECURE.ashx?App=Announcement&amp;FileID=668300</t>
  </si>
  <si>
    <t>https://links.sgx.com/FileOpen/First_Resources_Limited_-_Sustainability_Report_2020.ashx?App=Announcement&amp;FileID=656197</t>
  </si>
  <si>
    <t>https://links.sgx.com/FileOpen/FY%20-%20SR%20FY2020.ashx?App=Announcement&amp;FileID=668230</t>
  </si>
  <si>
    <t>https://links.sgx.com/FileOpen/GENS%20Sustainability%20Report%202020.ashx?App=Announcement&amp;FileID=653037</t>
  </si>
  <si>
    <t>https://links.sgx.com/FileOpen/Haw%20Par%20SR2020.ashx?App=Announcement&amp;FileID=654021</t>
  </si>
  <si>
    <t>https://links.sgx.com/FileOpen/HHL%20SR20.ashx?App=Announcement&amp;FileID=666443</t>
  </si>
  <si>
    <t>https://links.sgx.com/FileOpen/SSGL%20Sustainability%20Report_2020.ashx?App=Announcement&amp;FileID=667541</t>
  </si>
  <si>
    <t>https://www.siaec.com.sg/pdf/SIAEC_SR_FY2019-20.pdf</t>
  </si>
  <si>
    <t>https://www.singtel.com/content/dam/singtel/about-us/sustainability/reports/singtel-sustainability-report-2020.pdf</t>
  </si>
  <si>
    <t>https://3ljx2m1ndho3557gp169nffb-wpengine.netdna-ssl.com/wp-content/uploads/uol-reports/files/UOL_Sustainability_Report_2020.pdf</t>
  </si>
  <si>
    <t>AR P.21</t>
  </si>
  <si>
    <t>https://links.sgx.com/FileOpen/New%20Toyo%20SR20%20Final.ashx?App=Announcement&amp;FileID=667902</t>
  </si>
  <si>
    <t>https://links.sgx.com/FileOpen/SPG%20-%20SR%20FY2020%20-%20Final.ashx?App=Announcement&amp;FileID=668176</t>
  </si>
  <si>
    <t>https://links.sgx.com/FileOpen/SSHL%20-%20SR%20FY2020.ashx?App=Announcement&amp;FileID=668205</t>
  </si>
  <si>
    <t>Pg 12 to 24 of AR</t>
  </si>
  <si>
    <t>Website link to Notice of AGM</t>
  </si>
  <si>
    <t>https://links.sgx.com/FileOpen/AHS%20Notice%20of%20AGM%20FYE%2030%20Sep%202020.ashx?App=Announcement&amp;FileID=644951</t>
  </si>
  <si>
    <t>https://links.sgx.com/FileOpen/CosmoSteel%20FY2020%20Notice%20of%20AGM.ashx?App=Announcement&amp;FileID=644274</t>
  </si>
  <si>
    <t>https://links.sgx.com/FileOpen/FN_2021_AGM_Notice_28.12.20.ashx?App=Announcement&amp;FileID=643462</t>
  </si>
  <si>
    <t>https://links.sgx.com/FileOpen/FPL_Notice%20of%20AGM.ashx?App=Announcement&amp;FileID=643216</t>
  </si>
  <si>
    <t>https://links.sgx.com/FileOpen/LHN%20Limited%20-%20Notice%20of%20AGM%20FY20%20e.ashx?App=Announcement&amp;FileID=643682</t>
  </si>
  <si>
    <t>https://links.sgx.com/FileOpen/20201211-Meeting%20-%20Notice%20of%20AGM.ashx?App=Announcement&amp;FileID=643526</t>
  </si>
  <si>
    <t>https://investor.sph.com.sg/misc/agm/SPHAR2020-NoticeofAGMFinalasprinted.pdf</t>
  </si>
  <si>
    <t>https://links.sgx.com/FileOpen/A-Smart%20-%20Notice%20of%20AGM.ashx?App=Announcement&amp;FileID=638807</t>
  </si>
  <si>
    <t>https://links.sgx.com/FileOpen/Notice%20of%20AGM.ashx?App=Announcement&amp;FileID=635037</t>
  </si>
  <si>
    <t>https://aslmarine.listedcompany.com/misc/notice-of-agm-2020.pdf</t>
  </si>
  <si>
    <t>https://links.sgx.com/FileOpen/Astaka%20Notice%20of%20AGM.ashx?App=Announcement&amp;FileID=634641</t>
  </si>
  <si>
    <t>https://links.sgx.com/FileOpen/BMH%20-%20201007_Notice%20of%20AGM%20FY2020_Final.ashx?App=Announcement&amp;FileID=634353</t>
  </si>
  <si>
    <t>https://links.sgx.com/FileOpen/CFM_AGM%20Notice.ashx?App=Announcement&amp;FileID=636856</t>
  </si>
  <si>
    <t>https://links.sgx.com/FileOpen/Notice%20of%20Annual%20General%20Meeting%20and%20Proxy%20Form.ashx?App=Announcement&amp;FileID=637256</t>
  </si>
  <si>
    <t>https://links.sgx.com/1.0.0/corporate-announcements/8ORKWS3O9CBJKD8K/639353_Notice%20of%20AGM%2001%20AR%202020%20CWX.pdf</t>
  </si>
  <si>
    <t>https://links.sgx.com/1.0.0/corporate-announcements/J6IFJQ0WDAZFVP9L/634796_AGM_Proxy_Form.pdf</t>
  </si>
  <si>
    <t>https://links.sgx.com/FileOpen/GRP%20-%20Notice.ashx?App=Announcement&amp;FileID=642278</t>
  </si>
  <si>
    <t>https://links.sgx.com/FileOpen/GLL%20Notice%20of%20AGM.ashx?App=Announcement&amp;FileID=634277</t>
  </si>
  <si>
    <t>http://investor.karingroup.com/newsroom/20201007_195653_K29_YQY37538V3ZA0V6M.1.pdf</t>
  </si>
  <si>
    <t>https://links.sgx.com/FileOpen/Koda-AGM_Notice.ashx?App=Announcement&amp;FileID=635322</t>
  </si>
  <si>
    <t>https://links.sgx.com/FileOpen/MMH-Notice%20of%20AGM.ashx?App=Announcement&amp;FileID=633597</t>
  </si>
  <si>
    <t>https://links.sgx.com/FileOpen/AGM%20Notice.ashx?App=Announcement&amp;FileID=635347</t>
  </si>
  <si>
    <t>https://links.sgx.com/FileOpen/NoticeAGM.ashx?App=Announcement&amp;FileID=636557</t>
  </si>
  <si>
    <t>https://links.sgx.com/FileOpen/2020%20SGX%20Notice%20of%20AGM.ashx?App=Announcement&amp;FileID=629955</t>
  </si>
  <si>
    <t>https://ughealthcarecorporation.listedcompany.com/news.html/id/800839</t>
  </si>
  <si>
    <t>https://www.wingtaiasia.com.sg/uploadfiles/news/WT_AR2020_CleanPDFNAGM.pdf</t>
  </si>
  <si>
    <t>https://links.sgx.com/FileOpen/GKE_Notice%20of%20AGM_SGX.ashx?App=Announcement&amp;FileID=630669</t>
  </si>
  <si>
    <t>https://links.sgx.com/FileOpen/Amcorp%20Global%20Limited%20-%20Notice%20of%20AGM.ashx?App=Announcement&amp;FileID=631241</t>
  </si>
  <si>
    <t>https://www.delmontepacific.com/hubfs/pdf/Del%20Monte%20Pacific%202020%20Notice%20of%20AGM.pdf</t>
  </si>
  <si>
    <t>https://links.sgx.com/FileOpen/BP-Notice%20of%202020%20AGM.ashx?App=Announcement&amp;FileID=626069</t>
  </si>
  <si>
    <t>https://links.sgx.com/FileOpen/Chasen%20-%20Notice%20of%20AGM.ashx?App=Announcement&amp;FileID=630415</t>
  </si>
  <si>
    <t>https://links.sgx.com/FileOpen/Notice%20of%20Annual%20General%20Meeting.ashx?App=Announcement&amp;FileID=628554</t>
  </si>
  <si>
    <t>https://links.sgx.com/FileOpen/KOP%20FY2020%20Notice%20of%20AGM.ashx?App=Announcement&amp;FileID=634922</t>
  </si>
  <si>
    <t>https://links.sgx.com/FileOpen/Ley%20Choon%20Group%20Holdings%20Limited%20Notice%20of%20AGM%20FY2020.ashx?App=Announcement&amp;FileID=638013</t>
  </si>
  <si>
    <t>https://links.sgx.com/FileOpen/mm2%20Asia_Notice%20of%20AGM%20FY2020.ashx?App=Announcement&amp;FileID=632059</t>
  </si>
  <si>
    <t>https://links.sgx.com/FileOpen/Sanli_AGM_Notice_2020.ashx?App=Announcement&amp;FileID=631094</t>
  </si>
  <si>
    <t>https://www.sats.com.sg/docs/default-source/annual-reports/sats_notice_of_agm_2020.pdf?sfvrsn=ad956349_2</t>
  </si>
  <si>
    <t>https://www.singpost.com/sites/default/files/Notice_of_AGM.pdf</t>
  </si>
  <si>
    <t>https://links.sgx.com/FileOpen/VHL-AGM%20Minutes-20200814.ashx?App=Announcement&amp;FileID=627988</t>
  </si>
  <si>
    <t>https://yomastrategic.com/wp-content/uploads/2021/03/13-January-2021-Notice-of-AGM.pdf</t>
  </si>
  <si>
    <t>https://links.sgx.com/FileOpen/3Cnergy_2021_AGM_Notice.ashx?App=Announcement&amp;FileID=657947</t>
  </si>
  <si>
    <t>https://links.sgx.com/FileOpen/ABR%20-%20210413_Notice%20of%20AGM%20AR2020.ashx?App=Announcement&amp;FileID=659251</t>
  </si>
  <si>
    <t>https://links.sgx.com/FileOpen/AGL%20-%20Notice%20of%20AGM.ashx?App=Announcement&amp;FileID=664127</t>
  </si>
  <si>
    <t>https://links.sgx.com/FileOpen/AF%20Global_Notice%20of%20AGM.ashx?App=Announcement&amp;FileID=660611</t>
  </si>
  <si>
    <t>https://links.sgx.com/FileOpen/Amara_NoticeOfAGM.ashx?App=Announcement&amp;FileID=657711</t>
  </si>
  <si>
    <t>https://links.sgx.com/FileOpen/AP%20Oil%20AGM%20Notice.ashx?App=Announcement&amp;FileID=657704</t>
  </si>
  <si>
    <t>https://links.sgx.com/FileOpen/Notice_Of_AGM.ashx?App=Announcement&amp;FileID=655965</t>
  </si>
  <si>
    <t>https://links.sgx.com/FileOpen/BTL_AGM%20_Notice_6Apr21.ashx?App=Announcement&amp;FileID=655873</t>
  </si>
  <si>
    <t>https://links.sgx.com/FileOpen/BTH2020%20Notice%20of%20AGM.ashx?App=Announcement&amp;FileID=659226</t>
  </si>
  <si>
    <t>https://links.sgx.com/FileOpen/CL_AGM_Notice_5Apr2021.ashx?App=Announcement&amp;FileID=654668</t>
  </si>
  <si>
    <t>https://links.sgx.com/FileOpen/CCL-AGM%20Notice%20dd%2024%20Mar%202021_ENG.ashx?App=Announcement&amp;FileID=652965</t>
  </si>
  <si>
    <t>https://links.sgx.com/FileOpen/CAO_2021_Notice%20_of_Annual_General_Meeting.ashx?App=Announcement&amp;FileID=653953</t>
  </si>
  <si>
    <t>https://links.sgx.com/FileOpen/CEWL_Notice_of_AGM.ashx?App=Announcement&amp;FileID=652786</t>
  </si>
  <si>
    <t>https://links.sgx.com/FileOpen/CES_Notice%20of%20AGM.ashx?App=Announcement&amp;FileID=657476</t>
  </si>
  <si>
    <t>https://links.sgx.com/FileOpen/ComfortDelGro%20-%20Notice%20of%20AGM%20dated%2026%20March%202021.ashx?App=Announcement&amp;FileID=666132</t>
  </si>
  <si>
    <t>https://www.dbs.com/iwov-resources/images/investors/other-materials/2021/Notice%20of%20AGM.pdf</t>
  </si>
  <si>
    <t>https://delfilimited.listedcompany.com/newsroom/20210412_065259_P34_8WDHUELUG3MK4CL5.1.pdf</t>
  </si>
  <si>
    <t>https://excelpoint.listedcompany.com/newsroom/20210323_072404_BDF_9NWPZHZ7EXIVBALU.1.pdf</t>
  </si>
  <si>
    <t>https://links.sgx.com/FileOpen/FarEastOrchard-Notice_of_AGM.ashx?App=Announcement&amp;FileID=657736</t>
  </si>
  <si>
    <t>https://links.sgx.com/FileOpen/Federal_Notice%20of%20AGM_12April2021.ashx?App=Announcement&amp;FileID=659077</t>
  </si>
  <si>
    <t>https://firstsponsorgroup.listedcompany.com/newsroom/20210401_074055_ADN_APM264YN6J4YRO8X.1.pdf</t>
  </si>
  <si>
    <t>http://geoenergy.listedcompany.com/newsroom/20210413_002748_RE4_XPM14RNI4MEE8A9R.1.pdf</t>
  </si>
  <si>
    <t>https://www.greateasternlife.com/content/dam/great-eastern/sg/homepage/about-us/investor-relations/agm-and-egm/2021/notice-of-agm-20210416.pdf</t>
  </si>
  <si>
    <t>https://www.halcyonagri.com/wp-content/uploads/2021/05/Notice-of-AGM.pdf</t>
  </si>
  <si>
    <t>https://links.sgx.com/FileOpen/Notice%20of%20AGM.ashx?App=Announcement&amp;FileID=657846</t>
  </si>
  <si>
    <t>https://links.sgx.com/1.0.0/corporate-announcements/TWVTQ8FM9APG24XQ/653912_HLF%20AR%202020%20-%20Notice%20of%20AGM_Final.pdf</t>
  </si>
  <si>
    <t>https://links.sgx.com/FileOpen/AGM_Notice.ashx?App=Announcement&amp;FileID=655878</t>
  </si>
  <si>
    <t>https://links.sgx.com/FileOpen/1.%20IFAR%20-%20Notice%20of%20AGM%20with%20Supplemental%20info%2028Apr2021.ashx?App=Announcement&amp;FileID=657459</t>
  </si>
  <si>
    <t>https://links.sgx.com/FileOpen/Intraco%20Limited_Notice%20of%20AGM.ashx?App=Announcement&amp;FileID=654652</t>
  </si>
  <si>
    <t>https://links.sgx.com/FileOpen/ISDN-AGMNotice_ENG.ashx?App=Announcement&amp;FileID=653558</t>
  </si>
  <si>
    <t>https://links.sgx.com/FileOpen/Isetan%20AGM%20SGX%20Final.ashx?App=Announcement&amp;FileID=655929</t>
  </si>
  <si>
    <t>https://links.sgx.com/FileOpen/Japfa%20Ltd%20Notice%20of%20AGM%20and%20books%20closure.ashx?App=Announcement&amp;FileID=653992</t>
  </si>
  <si>
    <t>https://links.sgx.com/FileOpen/AGM%20Notice%202021_29%20Mar%2021_FINAL.ashx?App=Announcement&amp;FileID=653599</t>
  </si>
  <si>
    <t>http://www.lht.com.sg/pdf/AGM2020.pdf</t>
  </si>
  <si>
    <t>https://links.sgx.com/FileOpen/Megachem_Notice%20of%20AGM.ashx?App=Announcement&amp;FileID=654206</t>
  </si>
  <si>
    <t>https://hub.optiwise.io/en/documents/19640/Mermaid_AGM2021_Notice.pdf</t>
  </si>
  <si>
    <t>https://links.sgx.com/FileOpen/NeraTel%20FY2020_Notice%20of%20AGM.ashx?App=Announcement&amp;FileID=654304</t>
  </si>
  <si>
    <t>https://links.sgx.com/FileOpen/8Apr2021_Notice%20of%20AGM%20and%20Addendum.ashx?App=Announcement&amp;FileID=662384</t>
  </si>
  <si>
    <t>https://links.sgx.com/FileOpen/PIL-Notice%20of%20AGM_Final.ashx?App=Announcement&amp;FileID=610017</t>
  </si>
  <si>
    <t>https://links.sgx.com/FileOpen/1.%20Notice%20of%20AGM_2020%2006%2011.ashx?App=Announcement&amp;FileID=617491</t>
  </si>
  <si>
    <t>https://links.sgx.com/FileOpen/Polaris_Revised%20Notice%20of%20AGM.ashx?App=Announcement&amp;FileID=610405</t>
  </si>
  <si>
    <t>https://links.sgx.com/FileOpen/Propnex_Notice%20of%20AGM.ashx?App=Announcement&amp;FileID=615562</t>
  </si>
  <si>
    <t>https://links.sgx.com/FileOpen/20200429_RIH_NoticeOfAGM_Final.ashx?App=Announcement&amp;FileID=608537</t>
  </si>
  <si>
    <t>https://links.sgx.com/FileOpen/RPH_Ann_Notice_of_Adjourned_AGM.ashx?App=Announcement&amp;FileID=607332</t>
  </si>
  <si>
    <t>https://links.sgx.com/FileOpen/SBS%20Transit%20Ltd%20-%20Notice%20of%20AGM%20dated%2025%20March%202021.ashx?App=Announcement&amp;FileID=665680</t>
  </si>
  <si>
    <t>https://www.sembcorp.com/en/media/597993/notice_of_agm.pdf</t>
  </si>
  <si>
    <t>https://links.sgx.com/FileOpen/AGM%20Notice.ashx?App=Announcement&amp;FileID=653920</t>
  </si>
  <si>
    <t>https://links.sgx.com/FileOpen/SML%20-%20Notice%20of%20AGM%20-%20Final.ashx?App=Announcement&amp;FileID=656172</t>
  </si>
  <si>
    <t>https://links.sgx.com/FileOpen/SMG%20-%20Notice%20of%20AGM%20-%2009042021.ashx?App=Announcement&amp;FileID=657728</t>
  </si>
  <si>
    <t>https://links.sgx.com/FileOpen/Notice%20of%20AGM.ashx?App=Announcement&amp;FileID=654278</t>
  </si>
  <si>
    <t>https://links.sgx.com/FileOpen/Spackman%20-%20AGM%20-%20Notice%20of%20AGM.ashx?App=Announcement&amp;FileID=661182</t>
  </si>
  <si>
    <t>https://links.sgx.com/FileOpen/AGMNoticeDated8April2021.ashx?App=Announcement&amp;FileID=657442</t>
  </si>
  <si>
    <t>https://links.sgx.com/FileOpen/1.%20Notice%20of%20AGM.ashx?App=Announcement&amp;FileID=652117</t>
  </si>
  <si>
    <t>https://links.sgx.com/FileOpen/TuanSing_AGM_Notice.ashx?App=Announcement&amp;FileID=653957</t>
  </si>
  <si>
    <t>https://links.sgx.com/FileOpen/UGL%20-%20Notice%20of%20AGM.ashx?App=Announcement&amp;FileID=660456</t>
  </si>
  <si>
    <t>https://links.sgx.com/FileOpen/Notice%20of%20AGM.ashx?App=Announcement&amp;FileID=654097</t>
  </si>
  <si>
    <t>https://links.sgx.com/FileOpen/Notice%20of%20Annual%20General%20Meeting.ashx?App=Announcement&amp;FileID=654318</t>
  </si>
  <si>
    <t>https://links.sgx.com/FileOpen/Notice%20of%20AGM%20FY2020.ashx?App=Announcement&amp;FileID=656211</t>
  </si>
  <si>
    <t>https://links.sgx.com/FileOpen/VICOM%20Ltd%20-%20Notice%20of%20AGM%2028.4.2021.ashx?App=Announcement&amp;FileID=653046</t>
  </si>
  <si>
    <t>https://links.sgx.com/FileOpen/AEM%20AGM%20Notice.ashx?App=Announcement&amp;FileID=663671</t>
  </si>
  <si>
    <t>https://links.sgx.com/FileOpen/Bonvests%20AGM%20Notice.ashx?App=Announcement&amp;FileID=657765</t>
  </si>
  <si>
    <t>https://links.sgx.com/FileOpen/CDL_Notice_of_AGM.ashx?App=Announcement&amp;FileID=660989</t>
  </si>
  <si>
    <t>https://links.sgx.com/FileOpen/eWH_Notice%20of%20AGM_12%20Feb%202021.ashx?App=Announcement&amp;FileID=648263</t>
  </si>
  <si>
    <t>https://links.sgx.com/FileOpen/Edition_Notice%20of%20AGM.ashx?App=Announcement&amp;FileID=660512</t>
  </si>
  <si>
    <t>https://links.sgx.com/FileOpen/Request%20Form_Notice%20of%20AGM_Proxy%20Form.ashx?App=Announcement&amp;FileID=660726</t>
  </si>
  <si>
    <t>https://links.sgx.com/FileOpen/First_Resources_-_Notice_of_AGM_including_Additional_Information_and_Appendix.ashx?App=Announcement&amp;FileID=656190</t>
  </si>
  <si>
    <t>https://links.sgx.com/FileOpen/Notice%20of%20AGM.ashx?App=Announcement&amp;FileID=654590</t>
  </si>
  <si>
    <t>https://gentingsingaporeplc.gcs-web.com/static-files/535ddb9e-dd26-43ef-9701-07430d421135</t>
  </si>
  <si>
    <t>https://links.sgx.com/FileOpen/GAR07-07-04-2021-Notice%20of%20Annual%20Meeting.ashx?App=Announcement&amp;FileID=656178</t>
  </si>
  <si>
    <t>https://links.sgx.com/FileOpen/Notice%20of%20AGM%2023%20April%202021.ashx?App=Announcement&amp;FileID=654018</t>
  </si>
  <si>
    <t>https://links.sgx.com/FileOpen/Notice%20of%20Annual%20General%20Meeting.ashx?App=Announcement&amp;FileID=656142</t>
  </si>
  <si>
    <t>https://links.sgx.com/FileOpen/Notice%20of%20AGM%202020.ashx?App=Announcement&amp;FileID=660365</t>
  </si>
  <si>
    <t>https://links.sgx.com/FileOpen/NetPacific-AGMNotice.ashx?App=Announcement&amp;FileID=615200</t>
  </si>
  <si>
    <t>https://www.ocbc.com/iwov-resources/sg/ocbc/gbc/pdf/investors/annual-reports/2020/notice%20of%20agm.pdf</t>
  </si>
  <si>
    <t>https://links.sgx.com/FileOpen/NOTICE_OF_AGM_15APR20.ashx?App=Announcement&amp;FileID=606954</t>
  </si>
  <si>
    <t>https://links.sgx.com/FileOpen/SIAEC%202020%20Notice%20of%20AGM.ashx?App=Announcement&amp;FileID=620623</t>
  </si>
  <si>
    <t>https://www.sif.com.sg/wp-content/uploads/2021/03/notice-of-agm.pdf</t>
  </si>
  <si>
    <t>https://www.stengg.com/media/1317438/notice-of-agm-fy2020.pdf</t>
  </si>
  <si>
    <t>https://www.singtel.com/content/dam/singtel/investorRelations/annualReports/2020/notice-of-agm.pdf</t>
  </si>
  <si>
    <t>https://links.sgx.com/FileOpen/UOL%20AR%202020%20-%20Notice%20of%20AGM.ashx?App=Announcement&amp;FileID=662292</t>
  </si>
  <si>
    <t>https://links.sgx.com/FileOpen/HLA%20-%20Notice%20of%20AGM_Final.ashx?App=Announcement&amp;FileID=612483</t>
  </si>
  <si>
    <t>https://links.sgx.com/FileOpen/2.%20Notice%20of%20Annual%20General%20Meeting.ashx?App=Announcement&amp;FileID=656381</t>
  </si>
  <si>
    <t>https://links.sgx.com/FileOpen/042a_20210326_NoticeOf2021AGM.ashx?App=Announcement&amp;FileID=653392</t>
  </si>
  <si>
    <t>https://links.sgx.com/FileOpen/Matex%20-%20Notice%20of%20AGM.ashx?App=Announcement&amp;FileID=663391</t>
  </si>
  <si>
    <t>https://links.sgx.com/FileOpen/NTIH_AGM%20Notice.ashx?App=Announcement&amp;FileID=665958</t>
  </si>
  <si>
    <t>https://links.sgx.com/FileOpen/SPG%20-%20Notice%20of%20AGM%20-%20Final.ashx?App=Announcement&amp;FileID=657667</t>
  </si>
  <si>
    <t>https://links.sgx.com/FileOpen/SSHL%20-%20Notice%20of%20AGM%20FY2020.ashx?App=Announcement&amp;FileID=664056</t>
  </si>
  <si>
    <t>https://links.sgx.com/FileOpen/1.%20TPHL_Notice%20of%20AGM_FY2020.ashx?App=Announcement&amp;FileID=658977</t>
  </si>
  <si>
    <t>https://links.sgx.com/FileOpen/BJCG%20-%20Notice%20of%20AGM.ashx?App=Announcement&amp;FileID=671772</t>
  </si>
  <si>
    <t>Website link to Minutes of AGM</t>
  </si>
  <si>
    <t>https://investor.asianhealthcare.com.sg/news.html/id/819977</t>
  </si>
  <si>
    <t>https://links.sgx.com/FileOpen/Cosmosteel%20-%20Minutes%20of%20AGM%20dated%2027.01.2021.ashx?App=Announcement&amp;FileID=649997</t>
  </si>
  <si>
    <t>https://links.sgx.com/FileOpen/FNL%202021%20AGM%20Minutes%20-%2021%20Jan%202021.ashx?App=Announcement&amp;FileID=646898</t>
  </si>
  <si>
    <t>https://investor.frasersproperty.com/newsroom/20210219_193602_TQ5_LTF022Y5G746UO26.1.pdf</t>
  </si>
  <si>
    <t>https://links.sgx.com/FileOpen/LHN%20-%20Mins%20of%20FY20%20AGM%20e%20-Eng%20Wee.ashx?App=Announcement&amp;FileID=648965</t>
  </si>
  <si>
    <t>https://links.sgx.com/FileOpen/20210105%20-%20Minutes%20of%20AGM%20held%20on%2028%20Dec%202020.ashx?App=Announcement&amp;FileID=644311</t>
  </si>
  <si>
    <t>https://investor.sph.com.sg/newsroom/20201215_173042_T39_JKF4L9RE3C35T8IO.1.pdf</t>
  </si>
  <si>
    <t>https://links.sgx.com/FileOpen/A-Smart%20-%20Minutes%20of%20AGM%2027%20November%202020.ashx?App=Announcement&amp;FileID=643115</t>
  </si>
  <si>
    <t>https://links.sgx.com/FileOpen/AHG_AGM%20Minutes%2028%20Oct%202020.ashx?App=Announcement&amp;FileID=640496</t>
  </si>
  <si>
    <t>https://links.sgx.com/FileOpen/ASL%20Marine%20_Minutes%20of%20AGM.ashx?App=Announcement&amp;FileID=642171</t>
  </si>
  <si>
    <t>https://astaka.com.my/minutes-of-annual-general-meeting/</t>
  </si>
  <si>
    <t>https://links.sgx.com/FileOpen/BMH%20-%20201116_Minutes%20of%20AGM%20FY2020_Final.ashx?App=Announcement&amp;FileID=639420</t>
  </si>
  <si>
    <t>https://links.sgx.com/FileOpen/CFM%20Minutes%20of%20AGM%202020%20-%2028.10.2020.ashx?App=Announcement&amp;FileID=638518</t>
  </si>
  <si>
    <t>https://www.civmec.com.au/images/201119_-_Signed_-_Minutes_of_AGM_30.10.20.pdf</t>
  </si>
  <si>
    <t>https://links.sgx.com/1.0.0/corporate-announcements/3OX172H70I9HS948/641120_CWX%20Global%20-%20Minutes%20of%20AGM.pdf</t>
  </si>
  <si>
    <t>http://grandbanks.listedcompany.com/newsroom/20201113_172102_G50_41B2U4IQ5N68GEUC.1.pdf</t>
  </si>
  <si>
    <t>https://links.sgx.com/FileOpen/Minutes%20of%20AGM.ashx?App=Announcement&amp;FileID=645541</t>
  </si>
  <si>
    <t>https://links.sgx.com/FileOpen/2020%20AGM%20Minutes.ashx?App=Announcement&amp;FileID=637746</t>
  </si>
  <si>
    <t>http://investor.karingroup.com/newsroom/20201116_235940_K29_X1OHUYUV2SWM18B7.1.pdf</t>
  </si>
  <si>
    <t>https://links.sgx.com/FileOpen/Koda-Ann-AGM_Minutes.ashx?App=Announcement&amp;FileID=639663</t>
  </si>
  <si>
    <t>https://micromechanics.listedcompany.com/newsroom/20201030_121541_5DD_91VBZMJFZ5TSTPCB.2.pdf</t>
  </si>
  <si>
    <t>https://links.sgx.com/FileOpen/AGM%20Minutes%2030%20Oct%202020.ashx?App=Announcement&amp;FileID=640412</t>
  </si>
  <si>
    <t>http://www.silverlakeaxis.com/img/pdf/SAL-20201027-Minutes%20of%20AGM.pdf</t>
  </si>
  <si>
    <t>https://links.sgx.com/FileOpen/Minutes%20of%20Twenty-First%20SGX%20Annual%20General%20Meeting.ashx?App=Announcement&amp;FileID=634877</t>
  </si>
  <si>
    <t>https://ughealthcarecorporation.listedcompany.com/news.html/id/809452</t>
  </si>
  <si>
    <t>https://www.wingtaiasia.com.sg/uploadfiles/news/WTH%20-%20Minutes%20of%20AGM%20held%20on%2028%20Oct%202020.pdf</t>
  </si>
  <si>
    <t>https://links.sgx.com/FileOpen/GKE%20-%20Minutes%20of%20AGM%2025%20September%202020.ashx?App=Announcement&amp;FileID=634091</t>
  </si>
  <si>
    <t>http://www.teeland.com.sg/attachment/2020093018165990738233_en.pdf</t>
  </si>
  <si>
    <t>https://www.delmontepacific.com/hubfs/pdf/2020.09.17%20DMPL%20-%20AGM%20Minutes%20-%20FINAL.pdf</t>
  </si>
  <si>
    <t>https://links.sgx.com/FileOpen/Boustead%20Projects%20Limited%202020%20AGM%20Minutes.ashx?App=Announcement&amp;FileID=632551</t>
  </si>
  <si>
    <t>https://www.chasen.com.sg/pdf_news_releases/Minutes%20of%20Annual%20General%20Meeting%20held%20on%2025%20September%202020.pdf</t>
  </si>
  <si>
    <t>https://links.sgx.com/FileOpen/Minutes%20of%20Annual%20General%20Meeting.ashx?App=Announcement&amp;FileID=633227</t>
  </si>
  <si>
    <t>https://links.sgx.com/FileOpen/KOP%20-%20Minutes%20of%20AGM%202020.ashx?App=Announcement&amp;FileID=640514</t>
  </si>
  <si>
    <t>https://links.sgx.com/FileOpen/Ley%20Choon%20-%20AGM%202020%20Minutes.final.ashx?App=Announcement&amp;FileID=642432</t>
  </si>
  <si>
    <t>https://links.sgx.com/FileOpen/AGM%20Minutes%2017%20Sep%202020_MM2%20Asia%20Ltd.ashx?App=Announcement&amp;FileID=633854</t>
  </si>
  <si>
    <t>https://www.sanli.com.sg/wp-content/uploads/2020/10/Sanli_AGM_Minutes_2020-13Oct2020.pdf</t>
  </si>
  <si>
    <t>https://www.sats.com.sg/docs/default-source/annual-general-meeting/2019-2020/sats-47th-agm-minutes.pdf?sfvrsn=3abc5d6a_0</t>
  </si>
  <si>
    <t>https://www.singpost.com/sites/default/files/Minutes_of_the_28th_Annual_General_Meeting.pdf</t>
  </si>
  <si>
    <t>https://links.sgx.com/FileOpen/Valuetronics-FY2020%20Notice%20of%20AGM.ashx?App=Announcement&amp;FileID=624303</t>
  </si>
  <si>
    <t>https://yomastrategic.com/wp-content/uploads/2021/03/29-January-2021-Minutes-of-AGM.pdf</t>
  </si>
  <si>
    <t>https://links.sgx.com/FileOpen/3Cnergy_20210427_2021_AGM_Minutes.ashx?App=Announcement&amp;FileID=667155</t>
  </si>
  <si>
    <t>https://links.sgx.com/FileOpen/ABR%20-%20210428_Minutes%20of%20AGM%20FY2020%20Final.ashx?App=Announcement&amp;FileID=666654</t>
  </si>
  <si>
    <t>https://www.shareinvestor.com/news/news.html?source=regional_sgxnet&amp;nid=515434220</t>
  </si>
  <si>
    <t>https://links.sgx.com/FileOpen/AFGL_AGM%20Minutes_29%20April%202021%20.ashx?App=Announcement&amp;FileID=668336</t>
  </si>
  <si>
    <t>https://links.sgx.com/FileOpen/Amara_MinutesOfAnnualGeneralMeeting.ashx?App=Announcement&amp;FileID=666968</t>
  </si>
  <si>
    <t>https://links.sgx.com/FileOpen/AGM%20Minutes%202021.ashx?App=Announcement&amp;FileID=666139</t>
  </si>
  <si>
    <t>https://links.sgx.com/FileOpen/AML_AGM_Minutes_20210429.ashx?App=Announcement&amp;FileID=666371</t>
  </si>
  <si>
    <t>https://www.bakertech.com.sg/pdf/BTL_Min_AGM_28Apr21.pdf</t>
  </si>
  <si>
    <t>https://investor.banyantree.com/PDF/Newsroom/2021/BTH-Minutes-AGM-2021.pdf</t>
  </si>
  <si>
    <t>https://links.sgx.com/FileOpen/CL_AGM_Minutes.ashx?App=Announcement&amp;FileID=666915</t>
  </si>
  <si>
    <t>https://links.sgx.com/FileOpen/CCL-Minutes%20of%20AGM%20on%2027%20Apr%202021_ENG.ashx?App=Announcement&amp;FileID=665338</t>
  </si>
  <si>
    <t>https://links.sgx.com/FileOpen/CAO_Minutes_of_27th_Annual_General_Meeting_held_on_28_April_2021.ashx?App=Announcement&amp;FileID=664994</t>
  </si>
  <si>
    <t>https://links.sgx.com/FileOpen/CEWL_-_Minutes_of_the_FY2020_Annual_General_Meeting_Final.ashx?App=Announcement&amp;FileID=667637</t>
  </si>
  <si>
    <t>https://links.sgx.com/FileOpen/Minutes%20of%20AGM_23April2021.ashx?App=Announcement&amp;FileID=666394</t>
  </si>
  <si>
    <t>https://links.sgx.com/FileOpen/CDG%20-%20Minutes%20of%20AGM%20held%20on%2030%20April%202021..ashx?App=Announcement&amp;FileID=666133</t>
  </si>
  <si>
    <t>https://www.dbs.com/iwov-resources/images/investors/other-materials/2021/Minutes%20of%20DBSH%20AGM%20held%20on%2030%20March%202021.pdf</t>
  </si>
  <si>
    <t>https://excelpoint.listedcompany.com/newsroom/20210430_172917_BDF_Q31I3ZS5T4XK4IGB.1.pdf</t>
  </si>
  <si>
    <t>https://www.fareastorchard.com.sg/downloads/agm2020/Minutes_of_AGM.pdf</t>
  </si>
  <si>
    <t>https://links.sgx.com/FileOpen/Federal_Minutes%20of%20AGM%20held%20on%2028%20April%202021.ashx?App=Announcement&amp;FileID=666633</t>
  </si>
  <si>
    <t>https://firstsponsorgroup.listedcompany.com/newsroom/20210423_123023_ADN_Q2Z6BOO6NCOEIIYK.5.pdf</t>
  </si>
  <si>
    <t>https://www.greateasternlife.com/content/dam/great-eastern/sg/homepage/about-us/investor-relations/agm-and-egm/2021/minutes-of-agm.pdf</t>
  </si>
  <si>
    <t>NIL (AGM has not taken place yet - AGM on 15 June 2021)</t>
  </si>
  <si>
    <t>/http://www.heatecholdings.com/downloads/26APR2021%20AGM%20Minutes.pdf</t>
  </si>
  <si>
    <t>No Mins</t>
  </si>
  <si>
    <t>https://hotelroyal.listedcompany.com/newsroom/20210520_173841_H12_BP15VRG6VH76YTMH.1.pdf</t>
  </si>
  <si>
    <t>https://links.sgx.com/FileOpen/IFAR-AGM%20Results-28%20Apr%202021.ashx?App=Announcement&amp;FileID=663512</t>
  </si>
  <si>
    <t>https://investor.intraco.com.sg/newsroom/20210512_171938_I06_B1E12RIEO9KNQ0XZ.1.pdf</t>
  </si>
  <si>
    <t>https://links.sgx.com/FileOpen/ISDN-Ann-_AGM_Minutes_ENG.ashx?App=Announcement&amp;FileID=664526</t>
  </si>
  <si>
    <t>instead of minutes, presentations slides are published https://store-knrdocushe.mybigcommerce.com/content/pdf/Chairman%27s%20speech%20%28Final%29%20%20.pdf and https://store-knrdocushe.mybigcommerce.com/content/pdf/MD%27s%20speech%20%28Dir%29%20%28Final%29%27.pdf</t>
  </si>
  <si>
    <t>https://japfa.com/files/report/20210415_AGM_minutes.pdf</t>
  </si>
  <si>
    <t>https://www.jcclgroup.com/sites/jccl-group/files/jccl-group/media/news/2021/6may2021-jcc.pdf</t>
  </si>
  <si>
    <t>https://links.sgx.com/FileOpen/LHT_AGM_%20Minutes_29%20Apr%202021_FINAL.ashx?App=Announcement&amp;FileID=664027</t>
  </si>
  <si>
    <t>https://megachem.listedcompany.com/newsroom/20210430_173629_5DS_00UJMABSIY2SOT92.1.pdf</t>
  </si>
  <si>
    <t>https://links.sgx.com/FileOpen/Nera_Minutes_of_AGM_FY2020.ashx?App=Announcement&amp;FileID=665763</t>
  </si>
  <si>
    <t>https://www.olamgroup.com/content/dam/olamgroup/investor-relations/ir-library/agm/agm-pdfs/olam_minutes-of-agm_23-apr-2021.pdf</t>
  </si>
  <si>
    <t>http://www.penguin.com.sg/wp-content/uploads/2011/07/PIL-Minutes-of-AGM-2020_Final.pdf</t>
  </si>
  <si>
    <t>https://links.sgx.com/FileOpen/2.%20Pharmesis_Minutes%2016th%20AGM_2020%2006%2026_draft.ashx?App=Announcement&amp;FileID=621032</t>
  </si>
  <si>
    <t>https://wearepolaris.sg/wp-content/uploads/2020/06/Polaris_Minutes-of-AGM-FY2019.pdf</t>
  </si>
  <si>
    <t>https://investor.propnex.com/newsroom/20200714_192345_OYY_TQ1WYSLI391YBZIQ.1.pdf</t>
  </si>
  <si>
    <t>https://links.sgx.com/FileOpen/RIH_2020AGMminutes_Final.ashx?App=Announcement&amp;FileID=616924</t>
  </si>
  <si>
    <t>https://links.sgx.com/FileOpen/RPH_AGM_Mins_4May20_Final.ashx?App=Announcement&amp;FileID=614399</t>
  </si>
  <si>
    <t>https://links.sgx.com/FileOpen/SBST%20-%20Minutes%20of%20AGM%20held%20on%2029%20April%202021.ashx?App=Announcement&amp;FileID=665683</t>
  </si>
  <si>
    <t>https://www.sembcorp.com/en/media/680909/sembcorp_2021-agm-minutes.pdf</t>
  </si>
  <si>
    <t>https://links.sgx.com/FileOpen/SCM%20AGM%20Minutes%2023%20April%202021.ashx?App=Announcement&amp;FileID=667080</t>
  </si>
  <si>
    <t>https://links.sgx.com/FileOpen/SML-2021%20AGM%20Minutes.ashx?App=Announcement&amp;FileID=667695</t>
  </si>
  <si>
    <t>https://links.sgx.com/FileOpen/SMG_Minutes%20of%20AGM_26.04.%202021.ashx?App=Announcement&amp;FileID=667651</t>
  </si>
  <si>
    <t>https://links.sgx.com/FileOpen/SFL-AGM%20Minutes%20FYE%2031%20Dec%202020.ashx?App=Announcement&amp;FileID=666086</t>
  </si>
  <si>
    <t>https://links.sgx.com/FileOpen/SEGL%20-%20Minutes%20of%20AGM%20held%20on%2030%20April%202021.ashx?App=Announcement&amp;FileID=668216</t>
  </si>
  <si>
    <t>https://links.sgx.com/FileOpen/MinsOf23rdAGM300421.ashx?App=Announcement&amp;FileID=667923</t>
  </si>
  <si>
    <t>https://links.sgx.com/FileOpen/Trendlines%20-%20AGM%20Minutes%2022%20April%202021.ashx?App=Announcement&amp;FileID=667319</t>
  </si>
  <si>
    <t>https://links.sgx.com/FileOpen/UOB%202021%20AGM%20minutes.ashx?App=Announcement&amp;FileID=667638</t>
  </si>
  <si>
    <t>https://links.sgx.com/FileOpen/UOI%20AGM%20Minutes%20of%2023%20April%202021.ashx?App=Announcement&amp;FileID=666365</t>
  </si>
  <si>
    <t>https://links.sgx.com/FileOpen/VCL-Minutes%20of%20AGM-29%20Apr%202021.ashx?App=Announcement&amp;FileID=666417</t>
  </si>
  <si>
    <t>https://links.sgx.com/FileOpen/VICOM%20Ltd%20-%20Minutes%20of%20AGM%20held%20on%2028%20April%202021.ashx?App=Announcement&amp;FileID=665672</t>
  </si>
  <si>
    <t>https://links.sgx.com/FileOpen/AEM_AGM%20Minutes%20FY2020.ashx?App=Announcement&amp;FileID=665472</t>
  </si>
  <si>
    <t>https://links.sgx.com/FileOpen/BV%20AGM%20Minutes%20290421.ashx?App=Announcement&amp;FileID=665441</t>
  </si>
  <si>
    <t>https://links.sgx.com/FileOpen/CDL_Minutes_of_AGM_2021.ashx?App=Announcement&amp;FileID=667496</t>
  </si>
  <si>
    <t>https://links.sgx.com/FileOpen/20210227-ecoWise%20Holdings%20Limited_Minutes%20of%20AGM.ashx?App=Announcement&amp;FileID=652717</t>
  </si>
  <si>
    <t>https://links.sgx.com/FileOpen/Edition_%20AGM%20Minutes.ashx?App=Announcement&amp;FileID=668338</t>
  </si>
  <si>
    <t>https://links.sgx.com/FileOpen/EnGro%202021%20AGM%20minutes.ashx?App=Announcement&amp;FileID=665664</t>
  </si>
  <si>
    <t>https://links.sgx.com/FileOpen/First_Resources_-_Minutes_of_AGM_held_on_29_April_2021.ashx?App=Announcement&amp;FileID=667111</t>
  </si>
  <si>
    <t>https://links.sgx.com/FileOpen/Minutes%20of%20AGM.ashx?App=Announcement&amp;FileID=665396</t>
  </si>
  <si>
    <t>minutes not released, only results https://links.sgx.com/FileOpen/GENS%20-%20Announcement%20on%2036th%20AGM%20held%20on%2015%20April%202021.ashx?App=Announcement&amp;FileID=661086</t>
  </si>
  <si>
    <t>https://links.sgx.com/FileOpen/GAR-2021%20AM%20-%20Minutes.ashx?App=Announcement&amp;FileID=667666</t>
  </si>
  <si>
    <t>https://hawpar.listedcompany.com/newsroom/20210430_172725_H02_L00B2EO1S2MGK2EH.1.pdf</t>
  </si>
  <si>
    <t>https://www.hiaphoe.com/sites/default/files/HHL%20-%20AGM%20Minutes%20held%20on%2029%20Apr%202021.e_0.pdf</t>
  </si>
  <si>
    <t>https://links.sgx.com/FileOpen/JBFL%20-%20AGM%20Minutes%20-%2028%20April%202021.ashx?App=Announcement&amp;FileID=667162</t>
  </si>
  <si>
    <t>https://links.sgx.com/FileOpen/NetPacific-Ann-AGMMinutes.ashx?App=Announcement&amp;FileID=622862</t>
  </si>
  <si>
    <t>https://links.sgx.com/FileOpen/OCBC-Minutes_of_AGM_29April2021.ashx?App=Announcement&amp;FileID=667895</t>
  </si>
  <si>
    <t>https://links.sgx.com/FileOpen/Serial_System_Ltd_AGM_Minutes_and_app1.ashx?App=Announcement&amp;FileID=611795</t>
  </si>
  <si>
    <t>https://links.sgx.com/FileOpen/38th%20SIAEC%20AGM%20Minutes%202020.ashx?App=Announcement&amp;FileID=628136</t>
  </si>
  <si>
    <t>https://links.sgx.com/FileOpen/SIF%20-%20Minutes%20of%20AGM%20-%2026%20April%202021.ashx?App=Announcement&amp;FileID=667510</t>
  </si>
  <si>
    <t>https://www.stengg.com/media/1317549/24th-annual-general-meeting-minutes.pdf</t>
  </si>
  <si>
    <t>https://www.singtel.com/content/dam/singtel/investorRelations/annualReports/2020/agm-2020-minutes-signed.pdf</t>
  </si>
  <si>
    <t>https://3ljx2m1ndho3557gp169nffb-wpengine.netdna-ssl.com/wp-content/uploads/uol-announcements/2021/20210512_171635_U14_OXNTOUN5KL4U2YL5.1.pdf</t>
  </si>
  <si>
    <t>https://links.sgx.com/FileOpen/AGM%20Mins_20200618.ashx?App=Announcement&amp;FileID=623988</t>
  </si>
  <si>
    <t>https://links.sgx.com/FileOpen/CDW_AGM%20Minutes_30%20April%202021_Final.ashx?App=Announcement&amp;FileID=669369</t>
  </si>
  <si>
    <t>https://links.sgx.com/FileOpen/069_20210428_GIL15th%20AGMMinutes.ashx?App=Announcement&amp;FileID=663460</t>
  </si>
  <si>
    <t>https://links.sgx.com/FileOpen/Matex%20AGM%20Minutes%202021.ashx?App=Announcement&amp;FileID=665009</t>
  </si>
  <si>
    <t>https://links.sgx.com/FileOpen/SSHL%20-%20Minutes%20of%20AGM%20-%2029%20April%202021.ashx?App=Announcement&amp;FileID=667765</t>
  </si>
  <si>
    <t>https://www.theplaceholdings.com/view&amp;id=1026</t>
  </si>
  <si>
    <t>To be held on 29 June 2021</t>
  </si>
  <si>
    <t>Sections</t>
  </si>
  <si>
    <t>Questions</t>
  </si>
  <si>
    <t>Primary Source</t>
  </si>
  <si>
    <t>Options</t>
  </si>
  <si>
    <t xml:space="preserve">A. </t>
  </si>
  <si>
    <t>Board Responsibilities - 35%</t>
  </si>
  <si>
    <t>Board size</t>
  </si>
  <si>
    <t>Number of directors on board</t>
  </si>
  <si>
    <t>Director database</t>
  </si>
  <si>
    <t>#/ND</t>
  </si>
  <si>
    <t>Board independence</t>
  </si>
  <si>
    <t>Proportion of independent directors on board</t>
  </si>
  <si>
    <t>Number of independent directors on board</t>
  </si>
  <si>
    <t>CEO-Chairman separation</t>
  </si>
  <si>
    <t>Is the chairman an independent director?</t>
  </si>
  <si>
    <t>Y/N</t>
  </si>
  <si>
    <t>If the answer to the above is N, is the chairman a non-executive director and not related to the CEO?</t>
  </si>
  <si>
    <t>Annual Report</t>
  </si>
  <si>
    <t>N</t>
  </si>
  <si>
    <t>Y</t>
  </si>
  <si>
    <t>If chairman is the CEO, is related to the CEO, is a controlling shareholder or is an executive director, does the company have a lead independent director?</t>
  </si>
  <si>
    <t>Board competencies</t>
  </si>
  <si>
    <t>Does at least one of the independent directors have experience in the industry the company is in?</t>
  </si>
  <si>
    <t>Director Database</t>
  </si>
  <si>
    <t>Does the company disclose a board of directors diversity policy?</t>
  </si>
  <si>
    <t xml:space="preserve">Y </t>
  </si>
  <si>
    <t>Does the company have orientation programmes for new directors?</t>
  </si>
  <si>
    <t>Does the company have a policy that encourages directors to attend on-going or continuous professional education programmes?</t>
  </si>
  <si>
    <t>Board and committee meetings</t>
  </si>
  <si>
    <t>How many times did the board meet during the year?</t>
  </si>
  <si>
    <t>How many times did the remuneration and nomination committee meet during the year?</t>
  </si>
  <si>
    <t>How many times did the audit committee meet during the year?</t>
  </si>
  <si>
    <t>Is individual director attendance at board meetings and at committee meetings given?</t>
  </si>
  <si>
    <t xml:space="preserve">Nominating Committee </t>
  </si>
  <si>
    <t>Number of members in the committee</t>
  </si>
  <si>
    <t xml:space="preserve">Number of independent members in the committee </t>
  </si>
  <si>
    <t>Is the chairman independent?</t>
  </si>
  <si>
    <t>Does the Nominating Committee undertake the process of identifying the quality of directors aligned with the company's strategic directions?</t>
  </si>
  <si>
    <t>Having limits on the number of directorships that can be held</t>
  </si>
  <si>
    <t>Selection of directors</t>
  </si>
  <si>
    <t>Is the skills/experience sought disclosed?</t>
  </si>
  <si>
    <t>Is the process followed disclosed?</t>
  </si>
  <si>
    <t>Board and individual director appraisal</t>
  </si>
  <si>
    <t>For board appraisal, is the process disclosed in detail?</t>
  </si>
  <si>
    <t>For board appraisal, is the criteria disclosed?</t>
  </si>
  <si>
    <t>For individual director appraisal, is the process disclosed in detail?</t>
  </si>
  <si>
    <t>For individual director appraisal, is the criteria disclosedl?</t>
  </si>
  <si>
    <t>Is an external party used at least periodically to conduct the board and/or individual director appraisal?</t>
  </si>
  <si>
    <t>Does the board of directors conduct an annual performance assessment of the CEO/Managing Director/President?</t>
  </si>
  <si>
    <t>Is an annual performance assessment conducted of the board of directors committees?</t>
  </si>
  <si>
    <t>Remuneration Committee independence</t>
  </si>
  <si>
    <t>Executive director/Top 5 executives' remuneration</t>
  </si>
  <si>
    <t>Is the remuneration of executive directors disclosed? (E = Exact, B1= Bands of $100k or less with upper limit, B2= Bands of between $100k-$250k with upper limit, B3= Bands of $250k with upper limit, O=Other bands with upper limit, B4=Any band with no upper limit, ND = Not Disclosed)</t>
  </si>
  <si>
    <t>E/B1/B2/B3/ND</t>
  </si>
  <si>
    <t>B3</t>
  </si>
  <si>
    <t>E</t>
  </si>
  <si>
    <t>B2</t>
  </si>
  <si>
    <t>O</t>
  </si>
  <si>
    <t>ND</t>
  </si>
  <si>
    <t>B1</t>
  </si>
  <si>
    <t>B4</t>
  </si>
  <si>
    <t>NA</t>
  </si>
  <si>
    <t>Is the remuneration CEO disclosed? (E = Exact, B1= Bands of $100k or less with upper limit, B2= Bands of between $100k-$250k with upper limit, B3= Bands of $250k with upper limit, O=Other bands with upper limit, B4=Any band with no upper limit, ND = Not Disclosed)</t>
  </si>
  <si>
    <t>Is the remuneration of top 5 executives disclosed? (E = Exact, B1= Bands of $100k or less with upper limit, B2= Bands of between $100k-$250k with upper limit, B3= Bands of $250k with upper limit, O=Other bands with upper limit, B4=Any band with no upper limit, ND = Not Disclosed)</t>
  </si>
  <si>
    <t>Are the names of the top 5 executives given?</t>
  </si>
  <si>
    <t>Did the company disclose in aggregate the total remuneration paid to the top five key management personnel?</t>
  </si>
  <si>
    <t>Are short-term incentives used?</t>
  </si>
  <si>
    <t>Are long-term incentives used?</t>
  </si>
  <si>
    <t>Did the company disclose information on the link between remuneration paid to the executive directors and key management personnel, and performance?</t>
  </si>
  <si>
    <t>Is there contractual provisions to allow the company to reclaim incentive components of remuneration from executive directors and key management personnel?</t>
  </si>
  <si>
    <t>Did Remuneration Committee seek expert advice / remuneration consultant at least periodically to decide on remuneration of all directors?</t>
  </si>
  <si>
    <t>Non-Executive director fees</t>
  </si>
  <si>
    <t>Is the fees of non-executive directors disclosed? (only Exact fee)</t>
  </si>
  <si>
    <t>Is the fee structure disclosed?</t>
  </si>
  <si>
    <t xml:space="preserve">N </t>
  </si>
  <si>
    <t xml:space="preserve">Board Duties and Responsibilities </t>
  </si>
  <si>
    <t>Are the roles and responsibilities of the board of directors clearly stated ?</t>
  </si>
  <si>
    <t>Does the board of directors monitor/oversee the implementation of the corporate strategy?</t>
  </si>
  <si>
    <t/>
  </si>
  <si>
    <t>B.</t>
  </si>
  <si>
    <t>Rights and treatment of shareholders - 20%</t>
  </si>
  <si>
    <t>Basic Shareholder Rights</t>
  </si>
  <si>
    <t>Does the company pay (scrip, interim and final/annual) dividends in an equitable and timely manner; that is, all shareholders are treated equally and paid within 30 days after being (i) declared for interim dividends and (ii) approved by shareholders at  general meetings for final dividends?</t>
  </si>
  <si>
    <t>SGX Announcements</t>
  </si>
  <si>
    <t>N/A</t>
  </si>
  <si>
    <t>Right to participate effectively in and vote in general shareholder meetings and should be informed of the rules, including voting procedures, that govern general shareholder meetings.</t>
  </si>
  <si>
    <t>Do shareholders have the opportunity, evidenced by an agenda item, to approve remuneration (fees, allowances, benefit-in-kind and other emoluments) or any increases in remuneration for the non-executive directors?</t>
  </si>
  <si>
    <t>Does the company disclose the voting and vote tabulation procedures used, declaring both before the meeting proceeds?</t>
  </si>
  <si>
    <t>SGX Announcements / AGM Minutes / AGM Notice</t>
  </si>
  <si>
    <t>Are shareholders given the opportunity to ask questions in the most recent AGM, and are these questions and answers recorded in the minutes?</t>
  </si>
  <si>
    <t>Annual Report / SGX Announcements / AGM Minutes</t>
  </si>
  <si>
    <t>Does the company disclose that it has appointed an independent party (scrutineers/inspectors) to count and/or validate the votes at the AGM?</t>
  </si>
  <si>
    <t>Annual Report / SGX Announcements</t>
  </si>
  <si>
    <t>Does the company disclose that the chairman of the board of directors attend the most recent AGM?</t>
  </si>
  <si>
    <t>Did the CEO/Managing Director/President attend the most recent AGM?</t>
  </si>
  <si>
    <t>Did the chairman of the Audit Committee attend the most recent AGM?</t>
  </si>
  <si>
    <t>Did the company vote by poll (as opposed to by show of hands) for all resolutions at the most recent AGM?</t>
  </si>
  <si>
    <t>Markets for corporate control functioning in efficient and transparent matter</t>
  </si>
  <si>
    <t>Does the company have a policy requiring board members (directors) to abstain from participating in the board discussion on a particular agenda when they are conflicted?</t>
  </si>
  <si>
    <t>Exercise of ownership rights, including institutional investors</t>
  </si>
  <si>
    <t>Does the company disclose that RPTs are conducted in such a way to ensure that they are fair and at arms' length?</t>
  </si>
  <si>
    <t xml:space="preserve"> Y</t>
  </si>
  <si>
    <t>Is the share ownership by institutional investors, other than controlling shareholders, greater than 5%?</t>
  </si>
  <si>
    <t>Name of institution investors</t>
  </si>
  <si>
    <t>Name</t>
  </si>
  <si>
    <t>N.A</t>
  </si>
  <si>
    <t>AHS Investments Holdings Pte Ltd</t>
  </si>
  <si>
    <t>DBS Nominees Pte Ltd, United Overseas Bank Nominees Pte Ltd, InterBev Investment Limited</t>
  </si>
  <si>
    <t>DBS Nominees Pte Ltd, United Overseas Bank Nominees (Private) Limited, InterBev Investment Limited</t>
  </si>
  <si>
    <t>Citibank Nominees Singapore Pte Ltd</t>
  </si>
  <si>
    <t>DBS Nominees (Private) Limited</t>
  </si>
  <si>
    <t>HKSCC Nominees Limited</t>
  </si>
  <si>
    <t>UOB Kay Hian Pte Ltd</t>
  </si>
  <si>
    <t>DBS Nominees Pte Ltd</t>
  </si>
  <si>
    <t>DBS Nominees Pte Ltd, Citibank Nominees Singapore Pte Ltd</t>
  </si>
  <si>
    <t>DBS Nominees Pte Ltd, Citibank Nominees, HSBC (Singapore) Nominees</t>
  </si>
  <si>
    <t>CGS-CIMB, Chess Depositary Nominees, DBS Nominees, Citibank Nominees</t>
  </si>
  <si>
    <t>Maybank Kim Eng Securities, Citibank Nominees, OCBC Securities</t>
  </si>
  <si>
    <t>UOB Kay Hian</t>
  </si>
  <si>
    <t xml:space="preserve">Citibank Nom, Raffles Nom, DBS Nom, </t>
  </si>
  <si>
    <t>Citibank Nom, UOB Nom</t>
  </si>
  <si>
    <t>Raffles Nominees</t>
  </si>
  <si>
    <t xml:space="preserve">DBS Nominees (Private) </t>
  </si>
  <si>
    <t>United Overseas Bank Nominees Pte Ltd</t>
  </si>
  <si>
    <t>Citibank Nominees Singapore Pte Ltd, BNP Paribas Nominees Singapore Pte Ltd, Raffles Nominees Pte Limited, DB Nominees Singapore Pte Ltd, DBS Nominees Private Limited, HSBS Singapore Nominees Pte Ltd, OCBC Nominees Singapore Private Limited</t>
  </si>
  <si>
    <t>Citibank Nominees Siingapore Pte Ltd, DBS Nominees Private Limited, HSBC Singapore Nominees Pte Ltd, Raffles Nominees Pte Limited, BPSS Nominees, Singapore Pte Ltd, United Overseas Bank Nominees Private Limited, OCBC Nominees Singapore Private Limited, BNP Paribas Nominees Singapore Pte Ltd, DB nominees Singapore Pte Ltd</t>
  </si>
  <si>
    <t>DBS</t>
  </si>
  <si>
    <t xml:space="preserve">Wing Sun Development Private Limited
UOB Kay Hian Pte Ltd
DBS Vickers Securities (Singapore) Pte Ltd
Winlyn Investment Pte Ltd 
Citibank Nominees Singapore Pte Ltd 
DBS Nominees Pte Ltd </t>
  </si>
  <si>
    <t>HSBC (Singapore) Nominees Pte Ltd, Lee Pineapple Company Pte Ltd</t>
  </si>
  <si>
    <t>DBS NOMINEES (PRIVATE) LIMITED, RAFFLES NOMINEES (PTE.) LIMITED, CITIBANK NOMINEES SINGAPORE PTE LTD</t>
  </si>
  <si>
    <t>DBS Nominees (Private) Limited, Raffles Nominees (Pte.) Limited</t>
  </si>
  <si>
    <t>Raffles Nominees (Pte) Ltd</t>
  </si>
  <si>
    <t>DBS NOMINEES (PRIVATE) LIMITED</t>
  </si>
  <si>
    <t>CITIBANK NOMINEES SINGAPORE PTE LTD</t>
  </si>
  <si>
    <t xml:space="preserve">CITIBANK NOMINEES SINGAPORE PTE LTD, HONG LEONG FINANCE NOMINEES PTE LTD, DBS NOMINEES (PRIVATE) LIMITED, UNITED OVERSEAS BANK NOMINEES (PRIVATE) LIMITED, HSBC (SINGAPORE) NOMINEES PTE LTD, RAFFLES NOMINEES (PTE.) LIMITED, </t>
  </si>
  <si>
    <t>DBS NOMINEES (PRIVATE) LIMITED, CITIBANK NOMINEES SINGAPORE PTE LTD, RAFFLES NOMINEES (PTE.) LIMITED, DB NOMINEES (SINGAPORE) PTE LTD, UNITED OVERSEAS BANK NOMINEES (PRIVATE) LIMITED</t>
  </si>
  <si>
    <t>DBS NOMINEES PTE LTD, RAFFLES NOMINEES (PTE) LIMITED</t>
  </si>
  <si>
    <t>HSBC (Singapore) Nominees Pte. Ltd., Raffles Nominees (Pte) Limited, Citibank Nominees Singapore Pte. Ltd., DBS Nominees Pte. Ltd., BNP Paribas Nominees Singapore Pte. Ltd., DB Nominees (Singapore) Pte. Ltd.</t>
  </si>
  <si>
    <t>RAFFLES NOMINEES (PTE) LIMITED</t>
  </si>
  <si>
    <t>Typha Holdings Pte Ltd, Vanda 1 Investments Pte Ltd Raffles Nominees (Pte) Ltd, Citibank Nominees Singapore Ptd Ltd</t>
  </si>
  <si>
    <t>Venezio Investments, DBS Nominee, Citibank Nominees</t>
  </si>
  <si>
    <t>Singapore Telecommunications Ltd, DB Nominees (Singapore) Pte Ltd, DBS Nominees (Private) Ltd, Citibank Nominees (Singapore) Pte Ltd</t>
  </si>
  <si>
    <t>DBS Nominees Pte Ltd, Raffles Nominees (Pte) Ltd</t>
  </si>
  <si>
    <t>DBS Nominees Pte Ltd, Raffles Nominees (Pte) Ltd, VIP Infrastructure Holdings Pte Ltd, Citibank Nominees Singapore Pte Ltd</t>
  </si>
  <si>
    <t>Hong Leong Fiannce Nominees Pte LTd, Kechapi Pte Ltd, UOB Kay Hian Pte Ltd</t>
  </si>
  <si>
    <t>DBS Nominees Private Limited</t>
  </si>
  <si>
    <t>UOB Nominees (Private) Limited</t>
  </si>
  <si>
    <t>Bibace Investments Ltd</t>
  </si>
  <si>
    <t>CLA Real Estate Holdings Pte Ltd, Citibank Nominees Singapore Pte Ltd, DBS Nominees (Private) Limited, DBSN Services Pte Ltd</t>
  </si>
  <si>
    <t>DB Nominees (Singapore) Pte Ltd, HKSCC Nominees Limited, UOB Kay Hian Pte Ltd</t>
  </si>
  <si>
    <t>China National Aviation Fuel Group Limited, BP Investments Asia Limited</t>
  </si>
  <si>
    <t>China Everbright Water Holdings Limited, HKSCC Nominees Limited</t>
  </si>
  <si>
    <t>DBS Nominees Pte Ltd, Citibank Nominees Singapore Pte Ltd, DBSN Services Pte Ltd</t>
  </si>
  <si>
    <t>Citibank Nominees Singapore Ptd Ltd, Maju Holdings Pte Ltd, DBS Nominees Pte Ltd, Temasek Holdings (Pte) Ltd, DBSN Services Pte Ltd, HSBC (Singapore) Nominees Pte Ltd</t>
  </si>
  <si>
    <t>Raffles Nominees (Pte) Ltd, Citibank Nominees Singapore Pte Ltd, DBS Nominees Pte Ltd</t>
  </si>
  <si>
    <t>Far East Organisation Pte Ltd</t>
  </si>
  <si>
    <t xml:space="preserve">Citibank Nominees Singapore Pte Ltd, Phillip Securities Pte Ltd, DBS Nominees Pte Ltd, United Overseas Bank Nominees Pte Ltd </t>
  </si>
  <si>
    <t>Republic Hotels &amp; Resorts Limited, First Sponsor Capital Limited, Citibank Nominees Singapore Pte Ltd</t>
  </si>
  <si>
    <t>United Overseas Bank Nominees (Pte) Ltd, Citibank Nominees Singapore Pte Ltd, Phillip Securities Pte Ltd, DBS Nominees (Pte) Ltd</t>
  </si>
  <si>
    <t>Sinochem International (Overseas) Pte Ltd, UOB Kay Hian Private Limited, Citibank Nominees Singapore Pte Ltd, DBS Nominees (Private) Limited</t>
  </si>
  <si>
    <t>DBS Nominees</t>
  </si>
  <si>
    <t>CGS-CIMB Securities</t>
  </si>
  <si>
    <t>DBS Nominees Private Limited, United Overseas Bank Nominees Private Limited, Citibank Nominees Singapore Pte Ltd, Raffles Nominees Pte Limited, OCBC Nominees Singapore Private Limited</t>
  </si>
  <si>
    <t>HKSCC Nominees Limited, DBS Nominees Private Limited, Citibank Nominees Singapore Pte Ltd, United Overseas Bank Nominees Private Limited, Raffles Nominees Pte Limited, HSBC Singapore Nominees Pte Ltd, OCBC Nominees Singapore Private Limited</t>
  </si>
  <si>
    <t>DBS Nominees Pte Ltd, Citibank Nominees Singapore Pte Ltd, Raffles Nominees Pte Ltd, United Overseas Bank Nominees Private Ltd, DB Nominees Singapore Pte Ltd</t>
  </si>
  <si>
    <t>Raffles Nominees Pte Limited, Citibank Nominees Singapore Pte Ltd, DBS Nominees Private Limited, BPSS Nominees Singapore Pte Ltd, HSBC Singapore Nominees Pte Ltd, United Overseas Bank Nominees Private Limited, DB Nominees Singapore Pte Ltd</t>
  </si>
  <si>
    <t>DBS Nominees Pte Ltd, Citibank Nominees Singapore Pte Ltd, HSBC Singapore Nominees Pte Ltd, Raffles Nominees Pte Limited, BNP Paribas Nominees Singapore Pte Ltd, Hong Leong Finance Nominees Pte Ltd, United Overseas Bank Nominees Pte Ltd, BPSS Nominees Singapore Pte Ltd</t>
  </si>
  <si>
    <t>Raffles Nominees Pte Limited, DBS Nominees Pte Ltd, Citibank Nominees Singapore Pte Ltd</t>
  </si>
  <si>
    <t>Citibank Nominees, DB Nominees, Hong Leong Finance</t>
  </si>
  <si>
    <t>Thoresen Thai, Raffles Nominees, Soleado Holdings,Citibank Noms</t>
  </si>
  <si>
    <t>DBS, RAFFLES, CITIBANK, UNITED OVERSEAS BANK, OCBC</t>
  </si>
  <si>
    <t xml:space="preserve">HSBC, CITIBANK, DBS, RAFFLES, UNITED OVERSEAS BANK, OCBC, DB </t>
  </si>
  <si>
    <t>Raffles, DBS</t>
  </si>
  <si>
    <t>DBS NOMINEES PTE LTD, RAFFLES NOMINEES (PTE) LIMITED,  CITIBANK NOMINEES SINGAPORE PTE LTD, UNITED OVERSEAS BANK NOMINEES PTE LTD, BPSS NOMINEES SINGAPORE (PTE.) LTD., OCBC NOMINEES SINGAPORE PTE LTD,  HSBC (SINGAPORE) NOMINEES PTE LTD,</t>
  </si>
  <si>
    <t xml:space="preserve">Citibank Nominees Singapore Pte Ltd, DBS Nominees (Private) Limited, Raffles Nominees (Pte) Limited, United Overseas Bank Nominees Private Limited, HSBC (Singapore) Nominees Pte Ltd, OCBC Nominees Singapore Private Limited, BPSS Nominees Singapore (Pte.) Ltd, DB Nominees (Singapore) Pte Ltd </t>
  </si>
  <si>
    <t xml:space="preserve">DBS NOMINEES PTE LTD, CITIBANK NOMS SPORE PTE LTD, UNITED OVERSEAS BANK NOMINEES P L, UNITED OVERSEAS BANK NOMINEES P L, 
RAFFLES NOMINEES (PTE) LIMITED, HSBC (SINGAPORE) NOMINEES PTE LTD, OCBC NOMINEES SINGAPORE PTE LTD, BNP PARIBAS NOMS SPORE PL, DB NOMINEES (SINGAPORE) PTE LTD  </t>
  </si>
  <si>
    <t>RAFFLES NOMINEES (PTE.) LIMITED, CITIBANK NOMINEES SINGAPORE PTE LTD, DBS NOMINEES PTE LTD, UNITED OVERSEAS BANK NOMINEES (PRIVATE) LIMITED, BNP PARIBAS NOMINEES SINGAPORE PTE. LTD., OCBC NOMINEES SINGAPORE PTE LTD</t>
  </si>
  <si>
    <t>RAFFLES NOMINEES (PTE) LIMITED, DBS NOMINEES PTE LTD, CITIBANK NOMINEES SINGAPORE PTE LTD, UNITED OVERSEAS BANK NOMINEES PTE LTD, HSBC (SINGAPORE) NOMINEES PTE LTD</t>
  </si>
  <si>
    <t>DBS NOMINEES PTE LTD, UNITED OVERSEAS BANK NOMINEES (PRIVATE) LIMITED, CITIBANK NOMINEES SINGAPORE PTE LTD, OCBC NOMINEES SINGAPORE PRIVATE LIMITED, RAFFLES NOMINEES (PTE) LIMITED</t>
  </si>
  <si>
    <t xml:space="preserve">Citibank Nominees Singapore Pte Ltd, DBS Nominees (Private) Limited, Raffles Nominees (Pte) Limited, HSBC (Singapore) Nominees Pte Ltd, United Overseas Bank Nominees (Private) Limited, OCBC Nominees Singapore Private Limited </t>
  </si>
  <si>
    <t>LIBRAE HOLDINGS</t>
  </si>
  <si>
    <t>UOB NOMINEES (2006) PRIVATE LIMITED</t>
  </si>
  <si>
    <t>Citibank Nominees Singapore Pte Ltd, DBS Nominees (Private) Limited, HSBC (Singapore) Nominees Pte Ltd, Raffles Nominees (Pte.) Limited, BPSS Nominees Singapore (Pte.) Ltd., UOB Nominees (2006) Private Limited, United Overseas Bank Nominees (Private) Limited</t>
  </si>
  <si>
    <t>Tye Hua Nominees Private Limited</t>
  </si>
  <si>
    <t>DBS NOMINEES PTE LTD, RAFFLES NOMINEES (PTE) LIMITED, UNITED OVERSEAS BANK NOMINEES PTE LTD, OCBC NOMINEES SINGAPORE PTE LTD, CITIBANK NOMINEES SINGAPORE PTE LTD, HSBC (SINGAPORE) NOMINEES PTE LTD</t>
  </si>
  <si>
    <t>DBS Nominees (Private) Limited, Citibank Nominees Singapore Pte Ltd</t>
  </si>
  <si>
    <t>Goldvein Holdings Pte Ltd</t>
  </si>
  <si>
    <t>Hong Leong Investment Holdings Pte Ltd, Hong Leong Holdings Limited, Citibank Nominees Singapore Pte Ltd, DBS Nominees Pte Ltd, DBSN Services Pte Ltd</t>
  </si>
  <si>
    <t>Citibank Nominees Singapore Pte Ltd, Raffles Nominees Pte Limited, DBS Nominees Private Limited, SBS Nominees Private Limited</t>
  </si>
  <si>
    <t>DBS Nominees Private Limited, United Overseas Bank Nominees Private Limited, OCBC Nominees Singapore Private Limited</t>
  </si>
  <si>
    <t>Citibank Nominees Singapore Pte Ltd, HSBC Singapore Nominees Pte Ltd, DBS Nominees Private Limited, DB Nominees Singapore Pte Ltd, Raffles Nominees Pte Limited, United Overseas Bank Nominees Private Limited</t>
  </si>
  <si>
    <t>Citibank Nominees Singapore Pte Ltd, DBS Nominees Private Limited, Raffles Nominees Pte Limited, United Overseas Bank Nominees Private Limited, OCBC Nominees Singapore Private Limited, BNP Paribas Nominees Singapore Pte Ltd</t>
  </si>
  <si>
    <t>Ciibank Nominees Singapore Pte Ltd, DBS Nominees Pte Ltd, HSBC Singapore Nomoinees Pte Ltd, Raffles Nominees Pte Limited, BNP Pairbas Nominees Singapore Pte Ltd, United Overseas Bank Nominees Private Limited</t>
  </si>
  <si>
    <t>Bank J.Safra Sarasin Ltd</t>
  </si>
  <si>
    <t>Wee Investments Pte Ltd</t>
  </si>
  <si>
    <t>Citibank Nominees Singapore Pte Ltd, DBS Nominees Pte Ltd, Selat Pte Ltd, DBSN Services Pte Ltd</t>
  </si>
  <si>
    <t>Raffles Nominees (Pte) Limited</t>
  </si>
  <si>
    <t>Hong Leong, UOB</t>
  </si>
  <si>
    <t>Singapore Airlines Limited</t>
  </si>
  <si>
    <t>F H Lee Holdings Pte Ltd, Raffles Nominees (Pte) Ltd, Phillips Securities Pte Ltd</t>
  </si>
  <si>
    <t>Temasek Holdings (Pte) Ltd, Citibank Nominees Singapore Pte Ltd, DBS Nominees (Pte) Ltd, DBSN Services Pte Ltd</t>
  </si>
  <si>
    <t>Temasek Holding (Pte) Ltd, Citibank Nominees Singapore Pte Ltd, DBS Nominees (Pte) Ltd, DBSN Services Pte Ltd, Central Provident Fund Board</t>
  </si>
  <si>
    <t>Wee Investments (Pte) Limited, DBS Nominees (Private) Limited, C.Y. Wee &amp; Company Private Limited, CitibankNomineesSingapore Pte Ltd, Tye Hua Nominees (Pte) Ltd, DBSN Services Pte Ltd.</t>
  </si>
  <si>
    <t>DBS Nominees Private Limited, SBS Nominees Private Limited, Raffles Nominees Pte Limited</t>
  </si>
  <si>
    <t>DBS, RAFFLES</t>
  </si>
  <si>
    <t>Yen &amp; Son Holdings Pte Ltd</t>
  </si>
  <si>
    <t>DB</t>
  </si>
  <si>
    <t>Uob Kay Hian, All powerful investment, sunrise wealth management, Phillip Securities</t>
  </si>
  <si>
    <t>DBS Vickers</t>
  </si>
  <si>
    <t>UOB Kay Hian Private Limited, Phillip Securities Pte Ltd, United Overseas Bank Nominees (Private) Limited</t>
  </si>
  <si>
    <t>Percentage of shareholding</t>
  </si>
  <si>
    <t>#%</t>
  </si>
  <si>
    <t>30.11%, 29.69%, 28.44%</t>
  </si>
  <si>
    <t>30.27%, 29.43%, 28.19%</t>
  </si>
  <si>
    <t>11%, 10.12%</t>
  </si>
  <si>
    <t>23.13%, 6.42%, 6.27%</t>
  </si>
  <si>
    <t>30.45, 23.86, 9.63, 7.86</t>
  </si>
  <si>
    <t>19.18, 12.69, 6.62</t>
  </si>
  <si>
    <t>14.2, 9.31, 6.68</t>
  </si>
  <si>
    <t>33.87, 5.16</t>
  </si>
  <si>
    <t>10.10%, 5.17%</t>
  </si>
  <si>
    <t>34.03%, 9.03%, 3.45%, 0.94%, 0.53%, 0.43%</t>
  </si>
  <si>
    <t>2.72%, 1.99%, 0.83%, 0.43%, 0.41%</t>
  </si>
  <si>
    <t>16.92%, 6%, 3.41%, 2.82%, 2.13%, 0.40%</t>
  </si>
  <si>
    <t>41.05%, 14.05%, 7.97%, 5.35%, 5.11%</t>
  </si>
  <si>
    <t>39.92%, 14.49%, 9.64%</t>
  </si>
  <si>
    <t>21.96%, 14.84%, 10.87%, 9.45%</t>
  </si>
  <si>
    <t>9.32%, 5.78%</t>
  </si>
  <si>
    <t>19.74%, 16.24%, 14.86%, 12.63%</t>
  </si>
  <si>
    <t>14.93%, 13.40%, 10.84%</t>
  </si>
  <si>
    <t>51.76%, 12.33%, 9.05%, 7.38%</t>
  </si>
  <si>
    <t>38.69%, 15.47%, 13.92%</t>
  </si>
  <si>
    <t>51.31%, 20.17%</t>
  </si>
  <si>
    <t>72.87%, 12.05%</t>
  </si>
  <si>
    <t>21.45%, 19.94%, 9.87%</t>
  </si>
  <si>
    <t>19.88%, 18.00%, 17.17%, 11.14%, 9.07%, 5.52%</t>
  </si>
  <si>
    <t>52.80%, 20.91%, 13.20%</t>
  </si>
  <si>
    <t>12.72%, 11.16%, 9.62%, 6.15%</t>
  </si>
  <si>
    <t>31.74%, 31.40%, 14.36%</t>
  </si>
  <si>
    <t>12.08%, 10.23%, 6.70%, 5.33%</t>
  </si>
  <si>
    <t>54.99%, 10.56%, 5.65%, 5.56%</t>
  </si>
  <si>
    <t>30.08,7.59,6.75</t>
  </si>
  <si>
    <t>49.53,10.10,6.14,5.81</t>
  </si>
  <si>
    <t>2.57, 1.25, 1.21, 0.83, 0.77</t>
  </si>
  <si>
    <t xml:space="preserve">17.61, 10.10, 3.11, 2.13, 0.14, 0.08, 0.06 </t>
  </si>
  <si>
    <t>6.22%, 6%</t>
  </si>
  <si>
    <t>2.87, 1.27, 1.10, 0.71, 0.61, 0.55, 0.33</t>
  </si>
  <si>
    <t>8.92, 7.56, 2.13, 1.37, 0.86, 0.75, 0.36, 0.16</t>
  </si>
  <si>
    <t>8.02, 5.11, 1.76, 1.67, 1.30, 1,00, 0.90, 0.20</t>
  </si>
  <si>
    <t>25.85, 5.54, 0.35, 0.12, 0.06, 0.06</t>
  </si>
  <si>
    <t>15.42, 12.02, 10.53, 2.33, 0.77</t>
  </si>
  <si>
    <t>4.26, 0.95, 0.61, 0.54, 0.50</t>
  </si>
  <si>
    <t>1.65, 1.57</t>
  </si>
  <si>
    <t>4.99, 4.19, 0.98, 0.62, 0.56, 0.51</t>
  </si>
  <si>
    <t>17.89, 17.72, 5.58, 3.01, 0.66, 0.56, 0.44</t>
  </si>
  <si>
    <t>3.73, 2.32, 0.79, 0.60, 0.49, 0.41</t>
  </si>
  <si>
    <t>20.04%, 13.11%</t>
  </si>
  <si>
    <t>17.19%, 16.41%, 12.76%, 11.34%, 5.78%</t>
  </si>
  <si>
    <t xml:space="preserve">NA </t>
  </si>
  <si>
    <t>15.76%, 10.76%, 10.43%, 6.44%</t>
  </si>
  <si>
    <t>9%, 5.73%</t>
  </si>
  <si>
    <t>28.21%, 5.49%, 5.17%</t>
  </si>
  <si>
    <t>49.91%, 13.69%, 9.92%, 7.52%</t>
  </si>
  <si>
    <t>49.81%, 12.04%, 10.95%, 5.32%, 5.00%</t>
  </si>
  <si>
    <t>14.78%, 14.24%, 13.65%, 13.28%, 7.02%, 5.58%</t>
  </si>
  <si>
    <t>10.02, 1.61</t>
  </si>
  <si>
    <t>19.87,14.81,10.12,6.23</t>
  </si>
  <si>
    <t>19.36%, 8.75%, 7.93%</t>
  </si>
  <si>
    <t>Shareholder participation</t>
  </si>
  <si>
    <t>Does the company allow shareholders who hold shares through nominees to attend AGMs as observers without being constrained by the two-proxy rule?</t>
  </si>
  <si>
    <t>Is detailed information on each item in the agenda for the AGM disclosed in the Notice?</t>
  </si>
  <si>
    <t>Does the company publish detailed information of the vote results?</t>
  </si>
  <si>
    <t>Are all the directors subject to re-election at least once every three years?</t>
  </si>
  <si>
    <t>Do Shareholders or the Board of Directors approve the remuneration of the executive directors and/or the senior executives?</t>
  </si>
  <si>
    <t>Dividend payment</t>
  </si>
  <si>
    <t>If the company have paid dividend, did the company disclose a policy on payment of dividends?</t>
  </si>
  <si>
    <t>Where dividends are not paid, did the company disclose the reasons?</t>
  </si>
  <si>
    <t xml:space="preserve">C. </t>
  </si>
  <si>
    <t>Engagement of stakeholders - 10%</t>
  </si>
  <si>
    <t>Rights of stakeholders established through law and mutual agreements upheld</t>
  </si>
  <si>
    <t>Does the company disclose a policy and its relevant activities that :</t>
  </si>
  <si>
    <t>SR NOT OUT</t>
  </si>
  <si>
    <t>Stipulates the existence and scope of the company's efforts to address customers' health and safety?</t>
  </si>
  <si>
    <t>Explains supplier/contractor selection practice?</t>
  </si>
  <si>
    <t>Describes the company's efforts to ensure that its value chain is environmentally friendly or is consistent with promoting sustainable development?</t>
  </si>
  <si>
    <t>Elaborates the company's efforts to interact with the communities in which they operate?</t>
  </si>
  <si>
    <t xml:space="preserve">Describe the company's anti-corruption programmes and procedures? </t>
  </si>
  <si>
    <t xml:space="preserve">Describes how creditors' rights are safeguarded? </t>
  </si>
  <si>
    <t>Creditors' rights (discloses the activities that it has undertaken to implement the policy)</t>
  </si>
  <si>
    <t>Stakeholders' avenue for redress for violation of rights</t>
  </si>
  <si>
    <t>Does the company provide contact details via the company's website or Annual Report which stakeholders (e.g. customers, suppliers, general public etc.) can use to voice their concerns and/or complaints for possible violation of their rights?</t>
  </si>
  <si>
    <t xml:space="preserve"> Annual Report / Company website</t>
  </si>
  <si>
    <t>Performance enhancing mechanisms for employee participation</t>
  </si>
  <si>
    <t xml:space="preserve">Does the company explicitly disclose the health, safety, and welfare policy for its employees? </t>
  </si>
  <si>
    <t>Does the company publish relevant information relating to health, safety and welfare of its employees?</t>
  </si>
  <si>
    <t xml:space="preserve">Does the company have training and development programmes for its employees? </t>
  </si>
  <si>
    <t>Does the company publish relevant data on training and development programmes undergone by its employees?</t>
  </si>
  <si>
    <t>Stock options</t>
  </si>
  <si>
    <t>Is the vesting period for stock options / PSP (Performance share plan) 3 years or more?</t>
  </si>
  <si>
    <t>Whistleblowing policy</t>
  </si>
  <si>
    <t>Does the company have a whistleblowing policy?</t>
  </si>
  <si>
    <t>If the answer to the above is yes, are key details of the policy disclosed and is anonymous reporting allowed?</t>
  </si>
  <si>
    <t xml:space="preserve">D. </t>
  </si>
  <si>
    <t>Accountability and Audit - 10%</t>
  </si>
  <si>
    <t>Composition of the audit committee</t>
  </si>
  <si>
    <t>Are all the audit committee members independent?</t>
  </si>
  <si>
    <t>If the answer to the above is N, are all the audit committee members non-executive with an independent chairman?</t>
  </si>
  <si>
    <t>Does the majority of the audit committee members have an accounting or finance background?</t>
  </si>
  <si>
    <t>If the answer to the above is N, does at least one member have an accounting or finance background?</t>
  </si>
  <si>
    <t>Does the audit committee chairman have an accounting or finance background?</t>
  </si>
  <si>
    <t>Risk management and internal controls</t>
  </si>
  <si>
    <t xml:space="preserve">Is there disclosure of the process and framework used to assess the adequacy of internal control systems and risk management? </t>
  </si>
  <si>
    <t>Is there disclosure that the internal auditor meets or exceeds IIA standards?</t>
  </si>
  <si>
    <t xml:space="preserve">Does the annual report have a statement by the board or audit committee on the adequacy of the internal controls (including operational, financial compliance, and Information technology) and risk management systems? </t>
  </si>
  <si>
    <t>Does the company have a separate or outsource internal audit function?</t>
  </si>
  <si>
    <t>Is the head of internal audit identified or, if outsourced, is the name of the external firm disclosed?</t>
  </si>
  <si>
    <t>Does the appointment and removal of the internal auditor require the approval of the Audit Committee?</t>
  </si>
  <si>
    <t>CEO/CFO certification of financial statements?</t>
  </si>
  <si>
    <t>Assurance from the CEO and the CFO regarding the effectiveness of the company's risk management and internal control system?</t>
  </si>
  <si>
    <t>External auditor and Auditor Report</t>
  </si>
  <si>
    <t>Does the Audit Committee have primary responsibility for recommendation on the appointment, re-appointment and removal of the external auditor?</t>
  </si>
  <si>
    <t xml:space="preserve">E. </t>
  </si>
  <si>
    <t>Disclosure - 25%</t>
  </si>
  <si>
    <t>Transparent ownership structure</t>
  </si>
  <si>
    <t>Does the company disclose the direct and indirect (deemed) shareholdings of directors (commissioners)?</t>
  </si>
  <si>
    <t>Quality of Annual Report</t>
  </si>
  <si>
    <t>Does the company's annual report disclose the following items:</t>
  </si>
  <si>
    <t>Corporate objectives</t>
  </si>
  <si>
    <t>Financial performance indicators</t>
  </si>
  <si>
    <t>Non-financial performance indicators</t>
  </si>
  <si>
    <t>Are key risks (including operational risks) disclosed and how these risks are assessed and managed?</t>
  </si>
  <si>
    <t>Disclosure of related party transactions (RPT)</t>
  </si>
  <si>
    <t>Does the company disclose its policy covering the review and approval of material/significant RPTs?</t>
  </si>
  <si>
    <t>Does the company disclose the name of the related party and relationship for each material/significant RPT?</t>
  </si>
  <si>
    <t>Does the company disclose the nature and value for each material/significant RPT?</t>
  </si>
  <si>
    <t>Does the company discloses the type of material transactions that require board approval?</t>
  </si>
  <si>
    <t>Does the company discloses the threshold of material transactions?</t>
  </si>
  <si>
    <t>Directorships/Chairmanships in listed companies</t>
  </si>
  <si>
    <t>Is there disclosure of all the directorships and chairmanships held by its directors at present and over the past 3 years?</t>
  </si>
  <si>
    <t>Is there disclosure of only the current directorships and chairmanships held by its directors?</t>
  </si>
  <si>
    <t>Timeliness of release of results</t>
  </si>
  <si>
    <t>Financial year end</t>
  </si>
  <si>
    <t>Date</t>
  </si>
  <si>
    <t>30/6/2020</t>
  </si>
  <si>
    <t>30/06/2020</t>
  </si>
  <si>
    <t>Results release date</t>
  </si>
  <si>
    <t>Number of days taken to release the results</t>
  </si>
  <si>
    <t>#</t>
  </si>
  <si>
    <t xml:space="preserve">D.7.3 </t>
  </si>
  <si>
    <t>Is the audited annual/financial report released within 60 days from the financial year end?</t>
  </si>
  <si>
    <t>Medium of Communication</t>
  </si>
  <si>
    <t>Does the company use the following modes of communication?</t>
  </si>
  <si>
    <t>Analyst's briefing</t>
  </si>
  <si>
    <t>Media briefings /press conferences</t>
  </si>
  <si>
    <t>Corporate website</t>
  </si>
  <si>
    <t>Are details of its code of conduct or ethics disclosed?</t>
  </si>
  <si>
    <t>Is the link provided on the SGX website and/or annual report?</t>
  </si>
  <si>
    <t>Does the website have a clearly dedicated IR link instead of providing the financial information under links such as "News" or "Announcements"?</t>
  </si>
  <si>
    <t xml:space="preserve"> Company Website</t>
  </si>
  <si>
    <t>Are the latest financial results available on the website?</t>
  </si>
  <si>
    <t>Is the latest annual report available on the website?</t>
  </si>
  <si>
    <t>Is the IR contact given on the website/annual report?</t>
  </si>
  <si>
    <t>Does the company have a website disclosing up-to-date information on the following:</t>
  </si>
  <si>
    <t>Business operations</t>
  </si>
  <si>
    <t>Annual Report / Company Website</t>
  </si>
  <si>
    <t>Group corporate structure</t>
  </si>
  <si>
    <t xml:space="preserve">Does the company have vision and mission statement? </t>
  </si>
  <si>
    <t>Does the company respond to calls/emails requesting information quickly (i.e. within a week)</t>
  </si>
  <si>
    <t>IR Email</t>
  </si>
  <si>
    <t>Results briefings</t>
  </si>
  <si>
    <t>The Board should state in the company's Annual Report the steps it has taken to solicit and understand the views of the shareholders e.g. through analyst briefings, investor roadshows or Investors' Day briefings.</t>
  </si>
  <si>
    <t>Are the powerpoint slides/webcast from the briefing available on SGX or the corporate website?</t>
  </si>
  <si>
    <t>Did the company have an effective investor relations policy to regularly convey pertinent information to shareholders?</t>
  </si>
  <si>
    <t>ADD</t>
  </si>
  <si>
    <t>BONUSES</t>
  </si>
  <si>
    <t>Having a positive CG confirmation</t>
  </si>
  <si>
    <t>3 pts</t>
  </si>
  <si>
    <t>Disclosing information on the succession planning for the board and senior management</t>
  </si>
  <si>
    <t>Having a fully independent board-level risk committee</t>
  </si>
  <si>
    <t>Comprehensive description of how the company assesses the independence of its directors and independent director should be independent from major shareholders</t>
  </si>
  <si>
    <t>Having a policy which prevents non-executive directors from selling stock prior to leaving the company</t>
  </si>
  <si>
    <t>Does the company produces an annual sustainability report?</t>
  </si>
  <si>
    <t>Are the names, remuneration and employee's relationship in the annaul report for employees who are substantial shareholders of the company or are immediate family members of a director, the CEO or a substantial shareholder of the company, and whose remuneration exceeds $100,000 during the year disclosed?</t>
  </si>
  <si>
    <t>Having a share trading policy which requires board approval for trading by directors and disclosing the policy</t>
  </si>
  <si>
    <t>Did the Board set the risk tolerance, or is there a risk management policy describing the tolerance for various classes of risk</t>
  </si>
  <si>
    <t>4 pts</t>
  </si>
  <si>
    <t>Did all directors attended AGM</t>
  </si>
  <si>
    <t>Is an external search done when appointing new directors?</t>
  </si>
  <si>
    <t>2 pts</t>
  </si>
  <si>
    <t>Disclosing information on director training</t>
  </si>
  <si>
    <t>Does the company release its notice of AGM (with detailed agendas and explanatory circulars), as announced to the Exchange, at least 28 days before the date of the meeting?</t>
  </si>
  <si>
    <t>Date of AGM notice</t>
  </si>
  <si>
    <t>11/1//2020</t>
  </si>
  <si>
    <t>Date when AGM was held</t>
  </si>
  <si>
    <t>30/10/2020</t>
  </si>
  <si>
    <t>28/6/2020</t>
  </si>
  <si>
    <t>7/4/2021/</t>
  </si>
  <si>
    <t>Does the company practice integrated report on its annual reports?</t>
  </si>
  <si>
    <t>Did the Board/RC consider linking risk management with remuneration, ensuring that the level and structure of remuneration is aligned with the long-term interest and risk policies of the company</t>
  </si>
  <si>
    <t>Total:</t>
  </si>
  <si>
    <t>LESS</t>
  </si>
  <si>
    <t>PENALTIES</t>
  </si>
  <si>
    <t>Non-disclosure of director information</t>
  </si>
  <si>
    <t>Tenure of indpendent directors (points)</t>
  </si>
  <si>
    <t xml:space="preserve">Number of directorships held by independent directors </t>
  </si>
  <si>
    <t>15 pts</t>
  </si>
  <si>
    <t>Number of external directorships held by CEO and Executive Directors</t>
  </si>
  <si>
    <t>Presence of board interlocks</t>
  </si>
  <si>
    <t>5 pts</t>
  </si>
  <si>
    <t>Same indepedendent directors sitting on the nominating, remuneration and audit committees</t>
  </si>
  <si>
    <t>CEO/MD/ED not subject to re-election</t>
  </si>
  <si>
    <t>Where Lead Independent Director (LID) is not part of Nominating Committee or didn't met Independent directors seperately</t>
  </si>
  <si>
    <t xml:space="preserve">Issuance of a profit warning within 30 days after the IPO or after a results announcement </t>
  </si>
  <si>
    <t>Earnings restatements</t>
  </si>
  <si>
    <t>8 pts</t>
  </si>
  <si>
    <t>Frequent turnover of senior management (CEO, Executive Directors &amp; CFO) - More than one change within a year</t>
  </si>
  <si>
    <t>9 pts</t>
  </si>
  <si>
    <t>Resignation of senior management (CEO, Executive directors &amp; CFO) without adequate disclosure of information regarding the circumstances, search for replacement and expected time frame for apppointing a new person</t>
  </si>
  <si>
    <t>Other directors resigning without disclosure of reasons</t>
  </si>
  <si>
    <t>12 pts</t>
  </si>
  <si>
    <t>Appointments or resignations of independent directors which are closely linked to controlling shareholders</t>
  </si>
  <si>
    <t>6 pts</t>
  </si>
  <si>
    <t>Directors or senior management resigning and raising corporate governance-related concerns</t>
  </si>
  <si>
    <t>External auditors unable to issue an opinion or raises red flag, allegations of fraud reported, unauthorized trading</t>
  </si>
  <si>
    <t>40 pts</t>
  </si>
  <si>
    <t>Breach of listing rules</t>
  </si>
  <si>
    <t>Retention or appointment of directors or senior management who have been subjected to regulatory actions</t>
  </si>
  <si>
    <t>Significant interested party transactions involving major shareholders, directors or senior management or evidence of serious conflicts of interest (Points)</t>
  </si>
  <si>
    <t>Issue of share options to independent directors</t>
  </si>
  <si>
    <t>Issue of share options when stock prices are at or near year end lows</t>
  </si>
  <si>
    <t>Late announcement of stock option grants (Points)</t>
  </si>
  <si>
    <t>Investor relations issues</t>
  </si>
  <si>
    <t>Appointment of alternate IDs, insufficient disclosure of nominating process</t>
  </si>
  <si>
    <t>Director attendance at board and committee meetings</t>
  </si>
  <si>
    <t>Query on trading activity</t>
  </si>
  <si>
    <t>Does the non-audit fees exceed the audit fees given that the audit firms engaged are the same?</t>
  </si>
  <si>
    <t>Has the chairman been the company  CEO in the last three years?</t>
  </si>
  <si>
    <t>Annual Report/Director Database</t>
  </si>
  <si>
    <t>Is a pyramid ownership structure and/ or cross holding structure apparent?</t>
  </si>
  <si>
    <t>Has there been any violations of any laws pertaining to labour/employment/ consumer/insolvency/ commercial/competition or environmental issues?</t>
  </si>
  <si>
    <t>SGX Announcements / Media Articles</t>
  </si>
  <si>
    <t xml:space="preserve">Is any of the directors or senior management a former  employee or partner of the current external auditor (in the past 2 years)?  </t>
  </si>
  <si>
    <t>Were there any RPTs that can be classified as financial
assistance to entities other than wholly-owned subsidiary
companies?</t>
  </si>
  <si>
    <t>Test data</t>
  </si>
  <si>
    <t>ISIN</t>
  </si>
  <si>
    <t>Company name</t>
  </si>
  <si>
    <t>TCS</t>
  </si>
  <si>
    <t>CGS</t>
  </si>
  <si>
    <t>Backup</t>
  </si>
  <si>
    <t>Company information on the product</t>
  </si>
  <si>
    <t>Yes</t>
  </si>
  <si>
    <t>Uploaded by</t>
  </si>
  <si>
    <t>Trading name</t>
  </si>
  <si>
    <t>Company URL</t>
  </si>
  <si>
    <t>Industry</t>
  </si>
  <si>
    <t xml:space="preserve">REAL ESTATE </t>
  </si>
  <si>
    <t>INDUSTRIALS</t>
  </si>
  <si>
    <t xml:space="preserve">INFORMATION TECHNOLOGY </t>
  </si>
  <si>
    <t>MATERIALS</t>
  </si>
  <si>
    <t>HEALTH CARE</t>
  </si>
  <si>
    <t>COMMUNICATION SERVICES</t>
  </si>
  <si>
    <t xml:space="preserve">FINANCIALS </t>
  </si>
  <si>
    <t>CONSUMER STAPLES</t>
  </si>
  <si>
    <t>CONSUMER DISCRETIONARY</t>
  </si>
  <si>
    <t xml:space="preserve">ENERGY </t>
  </si>
  <si>
    <t>UTILITIES</t>
  </si>
  <si>
    <t>Yoma Strategic</t>
  </si>
  <si>
    <t>VICOM Ltd</t>
  </si>
  <si>
    <t>Valuetronics</t>
  </si>
  <si>
    <t>The Place Hldg</t>
  </si>
  <si>
    <t>Trendlines</t>
  </si>
  <si>
    <t>StarHub</t>
  </si>
  <si>
    <t>Spackman</t>
  </si>
  <si>
    <t>Southern Pkg</t>
  </si>
  <si>
    <t>SingMedical</t>
  </si>
  <si>
    <t>Sembcorp Marine</t>
  </si>
  <si>
    <t>PropNex</t>
  </si>
  <si>
    <t>Pharmesis Intl</t>
  </si>
  <si>
    <t>Penguin Intl</t>
  </si>
  <si>
    <t>New Toyo</t>
  </si>
  <si>
    <t>Net Pacific Fin</t>
  </si>
  <si>
    <t>MM2 Asia</t>
  </si>
  <si>
    <t>Micro-Mechanics</t>
  </si>
  <si>
    <t>Matex Intl</t>
  </si>
  <si>
    <t>LHT</t>
  </si>
  <si>
    <t>LHN</t>
  </si>
  <si>
    <t>JB Foods</t>
  </si>
  <si>
    <t>Japfa</t>
  </si>
  <si>
    <t>Isetan</t>
  </si>
  <si>
    <t>Indofood Agri</t>
  </si>
  <si>
    <t>Hiap Hoe</t>
  </si>
  <si>
    <t>Haw Par</t>
  </si>
  <si>
    <t>GRP</t>
  </si>
  <si>
    <t>Golden Agri-Res</t>
  </si>
  <si>
    <t>Global Inv</t>
  </si>
  <si>
    <t>GKE</t>
  </si>
  <si>
    <t>First Resources</t>
  </si>
  <si>
    <t>Far East Orchard</t>
  </si>
  <si>
    <t>Excelpoint</t>
  </si>
  <si>
    <t>EuroSports Gbl</t>
  </si>
  <si>
    <t>Edition</t>
  </si>
  <si>
    <t>Delfi</t>
  </si>
  <si>
    <t>CosmoSteel</t>
  </si>
  <si>
    <t>CFM</t>
  </si>
  <si>
    <t>CDW</t>
  </si>
  <si>
    <t>Beverly JCG</t>
  </si>
  <si>
    <t>B&amp;M Hldg</t>
  </si>
  <si>
    <t>Bonvests</t>
  </si>
  <si>
    <t>Banyan Tree</t>
  </si>
  <si>
    <t>AsiaMedic</t>
  </si>
  <si>
    <t>AP Oil</t>
  </si>
  <si>
    <t>Amara</t>
  </si>
  <si>
    <t>Alliance HC</t>
  </si>
  <si>
    <t>AF Global</t>
  </si>
  <si>
    <t>ABR</t>
  </si>
  <si>
    <t>A-Smart</t>
  </si>
  <si>
    <t>3Cnergy</t>
  </si>
  <si>
    <t>AEM SGD</t>
  </si>
  <si>
    <t>Amcorp Global</t>
  </si>
  <si>
    <t>ASL Marine</t>
  </si>
  <si>
    <t>Boustead</t>
  </si>
  <si>
    <t>Centurion</t>
  </si>
  <si>
    <t>Chasen</t>
  </si>
  <si>
    <t>China Aviation</t>
  </si>
  <si>
    <t>China Everbright</t>
  </si>
  <si>
    <t>Chip Eng Seng</t>
  </si>
  <si>
    <t>CityDev</t>
  </si>
  <si>
    <t>Civmec</t>
  </si>
  <si>
    <t>ComfortDelGro</t>
  </si>
  <si>
    <t>Del Monte Pac</t>
  </si>
  <si>
    <t>EnGro</t>
  </si>
  <si>
    <t>Federal Int</t>
  </si>
  <si>
    <t>First Sponsor</t>
  </si>
  <si>
    <t>Frasers Property</t>
  </si>
  <si>
    <t>Fu Yu</t>
  </si>
  <si>
    <t>Genting Sing</t>
  </si>
  <si>
    <t>Geo Energy Res</t>
  </si>
  <si>
    <t>Grand Banks</t>
  </si>
  <si>
    <t>Great Eastern</t>
  </si>
  <si>
    <t>GuocoLand</t>
  </si>
  <si>
    <t>Halcyon Agri</t>
  </si>
  <si>
    <t>Heatec Jietong</t>
  </si>
  <si>
    <t>Hong Leong Asia</t>
  </si>
  <si>
    <t>Hong Leong Fin</t>
  </si>
  <si>
    <t>Hotel Royal</t>
  </si>
  <si>
    <t>Intraco</t>
  </si>
  <si>
    <t>ISDN</t>
  </si>
  <si>
    <t>Jardine C&amp;C</t>
  </si>
  <si>
    <t>Koda</t>
  </si>
  <si>
    <t>KOP</t>
  </si>
  <si>
    <t>Ley Choon</t>
  </si>
  <si>
    <t>Medinex</t>
  </si>
  <si>
    <t>MegaChem</t>
  </si>
  <si>
    <t>Mermaid Maritime</t>
  </si>
  <si>
    <t>Miyoshi</t>
  </si>
  <si>
    <t>NeraTel</t>
  </si>
  <si>
    <t>OCBC Bank</t>
  </si>
  <si>
    <t>Rex Intl</t>
  </si>
  <si>
    <t>SATS</t>
  </si>
  <si>
    <t>SBS Transit</t>
  </si>
  <si>
    <t>Sembcorp Ind</t>
  </si>
  <si>
    <t>Serial System</t>
  </si>
  <si>
    <t>SIA Engineering</t>
  </si>
  <si>
    <t>Sinarmas Land</t>
  </si>
  <si>
    <t>Sing Inv &amp; Fin</t>
  </si>
  <si>
    <t>SGX</t>
  </si>
  <si>
    <t>SingPost</t>
  </si>
  <si>
    <t>ST Engineering</t>
  </si>
  <si>
    <t>Singtel</t>
  </si>
  <si>
    <t>Spura Finance</t>
  </si>
  <si>
    <t>Tuan Sing</t>
  </si>
  <si>
    <t>UOB</t>
  </si>
  <si>
    <t>UOI</t>
  </si>
  <si>
    <t>UOL</t>
  </si>
  <si>
    <t>Venture</t>
  </si>
  <si>
    <t>Wing Tai</t>
  </si>
  <si>
    <t>United Food</t>
  </si>
  <si>
    <t xml:space="preserve">
UGHealthcare</t>
  </si>
  <si>
    <t>Sunrise Shares</t>
  </si>
  <si>
    <t>SingHoldings</t>
  </si>
  <si>
    <t>Polaris</t>
  </si>
  <si>
    <t xml:space="preserve">
Olam Group</t>
  </si>
  <si>
    <t xml:space="preserve">
EcoWise</t>
  </si>
  <si>
    <t>CapitaLandInvest</t>
  </si>
  <si>
    <t>Roxy-Pacific</t>
  </si>
  <si>
    <t>https://aem.com.sg/</t>
  </si>
  <si>
    <t>http://www.amcorpglobal.com/html/index.php</t>
  </si>
  <si>
    <t>https://www.aslmarine.com/</t>
  </si>
  <si>
    <t>https://www.bousteadprojects.com/</t>
  </si>
  <si>
    <t>https://centurioncorp.com.sg/</t>
  </si>
  <si>
    <t>https://www.chasen.com.sg/</t>
  </si>
  <si>
    <t>http://szh.caosco.com/</t>
  </si>
  <si>
    <t>https://www.ebwater.com/en/global/home.php</t>
  </si>
  <si>
    <t>https://www.chipengseng.com.sg/</t>
  </si>
  <si>
    <t>https://cdl.com.sg/</t>
  </si>
  <si>
    <t>https://www.civmec.com.au/</t>
  </si>
  <si>
    <t>https://www.comfortdelgro.com/</t>
  </si>
  <si>
    <t>https://www.delmontepacific.com/</t>
  </si>
  <si>
    <t>https://engro-global.com/</t>
  </si>
  <si>
    <t>https://federal-int.com.sg/</t>
  </si>
  <si>
    <t>Intern in-charge</t>
  </si>
  <si>
    <t>Cheng Min</t>
  </si>
  <si>
    <t>Serini</t>
  </si>
  <si>
    <t>Girvin</t>
  </si>
  <si>
    <t>Megan</t>
  </si>
  <si>
    <t>1</t>
  </si>
  <si>
    <t>2</t>
  </si>
  <si>
    <t>3</t>
  </si>
  <si>
    <t>8</t>
  </si>
  <si>
    <t>9</t>
  </si>
  <si>
    <t>10</t>
  </si>
  <si>
    <t>5</t>
  </si>
  <si>
    <t>11</t>
  </si>
  <si>
    <t>14</t>
  </si>
  <si>
    <t>17</t>
  </si>
  <si>
    <t>18</t>
  </si>
  <si>
    <t>19</t>
  </si>
  <si>
    <t>69</t>
  </si>
  <si>
    <t>20</t>
  </si>
  <si>
    <t>22</t>
  </si>
  <si>
    <t>23</t>
  </si>
  <si>
    <t>24</t>
  </si>
  <si>
    <t>25</t>
  </si>
  <si>
    <t>26</t>
  </si>
  <si>
    <t>27</t>
  </si>
  <si>
    <t>28</t>
  </si>
  <si>
    <t>29</t>
  </si>
  <si>
    <t>30</t>
  </si>
  <si>
    <t>32</t>
  </si>
  <si>
    <t>33</t>
  </si>
  <si>
    <t>34</t>
  </si>
  <si>
    <t>35</t>
  </si>
  <si>
    <t>37</t>
  </si>
  <si>
    <t>38</t>
  </si>
  <si>
    <t>62</t>
  </si>
  <si>
    <t>64</t>
  </si>
  <si>
    <t>66</t>
  </si>
  <si>
    <t>39</t>
  </si>
  <si>
    <t>50</t>
  </si>
  <si>
    <t>51</t>
  </si>
  <si>
    <t>40</t>
  </si>
  <si>
    <t>41</t>
  </si>
  <si>
    <t>42</t>
  </si>
  <si>
    <t>43</t>
  </si>
  <si>
    <t>44</t>
  </si>
  <si>
    <t>47</t>
  </si>
  <si>
    <t>48</t>
  </si>
  <si>
    <t>49</t>
  </si>
  <si>
    <t>74</t>
  </si>
  <si>
    <t>6</t>
  </si>
  <si>
    <t>7</t>
  </si>
  <si>
    <t>52</t>
  </si>
  <si>
    <t>77</t>
  </si>
  <si>
    <t>53</t>
  </si>
  <si>
    <t>54</t>
  </si>
  <si>
    <t>55</t>
  </si>
  <si>
    <t>56</t>
  </si>
  <si>
    <t>57</t>
  </si>
  <si>
    <t>58</t>
  </si>
  <si>
    <t>61</t>
  </si>
  <si>
    <t>67</t>
  </si>
  <si>
    <t>72</t>
  </si>
  <si>
    <t>73</t>
  </si>
  <si>
    <t>75</t>
  </si>
  <si>
    <t>76</t>
  </si>
  <si>
    <t>105</t>
  </si>
  <si>
    <t>79</t>
  </si>
  <si>
    <t>21</t>
  </si>
  <si>
    <t>71</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</si>
  <si>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</si>
  <si>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</si>
  <si>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</si>
  <si>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</si>
  <si>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</si>
  <si>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</si>
  <si>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</si>
  <si>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</si>
  <si>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</si>
  <si>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</si>
  <si>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</si>
  <si>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</si>
  <si>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</si>
  <si>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</si>
  <si>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</si>
  <si>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</si>
  <si>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</si>
  <si>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</si>
  <si>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</si>
  <si>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</si>
  <si>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</si>
  <si>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</si>
  <si>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</si>
  <si>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</si>
  <si>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</si>
  <si>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Base</t>
  </si>
  <si>
    <t>Bonus</t>
  </si>
  <si>
    <t>Penalty</t>
  </si>
  <si>
    <t>Total score</t>
  </si>
  <si>
    <t>Part A</t>
  </si>
  <si>
    <t>Part B</t>
  </si>
  <si>
    <t>Part C</t>
  </si>
  <si>
    <t>Part D</t>
  </si>
  <si>
    <t>Part E</t>
  </si>
  <si>
    <t>Base - sum</t>
  </si>
  <si>
    <t>EXCELPOINT TECHNOLOGY LTD.</t>
  </si>
  <si>
    <t>BONVESTS HOLDINGS LIMITED</t>
  </si>
  <si>
    <t>HAW PAR CORPORATION LIMITED</t>
  </si>
  <si>
    <t>NET PACIFIC FINANCIAL HOLDINGS LIMITED</t>
  </si>
  <si>
    <t>Real Estate</t>
  </si>
  <si>
    <t>Consumer Discretionary</t>
  </si>
  <si>
    <t>Information Technology</t>
  </si>
  <si>
    <t>Consumer Staples</t>
  </si>
  <si>
    <t>Financials</t>
  </si>
  <si>
    <t>Communication Services</t>
  </si>
  <si>
    <t>Materials</t>
  </si>
  <si>
    <t>Industrials</t>
  </si>
  <si>
    <t>Health Care</t>
  </si>
  <si>
    <t>Energy</t>
  </si>
  <si>
    <t>30-Sep-2020</t>
  </si>
  <si>
    <t>31-Dec-2020</t>
  </si>
  <si>
    <t>31-Mar-2020</t>
  </si>
  <si>
    <t>30-Jun-2020</t>
  </si>
  <si>
    <t>31-Dec-2021</t>
  </si>
  <si>
    <t>31-Aug-2020</t>
  </si>
  <si>
    <t>31-May-2020</t>
  </si>
  <si>
    <t>27-Nv-2020</t>
  </si>
  <si>
    <t>26-Feb-2021</t>
  </si>
  <si>
    <t>23-Mar-2021</t>
  </si>
  <si>
    <t>01-Jul-2020</t>
  </si>
  <si>
    <t>23-Oct-2020</t>
  </si>
  <si>
    <t>24-Aug-2020</t>
  </si>
  <si>
    <t>13-Oct-2020</t>
  </si>
  <si>
    <t>25-Feb-2021</t>
  </si>
  <si>
    <t>31-Mar-2021</t>
  </si>
  <si>
    <t>23-Feb-2021</t>
  </si>
  <si>
    <t>28-Feb-2020</t>
  </si>
  <si>
    <t>07-Apr-2021</t>
  </si>
  <si>
    <t>27-Feb-2021</t>
  </si>
  <si>
    <t>08-Mar-2021</t>
  </si>
  <si>
    <t>13-Apr-2021</t>
  </si>
  <si>
    <t>09-Apr-2021</t>
  </si>
  <si>
    <t>19-Feb-2021</t>
  </si>
  <si>
    <t>24-Feb-2021</t>
  </si>
  <si>
    <t>21-Jul-2020</t>
  </si>
  <si>
    <t>08-Feb-2021</t>
  </si>
  <si>
    <t>01-Mar-2021</t>
  </si>
  <si>
    <t>06-Apr-2021</t>
  </si>
  <si>
    <t>04-Sep-2020</t>
  </si>
  <si>
    <t>22-Feb-2021</t>
  </si>
  <si>
    <t>02-May-2021</t>
  </si>
  <si>
    <t>08-Oct-2020</t>
  </si>
  <si>
    <t>14-Feb-2021</t>
  </si>
  <si>
    <t>27-Aug-2020</t>
  </si>
  <si>
    <t>12-Apr-2021</t>
  </si>
  <si>
    <t>20-Nv-2020</t>
  </si>
  <si>
    <t>01-Oct-2020</t>
  </si>
  <si>
    <t>13-Jan-2021</t>
  </si>
  <si>
    <t>Grand Total</t>
  </si>
  <si>
    <t>Row Labels</t>
  </si>
  <si>
    <t>Average of Base - sum</t>
  </si>
  <si>
    <t>StdDev of Base - sum</t>
  </si>
  <si>
    <t>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</si>
</sst>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14409]d/m/yyyy;@"/>
  </numFmts>
  <fonts count="40" x14ac:knownFonts="1">
    <font>
      <sz val="11"/>
      <color rgb="FF000000"/>
      <name val="SimSun"/>
    </font>
    <font>
      <sz val="11"/>
      <color theme="1"/>
      <name val="Calibri"/>
      <family val="2"/>
      <scheme val="minor"/>
    </font>
    <font>
      <b/>
      <sz val="11"/>
      <color theme="1"/>
      <name val="Calibri"/>
      <family val="2"/>
      <scheme val="minor"/>
    </font>
    <font>
      <b/>
      <sz val="10"/>
      <color rgb="FF000000"/>
      <name val="Times New Roman"/>
      <family val="1"/>
    </font>
    <font>
      <b/>
      <sz val="8"/>
      <color rgb="FF000000"/>
      <name val="Times New Roman"/>
      <family val="1"/>
    </font>
    <font>
      <b/>
      <sz val="11"/>
      <color rgb="FFFF0000"/>
      <name val="Times New Roman"/>
      <family val="1"/>
    </font>
    <font>
      <b/>
      <sz val="10"/>
      <color rgb="FFFF0000"/>
      <name val="Times New Roman"/>
      <family val="1"/>
    </font>
    <font>
      <sz val="9"/>
      <name val="Arial"/>
      <family val="2"/>
    </font>
    <font>
      <sz val="11"/>
      <name val="Arial"/>
      <family val="2"/>
    </font>
    <font>
      <b/>
      <sz val="18"/>
      <color theme="1"/>
      <name val="Times New Roman"/>
      <family val="1"/>
    </font>
    <font>
      <b/>
      <sz val="8"/>
      <color theme="1"/>
      <name val="Arial"/>
      <family val="2"/>
    </font>
    <font>
      <b/>
      <sz val="8"/>
      <color theme="1"/>
      <name val="Times New Roman"/>
      <family val="1"/>
    </font>
    <font>
      <sz val="8"/>
      <color theme="1"/>
      <name val="Arial"/>
      <family val="2"/>
    </font>
    <font>
      <sz val="8"/>
      <color theme="1"/>
      <name val="Times New Roman"/>
      <family val="1"/>
    </font>
    <font>
      <sz val="8"/>
      <color rgb="FF333333"/>
      <name val="Arial"/>
      <family val="2"/>
    </font>
    <font>
      <sz val="8"/>
      <color rgb="FF333333"/>
      <name val="Times New Roman"/>
      <family val="1"/>
    </font>
    <font>
      <sz val="10"/>
      <color theme="1"/>
      <name val="Times New Roman"/>
      <family val="1"/>
    </font>
    <font>
      <sz val="10"/>
      <name val="Times New Roman"/>
      <family val="1"/>
    </font>
    <font>
      <b/>
      <sz val="9"/>
      <color theme="1"/>
      <name val="Arial"/>
      <family val="2"/>
    </font>
    <font>
      <sz val="9"/>
      <color theme="1"/>
      <name val="Arial"/>
      <family val="2"/>
    </font>
    <font>
      <u/>
      <sz val="11"/>
      <color theme="10"/>
      <name val="Calibri"/>
      <family val="2"/>
      <scheme val="minor"/>
    </font>
    <font>
      <sz val="9"/>
      <color rgb="FF333333"/>
      <name val="Arial"/>
      <family val="2"/>
    </font>
    <font>
      <sz val="9"/>
      <name val="Calibri"/>
      <family val="2"/>
      <scheme val="minor"/>
    </font>
    <font>
      <b/>
      <sz val="10"/>
      <color theme="1"/>
      <name val="Times New Roman"/>
      <family val="1"/>
    </font>
    <font>
      <b/>
      <sz val="10"/>
      <color theme="1"/>
      <name val="Arial"/>
      <family val="2"/>
    </font>
    <font>
      <b/>
      <sz val="9"/>
      <color rgb="FF333333"/>
      <name val="Arial"/>
      <family val="2"/>
    </font>
    <font>
      <b/>
      <sz val="10"/>
      <color rgb="FF333333"/>
      <name val="Arial"/>
      <family val="2"/>
    </font>
    <font>
      <sz val="11"/>
      <color theme="1"/>
      <name val="Times New Roman"/>
      <family val="1"/>
    </font>
    <font>
      <b/>
      <sz val="10"/>
      <name val="Times New Roman"/>
      <family val="1"/>
    </font>
    <font>
      <b/>
      <sz val="8"/>
      <name val="Arial"/>
      <family val="2"/>
    </font>
    <font>
      <sz val="10"/>
      <color rgb="FF000000"/>
      <name val="Times New Roman"/>
      <family val="1"/>
    </font>
    <font>
      <sz val="10"/>
      <color rgb="FFFF0000"/>
      <name val="Times New Roman"/>
      <family val="1"/>
    </font>
    <font>
      <b/>
      <sz val="9"/>
      <color rgb="FFFF0000"/>
      <name val="Times New Roman"/>
      <family val="1"/>
    </font>
    <font>
      <sz val="9"/>
      <name val="Times New Roman"/>
      <family val="1"/>
    </font>
    <font>
      <b/>
      <strike/>
      <sz val="10"/>
      <color rgb="FFFF0000"/>
      <name val="Times New Roman"/>
      <family val="1"/>
    </font>
    <font>
      <b/>
      <sz val="9"/>
      <color indexed="81"/>
      <name val="Tahoma"/>
      <family val="2"/>
    </font>
    <font>
      <sz val="9"/>
      <color indexed="81"/>
      <name val="Tahoma"/>
      <family val="2"/>
    </font>
    <font>
      <sz val="11"/>
      <color rgb="FF000000"/>
      <name val="Calibri"/>
      <family val="2"/>
      <scheme val="minor"/>
    </font>
    <font>
      <b/>
      <sz val="11"/>
      <color rgb="FF000000"/>
      <name val="Calibri"/>
      <family val="2"/>
      <scheme val="minor"/>
    </font>
    <font>
      <sz val="10"/>
      <name val="Times New Roman"/>
    </font>
  </fonts>
  <fills count="3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rgb="FFE6E6F2"/>
        <bgColor indexed="64"/>
      </patternFill>
    </fill>
    <fill>
      <patternFill patternType="solid">
        <fgColor theme="4" tint="0.79998168889431442"/>
        <bgColor theme="9" tint="0.79998168889431442"/>
      </patternFill>
    </fill>
    <fill>
      <patternFill patternType="solid">
        <fgColor theme="4" tint="0.79998168889431442"/>
        <bgColor indexed="64"/>
      </patternFill>
    </fill>
    <fill>
      <patternFill patternType="solid">
        <fgColor rgb="FFFFC000"/>
        <bgColor indexed="64"/>
      </patternFill>
    </fill>
    <fill>
      <patternFill patternType="solid">
        <fgColor rgb="FFFFFFFF"/>
        <bgColor indexed="64"/>
      </patternFill>
    </fill>
    <fill>
      <patternFill patternType="solid">
        <fgColor theme="0"/>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0" tint="-0.249977111117893"/>
        <bgColor indexed="64"/>
      </patternFill>
    </fill>
    <fill>
      <patternFill patternType="solid">
        <fgColor rgb="FFD9D9D9"/>
        <bgColor indexed="64"/>
      </patternFill>
    </fill>
    <fill>
      <patternFill patternType="solid">
        <fgColor rgb="FFB4C6E7"/>
        <bgColor indexed="64"/>
      </patternFill>
    </fill>
    <fill>
      <patternFill patternType="solid">
        <fgColor rgb="FFFFFF00"/>
        <bgColor rgb="FF000000"/>
      </patternFill>
    </fill>
    <fill>
      <patternFill patternType="solid">
        <fgColor theme="4" tint="0.59999389629810485"/>
        <bgColor indexed="64"/>
      </patternFill>
    </fill>
    <fill>
      <patternFill patternType="solid">
        <fgColor theme="9" tint="0.39997558519241921"/>
        <bgColor indexed="64"/>
      </patternFill>
    </fill>
    <fill>
      <patternFill patternType="solid">
        <fgColor rgb="FFC4D79B"/>
        <bgColor rgb="FF000000"/>
      </patternFill>
    </fill>
    <fill>
      <patternFill patternType="solid">
        <fgColor theme="3" tint="0.79998168889431442"/>
        <bgColor indexed="64"/>
      </patternFill>
    </fill>
    <fill>
      <patternFill patternType="solid">
        <fgColor rgb="FFC9C9C9"/>
        <bgColor indexed="64"/>
      </patternFill>
    </fill>
    <fill>
      <patternFill patternType="solid">
        <fgColor theme="0" tint="-0.14999847407452621"/>
        <bgColor indexed="64"/>
      </patternFill>
    </fill>
    <fill>
      <patternFill patternType="solid">
        <fgColor rgb="FFFFFF00"/>
        <bgColor rgb="FFFFFF00"/>
      </patternFill>
    </fill>
    <fill>
      <patternFill patternType="solid">
        <fgColor rgb="FFFF0000"/>
        <bgColor indexed="64"/>
      </patternFill>
    </fill>
    <fill>
      <patternFill patternType="solid">
        <fgColor rgb="FFFFC000"/>
        <bgColor rgb="FFFFFF00"/>
      </patternFill>
    </fill>
    <fill>
      <patternFill patternType="solid">
        <fgColor rgb="FFFFC000"/>
        <bgColor rgb="FF92D050"/>
      </patternFill>
    </fill>
    <fill>
      <patternFill patternType="solid">
        <fgColor theme="8" tint="0.79998168889431442"/>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8" tint="0.59999389629810485"/>
        <bgColor indexed="64"/>
      </patternFill>
    </fill>
    <fill>
      <patternFill patternType="solid">
        <fgColor theme="8" tint="-0.249977111117893"/>
        <bgColor indexed="64"/>
      </patternFill>
    </fill>
  </fills>
  <borders count="31">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thick">
        <color rgb="FF1D2172"/>
      </bottom>
      <diagonal/>
    </border>
    <border>
      <left style="medium">
        <color rgb="FFCCCCCC"/>
      </left>
      <right style="medium">
        <color rgb="FF000000"/>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000000"/>
      </right>
      <top style="thick">
        <color rgb="FF000000"/>
      </top>
      <bottom style="thick">
        <color rgb="FF000000"/>
      </bottom>
      <diagonal/>
    </border>
    <border>
      <left style="thick">
        <color rgb="FF1D2172"/>
      </left>
      <right style="thick">
        <color rgb="FF1D2172"/>
      </right>
      <top style="medium">
        <color rgb="FFCCCCCC"/>
      </top>
      <bottom style="thick">
        <color rgb="FF1D2172"/>
      </bottom>
      <diagonal/>
    </border>
    <border>
      <left style="medium">
        <color rgb="FFCCCCCC"/>
      </left>
      <right style="thick">
        <color rgb="FF1D2172"/>
      </right>
      <top style="medium">
        <color rgb="FFCCCCCC"/>
      </top>
      <bottom style="thick">
        <color rgb="FF1D2172"/>
      </bottom>
      <diagonal/>
    </border>
    <border>
      <left style="medium">
        <color rgb="FFCCCCCC"/>
      </left>
      <right style="medium">
        <color rgb="FF000000"/>
      </right>
      <top style="medium">
        <color rgb="FFCCCCCC"/>
      </top>
      <bottom style="medium">
        <color rgb="FF000000"/>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medium">
        <color rgb="FF1D2172"/>
      </left>
      <right style="medium">
        <color rgb="FF1D2172"/>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auto="1"/>
      </right>
      <top style="medium">
        <color indexed="64"/>
      </top>
      <bottom/>
      <diagonal/>
    </border>
    <border>
      <left style="medium">
        <color indexed="64"/>
      </left>
      <right style="thin">
        <color auto="1"/>
      </right>
      <top/>
      <bottom style="thin">
        <color auto="1"/>
      </bottom>
      <diagonal/>
    </border>
    <border>
      <left style="thin">
        <color indexed="64"/>
      </left>
      <right/>
      <top/>
      <bottom style="thin">
        <color indexed="64"/>
      </bottom>
      <diagonal/>
    </border>
    <border>
      <left style="medium">
        <color indexed="64"/>
      </left>
      <right style="thin">
        <color auto="1"/>
      </right>
      <top style="thin">
        <color auto="1"/>
      </top>
      <bottom style="thin">
        <color auto="1"/>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thin">
        <color auto="1"/>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1" fillId="0" borderId="0"/>
    <xf numFmtId="0" fontId="20" fillId="0" borderId="0" applyNumberFormat="0" applyFill="0" applyBorder="0" applyAlignment="0" applyProtection="0"/>
  </cellStyleXfs>
  <cellXfs count="292">
    <xf numFmtId="0" fontId="0" fillId="0" borderId="0" xfId="0"/>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164" fontId="3" fillId="2" borderId="4" xfId="0" applyNumberFormat="1"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6" fillId="3" borderId="2" xfId="0" applyFont="1" applyFill="1" applyBorder="1" applyAlignment="1">
      <alignment horizontal="center" vertical="center" wrapText="1"/>
    </xf>
    <xf numFmtId="17" fontId="5" fillId="3" borderId="2" xfId="0" quotePrefix="1" applyNumberFormat="1" applyFont="1" applyFill="1" applyBorder="1" applyAlignment="1">
      <alignment horizontal="center" vertical="center" wrapText="1"/>
    </xf>
    <xf numFmtId="14" fontId="6" fillId="2" borderId="2" xfId="0" applyNumberFormat="1"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0" borderId="8" xfId="0" applyFont="1" applyBorder="1" applyAlignment="1">
      <alignment horizontal="center" vertical="center" wrapText="1"/>
    </xf>
    <xf numFmtId="0" fontId="7" fillId="0" borderId="8" xfId="0" applyFont="1" applyBorder="1" applyAlignment="1">
      <alignment vertical="center" wrapText="1"/>
    </xf>
    <xf numFmtId="14" fontId="7" fillId="0" borderId="8" xfId="0" applyNumberFormat="1" applyFont="1" applyBorder="1" applyAlignment="1">
      <alignment horizontal="center" vertical="center" wrapText="1"/>
    </xf>
    <xf numFmtId="164" fontId="7" fillId="0" borderId="8" xfId="0" applyNumberFormat="1" applyFont="1" applyBorder="1" applyAlignment="1">
      <alignment horizontal="center" vertical="center" wrapText="1"/>
    </xf>
    <xf numFmtId="0" fontId="7" fillId="0" borderId="9" xfId="0" applyFont="1" applyBorder="1" applyAlignment="1">
      <alignment horizontal="center" vertical="center" wrapText="1"/>
    </xf>
    <xf numFmtId="14" fontId="7" fillId="0" borderId="9" xfId="0" applyNumberFormat="1" applyFont="1" applyBorder="1" applyAlignment="1">
      <alignment horizontal="center" wrapText="1"/>
    </xf>
    <xf numFmtId="0" fontId="10" fillId="4" borderId="13" xfId="1" applyFont="1" applyFill="1" applyBorder="1" applyAlignment="1">
      <alignment horizontal="left" vertical="center"/>
    </xf>
    <xf numFmtId="0" fontId="10" fillId="4" borderId="13" xfId="0" applyFont="1" applyFill="1" applyBorder="1" applyAlignment="1">
      <alignment horizontal="center" vertical="center"/>
    </xf>
    <xf numFmtId="0" fontId="11" fillId="4" borderId="13" xfId="0" applyFont="1" applyFill="1" applyBorder="1" applyAlignment="1">
      <alignment horizontal="center" vertical="center"/>
    </xf>
    <xf numFmtId="0" fontId="1" fillId="0" borderId="0" xfId="1"/>
    <xf numFmtId="0" fontId="10" fillId="4" borderId="16" xfId="1" applyFont="1" applyFill="1" applyBorder="1" applyAlignment="1">
      <alignment horizontal="left" vertical="center"/>
    </xf>
    <xf numFmtId="0" fontId="12" fillId="5" borderId="5" xfId="0" applyFont="1" applyFill="1" applyBorder="1" applyAlignment="1">
      <alignment horizontal="center" vertical="center"/>
    </xf>
    <xf numFmtId="0" fontId="12" fillId="6" borderId="5" xfId="0" applyFont="1" applyFill="1" applyBorder="1" applyAlignment="1">
      <alignment horizontal="center" vertical="center"/>
    </xf>
    <xf numFmtId="0" fontId="13" fillId="6" borderId="5" xfId="0" applyFont="1" applyFill="1" applyBorder="1" applyAlignment="1">
      <alignment horizontal="center" vertical="center"/>
    </xf>
    <xf numFmtId="0" fontId="10" fillId="2" borderId="17" xfId="1" applyFont="1" applyFill="1" applyBorder="1" applyAlignment="1">
      <alignment horizontal="left" vertical="center" wrapText="1"/>
    </xf>
    <xf numFmtId="0" fontId="12" fillId="2" borderId="18" xfId="0" applyFont="1" applyFill="1" applyBorder="1" applyAlignment="1">
      <alignment horizontal="center" vertical="center" wrapText="1"/>
    </xf>
    <xf numFmtId="0" fontId="14" fillId="2" borderId="19" xfId="0" applyFont="1" applyFill="1" applyBorder="1" applyAlignment="1">
      <alignment horizontal="center" vertical="center" wrapText="1"/>
    </xf>
    <xf numFmtId="14" fontId="16" fillId="0" borderId="14" xfId="1" applyNumberFormat="1" applyFont="1" applyBorder="1" applyAlignment="1">
      <alignment horizontal="center" vertical="center"/>
    </xf>
    <xf numFmtId="14" fontId="17" fillId="0" borderId="0" xfId="1" applyNumberFormat="1" applyFont="1" applyAlignment="1">
      <alignment vertical="center" wrapText="1"/>
    </xf>
    <xf numFmtId="14" fontId="17" fillId="0" borderId="0" xfId="1" applyNumberFormat="1" applyFont="1" applyAlignment="1">
      <alignment horizontal="center" vertical="center" wrapText="1"/>
    </xf>
    <xf numFmtId="14" fontId="10" fillId="0" borderId="5" xfId="1" applyNumberFormat="1" applyFont="1" applyBorder="1" applyAlignment="1">
      <alignment horizontal="left" vertical="center"/>
    </xf>
    <xf numFmtId="165" fontId="12" fillId="0" borderId="17" xfId="0" applyNumberFormat="1" applyFont="1" applyBorder="1" applyAlignment="1">
      <alignment horizontal="center" vertical="center"/>
    </xf>
    <xf numFmtId="0" fontId="23" fillId="0" borderId="22" xfId="1" applyFont="1" applyBorder="1" applyAlignment="1">
      <alignment horizontal="center" vertical="center"/>
    </xf>
    <xf numFmtId="0" fontId="17" fillId="0" borderId="11" xfId="1" applyFont="1" applyBorder="1" applyAlignment="1">
      <alignment vertical="center" wrapText="1"/>
    </xf>
    <xf numFmtId="0" fontId="17" fillId="0" borderId="11" xfId="1" applyFont="1" applyBorder="1" applyAlignment="1">
      <alignment horizontal="center" vertical="center" wrapText="1"/>
    </xf>
    <xf numFmtId="0" fontId="11" fillId="2" borderId="5" xfId="1" applyFont="1" applyFill="1" applyBorder="1" applyAlignment="1">
      <alignment horizontal="left" vertical="center"/>
    </xf>
    <xf numFmtId="0" fontId="24" fillId="0" borderId="5" xfId="0" applyFont="1" applyBorder="1" applyAlignment="1">
      <alignment horizontal="center"/>
    </xf>
    <xf numFmtId="0" fontId="23" fillId="0" borderId="5" xfId="0" applyFont="1" applyBorder="1" applyAlignment="1">
      <alignment horizontal="center" vertical="center"/>
    </xf>
    <xf numFmtId="0" fontId="23" fillId="9" borderId="5" xfId="1" applyFont="1" applyFill="1" applyBorder="1" applyAlignment="1">
      <alignment horizontal="center" vertical="center"/>
    </xf>
    <xf numFmtId="0" fontId="17" fillId="9" borderId="5" xfId="1" applyFont="1" applyFill="1" applyBorder="1" applyAlignment="1">
      <alignment vertical="center" wrapText="1"/>
    </xf>
    <xf numFmtId="0" fontId="17" fillId="9" borderId="5" xfId="1" applyFont="1" applyFill="1" applyBorder="1" applyAlignment="1">
      <alignment horizontal="center" vertical="center" wrapText="1"/>
    </xf>
    <xf numFmtId="0" fontId="11" fillId="10" borderId="16" xfId="1" applyFont="1" applyFill="1" applyBorder="1" applyAlignment="1">
      <alignment horizontal="left" vertical="center"/>
    </xf>
    <xf numFmtId="0" fontId="2" fillId="10" borderId="5" xfId="0" applyFont="1" applyFill="1" applyBorder="1" applyAlignment="1">
      <alignment horizontal="center"/>
    </xf>
    <xf numFmtId="0" fontId="2" fillId="10" borderId="5" xfId="0" quotePrefix="1" applyFont="1" applyFill="1" applyBorder="1" applyAlignment="1">
      <alignment horizontal="center"/>
    </xf>
    <xf numFmtId="0" fontId="11" fillId="11" borderId="5" xfId="0" applyFont="1" applyFill="1" applyBorder="1" applyAlignment="1">
      <alignment horizontal="center" vertical="center"/>
    </xf>
    <xf numFmtId="0" fontId="25" fillId="11" borderId="5" xfId="0" quotePrefix="1" applyFont="1" applyFill="1" applyBorder="1" applyAlignment="1">
      <alignment horizontal="center" vertical="center" wrapText="1"/>
    </xf>
    <xf numFmtId="0" fontId="25" fillId="11" borderId="5" xfId="0" applyFont="1" applyFill="1" applyBorder="1" applyAlignment="1">
      <alignment horizontal="center" vertical="center" wrapText="1"/>
    </xf>
    <xf numFmtId="0" fontId="26" fillId="11" borderId="5" xfId="0" applyFont="1" applyFill="1" applyBorder="1" applyAlignment="1">
      <alignment horizontal="center" vertical="center" wrapText="1"/>
    </xf>
    <xf numFmtId="0" fontId="11" fillId="9" borderId="5" xfId="0" applyFont="1" applyFill="1" applyBorder="1" applyAlignment="1">
      <alignment horizontal="center" vertical="center"/>
    </xf>
    <xf numFmtId="0" fontId="25" fillId="9" borderId="5" xfId="0" applyFont="1" applyFill="1" applyBorder="1" applyAlignment="1">
      <alignment horizontal="center" vertical="center" wrapText="1"/>
    </xf>
    <xf numFmtId="0" fontId="2" fillId="11" borderId="5" xfId="0" applyFont="1" applyFill="1" applyBorder="1" applyAlignment="1">
      <alignment horizontal="center" vertical="center"/>
    </xf>
    <xf numFmtId="0" fontId="11" fillId="9" borderId="5" xfId="1" applyFont="1" applyFill="1" applyBorder="1" applyAlignment="1">
      <alignment horizontal="left" vertical="center"/>
    </xf>
    <xf numFmtId="0" fontId="27" fillId="9" borderId="5" xfId="0" applyFont="1" applyFill="1" applyBorder="1" applyAlignment="1">
      <alignment horizontal="center" vertical="center"/>
    </xf>
    <xf numFmtId="0" fontId="0" fillId="9" borderId="5" xfId="0" applyFill="1" applyBorder="1" applyAlignment="1">
      <alignment horizontal="center" vertical="center"/>
    </xf>
    <xf numFmtId="0" fontId="28" fillId="12" borderId="23" xfId="1" applyFont="1" applyFill="1" applyBorder="1" applyAlignment="1">
      <alignment horizontal="center" vertical="center"/>
    </xf>
    <xf numFmtId="0" fontId="23" fillId="12" borderId="20" xfId="1" applyFont="1" applyFill="1" applyBorder="1" applyAlignment="1">
      <alignment horizontal="center" vertical="center" wrapText="1"/>
    </xf>
    <xf numFmtId="0" fontId="11" fillId="12" borderId="24" xfId="0" applyFont="1" applyFill="1" applyBorder="1" applyAlignment="1">
      <alignment horizontal="left" vertical="center"/>
    </xf>
    <xf numFmtId="0" fontId="11" fillId="12" borderId="24" xfId="0" applyFont="1" applyFill="1" applyBorder="1" applyAlignment="1">
      <alignment horizontal="center" vertical="center"/>
    </xf>
    <xf numFmtId="0" fontId="0" fillId="0" borderId="5" xfId="0" applyBorder="1" applyAlignment="1">
      <alignment horizontal="center" vertical="center"/>
    </xf>
    <xf numFmtId="0" fontId="28" fillId="0" borderId="25" xfId="1" applyFont="1" applyBorder="1" applyAlignment="1">
      <alignment horizontal="center" vertical="center"/>
    </xf>
    <xf numFmtId="0" fontId="23" fillId="0" borderId="21" xfId="1" applyFont="1" applyBorder="1" applyAlignment="1">
      <alignment horizontal="center" vertical="center" wrapText="1"/>
    </xf>
    <xf numFmtId="0" fontId="23" fillId="0" borderId="5" xfId="1" applyFont="1" applyBorder="1" applyAlignment="1">
      <alignment horizontal="center" vertical="center"/>
    </xf>
    <xf numFmtId="0" fontId="27" fillId="0" borderId="5" xfId="0" applyFont="1" applyBorder="1" applyAlignment="1">
      <alignment horizontal="center" vertical="center"/>
    </xf>
    <xf numFmtId="0" fontId="23" fillId="12" borderId="25" xfId="1" applyFont="1" applyFill="1" applyBorder="1" applyAlignment="1">
      <alignment horizontal="center" vertical="center"/>
    </xf>
    <xf numFmtId="0" fontId="23" fillId="12" borderId="5" xfId="1" applyFont="1" applyFill="1" applyBorder="1" applyAlignment="1">
      <alignment horizontal="left" vertical="center" wrapText="1"/>
    </xf>
    <xf numFmtId="0" fontId="23" fillId="12" borderId="5" xfId="1" applyFont="1" applyFill="1" applyBorder="1" applyAlignment="1">
      <alignment horizontal="center" vertical="center" wrapText="1"/>
    </xf>
    <xf numFmtId="0" fontId="23" fillId="12" borderId="5" xfId="0" applyFont="1" applyFill="1" applyBorder="1" applyAlignment="1">
      <alignment horizontal="center" vertical="center" wrapText="1"/>
    </xf>
    <xf numFmtId="0" fontId="16" fillId="0" borderId="25" xfId="1" applyFont="1" applyBorder="1" applyAlignment="1">
      <alignment horizontal="center" vertical="center"/>
    </xf>
    <xf numFmtId="0" fontId="28" fillId="0" borderId="5" xfId="1" applyFont="1" applyBorder="1" applyAlignment="1">
      <alignment horizontal="left" vertical="center" wrapText="1"/>
    </xf>
    <xf numFmtId="0" fontId="16" fillId="0" borderId="5" xfId="1" applyFont="1" applyBorder="1" applyAlignment="1">
      <alignment horizontal="center" vertical="center"/>
    </xf>
    <xf numFmtId="0" fontId="16" fillId="0" borderId="5" xfId="0" applyFont="1" applyBorder="1" applyAlignment="1">
      <alignment horizontal="center" vertical="center"/>
    </xf>
    <xf numFmtId="0" fontId="6" fillId="0" borderId="25" xfId="1" applyFont="1" applyBorder="1" applyAlignment="1">
      <alignment horizontal="center" vertical="center"/>
    </xf>
    <xf numFmtId="0" fontId="17" fillId="0" borderId="5" xfId="1" applyFont="1" applyBorder="1" applyAlignment="1">
      <alignment horizontal="left" vertical="center" wrapText="1"/>
    </xf>
    <xf numFmtId="0" fontId="29" fillId="0" borderId="5" xfId="1" applyFont="1" applyBorder="1" applyAlignment="1">
      <alignment horizontal="left" vertical="center" wrapText="1"/>
    </xf>
    <xf numFmtId="0" fontId="16" fillId="0" borderId="5" xfId="1" applyFont="1" applyBorder="1" applyAlignment="1">
      <alignment horizontal="center" vertical="center" wrapText="1"/>
    </xf>
    <xf numFmtId="0" fontId="16" fillId="0" borderId="5" xfId="0" applyFont="1" applyBorder="1" applyAlignment="1">
      <alignment horizontal="center" vertical="center" wrapText="1"/>
    </xf>
    <xf numFmtId="0" fontId="28" fillId="0" borderId="5" xfId="1" applyFont="1" applyBorder="1" applyAlignment="1">
      <alignment vertical="center" wrapText="1"/>
    </xf>
    <xf numFmtId="0" fontId="17" fillId="0" borderId="5" xfId="1" applyFont="1" applyBorder="1" applyAlignment="1">
      <alignment vertical="center" wrapText="1"/>
    </xf>
    <xf numFmtId="0" fontId="6" fillId="3" borderId="25" xfId="1" applyFont="1" applyFill="1" applyBorder="1" applyAlignment="1">
      <alignment horizontal="center" vertical="center"/>
    </xf>
    <xf numFmtId="0" fontId="17" fillId="3" borderId="5" xfId="1" applyFont="1" applyFill="1" applyBorder="1" applyAlignment="1">
      <alignment vertical="center" wrapText="1"/>
    </xf>
    <xf numFmtId="0" fontId="16" fillId="3" borderId="5" xfId="1" applyFont="1" applyFill="1" applyBorder="1" applyAlignment="1">
      <alignment horizontal="center" vertical="center" wrapText="1"/>
    </xf>
    <xf numFmtId="0" fontId="16" fillId="3" borderId="5" xfId="0" applyFont="1" applyFill="1" applyBorder="1" applyAlignment="1">
      <alignment horizontal="center" vertical="center" wrapText="1"/>
    </xf>
    <xf numFmtId="0" fontId="16" fillId="7" borderId="5" xfId="0" applyFont="1" applyFill="1" applyBorder="1" applyAlignment="1">
      <alignment horizontal="center" vertical="center" wrapText="1"/>
    </xf>
    <xf numFmtId="0" fontId="16" fillId="3" borderId="5" xfId="0" applyFont="1" applyFill="1" applyBorder="1" applyAlignment="1">
      <alignment horizontal="center" vertical="center"/>
    </xf>
    <xf numFmtId="0" fontId="0" fillId="3" borderId="5" xfId="0" applyFill="1" applyBorder="1" applyAlignment="1">
      <alignment horizontal="center" vertical="center"/>
    </xf>
    <xf numFmtId="0" fontId="16" fillId="13" borderId="5" xfId="0" applyFont="1" applyFill="1" applyBorder="1" applyAlignment="1">
      <alignment horizontal="center" vertical="center" wrapText="1"/>
    </xf>
    <xf numFmtId="0" fontId="16" fillId="14" borderId="5" xfId="0" applyFont="1" applyFill="1" applyBorder="1" applyAlignment="1">
      <alignment horizontal="center" vertical="center" wrapText="1"/>
    </xf>
    <xf numFmtId="49" fontId="6" fillId="0" borderId="25" xfId="1" applyNumberFormat="1" applyFont="1" applyBorder="1" applyAlignment="1">
      <alignment horizontal="center" vertical="center"/>
    </xf>
    <xf numFmtId="0" fontId="16" fillId="7" borderId="5" xfId="0" applyFont="1" applyFill="1" applyBorder="1" applyAlignment="1">
      <alignment horizontal="center" vertical="center"/>
    </xf>
    <xf numFmtId="0" fontId="16" fillId="12" borderId="5" xfId="0" applyFont="1" applyFill="1" applyBorder="1" applyAlignment="1">
      <alignment horizontal="center" vertical="center" wrapText="1"/>
    </xf>
    <xf numFmtId="0" fontId="30" fillId="15" borderId="5" xfId="0" applyFont="1" applyFill="1" applyBorder="1" applyAlignment="1">
      <alignment horizontal="center" vertical="center" wrapText="1"/>
    </xf>
    <xf numFmtId="0" fontId="16" fillId="16" borderId="5" xfId="0" applyFont="1" applyFill="1" applyBorder="1" applyAlignment="1">
      <alignment horizontal="center" vertical="center" wrapText="1"/>
    </xf>
    <xf numFmtId="0" fontId="17" fillId="0" borderId="5" xfId="1" applyFont="1" applyBorder="1" applyAlignment="1">
      <alignment horizontal="center" vertical="center" wrapText="1"/>
    </xf>
    <xf numFmtId="0" fontId="17" fillId="0" borderId="5" xfId="0" applyFont="1" applyBorder="1" applyAlignment="1">
      <alignment horizontal="center" vertical="center" wrapText="1"/>
    </xf>
    <xf numFmtId="0" fontId="23" fillId="0" borderId="25" xfId="1" applyFont="1" applyBorder="1" applyAlignment="1">
      <alignment horizontal="center" vertical="center"/>
    </xf>
    <xf numFmtId="0" fontId="23" fillId="0" borderId="5" xfId="1" applyFont="1" applyBorder="1" applyAlignment="1">
      <alignment vertical="center" wrapText="1"/>
    </xf>
    <xf numFmtId="0" fontId="23" fillId="0" borderId="5" xfId="1" applyFont="1" applyBorder="1" applyAlignment="1">
      <alignment horizontal="center" vertical="center" wrapText="1"/>
    </xf>
    <xf numFmtId="0" fontId="23" fillId="0" borderId="5" xfId="0" applyFont="1" applyBorder="1" applyAlignment="1">
      <alignment horizontal="center" vertical="center" wrapText="1"/>
    </xf>
    <xf numFmtId="0" fontId="23" fillId="3" borderId="5" xfId="1" applyFont="1" applyFill="1" applyBorder="1" applyAlignment="1">
      <alignment horizontal="center" vertical="center" wrapText="1"/>
    </xf>
    <xf numFmtId="0" fontId="23" fillId="3" borderId="5" xfId="0" applyFont="1" applyFill="1" applyBorder="1" applyAlignment="1">
      <alignment horizontal="center" vertical="center" wrapText="1"/>
    </xf>
    <xf numFmtId="0" fontId="16" fillId="0" borderId="5" xfId="1" applyFont="1" applyBorder="1" applyAlignment="1">
      <alignment vertical="center" wrapText="1"/>
    </xf>
    <xf numFmtId="0" fontId="16" fillId="12" borderId="5" xfId="0" applyFont="1" applyFill="1" applyBorder="1" applyAlignment="1">
      <alignment horizontal="center" vertical="center"/>
    </xf>
    <xf numFmtId="14" fontId="0" fillId="0" borderId="5" xfId="0" applyNumberFormat="1" applyBorder="1" applyAlignment="1">
      <alignment horizontal="center" vertical="center"/>
    </xf>
    <xf numFmtId="0" fontId="6" fillId="11" borderId="25" xfId="1" applyFont="1" applyFill="1" applyBorder="1" applyAlignment="1">
      <alignment horizontal="center" vertical="center"/>
    </xf>
    <xf numFmtId="0" fontId="16" fillId="11" borderId="5" xfId="1" applyFont="1" applyFill="1" applyBorder="1" applyAlignment="1">
      <alignment vertical="center" wrapText="1"/>
    </xf>
    <xf numFmtId="0" fontId="16" fillId="11" borderId="5" xfId="1" applyFont="1" applyFill="1" applyBorder="1" applyAlignment="1">
      <alignment horizontal="center" vertical="center" wrapText="1"/>
    </xf>
    <xf numFmtId="0" fontId="16" fillId="17" borderId="5" xfId="0" applyFont="1" applyFill="1" applyBorder="1" applyAlignment="1">
      <alignment horizontal="center" vertical="center" wrapText="1"/>
    </xf>
    <xf numFmtId="0" fontId="16" fillId="11" borderId="5" xfId="0" applyFont="1" applyFill="1" applyBorder="1" applyAlignment="1">
      <alignment horizontal="center" vertical="center" wrapText="1"/>
    </xf>
    <xf numFmtId="0" fontId="16" fillId="17" borderId="5" xfId="0" applyFont="1" applyFill="1" applyBorder="1" applyAlignment="1">
      <alignment horizontal="center" vertical="center"/>
    </xf>
    <xf numFmtId="14" fontId="0" fillId="11" borderId="5" xfId="0" applyNumberFormat="1" applyFill="1" applyBorder="1" applyAlignment="1">
      <alignment horizontal="center" vertical="center"/>
    </xf>
    <xf numFmtId="0" fontId="0" fillId="11" borderId="5" xfId="0" applyFill="1" applyBorder="1" applyAlignment="1">
      <alignment horizontal="center" vertical="center"/>
    </xf>
    <xf numFmtId="0" fontId="16" fillId="3" borderId="5" xfId="1" applyFont="1" applyFill="1" applyBorder="1" applyAlignment="1">
      <alignment vertical="center" wrapText="1"/>
    </xf>
    <xf numFmtId="0" fontId="17" fillId="3" borderId="5" xfId="1" applyFont="1" applyFill="1" applyBorder="1" applyAlignment="1">
      <alignment wrapText="1"/>
    </xf>
    <xf numFmtId="0" fontId="0" fillId="3" borderId="5" xfId="0" applyFill="1" applyBorder="1" applyAlignment="1">
      <alignment horizontal="center" vertical="center" wrapText="1"/>
    </xf>
    <xf numFmtId="10" fontId="16" fillId="7" borderId="5" xfId="0" applyNumberFormat="1" applyFont="1" applyFill="1" applyBorder="1" applyAlignment="1">
      <alignment horizontal="center" vertical="center" wrapText="1"/>
    </xf>
    <xf numFmtId="10" fontId="16" fillId="3" borderId="5" xfId="0" applyNumberFormat="1" applyFont="1" applyFill="1" applyBorder="1" applyAlignment="1">
      <alignment horizontal="center" vertical="center" wrapText="1"/>
    </xf>
    <xf numFmtId="0" fontId="17" fillId="11" borderId="5" xfId="1" applyFont="1" applyFill="1" applyBorder="1" applyAlignment="1">
      <alignment vertical="center" wrapText="1"/>
    </xf>
    <xf numFmtId="0" fontId="17" fillId="11" borderId="5" xfId="1" applyFont="1" applyFill="1" applyBorder="1" applyAlignment="1">
      <alignment horizontal="center" vertical="center" wrapText="1"/>
    </xf>
    <xf numFmtId="0" fontId="17" fillId="11" borderId="5" xfId="0" applyFont="1" applyFill="1" applyBorder="1" applyAlignment="1">
      <alignment horizontal="center" vertical="center" wrapText="1"/>
    </xf>
    <xf numFmtId="0" fontId="16" fillId="11" borderId="5" xfId="0" applyFont="1" applyFill="1" applyBorder="1" applyAlignment="1">
      <alignment horizontal="center" vertical="center"/>
    </xf>
    <xf numFmtId="0" fontId="17" fillId="18" borderId="5" xfId="0" applyFont="1" applyFill="1" applyBorder="1" applyAlignment="1">
      <alignment horizontal="center" vertical="center" wrapText="1"/>
    </xf>
    <xf numFmtId="0" fontId="16" fillId="0" borderId="5" xfId="0" quotePrefix="1" applyFont="1" applyBorder="1" applyAlignment="1">
      <alignment horizontal="center" vertical="center" wrapText="1"/>
    </xf>
    <xf numFmtId="0" fontId="17" fillId="0" borderId="25" xfId="1" applyFont="1" applyBorder="1" applyAlignment="1">
      <alignment horizontal="center" vertical="center"/>
    </xf>
    <xf numFmtId="0" fontId="30" fillId="0" borderId="5" xfId="1" applyFont="1" applyBorder="1" applyAlignment="1">
      <alignment horizontal="center" vertical="center" wrapText="1"/>
    </xf>
    <xf numFmtId="0" fontId="30" fillId="0" borderId="5" xfId="0" applyFont="1" applyBorder="1" applyAlignment="1">
      <alignment horizontal="center" vertical="center" wrapText="1"/>
    </xf>
    <xf numFmtId="0" fontId="16" fillId="0" borderId="25" xfId="1" applyFont="1" applyBorder="1" applyAlignment="1">
      <alignment horizontal="center"/>
    </xf>
    <xf numFmtId="0" fontId="16" fillId="3" borderId="25" xfId="1" applyFont="1" applyFill="1" applyBorder="1" applyAlignment="1">
      <alignment horizontal="center" vertical="center"/>
    </xf>
    <xf numFmtId="0" fontId="0" fillId="14" borderId="5" xfId="0" applyFill="1" applyBorder="1" applyAlignment="1">
      <alignment horizontal="center" vertical="center"/>
    </xf>
    <xf numFmtId="0" fontId="30" fillId="3" borderId="5" xfId="1" applyFont="1" applyFill="1" applyBorder="1" applyAlignment="1">
      <alignment vertical="center" wrapText="1"/>
    </xf>
    <xf numFmtId="0" fontId="31" fillId="0" borderId="5" xfId="0" applyFont="1" applyBorder="1" applyAlignment="1">
      <alignment horizontal="center" wrapText="1"/>
    </xf>
    <xf numFmtId="14" fontId="16" fillId="17" borderId="5" xfId="0" applyNumberFormat="1" applyFont="1" applyFill="1" applyBorder="1" applyAlignment="1">
      <alignment horizontal="center" vertical="center" wrapText="1"/>
    </xf>
    <xf numFmtId="14" fontId="16" fillId="11" borderId="5" xfId="0" applyNumberFormat="1" applyFont="1" applyFill="1" applyBorder="1" applyAlignment="1">
      <alignment horizontal="center" vertical="center" wrapText="1"/>
    </xf>
    <xf numFmtId="15" fontId="16" fillId="17" borderId="5" xfId="0" applyNumberFormat="1" applyFont="1" applyFill="1" applyBorder="1" applyAlignment="1">
      <alignment horizontal="center" vertical="center" wrapText="1"/>
    </xf>
    <xf numFmtId="15" fontId="16" fillId="11" borderId="5" xfId="0" applyNumberFormat="1" applyFont="1" applyFill="1" applyBorder="1" applyAlignment="1">
      <alignment horizontal="center" vertical="center" wrapText="1"/>
    </xf>
    <xf numFmtId="14" fontId="16" fillId="17" borderId="5" xfId="0" applyNumberFormat="1" applyFont="1" applyFill="1" applyBorder="1" applyAlignment="1">
      <alignment horizontal="center" vertical="center"/>
    </xf>
    <xf numFmtId="0" fontId="16" fillId="11" borderId="5" xfId="1" applyFont="1" applyFill="1" applyBorder="1" applyAlignment="1">
      <alignment wrapText="1"/>
    </xf>
    <xf numFmtId="0" fontId="31" fillId="0" borderId="5" xfId="1" applyFont="1" applyBorder="1" applyAlignment="1">
      <alignment wrapText="1"/>
    </xf>
    <xf numFmtId="0" fontId="31" fillId="0" borderId="5" xfId="1" applyFont="1" applyBorder="1" applyAlignment="1">
      <alignment horizontal="center" wrapText="1"/>
    </xf>
    <xf numFmtId="0" fontId="16" fillId="0" borderId="5" xfId="1" applyFont="1" applyBorder="1" applyAlignment="1">
      <alignment wrapText="1"/>
    </xf>
    <xf numFmtId="0" fontId="28" fillId="12" borderId="25" xfId="1" applyFont="1" applyFill="1" applyBorder="1" applyAlignment="1">
      <alignment horizontal="center" vertical="center"/>
    </xf>
    <xf numFmtId="0" fontId="28" fillId="12" borderId="5" xfId="1" applyFont="1" applyFill="1" applyBorder="1" applyAlignment="1">
      <alignment vertical="center" wrapText="1"/>
    </xf>
    <xf numFmtId="0" fontId="28" fillId="12" borderId="5" xfId="1" applyFont="1" applyFill="1" applyBorder="1" applyAlignment="1">
      <alignment horizontal="center" vertical="center" wrapText="1"/>
    </xf>
    <xf numFmtId="0" fontId="28" fillId="12" borderId="5" xfId="0" applyFont="1" applyFill="1" applyBorder="1" applyAlignment="1">
      <alignment horizontal="center" vertical="center" wrapText="1"/>
    </xf>
    <xf numFmtId="0" fontId="17" fillId="3" borderId="5" xfId="1" applyFont="1" applyFill="1" applyBorder="1" applyAlignment="1">
      <alignment horizontal="left" vertical="center" wrapText="1"/>
    </xf>
    <xf numFmtId="0" fontId="16" fillId="3" borderId="20" xfId="1" applyFont="1" applyFill="1" applyBorder="1" applyAlignment="1">
      <alignment horizontal="center" vertical="center" wrapText="1"/>
    </xf>
    <xf numFmtId="0" fontId="16" fillId="3" borderId="20" xfId="0" applyFont="1" applyFill="1" applyBorder="1" applyAlignment="1">
      <alignment horizontal="center" vertical="center" wrapText="1"/>
    </xf>
    <xf numFmtId="0" fontId="16" fillId="7" borderId="20" xfId="0" applyFont="1" applyFill="1" applyBorder="1" applyAlignment="1">
      <alignment horizontal="center" vertical="center" wrapText="1"/>
    </xf>
    <xf numFmtId="0" fontId="16" fillId="14" borderId="20" xfId="0" applyFont="1" applyFill="1" applyBorder="1" applyAlignment="1">
      <alignment horizontal="center" vertical="center" wrapText="1"/>
    </xf>
    <xf numFmtId="0" fontId="16" fillId="13" borderId="20" xfId="0" applyFont="1" applyFill="1" applyBorder="1" applyAlignment="1">
      <alignment horizontal="center" vertical="center" wrapText="1"/>
    </xf>
    <xf numFmtId="0" fontId="16" fillId="19" borderId="5" xfId="0" applyFont="1" applyFill="1" applyBorder="1" applyAlignment="1">
      <alignment horizontal="center" vertical="center" wrapText="1"/>
    </xf>
    <xf numFmtId="0" fontId="6" fillId="7" borderId="25" xfId="1" applyFont="1" applyFill="1" applyBorder="1" applyAlignment="1">
      <alignment horizontal="center" vertical="center"/>
    </xf>
    <xf numFmtId="0" fontId="17" fillId="7" borderId="5" xfId="1" applyFont="1" applyFill="1" applyBorder="1" applyAlignment="1">
      <alignment vertical="center" wrapText="1"/>
    </xf>
    <xf numFmtId="0" fontId="16" fillId="7" borderId="5" xfId="1" applyFont="1" applyFill="1" applyBorder="1" applyAlignment="1">
      <alignment horizontal="center" vertical="center" wrapText="1"/>
    </xf>
    <xf numFmtId="0" fontId="17" fillId="3" borderId="5" xfId="1" applyFont="1" applyFill="1" applyBorder="1" applyAlignment="1">
      <alignment horizontal="center" vertical="center" wrapText="1"/>
    </xf>
    <xf numFmtId="0" fontId="16" fillId="3" borderId="5" xfId="1" applyFont="1" applyFill="1" applyBorder="1" applyAlignment="1">
      <alignment horizontal="center" vertical="center"/>
    </xf>
    <xf numFmtId="0" fontId="16" fillId="3" borderId="5" xfId="1" applyFont="1" applyFill="1" applyBorder="1" applyAlignment="1">
      <alignment wrapText="1"/>
    </xf>
    <xf numFmtId="0" fontId="16" fillId="3" borderId="26" xfId="1" applyFont="1" applyFill="1" applyBorder="1" applyAlignment="1">
      <alignment horizontal="center" vertical="center" wrapText="1"/>
    </xf>
    <xf numFmtId="14" fontId="16" fillId="3" borderId="26" xfId="0" applyNumberFormat="1" applyFont="1" applyFill="1" applyBorder="1" applyAlignment="1">
      <alignment horizontal="center" vertical="center" wrapText="1"/>
    </xf>
    <xf numFmtId="0" fontId="16" fillId="3" borderId="26" xfId="0" applyFont="1" applyFill="1" applyBorder="1" applyAlignment="1">
      <alignment horizontal="center" vertical="center" wrapText="1"/>
    </xf>
    <xf numFmtId="14" fontId="16" fillId="7" borderId="26" xfId="0" applyNumberFormat="1" applyFont="1" applyFill="1" applyBorder="1" applyAlignment="1">
      <alignment horizontal="center" vertical="center" wrapText="1"/>
    </xf>
    <xf numFmtId="16" fontId="16" fillId="3" borderId="26" xfId="0" applyNumberFormat="1" applyFont="1" applyFill="1" applyBorder="1" applyAlignment="1">
      <alignment horizontal="center" vertical="center" wrapText="1"/>
    </xf>
    <xf numFmtId="15" fontId="16" fillId="3" borderId="26" xfId="0" applyNumberFormat="1" applyFont="1" applyFill="1" applyBorder="1" applyAlignment="1">
      <alignment horizontal="center" vertical="center" wrapText="1"/>
    </xf>
    <xf numFmtId="14" fontId="16" fillId="3" borderId="5" xfId="0" applyNumberFormat="1" applyFont="1" applyFill="1" applyBorder="1" applyAlignment="1">
      <alignment horizontal="center" vertical="center" wrapText="1"/>
    </xf>
    <xf numFmtId="14" fontId="16" fillId="3" borderId="27" xfId="0" applyNumberFormat="1" applyFont="1" applyFill="1" applyBorder="1" applyAlignment="1">
      <alignment horizontal="center" vertical="center" wrapText="1"/>
    </xf>
    <xf numFmtId="0" fontId="16" fillId="3" borderId="27" xfId="0" applyFont="1" applyFill="1" applyBorder="1" applyAlignment="1">
      <alignment horizontal="center" vertical="center" wrapText="1"/>
    </xf>
    <xf numFmtId="14" fontId="16" fillId="7" borderId="27" xfId="0" applyNumberFormat="1" applyFont="1" applyFill="1" applyBorder="1" applyAlignment="1">
      <alignment horizontal="center" vertical="center" wrapText="1"/>
    </xf>
    <xf numFmtId="0" fontId="32" fillId="3" borderId="25" xfId="1" applyFont="1" applyFill="1" applyBorder="1" applyAlignment="1">
      <alignment horizontal="center" vertical="center"/>
    </xf>
    <xf numFmtId="0" fontId="33" fillId="3" borderId="5" xfId="1" applyFont="1" applyFill="1" applyBorder="1" applyAlignment="1">
      <alignment vertical="center" wrapText="1"/>
    </xf>
    <xf numFmtId="14" fontId="16" fillId="0" borderId="5" xfId="0" applyNumberFormat="1" applyFont="1" applyBorder="1" applyAlignment="1">
      <alignment horizontal="center" vertical="center" wrapText="1"/>
    </xf>
    <xf numFmtId="0" fontId="34" fillId="0" borderId="25" xfId="1" applyFont="1" applyBorder="1" applyAlignment="1">
      <alignment horizontal="center" vertical="center"/>
    </xf>
    <xf numFmtId="0" fontId="23" fillId="0" borderId="5" xfId="1" applyFont="1" applyBorder="1" applyAlignment="1">
      <alignment wrapText="1"/>
    </xf>
    <xf numFmtId="0" fontId="28" fillId="12" borderId="25" xfId="1" applyFont="1" applyFill="1" applyBorder="1" applyAlignment="1">
      <alignment horizontal="center" vertical="center" wrapText="1"/>
    </xf>
    <xf numFmtId="0" fontId="27" fillId="12" borderId="5" xfId="0" applyFont="1" applyFill="1" applyBorder="1" applyAlignment="1">
      <alignment horizontal="center" vertical="center"/>
    </xf>
    <xf numFmtId="0" fontId="6" fillId="16" borderId="25" xfId="1" applyFont="1" applyFill="1" applyBorder="1" applyAlignment="1">
      <alignment horizontal="center" vertical="center"/>
    </xf>
    <xf numFmtId="0" fontId="17" fillId="16" borderId="5" xfId="1" applyFont="1" applyFill="1" applyBorder="1" applyAlignment="1">
      <alignment horizontal="justify" vertical="center" wrapText="1"/>
    </xf>
    <xf numFmtId="0" fontId="16" fillId="16" borderId="5" xfId="1" applyFont="1" applyFill="1" applyBorder="1" applyAlignment="1">
      <alignment horizontal="center" vertical="center" wrapText="1"/>
    </xf>
    <xf numFmtId="0" fontId="27" fillId="16" borderId="5" xfId="0" applyFont="1" applyFill="1" applyBorder="1" applyAlignment="1">
      <alignment horizontal="center" vertical="center"/>
    </xf>
    <xf numFmtId="0" fontId="0" fillId="16" borderId="5" xfId="0" applyFill="1" applyBorder="1" applyAlignment="1">
      <alignment horizontal="center" vertical="center"/>
    </xf>
    <xf numFmtId="0" fontId="16" fillId="20" borderId="5" xfId="0" applyFont="1" applyFill="1" applyBorder="1" applyAlignment="1">
      <alignment horizontal="center" vertical="center" wrapText="1"/>
    </xf>
    <xf numFmtId="0" fontId="17" fillId="16" borderId="5" xfId="1" applyFont="1" applyFill="1" applyBorder="1" applyAlignment="1">
      <alignment vertical="center" wrapText="1"/>
    </xf>
    <xf numFmtId="0" fontId="16" fillId="21" borderId="20" xfId="0" applyFont="1" applyFill="1" applyBorder="1" applyAlignment="1">
      <alignment horizontal="center" vertical="center" wrapText="1"/>
    </xf>
    <xf numFmtId="0" fontId="16" fillId="16" borderId="5" xfId="1" applyFont="1" applyFill="1" applyBorder="1" applyAlignment="1">
      <alignment wrapText="1"/>
    </xf>
    <xf numFmtId="0" fontId="16" fillId="3" borderId="28" xfId="1" applyFont="1" applyFill="1" applyBorder="1" applyAlignment="1">
      <alignment horizontal="center" vertical="center" wrapText="1"/>
    </xf>
    <xf numFmtId="0" fontId="6" fillId="3" borderId="29" xfId="1" applyFont="1" applyFill="1" applyBorder="1" applyAlignment="1">
      <alignment horizontal="center" vertical="center"/>
    </xf>
    <xf numFmtId="0" fontId="16" fillId="3" borderId="28" xfId="1" applyFont="1" applyFill="1" applyBorder="1" applyAlignment="1">
      <alignment wrapText="1"/>
    </xf>
    <xf numFmtId="0" fontId="0" fillId="0" borderId="0" xfId="0" applyBorder="1"/>
    <xf numFmtId="0" fontId="8" fillId="0" borderId="0" xfId="0" applyFont="1" applyBorder="1" applyAlignment="1">
      <alignment vertical="center" wrapText="1"/>
    </xf>
    <xf numFmtId="0" fontId="15" fillId="2" borderId="19" xfId="0" applyFont="1" applyFill="1" applyBorder="1" applyAlignment="1">
      <alignment horizontal="center" vertical="center" wrapText="1"/>
    </xf>
    <xf numFmtId="0" fontId="12" fillId="2" borderId="19" xfId="0" applyFont="1" applyFill="1" applyBorder="1" applyAlignment="1">
      <alignment horizontal="center" vertical="center" wrapText="1"/>
    </xf>
    <xf numFmtId="0" fontId="14" fillId="2" borderId="18" xfId="0" applyFont="1" applyFill="1" applyBorder="1" applyAlignment="1">
      <alignment horizontal="center" vertical="center" wrapText="1"/>
    </xf>
    <xf numFmtId="14" fontId="18" fillId="0" borderId="17" xfId="0" applyNumberFormat="1" applyFont="1" applyBorder="1" applyAlignment="1">
      <alignment horizontal="center"/>
    </xf>
    <xf numFmtId="14" fontId="21" fillId="4" borderId="0" xfId="0" applyNumberFormat="1" applyFont="1" applyFill="1" applyBorder="1" applyAlignment="1">
      <alignment horizontal="center" vertical="center" wrapText="1"/>
    </xf>
    <xf numFmtId="14" fontId="20" fillId="4" borderId="0" xfId="2" applyNumberFormat="1" applyFill="1" applyBorder="1" applyAlignment="1">
      <alignment horizontal="center" vertical="center" wrapText="1"/>
    </xf>
    <xf numFmtId="165" fontId="12" fillId="0" borderId="0" xfId="0" applyNumberFormat="1" applyFont="1" applyBorder="1" applyAlignment="1">
      <alignment horizontal="center" vertical="center" wrapText="1"/>
    </xf>
    <xf numFmtId="165" fontId="12" fillId="0" borderId="17" xfId="0" applyNumberFormat="1" applyFont="1" applyBorder="1" applyAlignment="1">
      <alignment horizontal="center" vertical="center" wrapText="1"/>
    </xf>
    <xf numFmtId="165" fontId="20" fillId="0" borderId="17" xfId="2" applyNumberFormat="1" applyFill="1" applyBorder="1" applyAlignment="1">
      <alignment horizontal="center" vertical="center" wrapText="1"/>
    </xf>
    <xf numFmtId="14" fontId="21" fillId="4" borderId="17" xfId="0" applyNumberFormat="1" applyFont="1" applyFill="1" applyBorder="1" applyAlignment="1">
      <alignment horizontal="center" vertical="center" wrapText="1"/>
    </xf>
    <xf numFmtId="165" fontId="14" fillId="8" borderId="17" xfId="0" applyNumberFormat="1" applyFont="1" applyFill="1" applyBorder="1" applyAlignment="1">
      <alignment horizontal="center" vertical="center" wrapText="1"/>
    </xf>
    <xf numFmtId="165" fontId="14" fillId="4" borderId="17" xfId="0" applyNumberFormat="1" applyFont="1" applyFill="1" applyBorder="1" applyAlignment="1">
      <alignment horizontal="center" vertical="center" wrapText="1"/>
    </xf>
    <xf numFmtId="14" fontId="20" fillId="4" borderId="17" xfId="2" applyNumberFormat="1" applyFill="1" applyBorder="1" applyAlignment="1">
      <alignment horizontal="center" vertical="center" wrapText="1"/>
    </xf>
    <xf numFmtId="0" fontId="0" fillId="0" borderId="24" xfId="0" applyBorder="1" applyAlignment="1">
      <alignment horizontal="center" vertical="center"/>
    </xf>
    <xf numFmtId="0" fontId="16" fillId="0" borderId="0" xfId="0" applyFont="1" applyBorder="1" applyAlignment="1">
      <alignment horizontal="center" vertical="center"/>
    </xf>
    <xf numFmtId="0" fontId="16" fillId="0" borderId="0" xfId="0" applyFont="1" applyBorder="1" applyAlignment="1">
      <alignment horizontal="center" vertical="center" wrapText="1"/>
    </xf>
    <xf numFmtId="0" fontId="16" fillId="7" borderId="20" xfId="0" applyFont="1" applyFill="1" applyBorder="1" applyAlignment="1">
      <alignment horizontal="center" vertical="center"/>
    </xf>
    <xf numFmtId="0" fontId="16" fillId="3" borderId="20" xfId="0" applyFont="1" applyFill="1" applyBorder="1" applyAlignment="1">
      <alignment horizontal="center" vertical="center"/>
    </xf>
    <xf numFmtId="0" fontId="0" fillId="3" borderId="20" xfId="0" applyFill="1" applyBorder="1" applyAlignment="1">
      <alignment horizontal="center" vertical="center"/>
    </xf>
    <xf numFmtId="0" fontId="0" fillId="14" borderId="20" xfId="0" applyFill="1" applyBorder="1" applyAlignment="1">
      <alignment horizontal="center" vertical="center"/>
    </xf>
    <xf numFmtId="14" fontId="16" fillId="3" borderId="26" xfId="0" applyNumberFormat="1" applyFont="1" applyFill="1" applyBorder="1" applyAlignment="1">
      <alignment horizontal="center" vertical="center"/>
    </xf>
    <xf numFmtId="14" fontId="0" fillId="3" borderId="26" xfId="0" applyNumberFormat="1" applyFill="1" applyBorder="1" applyAlignment="1">
      <alignment horizontal="center" vertical="center"/>
    </xf>
    <xf numFmtId="15" fontId="16" fillId="3" borderId="5" xfId="0" applyNumberFormat="1" applyFont="1" applyFill="1" applyBorder="1" applyAlignment="1">
      <alignment horizontal="center" vertical="center" wrapText="1"/>
    </xf>
    <xf numFmtId="0" fontId="27" fillId="3" borderId="20" xfId="0" applyFont="1" applyFill="1" applyBorder="1" applyAlignment="1">
      <alignment horizontal="center" vertical="center"/>
    </xf>
    <xf numFmtId="0" fontId="27" fillId="7" borderId="20" xfId="0" applyFont="1" applyFill="1" applyBorder="1" applyAlignment="1">
      <alignment horizontal="center" vertical="center"/>
    </xf>
    <xf numFmtId="14" fontId="19" fillId="0" borderId="17" xfId="0" applyNumberFormat="1" applyFont="1" applyBorder="1" applyAlignment="1">
      <alignment horizontal="center"/>
    </xf>
    <xf numFmtId="165" fontId="20" fillId="4" borderId="17" xfId="2" applyNumberFormat="1" applyFill="1" applyBorder="1" applyAlignment="1">
      <alignment horizontal="center" vertical="center" wrapText="1"/>
    </xf>
    <xf numFmtId="0" fontId="20" fillId="0" borderId="0" xfId="2" applyBorder="1" applyAlignment="1">
      <alignment wrapText="1"/>
    </xf>
    <xf numFmtId="165" fontId="20" fillId="0" borderId="17" xfId="2" applyNumberFormat="1" applyBorder="1" applyAlignment="1">
      <alignment horizontal="center" vertical="center" wrapText="1"/>
    </xf>
    <xf numFmtId="14" fontId="20" fillId="7" borderId="17" xfId="2" applyNumberFormat="1" applyFill="1" applyBorder="1" applyAlignment="1">
      <alignment horizontal="center" vertical="center" wrapText="1"/>
    </xf>
    <xf numFmtId="14" fontId="21" fillId="7" borderId="17" xfId="0" applyNumberFormat="1" applyFont="1" applyFill="1" applyBorder="1" applyAlignment="1">
      <alignment horizontal="center" vertical="center" wrapText="1"/>
    </xf>
    <xf numFmtId="14" fontId="22" fillId="4" borderId="17" xfId="2" applyNumberFormat="1" applyFont="1" applyFill="1" applyBorder="1" applyAlignment="1">
      <alignment horizontal="center" vertical="center" wrapText="1"/>
    </xf>
    <xf numFmtId="16" fontId="16" fillId="3" borderId="5" xfId="0" applyNumberFormat="1" applyFont="1" applyFill="1" applyBorder="1" applyAlignment="1">
      <alignment horizontal="center" vertical="center" wrapText="1"/>
    </xf>
    <xf numFmtId="0" fontId="20" fillId="0" borderId="17" xfId="2" applyBorder="1" applyAlignment="1">
      <alignment wrapText="1"/>
    </xf>
    <xf numFmtId="0" fontId="0" fillId="0" borderId="17" xfId="0" applyBorder="1" applyAlignment="1">
      <alignment wrapText="1"/>
    </xf>
    <xf numFmtId="0" fontId="37" fillId="0" borderId="0" xfId="0" applyFont="1"/>
    <xf numFmtId="0" fontId="37" fillId="0" borderId="0" xfId="0" applyFont="1" applyAlignment="1">
      <alignment wrapText="1"/>
    </xf>
    <xf numFmtId="14" fontId="37" fillId="0" borderId="0" xfId="0" applyNumberFormat="1" applyFont="1"/>
    <xf numFmtId="0" fontId="37" fillId="0" borderId="0" xfId="0" applyFont="1" applyAlignment="1">
      <alignment vertical="top" wrapText="1"/>
    </xf>
    <xf numFmtId="0" fontId="0" fillId="0" borderId="0" xfId="0" applyAlignment="1">
      <alignment vertical="top" wrapText="1"/>
    </xf>
    <xf numFmtId="0" fontId="38" fillId="0" borderId="0" xfId="0" applyFont="1" applyAlignment="1">
      <alignment horizontal="center" vertical="center" wrapText="1"/>
    </xf>
    <xf numFmtId="14" fontId="16" fillId="0" borderId="14" xfId="1" applyNumberFormat="1" applyFont="1" applyBorder="1" applyAlignment="1">
      <alignment horizontal="center" vertical="center" wrapText="1"/>
    </xf>
    <xf numFmtId="14" fontId="10" fillId="0" borderId="18" xfId="1" applyNumberFormat="1" applyFont="1" applyBorder="1" applyAlignment="1">
      <alignment horizontal="left" vertical="center" wrapText="1"/>
    </xf>
    <xf numFmtId="165" fontId="20" fillId="0" borderId="0" xfId="2" applyNumberFormat="1" applyBorder="1" applyAlignment="1">
      <alignment horizontal="center" vertical="center" wrapText="1"/>
    </xf>
    <xf numFmtId="0" fontId="20" fillId="0" borderId="17" xfId="2" applyBorder="1" applyAlignment="1">
      <alignment vertical="center" wrapText="1"/>
    </xf>
    <xf numFmtId="0" fontId="0" fillId="0" borderId="0" xfId="0" applyBorder="1" applyAlignment="1">
      <alignment wrapText="1"/>
    </xf>
    <xf numFmtId="0" fontId="1" fillId="0" borderId="0" xfId="1" applyAlignment="1">
      <alignment wrapText="1"/>
    </xf>
    <xf numFmtId="165" fontId="20" fillId="7" borderId="17" xfId="2" applyNumberFormat="1" applyFill="1" applyBorder="1" applyAlignment="1">
      <alignment horizontal="center" vertical="center" wrapText="1"/>
    </xf>
    <xf numFmtId="165" fontId="20" fillId="7" borderId="0" xfId="2" applyNumberFormat="1" applyFill="1" applyBorder="1" applyAlignment="1">
      <alignment horizontal="center" vertical="center" wrapText="1"/>
    </xf>
    <xf numFmtId="0" fontId="12" fillId="0" borderId="17" xfId="0" applyFont="1" applyBorder="1" applyAlignment="1">
      <alignment horizontal="center" vertical="center" wrapText="1"/>
    </xf>
    <xf numFmtId="0" fontId="12" fillId="0" borderId="17" xfId="0" applyFont="1" applyBorder="1" applyAlignment="1">
      <alignment wrapText="1"/>
    </xf>
    <xf numFmtId="0" fontId="37" fillId="0" borderId="0" xfId="0" applyFont="1" applyAlignment="1">
      <alignment horizontal="center"/>
    </xf>
    <xf numFmtId="49" fontId="6" fillId="0" borderId="5" xfId="0" applyNumberFormat="1" applyFont="1" applyBorder="1" applyAlignment="1">
      <alignment horizontal="center" vertical="center"/>
    </xf>
    <xf numFmtId="49" fontId="6" fillId="22" borderId="5" xfId="0" applyNumberFormat="1" applyFont="1" applyFill="1" applyBorder="1" applyAlignment="1">
      <alignment horizontal="center" vertical="center"/>
    </xf>
    <xf numFmtId="0" fontId="6" fillId="0" borderId="5" xfId="0" applyFont="1" applyBorder="1" applyAlignment="1">
      <alignment horizontal="center" vertical="center"/>
    </xf>
    <xf numFmtId="0" fontId="0" fillId="0" borderId="5" xfId="0" applyBorder="1"/>
    <xf numFmtId="0" fontId="30" fillId="0" borderId="30" xfId="0" applyFont="1" applyBorder="1" applyAlignment="1">
      <alignment horizontal="center" vertical="center"/>
    </xf>
    <xf numFmtId="0" fontId="39" fillId="0" borderId="0" xfId="0" applyFont="1" applyAlignment="1">
      <alignment horizontal="left"/>
    </xf>
    <xf numFmtId="0" fontId="39" fillId="0" borderId="0" xfId="0" applyFont="1" applyAlignment="1">
      <alignment horizontal="center"/>
    </xf>
    <xf numFmtId="14" fontId="6" fillId="22" borderId="5" xfId="0" applyNumberFormat="1" applyFont="1" applyFill="1" applyBorder="1" applyAlignment="1">
      <alignment horizontal="center" vertical="center"/>
    </xf>
    <xf numFmtId="14" fontId="0" fillId="0" borderId="0" xfId="0" applyNumberFormat="1"/>
    <xf numFmtId="14" fontId="39" fillId="0" borderId="0" xfId="0" applyNumberFormat="1" applyFont="1" applyAlignment="1">
      <alignment horizontal="center"/>
    </xf>
    <xf numFmtId="0" fontId="39" fillId="0" borderId="0" xfId="0" applyNumberFormat="1" applyFont="1" applyAlignment="1">
      <alignment horizontal="center"/>
    </xf>
    <xf numFmtId="0" fontId="39" fillId="23" borderId="0" xfId="0" applyFont="1" applyFill="1" applyAlignment="1">
      <alignment horizontal="center"/>
    </xf>
    <xf numFmtId="0" fontId="39" fillId="7" borderId="0" xfId="0" applyFont="1" applyFill="1" applyAlignment="1">
      <alignment horizontal="center"/>
    </xf>
    <xf numFmtId="49" fontId="6" fillId="7" borderId="5" xfId="0" applyNumberFormat="1" applyFont="1" applyFill="1" applyBorder="1" applyAlignment="1">
      <alignment horizontal="center" vertical="center"/>
    </xf>
    <xf numFmtId="0" fontId="0" fillId="7" borderId="0" xfId="0" applyFill="1"/>
    <xf numFmtId="49" fontId="6" fillId="24" borderId="5" xfId="0" applyNumberFormat="1" applyFont="1" applyFill="1" applyBorder="1" applyAlignment="1">
      <alignment horizontal="center" vertical="center"/>
    </xf>
    <xf numFmtId="0" fontId="0" fillId="7" borderId="5" xfId="0" applyFill="1" applyBorder="1"/>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2" xfId="1" applyFont="1" applyBorder="1" applyAlignment="1">
      <alignment horizontal="center" vertical="center"/>
    </xf>
    <xf numFmtId="0" fontId="9" fillId="0" borderId="14" xfId="1" applyFont="1" applyBorder="1" applyAlignment="1">
      <alignment horizontal="center" vertical="center"/>
    </xf>
    <xf numFmtId="0" fontId="9" fillId="0" borderId="0" xfId="1" applyFont="1" applyAlignment="1">
      <alignment horizontal="center" vertical="center"/>
    </xf>
    <xf numFmtId="0" fontId="9" fillId="0" borderId="15" xfId="1" applyFont="1" applyBorder="1" applyAlignment="1">
      <alignment horizontal="center" vertical="center"/>
    </xf>
    <xf numFmtId="0" fontId="0" fillId="7" borderId="30" xfId="0" applyFill="1" applyBorder="1"/>
    <xf numFmtId="0" fontId="30" fillId="7" borderId="0" xfId="0" applyFont="1" applyFill="1" applyBorder="1" applyAlignment="1">
      <alignment horizontal="center" vertical="center"/>
    </xf>
    <xf numFmtId="0" fontId="30" fillId="25" borderId="0" xfId="0" applyFont="1" applyFill="1" applyBorder="1" applyAlignment="1">
      <alignment horizontal="center" vertical="center"/>
    </xf>
    <xf numFmtId="0" fontId="0" fillId="7" borderId="0" xfId="0" applyFill="1" applyBorder="1"/>
    <xf numFmtId="0" fontId="0" fillId="0" borderId="0" xfId="0" pivotButton="1"/>
    <xf numFmtId="0" fontId="0" fillId="0" borderId="0" xfId="0" applyAlignment="1">
      <alignment horizontal="left"/>
    </xf>
    <xf numFmtId="0" fontId="0" fillId="0" borderId="0" xfId="0" applyNumberFormat="1"/>
    <xf numFmtId="0" fontId="39" fillId="26" borderId="0" xfId="0" applyFont="1" applyFill="1" applyAlignment="1">
      <alignment horizontal="left"/>
    </xf>
    <xf numFmtId="0" fontId="0" fillId="26" borderId="0" xfId="0" applyFill="1"/>
    <xf numFmtId="0" fontId="39" fillId="27" borderId="0" xfId="0" applyFont="1" applyFill="1" applyAlignment="1">
      <alignment horizontal="left"/>
    </xf>
    <xf numFmtId="0" fontId="0" fillId="27" borderId="0" xfId="0" applyFill="1"/>
    <xf numFmtId="0" fontId="39" fillId="28" borderId="0" xfId="0" applyFont="1" applyFill="1" applyAlignment="1">
      <alignment horizontal="left"/>
    </xf>
    <xf numFmtId="0" fontId="0" fillId="28" borderId="0" xfId="0" applyFill="1"/>
    <xf numFmtId="0" fontId="39" fillId="29" borderId="0" xfId="0" applyFont="1" applyFill="1" applyAlignment="1">
      <alignment horizontal="left"/>
    </xf>
    <xf numFmtId="0" fontId="0" fillId="29" borderId="0" xfId="0" applyFill="1"/>
    <xf numFmtId="0" fontId="39" fillId="10" borderId="0" xfId="0" applyFont="1" applyFill="1" applyAlignment="1">
      <alignment horizontal="left"/>
    </xf>
    <xf numFmtId="0" fontId="0" fillId="10" borderId="0" xfId="0" applyFill="1"/>
    <xf numFmtId="0" fontId="39" fillId="17" borderId="0" xfId="0" applyFont="1" applyFill="1" applyAlignment="1">
      <alignment horizontal="left"/>
    </xf>
    <xf numFmtId="0" fontId="0" fillId="17" borderId="0" xfId="0" applyFill="1"/>
    <xf numFmtId="0" fontId="39" fillId="30" borderId="0" xfId="0" applyFont="1" applyFill="1" applyAlignment="1">
      <alignment horizontal="left"/>
    </xf>
    <xf numFmtId="0" fontId="0" fillId="30" borderId="0" xfId="0" applyFill="1"/>
    <xf numFmtId="0" fontId="39" fillId="31" borderId="0" xfId="0" applyFont="1" applyFill="1" applyAlignment="1">
      <alignment horizontal="left"/>
    </xf>
    <xf numFmtId="0" fontId="0" fillId="31" borderId="0" xfId="0" applyFill="1"/>
    <xf numFmtId="0" fontId="39" fillId="32" borderId="0" xfId="0" applyFont="1" applyFill="1" applyAlignment="1">
      <alignment horizontal="left"/>
    </xf>
    <xf numFmtId="0" fontId="0" fillId="32" borderId="0" xfId="0" applyFill="1"/>
    <xf numFmtId="0" fontId="39" fillId="33" borderId="0" xfId="0" applyFont="1" applyFill="1" applyAlignment="1">
      <alignment horizontal="left"/>
    </xf>
    <xf numFmtId="0" fontId="0" fillId="33" borderId="0" xfId="0" applyFill="1"/>
  </cellXfs>
  <cellStyles count="3">
    <cellStyle name="Hyperlink 2" xfId="2" xr:uid="{5A8507C1-E1C3-4E21-BA19-22405A279B12}"/>
    <cellStyle name="Normal" xfId="0" builtinId="0"/>
    <cellStyle name="Normal 9" xfId="1" xr:uid="{6D63E204-F953-4AC3-A9A1-80BEE4EB0D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CCDB0E5\CGIO%20Planning%202014%20Vincent%20(03%20Feb%20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Users\bizv334\AppData\Local\Microsoft\Windows\Temporary%20Internet%20Files\Content.Outlook\H6V7X8QR\Annual%20Report%20list%2020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2.%20GTI%20Project\10.%20Remaining%20Index\SGX%20Announcements\New%20folder\Copy%20of%2014.3.%20GTI_SGXNet-Announcements%202014%201230%20-%20Re-Merge13-14%20(3)%20XINYI+HIEN%20(extract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Summer%20Internship%202021/Score%20Compilation/Full%20Company%20List%20+%20Market%20Cap/SGTI%202021%20Full%20Company%20List%20Seok%20Kyu%2022%20Jun%2021%20Seok%20Kyu%2028%20Jun%2021%20Timothy%2029%20Jun%2021%20Timothy%2030%20Jun%2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User/Desktop/Summer%20Internship%202021/Score%20Compilation/Full%20Company%20List%20+%20Market%20Cap/Updated%20SGTI%202021%20Full%20Company%20List%20Seok%20Kyu%2022%20Jun%2021%20Seok%20Kyu%2028%20Jun%2021%20Timothy%2029%20Jun%2021%2030%20Jun%2021%201%20Jul%2021%20(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nguye/RESEARCH/2022/On%20going%20-%20SGTI%20Project/Archieved%20-%20SGTI%202021/SGTI2021%20Full%20Index%20Ranking%20Batch%201-6%20Findings%2029%20Jul%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IO Summary Chart 2014 (2)"/>
      <sheetName val="WBS_GTI2014"/>
      <sheetName val="Coding_Progress Jan'14"/>
      <sheetName val="CompanyList_Jan'13-Aug'13"/>
      <sheetName val="GTI2013 Co. List_Notes"/>
      <sheetName val="Gantt Chart"/>
      <sheetName val="Legends"/>
      <sheetName val="Overall Gantt Chart 2014"/>
      <sheetName val="CGIO planning 2012"/>
      <sheetName val="Project Planning"/>
      <sheetName val="Event Planning"/>
      <sheetName val="Project Timeline"/>
      <sheetName val="CGIO planning 2013"/>
      <sheetName val="List of Events"/>
      <sheetName val="Indo Gender Div"/>
      <sheetName val="GTI 2014 Plan"/>
      <sheetName val="Indo Plan"/>
      <sheetName val="Arch Proj Timeline"/>
      <sheetName val="List of Proj"/>
      <sheetName val="Date Manipulation"/>
      <sheetName val="Project List template 2"/>
      <sheetName val="SGXNet"/>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1">
          <cell r="F1" t="b">
            <v>0</v>
          </cell>
        </row>
        <row r="4">
          <cell r="C4">
            <v>2</v>
          </cell>
          <cell r="D4" t="str">
            <v>MONTHS</v>
          </cell>
        </row>
      </sheetData>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8Mar13"/>
      <sheetName val="01Apr13"/>
      <sheetName val="02Apr13"/>
      <sheetName val="ISIN code"/>
      <sheetName val="05Apr13 (Morning)"/>
      <sheetName val="05Apr13 (Afternoon)"/>
      <sheetName val="09Apr13"/>
      <sheetName val="10Apr13 226PM"/>
      <sheetName val="10Apr13 430PM"/>
      <sheetName val="11Apr13 430PM"/>
      <sheetName val="17Apr13 1003AM"/>
      <sheetName val="18Apr13 217PM"/>
      <sheetName val="12Apr13 521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I2015_Co.list(uncleaned)"/>
      <sheetName val="qn61"/>
      <sheetName val="qn66"/>
      <sheetName val="ncg"/>
      <sheetName val="Missing COs"/>
      <sheetName val="Announcments"/>
      <sheetName val="Workings Missing Cos."/>
      <sheetName val="GTI2015_Questions"/>
      <sheetName val="CodingInstruction"/>
      <sheetName val="CodingTemplate (13-14)"/>
      <sheetName val="Coding Template 13-14 Unique"/>
      <sheetName val="CodingTemplate"/>
      <sheetName val="Full-yearresults-Q52"/>
      <sheetName val="SGXNet_2014(12mnthsWindow)"/>
      <sheetName val="IPTs"/>
      <sheetName val="SGXNet"/>
      <sheetName val="CodingTemplate_13 (R)"/>
      <sheetName val="CodingTemplate_13"/>
      <sheetName val="CodingTemplate_2012"/>
      <sheetName val="SubmissionTable"/>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TI 2021 General Full List"/>
      <sheetName val="SGTI 2021 TrustReits Full List"/>
      <sheetName val="SGTI 2021 Excluded List"/>
      <sheetName val="SGTI 2021 Excluded TrustREIT"/>
      <sheetName val="SGTI 2020 Excluded"/>
      <sheetName val="2020 batch45 remarks"/>
      <sheetName val="2020 batchHistory"/>
      <sheetName val="2020 secondarylisting"/>
      <sheetName val="2020 AR Released 19-20"/>
      <sheetName val="2020 ISIN List"/>
      <sheetName val="2019Data"/>
      <sheetName val="2019-20 Name Changes"/>
      <sheetName val="2020 SgxList"/>
    </sheetNames>
    <sheetDataSet>
      <sheetData sheetId="0">
        <row r="2">
          <cell r="G2" t="str">
            <v>SG0502000029</v>
          </cell>
          <cell r="H2" t="str">
            <v>Yes</v>
          </cell>
          <cell r="I2" t="str">
            <v>SG0502000029</v>
          </cell>
          <cell r="J2" t="str">
            <v>SG0502000029</v>
          </cell>
          <cell r="K2" t="str">
            <v>Yes</v>
          </cell>
          <cell r="L2">
            <v>44196</v>
          </cell>
          <cell r="M2">
            <v>43830</v>
          </cell>
          <cell r="N2" t="str">
            <v>SINGAPORE</v>
          </cell>
          <cell r="O2" t="str">
            <v>Listed on 6 July 1987 on SGX Sesdaq</v>
          </cell>
          <cell r="P2" t="str">
            <v>Coded in batch 2</v>
          </cell>
          <cell r="Q2" t="str">
            <v>Coded in batch 2</v>
          </cell>
          <cell r="R2"/>
          <cell r="S2"/>
          <cell r="T2" t="str">
            <v/>
          </cell>
          <cell r="X2"/>
          <cell r="Y2"/>
          <cell r="Z2">
            <v>49.12</v>
          </cell>
          <cell r="AA2" t="str">
            <v xml:space="preserve">REAL ESTATE </v>
          </cell>
          <cell r="AB2" t="str">
            <v xml:space="preserve">ENERGY </v>
          </cell>
          <cell r="AC2" t="str">
            <v>Real Estate</v>
          </cell>
          <cell r="AD2">
            <v>49120000</v>
          </cell>
        </row>
        <row r="3">
          <cell r="G3" t="str">
            <v>SG1S12926576</v>
          </cell>
          <cell r="H3" t="str">
            <v>Yes</v>
          </cell>
          <cell r="I3" t="str">
            <v>SG1S12926576</v>
          </cell>
          <cell r="J3" t="str">
            <v>SG1S12926576</v>
          </cell>
          <cell r="K3" t="str">
            <v>Yes</v>
          </cell>
          <cell r="L3">
            <v>44196</v>
          </cell>
          <cell r="M3">
            <v>43830</v>
          </cell>
          <cell r="N3" t="str">
            <v>SINGAPORE</v>
          </cell>
          <cell r="O3" t="str">
            <v>Listed on 31 August 2005 on SGX Sesdaq</v>
          </cell>
          <cell r="P3" t="str">
            <v>Coded in batch 6</v>
          </cell>
          <cell r="Q3" t="str">
            <v>Coded in batch 2</v>
          </cell>
          <cell r="R3"/>
          <cell r="S3"/>
          <cell r="T3" t="str">
            <v/>
          </cell>
          <cell r="X3"/>
          <cell r="Y3"/>
          <cell r="Z3">
            <v>19.59</v>
          </cell>
          <cell r="AA3" t="str">
            <v xml:space="preserve">INFORMATION TECHNOLOGY </v>
          </cell>
          <cell r="AB3" t="str">
            <v xml:space="preserve">INFORMATION TECHNOLOGY </v>
          </cell>
          <cell r="AC3" t="str">
            <v>Technology Equipment</v>
          </cell>
          <cell r="AD3">
            <v>19590000</v>
          </cell>
        </row>
        <row r="4">
          <cell r="G4" t="str">
            <v>SG0533000253</v>
          </cell>
          <cell r="H4" t="str">
            <v>Yes</v>
          </cell>
          <cell r="I4" t="str">
            <v>SG0533000253</v>
          </cell>
          <cell r="J4" t="str">
            <v>SG0533000253</v>
          </cell>
          <cell r="K4" t="str">
            <v>Yes</v>
          </cell>
          <cell r="L4">
            <v>44196</v>
          </cell>
          <cell r="M4">
            <v>43830</v>
          </cell>
          <cell r="N4" t="str">
            <v>SINGAPORE</v>
          </cell>
          <cell r="O4" t="str">
            <v>Listed on 11 May 1992 on SGX Sesdaq 7 November 2008 on SGX Mainboard</v>
          </cell>
          <cell r="P4" t="str">
            <v>Coded in batch 2</v>
          </cell>
          <cell r="Q4" t="str">
            <v>Coded in batch 2</v>
          </cell>
          <cell r="R4"/>
          <cell r="S4"/>
          <cell r="T4" t="str">
            <v/>
          </cell>
          <cell r="X4"/>
          <cell r="Y4"/>
          <cell r="Z4">
            <v>98.49</v>
          </cell>
          <cell r="AA4" t="str">
            <v>CONSUMER DISCRETIONARY</v>
          </cell>
          <cell r="AB4" t="str">
            <v>CONSUMER STAPLES</v>
          </cell>
          <cell r="AC4" t="str">
            <v>Food &amp; Beverages</v>
          </cell>
          <cell r="AD4">
            <v>98490000</v>
          </cell>
        </row>
        <row r="5">
          <cell r="G5" t="str">
            <v>SG1I02877971</v>
          </cell>
          <cell r="H5" t="str">
            <v>Yes</v>
          </cell>
          <cell r="I5" t="str">
            <v>SG1I02877971</v>
          </cell>
          <cell r="J5" t="str">
            <v>SG1I02877971</v>
          </cell>
          <cell r="K5" t="str">
            <v>Yes</v>
          </cell>
          <cell r="L5">
            <v>44196</v>
          </cell>
          <cell r="M5">
            <v>43830</v>
          </cell>
          <cell r="N5" t="str">
            <v>SINGAPORE</v>
          </cell>
          <cell r="O5" t="str">
            <v>Listed on 20 January 2000 on SGX Sesdaq</v>
          </cell>
          <cell r="P5" t="str">
            <v>Coded in batch 3</v>
          </cell>
          <cell r="Q5" t="str">
            <v>Coded in batch 3</v>
          </cell>
          <cell r="R5"/>
          <cell r="S5"/>
          <cell r="T5" t="str">
            <v/>
          </cell>
          <cell r="X5"/>
          <cell r="Y5"/>
          <cell r="Z5">
            <v>32</v>
          </cell>
          <cell r="AA5" t="str">
            <v>INDUSTRIALS</v>
          </cell>
          <cell r="AB5" t="str">
            <v>INDUSTRIALS</v>
          </cell>
          <cell r="AC5" t="str">
            <v>Industrial &amp; Commercial Services</v>
          </cell>
          <cell r="AD5">
            <v>32000000</v>
          </cell>
        </row>
        <row r="6">
          <cell r="G6" t="str">
            <v>SG2C00960329</v>
          </cell>
          <cell r="H6" t="str">
            <v>No</v>
          </cell>
          <cell r="I6" t="str">
            <v>SG2C00960329</v>
          </cell>
          <cell r="J6" t="str">
            <v>SGXE69448095</v>
          </cell>
          <cell r="K6" t="str">
            <v>No</v>
          </cell>
          <cell r="L6">
            <v>43921</v>
          </cell>
          <cell r="M6">
            <v>43555</v>
          </cell>
          <cell r="N6" t="str">
            <v>SINGAPORE</v>
          </cell>
          <cell r="O6" t="str">
            <v>Listed on 23 May 2002 on SGX Sesdaq</v>
          </cell>
          <cell r="P6" t="str">
            <v>Coded in batch 1</v>
          </cell>
          <cell r="Q6" t="str">
            <v>Coded in batch 1</v>
          </cell>
          <cell r="R6"/>
          <cell r="S6"/>
          <cell r="T6" t="str">
            <v/>
          </cell>
          <cell r="V6" t="str">
            <v>ISIN code in 2020 is different from that of last year.</v>
          </cell>
          <cell r="X6"/>
          <cell r="Y6"/>
          <cell r="Z6">
            <v>15.911</v>
          </cell>
          <cell r="AA6" t="str">
            <v>INDUSTRIALS</v>
          </cell>
          <cell r="AB6" t="str">
            <v>INDUSTRIALS</v>
          </cell>
          <cell r="AC6" t="str">
            <v>Technology Equipment</v>
          </cell>
          <cell r="AD6">
            <v>15911000</v>
          </cell>
        </row>
        <row r="7">
          <cell r="G7" t="str">
            <v>SG1Q66923448</v>
          </cell>
          <cell r="H7" t="str">
            <v>Yes</v>
          </cell>
          <cell r="I7" t="str">
            <v>SG1Q66923448</v>
          </cell>
          <cell r="J7" t="str">
            <v>SG1Q66923448</v>
          </cell>
          <cell r="K7" t="str">
            <v>Yes</v>
          </cell>
          <cell r="L7">
            <v>44196</v>
          </cell>
          <cell r="M7">
            <v>43830</v>
          </cell>
          <cell r="N7" t="str">
            <v>SINGAPORE</v>
          </cell>
          <cell r="O7" t="str">
            <v>Listed on 2 February 2005 on SGX Sesdaq</v>
          </cell>
          <cell r="P7" t="str">
            <v>Coded in batch 3</v>
          </cell>
          <cell r="Q7" t="str">
            <v>Coded in batch 3</v>
          </cell>
          <cell r="R7"/>
          <cell r="S7"/>
          <cell r="T7" t="str">
            <v/>
          </cell>
          <cell r="X7"/>
          <cell r="Y7"/>
          <cell r="Z7">
            <v>8.4745000000000008</v>
          </cell>
          <cell r="AA7" t="str">
            <v>INDUSTRIALS</v>
          </cell>
          <cell r="AB7" t="str">
            <v>INDUSTRIALS</v>
          </cell>
          <cell r="AC7" t="str">
            <v>Industrial &amp; Commercial Services</v>
          </cell>
          <cell r="AD7">
            <v>8474500</v>
          </cell>
        </row>
        <row r="8">
          <cell r="G8" t="str">
            <v>SG1BB6000006</v>
          </cell>
          <cell r="H8" t="str">
            <v>Yes</v>
          </cell>
          <cell r="I8" t="str">
            <v>SG1BB6000006</v>
          </cell>
          <cell r="J8" t="str">
            <v>SG1BB6000006</v>
          </cell>
          <cell r="K8" t="str">
            <v>Yes</v>
          </cell>
          <cell r="L8">
            <v>44196</v>
          </cell>
          <cell r="M8">
            <v>43830</v>
          </cell>
          <cell r="N8" t="str">
            <v>SINGAPORE</v>
          </cell>
          <cell r="O8" t="str">
            <v>Listed on June 1968 on SGX Mainboard</v>
          </cell>
          <cell r="P8" t="str">
            <v>Coded in batch 5</v>
          </cell>
          <cell r="Q8" t="str">
            <v>Coded in batch 5</v>
          </cell>
          <cell r="R8"/>
          <cell r="S8"/>
          <cell r="T8" t="str">
            <v>Published on 08-Jun-2020</v>
          </cell>
          <cell r="X8"/>
          <cell r="Y8"/>
          <cell r="Z8">
            <v>2.3314499999999998</v>
          </cell>
          <cell r="AA8" t="str">
            <v>INDUSTRIALS</v>
          </cell>
          <cell r="AB8" t="str">
            <v>INDUSTRIALS</v>
          </cell>
          <cell r="AC8" t="str">
            <v>Industrial Goods</v>
          </cell>
          <cell r="AD8">
            <v>2331450</v>
          </cell>
        </row>
        <row r="9">
          <cell r="G9" t="str">
            <v>SG1CH1000006</v>
          </cell>
          <cell r="H9" t="str">
            <v>Yes</v>
          </cell>
          <cell r="I9" t="str">
            <v>SG1CH1000006</v>
          </cell>
          <cell r="J9" t="str">
            <v>SG1CH1000006</v>
          </cell>
          <cell r="K9" t="str">
            <v>Yes</v>
          </cell>
          <cell r="L9">
            <v>44104</v>
          </cell>
          <cell r="M9">
            <v>43738</v>
          </cell>
          <cell r="N9" t="str">
            <v>SINGAPORE</v>
          </cell>
          <cell r="O9" t="str">
            <v>Listed on 18 April 2016 on Catalist</v>
          </cell>
          <cell r="P9" t="str">
            <v>Coded in batch 1</v>
          </cell>
          <cell r="Q9" t="str">
            <v>Coded in batch 1</v>
          </cell>
          <cell r="R9"/>
          <cell r="S9"/>
          <cell r="T9" t="str">
            <v/>
          </cell>
          <cell r="X9"/>
          <cell r="Y9"/>
          <cell r="Z9">
            <v>11.91616</v>
          </cell>
          <cell r="AA9" t="str">
            <v>INDUSTRIALS</v>
          </cell>
          <cell r="AB9" t="str">
            <v>INDUSTRIALS</v>
          </cell>
          <cell r="AC9" t="str">
            <v>Industrial &amp; Commercial Services</v>
          </cell>
          <cell r="AD9">
            <v>11916160</v>
          </cell>
        </row>
        <row r="10">
          <cell r="G10" t="str">
            <v>SG1I67883666</v>
          </cell>
          <cell r="H10" t="str">
            <v>Yes</v>
          </cell>
          <cell r="I10" t="str">
            <v>SG1I67883666</v>
          </cell>
          <cell r="J10" t="str">
            <v>SG1I67883666</v>
          </cell>
          <cell r="K10" t="str">
            <v>Yes</v>
          </cell>
          <cell r="L10">
            <v>43921</v>
          </cell>
          <cell r="M10">
            <v>43555</v>
          </cell>
          <cell r="N10" t="str">
            <v>SINGAPORE</v>
          </cell>
          <cell r="O10" t="str">
            <v>Listed on 14 June 2000 on SGX Mainboard</v>
          </cell>
          <cell r="P10" t="str">
            <v>Coded in batch 1</v>
          </cell>
          <cell r="Q10" t="str">
            <v>Coded in batch 1</v>
          </cell>
          <cell r="R10"/>
          <cell r="S10"/>
          <cell r="T10" t="str">
            <v/>
          </cell>
          <cell r="X10"/>
          <cell r="Y10"/>
          <cell r="Z10">
            <v>47.25</v>
          </cell>
          <cell r="AA10" t="str">
            <v xml:space="preserve">INFORMATION TECHNOLOGY </v>
          </cell>
          <cell r="AB10" t="str">
            <v xml:space="preserve">INFORMATION TECHNOLOGY </v>
          </cell>
          <cell r="AC10" t="str">
            <v>Technology Equipment</v>
          </cell>
          <cell r="AD10">
            <v>47250000</v>
          </cell>
        </row>
        <row r="11">
          <cell r="G11" t="str">
            <v>SG1CD5000001</v>
          </cell>
          <cell r="H11" t="str">
            <v>Yes</v>
          </cell>
          <cell r="I11" t="str">
            <v>SG1CD5000001</v>
          </cell>
          <cell r="J11" t="str">
            <v>SG1CD5000001</v>
          </cell>
          <cell r="K11" t="str">
            <v>Yes</v>
          </cell>
          <cell r="L11">
            <v>43830</v>
          </cell>
          <cell r="M11">
            <v>43465</v>
          </cell>
          <cell r="N11" t="str">
            <v>SINGAPORE</v>
          </cell>
          <cell r="O11" t="str">
            <v xml:space="preserve">Listed on 23 September 2004 on SGX Sesdaq 30 August 2007 on SGX Mainboard </v>
          </cell>
          <cell r="P11" t="str">
            <v>Coded in batch 6</v>
          </cell>
          <cell r="Q11" t="str">
            <v>Coded in batch 6</v>
          </cell>
          <cell r="R11"/>
          <cell r="S11"/>
          <cell r="T11" t="str">
            <v>To hold AGM by 28-Aug-2020</v>
          </cell>
          <cell r="X11"/>
          <cell r="Y11"/>
          <cell r="Z11">
            <v>8.5066799999999994</v>
          </cell>
          <cell r="AA11" t="str">
            <v xml:space="preserve">ENERGY </v>
          </cell>
          <cell r="AB11" t="str">
            <v xml:space="preserve">ENERGY </v>
          </cell>
          <cell r="AC11" t="str">
            <v>Energy - Fossil Fuels</v>
          </cell>
          <cell r="AD11">
            <v>8506680</v>
          </cell>
        </row>
        <row r="12">
          <cell r="G12" t="str">
            <v>SG2E65980228</v>
          </cell>
          <cell r="H12" t="str">
            <v>Yes</v>
          </cell>
          <cell r="I12" t="str">
            <v>SG2E65980228</v>
          </cell>
          <cell r="J12" t="str">
            <v>SG2E65980228</v>
          </cell>
          <cell r="K12" t="str">
            <v>Yes</v>
          </cell>
          <cell r="L12">
            <v>44196</v>
          </cell>
          <cell r="M12">
            <v>43830</v>
          </cell>
          <cell r="N12" t="str">
            <v>SINGAPORE</v>
          </cell>
          <cell r="O12" t="str">
            <v>Listed on 22 July 1996 on SGX Sesdaq</v>
          </cell>
          <cell r="P12" t="str">
            <v>Coded in batch 5</v>
          </cell>
          <cell r="Q12" t="str">
            <v>Coded in batch 5</v>
          </cell>
          <cell r="R12"/>
          <cell r="S12"/>
          <cell r="T12" t="str">
            <v>Published on 12-Jun-2020</v>
          </cell>
          <cell r="X12"/>
          <cell r="Y12"/>
          <cell r="Z12">
            <v>22.32</v>
          </cell>
          <cell r="AA12" t="str">
            <v xml:space="preserve">INFORMATION TECHNOLOGY </v>
          </cell>
          <cell r="AB12" t="str">
            <v xml:space="preserve">INFORMATION TECHNOLOGY </v>
          </cell>
          <cell r="AC12" t="str">
            <v>Technology Equipment</v>
          </cell>
          <cell r="AD12">
            <v>22320000</v>
          </cell>
        </row>
        <row r="13">
          <cell r="G13" t="str">
            <v>SG1CJ7000006</v>
          </cell>
          <cell r="H13" t="str">
            <v>Yes</v>
          </cell>
          <cell r="I13" t="str">
            <v>SG1CJ7000006</v>
          </cell>
          <cell r="J13" t="str">
            <v>SG1CJ7000006</v>
          </cell>
          <cell r="K13" t="str">
            <v>Yes</v>
          </cell>
          <cell r="L13">
            <v>44196</v>
          </cell>
          <cell r="M13">
            <v>43830</v>
          </cell>
          <cell r="N13" t="str">
            <v>SINGAPORE</v>
          </cell>
          <cell r="O13" t="str">
            <v>Listed on 11 July 2016 on Catalist</v>
          </cell>
          <cell r="P13" t="str">
            <v>Coded in batch 2</v>
          </cell>
          <cell r="Q13" t="str">
            <v>Coded in batch 2</v>
          </cell>
          <cell r="R13"/>
          <cell r="S13"/>
          <cell r="T13" t="str">
            <v/>
          </cell>
          <cell r="X13"/>
          <cell r="Y13"/>
          <cell r="Z13">
            <v>39.196559999999998</v>
          </cell>
          <cell r="AA13" t="str">
            <v>INDUSTRIALS</v>
          </cell>
          <cell r="AB13" t="str">
            <v>INDUSTRIALS</v>
          </cell>
          <cell r="AC13" t="str">
            <v>Industrial &amp; Commercial Services</v>
          </cell>
          <cell r="AD13">
            <v>39196560</v>
          </cell>
        </row>
        <row r="14">
          <cell r="G14" t="str">
            <v>SG1P24916816</v>
          </cell>
          <cell r="H14" t="str">
            <v>Yes</v>
          </cell>
          <cell r="I14" t="str">
            <v>SG1P24916816</v>
          </cell>
          <cell r="J14" t="str">
            <v>SG1P24916816</v>
          </cell>
          <cell r="K14" t="str">
            <v>Yes</v>
          </cell>
          <cell r="L14">
            <v>44196</v>
          </cell>
          <cell r="M14">
            <v>43830</v>
          </cell>
          <cell r="N14" t="str">
            <v>SINGAPORE</v>
          </cell>
          <cell r="O14" t="str">
            <v>Listed on 18 March 2004 on SGX Sesdaq</v>
          </cell>
          <cell r="P14" t="str">
            <v>Coded in batch 3</v>
          </cell>
          <cell r="Q14" t="str">
            <v>Coded in batch 3</v>
          </cell>
          <cell r="R14"/>
          <cell r="S14"/>
          <cell r="T14" t="str">
            <v/>
          </cell>
          <cell r="X14"/>
          <cell r="Y14"/>
          <cell r="Z14">
            <v>29.25</v>
          </cell>
          <cell r="AA14" t="str">
            <v>CONSUMER DISCRETIONARY</v>
          </cell>
          <cell r="AB14" t="str">
            <v>CONSUMER DISCRETIONARY</v>
          </cell>
          <cell r="AC14" t="str">
            <v>Industrial Goods</v>
          </cell>
          <cell r="AD14">
            <v>29250000</v>
          </cell>
        </row>
        <row r="15">
          <cell r="G15" t="str">
            <v>SG1AJ1000006</v>
          </cell>
          <cell r="H15" t="str">
            <v>Yes</v>
          </cell>
          <cell r="I15" t="str">
            <v>SG1AJ1000006</v>
          </cell>
          <cell r="J15" t="str">
            <v>SG1AJ1000006</v>
          </cell>
          <cell r="K15" t="str">
            <v>Yes</v>
          </cell>
          <cell r="L15">
            <v>44196</v>
          </cell>
          <cell r="M15">
            <v>43830</v>
          </cell>
          <cell r="N15" t="str">
            <v>SINGAPORE</v>
          </cell>
          <cell r="O15" t="str">
            <v xml:space="preserve">Listed on 11 February 2004 on SGX Mainboard </v>
          </cell>
          <cell r="P15" t="str">
            <v>Coded in batch 2</v>
          </cell>
          <cell r="Q15" t="str">
            <v>Coded in batch 2</v>
          </cell>
          <cell r="R15"/>
          <cell r="S15"/>
          <cell r="T15" t="str">
            <v/>
          </cell>
          <cell r="X15"/>
          <cell r="Y15"/>
          <cell r="Z15">
            <v>103.688</v>
          </cell>
          <cell r="AA15" t="str">
            <v>INDUSTRIALS</v>
          </cell>
          <cell r="AB15" t="str">
            <v>INDUSTRIALS</v>
          </cell>
          <cell r="AC15" t="str">
            <v>Mineral Resources</v>
          </cell>
          <cell r="AD15">
            <v>103688000</v>
          </cell>
        </row>
        <row r="16">
          <cell r="G16" t="str">
            <v>SG1BA1000003</v>
          </cell>
          <cell r="H16" t="str">
            <v>Yes</v>
          </cell>
          <cell r="I16" t="str">
            <v>SG1BA1000003</v>
          </cell>
          <cell r="J16" t="str">
            <v>SG1BA1000003</v>
          </cell>
          <cell r="K16" t="str">
            <v>Yes</v>
          </cell>
          <cell r="L16">
            <v>44196</v>
          </cell>
          <cell r="M16">
            <v>43830</v>
          </cell>
          <cell r="N16" t="str">
            <v>SINGAPORE</v>
          </cell>
          <cell r="O16" t="str">
            <v>Listed on 19 December 2000 on SGX Mainboard</v>
          </cell>
          <cell r="P16" t="str">
            <v>Coded in batch 3</v>
          </cell>
          <cell r="Q16" t="str">
            <v>Coded in batch 3</v>
          </cell>
          <cell r="R16"/>
          <cell r="S16"/>
          <cell r="T16" t="str">
            <v/>
          </cell>
          <cell r="X16"/>
          <cell r="Y16"/>
          <cell r="Z16">
            <v>1031.9736</v>
          </cell>
          <cell r="AA16" t="str">
            <v xml:space="preserve">INFORMATION TECHNOLOGY </v>
          </cell>
          <cell r="AB16" t="str">
            <v xml:space="preserve">INFORMATION TECHNOLOGY </v>
          </cell>
          <cell r="AC16" t="str">
            <v>Technology Equipment</v>
          </cell>
          <cell r="AD16">
            <v>1031973600</v>
          </cell>
        </row>
        <row r="17">
          <cell r="G17" t="str">
            <v>SG1C01001033</v>
          </cell>
          <cell r="H17" t="str">
            <v>Yes</v>
          </cell>
          <cell r="I17" t="str">
            <v>SG1C01001033</v>
          </cell>
          <cell r="J17" t="str">
            <v>SG1C01001033</v>
          </cell>
          <cell r="K17" t="str">
            <v>Yes</v>
          </cell>
          <cell r="L17">
            <v>44196</v>
          </cell>
          <cell r="M17">
            <v>43830</v>
          </cell>
          <cell r="N17" t="str">
            <v>SINGAPORE</v>
          </cell>
          <cell r="O17" t="str">
            <v>Listed on 15 August 1973 on SGX Mainboard</v>
          </cell>
          <cell r="P17" t="str">
            <v>Coded in batch 2</v>
          </cell>
          <cell r="Q17" t="str">
            <v>Coded in batch 2</v>
          </cell>
          <cell r="R17"/>
          <cell r="S17"/>
          <cell r="T17" t="str">
            <v/>
          </cell>
          <cell r="X17"/>
          <cell r="Y17"/>
          <cell r="Z17">
            <v>85.86</v>
          </cell>
          <cell r="AA17" t="str">
            <v>CONSUMER DISCRETIONARY</v>
          </cell>
          <cell r="AB17" t="str">
            <v>CONSUMER DISCRETIONARY</v>
          </cell>
          <cell r="AC17" t="str">
            <v>Cyclical Consumer Services</v>
          </cell>
          <cell r="AD17">
            <v>85860000</v>
          </cell>
        </row>
        <row r="18">
          <cell r="G18" t="str">
            <v>SG1DB3000005</v>
          </cell>
          <cell r="H18" t="str">
            <v>Yes</v>
          </cell>
          <cell r="I18" t="str">
            <v>SG1DB3000005</v>
          </cell>
          <cell r="J18" t="str">
            <v>SG1DB3000005</v>
          </cell>
          <cell r="K18" t="str">
            <v>Yes</v>
          </cell>
          <cell r="L18">
            <v>44104</v>
          </cell>
          <cell r="M18">
            <v>43738</v>
          </cell>
          <cell r="N18" t="str">
            <v>SINGAPORE</v>
          </cell>
          <cell r="O18" t="str">
            <v>Listed on 26 August 2016 on Catalist</v>
          </cell>
          <cell r="P18" t="str">
            <v>Coded in batch 1</v>
          </cell>
          <cell r="Q18" t="str">
            <v>Coded in batch 1</v>
          </cell>
          <cell r="R18"/>
          <cell r="S18"/>
          <cell r="T18" t="str">
            <v/>
          </cell>
          <cell r="X18"/>
          <cell r="Y18"/>
          <cell r="Z18">
            <v>24</v>
          </cell>
          <cell r="AA18" t="str">
            <v>MATERIALS</v>
          </cell>
          <cell r="AB18" t="str">
            <v>MATERIALS</v>
          </cell>
          <cell r="AC18" t="str">
            <v>Mineral Resources</v>
          </cell>
          <cell r="AD18">
            <v>24000000</v>
          </cell>
        </row>
        <row r="19">
          <cell r="G19" t="str">
            <v>SGXE65282837</v>
          </cell>
          <cell r="H19" t="str">
            <v>Yes</v>
          </cell>
          <cell r="I19" t="str">
            <v>SGXE65282837</v>
          </cell>
          <cell r="J19" t="str">
            <v>SGXE65282837</v>
          </cell>
          <cell r="K19" t="str">
            <v>Yes</v>
          </cell>
          <cell r="L19">
            <v>44012</v>
          </cell>
          <cell r="M19">
            <v>43646</v>
          </cell>
          <cell r="N19" t="str">
            <v>SINGAPORE</v>
          </cell>
          <cell r="O19" t="str">
            <v>Listed on 31 May 2019 on CATALIST</v>
          </cell>
          <cell r="P19" t="str">
            <v>Coded in batch 1</v>
          </cell>
          <cell r="Q19" t="str">
            <v>Coded in batch 1</v>
          </cell>
          <cell r="R19"/>
          <cell r="S19"/>
          <cell r="T19" t="str">
            <v/>
          </cell>
          <cell r="X19"/>
          <cell r="Y19"/>
          <cell r="Z19">
            <v>36.588639999999998</v>
          </cell>
          <cell r="AA19" t="str">
            <v>HEALTH CARE</v>
          </cell>
          <cell r="AB19" t="str">
            <v>HEALTH CARE</v>
          </cell>
          <cell r="AC19" t="str">
            <v>Healthcare Services</v>
          </cell>
          <cell r="AD19">
            <v>36588640</v>
          </cell>
        </row>
        <row r="20">
          <cell r="G20" t="str">
            <v>SG1F08854688</v>
          </cell>
          <cell r="H20" t="str">
            <v>Yes</v>
          </cell>
          <cell r="I20" t="str">
            <v>SG1F08854688</v>
          </cell>
          <cell r="J20" t="str">
            <v>SG1F08854688</v>
          </cell>
          <cell r="K20" t="str">
            <v>Yes</v>
          </cell>
          <cell r="L20">
            <v>44196</v>
          </cell>
          <cell r="M20">
            <v>43830</v>
          </cell>
          <cell r="N20" t="str">
            <v>SINGAPORE</v>
          </cell>
          <cell r="O20" t="str">
            <v>Listed on 15 August 1997 on SGX Sesdaq 10 July 2000 on SGX Mainboard</v>
          </cell>
          <cell r="P20" t="str">
            <v>Coded in batch 2</v>
          </cell>
          <cell r="Q20" t="str">
            <v>Coded in batch 2</v>
          </cell>
          <cell r="R20"/>
          <cell r="S20"/>
          <cell r="T20" t="str">
            <v/>
          </cell>
          <cell r="X20"/>
          <cell r="Y20"/>
          <cell r="Z20">
            <v>206.98920000000001</v>
          </cell>
          <cell r="AA20" t="str">
            <v>CONSUMER DISCRETIONARY</v>
          </cell>
          <cell r="AB20" t="str">
            <v>CONSUMER DISCRETIONARY</v>
          </cell>
          <cell r="AC20" t="str">
            <v>Cyclical Consumer Services</v>
          </cell>
          <cell r="AD20">
            <v>206989200</v>
          </cell>
        </row>
        <row r="21">
          <cell r="G21" t="str">
            <v>SG2F79993489</v>
          </cell>
          <cell r="H21" t="str">
            <v>Yes</v>
          </cell>
          <cell r="I21" t="str">
            <v>SG2F79993489</v>
          </cell>
          <cell r="J21" t="str">
            <v>SG2F79993489</v>
          </cell>
          <cell r="K21" t="str">
            <v>Yes</v>
          </cell>
          <cell r="L21">
            <v>43982</v>
          </cell>
          <cell r="M21">
            <v>43616</v>
          </cell>
          <cell r="N21" t="str">
            <v>SINGAPORE</v>
          </cell>
          <cell r="O21" t="str">
            <v>Listed on 6 June 2013 on SGX Mainboard</v>
          </cell>
          <cell r="P21" t="str">
            <v>Coded in batch 1</v>
          </cell>
          <cell r="Q21" t="str">
            <v>Coded in batch 1</v>
          </cell>
          <cell r="R21"/>
          <cell r="S21"/>
          <cell r="T21" t="str">
            <v/>
          </cell>
          <cell r="X21"/>
          <cell r="Y21"/>
          <cell r="Z21">
            <v>65.691360000000003</v>
          </cell>
          <cell r="AA21" t="str">
            <v xml:space="preserve">REAL ESTATE </v>
          </cell>
          <cell r="AB21" t="str">
            <v xml:space="preserve">REAL ESTATE </v>
          </cell>
          <cell r="AC21" t="str">
            <v>Real Estate</v>
          </cell>
          <cell r="AD21">
            <v>65691360</v>
          </cell>
        </row>
        <row r="22">
          <cell r="G22" t="str">
            <v>SG2F28986253</v>
          </cell>
          <cell r="H22" t="str">
            <v>Yes</v>
          </cell>
          <cell r="I22" t="str">
            <v>SG2F28986253</v>
          </cell>
          <cell r="J22" t="str">
            <v>SG2F28986253</v>
          </cell>
          <cell r="K22" t="str">
            <v>Yes</v>
          </cell>
          <cell r="L22">
            <v>43921</v>
          </cell>
          <cell r="M22">
            <v>43555</v>
          </cell>
          <cell r="N22" t="str">
            <v>SINGAPORE</v>
          </cell>
          <cell r="O22" t="str">
            <v>Listed on 25 October 2012 on SGX Mainboard</v>
          </cell>
          <cell r="P22" t="str">
            <v>Coded in batch 1</v>
          </cell>
          <cell r="Q22" t="str">
            <v>Coded in batch 1</v>
          </cell>
          <cell r="R22"/>
          <cell r="S22"/>
          <cell r="T22" t="str">
            <v/>
          </cell>
          <cell r="X22"/>
          <cell r="Y22"/>
          <cell r="Z22">
            <v>60.69</v>
          </cell>
          <cell r="AA22" t="str">
            <v xml:space="preserve">ENERGY </v>
          </cell>
          <cell r="AB22" t="str">
            <v xml:space="preserve">ENERGY </v>
          </cell>
          <cell r="AC22" t="str">
            <v>Industrial Goods</v>
          </cell>
          <cell r="AD22">
            <v>60690000</v>
          </cell>
        </row>
        <row r="23">
          <cell r="G23" t="str">
            <v>SG1AG0000003</v>
          </cell>
          <cell r="H23" t="str">
            <v>Yes</v>
          </cell>
          <cell r="I23" t="str">
            <v>SG1AG0000003</v>
          </cell>
          <cell r="J23" t="str">
            <v>SG1AG0000003</v>
          </cell>
          <cell r="K23" t="str">
            <v>Yes</v>
          </cell>
          <cell r="L23">
            <v>44104</v>
          </cell>
          <cell r="M23">
            <v>43738</v>
          </cell>
          <cell r="N23" t="str">
            <v>SINGAPORE</v>
          </cell>
          <cell r="O23" t="str">
            <v>Listed on 18 July 1994 on SGX Mainboard, 9 Dec 2016 on Catalist</v>
          </cell>
          <cell r="P23" t="str">
            <v>Coded in batch 1</v>
          </cell>
          <cell r="Q23" t="str">
            <v>Coded in batch 1</v>
          </cell>
          <cell r="R23"/>
          <cell r="S23"/>
          <cell r="T23" t="str">
            <v/>
          </cell>
          <cell r="X23"/>
          <cell r="Y23"/>
          <cell r="Z23">
            <v>26.045480000000001</v>
          </cell>
          <cell r="AA23" t="str">
            <v xml:space="preserve">REAL ESTATE </v>
          </cell>
          <cell r="AB23" t="str">
            <v xml:space="preserve">REAL ESTATE </v>
          </cell>
          <cell r="AC23" t="str">
            <v>Real Estate</v>
          </cell>
          <cell r="AD23">
            <v>26045480</v>
          </cell>
        </row>
        <row r="24">
          <cell r="G24" t="str">
            <v>SG1CG7000002</v>
          </cell>
          <cell r="H24" t="str">
            <v>Yes</v>
          </cell>
          <cell r="I24" t="str">
            <v>SG1CG7000002</v>
          </cell>
          <cell r="J24" t="str">
            <v>SG1CG7000002</v>
          </cell>
          <cell r="K24" t="str">
            <v>Yes</v>
          </cell>
          <cell r="L24">
            <v>44196</v>
          </cell>
          <cell r="M24">
            <v>43830</v>
          </cell>
          <cell r="N24" t="str">
            <v>SINGAPORE</v>
          </cell>
          <cell r="O24" t="str">
            <v>Listed on 18 March 2016 on SGX Catalist</v>
          </cell>
          <cell r="P24" t="str">
            <v>Coded in batch 5</v>
          </cell>
          <cell r="Q24" t="str">
            <v>Coded in batch 5</v>
          </cell>
          <cell r="R24"/>
          <cell r="S24"/>
          <cell r="T24" t="str">
            <v>Published on 12-Jun-2020</v>
          </cell>
          <cell r="X24"/>
          <cell r="Y24"/>
          <cell r="Z24">
            <v>109.16</v>
          </cell>
          <cell r="AA24" t="str">
            <v>MATERIALS</v>
          </cell>
          <cell r="AB24" t="str">
            <v>MATERIALS</v>
          </cell>
          <cell r="AC24" t="str">
            <v>Mineral Resources</v>
          </cell>
          <cell r="AD24">
            <v>109160000</v>
          </cell>
        </row>
        <row r="25">
          <cell r="G25" t="str">
            <v>SG1CI5000000</v>
          </cell>
          <cell r="H25" t="str">
            <v>Yes</v>
          </cell>
          <cell r="I25" t="str">
            <v>SG1CI5000000</v>
          </cell>
          <cell r="J25" t="str">
            <v>SG1CI5000000</v>
          </cell>
          <cell r="K25" t="str">
            <v>Yes</v>
          </cell>
          <cell r="L25">
            <v>44196</v>
          </cell>
          <cell r="M25">
            <v>43830</v>
          </cell>
          <cell r="N25" t="str">
            <v>SINGAPORE</v>
          </cell>
          <cell r="O25" t="str">
            <v>Listed on 25 October 2010 on MAINBOARD</v>
          </cell>
          <cell r="P25" t="str">
            <v>Coded in batch 3</v>
          </cell>
          <cell r="Q25" t="str">
            <v>Coded in batch 3</v>
          </cell>
          <cell r="R25"/>
          <cell r="S25"/>
          <cell r="T25" t="str">
            <v/>
          </cell>
          <cell r="U25"/>
          <cell r="V25"/>
          <cell r="W25"/>
          <cell r="X25"/>
          <cell r="Y25"/>
          <cell r="Z25">
            <v>9.8768999999999991</v>
          </cell>
          <cell r="AA25" t="str">
            <v>INDUSTRIALS</v>
          </cell>
          <cell r="AB25" t="str">
            <v>INDUSTRIALS</v>
          </cell>
          <cell r="AC25" t="str">
            <v>Industrial Goods</v>
          </cell>
          <cell r="AD25">
            <v>9876900</v>
          </cell>
        </row>
        <row r="26">
          <cell r="G26" t="str">
            <v>SG1O45913009</v>
          </cell>
          <cell r="H26" t="str">
            <v>Yes</v>
          </cell>
          <cell r="I26" t="str">
            <v>SG1O45913009</v>
          </cell>
          <cell r="J26" t="str">
            <v>SG1O45913009</v>
          </cell>
          <cell r="K26" t="str">
            <v>Yes</v>
          </cell>
          <cell r="L26">
            <v>44196</v>
          </cell>
          <cell r="M26">
            <v>43830</v>
          </cell>
          <cell r="N26" t="str">
            <v>SINGAPORE</v>
          </cell>
          <cell r="O26" t="str">
            <v>Listed on 4 September 2003 on SGX Mainboard, 4 May 2016 on Catalist</v>
          </cell>
          <cell r="P26" t="str">
            <v>Coded in batch 2</v>
          </cell>
          <cell r="Q26" t="str">
            <v>Coded in batch 2</v>
          </cell>
          <cell r="R26"/>
          <cell r="S26"/>
          <cell r="T26" t="str">
            <v/>
          </cell>
          <cell r="U26"/>
          <cell r="V26"/>
          <cell r="W26"/>
          <cell r="X26"/>
          <cell r="Y26"/>
          <cell r="Z26">
            <v>15.869149999999999</v>
          </cell>
          <cell r="AA26" t="str">
            <v>MATERIALS</v>
          </cell>
          <cell r="AB26" t="str">
            <v>MATERIALS</v>
          </cell>
          <cell r="AC26" t="str">
            <v>Mineral Resources</v>
          </cell>
          <cell r="AD26">
            <v>15869150</v>
          </cell>
        </row>
        <row r="27">
          <cell r="G27" t="str">
            <v>SG1J70891671</v>
          </cell>
          <cell r="H27" t="str">
            <v>Yes</v>
          </cell>
          <cell r="I27" t="str">
            <v>SG1J70891671</v>
          </cell>
          <cell r="J27" t="str">
            <v>SG1J70891671</v>
          </cell>
          <cell r="K27" t="str">
            <v>Yes</v>
          </cell>
          <cell r="L27">
            <v>44196</v>
          </cell>
          <cell r="M27">
            <v>43830</v>
          </cell>
          <cell r="N27" t="str">
            <v>SINGAPORE</v>
          </cell>
          <cell r="O27" t="str">
            <v>Listed on 11 April 2001 on SGX Sesdaq</v>
          </cell>
          <cell r="P27" t="str">
            <v>Coded in batch 3</v>
          </cell>
          <cell r="Q27" t="str">
            <v>Coded in batch 3</v>
          </cell>
          <cell r="R27"/>
          <cell r="S27"/>
          <cell r="T27" t="str">
            <v/>
          </cell>
          <cell r="U27"/>
          <cell r="V27"/>
          <cell r="W27"/>
          <cell r="X27"/>
          <cell r="Y27"/>
          <cell r="Z27">
            <v>16.670000000000002</v>
          </cell>
          <cell r="AA27" t="str">
            <v xml:space="preserve">ENERGY </v>
          </cell>
          <cell r="AB27" t="str">
            <v xml:space="preserve">ENERGY </v>
          </cell>
          <cell r="AC27" t="str">
            <v>Energy - Fossil Fuels</v>
          </cell>
          <cell r="AD27">
            <v>16670000.000000002</v>
          </cell>
        </row>
        <row r="28">
          <cell r="G28" t="str">
            <v>SG1DF9000000</v>
          </cell>
          <cell r="H28" t="str">
            <v>Yes</v>
          </cell>
          <cell r="I28" t="str">
            <v>SG1DF9000000</v>
          </cell>
          <cell r="J28" t="str">
            <v>SG1DF9000000</v>
          </cell>
          <cell r="K28" t="str">
            <v>Yes</v>
          </cell>
          <cell r="L28">
            <v>44196</v>
          </cell>
          <cell r="M28">
            <v>43830</v>
          </cell>
          <cell r="N28" t="str">
            <v>SINGAPORE</v>
          </cell>
          <cell r="O28" t="str">
            <v>Listed on 26 April 2017 on Catalist</v>
          </cell>
          <cell r="P28" t="str">
            <v>Coded in batch 5</v>
          </cell>
          <cell r="Q28" t="str">
            <v>Coded in batch 5</v>
          </cell>
          <cell r="R28"/>
          <cell r="S28"/>
          <cell r="T28" t="str">
            <v>Published on 11-Jun-2020</v>
          </cell>
          <cell r="U28"/>
          <cell r="V28"/>
          <cell r="W28"/>
          <cell r="X28"/>
          <cell r="Y28"/>
          <cell r="Z28">
            <v>68.684399999999997</v>
          </cell>
          <cell r="AA28" t="str">
            <v>HEALTH CARE</v>
          </cell>
          <cell r="AB28" t="str">
            <v>HEALTH CARE</v>
          </cell>
          <cell r="AC28" t="str">
            <v>Healthcare Services</v>
          </cell>
          <cell r="AD28">
            <v>68684400</v>
          </cell>
        </row>
        <row r="29">
          <cell r="G29" t="str">
            <v>SG1K10892752</v>
          </cell>
          <cell r="H29" t="str">
            <v>Yes</v>
          </cell>
          <cell r="I29" t="str">
            <v>SG1K10892752</v>
          </cell>
          <cell r="J29" t="str">
            <v>SG1K10892752</v>
          </cell>
          <cell r="K29" t="str">
            <v>Yes</v>
          </cell>
          <cell r="L29">
            <v>44196</v>
          </cell>
          <cell r="M29">
            <v>43830</v>
          </cell>
          <cell r="N29" t="str">
            <v>SINGAPORE</v>
          </cell>
          <cell r="O29" t="str">
            <v>Listed on 7 June 2001 on SGX Sesdaq 13 August 2004 on SGX Mainboard</v>
          </cell>
          <cell r="P29" t="str">
            <v>Coded in batch 2</v>
          </cell>
          <cell r="Q29" t="str">
            <v>Coded in batch 2</v>
          </cell>
          <cell r="R29"/>
          <cell r="S29"/>
          <cell r="T29" t="str">
            <v/>
          </cell>
          <cell r="U29"/>
          <cell r="V29"/>
          <cell r="W29"/>
          <cell r="X29"/>
          <cell r="Y29"/>
          <cell r="Z29">
            <v>29.450869999999998</v>
          </cell>
          <cell r="AA29" t="str">
            <v>MATERIALS</v>
          </cell>
          <cell r="AB29" t="str">
            <v>MATERIALS</v>
          </cell>
          <cell r="AC29" t="str">
            <v>Chemicals</v>
          </cell>
          <cell r="AD29">
            <v>29450870</v>
          </cell>
        </row>
        <row r="30">
          <cell r="G30" t="str">
            <v>SG1DJ0000001</v>
          </cell>
          <cell r="H30" t="str">
            <v>Yes</v>
          </cell>
          <cell r="I30" t="str">
            <v>SG1DJ0000001</v>
          </cell>
          <cell r="J30" t="str">
            <v>SG1DJ0000001</v>
          </cell>
          <cell r="K30" t="str">
            <v>Yes</v>
          </cell>
          <cell r="L30">
            <v>44196</v>
          </cell>
          <cell r="M30">
            <v>43830</v>
          </cell>
          <cell r="N30" t="str">
            <v>SINGAPORE</v>
          </cell>
          <cell r="O30" t="str">
            <v>Listed on 28 September 2017 on SGX Mainboard</v>
          </cell>
          <cell r="P30" t="str">
            <v>Coded in batch 2</v>
          </cell>
          <cell r="Q30" t="str">
            <v>Coded in batch 2</v>
          </cell>
          <cell r="R30"/>
          <cell r="S30"/>
          <cell r="T30" t="str">
            <v/>
          </cell>
          <cell r="U30"/>
          <cell r="V30"/>
          <cell r="W30"/>
          <cell r="X30"/>
          <cell r="Y30"/>
          <cell r="Z30">
            <v>234.43199999999999</v>
          </cell>
          <cell r="AA30" t="str">
            <v xml:space="preserve">REAL ESTATE </v>
          </cell>
          <cell r="AB30" t="str">
            <v xml:space="preserve">REAL ESTATE </v>
          </cell>
          <cell r="AC30" t="str">
            <v>Real Estate</v>
          </cell>
          <cell r="AD30">
            <v>234432000</v>
          </cell>
        </row>
        <row r="31">
          <cell r="G31" t="str">
            <v>SG2F80993502</v>
          </cell>
          <cell r="H31" t="str">
            <v>No</v>
          </cell>
          <cell r="I31" t="str">
            <v>SG2F80993502</v>
          </cell>
          <cell r="J31" t="str">
            <v>SGXE42663133</v>
          </cell>
          <cell r="K31" t="str">
            <v>No</v>
          </cell>
          <cell r="L31">
            <v>43921</v>
          </cell>
          <cell r="M31">
            <v>43555</v>
          </cell>
          <cell r="N31" t="str">
            <v>SINGAPORE</v>
          </cell>
          <cell r="O31" t="str">
            <v>Listed on 29 July 1998 on SGX Sesdaq</v>
          </cell>
          <cell r="P31" t="str">
            <v>Coded in batch 1</v>
          </cell>
          <cell r="Q31" t="str">
            <v>Coded in batch 1</v>
          </cell>
          <cell r="R31"/>
          <cell r="S31"/>
          <cell r="T31" t="str">
            <v/>
          </cell>
          <cell r="U31"/>
          <cell r="V31" t="str">
            <v>ISIN code in 2020 is different from that of last year.</v>
          </cell>
          <cell r="W31"/>
          <cell r="X31"/>
          <cell r="Y31"/>
          <cell r="Z31">
            <v>12.141349999999999</v>
          </cell>
          <cell r="AA31" t="str">
            <v>COMMUNICATION SERVICES</v>
          </cell>
          <cell r="AB31" t="str">
            <v>COMMUNICATION SERVICES</v>
          </cell>
          <cell r="AC31" t="str">
            <v>Cyclical Consumer Services</v>
          </cell>
          <cell r="AD31">
            <v>12141350</v>
          </cell>
        </row>
        <row r="32">
          <cell r="G32" t="str">
            <v>SG1X21941023</v>
          </cell>
          <cell r="H32" t="str">
            <v>Yes</v>
          </cell>
          <cell r="I32" t="str">
            <v>SG1X21941023</v>
          </cell>
          <cell r="J32" t="str">
            <v>SG1X21941023</v>
          </cell>
          <cell r="K32" t="str">
            <v>Yes</v>
          </cell>
          <cell r="L32">
            <v>43921</v>
          </cell>
          <cell r="M32">
            <v>43555</v>
          </cell>
          <cell r="N32" t="str">
            <v>SINGAPORE</v>
          </cell>
          <cell r="O32" t="str">
            <v>Listed on 18 August 2008 on Catalist</v>
          </cell>
          <cell r="P32" t="str">
            <v>Coded in batch 1</v>
          </cell>
          <cell r="Q32" t="str">
            <v>Coded in batch 1</v>
          </cell>
          <cell r="R32"/>
          <cell r="S32"/>
          <cell r="T32" t="str">
            <v/>
          </cell>
          <cell r="U32"/>
          <cell r="V32"/>
          <cell r="W32"/>
          <cell r="X32"/>
          <cell r="Y32"/>
          <cell r="Z32">
            <v>141.56899999999999</v>
          </cell>
          <cell r="AA32" t="str">
            <v xml:space="preserve">INFORMATION TECHNOLOGY </v>
          </cell>
          <cell r="AB32" t="str">
            <v xml:space="preserve">INFORMATION TECHNOLOGY </v>
          </cell>
          <cell r="AC32" t="str">
            <v>Industrial &amp; Commercial Services</v>
          </cell>
          <cell r="AD32">
            <v>141569000</v>
          </cell>
        </row>
        <row r="33">
          <cell r="G33" t="str">
            <v>SG1S11926551</v>
          </cell>
          <cell r="H33" t="str">
            <v>Yes</v>
          </cell>
          <cell r="I33" t="str">
            <v>SG1S11926551</v>
          </cell>
          <cell r="J33" t="str">
            <v>SG1S11926551</v>
          </cell>
          <cell r="K33" t="str">
            <v>Yes</v>
          </cell>
          <cell r="L33">
            <v>44196</v>
          </cell>
          <cell r="M33">
            <v>43830</v>
          </cell>
          <cell r="N33" t="str">
            <v>SINGAPORE</v>
          </cell>
          <cell r="O33" t="str">
            <v>Listed on 1 September 2005 on SGX Mainboard</v>
          </cell>
          <cell r="P33" t="str">
            <v>Coded in batch 2</v>
          </cell>
          <cell r="Q33" t="str">
            <v>Coded in batch 2</v>
          </cell>
          <cell r="R33"/>
          <cell r="S33"/>
          <cell r="T33" t="str">
            <v/>
          </cell>
          <cell r="X33"/>
          <cell r="Y33"/>
          <cell r="Z33">
            <v>56.968710000000002</v>
          </cell>
          <cell r="AA33" t="str">
            <v>INDUSTRIALS</v>
          </cell>
          <cell r="AB33" t="str">
            <v>INDUSTRIALS</v>
          </cell>
          <cell r="AC33" t="str">
            <v>Mineral Resources</v>
          </cell>
          <cell r="AD33">
            <v>56968710</v>
          </cell>
        </row>
        <row r="34">
          <cell r="G34" t="str">
            <v>SG2B95959500</v>
          </cell>
          <cell r="H34" t="str">
            <v>Yes</v>
          </cell>
          <cell r="I34" t="str">
            <v>SG2B95959500</v>
          </cell>
          <cell r="J34" t="str">
            <v>SG2B95959500</v>
          </cell>
          <cell r="K34" t="str">
            <v>Yes</v>
          </cell>
          <cell r="L34">
            <v>44196</v>
          </cell>
          <cell r="M34">
            <v>43830</v>
          </cell>
          <cell r="N34" t="str">
            <v>SINGAPORE</v>
          </cell>
          <cell r="O34" t="str">
            <v>Listed on 19 July 2010 on SGX Catalist</v>
          </cell>
          <cell r="P34" t="str">
            <v>Coded in batch 2</v>
          </cell>
          <cell r="Q34" t="str">
            <v>Coded in batch 2</v>
          </cell>
          <cell r="R34"/>
          <cell r="S34"/>
          <cell r="T34" t="str">
            <v/>
          </cell>
          <cell r="X34"/>
          <cell r="Y34"/>
          <cell r="Z34">
            <v>10.230499999999999</v>
          </cell>
          <cell r="AA34" t="str">
            <v xml:space="preserve">INFORMATION TECHNOLOGY </v>
          </cell>
          <cell r="AB34" t="str">
            <v xml:space="preserve">INFORMATION TECHNOLOGY </v>
          </cell>
          <cell r="AC34" t="str">
            <v>Healthcare Services</v>
          </cell>
          <cell r="AD34">
            <v>10230500</v>
          </cell>
        </row>
        <row r="35">
          <cell r="G35" t="str">
            <v>SG0505000059</v>
          </cell>
          <cell r="H35" t="str">
            <v>Yes</v>
          </cell>
          <cell r="I35" t="str">
            <v>SG0505000059</v>
          </cell>
          <cell r="J35" t="str">
            <v>SG0505000059</v>
          </cell>
          <cell r="K35" t="str">
            <v>Yes</v>
          </cell>
          <cell r="L35">
            <v>44196</v>
          </cell>
          <cell r="M35">
            <v>43830</v>
          </cell>
          <cell r="N35" t="str">
            <v>SINGAPORE</v>
          </cell>
          <cell r="O35" t="str">
            <v>Listed on 30 September 1987 on SGX Sesdaq</v>
          </cell>
          <cell r="P35" t="str">
            <v>Coded in batch 2</v>
          </cell>
          <cell r="Q35" t="str">
            <v>Coded in batch 2</v>
          </cell>
          <cell r="R35"/>
          <cell r="S35"/>
          <cell r="T35" t="str">
            <v/>
          </cell>
          <cell r="X35"/>
          <cell r="Y35"/>
          <cell r="Z35">
            <v>19.04</v>
          </cell>
          <cell r="AA35" t="str">
            <v>HEALTH CARE</v>
          </cell>
          <cell r="AB35" t="str">
            <v>HEALTH CARE</v>
          </cell>
          <cell r="AC35" t="str">
            <v>Healthcare Services</v>
          </cell>
          <cell r="AD35">
            <v>19040000</v>
          </cell>
        </row>
        <row r="36">
          <cell r="G36" t="str">
            <v>SG1ED9000003</v>
          </cell>
          <cell r="H36" t="str">
            <v>Yes</v>
          </cell>
          <cell r="I36" t="str">
            <v>SG1ED9000003</v>
          </cell>
          <cell r="J36" t="str">
            <v>SG1ED9000003</v>
          </cell>
          <cell r="K36" t="str">
            <v>Yes</v>
          </cell>
          <cell r="L36">
            <v>44104</v>
          </cell>
          <cell r="M36">
            <v>43738</v>
          </cell>
          <cell r="N36" t="str">
            <v>SINGAPORE</v>
          </cell>
          <cell r="O36" t="str">
            <v>Listed on 20 April 2018 on Catalist</v>
          </cell>
          <cell r="P36" t="str">
            <v>Coded in batch 1</v>
          </cell>
          <cell r="Q36" t="str">
            <v>Coded in batch 1</v>
          </cell>
          <cell r="R36"/>
          <cell r="S36"/>
          <cell r="T36" t="str">
            <v/>
          </cell>
          <cell r="X36"/>
          <cell r="Y36"/>
          <cell r="Z36">
            <v>85.727029999999999</v>
          </cell>
          <cell r="AA36" t="str">
            <v>HEALTH CARE</v>
          </cell>
          <cell r="AB36" t="str">
            <v>HEALTH CARE</v>
          </cell>
          <cell r="AC36" t="str">
            <v>Healthcare Services</v>
          </cell>
          <cell r="AD36">
            <v>85727030</v>
          </cell>
        </row>
        <row r="37">
          <cell r="G37" t="str">
            <v>SG1H05873721</v>
          </cell>
          <cell r="H37" t="str">
            <v>Yes</v>
          </cell>
          <cell r="I37" t="str">
            <v>SG1H05873721</v>
          </cell>
          <cell r="J37" t="str">
            <v>SG1H05873721</v>
          </cell>
          <cell r="K37" t="str">
            <v>Yes</v>
          </cell>
          <cell r="L37">
            <v>44012</v>
          </cell>
          <cell r="M37">
            <v>43646</v>
          </cell>
          <cell r="N37" t="str">
            <v>SINGAPORE</v>
          </cell>
          <cell r="O37" t="str">
            <v>Listed on 22 September 1999 on SGX Sesdaq</v>
          </cell>
          <cell r="P37" t="str">
            <v>Coded in batch 1</v>
          </cell>
          <cell r="Q37" t="str">
            <v>Coded in batch 1</v>
          </cell>
          <cell r="R37"/>
          <cell r="S37"/>
          <cell r="T37" t="str">
            <v/>
          </cell>
          <cell r="X37"/>
          <cell r="Y37"/>
          <cell r="Z37">
            <v>14.04</v>
          </cell>
          <cell r="AA37" t="str">
            <v>INDUSTRIALS</v>
          </cell>
          <cell r="AB37" t="str">
            <v>INDUSTRIALS</v>
          </cell>
          <cell r="AC37" t="str">
            <v>Industrial &amp; Commercial Services</v>
          </cell>
          <cell r="AD37">
            <v>14040000</v>
          </cell>
        </row>
        <row r="38">
          <cell r="G38" t="str">
            <v>SG2G24997246</v>
          </cell>
          <cell r="H38" t="str">
            <v>Yes</v>
          </cell>
          <cell r="I38" t="str">
            <v>SG2G24997246</v>
          </cell>
          <cell r="J38" t="str">
            <v>SG2G24997246</v>
          </cell>
          <cell r="K38" t="str">
            <v>Yes</v>
          </cell>
          <cell r="L38">
            <v>44196</v>
          </cell>
          <cell r="M38">
            <v>43830</v>
          </cell>
          <cell r="N38" t="str">
            <v>SINGAPORE</v>
          </cell>
          <cell r="O38" t="str">
            <v>Listed on 7 October 2013 on Catalist</v>
          </cell>
          <cell r="P38" t="str">
            <v>Coded in batch 2</v>
          </cell>
          <cell r="Q38" t="str">
            <v>Coded in batch 2</v>
          </cell>
          <cell r="R38"/>
          <cell r="S38"/>
          <cell r="T38" t="str">
            <v/>
          </cell>
          <cell r="X38"/>
          <cell r="Y38"/>
          <cell r="Z38">
            <v>18.54</v>
          </cell>
          <cell r="AA38" t="str">
            <v>MATERIALS</v>
          </cell>
          <cell r="AB38" t="str">
            <v>MATERIALS</v>
          </cell>
          <cell r="AC38" t="str">
            <v>Mineral Resources</v>
          </cell>
          <cell r="AD38">
            <v>18540000</v>
          </cell>
        </row>
        <row r="39">
          <cell r="G39" t="str">
            <v>SG1N86910089</v>
          </cell>
          <cell r="H39" t="str">
            <v>Yes</v>
          </cell>
          <cell r="I39" t="str">
            <v>SG1N86910089</v>
          </cell>
          <cell r="J39" t="str">
            <v>SG1N86910089</v>
          </cell>
          <cell r="K39" t="str">
            <v>Yes</v>
          </cell>
          <cell r="L39">
            <v>43921</v>
          </cell>
          <cell r="M39">
            <v>43555</v>
          </cell>
          <cell r="N39" t="str">
            <v>SINGAPORE</v>
          </cell>
          <cell r="O39" t="str">
            <v>Listed on 24 April 2003 on SGX Sesdaq</v>
          </cell>
          <cell r="P39" t="str">
            <v>Coded in batch 1</v>
          </cell>
          <cell r="Q39" t="str">
            <v>Coded in batch 1</v>
          </cell>
          <cell r="R39"/>
          <cell r="S39"/>
          <cell r="T39" t="str">
            <v/>
          </cell>
          <cell r="X39"/>
          <cell r="Y39"/>
          <cell r="Z39">
            <v>10.92</v>
          </cell>
          <cell r="AA39" t="str">
            <v>INDUSTRIALS</v>
          </cell>
          <cell r="AB39" t="str">
            <v>INDUSTRIALS</v>
          </cell>
          <cell r="AC39" t="str">
            <v>Industrial Goods</v>
          </cell>
          <cell r="AD39">
            <v>10920000</v>
          </cell>
        </row>
        <row r="40">
          <cell r="G40" t="str">
            <v>SG1N25909283</v>
          </cell>
          <cell r="H40" t="str">
            <v>Yes</v>
          </cell>
          <cell r="I40" t="str">
            <v>SG1N25909283</v>
          </cell>
          <cell r="J40" t="str">
            <v>SG1N25909283</v>
          </cell>
          <cell r="K40" t="str">
            <v>Yes</v>
          </cell>
          <cell r="L40">
            <v>44012</v>
          </cell>
          <cell r="M40">
            <v>43646</v>
          </cell>
          <cell r="N40" t="str">
            <v>SINGAPORE</v>
          </cell>
          <cell r="O40" t="str">
            <v>Listed on 17 March 2003 SGX Mainboard</v>
          </cell>
          <cell r="P40" t="str">
            <v>Coded in batch 1</v>
          </cell>
          <cell r="Q40" t="str">
            <v>Coded in batch 1</v>
          </cell>
          <cell r="R40"/>
          <cell r="S40"/>
          <cell r="T40" t="str">
            <v/>
          </cell>
          <cell r="X40"/>
          <cell r="Y40"/>
          <cell r="Z40">
            <v>33.980580000000003</v>
          </cell>
          <cell r="AA40" t="str">
            <v>INDUSTRIALS</v>
          </cell>
          <cell r="AB40" t="str">
            <v>INDUSTRIALS</v>
          </cell>
          <cell r="AC40" t="str">
            <v>Industrial Goods</v>
          </cell>
          <cell r="AD40">
            <v>33980580</v>
          </cell>
        </row>
        <row r="41">
          <cell r="G41" t="str">
            <v>SG1CF3000008</v>
          </cell>
          <cell r="H41" t="str">
            <v>Yes</v>
          </cell>
          <cell r="I41" t="str">
            <v>SG1CF3000008</v>
          </cell>
          <cell r="J41" t="str">
            <v>SG1CF3000008</v>
          </cell>
          <cell r="K41" t="str">
            <v>Yes</v>
          </cell>
          <cell r="L41">
            <v>44043</v>
          </cell>
          <cell r="M41">
            <v>43677</v>
          </cell>
          <cell r="N41" t="str">
            <v>SINGAPORE</v>
          </cell>
          <cell r="O41" t="str">
            <v xml:space="preserve">Listed on 28 June 1999 on SGX Mainboard </v>
          </cell>
          <cell r="P41" t="str">
            <v>Coded in batch 1</v>
          </cell>
          <cell r="Q41" t="str">
            <v>Coded in batch 1</v>
          </cell>
          <cell r="R41"/>
          <cell r="S41"/>
          <cell r="T41" t="str">
            <v/>
          </cell>
          <cell r="X41"/>
          <cell r="Y41"/>
          <cell r="Z41">
            <v>40.936</v>
          </cell>
          <cell r="AA41" t="str">
            <v>INDUSTRIALS</v>
          </cell>
          <cell r="AB41" t="str">
            <v>INDUSTRIALS</v>
          </cell>
          <cell r="AC41" t="str">
            <v>Industrial &amp; Commercial Services</v>
          </cell>
          <cell r="AD41">
            <v>40936000</v>
          </cell>
        </row>
        <row r="42">
          <cell r="G42" t="str">
            <v>SG1CH8000009</v>
          </cell>
          <cell r="H42" t="str">
            <v>Yes</v>
          </cell>
          <cell r="I42" t="str">
            <v>SG1O47913080</v>
          </cell>
          <cell r="J42" t="str">
            <v>SG1CH8000009</v>
          </cell>
          <cell r="K42" t="str">
            <v>No</v>
          </cell>
          <cell r="L42">
            <v>44196</v>
          </cell>
          <cell r="M42">
            <v>43830</v>
          </cell>
          <cell r="N42" t="str">
            <v>SINGAPORE</v>
          </cell>
          <cell r="O42" t="str">
            <v>Listed on 17 September 2003 on SGX Mainboard</v>
          </cell>
          <cell r="P42" t="str">
            <v>Coded in batch 2</v>
          </cell>
          <cell r="Q42" t="str">
            <v>Coded in batch 2</v>
          </cell>
          <cell r="R42"/>
          <cell r="S42"/>
          <cell r="T42" t="str">
            <v/>
          </cell>
          <cell r="V42" t="str">
            <v>ISIN code in 2020 is different from that of last year.</v>
          </cell>
          <cell r="X42"/>
          <cell r="Y42"/>
          <cell r="Z42">
            <v>29.92</v>
          </cell>
          <cell r="AA42" t="str">
            <v>INDUSTRIALS</v>
          </cell>
          <cell r="AB42" t="str">
            <v>INDUSTRIALS</v>
          </cell>
          <cell r="AC42" t="str">
            <v>Transportation</v>
          </cell>
          <cell r="AD42">
            <v>29920000</v>
          </cell>
        </row>
        <row r="43">
          <cell r="G43" t="str">
            <v>SG1DI2000001</v>
          </cell>
          <cell r="H43" t="str">
            <v>Yes</v>
          </cell>
          <cell r="I43" t="str">
            <v>SG1DI2000001</v>
          </cell>
          <cell r="J43" t="str">
            <v>SG1DI2000001</v>
          </cell>
          <cell r="K43" t="str">
            <v>Yes</v>
          </cell>
          <cell r="L43">
            <v>44196</v>
          </cell>
          <cell r="M43">
            <v>43830</v>
          </cell>
          <cell r="N43" t="str">
            <v>SINGAPORE</v>
          </cell>
          <cell r="O43" t="str">
            <v>Listed on 28 July 2017 on Catalist</v>
          </cell>
          <cell r="P43" t="str">
            <v>Coded in batch 4</v>
          </cell>
          <cell r="Q43" t="str">
            <v>Coded in batch 4</v>
          </cell>
          <cell r="R43"/>
          <cell r="S43"/>
          <cell r="T43" t="str">
            <v/>
          </cell>
          <cell r="X43"/>
          <cell r="Y43"/>
          <cell r="Z43">
            <v>232.2</v>
          </cell>
          <cell r="AA43" t="str">
            <v xml:space="preserve">REAL ESTATE </v>
          </cell>
          <cell r="AB43" t="str">
            <v xml:space="preserve">REAL ESTATE </v>
          </cell>
          <cell r="AC43" t="str">
            <v>Real Estate</v>
          </cell>
          <cell r="AD43">
            <v>232200000</v>
          </cell>
        </row>
        <row r="44">
          <cell r="G44" t="str">
            <v>SG1G71871634</v>
          </cell>
          <cell r="H44" t="str">
            <v>Yes</v>
          </cell>
          <cell r="I44" t="str">
            <v>SG1G71871634</v>
          </cell>
          <cell r="J44" t="str">
            <v>SG1G71871634</v>
          </cell>
          <cell r="K44" t="str">
            <v>Yes</v>
          </cell>
          <cell r="L44">
            <v>44196</v>
          </cell>
          <cell r="M44" t="str">
            <v>31/12/2019</v>
          </cell>
          <cell r="N44" t="str">
            <v>SINGAPORE</v>
          </cell>
          <cell r="O44" t="str">
            <v>Listed on 21 June 1999 on SGX Mainboard</v>
          </cell>
          <cell r="P44" t="str">
            <v>Coded in batch 2</v>
          </cell>
          <cell r="Q44" t="str">
            <v>Coded in batch 2</v>
          </cell>
          <cell r="R44"/>
          <cell r="S44"/>
          <cell r="T44" t="str">
            <v/>
          </cell>
          <cell r="X44"/>
          <cell r="Y44"/>
          <cell r="Z44">
            <v>236.68</v>
          </cell>
          <cell r="AA44" t="str">
            <v xml:space="preserve">REAL ESTATE </v>
          </cell>
          <cell r="AB44" t="str">
            <v xml:space="preserve">REAL ESTATE </v>
          </cell>
          <cell r="AC44" t="str">
            <v>Real Estate</v>
          </cell>
          <cell r="AD44">
            <v>236680000</v>
          </cell>
        </row>
        <row r="45">
          <cell r="G45" t="str">
            <v>SG1CB5000005</v>
          </cell>
          <cell r="H45" t="str">
            <v>Yes</v>
          </cell>
          <cell r="I45" t="str">
            <v>SG1CB5000005</v>
          </cell>
          <cell r="J45" t="str">
            <v>SG1CB5000005</v>
          </cell>
          <cell r="K45" t="str">
            <v>Yes</v>
          </cell>
          <cell r="L45">
            <v>44012</v>
          </cell>
          <cell r="M45">
            <v>43646</v>
          </cell>
          <cell r="N45" t="str">
            <v>SINGAPORE</v>
          </cell>
          <cell r="O45" t="str">
            <v xml:space="preserve">Listed on 23 January 2009 on SGX Catalist </v>
          </cell>
          <cell r="P45" t="str">
            <v>Coded in batch 1</v>
          </cell>
          <cell r="Q45" t="str">
            <v>Coded in batch 1</v>
          </cell>
          <cell r="R45"/>
          <cell r="S45"/>
          <cell r="T45" t="str">
            <v/>
          </cell>
          <cell r="X45"/>
          <cell r="Y45"/>
          <cell r="Z45">
            <v>164.56</v>
          </cell>
          <cell r="AA45" t="str">
            <v xml:space="preserve">REAL ESTATE </v>
          </cell>
          <cell r="AB45" t="str">
            <v xml:space="preserve">REAL ESTATE </v>
          </cell>
          <cell r="AC45" t="str">
            <v>Real Estate</v>
          </cell>
          <cell r="AD45">
            <v>164560000</v>
          </cell>
        </row>
        <row r="46">
          <cell r="G46" t="str">
            <v>SG1G77872271</v>
          </cell>
          <cell r="H46" t="str">
            <v>Yes</v>
          </cell>
          <cell r="I46" t="str">
            <v>SG1G77872271</v>
          </cell>
          <cell r="J46" t="str">
            <v>SG1G77872271</v>
          </cell>
          <cell r="K46" t="str">
            <v>Yes</v>
          </cell>
          <cell r="L46">
            <v>44196</v>
          </cell>
          <cell r="M46">
            <v>43830</v>
          </cell>
          <cell r="N46" t="str">
            <v>SINGAPORE</v>
          </cell>
          <cell r="O46" t="str">
            <v>Listed on 8 July 1999 on SGX Sesdaq 28 April 2005 on SGX Mainboard</v>
          </cell>
          <cell r="P46" t="str">
            <v>Coded in batch 5</v>
          </cell>
          <cell r="Q46" t="str">
            <v>Coded in batch 5</v>
          </cell>
          <cell r="R46"/>
          <cell r="S46"/>
          <cell r="T46" t="str">
            <v>Published on 14-Jun-2020</v>
          </cell>
          <cell r="X46"/>
          <cell r="Y46"/>
          <cell r="Z46">
            <v>22.91555</v>
          </cell>
          <cell r="AA46" t="str">
            <v xml:space="preserve">INFORMATION TECHNOLOGY </v>
          </cell>
          <cell r="AB46" t="str">
            <v xml:space="preserve">INFORMATION TECHNOLOGY </v>
          </cell>
          <cell r="AC46" t="str">
            <v>Technology Equipment</v>
          </cell>
          <cell r="AD46">
            <v>22915550</v>
          </cell>
        </row>
        <row r="47">
          <cell r="G47" t="str">
            <v>SG1R38924838</v>
          </cell>
          <cell r="H47" t="str">
            <v>Yes</v>
          </cell>
          <cell r="I47" t="str">
            <v>SG1R38924838</v>
          </cell>
          <cell r="J47" t="str">
            <v>SG1R38924838</v>
          </cell>
          <cell r="K47" t="str">
            <v>Yes</v>
          </cell>
          <cell r="L47">
            <v>44012</v>
          </cell>
          <cell r="M47">
            <v>43646</v>
          </cell>
          <cell r="N47" t="str">
            <v>SINGAPORE</v>
          </cell>
          <cell r="O47" t="str">
            <v>Listed on 27 April 2005 on SGX Sesdaq 11 June 2007 on SGX Mainboard</v>
          </cell>
          <cell r="P47" t="str">
            <v>Coded in batch 1</v>
          </cell>
          <cell r="Q47" t="str">
            <v>Coded in batch 1</v>
          </cell>
          <cell r="R47"/>
          <cell r="S47"/>
          <cell r="T47" t="str">
            <v/>
          </cell>
          <cell r="U47"/>
          <cell r="V47"/>
          <cell r="W47"/>
          <cell r="X47"/>
          <cell r="Y47"/>
          <cell r="Z47">
            <v>82.62</v>
          </cell>
          <cell r="AA47" t="str">
            <v>INDUSTRIALS</v>
          </cell>
          <cell r="AB47" t="str">
            <v>INDUSTRIALS</v>
          </cell>
          <cell r="AC47" t="str">
            <v>Energy - Fossil Fuels</v>
          </cell>
          <cell r="AD47">
            <v>82620000</v>
          </cell>
        </row>
        <row r="48">
          <cell r="G48" t="str">
            <v>SG1K55001665</v>
          </cell>
          <cell r="H48" t="str">
            <v>Yes</v>
          </cell>
          <cell r="I48" t="str">
            <v>SG1K55001665</v>
          </cell>
          <cell r="J48" t="str">
            <v>SG1K55001665</v>
          </cell>
          <cell r="K48" t="str">
            <v>Yes</v>
          </cell>
          <cell r="L48">
            <v>44196</v>
          </cell>
          <cell r="M48" t="str">
            <v>31/12/2019</v>
          </cell>
          <cell r="N48" t="str">
            <v>SINGAPORE</v>
          </cell>
          <cell r="O48" t="str">
            <v>Listed on 15 October 1980 on SGX Mainboard</v>
          </cell>
          <cell r="P48" t="str">
            <v>Coded in batch 2</v>
          </cell>
          <cell r="Q48" t="str">
            <v>Coded in batch 2</v>
          </cell>
          <cell r="R48"/>
          <cell r="S48"/>
          <cell r="T48" t="str">
            <v/>
          </cell>
          <cell r="X48"/>
          <cell r="Y48"/>
          <cell r="Z48">
            <v>285.04500000000002</v>
          </cell>
          <cell r="AA48" t="str">
            <v>MATERIALS</v>
          </cell>
          <cell r="AB48" t="str">
            <v>MATERIALS</v>
          </cell>
          <cell r="AC48" t="str">
            <v>Cyclical Consumer Services</v>
          </cell>
          <cell r="AD48">
            <v>285045000</v>
          </cell>
        </row>
        <row r="49">
          <cell r="G49" t="str">
            <v>SG1V30936768</v>
          </cell>
          <cell r="H49" t="str">
            <v>No</v>
          </cell>
          <cell r="I49" t="str">
            <v>SG1CC0000008</v>
          </cell>
          <cell r="J49" t="str">
            <v>SG1CC0000008</v>
          </cell>
          <cell r="K49" t="str">
            <v>Yes</v>
          </cell>
          <cell r="L49">
            <v>44012</v>
          </cell>
          <cell r="M49">
            <v>43646</v>
          </cell>
          <cell r="N49" t="str">
            <v>SINGAPORE</v>
          </cell>
          <cell r="O49" t="str">
            <v xml:space="preserve">Listed on 25 July 2007 on SGX Mainboard </v>
          </cell>
          <cell r="P49" t="str">
            <v>Coded in batch 1</v>
          </cell>
          <cell r="Q49" t="str">
            <v>Coded in batch 1</v>
          </cell>
          <cell r="R49"/>
          <cell r="S49"/>
          <cell r="T49" t="str">
            <v/>
          </cell>
          <cell r="X49"/>
          <cell r="Y49"/>
          <cell r="Z49">
            <v>67.564750000000004</v>
          </cell>
          <cell r="AA49" t="str">
            <v xml:space="preserve">INFORMATION TECHNOLOGY </v>
          </cell>
          <cell r="AB49" t="str">
            <v xml:space="preserve">INFORMATION TECHNOLOGY </v>
          </cell>
          <cell r="AC49" t="str">
            <v>Technology Equipment</v>
          </cell>
          <cell r="AD49">
            <v>67564750</v>
          </cell>
        </row>
        <row r="50">
          <cell r="G50" t="str">
            <v>BMG075391109</v>
          </cell>
          <cell r="H50" t="str">
            <v>Yes</v>
          </cell>
          <cell r="I50" t="str">
            <v>BMG075391109</v>
          </cell>
          <cell r="J50" t="str">
            <v>BMG075391109</v>
          </cell>
          <cell r="K50" t="str">
            <v>Yes</v>
          </cell>
          <cell r="L50">
            <v>43921</v>
          </cell>
          <cell r="M50">
            <v>43555</v>
          </cell>
          <cell r="N50" t="str">
            <v>BERMUDA</v>
          </cell>
          <cell r="O50" t="str">
            <v>Listed on 22 October 2004 on MAINBOARD</v>
          </cell>
          <cell r="P50" t="str">
            <v>Coded in batch 3</v>
          </cell>
          <cell r="Q50" t="str">
            <v>Coded in batch 3</v>
          </cell>
          <cell r="R50"/>
          <cell r="S50"/>
          <cell r="T50" t="str">
            <v/>
          </cell>
          <cell r="X50"/>
          <cell r="Y50"/>
          <cell r="Z50">
            <v>59.7</v>
          </cell>
          <cell r="AA50" t="str">
            <v xml:space="preserve">INFORMATION TECHNOLOGY </v>
          </cell>
          <cell r="AB50" t="str">
            <v xml:space="preserve">INFORMATION TECHNOLOGY </v>
          </cell>
          <cell r="AC50" t="str">
            <v>Software &amp; IT Services</v>
          </cell>
          <cell r="AD50">
            <v>59700000</v>
          </cell>
        </row>
        <row r="51">
          <cell r="G51" t="str">
            <v>SG1CI3000002</v>
          </cell>
          <cell r="H51" t="str">
            <v>Yes</v>
          </cell>
          <cell r="I51" t="str">
            <v>SG1CI3000002</v>
          </cell>
          <cell r="J51" t="str">
            <v>SG1CI3000002</v>
          </cell>
          <cell r="K51" t="str">
            <v>Yes</v>
          </cell>
          <cell r="L51">
            <v>44196</v>
          </cell>
          <cell r="M51" t="str">
            <v>31/12/2019</v>
          </cell>
          <cell r="N51" t="str">
            <v>SINGAPORE</v>
          </cell>
          <cell r="O51" t="str">
            <v xml:space="preserve">Listed on 13 July 1994 on SGX Sesdaq 6 October 2008 on SGX Mainboard </v>
          </cell>
          <cell r="P51" t="str">
            <v>Coded in batch 2</v>
          </cell>
          <cell r="Q51" t="str">
            <v>Coded in batch 2</v>
          </cell>
          <cell r="R51"/>
          <cell r="S51"/>
          <cell r="T51" t="str">
            <v/>
          </cell>
          <cell r="X51"/>
          <cell r="Y51"/>
          <cell r="Z51">
            <v>65.936000000000007</v>
          </cell>
          <cell r="AA51" t="str">
            <v xml:space="preserve">ENERGY </v>
          </cell>
          <cell r="AB51" t="str">
            <v xml:space="preserve">ENERGY </v>
          </cell>
          <cell r="AC51" t="str">
            <v>Energy - Fossil Fuels</v>
          </cell>
          <cell r="AD51">
            <v>65936000.000000007</v>
          </cell>
        </row>
        <row r="52">
          <cell r="G52" t="str">
            <v>SG1R62925800</v>
          </cell>
          <cell r="H52" t="str">
            <v>Yes</v>
          </cell>
          <cell r="I52" t="str">
            <v>SG1R62925800</v>
          </cell>
          <cell r="J52" t="str">
            <v>SG1R62925800</v>
          </cell>
          <cell r="K52" t="str">
            <v>Yes</v>
          </cell>
          <cell r="L52">
            <v>43921</v>
          </cell>
          <cell r="M52">
            <v>43555</v>
          </cell>
          <cell r="N52" t="str">
            <v>SINGAPORE</v>
          </cell>
          <cell r="O52" t="str">
            <v>Listed on 23 June 2005 on MAINBOARD</v>
          </cell>
          <cell r="P52" t="str">
            <v>Coded in batch 1</v>
          </cell>
          <cell r="Q52" t="str">
            <v>Coded in batch 1</v>
          </cell>
          <cell r="R52"/>
          <cell r="S52"/>
          <cell r="T52" t="str">
            <v/>
          </cell>
          <cell r="X52"/>
          <cell r="Y52"/>
          <cell r="Z52">
            <v>40.420299999999997</v>
          </cell>
          <cell r="AA52" t="str">
            <v xml:space="preserve">INFORMATION TECHNOLOGY </v>
          </cell>
          <cell r="AB52" t="str">
            <v xml:space="preserve">INFORMATION TECHNOLOGY </v>
          </cell>
          <cell r="AC52" t="str">
            <v>Technology Equipment</v>
          </cell>
          <cell r="AD52">
            <v>40420300</v>
          </cell>
        </row>
        <row r="53">
          <cell r="G53" t="str">
            <v>SG1T49930665</v>
          </cell>
          <cell r="H53" t="str">
            <v>Yes</v>
          </cell>
          <cell r="I53" t="str">
            <v>SG1T49930665</v>
          </cell>
          <cell r="J53" t="str">
            <v>SG1T49930665</v>
          </cell>
          <cell r="K53" t="str">
            <v>Yes</v>
          </cell>
          <cell r="L53">
            <v>44196</v>
          </cell>
          <cell r="M53" t="str">
            <v>31/12/2019</v>
          </cell>
          <cell r="N53" t="str">
            <v>SINGAPORE</v>
          </cell>
          <cell r="O53" t="str">
            <v>Listed on 14 June 2006 on SGX Mainboard</v>
          </cell>
          <cell r="P53" t="str">
            <v>Coded in batch 2</v>
          </cell>
          <cell r="Q53" t="str">
            <v>Coded in batch 2</v>
          </cell>
          <cell r="R53"/>
          <cell r="S53"/>
          <cell r="T53" t="str">
            <v/>
          </cell>
          <cell r="X53"/>
          <cell r="Y53"/>
          <cell r="Z53">
            <v>249.91764000000001</v>
          </cell>
          <cell r="AA53" t="str">
            <v>CONSUMER DISCRETIONARY</v>
          </cell>
          <cell r="AB53" t="str">
            <v>CONSUMER DISCRETIONARY</v>
          </cell>
          <cell r="AC53" t="str">
            <v>Cyclical Consumer Services</v>
          </cell>
          <cell r="AD53">
            <v>249917640</v>
          </cell>
        </row>
        <row r="54">
          <cell r="G54" t="str">
            <v>SG1Z42953799</v>
          </cell>
          <cell r="H54" t="str">
            <v>Yes</v>
          </cell>
          <cell r="I54" t="str">
            <v>SG1Z42953799</v>
          </cell>
          <cell r="J54" t="str">
            <v>SG1Z42953799</v>
          </cell>
          <cell r="K54" t="str">
            <v>Yes</v>
          </cell>
          <cell r="L54">
            <v>44196</v>
          </cell>
          <cell r="M54">
            <v>43830</v>
          </cell>
          <cell r="N54" t="str">
            <v>SINGAPORE</v>
          </cell>
          <cell r="O54" t="str">
            <v>Listed on 8 September 1997 on SGX Sesdaq 20 September 2006 on SGX Mainboard</v>
          </cell>
          <cell r="P54" t="str">
            <v>Coded in batch 3</v>
          </cell>
          <cell r="Q54" t="str">
            <v>Coded in batch 3</v>
          </cell>
          <cell r="R54"/>
          <cell r="S54"/>
          <cell r="T54" t="str">
            <v/>
          </cell>
          <cell r="X54"/>
          <cell r="Y54"/>
          <cell r="Z54">
            <v>48.358499999999999</v>
          </cell>
          <cell r="AA54" t="str">
            <v>INDUSTRIALS</v>
          </cell>
          <cell r="AB54" t="str">
            <v>INDUSTRIALS</v>
          </cell>
          <cell r="AC54" t="str">
            <v>Industrial &amp; Commercial Services</v>
          </cell>
          <cell r="AD54">
            <v>48358500</v>
          </cell>
        </row>
        <row r="55">
          <cell r="G55" t="str">
            <v>SG1BH2000007</v>
          </cell>
          <cell r="H55" t="str">
            <v>Yes</v>
          </cell>
          <cell r="I55" t="str">
            <v>SG1Q16921328</v>
          </cell>
          <cell r="J55" t="str">
            <v>SG1BH2000007</v>
          </cell>
          <cell r="K55" t="str">
            <v>No</v>
          </cell>
          <cell r="L55">
            <v>44196</v>
          </cell>
          <cell r="M55" t="str">
            <v>31/12/2019</v>
          </cell>
          <cell r="N55" t="str">
            <v>SINGAPORE</v>
          </cell>
          <cell r="O55" t="str">
            <v>Listed on 15 October 2004 on SGX Sesdaq</v>
          </cell>
          <cell r="P55" t="str">
            <v>Coded in batch 2</v>
          </cell>
          <cell r="Q55" t="str">
            <v>Coded in batch 2</v>
          </cell>
          <cell r="R55"/>
          <cell r="S55"/>
          <cell r="T55" t="str">
            <v/>
          </cell>
          <cell r="U55"/>
          <cell r="V55" t="str">
            <v>ISIN code in 2020 is different from that of last year.</v>
          </cell>
          <cell r="W55"/>
          <cell r="X55"/>
          <cell r="Y55"/>
          <cell r="Z55">
            <v>4.7253499999999997</v>
          </cell>
          <cell r="AA55" t="str">
            <v>INDUSTRIALS</v>
          </cell>
          <cell r="AB55" t="str">
            <v>INDUSTRIALS</v>
          </cell>
          <cell r="AC55" t="str">
            <v>Industrial &amp; Commercial Services</v>
          </cell>
          <cell r="AD55">
            <v>4725350</v>
          </cell>
        </row>
        <row r="56">
          <cell r="G56" t="str">
            <v>SG1CF8000003</v>
          </cell>
          <cell r="H56" t="str">
            <v>Yes</v>
          </cell>
          <cell r="I56" t="str">
            <v>SG1CF8000003</v>
          </cell>
          <cell r="J56" t="str">
            <v>SG1CF8000003</v>
          </cell>
          <cell r="K56" t="str">
            <v>Yes</v>
          </cell>
          <cell r="L56">
            <v>44196</v>
          </cell>
          <cell r="M56" t="str">
            <v>31/12/2019</v>
          </cell>
          <cell r="N56" t="str">
            <v>SINGAPORE</v>
          </cell>
          <cell r="O56" t="str">
            <v xml:space="preserve">Listed on 12 September 2005 on SGX Mainboard </v>
          </cell>
          <cell r="P56" t="str">
            <v>Coded in batch 2</v>
          </cell>
          <cell r="Q56" t="str">
            <v>Coded in batch 2</v>
          </cell>
          <cell r="R56"/>
          <cell r="S56"/>
          <cell r="T56" t="str">
            <v/>
          </cell>
          <cell r="U56"/>
          <cell r="V56"/>
          <cell r="W56"/>
          <cell r="X56"/>
          <cell r="Y56"/>
          <cell r="Z56">
            <v>94.5</v>
          </cell>
          <cell r="AA56" t="str">
            <v>INDUSTRIALS</v>
          </cell>
          <cell r="AB56" t="str">
            <v>INDUSTRIALS</v>
          </cell>
          <cell r="AC56" t="str">
            <v>Industrial Goods</v>
          </cell>
          <cell r="AD56">
            <v>94500000</v>
          </cell>
        </row>
        <row r="57">
          <cell r="G57" t="str">
            <v>SGXE89830751</v>
          </cell>
          <cell r="H57" t="str">
            <v>Yes</v>
          </cell>
          <cell r="I57" t="str">
            <v>SGXE89830751</v>
          </cell>
          <cell r="J57" t="str">
            <v>SGXE89830751</v>
          </cell>
          <cell r="K57" t="str">
            <v>Yes</v>
          </cell>
          <cell r="L57">
            <v>44196</v>
          </cell>
          <cell r="M57" t="str">
            <v>31/12/2019</v>
          </cell>
          <cell r="N57" t="str">
            <v>SINGAPORE</v>
          </cell>
          <cell r="O57" t="str">
            <v>Listed on 19 December 2018 on CATALIST</v>
          </cell>
          <cell r="P57" t="str">
            <v>Coded in batch 2</v>
          </cell>
          <cell r="Q57" t="str">
            <v>Coded in batch 2</v>
          </cell>
          <cell r="R57"/>
          <cell r="S57"/>
          <cell r="T57" t="str">
            <v/>
          </cell>
          <cell r="U57"/>
          <cell r="V57"/>
          <cell r="W57"/>
          <cell r="X57"/>
          <cell r="Y57"/>
          <cell r="Z57">
            <v>82.289500000000004</v>
          </cell>
          <cell r="AA57" t="str">
            <v>HEALTH CARE</v>
          </cell>
          <cell r="AB57" t="str">
            <v>HEALTH CARE</v>
          </cell>
          <cell r="AC57" t="str">
            <v>Healthcare Services</v>
          </cell>
          <cell r="AD57">
            <v>82289500</v>
          </cell>
        </row>
        <row r="58">
          <cell r="G58" t="str">
            <v>SG1I69883698</v>
          </cell>
          <cell r="H58" t="str">
            <v>Yes</v>
          </cell>
          <cell r="I58" t="str">
            <v>SG1I69883698</v>
          </cell>
          <cell r="J58" t="str">
            <v>SG1I69883698</v>
          </cell>
          <cell r="K58" t="str">
            <v>Yes</v>
          </cell>
          <cell r="L58">
            <v>44196</v>
          </cell>
          <cell r="M58" t="str">
            <v>31/12/2019</v>
          </cell>
          <cell r="N58" t="str">
            <v>SINGAPORE</v>
          </cell>
          <cell r="O58" t="str">
            <v>Listed on 19 June 2000 on SGX Mainboard</v>
          </cell>
          <cell r="P58" t="str">
            <v>Coded in batch 2</v>
          </cell>
          <cell r="Q58" t="str">
            <v>Coded in batch 2</v>
          </cell>
          <cell r="R58"/>
          <cell r="S58"/>
          <cell r="T58" t="str">
            <v/>
          </cell>
          <cell r="X58"/>
          <cell r="Y58"/>
          <cell r="Z58">
            <v>110.28</v>
          </cell>
          <cell r="AA58" t="str">
            <v>INDUSTRIALS</v>
          </cell>
          <cell r="AB58" t="str">
            <v>INDUSTRIALS</v>
          </cell>
          <cell r="AC58" t="str">
            <v>Industrial &amp; Commercial Services</v>
          </cell>
          <cell r="AD58">
            <v>110280000</v>
          </cell>
        </row>
        <row r="59">
          <cell r="G59" t="str">
            <v>SG2F47989262</v>
          </cell>
          <cell r="H59" t="str">
            <v>Yes</v>
          </cell>
          <cell r="I59" t="str">
            <v>SG2F47989262</v>
          </cell>
          <cell r="J59" t="str">
            <v>SG2F47989262</v>
          </cell>
          <cell r="K59" t="str">
            <v>Yes</v>
          </cell>
          <cell r="L59">
            <v>44012</v>
          </cell>
          <cell r="M59">
            <v>43646</v>
          </cell>
          <cell r="N59" t="str">
            <v>SINGAPORE</v>
          </cell>
          <cell r="O59" t="str">
            <v>Listed on 18 January 2013 on Catalist</v>
          </cell>
          <cell r="P59" t="str">
            <v>Coded in batch 1</v>
          </cell>
          <cell r="Q59" t="str">
            <v>Coded in batch 1</v>
          </cell>
          <cell r="R59"/>
          <cell r="S59"/>
          <cell r="T59" t="str">
            <v/>
          </cell>
          <cell r="X59"/>
          <cell r="Y59"/>
          <cell r="Z59">
            <v>18.377369999999999</v>
          </cell>
          <cell r="AA59" t="str">
            <v>INDUSTRIALS</v>
          </cell>
          <cell r="AB59" t="str">
            <v>INDUSTRIALS</v>
          </cell>
          <cell r="AC59" t="str">
            <v>Real Estate</v>
          </cell>
          <cell r="AD59">
            <v>18377370</v>
          </cell>
        </row>
        <row r="60">
          <cell r="G60" t="str">
            <v>SG2R04002568</v>
          </cell>
          <cell r="H60" t="str">
            <v>Yes</v>
          </cell>
          <cell r="I60" t="str">
            <v>SG2R04002568</v>
          </cell>
          <cell r="J60" t="str">
            <v>SG2R04002568</v>
          </cell>
          <cell r="K60" t="str">
            <v>Yes</v>
          </cell>
          <cell r="L60">
            <v>44196</v>
          </cell>
          <cell r="M60">
            <v>43830</v>
          </cell>
          <cell r="N60" t="str">
            <v>SINGAPORE</v>
          </cell>
          <cell r="O60" t="str">
            <v>Listed on 26 October 1973 on SGX Mainboard</v>
          </cell>
          <cell r="P60" t="str">
            <v>Coded in batch 3</v>
          </cell>
          <cell r="Q60" t="str">
            <v>Coded in batch 3</v>
          </cell>
          <cell r="R60"/>
          <cell r="S60"/>
          <cell r="T60" t="str">
            <v/>
          </cell>
          <cell r="X60"/>
          <cell r="Y60"/>
          <cell r="Z60">
            <v>387.46679999999998</v>
          </cell>
          <cell r="AA60" t="str">
            <v>INDUSTRIALS</v>
          </cell>
          <cell r="AB60" t="str">
            <v>INDUSTRIALS</v>
          </cell>
          <cell r="AC60" t="str">
            <v>Cyclical Consumer Services</v>
          </cell>
          <cell r="AD60">
            <v>387466800</v>
          </cell>
        </row>
        <row r="61">
          <cell r="G61" t="str">
            <v>SG1AI3000006</v>
          </cell>
          <cell r="H61" t="str">
            <v>Yes</v>
          </cell>
          <cell r="I61" t="str">
            <v>SG1AI3000006</v>
          </cell>
          <cell r="J61" t="str">
            <v>SG1AI3000006</v>
          </cell>
          <cell r="K61" t="str">
            <v>Yes</v>
          </cell>
          <cell r="L61">
            <v>43921</v>
          </cell>
          <cell r="M61">
            <v>43555</v>
          </cell>
          <cell r="N61" t="str">
            <v>SINGAPORE</v>
          </cell>
          <cell r="O61" t="str">
            <v>Listed on 30 April 2015 on SGX Mainboard</v>
          </cell>
          <cell r="P61" t="str">
            <v>Coded in batch 1</v>
          </cell>
          <cell r="Q61" t="str">
            <v>Coded in batch 1</v>
          </cell>
          <cell r="R61"/>
          <cell r="S61"/>
          <cell r="T61" t="str">
            <v/>
          </cell>
          <cell r="X61"/>
          <cell r="Y61"/>
          <cell r="Z61">
            <v>590.51660000000004</v>
          </cell>
          <cell r="AA61" t="str">
            <v>INDUSTRIALS</v>
          </cell>
          <cell r="AB61" t="str">
            <v>INDUSTRIALS</v>
          </cell>
          <cell r="AC61" t="str">
            <v>Industrial &amp; Commercial Services</v>
          </cell>
          <cell r="AD61">
            <v>590516600</v>
          </cell>
        </row>
        <row r="62">
          <cell r="G62" t="str">
            <v>SG1X13940751</v>
          </cell>
          <cell r="H62" t="str">
            <v>Yes</v>
          </cell>
          <cell r="I62" t="str">
            <v>SG1X13940751</v>
          </cell>
          <cell r="J62" t="str">
            <v>SG1X13940751</v>
          </cell>
          <cell r="K62" t="str">
            <v>Yes</v>
          </cell>
          <cell r="L62">
            <v>43921</v>
          </cell>
          <cell r="M62">
            <v>43555</v>
          </cell>
          <cell r="N62" t="str">
            <v>SINGAPORE</v>
          </cell>
          <cell r="O62" t="str">
            <v>Listed on 17 October 1975 on SGX Mainboard</v>
          </cell>
          <cell r="P62" t="str">
            <v>Coded in batch 1</v>
          </cell>
          <cell r="Q62" t="str">
            <v>Coded in batch 1</v>
          </cell>
          <cell r="R62"/>
          <cell r="S62"/>
          <cell r="T62" t="str">
            <v/>
          </cell>
          <cell r="X62"/>
          <cell r="Y62"/>
          <cell r="Z62">
            <v>370.12569999999999</v>
          </cell>
          <cell r="AA62" t="str">
            <v>INDUSTRIALS</v>
          </cell>
          <cell r="AB62" t="str">
            <v>INDUSTRIALS</v>
          </cell>
          <cell r="AC62" t="str">
            <v>Industrial &amp; Commercial Services</v>
          </cell>
          <cell r="AD62">
            <v>370125700</v>
          </cell>
        </row>
        <row r="63">
          <cell r="G63" t="str">
            <v>SG1BG3000008</v>
          </cell>
          <cell r="H63" t="str">
            <v>Yes</v>
          </cell>
          <cell r="I63" t="str">
            <v>SG1BG3000008</v>
          </cell>
          <cell r="J63" t="str">
            <v>SG1BG3000008</v>
          </cell>
          <cell r="K63" t="str">
            <v>Yes</v>
          </cell>
          <cell r="L63">
            <v>44104</v>
          </cell>
          <cell r="M63">
            <v>43738</v>
          </cell>
          <cell r="N63" t="str">
            <v>SINGAPORE</v>
          </cell>
          <cell r="O63" t="str">
            <v xml:space="preserve">Listed on 24 July 2000 on SGX Mainboard </v>
          </cell>
          <cell r="P63" t="str">
            <v>Coded in batch 1</v>
          </cell>
          <cell r="Q63" t="str">
            <v>Coded in batch 1</v>
          </cell>
          <cell r="R63"/>
          <cell r="S63"/>
          <cell r="T63" t="str">
            <v/>
          </cell>
          <cell r="X63"/>
          <cell r="Y63"/>
          <cell r="Z63">
            <v>365.01</v>
          </cell>
          <cell r="AA63" t="str">
            <v>INDUSTRIALS</v>
          </cell>
          <cell r="AB63" t="str">
            <v>INDUSTRIALS</v>
          </cell>
          <cell r="AC63" t="str">
            <v>Cyclical Consumer Services</v>
          </cell>
          <cell r="AD63">
            <v>365010000</v>
          </cell>
        </row>
        <row r="64">
          <cell r="G64" t="str">
            <v>SG1DI0000003</v>
          </cell>
          <cell r="H64" t="str">
            <v>Yes</v>
          </cell>
          <cell r="I64" t="str">
            <v>SG1DI0000003</v>
          </cell>
          <cell r="J64" t="str">
            <v>SG1DI0000003</v>
          </cell>
          <cell r="K64" t="str">
            <v>Yes</v>
          </cell>
          <cell r="L64">
            <v>44012</v>
          </cell>
          <cell r="M64">
            <v>43646</v>
          </cell>
          <cell r="N64" t="str">
            <v>SINGAPORE</v>
          </cell>
          <cell r="O64" t="str">
            <v>Listed on 28 July 2017 on SGX Mainboard</v>
          </cell>
          <cell r="P64" t="str">
            <v>Coded in batch 1</v>
          </cell>
          <cell r="Q64" t="str">
            <v>Coded in batch 1</v>
          </cell>
          <cell r="R64"/>
          <cell r="S64"/>
          <cell r="T64" t="str">
            <v/>
          </cell>
          <cell r="X64"/>
          <cell r="Y64"/>
          <cell r="Z64">
            <v>25.929600000000001</v>
          </cell>
          <cell r="AA64" t="str">
            <v xml:space="preserve">FINANCIALS </v>
          </cell>
          <cell r="AB64" t="str">
            <v xml:space="preserve">FINANCIALS </v>
          </cell>
          <cell r="AC64" t="str">
            <v>Banking &amp; Investment Services</v>
          </cell>
          <cell r="AD64">
            <v>25929600</v>
          </cell>
        </row>
        <row r="65">
          <cell r="G65" t="str">
            <v>SG1B21008464</v>
          </cell>
          <cell r="H65" t="str">
            <v>Yes</v>
          </cell>
          <cell r="I65" t="str">
            <v>SG1B21008464</v>
          </cell>
          <cell r="J65" t="str">
            <v>SG1B21008464</v>
          </cell>
          <cell r="K65" t="str">
            <v>Yes</v>
          </cell>
          <cell r="L65">
            <v>44196</v>
          </cell>
          <cell r="M65" t="str">
            <v>31/12/2019</v>
          </cell>
          <cell r="N65" t="str">
            <v>SINGAPORE</v>
          </cell>
          <cell r="O65" t="str">
            <v>Listed on 30 November 1994 on SGX Mainboard</v>
          </cell>
          <cell r="P65" t="str">
            <v>Coded in batch 2</v>
          </cell>
          <cell r="Q65" t="str">
            <v>Coded in batch 2</v>
          </cell>
          <cell r="R65"/>
          <cell r="S65"/>
          <cell r="T65" t="str">
            <v/>
          </cell>
          <cell r="X65"/>
          <cell r="Y65"/>
          <cell r="Z65">
            <v>70.701220000000006</v>
          </cell>
          <cell r="AA65" t="str">
            <v xml:space="preserve">INFORMATION TECHNOLOGY </v>
          </cell>
          <cell r="AB65" t="str">
            <v xml:space="preserve">INFORMATION TECHNOLOGY </v>
          </cell>
          <cell r="AC65" t="str">
            <v>Industrial Goods</v>
          </cell>
          <cell r="AD65">
            <v>70701220</v>
          </cell>
        </row>
        <row r="66">
          <cell r="G66" t="str">
            <v>SG1AI8000001</v>
          </cell>
          <cell r="H66" t="str">
            <v>Yes</v>
          </cell>
          <cell r="I66" t="str">
            <v>SG1AI8000001</v>
          </cell>
          <cell r="J66" t="str">
            <v>SG1AI8000001</v>
          </cell>
          <cell r="K66" t="str">
            <v>Yes</v>
          </cell>
          <cell r="L66">
            <v>44196</v>
          </cell>
          <cell r="M66">
            <v>43830</v>
          </cell>
          <cell r="N66" t="str">
            <v>SINGAPORE</v>
          </cell>
          <cell r="O66" t="str">
            <v>Listed on 4 July 1996 on SGX Sesdaq 28 September 1998 on SGX Mainboard</v>
          </cell>
          <cell r="P66" t="str">
            <v>Coded in batch 5</v>
          </cell>
          <cell r="Q66" t="str">
            <v>Coded in batch 5</v>
          </cell>
          <cell r="R66"/>
          <cell r="S66"/>
          <cell r="T66" t="str">
            <v>Published on 08-Jun-2020</v>
          </cell>
          <cell r="X66"/>
          <cell r="Y66"/>
          <cell r="Z66">
            <v>23.226299999999998</v>
          </cell>
          <cell r="AA66" t="str">
            <v>INDUSTRIALS</v>
          </cell>
          <cell r="AB66" t="str">
            <v>INDUSTRIALS</v>
          </cell>
          <cell r="AC66" t="str">
            <v>Industrial Goods</v>
          </cell>
          <cell r="AD66">
            <v>23226300</v>
          </cell>
        </row>
        <row r="67">
          <cell r="G67" t="str">
            <v>SG1T88932077</v>
          </cell>
          <cell r="H67" t="str">
            <v>Yes</v>
          </cell>
          <cell r="I67" t="str">
            <v>SG1T88932077</v>
          </cell>
          <cell r="J67" t="str">
            <v>SG1T88932077</v>
          </cell>
          <cell r="K67" t="str">
            <v>Yes</v>
          </cell>
          <cell r="L67">
            <v>43921</v>
          </cell>
          <cell r="M67">
            <v>43555</v>
          </cell>
          <cell r="N67" t="str">
            <v>SINGAPORE</v>
          </cell>
          <cell r="O67" t="str">
            <v>Listed on 29 July 1968 on SGX Mainboard</v>
          </cell>
          <cell r="P67" t="str">
            <v>Coded in batch 1</v>
          </cell>
          <cell r="Q67" t="str">
            <v>Coded in batch 1</v>
          </cell>
          <cell r="R67"/>
          <cell r="S67"/>
          <cell r="T67" t="str">
            <v/>
          </cell>
          <cell r="X67"/>
          <cell r="Y67"/>
          <cell r="Z67">
            <v>1284.1936000000001</v>
          </cell>
          <cell r="AA67" t="str">
            <v xml:space="preserve">REAL ESTATE </v>
          </cell>
          <cell r="AB67" t="str">
            <v xml:space="preserve">REAL ESTATE </v>
          </cell>
          <cell r="AC67" t="str">
            <v>Real Estate</v>
          </cell>
          <cell r="AD67">
            <v>1284193600</v>
          </cell>
        </row>
        <row r="68">
          <cell r="G68" t="str">
            <v>SG2E67980267</v>
          </cell>
          <cell r="H68" t="str">
            <v>Yes</v>
          </cell>
          <cell r="I68" t="str">
            <v>SG2E67980267</v>
          </cell>
          <cell r="J68" t="str">
            <v>SG2E67980267</v>
          </cell>
          <cell r="K68" t="str">
            <v>Yes</v>
          </cell>
          <cell r="L68">
            <v>44196</v>
          </cell>
          <cell r="M68" t="str">
            <v>31/12/2019</v>
          </cell>
          <cell r="N68" t="str">
            <v>SINGAPORE</v>
          </cell>
          <cell r="O68" t="str">
            <v>Listed on 12 April 2012 on SGX Mainboard</v>
          </cell>
          <cell r="P68" t="str">
            <v>Coded in batch 2</v>
          </cell>
          <cell r="Q68" t="str">
            <v>Coded in batch 2</v>
          </cell>
          <cell r="R68"/>
          <cell r="S68"/>
          <cell r="T68" t="str">
            <v/>
          </cell>
          <cell r="X68"/>
          <cell r="Y68"/>
          <cell r="Z68">
            <v>787.15</v>
          </cell>
          <cell r="AA68" t="str">
            <v>CONSUMER STAPLES</v>
          </cell>
          <cell r="AB68" t="str">
            <v>CONSUMER STAPLES</v>
          </cell>
          <cell r="AC68" t="str">
            <v>Food &amp; Beverages</v>
          </cell>
          <cell r="AD68">
            <v>787150000</v>
          </cell>
        </row>
        <row r="69">
          <cell r="G69" t="str">
            <v>BMG1792W1367</v>
          </cell>
          <cell r="H69" t="str">
            <v>Yes</v>
          </cell>
          <cell r="I69" t="str">
            <v>BMG1792W1029</v>
          </cell>
          <cell r="J69" t="str">
            <v>BMG1792W1367</v>
          </cell>
          <cell r="K69" t="str">
            <v>No</v>
          </cell>
          <cell r="L69">
            <v>44196</v>
          </cell>
          <cell r="M69">
            <v>43830</v>
          </cell>
          <cell r="N69" t="str">
            <v>BERMUDA</v>
          </cell>
          <cell r="O69" t="str">
            <v>Listed on 30 June 2010 on SGX Mainboard</v>
          </cell>
          <cell r="P69" t="str">
            <v>Coded in batch 2</v>
          </cell>
          <cell r="Q69" t="str">
            <v>Coded in batch 2</v>
          </cell>
          <cell r="R69"/>
          <cell r="S69"/>
          <cell r="T69" t="str">
            <v/>
          </cell>
          <cell r="U69"/>
          <cell r="V69" t="str">
            <v>ISIN code in 2020 is different from that of last year.</v>
          </cell>
          <cell r="W69"/>
          <cell r="X69"/>
          <cell r="Y69"/>
          <cell r="Z69">
            <v>402.1481</v>
          </cell>
          <cell r="AA69" t="str">
            <v xml:space="preserve">REAL ESTATE </v>
          </cell>
          <cell r="AB69" t="str">
            <v xml:space="preserve">REAL ESTATE </v>
          </cell>
          <cell r="AC69" t="str">
            <v>Real Estate</v>
          </cell>
          <cell r="AD69">
            <v>402148100</v>
          </cell>
        </row>
        <row r="70">
          <cell r="G70" t="str">
            <v>SG1J27887962</v>
          </cell>
          <cell r="H70" t="str">
            <v>Yes</v>
          </cell>
          <cell r="I70" t="str">
            <v>SG1J27887962</v>
          </cell>
          <cell r="J70" t="str">
            <v>SG1J27887962</v>
          </cell>
          <cell r="K70" t="str">
            <v>Yes</v>
          </cell>
          <cell r="L70">
            <v>44196</v>
          </cell>
          <cell r="M70">
            <v>43830</v>
          </cell>
          <cell r="N70" t="str">
            <v>SINGAPORE</v>
          </cell>
          <cell r="O70" t="str">
            <v>Listed on 21 November 2000 on SGX Mainboard</v>
          </cell>
          <cell r="P70" t="str">
            <v>Coded in batch 2</v>
          </cell>
          <cell r="Q70" t="str">
            <v>Coded in batch 2</v>
          </cell>
          <cell r="R70"/>
          <cell r="S70"/>
          <cell r="T70" t="str">
            <v/>
          </cell>
          <cell r="U70"/>
          <cell r="V70"/>
          <cell r="W70" t="str">
            <v>Y</v>
          </cell>
          <cell r="X70" t="str">
            <v>Y</v>
          </cell>
          <cell r="Y70" t="str">
            <v>Held through CLA Real Estate Holdings Pte Ltd (previously known as Ascendas-Singbridge Pte Ltd) - 51.01%</v>
          </cell>
          <cell r="Z70">
            <v>18995.400000000001</v>
          </cell>
          <cell r="AA70" t="str">
            <v xml:space="preserve">REAL ESTATE </v>
          </cell>
          <cell r="AB70" t="str">
            <v xml:space="preserve">REAL ESTATE </v>
          </cell>
          <cell r="AC70" t="str">
            <v>Real Estate</v>
          </cell>
          <cell r="AD70">
            <v>18995400000</v>
          </cell>
        </row>
        <row r="71">
          <cell r="G71" t="str">
            <v>SG1BA0000004</v>
          </cell>
          <cell r="H71" t="str">
            <v>Yes</v>
          </cell>
          <cell r="I71" t="str">
            <v>SG1BA0000004</v>
          </cell>
          <cell r="J71" t="str">
            <v>SG1BA0000004</v>
          </cell>
          <cell r="K71" t="str">
            <v>Yes</v>
          </cell>
          <cell r="L71">
            <v>44196</v>
          </cell>
          <cell r="M71">
            <v>43830</v>
          </cell>
          <cell r="N71" t="str">
            <v>SINGAPORE</v>
          </cell>
          <cell r="O71" t="str">
            <v>Listed on 19 February 2004 on SGX Mainboard</v>
          </cell>
          <cell r="P71" t="str">
            <v>Coded in batch 2</v>
          </cell>
          <cell r="Q71" t="str">
            <v>Coded in batch 2</v>
          </cell>
          <cell r="R71"/>
          <cell r="S71"/>
          <cell r="T71" t="str">
            <v/>
          </cell>
          <cell r="U71"/>
          <cell r="V71"/>
          <cell r="W71"/>
          <cell r="X71"/>
          <cell r="Y71"/>
          <cell r="Z71">
            <v>13.1036</v>
          </cell>
          <cell r="AA71" t="str">
            <v xml:space="preserve">INFORMATION TECHNOLOGY </v>
          </cell>
          <cell r="AB71" t="str">
            <v xml:space="preserve">INFORMATION TECHNOLOGY </v>
          </cell>
          <cell r="AC71" t="str">
            <v>Telecommunications Services</v>
          </cell>
          <cell r="AD71">
            <v>13103600</v>
          </cell>
        </row>
        <row r="72">
          <cell r="G72" t="str">
            <v>SG1B93012089</v>
          </cell>
          <cell r="H72" t="str">
            <v>Yes</v>
          </cell>
          <cell r="I72" t="str">
            <v>SG1B93012089</v>
          </cell>
          <cell r="J72" t="str">
            <v>SG1B93012089</v>
          </cell>
          <cell r="K72" t="str">
            <v>Yes</v>
          </cell>
          <cell r="L72">
            <v>44104</v>
          </cell>
          <cell r="M72">
            <v>43738</v>
          </cell>
          <cell r="N72" t="str">
            <v>SINGAPORE</v>
          </cell>
          <cell r="O72" t="str">
            <v>Listed on 20 September 1995 on SGX Mainboard</v>
          </cell>
          <cell r="P72" t="str">
            <v>Coded in batch 1</v>
          </cell>
          <cell r="Q72" t="str">
            <v>Coded in batch 1</v>
          </cell>
          <cell r="R72"/>
          <cell r="S72"/>
          <cell r="T72" t="str">
            <v/>
          </cell>
          <cell r="U72"/>
          <cell r="V72"/>
          <cell r="W72"/>
          <cell r="X72"/>
          <cell r="Y72"/>
          <cell r="Z72">
            <v>14.05861</v>
          </cell>
          <cell r="AA72" t="str">
            <v>CONSUMER DISCRETIONARY</v>
          </cell>
          <cell r="AB72" t="str">
            <v>CONSUMER DISCRETIONARY</v>
          </cell>
          <cell r="AC72" t="str">
            <v>Cyclical Consumer Services</v>
          </cell>
          <cell r="AD72">
            <v>14058610</v>
          </cell>
        </row>
        <row r="73">
          <cell r="G73" t="str">
            <v>BMG2022E1104</v>
          </cell>
          <cell r="H73" t="str">
            <v>Yes</v>
          </cell>
          <cell r="I73" t="str">
            <v>BMG2022E1104</v>
          </cell>
          <cell r="J73" t="str">
            <v>BMG2022E1104</v>
          </cell>
          <cell r="K73" t="str">
            <v>Yes</v>
          </cell>
          <cell r="L73">
            <v>44196</v>
          </cell>
          <cell r="M73">
            <v>43830</v>
          </cell>
          <cell r="N73" t="str">
            <v>BERMUDA</v>
          </cell>
          <cell r="O73" t="str">
            <v>Listed on 26 January 2005 on MAINBOARD</v>
          </cell>
          <cell r="P73" t="str">
            <v>Coded in batch 5</v>
          </cell>
          <cell r="Q73" t="str">
            <v>Coded in batch 5</v>
          </cell>
          <cell r="R73"/>
          <cell r="S73"/>
          <cell r="T73" t="str">
            <v>Published on 06-Jun-2020</v>
          </cell>
          <cell r="U73"/>
          <cell r="V73"/>
          <cell r="W73"/>
          <cell r="X73"/>
          <cell r="Y73"/>
          <cell r="Z73">
            <v>57.717399999999998</v>
          </cell>
          <cell r="AA73" t="str">
            <v xml:space="preserve">INFORMATION TECHNOLOGY </v>
          </cell>
          <cell r="AB73" t="str">
            <v xml:space="preserve">INFORMATION TECHNOLOGY </v>
          </cell>
          <cell r="AC73" t="str">
            <v>Technology Equipment</v>
          </cell>
          <cell r="AD73">
            <v>57717400</v>
          </cell>
        </row>
        <row r="74">
          <cell r="G74" t="str">
            <v>SG2D51973063</v>
          </cell>
          <cell r="H74" t="str">
            <v>Yes</v>
          </cell>
          <cell r="I74" t="str">
            <v>SG2D51973063</v>
          </cell>
          <cell r="J74" t="str">
            <v>SG2D51973063</v>
          </cell>
          <cell r="K74" t="str">
            <v>Yes</v>
          </cell>
          <cell r="L74">
            <v>44196</v>
          </cell>
          <cell r="M74">
            <v>43830</v>
          </cell>
          <cell r="N74" t="str">
            <v>SINGAPORE</v>
          </cell>
          <cell r="O74" t="str">
            <v>Listed on 26 January 1995 on SGX Sesdaq 28 October 1998 on SGX Mainboard</v>
          </cell>
          <cell r="P74" t="str">
            <v>Coded in batch 2</v>
          </cell>
          <cell r="Q74" t="str">
            <v>Coded in batch 2</v>
          </cell>
          <cell r="R74"/>
          <cell r="S74"/>
          <cell r="T74" t="str">
            <v/>
          </cell>
          <cell r="U74"/>
          <cell r="V74"/>
          <cell r="W74"/>
          <cell r="X74"/>
          <cell r="Y74"/>
          <cell r="Z74">
            <v>281.66129999999998</v>
          </cell>
          <cell r="AA74" t="str">
            <v xml:space="preserve">REAL ESTATE </v>
          </cell>
          <cell r="AB74" t="str">
            <v xml:space="preserve">REAL ESTATE </v>
          </cell>
          <cell r="AC74" t="str">
            <v>Real Estate</v>
          </cell>
          <cell r="AD74">
            <v>281661300</v>
          </cell>
        </row>
        <row r="75">
          <cell r="G75" t="str">
            <v>SG1P02915996</v>
          </cell>
          <cell r="H75" t="str">
            <v>Yes</v>
          </cell>
          <cell r="I75" t="str">
            <v>SG1P02915996</v>
          </cell>
          <cell r="J75" t="str">
            <v>SG1P02915996</v>
          </cell>
          <cell r="K75" t="str">
            <v>Yes</v>
          </cell>
          <cell r="L75">
            <v>44012</v>
          </cell>
          <cell r="M75">
            <v>43646</v>
          </cell>
          <cell r="N75" t="str">
            <v>SINGAPORE</v>
          </cell>
          <cell r="O75" t="str">
            <v>Listed on 16 January 2004 on SGX Sesdaq</v>
          </cell>
          <cell r="P75" t="str">
            <v>Coded in batch 1</v>
          </cell>
          <cell r="Q75" t="str">
            <v>Coded in batch 1</v>
          </cell>
          <cell r="R75"/>
          <cell r="S75"/>
          <cell r="T75" t="str">
            <v/>
          </cell>
          <cell r="X75"/>
          <cell r="Y75"/>
          <cell r="Z75">
            <v>19.1463</v>
          </cell>
          <cell r="AA75" t="str">
            <v>INDUSTRIALS</v>
          </cell>
          <cell r="AB75" t="str">
            <v>INDUSTRIALS</v>
          </cell>
          <cell r="AC75" t="str">
            <v>Industrial Goods</v>
          </cell>
          <cell r="AD75">
            <v>19146300</v>
          </cell>
        </row>
        <row r="76">
          <cell r="G76" t="str">
            <v>SG1N22909146</v>
          </cell>
          <cell r="H76" t="str">
            <v>Yes</v>
          </cell>
          <cell r="I76" t="str">
            <v>SG1N22909146</v>
          </cell>
          <cell r="J76" t="str">
            <v>SG1N22909146</v>
          </cell>
          <cell r="K76" t="str">
            <v>Yes</v>
          </cell>
          <cell r="L76">
            <v>44196</v>
          </cell>
          <cell r="M76">
            <v>43830</v>
          </cell>
          <cell r="N76" t="str">
            <v>SINGAPORE</v>
          </cell>
          <cell r="O76" t="str">
            <v>Listed on 28 February 2003 on SGX Mainboard</v>
          </cell>
          <cell r="P76" t="str">
            <v>Coded in batch 2</v>
          </cell>
          <cell r="Q76" t="str">
            <v>Coded in batch 2</v>
          </cell>
          <cell r="R76"/>
          <cell r="S76"/>
          <cell r="T76" t="str">
            <v/>
          </cell>
          <cell r="X76"/>
          <cell r="Y76"/>
          <cell r="Z76">
            <v>32.424939999999999</v>
          </cell>
          <cell r="AA76" t="str">
            <v xml:space="preserve">ENERGY </v>
          </cell>
          <cell r="AB76" t="str">
            <v xml:space="preserve">ENERGY </v>
          </cell>
          <cell r="AC76" t="str">
            <v>Energy - Fossil Fuels</v>
          </cell>
          <cell r="AD76">
            <v>32424940</v>
          </cell>
        </row>
        <row r="77">
          <cell r="G77" t="str">
            <v>SG1O97915910</v>
          </cell>
          <cell r="H77" t="str">
            <v>Yes</v>
          </cell>
          <cell r="I77" t="str">
            <v>SG1O97915910</v>
          </cell>
          <cell r="J77" t="str">
            <v>SG1O97915910</v>
          </cell>
          <cell r="K77" t="str">
            <v>Yes</v>
          </cell>
          <cell r="L77">
            <v>44196</v>
          </cell>
          <cell r="M77">
            <v>43830</v>
          </cell>
          <cell r="N77" t="str">
            <v>SINGAPORE</v>
          </cell>
          <cell r="O77" t="str">
            <v>Listed on 14 January 2004 on SGX Sesdaq 30 August 2007 on SGX Mainboard</v>
          </cell>
          <cell r="P77" t="str">
            <v>Coded in batch 2</v>
          </cell>
          <cell r="Q77" t="str">
            <v>Coded in batch 2</v>
          </cell>
          <cell r="R77"/>
          <cell r="S77"/>
          <cell r="T77" t="str">
            <v/>
          </cell>
          <cell r="X77"/>
          <cell r="Y77"/>
          <cell r="Z77">
            <v>203.6739</v>
          </cell>
          <cell r="AA77" t="str">
            <v>CONSUMER DISCRETIONARY</v>
          </cell>
          <cell r="AB77" t="str">
            <v>CONSUMER DISCRETIONARY</v>
          </cell>
          <cell r="AC77" t="str">
            <v>Retailers</v>
          </cell>
          <cell r="AD77">
            <v>203673900</v>
          </cell>
        </row>
        <row r="78">
          <cell r="G78" t="str">
            <v>SG2B54957198</v>
          </cell>
          <cell r="H78" t="str">
            <v>Yes</v>
          </cell>
          <cell r="I78" t="str">
            <v>SG2B54957198</v>
          </cell>
          <cell r="J78" t="str">
            <v>SG2B54957198</v>
          </cell>
          <cell r="K78" t="str">
            <v>Yes</v>
          </cell>
          <cell r="L78">
            <v>44196</v>
          </cell>
          <cell r="M78">
            <v>43830</v>
          </cell>
          <cell r="N78" t="str">
            <v>SINGAPORE</v>
          </cell>
          <cell r="O78" t="str">
            <v>Listed on 6 August 1998 on SGX Sesdaq</v>
          </cell>
          <cell r="P78" t="str">
            <v>Coded in batch 4</v>
          </cell>
          <cell r="Q78" t="str">
            <v>Coded in batch 4</v>
          </cell>
          <cell r="R78"/>
          <cell r="S78"/>
          <cell r="T78" t="str">
            <v/>
          </cell>
          <cell r="X78"/>
          <cell r="Y78"/>
          <cell r="Z78">
            <v>27.32</v>
          </cell>
          <cell r="AA78" t="str">
            <v>INDUSTRIALS</v>
          </cell>
          <cell r="AB78" t="str">
            <v>INDUSTRIALS</v>
          </cell>
          <cell r="AC78" t="str">
            <v>Utilities</v>
          </cell>
          <cell r="AD78">
            <v>27320000</v>
          </cell>
        </row>
        <row r="79">
          <cell r="G79" t="str">
            <v>SG1X55941717</v>
          </cell>
          <cell r="H79" t="str">
            <v>Yes</v>
          </cell>
          <cell r="I79" t="str">
            <v>SG1X55941717</v>
          </cell>
          <cell r="J79" t="str">
            <v>SG1X55941717</v>
          </cell>
          <cell r="K79" t="str">
            <v>Yes</v>
          </cell>
          <cell r="L79">
            <v>43921</v>
          </cell>
          <cell r="M79">
            <v>43555</v>
          </cell>
          <cell r="N79" t="str">
            <v>SINGAPORE</v>
          </cell>
          <cell r="O79" t="str">
            <v>Listed on 8 August 2000 on SGX Sesdaq 26 February 2013 on SGX Mainboard</v>
          </cell>
          <cell r="P79" t="str">
            <v>Coded in batch 1</v>
          </cell>
          <cell r="Q79" t="str">
            <v>Coded in batch 1</v>
          </cell>
          <cell r="R79"/>
          <cell r="S79"/>
          <cell r="T79" t="str">
            <v/>
          </cell>
          <cell r="X79"/>
          <cell r="Y79"/>
          <cell r="Z79">
            <v>24.769919999999999</v>
          </cell>
          <cell r="AA79" t="str">
            <v>INDUSTRIALS</v>
          </cell>
          <cell r="AB79" t="str">
            <v>INDUSTRIALS</v>
          </cell>
          <cell r="AC79" t="str">
            <v>Transportation</v>
          </cell>
          <cell r="AD79">
            <v>24769920</v>
          </cell>
        </row>
        <row r="80">
          <cell r="G80" t="str">
            <v>SG1B37000984</v>
          </cell>
          <cell r="H80" t="str">
            <v>Yes</v>
          </cell>
          <cell r="I80" t="str">
            <v>SG1B37000984</v>
          </cell>
          <cell r="J80" t="str">
            <v>SG1B37000984</v>
          </cell>
          <cell r="K80" t="str">
            <v>Yes</v>
          </cell>
          <cell r="L80">
            <v>43921</v>
          </cell>
          <cell r="M80">
            <v>43555</v>
          </cell>
          <cell r="N80" t="str">
            <v>SINGAPORE</v>
          </cell>
          <cell r="O80" t="str">
            <v>Listed on 17 December 1973 on SGX Mainboard</v>
          </cell>
          <cell r="P80" t="str">
            <v>Coded in batch 3</v>
          </cell>
          <cell r="Q80" t="str">
            <v>Coded in batch 3</v>
          </cell>
          <cell r="R80"/>
          <cell r="S80"/>
          <cell r="T80" t="str">
            <v/>
          </cell>
          <cell r="X80"/>
          <cell r="Y80"/>
          <cell r="Z80">
            <v>57.722000000000001</v>
          </cell>
          <cell r="AA80" t="str">
            <v>MATERIALS</v>
          </cell>
          <cell r="AB80" t="str">
            <v>MATERIALS</v>
          </cell>
          <cell r="AC80" t="str">
            <v>Chemicals</v>
          </cell>
          <cell r="AD80">
            <v>57722000</v>
          </cell>
        </row>
        <row r="81">
          <cell r="G81" t="str">
            <v>SG1M94907805</v>
          </cell>
          <cell r="H81" t="str">
            <v>Yes</v>
          </cell>
          <cell r="I81" t="str">
            <v>SG1M94907805</v>
          </cell>
          <cell r="J81" t="str">
            <v>SG1M94907805</v>
          </cell>
          <cell r="K81" t="str">
            <v>Yes</v>
          </cell>
          <cell r="L81">
            <v>43890</v>
          </cell>
          <cell r="M81">
            <v>43524</v>
          </cell>
          <cell r="N81" t="str">
            <v>SINGAPORE</v>
          </cell>
          <cell r="O81" t="str">
            <v>Listed on 19 December 2002 on SGX Mainboard</v>
          </cell>
          <cell r="P81" t="str">
            <v>Coded in batch 3</v>
          </cell>
          <cell r="Q81" t="str">
            <v>Coded in batch 3</v>
          </cell>
          <cell r="R81"/>
          <cell r="S81"/>
          <cell r="T81" t="str">
            <v/>
          </cell>
          <cell r="X81"/>
          <cell r="Y81"/>
          <cell r="Z81">
            <v>84.844499999999996</v>
          </cell>
          <cell r="AA81" t="str">
            <v>INDUSTRIALS</v>
          </cell>
          <cell r="AB81" t="str">
            <v>INDUSTRIALS</v>
          </cell>
          <cell r="AC81" t="str">
            <v>Industrial Goods</v>
          </cell>
          <cell r="AD81">
            <v>84844500</v>
          </cell>
        </row>
        <row r="82">
          <cell r="G82" t="str">
            <v>SG1T06929205</v>
          </cell>
          <cell r="H82" t="str">
            <v>Yes</v>
          </cell>
          <cell r="I82" t="str">
            <v>SG1T06929205</v>
          </cell>
          <cell r="J82" t="str">
            <v>SG1T06929205</v>
          </cell>
          <cell r="K82" t="str">
            <v>Yes</v>
          </cell>
          <cell r="L82">
            <v>44196</v>
          </cell>
          <cell r="M82">
            <v>43830</v>
          </cell>
          <cell r="N82" t="str">
            <v>SINGAPORE</v>
          </cell>
          <cell r="O82" t="str">
            <v>Listed on 29 March 2006 on SGX Mainboard</v>
          </cell>
          <cell r="P82" t="str">
            <v>Coded in batch 2</v>
          </cell>
          <cell r="Q82" t="str">
            <v>Coded in batch 2</v>
          </cell>
          <cell r="R82"/>
          <cell r="S82"/>
          <cell r="T82" t="str">
            <v/>
          </cell>
          <cell r="X82"/>
          <cell r="Y82"/>
          <cell r="Z82">
            <v>903.18899999999996</v>
          </cell>
          <cell r="AA82" t="str">
            <v xml:space="preserve">ENERGY </v>
          </cell>
          <cell r="AB82" t="str">
            <v xml:space="preserve">ENERGY </v>
          </cell>
          <cell r="AC82" t="str">
            <v>Energy - Fossil Fuels</v>
          </cell>
          <cell r="AD82">
            <v>903189000</v>
          </cell>
        </row>
        <row r="83">
          <cell r="G83" t="str">
            <v>BMG2116Y1057</v>
          </cell>
          <cell r="H83" t="str">
            <v>Yes</v>
          </cell>
          <cell r="I83" t="str">
            <v>BMG2116Y1057</v>
          </cell>
          <cell r="J83" t="str">
            <v>BMG2116Y1057</v>
          </cell>
          <cell r="K83" t="str">
            <v>Yes</v>
          </cell>
          <cell r="L83">
            <v>44196</v>
          </cell>
          <cell r="M83">
            <v>43830</v>
          </cell>
          <cell r="N83" t="str">
            <v>BERMUDA</v>
          </cell>
          <cell r="O83" t="str">
            <v>Listed on 22 May 2014 on MAINBOARD</v>
          </cell>
          <cell r="P83" t="str">
            <v>Coded in batch 2</v>
          </cell>
          <cell r="Q83" t="str">
            <v>Coded in batch 2</v>
          </cell>
          <cell r="R83"/>
          <cell r="S83"/>
          <cell r="T83" t="str">
            <v/>
          </cell>
          <cell r="X83"/>
          <cell r="Y83"/>
          <cell r="Z83">
            <v>743.6</v>
          </cell>
          <cell r="AA83" t="str">
            <v>UTILITIES</v>
          </cell>
          <cell r="AB83" t="str">
            <v>UTILITIES</v>
          </cell>
          <cell r="AC83" t="str">
            <v>Utilities</v>
          </cell>
          <cell r="AD83">
            <v>743600000</v>
          </cell>
        </row>
        <row r="84">
          <cell r="G84" t="str">
            <v>SG1Q42922142</v>
          </cell>
          <cell r="H84" t="str">
            <v>Yes</v>
          </cell>
          <cell r="I84" t="str">
            <v>SG1Q42922142</v>
          </cell>
          <cell r="J84" t="str">
            <v>SG1Q42922142</v>
          </cell>
          <cell r="K84" t="str">
            <v>Yes</v>
          </cell>
          <cell r="L84">
            <v>44196</v>
          </cell>
          <cell r="M84">
            <v>43830</v>
          </cell>
          <cell r="N84" t="str">
            <v>SINGAPORE</v>
          </cell>
          <cell r="O84" t="str">
            <v>Listed on 24 November 2004 on SGX Mainboard</v>
          </cell>
          <cell r="P84" t="str">
            <v>Coded in batch 5</v>
          </cell>
          <cell r="Q84" t="str">
            <v>Coded in batch 5</v>
          </cell>
          <cell r="R84"/>
          <cell r="S84"/>
          <cell r="T84" t="str">
            <v>Published on 14-Jun-2020</v>
          </cell>
          <cell r="X84"/>
          <cell r="Y84"/>
          <cell r="Z84">
            <v>1.02</v>
          </cell>
          <cell r="AA84" t="str">
            <v>INDUSTRIALS</v>
          </cell>
          <cell r="AB84" t="str">
            <v>INDUSTRIALS</v>
          </cell>
          <cell r="AC84" t="str">
            <v>Mineral Resources</v>
          </cell>
          <cell r="AD84">
            <v>1020000</v>
          </cell>
        </row>
        <row r="85">
          <cell r="G85" t="str">
            <v>BMG2113G1151</v>
          </cell>
          <cell r="H85" t="str">
            <v>Yes</v>
          </cell>
          <cell r="I85" t="str">
            <v>BMG2113G1151</v>
          </cell>
          <cell r="J85" t="str">
            <v>BMG2113G1151</v>
          </cell>
          <cell r="K85" t="str">
            <v>Yes</v>
          </cell>
          <cell r="L85">
            <v>44196</v>
          </cell>
          <cell r="M85">
            <v>43830</v>
          </cell>
          <cell r="N85" t="str">
            <v>BERMUDA</v>
          </cell>
          <cell r="O85" t="str">
            <v xml:space="preserve">Listed on 26 November 1999 on SGX Mainboard </v>
          </cell>
          <cell r="P85" t="str">
            <v>Coded in batch 5</v>
          </cell>
          <cell r="Q85" t="str">
            <v>Coded in batch 5</v>
          </cell>
          <cell r="R85"/>
          <cell r="S85"/>
          <cell r="T85" t="str">
            <v>Published on 09-Jun-2020</v>
          </cell>
          <cell r="X85"/>
          <cell r="Y85"/>
          <cell r="Z85">
            <v>22.081299999999999</v>
          </cell>
          <cell r="AA85" t="str">
            <v>UTILITIES</v>
          </cell>
          <cell r="AB85" t="str">
            <v>UTILITIES</v>
          </cell>
          <cell r="AC85" t="str">
            <v>Industrial &amp; Commercial Services</v>
          </cell>
          <cell r="AD85">
            <v>22081300</v>
          </cell>
        </row>
        <row r="86">
          <cell r="G86" t="str">
            <v>SG1X41941300</v>
          </cell>
          <cell r="H86" t="str">
            <v>Yes</v>
          </cell>
          <cell r="I86" t="str">
            <v>SG1X41941300</v>
          </cell>
          <cell r="J86" t="str">
            <v>SG1X41941300</v>
          </cell>
          <cell r="K86" t="str">
            <v>Yes</v>
          </cell>
          <cell r="L86">
            <v>43921</v>
          </cell>
          <cell r="M86">
            <v>43555</v>
          </cell>
          <cell r="N86" t="str">
            <v>SINGAPORE</v>
          </cell>
          <cell r="O86" t="str">
            <v>Listed on 9 October 2008 on SGX Mainboard, 29 February 2016 on Catalist</v>
          </cell>
          <cell r="P86" t="str">
            <v>Coded in batch 1</v>
          </cell>
          <cell r="Q86" t="str">
            <v>Coded in batch 1</v>
          </cell>
          <cell r="R86"/>
          <cell r="S86"/>
          <cell r="T86" t="str">
            <v/>
          </cell>
          <cell r="X86"/>
          <cell r="Y86"/>
          <cell r="Z86">
            <v>11.065</v>
          </cell>
          <cell r="AA86" t="str">
            <v>INDUSTRIALS</v>
          </cell>
          <cell r="AB86" t="str">
            <v>INDUSTRIALS</v>
          </cell>
          <cell r="AC86" t="str">
            <v>Automobiles &amp; Auto Parts</v>
          </cell>
          <cell r="AD86">
            <v>11065000</v>
          </cell>
        </row>
        <row r="87">
          <cell r="G87" t="str">
            <v>KYG211721207</v>
          </cell>
          <cell r="H87" t="str">
            <v>Yes</v>
          </cell>
          <cell r="I87" t="str">
            <v>KYG211721207</v>
          </cell>
          <cell r="J87" t="str">
            <v>KYG211721207</v>
          </cell>
          <cell r="K87" t="str">
            <v>Yes</v>
          </cell>
          <cell r="L87">
            <v>44196</v>
          </cell>
          <cell r="M87">
            <v>43830</v>
          </cell>
          <cell r="N87" t="str">
            <v>OTHERS</v>
          </cell>
          <cell r="O87" t="str">
            <v xml:space="preserve">Listed on 31 March 2006 on SGX Mainboard </v>
          </cell>
          <cell r="P87" t="str">
            <v>Coded in batch 3</v>
          </cell>
          <cell r="Q87" t="str">
            <v>Coded in batch 3</v>
          </cell>
          <cell r="R87"/>
          <cell r="S87"/>
          <cell r="T87" t="str">
            <v/>
          </cell>
          <cell r="X87"/>
          <cell r="Y87"/>
          <cell r="Z87">
            <v>7.04</v>
          </cell>
          <cell r="AA87" t="str">
            <v xml:space="preserve">REAL ESTATE </v>
          </cell>
          <cell r="AB87" t="str">
            <v xml:space="preserve">REAL ESTATE </v>
          </cell>
          <cell r="AC87" t="str">
            <v>Real Estate</v>
          </cell>
          <cell r="AD87">
            <v>7040000</v>
          </cell>
        </row>
        <row r="88">
          <cell r="G88" t="str">
            <v>SG2B89959318</v>
          </cell>
          <cell r="H88" t="str">
            <v>Yes</v>
          </cell>
          <cell r="I88" t="str">
            <v>SG2B89959318</v>
          </cell>
          <cell r="J88" t="str">
            <v>SG2B89959318</v>
          </cell>
          <cell r="K88" t="str">
            <v>Yes</v>
          </cell>
          <cell r="L88">
            <v>44012</v>
          </cell>
          <cell r="M88">
            <v>43646</v>
          </cell>
          <cell r="N88" t="str">
            <v>SINGAPORE</v>
          </cell>
          <cell r="O88" t="str">
            <v>Listed on 31 August 2007 on SGX Sesdaq</v>
          </cell>
          <cell r="Q88" t="str">
            <v>Coded in batch 1</v>
          </cell>
          <cell r="R88"/>
          <cell r="S88"/>
          <cell r="T88" t="str">
            <v/>
          </cell>
          <cell r="X88"/>
          <cell r="Y88"/>
          <cell r="Z88">
            <v>35.651000000000003</v>
          </cell>
          <cell r="AA88" t="str">
            <v xml:space="preserve">REAL ESTATE </v>
          </cell>
          <cell r="AB88" t="str">
            <v xml:space="preserve">REAL ESTATE </v>
          </cell>
          <cell r="AC88" t="str">
            <v>Real Estate</v>
          </cell>
          <cell r="AD88">
            <v>35651000</v>
          </cell>
        </row>
        <row r="89">
          <cell r="G89" t="str">
            <v>SG1CE1000003</v>
          </cell>
          <cell r="H89" t="str">
            <v>Yes</v>
          </cell>
          <cell r="I89" t="str">
            <v>SG1CE1000003</v>
          </cell>
          <cell r="J89" t="str">
            <v>SG1CE1000003</v>
          </cell>
          <cell r="K89" t="str">
            <v>Yes</v>
          </cell>
          <cell r="L89">
            <v>43921</v>
          </cell>
          <cell r="M89">
            <v>43555</v>
          </cell>
          <cell r="N89" t="str">
            <v>SINGAPORE</v>
          </cell>
          <cell r="O89" t="str">
            <v>Listed on 19 August 2009 on CATALIST</v>
          </cell>
          <cell r="P89" t="str">
            <v>Coded in batch 1</v>
          </cell>
          <cell r="Q89" t="str">
            <v>Coded in batch 1</v>
          </cell>
          <cell r="R89"/>
          <cell r="S89"/>
          <cell r="T89" t="str">
            <v/>
          </cell>
          <cell r="X89"/>
          <cell r="Y89"/>
          <cell r="Z89">
            <v>28.282240000000002</v>
          </cell>
          <cell r="AA89" t="str">
            <v>CONSUMER STAPLES</v>
          </cell>
          <cell r="AB89" t="str">
            <v>CONSUMER STAPLES</v>
          </cell>
          <cell r="AC89" t="str">
            <v>Food &amp; Beverages</v>
          </cell>
          <cell r="AD89">
            <v>28282240</v>
          </cell>
        </row>
        <row r="90">
          <cell r="G90" t="str">
            <v>SGXE54479022</v>
          </cell>
          <cell r="H90" t="str">
            <v>Yes</v>
          </cell>
          <cell r="I90" t="str">
            <v>SG1V17936401</v>
          </cell>
          <cell r="J90" t="str">
            <v>SGXE54479022</v>
          </cell>
          <cell r="K90" t="str">
            <v>No</v>
          </cell>
          <cell r="L90">
            <v>44196</v>
          </cell>
          <cell r="M90">
            <v>43830</v>
          </cell>
          <cell r="N90" t="str">
            <v>SINGAPORE</v>
          </cell>
          <cell r="O90" t="str">
            <v>Listed on 5 July 2007 on SGX Mainboard</v>
          </cell>
          <cell r="P90" t="str">
            <v>Coded in batch 2</v>
          </cell>
          <cell r="Q90" t="str">
            <v>Coded in batch 2</v>
          </cell>
          <cell r="R90"/>
          <cell r="S90"/>
          <cell r="T90" t="str">
            <v/>
          </cell>
          <cell r="V90" t="str">
            <v>ISIN code in 2020 is different from that of last year.</v>
          </cell>
          <cell r="X90"/>
          <cell r="Y90"/>
          <cell r="Z90">
            <v>524.18880000000001</v>
          </cell>
          <cell r="AA90" t="str">
            <v>MATERIALS</v>
          </cell>
          <cell r="AB90" t="str">
            <v>MATERIALS</v>
          </cell>
          <cell r="AC90" t="str">
            <v>Chemicals</v>
          </cell>
          <cell r="AD90">
            <v>524188800</v>
          </cell>
        </row>
        <row r="91">
          <cell r="G91" t="str">
            <v>BMG2159Z2094</v>
          </cell>
          <cell r="H91" t="str">
            <v>Yes</v>
          </cell>
          <cell r="I91" t="str">
            <v>BMG2159Z2094</v>
          </cell>
          <cell r="J91" t="str">
            <v>BMG2159Z2094</v>
          </cell>
          <cell r="K91" t="str">
            <v>Yes</v>
          </cell>
          <cell r="L91">
            <v>44012</v>
          </cell>
          <cell r="M91">
            <v>43646</v>
          </cell>
          <cell r="N91" t="str">
            <v>BERMUDA</v>
          </cell>
          <cell r="O91" t="str">
            <v>Listed on 9 May 2007 on MAINBOARD</v>
          </cell>
          <cell r="P91" t="str">
            <v>Coded in batch 1</v>
          </cell>
          <cell r="Q91" t="str">
            <v>Coded in batch 1</v>
          </cell>
          <cell r="R91"/>
          <cell r="S91"/>
          <cell r="T91" t="str">
            <v/>
          </cell>
          <cell r="X91"/>
          <cell r="Y91"/>
          <cell r="Z91">
            <v>19.779</v>
          </cell>
          <cell r="AA91" t="str">
            <v xml:space="preserve">REAL ESTATE </v>
          </cell>
          <cell r="AB91" t="str">
            <v xml:space="preserve">REAL ESTATE </v>
          </cell>
          <cell r="AC91" t="str">
            <v>Real Estate</v>
          </cell>
          <cell r="AD91">
            <v>19779000</v>
          </cell>
        </row>
        <row r="92">
          <cell r="G92" t="str">
            <v>SG1H36875612</v>
          </cell>
          <cell r="H92" t="str">
            <v>Yes</v>
          </cell>
          <cell r="I92" t="str">
            <v>SG1H36875612</v>
          </cell>
          <cell r="J92" t="str">
            <v>SG1H36875612</v>
          </cell>
          <cell r="K92" t="str">
            <v>Yes</v>
          </cell>
          <cell r="L92">
            <v>44196</v>
          </cell>
          <cell r="M92">
            <v>43830</v>
          </cell>
          <cell r="N92" t="str">
            <v>SINGAPORE</v>
          </cell>
          <cell r="O92" t="str">
            <v>Listed on 24 November 1999 on SGX Mainboard</v>
          </cell>
          <cell r="P92" t="str">
            <v>Coded in batch 2</v>
          </cell>
          <cell r="Q92" t="str">
            <v>Coded in batch 2</v>
          </cell>
          <cell r="R92"/>
          <cell r="S92"/>
          <cell r="T92" t="str">
            <v/>
          </cell>
          <cell r="X92"/>
          <cell r="Y92"/>
          <cell r="Z92">
            <v>356.23315000000002</v>
          </cell>
          <cell r="AA92" t="str">
            <v>INDUSTRIALS</v>
          </cell>
          <cell r="AB92" t="str">
            <v>INDUSTRIALS</v>
          </cell>
          <cell r="AC92" t="str">
            <v>Real Estate</v>
          </cell>
          <cell r="AD92">
            <v>356233150</v>
          </cell>
        </row>
        <row r="93">
          <cell r="G93" t="str">
            <v>SG1BE5000001</v>
          </cell>
          <cell r="H93" t="str">
            <v>Yes</v>
          </cell>
          <cell r="I93" t="str">
            <v>SG1BE5000001</v>
          </cell>
          <cell r="J93" t="str">
            <v>SG1BE5000001</v>
          </cell>
          <cell r="K93" t="str">
            <v>Yes</v>
          </cell>
          <cell r="L93">
            <v>44196</v>
          </cell>
          <cell r="M93">
            <v>43830</v>
          </cell>
          <cell r="N93" t="str">
            <v>SINGAPORE</v>
          </cell>
          <cell r="O93" t="str">
            <v>Listed on 29 July 2015 on Catalist</v>
          </cell>
          <cell r="P93" t="str">
            <v>Coded in batch 2</v>
          </cell>
          <cell r="Q93" t="str">
            <v>Coded in batch 2</v>
          </cell>
          <cell r="R93"/>
          <cell r="S93"/>
          <cell r="T93" t="str">
            <v/>
          </cell>
          <cell r="X93"/>
          <cell r="Y93"/>
          <cell r="Z93">
            <v>49.888800000000003</v>
          </cell>
          <cell r="AA93" t="str">
            <v>CONSUMER DISCRETIONARY</v>
          </cell>
          <cell r="AB93" t="str">
            <v>CONSUMER DISCRETIONARY</v>
          </cell>
          <cell r="AC93" t="str">
            <v>Industrial Goods</v>
          </cell>
          <cell r="AD93">
            <v>49888800</v>
          </cell>
        </row>
        <row r="94">
          <cell r="G94" t="str">
            <v>SG1H43875910</v>
          </cell>
          <cell r="H94" t="str">
            <v>Yes</v>
          </cell>
          <cell r="I94" t="str">
            <v>SG1H43875910</v>
          </cell>
          <cell r="J94" t="str">
            <v>SG1H43875910</v>
          </cell>
          <cell r="K94" t="str">
            <v>Yes</v>
          </cell>
          <cell r="L94">
            <v>44012</v>
          </cell>
          <cell r="M94">
            <v>43646</v>
          </cell>
          <cell r="N94" t="str">
            <v>SINGAPORE</v>
          </cell>
          <cell r="O94" t="str">
            <v>Listed on 15 December 1983 on SGX Mainboard</v>
          </cell>
          <cell r="P94" t="str">
            <v>Coded in batch 1</v>
          </cell>
          <cell r="Q94" t="str">
            <v>Coded in batch 1</v>
          </cell>
          <cell r="R94"/>
          <cell r="S94"/>
          <cell r="T94" t="str">
            <v/>
          </cell>
          <cell r="X94"/>
          <cell r="Y94"/>
          <cell r="Z94">
            <v>203.5616</v>
          </cell>
          <cell r="AA94" t="str">
            <v xml:space="preserve">INFORMATION TECHNOLOGY </v>
          </cell>
          <cell r="AB94" t="str">
            <v xml:space="preserve">INFORMATION TECHNOLOGY </v>
          </cell>
          <cell r="AC94" t="str">
            <v>Real Estate</v>
          </cell>
          <cell r="AD94">
            <v>203561600</v>
          </cell>
        </row>
        <row r="95">
          <cell r="G95" t="str">
            <v>SG1R89002252</v>
          </cell>
          <cell r="H95" t="str">
            <v>Yes</v>
          </cell>
          <cell r="I95" t="str">
            <v>SG1R89002252</v>
          </cell>
          <cell r="J95" t="str">
            <v>SG1R89002252</v>
          </cell>
          <cell r="K95" t="str">
            <v>Yes</v>
          </cell>
          <cell r="L95">
            <v>44196</v>
          </cell>
          <cell r="M95">
            <v>43830</v>
          </cell>
          <cell r="N95" t="str">
            <v>SINGAPORE</v>
          </cell>
          <cell r="O95" t="str">
            <v>Mainboard</v>
          </cell>
          <cell r="P95" t="str">
            <v>Coded in batch 3</v>
          </cell>
          <cell r="Q95" t="str">
            <v>Coded in batch 3</v>
          </cell>
          <cell r="R95"/>
          <cell r="S95"/>
          <cell r="T95" t="str">
            <v/>
          </cell>
          <cell r="X95"/>
          <cell r="Y95"/>
          <cell r="Z95">
            <v>6919.6469999999999</v>
          </cell>
          <cell r="AA95" t="str">
            <v xml:space="preserve">REAL ESTATE </v>
          </cell>
          <cell r="AB95" t="str">
            <v xml:space="preserve">REAL ESTATE </v>
          </cell>
          <cell r="AC95" t="str">
            <v>Real Estate</v>
          </cell>
          <cell r="AD95">
            <v>6919647000</v>
          </cell>
        </row>
        <row r="96">
          <cell r="G96" t="str">
            <v>SG2E68980290</v>
          </cell>
          <cell r="H96" t="str">
            <v>Yes</v>
          </cell>
          <cell r="I96" t="str">
            <v>SG2E68980290</v>
          </cell>
          <cell r="J96" t="str">
            <v>SG2E68980290</v>
          </cell>
          <cell r="K96" t="str">
            <v>Yes</v>
          </cell>
          <cell r="L96">
            <v>44012</v>
          </cell>
          <cell r="M96">
            <v>43646</v>
          </cell>
          <cell r="N96" t="str">
            <v>SINGAPORE</v>
          </cell>
          <cell r="O96" t="str">
            <v>Listed on 13 April 2012 on SGX Mainboard</v>
          </cell>
          <cell r="P96" t="str">
            <v>Coded in batch 1</v>
          </cell>
          <cell r="Q96" t="str">
            <v>Coded in batch 1</v>
          </cell>
          <cell r="R96"/>
          <cell r="S96"/>
          <cell r="T96" t="str">
            <v/>
          </cell>
          <cell r="X96"/>
          <cell r="Y96"/>
          <cell r="Z96">
            <v>313.18124999999998</v>
          </cell>
          <cell r="AA96" t="str">
            <v>INDUSTRIALS</v>
          </cell>
          <cell r="AB96" t="str">
            <v>INDUSTRIALS</v>
          </cell>
          <cell r="AC96" t="str">
            <v>Industrial &amp; Commercial Services</v>
          </cell>
          <cell r="AD96">
            <v>313181250</v>
          </cell>
        </row>
        <row r="97">
          <cell r="G97" t="str">
            <v>SG1EB6000000</v>
          </cell>
          <cell r="H97" t="str">
            <v>Yes</v>
          </cell>
          <cell r="I97" t="str">
            <v>SG1EB6000000</v>
          </cell>
          <cell r="J97" t="str">
            <v>SG1EB6000000</v>
          </cell>
          <cell r="K97" t="str">
            <v>Yes</v>
          </cell>
          <cell r="L97">
            <v>44196</v>
          </cell>
          <cell r="M97">
            <v>43830</v>
          </cell>
          <cell r="N97" t="str">
            <v>SINGAPORE</v>
          </cell>
          <cell r="O97" t="str">
            <v>Listed on 18 December 2017 on Catalist</v>
          </cell>
          <cell r="P97" t="str">
            <v>Coded in batch 2</v>
          </cell>
          <cell r="Q97" t="str">
            <v>Coded in batch 2</v>
          </cell>
          <cell r="R97"/>
          <cell r="S97"/>
          <cell r="T97" t="str">
            <v/>
          </cell>
          <cell r="X97"/>
          <cell r="Y97"/>
          <cell r="Z97">
            <v>96.286320000000003</v>
          </cell>
          <cell r="AA97" t="str">
            <v>HEALTH CARE</v>
          </cell>
          <cell r="AB97" t="str">
            <v>HEALTH CARE</v>
          </cell>
          <cell r="AC97" t="str">
            <v>Healthcare Services</v>
          </cell>
          <cell r="AD97">
            <v>96286320</v>
          </cell>
        </row>
        <row r="98">
          <cell r="G98" t="str">
            <v>SG2D72974892</v>
          </cell>
          <cell r="H98" t="str">
            <v>Yes</v>
          </cell>
          <cell r="I98" t="str">
            <v>SG2D72974892</v>
          </cell>
          <cell r="J98" t="str">
            <v>SG2D72974892</v>
          </cell>
          <cell r="K98" t="str">
            <v>Yes</v>
          </cell>
          <cell r="L98">
            <v>44196</v>
          </cell>
          <cell r="M98">
            <v>43830</v>
          </cell>
          <cell r="N98" t="str">
            <v>SINGAPORE</v>
          </cell>
          <cell r="O98" t="str">
            <v>Listed on 28 October 2011 on Catalist</v>
          </cell>
          <cell r="P98" t="str">
            <v>Coded in batch 3</v>
          </cell>
          <cell r="Q98" t="str">
            <v>Coded in batch 3</v>
          </cell>
          <cell r="R98"/>
          <cell r="S98"/>
          <cell r="T98" t="str">
            <v/>
          </cell>
          <cell r="X98"/>
          <cell r="Y98"/>
          <cell r="Z98">
            <v>93.768699999999995</v>
          </cell>
          <cell r="AA98" t="str">
            <v>MATERIALS</v>
          </cell>
          <cell r="AB98" t="str">
            <v>MATERIALS</v>
          </cell>
          <cell r="AC98" t="str">
            <v>Mineral Resources</v>
          </cell>
          <cell r="AD98">
            <v>93768700</v>
          </cell>
        </row>
        <row r="99">
          <cell r="G99" t="str">
            <v>SG1G56870536</v>
          </cell>
          <cell r="H99" t="str">
            <v>Yes</v>
          </cell>
          <cell r="I99" t="str">
            <v>SG1G56870536</v>
          </cell>
          <cell r="J99" t="str">
            <v>SG1G56870536</v>
          </cell>
          <cell r="K99" t="str">
            <v>Yes</v>
          </cell>
          <cell r="L99">
            <v>44196</v>
          </cell>
          <cell r="M99">
            <v>43830</v>
          </cell>
          <cell r="N99" t="str">
            <v>SINGAPORE</v>
          </cell>
          <cell r="O99" t="str">
            <v>Listed on 19 April 1999 on SGX Sesdaq</v>
          </cell>
          <cell r="P99" t="str">
            <v>Coded in batch 2</v>
          </cell>
          <cell r="Q99" t="str">
            <v>Coded in batch 2</v>
          </cell>
          <cell r="R99"/>
          <cell r="S99"/>
          <cell r="T99" t="str">
            <v/>
          </cell>
          <cell r="X99"/>
          <cell r="Y99"/>
          <cell r="Z99">
            <v>29.154399999999999</v>
          </cell>
          <cell r="AA99" t="str">
            <v>INDUSTRIALS</v>
          </cell>
          <cell r="AB99" t="str">
            <v>INDUSTRIALS</v>
          </cell>
          <cell r="AC99" t="str">
            <v>Industrial &amp; Commercial Services</v>
          </cell>
          <cell r="AD99">
            <v>29154400</v>
          </cell>
        </row>
        <row r="100">
          <cell r="G100" t="str">
            <v>KYG229811156</v>
          </cell>
          <cell r="H100" t="str">
            <v>Yes</v>
          </cell>
          <cell r="I100" t="str">
            <v>KYG229811156</v>
          </cell>
          <cell r="J100" t="str">
            <v>KYG229811156</v>
          </cell>
          <cell r="K100" t="str">
            <v>Yes</v>
          </cell>
          <cell r="L100">
            <v>44196</v>
          </cell>
          <cell r="M100">
            <v>43830</v>
          </cell>
          <cell r="N100" t="str">
            <v>OTHERS</v>
          </cell>
          <cell r="O100" t="str">
            <v>Listed on 23 June 2008 on SGX Mainboard</v>
          </cell>
          <cell r="P100" t="str">
            <v>Coded in batch 5</v>
          </cell>
          <cell r="Q100" t="str">
            <v>Coded in batch 5</v>
          </cell>
          <cell r="R100"/>
          <cell r="S100"/>
          <cell r="T100" t="str">
            <v>Published on 01-Jun-2020</v>
          </cell>
          <cell r="X100"/>
          <cell r="Y100"/>
          <cell r="Z100">
            <v>25.861999999999998</v>
          </cell>
          <cell r="AA100" t="str">
            <v>CONSUMER DISCRETIONARY</v>
          </cell>
          <cell r="AB100" t="str">
            <v>CONSUMER DISCRETIONARY</v>
          </cell>
          <cell r="AC100" t="str">
            <v>Cyclical Consumer Services</v>
          </cell>
          <cell r="AD100">
            <v>25862000</v>
          </cell>
        </row>
        <row r="101">
          <cell r="G101" t="str">
            <v>SG1N31909426</v>
          </cell>
          <cell r="H101" t="str">
            <v>Yes</v>
          </cell>
          <cell r="I101" t="str">
            <v>SG1N31909426</v>
          </cell>
          <cell r="J101" t="str">
            <v>SG1N31909426</v>
          </cell>
          <cell r="K101" t="str">
            <v>Yes</v>
          </cell>
          <cell r="L101">
            <v>44196</v>
          </cell>
          <cell r="M101">
            <v>43830</v>
          </cell>
          <cell r="N101" t="str">
            <v>SINGAPORE</v>
          </cell>
          <cell r="O101" t="str">
            <v>Listed on 1 April 2003 on SGX Mainboard</v>
          </cell>
          <cell r="P101" t="str">
            <v>Coded in batch 2</v>
          </cell>
          <cell r="Q101" t="str">
            <v>Coded in batch 2</v>
          </cell>
          <cell r="R101"/>
          <cell r="S101"/>
          <cell r="T101" t="str">
            <v/>
          </cell>
          <cell r="X101"/>
          <cell r="Y101"/>
          <cell r="Z101">
            <v>3641.2710000000002</v>
          </cell>
          <cell r="AA101" t="str">
            <v>INDUSTRIALS</v>
          </cell>
          <cell r="AB101" t="str">
            <v>INDUSTRIALS</v>
          </cell>
          <cell r="AC101" t="str">
            <v>Transportation</v>
          </cell>
          <cell r="AD101">
            <v>3641271000</v>
          </cell>
        </row>
        <row r="102">
          <cell r="G102" t="str">
            <v>SG2E64980112</v>
          </cell>
          <cell r="H102" t="str">
            <v>Yes</v>
          </cell>
          <cell r="I102" t="str">
            <v>SG2E64980112</v>
          </cell>
          <cell r="J102" t="str">
            <v>SG2E64980112</v>
          </cell>
          <cell r="K102" t="str">
            <v>Yes</v>
          </cell>
          <cell r="L102">
            <v>44196</v>
          </cell>
          <cell r="M102">
            <v>43830</v>
          </cell>
          <cell r="N102" t="str">
            <v>SINGAPORE</v>
          </cell>
          <cell r="O102" t="str">
            <v>Listed on 29 March 2012 on SGX Mainboard</v>
          </cell>
          <cell r="P102" t="str">
            <v>Coded in batch 3</v>
          </cell>
          <cell r="Q102" t="str">
            <v>Coded in batch 3</v>
          </cell>
          <cell r="R102"/>
          <cell r="S102"/>
          <cell r="T102" t="str">
            <v/>
          </cell>
          <cell r="X102"/>
          <cell r="Y102"/>
          <cell r="Z102">
            <v>94.971000000000004</v>
          </cell>
          <cell r="AA102" t="str">
            <v>HEALTH CARE</v>
          </cell>
          <cell r="AB102" t="str">
            <v>HEALTH CARE</v>
          </cell>
          <cell r="AC102" t="str">
            <v>Healthcare Services</v>
          </cell>
          <cell r="AD102">
            <v>94971000</v>
          </cell>
        </row>
        <row r="103">
          <cell r="G103" t="str">
            <v>SG1M59904946</v>
          </cell>
          <cell r="H103" t="str">
            <v>Yes</v>
          </cell>
          <cell r="I103" t="str">
            <v>SG1M59904946</v>
          </cell>
          <cell r="J103" t="str">
            <v>SG1M59904946</v>
          </cell>
          <cell r="K103" t="str">
            <v>Yes</v>
          </cell>
          <cell r="L103">
            <v>43921</v>
          </cell>
          <cell r="M103">
            <v>43555</v>
          </cell>
          <cell r="N103" t="str">
            <v>SINGAPORE</v>
          </cell>
          <cell r="O103" t="str">
            <v>Listed on 29 July 2002 on SGX Mainboard</v>
          </cell>
          <cell r="P103" t="str">
            <v>Coded in batch 1</v>
          </cell>
          <cell r="Q103" t="str">
            <v>Coded in batch 1</v>
          </cell>
          <cell r="R103"/>
          <cell r="S103"/>
          <cell r="T103" t="str">
            <v/>
          </cell>
          <cell r="X103"/>
          <cell r="Y103"/>
          <cell r="Z103">
            <v>481.83300000000003</v>
          </cell>
          <cell r="AA103" t="str">
            <v>CONSUMER DISCRETIONARY</v>
          </cell>
          <cell r="AB103" t="str">
            <v>CONSUMER DISCRETIONARY</v>
          </cell>
          <cell r="AC103" t="str">
            <v>Retailers</v>
          </cell>
          <cell r="AD103">
            <v>481833000</v>
          </cell>
        </row>
        <row r="104">
          <cell r="G104" t="str">
            <v>SG1S76928401</v>
          </cell>
          <cell r="H104" t="str">
            <v>Yes</v>
          </cell>
          <cell r="I104" t="str">
            <v>SG1S76928401</v>
          </cell>
          <cell r="J104" t="str">
            <v>SG1S76928401</v>
          </cell>
          <cell r="K104" t="str">
            <v>Yes</v>
          </cell>
          <cell r="L104">
            <v>44196</v>
          </cell>
          <cell r="M104">
            <v>43830</v>
          </cell>
          <cell r="N104" t="str">
            <v>SINGAPORE</v>
          </cell>
          <cell r="O104" t="str">
            <v>Listed on 7 August 1979 on SGX Mainboard</v>
          </cell>
          <cell r="P104" t="str">
            <v>Coded in batch 2</v>
          </cell>
          <cell r="Q104" t="str">
            <v>Coded in batch 2</v>
          </cell>
          <cell r="R104"/>
          <cell r="S104"/>
          <cell r="T104" t="str">
            <v/>
          </cell>
          <cell r="X104"/>
          <cell r="Y104"/>
          <cell r="Z104">
            <v>705.36199999999997</v>
          </cell>
          <cell r="AA104" t="str">
            <v>INDUSTRIALS</v>
          </cell>
          <cell r="AB104" t="str">
            <v>INDUSTRIALS</v>
          </cell>
          <cell r="AC104" t="str">
            <v>Transportation</v>
          </cell>
          <cell r="AD104">
            <v>705362000</v>
          </cell>
        </row>
        <row r="105">
          <cell r="G105" t="str">
            <v>SG1V08936188</v>
          </cell>
          <cell r="H105" t="str">
            <v>Yes</v>
          </cell>
          <cell r="I105" t="str">
            <v>SG1V08936188</v>
          </cell>
          <cell r="J105" t="str">
            <v>SG1V08936188</v>
          </cell>
          <cell r="K105" t="str">
            <v>Yes</v>
          </cell>
          <cell r="L105">
            <v>44104</v>
          </cell>
          <cell r="M105">
            <v>43738</v>
          </cell>
          <cell r="N105" t="str">
            <v>SINGAPORE</v>
          </cell>
          <cell r="O105" t="str">
            <v>Listed on 22 June 2007 on MAINBOARD</v>
          </cell>
          <cell r="P105" t="str">
            <v>Coded in batch 1</v>
          </cell>
          <cell r="Q105" t="str">
            <v>Coded in batch 1</v>
          </cell>
          <cell r="R105"/>
          <cell r="S105"/>
          <cell r="T105" t="str">
            <v/>
          </cell>
          <cell r="X105"/>
          <cell r="Y105"/>
          <cell r="Z105">
            <v>27.878</v>
          </cell>
          <cell r="AA105" t="str">
            <v xml:space="preserve">ENERGY </v>
          </cell>
          <cell r="AB105" t="str">
            <v xml:space="preserve">ENERGY </v>
          </cell>
          <cell r="AC105" t="str">
            <v>Mineral Resources</v>
          </cell>
          <cell r="AD105">
            <v>27878000</v>
          </cell>
        </row>
        <row r="106">
          <cell r="G106" t="str">
            <v>SG1G40868794</v>
          </cell>
          <cell r="H106" t="str">
            <v>Yes</v>
          </cell>
          <cell r="I106" t="str">
            <v>SG1G40868794</v>
          </cell>
          <cell r="J106" t="str">
            <v>SG1G40868794</v>
          </cell>
          <cell r="K106" t="str">
            <v>Yes</v>
          </cell>
          <cell r="L106">
            <v>43921</v>
          </cell>
          <cell r="M106">
            <v>43555</v>
          </cell>
          <cell r="N106" t="str">
            <v>SINGAPORE</v>
          </cell>
          <cell r="O106" t="str">
            <v>Listed on 18 January 1999 on SGX Sesdaq</v>
          </cell>
          <cell r="P106" t="str">
            <v>Coded in batch 1</v>
          </cell>
          <cell r="Q106" t="str">
            <v>Coded in batch 1</v>
          </cell>
          <cell r="R106"/>
          <cell r="S106"/>
          <cell r="T106" t="str">
            <v/>
          </cell>
          <cell r="X106"/>
          <cell r="Y106"/>
          <cell r="Z106">
            <v>7.375</v>
          </cell>
          <cell r="AA106" t="str">
            <v xml:space="preserve">INFORMATION TECHNOLOGY </v>
          </cell>
          <cell r="AB106" t="str">
            <v xml:space="preserve">INFORMATION TECHNOLOGY </v>
          </cell>
          <cell r="AC106" t="str">
            <v>Real Estate</v>
          </cell>
          <cell r="AD106">
            <v>7375000</v>
          </cell>
        </row>
        <row r="107">
          <cell r="G107" t="str">
            <v>SG1A98006814</v>
          </cell>
          <cell r="H107" t="str">
            <v>Yes</v>
          </cell>
          <cell r="I107" t="str">
            <v>SG1A98006814</v>
          </cell>
          <cell r="J107" t="str">
            <v>SG1A98006814</v>
          </cell>
          <cell r="K107" t="str">
            <v>Yes</v>
          </cell>
          <cell r="L107">
            <v>44012</v>
          </cell>
          <cell r="M107">
            <v>43646</v>
          </cell>
          <cell r="N107" t="str">
            <v>SINGAPORE</v>
          </cell>
          <cell r="O107" t="str">
            <v>Listed on 15 June 1994 on SGX Mainboard</v>
          </cell>
          <cell r="P107" t="str">
            <v>Coded in batch 1</v>
          </cell>
          <cell r="Q107" t="str">
            <v>Coded in batch 1</v>
          </cell>
          <cell r="R107"/>
          <cell r="S107"/>
          <cell r="T107" t="str">
            <v/>
          </cell>
          <cell r="U107"/>
          <cell r="V107"/>
          <cell r="W107"/>
          <cell r="X107"/>
          <cell r="Y107"/>
          <cell r="Z107">
            <v>197.25</v>
          </cell>
          <cell r="AA107" t="str">
            <v xml:space="preserve">INFORMATION TECHNOLOGY </v>
          </cell>
          <cell r="AB107" t="str">
            <v xml:space="preserve">INFORMATION TECHNOLOGY </v>
          </cell>
          <cell r="AC107" t="str">
            <v>Technology Equipment</v>
          </cell>
          <cell r="AD107">
            <v>197250000</v>
          </cell>
        </row>
        <row r="108">
          <cell r="G108" t="str">
            <v>SG1F84861094</v>
          </cell>
          <cell r="H108" t="str">
            <v>Yes</v>
          </cell>
          <cell r="I108" t="str">
            <v>SG1F84861094</v>
          </cell>
          <cell r="J108" t="str">
            <v>SG1F84861094</v>
          </cell>
          <cell r="K108" t="str">
            <v>Yes</v>
          </cell>
          <cell r="L108">
            <v>43921</v>
          </cell>
          <cell r="M108">
            <v>43555</v>
          </cell>
          <cell r="N108" t="str">
            <v>SINGAPORE</v>
          </cell>
          <cell r="O108" t="str">
            <v>Listed on 13 April 1998 on SGX Mainboard</v>
          </cell>
          <cell r="P108" t="str">
            <v>Coded in batch 1</v>
          </cell>
          <cell r="Q108" t="str">
            <v>Coded in batch 1</v>
          </cell>
          <cell r="R108"/>
          <cell r="S108"/>
          <cell r="T108" t="str">
            <v/>
          </cell>
          <cell r="U108"/>
          <cell r="V108"/>
          <cell r="W108"/>
          <cell r="X108"/>
          <cell r="Y108"/>
          <cell r="Z108">
            <v>46.41</v>
          </cell>
          <cell r="AA108" t="str">
            <v>INDUSTRIALS</v>
          </cell>
          <cell r="AB108" t="str">
            <v>INDUSTRIALS</v>
          </cell>
          <cell r="AC108" t="str">
            <v>Industrial &amp; Commercial Services</v>
          </cell>
          <cell r="AD108">
            <v>46410000</v>
          </cell>
        </row>
        <row r="109">
          <cell r="G109" t="str">
            <v>SG1G47869290</v>
          </cell>
          <cell r="H109" t="str">
            <v>Yes</v>
          </cell>
          <cell r="I109" t="str">
            <v>SG1G47869290</v>
          </cell>
          <cell r="J109" t="str">
            <v>SG1G47869290</v>
          </cell>
          <cell r="K109" t="str">
            <v>Yes</v>
          </cell>
          <cell r="L109">
            <v>44196</v>
          </cell>
          <cell r="M109">
            <v>43830</v>
          </cell>
          <cell r="N109" t="str">
            <v>SINGAPORE</v>
          </cell>
          <cell r="O109" t="str">
            <v>Listed on 10 February 1999 on SGX Sesdaq 20 April 2001 on SGX Mainboard</v>
          </cell>
          <cell r="P109" t="str">
            <v>Coded in batch 2</v>
          </cell>
          <cell r="Q109" t="str">
            <v>Coded in batch 2</v>
          </cell>
          <cell r="R109"/>
          <cell r="S109"/>
          <cell r="T109" t="str">
            <v/>
          </cell>
          <cell r="U109"/>
          <cell r="V109"/>
          <cell r="W109"/>
          <cell r="X109"/>
          <cell r="Y109"/>
          <cell r="Z109">
            <v>276.02100000000002</v>
          </cell>
          <cell r="AA109" t="str">
            <v xml:space="preserve">INFORMATION TECHNOLOGY </v>
          </cell>
          <cell r="AB109" t="str">
            <v xml:space="preserve">INFORMATION TECHNOLOGY </v>
          </cell>
          <cell r="AC109" t="str">
            <v>Software &amp; IT Services</v>
          </cell>
          <cell r="AD109">
            <v>276021000</v>
          </cell>
        </row>
        <row r="110">
          <cell r="G110" t="str">
            <v>SG1H44875935</v>
          </cell>
          <cell r="H110" t="str">
            <v>Yes</v>
          </cell>
          <cell r="I110" t="str">
            <v>SG1H44875935</v>
          </cell>
          <cell r="J110" t="str">
            <v>SG1H44875935</v>
          </cell>
          <cell r="K110" t="str">
            <v>Yes</v>
          </cell>
          <cell r="L110">
            <v>44012</v>
          </cell>
          <cell r="M110">
            <v>43646</v>
          </cell>
          <cell r="N110" t="str">
            <v>SINGAPORE</v>
          </cell>
          <cell r="O110" t="str">
            <v>Listed on 3 December 1999 on SGX Sesdaq</v>
          </cell>
          <cell r="P110" t="str">
            <v>Coded in batch 1</v>
          </cell>
          <cell r="Q110" t="str">
            <v>Coded in batch 1</v>
          </cell>
          <cell r="R110"/>
          <cell r="S110"/>
          <cell r="T110" t="str">
            <v/>
          </cell>
          <cell r="U110"/>
          <cell r="V110"/>
          <cell r="W110"/>
          <cell r="X110"/>
          <cell r="Y110"/>
          <cell r="Z110">
            <v>5.7203389830508475E-2</v>
          </cell>
          <cell r="AA110" t="str">
            <v xml:space="preserve">ENERGY </v>
          </cell>
          <cell r="AB110" t="str">
            <v xml:space="preserve">ENERGY </v>
          </cell>
          <cell r="AC110" t="str">
            <v>Energy - Fossil Fuels</v>
          </cell>
          <cell r="AD110">
            <v>57203.389830508473</v>
          </cell>
        </row>
        <row r="111">
          <cell r="G111" t="str">
            <v>SG1CC9000009</v>
          </cell>
          <cell r="H111" t="str">
            <v>Yes</v>
          </cell>
          <cell r="I111" t="str">
            <v>SG1CC9000009</v>
          </cell>
          <cell r="J111" t="str">
            <v>SG1CC9000009</v>
          </cell>
          <cell r="K111" t="str">
            <v>Yes</v>
          </cell>
          <cell r="L111">
            <v>44196</v>
          </cell>
          <cell r="M111">
            <v>43830</v>
          </cell>
          <cell r="N111" t="str">
            <v>SINGAPORE</v>
          </cell>
          <cell r="O111" t="str">
            <v>Listed on 15 July 2002 on SGX Sesdaq 7 May 2008 on SGX Mainboard</v>
          </cell>
          <cell r="P111" t="str">
            <v>Coded in batch 5</v>
          </cell>
          <cell r="Q111" t="str">
            <v>Coded in batch 5</v>
          </cell>
          <cell r="R111"/>
          <cell r="S111"/>
          <cell r="T111" t="str">
            <v>Published on 04-Jun-2020</v>
          </cell>
          <cell r="U111"/>
          <cell r="V111"/>
          <cell r="W111"/>
          <cell r="X111"/>
          <cell r="Y111"/>
          <cell r="Z111">
            <v>16.420249999999999</v>
          </cell>
          <cell r="AA111" t="str">
            <v>INDUSTRIALS</v>
          </cell>
          <cell r="AB111" t="str">
            <v>INDUSTRIALS</v>
          </cell>
          <cell r="AC111" t="str">
            <v>Industrial &amp; Commercial Services</v>
          </cell>
          <cell r="AD111">
            <v>16420250</v>
          </cell>
        </row>
        <row r="112">
          <cell r="G112" t="str">
            <v>SG1CB7000003</v>
          </cell>
          <cell r="H112" t="str">
            <v>Yes</v>
          </cell>
          <cell r="I112" t="str">
            <v>SG1CB7000003</v>
          </cell>
          <cell r="J112" t="str">
            <v>SG1CB7000003</v>
          </cell>
          <cell r="K112" t="str">
            <v>Yes</v>
          </cell>
          <cell r="L112">
            <v>44043</v>
          </cell>
          <cell r="M112">
            <v>43677</v>
          </cell>
          <cell r="N112" t="str">
            <v>SINGAPORE</v>
          </cell>
          <cell r="O112" t="str">
            <v xml:space="preserve">Listed on 17 February 1994 on SGX Sesdaq 23 November 2000 on SGX Mainboard </v>
          </cell>
          <cell r="P112" t="str">
            <v>Coded in batch 1</v>
          </cell>
          <cell r="Q112" t="str">
            <v>Coded in batch 1</v>
          </cell>
          <cell r="R112"/>
          <cell r="S112"/>
          <cell r="T112" t="str">
            <v/>
          </cell>
          <cell r="U112"/>
          <cell r="V112"/>
          <cell r="W112"/>
          <cell r="X112"/>
          <cell r="Y112"/>
          <cell r="Z112">
            <v>39.651670000000003</v>
          </cell>
          <cell r="AA112" t="str">
            <v xml:space="preserve">INFORMATION TECHNOLOGY </v>
          </cell>
          <cell r="AB112" t="str">
            <v xml:space="preserve">INFORMATION TECHNOLOGY </v>
          </cell>
          <cell r="AC112" t="str">
            <v>Technology Equipment</v>
          </cell>
          <cell r="AD112">
            <v>39651670</v>
          </cell>
        </row>
        <row r="113">
          <cell r="G113" t="str">
            <v>SG1L01001701</v>
          </cell>
          <cell r="H113" t="str">
            <v>Yes</v>
          </cell>
          <cell r="I113" t="str">
            <v>SG1L01001701</v>
          </cell>
          <cell r="J113" t="str">
            <v>SG1L01001701</v>
          </cell>
          <cell r="K113" t="str">
            <v>Yes</v>
          </cell>
          <cell r="L113">
            <v>44196</v>
          </cell>
          <cell r="M113">
            <v>43830</v>
          </cell>
          <cell r="N113" t="str">
            <v>SINGAPORE</v>
          </cell>
          <cell r="O113" t="str">
            <v>Listed on 29 November 1968 on SGX Mainboard</v>
          </cell>
          <cell r="P113" t="str">
            <v>Coded in batch 2</v>
          </cell>
          <cell r="Q113" t="str">
            <v>Coded in batch 2</v>
          </cell>
          <cell r="R113"/>
          <cell r="S113"/>
          <cell r="T113" t="str">
            <v/>
          </cell>
          <cell r="W113" t="str">
            <v>Y</v>
          </cell>
          <cell r="X113" t="str">
            <v>Y</v>
          </cell>
          <cell r="Y113">
            <v>0.28999999999999998</v>
          </cell>
          <cell r="Z113">
            <v>76712.960000000006</v>
          </cell>
          <cell r="AA113" t="str">
            <v xml:space="preserve">FINANCIALS </v>
          </cell>
          <cell r="AB113" t="str">
            <v xml:space="preserve">FINANCIALS </v>
          </cell>
          <cell r="AC113" t="str">
            <v>Banking &amp; Investment Services</v>
          </cell>
          <cell r="AD113">
            <v>76712960000</v>
          </cell>
        </row>
        <row r="114">
          <cell r="G114" t="str">
            <v>VGG270541169</v>
          </cell>
          <cell r="H114" t="str">
            <v>Yes</v>
          </cell>
          <cell r="I114" t="str">
            <v>VGG270541169</v>
          </cell>
          <cell r="J114" t="str">
            <v>VGG270541169</v>
          </cell>
          <cell r="K114" t="str">
            <v>Yes</v>
          </cell>
          <cell r="L114">
            <v>43951</v>
          </cell>
          <cell r="M114">
            <v>43585</v>
          </cell>
          <cell r="N114" t="str">
            <v>OTHERS</v>
          </cell>
          <cell r="O114" t="str">
            <v>Listed on 2 August 1999 on SGX Mainboard</v>
          </cell>
          <cell r="P114" t="str">
            <v>Coded in batch 1</v>
          </cell>
          <cell r="Q114" t="str">
            <v>Coded in batch 1</v>
          </cell>
          <cell r="R114"/>
          <cell r="S114"/>
          <cell r="T114" t="str">
            <v/>
          </cell>
          <cell r="X114"/>
          <cell r="Y114"/>
          <cell r="Z114">
            <v>739.14</v>
          </cell>
          <cell r="AA114" t="str">
            <v>CONSUMER STAPLES</v>
          </cell>
          <cell r="AB114" t="str">
            <v>CONSUMER STAPLES</v>
          </cell>
          <cell r="AC114" t="str">
            <v>Food &amp; Beverages</v>
          </cell>
          <cell r="AD114">
            <v>739140000</v>
          </cell>
        </row>
        <row r="115">
          <cell r="G115" t="str">
            <v>SG1Q25921608</v>
          </cell>
          <cell r="H115" t="str">
            <v>Yes</v>
          </cell>
          <cell r="I115" t="str">
            <v>SG1Q25921608</v>
          </cell>
          <cell r="J115" t="str">
            <v>SG1Q25921608</v>
          </cell>
          <cell r="K115" t="str">
            <v>Yes</v>
          </cell>
          <cell r="L115">
            <v>44196</v>
          </cell>
          <cell r="M115">
            <v>43830</v>
          </cell>
          <cell r="N115" t="str">
            <v>SINGAPORE</v>
          </cell>
          <cell r="O115" t="str">
            <v>Listed on 5 November 2004 on SGX Mainboard</v>
          </cell>
          <cell r="P115" t="str">
            <v>Coded in batch 2</v>
          </cell>
          <cell r="Q115" t="str">
            <v>Coded in batch 2</v>
          </cell>
          <cell r="R115"/>
          <cell r="S115"/>
          <cell r="T115" t="str">
            <v/>
          </cell>
          <cell r="X115"/>
          <cell r="Y115"/>
          <cell r="Z115">
            <v>535.15</v>
          </cell>
          <cell r="AA115" t="str">
            <v>CONSUMER STAPLES</v>
          </cell>
          <cell r="AB115" t="str">
            <v>CONSUMER STAPLES</v>
          </cell>
          <cell r="AC115" t="str">
            <v>Food &amp; Beverages</v>
          </cell>
          <cell r="AD115">
            <v>535150000</v>
          </cell>
        </row>
        <row r="116">
          <cell r="G116" t="str">
            <v>SG0532000247</v>
          </cell>
          <cell r="H116" t="str">
            <v>Yes</v>
          </cell>
          <cell r="I116" t="str">
            <v>SG0532000247</v>
          </cell>
          <cell r="J116" t="str">
            <v>SG0532000247</v>
          </cell>
          <cell r="K116" t="str">
            <v>Yes</v>
          </cell>
          <cell r="L116">
            <v>44012</v>
          </cell>
          <cell r="M116">
            <v>43646</v>
          </cell>
          <cell r="N116" t="str">
            <v>SINGAPORE</v>
          </cell>
          <cell r="O116" t="str">
            <v>Listed on 30 April 1992 on SGX Sesdaq</v>
          </cell>
          <cell r="P116" t="str">
            <v>Coded in batch 1</v>
          </cell>
          <cell r="Q116" t="str">
            <v>Coded in batch 1</v>
          </cell>
          <cell r="R116"/>
          <cell r="S116"/>
          <cell r="T116" t="str">
            <v/>
          </cell>
          <cell r="X116"/>
          <cell r="Y116"/>
          <cell r="Z116">
            <v>20.079999999999998</v>
          </cell>
          <cell r="AA116" t="str">
            <v xml:space="preserve">INFORMATION TECHNOLOGY </v>
          </cell>
          <cell r="AB116" t="str">
            <v xml:space="preserve">INFORMATION TECHNOLOGY </v>
          </cell>
          <cell r="AC116" t="str">
            <v>Consumer Goods Conglomerate</v>
          </cell>
          <cell r="AD116">
            <v>20080000</v>
          </cell>
        </row>
        <row r="117">
          <cell r="G117" t="str">
            <v>SGXE73993458</v>
          </cell>
          <cell r="H117" t="str">
            <v>Yes</v>
          </cell>
          <cell r="I117" t="str">
            <v>SGXE73993458</v>
          </cell>
          <cell r="J117" t="str">
            <v>SGXE73993458</v>
          </cell>
          <cell r="K117" t="str">
            <v>Yes</v>
          </cell>
          <cell r="L117">
            <v>44196</v>
          </cell>
          <cell r="M117">
            <v>43830</v>
          </cell>
          <cell r="N117" t="str">
            <v>SINGAPORE</v>
          </cell>
          <cell r="O117" t="str">
            <v>Listed on 25 July 2018 on CATALIST</v>
          </cell>
          <cell r="P117" t="str">
            <v>Coded in batch 3</v>
          </cell>
          <cell r="Q117" t="str">
            <v>Coded in batch 3</v>
          </cell>
          <cell r="R117"/>
          <cell r="S117"/>
          <cell r="T117" t="str">
            <v/>
          </cell>
          <cell r="X117"/>
          <cell r="Y117"/>
          <cell r="Z117">
            <v>34.981050000000003</v>
          </cell>
          <cell r="AA117" t="str">
            <v>INDUSTRIALS</v>
          </cell>
          <cell r="AB117" t="str">
            <v>INDUSTRIALS</v>
          </cell>
          <cell r="AC117" t="str">
            <v>Financial Technology (Fintech) &amp; Infrastructure</v>
          </cell>
          <cell r="AD117">
            <v>34981050</v>
          </cell>
        </row>
        <row r="118">
          <cell r="G118" t="str">
            <v>BMG2860H2096</v>
          </cell>
          <cell r="H118" t="str">
            <v>Yes</v>
          </cell>
          <cell r="I118" t="str">
            <v>BMG2860H2096</v>
          </cell>
          <cell r="J118" t="str">
            <v>BMG2860H2096</v>
          </cell>
          <cell r="K118" t="str">
            <v>Yes</v>
          </cell>
          <cell r="L118">
            <v>44012</v>
          </cell>
          <cell r="M118">
            <v>43646</v>
          </cell>
          <cell r="N118" t="str">
            <v>BERMUDA</v>
          </cell>
          <cell r="O118" t="str">
            <v xml:space="preserve">Listed on 5 September 2008 on SGX Mainboard </v>
          </cell>
          <cell r="P118" t="str">
            <v>Coded in batch 1</v>
          </cell>
          <cell r="Q118" t="str">
            <v>Coded in batch 1</v>
          </cell>
          <cell r="R118"/>
          <cell r="S118"/>
          <cell r="T118" t="str">
            <v/>
          </cell>
          <cell r="X118"/>
          <cell r="Y118"/>
          <cell r="Z118">
            <v>15.007999999999999</v>
          </cell>
          <cell r="AA118" t="str">
            <v>CONSUMER STAPLES</v>
          </cell>
          <cell r="AB118" t="str">
            <v>CONSUMER STAPLES</v>
          </cell>
          <cell r="AC118" t="str">
            <v>Food &amp; Beverages</v>
          </cell>
          <cell r="AD118">
            <v>15008000</v>
          </cell>
        </row>
        <row r="119">
          <cell r="G119" t="str">
            <v>SG1V37936969</v>
          </cell>
          <cell r="H119" t="str">
            <v>Yes</v>
          </cell>
          <cell r="I119" t="str">
            <v>SG1V37936969</v>
          </cell>
          <cell r="J119" t="str">
            <v>SG1V37936969</v>
          </cell>
          <cell r="K119" t="str">
            <v>Yes</v>
          </cell>
          <cell r="L119">
            <v>44196</v>
          </cell>
          <cell r="M119">
            <v>43830</v>
          </cell>
          <cell r="N119" t="str">
            <v>SINGAPORE</v>
          </cell>
          <cell r="O119" t="str">
            <v>Listed on 2 August 2007 on SGX Mainboard</v>
          </cell>
          <cell r="P119" t="str">
            <v>Coded in batch 3</v>
          </cell>
          <cell r="Q119" t="str">
            <v>Coded in batch 3</v>
          </cell>
          <cell r="R119"/>
          <cell r="S119"/>
          <cell r="T119" t="str">
            <v/>
          </cell>
          <cell r="X119"/>
          <cell r="Y119"/>
          <cell r="Z119">
            <v>89.135000000000005</v>
          </cell>
          <cell r="AA119" t="str">
            <v>INDUSTRIALS</v>
          </cell>
          <cell r="AB119" t="str">
            <v>INDUSTRIALS</v>
          </cell>
          <cell r="AC119" t="str">
            <v>Technology Equipment</v>
          </cell>
          <cell r="AD119">
            <v>89135000</v>
          </cell>
        </row>
        <row r="120">
          <cell r="G120" t="str">
            <v>SG2C70966271</v>
          </cell>
          <cell r="H120" t="str">
            <v>Yes</v>
          </cell>
          <cell r="I120" t="str">
            <v>SG2C70966271</v>
          </cell>
          <cell r="J120" t="str">
            <v>SG2C70966271</v>
          </cell>
          <cell r="K120" t="str">
            <v>Yes</v>
          </cell>
          <cell r="L120">
            <v>43890</v>
          </cell>
          <cell r="M120">
            <v>43524</v>
          </cell>
          <cell r="N120" t="str">
            <v>SINGAPORE</v>
          </cell>
          <cell r="O120" t="str">
            <v>Listed on 2 June 2003 on SGX Sesdaq, 5 Oct 2016 on SGX Mainboard</v>
          </cell>
          <cell r="P120" t="str">
            <v>Coded in batch 3</v>
          </cell>
          <cell r="Q120" t="str">
            <v>Coded in batch 3</v>
          </cell>
          <cell r="R120"/>
          <cell r="S120"/>
          <cell r="T120" t="str">
            <v/>
          </cell>
          <cell r="X120"/>
          <cell r="Y120"/>
          <cell r="Z120">
            <v>106.94</v>
          </cell>
          <cell r="AA120" t="str">
            <v>CONSUMER DISCRETIONARY</v>
          </cell>
          <cell r="AB120" t="str">
            <v>CONSUMER DISCRETIONARY</v>
          </cell>
          <cell r="AC120" t="str">
            <v>Transportation</v>
          </cell>
          <cell r="AD120">
            <v>106940000</v>
          </cell>
        </row>
        <row r="121">
          <cell r="G121" t="str">
            <v>SG2C93967918</v>
          </cell>
          <cell r="H121" t="str">
            <v>Yes</v>
          </cell>
          <cell r="I121" t="str">
            <v>SG2C93967918</v>
          </cell>
          <cell r="J121" t="str">
            <v>SG2C93967918</v>
          </cell>
          <cell r="K121" t="str">
            <v>Yes</v>
          </cell>
          <cell r="L121">
            <v>44196</v>
          </cell>
          <cell r="M121">
            <v>43830</v>
          </cell>
          <cell r="N121" t="str">
            <v>SINGAPORE</v>
          </cell>
          <cell r="O121" t="str">
            <v>Listed on 2 March 2011 on MAINBOARD</v>
          </cell>
          <cell r="P121" t="str">
            <v>Coded in batch 2</v>
          </cell>
          <cell r="Q121" t="str">
            <v>Coded in batch 2</v>
          </cell>
          <cell r="R121"/>
          <cell r="S121"/>
          <cell r="T121" t="str">
            <v/>
          </cell>
          <cell r="X121"/>
          <cell r="Y121"/>
          <cell r="Z121">
            <v>102.321</v>
          </cell>
          <cell r="AA121" t="str">
            <v xml:space="preserve">ENERGY </v>
          </cell>
          <cell r="AB121" t="str">
            <v xml:space="preserve">ENERGY </v>
          </cell>
          <cell r="AC121" t="str">
            <v>Industrial Goods</v>
          </cell>
          <cell r="AD121">
            <v>102321000</v>
          </cell>
        </row>
        <row r="122">
          <cell r="G122" t="str">
            <v>SG1N88910129</v>
          </cell>
          <cell r="H122" t="str">
            <v>Yes</v>
          </cell>
          <cell r="I122" t="str">
            <v>SG1N88910129</v>
          </cell>
          <cell r="J122" t="str">
            <v>SG1N88910129</v>
          </cell>
          <cell r="K122" t="str">
            <v>Yes</v>
          </cell>
          <cell r="L122">
            <v>44135</v>
          </cell>
          <cell r="M122">
            <v>43769</v>
          </cell>
          <cell r="N122" t="str">
            <v>SINGAPORE</v>
          </cell>
          <cell r="O122" t="str">
            <v>Listed on 28 April 2003 on SGX Sesdaq, 9 May 2008 on SGX Mainboard, 5 October 2015 on Catalist</v>
          </cell>
          <cell r="P122" t="str">
            <v>Coded in batch 3</v>
          </cell>
          <cell r="Q122" t="str">
            <v>Coded in batch 3</v>
          </cell>
          <cell r="R122"/>
          <cell r="S122"/>
          <cell r="T122" t="str">
            <v/>
          </cell>
          <cell r="X122"/>
          <cell r="Y122"/>
          <cell r="Z122">
            <v>62.063299999999998</v>
          </cell>
          <cell r="AA122" t="str">
            <v>INDUSTRIALS</v>
          </cell>
          <cell r="AB122" t="str">
            <v>INDUSTRIALS</v>
          </cell>
          <cell r="AC122" t="str">
            <v>Industrial &amp; Commercial Services</v>
          </cell>
          <cell r="AD122">
            <v>62063300</v>
          </cell>
        </row>
        <row r="123">
          <cell r="G123" t="str">
            <v>SG1S42927578</v>
          </cell>
          <cell r="H123" t="str">
            <v>Yes</v>
          </cell>
          <cell r="I123" t="str">
            <v>SG1S42927578</v>
          </cell>
          <cell r="J123" t="str">
            <v>SG1S42927578</v>
          </cell>
          <cell r="K123" t="str">
            <v>Yes</v>
          </cell>
          <cell r="L123">
            <v>44196</v>
          </cell>
          <cell r="M123">
            <v>43830</v>
          </cell>
          <cell r="N123" t="str">
            <v>SINGAPORE</v>
          </cell>
          <cell r="O123" t="str">
            <v>Listed on 21 Nov 2005 on SGX SESDAQ</v>
          </cell>
          <cell r="P123" t="str">
            <v>Coded in batch 3</v>
          </cell>
          <cell r="Q123" t="str">
            <v>Coded in batch 3</v>
          </cell>
          <cell r="R123"/>
          <cell r="S123"/>
          <cell r="T123" t="str">
            <v/>
          </cell>
          <cell r="X123"/>
          <cell r="Y123"/>
          <cell r="Z123">
            <v>22.71</v>
          </cell>
          <cell r="AA123" t="str">
            <v>CONSUMER STAPLES</v>
          </cell>
          <cell r="AB123" t="str">
            <v>CONSUMER STAPLES</v>
          </cell>
          <cell r="AC123" t="str">
            <v>Food &amp; Beverages</v>
          </cell>
          <cell r="AD123">
            <v>22710000</v>
          </cell>
        </row>
        <row r="124">
          <cell r="G124" t="str">
            <v>SG1CE9000005</v>
          </cell>
          <cell r="H124" t="str">
            <v>Yes</v>
          </cell>
          <cell r="I124" t="str">
            <v>SG1CE9000005</v>
          </cell>
          <cell r="J124" t="str">
            <v>SG1CE9000005</v>
          </cell>
          <cell r="K124" t="str">
            <v>Yes</v>
          </cell>
          <cell r="L124">
            <v>44196</v>
          </cell>
          <cell r="M124">
            <v>43830</v>
          </cell>
          <cell r="N124" t="str">
            <v>SINGAPORE</v>
          </cell>
          <cell r="O124" t="str">
            <v>Listed on 15 January 2016 on Catalist</v>
          </cell>
          <cell r="P124" t="str">
            <v>Coded in batch 2</v>
          </cell>
          <cell r="Q124" t="str">
            <v>Coded in batch 2</v>
          </cell>
          <cell r="R124"/>
          <cell r="S124"/>
          <cell r="T124" t="str">
            <v/>
          </cell>
          <cell r="X124"/>
          <cell r="Y124"/>
          <cell r="Z124">
            <v>7.86</v>
          </cell>
          <cell r="AA124" t="str">
            <v>INDUSTRIALS</v>
          </cell>
          <cell r="AB124" t="str">
            <v>INDUSTRIALS</v>
          </cell>
          <cell r="AC124" t="str">
            <v>Industrial Goods</v>
          </cell>
          <cell r="AD124">
            <v>7860000</v>
          </cell>
        </row>
        <row r="125">
          <cell r="G125" t="str">
            <v>SG1CA2000000</v>
          </cell>
          <cell r="H125" t="str">
            <v>Yes</v>
          </cell>
          <cell r="I125" t="str">
            <v>SG1CA2000000</v>
          </cell>
          <cell r="J125" t="str">
            <v>SG1CA2000000</v>
          </cell>
          <cell r="K125" t="str">
            <v>Yes</v>
          </cell>
          <cell r="L125">
            <v>44012</v>
          </cell>
          <cell r="M125">
            <v>43646</v>
          </cell>
          <cell r="N125" t="str">
            <v>SINGAPORE</v>
          </cell>
          <cell r="O125" t="str">
            <v>Listed on 6 July 2000 on SGX Mainboard</v>
          </cell>
          <cell r="P125" t="str">
            <v>Coded in batch 1</v>
          </cell>
          <cell r="Q125" t="str">
            <v>Coded in batch 1</v>
          </cell>
          <cell r="R125"/>
          <cell r="S125"/>
          <cell r="T125" t="str">
            <v/>
          </cell>
          <cell r="X125"/>
          <cell r="Y125"/>
          <cell r="Z125">
            <v>61.837000000000003</v>
          </cell>
          <cell r="AA125" t="str">
            <v xml:space="preserve">INFORMATION TECHNOLOGY </v>
          </cell>
          <cell r="AB125" t="str">
            <v xml:space="preserve">INFORMATION TECHNOLOGY </v>
          </cell>
          <cell r="AC125" t="str">
            <v>Technology Equipment</v>
          </cell>
          <cell r="AD125">
            <v>61837000</v>
          </cell>
        </row>
        <row r="126">
          <cell r="G126" t="str">
            <v>SG1H26001476</v>
          </cell>
          <cell r="H126" t="str">
            <v>Yes</v>
          </cell>
          <cell r="I126" t="str">
            <v>SG1H26001476</v>
          </cell>
          <cell r="J126" t="str">
            <v>SG1H26001476</v>
          </cell>
          <cell r="K126" t="str">
            <v>Yes</v>
          </cell>
          <cell r="L126">
            <v>44196</v>
          </cell>
          <cell r="M126">
            <v>43830</v>
          </cell>
          <cell r="N126" t="str">
            <v>SINGAPORE</v>
          </cell>
          <cell r="O126" t="str">
            <v>Listed on 4 August 1983 on SGX Mainboard</v>
          </cell>
          <cell r="P126" t="str">
            <v>Coded in batch 3</v>
          </cell>
          <cell r="Q126" t="str">
            <v>Coded in batch 3</v>
          </cell>
          <cell r="R126"/>
          <cell r="S126"/>
          <cell r="T126" t="str">
            <v/>
          </cell>
          <cell r="X126"/>
          <cell r="Y126"/>
          <cell r="Z126">
            <v>157.7912</v>
          </cell>
          <cell r="AA126" t="str">
            <v>MATERIALS</v>
          </cell>
          <cell r="AB126" t="str">
            <v>MATERIALS</v>
          </cell>
          <cell r="AC126" t="str">
            <v>Mineral Resources</v>
          </cell>
          <cell r="AD126">
            <v>157791200</v>
          </cell>
        </row>
        <row r="127">
          <cell r="G127" t="str">
            <v>SG1CF4000007</v>
          </cell>
          <cell r="H127" t="str">
            <v>Yes</v>
          </cell>
          <cell r="I127" t="str">
            <v>SG1CF4000007</v>
          </cell>
          <cell r="J127" t="str">
            <v>SG1CF4000007</v>
          </cell>
          <cell r="K127" t="str">
            <v>Yes</v>
          </cell>
          <cell r="L127">
            <v>44104</v>
          </cell>
          <cell r="M127">
            <v>43738</v>
          </cell>
          <cell r="N127" t="str">
            <v>SINGAPORE</v>
          </cell>
          <cell r="O127" t="str">
            <v xml:space="preserve">Listed on 23 December 2004 on SGX Sesdaq 18 June 2009 on SGX Mainboard </v>
          </cell>
          <cell r="P127" t="str">
            <v>Coded in batch 1</v>
          </cell>
          <cell r="Q127" t="str">
            <v>Coded in batch 1</v>
          </cell>
          <cell r="R127"/>
          <cell r="S127"/>
          <cell r="T127" t="str">
            <v/>
          </cell>
          <cell r="X127"/>
          <cell r="Y127"/>
          <cell r="Z127">
            <v>35.866999999999997</v>
          </cell>
          <cell r="AA127" t="str">
            <v>CONSUMER STAPLES</v>
          </cell>
          <cell r="AB127" t="str">
            <v>CONSUMER STAPLES</v>
          </cell>
          <cell r="AC127" t="str">
            <v>Cyclical Consumer Services</v>
          </cell>
          <cell r="AD127">
            <v>35867000</v>
          </cell>
        </row>
        <row r="128">
          <cell r="G128" t="str">
            <v>SG1G27865383</v>
          </cell>
          <cell r="H128" t="str">
            <v>Yes</v>
          </cell>
          <cell r="I128" t="str">
            <v>SG1G27865383</v>
          </cell>
          <cell r="J128" t="str">
            <v>SG1G27865383</v>
          </cell>
          <cell r="K128" t="str">
            <v>Yes</v>
          </cell>
          <cell r="L128">
            <v>44196</v>
          </cell>
          <cell r="M128">
            <v>43830</v>
          </cell>
          <cell r="N128" t="str">
            <v>SINGAPORE</v>
          </cell>
          <cell r="O128" t="str">
            <v>Listed on 5 October 1998 on SGX Mainboard</v>
          </cell>
          <cell r="P128" t="str">
            <v>Coded in batch 2</v>
          </cell>
          <cell r="Q128" t="str">
            <v>Coded in batch 2</v>
          </cell>
          <cell r="R128"/>
          <cell r="S128"/>
          <cell r="T128" t="str">
            <v/>
          </cell>
          <cell r="X128"/>
          <cell r="Y128"/>
          <cell r="Z128">
            <v>105.4</v>
          </cell>
          <cell r="AA128" t="str">
            <v>MATERIALS</v>
          </cell>
          <cell r="AB128" t="str">
            <v>MATERIALS</v>
          </cell>
          <cell r="AC128" t="str">
            <v>Industrial &amp; Commercial Services</v>
          </cell>
          <cell r="AD128">
            <v>105400000</v>
          </cell>
        </row>
        <row r="129">
          <cell r="G129" t="str">
            <v>SG2B91959363</v>
          </cell>
          <cell r="H129" t="str">
            <v>Yes</v>
          </cell>
          <cell r="I129" t="str">
            <v>SG2B91959363</v>
          </cell>
          <cell r="J129" t="str">
            <v>SG2B91959363</v>
          </cell>
          <cell r="K129" t="str">
            <v>Yes</v>
          </cell>
          <cell r="L129">
            <v>44196</v>
          </cell>
          <cell r="M129">
            <v>43830</v>
          </cell>
          <cell r="N129" t="str">
            <v>SINGAPORE</v>
          </cell>
          <cell r="O129" t="str">
            <v>Listed on 9 July 2010 on SGX Catalist</v>
          </cell>
          <cell r="P129" t="str">
            <v>Coded in batch 3</v>
          </cell>
          <cell r="Q129" t="str">
            <v>Coded in batch 3</v>
          </cell>
          <cell r="R129"/>
          <cell r="S129"/>
          <cell r="T129" t="str">
            <v/>
          </cell>
          <cell r="X129"/>
          <cell r="Y129"/>
          <cell r="Z129">
            <v>10.166</v>
          </cell>
          <cell r="AA129" t="str">
            <v>INDUSTRIALS</v>
          </cell>
          <cell r="AB129" t="str">
            <v>INDUSTRIALS</v>
          </cell>
          <cell r="AC129" t="str">
            <v>Industrial Goods</v>
          </cell>
          <cell r="AD129">
            <v>10166000</v>
          </cell>
        </row>
        <row r="130">
          <cell r="G130" t="str">
            <v>SG2G55000001</v>
          </cell>
          <cell r="H130" t="str">
            <v>Yes</v>
          </cell>
          <cell r="I130" t="str">
            <v>SG2G55000001</v>
          </cell>
          <cell r="J130" t="str">
            <v>SG2G55000001</v>
          </cell>
          <cell r="K130" t="str">
            <v>Yes</v>
          </cell>
          <cell r="L130">
            <v>43921</v>
          </cell>
          <cell r="M130">
            <v>43555</v>
          </cell>
          <cell r="N130" t="str">
            <v>SINGAPORE</v>
          </cell>
          <cell r="O130" t="str">
            <v>Listed on 17 January 2014 on Catalist</v>
          </cell>
          <cell r="P130" t="str">
            <v>Coded in batch 1</v>
          </cell>
          <cell r="Q130" t="str">
            <v>Coded in batch 1</v>
          </cell>
          <cell r="R130"/>
          <cell r="S130"/>
          <cell r="T130" t="str">
            <v/>
          </cell>
          <cell r="X130"/>
          <cell r="Y130"/>
          <cell r="Z130">
            <v>66.25</v>
          </cell>
          <cell r="AA130" t="str">
            <v>CONSUMER DISCRETIONARY</v>
          </cell>
          <cell r="AB130" t="str">
            <v>CONSUMER DISCRETIONARY</v>
          </cell>
          <cell r="AC130" t="str">
            <v>Retailers</v>
          </cell>
          <cell r="AD130">
            <v>66250000</v>
          </cell>
        </row>
        <row r="131">
          <cell r="G131" t="str">
            <v>SG1BF4000009</v>
          </cell>
          <cell r="H131" t="str">
            <v>Yes</v>
          </cell>
          <cell r="I131" t="str">
            <v>SG1O91915304</v>
          </cell>
          <cell r="J131" t="str">
            <v>SG1BF4000009</v>
          </cell>
          <cell r="K131" t="str">
            <v>No</v>
          </cell>
          <cell r="L131">
            <v>44196</v>
          </cell>
          <cell r="M131">
            <v>43830</v>
          </cell>
          <cell r="N131" t="str">
            <v>SINGAPORE</v>
          </cell>
          <cell r="O131" t="str">
            <v>Listed on 7 January 2004 on SGX Mainboard</v>
          </cell>
          <cell r="P131" t="str">
            <v>Coded in batch 2</v>
          </cell>
          <cell r="Q131" t="str">
            <v>Coded in batch 2</v>
          </cell>
          <cell r="R131"/>
          <cell r="S131"/>
          <cell r="T131" t="str">
            <v/>
          </cell>
          <cell r="V131" t="str">
            <v>ISIN code in 2020 is different from that of last year.</v>
          </cell>
          <cell r="X131"/>
          <cell r="Y131"/>
          <cell r="Z131">
            <v>103.12</v>
          </cell>
          <cell r="AA131" t="str">
            <v xml:space="preserve">INFORMATION TECHNOLOGY </v>
          </cell>
          <cell r="AB131" t="str">
            <v xml:space="preserve">INFORMATION TECHNOLOGY </v>
          </cell>
          <cell r="AC131" t="str">
            <v>Technology Equipment</v>
          </cell>
          <cell r="AD131">
            <v>103120000</v>
          </cell>
        </row>
        <row r="132">
          <cell r="G132" t="str">
            <v>SG1D58018368</v>
          </cell>
          <cell r="H132" t="str">
            <v>Yes</v>
          </cell>
          <cell r="I132" t="str">
            <v>SG1D58018368</v>
          </cell>
          <cell r="J132" t="str">
            <v>SG1D58018368</v>
          </cell>
          <cell r="K132" t="str">
            <v>Yes</v>
          </cell>
          <cell r="L132">
            <v>44012</v>
          </cell>
          <cell r="M132">
            <v>43646</v>
          </cell>
          <cell r="N132" t="str">
            <v>SINGAPORE</v>
          </cell>
          <cell r="O132" t="str">
            <v>Listed on 14 November 1996 on SGX Mainboard</v>
          </cell>
          <cell r="P132" t="str">
            <v>Coded in batch 1</v>
          </cell>
          <cell r="Q132" t="str">
            <v>Coded in batch 1</v>
          </cell>
          <cell r="R132"/>
          <cell r="S132"/>
          <cell r="T132" t="str">
            <v/>
          </cell>
          <cell r="X132"/>
          <cell r="Y132"/>
          <cell r="Z132">
            <v>37.36</v>
          </cell>
          <cell r="AA132" t="str">
            <v>CONSUMER DISCRETIONARY</v>
          </cell>
          <cell r="AB132" t="str">
            <v>CONSUMER DISCRETIONARY</v>
          </cell>
          <cell r="AC132" t="str">
            <v>Retailers</v>
          </cell>
          <cell r="AD132">
            <v>37360000</v>
          </cell>
        </row>
        <row r="133">
          <cell r="G133" t="str">
            <v>SG1BH7000002</v>
          </cell>
          <cell r="H133" t="str">
            <v>Yes</v>
          </cell>
          <cell r="I133" t="str">
            <v>SG1BH7000002</v>
          </cell>
          <cell r="J133" t="str">
            <v>SG1BH7000002</v>
          </cell>
          <cell r="K133" t="str">
            <v>Yes</v>
          </cell>
          <cell r="L133">
            <v>43921</v>
          </cell>
          <cell r="M133">
            <v>43555</v>
          </cell>
          <cell r="N133" t="str">
            <v>SINGAPORE</v>
          </cell>
          <cell r="O133" t="str">
            <v>Listed on 17 April 2006 on SGX Mainboard</v>
          </cell>
          <cell r="P133" t="str">
            <v>Coded in batch 1</v>
          </cell>
          <cell r="Q133" t="str">
            <v>Coded in batch 1</v>
          </cell>
          <cell r="R133"/>
          <cell r="S133"/>
          <cell r="T133" t="str">
            <v/>
          </cell>
          <cell r="X133"/>
          <cell r="Y133"/>
          <cell r="Z133">
            <v>16.614000000000001</v>
          </cell>
          <cell r="AA133" t="str">
            <v>MATERIALS</v>
          </cell>
          <cell r="AB133" t="str">
            <v>MATERIALS</v>
          </cell>
          <cell r="AC133" t="str">
            <v>Chemicals</v>
          </cell>
          <cell r="AD133">
            <v>16614000</v>
          </cell>
        </row>
        <row r="134">
          <cell r="G134" t="str">
            <v>SG2D48972988</v>
          </cell>
          <cell r="H134" t="str">
            <v>Yes</v>
          </cell>
          <cell r="I134" t="str">
            <v>SG2D48972988</v>
          </cell>
          <cell r="J134" t="str">
            <v>SG2D48972988</v>
          </cell>
          <cell r="K134" t="str">
            <v>Yes</v>
          </cell>
          <cell r="L134">
            <v>44196</v>
          </cell>
          <cell r="M134">
            <v>43830</v>
          </cell>
          <cell r="N134" t="str">
            <v>SINGAPORE</v>
          </cell>
          <cell r="O134" t="str">
            <v>Listed on 8 August 2011 on Catalist</v>
          </cell>
          <cell r="P134" t="str">
            <v>Coded in batch 4</v>
          </cell>
          <cell r="Q134" t="str">
            <v>Coded in batch 4</v>
          </cell>
          <cell r="R134"/>
          <cell r="S134"/>
          <cell r="T134" t="str">
            <v/>
          </cell>
          <cell r="X134"/>
          <cell r="Y134"/>
          <cell r="Z134">
            <v>11.815</v>
          </cell>
          <cell r="AA134" t="str">
            <v>INDUSTRIALS</v>
          </cell>
          <cell r="AB134" t="str">
            <v>INDUSTRIALS</v>
          </cell>
          <cell r="AC134" t="str">
            <v>Industrial Goods</v>
          </cell>
          <cell r="AD134">
            <v>11815000</v>
          </cell>
        </row>
        <row r="135">
          <cell r="G135" t="str">
            <v>SG2P56002559</v>
          </cell>
          <cell r="H135" t="str">
            <v>Yes</v>
          </cell>
          <cell r="I135" t="str">
            <v>SG2P56002559</v>
          </cell>
          <cell r="J135" t="str">
            <v>SG2P56002559</v>
          </cell>
          <cell r="K135" t="str">
            <v>Yes</v>
          </cell>
          <cell r="L135">
            <v>44196</v>
          </cell>
          <cell r="M135">
            <v>43830</v>
          </cell>
          <cell r="N135" t="str">
            <v>SINGAPORE</v>
          </cell>
          <cell r="O135" t="str">
            <v>Listed on 9 September 1968 on SGX Mainboard</v>
          </cell>
          <cell r="P135" t="str">
            <v>Coded in batch 2</v>
          </cell>
          <cell r="Q135" t="str">
            <v>Coded in batch 2</v>
          </cell>
          <cell r="R135"/>
          <cell r="S135"/>
          <cell r="T135" t="str">
            <v/>
          </cell>
          <cell r="X135"/>
          <cell r="Y135"/>
          <cell r="Z135">
            <v>496.48</v>
          </cell>
          <cell r="AA135" t="str">
            <v xml:space="preserve">REAL ESTATE </v>
          </cell>
          <cell r="AB135" t="str">
            <v xml:space="preserve">REAL ESTATE </v>
          </cell>
          <cell r="AC135" t="str">
            <v>Cyclical Consumer Services</v>
          </cell>
          <cell r="AD135">
            <v>496480000</v>
          </cell>
        </row>
        <row r="136">
          <cell r="G136" t="str">
            <v>SG1BF9000004</v>
          </cell>
          <cell r="H136" t="str">
            <v>Yes</v>
          </cell>
          <cell r="I136" t="str">
            <v>SG1BF9000004</v>
          </cell>
          <cell r="J136" t="str">
            <v>SG1BF9000004</v>
          </cell>
          <cell r="K136" t="str">
            <v>Yes</v>
          </cell>
          <cell r="L136">
            <v>44196</v>
          </cell>
          <cell r="M136">
            <v>43830</v>
          </cell>
          <cell r="N136" t="str">
            <v>SINGAPORE</v>
          </cell>
          <cell r="O136" t="str">
            <v xml:space="preserve">Listed on 11 September 2000 on SGX Mainboard </v>
          </cell>
          <cell r="P136" t="str">
            <v>Coded in batch 3</v>
          </cell>
          <cell r="Q136" t="str">
            <v>Coded in batch 3</v>
          </cell>
          <cell r="R136"/>
          <cell r="S136"/>
          <cell r="T136" t="str">
            <v/>
          </cell>
          <cell r="X136"/>
          <cell r="Y136"/>
          <cell r="Z136">
            <v>18.581</v>
          </cell>
          <cell r="AA136" t="str">
            <v>INDUSTRIALS</v>
          </cell>
          <cell r="AB136" t="str">
            <v>INDUSTRIALS</v>
          </cell>
          <cell r="AC136" t="str">
            <v>Energy - Fossil Fuels</v>
          </cell>
          <cell r="AD136">
            <v>18581000</v>
          </cell>
        </row>
        <row r="137">
          <cell r="G137" t="str">
            <v>SG2G36998349</v>
          </cell>
          <cell r="H137" t="str">
            <v>Yes</v>
          </cell>
          <cell r="I137" t="str">
            <v>SG2G36998349</v>
          </cell>
          <cell r="J137" t="str">
            <v>SG2G36998349</v>
          </cell>
          <cell r="K137" t="str">
            <v>Yes</v>
          </cell>
          <cell r="L137">
            <v>44196</v>
          </cell>
          <cell r="M137">
            <v>43830</v>
          </cell>
          <cell r="N137" t="str">
            <v>SINGAPORE</v>
          </cell>
          <cell r="O137" t="str">
            <v>Listed on 11 November 2013 on Catalist</v>
          </cell>
          <cell r="P137" t="str">
            <v>Coded in batch 4</v>
          </cell>
          <cell r="Q137" t="str">
            <v>Coded in batch 4</v>
          </cell>
          <cell r="R137"/>
          <cell r="S137"/>
          <cell r="T137" t="str">
            <v/>
          </cell>
          <cell r="X137"/>
          <cell r="Y137"/>
          <cell r="Z137">
            <v>24.202000000000002</v>
          </cell>
          <cell r="AA137" t="str">
            <v>INDUSTRIALS</v>
          </cell>
          <cell r="AB137" t="str">
            <v>INDUSTRIALS</v>
          </cell>
          <cell r="AC137" t="str">
            <v>Real Estate</v>
          </cell>
          <cell r="AD137">
            <v>24202000</v>
          </cell>
        </row>
        <row r="138">
          <cell r="G138" t="str">
            <v>SG1W35938974</v>
          </cell>
          <cell r="H138" t="str">
            <v>Yes</v>
          </cell>
          <cell r="I138" t="str">
            <v>SG1W35938974</v>
          </cell>
          <cell r="J138" t="str">
            <v>SG1W35938974</v>
          </cell>
          <cell r="K138" t="str">
            <v>Yes</v>
          </cell>
          <cell r="L138">
            <v>44196</v>
          </cell>
          <cell r="M138">
            <v>43830</v>
          </cell>
          <cell r="N138" t="str">
            <v>SINGAPORE</v>
          </cell>
          <cell r="O138" t="str">
            <v>Listed on 10 December 2007 on SGX Mainboard</v>
          </cell>
          <cell r="P138" t="str">
            <v>Coded in batch 3</v>
          </cell>
          <cell r="Q138" t="str">
            <v>Coded in batch 3</v>
          </cell>
          <cell r="R138"/>
          <cell r="S138"/>
          <cell r="T138" t="str">
            <v/>
          </cell>
          <cell r="X138"/>
          <cell r="Y138"/>
          <cell r="Z138">
            <v>2117.1999999999998</v>
          </cell>
          <cell r="AA138" t="str">
            <v>CONSUMER STAPLES</v>
          </cell>
          <cell r="AB138" t="str">
            <v>CONSUMER STAPLES</v>
          </cell>
          <cell r="AC138" t="str">
            <v>Food &amp; Beverages</v>
          </cell>
          <cell r="AD138">
            <v>2117199999.9999998</v>
          </cell>
        </row>
        <row r="139">
          <cell r="G139" t="str">
            <v>KYG3488W1078</v>
          </cell>
          <cell r="H139" t="str">
            <v>Yes</v>
          </cell>
          <cell r="I139" t="str">
            <v>KYG3488W1078</v>
          </cell>
          <cell r="J139" t="str">
            <v>KYG3488W1078</v>
          </cell>
          <cell r="K139" t="str">
            <v>Yes</v>
          </cell>
          <cell r="L139">
            <v>44196</v>
          </cell>
          <cell r="M139">
            <v>43830</v>
          </cell>
          <cell r="N139" t="str">
            <v>OTHERS</v>
          </cell>
          <cell r="O139" t="str">
            <v>Listed on 22 July 2014 on SGX Mainboard</v>
          </cell>
          <cell r="P139" t="str">
            <v>Coded in batch 2</v>
          </cell>
          <cell r="Q139" t="str">
            <v>Coded in batch 2</v>
          </cell>
          <cell r="R139"/>
          <cell r="S139"/>
          <cell r="T139" t="str">
            <v/>
          </cell>
          <cell r="X139"/>
          <cell r="Y139"/>
          <cell r="Z139">
            <v>1242.29</v>
          </cell>
          <cell r="AA139" t="str">
            <v xml:space="preserve">REAL ESTATE </v>
          </cell>
          <cell r="AB139" t="str">
            <v xml:space="preserve">REAL ESTATE </v>
          </cell>
          <cell r="AC139" t="str">
            <v>Real Estate</v>
          </cell>
          <cell r="AD139">
            <v>1242290000</v>
          </cell>
        </row>
        <row r="140">
          <cell r="G140" t="str">
            <v>SG1I44882534</v>
          </cell>
          <cell r="H140" t="str">
            <v>Yes</v>
          </cell>
          <cell r="I140" t="str">
            <v>SG1I44882534</v>
          </cell>
          <cell r="J140" t="str">
            <v>SG1I44882534</v>
          </cell>
          <cell r="K140" t="str">
            <v>Yes</v>
          </cell>
          <cell r="L140">
            <v>44196</v>
          </cell>
          <cell r="M140">
            <v>43830</v>
          </cell>
          <cell r="N140" t="str">
            <v>SINGAPORE</v>
          </cell>
          <cell r="O140" t="str">
            <v>Listed on 27 April 2000 on SGX Mainboard</v>
          </cell>
          <cell r="P140" t="str">
            <v>Coded in batch 2</v>
          </cell>
          <cell r="Q140" t="str">
            <v>Coded in batch 2</v>
          </cell>
          <cell r="R140"/>
          <cell r="S140"/>
          <cell r="T140" t="str">
            <v/>
          </cell>
          <cell r="X140"/>
          <cell r="Y140"/>
          <cell r="Z140">
            <v>495.12</v>
          </cell>
          <cell r="AA140" t="str">
            <v>CONSUMER STAPLES</v>
          </cell>
          <cell r="AB140" t="str">
            <v>CONSUMER STAPLES</v>
          </cell>
          <cell r="AC140" t="str">
            <v>Food &amp; Beverages</v>
          </cell>
          <cell r="AD140">
            <v>495120000</v>
          </cell>
        </row>
        <row r="141">
          <cell r="G141" t="str">
            <v>SGXE87077033</v>
          </cell>
          <cell r="H141" t="str">
            <v>No</v>
          </cell>
          <cell r="I141" t="str">
            <v>SG1Y70948001</v>
          </cell>
          <cell r="J141" t="str">
            <v>SG1Y70948001</v>
          </cell>
          <cell r="K141" t="str">
            <v>Yes</v>
          </cell>
          <cell r="L141">
            <v>44196</v>
          </cell>
          <cell r="M141">
            <v>43830</v>
          </cell>
          <cell r="N141" t="str">
            <v>SINGAPORE</v>
          </cell>
          <cell r="O141" t="str">
            <v>Listed on 25 September 2009 on MAINBOARD</v>
          </cell>
          <cell r="P141" t="str">
            <v>Coded in batch 3</v>
          </cell>
          <cell r="Q141" t="str">
            <v>Coded in batch 3</v>
          </cell>
          <cell r="R141"/>
          <cell r="S141"/>
          <cell r="T141" t="str">
            <v/>
          </cell>
          <cell r="X141"/>
          <cell r="Y141"/>
          <cell r="Z141">
            <v>2.8115999999999999</v>
          </cell>
          <cell r="AA141" t="str">
            <v xml:space="preserve">FINANCIALS </v>
          </cell>
          <cell r="AB141" t="str">
            <v xml:space="preserve">FINANCIALS </v>
          </cell>
          <cell r="AC141" t="str">
            <v>Industrial &amp; Commercial Services</v>
          </cell>
          <cell r="AD141">
            <v>2811600</v>
          </cell>
        </row>
        <row r="142">
          <cell r="G142" t="str">
            <v>SGXE46200569</v>
          </cell>
          <cell r="H142" t="str">
            <v>Yes</v>
          </cell>
          <cell r="I142" t="str">
            <v>SGXE46200569</v>
          </cell>
          <cell r="J142" t="str">
            <v>SGXE46200569</v>
          </cell>
          <cell r="K142" t="str">
            <v>Yes</v>
          </cell>
          <cell r="L142">
            <v>43890</v>
          </cell>
          <cell r="M142">
            <v>43524</v>
          </cell>
          <cell r="N142" t="str">
            <v>SINGAPORE</v>
          </cell>
          <cell r="O142" t="str">
            <v>Listed on 27 March 2019 on CATALIST</v>
          </cell>
          <cell r="P142" t="str">
            <v>Coded in batch 3</v>
          </cell>
          <cell r="Q142" t="str">
            <v>Coded in batch 3</v>
          </cell>
          <cell r="R142"/>
          <cell r="S142"/>
          <cell r="T142" t="str">
            <v/>
          </cell>
          <cell r="X142"/>
          <cell r="Y142"/>
          <cell r="Z142">
            <v>345</v>
          </cell>
          <cell r="AA142" t="str">
            <v>MATERIALS</v>
          </cell>
          <cell r="AB142" t="str">
            <v>MATERIALS</v>
          </cell>
          <cell r="AC142" t="str">
            <v>Mineral Resources</v>
          </cell>
          <cell r="AD142">
            <v>345000000</v>
          </cell>
        </row>
        <row r="143">
          <cell r="G143" t="str">
            <v>SG1Q67923454</v>
          </cell>
          <cell r="H143" t="str">
            <v>Yes</v>
          </cell>
          <cell r="I143" t="str">
            <v>SG1Q67923454</v>
          </cell>
          <cell r="J143" t="str">
            <v>SG1Q67923454</v>
          </cell>
          <cell r="K143" t="str">
            <v>Yes</v>
          </cell>
          <cell r="L143">
            <v>44196</v>
          </cell>
          <cell r="M143">
            <v>43830</v>
          </cell>
          <cell r="N143" t="str">
            <v>SINGAPORE</v>
          </cell>
          <cell r="O143" t="str">
            <v>Listed on 3 February 2005 on SGX Mainboard</v>
          </cell>
          <cell r="P143" t="str">
            <v>Coded in batch 2</v>
          </cell>
          <cell r="Q143" t="str">
            <v>Coded in batch 2</v>
          </cell>
          <cell r="R143"/>
          <cell r="S143"/>
          <cell r="T143" t="str">
            <v/>
          </cell>
          <cell r="U143"/>
          <cell r="V143"/>
          <cell r="W143"/>
          <cell r="X143"/>
          <cell r="Y143"/>
          <cell r="Z143">
            <v>778.36</v>
          </cell>
          <cell r="AA143" t="str">
            <v xml:space="preserve">REAL ESTATE </v>
          </cell>
          <cell r="AB143" t="str">
            <v xml:space="preserve">REAL ESTATE </v>
          </cell>
          <cell r="AC143" t="str">
            <v>Cyclical Consumer Services</v>
          </cell>
          <cell r="AD143">
            <v>778360000</v>
          </cell>
        </row>
        <row r="144">
          <cell r="G144" t="str">
            <v>SG1T58930911</v>
          </cell>
          <cell r="H144" t="str">
            <v>Yes</v>
          </cell>
          <cell r="I144" t="str">
            <v>SG1T58930911</v>
          </cell>
          <cell r="J144" t="str">
            <v>SG1T58930911</v>
          </cell>
          <cell r="K144" t="str">
            <v>Yes</v>
          </cell>
          <cell r="L144">
            <v>44104</v>
          </cell>
          <cell r="M144">
            <v>43738</v>
          </cell>
          <cell r="N144" t="str">
            <v>SINGAPORE</v>
          </cell>
          <cell r="O144">
            <v>0</v>
          </cell>
          <cell r="P144" t="str">
            <v>Coded in batch 1</v>
          </cell>
          <cell r="Q144" t="str">
            <v>Coded in batch 1</v>
          </cell>
          <cell r="R144"/>
          <cell r="S144"/>
          <cell r="T144" t="str">
            <v/>
          </cell>
          <cell r="U144"/>
          <cell r="V144"/>
          <cell r="W144"/>
          <cell r="X144"/>
          <cell r="Y144"/>
          <cell r="Z144">
            <v>2134.1999999999998</v>
          </cell>
          <cell r="AA144" t="str">
            <v>CONSUMER STAPLES</v>
          </cell>
          <cell r="AB144" t="str">
            <v>CONSUMER STAPLES</v>
          </cell>
          <cell r="AC144" t="str">
            <v>Food &amp; Beverages</v>
          </cell>
          <cell r="AD144">
            <v>2134199999.9999998</v>
          </cell>
        </row>
        <row r="145">
          <cell r="G145" t="str">
            <v>SG2G52000004</v>
          </cell>
          <cell r="H145" t="str">
            <v>Yes</v>
          </cell>
          <cell r="I145" t="str">
            <v>SG2G52000004</v>
          </cell>
          <cell r="J145" t="str">
            <v>SG2G52000004</v>
          </cell>
          <cell r="K145" t="str">
            <v>Yes</v>
          </cell>
          <cell r="L145">
            <v>44104</v>
          </cell>
          <cell r="M145">
            <v>43738</v>
          </cell>
          <cell r="N145" t="str">
            <v>SINGAPORE</v>
          </cell>
          <cell r="O145" t="str">
            <v>Listed on 9 January 2014 on MAINBOARD</v>
          </cell>
          <cell r="P145" t="str">
            <v>Coded in batch 1</v>
          </cell>
          <cell r="Q145" t="str">
            <v>Coded in batch 1</v>
          </cell>
          <cell r="R145"/>
          <cell r="S145"/>
          <cell r="T145" t="str">
            <v/>
          </cell>
          <cell r="U145"/>
          <cell r="V145"/>
          <cell r="W145"/>
          <cell r="X145"/>
          <cell r="Y145"/>
          <cell r="Z145">
            <v>4602.08</v>
          </cell>
          <cell r="AA145" t="str">
            <v xml:space="preserve">REAL ESTATE </v>
          </cell>
          <cell r="AB145" t="str">
            <v xml:space="preserve">REAL ESTATE </v>
          </cell>
          <cell r="AC145" t="str">
            <v>Real Estate</v>
          </cell>
          <cell r="AD145">
            <v>4602080000</v>
          </cell>
        </row>
        <row r="146">
          <cell r="G146" t="str">
            <v>SG1R43925234</v>
          </cell>
          <cell r="H146" t="str">
            <v>Yes</v>
          </cell>
          <cell r="I146" t="str">
            <v>SG1R43925234</v>
          </cell>
          <cell r="J146" t="str">
            <v>SG1R43925234</v>
          </cell>
          <cell r="K146" t="str">
            <v>Yes</v>
          </cell>
          <cell r="L146">
            <v>44196</v>
          </cell>
          <cell r="M146">
            <v>43830</v>
          </cell>
          <cell r="N146" t="str">
            <v>SINGAPORE</v>
          </cell>
          <cell r="O146" t="str">
            <v>Listed on 9 May 2005 on SGX Mainboard</v>
          </cell>
          <cell r="P146" t="str">
            <v>Coded in batch 2</v>
          </cell>
          <cell r="Q146" t="str">
            <v>Coded in batch 2</v>
          </cell>
          <cell r="R146"/>
          <cell r="S146"/>
          <cell r="T146" t="str">
            <v/>
          </cell>
          <cell r="X146"/>
          <cell r="Y146"/>
          <cell r="Z146">
            <v>747.25</v>
          </cell>
          <cell r="AA146" t="str">
            <v>INDUSTRIALS</v>
          </cell>
          <cell r="AB146" t="str">
            <v>INDUSTRIALS</v>
          </cell>
          <cell r="AC146" t="str">
            <v>Industrial Goods</v>
          </cell>
          <cell r="AD146">
            <v>747250000</v>
          </cell>
        </row>
        <row r="147">
          <cell r="G147" t="str">
            <v>SG1B56010922</v>
          </cell>
          <cell r="H147" t="str">
            <v>Yes</v>
          </cell>
          <cell r="I147" t="str">
            <v>SG1B56010922</v>
          </cell>
          <cell r="J147" t="str">
            <v>SG1B56010922</v>
          </cell>
          <cell r="K147" t="str">
            <v>Yes</v>
          </cell>
          <cell r="L147">
            <v>44196</v>
          </cell>
          <cell r="M147">
            <v>43830</v>
          </cell>
          <cell r="N147" t="str">
            <v>SINGAPORE</v>
          </cell>
          <cell r="O147" t="str">
            <v>Listed on 14 June 1995 on SGX Mainboard</v>
          </cell>
          <cell r="P147" t="str">
            <v>Coded in batch 3</v>
          </cell>
          <cell r="Q147" t="str">
            <v>Coded in batch 3</v>
          </cell>
          <cell r="R147"/>
          <cell r="S147"/>
          <cell r="T147" t="str">
            <v/>
          </cell>
          <cell r="X147"/>
          <cell r="Y147"/>
          <cell r="Z147">
            <v>233.43</v>
          </cell>
          <cell r="AA147" t="str">
            <v>INDUSTRIALS</v>
          </cell>
          <cell r="AB147" t="str">
            <v>INDUSTRIALS</v>
          </cell>
          <cell r="AC147" t="str">
            <v>Industrial Goods</v>
          </cell>
          <cell r="AD147">
            <v>233430000</v>
          </cell>
        </row>
        <row r="148">
          <cell r="G148" t="str">
            <v>SG0508000080</v>
          </cell>
          <cell r="H148" t="str">
            <v>Yes</v>
          </cell>
          <cell r="I148" t="str">
            <v>SG0508000080</v>
          </cell>
          <cell r="J148" t="str">
            <v>SG0508000080</v>
          </cell>
          <cell r="K148" t="str">
            <v>Yes</v>
          </cell>
          <cell r="L148">
            <v>44196</v>
          </cell>
          <cell r="M148">
            <v>43830</v>
          </cell>
          <cell r="N148" t="str">
            <v>SINGAPORE</v>
          </cell>
          <cell r="O148" t="str">
            <v>Listed on 19 September 1989 on CATALIST</v>
          </cell>
          <cell r="P148" t="str">
            <v>Coded in batch 3</v>
          </cell>
          <cell r="Q148" t="str">
            <v>Coded in batch 3</v>
          </cell>
          <cell r="R148"/>
          <cell r="S148"/>
          <cell r="T148" t="str">
            <v/>
          </cell>
          <cell r="X148"/>
          <cell r="Y148"/>
          <cell r="Z148">
            <v>17.47</v>
          </cell>
          <cell r="AA148" t="str">
            <v>INDUSTRIALS</v>
          </cell>
          <cell r="AB148" t="str">
            <v>INDUSTRIALS</v>
          </cell>
          <cell r="AC148" t="str">
            <v>Industrial Goods</v>
          </cell>
          <cell r="AD148">
            <v>17470000</v>
          </cell>
        </row>
        <row r="149">
          <cell r="G149" t="str">
            <v>BMG3705H2069</v>
          </cell>
          <cell r="H149" t="str">
            <v>Yes</v>
          </cell>
          <cell r="I149" t="str">
            <v>BMG3705H1079</v>
          </cell>
          <cell r="J149" t="str">
            <v>BMG3705H2069</v>
          </cell>
          <cell r="K149" t="str">
            <v>No</v>
          </cell>
          <cell r="L149">
            <v>44196</v>
          </cell>
          <cell r="M149">
            <v>43830</v>
          </cell>
          <cell r="N149" t="str">
            <v>BERMUDA</v>
          </cell>
          <cell r="O149" t="str">
            <v>Listed on 24 September 2007 on SGX Mainboard</v>
          </cell>
          <cell r="P149" t="str">
            <v>Coded in batch 2</v>
          </cell>
          <cell r="Q149" t="str">
            <v>Coded in batch 2</v>
          </cell>
          <cell r="R149"/>
          <cell r="S149"/>
          <cell r="T149" t="str">
            <v/>
          </cell>
          <cell r="V149" t="str">
            <v>ISIN code in 2020 is different from that of last year.</v>
          </cell>
          <cell r="X149"/>
          <cell r="Y149"/>
          <cell r="Z149">
            <v>11.7028</v>
          </cell>
          <cell r="AA149" t="str">
            <v>CONSUMER DISCRETIONARY</v>
          </cell>
          <cell r="AB149" t="str">
            <v>CONSUMER DISCRETIONARY</v>
          </cell>
          <cell r="AC149" t="str">
            <v>Cyclical Consumer Services</v>
          </cell>
          <cell r="AD149">
            <v>11702800</v>
          </cell>
        </row>
        <row r="150">
          <cell r="G150" t="str">
            <v>SG1M32001976</v>
          </cell>
          <cell r="H150" t="str">
            <v>Yes</v>
          </cell>
          <cell r="I150" t="str">
            <v>SG1M32001976</v>
          </cell>
          <cell r="J150" t="str">
            <v>SG1M32001976</v>
          </cell>
          <cell r="K150" t="str">
            <v>Yes</v>
          </cell>
          <cell r="L150">
            <v>44196</v>
          </cell>
          <cell r="M150">
            <v>43830</v>
          </cell>
          <cell r="N150" t="str">
            <v>SINGAPORE</v>
          </cell>
          <cell r="O150" t="str">
            <v>Listed on 14 June 1990 on SGX Mainboard</v>
          </cell>
          <cell r="P150" t="str">
            <v>Coded in batch 2</v>
          </cell>
          <cell r="Q150" t="str">
            <v>Coded in batch 2</v>
          </cell>
          <cell r="R150"/>
          <cell r="S150"/>
          <cell r="T150" t="str">
            <v/>
          </cell>
          <cell r="X150"/>
          <cell r="Y150"/>
          <cell r="Z150">
            <v>320.91228000000001</v>
          </cell>
          <cell r="AA150" t="str">
            <v>INDUSTRIALS</v>
          </cell>
          <cell r="AB150" t="str">
            <v>INDUSTRIALS</v>
          </cell>
          <cell r="AC150" t="str">
            <v>Industrial &amp; Commercial Services</v>
          </cell>
          <cell r="AD150">
            <v>320912280</v>
          </cell>
        </row>
        <row r="151">
          <cell r="G151" t="str">
            <v>SG1T37930313</v>
          </cell>
          <cell r="H151" t="str">
            <v>Yes</v>
          </cell>
          <cell r="I151" t="str">
            <v>SG1T37930313</v>
          </cell>
          <cell r="J151" t="str">
            <v>SG1T37930313</v>
          </cell>
          <cell r="K151" t="str">
            <v>Yes</v>
          </cell>
          <cell r="L151">
            <v>44196</v>
          </cell>
          <cell r="M151">
            <v>43830</v>
          </cell>
          <cell r="N151" t="str">
            <v>SINGAPORE</v>
          </cell>
          <cell r="O151" t="str">
            <v>Listed on 6 June 2006 on SGX Sesdaq 6 June 2007 on SGX Mainboard</v>
          </cell>
          <cell r="P151" t="str">
            <v>Coded in batch 2</v>
          </cell>
          <cell r="Q151" t="str">
            <v>Coded in batch 2</v>
          </cell>
          <cell r="R151"/>
          <cell r="S151"/>
          <cell r="T151" t="str">
            <v/>
          </cell>
          <cell r="X151"/>
          <cell r="Y151"/>
          <cell r="Z151">
            <v>705.29</v>
          </cell>
          <cell r="AA151" t="str">
            <v>CONSUMER DISCRETIONARY</v>
          </cell>
          <cell r="AB151" t="str">
            <v>CONSUMER DISCRETIONARY</v>
          </cell>
          <cell r="AC151" t="str">
            <v>Automobiles &amp; Auto Parts</v>
          </cell>
          <cell r="AD151">
            <v>705290000</v>
          </cell>
        </row>
        <row r="152">
          <cell r="G152" t="str">
            <v>KYG377411080</v>
          </cell>
          <cell r="H152" t="str">
            <v>Yes</v>
          </cell>
          <cell r="I152" t="str">
            <v>KYG377411080</v>
          </cell>
          <cell r="J152" t="str">
            <v>KYG377411080</v>
          </cell>
          <cell r="K152" t="str">
            <v>Yes</v>
          </cell>
          <cell r="L152">
            <v>43465</v>
          </cell>
          <cell r="M152">
            <v>43100</v>
          </cell>
          <cell r="N152" t="str">
            <v>OTHERS</v>
          </cell>
          <cell r="O152" t="str">
            <v>Listed on 30 April 2015 on Catalist</v>
          </cell>
          <cell r="P152" t="str">
            <v>Coded in batch 6</v>
          </cell>
          <cell r="Q152" t="str">
            <v>Coded in batch 6</v>
          </cell>
          <cell r="R152"/>
          <cell r="S152"/>
          <cell r="T152" t="str">
            <v>Application for extension of time to hold AGM by 25-Aug-2020 rejected and company to hold AGM as soon as possible</v>
          </cell>
          <cell r="U152"/>
          <cell r="V152"/>
          <cell r="W152"/>
          <cell r="X152"/>
          <cell r="Y152"/>
          <cell r="Z152">
            <v>23.12</v>
          </cell>
          <cell r="AA152" t="str">
            <v>MATERIALS</v>
          </cell>
          <cell r="AB152" t="str">
            <v>MATERIALS</v>
          </cell>
          <cell r="AC152" t="str">
            <v>Mineral Resources</v>
          </cell>
          <cell r="AD152">
            <v>23120000</v>
          </cell>
        </row>
        <row r="153">
          <cell r="G153" t="str">
            <v>SG2F65991521</v>
          </cell>
          <cell r="H153" t="str">
            <v>Yes</v>
          </cell>
          <cell r="I153" t="str">
            <v>SG2F65991521</v>
          </cell>
          <cell r="J153" t="str">
            <v>SG2F65991521</v>
          </cell>
          <cell r="K153" t="str">
            <v>Yes</v>
          </cell>
          <cell r="L153">
            <v>44104</v>
          </cell>
          <cell r="M153">
            <v>43738</v>
          </cell>
          <cell r="N153" t="str">
            <v>SINGAPORE</v>
          </cell>
          <cell r="O153" t="str">
            <v>Listed on 19 April 2013 on Catalist</v>
          </cell>
          <cell r="P153" t="str">
            <v>Coded in batch 1</v>
          </cell>
          <cell r="Q153" t="str">
            <v>Coded in batch 1</v>
          </cell>
          <cell r="R153"/>
          <cell r="S153"/>
          <cell r="T153" t="str">
            <v/>
          </cell>
          <cell r="X153"/>
          <cell r="Y153"/>
          <cell r="Z153">
            <v>4.7039999999999997</v>
          </cell>
          <cell r="AA153" t="str">
            <v>INDUSTRIALS</v>
          </cell>
          <cell r="AB153" t="str">
            <v>INDUSTRIALS</v>
          </cell>
          <cell r="AC153" t="str">
            <v>Cyclical Consumer Services</v>
          </cell>
          <cell r="AD153">
            <v>4704000</v>
          </cell>
        </row>
        <row r="154">
          <cell r="G154" t="str">
            <v>SGXE21576413</v>
          </cell>
          <cell r="H154" t="str">
            <v>Yes</v>
          </cell>
          <cell r="I154" t="str">
            <v>SGXE21576413</v>
          </cell>
          <cell r="J154" t="str">
            <v>SGXE21576413</v>
          </cell>
          <cell r="K154" t="str">
            <v>Yes</v>
          </cell>
          <cell r="L154">
            <v>44196</v>
          </cell>
          <cell r="M154">
            <v>43830</v>
          </cell>
          <cell r="N154" t="str">
            <v>OTHERS</v>
          </cell>
          <cell r="O154" t="str">
            <v>Listed on 12 December 2005 on SGX Mainboard</v>
          </cell>
          <cell r="P154" t="str">
            <v>Coded in batch 3</v>
          </cell>
          <cell r="Q154" t="str">
            <v>Coded in batch 3</v>
          </cell>
          <cell r="R154"/>
          <cell r="S154"/>
          <cell r="T154" t="str">
            <v/>
          </cell>
          <cell r="X154"/>
          <cell r="Y154"/>
          <cell r="Z154">
            <v>10.1907</v>
          </cell>
          <cell r="AA154" t="str">
            <v>CONSUMER DISCRETIONARY</v>
          </cell>
          <cell r="AB154" t="str">
            <v>CONSUMER DISCRETIONARY</v>
          </cell>
          <cell r="AC154" t="str">
            <v>Cyclical Consumer Services</v>
          </cell>
          <cell r="AD154">
            <v>10190700</v>
          </cell>
        </row>
        <row r="155">
          <cell r="G155" t="str">
            <v>SG2F24986083</v>
          </cell>
          <cell r="H155" t="str">
            <v>Yes</v>
          </cell>
          <cell r="I155" t="str">
            <v>SG2F24986083</v>
          </cell>
          <cell r="J155" t="str">
            <v>SG2F24986083</v>
          </cell>
          <cell r="K155" t="str">
            <v>Yes</v>
          </cell>
          <cell r="L155">
            <v>44196</v>
          </cell>
          <cell r="M155">
            <v>43830</v>
          </cell>
          <cell r="N155" t="str">
            <v>SINGAPORE</v>
          </cell>
          <cell r="O155" t="str">
            <v>Listed on 19 October 2012 on SGX Mainboard</v>
          </cell>
          <cell r="P155" t="str">
            <v>Coded in batch 2</v>
          </cell>
          <cell r="Q155" t="str">
            <v>Coded in batch 2</v>
          </cell>
          <cell r="R155"/>
          <cell r="S155"/>
          <cell r="T155" t="str">
            <v/>
          </cell>
          <cell r="X155"/>
          <cell r="Y155"/>
          <cell r="Z155">
            <v>328.83</v>
          </cell>
          <cell r="AA155" t="str">
            <v xml:space="preserve">ENERGY </v>
          </cell>
          <cell r="AB155" t="str">
            <v xml:space="preserve">ENERGY </v>
          </cell>
          <cell r="AC155" t="str">
            <v>Energy - Fossil Fuels</v>
          </cell>
          <cell r="AD155">
            <v>328830000</v>
          </cell>
        </row>
        <row r="156">
          <cell r="G156" t="str">
            <v>SG1N09908665</v>
          </cell>
          <cell r="H156" t="str">
            <v>Yes</v>
          </cell>
          <cell r="I156" t="str">
            <v>SG1N09908665</v>
          </cell>
          <cell r="J156" t="str">
            <v>SG1N09908665</v>
          </cell>
          <cell r="K156" t="str">
            <v>Yes</v>
          </cell>
          <cell r="L156">
            <v>43982</v>
          </cell>
          <cell r="M156">
            <v>43616</v>
          </cell>
          <cell r="N156" t="str">
            <v>SINGAPORE</v>
          </cell>
          <cell r="O156" t="str">
            <v>Listed on 22 January 2003 on SGX Sesdaq</v>
          </cell>
          <cell r="P156" t="str">
            <v>Coded in batch 1</v>
          </cell>
          <cell r="Q156" t="str">
            <v>Coded in batch 1</v>
          </cell>
          <cell r="R156"/>
          <cell r="S156"/>
          <cell r="T156" t="str">
            <v/>
          </cell>
          <cell r="X156"/>
          <cell r="Y156"/>
          <cell r="Z156">
            <v>106.49</v>
          </cell>
          <cell r="AA156" t="str">
            <v>INDUSTRIALS</v>
          </cell>
          <cell r="AB156" t="str">
            <v>INDUSTRIALS</v>
          </cell>
          <cell r="AC156" t="str">
            <v>Transportation</v>
          </cell>
          <cell r="AD156">
            <v>106490000</v>
          </cell>
        </row>
        <row r="157">
          <cell r="G157" t="str">
            <v>SG1H06873795</v>
          </cell>
          <cell r="H157" t="str">
            <v>Yes</v>
          </cell>
          <cell r="I157" t="str">
            <v>SG1H06873795</v>
          </cell>
          <cell r="J157" t="str">
            <v>SG1H06873795</v>
          </cell>
          <cell r="K157" t="str">
            <v>Yes</v>
          </cell>
          <cell r="L157">
            <v>44012</v>
          </cell>
          <cell r="M157">
            <v>43646</v>
          </cell>
          <cell r="N157" t="str">
            <v>SINGAPORE</v>
          </cell>
          <cell r="O157" t="str">
            <v>Listed on 27 September 1999 on SGX Sesdaq</v>
          </cell>
          <cell r="P157" t="str">
            <v>Coded in batch 1</v>
          </cell>
          <cell r="Q157" t="str">
            <v>Coded in batch 1</v>
          </cell>
          <cell r="R157"/>
          <cell r="S157"/>
          <cell r="T157" t="str">
            <v/>
          </cell>
          <cell r="X157"/>
          <cell r="Y157"/>
          <cell r="Z157">
            <v>47.74</v>
          </cell>
          <cell r="AA157" t="str">
            <v xml:space="preserve">REAL ESTATE </v>
          </cell>
          <cell r="AB157" t="str">
            <v xml:space="preserve">REAL ESTATE </v>
          </cell>
          <cell r="AC157" t="str">
            <v>Real Estate</v>
          </cell>
          <cell r="AD157">
            <v>47740000</v>
          </cell>
        </row>
        <row r="158">
          <cell r="G158" t="str">
            <v>SG2E91982768</v>
          </cell>
          <cell r="H158" t="str">
            <v>Yes</v>
          </cell>
          <cell r="I158" t="str">
            <v>SG2E91982768</v>
          </cell>
          <cell r="J158" t="str">
            <v>SG2E91982768</v>
          </cell>
          <cell r="K158" t="str">
            <v>Yes</v>
          </cell>
          <cell r="L158">
            <v>44196</v>
          </cell>
          <cell r="M158">
            <v>43830</v>
          </cell>
          <cell r="N158" t="str">
            <v>SINGAPORE</v>
          </cell>
          <cell r="O158" t="str">
            <v>Listed on 21 June 2012 on MAINBOARD</v>
          </cell>
          <cell r="P158" t="str">
            <v>Coded in batch 2</v>
          </cell>
          <cell r="Q158" t="str">
            <v>Coded in batch 2</v>
          </cell>
          <cell r="R158"/>
          <cell r="S158"/>
          <cell r="T158" t="str">
            <v/>
          </cell>
          <cell r="X158"/>
          <cell r="Y158"/>
          <cell r="Z158">
            <v>26.351019999999998</v>
          </cell>
          <cell r="AA158" t="str">
            <v xml:space="preserve">INFORMATION TECHNOLOGY </v>
          </cell>
          <cell r="AB158" t="str">
            <v xml:space="preserve">INFORMATION TECHNOLOGY </v>
          </cell>
          <cell r="AC158" t="str">
            <v>Technology Equipment</v>
          </cell>
          <cell r="AD158">
            <v>26351020</v>
          </cell>
        </row>
        <row r="159">
          <cell r="G159" t="str">
            <v>SGXC73602341</v>
          </cell>
          <cell r="H159" t="str">
            <v>Yes</v>
          </cell>
          <cell r="I159" t="str">
            <v>SGXC73602341</v>
          </cell>
          <cell r="J159" t="str">
            <v>SGXC73602341</v>
          </cell>
          <cell r="K159" t="str">
            <v>Yes</v>
          </cell>
          <cell r="L159">
            <v>44196</v>
          </cell>
          <cell r="M159">
            <v>43830</v>
          </cell>
          <cell r="N159" t="str">
            <v>BERMUDA</v>
          </cell>
          <cell r="O159" t="str">
            <v>Listed on 20 December 2006 on SGX Mainboard</v>
          </cell>
          <cell r="P159" t="str">
            <v>Coded in batch 5</v>
          </cell>
          <cell r="Q159" t="str">
            <v>Coded in batch 5</v>
          </cell>
          <cell r="R159"/>
          <cell r="S159"/>
          <cell r="T159" t="str">
            <v>Published on 15-Apr-2020</v>
          </cell>
          <cell r="X159"/>
          <cell r="Y159"/>
          <cell r="Z159">
            <v>264.57</v>
          </cell>
          <cell r="AA159" t="str">
            <v xml:space="preserve">FINANCIALS </v>
          </cell>
          <cell r="AB159" t="str">
            <v xml:space="preserve">FINANCIALS </v>
          </cell>
          <cell r="AC159" t="str">
            <v>Collective Investments</v>
          </cell>
          <cell r="AD159">
            <v>264570000</v>
          </cell>
        </row>
        <row r="160">
          <cell r="G160" t="str">
            <v>SG1CD3000003</v>
          </cell>
          <cell r="H160" t="str">
            <v>Yes</v>
          </cell>
          <cell r="I160" t="str">
            <v>SG1CD3000003</v>
          </cell>
          <cell r="J160" t="str">
            <v>SG1CD3000003</v>
          </cell>
          <cell r="K160" t="str">
            <v>Yes</v>
          </cell>
          <cell r="L160">
            <v>44196</v>
          </cell>
          <cell r="M160">
            <v>43830</v>
          </cell>
          <cell r="N160" t="str">
            <v>SINGAPORE</v>
          </cell>
          <cell r="O160" t="str">
            <v xml:space="preserve">Listed on 29 April 2010 on SGX Mainboard </v>
          </cell>
          <cell r="P160" t="str">
            <v>Coded in batch 3</v>
          </cell>
          <cell r="Q160" t="str">
            <v>Coded in batch 3</v>
          </cell>
          <cell r="R160"/>
          <cell r="S160"/>
          <cell r="T160" t="str">
            <v/>
          </cell>
          <cell r="X160"/>
          <cell r="Y160"/>
          <cell r="Z160">
            <v>47.88</v>
          </cell>
          <cell r="AA160" t="str">
            <v>CONSUMER STAPLES</v>
          </cell>
          <cell r="AB160" t="str">
            <v>CONSUMER STAPLES</v>
          </cell>
          <cell r="AC160" t="str">
            <v>Food &amp; Beverages</v>
          </cell>
          <cell r="AD160">
            <v>47880000</v>
          </cell>
        </row>
        <row r="161">
          <cell r="G161" t="str">
            <v>SG1BB4000008</v>
          </cell>
          <cell r="H161" t="str">
            <v>Yes</v>
          </cell>
          <cell r="I161" t="str">
            <v>SG1BB4000008</v>
          </cell>
          <cell r="J161" t="str">
            <v>SG1BB4000008</v>
          </cell>
          <cell r="K161" t="str">
            <v>Yes</v>
          </cell>
          <cell r="L161">
            <v>44196</v>
          </cell>
          <cell r="M161">
            <v>43830</v>
          </cell>
          <cell r="N161" t="str">
            <v>SINGAPORE</v>
          </cell>
          <cell r="O161" t="str">
            <v>Listed on 24 August 2005 on SGX Mainboard</v>
          </cell>
          <cell r="P161" t="str">
            <v>Coded in batch 3</v>
          </cell>
          <cell r="Q161" t="str">
            <v>Coded in batch 3</v>
          </cell>
          <cell r="R161"/>
          <cell r="S161"/>
          <cell r="T161" t="str">
            <v/>
          </cell>
          <cell r="X161"/>
          <cell r="Y161"/>
          <cell r="Z161">
            <v>12.32</v>
          </cell>
          <cell r="AA161" t="str">
            <v xml:space="preserve">INFORMATION TECHNOLOGY </v>
          </cell>
          <cell r="AB161" t="str">
            <v xml:space="preserve">INFORMATION TECHNOLOGY </v>
          </cell>
          <cell r="AC161" t="str">
            <v>Technology Equipment</v>
          </cell>
          <cell r="AD161">
            <v>12320000</v>
          </cell>
        </row>
        <row r="162">
          <cell r="G162" t="str">
            <v>MU0117U00026</v>
          </cell>
          <cell r="H162" t="str">
            <v>Yes</v>
          </cell>
          <cell r="I162" t="str">
            <v>MU0117U00026</v>
          </cell>
          <cell r="J162" t="str">
            <v>MU0117U00026</v>
          </cell>
          <cell r="K162" t="str">
            <v>Yes</v>
          </cell>
          <cell r="L162">
            <v>44196</v>
          </cell>
          <cell r="M162">
            <v>43830</v>
          </cell>
          <cell r="N162" t="str">
            <v>OTHERS</v>
          </cell>
          <cell r="O162" t="str">
            <v>Listed on 9 July 1999 on SGX Mainboard</v>
          </cell>
          <cell r="P162" t="str">
            <v>Coded in batch 3</v>
          </cell>
          <cell r="Q162" t="str">
            <v>Coded in batch 3</v>
          </cell>
          <cell r="R162"/>
          <cell r="S162"/>
          <cell r="T162" t="str">
            <v/>
          </cell>
          <cell r="X162"/>
          <cell r="Y162"/>
          <cell r="Z162">
            <v>2994.84</v>
          </cell>
          <cell r="AA162" t="str">
            <v>CONSUMER STAPLES</v>
          </cell>
          <cell r="AB162" t="str">
            <v>CONSUMER STAPLES</v>
          </cell>
          <cell r="AC162" t="str">
            <v>Food &amp; Beverages</v>
          </cell>
          <cell r="AD162">
            <v>2994840000</v>
          </cell>
        </row>
        <row r="163">
          <cell r="G163" t="str">
            <v>SG1AI1000008</v>
          </cell>
          <cell r="H163" t="str">
            <v>Yes</v>
          </cell>
          <cell r="I163" t="str">
            <v>SG1AI1000008</v>
          </cell>
          <cell r="J163" t="str">
            <v>SG1AI1000008</v>
          </cell>
          <cell r="K163" t="str">
            <v>Yes</v>
          </cell>
          <cell r="L163">
            <v>44196</v>
          </cell>
          <cell r="M163">
            <v>43830</v>
          </cell>
          <cell r="N163" t="str">
            <v>SINGAPORE</v>
          </cell>
          <cell r="O163" t="str">
            <v>Listed on 15 May 1997 on SGX Mainboard</v>
          </cell>
          <cell r="P163" t="str">
            <v>Coded in batch 2</v>
          </cell>
          <cell r="Q163" t="str">
            <v>Coded in batch 2</v>
          </cell>
          <cell r="R163"/>
          <cell r="S163"/>
          <cell r="T163" t="str">
            <v/>
          </cell>
          <cell r="X163"/>
          <cell r="Y163"/>
          <cell r="Z163">
            <v>413.6</v>
          </cell>
          <cell r="AA163" t="str">
            <v xml:space="preserve">ENERGY </v>
          </cell>
          <cell r="AB163" t="str">
            <v xml:space="preserve">ENERGY </v>
          </cell>
          <cell r="AC163" t="str">
            <v>Energy - Fossil Fuels</v>
          </cell>
          <cell r="AD163">
            <v>413600000</v>
          </cell>
        </row>
        <row r="164">
          <cell r="G164" t="str">
            <v>SG1Y75948873</v>
          </cell>
          <cell r="H164" t="str">
            <v>Yes</v>
          </cell>
          <cell r="I164" t="str">
            <v>SG1Y75948873</v>
          </cell>
          <cell r="J164" t="str">
            <v>SG1Y75948873</v>
          </cell>
          <cell r="K164" t="str">
            <v>Yes</v>
          </cell>
          <cell r="L164">
            <v>44104</v>
          </cell>
          <cell r="M164">
            <v>43738</v>
          </cell>
          <cell r="N164" t="str">
            <v>SINGAPORE</v>
          </cell>
          <cell r="O164" t="str">
            <v>Listed on 8 October 2009 on Catalist 25 June 2013 on SGX Mainboard</v>
          </cell>
          <cell r="P164" t="str">
            <v>Coded in batch 1</v>
          </cell>
          <cell r="Q164" t="str">
            <v>Coded in batch 1</v>
          </cell>
          <cell r="R164"/>
          <cell r="S164"/>
          <cell r="T164" t="str">
            <v/>
          </cell>
          <cell r="X164"/>
          <cell r="Y164"/>
          <cell r="Z164">
            <v>48.962719999999997</v>
          </cell>
          <cell r="AA164" t="str">
            <v xml:space="preserve">REAL ESTATE </v>
          </cell>
          <cell r="AB164" t="str">
            <v xml:space="preserve">REAL ESTATE </v>
          </cell>
          <cell r="AC164" t="str">
            <v>Real Estate</v>
          </cell>
          <cell r="AD164">
            <v>48962720</v>
          </cell>
        </row>
        <row r="165">
          <cell r="G165" t="str">
            <v>SG1C12012995</v>
          </cell>
          <cell r="H165" t="str">
            <v>Yes</v>
          </cell>
          <cell r="I165" t="str">
            <v>SG1C12012995</v>
          </cell>
          <cell r="J165" t="str">
            <v>SG1C12012995</v>
          </cell>
          <cell r="K165" t="str">
            <v>Yes</v>
          </cell>
          <cell r="L165">
            <v>43921</v>
          </cell>
          <cell r="M165">
            <v>43555</v>
          </cell>
          <cell r="N165" t="str">
            <v>SINGAPORE</v>
          </cell>
          <cell r="O165" t="str">
            <v>Listed on 29 November 1995 on MAINBOARD</v>
          </cell>
          <cell r="P165" t="str">
            <v>Coded in batch 1</v>
          </cell>
          <cell r="Q165" t="str">
            <v>Coded in batch 1</v>
          </cell>
          <cell r="R165"/>
          <cell r="S165"/>
          <cell r="T165" t="str">
            <v/>
          </cell>
          <cell r="X165"/>
          <cell r="Y165"/>
          <cell r="Z165">
            <v>285.58949999999999</v>
          </cell>
          <cell r="AA165" t="str">
            <v xml:space="preserve">INFORMATION TECHNOLOGY </v>
          </cell>
          <cell r="AB165" t="str">
            <v xml:space="preserve">INFORMATION TECHNOLOGY </v>
          </cell>
          <cell r="AC165" t="str">
            <v>Industrial Goods</v>
          </cell>
          <cell r="AD165">
            <v>285589500</v>
          </cell>
        </row>
        <row r="166">
          <cell r="G166" t="str">
            <v>SG0504000043</v>
          </cell>
          <cell r="H166" t="str">
            <v>Yes</v>
          </cell>
          <cell r="I166" t="str">
            <v>SG0504000043</v>
          </cell>
          <cell r="J166" t="str">
            <v>SG0504000043</v>
          </cell>
          <cell r="K166" t="str">
            <v>Yes</v>
          </cell>
          <cell r="L166">
            <v>44012</v>
          </cell>
          <cell r="M166">
            <v>43646</v>
          </cell>
          <cell r="N166" t="str">
            <v>SINGAPORE</v>
          </cell>
          <cell r="O166" t="str">
            <v>Listed on 7 September 1987 on SGX Sesdaq 11 August 1993 on SGX Mainboard</v>
          </cell>
          <cell r="P166" t="str">
            <v>Coded in batch 1</v>
          </cell>
          <cell r="Q166" t="str">
            <v>Coded in batch 1</v>
          </cell>
          <cell r="R166"/>
          <cell r="S166"/>
          <cell r="T166" t="str">
            <v/>
          </cell>
          <cell r="X166"/>
          <cell r="Y166"/>
          <cell r="Z166">
            <v>53.54</v>
          </cell>
          <cell r="AA166" t="str">
            <v>INDUSTRIALS</v>
          </cell>
          <cell r="AB166" t="str">
            <v>INDUSTRIALS</v>
          </cell>
          <cell r="AC166" t="str">
            <v>Cyclical Consumer Services</v>
          </cell>
          <cell r="AD166">
            <v>53540000</v>
          </cell>
        </row>
        <row r="167">
          <cell r="G167" t="str">
            <v>SGXE82751350</v>
          </cell>
          <cell r="H167" t="str">
            <v>Yes</v>
          </cell>
          <cell r="I167" t="str">
            <v>SGXE82751350</v>
          </cell>
          <cell r="J167" t="str">
            <v>SGXE82751350</v>
          </cell>
          <cell r="K167" t="str">
            <v>Yes</v>
          </cell>
          <cell r="L167">
            <v>44196</v>
          </cell>
          <cell r="M167">
            <v>43830</v>
          </cell>
          <cell r="N167" t="str">
            <v>SINGAPORE</v>
          </cell>
          <cell r="O167" t="str">
            <v>Listed on 23 January 2019 on CATALIST</v>
          </cell>
          <cell r="P167" t="str">
            <v>Coded in batch 2</v>
          </cell>
          <cell r="Q167" t="str">
            <v>Coded in batch 2</v>
          </cell>
          <cell r="R167"/>
          <cell r="S167"/>
          <cell r="T167" t="str">
            <v/>
          </cell>
          <cell r="X167"/>
          <cell r="Y167"/>
          <cell r="Z167">
            <v>249.2107</v>
          </cell>
          <cell r="AA167" t="str">
            <v>INDUSTRIALS</v>
          </cell>
          <cell r="AB167" t="str">
            <v>INDUSTRIALS</v>
          </cell>
          <cell r="AC167" t="str">
            <v>Industrial Goods</v>
          </cell>
          <cell r="AD167">
            <v>249210700</v>
          </cell>
        </row>
        <row r="168">
          <cell r="G168" t="str">
            <v>SG1I55882803</v>
          </cell>
          <cell r="H168" t="str">
            <v>Yes</v>
          </cell>
          <cell r="I168" t="str">
            <v>SG1I55882803</v>
          </cell>
          <cell r="J168" t="str">
            <v>SG1I55882803</v>
          </cell>
          <cell r="K168" t="str">
            <v>Yes</v>
          </cell>
          <cell r="L168">
            <v>44196</v>
          </cell>
          <cell r="M168">
            <v>43830</v>
          </cell>
          <cell r="N168" t="str">
            <v>SINGAPORE</v>
          </cell>
          <cell r="O168" t="str">
            <v>Listed on 29 November 1999 on SGX Mainboard</v>
          </cell>
          <cell r="P168" t="str">
            <v>Coded in batch 2</v>
          </cell>
          <cell r="Q168" t="str">
            <v>Coded in batch 2</v>
          </cell>
          <cell r="R168"/>
          <cell r="S168"/>
          <cell r="T168" t="str">
            <v/>
          </cell>
          <cell r="X168"/>
          <cell r="Y168"/>
          <cell r="Z168">
            <v>10559.75</v>
          </cell>
          <cell r="AA168" t="str">
            <v xml:space="preserve">FINANCIALS </v>
          </cell>
          <cell r="AB168" t="str">
            <v xml:space="preserve">FINANCIALS </v>
          </cell>
          <cell r="AC168" t="str">
            <v>Insurance</v>
          </cell>
          <cell r="AD168">
            <v>10559750000</v>
          </cell>
        </row>
        <row r="169">
          <cell r="G169" t="str">
            <v>SG1Q40922128</v>
          </cell>
          <cell r="H169" t="str">
            <v>Yes</v>
          </cell>
          <cell r="I169" t="str">
            <v>SG1Q40922128</v>
          </cell>
          <cell r="J169" t="str">
            <v>SG1Q40922128</v>
          </cell>
          <cell r="K169" t="str">
            <v>Yes</v>
          </cell>
          <cell r="L169">
            <v>44196</v>
          </cell>
          <cell r="M169">
            <v>43830</v>
          </cell>
          <cell r="N169" t="str">
            <v>SINGAPORE</v>
          </cell>
          <cell r="O169" t="str">
            <v>Listed on 22 November 2004 on SGX Mainboard</v>
          </cell>
          <cell r="P169" t="str">
            <v>Coded in batch 5</v>
          </cell>
          <cell r="Q169" t="str">
            <v>Coded in batch 5</v>
          </cell>
          <cell r="R169"/>
          <cell r="S169"/>
          <cell r="T169" t="str">
            <v>Published on 11-Jun-2020</v>
          </cell>
          <cell r="X169"/>
          <cell r="Y169"/>
          <cell r="Z169">
            <v>4.6869199999999998</v>
          </cell>
          <cell r="AA169" t="str">
            <v>INDUSTRIALS</v>
          </cell>
          <cell r="AB169" t="str">
            <v>INDUSTRIALS</v>
          </cell>
          <cell r="AC169" t="str">
            <v>Industrial &amp; Commercial Services</v>
          </cell>
          <cell r="AD169">
            <v>4686920</v>
          </cell>
        </row>
        <row r="170">
          <cell r="G170" t="str">
            <v>SG1CD2000004</v>
          </cell>
          <cell r="H170" t="str">
            <v>Yes</v>
          </cell>
          <cell r="I170" t="str">
            <v>SG1CD2000004</v>
          </cell>
          <cell r="J170" t="str">
            <v>SG1CD2000004</v>
          </cell>
          <cell r="K170" t="str">
            <v>Yes</v>
          </cell>
          <cell r="L170">
            <v>44012</v>
          </cell>
          <cell r="M170">
            <v>43646</v>
          </cell>
          <cell r="N170" t="str">
            <v>SINGAPORE</v>
          </cell>
          <cell r="O170" t="str">
            <v>Listed on 25 June 1992 on MAINBOARD</v>
          </cell>
          <cell r="P170" t="str">
            <v>Coded in batch 1</v>
          </cell>
          <cell r="Q170" t="str">
            <v>Coded in batch 1</v>
          </cell>
          <cell r="R170"/>
          <cell r="S170"/>
          <cell r="T170" t="str">
            <v/>
          </cell>
          <cell r="X170"/>
          <cell r="Y170"/>
          <cell r="Z170">
            <v>35.83</v>
          </cell>
          <cell r="AA170" t="str">
            <v xml:space="preserve">INFORMATION TECHNOLOGY </v>
          </cell>
          <cell r="AB170" t="str">
            <v xml:space="preserve">INFORMATION TECHNOLOGY </v>
          </cell>
          <cell r="AC170" t="str">
            <v>Real Estate</v>
          </cell>
          <cell r="AD170">
            <v>35830000</v>
          </cell>
        </row>
        <row r="171">
          <cell r="G171" t="str">
            <v>SG1BG1000000</v>
          </cell>
          <cell r="H171" t="str">
            <v>Yes</v>
          </cell>
          <cell r="I171" t="str">
            <v>SG1BG1000000</v>
          </cell>
          <cell r="J171" t="str">
            <v>SG1BG1000000</v>
          </cell>
          <cell r="K171" t="str">
            <v>Yes</v>
          </cell>
          <cell r="L171">
            <v>44196</v>
          </cell>
          <cell r="M171">
            <v>43830</v>
          </cell>
          <cell r="N171" t="str">
            <v>SINGAPORE</v>
          </cell>
          <cell r="O171" t="str">
            <v xml:space="preserve">Listed on 22 August 2003 on SGX Mainboard </v>
          </cell>
          <cell r="P171" t="str">
            <v>Coded in batch 2</v>
          </cell>
          <cell r="Q171" t="str">
            <v>Coded in batch 2</v>
          </cell>
          <cell r="R171"/>
          <cell r="S171"/>
          <cell r="T171" t="str">
            <v/>
          </cell>
          <cell r="X171"/>
          <cell r="Y171"/>
          <cell r="Z171">
            <v>365.75</v>
          </cell>
          <cell r="AA171" t="str">
            <v xml:space="preserve">REAL ESTATE </v>
          </cell>
          <cell r="AB171" t="str">
            <v xml:space="preserve">REAL ESTATE </v>
          </cell>
          <cell r="AC171" t="str">
            <v>Cyclical Consumer Services</v>
          </cell>
          <cell r="AD171">
            <v>365750000</v>
          </cell>
        </row>
        <row r="172">
          <cell r="G172" t="str">
            <v>SG1AG6000007</v>
          </cell>
          <cell r="H172" t="str">
            <v>Yes</v>
          </cell>
          <cell r="I172" t="str">
            <v>SG1AG6000007</v>
          </cell>
          <cell r="J172" t="str">
            <v>SG1AG6000007</v>
          </cell>
          <cell r="K172" t="str">
            <v>Yes</v>
          </cell>
          <cell r="L172">
            <v>44196</v>
          </cell>
          <cell r="M172">
            <v>43830</v>
          </cell>
          <cell r="N172" t="str">
            <v>SINGAPORE</v>
          </cell>
          <cell r="O172" t="str">
            <v>Listed on 12 February 2015 on Catalist</v>
          </cell>
          <cell r="P172" t="str">
            <v>Coded in batch 3</v>
          </cell>
          <cell r="Q172" t="str">
            <v>Coded in batch 3</v>
          </cell>
          <cell r="R172"/>
          <cell r="S172"/>
          <cell r="T172" t="str">
            <v/>
          </cell>
          <cell r="X172"/>
          <cell r="Y172"/>
          <cell r="Z172">
            <v>34.28</v>
          </cell>
          <cell r="AA172" t="str">
            <v xml:space="preserve">INFORMATION TECHNOLOGY </v>
          </cell>
          <cell r="AB172" t="str">
            <v xml:space="preserve">INFORMATION TECHNOLOGY </v>
          </cell>
          <cell r="AC172" t="str">
            <v>Industrial Goods</v>
          </cell>
          <cell r="AD172">
            <v>34280000</v>
          </cell>
        </row>
        <row r="173">
          <cell r="G173" t="str">
            <v>SG1R95002270</v>
          </cell>
          <cell r="H173" t="str">
            <v>Yes</v>
          </cell>
          <cell r="I173" t="str">
            <v>SG1R95002270</v>
          </cell>
          <cell r="J173" t="str">
            <v>SG1R95002270</v>
          </cell>
          <cell r="K173" t="str">
            <v>Yes</v>
          </cell>
          <cell r="L173">
            <v>44012</v>
          </cell>
          <cell r="M173">
            <v>43646</v>
          </cell>
          <cell r="N173" t="str">
            <v>SINGAPORE</v>
          </cell>
          <cell r="O173" t="str">
            <v>Listed on 14 November 1978 on SGX Mainboard</v>
          </cell>
          <cell r="P173" t="str">
            <v>Coded in batch 1</v>
          </cell>
          <cell r="Q173" t="str">
            <v>Coded in batch 1</v>
          </cell>
          <cell r="R173"/>
          <cell r="S173"/>
          <cell r="T173" t="str">
            <v/>
          </cell>
          <cell r="X173"/>
          <cell r="Y173"/>
          <cell r="Z173">
            <v>1905.23</v>
          </cell>
          <cell r="AA173" t="str">
            <v xml:space="preserve">REAL ESTATE </v>
          </cell>
          <cell r="AB173" t="str">
            <v xml:space="preserve">REAL ESTATE </v>
          </cell>
          <cell r="AC173" t="str">
            <v>Real Estate</v>
          </cell>
          <cell r="AD173">
            <v>1905230000</v>
          </cell>
        </row>
        <row r="174">
          <cell r="G174" t="str">
            <v>SG1AJ7000000</v>
          </cell>
          <cell r="H174" t="str">
            <v>Yes</v>
          </cell>
          <cell r="I174" t="str">
            <v>SG1AJ7000000</v>
          </cell>
          <cell r="J174" t="str">
            <v>SG1AJ7000000</v>
          </cell>
          <cell r="K174" t="str">
            <v>Yes</v>
          </cell>
          <cell r="L174">
            <v>44012</v>
          </cell>
          <cell r="M174">
            <v>43646</v>
          </cell>
          <cell r="N174" t="str">
            <v>SINGAPORE</v>
          </cell>
          <cell r="O174" t="str">
            <v>Listed on 9 December 2004 on SGX Mainboard</v>
          </cell>
          <cell r="P174" t="str">
            <v>Coded in batch 1</v>
          </cell>
          <cell r="Q174" t="str">
            <v>Coded in batch 1</v>
          </cell>
          <cell r="R174"/>
          <cell r="S174"/>
          <cell r="T174" t="str">
            <v/>
          </cell>
          <cell r="X174"/>
          <cell r="Y174"/>
          <cell r="Z174">
            <v>34.09008</v>
          </cell>
          <cell r="AA174" t="str">
            <v xml:space="preserve">REAL ESTATE </v>
          </cell>
          <cell r="AB174" t="str">
            <v xml:space="preserve">REAL ESTATE </v>
          </cell>
          <cell r="AC174" t="str">
            <v>Real Estate</v>
          </cell>
          <cell r="AD174">
            <v>34090080</v>
          </cell>
        </row>
        <row r="175">
          <cell r="G175" t="str">
            <v>SG2F75992345</v>
          </cell>
          <cell r="H175" t="str">
            <v>Yes</v>
          </cell>
          <cell r="I175" t="str">
            <v>SG1Z19951446</v>
          </cell>
          <cell r="J175" t="str">
            <v>SG2F75992345</v>
          </cell>
          <cell r="K175" t="str">
            <v>No</v>
          </cell>
          <cell r="L175">
            <v>44196</v>
          </cell>
          <cell r="M175">
            <v>43830</v>
          </cell>
          <cell r="N175" t="str">
            <v>SINGAPORE</v>
          </cell>
          <cell r="O175" t="str">
            <v>Listed on 7 December 2009 on Catalist</v>
          </cell>
          <cell r="P175" t="str">
            <v>Coded in batch 2</v>
          </cell>
          <cell r="Q175" t="str">
            <v>Coded in batch 2</v>
          </cell>
          <cell r="R175"/>
          <cell r="S175"/>
          <cell r="T175" t="str">
            <v/>
          </cell>
          <cell r="V175" t="str">
            <v>ISIN code in 2020 is different from that of last year.</v>
          </cell>
          <cell r="X175"/>
          <cell r="Y175"/>
          <cell r="Z175">
            <v>68.89</v>
          </cell>
          <cell r="AA175" t="str">
            <v>INDUSTRIALS</v>
          </cell>
          <cell r="AB175" t="str">
            <v>INDUSTRIALS</v>
          </cell>
          <cell r="AC175" t="str">
            <v>Cyclical Consumer Services</v>
          </cell>
          <cell r="AD175">
            <v>68890000</v>
          </cell>
        </row>
        <row r="176">
          <cell r="G176" t="str">
            <v>SG1CC4000004</v>
          </cell>
          <cell r="H176" t="str">
            <v>Yes</v>
          </cell>
          <cell r="I176" t="str">
            <v>SG1CC4000004</v>
          </cell>
          <cell r="J176" t="str">
            <v>SG1CC4000004</v>
          </cell>
          <cell r="K176" t="str">
            <v>Yes</v>
          </cell>
          <cell r="L176">
            <v>44012</v>
          </cell>
          <cell r="M176">
            <v>43646</v>
          </cell>
          <cell r="N176" t="str">
            <v>SINGAPORE</v>
          </cell>
          <cell r="O176" t="str">
            <v>Listed on 28 August 2008 on SGX Mainboard</v>
          </cell>
          <cell r="P176" t="str">
            <v>Coded in batch 1</v>
          </cell>
          <cell r="Q176" t="str">
            <v>Coded in batch 1</v>
          </cell>
          <cell r="R176"/>
          <cell r="S176"/>
          <cell r="T176" t="str">
            <v/>
          </cell>
          <cell r="X176"/>
          <cell r="Y176"/>
          <cell r="Z176">
            <v>131.2192</v>
          </cell>
          <cell r="AA176" t="str">
            <v xml:space="preserve">ENERGY </v>
          </cell>
          <cell r="AB176" t="str">
            <v xml:space="preserve">ENERGY </v>
          </cell>
          <cell r="AC176" t="str">
            <v>Energy - Fossil Fuels</v>
          </cell>
          <cell r="AD176">
            <v>131219200</v>
          </cell>
        </row>
        <row r="177">
          <cell r="G177" t="str">
            <v>SG2F48989824</v>
          </cell>
          <cell r="H177" t="str">
            <v>Yes</v>
          </cell>
          <cell r="I177" t="str">
            <v>SG2F48989824</v>
          </cell>
          <cell r="J177" t="str">
            <v>SG2F48989824</v>
          </cell>
          <cell r="K177" t="str">
            <v>Yes</v>
          </cell>
          <cell r="L177">
            <v>44196</v>
          </cell>
          <cell r="M177">
            <v>43830</v>
          </cell>
          <cell r="N177" t="str">
            <v>SINGAPORE</v>
          </cell>
          <cell r="O177" t="str">
            <v>Listed on 1 February 2013 on Catalist,   29 Jun 2015 on SGX Mainboard</v>
          </cell>
          <cell r="P177" t="str">
            <v>Coded in batch 2</v>
          </cell>
          <cell r="Q177" t="str">
            <v>Coded in batch 2</v>
          </cell>
          <cell r="R177"/>
          <cell r="S177"/>
          <cell r="T177" t="str">
            <v/>
          </cell>
          <cell r="X177"/>
          <cell r="Y177"/>
          <cell r="Z177">
            <v>406.73</v>
          </cell>
          <cell r="AA177" t="str">
            <v>INDUSTRIALS</v>
          </cell>
          <cell r="AB177" t="str">
            <v>INDUSTRIALS</v>
          </cell>
          <cell r="AC177" t="str">
            <v>Automobiles &amp; Auto Parts</v>
          </cell>
          <cell r="AD177">
            <v>406730000</v>
          </cell>
        </row>
        <row r="178">
          <cell r="G178" t="str">
            <v>SG1V81937806</v>
          </cell>
          <cell r="H178" t="str">
            <v>Yes</v>
          </cell>
          <cell r="I178" t="str">
            <v>SG1V81937806</v>
          </cell>
          <cell r="J178" t="str">
            <v>SG1V81937806</v>
          </cell>
          <cell r="K178" t="str">
            <v>Yes</v>
          </cell>
          <cell r="L178">
            <v>44196</v>
          </cell>
          <cell r="M178">
            <v>43830</v>
          </cell>
          <cell r="N178" t="str">
            <v>SINGAPORE</v>
          </cell>
          <cell r="O178" t="str">
            <v>Listed on 25 October 1990 on SGX Mainboard</v>
          </cell>
          <cell r="P178" t="str">
            <v>Coded in batch 3</v>
          </cell>
          <cell r="Q178" t="str">
            <v>Coded in batch 3</v>
          </cell>
          <cell r="R178"/>
          <cell r="S178"/>
          <cell r="T178" t="str">
            <v/>
          </cell>
          <cell r="U178"/>
          <cell r="V178"/>
          <cell r="W178"/>
          <cell r="X178"/>
          <cell r="Y178"/>
          <cell r="Z178">
            <v>239.63086000000001</v>
          </cell>
          <cell r="AA178" t="str">
            <v>CONSUMER STAPLES</v>
          </cell>
          <cell r="AB178" t="str">
            <v>CONSUMER STAPLES</v>
          </cell>
          <cell r="AC178" t="str">
            <v>Applied Resources</v>
          </cell>
          <cell r="AD178">
            <v>239630860</v>
          </cell>
        </row>
        <row r="179">
          <cell r="G179" t="str">
            <v>SG2D90976473</v>
          </cell>
          <cell r="H179" t="str">
            <v>Yes</v>
          </cell>
          <cell r="I179" t="str">
            <v>SG2D90976473</v>
          </cell>
          <cell r="J179" t="str">
            <v>SG2D90976473</v>
          </cell>
          <cell r="K179" t="str">
            <v>Yes</v>
          </cell>
          <cell r="L179">
            <v>44012</v>
          </cell>
          <cell r="M179">
            <v>43646</v>
          </cell>
          <cell r="N179" t="str">
            <v>SINGAPORE</v>
          </cell>
          <cell r="O179" t="str">
            <v>Listed on 4 August 2000 on SGX Mainboard, 26 January 2017 on Catalist</v>
          </cell>
          <cell r="P179" t="str">
            <v>Coded in batch 1</v>
          </cell>
          <cell r="Q179" t="str">
            <v>Coded in batch 1</v>
          </cell>
          <cell r="R179"/>
          <cell r="S179"/>
          <cell r="T179" t="str">
            <v/>
          </cell>
          <cell r="U179"/>
          <cell r="V179"/>
          <cell r="W179"/>
          <cell r="X179"/>
          <cell r="Y179"/>
          <cell r="Z179">
            <v>41.47</v>
          </cell>
          <cell r="AA179" t="str">
            <v xml:space="preserve">REAL ESTATE </v>
          </cell>
          <cell r="AB179" t="str">
            <v xml:space="preserve">REAL ESTATE </v>
          </cell>
          <cell r="AC179" t="str">
            <v>Real Estate</v>
          </cell>
          <cell r="AD179">
            <v>41470000</v>
          </cell>
        </row>
        <row r="180">
          <cell r="G180" t="str">
            <v>SG1D25001158</v>
          </cell>
          <cell r="H180" t="str">
            <v>Yes</v>
          </cell>
          <cell r="I180" t="str">
            <v>SG1D25001158</v>
          </cell>
          <cell r="J180" t="str">
            <v>SG1D25001158</v>
          </cell>
          <cell r="K180" t="str">
            <v>Yes</v>
          </cell>
          <cell r="L180">
            <v>44196</v>
          </cell>
          <cell r="M180">
            <v>43830</v>
          </cell>
          <cell r="N180" t="str">
            <v>SINGAPORE</v>
          </cell>
          <cell r="O180" t="str">
            <v>Listed on 17 November 1969 on SGX Mainboard</v>
          </cell>
          <cell r="P180" t="str">
            <v>Coded in batch 3</v>
          </cell>
          <cell r="Q180" t="str">
            <v>Coded in batch 3</v>
          </cell>
          <cell r="R180"/>
          <cell r="S180"/>
          <cell r="T180" t="str">
            <v/>
          </cell>
          <cell r="U180"/>
          <cell r="V180"/>
          <cell r="W180"/>
          <cell r="X180"/>
          <cell r="Y180"/>
          <cell r="Z180">
            <v>2942.71</v>
          </cell>
          <cell r="AA180" t="str">
            <v>HEALTH CARE</v>
          </cell>
          <cell r="AB180" t="str">
            <v>HEALTH CARE</v>
          </cell>
          <cell r="AC180" t="str">
            <v>Pharmaceuticals &amp; Medical Research</v>
          </cell>
          <cell r="AD180">
            <v>2942710000</v>
          </cell>
        </row>
        <row r="181">
          <cell r="G181" t="str">
            <v>SG1DC2000004</v>
          </cell>
          <cell r="H181" t="str">
            <v>Yes</v>
          </cell>
          <cell r="I181" t="str">
            <v>SG1DC2000004</v>
          </cell>
          <cell r="J181" t="str">
            <v>SG1DC2000004</v>
          </cell>
          <cell r="K181" t="str">
            <v>Yes</v>
          </cell>
          <cell r="L181">
            <v>43982</v>
          </cell>
          <cell r="M181">
            <v>43616</v>
          </cell>
          <cell r="N181" t="str">
            <v>SINGAPORE</v>
          </cell>
          <cell r="O181" t="str">
            <v>Listed on 3 November 2016 on SGX Catalist</v>
          </cell>
          <cell r="P181" t="str">
            <v>Coded in batch 1</v>
          </cell>
          <cell r="Q181" t="str">
            <v>Coded in batch 1</v>
          </cell>
          <cell r="R181"/>
          <cell r="S181"/>
          <cell r="T181" t="str">
            <v/>
          </cell>
          <cell r="U181"/>
          <cell r="V181"/>
          <cell r="W181"/>
          <cell r="X181"/>
          <cell r="Y181"/>
          <cell r="Z181">
            <v>73.430000000000007</v>
          </cell>
          <cell r="AA181" t="str">
            <v>HEALTH CARE</v>
          </cell>
          <cell r="AB181" t="str">
            <v>HEALTH CARE</v>
          </cell>
          <cell r="AC181" t="str">
            <v>Healthcare Services</v>
          </cell>
          <cell r="AD181">
            <v>73430000</v>
          </cell>
        </row>
        <row r="182">
          <cell r="G182" t="str">
            <v>SG1AA4000002</v>
          </cell>
          <cell r="H182" t="str">
            <v>Yes</v>
          </cell>
          <cell r="I182" t="str">
            <v>SG1AA4000002</v>
          </cell>
          <cell r="J182" t="str">
            <v>SG1AA4000002</v>
          </cell>
          <cell r="K182" t="str">
            <v>Yes</v>
          </cell>
          <cell r="L182">
            <v>44196</v>
          </cell>
          <cell r="M182">
            <v>43830</v>
          </cell>
          <cell r="N182" t="str">
            <v>SINGAPORE</v>
          </cell>
          <cell r="O182" t="str">
            <v>Listed on 30 June 2014 on CATALIST</v>
          </cell>
          <cell r="P182" t="str">
            <v>Coded in batch 4</v>
          </cell>
          <cell r="Q182" t="str">
            <v>Coded in batch 4</v>
          </cell>
          <cell r="R182"/>
          <cell r="S182"/>
          <cell r="T182" t="str">
            <v/>
          </cell>
          <cell r="U182"/>
          <cell r="V182"/>
          <cell r="W182"/>
          <cell r="X182"/>
          <cell r="Y182"/>
          <cell r="Z182">
            <v>6.24</v>
          </cell>
          <cell r="AA182" t="str">
            <v>INDUSTRIALS</v>
          </cell>
          <cell r="AB182" t="str">
            <v>INDUSTRIALS</v>
          </cell>
          <cell r="AC182" t="str">
            <v>Cyclical Consumer Services</v>
          </cell>
          <cell r="AD182">
            <v>6240000</v>
          </cell>
        </row>
        <row r="183">
          <cell r="G183" t="str">
            <v>SG1X09940682</v>
          </cell>
          <cell r="H183" t="str">
            <v>Yes</v>
          </cell>
          <cell r="I183" t="str">
            <v>SG1X09940682</v>
          </cell>
          <cell r="J183" t="str">
            <v>SG1X09940682</v>
          </cell>
          <cell r="K183" t="str">
            <v>Yes</v>
          </cell>
          <cell r="L183">
            <v>44196</v>
          </cell>
          <cell r="M183">
            <v>43830</v>
          </cell>
          <cell r="N183" t="str">
            <v>SINGAPORE</v>
          </cell>
          <cell r="O183" t="str">
            <v>Listed on 4 July 2008 on CATALIST</v>
          </cell>
          <cell r="P183" t="str">
            <v>Coded in batch 3</v>
          </cell>
          <cell r="Q183" t="str">
            <v>Coded in batch 3</v>
          </cell>
          <cell r="R183"/>
          <cell r="S183"/>
          <cell r="T183" t="str">
            <v/>
          </cell>
          <cell r="U183"/>
          <cell r="V183"/>
          <cell r="W183"/>
          <cell r="X183"/>
          <cell r="Y183"/>
          <cell r="Z183">
            <v>149.44999999999999</v>
          </cell>
          <cell r="AA183" t="str">
            <v>HEALTH CARE</v>
          </cell>
          <cell r="AB183" t="str">
            <v>HEALTH CARE</v>
          </cell>
          <cell r="AC183" t="str">
            <v>Healthcare Services</v>
          </cell>
          <cell r="AD183">
            <v>149450000</v>
          </cell>
        </row>
        <row r="184">
          <cell r="G184" t="str">
            <v>SG1Y31945526</v>
          </cell>
          <cell r="H184" t="str">
            <v>Yes</v>
          </cell>
          <cell r="I184" t="str">
            <v>SG1Y31945526</v>
          </cell>
          <cell r="J184" t="str">
            <v>SG1Y31945526</v>
          </cell>
          <cell r="K184" t="str">
            <v>Yes</v>
          </cell>
          <cell r="L184">
            <v>44196</v>
          </cell>
          <cell r="M184">
            <v>43830</v>
          </cell>
          <cell r="N184" t="str">
            <v>SINGAPORE</v>
          </cell>
          <cell r="O184" t="str">
            <v>Listed on 8 July 2009 on Catalist</v>
          </cell>
          <cell r="P184" t="str">
            <v>Coded in batch 2</v>
          </cell>
          <cell r="Q184" t="str">
            <v>Coded in batch 2</v>
          </cell>
          <cell r="R184"/>
          <cell r="S184"/>
          <cell r="T184" t="str">
            <v/>
          </cell>
          <cell r="U184"/>
          <cell r="V184"/>
          <cell r="W184"/>
          <cell r="X184"/>
          <cell r="Y184"/>
          <cell r="Z184">
            <v>3.69</v>
          </cell>
          <cell r="AA184" t="str">
            <v xml:space="preserve">ENERGY </v>
          </cell>
          <cell r="AB184" t="str">
            <v xml:space="preserve">ENERGY </v>
          </cell>
          <cell r="AC184" t="str">
            <v>Cyclical Consumer Services</v>
          </cell>
          <cell r="AD184">
            <v>3690000</v>
          </cell>
        </row>
        <row r="185">
          <cell r="G185" t="str">
            <v>SG1O44912994</v>
          </cell>
          <cell r="H185" t="str">
            <v>Yes</v>
          </cell>
          <cell r="I185" t="str">
            <v>SG1O44912994</v>
          </cell>
          <cell r="J185" t="str">
            <v>SG1O44912994</v>
          </cell>
          <cell r="K185" t="str">
            <v>Yes</v>
          </cell>
          <cell r="L185">
            <v>44196</v>
          </cell>
          <cell r="M185">
            <v>43830</v>
          </cell>
          <cell r="N185" t="str">
            <v>SINGAPORE</v>
          </cell>
          <cell r="O185" t="str">
            <v>Listed on 8 September 2003 on SGX Sesdaq 31 August 2007 on SGX Mainboard</v>
          </cell>
          <cell r="P185" t="str">
            <v>Coded in batch 3</v>
          </cell>
          <cell r="Q185" t="str">
            <v>Coded in batch 3</v>
          </cell>
          <cell r="R185"/>
          <cell r="S185"/>
          <cell r="T185" t="str">
            <v/>
          </cell>
          <cell r="X185"/>
          <cell r="Y185"/>
          <cell r="Z185">
            <v>102.42</v>
          </cell>
          <cell r="AA185" t="str">
            <v xml:space="preserve">REAL ESTATE </v>
          </cell>
          <cell r="AB185" t="str">
            <v xml:space="preserve">REAL ESTATE </v>
          </cell>
          <cell r="AC185" t="str">
            <v>Real Estate</v>
          </cell>
          <cell r="AD185">
            <v>102420000</v>
          </cell>
        </row>
        <row r="186">
          <cell r="G186" t="str">
            <v>SG1Y78948920</v>
          </cell>
          <cell r="H186" t="str">
            <v>Yes</v>
          </cell>
          <cell r="I186" t="str">
            <v>SG1Y78948920</v>
          </cell>
          <cell r="J186" t="str">
            <v>SG1Y78948920</v>
          </cell>
          <cell r="K186" t="str">
            <v>Yes</v>
          </cell>
          <cell r="L186">
            <v>44196</v>
          </cell>
          <cell r="M186">
            <v>43830</v>
          </cell>
          <cell r="N186" t="str">
            <v>SINGAPORE</v>
          </cell>
          <cell r="O186" t="str">
            <v>Listed on 9 October 2009 on Catalist</v>
          </cell>
          <cell r="P186" t="str">
            <v>Coded in batch 5</v>
          </cell>
          <cell r="Q186" t="str">
            <v>Coded in batch 5</v>
          </cell>
          <cell r="R186"/>
          <cell r="S186"/>
          <cell r="T186" t="str">
            <v>Published on 11-Jun-2020</v>
          </cell>
          <cell r="X186"/>
          <cell r="Y186"/>
          <cell r="Z186">
            <v>31.74</v>
          </cell>
          <cell r="AA186" t="str">
            <v xml:space="preserve">ENERGY </v>
          </cell>
          <cell r="AB186" t="str">
            <v xml:space="preserve">ENERGY </v>
          </cell>
          <cell r="AC186" t="str">
            <v>Energy - Fossil Fuels</v>
          </cell>
          <cell r="AD186">
            <v>31740000</v>
          </cell>
        </row>
        <row r="187">
          <cell r="G187" t="str">
            <v>SG1CH7000000</v>
          </cell>
          <cell r="H187" t="str">
            <v>Yes</v>
          </cell>
          <cell r="I187" t="str">
            <v>SG1CH7000000</v>
          </cell>
          <cell r="J187" t="str">
            <v>SG1CH7000000</v>
          </cell>
          <cell r="K187" t="str">
            <v>Yes</v>
          </cell>
          <cell r="L187">
            <v>44196</v>
          </cell>
          <cell r="M187">
            <v>43830</v>
          </cell>
          <cell r="N187" t="str">
            <v>SINGAPORE</v>
          </cell>
          <cell r="O187" t="str">
            <v xml:space="preserve">Listed on 21 March 2002 on SGX Sesdaq 7 May 2004 on SGX Mainboard </v>
          </cell>
          <cell r="P187" t="str">
            <v>Coded in batch 2</v>
          </cell>
          <cell r="Q187" t="str">
            <v>Coded in batch 2</v>
          </cell>
          <cell r="R187"/>
          <cell r="S187"/>
          <cell r="T187" t="str">
            <v/>
          </cell>
          <cell r="X187"/>
          <cell r="Y187"/>
          <cell r="Z187">
            <v>38.53</v>
          </cell>
          <cell r="AA187" t="str">
            <v>INDUSTRIALS</v>
          </cell>
          <cell r="AB187" t="str">
            <v>INDUSTRIALS</v>
          </cell>
          <cell r="AC187" t="str">
            <v>Mineral Resources</v>
          </cell>
          <cell r="AD187">
            <v>38530000</v>
          </cell>
        </row>
        <row r="188">
          <cell r="G188" t="str">
            <v>SG1U37933462</v>
          </cell>
          <cell r="H188" t="str">
            <v>Yes</v>
          </cell>
          <cell r="I188" t="str">
            <v>SG1U37933462</v>
          </cell>
          <cell r="J188" t="str">
            <v>SG1U37933462</v>
          </cell>
          <cell r="K188" t="str">
            <v>Yes</v>
          </cell>
          <cell r="L188">
            <v>44196</v>
          </cell>
          <cell r="M188">
            <v>43830</v>
          </cell>
          <cell r="N188" t="str">
            <v>SINGAPORE</v>
          </cell>
          <cell r="O188" t="str">
            <v>Listed on 2 September 1998 on SGX Mainboard 22 January 2003 on SGX Sesdaq 30 May 2007 on SGX Mainboard</v>
          </cell>
          <cell r="P188" t="str">
            <v>Coded in batch 3</v>
          </cell>
          <cell r="Q188" t="str">
            <v>Coded in batch 3</v>
          </cell>
          <cell r="R188"/>
          <cell r="S188"/>
          <cell r="T188" t="str">
            <v/>
          </cell>
          <cell r="X188"/>
          <cell r="Y188"/>
          <cell r="Z188">
            <v>308.45999999999998</v>
          </cell>
          <cell r="AA188" t="str">
            <v xml:space="preserve">REAL ESTATE </v>
          </cell>
          <cell r="AB188" t="str">
            <v xml:space="preserve">REAL ESTATE </v>
          </cell>
          <cell r="AC188" t="str">
            <v>Real Estate</v>
          </cell>
          <cell r="AD188">
            <v>308460000</v>
          </cell>
        </row>
        <row r="189">
          <cell r="G189" t="str">
            <v>SG1Z16951381</v>
          </cell>
          <cell r="H189" t="str">
            <v>Yes</v>
          </cell>
          <cell r="I189" t="str">
            <v>SG1Z16951381</v>
          </cell>
          <cell r="J189" t="str">
            <v>SG1Z16951381</v>
          </cell>
          <cell r="K189" t="str">
            <v>Yes</v>
          </cell>
          <cell r="L189">
            <v>43921</v>
          </cell>
          <cell r="M189">
            <v>43555</v>
          </cell>
          <cell r="N189" t="str">
            <v>SINGAPORE</v>
          </cell>
          <cell r="O189" t="str">
            <v>Listed on 3 December 2009 on Catalist</v>
          </cell>
          <cell r="P189" t="str">
            <v>Coded in batch 1</v>
          </cell>
          <cell r="Q189" t="str">
            <v>Coded in batch 1</v>
          </cell>
          <cell r="R189"/>
          <cell r="S189"/>
          <cell r="T189" t="str">
            <v/>
          </cell>
          <cell r="X189"/>
          <cell r="Y189"/>
          <cell r="Z189">
            <v>18.484200000000001</v>
          </cell>
          <cell r="AA189" t="str">
            <v>INDUSTRIALS</v>
          </cell>
          <cell r="AB189" t="str">
            <v>INDUSTRIALS</v>
          </cell>
          <cell r="AC189" t="str">
            <v>Banking &amp; Investment Services</v>
          </cell>
          <cell r="AD189">
            <v>18484200</v>
          </cell>
        </row>
        <row r="190">
          <cell r="G190" t="str">
            <v>SG1AI6000003</v>
          </cell>
          <cell r="H190" t="str">
            <v>Yes</v>
          </cell>
          <cell r="I190" t="str">
            <v>SG1AI6000003</v>
          </cell>
          <cell r="J190" t="str">
            <v>SG1AI6000003</v>
          </cell>
          <cell r="K190" t="str">
            <v>Yes</v>
          </cell>
          <cell r="L190">
            <v>44196</v>
          </cell>
          <cell r="M190">
            <v>43830</v>
          </cell>
          <cell r="N190" t="str">
            <v>SINGAPORE</v>
          </cell>
          <cell r="O190" t="str">
            <v>Listed on 10 October 1984 on SGX Mainboard</v>
          </cell>
          <cell r="P190" t="str">
            <v>Coded in batch 2</v>
          </cell>
          <cell r="Q190" t="str">
            <v>Coded in batch 2</v>
          </cell>
          <cell r="R190"/>
          <cell r="S190"/>
          <cell r="T190" t="str">
            <v/>
          </cell>
          <cell r="X190"/>
          <cell r="Y190"/>
          <cell r="Z190">
            <v>29.11</v>
          </cell>
          <cell r="AA190" t="str">
            <v>CONSUMER DISCRETIONARY</v>
          </cell>
          <cell r="AB190" t="str">
            <v>CONSUMER DISCRETIONARY</v>
          </cell>
          <cell r="AC190" t="str">
            <v>Cyclical Consumer Services</v>
          </cell>
          <cell r="AD190">
            <v>29110000</v>
          </cell>
        </row>
        <row r="191">
          <cell r="G191" t="str">
            <v>SG1I70883703</v>
          </cell>
          <cell r="H191" t="str">
            <v>No</v>
          </cell>
          <cell r="I191" t="str">
            <v>SG1I70883703</v>
          </cell>
          <cell r="J191" t="str">
            <v>SG1EE1000009</v>
          </cell>
          <cell r="K191" t="str">
            <v>No</v>
          </cell>
          <cell r="L191">
            <v>44196</v>
          </cell>
          <cell r="M191">
            <v>43830</v>
          </cell>
          <cell r="N191" t="str">
            <v>SINGAPORE</v>
          </cell>
          <cell r="O191" t="str">
            <v>Listed on 21 June 2000 on SGX Mainboard</v>
          </cell>
          <cell r="P191" t="str">
            <v>Coded in batch 3</v>
          </cell>
          <cell r="Q191" t="str">
            <v>Coded in batch 3</v>
          </cell>
          <cell r="R191"/>
          <cell r="S191"/>
          <cell r="T191" t="str">
            <v/>
          </cell>
          <cell r="V191" t="str">
            <v>Name change to Hong Lai Huat Group as of 2008. Also, ISIN code has changed.</v>
          </cell>
          <cell r="X191"/>
          <cell r="Y191"/>
          <cell r="Z191">
            <v>49.2</v>
          </cell>
          <cell r="AA191" t="str">
            <v xml:space="preserve">REAL ESTATE </v>
          </cell>
          <cell r="AB191" t="str">
            <v xml:space="preserve">REAL ESTATE </v>
          </cell>
          <cell r="AC191" t="str">
            <v>Real Estate</v>
          </cell>
          <cell r="AD191">
            <v>49200000</v>
          </cell>
        </row>
        <row r="192">
          <cell r="G192" t="str">
            <v>SG1H41875896</v>
          </cell>
          <cell r="H192" t="str">
            <v>Yes</v>
          </cell>
          <cell r="I192" t="str">
            <v>SG1H41875896</v>
          </cell>
          <cell r="J192" t="str">
            <v>SG1H41875896</v>
          </cell>
          <cell r="K192" t="str">
            <v>Yes</v>
          </cell>
          <cell r="L192">
            <v>44196</v>
          </cell>
          <cell r="M192">
            <v>43830</v>
          </cell>
          <cell r="N192" t="str">
            <v>SINGAPORE</v>
          </cell>
          <cell r="O192" t="str">
            <v>Listed on 2 December 1999 on SGX Mainboard</v>
          </cell>
          <cell r="P192" t="str">
            <v>Coded in batch 2</v>
          </cell>
          <cell r="Q192" t="str">
            <v>Coded in batch 2</v>
          </cell>
          <cell r="R192"/>
          <cell r="S192"/>
          <cell r="T192" t="str">
            <v/>
          </cell>
          <cell r="X192"/>
          <cell r="Y192"/>
          <cell r="Z192">
            <v>1764.96216</v>
          </cell>
          <cell r="AA192" t="str">
            <v xml:space="preserve">REAL ESTATE </v>
          </cell>
          <cell r="AB192" t="str">
            <v xml:space="preserve">REAL ESTATE </v>
          </cell>
          <cell r="AC192" t="str">
            <v>Real Estate</v>
          </cell>
          <cell r="AD192">
            <v>1764962160</v>
          </cell>
        </row>
        <row r="193">
          <cell r="G193" t="str">
            <v>SG1Z21951640</v>
          </cell>
          <cell r="H193" t="str">
            <v>Yes</v>
          </cell>
          <cell r="I193" t="str">
            <v>SG1Z21951640</v>
          </cell>
          <cell r="J193" t="str">
            <v>SG1Z21951640</v>
          </cell>
          <cell r="K193" t="str">
            <v>Yes</v>
          </cell>
          <cell r="L193">
            <v>44196</v>
          </cell>
          <cell r="M193">
            <v>43830</v>
          </cell>
          <cell r="N193" t="str">
            <v>SINGAPORE</v>
          </cell>
          <cell r="O193" t="str">
            <v>Listed on 21 December 2009 on SGX Mainboard</v>
          </cell>
          <cell r="P193" t="str">
            <v>Coded in batch 2</v>
          </cell>
          <cell r="Q193" t="str">
            <v>Coded in batch 2</v>
          </cell>
          <cell r="R193"/>
          <cell r="S193"/>
          <cell r="T193" t="str">
            <v/>
          </cell>
          <cell r="X193"/>
          <cell r="Y193"/>
          <cell r="Z193">
            <v>128.03</v>
          </cell>
          <cell r="AA193" t="str">
            <v>INDUSTRIALS</v>
          </cell>
          <cell r="AB193" t="str">
            <v>INDUSTRIALS</v>
          </cell>
          <cell r="AC193" t="str">
            <v>Industrial &amp; Commercial Services</v>
          </cell>
          <cell r="AD193">
            <v>128030000</v>
          </cell>
        </row>
        <row r="194">
          <cell r="G194" t="str">
            <v>SG1S47927920</v>
          </cell>
          <cell r="H194" t="str">
            <v>Yes</v>
          </cell>
          <cell r="I194" t="str">
            <v>SG1S47927920</v>
          </cell>
          <cell r="J194" t="str">
            <v>SG1S47927920</v>
          </cell>
          <cell r="K194" t="str">
            <v>Yes</v>
          </cell>
          <cell r="L194">
            <v>44196</v>
          </cell>
          <cell r="M194">
            <v>43830</v>
          </cell>
          <cell r="N194" t="str">
            <v>SINGAPORE</v>
          </cell>
          <cell r="O194" t="str">
            <v>Listed on 5 December 2005 on SGX Mainboard</v>
          </cell>
          <cell r="P194" t="str">
            <v>Coded in batch 3</v>
          </cell>
          <cell r="Q194" t="str">
            <v>Coded in batch 3</v>
          </cell>
          <cell r="R194"/>
          <cell r="S194"/>
          <cell r="T194" t="str">
            <v/>
          </cell>
          <cell r="X194"/>
          <cell r="Y194"/>
          <cell r="Z194">
            <v>11.409000000000001</v>
          </cell>
          <cell r="AA194" t="str">
            <v>INDUSTRIALS</v>
          </cell>
          <cell r="AB194" t="str">
            <v>INDUSTRIALS</v>
          </cell>
          <cell r="AC194" t="str">
            <v>Industrial Goods</v>
          </cell>
          <cell r="AD194">
            <v>11409000</v>
          </cell>
        </row>
        <row r="195">
          <cell r="G195" t="str">
            <v>SG1J14885763</v>
          </cell>
          <cell r="H195" t="str">
            <v>Yes</v>
          </cell>
          <cell r="I195" t="str">
            <v>SG2R15002573</v>
          </cell>
          <cell r="J195" t="str">
            <v>SG1J14885763</v>
          </cell>
          <cell r="K195" t="str">
            <v>No</v>
          </cell>
          <cell r="L195">
            <v>44196</v>
          </cell>
          <cell r="M195">
            <v>43830</v>
          </cell>
          <cell r="N195" t="str">
            <v>SINGAPORE</v>
          </cell>
          <cell r="O195" t="str">
            <v>Listed on 8 July 1981 on SGX Mainboard</v>
          </cell>
          <cell r="P195" t="str">
            <v>Coded in batch 2</v>
          </cell>
          <cell r="Q195" t="str">
            <v>Coded in batch 2</v>
          </cell>
          <cell r="R195"/>
          <cell r="S195"/>
          <cell r="T195" t="str">
            <v/>
          </cell>
          <cell r="V195" t="str">
            <v>ISIN code in 2020 is different from that of last year.</v>
          </cell>
          <cell r="X195"/>
          <cell r="Y195"/>
          <cell r="Z195">
            <v>722.61</v>
          </cell>
          <cell r="AA195" t="str">
            <v xml:space="preserve">REAL ESTATE </v>
          </cell>
          <cell r="AB195" t="str">
            <v xml:space="preserve">REAL ESTATE </v>
          </cell>
          <cell r="AC195" t="str">
            <v>Real Estate</v>
          </cell>
          <cell r="AD195">
            <v>722610000</v>
          </cell>
        </row>
        <row r="196">
          <cell r="G196" t="str">
            <v>SG1F76860344</v>
          </cell>
          <cell r="H196" t="str">
            <v>Yes</v>
          </cell>
          <cell r="I196" t="str">
            <v>SG1F76860344</v>
          </cell>
          <cell r="J196" t="str">
            <v>SG1F76860344</v>
          </cell>
          <cell r="K196" t="str">
            <v>Yes</v>
          </cell>
          <cell r="L196">
            <v>44196</v>
          </cell>
          <cell r="M196">
            <v>43830</v>
          </cell>
          <cell r="N196" t="str">
            <v>SINGAPORE</v>
          </cell>
          <cell r="O196" t="str">
            <v>Listed on 6 March 1998 on SGX Mainboard</v>
          </cell>
          <cell r="P196" t="str">
            <v>Coded in batch 4</v>
          </cell>
          <cell r="Q196" t="str">
            <v>Coded in batch 4</v>
          </cell>
          <cell r="R196"/>
          <cell r="S196"/>
          <cell r="T196" t="str">
            <v/>
          </cell>
          <cell r="X196"/>
          <cell r="Y196"/>
          <cell r="Z196">
            <v>721.73</v>
          </cell>
          <cell r="AA196" t="str">
            <v>INDUSTRIALS</v>
          </cell>
          <cell r="AB196" t="str">
            <v>INDUSTRIALS</v>
          </cell>
          <cell r="AC196" t="str">
            <v>Automobiles &amp; Auto Parts</v>
          </cell>
          <cell r="AD196">
            <v>721730000</v>
          </cell>
        </row>
        <row r="197">
          <cell r="G197" t="str">
            <v>SG1M04001939</v>
          </cell>
          <cell r="H197" t="str">
            <v>Yes</v>
          </cell>
          <cell r="I197" t="str">
            <v>SG1M04001939</v>
          </cell>
          <cell r="J197" t="str">
            <v>SG1M04001939</v>
          </cell>
          <cell r="K197" t="str">
            <v>Yes</v>
          </cell>
          <cell r="L197">
            <v>44196</v>
          </cell>
          <cell r="M197">
            <v>43830</v>
          </cell>
          <cell r="N197" t="str">
            <v>SINGAPORE</v>
          </cell>
          <cell r="O197" t="str">
            <v>Listed on 10 July 1981 on SGX Mainboard</v>
          </cell>
          <cell r="P197" t="str">
            <v>Coded in batch 2</v>
          </cell>
          <cell r="Q197" t="str">
            <v>Coded in batch 2</v>
          </cell>
          <cell r="R197"/>
          <cell r="S197"/>
          <cell r="T197" t="str">
            <v/>
          </cell>
          <cell r="X197"/>
          <cell r="Y197"/>
          <cell r="Z197">
            <v>1078.71</v>
          </cell>
          <cell r="AA197" t="str">
            <v xml:space="preserve">FINANCIALS </v>
          </cell>
          <cell r="AB197" t="str">
            <v xml:space="preserve">FINANCIALS </v>
          </cell>
          <cell r="AC197" t="str">
            <v>Banking &amp; Investment Services</v>
          </cell>
          <cell r="AD197">
            <v>1078710000</v>
          </cell>
        </row>
        <row r="198">
          <cell r="G198" t="str">
            <v>SG1BE0000006</v>
          </cell>
          <cell r="H198" t="str">
            <v>Yes</v>
          </cell>
          <cell r="I198" t="str">
            <v>SG1BE0000006</v>
          </cell>
          <cell r="J198" t="str">
            <v>SG1BE0000006</v>
          </cell>
          <cell r="K198" t="str">
            <v>Yes</v>
          </cell>
          <cell r="L198">
            <v>44196</v>
          </cell>
          <cell r="M198">
            <v>43830</v>
          </cell>
          <cell r="N198" t="str">
            <v>SINGAPORE</v>
          </cell>
          <cell r="O198" t="str">
            <v>Listed on 14 April 2000 on SGX Mainboard</v>
          </cell>
          <cell r="P198" t="str">
            <v>Coded in batch 3</v>
          </cell>
          <cell r="Q198" t="str">
            <v>Coded in batch 3</v>
          </cell>
          <cell r="R198"/>
          <cell r="S198"/>
          <cell r="T198" t="str">
            <v/>
          </cell>
          <cell r="X198"/>
          <cell r="Y198"/>
          <cell r="Z198">
            <v>13.54</v>
          </cell>
          <cell r="AA198" t="str">
            <v>INDUSTRIALS</v>
          </cell>
          <cell r="AB198" t="str">
            <v>INDUSTRIALS</v>
          </cell>
          <cell r="AC198" t="str">
            <v>Industrial &amp; Commercial Services</v>
          </cell>
          <cell r="AD198">
            <v>13540000</v>
          </cell>
        </row>
        <row r="199">
          <cell r="G199" t="str">
            <v>SG1Q03920366</v>
          </cell>
          <cell r="H199" t="str">
            <v>Yes</v>
          </cell>
          <cell r="I199" t="str">
            <v>SG1Q03920366</v>
          </cell>
          <cell r="J199" t="str">
            <v>SG1Q03920366</v>
          </cell>
          <cell r="K199" t="str">
            <v>Yes</v>
          </cell>
          <cell r="L199">
            <v>44196</v>
          </cell>
          <cell r="M199">
            <v>43830</v>
          </cell>
          <cell r="N199" t="str">
            <v>SINGAPORE</v>
          </cell>
          <cell r="O199" t="str">
            <v>Listed on 15 September 2004 on SGX Sesdaq</v>
          </cell>
          <cell r="P199" t="str">
            <v>Coded in batch 2</v>
          </cell>
          <cell r="Q199" t="str">
            <v>Coded in batch 2</v>
          </cell>
          <cell r="R199"/>
          <cell r="S199"/>
          <cell r="T199" t="str">
            <v/>
          </cell>
          <cell r="X199"/>
          <cell r="Y199"/>
          <cell r="Z199">
            <v>30.36</v>
          </cell>
          <cell r="AA199" t="str">
            <v>CONSUMER STAPLES</v>
          </cell>
          <cell r="AB199" t="str">
            <v>CONSUMER STAPLES</v>
          </cell>
          <cell r="AC199" t="str">
            <v>Food &amp; Drug Retailing</v>
          </cell>
          <cell r="AD199">
            <v>30360000</v>
          </cell>
        </row>
        <row r="200">
          <cell r="G200" t="str">
            <v>SG1J41888780</v>
          </cell>
          <cell r="H200" t="str">
            <v>Yes</v>
          </cell>
          <cell r="I200" t="str">
            <v>SG1J41888780</v>
          </cell>
          <cell r="J200" t="str">
            <v>SG1J41888780</v>
          </cell>
          <cell r="K200" t="str">
            <v>Yes</v>
          </cell>
          <cell r="L200">
            <v>44196</v>
          </cell>
          <cell r="M200">
            <v>43830</v>
          </cell>
          <cell r="N200" t="str">
            <v>SINGAPORE</v>
          </cell>
          <cell r="O200" t="str">
            <v>Listed on 24 November 1978 on SGX Mainboard</v>
          </cell>
          <cell r="P200" t="str">
            <v>Coded in batch 3</v>
          </cell>
          <cell r="Q200" t="str">
            <v>Coded in batch 3</v>
          </cell>
          <cell r="R200"/>
          <cell r="S200"/>
          <cell r="T200" t="str">
            <v/>
          </cell>
          <cell r="X200"/>
          <cell r="Y200"/>
          <cell r="Z200">
            <v>770.13</v>
          </cell>
          <cell r="AA200" t="str">
            <v>CONSUMER DISCRETIONARY</v>
          </cell>
          <cell r="AB200" t="str">
            <v>CONSUMER DISCRETIONARY</v>
          </cell>
          <cell r="AC200" t="str">
            <v>Cyclical Consumer Services</v>
          </cell>
          <cell r="AD200">
            <v>770130000</v>
          </cell>
        </row>
        <row r="201">
          <cell r="G201" t="str">
            <v>SG2P14002527</v>
          </cell>
          <cell r="H201" t="str">
            <v>Yes</v>
          </cell>
          <cell r="I201" t="str">
            <v>SG2P14002527</v>
          </cell>
          <cell r="J201" t="str">
            <v>SG2P14002527</v>
          </cell>
          <cell r="K201" t="str">
            <v>Yes</v>
          </cell>
          <cell r="L201">
            <v>44196</v>
          </cell>
          <cell r="M201">
            <v>43830</v>
          </cell>
          <cell r="N201" t="str">
            <v>SINGAPORE</v>
          </cell>
          <cell r="O201" t="str">
            <v>Listed on 17 June 1982 on SGX Mainboard</v>
          </cell>
          <cell r="P201" t="str">
            <v>Coded in batch 2</v>
          </cell>
          <cell r="Q201" t="str">
            <v>Coded in batch 2</v>
          </cell>
          <cell r="R201"/>
          <cell r="S201"/>
          <cell r="T201" t="str">
            <v/>
          </cell>
          <cell r="X201"/>
          <cell r="Y201"/>
          <cell r="Z201">
            <v>1720.92</v>
          </cell>
          <cell r="AA201" t="str">
            <v>CONSUMER DISCRETIONARY</v>
          </cell>
          <cell r="AB201" t="str">
            <v>CONSUMER DISCRETIONARY</v>
          </cell>
          <cell r="AC201" t="str">
            <v>Cyclical Consumer Services</v>
          </cell>
          <cell r="AD201">
            <v>1720920000</v>
          </cell>
        </row>
        <row r="202">
          <cell r="G202" t="str">
            <v>SG1P12002132</v>
          </cell>
          <cell r="H202" t="str">
            <v>Yes</v>
          </cell>
          <cell r="I202" t="str">
            <v>SG1P12002132</v>
          </cell>
          <cell r="J202" t="str">
            <v>SG1P12002132</v>
          </cell>
          <cell r="K202" t="str">
            <v>Yes</v>
          </cell>
          <cell r="L202">
            <v>44196</v>
          </cell>
          <cell r="M202">
            <v>43830</v>
          </cell>
          <cell r="N202" t="str">
            <v>SINGAPORE</v>
          </cell>
          <cell r="O202" t="str">
            <v>Listed on 2 December 1968 on SGX Mainboard</v>
          </cell>
          <cell r="P202" t="str">
            <v>Coded in batch 2</v>
          </cell>
          <cell r="Q202" t="str">
            <v>Coded in batch 2</v>
          </cell>
          <cell r="R202"/>
          <cell r="S202"/>
          <cell r="T202" t="str">
            <v/>
          </cell>
          <cell r="X202"/>
          <cell r="Y202"/>
          <cell r="Z202">
            <v>304.42</v>
          </cell>
          <cell r="AA202" t="str">
            <v>CONSUMER DISCRETIONARY</v>
          </cell>
          <cell r="AB202" t="str">
            <v>CONSUMER DISCRETIONARY</v>
          </cell>
          <cell r="AC202" t="str">
            <v>Cyclical Consumer Services</v>
          </cell>
          <cell r="AD202">
            <v>304420000</v>
          </cell>
        </row>
        <row r="203">
          <cell r="G203" t="str">
            <v>BMG4612P2085</v>
          </cell>
          <cell r="H203" t="str">
            <v>Yes</v>
          </cell>
          <cell r="I203" t="str">
            <v>BMG4612P2085</v>
          </cell>
          <cell r="J203" t="str">
            <v>BMG4612P2085</v>
          </cell>
          <cell r="K203" t="str">
            <v>Yes</v>
          </cell>
          <cell r="L203">
            <v>44196</v>
          </cell>
          <cell r="M203">
            <v>43830</v>
          </cell>
          <cell r="N203" t="str">
            <v>BERMUDA</v>
          </cell>
          <cell r="O203" t="str">
            <v xml:space="preserve">Listed on 11 August 1997 on SGX Mainboard </v>
          </cell>
          <cell r="P203" t="str">
            <v>Coded in batch 2</v>
          </cell>
          <cell r="Q203" t="str">
            <v>Coded in batch 2</v>
          </cell>
          <cell r="R203"/>
          <cell r="S203"/>
          <cell r="T203" t="str">
            <v/>
          </cell>
          <cell r="X203"/>
          <cell r="Y203"/>
          <cell r="Z203">
            <v>185.25</v>
          </cell>
          <cell r="AA203" t="str">
            <v xml:space="preserve">FINANCIALS </v>
          </cell>
          <cell r="AB203" t="str">
            <v xml:space="preserve">FINANCIALS </v>
          </cell>
          <cell r="AC203" t="str">
            <v>Banking &amp; Investment Services</v>
          </cell>
          <cell r="AD203">
            <v>185250000</v>
          </cell>
        </row>
        <row r="204">
          <cell r="G204" t="str">
            <v>SG1DH2000003</v>
          </cell>
          <cell r="H204" t="str">
            <v>Yes</v>
          </cell>
          <cell r="I204" t="str">
            <v>SG1DH2000003</v>
          </cell>
          <cell r="J204" t="str">
            <v>SG1DH2000003</v>
          </cell>
          <cell r="K204" t="str">
            <v>Yes</v>
          </cell>
          <cell r="L204">
            <v>44196</v>
          </cell>
          <cell r="M204">
            <v>43830</v>
          </cell>
          <cell r="N204" t="str">
            <v>SINGAPORE</v>
          </cell>
          <cell r="O204" t="str">
            <v>Listed on 16 June 2017 on SGX Mainboard</v>
          </cell>
          <cell r="P204" t="str">
            <v>Coded in batch 2</v>
          </cell>
          <cell r="Q204" t="str">
            <v>Coded in batch 2</v>
          </cell>
          <cell r="R204"/>
          <cell r="S204"/>
          <cell r="T204" t="str">
            <v/>
          </cell>
          <cell r="X204"/>
          <cell r="Y204"/>
          <cell r="Z204">
            <v>660</v>
          </cell>
          <cell r="AA204" t="str">
            <v>INDUSTRIALS</v>
          </cell>
          <cell r="AB204" t="str">
            <v>INDUSTRIALS</v>
          </cell>
          <cell r="AC204" t="str">
            <v>Industrial &amp; Commercial Services</v>
          </cell>
          <cell r="AD204">
            <v>660000000</v>
          </cell>
        </row>
        <row r="205">
          <cell r="G205" t="str">
            <v>SG1AF2000003</v>
          </cell>
          <cell r="H205" t="str">
            <v>Yes</v>
          </cell>
          <cell r="I205" t="str">
            <v>SG1AF2000003</v>
          </cell>
          <cell r="J205" t="str">
            <v>SG1AF2000003</v>
          </cell>
          <cell r="K205" t="str">
            <v>Yes</v>
          </cell>
          <cell r="L205">
            <v>44196</v>
          </cell>
          <cell r="M205">
            <v>43830</v>
          </cell>
          <cell r="N205" t="str">
            <v>SINGAPORE</v>
          </cell>
          <cell r="O205" t="str">
            <v>Listed on 9 December 2014 on Catalist</v>
          </cell>
          <cell r="P205" t="str">
            <v>Coded in batch 5</v>
          </cell>
          <cell r="Q205" t="str">
            <v>Coded in batch 5</v>
          </cell>
          <cell r="R205"/>
          <cell r="S205"/>
          <cell r="T205" t="str">
            <v>Published on 28-May-2020</v>
          </cell>
          <cell r="X205"/>
          <cell r="Y205"/>
          <cell r="Z205">
            <v>14.08</v>
          </cell>
          <cell r="AA205" t="str">
            <v>INDUSTRIALS</v>
          </cell>
          <cell r="AB205" t="str">
            <v>INDUSTRIALS</v>
          </cell>
          <cell r="AC205" t="str">
            <v>Industrial &amp; Commercial Services</v>
          </cell>
          <cell r="AD205">
            <v>14080000</v>
          </cell>
        </row>
        <row r="206">
          <cell r="G206" t="str">
            <v>SG1H85877246</v>
          </cell>
          <cell r="H206" t="str">
            <v>Yes</v>
          </cell>
          <cell r="I206" t="str">
            <v>SG1H85877246</v>
          </cell>
          <cell r="J206" t="str">
            <v>SG1H85877246</v>
          </cell>
          <cell r="K206" t="str">
            <v>Yes</v>
          </cell>
          <cell r="L206">
            <v>44196</v>
          </cell>
          <cell r="M206">
            <v>43830</v>
          </cell>
          <cell r="N206" t="str">
            <v>SINGAPORE</v>
          </cell>
          <cell r="O206" t="str">
            <v>Listed on 26 July 1979 on SGX Mainboard</v>
          </cell>
          <cell r="P206" t="str">
            <v>Coded in batch 2</v>
          </cell>
          <cell r="Q206" t="str">
            <v>Coded in batch 2</v>
          </cell>
          <cell r="R206"/>
          <cell r="S206"/>
          <cell r="T206" t="str">
            <v/>
          </cell>
          <cell r="X206"/>
          <cell r="Y206"/>
          <cell r="Z206">
            <v>182.7448</v>
          </cell>
          <cell r="AA206" t="str">
            <v xml:space="preserve">REAL ESTATE </v>
          </cell>
          <cell r="AB206" t="str">
            <v xml:space="preserve">REAL ESTATE </v>
          </cell>
          <cell r="AC206" t="str">
            <v>Real Estate</v>
          </cell>
          <cell r="AD206">
            <v>182744800</v>
          </cell>
        </row>
        <row r="207">
          <cell r="G207" t="str">
            <v>SG1EE4000006</v>
          </cell>
          <cell r="H207" t="str">
            <v>Yes</v>
          </cell>
          <cell r="I207" t="str">
            <v>SG1EE4000006</v>
          </cell>
          <cell r="J207" t="str">
            <v>SG1EE4000006</v>
          </cell>
          <cell r="K207" t="str">
            <v>Yes</v>
          </cell>
          <cell r="L207">
            <v>44196</v>
          </cell>
          <cell r="M207">
            <v>43830</v>
          </cell>
          <cell r="N207" t="str">
            <v>SINGAPORE</v>
          </cell>
          <cell r="O207" t="str">
            <v xml:space="preserve">Listed on 18 May 2018 on Catalist </v>
          </cell>
          <cell r="P207" t="str">
            <v>Coded in batch 2</v>
          </cell>
          <cell r="Q207" t="str">
            <v>Coded in batch 2</v>
          </cell>
          <cell r="R207"/>
          <cell r="S207"/>
          <cell r="T207" t="str">
            <v/>
          </cell>
          <cell r="X207"/>
          <cell r="Y207"/>
          <cell r="Z207">
            <v>96.14</v>
          </cell>
          <cell r="AA207" t="str">
            <v>HEALTH CARE</v>
          </cell>
          <cell r="AB207" t="str">
            <v>HEALTH CARE</v>
          </cell>
          <cell r="AC207" t="str">
            <v>Pharmaceuticals &amp; Medical Research</v>
          </cell>
          <cell r="AD207">
            <v>96140000</v>
          </cell>
        </row>
        <row r="208">
          <cell r="G208" t="str">
            <v>SG2G87000003</v>
          </cell>
          <cell r="H208" t="str">
            <v>Yes</v>
          </cell>
          <cell r="I208" t="str">
            <v>SG2G87000003</v>
          </cell>
          <cell r="J208" t="str">
            <v>SG2G87000003</v>
          </cell>
          <cell r="K208" t="str">
            <v>Yes</v>
          </cell>
          <cell r="L208">
            <v>44012</v>
          </cell>
          <cell r="M208">
            <v>43646</v>
          </cell>
          <cell r="N208" t="str">
            <v>SINGAPORE</v>
          </cell>
          <cell r="O208" t="str">
            <v>Listed on 8 July 1975 on SGX Mainboard , 23 June 1992 on SGX Sesdaq</v>
          </cell>
          <cell r="P208" t="str">
            <v>Coded in batch 1</v>
          </cell>
          <cell r="Q208" t="str">
            <v>Coded in batch 1</v>
          </cell>
          <cell r="R208"/>
          <cell r="S208"/>
          <cell r="T208" t="str">
            <v/>
          </cell>
          <cell r="X208"/>
          <cell r="Y208"/>
          <cell r="Z208">
            <v>31.12</v>
          </cell>
          <cell r="AA208" t="str">
            <v>INDUSTRIALS</v>
          </cell>
          <cell r="AB208" t="str">
            <v>INDUSTRIALS</v>
          </cell>
          <cell r="AC208" t="str">
            <v>Real Estate</v>
          </cell>
          <cell r="AD208">
            <v>31120000</v>
          </cell>
        </row>
        <row r="209">
          <cell r="G209" t="str">
            <v>SG2D67974808</v>
          </cell>
          <cell r="H209" t="str">
            <v>Yes</v>
          </cell>
          <cell r="I209" t="str">
            <v>SG2D67974808</v>
          </cell>
          <cell r="J209" t="str">
            <v>SG2D67974808</v>
          </cell>
          <cell r="K209" t="str">
            <v>Yes</v>
          </cell>
          <cell r="L209">
            <v>44196</v>
          </cell>
          <cell r="M209">
            <v>43830</v>
          </cell>
          <cell r="N209" t="str">
            <v>SINGAPORE</v>
          </cell>
          <cell r="O209" t="str">
            <v>Listed on 25 October 2011 on Catalist</v>
          </cell>
          <cell r="P209" t="str">
            <v>Coded in batch 4</v>
          </cell>
          <cell r="Q209" t="str">
            <v>Coded in batch 4</v>
          </cell>
          <cell r="R209"/>
          <cell r="S209"/>
          <cell r="T209" t="str">
            <v/>
          </cell>
          <cell r="X209"/>
          <cell r="Y209"/>
          <cell r="Z209">
            <v>14.358000000000001</v>
          </cell>
          <cell r="AA209" t="str">
            <v xml:space="preserve">ENERGY </v>
          </cell>
          <cell r="AB209" t="str">
            <v xml:space="preserve">ENERGY </v>
          </cell>
          <cell r="AC209" t="str">
            <v>Healthcare Services</v>
          </cell>
          <cell r="AD209">
            <v>14358000</v>
          </cell>
        </row>
        <row r="210">
          <cell r="G210" t="str">
            <v>SG1AF5000000</v>
          </cell>
          <cell r="H210" t="str">
            <v>Yes</v>
          </cell>
          <cell r="I210" t="str">
            <v>SG1AF5000000</v>
          </cell>
          <cell r="J210" t="str">
            <v>SG1AF5000000</v>
          </cell>
          <cell r="K210" t="str">
            <v>Yes</v>
          </cell>
          <cell r="L210">
            <v>44196</v>
          </cell>
          <cell r="M210">
            <v>43830</v>
          </cell>
          <cell r="N210" t="str">
            <v>SINGAPORE</v>
          </cell>
          <cell r="O210" t="str">
            <v>Listed on 11 December 2014 on SGX Mainboard</v>
          </cell>
          <cell r="P210" t="str">
            <v>Coded in batch 2</v>
          </cell>
          <cell r="Q210" t="str">
            <v>Coded in batch 2</v>
          </cell>
          <cell r="R210"/>
          <cell r="S210"/>
          <cell r="T210" t="str">
            <v/>
          </cell>
          <cell r="X210"/>
          <cell r="Y210"/>
          <cell r="Z210">
            <v>2325.5566800000001</v>
          </cell>
          <cell r="AA210" t="str">
            <v xml:space="preserve">FINANCIALS </v>
          </cell>
          <cell r="AB210" t="str">
            <v xml:space="preserve">FINANCIALS </v>
          </cell>
          <cell r="AC210" t="str">
            <v>Financial Technology (Fintech) &amp; Infrastructure</v>
          </cell>
          <cell r="AD210">
            <v>2325556680</v>
          </cell>
        </row>
        <row r="211">
          <cell r="G211" t="str">
            <v>SG1A35000706</v>
          </cell>
          <cell r="H211" t="str">
            <v>Yes</v>
          </cell>
          <cell r="I211" t="str">
            <v>SG1A35000706</v>
          </cell>
          <cell r="J211" t="str">
            <v>SG1A35000706</v>
          </cell>
          <cell r="K211" t="str">
            <v>Yes</v>
          </cell>
          <cell r="L211">
            <v>44196</v>
          </cell>
          <cell r="M211">
            <v>43830</v>
          </cell>
          <cell r="N211" t="str">
            <v>SINGAPORE</v>
          </cell>
          <cell r="O211" t="str">
            <v>Listed on 22 July 1993 on SGX Mainboard</v>
          </cell>
          <cell r="P211" t="str">
            <v>Coded in batch 2</v>
          </cell>
          <cell r="Q211" t="str">
            <v>Coded in batch 2</v>
          </cell>
          <cell r="R211"/>
          <cell r="S211"/>
          <cell r="T211" t="str">
            <v/>
          </cell>
          <cell r="X211"/>
          <cell r="Y211"/>
          <cell r="Z211">
            <v>72.19</v>
          </cell>
          <cell r="AA211" t="str">
            <v xml:space="preserve">FINANCIALS </v>
          </cell>
          <cell r="AB211" t="str">
            <v xml:space="preserve">FINANCIALS </v>
          </cell>
          <cell r="AC211" t="str">
            <v>Banking &amp; Investment Services</v>
          </cell>
          <cell r="AD211">
            <v>72190000</v>
          </cell>
        </row>
        <row r="212">
          <cell r="G212" t="str">
            <v>SG1S82928544</v>
          </cell>
          <cell r="H212" t="str">
            <v>Yes</v>
          </cell>
          <cell r="I212" t="str">
            <v>SG1S82928544</v>
          </cell>
          <cell r="J212" t="str">
            <v>SG1S82928544</v>
          </cell>
          <cell r="K212" t="str">
            <v>Yes</v>
          </cell>
          <cell r="L212">
            <v>44012</v>
          </cell>
          <cell r="M212">
            <v>43646</v>
          </cell>
          <cell r="N212" t="str">
            <v>SINGAPORE</v>
          </cell>
          <cell r="O212" t="str">
            <v>Listed on 19 January 2006 on SGX Sesdaq</v>
          </cell>
          <cell r="P212" t="str">
            <v>Coded in batch 1</v>
          </cell>
          <cell r="Q212" t="str">
            <v>Coded in batch 1</v>
          </cell>
          <cell r="R212"/>
          <cell r="S212"/>
          <cell r="T212" t="str">
            <v/>
          </cell>
          <cell r="X212"/>
          <cell r="Y212"/>
          <cell r="Z212">
            <v>10.257</v>
          </cell>
          <cell r="AA212" t="str">
            <v xml:space="preserve">REAL ESTATE </v>
          </cell>
          <cell r="AB212" t="str">
            <v xml:space="preserve">REAL ESTATE </v>
          </cell>
          <cell r="AC212" t="str">
            <v>Real Estate</v>
          </cell>
          <cell r="AD212">
            <v>10257000</v>
          </cell>
        </row>
        <row r="213">
          <cell r="G213" t="str">
            <v>SGXE23963270</v>
          </cell>
          <cell r="H213" t="str">
            <v>Yes</v>
          </cell>
          <cell r="I213" t="str">
            <v>SG1DI5000008</v>
          </cell>
          <cell r="J213" t="str">
            <v>SGXE23963270</v>
          </cell>
          <cell r="K213" t="str">
            <v>No</v>
          </cell>
          <cell r="L213">
            <v>44196</v>
          </cell>
          <cell r="M213">
            <v>43830</v>
          </cell>
          <cell r="N213" t="str">
            <v>SINGAPORE</v>
          </cell>
          <cell r="O213" t="str">
            <v>Listed on 30 July 2001 on SGX Sesdaq</v>
          </cell>
          <cell r="P213" t="str">
            <v>Coded in batch 5</v>
          </cell>
          <cell r="Q213" t="str">
            <v>Coded in batch 5</v>
          </cell>
          <cell r="R213"/>
          <cell r="S213"/>
          <cell r="T213" t="str">
            <v>Published on 14-May-2020</v>
          </cell>
          <cell r="U213"/>
          <cell r="V213" t="str">
            <v>ISIN code in 2020 is different from that of last year.</v>
          </cell>
          <cell r="W213"/>
          <cell r="X213"/>
          <cell r="Y213"/>
          <cell r="Z213">
            <v>14.97</v>
          </cell>
          <cell r="AA213" t="str">
            <v>INDUSTRIALS</v>
          </cell>
          <cell r="AB213" t="str">
            <v>INDUSTRIALS</v>
          </cell>
          <cell r="AC213" t="str">
            <v>Technology Equipment</v>
          </cell>
          <cell r="AD213">
            <v>14970000</v>
          </cell>
        </row>
        <row r="214">
          <cell r="G214" t="str">
            <v>SG1U47933908</v>
          </cell>
          <cell r="H214" t="str">
            <v>Yes</v>
          </cell>
          <cell r="I214" t="str">
            <v>SG1U47933908</v>
          </cell>
          <cell r="J214" t="str">
            <v>SG1U47933908</v>
          </cell>
          <cell r="K214" t="str">
            <v>Yes</v>
          </cell>
          <cell r="L214">
            <v>44196</v>
          </cell>
          <cell r="M214">
            <v>43830</v>
          </cell>
          <cell r="N214" t="str">
            <v>SINGAPORE</v>
          </cell>
          <cell r="O214" t="str">
            <v>Listed on 14 February 2007 on SGX Mainboard 12 July 2002 on SGX Sesdaq</v>
          </cell>
          <cell r="P214" t="str">
            <v>Coded in batch 2</v>
          </cell>
          <cell r="Q214" t="str">
            <v>Coded in batch 2</v>
          </cell>
          <cell r="R214"/>
          <cell r="S214"/>
          <cell r="T214" t="str">
            <v/>
          </cell>
          <cell r="X214"/>
          <cell r="Y214"/>
          <cell r="Z214">
            <v>485.01</v>
          </cell>
          <cell r="AA214" t="str">
            <v>CONSUMER STAPLES</v>
          </cell>
          <cell r="AB214" t="str">
            <v>CONSUMER STAPLES</v>
          </cell>
          <cell r="AC214" t="str">
            <v>Food &amp; Beverages</v>
          </cell>
          <cell r="AD214">
            <v>485010000</v>
          </cell>
        </row>
        <row r="215">
          <cell r="G215" t="str">
            <v>SG1CE8000006</v>
          </cell>
          <cell r="H215" t="str">
            <v>Yes</v>
          </cell>
          <cell r="I215" t="str">
            <v>SG1CE8000006</v>
          </cell>
          <cell r="J215" t="str">
            <v>SG1CE8000006</v>
          </cell>
          <cell r="K215" t="str">
            <v>Yes</v>
          </cell>
          <cell r="L215">
            <v>43921</v>
          </cell>
          <cell r="M215">
            <v>43555</v>
          </cell>
          <cell r="N215" t="str">
            <v>SINGAPORE</v>
          </cell>
          <cell r="O215" t="str">
            <v>Listed on 3 May 1993 on SGX Sesdaq 27 October 1995 on SGX Mainboard</v>
          </cell>
          <cell r="P215" t="str">
            <v>Coded in batch 1</v>
          </cell>
          <cell r="Q215" t="str">
            <v>Coded in batch 1</v>
          </cell>
          <cell r="R215"/>
          <cell r="S215"/>
          <cell r="T215" t="str">
            <v/>
          </cell>
          <cell r="X215"/>
          <cell r="Y215"/>
          <cell r="Z215">
            <v>3.9</v>
          </cell>
          <cell r="AA215" t="str">
            <v>CONSUMER DISCRETIONARY</v>
          </cell>
          <cell r="AB215" t="str">
            <v>CONSUMER DISCRETIONARY</v>
          </cell>
          <cell r="AC215" t="str">
            <v>Personal &amp; Household Products &amp; Services</v>
          </cell>
          <cell r="AD215">
            <v>3900000</v>
          </cell>
        </row>
        <row r="216">
          <cell r="G216" t="str">
            <v>SG1F66858902</v>
          </cell>
          <cell r="H216" t="str">
            <v>Yes</v>
          </cell>
          <cell r="I216" t="str">
            <v>SG1F66858902</v>
          </cell>
          <cell r="J216" t="str">
            <v>SG1F66858902</v>
          </cell>
          <cell r="K216" t="str">
            <v>Yes</v>
          </cell>
          <cell r="L216">
            <v>44196</v>
          </cell>
          <cell r="M216">
            <v>43830</v>
          </cell>
          <cell r="N216" t="str">
            <v>SINGAPORE</v>
          </cell>
          <cell r="O216" t="str">
            <v>Listed on 7 January 1998 on SGX Mainboard</v>
          </cell>
          <cell r="P216" t="str">
            <v>Coded in batch 4</v>
          </cell>
          <cell r="Q216" t="str">
            <v>Coded in batch 4</v>
          </cell>
          <cell r="R216"/>
          <cell r="S216"/>
          <cell r="T216" t="str">
            <v/>
          </cell>
          <cell r="X216"/>
          <cell r="Y216"/>
          <cell r="Z216">
            <v>230.62</v>
          </cell>
          <cell r="AA216" t="str">
            <v>INDUSTRIALS</v>
          </cell>
          <cell r="AB216" t="str">
            <v>INDUSTRIALS</v>
          </cell>
          <cell r="AC216" t="str">
            <v>Technology Equipment</v>
          </cell>
          <cell r="AD216">
            <v>230620000</v>
          </cell>
        </row>
        <row r="217">
          <cell r="G217" t="str">
            <v>SGXE38602509</v>
          </cell>
          <cell r="H217" t="str">
            <v>Yes</v>
          </cell>
          <cell r="I217" t="str">
            <v>SGXE38602509</v>
          </cell>
          <cell r="J217" t="str">
            <v>SGXE38602509</v>
          </cell>
          <cell r="K217" t="str">
            <v>Yes</v>
          </cell>
          <cell r="L217">
            <v>44196</v>
          </cell>
          <cell r="M217">
            <v>43830</v>
          </cell>
          <cell r="N217" t="str">
            <v>SINGAPORE</v>
          </cell>
          <cell r="O217" t="str">
            <v>Listed on 8 March 2019 on MAINBOARD</v>
          </cell>
          <cell r="P217" t="str">
            <v>Coded in batch 2</v>
          </cell>
          <cell r="Q217" t="str">
            <v>Coded in batch 2</v>
          </cell>
          <cell r="R217"/>
          <cell r="S217"/>
          <cell r="T217" t="str">
            <v/>
          </cell>
          <cell r="X217"/>
          <cell r="Y217"/>
          <cell r="Z217">
            <v>194.98</v>
          </cell>
          <cell r="AA217" t="str">
            <v>INDUSTRIALS</v>
          </cell>
          <cell r="AB217" t="str">
            <v>INDUSTRIALS</v>
          </cell>
          <cell r="AC217" t="str">
            <v>Mineral Resources</v>
          </cell>
          <cell r="AD217">
            <v>194980000</v>
          </cell>
        </row>
        <row r="218">
          <cell r="G218" t="str">
            <v>SG1R37924805</v>
          </cell>
          <cell r="H218" t="str">
            <v>Yes</v>
          </cell>
          <cell r="I218" t="str">
            <v>SG1R37924805</v>
          </cell>
          <cell r="J218" t="str">
            <v>SG1R37924805</v>
          </cell>
          <cell r="K218" t="str">
            <v>Yes</v>
          </cell>
          <cell r="L218">
            <v>44196</v>
          </cell>
          <cell r="M218">
            <v>43830</v>
          </cell>
          <cell r="N218" t="str">
            <v>SINGAPORE</v>
          </cell>
          <cell r="O218" t="str">
            <v>Listed on 16 November 1981 on SGX Mainboard 16 July 2003 on SGX Sesdaq 10 January 2013 on SGX Mainboard</v>
          </cell>
          <cell r="P218" t="str">
            <v>Coded in batch 2</v>
          </cell>
          <cell r="Q218" t="str">
            <v>Coded in batch 2</v>
          </cell>
          <cell r="R218"/>
          <cell r="S218"/>
          <cell r="T218" t="str">
            <v/>
          </cell>
          <cell r="X218"/>
          <cell r="Y218"/>
          <cell r="Z218">
            <v>28.19</v>
          </cell>
          <cell r="AA218" t="str">
            <v xml:space="preserve">ENERGY </v>
          </cell>
          <cell r="AB218" t="str">
            <v xml:space="preserve">ENERGY </v>
          </cell>
          <cell r="AC218" t="str">
            <v>Energy - Fossil Fuels</v>
          </cell>
          <cell r="AD218">
            <v>28190000</v>
          </cell>
        </row>
        <row r="219">
          <cell r="G219" t="str">
            <v>SG1D87001195</v>
          </cell>
          <cell r="H219" t="str">
            <v>Yes</v>
          </cell>
          <cell r="I219" t="str">
            <v>SG1D87001195</v>
          </cell>
          <cell r="J219" t="str">
            <v>SG1D87001195</v>
          </cell>
          <cell r="K219" t="str">
            <v>Yes</v>
          </cell>
          <cell r="L219">
            <v>44196</v>
          </cell>
          <cell r="M219">
            <v>43830</v>
          </cell>
          <cell r="N219" t="str">
            <v>SINGAPORE</v>
          </cell>
          <cell r="O219" t="str">
            <v>Listed on 18 December 1972 on SGX Mainboard</v>
          </cell>
          <cell r="P219" t="str">
            <v>Coded in batch 2</v>
          </cell>
          <cell r="Q219" t="str">
            <v>Coded in batch 2</v>
          </cell>
          <cell r="R219"/>
          <cell r="S219"/>
          <cell r="T219" t="str">
            <v/>
          </cell>
          <cell r="X219"/>
          <cell r="Y219"/>
          <cell r="Z219">
            <v>28.52</v>
          </cell>
          <cell r="AA219" t="str">
            <v>INDUSTRIALS</v>
          </cell>
          <cell r="AB219" t="str">
            <v>INDUSTRIALS</v>
          </cell>
          <cell r="AC219" t="str">
            <v>Industrial &amp; Commercial Services</v>
          </cell>
          <cell r="AD219">
            <v>28520000</v>
          </cell>
        </row>
        <row r="220">
          <cell r="G220" t="str">
            <v>SG1BB8000004</v>
          </cell>
          <cell r="H220" t="str">
            <v>Yes</v>
          </cell>
          <cell r="I220" t="str">
            <v>SG1Q73923472</v>
          </cell>
          <cell r="J220" t="str">
            <v>SG1BB8000004</v>
          </cell>
          <cell r="K220" t="str">
            <v>No</v>
          </cell>
          <cell r="L220">
            <v>44196</v>
          </cell>
          <cell r="M220">
            <v>43830</v>
          </cell>
          <cell r="N220" t="str">
            <v>SINGAPORE</v>
          </cell>
          <cell r="O220" t="str">
            <v>Listed on 21 May 1993 on SGX Mainboard</v>
          </cell>
          <cell r="P220" t="str">
            <v>Coded in batch 2</v>
          </cell>
          <cell r="Q220" t="str">
            <v>Coded in batch 2</v>
          </cell>
          <cell r="R220"/>
          <cell r="S220"/>
          <cell r="T220" t="str">
            <v/>
          </cell>
          <cell r="V220" t="str">
            <v>ISIN code in 2020 is different from that of last year.</v>
          </cell>
          <cell r="X220"/>
          <cell r="Y220"/>
          <cell r="Z220">
            <v>13.99</v>
          </cell>
          <cell r="AA220" t="str">
            <v xml:space="preserve">REAL ESTATE </v>
          </cell>
          <cell r="AB220" t="str">
            <v xml:space="preserve">REAL ESTATE </v>
          </cell>
          <cell r="AC220" t="str">
            <v>Cyclical Consumer Services</v>
          </cell>
          <cell r="AD220">
            <v>13990000</v>
          </cell>
        </row>
        <row r="221">
          <cell r="G221" t="str">
            <v>SG1BJ0000005</v>
          </cell>
          <cell r="H221" t="str">
            <v>Yes</v>
          </cell>
          <cell r="I221" t="str">
            <v>SG1BJ0000005</v>
          </cell>
          <cell r="J221" t="str">
            <v>SG1BJ0000005</v>
          </cell>
          <cell r="K221" t="str">
            <v>Yes</v>
          </cell>
          <cell r="L221">
            <v>44012</v>
          </cell>
          <cell r="M221">
            <v>43646</v>
          </cell>
          <cell r="N221" t="str">
            <v>SINGAPORE</v>
          </cell>
          <cell r="O221" t="str">
            <v xml:space="preserve">Listed on 30 June 2014 on Catalist </v>
          </cell>
          <cell r="P221" t="str">
            <v>Coded in batch 1</v>
          </cell>
          <cell r="Q221" t="str">
            <v>Coded in batch 1</v>
          </cell>
          <cell r="R221"/>
          <cell r="S221"/>
          <cell r="T221" t="str">
            <v/>
          </cell>
          <cell r="X221"/>
          <cell r="Y221"/>
          <cell r="Z221">
            <v>33.049999999999997</v>
          </cell>
          <cell r="AA221" t="str">
            <v xml:space="preserve">INFORMATION TECHNOLOGY </v>
          </cell>
          <cell r="AB221" t="str">
            <v xml:space="preserve">INFORMATION TECHNOLOGY </v>
          </cell>
          <cell r="AC221" t="str">
            <v>Technology Equipment</v>
          </cell>
          <cell r="AD221">
            <v>33049999.999999996</v>
          </cell>
        </row>
        <row r="222">
          <cell r="G222" t="str">
            <v>SG1S48927937</v>
          </cell>
          <cell r="H222" t="str">
            <v>Yes</v>
          </cell>
          <cell r="I222" t="str">
            <v>SG1S48927937</v>
          </cell>
          <cell r="J222" t="str">
            <v>SG1S48927937</v>
          </cell>
          <cell r="K222" t="str">
            <v>Yes</v>
          </cell>
          <cell r="L222">
            <v>44196</v>
          </cell>
          <cell r="M222">
            <v>43830</v>
          </cell>
          <cell r="N222" t="str">
            <v>SINGAPORE</v>
          </cell>
          <cell r="O222" t="str">
            <v>Listed on 24 November 2005 on SGX Mainboard</v>
          </cell>
          <cell r="P222" t="str">
            <v>Coded in batch 2</v>
          </cell>
          <cell r="Q222" t="str">
            <v>Coded in batch 2</v>
          </cell>
          <cell r="R222"/>
          <cell r="S222"/>
          <cell r="T222" t="str">
            <v/>
          </cell>
          <cell r="X222"/>
          <cell r="Y222"/>
          <cell r="Z222">
            <v>298.20999999999998</v>
          </cell>
          <cell r="AA222" t="str">
            <v>INDUSTRIALS</v>
          </cell>
          <cell r="AB222" t="str">
            <v>INDUSTRIALS</v>
          </cell>
          <cell r="AC222" t="str">
            <v>Industrial Goods</v>
          </cell>
          <cell r="AD222">
            <v>298210000</v>
          </cell>
        </row>
        <row r="223">
          <cell r="G223" t="str">
            <v>SG1AD9000001</v>
          </cell>
          <cell r="H223" t="str">
            <v>Yes</v>
          </cell>
          <cell r="I223" t="str">
            <v>SG1AD9000001</v>
          </cell>
          <cell r="J223" t="str">
            <v>SG1AD9000001</v>
          </cell>
          <cell r="K223" t="str">
            <v>Yes</v>
          </cell>
          <cell r="L223">
            <v>44196</v>
          </cell>
          <cell r="M223">
            <v>43830</v>
          </cell>
          <cell r="N223" t="str">
            <v>SINGAPORE</v>
          </cell>
          <cell r="O223" t="str">
            <v>Listed on 28 October 2014 on Catalist</v>
          </cell>
          <cell r="P223" t="str">
            <v>Coded in batch 2</v>
          </cell>
          <cell r="Q223" t="str">
            <v>Coded in batch 2</v>
          </cell>
          <cell r="R223"/>
          <cell r="S223"/>
          <cell r="T223" t="str">
            <v/>
          </cell>
          <cell r="X223"/>
          <cell r="Y223"/>
          <cell r="Z223">
            <v>170.59299999999999</v>
          </cell>
          <cell r="AA223" t="str">
            <v>HEALTH CARE</v>
          </cell>
          <cell r="AB223" t="str">
            <v>HEALTH CARE</v>
          </cell>
          <cell r="AC223" t="str">
            <v>Healthcare Services</v>
          </cell>
          <cell r="AD223">
            <v>170593000</v>
          </cell>
        </row>
        <row r="224">
          <cell r="G224" t="str">
            <v>SG1D89001201</v>
          </cell>
          <cell r="H224" t="str">
            <v>Yes</v>
          </cell>
          <cell r="I224" t="str">
            <v>SG1D89001201</v>
          </cell>
          <cell r="J224" t="str">
            <v>SG1D89001201</v>
          </cell>
          <cell r="K224" t="str">
            <v>Yes</v>
          </cell>
          <cell r="L224">
            <v>44196</v>
          </cell>
          <cell r="M224">
            <v>43830</v>
          </cell>
          <cell r="N224" t="str">
            <v>SINGAPORE</v>
          </cell>
          <cell r="O224" t="str">
            <v>Listed on 12 October 1981 on SGX Mainboard</v>
          </cell>
          <cell r="P224" t="str">
            <v>Coded in batch 2</v>
          </cell>
          <cell r="Q224" t="str">
            <v>Coded in batch 2</v>
          </cell>
          <cell r="R224"/>
          <cell r="S224"/>
          <cell r="T224" t="str">
            <v/>
          </cell>
          <cell r="X224"/>
          <cell r="Y224"/>
          <cell r="Z224">
            <v>164.91749999999999</v>
          </cell>
          <cell r="AA224" t="str">
            <v>CONSUMER DISCRETIONARY</v>
          </cell>
          <cell r="AB224" t="str">
            <v>CONSUMER DISCRETIONARY</v>
          </cell>
          <cell r="AC224" t="str">
            <v>Retailers</v>
          </cell>
          <cell r="AD224">
            <v>164917500</v>
          </cell>
        </row>
        <row r="225">
          <cell r="G225" t="str">
            <v>SG2F95994529</v>
          </cell>
          <cell r="H225" t="str">
            <v>Yes</v>
          </cell>
          <cell r="I225" t="str">
            <v>SG2F95994529</v>
          </cell>
          <cell r="J225" t="str">
            <v>SG2F95994529</v>
          </cell>
          <cell r="K225" t="str">
            <v>Yes</v>
          </cell>
          <cell r="L225">
            <v>44012</v>
          </cell>
          <cell r="M225">
            <v>43646</v>
          </cell>
          <cell r="N225" t="str">
            <v>SINGAPORE</v>
          </cell>
          <cell r="O225" t="str">
            <v>Listed on 12 JULY 2013</v>
          </cell>
          <cell r="P225" t="str">
            <v>Coded in batch 1</v>
          </cell>
          <cell r="Q225" t="str">
            <v>Coded in batch 1</v>
          </cell>
          <cell r="R225"/>
          <cell r="S225"/>
          <cell r="T225" t="str">
            <v/>
          </cell>
          <cell r="X225"/>
          <cell r="Y225"/>
          <cell r="Z225">
            <v>47.73</v>
          </cell>
          <cell r="AA225" t="str">
            <v>INDUSTRIALS</v>
          </cell>
          <cell r="AB225" t="str">
            <v>INDUSTRIALS</v>
          </cell>
          <cell r="AC225" t="str">
            <v>Industrial &amp; Commercial Services</v>
          </cell>
          <cell r="AD225">
            <v>47730000</v>
          </cell>
        </row>
        <row r="226">
          <cell r="G226" t="str">
            <v>SG1BD9000009</v>
          </cell>
          <cell r="H226" t="str">
            <v>Yes</v>
          </cell>
          <cell r="I226" t="str">
            <v>SG1BD9000009</v>
          </cell>
          <cell r="J226" t="str">
            <v>SG1BD9000009</v>
          </cell>
          <cell r="K226" t="str">
            <v>Yes</v>
          </cell>
          <cell r="L226">
            <v>44012</v>
          </cell>
          <cell r="M226">
            <v>43646</v>
          </cell>
          <cell r="N226" t="str">
            <v>SINGAPORE</v>
          </cell>
          <cell r="O226" t="str">
            <v>Listed on 22 July 2015 on Catalist</v>
          </cell>
          <cell r="P226" t="str">
            <v>Coded in batch 1</v>
          </cell>
          <cell r="Q226" t="str">
            <v>Coded in batch 1</v>
          </cell>
          <cell r="R226"/>
          <cell r="S226"/>
          <cell r="T226" t="str">
            <v/>
          </cell>
          <cell r="X226"/>
          <cell r="Y226"/>
          <cell r="Z226">
            <v>174.34</v>
          </cell>
          <cell r="AA226" t="str">
            <v>HEALTH CARE</v>
          </cell>
          <cell r="AB226" t="str">
            <v>HEALTH CARE</v>
          </cell>
          <cell r="AC226" t="str">
            <v>Pharmaceuticals &amp; Medical Research</v>
          </cell>
          <cell r="AD226">
            <v>174340000</v>
          </cell>
        </row>
        <row r="227">
          <cell r="G227" t="str">
            <v>SG1O75914679</v>
          </cell>
          <cell r="H227" t="str">
            <v>Yes</v>
          </cell>
          <cell r="I227" t="str">
            <v>SG1O75914679</v>
          </cell>
          <cell r="J227" t="str">
            <v>SG1O75914679</v>
          </cell>
          <cell r="K227" t="str">
            <v>Yes</v>
          </cell>
          <cell r="L227">
            <v>43890</v>
          </cell>
          <cell r="M227">
            <v>43524</v>
          </cell>
          <cell r="N227" t="str">
            <v>SINGAPORE</v>
          </cell>
          <cell r="O227" t="str">
            <v>Listed on 19 November 2003 on SGX Mainboard</v>
          </cell>
          <cell r="P227" t="str">
            <v>Coded in batch 3</v>
          </cell>
          <cell r="Q227" t="str">
            <v>Coded in batch 3</v>
          </cell>
          <cell r="R227"/>
          <cell r="S227"/>
          <cell r="T227" t="str">
            <v/>
          </cell>
          <cell r="X227"/>
          <cell r="Y227"/>
          <cell r="Z227">
            <v>39.834000000000003</v>
          </cell>
          <cell r="AA227" t="str">
            <v>CONSUMER DISCRETIONARY</v>
          </cell>
          <cell r="AB227" t="str">
            <v>CONSUMER DISCRETIONARY</v>
          </cell>
          <cell r="AC227" t="str">
            <v>Automobiles &amp; Auto Parts</v>
          </cell>
          <cell r="AD227">
            <v>39834000</v>
          </cell>
        </row>
        <row r="228">
          <cell r="G228" t="str">
            <v>SG1I79884330</v>
          </cell>
          <cell r="H228" t="str">
            <v>Yes</v>
          </cell>
          <cell r="I228" t="str">
            <v>SG1I79884330</v>
          </cell>
          <cell r="J228" t="str">
            <v>SG1I79884330</v>
          </cell>
          <cell r="K228" t="str">
            <v>Yes</v>
          </cell>
          <cell r="L228">
            <v>44196</v>
          </cell>
          <cell r="M228">
            <v>43830</v>
          </cell>
          <cell r="N228" t="str">
            <v>SINGAPORE</v>
          </cell>
          <cell r="O228" t="str">
            <v>Listed on 13 July 2000 on SGX Mainboard</v>
          </cell>
          <cell r="P228" t="str">
            <v>Coded in batch 5</v>
          </cell>
          <cell r="Q228" t="str">
            <v>Coded in batch 5</v>
          </cell>
          <cell r="R228"/>
          <cell r="S228"/>
          <cell r="T228" t="str">
            <v>Published on 11-Jun-2020</v>
          </cell>
          <cell r="X228"/>
          <cell r="Y228"/>
          <cell r="Z228">
            <v>21.78</v>
          </cell>
          <cell r="AA228" t="str">
            <v xml:space="preserve">INFORMATION TECHNOLOGY </v>
          </cell>
          <cell r="AB228" t="str">
            <v xml:space="preserve">INFORMATION TECHNOLOGY </v>
          </cell>
          <cell r="AC228" t="str">
            <v>Technology Equipment</v>
          </cell>
          <cell r="AD228">
            <v>21780000</v>
          </cell>
        </row>
        <row r="229">
          <cell r="G229" t="str">
            <v>SG1X84942272</v>
          </cell>
          <cell r="H229" t="str">
            <v>Yes</v>
          </cell>
          <cell r="I229" t="str">
            <v>SG1X84942272</v>
          </cell>
          <cell r="J229" t="str">
            <v>SG1X84942272</v>
          </cell>
          <cell r="K229" t="str">
            <v>Yes</v>
          </cell>
          <cell r="L229">
            <v>43921</v>
          </cell>
          <cell r="M229">
            <v>43555</v>
          </cell>
          <cell r="N229" t="str">
            <v>SINGAPORE</v>
          </cell>
          <cell r="O229" t="str">
            <v>Listed on 23 February 2009 on SGX Catalist</v>
          </cell>
          <cell r="P229" t="str">
            <v>Coded in batch 3</v>
          </cell>
          <cell r="Q229" t="str">
            <v>Coded in batch 3</v>
          </cell>
          <cell r="R229"/>
          <cell r="S229"/>
          <cell r="T229" t="str">
            <v/>
          </cell>
          <cell r="X229"/>
          <cell r="Y229"/>
          <cell r="Z229">
            <v>68.03</v>
          </cell>
          <cell r="AA229" t="str">
            <v>CONSUMER DISCRETIONARY</v>
          </cell>
          <cell r="AB229" t="str">
            <v>CONSUMER DISCRETIONARY</v>
          </cell>
          <cell r="AC229" t="str">
            <v>Cyclical Consumer Services</v>
          </cell>
          <cell r="AD229">
            <v>68030000</v>
          </cell>
        </row>
        <row r="230">
          <cell r="G230" t="str">
            <v>SG1AB9000005</v>
          </cell>
          <cell r="H230" t="str">
            <v>Yes</v>
          </cell>
          <cell r="I230" t="str">
            <v>SG1AB9000005</v>
          </cell>
          <cell r="J230" t="str">
            <v>SG1AB9000005</v>
          </cell>
          <cell r="K230" t="str">
            <v>Yes</v>
          </cell>
          <cell r="L230">
            <v>44196</v>
          </cell>
          <cell r="M230">
            <v>43830</v>
          </cell>
          <cell r="N230" t="str">
            <v>SINGAPORE</v>
          </cell>
          <cell r="O230" t="str">
            <v>Listed on 15 August 2014 on SGX Mainboard</v>
          </cell>
          <cell r="P230" t="str">
            <v>Coded in batch 2</v>
          </cell>
          <cell r="Q230" t="str">
            <v>Coded in batch 2</v>
          </cell>
          <cell r="R230"/>
          <cell r="S230"/>
          <cell r="T230" t="str">
            <v/>
          </cell>
          <cell r="X230"/>
          <cell r="Y230"/>
          <cell r="Z230">
            <v>1711.92</v>
          </cell>
          <cell r="AA230" t="str">
            <v>CONSUMER STAPLES</v>
          </cell>
          <cell r="AB230" t="str">
            <v>CONSUMER STAPLES</v>
          </cell>
          <cell r="AC230" t="str">
            <v>Food &amp; Beverages</v>
          </cell>
          <cell r="AD230">
            <v>1711920000</v>
          </cell>
        </row>
        <row r="231">
          <cell r="G231" t="str">
            <v>SG1B51001017</v>
          </cell>
          <cell r="H231" t="str">
            <v>Yes</v>
          </cell>
          <cell r="I231" t="str">
            <v>SG1B51001017</v>
          </cell>
          <cell r="J231" t="str">
            <v>SG1B51001017</v>
          </cell>
          <cell r="K231" t="str">
            <v>Yes</v>
          </cell>
          <cell r="L231">
            <v>44196</v>
          </cell>
          <cell r="M231">
            <v>43830</v>
          </cell>
          <cell r="N231" t="str">
            <v>SINGAPORE</v>
          </cell>
          <cell r="O231">
            <v>0</v>
          </cell>
          <cell r="P231" t="str">
            <v>Coded in batch 2</v>
          </cell>
          <cell r="Q231" t="str">
            <v>Coded in batch 2</v>
          </cell>
          <cell r="R231"/>
          <cell r="S231"/>
          <cell r="T231" t="str">
            <v/>
          </cell>
          <cell r="X231"/>
          <cell r="Y231"/>
          <cell r="Z231">
            <v>8450.1509999999998</v>
          </cell>
          <cell r="AA231" t="str">
            <v>CONSUMER DISCRETIONARY</v>
          </cell>
          <cell r="AB231" t="str">
            <v>CONSUMER DISCRETIONARY</v>
          </cell>
          <cell r="AC231" t="str">
            <v>Automobiles &amp; Auto Parts</v>
          </cell>
          <cell r="AD231">
            <v>8450151000</v>
          </cell>
        </row>
        <row r="232">
          <cell r="G232" t="str">
            <v>SG1Y80949072</v>
          </cell>
          <cell r="H232" t="str">
            <v>Yes</v>
          </cell>
          <cell r="I232" t="str">
            <v>SG1Y80949072</v>
          </cell>
          <cell r="J232" t="str">
            <v>SG1Y80949072</v>
          </cell>
          <cell r="K232" t="str">
            <v>Yes</v>
          </cell>
          <cell r="L232">
            <v>43921</v>
          </cell>
          <cell r="M232">
            <v>43555</v>
          </cell>
          <cell r="N232" t="str">
            <v>SINGAPORE</v>
          </cell>
          <cell r="O232" t="str">
            <v>Listed on 21 October 2009 on Catalist</v>
          </cell>
          <cell r="P232" t="str">
            <v>Coded in batch 1</v>
          </cell>
          <cell r="Q232" t="str">
            <v>Coded in batch 1</v>
          </cell>
          <cell r="R232"/>
          <cell r="S232"/>
          <cell r="T232" t="str">
            <v/>
          </cell>
          <cell r="X232"/>
          <cell r="Y232"/>
          <cell r="Z232">
            <v>15.9</v>
          </cell>
          <cell r="AA232" t="str">
            <v>INDUSTRIALS</v>
          </cell>
          <cell r="AB232" t="str">
            <v>INDUSTRIALS</v>
          </cell>
          <cell r="AC232" t="str">
            <v>Technology Equipment</v>
          </cell>
          <cell r="AD232">
            <v>15900000</v>
          </cell>
        </row>
        <row r="233">
          <cell r="G233" t="str">
            <v>SG1W79939920</v>
          </cell>
          <cell r="H233" t="str">
            <v>Yes</v>
          </cell>
          <cell r="I233" t="str">
            <v>SG1W79939920</v>
          </cell>
          <cell r="J233" t="str">
            <v>SG1W79939920</v>
          </cell>
          <cell r="K233" t="str">
            <v>Yes</v>
          </cell>
          <cell r="L233">
            <v>43921</v>
          </cell>
          <cell r="M233">
            <v>43555</v>
          </cell>
          <cell r="N233" t="str">
            <v>SINGAPORE</v>
          </cell>
          <cell r="O233" t="str">
            <v>Listed on 25 October 1993 on MAINBOARD</v>
          </cell>
          <cell r="P233" t="str">
            <v>Coded in batch 1</v>
          </cell>
          <cell r="Q233" t="str">
            <v>Coded in batch 1</v>
          </cell>
          <cell r="R233"/>
          <cell r="S233"/>
          <cell r="T233" t="str">
            <v/>
          </cell>
          <cell r="X233"/>
          <cell r="Y233"/>
          <cell r="Z233">
            <v>17.420000000000002</v>
          </cell>
          <cell r="AA233" t="str">
            <v xml:space="preserve">ENERGY </v>
          </cell>
          <cell r="AB233" t="str">
            <v xml:space="preserve">ENERGY </v>
          </cell>
          <cell r="AC233" t="str">
            <v>Energy - Fossil Fuels</v>
          </cell>
          <cell r="AD233">
            <v>17420000</v>
          </cell>
        </row>
        <row r="234">
          <cell r="G234" t="str">
            <v>MYA013922002</v>
          </cell>
          <cell r="H234" t="str">
            <v>Yes</v>
          </cell>
          <cell r="I234" t="str">
            <v>MYA013922002</v>
          </cell>
          <cell r="J234" t="str">
            <v>MYA013922002</v>
          </cell>
          <cell r="K234" t="str">
            <v>Yes</v>
          </cell>
          <cell r="L234">
            <v>44043</v>
          </cell>
          <cell r="M234">
            <v>43677</v>
          </cell>
          <cell r="N234" t="str">
            <v>MALAYSIA</v>
          </cell>
          <cell r="O234" t="str">
            <v>Listed on 1 June 2018 on CATALIST</v>
          </cell>
          <cell r="P234" t="str">
            <v>Coded in batch 1</v>
          </cell>
          <cell r="Q234" t="str">
            <v>Coded in batch 1</v>
          </cell>
          <cell r="R234"/>
          <cell r="S234"/>
          <cell r="T234" t="str">
            <v/>
          </cell>
          <cell r="X234"/>
          <cell r="Y234"/>
          <cell r="Z234">
            <v>21.33</v>
          </cell>
          <cell r="AA234" t="str">
            <v>MATERIALS</v>
          </cell>
          <cell r="AB234" t="str">
            <v>MATERIALS</v>
          </cell>
          <cell r="AC234" t="str">
            <v>Applied Resources</v>
          </cell>
          <cell r="AD234">
            <v>21330000</v>
          </cell>
        </row>
        <row r="235">
          <cell r="G235" t="str">
            <v>SG1BH1000008</v>
          </cell>
          <cell r="H235" t="str">
            <v>Yes</v>
          </cell>
          <cell r="I235" t="str">
            <v>SG1BH1000008</v>
          </cell>
          <cell r="J235" t="str">
            <v>SG1BH1000008</v>
          </cell>
          <cell r="K235" t="str">
            <v>Yes</v>
          </cell>
          <cell r="L235">
            <v>44196</v>
          </cell>
          <cell r="M235">
            <v>43830</v>
          </cell>
          <cell r="N235" t="str">
            <v>SINGAPORE</v>
          </cell>
          <cell r="O235" t="str">
            <v>Listed on 23 July 2012 on SGX Mainboard</v>
          </cell>
          <cell r="P235" t="str">
            <v>Coded in batch 3</v>
          </cell>
          <cell r="Q235" t="str">
            <v>Coded in batch 3</v>
          </cell>
          <cell r="R235"/>
          <cell r="S235"/>
          <cell r="T235" t="str">
            <v/>
          </cell>
          <cell r="X235"/>
          <cell r="Y235"/>
          <cell r="Z235">
            <v>180.4</v>
          </cell>
          <cell r="AA235" t="str">
            <v>CONSUMER STAPLES</v>
          </cell>
          <cell r="AB235" t="str">
            <v>CONSUMER STAPLES</v>
          </cell>
          <cell r="AC235" t="str">
            <v>Food &amp; Beverages</v>
          </cell>
          <cell r="AD235">
            <v>180400000</v>
          </cell>
        </row>
        <row r="236">
          <cell r="G236" t="str">
            <v>SGXE87511171</v>
          </cell>
          <cell r="H236" t="str">
            <v>Yes</v>
          </cell>
          <cell r="I236" t="str">
            <v>SGXE87511171</v>
          </cell>
          <cell r="J236" t="str">
            <v>SGXE87511171</v>
          </cell>
          <cell r="K236" t="str">
            <v>Yes</v>
          </cell>
          <cell r="L236">
            <v>44196</v>
          </cell>
          <cell r="M236">
            <v>43830</v>
          </cell>
          <cell r="N236" t="str">
            <v>SINGAPORE</v>
          </cell>
          <cell r="O236" t="str">
            <v>Listed on 13 April 2006 on SGX Sesdaq</v>
          </cell>
          <cell r="P236" t="str">
            <v>Coded in batch 6</v>
          </cell>
          <cell r="Q236" t="str">
            <v>Coded in batch 3</v>
          </cell>
          <cell r="R236"/>
          <cell r="S236"/>
          <cell r="T236" t="str">
            <v/>
          </cell>
          <cell r="X236"/>
          <cell r="Y236"/>
          <cell r="Z236">
            <v>17.93</v>
          </cell>
          <cell r="AA236" t="str">
            <v>INDUSTRIALS</v>
          </cell>
          <cell r="AB236" t="str">
            <v>INDUSTRIALS</v>
          </cell>
          <cell r="AC236" t="str">
            <v>Healthcare Services</v>
          </cell>
          <cell r="AD236">
            <v>17930000</v>
          </cell>
        </row>
        <row r="237">
          <cell r="G237" t="str">
            <v>SG1EE3000007</v>
          </cell>
          <cell r="H237" t="str">
            <v>Yes</v>
          </cell>
          <cell r="I237" t="str">
            <v>SG1Q14921304</v>
          </cell>
          <cell r="J237" t="str">
            <v>SG1EE3000007</v>
          </cell>
          <cell r="K237" t="str">
            <v>No</v>
          </cell>
          <cell r="L237">
            <v>44196</v>
          </cell>
          <cell r="M237">
            <v>43830</v>
          </cell>
          <cell r="N237" t="str">
            <v>SINGAPORE</v>
          </cell>
          <cell r="O237" t="str">
            <v>Listed on 11 October 2004 on CATALIST</v>
          </cell>
          <cell r="P237" t="str">
            <v>Coded in batch 2</v>
          </cell>
          <cell r="Q237" t="str">
            <v>Coded in batch 2</v>
          </cell>
          <cell r="R237"/>
          <cell r="S237"/>
          <cell r="T237" t="str">
            <v/>
          </cell>
          <cell r="V237" t="str">
            <v>ISIN code in 2020 is different from that of last year.</v>
          </cell>
          <cell r="X237"/>
          <cell r="Y237"/>
          <cell r="Z237">
            <v>86.93</v>
          </cell>
          <cell r="AA237" t="str">
            <v>INDUSTRIALS</v>
          </cell>
          <cell r="AB237" t="str">
            <v>INDUSTRIALS</v>
          </cell>
          <cell r="AC237" t="str">
            <v>Industrial Goods</v>
          </cell>
          <cell r="AD237">
            <v>86930000</v>
          </cell>
        </row>
        <row r="238">
          <cell r="G238" t="str">
            <v>SG1V71937527</v>
          </cell>
          <cell r="H238" t="str">
            <v>Yes</v>
          </cell>
          <cell r="I238" t="str">
            <v>SG1V71937527</v>
          </cell>
          <cell r="J238" t="str">
            <v>SG1V71937527</v>
          </cell>
          <cell r="K238" t="str">
            <v>Yes</v>
          </cell>
          <cell r="L238">
            <v>44196</v>
          </cell>
          <cell r="M238">
            <v>43830</v>
          </cell>
          <cell r="N238" t="str">
            <v>SINGAPORE</v>
          </cell>
          <cell r="O238" t="str">
            <v>Listed on 4 May 2006 on SGX Mainboard, 15 November 2016 on Catalist</v>
          </cell>
          <cell r="P238" t="str">
            <v>Coded in batch 3</v>
          </cell>
          <cell r="Q238" t="str">
            <v>Coded in batch 3</v>
          </cell>
          <cell r="R238"/>
          <cell r="S238"/>
          <cell r="T238" t="str">
            <v/>
          </cell>
          <cell r="X238"/>
          <cell r="Y238"/>
          <cell r="Z238">
            <v>172.99</v>
          </cell>
          <cell r="AA238" t="str">
            <v>MATERIALS</v>
          </cell>
          <cell r="AB238" t="str">
            <v>MATERIALS</v>
          </cell>
          <cell r="AC238" t="str">
            <v>Chemicals</v>
          </cell>
          <cell r="AD238">
            <v>172990000</v>
          </cell>
        </row>
        <row r="239">
          <cell r="G239" t="str">
            <v>BMG518851461</v>
          </cell>
          <cell r="H239" t="str">
            <v>Yes</v>
          </cell>
          <cell r="I239" t="str">
            <v>BMG518851461</v>
          </cell>
          <cell r="J239" t="str">
            <v>BMG518851461</v>
          </cell>
          <cell r="K239" t="str">
            <v>Yes</v>
          </cell>
          <cell r="L239">
            <v>44196</v>
          </cell>
          <cell r="M239">
            <v>43830</v>
          </cell>
          <cell r="N239" t="str">
            <v>BERMUDA</v>
          </cell>
          <cell r="O239" t="str">
            <v>Listed on 13 March 2008 on SGX Mainboard, 5 May 2015 on Catalist</v>
          </cell>
          <cell r="P239" t="str">
            <v>Coded in batch 3</v>
          </cell>
          <cell r="Q239" t="str">
            <v>Coded in batch 3</v>
          </cell>
          <cell r="R239"/>
          <cell r="S239"/>
          <cell r="T239" t="str">
            <v/>
          </cell>
          <cell r="X239"/>
          <cell r="Y239"/>
          <cell r="Z239">
            <v>8.86</v>
          </cell>
          <cell r="AA239" t="str">
            <v xml:space="preserve">FINANCIALS </v>
          </cell>
          <cell r="AB239" t="str">
            <v xml:space="preserve">FINANCIALS </v>
          </cell>
          <cell r="AC239" t="str">
            <v>Cyclical Consumer Services</v>
          </cell>
          <cell r="AD239">
            <v>8860000</v>
          </cell>
        </row>
        <row r="240">
          <cell r="G240" t="str">
            <v>SG1Y33945565</v>
          </cell>
          <cell r="H240" t="str">
            <v>No</v>
          </cell>
          <cell r="I240" t="str">
            <v>SG1Y33945565</v>
          </cell>
          <cell r="J240" t="str">
            <v>SGXE67467741</v>
          </cell>
          <cell r="K240" t="str">
            <v>No</v>
          </cell>
          <cell r="L240">
            <v>43921</v>
          </cell>
          <cell r="M240">
            <v>43555</v>
          </cell>
          <cell r="N240" t="str">
            <v>SINGAPORE</v>
          </cell>
          <cell r="O240" t="str">
            <v>Listed on 10 July 2009 on Catalist</v>
          </cell>
          <cell r="P240" t="str">
            <v>Coded in batch 1</v>
          </cell>
          <cell r="Q240" t="str">
            <v>Coded in batch 1</v>
          </cell>
          <cell r="R240"/>
          <cell r="S240"/>
          <cell r="T240" t="str">
            <v/>
          </cell>
          <cell r="V240" t="str">
            <v>ISIN code in 2020 is different from that of last year.</v>
          </cell>
          <cell r="X240"/>
          <cell r="Y240"/>
          <cell r="Z240">
            <v>12.59</v>
          </cell>
          <cell r="AA240" t="str">
            <v>INDUSTRIALS</v>
          </cell>
          <cell r="AB240" t="str">
            <v>INDUSTRIALS</v>
          </cell>
          <cell r="AC240" t="str">
            <v>Industrial Goods</v>
          </cell>
          <cell r="AD240">
            <v>12590000</v>
          </cell>
        </row>
        <row r="241">
          <cell r="G241" t="str">
            <v>SG1CA7000005</v>
          </cell>
          <cell r="H241" t="str">
            <v>Yes</v>
          </cell>
          <cell r="I241" t="str">
            <v>SG1CA7000005</v>
          </cell>
          <cell r="J241" t="str">
            <v>SG1CA7000005</v>
          </cell>
          <cell r="K241" t="str">
            <v>Yes</v>
          </cell>
          <cell r="L241">
            <v>44104</v>
          </cell>
          <cell r="M241">
            <v>43738</v>
          </cell>
          <cell r="N241" t="str">
            <v>SINGAPORE</v>
          </cell>
          <cell r="O241" t="str">
            <v>Listed on 9 November 2015 on Catalist</v>
          </cell>
          <cell r="P241" t="str">
            <v>Coded in batch 1</v>
          </cell>
          <cell r="Q241" t="str">
            <v>Coded in batch 1</v>
          </cell>
          <cell r="R241"/>
          <cell r="S241"/>
          <cell r="T241" t="str">
            <v/>
          </cell>
          <cell r="X241"/>
          <cell r="Y241"/>
          <cell r="Z241">
            <v>218.52</v>
          </cell>
          <cell r="AA241" t="str">
            <v>CONSUMER DISCRETIONARY</v>
          </cell>
          <cell r="AB241" t="str">
            <v>CONSUMER DISCRETIONARY</v>
          </cell>
          <cell r="AC241" t="str">
            <v>Cyclical Consumer Services</v>
          </cell>
          <cell r="AD241">
            <v>218520000</v>
          </cell>
        </row>
        <row r="242">
          <cell r="G242" t="str">
            <v>BMG521971033</v>
          </cell>
          <cell r="H242" t="str">
            <v>Yes</v>
          </cell>
          <cell r="I242" t="str">
            <v>BMG521971033</v>
          </cell>
          <cell r="J242" t="str">
            <v>BMG521971033</v>
          </cell>
          <cell r="K242" t="str">
            <v>Yes</v>
          </cell>
          <cell r="L242">
            <v>44012</v>
          </cell>
          <cell r="M242">
            <v>43646</v>
          </cell>
          <cell r="N242" t="str">
            <v>BERMUDA</v>
          </cell>
          <cell r="O242" t="str">
            <v>Listed on 2 March 2005 on SGX Mainboard</v>
          </cell>
          <cell r="P242" t="str">
            <v>Coded in batch 1</v>
          </cell>
          <cell r="Q242" t="str">
            <v>Coded in batch 1</v>
          </cell>
          <cell r="R242"/>
          <cell r="S242"/>
          <cell r="T242" t="str">
            <v/>
          </cell>
          <cell r="X242"/>
          <cell r="Y242"/>
          <cell r="Z242">
            <v>62.28</v>
          </cell>
          <cell r="AA242" t="str">
            <v xml:space="preserve">INFORMATION TECHNOLOGY </v>
          </cell>
          <cell r="AB242" t="str">
            <v xml:space="preserve">INFORMATION TECHNOLOGY </v>
          </cell>
          <cell r="AC242" t="str">
            <v>Technology Equipment</v>
          </cell>
          <cell r="AD242">
            <v>62280000</v>
          </cell>
        </row>
        <row r="243">
          <cell r="G243" t="str">
            <v>SG1DA5000005</v>
          </cell>
          <cell r="H243" t="str">
            <v>Yes</v>
          </cell>
          <cell r="I243" t="str">
            <v>SG1DA5000005</v>
          </cell>
          <cell r="J243" t="str">
            <v>SG1DA5000005</v>
          </cell>
          <cell r="K243" t="str">
            <v>Yes</v>
          </cell>
          <cell r="L243">
            <v>44196</v>
          </cell>
          <cell r="M243">
            <v>43830</v>
          </cell>
          <cell r="N243" t="str">
            <v>SINGAPORE</v>
          </cell>
          <cell r="O243" t="str">
            <v>Listed on 26 July 2016 on Catalist</v>
          </cell>
          <cell r="P243" t="str">
            <v>Coded in batch 3</v>
          </cell>
          <cell r="Q243" t="str">
            <v>Coded in batch 3</v>
          </cell>
          <cell r="R243"/>
          <cell r="S243"/>
          <cell r="T243" t="str">
            <v/>
          </cell>
          <cell r="X243"/>
          <cell r="Y243"/>
          <cell r="Z243">
            <v>24.772639999999999</v>
          </cell>
          <cell r="AA243" t="str">
            <v>CONSUMER DISCRETIONARY</v>
          </cell>
          <cell r="AB243" t="str">
            <v>CONSUMER DISCRETIONARY</v>
          </cell>
          <cell r="AC243" t="str">
            <v>Cyclical Consumer Services</v>
          </cell>
          <cell r="AD243">
            <v>24772640</v>
          </cell>
        </row>
        <row r="244">
          <cell r="G244" t="str">
            <v>SG1CE4000000</v>
          </cell>
          <cell r="H244" t="str">
            <v>Yes</v>
          </cell>
          <cell r="I244" t="str">
            <v>SG1X16940808</v>
          </cell>
          <cell r="J244" t="str">
            <v>SG1CE4000000</v>
          </cell>
          <cell r="K244" t="str">
            <v>No</v>
          </cell>
          <cell r="L244">
            <v>44196</v>
          </cell>
          <cell r="M244">
            <v>43830</v>
          </cell>
          <cell r="N244" t="str">
            <v>SINGAPORE</v>
          </cell>
          <cell r="O244" t="str">
            <v>Listed on 25 July 2008 on SGX Mainboard</v>
          </cell>
          <cell r="P244" t="str">
            <v>Coded in batch 2</v>
          </cell>
          <cell r="Q244" t="str">
            <v>Coded in batch 2</v>
          </cell>
          <cell r="R244"/>
          <cell r="S244"/>
          <cell r="T244" t="str">
            <v/>
          </cell>
          <cell r="V244" t="str">
            <v>ISIN code in 2020 is different from that of last year.</v>
          </cell>
          <cell r="X244"/>
          <cell r="Y244"/>
          <cell r="Z244">
            <v>47.930999999999997</v>
          </cell>
          <cell r="AA244" t="str">
            <v>CONSUMER STAPLES</v>
          </cell>
          <cell r="AB244" t="str">
            <v>CONSUMER STAPLES</v>
          </cell>
          <cell r="AC244" t="str">
            <v>Food &amp; Beverages</v>
          </cell>
          <cell r="AD244">
            <v>47931000</v>
          </cell>
        </row>
        <row r="245">
          <cell r="G245" t="str">
            <v>SG2D92977651</v>
          </cell>
          <cell r="H245" t="str">
            <v>Yes</v>
          </cell>
          <cell r="I245" t="str">
            <v>SG2D92977651</v>
          </cell>
          <cell r="J245" t="str">
            <v>SG2D92977651</v>
          </cell>
          <cell r="K245" t="str">
            <v>Yes</v>
          </cell>
          <cell r="L245">
            <v>44104</v>
          </cell>
          <cell r="M245">
            <v>43738</v>
          </cell>
          <cell r="N245" t="str">
            <v>SINGAPORE</v>
          </cell>
          <cell r="O245" t="str">
            <v>Listed on 16 December 2011 on Catalist, 2 August 2016 on SGX Mainboard</v>
          </cell>
          <cell r="P245" t="str">
            <v>Coded in batch 1</v>
          </cell>
          <cell r="Q245" t="str">
            <v>Coded in batch 1</v>
          </cell>
          <cell r="R245"/>
          <cell r="S245"/>
          <cell r="T245" t="str">
            <v/>
          </cell>
          <cell r="X245"/>
          <cell r="Y245"/>
          <cell r="Z245">
            <v>83.685000000000002</v>
          </cell>
          <cell r="AA245" t="str">
            <v>INDUSTRIALS</v>
          </cell>
          <cell r="AB245" t="str">
            <v>INDUSTRIALS</v>
          </cell>
          <cell r="AC245" t="str">
            <v>Industrial &amp; Commercial Services</v>
          </cell>
          <cell r="AD245">
            <v>83685000</v>
          </cell>
        </row>
        <row r="246">
          <cell r="G246" t="str">
            <v>SG1U68934629</v>
          </cell>
          <cell r="H246" t="str">
            <v>Yes</v>
          </cell>
          <cell r="I246" t="str">
            <v>SG1E04001251</v>
          </cell>
          <cell r="J246" t="str">
            <v>SG1U68934629</v>
          </cell>
          <cell r="K246" t="str">
            <v>No</v>
          </cell>
          <cell r="L246">
            <v>44196</v>
          </cell>
          <cell r="M246">
            <v>43830</v>
          </cell>
          <cell r="N246" t="str">
            <v>SINGAPORE</v>
          </cell>
          <cell r="O246" t="str">
            <v>Listed on 24 October 1980 on SGX Mainboard</v>
          </cell>
          <cell r="P246" t="str">
            <v>Coded in batch 2</v>
          </cell>
          <cell r="Q246" t="str">
            <v>Coded in batch 2</v>
          </cell>
          <cell r="R246"/>
          <cell r="S246"/>
          <cell r="T246" t="str">
            <v/>
          </cell>
          <cell r="V246" t="str">
            <v>ISIN code in 2020 is different from that of last year.</v>
          </cell>
          <cell r="W246" t="str">
            <v>Y</v>
          </cell>
          <cell r="X246" t="str">
            <v>Y</v>
          </cell>
          <cell r="Y246">
            <v>0.20399999999999999</v>
          </cell>
          <cell r="Z246">
            <v>9303.0499999999993</v>
          </cell>
          <cell r="AA246" t="str">
            <v>INDUSTRIALS</v>
          </cell>
          <cell r="AB246" t="str">
            <v>INDUSTRIALS</v>
          </cell>
          <cell r="AC246" t="str">
            <v>Consumer Goods Conglomerate</v>
          </cell>
          <cell r="AD246">
            <v>9303050000</v>
          </cell>
        </row>
        <row r="247">
          <cell r="G247" t="str">
            <v>SG1E13001268</v>
          </cell>
          <cell r="H247" t="str">
            <v>Yes</v>
          </cell>
          <cell r="I247" t="str">
            <v>SG1E13001268</v>
          </cell>
          <cell r="J247" t="str">
            <v>SG1E13001268</v>
          </cell>
          <cell r="K247" t="str">
            <v>Yes</v>
          </cell>
          <cell r="L247">
            <v>44043</v>
          </cell>
          <cell r="M247">
            <v>43677</v>
          </cell>
          <cell r="N247" t="str">
            <v>SINGAPORE</v>
          </cell>
          <cell r="O247" t="str">
            <v>Listed on 12 March 1969 on SGX Mainboard</v>
          </cell>
          <cell r="P247" t="str">
            <v>Coded in batch 1</v>
          </cell>
          <cell r="Q247" t="str">
            <v>Coded in batch 1</v>
          </cell>
          <cell r="R247"/>
          <cell r="S247"/>
          <cell r="T247" t="str">
            <v/>
          </cell>
          <cell r="X247"/>
          <cell r="Y247"/>
          <cell r="Z247">
            <v>41.042000000000002</v>
          </cell>
          <cell r="AA247" t="str">
            <v>CONSUMER STAPLES</v>
          </cell>
          <cell r="AB247" t="str">
            <v>CONSUMER STAPLES</v>
          </cell>
          <cell r="AC247" t="str">
            <v>Food &amp; Beverages</v>
          </cell>
          <cell r="AD247">
            <v>41042000</v>
          </cell>
        </row>
        <row r="248">
          <cell r="G248" t="str">
            <v>SG2G57000009</v>
          </cell>
          <cell r="H248" t="str">
            <v>Yes</v>
          </cell>
          <cell r="I248" t="str">
            <v>SG2G57000009</v>
          </cell>
          <cell r="J248" t="str">
            <v>SG2G57000009</v>
          </cell>
          <cell r="K248" t="str">
            <v>Yes</v>
          </cell>
          <cell r="L248">
            <v>44196</v>
          </cell>
          <cell r="M248">
            <v>43830</v>
          </cell>
          <cell r="N248" t="str">
            <v>SINGAPORE</v>
          </cell>
          <cell r="O248" t="str">
            <v>Listed on 22 January 2014 on Catalist</v>
          </cell>
          <cell r="P248" t="str">
            <v>Coded in batch 3</v>
          </cell>
          <cell r="Q248" t="str">
            <v>Coded in batch 3</v>
          </cell>
          <cell r="R248"/>
          <cell r="S248"/>
          <cell r="T248" t="str">
            <v/>
          </cell>
          <cell r="X248"/>
          <cell r="Y248"/>
          <cell r="Z248">
            <v>63.19</v>
          </cell>
          <cell r="AA248" t="str">
            <v xml:space="preserve">ENERGY </v>
          </cell>
          <cell r="AB248" t="str">
            <v xml:space="preserve">ENERGY </v>
          </cell>
          <cell r="AC248" t="str">
            <v>Energy - Fossil Fuels</v>
          </cell>
          <cell r="AD248">
            <v>63190000</v>
          </cell>
        </row>
        <row r="249">
          <cell r="G249" t="str">
            <v>SG1DF1000008</v>
          </cell>
          <cell r="H249" t="str">
            <v>Yes</v>
          </cell>
          <cell r="I249" t="str">
            <v>SG1DF1000008</v>
          </cell>
          <cell r="J249" t="str">
            <v>SG1DF1000008</v>
          </cell>
          <cell r="K249" t="str">
            <v>Yes</v>
          </cell>
          <cell r="L249">
            <v>44104</v>
          </cell>
          <cell r="M249">
            <v>43738</v>
          </cell>
          <cell r="N249" t="str">
            <v>SINGAPORE</v>
          </cell>
          <cell r="O249" t="str">
            <v>Listed on 20 March 2017 on Catalist</v>
          </cell>
          <cell r="P249" t="str">
            <v>Coded in batch 1</v>
          </cell>
          <cell r="Q249" t="str">
            <v>Coded in batch 1</v>
          </cell>
          <cell r="R249"/>
          <cell r="S249"/>
          <cell r="T249" t="str">
            <v/>
          </cell>
          <cell r="X249"/>
          <cell r="Y249"/>
          <cell r="Z249">
            <v>485.50900000000001</v>
          </cell>
          <cell r="AA249" t="str">
            <v>CONSUMER DISCRETIONARY</v>
          </cell>
          <cell r="AB249" t="str">
            <v>CONSUMER DISCRETIONARY</v>
          </cell>
          <cell r="AC249" t="str">
            <v>Cyclical Consumer Services</v>
          </cell>
          <cell r="AD249">
            <v>485509000</v>
          </cell>
        </row>
        <row r="250">
          <cell r="G250" t="str">
            <v>SG1J32888328</v>
          </cell>
          <cell r="H250" t="str">
            <v>Yes</v>
          </cell>
          <cell r="I250" t="str">
            <v>SG1J32888328</v>
          </cell>
          <cell r="J250" t="str">
            <v>SG1J32888328</v>
          </cell>
          <cell r="K250" t="str">
            <v>Yes</v>
          </cell>
          <cell r="L250">
            <v>43921</v>
          </cell>
          <cell r="M250">
            <v>43555</v>
          </cell>
          <cell r="N250" t="str">
            <v>SINGAPORE</v>
          </cell>
          <cell r="O250" t="str">
            <v>Listed on 6 December 2000 on SGX Sesdaq 21 October 2003 on SGX Mainboard</v>
          </cell>
          <cell r="P250" t="str">
            <v>Coded in batch 1</v>
          </cell>
          <cell r="Q250" t="str">
            <v>Coded in batch 1</v>
          </cell>
          <cell r="R250"/>
          <cell r="S250"/>
          <cell r="T250" t="str">
            <v/>
          </cell>
          <cell r="X250"/>
          <cell r="Y250"/>
          <cell r="Z250">
            <v>12.92</v>
          </cell>
          <cell r="AA250" t="str">
            <v>INDUSTRIALS</v>
          </cell>
          <cell r="AB250" t="str">
            <v>INDUSTRIALS</v>
          </cell>
          <cell r="AC250" t="str">
            <v>Industrial &amp; Commercial Services</v>
          </cell>
          <cell r="AD250">
            <v>12920000</v>
          </cell>
        </row>
        <row r="251">
          <cell r="G251" t="str">
            <v>SG1W76939881</v>
          </cell>
          <cell r="H251" t="str">
            <v>Yes</v>
          </cell>
          <cell r="I251" t="str">
            <v>SG1W76939881</v>
          </cell>
          <cell r="J251" t="str">
            <v>SG1W76939881</v>
          </cell>
          <cell r="K251" t="str">
            <v>Yes</v>
          </cell>
          <cell r="L251">
            <v>44196</v>
          </cell>
          <cell r="M251">
            <v>43830</v>
          </cell>
          <cell r="N251" t="str">
            <v>SINGAPORE</v>
          </cell>
          <cell r="O251" t="str">
            <v>Listed on 5 May 2008 on MAINBOARD</v>
          </cell>
          <cell r="P251" t="str">
            <v>Coded in batch 3</v>
          </cell>
          <cell r="Q251" t="str">
            <v>Coded in batch 3</v>
          </cell>
          <cell r="R251"/>
          <cell r="S251"/>
          <cell r="T251" t="str">
            <v/>
          </cell>
          <cell r="X251"/>
          <cell r="Y251"/>
          <cell r="Z251">
            <v>56.545999999999999</v>
          </cell>
          <cell r="AA251" t="str">
            <v>INDUSTRIALS</v>
          </cell>
          <cell r="AB251" t="str">
            <v>INDUSTRIALS</v>
          </cell>
          <cell r="AC251" t="str">
            <v>Industrial &amp; Commercial Services</v>
          </cell>
          <cell r="AD251">
            <v>56546000</v>
          </cell>
        </row>
        <row r="252">
          <cell r="G252" t="str">
            <v>SG2D45972171</v>
          </cell>
          <cell r="H252" t="str">
            <v>Yes</v>
          </cell>
          <cell r="I252" t="str">
            <v>SG2D45972171</v>
          </cell>
          <cell r="J252" t="str">
            <v>SG2D45972171</v>
          </cell>
          <cell r="K252" t="str">
            <v>Yes</v>
          </cell>
          <cell r="L252">
            <v>44012</v>
          </cell>
          <cell r="M252">
            <v>43646</v>
          </cell>
          <cell r="N252" t="str">
            <v>SINGAPORE</v>
          </cell>
          <cell r="O252" t="str">
            <v>Listed on 22 July 2011 on Catalist</v>
          </cell>
          <cell r="P252" t="str">
            <v>Coded in batch 1</v>
          </cell>
          <cell r="Q252" t="str">
            <v>Coded in batch 1</v>
          </cell>
          <cell r="R252"/>
          <cell r="S252"/>
          <cell r="T252" t="str">
            <v/>
          </cell>
          <cell r="X252"/>
          <cell r="Y252"/>
          <cell r="Z252">
            <v>40.343000000000004</v>
          </cell>
          <cell r="AA252" t="str">
            <v>CONSUMER DISCRETIONARY</v>
          </cell>
          <cell r="AB252" t="str">
            <v>CONSUMER DISCRETIONARY</v>
          </cell>
          <cell r="AC252" t="str">
            <v>Retailers</v>
          </cell>
          <cell r="AD252">
            <v>40343000</v>
          </cell>
        </row>
        <row r="253">
          <cell r="G253" t="str">
            <v>SG1G23864448</v>
          </cell>
          <cell r="H253" t="str">
            <v>Yes</v>
          </cell>
          <cell r="I253" t="str">
            <v>SG1G23864448</v>
          </cell>
          <cell r="J253" t="str">
            <v>SG1G23864448</v>
          </cell>
          <cell r="K253" t="str">
            <v>Yes</v>
          </cell>
          <cell r="L253">
            <v>43921</v>
          </cell>
          <cell r="M253">
            <v>43555</v>
          </cell>
          <cell r="N253" t="str">
            <v>SINGAPORE</v>
          </cell>
          <cell r="O253" t="str">
            <v>Listed on 10 September 1998 on SGX Sesdaq</v>
          </cell>
          <cell r="P253" t="str">
            <v>Coded in batch 1</v>
          </cell>
          <cell r="Q253" t="str">
            <v>Coded in batch 1</v>
          </cell>
          <cell r="R253"/>
          <cell r="S253"/>
          <cell r="T253" t="str">
            <v/>
          </cell>
          <cell r="X253"/>
          <cell r="Y253"/>
          <cell r="Z253">
            <v>21.521999999999998</v>
          </cell>
          <cell r="AA253" t="str">
            <v>INDUSTRIALS</v>
          </cell>
          <cell r="AB253" t="str">
            <v>INDUSTRIALS</v>
          </cell>
          <cell r="AC253" t="str">
            <v>Cyclical Consumer Services</v>
          </cell>
          <cell r="AD253">
            <v>21522000</v>
          </cell>
        </row>
        <row r="254">
          <cell r="G254" t="str">
            <v>SG1CB1000009</v>
          </cell>
          <cell r="H254" t="str">
            <v>Yes</v>
          </cell>
          <cell r="I254" t="str">
            <v>SG1CB1000009</v>
          </cell>
          <cell r="J254" t="str">
            <v>SG1CB1000009</v>
          </cell>
          <cell r="K254" t="str">
            <v>Yes</v>
          </cell>
          <cell r="L254">
            <v>44012</v>
          </cell>
          <cell r="M254">
            <v>43646</v>
          </cell>
          <cell r="N254" t="str">
            <v>SINGAPORE</v>
          </cell>
          <cell r="O254" t="str">
            <v xml:space="preserve">Listed on 18 January 2002 on SGX Sesdaq 3 May 2005 on SGX Mainboard </v>
          </cell>
          <cell r="P254" t="str">
            <v>Coded in batch 1</v>
          </cell>
          <cell r="Q254" t="str">
            <v>Coded in batch 1</v>
          </cell>
          <cell r="R254"/>
          <cell r="S254"/>
          <cell r="T254" t="str">
            <v/>
          </cell>
          <cell r="X254"/>
          <cell r="Y254"/>
          <cell r="Z254">
            <v>60.981999999999999</v>
          </cell>
          <cell r="AA254" t="str">
            <v>CONSUMER DISCRETIONARY</v>
          </cell>
          <cell r="AB254" t="str">
            <v>CONSUMER DISCRETIONARY</v>
          </cell>
          <cell r="AC254" t="str">
            <v>Cyclical Consumer Services</v>
          </cell>
          <cell r="AD254">
            <v>60982000</v>
          </cell>
        </row>
        <row r="255">
          <cell r="G255" t="str">
            <v>SG1S95928879</v>
          </cell>
          <cell r="H255" t="str">
            <v>Yes</v>
          </cell>
          <cell r="I255" t="str">
            <v>SG1S95928879</v>
          </cell>
          <cell r="J255" t="str">
            <v>SG1S95928879</v>
          </cell>
          <cell r="K255" t="str">
            <v>Yes</v>
          </cell>
          <cell r="L255">
            <v>44196</v>
          </cell>
          <cell r="M255">
            <v>43830</v>
          </cell>
          <cell r="N255" t="str">
            <v>SINGAPORE</v>
          </cell>
          <cell r="O255" t="str">
            <v>Listed on 27 February 2006 on SGX Sesdaq</v>
          </cell>
          <cell r="P255" t="str">
            <v>Coded in batch 2</v>
          </cell>
          <cell r="Q255" t="str">
            <v>Coded in batch 2</v>
          </cell>
          <cell r="R255"/>
          <cell r="S255"/>
          <cell r="T255" t="str">
            <v/>
          </cell>
          <cell r="X255"/>
          <cell r="Y255"/>
          <cell r="Z255">
            <v>177.51</v>
          </cell>
          <cell r="AA255" t="str">
            <v>INDUSTRIALS</v>
          </cell>
          <cell r="AB255" t="str">
            <v>INDUSTRIALS</v>
          </cell>
          <cell r="AC255" t="str">
            <v>Industrial &amp; Commercial Services</v>
          </cell>
          <cell r="AD255">
            <v>177510000</v>
          </cell>
        </row>
        <row r="256">
          <cell r="G256" t="str">
            <v>SG1B06007705</v>
          </cell>
          <cell r="H256" t="str">
            <v>Yes</v>
          </cell>
          <cell r="I256" t="str">
            <v>SG1B06007705</v>
          </cell>
          <cell r="J256" t="str">
            <v>SG1B06007705</v>
          </cell>
          <cell r="K256" t="str">
            <v>Yes</v>
          </cell>
          <cell r="L256">
            <v>44196</v>
          </cell>
          <cell r="M256">
            <v>43830</v>
          </cell>
          <cell r="N256" t="str">
            <v>SINGAPORE</v>
          </cell>
          <cell r="O256" t="str">
            <v>Listed on 24 August 1994 on SGX Mainboard</v>
          </cell>
          <cell r="P256" t="str">
            <v>Coded in batch 2</v>
          </cell>
          <cell r="Q256" t="str">
            <v>Coded in batch 2</v>
          </cell>
          <cell r="R256"/>
          <cell r="S256"/>
          <cell r="T256" t="str">
            <v/>
          </cell>
          <cell r="X256"/>
          <cell r="Y256"/>
          <cell r="Z256">
            <v>77.087999999999994</v>
          </cell>
          <cell r="AA256" t="str">
            <v>INDUSTRIALS</v>
          </cell>
          <cell r="AB256" t="str">
            <v>INDUSTRIALS</v>
          </cell>
          <cell r="AC256" t="str">
            <v>Industrial &amp; Commercial Services</v>
          </cell>
          <cell r="AD256">
            <v>77088000</v>
          </cell>
        </row>
        <row r="257">
          <cell r="G257" t="str">
            <v>SG2G85000005</v>
          </cell>
          <cell r="H257" t="str">
            <v>Yes</v>
          </cell>
          <cell r="I257" t="str">
            <v>SG2G85000005</v>
          </cell>
          <cell r="J257" t="str">
            <v>SG2G85000005</v>
          </cell>
          <cell r="K257" t="str">
            <v>Yes</v>
          </cell>
          <cell r="L257">
            <v>43921</v>
          </cell>
          <cell r="M257">
            <v>43555</v>
          </cell>
          <cell r="N257" t="str">
            <v>SINGAPORE</v>
          </cell>
          <cell r="O257" t="str">
            <v>Listed on 23 March 2006 on SGX Sesdaq</v>
          </cell>
          <cell r="P257" t="str">
            <v>Coded in batch 1</v>
          </cell>
          <cell r="Q257" t="str">
            <v>Coded in batch 1</v>
          </cell>
          <cell r="R257"/>
          <cell r="S257"/>
          <cell r="T257" t="str">
            <v/>
          </cell>
          <cell r="X257"/>
          <cell r="Y257"/>
          <cell r="Z257">
            <v>60.938000000000002</v>
          </cell>
          <cell r="AA257" t="str">
            <v>CONSUMER DISCRETIONARY</v>
          </cell>
          <cell r="AB257" t="str">
            <v>CONSUMER DISCRETIONARY</v>
          </cell>
          <cell r="AC257" t="str">
            <v>Cyclical Consumer Services</v>
          </cell>
          <cell r="AD257">
            <v>60938000</v>
          </cell>
        </row>
        <row r="258">
          <cell r="G258" t="str">
            <v>SG2F40988253</v>
          </cell>
          <cell r="H258" t="str">
            <v>Yes</v>
          </cell>
          <cell r="I258" t="str">
            <v>SG2F40988253</v>
          </cell>
          <cell r="J258" t="str">
            <v>SG2F40988253</v>
          </cell>
          <cell r="K258" t="str">
            <v>Yes</v>
          </cell>
          <cell r="L258">
            <v>44196</v>
          </cell>
          <cell r="M258">
            <v>43830</v>
          </cell>
          <cell r="N258" t="str">
            <v>SINGAPORE</v>
          </cell>
          <cell r="O258" t="str">
            <v>Listed on 11 December 2012 on Catalist</v>
          </cell>
          <cell r="P258" t="str">
            <v>Coded in batch 2</v>
          </cell>
          <cell r="Q258" t="str">
            <v>Coded in batch 2</v>
          </cell>
          <cell r="R258"/>
          <cell r="S258"/>
          <cell r="T258" t="str">
            <v/>
          </cell>
          <cell r="X258"/>
          <cell r="Y258"/>
          <cell r="Z258">
            <v>14.384</v>
          </cell>
          <cell r="AA258" t="str">
            <v>INDUSTRIALS</v>
          </cell>
          <cell r="AB258" t="str">
            <v>INDUSTRIALS</v>
          </cell>
          <cell r="AC258" t="str">
            <v>Industrial &amp; Commercial Services</v>
          </cell>
          <cell r="AD258">
            <v>14384000</v>
          </cell>
        </row>
        <row r="259">
          <cell r="G259" t="str">
            <v>SGXE10224322</v>
          </cell>
          <cell r="H259" t="str">
            <v>Yes</v>
          </cell>
          <cell r="I259" t="str">
            <v>SGXE10224322</v>
          </cell>
          <cell r="J259" t="str">
            <v>SGXE10224322</v>
          </cell>
          <cell r="K259" t="str">
            <v>Yes</v>
          </cell>
          <cell r="L259">
            <v>44196</v>
          </cell>
          <cell r="M259">
            <v>43830</v>
          </cell>
          <cell r="N259" t="str">
            <v>SINGAPORE</v>
          </cell>
          <cell r="O259" t="str">
            <v>Listed on 18 July 2018 on SGX Mainboard</v>
          </cell>
          <cell r="P259" t="str">
            <v>Coded in batch 2</v>
          </cell>
          <cell r="Q259" t="str">
            <v>Coded in batch 2</v>
          </cell>
          <cell r="R259"/>
          <cell r="S259"/>
          <cell r="T259" t="str">
            <v/>
          </cell>
          <cell r="X259"/>
          <cell r="Y259"/>
          <cell r="Z259">
            <v>363.63200000000001</v>
          </cell>
          <cell r="AA259" t="str">
            <v>CONSUMER DISCRETIONARY</v>
          </cell>
          <cell r="AB259" t="str">
            <v>CONSUMER DISCRETIONARY</v>
          </cell>
          <cell r="AC259" t="str">
            <v>Cyclical Consumer Services</v>
          </cell>
          <cell r="AD259">
            <v>363632000</v>
          </cell>
        </row>
        <row r="260">
          <cell r="G260" t="str">
            <v>SG1X69942156</v>
          </cell>
          <cell r="H260" t="str">
            <v>Yes</v>
          </cell>
          <cell r="I260" t="str">
            <v>SG1X69942156</v>
          </cell>
          <cell r="J260" t="str">
            <v>SG1X69942156</v>
          </cell>
          <cell r="K260" t="str">
            <v>Yes</v>
          </cell>
          <cell r="L260">
            <v>44196</v>
          </cell>
          <cell r="M260">
            <v>43830</v>
          </cell>
          <cell r="N260" t="str">
            <v>SINGAPORE</v>
          </cell>
          <cell r="O260" t="str">
            <v>Listed on 19 January 2009 on CATALIST</v>
          </cell>
          <cell r="P260" t="str">
            <v>Coded in batch 3</v>
          </cell>
          <cell r="Q260" t="str">
            <v>Coded in batch 3</v>
          </cell>
          <cell r="R260"/>
          <cell r="S260"/>
          <cell r="T260" t="str">
            <v/>
          </cell>
          <cell r="X260"/>
          <cell r="Y260"/>
          <cell r="Z260">
            <v>13.532999999999999</v>
          </cell>
          <cell r="AA260" t="str">
            <v>INDUSTRIALS</v>
          </cell>
          <cell r="AB260" t="str">
            <v>INDUSTRIALS</v>
          </cell>
          <cell r="AC260" t="str">
            <v>Industrial &amp; Commercial Services</v>
          </cell>
          <cell r="AD260">
            <v>13533000</v>
          </cell>
        </row>
        <row r="261">
          <cell r="G261" t="str">
            <v>SG1W44939146</v>
          </cell>
          <cell r="H261" t="str">
            <v>Yes</v>
          </cell>
          <cell r="I261" t="str">
            <v>SG1W44939146</v>
          </cell>
          <cell r="J261" t="str">
            <v>SG1W44939146</v>
          </cell>
          <cell r="K261" t="str">
            <v>Yes</v>
          </cell>
          <cell r="L261">
            <v>43921</v>
          </cell>
          <cell r="M261">
            <v>43555</v>
          </cell>
          <cell r="N261" t="str">
            <v>SINGAPORE</v>
          </cell>
          <cell r="O261" t="str">
            <v>Listed on 8 February 2007 on SGX Mainboard</v>
          </cell>
          <cell r="P261" t="str">
            <v>Coded in batch 1</v>
          </cell>
          <cell r="Q261" t="str">
            <v>Coded in batch 1</v>
          </cell>
          <cell r="R261"/>
          <cell r="S261"/>
          <cell r="T261" t="str">
            <v/>
          </cell>
          <cell r="X261"/>
          <cell r="Y261"/>
          <cell r="Z261">
            <v>210.80199999999999</v>
          </cell>
          <cell r="AA261" t="str">
            <v>INDUSTRIALS</v>
          </cell>
          <cell r="AB261" t="str">
            <v>INDUSTRIALS</v>
          </cell>
          <cell r="AC261" t="str">
            <v>Industrial &amp; Commercial Services</v>
          </cell>
          <cell r="AD261">
            <v>210802000</v>
          </cell>
        </row>
        <row r="262">
          <cell r="G262" t="str">
            <v>SGXE61141383</v>
          </cell>
          <cell r="H262" t="str">
            <v>Yes</v>
          </cell>
          <cell r="I262" t="str">
            <v>SGXE61141383</v>
          </cell>
          <cell r="J262" t="str">
            <v>SGXE61141383</v>
          </cell>
          <cell r="K262" t="str">
            <v>Yes</v>
          </cell>
          <cell r="L262">
            <v>44196</v>
          </cell>
          <cell r="M262">
            <v>43830</v>
          </cell>
          <cell r="N262" t="str">
            <v>SINGAPORE</v>
          </cell>
          <cell r="O262" t="str">
            <v>Listed on 3 April 2000 on CATALIST</v>
          </cell>
          <cell r="P262" t="str">
            <v>Coded in batch 5</v>
          </cell>
          <cell r="Q262" t="str">
            <v>Coded in batch 5</v>
          </cell>
          <cell r="R262"/>
          <cell r="S262"/>
          <cell r="T262" t="str">
            <v>Published on 14-May-2020</v>
          </cell>
          <cell r="X262"/>
          <cell r="Y262"/>
          <cell r="Z262">
            <v>33.936</v>
          </cell>
          <cell r="AA262" t="str">
            <v>CONSUMER DISCRETIONARY</v>
          </cell>
          <cell r="AB262" t="str">
            <v>CONSUMER DISCRETIONARY</v>
          </cell>
          <cell r="AC262" t="str">
            <v>Cyclical Consumer Services</v>
          </cell>
          <cell r="AD262">
            <v>33936000</v>
          </cell>
        </row>
        <row r="263">
          <cell r="G263" t="str">
            <v>SG1P64918631</v>
          </cell>
          <cell r="H263" t="str">
            <v>Yes</v>
          </cell>
          <cell r="I263" t="str">
            <v>SG1P64918631</v>
          </cell>
          <cell r="J263" t="str">
            <v>SG1P64918631</v>
          </cell>
          <cell r="K263" t="str">
            <v>Yes</v>
          </cell>
          <cell r="L263">
            <v>44012</v>
          </cell>
          <cell r="M263">
            <v>43646</v>
          </cell>
          <cell r="N263" t="str">
            <v>SINGAPORE</v>
          </cell>
          <cell r="O263" t="str">
            <v>Listed on 24 May 2004 on SGX Sesdaq</v>
          </cell>
          <cell r="P263" t="str">
            <v>Coded in batch 1</v>
          </cell>
          <cell r="Q263" t="str">
            <v>Coded in batch 1</v>
          </cell>
          <cell r="R263"/>
          <cell r="S263"/>
          <cell r="T263" t="str">
            <v/>
          </cell>
          <cell r="X263"/>
          <cell r="Y263"/>
          <cell r="Z263">
            <v>21.902000000000001</v>
          </cell>
          <cell r="AA263" t="str">
            <v>CONSUMER DISCRETIONARY</v>
          </cell>
          <cell r="AB263" t="str">
            <v>CONSUMER DISCRETIONARY</v>
          </cell>
          <cell r="AC263" t="str">
            <v>Cyclical Consumer Services</v>
          </cell>
          <cell r="AD263">
            <v>21902000</v>
          </cell>
        </row>
        <row r="264">
          <cell r="G264" t="str">
            <v>SG2B93959478</v>
          </cell>
          <cell r="H264" t="str">
            <v>Yes</v>
          </cell>
          <cell r="I264" t="str">
            <v>SG2B93959478</v>
          </cell>
          <cell r="J264" t="str">
            <v>SG2B93959478</v>
          </cell>
          <cell r="K264" t="str">
            <v>Yes</v>
          </cell>
          <cell r="L264">
            <v>44196</v>
          </cell>
          <cell r="M264">
            <v>43830</v>
          </cell>
          <cell r="N264" t="str">
            <v>SINGAPORE</v>
          </cell>
          <cell r="O264" t="str">
            <v>Listed on 16 July 2010 on SGX Mainboard</v>
          </cell>
          <cell r="P264" t="str">
            <v>Coded in batch 3</v>
          </cell>
          <cell r="Q264" t="str">
            <v>Coded in batch 3</v>
          </cell>
          <cell r="R264"/>
          <cell r="S264"/>
          <cell r="T264" t="str">
            <v/>
          </cell>
          <cell r="X264"/>
          <cell r="Y264"/>
          <cell r="Z264">
            <v>149.94800000000001</v>
          </cell>
          <cell r="AA264" t="str">
            <v>INDUSTRIALS</v>
          </cell>
          <cell r="AB264" t="str">
            <v>INDUSTRIALS</v>
          </cell>
          <cell r="AC264" t="str">
            <v>Industrial &amp; Commercial Services</v>
          </cell>
          <cell r="AD264">
            <v>149948000</v>
          </cell>
        </row>
        <row r="265">
          <cell r="G265" t="str">
            <v>SG2F02983607</v>
          </cell>
          <cell r="H265" t="str">
            <v>Yes</v>
          </cell>
          <cell r="I265" t="str">
            <v>SG2F02983607</v>
          </cell>
          <cell r="J265" t="str">
            <v>SG2F02983607</v>
          </cell>
          <cell r="K265" t="str">
            <v>Yes</v>
          </cell>
          <cell r="L265">
            <v>43921</v>
          </cell>
          <cell r="M265">
            <v>43555</v>
          </cell>
          <cell r="N265" t="str">
            <v>SINGAPORE</v>
          </cell>
          <cell r="O265" t="str">
            <v>Listed on 23 October 1998 on SGX Mainboard, 22 February 2017 on Catalist</v>
          </cell>
          <cell r="P265" t="str">
            <v>Coded in batch 1</v>
          </cell>
          <cell r="Q265" t="str">
            <v>Coded in batch 1</v>
          </cell>
          <cell r="R265"/>
          <cell r="S265"/>
          <cell r="T265" t="str">
            <v/>
          </cell>
          <cell r="X265"/>
          <cell r="Y265"/>
          <cell r="Z265">
            <v>17.771999999999998</v>
          </cell>
          <cell r="AA265" t="str">
            <v>INDUSTRIALS</v>
          </cell>
          <cell r="AB265" t="str">
            <v>INDUSTRIALS</v>
          </cell>
          <cell r="AC265" t="str">
            <v>Industrial &amp; Commercial Services</v>
          </cell>
          <cell r="AD265">
            <v>17772000</v>
          </cell>
        </row>
        <row r="266">
          <cell r="G266" t="str">
            <v>SG1AH9000002</v>
          </cell>
          <cell r="H266" t="str">
            <v>Yes</v>
          </cell>
          <cell r="I266" t="str">
            <v>SG1AH9000002</v>
          </cell>
          <cell r="J266" t="str">
            <v>SG1AH9000002</v>
          </cell>
          <cell r="K266" t="str">
            <v>Yes</v>
          </cell>
          <cell r="L266">
            <v>44104</v>
          </cell>
          <cell r="M266">
            <v>43738</v>
          </cell>
          <cell r="N266" t="str">
            <v>SINGAPORE</v>
          </cell>
          <cell r="O266" t="str">
            <v>Listed on 13 April 2015 on Catalist</v>
          </cell>
          <cell r="P266" t="str">
            <v>Coded in batch 1</v>
          </cell>
          <cell r="Q266" t="str">
            <v>Coded in batch 1</v>
          </cell>
          <cell r="R266"/>
          <cell r="S266"/>
          <cell r="T266" t="str">
            <v/>
          </cell>
          <cell r="X266"/>
          <cell r="Y266"/>
          <cell r="Z266">
            <v>156.95400000000001</v>
          </cell>
          <cell r="AA266" t="str">
            <v xml:space="preserve">REAL ESTATE </v>
          </cell>
          <cell r="AB266" t="str">
            <v xml:space="preserve">REAL ESTATE </v>
          </cell>
          <cell r="AC266" t="str">
            <v>Real Estate</v>
          </cell>
          <cell r="AD266">
            <v>156954000</v>
          </cell>
        </row>
        <row r="267">
          <cell r="G267" t="str">
            <v>SG1BG5000006</v>
          </cell>
          <cell r="H267" t="str">
            <v>Yes</v>
          </cell>
          <cell r="I267" t="str">
            <v>SG1G86872619</v>
          </cell>
          <cell r="J267" t="str">
            <v>SG1BG5000006</v>
          </cell>
          <cell r="K267" t="str">
            <v>No</v>
          </cell>
          <cell r="L267">
            <v>44196</v>
          </cell>
          <cell r="M267">
            <v>43830</v>
          </cell>
          <cell r="N267" t="str">
            <v>SINGAPORE</v>
          </cell>
          <cell r="O267" t="str">
            <v>Listed on 26 July 1999 on SGX Mainboard</v>
          </cell>
          <cell r="P267" t="str">
            <v>Coded in batch 2</v>
          </cell>
          <cell r="Q267" t="str">
            <v>Coded in batch 2</v>
          </cell>
          <cell r="R267"/>
          <cell r="S267"/>
          <cell r="T267" t="str">
            <v/>
          </cell>
          <cell r="V267" t="str">
            <v>ISIN code in 2020 is different from that of last year.</v>
          </cell>
          <cell r="X267"/>
          <cell r="Y267"/>
          <cell r="Z267">
            <v>33.811</v>
          </cell>
          <cell r="AA267" t="str">
            <v>MATERIALS</v>
          </cell>
          <cell r="AB267" t="str">
            <v>MATERIALS</v>
          </cell>
          <cell r="AC267" t="str">
            <v>Applied Resources</v>
          </cell>
          <cell r="AD267">
            <v>33811000</v>
          </cell>
        </row>
        <row r="268">
          <cell r="G268" t="str">
            <v>SG1G55870362</v>
          </cell>
          <cell r="H268" t="str">
            <v>Yes</v>
          </cell>
          <cell r="I268" t="str">
            <v>SG1G55870362</v>
          </cell>
          <cell r="J268" t="str">
            <v>SG1G55870362</v>
          </cell>
          <cell r="K268" t="str">
            <v>Yes</v>
          </cell>
          <cell r="L268">
            <v>43982</v>
          </cell>
          <cell r="M268">
            <v>43616</v>
          </cell>
          <cell r="N268" t="str">
            <v>SINGAPORE</v>
          </cell>
          <cell r="O268" t="str">
            <v>Listed on 15 April 1999 on SGX Mainboard</v>
          </cell>
          <cell r="P268" t="str">
            <v>Coded in batch 1</v>
          </cell>
          <cell r="Q268" t="str">
            <v>Coded in batch 1</v>
          </cell>
          <cell r="R268"/>
          <cell r="S268"/>
          <cell r="T268" t="str">
            <v/>
          </cell>
          <cell r="X268"/>
          <cell r="Y268"/>
          <cell r="Z268">
            <v>264.88</v>
          </cell>
          <cell r="AA268" t="str">
            <v>INDUSTRIALS</v>
          </cell>
          <cell r="AB268" t="str">
            <v>INDUSTRIALS</v>
          </cell>
          <cell r="AC268" t="str">
            <v>Industrial &amp; Commercial Services</v>
          </cell>
          <cell r="AD268">
            <v>264880000</v>
          </cell>
        </row>
        <row r="269">
          <cell r="G269" t="str">
            <v>SG1DF7000002</v>
          </cell>
          <cell r="H269" t="str">
            <v>Yes</v>
          </cell>
          <cell r="I269" t="str">
            <v>SG1DF7000002</v>
          </cell>
          <cell r="J269" t="str">
            <v>SG1DF7000002</v>
          </cell>
          <cell r="K269" t="str">
            <v>Yes</v>
          </cell>
          <cell r="L269">
            <v>44043</v>
          </cell>
          <cell r="M269">
            <v>43677</v>
          </cell>
          <cell r="N269" t="str">
            <v>SINGAPORE</v>
          </cell>
          <cell r="O269" t="str">
            <v xml:space="preserve">Listed on 18 June 2004 on SGX Mainboard, 4 December 2015 on Catalist </v>
          </cell>
          <cell r="P269" t="str">
            <v>Coded in batch 1</v>
          </cell>
          <cell r="Q269" t="str">
            <v>Coded in batch 1</v>
          </cell>
          <cell r="R269"/>
          <cell r="S269"/>
          <cell r="T269" t="str">
            <v/>
          </cell>
          <cell r="X269"/>
          <cell r="Y269"/>
          <cell r="Z269">
            <v>10.302</v>
          </cell>
          <cell r="AA269" t="str">
            <v>CONSUMER DISCRETIONARY</v>
          </cell>
          <cell r="AB269" t="str">
            <v>CONSUMER DISCRETIONARY</v>
          </cell>
          <cell r="AC269" t="str">
            <v>Cyclical Consumer Services</v>
          </cell>
          <cell r="AD269">
            <v>10302000</v>
          </cell>
        </row>
        <row r="270">
          <cell r="G270" t="str">
            <v>SG1BD6000002</v>
          </cell>
          <cell r="H270" t="str">
            <v>Yes</v>
          </cell>
          <cell r="I270" t="str">
            <v>SG1BD6000002</v>
          </cell>
          <cell r="J270" t="str">
            <v>SG1BD6000002</v>
          </cell>
          <cell r="K270" t="str">
            <v>Yes</v>
          </cell>
          <cell r="L270">
            <v>44012</v>
          </cell>
          <cell r="M270">
            <v>43646</v>
          </cell>
          <cell r="N270" t="str">
            <v>SINGAPORE</v>
          </cell>
          <cell r="O270" t="str">
            <v xml:space="preserve">Listed on 8 February 1982 on SGX Mainboard </v>
          </cell>
          <cell r="P270" t="str">
            <v>Coded in batch 1</v>
          </cell>
          <cell r="Q270" t="str">
            <v>Coded in batch 1</v>
          </cell>
          <cell r="R270"/>
          <cell r="S270"/>
          <cell r="T270" t="str">
            <v/>
          </cell>
          <cell r="X270"/>
          <cell r="Y270"/>
          <cell r="Z270">
            <v>35.686</v>
          </cell>
          <cell r="AA270" t="str">
            <v>MATERIALS</v>
          </cell>
          <cell r="AB270" t="str">
            <v>MATERIALS</v>
          </cell>
          <cell r="AC270" t="str">
            <v>Mineral Resources</v>
          </cell>
          <cell r="AD270">
            <v>35686000</v>
          </cell>
        </row>
        <row r="271">
          <cell r="G271" t="str">
            <v>BMG5521X1092</v>
          </cell>
          <cell r="H271" t="str">
            <v>Yes</v>
          </cell>
          <cell r="I271" t="str">
            <v>BMG5521X1092</v>
          </cell>
          <cell r="J271" t="str">
            <v>BMG5521X1092</v>
          </cell>
          <cell r="K271" t="str">
            <v>Yes</v>
          </cell>
          <cell r="L271">
            <v>43921</v>
          </cell>
          <cell r="M271">
            <v>43555</v>
          </cell>
          <cell r="N271" t="str">
            <v>BERMUDA</v>
          </cell>
          <cell r="O271" t="str">
            <v>Listed on 27 January 2005 on SGX Mainboard, 5 June 2015 on Catalist</v>
          </cell>
          <cell r="P271" t="str">
            <v>Coded in batch 1</v>
          </cell>
          <cell r="Q271" t="str">
            <v>Coded in batch 1</v>
          </cell>
          <cell r="R271"/>
          <cell r="S271"/>
          <cell r="T271" t="str">
            <v/>
          </cell>
          <cell r="X271"/>
          <cell r="Y271"/>
          <cell r="Z271">
            <v>196.23699999999999</v>
          </cell>
          <cell r="AA271" t="str">
            <v>MATERIALS</v>
          </cell>
          <cell r="AB271" t="str">
            <v>MATERIALS</v>
          </cell>
          <cell r="AC271" t="str">
            <v>Mineral Resources</v>
          </cell>
          <cell r="AD271">
            <v>196237000</v>
          </cell>
        </row>
        <row r="272">
          <cell r="G272" t="str">
            <v>SG1W86940333</v>
          </cell>
          <cell r="H272" t="str">
            <v>Yes</v>
          </cell>
          <cell r="I272" t="str">
            <v>SG1W86940333</v>
          </cell>
          <cell r="J272" t="str">
            <v>SG1W86940333</v>
          </cell>
          <cell r="K272" t="str">
            <v>Yes</v>
          </cell>
          <cell r="L272">
            <v>43861</v>
          </cell>
          <cell r="M272">
            <v>43496</v>
          </cell>
          <cell r="N272" t="str">
            <v>SINGAPORE</v>
          </cell>
          <cell r="O272" t="str">
            <v>Listed on 9 March 1992 on SGX Mainboard</v>
          </cell>
          <cell r="P272" t="str">
            <v>Coded in batch 3</v>
          </cell>
          <cell r="Q272" t="str">
            <v>Coded in batch 3</v>
          </cell>
          <cell r="R272"/>
          <cell r="S272"/>
          <cell r="T272" t="str">
            <v/>
          </cell>
          <cell r="X272"/>
          <cell r="Y272"/>
          <cell r="Z272">
            <v>350.93799999999999</v>
          </cell>
          <cell r="AA272" t="str">
            <v>INDUSTRIALS</v>
          </cell>
          <cell r="AB272" t="str">
            <v>INDUSTRIALS</v>
          </cell>
          <cell r="AC272" t="str">
            <v>Industrial &amp; Commercial Services</v>
          </cell>
          <cell r="AD272">
            <v>350938000</v>
          </cell>
        </row>
        <row r="273">
          <cell r="G273" t="str">
            <v>SG1E20001293</v>
          </cell>
          <cell r="H273" t="str">
            <v>Yes</v>
          </cell>
          <cell r="I273" t="str">
            <v>SG1E20001293</v>
          </cell>
          <cell r="J273" t="str">
            <v>SG1E20001293</v>
          </cell>
          <cell r="K273" t="str">
            <v>Yes</v>
          </cell>
          <cell r="L273">
            <v>44012</v>
          </cell>
          <cell r="M273">
            <v>43646</v>
          </cell>
          <cell r="N273" t="str">
            <v>SINGAPORE</v>
          </cell>
          <cell r="O273" t="str">
            <v>Listed on 28 December 1984 on SGX Mainboard</v>
          </cell>
          <cell r="P273" t="str">
            <v>Coded in batch 1</v>
          </cell>
          <cell r="Q273" t="str">
            <v>Coded in batch 1</v>
          </cell>
          <cell r="R273"/>
          <cell r="S273"/>
          <cell r="T273" t="str">
            <v/>
          </cell>
          <cell r="X273"/>
          <cell r="Y273"/>
          <cell r="Z273">
            <v>154.012</v>
          </cell>
          <cell r="AA273" t="str">
            <v>INDUSTRIALS</v>
          </cell>
          <cell r="AB273" t="str">
            <v>INDUSTRIALS</v>
          </cell>
          <cell r="AC273" t="str">
            <v>Industrial &amp; Commercial Services</v>
          </cell>
          <cell r="AD273">
            <v>154012000</v>
          </cell>
        </row>
        <row r="274">
          <cell r="G274" t="str">
            <v>BMG570141058</v>
          </cell>
          <cell r="H274" t="str">
            <v>Yes</v>
          </cell>
          <cell r="I274" t="str">
            <v>BMG570141058</v>
          </cell>
          <cell r="J274" t="str">
            <v>BMG570141058</v>
          </cell>
          <cell r="K274" t="str">
            <v>Yes</v>
          </cell>
          <cell r="L274">
            <v>44012</v>
          </cell>
          <cell r="M274">
            <v>43646</v>
          </cell>
          <cell r="N274" t="str">
            <v>BERMUDA</v>
          </cell>
          <cell r="O274" t="str">
            <v>Listed on 22 August 2005 on SGX Mainboard</v>
          </cell>
          <cell r="P274" t="str">
            <v>Coded in batch 1</v>
          </cell>
          <cell r="Q274" t="str">
            <v>Coded in batch 1</v>
          </cell>
          <cell r="R274"/>
          <cell r="S274"/>
          <cell r="T274" t="str">
            <v/>
          </cell>
          <cell r="X274"/>
          <cell r="Y274"/>
          <cell r="Z274">
            <v>4.2380000000000004</v>
          </cell>
          <cell r="AA274" t="str">
            <v>INDUSTRIALS</v>
          </cell>
          <cell r="AB274" t="str">
            <v>INDUSTRIALS</v>
          </cell>
          <cell r="AC274" t="str">
            <v>Chemicals</v>
          </cell>
          <cell r="AD274">
            <v>4238000</v>
          </cell>
        </row>
        <row r="275">
          <cell r="G275" t="str">
            <v>SG1EC1000003</v>
          </cell>
          <cell r="H275" t="str">
            <v>Yes</v>
          </cell>
          <cell r="I275" t="str">
            <v>SG1EC1000003</v>
          </cell>
          <cell r="J275" t="str">
            <v>SG1EC1000003</v>
          </cell>
          <cell r="K275" t="str">
            <v>Yes</v>
          </cell>
          <cell r="L275">
            <v>44196</v>
          </cell>
          <cell r="M275">
            <v>43830</v>
          </cell>
          <cell r="N275" t="str">
            <v>SINGAPORE</v>
          </cell>
          <cell r="O275" t="str">
            <v>Listed on 31 January 2018 on Catalist</v>
          </cell>
          <cell r="P275" t="str">
            <v>Coded in batch 2</v>
          </cell>
          <cell r="Q275" t="str">
            <v>Coded in batch 2</v>
          </cell>
          <cell r="R275"/>
          <cell r="S275"/>
          <cell r="T275" t="str">
            <v/>
          </cell>
          <cell r="X275"/>
          <cell r="Y275"/>
          <cell r="Z275">
            <v>77.774000000000001</v>
          </cell>
          <cell r="AA275" t="str">
            <v>CONSUMER DISCRETIONARY</v>
          </cell>
          <cell r="AB275" t="str">
            <v>CONSUMER DISCRETIONARY</v>
          </cell>
          <cell r="AC275" t="str">
            <v>Cyclical Consumer Services</v>
          </cell>
          <cell r="AD275">
            <v>77774000</v>
          </cell>
        </row>
        <row r="276">
          <cell r="G276" t="str">
            <v>SG1AI2000007</v>
          </cell>
          <cell r="H276" t="str">
            <v>Yes</v>
          </cell>
          <cell r="I276" t="str">
            <v>SG1AI2000007</v>
          </cell>
          <cell r="J276" t="str">
            <v>SG1AI2000007</v>
          </cell>
          <cell r="K276" t="str">
            <v>Yes</v>
          </cell>
          <cell r="L276">
            <v>44012</v>
          </cell>
          <cell r="M276">
            <v>43646</v>
          </cell>
          <cell r="N276" t="str">
            <v>SINGAPORE</v>
          </cell>
          <cell r="O276" t="str">
            <v>Listed on 4 August 1999 on SGX Sesdaq</v>
          </cell>
          <cell r="P276" t="str">
            <v>Coded in batch 1</v>
          </cell>
          <cell r="Q276" t="str">
            <v>Coded in batch 1</v>
          </cell>
          <cell r="R276"/>
          <cell r="S276"/>
          <cell r="T276" t="str">
            <v/>
          </cell>
          <cell r="X276"/>
          <cell r="Y276"/>
          <cell r="Z276">
            <v>12.772</v>
          </cell>
          <cell r="AA276" t="str">
            <v xml:space="preserve">ENERGY </v>
          </cell>
          <cell r="AB276" t="str">
            <v xml:space="preserve">ENERGY </v>
          </cell>
          <cell r="AC276" t="str">
            <v>Energy - Fossil Fuels</v>
          </cell>
          <cell r="AD276">
            <v>12772000</v>
          </cell>
        </row>
        <row r="277">
          <cell r="G277" t="str">
            <v>SG1I14879601</v>
          </cell>
          <cell r="H277" t="str">
            <v>Yes</v>
          </cell>
          <cell r="I277" t="str">
            <v>SG1I14879601</v>
          </cell>
          <cell r="J277" t="str">
            <v>SG1I14879601</v>
          </cell>
          <cell r="K277" t="str">
            <v>Yes</v>
          </cell>
          <cell r="L277">
            <v>44196</v>
          </cell>
          <cell r="M277">
            <v>43830</v>
          </cell>
          <cell r="N277" t="str">
            <v>SINGAPORE</v>
          </cell>
          <cell r="O277" t="str">
            <v>Listed on 28 February 2000 on SGX Mainboard</v>
          </cell>
          <cell r="P277" t="str">
            <v>Coded in batch 2</v>
          </cell>
          <cell r="Q277" t="str">
            <v>Coded in batch 2</v>
          </cell>
          <cell r="R277"/>
          <cell r="S277"/>
          <cell r="T277" t="str">
            <v/>
          </cell>
          <cell r="X277"/>
          <cell r="Y277"/>
          <cell r="Z277">
            <v>203.08199999999999</v>
          </cell>
          <cell r="AA277" t="str">
            <v>INDUSTRIALS</v>
          </cell>
          <cell r="AB277" t="str">
            <v>INDUSTRIALS</v>
          </cell>
          <cell r="AC277" t="str">
            <v>Utilities</v>
          </cell>
          <cell r="AD277">
            <v>203082000</v>
          </cell>
        </row>
        <row r="278">
          <cell r="G278" t="str">
            <v>SG1H45875967</v>
          </cell>
          <cell r="H278" t="str">
            <v>Yes</v>
          </cell>
          <cell r="I278" t="str">
            <v>SG1H45875967</v>
          </cell>
          <cell r="J278" t="str">
            <v>SG1H45875967</v>
          </cell>
          <cell r="K278" t="str">
            <v>Yes</v>
          </cell>
          <cell r="L278">
            <v>44196</v>
          </cell>
          <cell r="M278">
            <v>43830</v>
          </cell>
          <cell r="N278" t="str">
            <v>SINGAPORE</v>
          </cell>
          <cell r="O278" t="str">
            <v>Listed on 6 December 1999 on SGX Mainboard</v>
          </cell>
          <cell r="P278" t="str">
            <v>Coded in batch 2</v>
          </cell>
          <cell r="Q278" t="str">
            <v>Coded in batch 2</v>
          </cell>
          <cell r="R278"/>
          <cell r="S278"/>
          <cell r="T278" t="str">
            <v/>
          </cell>
          <cell r="X278"/>
          <cell r="Y278"/>
          <cell r="Z278">
            <v>15.367000000000001</v>
          </cell>
          <cell r="AA278" t="str">
            <v xml:space="preserve">INFORMATION TECHNOLOGY </v>
          </cell>
          <cell r="AB278" t="str">
            <v xml:space="preserve">INFORMATION TECHNOLOGY </v>
          </cell>
          <cell r="AC278" t="str">
            <v>Technology Equipment</v>
          </cell>
          <cell r="AD278">
            <v>15367000</v>
          </cell>
        </row>
        <row r="279">
          <cell r="G279" t="str">
            <v>SG1W14938268</v>
          </cell>
          <cell r="H279" t="str">
            <v>Yes</v>
          </cell>
          <cell r="I279" t="str">
            <v>SG1W14938268</v>
          </cell>
          <cell r="J279" t="str">
            <v>SG1W14938268</v>
          </cell>
          <cell r="K279" t="str">
            <v>Yes</v>
          </cell>
          <cell r="L279">
            <v>44104</v>
          </cell>
          <cell r="M279">
            <v>43738</v>
          </cell>
          <cell r="N279" t="str">
            <v>SINGAPORE</v>
          </cell>
          <cell r="O279" t="str">
            <v>Listed on 5 November 2007 on SGX Sesdaq 4 February 2009 on SGX Mainboard</v>
          </cell>
          <cell r="P279" t="str">
            <v>Coded in batch 1</v>
          </cell>
          <cell r="Q279" t="str">
            <v>Coded in batch 1</v>
          </cell>
          <cell r="R279"/>
          <cell r="S279"/>
          <cell r="T279" t="str">
            <v/>
          </cell>
          <cell r="X279"/>
          <cell r="Y279"/>
          <cell r="Z279">
            <v>98.751000000000005</v>
          </cell>
          <cell r="AA279" t="str">
            <v>INDUSTRIALS</v>
          </cell>
          <cell r="AB279" t="str">
            <v>INDUSTRIALS</v>
          </cell>
          <cell r="AC279" t="str">
            <v>Transportation</v>
          </cell>
          <cell r="AD279">
            <v>98751000</v>
          </cell>
        </row>
        <row r="280">
          <cell r="G280" t="str">
            <v>SG1Y51946677</v>
          </cell>
          <cell r="H280" t="str">
            <v>Yes</v>
          </cell>
          <cell r="I280" t="str">
            <v>SG1Y51946677</v>
          </cell>
          <cell r="J280" t="str">
            <v>SG1Y51946677</v>
          </cell>
          <cell r="K280" t="str">
            <v>Yes</v>
          </cell>
          <cell r="L280">
            <v>43921</v>
          </cell>
          <cell r="M280">
            <v>43555</v>
          </cell>
          <cell r="N280" t="str">
            <v>SINGAPORE</v>
          </cell>
          <cell r="O280" t="str">
            <v>Listed on 11 August 2009 on Catalist</v>
          </cell>
          <cell r="P280" t="str">
            <v>Coded in batch 1</v>
          </cell>
          <cell r="Q280" t="str">
            <v>Coded in batch 1</v>
          </cell>
          <cell r="R280"/>
          <cell r="S280"/>
          <cell r="T280" t="str">
            <v/>
          </cell>
          <cell r="X280"/>
          <cell r="Y280"/>
          <cell r="Z280">
            <v>10.747999999999999</v>
          </cell>
          <cell r="AA280" t="str">
            <v>CONSUMER DISCRETIONARY</v>
          </cell>
          <cell r="AB280" t="str">
            <v>CONSUMER DISCRETIONARY</v>
          </cell>
          <cell r="AC280" t="str">
            <v>Personal &amp; Household Products &amp; Services</v>
          </cell>
          <cell r="AD280">
            <v>10748000</v>
          </cell>
        </row>
        <row r="281">
          <cell r="G281" t="str">
            <v>SG1P13916389</v>
          </cell>
          <cell r="H281" t="str">
            <v>Yes</v>
          </cell>
          <cell r="I281" t="str">
            <v>SG1P13916389</v>
          </cell>
          <cell r="J281" t="str">
            <v>SG1P13916389</v>
          </cell>
          <cell r="K281" t="str">
            <v>Yes</v>
          </cell>
          <cell r="L281">
            <v>44196</v>
          </cell>
          <cell r="M281">
            <v>43830</v>
          </cell>
          <cell r="N281" t="str">
            <v>SINGAPORE</v>
          </cell>
          <cell r="O281" t="str">
            <v>Listed on 18 February 2004 on SGX Mainboard, 8 August 2016 on Catalist</v>
          </cell>
          <cell r="P281" t="str">
            <v>Coded in batch 5</v>
          </cell>
          <cell r="Q281" t="str">
            <v>Coded in batch 5</v>
          </cell>
          <cell r="R281"/>
          <cell r="S281"/>
          <cell r="T281" t="str">
            <v>Published on 07-Jun-2020</v>
          </cell>
          <cell r="X281"/>
          <cell r="Y281"/>
          <cell r="Z281">
            <v>10.598000000000001</v>
          </cell>
          <cell r="AA281" t="str">
            <v>MATERIALS</v>
          </cell>
          <cell r="AB281" t="str">
            <v>MATERIALS</v>
          </cell>
          <cell r="AC281" t="str">
            <v>Chemicals</v>
          </cell>
          <cell r="AD281">
            <v>10598000</v>
          </cell>
        </row>
        <row r="282">
          <cell r="G282" t="str">
            <v>SG2E90982678</v>
          </cell>
          <cell r="H282" t="str">
            <v>Yes</v>
          </cell>
          <cell r="I282" t="str">
            <v>SG2E90982678</v>
          </cell>
          <cell r="J282" t="str">
            <v>SG2E90982678</v>
          </cell>
          <cell r="K282" t="str">
            <v>Yes</v>
          </cell>
          <cell r="L282">
            <v>44196</v>
          </cell>
          <cell r="M282">
            <v>43830</v>
          </cell>
          <cell r="N282" t="str">
            <v>SINGAPORE</v>
          </cell>
          <cell r="O282" t="str">
            <v>Listed on 22 June 2012 on Catalist</v>
          </cell>
          <cell r="P282" t="str">
            <v>Coded in batch 2</v>
          </cell>
          <cell r="Q282" t="str">
            <v>Coded in batch 2</v>
          </cell>
          <cell r="R282"/>
          <cell r="S282"/>
          <cell r="T282" t="str">
            <v/>
          </cell>
          <cell r="X282"/>
          <cell r="Y282"/>
          <cell r="Z282">
            <v>190.48599999999999</v>
          </cell>
          <cell r="AA282" t="str">
            <v xml:space="preserve">FINANCIALS </v>
          </cell>
          <cell r="AB282" t="str">
            <v xml:space="preserve">FINANCIALS </v>
          </cell>
          <cell r="AC282" t="str">
            <v>Banking &amp; Investment Services</v>
          </cell>
          <cell r="AD282">
            <v>190486000</v>
          </cell>
        </row>
        <row r="283">
          <cell r="G283" t="str">
            <v>SGXE29738106</v>
          </cell>
          <cell r="H283" t="str">
            <v>No</v>
          </cell>
          <cell r="I283" t="str">
            <v>SG1N26909308</v>
          </cell>
          <cell r="J283" t="str">
            <v>SG1N26909308</v>
          </cell>
          <cell r="K283" t="str">
            <v>Yes</v>
          </cell>
          <cell r="L283">
            <v>44196</v>
          </cell>
          <cell r="M283">
            <v>43830</v>
          </cell>
          <cell r="N283" t="str">
            <v>SINGAPORE</v>
          </cell>
          <cell r="O283" t="str">
            <v>Listed on 14 March 2003 SGX Mainboard</v>
          </cell>
          <cell r="P283" t="str">
            <v>Coded in batch 2</v>
          </cell>
          <cell r="Q283" t="str">
            <v>Coded in batch 2</v>
          </cell>
          <cell r="R283"/>
          <cell r="S283"/>
          <cell r="T283" t="str">
            <v/>
          </cell>
          <cell r="X283"/>
          <cell r="Y283"/>
          <cell r="Z283">
            <v>72.566000000000003</v>
          </cell>
          <cell r="AA283" t="str">
            <v xml:space="preserve">INFORMATION TECHNOLOGY </v>
          </cell>
          <cell r="AB283" t="str">
            <v xml:space="preserve">INFORMATION TECHNOLOGY </v>
          </cell>
          <cell r="AC283" t="str">
            <v>Retailers</v>
          </cell>
          <cell r="AD283">
            <v>72566000</v>
          </cell>
        </row>
        <row r="284">
          <cell r="G284" t="str">
            <v>SGXE82839874</v>
          </cell>
          <cell r="H284" t="str">
            <v>Yes</v>
          </cell>
          <cell r="I284" t="str">
            <v>SGXE82839874</v>
          </cell>
          <cell r="J284" t="str">
            <v>SGXE82839874</v>
          </cell>
          <cell r="K284" t="str">
            <v>Yes</v>
          </cell>
          <cell r="L284">
            <v>43921</v>
          </cell>
          <cell r="M284">
            <v>43465</v>
          </cell>
          <cell r="N284" t="str">
            <v>SINGAPORE</v>
          </cell>
          <cell r="O284" t="str">
            <v>Listed on 7 December 2018 on CATALIST</v>
          </cell>
          <cell r="P284" t="str">
            <v>Coded in batch 6</v>
          </cell>
          <cell r="Q284" t="str">
            <v>Coded in batch 6</v>
          </cell>
          <cell r="R284"/>
          <cell r="S284"/>
          <cell r="T284" t="str">
            <v>To publish AR by 10-Aug-2020 and hold AGM by 25-Aug-2020</v>
          </cell>
          <cell r="X284"/>
          <cell r="Y284"/>
          <cell r="Z284">
            <v>30.178000000000001</v>
          </cell>
          <cell r="AA284" t="str">
            <v>HEALTH CARE</v>
          </cell>
          <cell r="AB284" t="str">
            <v>HEALTH CARE</v>
          </cell>
          <cell r="AC284" t="str">
            <v>Industrial &amp; Commercial Services</v>
          </cell>
          <cell r="AD284">
            <v>30178000</v>
          </cell>
        </row>
        <row r="285">
          <cell r="G285" t="str">
            <v>BMG5958R1043</v>
          </cell>
          <cell r="H285" t="str">
            <v>Yes</v>
          </cell>
          <cell r="I285" t="str">
            <v>BMG5958R1043</v>
          </cell>
          <cell r="J285" t="str">
            <v>BMG5958R1043</v>
          </cell>
          <cell r="K285" t="str">
            <v>Yes</v>
          </cell>
          <cell r="L285">
            <v>44196</v>
          </cell>
          <cell r="M285">
            <v>43830</v>
          </cell>
          <cell r="N285" t="str">
            <v>BERMUDA</v>
          </cell>
          <cell r="O285" t="str">
            <v>Listed on 6 October 1999 on SGX Sesdaq</v>
          </cell>
          <cell r="P285" t="str">
            <v>Coded in batch 3</v>
          </cell>
          <cell r="Q285" t="str">
            <v>Coded in batch 3</v>
          </cell>
          <cell r="R285"/>
          <cell r="S285"/>
          <cell r="T285" t="str">
            <v/>
          </cell>
          <cell r="X285"/>
          <cell r="Y285"/>
          <cell r="Z285">
            <v>475.24099999999999</v>
          </cell>
          <cell r="AA285" t="str">
            <v>HEALTH CARE</v>
          </cell>
          <cell r="AB285" t="str">
            <v>HEALTH CARE</v>
          </cell>
          <cell r="AC285" t="str">
            <v>Healthcare Services</v>
          </cell>
          <cell r="AD285">
            <v>475241000</v>
          </cell>
        </row>
        <row r="286">
          <cell r="G286" t="str">
            <v>SG1O60914015</v>
          </cell>
          <cell r="H286" t="str">
            <v>Yes</v>
          </cell>
          <cell r="I286" t="str">
            <v>SG1O60914015</v>
          </cell>
          <cell r="J286" t="str">
            <v>SG1O60914015</v>
          </cell>
          <cell r="K286" t="str">
            <v>Yes</v>
          </cell>
          <cell r="L286">
            <v>44196</v>
          </cell>
          <cell r="M286">
            <v>43830</v>
          </cell>
          <cell r="N286" t="str">
            <v>SINGAPORE</v>
          </cell>
          <cell r="O286" t="str">
            <v>Listed on 17 October 2003 on SGX Sesdaq</v>
          </cell>
          <cell r="P286" t="str">
            <v>Coded in batch 2</v>
          </cell>
          <cell r="Q286" t="str">
            <v>Coded in batch 2</v>
          </cell>
          <cell r="R286"/>
          <cell r="S286"/>
          <cell r="T286" t="str">
            <v/>
          </cell>
          <cell r="X286"/>
          <cell r="Y286"/>
          <cell r="Z286">
            <v>55.896000000000001</v>
          </cell>
          <cell r="AA286" t="str">
            <v>INDUSTRIALS</v>
          </cell>
          <cell r="AB286" t="str">
            <v>INDUSTRIALS</v>
          </cell>
          <cell r="AC286" t="str">
            <v>Chemicals</v>
          </cell>
          <cell r="AD286">
            <v>55896000</v>
          </cell>
        </row>
        <row r="287">
          <cell r="G287" t="str">
            <v>SG1P93919998</v>
          </cell>
          <cell r="H287" t="str">
            <v>Yes</v>
          </cell>
          <cell r="I287" t="str">
            <v>SG1P93919998</v>
          </cell>
          <cell r="J287" t="str">
            <v>SG1P93919998</v>
          </cell>
          <cell r="K287" t="str">
            <v>Yes</v>
          </cell>
          <cell r="L287">
            <v>43921</v>
          </cell>
          <cell r="M287">
            <v>43555</v>
          </cell>
          <cell r="N287" t="str">
            <v>OTHERS</v>
          </cell>
          <cell r="O287" t="str">
            <v>Listed on 10 August 2004 on MAINBOARD</v>
          </cell>
          <cell r="P287" t="str">
            <v>Coded in batch 1</v>
          </cell>
          <cell r="Q287" t="str">
            <v>Coded in batch 1</v>
          </cell>
          <cell r="R287"/>
          <cell r="S287"/>
          <cell r="T287" t="str">
            <v/>
          </cell>
          <cell r="U287"/>
          <cell r="V287"/>
          <cell r="W287"/>
          <cell r="X287"/>
          <cell r="Y287"/>
          <cell r="Z287"/>
          <cell r="AA287" t="str">
            <v>MATERIALS</v>
          </cell>
          <cell r="AB287" t="str">
            <v>MATERIALS</v>
          </cell>
          <cell r="AC287" t="str">
            <v>Chemicals</v>
          </cell>
          <cell r="AD287">
            <v>0</v>
          </cell>
        </row>
        <row r="288">
          <cell r="G288" t="str">
            <v>SGXE43386122</v>
          </cell>
          <cell r="H288" t="str">
            <v>Yes</v>
          </cell>
          <cell r="I288" t="str">
            <v>SGXE43386122</v>
          </cell>
          <cell r="J288" t="str">
            <v>SGXE43386122</v>
          </cell>
          <cell r="K288" t="str">
            <v>Yes</v>
          </cell>
          <cell r="L288">
            <v>43921</v>
          </cell>
          <cell r="M288">
            <v>43555</v>
          </cell>
          <cell r="N288" t="str">
            <v>SINGAPORE</v>
          </cell>
          <cell r="O288" t="str">
            <v>Listed on 31 October 2018 on CATALIST</v>
          </cell>
          <cell r="P288" t="str">
            <v>Coded in batch 1</v>
          </cell>
          <cell r="Q288" t="str">
            <v>Coded in batch 1</v>
          </cell>
          <cell r="R288"/>
          <cell r="S288"/>
          <cell r="T288" t="str">
            <v/>
          </cell>
          <cell r="X288"/>
          <cell r="Y288"/>
          <cell r="Z288">
            <v>18.526</v>
          </cell>
          <cell r="AA288" t="str">
            <v>CONSUMER DISCRETIONARY</v>
          </cell>
          <cell r="AB288" t="str">
            <v>CONSUMER DISCRETIONARY</v>
          </cell>
          <cell r="AC288" t="str">
            <v>Automobiles &amp; Auto Parts</v>
          </cell>
          <cell r="AD288">
            <v>18526000</v>
          </cell>
        </row>
        <row r="289">
          <cell r="G289" t="str">
            <v>SG1EB7000009</v>
          </cell>
          <cell r="H289" t="str">
            <v>Yes</v>
          </cell>
          <cell r="I289" t="str">
            <v>SG1EB7000009</v>
          </cell>
          <cell r="J289" t="str">
            <v>SG1EB7000009</v>
          </cell>
          <cell r="K289" t="str">
            <v>Yes</v>
          </cell>
          <cell r="L289">
            <v>43921</v>
          </cell>
          <cell r="M289">
            <v>43555</v>
          </cell>
          <cell r="N289" t="str">
            <v>SINGAPORE</v>
          </cell>
          <cell r="O289" t="str">
            <v>Listed on 2 July 2012 on Catalist</v>
          </cell>
          <cell r="P289" t="str">
            <v>Coded in batch 1</v>
          </cell>
          <cell r="Q289" t="str">
            <v>Coded in batch 1</v>
          </cell>
          <cell r="R289"/>
          <cell r="S289"/>
          <cell r="T289" t="str">
            <v/>
          </cell>
          <cell r="X289"/>
          <cell r="Y289"/>
          <cell r="Z289">
            <v>15.567</v>
          </cell>
          <cell r="AA289" t="str">
            <v>CONSUMER DISCRETIONARY</v>
          </cell>
          <cell r="AB289" t="str">
            <v>CONSUMER DISCRETIONARY</v>
          </cell>
          <cell r="AC289" t="str">
            <v>Cyclical Consumer Services</v>
          </cell>
          <cell r="AD289">
            <v>15567000</v>
          </cell>
        </row>
        <row r="290">
          <cell r="G290" t="str">
            <v>SG1X07940643</v>
          </cell>
          <cell r="H290" t="str">
            <v>Yes</v>
          </cell>
          <cell r="I290" t="str">
            <v>SG1X07940643</v>
          </cell>
          <cell r="J290" t="str">
            <v>SG1X07940643</v>
          </cell>
          <cell r="K290" t="str">
            <v>Yes</v>
          </cell>
          <cell r="L290">
            <v>44196</v>
          </cell>
          <cell r="M290">
            <v>43830</v>
          </cell>
          <cell r="N290" t="str">
            <v>SINGAPORE</v>
          </cell>
          <cell r="O290" t="str">
            <v>Listed on 25 June 2008 on Catalist 14 December 2011 on SGX Mainboard</v>
          </cell>
          <cell r="P290" t="str">
            <v>Coded in batch 2</v>
          </cell>
          <cell r="Q290" t="str">
            <v>Coded in batch 2</v>
          </cell>
          <cell r="R290"/>
          <cell r="S290"/>
          <cell r="T290" t="str">
            <v/>
          </cell>
          <cell r="X290"/>
          <cell r="Y290"/>
          <cell r="Z290">
            <v>22.859000000000002</v>
          </cell>
          <cell r="AA290" t="str">
            <v xml:space="preserve">ENERGY </v>
          </cell>
          <cell r="AB290" t="str">
            <v xml:space="preserve">ENERGY </v>
          </cell>
          <cell r="AC290" t="str">
            <v>Energy - Fossil Fuels</v>
          </cell>
          <cell r="AD290">
            <v>22859000</v>
          </cell>
        </row>
        <row r="291">
          <cell r="G291" t="str">
            <v>SG2B96959558</v>
          </cell>
          <cell r="H291" t="str">
            <v>Yes</v>
          </cell>
          <cell r="I291" t="str">
            <v>SG2B96959558</v>
          </cell>
          <cell r="J291" t="str">
            <v>SG2B96959558</v>
          </cell>
          <cell r="K291" t="str">
            <v>Yes</v>
          </cell>
          <cell r="L291">
            <v>44196</v>
          </cell>
          <cell r="M291">
            <v>43830</v>
          </cell>
          <cell r="N291" t="str">
            <v>SINGAPORE</v>
          </cell>
          <cell r="O291" t="str">
            <v>Listed on 24 July 1995 on SGX Sesdaq</v>
          </cell>
          <cell r="P291" t="str">
            <v>Coded in batch 3</v>
          </cell>
          <cell r="Q291" t="str">
            <v>Coded in batch 3</v>
          </cell>
          <cell r="R291"/>
          <cell r="S291"/>
          <cell r="T291" t="str">
            <v/>
          </cell>
          <cell r="X291"/>
          <cell r="Y291"/>
          <cell r="Z291">
            <v>83.031000000000006</v>
          </cell>
          <cell r="AA291" t="str">
            <v>CONSUMER DISCRETIONARY</v>
          </cell>
          <cell r="AB291" t="str">
            <v>CONSUMER DISCRETIONARY</v>
          </cell>
          <cell r="AC291" t="str">
            <v>Real Estate</v>
          </cell>
          <cell r="AD291">
            <v>83031000</v>
          </cell>
        </row>
        <row r="292">
          <cell r="G292" t="str">
            <v>TH0955010002</v>
          </cell>
          <cell r="H292" t="str">
            <v>Yes</v>
          </cell>
          <cell r="I292" t="str">
            <v>TH0955010002</v>
          </cell>
          <cell r="J292" t="str">
            <v>TH0955010002</v>
          </cell>
          <cell r="K292" t="str">
            <v>Yes</v>
          </cell>
          <cell r="L292">
            <v>44196</v>
          </cell>
          <cell r="M292">
            <v>43830</v>
          </cell>
          <cell r="N292" t="str">
            <v>THAILAND</v>
          </cell>
          <cell r="O292" t="str">
            <v>Listed on 16 October 2007 on SGX Mainboard</v>
          </cell>
          <cell r="P292" t="str">
            <v>Coded in batch 2</v>
          </cell>
          <cell r="Q292" t="str">
            <v>Coded in batch 2</v>
          </cell>
          <cell r="R292"/>
          <cell r="S292"/>
          <cell r="T292" t="str">
            <v/>
          </cell>
          <cell r="X292"/>
          <cell r="Y292"/>
          <cell r="Z292">
            <v>110.24</v>
          </cell>
          <cell r="AA292" t="str">
            <v xml:space="preserve">ENERGY </v>
          </cell>
          <cell r="AB292" t="str">
            <v xml:space="preserve">ENERGY </v>
          </cell>
          <cell r="AC292" t="str">
            <v>Energy - Fossil Fuels</v>
          </cell>
          <cell r="AD292">
            <v>110240000</v>
          </cell>
        </row>
        <row r="293">
          <cell r="G293" t="str">
            <v>SG1O81915033</v>
          </cell>
          <cell r="H293" t="str">
            <v>Yes</v>
          </cell>
          <cell r="I293" t="str">
            <v>SG1O81915033</v>
          </cell>
          <cell r="J293" t="str">
            <v>SG1O81915033</v>
          </cell>
          <cell r="K293" t="str">
            <v>Yes</v>
          </cell>
          <cell r="L293">
            <v>44196</v>
          </cell>
          <cell r="M293">
            <v>43830</v>
          </cell>
          <cell r="N293" t="str">
            <v>SINGAPORE</v>
          </cell>
          <cell r="O293" t="str">
            <v>Listed on 15 December 2003 on SGX Sesdaq</v>
          </cell>
          <cell r="P293" t="str">
            <v>Coded in batch 3</v>
          </cell>
          <cell r="Q293" t="str">
            <v>Coded in batch 3</v>
          </cell>
          <cell r="R293"/>
          <cell r="S293"/>
          <cell r="T293" t="str">
            <v/>
          </cell>
          <cell r="X293"/>
          <cell r="Y293"/>
          <cell r="Z293">
            <v>23.806999999999999</v>
          </cell>
          <cell r="AA293" t="str">
            <v>INDUSTRIALS</v>
          </cell>
          <cell r="AB293" t="str">
            <v>INDUSTRIALS</v>
          </cell>
          <cell r="AC293" t="str">
            <v>Mineral Resources</v>
          </cell>
          <cell r="AD293">
            <v>23807000</v>
          </cell>
        </row>
        <row r="294">
          <cell r="G294" t="str">
            <v>SGXE91187273</v>
          </cell>
          <cell r="H294" t="str">
            <v>Yes</v>
          </cell>
          <cell r="I294" t="str">
            <v>SGXE91187273</v>
          </cell>
          <cell r="J294" t="str">
            <v>SGXE91187273</v>
          </cell>
          <cell r="K294" t="str">
            <v>Yes</v>
          </cell>
          <cell r="L294">
            <v>44012</v>
          </cell>
          <cell r="M294">
            <v>43646</v>
          </cell>
          <cell r="N294" t="str">
            <v>SINGAPORE</v>
          </cell>
          <cell r="O294" t="str">
            <v>Listed on 31 July 2002 on SGX Mainboard, 03 July 2015 on Catalist</v>
          </cell>
          <cell r="P294" t="str">
            <v>Coded in batch 1</v>
          </cell>
          <cell r="Q294" t="str">
            <v>Coded in batch 1</v>
          </cell>
          <cell r="R294"/>
          <cell r="S294"/>
          <cell r="T294" t="str">
            <v/>
          </cell>
          <cell r="X294"/>
          <cell r="Y294"/>
          <cell r="Z294">
            <v>8.5030000000000001</v>
          </cell>
          <cell r="AA294" t="str">
            <v>INDUSTRIALS</v>
          </cell>
          <cell r="AB294" t="str">
            <v>INDUSTRIALS</v>
          </cell>
          <cell r="AC294" t="str">
            <v>Industrial &amp; Commercial Services</v>
          </cell>
          <cell r="AD294">
            <v>8503000</v>
          </cell>
        </row>
        <row r="295">
          <cell r="G295" t="str">
            <v>SG1I11878499</v>
          </cell>
          <cell r="H295" t="str">
            <v>Yes</v>
          </cell>
          <cell r="I295" t="str">
            <v>SG1I11878499</v>
          </cell>
          <cell r="J295" t="str">
            <v>SG1I11878499</v>
          </cell>
          <cell r="K295" t="str">
            <v>Yes</v>
          </cell>
          <cell r="L295">
            <v>43921</v>
          </cell>
          <cell r="M295">
            <v>43555</v>
          </cell>
          <cell r="N295" t="str">
            <v>SINGAPORE</v>
          </cell>
          <cell r="O295">
            <v>0</v>
          </cell>
          <cell r="P295" t="str">
            <v>Coded in batch 1</v>
          </cell>
          <cell r="Q295" t="str">
            <v>Coded in batch 1</v>
          </cell>
          <cell r="R295"/>
          <cell r="S295"/>
          <cell r="T295" t="str">
            <v/>
          </cell>
          <cell r="X295"/>
          <cell r="Y295"/>
          <cell r="Z295">
            <v>661.08100000000002</v>
          </cell>
          <cell r="AA295" t="str">
            <v>CONSUMER DISCRETIONARY</v>
          </cell>
          <cell r="AB295" t="str">
            <v>CONSUMER DISCRETIONARY</v>
          </cell>
          <cell r="AC295" t="str">
            <v>Retailers</v>
          </cell>
          <cell r="AD295">
            <v>661081000</v>
          </cell>
        </row>
        <row r="296">
          <cell r="G296" t="str">
            <v>KYG6074A1085</v>
          </cell>
          <cell r="H296" t="str">
            <v>Yes</v>
          </cell>
          <cell r="I296" t="str">
            <v>KYG6074A1085</v>
          </cell>
          <cell r="J296" t="str">
            <v>KYG6074A1085</v>
          </cell>
          <cell r="K296" t="str">
            <v>Yes</v>
          </cell>
          <cell r="L296">
            <v>44196</v>
          </cell>
          <cell r="M296">
            <v>43830</v>
          </cell>
          <cell r="N296" t="str">
            <v>OTHERS</v>
          </cell>
          <cell r="O296" t="str">
            <v>Listed on 24 November 2010 on SGX Mainboard</v>
          </cell>
          <cell r="P296" t="str">
            <v>Coded in batch 2</v>
          </cell>
          <cell r="Q296" t="str">
            <v>Coded in batch 2</v>
          </cell>
          <cell r="R296"/>
          <cell r="S296"/>
          <cell r="T296" t="str">
            <v/>
          </cell>
          <cell r="X296"/>
          <cell r="Y296"/>
          <cell r="Z296">
            <v>697.81</v>
          </cell>
          <cell r="AA296" t="str">
            <v>CONSUMER STAPLES</v>
          </cell>
          <cell r="AB296" t="str">
            <v>CONSUMER STAPLES</v>
          </cell>
          <cell r="AC296" t="str">
            <v>Food &amp; Beverages</v>
          </cell>
          <cell r="AD296">
            <v>697810000</v>
          </cell>
        </row>
        <row r="297">
          <cell r="G297" t="str">
            <v>SG1O09910991</v>
          </cell>
          <cell r="H297" t="str">
            <v>Yes</v>
          </cell>
          <cell r="I297" t="str">
            <v>SG1O09910991</v>
          </cell>
          <cell r="J297" t="str">
            <v>SG1O09910991</v>
          </cell>
          <cell r="K297" t="str">
            <v>Yes</v>
          </cell>
          <cell r="L297">
            <v>44012</v>
          </cell>
          <cell r="M297">
            <v>43646</v>
          </cell>
          <cell r="N297" t="str">
            <v>SINGAPORE</v>
          </cell>
          <cell r="O297" t="str">
            <v>Listed on 25 June 2003 on SGX Sesdaq 22 July 2008 on SGX Mainboard</v>
          </cell>
          <cell r="P297" t="str">
            <v>Coded in batch 1</v>
          </cell>
          <cell r="Q297" t="str">
            <v>Coded in batch 1</v>
          </cell>
          <cell r="R297"/>
          <cell r="S297"/>
          <cell r="T297" t="str">
            <v/>
          </cell>
          <cell r="X297"/>
          <cell r="Y297"/>
          <cell r="Z297">
            <v>435.17</v>
          </cell>
          <cell r="AA297" t="str">
            <v xml:space="preserve">INFORMATION TECHNOLOGY </v>
          </cell>
          <cell r="AB297" t="str">
            <v xml:space="preserve">INFORMATION TECHNOLOGY </v>
          </cell>
          <cell r="AC297" t="str">
            <v>Technology Equipment</v>
          </cell>
          <cell r="AD297">
            <v>435170000</v>
          </cell>
        </row>
        <row r="298">
          <cell r="G298" t="str">
            <v>SG1EA6000002</v>
          </cell>
          <cell r="H298" t="str">
            <v>Yes</v>
          </cell>
          <cell r="I298" t="str">
            <v>SG1EA6000002</v>
          </cell>
          <cell r="J298" t="str">
            <v>SG1EA6000002</v>
          </cell>
          <cell r="K298" t="str">
            <v>Yes</v>
          </cell>
          <cell r="L298">
            <v>44196</v>
          </cell>
          <cell r="M298">
            <v>43830</v>
          </cell>
          <cell r="N298" t="str">
            <v>SINGAPORE</v>
          </cell>
          <cell r="O298" t="str">
            <v xml:space="preserve">Listed on 24 November 2017 on SGX Mainboard </v>
          </cell>
          <cell r="P298" t="str">
            <v>Coded in batch 2</v>
          </cell>
          <cell r="Q298" t="str">
            <v>Coded in batch 2</v>
          </cell>
          <cell r="R298"/>
          <cell r="S298"/>
          <cell r="T298" t="str">
            <v/>
          </cell>
          <cell r="X298"/>
          <cell r="Y298"/>
          <cell r="Z298">
            <v>67.647999999999996</v>
          </cell>
          <cell r="AA298" t="str">
            <v>CONSUMER DISCRETIONARY</v>
          </cell>
          <cell r="AB298" t="str">
            <v>CONSUMER DISCRETIONARY</v>
          </cell>
          <cell r="AC298" t="str">
            <v>Personal &amp; Household Products &amp; Services</v>
          </cell>
          <cell r="AD298">
            <v>67648000</v>
          </cell>
        </row>
        <row r="299">
          <cell r="G299" t="str">
            <v>SG1J04885492</v>
          </cell>
          <cell r="H299" t="str">
            <v>Yes</v>
          </cell>
          <cell r="I299" t="str">
            <v>SG1J04885492</v>
          </cell>
          <cell r="J299" t="str">
            <v>SG1J04885492</v>
          </cell>
          <cell r="K299" t="str">
            <v>Yes</v>
          </cell>
          <cell r="L299">
            <v>44074</v>
          </cell>
          <cell r="M299">
            <v>43708</v>
          </cell>
          <cell r="N299" t="str">
            <v>SINGAPORE</v>
          </cell>
          <cell r="O299" t="str">
            <v>Listed on 1 September 2000 on SGX Mainboard, 6 June 2016 on Catalist</v>
          </cell>
          <cell r="P299" t="str">
            <v>Coded in batch 1</v>
          </cell>
          <cell r="Q299" t="str">
            <v>Coded in batch 1</v>
          </cell>
          <cell r="R299"/>
          <cell r="S299"/>
          <cell r="T299" t="str">
            <v/>
          </cell>
          <cell r="X299"/>
          <cell r="Y299"/>
          <cell r="Z299">
            <v>22.669</v>
          </cell>
          <cell r="AA299" t="str">
            <v>INDUSTRIALS</v>
          </cell>
          <cell r="AB299" t="str">
            <v>INDUSTRIALS</v>
          </cell>
          <cell r="AC299" t="str">
            <v>Technology Equipment</v>
          </cell>
          <cell r="AD299">
            <v>22669000</v>
          </cell>
        </row>
        <row r="300">
          <cell r="G300" t="str">
            <v>SG1DC0000006</v>
          </cell>
          <cell r="H300" t="str">
            <v>Yes</v>
          </cell>
          <cell r="I300" t="str">
            <v>SG1DC0000006</v>
          </cell>
          <cell r="J300" t="str">
            <v>SG1DC0000006</v>
          </cell>
          <cell r="K300" t="str">
            <v>Yes</v>
          </cell>
          <cell r="L300">
            <v>43921</v>
          </cell>
          <cell r="M300">
            <v>43555</v>
          </cell>
          <cell r="N300" t="str">
            <v>SINGAPORE</v>
          </cell>
          <cell r="O300" t="str">
            <v>Listed on 9 December 2014 on Catalist, 7 August 2017 on SGX Mainboard</v>
          </cell>
          <cell r="P300" t="str">
            <v>Coded in batch 1</v>
          </cell>
          <cell r="Q300" t="str">
            <v>Coded in batch 1</v>
          </cell>
          <cell r="R300"/>
          <cell r="S300"/>
          <cell r="T300" t="str">
            <v/>
          </cell>
          <cell r="X300"/>
          <cell r="Y300"/>
          <cell r="Z300">
            <v>165.11799999999999</v>
          </cell>
          <cell r="AA300" t="str">
            <v>COMMUNICATION SERVICES</v>
          </cell>
          <cell r="AB300" t="str">
            <v>COMMUNICATION SERVICES</v>
          </cell>
          <cell r="AC300" t="str">
            <v>Cyclical Consumer Services</v>
          </cell>
          <cell r="AD300">
            <v>165118000</v>
          </cell>
        </row>
        <row r="301">
          <cell r="G301" t="str">
            <v>SG2G06995143</v>
          </cell>
          <cell r="H301" t="str">
            <v>Yes</v>
          </cell>
          <cell r="I301" t="str">
            <v>SG2G06995143</v>
          </cell>
          <cell r="J301" t="str">
            <v>SG2G06995143</v>
          </cell>
          <cell r="K301" t="str">
            <v>Yes</v>
          </cell>
          <cell r="L301">
            <v>44196</v>
          </cell>
          <cell r="M301">
            <v>43830</v>
          </cell>
          <cell r="N301" t="str">
            <v>SINGAPORE</v>
          </cell>
          <cell r="O301" t="str">
            <v>Listed on 2 August 2013 on Catalist</v>
          </cell>
          <cell r="P301" t="str">
            <v>Coded in batch 2</v>
          </cell>
          <cell r="Q301" t="str">
            <v>Coded in batch 2</v>
          </cell>
          <cell r="R301"/>
          <cell r="S301"/>
          <cell r="T301" t="str">
            <v/>
          </cell>
          <cell r="X301"/>
          <cell r="Y301"/>
          <cell r="Z301">
            <v>91.988</v>
          </cell>
          <cell r="AA301" t="str">
            <v>CONSUMER DISCRETIONARY</v>
          </cell>
          <cell r="AB301" t="str">
            <v>CONSUMER DISCRETIONARY</v>
          </cell>
          <cell r="AC301" t="str">
            <v>Retailers</v>
          </cell>
          <cell r="AD301">
            <v>91988000</v>
          </cell>
        </row>
        <row r="302">
          <cell r="G302" t="str">
            <v>SG2F94994512</v>
          </cell>
          <cell r="H302" t="str">
            <v>Yes</v>
          </cell>
          <cell r="I302" t="str">
            <v>SG2F94994512</v>
          </cell>
          <cell r="J302" t="str">
            <v>SG2F94994512</v>
          </cell>
          <cell r="K302" t="str">
            <v>Yes</v>
          </cell>
          <cell r="L302">
            <v>44196</v>
          </cell>
          <cell r="M302">
            <v>43830</v>
          </cell>
          <cell r="N302" t="str">
            <v>SINGAPORE</v>
          </cell>
          <cell r="O302" t="str">
            <v>Listed on 15 April 2002 on SGX Sesdaq</v>
          </cell>
          <cell r="P302" t="str">
            <v>Coded in batch 3</v>
          </cell>
          <cell r="Q302" t="str">
            <v>Coded in batch 3</v>
          </cell>
          <cell r="R302"/>
          <cell r="S302"/>
          <cell r="T302" t="str">
            <v/>
          </cell>
          <cell r="X302"/>
          <cell r="Y302"/>
          <cell r="Z302">
            <v>281.64</v>
          </cell>
          <cell r="AA302" t="str">
            <v>INDUSTRIALS</v>
          </cell>
          <cell r="AB302" t="str">
            <v>INDUSTRIALS</v>
          </cell>
          <cell r="AC302" t="str">
            <v>Industrial &amp; Commercial Services</v>
          </cell>
          <cell r="AD302">
            <v>281640000</v>
          </cell>
        </row>
        <row r="303">
          <cell r="G303" t="str">
            <v>SG1AE1000007</v>
          </cell>
          <cell r="H303" t="str">
            <v>Yes</v>
          </cell>
          <cell r="I303" t="str">
            <v>SG1AE1000007</v>
          </cell>
          <cell r="J303" t="str">
            <v>SG1AE1000007</v>
          </cell>
          <cell r="K303" t="str">
            <v>Yes</v>
          </cell>
          <cell r="L303">
            <v>43951</v>
          </cell>
          <cell r="M303">
            <v>43585</v>
          </cell>
          <cell r="N303" t="str">
            <v>SINGAPORE</v>
          </cell>
          <cell r="O303" t="str">
            <v xml:space="preserve">Listed on 7 November 2014 on Catalist </v>
          </cell>
          <cell r="P303" t="str">
            <v>Coded in batch 1</v>
          </cell>
          <cell r="Q303" t="str">
            <v>Coded in batch 1</v>
          </cell>
          <cell r="R303"/>
          <cell r="S303"/>
          <cell r="T303" t="str">
            <v/>
          </cell>
          <cell r="X303"/>
          <cell r="Y303"/>
          <cell r="Z303">
            <v>8.2889999999999997</v>
          </cell>
          <cell r="AA303" t="str">
            <v>INDUSTRIALS</v>
          </cell>
          <cell r="AB303" t="str">
            <v>INDUSTRIALS</v>
          </cell>
          <cell r="AC303" t="str">
            <v>Industrial &amp; Commercial Services</v>
          </cell>
          <cell r="AD303">
            <v>8289000</v>
          </cell>
        </row>
        <row r="304">
          <cell r="G304" t="str">
            <v>SG2B09957087</v>
          </cell>
          <cell r="H304" t="str">
            <v>Yes</v>
          </cell>
          <cell r="I304" t="str">
            <v>SG2B09957087</v>
          </cell>
          <cell r="J304" t="str">
            <v>SG2B09957087</v>
          </cell>
          <cell r="K304" t="str">
            <v>Yes</v>
          </cell>
          <cell r="L304">
            <v>43921</v>
          </cell>
          <cell r="M304">
            <v>43555</v>
          </cell>
          <cell r="N304" t="str">
            <v>SINGAPORE</v>
          </cell>
          <cell r="O304" t="str">
            <v>Listed on 7 May 2010 on SGX Catalist</v>
          </cell>
          <cell r="P304" t="str">
            <v>Coded in batch 1</v>
          </cell>
          <cell r="Q304" t="str">
            <v>Coded in batch 1</v>
          </cell>
          <cell r="R304"/>
          <cell r="S304"/>
          <cell r="T304" t="str">
            <v/>
          </cell>
          <cell r="X304"/>
          <cell r="Y304"/>
          <cell r="Z304">
            <v>3.056</v>
          </cell>
          <cell r="AA304" t="str">
            <v>INDUSTRIALS</v>
          </cell>
          <cell r="AB304" t="str">
            <v>INDUSTRIALS</v>
          </cell>
          <cell r="AC304" t="str">
            <v>Industrial Goods</v>
          </cell>
          <cell r="AD304">
            <v>3056000</v>
          </cell>
        </row>
        <row r="305">
          <cell r="G305" t="str">
            <v>SG0507000073</v>
          </cell>
          <cell r="H305" t="str">
            <v>Yes</v>
          </cell>
          <cell r="I305" t="str">
            <v>SG0507000073</v>
          </cell>
          <cell r="J305" t="str">
            <v>SG0507000073</v>
          </cell>
          <cell r="K305" t="str">
            <v>Yes</v>
          </cell>
          <cell r="L305">
            <v>43921</v>
          </cell>
          <cell r="M305">
            <v>43555</v>
          </cell>
          <cell r="N305" t="str">
            <v>SINGAPORE</v>
          </cell>
          <cell r="O305" t="str">
            <v>Listed on 18 April 1988 on SGX Sesdaq 9 September 1999 on SGX Mainboard</v>
          </cell>
          <cell r="P305" t="str">
            <v>Coded in batch 3</v>
          </cell>
          <cell r="Q305" t="str">
            <v>Coded in batch 3</v>
          </cell>
          <cell r="R305"/>
          <cell r="S305"/>
          <cell r="T305" t="str">
            <v/>
          </cell>
          <cell r="X305"/>
          <cell r="Y305"/>
          <cell r="Z305">
            <v>50.838999999999999</v>
          </cell>
          <cell r="AA305" t="str">
            <v xml:space="preserve">ENERGY </v>
          </cell>
          <cell r="AB305" t="str">
            <v xml:space="preserve">ENERGY </v>
          </cell>
          <cell r="AC305" t="str">
            <v>Energy - Fossil Fuels</v>
          </cell>
          <cell r="AD305">
            <v>50839000</v>
          </cell>
        </row>
        <row r="306">
          <cell r="G306" t="str">
            <v>SG1BA2000002</v>
          </cell>
          <cell r="H306" t="str">
            <v>Yes</v>
          </cell>
          <cell r="I306" t="str">
            <v>SG1I06878272</v>
          </cell>
          <cell r="J306" t="str">
            <v>SG1BA2000002</v>
          </cell>
          <cell r="K306" t="str">
            <v>No</v>
          </cell>
          <cell r="L306">
            <v>44196</v>
          </cell>
          <cell r="M306">
            <v>43830</v>
          </cell>
          <cell r="N306" t="str">
            <v>SINGAPORE</v>
          </cell>
          <cell r="O306" t="str">
            <v>Listed on 31 January 2000 on SGX Sesdaq 23 November 2000 on SGX Mainboard</v>
          </cell>
          <cell r="P306" t="str">
            <v>Coded in batch 2</v>
          </cell>
          <cell r="Q306" t="str">
            <v>Coded in batch 2</v>
          </cell>
          <cell r="R306"/>
          <cell r="S306"/>
          <cell r="T306" t="str">
            <v/>
          </cell>
          <cell r="V306" t="str">
            <v>ISIN code in 2020 is different from that of last year.</v>
          </cell>
          <cell r="X306"/>
          <cell r="Y306"/>
          <cell r="Z306">
            <v>153.161</v>
          </cell>
          <cell r="AA306" t="str">
            <v xml:space="preserve">INFORMATION TECHNOLOGY </v>
          </cell>
          <cell r="AB306" t="str">
            <v xml:space="preserve">INFORMATION TECHNOLOGY </v>
          </cell>
          <cell r="AC306" t="str">
            <v>Technology Equipment</v>
          </cell>
          <cell r="AD306">
            <v>153161000</v>
          </cell>
        </row>
        <row r="307">
          <cell r="G307" t="str">
            <v>SG2C34962861</v>
          </cell>
          <cell r="H307" t="str">
            <v>Yes</v>
          </cell>
          <cell r="I307" t="str">
            <v>SG2C34962861</v>
          </cell>
          <cell r="J307" t="str">
            <v>SG2C34962861</v>
          </cell>
          <cell r="K307" t="str">
            <v>Yes</v>
          </cell>
          <cell r="L307">
            <v>44196</v>
          </cell>
          <cell r="M307">
            <v>43830</v>
          </cell>
          <cell r="N307" t="str">
            <v>SINGAPORE</v>
          </cell>
          <cell r="O307" t="str">
            <v>Listed on 22 October 2010 on SGX Mainboard</v>
          </cell>
          <cell r="P307" t="str">
            <v>Coded in batch 2</v>
          </cell>
          <cell r="Q307" t="str">
            <v>Coded in batch 2</v>
          </cell>
          <cell r="R307"/>
          <cell r="S307"/>
          <cell r="T307" t="str">
            <v/>
          </cell>
          <cell r="X307"/>
          <cell r="Y307"/>
          <cell r="Z307">
            <v>30.821999999999999</v>
          </cell>
          <cell r="AA307" t="str">
            <v>INDUSTRIALS</v>
          </cell>
          <cell r="AB307" t="str">
            <v>INDUSTRIALS</v>
          </cell>
          <cell r="AC307" t="str">
            <v>Industrial &amp; Commercial Services</v>
          </cell>
          <cell r="AD307">
            <v>30822000</v>
          </cell>
        </row>
        <row r="308">
          <cell r="G308" t="str">
            <v>SG1S80928447</v>
          </cell>
          <cell r="H308" t="str">
            <v>Yes</v>
          </cell>
          <cell r="I308" t="str">
            <v>SG1S80928447</v>
          </cell>
          <cell r="J308" t="str">
            <v>SG1S80928447</v>
          </cell>
          <cell r="K308" t="str">
            <v>Yes</v>
          </cell>
          <cell r="L308">
            <v>43921</v>
          </cell>
          <cell r="M308">
            <v>43555</v>
          </cell>
          <cell r="N308" t="str">
            <v>SINGAPORE</v>
          </cell>
          <cell r="O308" t="str">
            <v>Listed on 25 January 2006 on SGX Mainboard</v>
          </cell>
          <cell r="P308" t="str">
            <v>Coded in batch 1</v>
          </cell>
          <cell r="Q308" t="str">
            <v>Coded in batch 1</v>
          </cell>
          <cell r="R308"/>
          <cell r="S308"/>
          <cell r="T308" t="str">
            <v/>
          </cell>
          <cell r="X308"/>
          <cell r="Y308"/>
          <cell r="Z308">
            <v>128.99</v>
          </cell>
          <cell r="AA308" t="str">
            <v xml:space="preserve">REAL ESTATE </v>
          </cell>
          <cell r="AB308" t="str">
            <v xml:space="preserve">REAL ESTATE </v>
          </cell>
          <cell r="AC308" t="str">
            <v>Real Estate</v>
          </cell>
          <cell r="AD308">
            <v>128990000.00000001</v>
          </cell>
        </row>
        <row r="309">
          <cell r="G309" t="str">
            <v>BMG6361R2024</v>
          </cell>
          <cell r="H309" t="str">
            <v>Yes</v>
          </cell>
          <cell r="I309" t="str">
            <v>BMG6361R2024</v>
          </cell>
          <cell r="J309" t="str">
            <v>BMG6361R2024</v>
          </cell>
          <cell r="K309" t="str">
            <v>Yes</v>
          </cell>
          <cell r="L309">
            <v>44196</v>
          </cell>
          <cell r="M309">
            <v>43830</v>
          </cell>
          <cell r="N309" t="str">
            <v>BERMUDA</v>
          </cell>
          <cell r="O309" t="str">
            <v>Listed on 8 February 1999 on SGX Mainboard</v>
          </cell>
          <cell r="P309" t="str">
            <v>Coded in batch 3</v>
          </cell>
          <cell r="Q309" t="str">
            <v>Coded in batch 3</v>
          </cell>
          <cell r="R309"/>
          <cell r="S309"/>
          <cell r="T309" t="str">
            <v/>
          </cell>
          <cell r="X309"/>
          <cell r="Y309"/>
          <cell r="Z309">
            <v>31.294</v>
          </cell>
          <cell r="AA309" t="str">
            <v>INDUSTRIALS</v>
          </cell>
          <cell r="AB309" t="str">
            <v>INDUSTRIALS</v>
          </cell>
          <cell r="AC309" t="str">
            <v>Industrial Goods</v>
          </cell>
          <cell r="AD309">
            <v>31294000</v>
          </cell>
        </row>
        <row r="310">
          <cell r="G310" t="str">
            <v>SG1X43941639</v>
          </cell>
          <cell r="H310" t="str">
            <v>Yes</v>
          </cell>
          <cell r="I310" t="str">
            <v>SG1X43941639</v>
          </cell>
          <cell r="J310" t="str">
            <v>SG1X43941639</v>
          </cell>
          <cell r="K310" t="str">
            <v>Yes</v>
          </cell>
          <cell r="L310">
            <v>44104</v>
          </cell>
          <cell r="M310">
            <v>43738</v>
          </cell>
          <cell r="N310" t="str">
            <v>SINGAPORE</v>
          </cell>
          <cell r="O310" t="str">
            <v>Listed on 14 October 1999 on SGX Mainboard</v>
          </cell>
          <cell r="P310" t="str">
            <v>Coded in batch 1</v>
          </cell>
          <cell r="Q310" t="str">
            <v>Coded in batch 1</v>
          </cell>
          <cell r="R310"/>
          <cell r="S310"/>
          <cell r="T310" t="str">
            <v/>
          </cell>
          <cell r="X310"/>
          <cell r="Y310"/>
          <cell r="Z310">
            <v>90.185000000000002</v>
          </cell>
          <cell r="AA310" t="str">
            <v>INDUSTRIALS</v>
          </cell>
          <cell r="AB310" t="str">
            <v>INDUSTRIALS</v>
          </cell>
          <cell r="AC310" t="str">
            <v>Cyclical Consumer Services</v>
          </cell>
          <cell r="AD310">
            <v>90185000</v>
          </cell>
        </row>
        <row r="311">
          <cell r="G311" t="str">
            <v>SG1T36930298</v>
          </cell>
          <cell r="H311" t="str">
            <v>Yes</v>
          </cell>
          <cell r="I311" t="str">
            <v>SG1T36930298</v>
          </cell>
          <cell r="J311" t="str">
            <v>SG1T36930298</v>
          </cell>
          <cell r="K311" t="str">
            <v>Yes</v>
          </cell>
          <cell r="L311">
            <v>44196</v>
          </cell>
          <cell r="M311">
            <v>43830</v>
          </cell>
          <cell r="N311" t="str">
            <v>SINGAPORE</v>
          </cell>
          <cell r="O311" t="str">
            <v>Listed on 10 May 2006 on SGX Sesdaq</v>
          </cell>
          <cell r="P311" t="str">
            <v>Coded in batch 2</v>
          </cell>
          <cell r="Q311" t="str">
            <v>Coded in batch 2</v>
          </cell>
          <cell r="R311"/>
          <cell r="S311"/>
          <cell r="T311" t="str">
            <v/>
          </cell>
          <cell r="X311"/>
          <cell r="Y311"/>
          <cell r="Z311">
            <v>14.276</v>
          </cell>
          <cell r="AA311" t="str">
            <v>INDUSTRIALS</v>
          </cell>
          <cell r="AB311" t="str">
            <v>INDUSTRIALS</v>
          </cell>
          <cell r="AC311" t="str">
            <v>Industrial &amp; Commercial Services</v>
          </cell>
          <cell r="AD311">
            <v>14276000</v>
          </cell>
        </row>
        <row r="312">
          <cell r="G312" t="str">
            <v>SG1I64883495</v>
          </cell>
          <cell r="H312" t="str">
            <v>Yes</v>
          </cell>
          <cell r="I312" t="str">
            <v>SG1I64883495</v>
          </cell>
          <cell r="J312" t="str">
            <v>SG1I64883495</v>
          </cell>
          <cell r="K312" t="str">
            <v>Yes</v>
          </cell>
          <cell r="L312">
            <v>44196</v>
          </cell>
          <cell r="M312">
            <v>43830</v>
          </cell>
          <cell r="N312" t="str">
            <v>SINGAPORE</v>
          </cell>
          <cell r="O312" t="str">
            <v>Listed on 1 July 1999 on SGX Mainboard</v>
          </cell>
          <cell r="P312" t="str">
            <v>Coded in batch 2</v>
          </cell>
          <cell r="Q312" t="str">
            <v>Coded in batch 2</v>
          </cell>
          <cell r="R312"/>
          <cell r="S312"/>
          <cell r="T312" t="str">
            <v/>
          </cell>
          <cell r="X312"/>
          <cell r="Y312"/>
          <cell r="Z312">
            <v>64.055999999999997</v>
          </cell>
          <cell r="AA312" t="str">
            <v xml:space="preserve">INFORMATION TECHNOLOGY </v>
          </cell>
          <cell r="AB312" t="str">
            <v xml:space="preserve">INFORMATION TECHNOLOGY </v>
          </cell>
          <cell r="AC312" t="str">
            <v>Technology Equipment</v>
          </cell>
          <cell r="AD312">
            <v>64056000</v>
          </cell>
        </row>
        <row r="313">
          <cell r="G313" t="str">
            <v>SG2B83959223</v>
          </cell>
          <cell r="H313" t="str">
            <v>Yes</v>
          </cell>
          <cell r="I313" t="str">
            <v>SG2B83959223</v>
          </cell>
          <cell r="J313" t="str">
            <v>SG2B83959223</v>
          </cell>
          <cell r="K313" t="str">
            <v>Yes</v>
          </cell>
          <cell r="L313">
            <v>44196</v>
          </cell>
          <cell r="M313">
            <v>43830</v>
          </cell>
          <cell r="N313" t="str">
            <v>SINGAPORE</v>
          </cell>
          <cell r="O313" t="str">
            <v>Listed on 25 July 2003 on SGX Sesdaq</v>
          </cell>
          <cell r="P313" t="str">
            <v>Coded in batch 3</v>
          </cell>
          <cell r="Q313" t="str">
            <v>Coded in batch 3</v>
          </cell>
          <cell r="R313"/>
          <cell r="S313"/>
          <cell r="T313" t="str">
            <v/>
          </cell>
          <cell r="X313"/>
          <cell r="Y313"/>
          <cell r="Z313">
            <v>16.295000000000002</v>
          </cell>
          <cell r="AA313" t="str">
            <v xml:space="preserve">FINANCIALS </v>
          </cell>
          <cell r="AB313" t="str">
            <v xml:space="preserve">FINANCIALS </v>
          </cell>
          <cell r="AC313" t="str">
            <v>Banking &amp; Investment Services</v>
          </cell>
          <cell r="AD313">
            <v>16295000.000000002</v>
          </cell>
        </row>
        <row r="314">
          <cell r="G314" t="str">
            <v>SG1CE0000004</v>
          </cell>
          <cell r="H314" t="str">
            <v>Yes</v>
          </cell>
          <cell r="I314" t="str">
            <v>SG1CE0000004</v>
          </cell>
          <cell r="J314" t="str">
            <v>SG1CE0000004</v>
          </cell>
          <cell r="K314" t="str">
            <v>Yes</v>
          </cell>
          <cell r="L314">
            <v>44012</v>
          </cell>
          <cell r="M314">
            <v>43646</v>
          </cell>
          <cell r="N314" t="str">
            <v>SINGAPORE</v>
          </cell>
          <cell r="O314" t="str">
            <v>Listed on 28 March 2002 on SGX Mainboard</v>
          </cell>
          <cell r="P314" t="str">
            <v>Coded in batch 1</v>
          </cell>
          <cell r="Q314" t="str">
            <v>Coded in batch 1</v>
          </cell>
          <cell r="R314"/>
          <cell r="S314"/>
          <cell r="T314" t="str">
            <v/>
          </cell>
          <cell r="X314"/>
          <cell r="Y314"/>
          <cell r="Z314">
            <v>23.734000000000002</v>
          </cell>
          <cell r="AA314" t="str">
            <v xml:space="preserve">ENERGY </v>
          </cell>
          <cell r="AB314" t="str">
            <v xml:space="preserve">ENERGY </v>
          </cell>
          <cell r="AC314" t="str">
            <v>Healthcare Services</v>
          </cell>
          <cell r="AD314">
            <v>23734000</v>
          </cell>
        </row>
        <row r="315">
          <cell r="G315" t="str">
            <v>SG1E32850828</v>
          </cell>
          <cell r="H315" t="str">
            <v>Yes</v>
          </cell>
          <cell r="I315" t="str">
            <v>SG1E32850828</v>
          </cell>
          <cell r="J315" t="str">
            <v>SG1E32850828</v>
          </cell>
          <cell r="K315" t="str">
            <v>Yes</v>
          </cell>
          <cell r="L315">
            <v>44196</v>
          </cell>
          <cell r="M315">
            <v>43830</v>
          </cell>
          <cell r="N315" t="str">
            <v>SINGAPORE</v>
          </cell>
          <cell r="O315" t="str">
            <v>Listed on 4 April 1997 on SGX Mainboard</v>
          </cell>
          <cell r="P315" t="str">
            <v>Coded in batch 5</v>
          </cell>
          <cell r="Q315" t="str">
            <v>Coded in batch 5</v>
          </cell>
          <cell r="R315"/>
          <cell r="S315"/>
          <cell r="T315" t="str">
            <v>Published on 9-Jun-2020</v>
          </cell>
          <cell r="X315"/>
          <cell r="Y315"/>
          <cell r="Z315">
            <v>92.278999999999996</v>
          </cell>
          <cell r="AA315" t="str">
            <v>MATERIALS</v>
          </cell>
          <cell r="AB315" t="str">
            <v>MATERIALS</v>
          </cell>
          <cell r="AC315" t="str">
            <v>Applied Resources</v>
          </cell>
          <cell r="AD315">
            <v>92279000</v>
          </cell>
        </row>
        <row r="316">
          <cell r="G316" t="str">
            <v>SG1Q78923675</v>
          </cell>
          <cell r="H316" t="str">
            <v>Yes</v>
          </cell>
          <cell r="I316" t="str">
            <v>SG1Q78923675</v>
          </cell>
          <cell r="J316" t="str">
            <v>SG1Q78923675</v>
          </cell>
          <cell r="K316" t="str">
            <v>Yes</v>
          </cell>
          <cell r="L316">
            <v>43921</v>
          </cell>
          <cell r="M316">
            <v>43555</v>
          </cell>
          <cell r="N316" t="str">
            <v>SINGAPORE</v>
          </cell>
          <cell r="O316" t="str">
            <v>Listed on 14 August 2000 on SGX Sesdaq</v>
          </cell>
          <cell r="P316" t="str">
            <v>Coded in batch 1</v>
          </cell>
          <cell r="Q316" t="str">
            <v>Coded in batch 1</v>
          </cell>
          <cell r="R316"/>
          <cell r="S316"/>
          <cell r="T316" t="str">
            <v/>
          </cell>
          <cell r="X316"/>
          <cell r="Y316"/>
          <cell r="Z316">
            <v>19.001999999999999</v>
          </cell>
          <cell r="AA316" t="str">
            <v>INDUSTRIALS</v>
          </cell>
          <cell r="AB316" t="str">
            <v>INDUSTRIALS</v>
          </cell>
          <cell r="AC316" t="str">
            <v>Mineral Resources</v>
          </cell>
          <cell r="AD316">
            <v>19002000</v>
          </cell>
        </row>
        <row r="317">
          <cell r="G317" t="str">
            <v>SG1R29924672</v>
          </cell>
          <cell r="H317" t="str">
            <v>Yes</v>
          </cell>
          <cell r="I317" t="str">
            <v>SG1R29924672</v>
          </cell>
          <cell r="J317" t="str">
            <v>SG1R29924672</v>
          </cell>
          <cell r="K317" t="str">
            <v>Yes</v>
          </cell>
          <cell r="L317">
            <v>43890</v>
          </cell>
          <cell r="M317">
            <v>43524</v>
          </cell>
          <cell r="N317" t="str">
            <v>SINGAPORE</v>
          </cell>
          <cell r="O317" t="str">
            <v>Listed on 7 April 2005 on SGX Sesdaq 5 January 2009 on SGX Mainboard</v>
          </cell>
          <cell r="P317" t="str">
            <v>Coded in batch 3</v>
          </cell>
          <cell r="Q317" t="str">
            <v>Coded in batch 3</v>
          </cell>
          <cell r="R317"/>
          <cell r="S317"/>
          <cell r="T317" t="str">
            <v/>
          </cell>
          <cell r="X317"/>
          <cell r="Y317"/>
          <cell r="Z317">
            <v>4.9619999999999997</v>
          </cell>
          <cell r="AA317" t="str">
            <v xml:space="preserve">INFORMATION TECHNOLOGY </v>
          </cell>
          <cell r="AB317" t="str">
            <v xml:space="preserve">INFORMATION TECHNOLOGY </v>
          </cell>
          <cell r="AC317" t="str">
            <v>Mineral Resources</v>
          </cell>
          <cell r="AD317">
            <v>4962000</v>
          </cell>
        </row>
        <row r="318">
          <cell r="G318" t="str">
            <v>SG1A83000921</v>
          </cell>
          <cell r="H318" t="str">
            <v>Yes</v>
          </cell>
          <cell r="I318" t="str">
            <v>SG1A83000921</v>
          </cell>
          <cell r="J318" t="str">
            <v>SG1A83000921</v>
          </cell>
          <cell r="K318" t="str">
            <v>Yes</v>
          </cell>
          <cell r="L318">
            <v>44196</v>
          </cell>
          <cell r="M318">
            <v>43830</v>
          </cell>
          <cell r="N318" t="str">
            <v>SINGAPORE</v>
          </cell>
          <cell r="O318" t="str">
            <v>Listed on 7 April 1994 on SGX Mainboard</v>
          </cell>
          <cell r="P318" t="str">
            <v>Coded in batch 3</v>
          </cell>
          <cell r="Q318" t="str">
            <v>Coded in batch 3</v>
          </cell>
          <cell r="R318"/>
          <cell r="S318"/>
          <cell r="T318" t="str">
            <v/>
          </cell>
          <cell r="X318"/>
          <cell r="Y318"/>
          <cell r="Z318">
            <v>15.462</v>
          </cell>
          <cell r="AA318" t="str">
            <v>INDUSTRIALS</v>
          </cell>
          <cell r="AB318" t="str">
            <v>INDUSTRIALS</v>
          </cell>
          <cell r="AC318" t="str">
            <v>Applied Resources</v>
          </cell>
          <cell r="AD318">
            <v>15462000</v>
          </cell>
        </row>
        <row r="319">
          <cell r="G319" t="str">
            <v>SG1EA9000009</v>
          </cell>
          <cell r="H319" t="str">
            <v>Yes</v>
          </cell>
          <cell r="I319" t="str">
            <v>SG1EA9000009</v>
          </cell>
          <cell r="J319" t="str">
            <v>SG1EA9000009</v>
          </cell>
          <cell r="K319" t="str">
            <v>Yes</v>
          </cell>
          <cell r="L319">
            <v>44104</v>
          </cell>
          <cell r="M319">
            <v>43738</v>
          </cell>
          <cell r="N319" t="str">
            <v>SINGAPORE</v>
          </cell>
          <cell r="O319" t="str">
            <v>Listed on 30 November 2017 on Catalist</v>
          </cell>
          <cell r="P319" t="str">
            <v>Coded in batch 4</v>
          </cell>
          <cell r="Q319" t="str">
            <v>Coded in batch 4</v>
          </cell>
          <cell r="R319"/>
          <cell r="S319"/>
          <cell r="T319" t="str">
            <v/>
          </cell>
          <cell r="X319"/>
          <cell r="Y319"/>
          <cell r="Z319">
            <v>24.044</v>
          </cell>
          <cell r="AA319" t="str">
            <v>CONSUMER DISCRETIONARY</v>
          </cell>
          <cell r="AB319" t="str">
            <v>CONSUMER DISCRETIONARY</v>
          </cell>
          <cell r="AC319" t="str">
            <v>Cyclical Consumer Services</v>
          </cell>
          <cell r="AD319">
            <v>24044000</v>
          </cell>
        </row>
        <row r="320">
          <cell r="G320" t="str">
            <v>SG0543000335</v>
          </cell>
          <cell r="H320" t="str">
            <v>Yes</v>
          </cell>
          <cell r="I320" t="str">
            <v>SG0543000335</v>
          </cell>
          <cell r="J320" t="str">
            <v>SG0543000335</v>
          </cell>
          <cell r="K320" t="str">
            <v>Yes</v>
          </cell>
          <cell r="L320">
            <v>44012</v>
          </cell>
          <cell r="M320">
            <v>43646</v>
          </cell>
          <cell r="N320" t="str">
            <v>SINGAPORE</v>
          </cell>
          <cell r="O320" t="str">
            <v>Listed on 17 March 1993 on SGX Sesdaq 17 November 2008 on SGX Mainboard</v>
          </cell>
          <cell r="P320" t="str">
            <v>Coded in batch 1</v>
          </cell>
          <cell r="Q320" t="str">
            <v>Coded in batch 1</v>
          </cell>
          <cell r="R320"/>
          <cell r="S320"/>
          <cell r="T320" t="str">
            <v/>
          </cell>
          <cell r="X320"/>
          <cell r="Y320"/>
          <cell r="Z320">
            <v>19.061</v>
          </cell>
          <cell r="AA320" t="str">
            <v>CONSUMER DISCRETIONARY</v>
          </cell>
          <cell r="AB320" t="str">
            <v>CONSUMER DISCRETIONARY</v>
          </cell>
          <cell r="AC320" t="str">
            <v>Retailers</v>
          </cell>
          <cell r="AD320">
            <v>19061000</v>
          </cell>
        </row>
        <row r="321">
          <cell r="G321" t="str">
            <v>SG2C45963924</v>
          </cell>
          <cell r="H321" t="str">
            <v>Yes</v>
          </cell>
          <cell r="I321" t="str">
            <v>SG2C45963924</v>
          </cell>
          <cell r="J321" t="str">
            <v>SG2C45963924</v>
          </cell>
          <cell r="K321" t="str">
            <v>Yes</v>
          </cell>
          <cell r="L321">
            <v>44196</v>
          </cell>
          <cell r="M321">
            <v>43830</v>
          </cell>
          <cell r="N321" t="str">
            <v>SINGAPORE</v>
          </cell>
          <cell r="O321" t="str">
            <v>Listed on 10 November 2010 on SGX Mainboard</v>
          </cell>
          <cell r="P321" t="str">
            <v>Coded in batch 2</v>
          </cell>
          <cell r="Q321" t="str">
            <v>Coded in batch 2</v>
          </cell>
          <cell r="R321"/>
          <cell r="S321"/>
          <cell r="T321" t="str">
            <v/>
          </cell>
          <cell r="X321"/>
          <cell r="Y321"/>
          <cell r="Z321">
            <v>136</v>
          </cell>
          <cell r="AA321" t="str">
            <v>INDUSTRIALS</v>
          </cell>
          <cell r="AB321" t="str">
            <v>INDUSTRIALS</v>
          </cell>
          <cell r="AC321" t="str">
            <v>Industrial &amp; Commercial Services</v>
          </cell>
          <cell r="AD321">
            <v>136000000</v>
          </cell>
        </row>
        <row r="322">
          <cell r="G322" t="str">
            <v>SG1F87001375</v>
          </cell>
          <cell r="H322" t="str">
            <v>Yes</v>
          </cell>
          <cell r="I322" t="str">
            <v>SG1F87001375</v>
          </cell>
          <cell r="J322" t="str">
            <v>SG1F87001375</v>
          </cell>
          <cell r="K322" t="str">
            <v>Yes</v>
          </cell>
          <cell r="L322">
            <v>44196</v>
          </cell>
          <cell r="M322">
            <v>43830</v>
          </cell>
          <cell r="N322" t="str">
            <v>SINGAPORE</v>
          </cell>
          <cell r="O322">
            <v>0</v>
          </cell>
          <cell r="P322" t="str">
            <v>Coded in batch 2</v>
          </cell>
          <cell r="Q322" t="str">
            <v>Coded in batch 2</v>
          </cell>
          <cell r="R322"/>
          <cell r="S322"/>
          <cell r="T322" t="str">
            <v/>
          </cell>
          <cell r="X322"/>
          <cell r="Y322"/>
          <cell r="Z322">
            <v>304.45</v>
          </cell>
          <cell r="AA322" t="str">
            <v>MATERIALS</v>
          </cell>
          <cell r="AB322" t="str">
            <v>MATERIALS</v>
          </cell>
          <cell r="AC322" t="str">
            <v>Mineral Resources</v>
          </cell>
          <cell r="AD322">
            <v>304450000</v>
          </cell>
        </row>
        <row r="323">
          <cell r="G323" t="str">
            <v>SG1S32927257</v>
          </cell>
          <cell r="H323" t="str">
            <v>Yes</v>
          </cell>
          <cell r="I323" t="str">
            <v>SG1S32927257</v>
          </cell>
          <cell r="J323" t="str">
            <v>SG1S32927257</v>
          </cell>
          <cell r="K323" t="str">
            <v>Yes</v>
          </cell>
          <cell r="L323">
            <v>44196</v>
          </cell>
          <cell r="M323">
            <v>43830</v>
          </cell>
          <cell r="N323" t="str">
            <v>SINGAPORE</v>
          </cell>
          <cell r="O323" t="str">
            <v>Listed on 26 October 2005 on SGX Sesdaq</v>
          </cell>
          <cell r="P323" t="str">
            <v>Coded in batch 2</v>
          </cell>
          <cell r="Q323" t="str">
            <v>Coded in batch 2</v>
          </cell>
          <cell r="R323"/>
          <cell r="S323"/>
          <cell r="T323" t="str">
            <v/>
          </cell>
          <cell r="X323"/>
          <cell r="Y323"/>
          <cell r="Z323">
            <v>13.853</v>
          </cell>
          <cell r="AA323" t="str">
            <v xml:space="preserve">INFORMATION TECHNOLOGY </v>
          </cell>
          <cell r="AB323" t="str">
            <v xml:space="preserve">INFORMATION TECHNOLOGY </v>
          </cell>
          <cell r="AC323" t="str">
            <v>Software &amp; IT Services</v>
          </cell>
          <cell r="AD323">
            <v>13853000</v>
          </cell>
        </row>
        <row r="324">
          <cell r="G324" t="str">
            <v>BMG6700D1048</v>
          </cell>
          <cell r="H324" t="str">
            <v>Yes</v>
          </cell>
          <cell r="I324" t="str">
            <v>BMG6700D1048</v>
          </cell>
          <cell r="J324" t="str">
            <v>BMG6700D1048</v>
          </cell>
          <cell r="K324" t="str">
            <v>Yes</v>
          </cell>
          <cell r="L324">
            <v>43921</v>
          </cell>
          <cell r="M324">
            <v>43555</v>
          </cell>
          <cell r="N324" t="str">
            <v>BERMUDA</v>
          </cell>
          <cell r="O324" t="str">
            <v>Listed on 18 December 2002 on SGX Mainboard</v>
          </cell>
          <cell r="P324" t="str">
            <v>Coded in batch 1</v>
          </cell>
          <cell r="Q324" t="str">
            <v>Coded in batch 1</v>
          </cell>
          <cell r="R324"/>
          <cell r="S324"/>
          <cell r="T324" t="str">
            <v/>
          </cell>
          <cell r="X324"/>
          <cell r="Y324"/>
          <cell r="Z324">
            <v>51.94</v>
          </cell>
          <cell r="AA324" t="str">
            <v>CONSUMER STAPLES</v>
          </cell>
          <cell r="AB324" t="str">
            <v>CONSUMER STAPLES</v>
          </cell>
          <cell r="AC324" t="str">
            <v>Software &amp; IT Services</v>
          </cell>
          <cell r="AD324">
            <v>51940000</v>
          </cell>
        </row>
        <row r="325">
          <cell r="G325" t="str">
            <v>SG1DD2000002</v>
          </cell>
          <cell r="H325" t="str">
            <v>Yes</v>
          </cell>
          <cell r="I325" t="str">
            <v>SG1DD2000002</v>
          </cell>
          <cell r="J325" t="str">
            <v>SG1DD2000002</v>
          </cell>
          <cell r="K325" t="str">
            <v>Yes</v>
          </cell>
          <cell r="L325">
            <v>44196</v>
          </cell>
          <cell r="M325">
            <v>43830</v>
          </cell>
          <cell r="N325" t="str">
            <v>SINGAPORE</v>
          </cell>
          <cell r="O325" t="str">
            <v>Listed on 24 March 2003 on SGX Mainboard, 1 September 2016 on Catalist</v>
          </cell>
          <cell r="P325" t="str">
            <v>Coded in batch 3</v>
          </cell>
          <cell r="Q325" t="str">
            <v>Coded in batch 3</v>
          </cell>
          <cell r="R325"/>
          <cell r="S325"/>
          <cell r="T325" t="str">
            <v/>
          </cell>
          <cell r="X325"/>
          <cell r="Y325"/>
          <cell r="Z325">
            <v>19.806999999999999</v>
          </cell>
          <cell r="AA325" t="str">
            <v>INDUSTRIALS</v>
          </cell>
          <cell r="AB325" t="str">
            <v>INDUSTRIALS</v>
          </cell>
          <cell r="AC325" t="str">
            <v>Industrial &amp; Commercial Services</v>
          </cell>
          <cell r="AD325">
            <v>19807000</v>
          </cell>
        </row>
        <row r="326">
          <cell r="G326" t="str">
            <v>SG1M80907371</v>
          </cell>
          <cell r="H326" t="str">
            <v>Yes</v>
          </cell>
          <cell r="I326" t="str">
            <v>SG1M80907371</v>
          </cell>
          <cell r="J326" t="str">
            <v>SG1M80907371</v>
          </cell>
          <cell r="K326" t="str">
            <v>Yes</v>
          </cell>
          <cell r="L326">
            <v>44196</v>
          </cell>
          <cell r="M326">
            <v>43830</v>
          </cell>
          <cell r="N326" t="str">
            <v>SINGAPORE</v>
          </cell>
          <cell r="O326" t="str">
            <v>Listed on 27 November 2002 on SGX Sesdaq 25 May 2009 on SGX Mainboard</v>
          </cell>
          <cell r="P326" t="str">
            <v>Coded in batch 5</v>
          </cell>
          <cell r="Q326" t="str">
            <v>Coded in batch 5</v>
          </cell>
          <cell r="R326"/>
          <cell r="S326"/>
          <cell r="T326" t="str">
            <v>Published on 12-Jun-2020</v>
          </cell>
          <cell r="X326"/>
          <cell r="Y326"/>
          <cell r="Z326">
            <v>923.28300000000002</v>
          </cell>
          <cell r="AA326" t="str">
            <v>CONSUMER STAPLES</v>
          </cell>
          <cell r="AB326" t="str">
            <v>CONSUMER STAPLES</v>
          </cell>
          <cell r="AC326" t="str">
            <v>Food &amp; Beverages</v>
          </cell>
          <cell r="AD326">
            <v>923283000</v>
          </cell>
        </row>
        <row r="327">
          <cell r="G327" t="str">
            <v>SG0584008601</v>
          </cell>
          <cell r="H327" t="str">
            <v>Yes</v>
          </cell>
          <cell r="I327" t="str">
            <v>SG0584008601</v>
          </cell>
          <cell r="J327" t="str">
            <v>SG0584008601</v>
          </cell>
          <cell r="K327" t="str">
            <v>Yes</v>
          </cell>
          <cell r="L327">
            <v>44196</v>
          </cell>
          <cell r="M327">
            <v>43830</v>
          </cell>
          <cell r="N327" t="str">
            <v>SINGAPORE</v>
          </cell>
          <cell r="O327" t="str">
            <v>Listed on 21 December 1994 on SGX Sesdaq</v>
          </cell>
          <cell r="P327" t="str">
            <v>Coded in batch 3</v>
          </cell>
          <cell r="Q327" t="str">
            <v>Coded in batch 3</v>
          </cell>
          <cell r="R327"/>
          <cell r="S327"/>
          <cell r="T327" t="str">
            <v/>
          </cell>
          <cell r="X327"/>
          <cell r="Y327"/>
          <cell r="Z327">
            <v>13.073</v>
          </cell>
          <cell r="AA327" t="str">
            <v xml:space="preserve">REAL ESTATE </v>
          </cell>
          <cell r="AB327" t="str">
            <v xml:space="preserve">REAL ESTATE </v>
          </cell>
          <cell r="AC327" t="str">
            <v>Real Estate</v>
          </cell>
          <cell r="AD327">
            <v>13073000</v>
          </cell>
        </row>
        <row r="328">
          <cell r="G328" t="str">
            <v>BMG6730R1079</v>
          </cell>
          <cell r="H328" t="str">
            <v>Yes</v>
          </cell>
          <cell r="I328" t="str">
            <v>BMG6730R1079</v>
          </cell>
          <cell r="J328" t="str">
            <v>BMG6730R1079</v>
          </cell>
          <cell r="K328" t="str">
            <v>Yes</v>
          </cell>
          <cell r="L328">
            <v>44012</v>
          </cell>
          <cell r="M328">
            <v>43646</v>
          </cell>
          <cell r="N328" t="str">
            <v>BERMUDA</v>
          </cell>
          <cell r="O328" t="str">
            <v>Listed on 18 November 2004 on SGX Mainboard</v>
          </cell>
          <cell r="P328" t="str">
            <v>Coded in batch 1</v>
          </cell>
          <cell r="Q328" t="str">
            <v>Coded in batch 1</v>
          </cell>
          <cell r="R328"/>
          <cell r="S328"/>
          <cell r="T328" t="str">
            <v/>
          </cell>
          <cell r="X328"/>
          <cell r="Y328"/>
          <cell r="Z328">
            <v>21.443999999999999</v>
          </cell>
          <cell r="AA328" t="str">
            <v>INDUSTRIALS</v>
          </cell>
          <cell r="AB328" t="str">
            <v>INDUSTRIALS</v>
          </cell>
          <cell r="AC328" t="str">
            <v>Industrial &amp; Commercial Services</v>
          </cell>
          <cell r="AD328">
            <v>21444000</v>
          </cell>
        </row>
        <row r="329">
          <cell r="G329" t="str">
            <v>SG1M55904841</v>
          </cell>
          <cell r="H329" t="str">
            <v>Yes</v>
          </cell>
          <cell r="I329" t="str">
            <v>SG1M55904841</v>
          </cell>
          <cell r="J329" t="str">
            <v>SG1M55904841</v>
          </cell>
          <cell r="K329" t="str">
            <v>Yes</v>
          </cell>
          <cell r="L329">
            <v>44196</v>
          </cell>
          <cell r="M329">
            <v>43830</v>
          </cell>
          <cell r="N329" t="str">
            <v>SINGAPORE</v>
          </cell>
          <cell r="O329" t="str">
            <v>Listed on 26 July 2002 on SGX Sesdaq 25 July 2008 on SGX Mainboard</v>
          </cell>
          <cell r="P329" t="str">
            <v>Coded in batch 2</v>
          </cell>
          <cell r="Q329" t="str">
            <v>Coded in batch 2</v>
          </cell>
          <cell r="R329"/>
          <cell r="S329"/>
          <cell r="T329" t="str">
            <v/>
          </cell>
          <cell r="X329"/>
          <cell r="Y329"/>
          <cell r="Z329">
            <v>57.677</v>
          </cell>
          <cell r="AA329" t="str">
            <v>INDUSTRIALS</v>
          </cell>
          <cell r="AB329" t="str">
            <v>INDUSTRIALS</v>
          </cell>
          <cell r="AC329" t="str">
            <v>Industrial &amp; Commercial Services</v>
          </cell>
          <cell r="AD329">
            <v>57677000</v>
          </cell>
        </row>
        <row r="330">
          <cell r="G330" t="str">
            <v>SG1Q75923504</v>
          </cell>
          <cell r="H330" t="str">
            <v>Yes</v>
          </cell>
          <cell r="I330" t="str">
            <v>SG1Q75923504</v>
          </cell>
          <cell r="J330" t="str">
            <v>SG1Q75923504</v>
          </cell>
          <cell r="K330" t="str">
            <v>Yes</v>
          </cell>
          <cell r="L330">
            <v>44196</v>
          </cell>
          <cell r="M330">
            <v>43830</v>
          </cell>
          <cell r="N330" t="str">
            <v>SINGAPORE</v>
          </cell>
          <cell r="O330" t="str">
            <v>Listed on 11 February 2005 on SGX Mainboard</v>
          </cell>
          <cell r="P330" t="str">
            <v>Coded in batch 2</v>
          </cell>
          <cell r="Q330" t="str">
            <v>Coded in batch 2</v>
          </cell>
          <cell r="R330"/>
          <cell r="S330"/>
          <cell r="T330" t="str">
            <v/>
          </cell>
          <cell r="W330" t="str">
            <v>Y</v>
          </cell>
          <cell r="X330" t="str">
            <v>Y</v>
          </cell>
          <cell r="Y330" t="str">
            <v>Held through Breedens Investments Pte Ltd and Aranda Investments Pte Ltd - 53.58%</v>
          </cell>
          <cell r="Z330">
            <v>5397.1809999999996</v>
          </cell>
          <cell r="AA330" t="str">
            <v>CONSUMER STAPLES</v>
          </cell>
          <cell r="AB330" t="str">
            <v>CONSUMER STAPLES</v>
          </cell>
          <cell r="AC330" t="str">
            <v>Food &amp; Beverages</v>
          </cell>
          <cell r="AD330">
            <v>5397181000</v>
          </cell>
        </row>
        <row r="331">
          <cell r="G331" t="str">
            <v>SG1W49939232</v>
          </cell>
          <cell r="H331" t="str">
            <v>Yes</v>
          </cell>
          <cell r="I331" t="str">
            <v>SG1W49939232</v>
          </cell>
          <cell r="J331" t="str">
            <v>SG1W49939232</v>
          </cell>
          <cell r="K331" t="str">
            <v>Yes</v>
          </cell>
          <cell r="L331">
            <v>43921</v>
          </cell>
          <cell r="M331">
            <v>43555</v>
          </cell>
          <cell r="N331" t="str">
            <v>SINGAPORE</v>
          </cell>
          <cell r="O331" t="str">
            <v>Listed on 16 January 2008 on Catalist-NS</v>
          </cell>
          <cell r="P331" t="str">
            <v>Coded in batch 1</v>
          </cell>
          <cell r="Q331" t="str">
            <v>Coded in batch 1</v>
          </cell>
          <cell r="R331"/>
          <cell r="S331"/>
          <cell r="T331" t="str">
            <v/>
          </cell>
          <cell r="X331"/>
          <cell r="Y331"/>
          <cell r="Z331">
            <v>87.997</v>
          </cell>
          <cell r="AA331" t="str">
            <v>CONSUMER STAPLES</v>
          </cell>
          <cell r="AB331" t="str">
            <v>CONSUMER STAPLES</v>
          </cell>
          <cell r="AC331" t="str">
            <v>Cyclical Consumer Services</v>
          </cell>
          <cell r="AD331">
            <v>87997000</v>
          </cell>
        </row>
        <row r="332">
          <cell r="G332" t="str">
            <v>SG1EB5000001</v>
          </cell>
          <cell r="H332" t="str">
            <v>Yes</v>
          </cell>
          <cell r="I332" t="str">
            <v>SG1EB5000001</v>
          </cell>
          <cell r="J332" t="str">
            <v>SG1EB5000001</v>
          </cell>
          <cell r="K332" t="str">
            <v>Yes</v>
          </cell>
          <cell r="L332">
            <v>44196</v>
          </cell>
          <cell r="M332">
            <v>43830</v>
          </cell>
          <cell r="N332" t="str">
            <v>SINGAPORE</v>
          </cell>
          <cell r="O332" t="str">
            <v>Listed on 13 October 2009 on SGX Mainboard 19 December 2017 on Catalist</v>
          </cell>
          <cell r="P332" t="str">
            <v>Coded in batch 2</v>
          </cell>
          <cell r="Q332" t="str">
            <v>Coded in batch 2</v>
          </cell>
          <cell r="R332"/>
          <cell r="S332"/>
          <cell r="T332" t="str">
            <v/>
          </cell>
          <cell r="X332"/>
          <cell r="Y332"/>
          <cell r="Z332">
            <v>6.8849999999999998</v>
          </cell>
          <cell r="AA332" t="str">
            <v xml:space="preserve">REAL ESTATE </v>
          </cell>
          <cell r="AB332" t="str">
            <v xml:space="preserve">REAL ESTATE </v>
          </cell>
          <cell r="AC332" t="str">
            <v>Real Estate</v>
          </cell>
          <cell r="AD332">
            <v>6885000</v>
          </cell>
        </row>
        <row r="333">
          <cell r="G333" t="str">
            <v>SG2C90967473</v>
          </cell>
          <cell r="H333" t="str">
            <v>Yes</v>
          </cell>
          <cell r="I333" t="str">
            <v>SG2C90967473</v>
          </cell>
          <cell r="J333" t="str">
            <v>SG2C90967473</v>
          </cell>
          <cell r="K333" t="str">
            <v>Yes</v>
          </cell>
          <cell r="L333">
            <v>44104</v>
          </cell>
          <cell r="M333">
            <v>43738</v>
          </cell>
          <cell r="N333" t="str">
            <v>SINGAPORE</v>
          </cell>
          <cell r="O333" t="str">
            <v>Listed on 28 February 2011 on Catalist</v>
          </cell>
          <cell r="P333" t="str">
            <v>Coded in batch 1</v>
          </cell>
          <cell r="Q333" t="str">
            <v>Coded in batch 1</v>
          </cell>
          <cell r="R333"/>
          <cell r="S333"/>
          <cell r="T333" t="str">
            <v/>
          </cell>
          <cell r="X333"/>
          <cell r="Y333"/>
          <cell r="Z333">
            <v>19.434999999999999</v>
          </cell>
          <cell r="AA333" t="str">
            <v>CONSUMER STAPLES</v>
          </cell>
          <cell r="AB333" t="str">
            <v>CONSUMER STAPLES</v>
          </cell>
          <cell r="AC333" t="str">
            <v>Real Estate</v>
          </cell>
          <cell r="AD333">
            <v>19435000</v>
          </cell>
        </row>
        <row r="334">
          <cell r="G334" t="str">
            <v>SG1D61018413</v>
          </cell>
          <cell r="H334" t="str">
            <v>Yes</v>
          </cell>
          <cell r="I334" t="str">
            <v>SG1D61018413</v>
          </cell>
          <cell r="J334" t="str">
            <v>SG1D61018413</v>
          </cell>
          <cell r="K334" t="str">
            <v>Yes</v>
          </cell>
          <cell r="L334">
            <v>43921</v>
          </cell>
          <cell r="M334">
            <v>43555</v>
          </cell>
          <cell r="N334" t="str">
            <v>SINGAPORE</v>
          </cell>
          <cell r="O334" t="str">
            <v>Listed on 20 November 1996 on SGX Mainboard</v>
          </cell>
          <cell r="P334" t="str">
            <v>Coded in batch 1</v>
          </cell>
          <cell r="Q334" t="str">
            <v>Coded in batch 1</v>
          </cell>
          <cell r="R334"/>
          <cell r="S334"/>
          <cell r="T334" t="str">
            <v/>
          </cell>
          <cell r="X334"/>
          <cell r="Y334"/>
          <cell r="Z334">
            <v>33.851999999999997</v>
          </cell>
          <cell r="AA334" t="str">
            <v>CONSUMER DISCRETIONARY</v>
          </cell>
          <cell r="AB334" t="str">
            <v>CONSUMER DISCRETIONARY</v>
          </cell>
          <cell r="AC334" t="str">
            <v>Retailers</v>
          </cell>
          <cell r="AD334">
            <v>33852000</v>
          </cell>
        </row>
        <row r="335">
          <cell r="G335" t="str">
            <v>SG2B80958517</v>
          </cell>
          <cell r="H335" t="str">
            <v>Yes</v>
          </cell>
          <cell r="I335" t="str">
            <v>SG2B80958517</v>
          </cell>
          <cell r="J335" t="str">
            <v>SG2B80958517</v>
          </cell>
          <cell r="K335" t="str">
            <v>Yes</v>
          </cell>
          <cell r="L335">
            <v>44196</v>
          </cell>
          <cell r="M335">
            <v>43830</v>
          </cell>
          <cell r="N335" t="str">
            <v>SINGAPORE</v>
          </cell>
          <cell r="O335">
            <v>0</v>
          </cell>
          <cell r="P335" t="str">
            <v>Coded in batch 2</v>
          </cell>
          <cell r="Q335" t="str">
            <v>Coded in batch 2</v>
          </cell>
          <cell r="R335"/>
          <cell r="S335"/>
          <cell r="T335" t="str">
            <v/>
          </cell>
          <cell r="X335"/>
          <cell r="Y335"/>
          <cell r="Z335">
            <v>1265.6300000000001</v>
          </cell>
          <cell r="AA335" t="str">
            <v xml:space="preserve">REAL ESTATE </v>
          </cell>
          <cell r="AB335" t="str">
            <v xml:space="preserve">REAL ESTATE </v>
          </cell>
          <cell r="AC335" t="str">
            <v>Real Estate</v>
          </cell>
          <cell r="AD335">
            <v>1265630000</v>
          </cell>
        </row>
        <row r="336">
          <cell r="G336" t="str">
            <v>SG2F86994413</v>
          </cell>
          <cell r="H336" t="str">
            <v>Yes</v>
          </cell>
          <cell r="I336" t="str">
            <v>SG2F86994413</v>
          </cell>
          <cell r="J336" t="str">
            <v>SG2F86994413</v>
          </cell>
          <cell r="K336" t="str">
            <v>Yes</v>
          </cell>
          <cell r="L336">
            <v>44196</v>
          </cell>
          <cell r="M336">
            <v>43830</v>
          </cell>
          <cell r="N336" t="str">
            <v>SINGAPORE</v>
          </cell>
          <cell r="O336" t="str">
            <v>Listed on 8 July 2013 on Catalist</v>
          </cell>
          <cell r="P336" t="str">
            <v>Coded in batch 2</v>
          </cell>
          <cell r="Q336" t="str">
            <v>Coded in batch 2</v>
          </cell>
          <cell r="R336"/>
          <cell r="S336"/>
          <cell r="T336" t="str">
            <v/>
          </cell>
          <cell r="X336"/>
          <cell r="Y336"/>
          <cell r="Z336">
            <v>182.16800000000001</v>
          </cell>
          <cell r="AA336" t="str">
            <v>HEALTH CARE</v>
          </cell>
          <cell r="AB336" t="str">
            <v>HEALTH CARE</v>
          </cell>
          <cell r="AC336" t="str">
            <v>Healthcare Services</v>
          </cell>
          <cell r="AD336">
            <v>182168000</v>
          </cell>
        </row>
        <row r="337">
          <cell r="G337" t="str">
            <v>BMG6843Q1033</v>
          </cell>
          <cell r="H337" t="str">
            <v>Yes</v>
          </cell>
          <cell r="I337" t="str">
            <v>BMG6843Q1033</v>
          </cell>
          <cell r="J337" t="str">
            <v>BMG6843Q1033</v>
          </cell>
          <cell r="K337" t="str">
            <v>Yes</v>
          </cell>
          <cell r="L337">
            <v>44196</v>
          </cell>
          <cell r="M337">
            <v>43830</v>
          </cell>
          <cell r="N337" t="str">
            <v>BERMUDA</v>
          </cell>
          <cell r="O337" t="str">
            <v>Listed on 3 November 2006 on SGX Mainboard</v>
          </cell>
          <cell r="P337" t="str">
            <v>Coded in batch 2</v>
          </cell>
          <cell r="Q337" t="str">
            <v>Coded in batch 2</v>
          </cell>
          <cell r="R337"/>
          <cell r="S337"/>
          <cell r="T337" t="str">
            <v/>
          </cell>
          <cell r="X337"/>
          <cell r="Y337"/>
          <cell r="Z337">
            <v>22.231000000000002</v>
          </cell>
          <cell r="AA337" t="str">
            <v xml:space="preserve">ENERGY </v>
          </cell>
          <cell r="AB337" t="str">
            <v xml:space="preserve">ENERGY </v>
          </cell>
          <cell r="AC337" t="str">
            <v>Energy - Fossil Fuels</v>
          </cell>
          <cell r="AD337">
            <v>22231000</v>
          </cell>
        </row>
        <row r="338">
          <cell r="G338" t="str">
            <v>SG1S04926220</v>
          </cell>
          <cell r="H338" t="str">
            <v>Yes</v>
          </cell>
          <cell r="I338" t="str">
            <v>SG1S04926220</v>
          </cell>
          <cell r="J338" t="str">
            <v>SG1S04926220</v>
          </cell>
          <cell r="K338" t="str">
            <v>Yes</v>
          </cell>
          <cell r="L338">
            <v>44196</v>
          </cell>
          <cell r="M338">
            <v>43830</v>
          </cell>
          <cell r="N338" t="str">
            <v>SINGAPORE</v>
          </cell>
          <cell r="O338">
            <v>0</v>
          </cell>
          <cell r="P338" t="str">
            <v>Coded in batch 3</v>
          </cell>
          <cell r="Q338" t="str">
            <v>Coded in batch 3</v>
          </cell>
          <cell r="R338"/>
          <cell r="S338"/>
          <cell r="T338" t="str">
            <v/>
          </cell>
          <cell r="X338"/>
          <cell r="Y338"/>
          <cell r="Z338">
            <v>53028.245999999999</v>
          </cell>
          <cell r="AA338" t="str">
            <v xml:space="preserve">FINANCIALS </v>
          </cell>
          <cell r="AB338" t="str">
            <v xml:space="preserve">FINANCIALS </v>
          </cell>
          <cell r="AC338" t="str">
            <v>Banking &amp; Investment Services</v>
          </cell>
          <cell r="AD338">
            <v>53028246000</v>
          </cell>
        </row>
        <row r="339">
          <cell r="G339" t="str">
            <v>SG2F49989922</v>
          </cell>
          <cell r="H339" t="str">
            <v>Yes</v>
          </cell>
          <cell r="I339" t="str">
            <v>SG2F49989922</v>
          </cell>
          <cell r="J339" t="str">
            <v>SG2F49989922</v>
          </cell>
          <cell r="K339" t="str">
            <v>Yes</v>
          </cell>
          <cell r="L339">
            <v>44196</v>
          </cell>
          <cell r="M339">
            <v>43830</v>
          </cell>
          <cell r="N339" t="str">
            <v>SINGAPORE</v>
          </cell>
          <cell r="O339" t="str">
            <v>Listed on 7 February 2013 on SGX Mainboard</v>
          </cell>
          <cell r="P339" t="str">
            <v>Coded in batch 2</v>
          </cell>
          <cell r="Q339" t="str">
            <v>Coded in batch 2</v>
          </cell>
          <cell r="R339"/>
          <cell r="S339"/>
          <cell r="T339" t="str">
            <v/>
          </cell>
          <cell r="X339"/>
          <cell r="Y339"/>
          <cell r="Z339">
            <v>114.22499999999999</v>
          </cell>
          <cell r="AA339" t="str">
            <v>CONSUMER DISCRETIONARY</v>
          </cell>
          <cell r="AB339" t="str">
            <v>CONSUMER DISCRETIONARY</v>
          </cell>
          <cell r="AC339" t="str">
            <v>Academic &amp; Educational Services</v>
          </cell>
          <cell r="AD339">
            <v>114225000</v>
          </cell>
        </row>
        <row r="340">
          <cell r="G340" t="str">
            <v>SG2F25986140</v>
          </cell>
          <cell r="H340" t="str">
            <v>Yes</v>
          </cell>
          <cell r="I340" t="str">
            <v>SG2F25986140</v>
          </cell>
          <cell r="J340" t="str">
            <v>SG2F25986140</v>
          </cell>
          <cell r="K340" t="str">
            <v>Yes</v>
          </cell>
          <cell r="L340">
            <v>44012</v>
          </cell>
          <cell r="M340">
            <v>43646</v>
          </cell>
          <cell r="N340" t="str">
            <v>SINGAPORE</v>
          </cell>
          <cell r="O340" t="str">
            <v>Listed on 29 October 2010 on Catalist 21 February 2013 on SGX Mainboard</v>
          </cell>
          <cell r="P340" t="str">
            <v>Coded in batch 1</v>
          </cell>
          <cell r="Q340" t="str">
            <v>Coded in batch 1</v>
          </cell>
          <cell r="R340"/>
          <cell r="S340"/>
          <cell r="T340" t="str">
            <v/>
          </cell>
          <cell r="X340"/>
          <cell r="Y340"/>
          <cell r="Z340">
            <v>980.72299999999996</v>
          </cell>
          <cell r="AA340" t="str">
            <v xml:space="preserve">REAL ESTATE </v>
          </cell>
          <cell r="AB340" t="str">
            <v xml:space="preserve">REAL ESTATE </v>
          </cell>
          <cell r="AC340" t="str">
            <v>Real Estate</v>
          </cell>
          <cell r="AD340">
            <v>980723000</v>
          </cell>
        </row>
        <row r="341">
          <cell r="G341" t="str">
            <v>SG1I98885227</v>
          </cell>
          <cell r="H341" t="str">
            <v>Yes</v>
          </cell>
          <cell r="I341" t="str">
            <v>SG1I98885227</v>
          </cell>
          <cell r="J341" t="str">
            <v>SG1I98885227</v>
          </cell>
          <cell r="K341" t="str">
            <v>Yes</v>
          </cell>
          <cell r="L341">
            <v>43921</v>
          </cell>
          <cell r="M341">
            <v>43555</v>
          </cell>
          <cell r="N341" t="str">
            <v>SINGAPORE</v>
          </cell>
          <cell r="O341" t="str">
            <v>Listed on 18 August 2000 on SGX Sesdaq</v>
          </cell>
          <cell r="P341" t="str">
            <v>Coded in batch 1</v>
          </cell>
          <cell r="Q341" t="str">
            <v>Coded in batch 1</v>
          </cell>
          <cell r="R341"/>
          <cell r="S341"/>
          <cell r="T341" t="str">
            <v/>
          </cell>
          <cell r="X341"/>
          <cell r="Y341"/>
          <cell r="Z341">
            <v>22.065000000000001</v>
          </cell>
          <cell r="AA341" t="str">
            <v>INDUSTRIALS</v>
          </cell>
          <cell r="AB341" t="str">
            <v>INDUSTRIALS</v>
          </cell>
          <cell r="AC341" t="str">
            <v>Cyclical Consumer Services</v>
          </cell>
          <cell r="AD341">
            <v>22065000</v>
          </cell>
        </row>
        <row r="342">
          <cell r="G342" t="str">
            <v>SG1J17886040</v>
          </cell>
          <cell r="H342" t="str">
            <v>Yes</v>
          </cell>
          <cell r="I342" t="str">
            <v>SG1J17886040</v>
          </cell>
          <cell r="J342" t="str">
            <v>SG1J17886040</v>
          </cell>
          <cell r="K342" t="str">
            <v>Yes</v>
          </cell>
          <cell r="L342">
            <v>44196</v>
          </cell>
          <cell r="M342">
            <v>43830</v>
          </cell>
          <cell r="N342" t="str">
            <v>SINGAPORE</v>
          </cell>
          <cell r="O342">
            <v>0</v>
          </cell>
          <cell r="P342" t="str">
            <v>Coded in batch 3</v>
          </cell>
          <cell r="Q342" t="str">
            <v>Coded in batch 3</v>
          </cell>
          <cell r="R342"/>
          <cell r="S342"/>
          <cell r="T342" t="str">
            <v/>
          </cell>
          <cell r="X342"/>
          <cell r="Y342"/>
          <cell r="Z342">
            <v>927.40899999999999</v>
          </cell>
          <cell r="AA342" t="str">
            <v xml:space="preserve">FINANCIALS </v>
          </cell>
          <cell r="AB342" t="str">
            <v xml:space="preserve">FINANCIALS </v>
          </cell>
          <cell r="AC342" t="str">
            <v>Holding Companies</v>
          </cell>
          <cell r="AD342">
            <v>927409000</v>
          </cell>
        </row>
        <row r="343">
          <cell r="G343" t="str">
            <v>SG2G39998387</v>
          </cell>
          <cell r="H343" t="str">
            <v>Yes</v>
          </cell>
          <cell r="I343" t="str">
            <v>SG2G39998387</v>
          </cell>
          <cell r="J343" t="str">
            <v>SG2G39998387</v>
          </cell>
          <cell r="K343" t="str">
            <v>Yes</v>
          </cell>
          <cell r="L343">
            <v>44196</v>
          </cell>
          <cell r="M343">
            <v>43830</v>
          </cell>
          <cell r="N343" t="str">
            <v>SINGAPORE</v>
          </cell>
          <cell r="O343" t="str">
            <v>Listed on 13 November 2013 on SGX Mainboard</v>
          </cell>
          <cell r="P343" t="str">
            <v>Coded in batch 2</v>
          </cell>
          <cell r="Q343" t="str">
            <v>Coded in batch 2</v>
          </cell>
          <cell r="R343"/>
          <cell r="S343"/>
          <cell r="T343" t="str">
            <v/>
          </cell>
          <cell r="X343"/>
          <cell r="Y343"/>
          <cell r="Z343">
            <v>74.668000000000006</v>
          </cell>
          <cell r="AA343" t="str">
            <v xml:space="preserve">ENERGY </v>
          </cell>
          <cell r="AB343" t="str">
            <v xml:space="preserve">ENERGY </v>
          </cell>
          <cell r="AC343" t="str">
            <v>Energy - Fossil Fuels</v>
          </cell>
          <cell r="AD343">
            <v>74668000</v>
          </cell>
        </row>
        <row r="344">
          <cell r="G344" t="str">
            <v>SG1DE5000007</v>
          </cell>
          <cell r="H344" t="str">
            <v>Yes</v>
          </cell>
          <cell r="I344" t="str">
            <v>SG1DE5000007</v>
          </cell>
          <cell r="J344" t="str">
            <v>SG1DE5000007</v>
          </cell>
          <cell r="K344" t="str">
            <v>Yes</v>
          </cell>
          <cell r="L344">
            <v>44012</v>
          </cell>
          <cell r="M344">
            <v>43646</v>
          </cell>
          <cell r="N344" t="str">
            <v>SINGAPORE</v>
          </cell>
          <cell r="O344" t="str">
            <v>Listed on 17 June 1994 on SGX Mainboard, 13 February 2017 on Catalist</v>
          </cell>
          <cell r="P344" t="str">
            <v>Coded in batch 1</v>
          </cell>
          <cell r="Q344" t="str">
            <v>Coded in batch 1</v>
          </cell>
          <cell r="R344"/>
          <cell r="S344"/>
          <cell r="T344" t="str">
            <v/>
          </cell>
          <cell r="X344"/>
          <cell r="Y344"/>
          <cell r="Z344">
            <v>21.6</v>
          </cell>
          <cell r="AA344" t="str">
            <v xml:space="preserve">REAL ESTATE </v>
          </cell>
          <cell r="AB344" t="str">
            <v xml:space="preserve">REAL ESTATE </v>
          </cell>
          <cell r="AC344" t="str">
            <v>Real Estate</v>
          </cell>
          <cell r="AD344">
            <v>21600000</v>
          </cell>
        </row>
        <row r="345">
          <cell r="G345" t="str">
            <v>SG1Q04920423</v>
          </cell>
          <cell r="H345" t="str">
            <v>Yes</v>
          </cell>
          <cell r="I345" t="str">
            <v>SG1Q04920423</v>
          </cell>
          <cell r="J345" t="str">
            <v>SG1Q04920423</v>
          </cell>
          <cell r="K345" t="str">
            <v>Yes</v>
          </cell>
          <cell r="L345">
            <v>44196</v>
          </cell>
          <cell r="M345">
            <v>43830</v>
          </cell>
          <cell r="N345" t="str">
            <v>SINGAPORE</v>
          </cell>
          <cell r="O345" t="str">
            <v>Listed on 16 September 2004 On SGX Sesdaq</v>
          </cell>
          <cell r="P345" t="str">
            <v>Coded in batch 2</v>
          </cell>
          <cell r="Q345" t="str">
            <v>Coded in batch 2</v>
          </cell>
          <cell r="R345"/>
          <cell r="S345"/>
          <cell r="T345" t="str">
            <v/>
          </cell>
          <cell r="X345"/>
          <cell r="Y345"/>
          <cell r="Z345">
            <v>17.779</v>
          </cell>
          <cell r="AA345" t="str">
            <v>INDUSTRIALS</v>
          </cell>
          <cell r="AB345" t="str">
            <v>INDUSTRIALS</v>
          </cell>
          <cell r="AC345" t="str">
            <v>Utilities</v>
          </cell>
          <cell r="AD345">
            <v>17779000</v>
          </cell>
        </row>
        <row r="346">
          <cell r="G346" t="str">
            <v>BMG6900A1163</v>
          </cell>
          <cell r="H346" t="str">
            <v>Yes</v>
          </cell>
          <cell r="I346" t="str">
            <v>BMG6900A1163</v>
          </cell>
          <cell r="J346" t="str">
            <v>BMG6900A1163</v>
          </cell>
          <cell r="K346" t="str">
            <v>Yes</v>
          </cell>
          <cell r="L346">
            <v>43921</v>
          </cell>
          <cell r="M346">
            <v>43555</v>
          </cell>
          <cell r="N346" t="str">
            <v>BERMUDA</v>
          </cell>
          <cell r="O346" t="str">
            <v>Listed on 20 September 2006 on SGX Mainboard</v>
          </cell>
          <cell r="P346" t="str">
            <v>Coded in batch 1</v>
          </cell>
          <cell r="Q346" t="str">
            <v>Coded in batch 1</v>
          </cell>
          <cell r="R346"/>
          <cell r="S346"/>
          <cell r="T346" t="str">
            <v/>
          </cell>
          <cell r="X346"/>
          <cell r="Y346"/>
          <cell r="Z346">
            <v>127.119</v>
          </cell>
          <cell r="AA346" t="str">
            <v xml:space="preserve">REAL ESTATE </v>
          </cell>
          <cell r="AB346" t="str">
            <v xml:space="preserve">REAL ESTATE </v>
          </cell>
          <cell r="AC346" t="str">
            <v>Real Estate</v>
          </cell>
          <cell r="AD346">
            <v>127119000</v>
          </cell>
        </row>
        <row r="347">
          <cell r="G347" t="str">
            <v>SG1A67000830</v>
          </cell>
          <cell r="H347" t="str">
            <v>Yes</v>
          </cell>
          <cell r="I347" t="str">
            <v>SG1A67000830</v>
          </cell>
          <cell r="J347" t="str">
            <v>SG1A67000830</v>
          </cell>
          <cell r="K347" t="str">
            <v>Yes</v>
          </cell>
          <cell r="L347">
            <v>44196</v>
          </cell>
          <cell r="M347">
            <v>43830</v>
          </cell>
          <cell r="N347" t="str">
            <v>SINGAPORE</v>
          </cell>
          <cell r="O347" t="str">
            <v>Listed on 22 December 1993 on SGX Mainboard</v>
          </cell>
          <cell r="P347" t="str">
            <v>Coded in batch 2</v>
          </cell>
          <cell r="Q347" t="str">
            <v>Coded in batch 2</v>
          </cell>
          <cell r="R347"/>
          <cell r="S347"/>
          <cell r="T347" t="str">
            <v/>
          </cell>
          <cell r="X347"/>
          <cell r="Y347"/>
          <cell r="Z347">
            <v>217.619</v>
          </cell>
          <cell r="AA347" t="str">
            <v>INDUSTRIALS</v>
          </cell>
          <cell r="AB347" t="str">
            <v>INDUSTRIALS</v>
          </cell>
          <cell r="AC347" t="str">
            <v>Mineral Resources</v>
          </cell>
          <cell r="AD347">
            <v>217619000</v>
          </cell>
        </row>
        <row r="348">
          <cell r="G348" t="str">
            <v>SG2D81975377</v>
          </cell>
          <cell r="H348" t="str">
            <v>Yes</v>
          </cell>
          <cell r="I348" t="str">
            <v>SG2D81975377</v>
          </cell>
          <cell r="J348" t="str">
            <v>SG2D81975377</v>
          </cell>
          <cell r="K348" t="str">
            <v>Yes</v>
          </cell>
          <cell r="L348">
            <v>44012</v>
          </cell>
          <cell r="M348">
            <v>43646</v>
          </cell>
          <cell r="N348" t="str">
            <v>SINGAPORE</v>
          </cell>
          <cell r="O348" t="str">
            <v>Listed on 3 November 2011 on SGX Mainboard</v>
          </cell>
          <cell r="P348" t="str">
            <v>Coded in batch 1</v>
          </cell>
          <cell r="Q348" t="str">
            <v>Coded in batch 1</v>
          </cell>
          <cell r="R348"/>
          <cell r="S348"/>
          <cell r="T348" t="str">
            <v/>
          </cell>
          <cell r="X348"/>
          <cell r="Y348"/>
          <cell r="Z348">
            <v>8.1280000000000001</v>
          </cell>
          <cell r="AA348" t="str">
            <v>CONSUMER DISCRETIONARY</v>
          </cell>
          <cell r="AB348" t="str">
            <v>CONSUMER DISCRETIONARY</v>
          </cell>
          <cell r="AC348" t="str">
            <v>Retailers</v>
          </cell>
          <cell r="AD348">
            <v>8128000</v>
          </cell>
        </row>
        <row r="349">
          <cell r="G349" t="str">
            <v>SG1I46882631</v>
          </cell>
          <cell r="H349" t="str">
            <v>Yes</v>
          </cell>
          <cell r="I349" t="str">
            <v>SG1I46882631</v>
          </cell>
          <cell r="J349" t="str">
            <v>SG1I46882631</v>
          </cell>
          <cell r="K349" t="str">
            <v>Yes</v>
          </cell>
          <cell r="L349">
            <v>44196</v>
          </cell>
          <cell r="M349">
            <v>43830</v>
          </cell>
          <cell r="N349" t="str">
            <v>SINGAPORE</v>
          </cell>
          <cell r="O349" t="str">
            <v>Listed on 28 April 2000 on SGX Sesdaq 5 May 2003 on SGX Mainboard</v>
          </cell>
          <cell r="P349" t="str">
            <v>Coded in batch 3</v>
          </cell>
          <cell r="Q349" t="str">
            <v>Coded in batch 3</v>
          </cell>
          <cell r="R349"/>
          <cell r="S349"/>
          <cell r="T349" t="str">
            <v/>
          </cell>
          <cell r="X349"/>
          <cell r="Y349"/>
          <cell r="Z349">
            <v>16.285</v>
          </cell>
          <cell r="AA349" t="str">
            <v>CONSUMER DISCRETIONARY</v>
          </cell>
          <cell r="AB349" t="str">
            <v>CONSUMER DISCRETIONARY</v>
          </cell>
          <cell r="AC349" t="str">
            <v>Cyclical Consumer Services</v>
          </cell>
          <cell r="AD349">
            <v>16285000</v>
          </cell>
        </row>
        <row r="350">
          <cell r="G350" t="str">
            <v>SG1Y45946619</v>
          </cell>
          <cell r="H350" t="str">
            <v>Yes</v>
          </cell>
          <cell r="I350" t="str">
            <v>SG1Y45946619</v>
          </cell>
          <cell r="J350" t="str">
            <v>SG1Y45946619</v>
          </cell>
          <cell r="K350" t="str">
            <v>Yes</v>
          </cell>
          <cell r="L350">
            <v>44012</v>
          </cell>
          <cell r="M350">
            <v>43646</v>
          </cell>
          <cell r="N350" t="str">
            <v>SINGAPORE</v>
          </cell>
          <cell r="O350" t="str">
            <v>Listed on 7 August 2009 on SGX Mainboard</v>
          </cell>
          <cell r="P350" t="str">
            <v>Coded in batch 1</v>
          </cell>
          <cell r="Q350" t="str">
            <v>Coded in batch 1</v>
          </cell>
          <cell r="R350"/>
          <cell r="S350"/>
          <cell r="T350" t="str">
            <v/>
          </cell>
          <cell r="X350"/>
          <cell r="Y350"/>
          <cell r="Z350">
            <v>127.857</v>
          </cell>
          <cell r="AA350" t="str">
            <v>INDUSTRIALS</v>
          </cell>
          <cell r="AB350" t="str">
            <v>INDUSTRIALS</v>
          </cell>
          <cell r="AC350" t="str">
            <v>Energy - Fossil Fuels</v>
          </cell>
          <cell r="AD350">
            <v>127857000</v>
          </cell>
        </row>
        <row r="351">
          <cell r="G351" t="str">
            <v>SG1CI0000005</v>
          </cell>
          <cell r="H351" t="str">
            <v>Yes</v>
          </cell>
          <cell r="I351" t="str">
            <v>SG1CI0000005</v>
          </cell>
          <cell r="J351" t="str">
            <v>SG1CI0000005</v>
          </cell>
          <cell r="K351" t="str">
            <v>Yes</v>
          </cell>
          <cell r="L351">
            <v>44196</v>
          </cell>
          <cell r="M351">
            <v>43830</v>
          </cell>
          <cell r="N351" t="str">
            <v>SINGAPORE</v>
          </cell>
          <cell r="O351" t="str">
            <v xml:space="preserve">Listed on 17 October 1997 on SGX Mainboard </v>
          </cell>
          <cell r="P351" t="str">
            <v>Coded in batch 2</v>
          </cell>
          <cell r="Q351" t="str">
            <v>Coded in batch 2</v>
          </cell>
          <cell r="R351"/>
          <cell r="S351"/>
          <cell r="T351" t="str">
            <v/>
          </cell>
          <cell r="X351"/>
          <cell r="Y351"/>
          <cell r="Z351">
            <v>148.61500000000001</v>
          </cell>
          <cell r="AA351" t="str">
            <v>INDUSTRIALS</v>
          </cell>
          <cell r="AB351" t="str">
            <v>INDUSTRIALS</v>
          </cell>
          <cell r="AC351" t="str">
            <v>Transportation</v>
          </cell>
          <cell r="AD351">
            <v>148615000</v>
          </cell>
        </row>
        <row r="352">
          <cell r="G352" t="str">
            <v>SG1BH6000003</v>
          </cell>
          <cell r="H352" t="str">
            <v>Yes</v>
          </cell>
          <cell r="I352" t="str">
            <v>SG1BH6000003</v>
          </cell>
          <cell r="J352" t="str">
            <v>SG1BH6000003</v>
          </cell>
          <cell r="K352" t="str">
            <v>Yes</v>
          </cell>
          <cell r="L352">
            <v>44196</v>
          </cell>
          <cell r="M352">
            <v>43830</v>
          </cell>
          <cell r="N352" t="str">
            <v>SINGAPORE</v>
          </cell>
          <cell r="O352" t="str">
            <v>Listed on 6 October 2004 on SGX Mainboard</v>
          </cell>
          <cell r="P352" t="str">
            <v>Coded in batch 2</v>
          </cell>
          <cell r="Q352" t="str">
            <v>Coded in batch 2</v>
          </cell>
          <cell r="R352"/>
          <cell r="S352"/>
          <cell r="T352" t="str">
            <v/>
          </cell>
          <cell r="X352"/>
          <cell r="Y352"/>
          <cell r="Z352">
            <v>5.0599999999999996</v>
          </cell>
          <cell r="AA352" t="str">
            <v>HEALTH CARE</v>
          </cell>
          <cell r="AB352" t="str">
            <v>HEALTH CARE</v>
          </cell>
          <cell r="AC352" t="str">
            <v>Pharmaceuticals &amp; Medical Research</v>
          </cell>
          <cell r="AD352">
            <v>5060000</v>
          </cell>
        </row>
        <row r="353">
          <cell r="G353" t="str">
            <v>SGXE26599816</v>
          </cell>
          <cell r="H353" t="str">
            <v>No</v>
          </cell>
          <cell r="I353" t="str">
            <v>SG1Y93950240</v>
          </cell>
          <cell r="J353" t="str">
            <v>SG1Y93950240</v>
          </cell>
          <cell r="K353" t="str">
            <v>Yes</v>
          </cell>
          <cell r="L353">
            <v>44196</v>
          </cell>
          <cell r="M353">
            <v>43830</v>
          </cell>
          <cell r="N353" t="str">
            <v>SINGAPORE</v>
          </cell>
          <cell r="O353" t="str">
            <v>Listed on 30 June 2000 on SGX Sesdaq</v>
          </cell>
          <cell r="P353" t="str">
            <v>Coded in batch 2</v>
          </cell>
          <cell r="Q353" t="str">
            <v>Coded in batch 2</v>
          </cell>
          <cell r="R353"/>
          <cell r="S353"/>
          <cell r="T353" t="str">
            <v/>
          </cell>
          <cell r="X353"/>
          <cell r="Y353"/>
          <cell r="Z353">
            <v>14.614000000000001</v>
          </cell>
          <cell r="AA353" t="str">
            <v xml:space="preserve">INFORMATION TECHNOLOGY </v>
          </cell>
          <cell r="AB353" t="str">
            <v xml:space="preserve">INFORMATION TECHNOLOGY </v>
          </cell>
          <cell r="AC353" t="str">
            <v>Software &amp; IT Services</v>
          </cell>
          <cell r="AD353">
            <v>14614000</v>
          </cell>
        </row>
        <row r="354">
          <cell r="G354" t="str">
            <v>SG1BF2000001</v>
          </cell>
          <cell r="H354" t="str">
            <v>Yes</v>
          </cell>
          <cell r="I354" t="str">
            <v>SG1BF2000001</v>
          </cell>
          <cell r="J354" t="str">
            <v>SG1BF2000001</v>
          </cell>
          <cell r="K354" t="str">
            <v>Yes</v>
          </cell>
          <cell r="L354">
            <v>44104</v>
          </cell>
          <cell r="M354">
            <v>43738</v>
          </cell>
          <cell r="N354" t="str">
            <v>SINGAPORE</v>
          </cell>
          <cell r="O354" t="str">
            <v xml:space="preserve">Listed on 25 May 2000 on SGX Mainboard </v>
          </cell>
          <cell r="P354" t="str">
            <v>Coded in batch 1</v>
          </cell>
          <cell r="Q354" t="str">
            <v>Coded in batch 1</v>
          </cell>
          <cell r="R354"/>
          <cell r="S354"/>
          <cell r="T354" t="str">
            <v/>
          </cell>
          <cell r="X354"/>
          <cell r="Y354"/>
          <cell r="Z354">
            <v>73.427000000000007</v>
          </cell>
          <cell r="AA354" t="str">
            <v xml:space="preserve">INFORMATION TECHNOLOGY </v>
          </cell>
          <cell r="AB354" t="str">
            <v xml:space="preserve">INFORMATION TECHNOLOGY </v>
          </cell>
          <cell r="AC354" t="str">
            <v>Industrial Goods</v>
          </cell>
          <cell r="AD354">
            <v>73427000</v>
          </cell>
        </row>
        <row r="355">
          <cell r="G355" t="str">
            <v>SG1L96897898</v>
          </cell>
          <cell r="H355" t="str">
            <v>Yes</v>
          </cell>
          <cell r="I355" t="str">
            <v>SG1L96897898</v>
          </cell>
          <cell r="J355" t="str">
            <v>SG1L96897898</v>
          </cell>
          <cell r="K355" t="str">
            <v>Yes</v>
          </cell>
          <cell r="L355">
            <v>44196</v>
          </cell>
          <cell r="M355">
            <v>43830</v>
          </cell>
          <cell r="N355" t="str">
            <v>SINGAPORE</v>
          </cell>
          <cell r="O355" t="str">
            <v>Listed on 15 January 2002 on CATALIST</v>
          </cell>
          <cell r="P355" t="str">
            <v>Coded in batch 2</v>
          </cell>
          <cell r="Q355" t="str">
            <v>Coded in batch 2</v>
          </cell>
          <cell r="R355"/>
          <cell r="S355"/>
          <cell r="T355" t="str">
            <v/>
          </cell>
          <cell r="X355"/>
          <cell r="Y355"/>
          <cell r="Z355">
            <v>68.212999999999994</v>
          </cell>
          <cell r="AA355" t="str">
            <v>COMMUNICATION SERVICES</v>
          </cell>
          <cell r="AB355" t="str">
            <v>COMMUNICATION SERVICES</v>
          </cell>
          <cell r="AC355" t="str">
            <v>Retailers</v>
          </cell>
          <cell r="AD355">
            <v>68213000</v>
          </cell>
        </row>
        <row r="356">
          <cell r="G356" t="str">
            <v>SG1I77884290</v>
          </cell>
          <cell r="H356" t="str">
            <v>Yes</v>
          </cell>
          <cell r="I356" t="str">
            <v>SG1I77884290</v>
          </cell>
          <cell r="J356" t="str">
            <v>SG1I77884290</v>
          </cell>
          <cell r="K356" t="str">
            <v>Yes</v>
          </cell>
          <cell r="L356">
            <v>43921</v>
          </cell>
          <cell r="M356">
            <v>43555</v>
          </cell>
          <cell r="N356" t="str">
            <v>SINGAPORE</v>
          </cell>
          <cell r="O356" t="str">
            <v>Listed on 7 July 2000 on SGX Sesdaq</v>
          </cell>
          <cell r="P356" t="str">
            <v>Coded in batch 1</v>
          </cell>
          <cell r="Q356" t="str">
            <v>Coded in batch 1</v>
          </cell>
          <cell r="R356"/>
          <cell r="S356"/>
          <cell r="T356" t="str">
            <v/>
          </cell>
          <cell r="X356"/>
          <cell r="Y356"/>
          <cell r="Z356">
            <v>129.69499999999999</v>
          </cell>
          <cell r="AA356" t="str">
            <v xml:space="preserve">REAL ESTATE </v>
          </cell>
          <cell r="AB356" t="str">
            <v xml:space="preserve">REAL ESTATE </v>
          </cell>
          <cell r="AC356" t="str">
            <v>Real Estate</v>
          </cell>
          <cell r="AD356">
            <v>129695000</v>
          </cell>
        </row>
        <row r="357">
          <cell r="G357" t="str">
            <v>SG1BF0000003</v>
          </cell>
          <cell r="H357" t="str">
            <v>Yes</v>
          </cell>
          <cell r="I357" t="str">
            <v>SG1BF0000003</v>
          </cell>
          <cell r="J357" t="str">
            <v>SG1BF0000003</v>
          </cell>
          <cell r="K357" t="str">
            <v>Yes</v>
          </cell>
          <cell r="L357">
            <v>43921</v>
          </cell>
          <cell r="M357">
            <v>43555</v>
          </cell>
          <cell r="N357" t="str">
            <v>SINGAPORE</v>
          </cell>
          <cell r="O357" t="str">
            <v xml:space="preserve">Listed on 21 December 1992 on SGX Sesdaq 2 May 1995 on SGX Mainboard </v>
          </cell>
          <cell r="P357" t="str">
            <v>Coded in batch 3</v>
          </cell>
          <cell r="Q357" t="str">
            <v>Coded in batch 3</v>
          </cell>
          <cell r="R357"/>
          <cell r="S357"/>
          <cell r="T357" t="str">
            <v/>
          </cell>
          <cell r="X357"/>
          <cell r="Y357"/>
          <cell r="Z357">
            <v>116.001</v>
          </cell>
          <cell r="AA357" t="str">
            <v xml:space="preserve">INFORMATION TECHNOLOGY </v>
          </cell>
          <cell r="AB357" t="str">
            <v xml:space="preserve">INFORMATION TECHNOLOGY </v>
          </cell>
          <cell r="AC357" t="str">
            <v>Technology Equipment</v>
          </cell>
          <cell r="AD357">
            <v>116001000</v>
          </cell>
        </row>
        <row r="358">
          <cell r="G358" t="str">
            <v>SG1DA4000006</v>
          </cell>
          <cell r="H358" t="str">
            <v>Yes</v>
          </cell>
          <cell r="I358" t="str">
            <v>SG1DA4000006</v>
          </cell>
          <cell r="J358" t="str">
            <v>SG1DA4000006</v>
          </cell>
          <cell r="K358" t="str">
            <v>Yes</v>
          </cell>
          <cell r="L358">
            <v>44196</v>
          </cell>
          <cell r="M358">
            <v>43830</v>
          </cell>
          <cell r="N358" t="str">
            <v>SINGAPORE</v>
          </cell>
          <cell r="O358" t="str">
            <v>Listed on 20 July 2016 on SGX Mainboard</v>
          </cell>
          <cell r="P358" t="str">
            <v>Coded in batch 2</v>
          </cell>
          <cell r="Q358" t="str">
            <v>Coded in batch 2</v>
          </cell>
          <cell r="R358"/>
          <cell r="S358"/>
          <cell r="T358" t="str">
            <v/>
          </cell>
          <cell r="X358"/>
          <cell r="Y358"/>
          <cell r="Z358">
            <v>92.685000000000002</v>
          </cell>
          <cell r="AA358" t="str">
            <v xml:space="preserve">INFORMATION TECHNOLOGY </v>
          </cell>
          <cell r="AB358" t="str">
            <v xml:space="preserve">INFORMATION TECHNOLOGY </v>
          </cell>
          <cell r="AC358" t="str">
            <v>Software &amp; IT Services</v>
          </cell>
          <cell r="AD358">
            <v>92685000</v>
          </cell>
        </row>
        <row r="359">
          <cell r="G359" t="str">
            <v>SG1F48858053</v>
          </cell>
          <cell r="H359" t="str">
            <v>Yes</v>
          </cell>
          <cell r="I359" t="str">
            <v>SG1F48858053</v>
          </cell>
          <cell r="J359" t="str">
            <v>SG1F48858053</v>
          </cell>
          <cell r="K359" t="str">
            <v>Yes</v>
          </cell>
          <cell r="L359">
            <v>44196</v>
          </cell>
          <cell r="M359">
            <v>43830</v>
          </cell>
          <cell r="N359" t="str">
            <v>SINGAPORE</v>
          </cell>
          <cell r="O359" t="str">
            <v>Listed on 20 November 1997 on SGX Sesdaq</v>
          </cell>
          <cell r="P359" t="str">
            <v>Coded in batch 3</v>
          </cell>
          <cell r="Q359" t="str">
            <v>Coded in batch 3</v>
          </cell>
          <cell r="R359"/>
          <cell r="S359"/>
          <cell r="T359" t="str">
            <v/>
          </cell>
          <cell r="X359"/>
          <cell r="Y359"/>
          <cell r="Z359">
            <v>17.183</v>
          </cell>
          <cell r="AA359" t="str">
            <v>INDUSTRIALS</v>
          </cell>
          <cell r="AB359" t="str">
            <v>INDUSTRIALS</v>
          </cell>
          <cell r="AC359" t="str">
            <v>Industrial &amp; Commercial Services</v>
          </cell>
          <cell r="AD359">
            <v>17183000</v>
          </cell>
        </row>
        <row r="360">
          <cell r="G360" t="str">
            <v>SGXE65086469</v>
          </cell>
          <cell r="H360" t="str">
            <v>Yes</v>
          </cell>
          <cell r="I360" t="str">
            <v>SGXE65086469</v>
          </cell>
          <cell r="J360" t="str">
            <v>SGXE65086469</v>
          </cell>
          <cell r="K360" t="str">
            <v>Yes</v>
          </cell>
          <cell r="L360">
            <v>44196</v>
          </cell>
          <cell r="M360">
            <v>43830</v>
          </cell>
          <cell r="N360" t="str">
            <v>SINGAPORE</v>
          </cell>
          <cell r="O360" t="str">
            <v>Listed on 2 July 2018 on MAINBOARD</v>
          </cell>
          <cell r="P360" t="str">
            <v>Coded in batch 2</v>
          </cell>
          <cell r="Q360" t="str">
            <v>Coded in batch 2</v>
          </cell>
          <cell r="R360"/>
          <cell r="S360"/>
          <cell r="T360" t="str">
            <v/>
          </cell>
          <cell r="X360"/>
          <cell r="Y360"/>
          <cell r="Z360">
            <v>566.1</v>
          </cell>
          <cell r="AA360" t="str">
            <v xml:space="preserve">REAL ESTATE </v>
          </cell>
          <cell r="AB360" t="str">
            <v xml:space="preserve">REAL ESTATE </v>
          </cell>
          <cell r="AC360" t="str">
            <v>Real Estate</v>
          </cell>
          <cell r="AD360">
            <v>566100000</v>
          </cell>
        </row>
        <row r="361">
          <cell r="G361" t="str">
            <v>SG1CC8000000</v>
          </cell>
          <cell r="H361" t="str">
            <v>Yes</v>
          </cell>
          <cell r="I361" t="str">
            <v>SG1CC8000000</v>
          </cell>
          <cell r="J361" t="str">
            <v>SG1CC8000000</v>
          </cell>
          <cell r="K361" t="str">
            <v>Yes</v>
          </cell>
          <cell r="L361">
            <v>44196</v>
          </cell>
          <cell r="M361">
            <v>43830</v>
          </cell>
          <cell r="N361" t="str">
            <v>SINGAPORE</v>
          </cell>
          <cell r="O361" t="str">
            <v xml:space="preserve">Listed on 9 October 1998 on SGX Sesdaq, 12 May 2009 on SGX Mainboard </v>
          </cell>
          <cell r="P361" t="str">
            <v>Coded in batch 3</v>
          </cell>
          <cell r="Q361" t="str">
            <v>Coded in batch 3</v>
          </cell>
          <cell r="R361"/>
          <cell r="S361"/>
          <cell r="T361" t="str">
            <v/>
          </cell>
          <cell r="X361"/>
          <cell r="Y361"/>
          <cell r="Z361">
            <v>8.2420000000000009</v>
          </cell>
          <cell r="AA361" t="str">
            <v>INDUSTRIALS</v>
          </cell>
          <cell r="AB361" t="str">
            <v>INDUSTRIALS</v>
          </cell>
          <cell r="AC361" t="str">
            <v>Industrial &amp; Commercial Services</v>
          </cell>
          <cell r="AD361">
            <v>8242000.0000000009</v>
          </cell>
        </row>
        <row r="362">
          <cell r="G362" t="str">
            <v>SG2E73981531</v>
          </cell>
          <cell r="H362" t="str">
            <v>Yes</v>
          </cell>
          <cell r="I362" t="str">
            <v>SG2E73981531</v>
          </cell>
          <cell r="J362" t="str">
            <v>SG2E73981531</v>
          </cell>
          <cell r="K362" t="str">
            <v>Yes</v>
          </cell>
          <cell r="L362">
            <v>44196</v>
          </cell>
          <cell r="M362">
            <v>43830</v>
          </cell>
          <cell r="N362" t="str">
            <v>SINGAPORE</v>
          </cell>
          <cell r="O362" t="str">
            <v>Listed on 26 November 2009 on SGX Mainboard</v>
          </cell>
          <cell r="P362" t="str">
            <v>Coded in batch 2</v>
          </cell>
          <cell r="Q362" t="str">
            <v>Coded in batch 2</v>
          </cell>
          <cell r="R362"/>
          <cell r="S362"/>
          <cell r="T362" t="str">
            <v/>
          </cell>
          <cell r="X362"/>
          <cell r="Y362"/>
          <cell r="Z362">
            <v>603.66600000000005</v>
          </cell>
          <cell r="AA362" t="str">
            <v>HEALTH CARE</v>
          </cell>
          <cell r="AB362" t="str">
            <v>HEALTH CARE</v>
          </cell>
          <cell r="AC362" t="str">
            <v>Healthcare Services</v>
          </cell>
          <cell r="AD362">
            <v>603666000</v>
          </cell>
        </row>
        <row r="363">
          <cell r="G363" t="str">
            <v>SG1A49000759</v>
          </cell>
          <cell r="H363" t="str">
            <v>Yes</v>
          </cell>
          <cell r="I363" t="str">
            <v>SG1A49000759</v>
          </cell>
          <cell r="J363" t="str">
            <v>SG1A49000759</v>
          </cell>
          <cell r="K363" t="str">
            <v>Yes</v>
          </cell>
          <cell r="L363">
            <v>44196</v>
          </cell>
          <cell r="M363">
            <v>43830</v>
          </cell>
          <cell r="N363" t="str">
            <v>SINGAPORE</v>
          </cell>
          <cell r="O363" t="str">
            <v>Listed on 25 August 1967 on SGX Mainboard</v>
          </cell>
          <cell r="P363" t="str">
            <v>Coded in batch 2</v>
          </cell>
          <cell r="Q363" t="str">
            <v>Coded in batch 2</v>
          </cell>
          <cell r="R363"/>
          <cell r="S363"/>
          <cell r="T363" t="str">
            <v/>
          </cell>
          <cell r="X363"/>
          <cell r="Y363"/>
          <cell r="Z363">
            <v>560.88699999999994</v>
          </cell>
          <cell r="AA363" t="str">
            <v>CONSUMER STAPLES</v>
          </cell>
          <cell r="AB363" t="str">
            <v>CONSUMER STAPLES</v>
          </cell>
          <cell r="AC363" t="str">
            <v>Food &amp; Beverages</v>
          </cell>
          <cell r="AD363">
            <v>560887000</v>
          </cell>
        </row>
        <row r="364">
          <cell r="G364" t="str">
            <v>SG1BE8000008</v>
          </cell>
          <cell r="H364" t="str">
            <v>Yes</v>
          </cell>
          <cell r="I364" t="str">
            <v>SG1J23887768</v>
          </cell>
          <cell r="J364" t="str">
            <v>SG1BE8000008</v>
          </cell>
          <cell r="K364" t="str">
            <v>No</v>
          </cell>
          <cell r="L364">
            <v>44196</v>
          </cell>
          <cell r="M364">
            <v>43830</v>
          </cell>
          <cell r="N364" t="str">
            <v>SINGAPORE</v>
          </cell>
          <cell r="O364" t="str">
            <v>Listed on 8 November 2000 on SGX Sesdaq 11 November 2002 on SGX Mainboard</v>
          </cell>
          <cell r="P364" t="str">
            <v>Coded in batch 2</v>
          </cell>
          <cell r="Q364" t="str">
            <v>Coded in batch 2</v>
          </cell>
          <cell r="R364"/>
          <cell r="S364"/>
          <cell r="T364" t="str">
            <v/>
          </cell>
          <cell r="V364" t="str">
            <v>ISIN code in 2020 is different from that of last year.</v>
          </cell>
          <cell r="X364"/>
          <cell r="Y364"/>
          <cell r="Z364">
            <v>26.111000000000001</v>
          </cell>
          <cell r="AA364" t="str">
            <v>CONSUMER DISCRETIONARY</v>
          </cell>
          <cell r="AB364" t="str">
            <v>CONSUMER DISCRETIONARY</v>
          </cell>
          <cell r="AC364" t="str">
            <v>Food &amp; Beverages</v>
          </cell>
          <cell r="AD364">
            <v>26111000</v>
          </cell>
        </row>
        <row r="365">
          <cell r="G365" t="str">
            <v>SG2G82000008</v>
          </cell>
          <cell r="H365" t="str">
            <v>Yes</v>
          </cell>
          <cell r="I365" t="str">
            <v>SG2G82000008</v>
          </cell>
          <cell r="J365" t="str">
            <v>SG2G82000008</v>
          </cell>
          <cell r="K365" t="str">
            <v>Yes</v>
          </cell>
          <cell r="L365">
            <v>43830</v>
          </cell>
          <cell r="M365">
            <v>43465</v>
          </cell>
          <cell r="N365" t="str">
            <v>SINGAPORE</v>
          </cell>
          <cell r="O365" t="str">
            <v>Listed on 29 April 2014 on Catalist</v>
          </cell>
          <cell r="P365" t="str">
            <v>Coded in batch 6</v>
          </cell>
          <cell r="Q365" t="str">
            <v>Coded in batch 6</v>
          </cell>
          <cell r="R365"/>
          <cell r="S365"/>
          <cell r="T365" t="str">
            <v>To publish AR by 15-Jul-2020 and hold AGM by 31-Jul-2020</v>
          </cell>
          <cell r="X365"/>
          <cell r="Y365"/>
          <cell r="Z365">
            <v>13.436999999999999</v>
          </cell>
          <cell r="AA365" t="str">
            <v>HEALTH CARE</v>
          </cell>
          <cell r="AB365" t="str">
            <v>HEALTH CARE</v>
          </cell>
          <cell r="AC365" t="str">
            <v>Healthcare Services</v>
          </cell>
          <cell r="AD365">
            <v>13437000</v>
          </cell>
        </row>
        <row r="366">
          <cell r="G366" t="str">
            <v>SG2C97968151</v>
          </cell>
          <cell r="H366" t="str">
            <v>Yes</v>
          </cell>
          <cell r="I366" t="str">
            <v>SG2C97968151</v>
          </cell>
          <cell r="J366" t="str">
            <v>SG2C97968151</v>
          </cell>
          <cell r="K366" t="str">
            <v>Yes</v>
          </cell>
          <cell r="L366">
            <v>44012</v>
          </cell>
          <cell r="M366">
            <v>43646</v>
          </cell>
          <cell r="N366" t="str">
            <v>SINGAPORE</v>
          </cell>
          <cell r="O366" t="str">
            <v>Listed on 24 January 2002 on SGX Sesdaq 10 January 2005 on SGX Mainboard</v>
          </cell>
          <cell r="P366" t="str">
            <v>Coded in batch 1</v>
          </cell>
          <cell r="Q366" t="str">
            <v>Coded in batch 1</v>
          </cell>
          <cell r="R366"/>
          <cell r="S366"/>
          <cell r="T366" t="str">
            <v/>
          </cell>
          <cell r="X366"/>
          <cell r="Y366"/>
          <cell r="Z366">
            <v>245.01900000000001</v>
          </cell>
          <cell r="AA366" t="str">
            <v>CONSUMER DISCRETIONARY</v>
          </cell>
          <cell r="AB366" t="str">
            <v>CONSUMER DISCRETIONARY</v>
          </cell>
          <cell r="AC366" t="str">
            <v>Academic &amp; Educational Services</v>
          </cell>
          <cell r="AD366">
            <v>245019000</v>
          </cell>
        </row>
        <row r="367">
          <cell r="G367" t="str">
            <v>BMG7354C1038</v>
          </cell>
          <cell r="H367" t="str">
            <v>Yes</v>
          </cell>
          <cell r="I367" t="str">
            <v>BMG7354C1038</v>
          </cell>
          <cell r="J367" t="str">
            <v>BMG7354C1038</v>
          </cell>
          <cell r="K367" t="str">
            <v>Yes</v>
          </cell>
          <cell r="L367">
            <v>44012</v>
          </cell>
          <cell r="M367">
            <v>43646</v>
          </cell>
          <cell r="N367" t="str">
            <v>BERMUDA</v>
          </cell>
          <cell r="O367" t="str">
            <v>Listed on 25 September 2018 on MAINBOARD</v>
          </cell>
          <cell r="P367" t="str">
            <v>Coded in batch 1</v>
          </cell>
          <cell r="Q367" t="str">
            <v>Coded in batch 1</v>
          </cell>
          <cell r="R367"/>
          <cell r="S367"/>
          <cell r="T367" t="str">
            <v/>
          </cell>
          <cell r="X367"/>
          <cell r="Y367"/>
          <cell r="Z367">
            <v>16.649999999999999</v>
          </cell>
          <cell r="AA367" t="str">
            <v>CONSUMER DISCRETIONARY</v>
          </cell>
          <cell r="AB367" t="str">
            <v>CONSUMER DISCRETIONARY</v>
          </cell>
          <cell r="AC367" t="str">
            <v>Industrial &amp; Commercial Services</v>
          </cell>
          <cell r="AD367">
            <v>16649999.999999998</v>
          </cell>
        </row>
        <row r="368">
          <cell r="G368" t="str">
            <v>SG1CH4000003</v>
          </cell>
          <cell r="H368" t="str">
            <v>Yes</v>
          </cell>
          <cell r="I368" t="str">
            <v>SG1CH4000003</v>
          </cell>
          <cell r="J368" t="str">
            <v>SG1CH4000003</v>
          </cell>
          <cell r="K368" t="str">
            <v>Yes</v>
          </cell>
          <cell r="L368">
            <v>44196</v>
          </cell>
          <cell r="M368">
            <v>43830</v>
          </cell>
          <cell r="N368" t="str">
            <v>SINGAPORE</v>
          </cell>
          <cell r="O368" t="str">
            <v xml:space="preserve">Listed on 11 April 1997 on SGX Sesdaq 10 July 2000 on SGX Mainboard </v>
          </cell>
          <cell r="P368" t="str">
            <v>Coded in batch 3</v>
          </cell>
          <cell r="Q368" t="str">
            <v>Coded in batch 3</v>
          </cell>
          <cell r="R368"/>
          <cell r="S368"/>
          <cell r="T368" t="str">
            <v/>
          </cell>
          <cell r="X368"/>
          <cell r="Y368"/>
          <cell r="Z368">
            <v>2147.636</v>
          </cell>
          <cell r="AA368" t="str">
            <v>HEALTH CARE</v>
          </cell>
          <cell r="AB368" t="str">
            <v>HEALTH CARE</v>
          </cell>
          <cell r="AC368" t="str">
            <v>Healthcare Services</v>
          </cell>
          <cell r="AD368">
            <v>2147636000</v>
          </cell>
        </row>
        <row r="369">
          <cell r="G369" t="str">
            <v>SG1EA3000005</v>
          </cell>
          <cell r="H369" t="str">
            <v>Yes</v>
          </cell>
          <cell r="I369" t="str">
            <v>SG1EA3000005</v>
          </cell>
          <cell r="J369" t="str">
            <v>SG1EA3000005</v>
          </cell>
          <cell r="K369" t="str">
            <v>Yes</v>
          </cell>
          <cell r="L369">
            <v>44012</v>
          </cell>
          <cell r="M369">
            <v>43646</v>
          </cell>
          <cell r="N369" t="str">
            <v>SINGAPORE</v>
          </cell>
          <cell r="O369" t="str">
            <v>Listed on 22 November 2017 on Catalist</v>
          </cell>
          <cell r="P369" t="str">
            <v>Coded in batch 1</v>
          </cell>
          <cell r="Q369" t="str">
            <v>Coded in batch 1</v>
          </cell>
          <cell r="R369"/>
          <cell r="S369"/>
          <cell r="T369" t="str">
            <v/>
          </cell>
          <cell r="X369"/>
          <cell r="Y369"/>
          <cell r="Z369">
            <v>56.64</v>
          </cell>
          <cell r="AA369" t="str">
            <v>CONSUMER DISCRETIONARY</v>
          </cell>
          <cell r="AB369" t="str">
            <v>CONSUMER DISCRETIONARY</v>
          </cell>
          <cell r="AC369" t="str">
            <v>Cyclical Consumer Services</v>
          </cell>
          <cell r="AD369">
            <v>56640000</v>
          </cell>
        </row>
        <row r="370">
          <cell r="G370" t="str">
            <v>SGXE46584095</v>
          </cell>
          <cell r="H370" t="str">
            <v>Yes</v>
          </cell>
          <cell r="I370" t="str">
            <v>SGXE46584095</v>
          </cell>
          <cell r="J370" t="str">
            <v>SGXE46584095</v>
          </cell>
          <cell r="K370" t="str">
            <v>Yes</v>
          </cell>
          <cell r="L370">
            <v>43861</v>
          </cell>
          <cell r="M370">
            <v>43496</v>
          </cell>
          <cell r="N370" t="str">
            <v>SINGAPORE</v>
          </cell>
          <cell r="O370" t="str">
            <v>Listed on 11 March 2019 on CATALIST</v>
          </cell>
          <cell r="P370" t="str">
            <v>Coded in batch 3</v>
          </cell>
          <cell r="Q370" t="str">
            <v>Coded in batch 3</v>
          </cell>
          <cell r="R370"/>
          <cell r="S370"/>
          <cell r="T370" t="str">
            <v/>
          </cell>
          <cell r="X370"/>
          <cell r="Y370"/>
          <cell r="Z370">
            <v>28.82</v>
          </cell>
          <cell r="AA370" t="str">
            <v>INDUSTRIALS</v>
          </cell>
          <cell r="AB370" t="str">
            <v>INDUSTRIALS</v>
          </cell>
          <cell r="AC370" t="str">
            <v>Industrial &amp; Commercial Services</v>
          </cell>
          <cell r="AD370">
            <v>28820000</v>
          </cell>
        </row>
        <row r="371">
          <cell r="G371" t="str">
            <v>SG1C67001091</v>
          </cell>
          <cell r="H371" t="str">
            <v>Yes</v>
          </cell>
          <cell r="I371" t="str">
            <v>SG1C67001091</v>
          </cell>
          <cell r="J371" t="str">
            <v>SG1C67001091</v>
          </cell>
          <cell r="K371" t="str">
            <v>Yes</v>
          </cell>
          <cell r="L371">
            <v>43951</v>
          </cell>
          <cell r="M371">
            <v>43585</v>
          </cell>
          <cell r="N371" t="str">
            <v>SINGAPORE</v>
          </cell>
          <cell r="O371" t="str">
            <v>Listed on 25 May 1993 on MAINBOARD</v>
          </cell>
          <cell r="P371" t="str">
            <v>Coded in batch 1</v>
          </cell>
          <cell r="Q371" t="str">
            <v>Coded in batch 1</v>
          </cell>
          <cell r="R371"/>
          <cell r="S371"/>
          <cell r="T371" t="str">
            <v/>
          </cell>
          <cell r="X371"/>
          <cell r="Y371"/>
          <cell r="Z371">
            <v>18.542000000000002</v>
          </cell>
          <cell r="AA371" t="str">
            <v>UTILITIES</v>
          </cell>
          <cell r="AB371" t="str">
            <v>UTILITIES</v>
          </cell>
          <cell r="AC371" t="str">
            <v>Utilities</v>
          </cell>
          <cell r="AD371">
            <v>18542000</v>
          </cell>
        </row>
        <row r="372">
          <cell r="G372" t="str">
            <v>SG2G04994999</v>
          </cell>
          <cell r="H372" t="str">
            <v>Yes</v>
          </cell>
          <cell r="I372" t="str">
            <v>SG2G04994999</v>
          </cell>
          <cell r="J372" t="str">
            <v>SG2G04994999</v>
          </cell>
          <cell r="K372" t="str">
            <v>Yes</v>
          </cell>
          <cell r="L372">
            <v>44196</v>
          </cell>
          <cell r="M372">
            <v>43830</v>
          </cell>
          <cell r="N372" t="str">
            <v>SINGAPORE</v>
          </cell>
          <cell r="O372" t="str">
            <v>Listed on 31 July 2013 on Catalist</v>
          </cell>
          <cell r="P372" t="str">
            <v>Coded in batch 2</v>
          </cell>
          <cell r="Q372" t="str">
            <v>Coded in batch 2</v>
          </cell>
          <cell r="R372"/>
          <cell r="S372"/>
          <cell r="T372" t="str">
            <v/>
          </cell>
          <cell r="X372"/>
          <cell r="Y372"/>
          <cell r="Z372">
            <v>243.369</v>
          </cell>
          <cell r="AA372" t="str">
            <v xml:space="preserve">ENERGY </v>
          </cell>
          <cell r="AB372" t="str">
            <v xml:space="preserve">ENERGY </v>
          </cell>
          <cell r="AC372" t="str">
            <v>Energy - Fossil Fuels</v>
          </cell>
          <cell r="AD372">
            <v>243369000</v>
          </cell>
        </row>
        <row r="373">
          <cell r="G373" t="str">
            <v>SG1H00001443</v>
          </cell>
          <cell r="H373" t="str">
            <v>Yes</v>
          </cell>
          <cell r="I373" t="str">
            <v>SG1H00001443</v>
          </cell>
          <cell r="J373" t="str">
            <v>SG1H00001443</v>
          </cell>
          <cell r="K373" t="str">
            <v>Yes</v>
          </cell>
          <cell r="L373">
            <v>44196</v>
          </cell>
          <cell r="M373">
            <v>43830</v>
          </cell>
          <cell r="N373" t="str">
            <v>SINGAPORE</v>
          </cell>
          <cell r="O373" t="str">
            <v>Listed on 24 June 1993 on SGX Mainboard</v>
          </cell>
          <cell r="P373" t="str">
            <v>Coded in batch 2</v>
          </cell>
          <cell r="Q373" t="str">
            <v>Coded in batch 2</v>
          </cell>
          <cell r="R373"/>
          <cell r="S373"/>
          <cell r="T373" t="str">
            <v/>
          </cell>
          <cell r="X373"/>
          <cell r="Y373"/>
          <cell r="Z373">
            <v>135.107</v>
          </cell>
          <cell r="AA373" t="str">
            <v xml:space="preserve">ENERGY </v>
          </cell>
          <cell r="AB373" t="str">
            <v xml:space="preserve">ENERGY </v>
          </cell>
          <cell r="AC373" t="str">
            <v>Energy - Fossil Fuels</v>
          </cell>
          <cell r="AD373">
            <v>135107000</v>
          </cell>
        </row>
        <row r="374">
          <cell r="G374" t="str">
            <v>SG2G63000001</v>
          </cell>
          <cell r="H374" t="str">
            <v>Yes</v>
          </cell>
          <cell r="I374" t="str">
            <v>SG2G63000001</v>
          </cell>
          <cell r="J374" t="str">
            <v>SG2G63000001</v>
          </cell>
          <cell r="K374" t="str">
            <v>Yes</v>
          </cell>
          <cell r="L374">
            <v>43921</v>
          </cell>
          <cell r="M374">
            <v>43555</v>
          </cell>
          <cell r="N374" t="str">
            <v>SINGAPORE</v>
          </cell>
          <cell r="O374" t="str">
            <v>Listed on 25 April 2003 on SGX Sesdaq</v>
          </cell>
          <cell r="P374" t="str">
            <v>Coded in batch 1</v>
          </cell>
          <cell r="Q374" t="str">
            <v>Coded in batch 1</v>
          </cell>
          <cell r="R374"/>
          <cell r="S374"/>
          <cell r="T374" t="str">
            <v/>
          </cell>
          <cell r="X374"/>
          <cell r="Y374"/>
          <cell r="Z374">
            <v>21.71</v>
          </cell>
          <cell r="AA374" t="str">
            <v>MATERIALS</v>
          </cell>
          <cell r="AB374" t="str">
            <v>MATERIALS</v>
          </cell>
          <cell r="AC374" t="str">
            <v>Mineral Resources</v>
          </cell>
          <cell r="AD374">
            <v>21710000</v>
          </cell>
        </row>
        <row r="375">
          <cell r="G375" t="str">
            <v>SG1U22933048</v>
          </cell>
          <cell r="H375" t="str">
            <v>Yes</v>
          </cell>
          <cell r="I375" t="str">
            <v>SG1U22933048</v>
          </cell>
          <cell r="J375" t="str">
            <v>SG1U22933048</v>
          </cell>
          <cell r="K375" t="str">
            <v>Yes</v>
          </cell>
          <cell r="L375">
            <v>44196</v>
          </cell>
          <cell r="M375">
            <v>43830</v>
          </cell>
          <cell r="N375" t="str">
            <v>SINGAPORE</v>
          </cell>
          <cell r="O375" t="str">
            <v>Listed on 20 November 2006 on SGX Mainboard</v>
          </cell>
          <cell r="P375" t="str">
            <v>Coded in batch 2</v>
          </cell>
          <cell r="Q375" t="str">
            <v>Coded in batch 2</v>
          </cell>
          <cell r="R375"/>
          <cell r="S375"/>
          <cell r="T375" t="str">
            <v/>
          </cell>
          <cell r="X375"/>
          <cell r="Y375"/>
          <cell r="Z375">
            <v>1930.375</v>
          </cell>
          <cell r="AA375" t="str">
            <v>INDUSTRIALS</v>
          </cell>
          <cell r="AB375" t="str">
            <v>INDUSTRIALS</v>
          </cell>
          <cell r="AC375" t="str">
            <v>Healthcare Services</v>
          </cell>
          <cell r="AD375">
            <v>1930375000</v>
          </cell>
        </row>
        <row r="376">
          <cell r="G376" t="str">
            <v>SG1W66939735</v>
          </cell>
          <cell r="H376" t="str">
            <v>Yes</v>
          </cell>
          <cell r="I376" t="str">
            <v>SG1W66939735</v>
          </cell>
          <cell r="J376" t="str">
            <v>SG1W66939735</v>
          </cell>
          <cell r="K376" t="str">
            <v>Yes</v>
          </cell>
          <cell r="L376">
            <v>44196</v>
          </cell>
          <cell r="M376">
            <v>43830</v>
          </cell>
          <cell r="N376" t="str">
            <v>SINGAPORE</v>
          </cell>
          <cell r="O376" t="str">
            <v>Listed on 12 March 2008 on MAINBOARD</v>
          </cell>
          <cell r="P376" t="str">
            <v>Coded in batch 2</v>
          </cell>
          <cell r="Q376" t="str">
            <v>Coded in batch 2</v>
          </cell>
          <cell r="R376"/>
          <cell r="S376"/>
          <cell r="T376" t="str">
            <v/>
          </cell>
          <cell r="X376"/>
          <cell r="Y376"/>
          <cell r="Z376">
            <v>466.08100000000002</v>
          </cell>
          <cell r="AA376" t="str">
            <v xml:space="preserve">REAL ESTATE </v>
          </cell>
          <cell r="AB376" t="str">
            <v xml:space="preserve">REAL ESTATE </v>
          </cell>
          <cell r="AC376" t="str">
            <v>Real Estate</v>
          </cell>
          <cell r="AD376">
            <v>466081000</v>
          </cell>
        </row>
        <row r="377">
          <cell r="G377" t="str">
            <v>SG1O42912715</v>
          </cell>
          <cell r="H377" t="str">
            <v>Yes</v>
          </cell>
          <cell r="I377" t="str">
            <v>SG1O42912715</v>
          </cell>
          <cell r="J377" t="str">
            <v>SG1O42912715</v>
          </cell>
          <cell r="K377" t="str">
            <v>Yes</v>
          </cell>
          <cell r="L377">
            <v>44012</v>
          </cell>
          <cell r="M377">
            <v>43646</v>
          </cell>
          <cell r="N377" t="str">
            <v>SINGAPORE</v>
          </cell>
          <cell r="O377" t="str">
            <v>Listed on 28 August 2003 on SGX Sesdaq 22 May 2008 on SGX Mainboard</v>
          </cell>
          <cell r="P377" t="str">
            <v>Coded in batch 1</v>
          </cell>
          <cell r="Q377" t="str">
            <v>Coded in batch 1</v>
          </cell>
          <cell r="R377"/>
          <cell r="S377"/>
          <cell r="T377" t="str">
            <v/>
          </cell>
          <cell r="X377"/>
          <cell r="Y377"/>
          <cell r="Z377">
            <v>20.306000000000001</v>
          </cell>
          <cell r="AA377" t="str">
            <v>CONSUMER DISCRETIONARY</v>
          </cell>
          <cell r="AB377" t="str">
            <v>CONSUMER DISCRETIONARY</v>
          </cell>
          <cell r="AC377" t="str">
            <v>Cyclical Consumer Services</v>
          </cell>
          <cell r="AD377">
            <v>20306000</v>
          </cell>
        </row>
        <row r="378">
          <cell r="G378" t="str">
            <v>SG1W64939547</v>
          </cell>
          <cell r="H378" t="str">
            <v>Yes</v>
          </cell>
          <cell r="I378" t="str">
            <v>SG1W64939547</v>
          </cell>
          <cell r="J378" t="str">
            <v>SG1W64939547</v>
          </cell>
          <cell r="K378" t="str">
            <v>Yes</v>
          </cell>
          <cell r="L378">
            <v>44196</v>
          </cell>
          <cell r="M378">
            <v>43830</v>
          </cell>
          <cell r="N378" t="str">
            <v>SINGAPORE</v>
          </cell>
          <cell r="O378" t="str">
            <v>Listed on 25 February 2008 on SGX Mainboard</v>
          </cell>
          <cell r="P378" t="str">
            <v>Coded in batch 2</v>
          </cell>
          <cell r="Q378" t="str">
            <v>Coded in batch 2</v>
          </cell>
          <cell r="R378"/>
          <cell r="S378"/>
          <cell r="T378" t="str">
            <v/>
          </cell>
          <cell r="X378"/>
          <cell r="Y378"/>
          <cell r="Z378">
            <v>78.7</v>
          </cell>
          <cell r="AA378" t="str">
            <v>MATERIALS</v>
          </cell>
          <cell r="AB378" t="str">
            <v>MATERIALS</v>
          </cell>
          <cell r="AC378" t="str">
            <v>Applied Resources</v>
          </cell>
          <cell r="AD378">
            <v>78700000</v>
          </cell>
        </row>
        <row r="379">
          <cell r="G379" t="str">
            <v>SG1F29855813</v>
          </cell>
          <cell r="H379" t="str">
            <v>Yes</v>
          </cell>
          <cell r="I379" t="str">
            <v>SG1F29855813</v>
          </cell>
          <cell r="J379" t="str">
            <v>SG1F29855813</v>
          </cell>
          <cell r="K379" t="str">
            <v>Yes</v>
          </cell>
          <cell r="L379">
            <v>44196</v>
          </cell>
          <cell r="M379">
            <v>43830</v>
          </cell>
          <cell r="N379" t="str">
            <v>SINGAPORE</v>
          </cell>
          <cell r="O379" t="str">
            <v>Listed on 2 October 1997 on SGX Sesdaq 10 July 2000 on SGX Mainboard</v>
          </cell>
          <cell r="P379" t="str">
            <v>Coded in batch 2</v>
          </cell>
          <cell r="Q379" t="str">
            <v>Coded in batch 2</v>
          </cell>
          <cell r="R379"/>
          <cell r="S379"/>
          <cell r="T379" t="str">
            <v/>
          </cell>
          <cell r="X379"/>
          <cell r="Y379"/>
          <cell r="Z379">
            <v>204.87</v>
          </cell>
          <cell r="AA379" t="str">
            <v>INDUSTRIALS</v>
          </cell>
          <cell r="AB379" t="str">
            <v>INDUSTRIALS</v>
          </cell>
          <cell r="AC379" t="str">
            <v>Transportation</v>
          </cell>
          <cell r="AD379">
            <v>204870000</v>
          </cell>
        </row>
        <row r="380">
          <cell r="G380" t="str">
            <v>SG1DE0000002</v>
          </cell>
          <cell r="H380" t="str">
            <v>Yes</v>
          </cell>
          <cell r="I380" t="str">
            <v>SG1DE0000002</v>
          </cell>
          <cell r="J380" t="str">
            <v>SG1DE0000002</v>
          </cell>
          <cell r="K380" t="str">
            <v>Yes</v>
          </cell>
          <cell r="L380">
            <v>43921</v>
          </cell>
          <cell r="M380">
            <v>43555</v>
          </cell>
          <cell r="N380" t="str">
            <v>SINGAPORE</v>
          </cell>
          <cell r="O380" t="str">
            <v>Listed on 16 January 2017  on Catalist</v>
          </cell>
          <cell r="P380" t="str">
            <v>Coded in batch 1</v>
          </cell>
          <cell r="Q380" t="str">
            <v>Coded in batch 1</v>
          </cell>
          <cell r="R380"/>
          <cell r="S380"/>
          <cell r="T380" t="str">
            <v/>
          </cell>
          <cell r="X380"/>
          <cell r="Y380"/>
          <cell r="Z380">
            <v>117.117</v>
          </cell>
          <cell r="AA380" t="str">
            <v>MATERIALS</v>
          </cell>
          <cell r="AB380" t="str">
            <v>MATERIALS</v>
          </cell>
          <cell r="AC380" t="str">
            <v>Chemicals</v>
          </cell>
          <cell r="AD380">
            <v>117117000</v>
          </cell>
        </row>
        <row r="381">
          <cell r="G381" t="str">
            <v>SG1DG8000009</v>
          </cell>
          <cell r="H381" t="str">
            <v>Yes</v>
          </cell>
          <cell r="I381" t="str">
            <v>SG1DG8000009</v>
          </cell>
          <cell r="J381" t="str">
            <v>SG1DG8000009</v>
          </cell>
          <cell r="K381" t="str">
            <v>Yes</v>
          </cell>
          <cell r="L381">
            <v>43921</v>
          </cell>
          <cell r="M381">
            <v>43555</v>
          </cell>
          <cell r="N381" t="str">
            <v>SINGAPORE</v>
          </cell>
          <cell r="O381" t="str">
            <v>Listed on 8 June 2017 on Catalist</v>
          </cell>
          <cell r="P381" t="str">
            <v>Coded in batch 1</v>
          </cell>
          <cell r="Q381" t="str">
            <v>Coded in batch 1</v>
          </cell>
          <cell r="R381"/>
          <cell r="S381"/>
          <cell r="T381" t="str">
            <v/>
          </cell>
          <cell r="X381"/>
          <cell r="Y381"/>
          <cell r="Z381">
            <v>20.954999999999998</v>
          </cell>
          <cell r="AA381" t="str">
            <v>INDUSTRIALS</v>
          </cell>
          <cell r="AB381" t="str">
            <v>INDUSTRIALS</v>
          </cell>
          <cell r="AC381" t="str">
            <v>Industrial &amp; Commercial Services</v>
          </cell>
          <cell r="AD381">
            <v>20955000</v>
          </cell>
        </row>
        <row r="382">
          <cell r="G382" t="str">
            <v>SG1J68891147</v>
          </cell>
          <cell r="H382" t="str">
            <v>Yes</v>
          </cell>
          <cell r="I382" t="str">
            <v>SG1J68891147</v>
          </cell>
          <cell r="J382" t="str">
            <v>SG1J68891147</v>
          </cell>
          <cell r="K382" t="str">
            <v>Yes</v>
          </cell>
          <cell r="L382">
            <v>44012</v>
          </cell>
          <cell r="M382">
            <v>43646</v>
          </cell>
          <cell r="N382" t="str">
            <v>SINGAPORE</v>
          </cell>
          <cell r="O382" t="str">
            <v>Listed on 2 April 2001 on SGX Sesdaq</v>
          </cell>
          <cell r="P382" t="str">
            <v>Coded in batch 1</v>
          </cell>
          <cell r="Q382" t="str">
            <v>Coded in batch 1</v>
          </cell>
          <cell r="R382"/>
          <cell r="S382"/>
          <cell r="T382" t="str">
            <v/>
          </cell>
          <cell r="X382"/>
          <cell r="Y382"/>
          <cell r="Z382">
            <v>9.6820000000000004</v>
          </cell>
          <cell r="AA382" t="str">
            <v>INDUSTRIALS</v>
          </cell>
          <cell r="AB382" t="str">
            <v>INDUSTRIALS</v>
          </cell>
          <cell r="AC382" t="str">
            <v>Industrial Goods</v>
          </cell>
          <cell r="AD382">
            <v>9682000</v>
          </cell>
        </row>
        <row r="383">
          <cell r="G383" t="str">
            <v>IL0010927254</v>
          </cell>
          <cell r="H383" t="str">
            <v>Yes</v>
          </cell>
          <cell r="I383" t="str">
            <v>IL0010927254</v>
          </cell>
          <cell r="J383" t="str">
            <v>IL0010927254</v>
          </cell>
          <cell r="K383" t="str">
            <v>Yes</v>
          </cell>
          <cell r="L383">
            <v>44196</v>
          </cell>
          <cell r="M383">
            <v>43830</v>
          </cell>
          <cell r="N383" t="str">
            <v>OTHERS</v>
          </cell>
          <cell r="O383" t="str">
            <v>Listed on 8 April 2005 on SGX Mainboard</v>
          </cell>
          <cell r="P383" t="str">
            <v>Coded in batch 2</v>
          </cell>
          <cell r="Q383" t="str">
            <v>Coded in batch 2</v>
          </cell>
          <cell r="R383"/>
          <cell r="S383"/>
          <cell r="T383" t="str">
            <v/>
          </cell>
          <cell r="X383"/>
          <cell r="Y383"/>
          <cell r="Z383">
            <v>263.55599999999998</v>
          </cell>
          <cell r="AA383" t="str">
            <v>INDUSTRIALS</v>
          </cell>
          <cell r="AB383" t="str">
            <v>INDUSTRIALS</v>
          </cell>
          <cell r="AC383" t="str">
            <v>Industrial Goods</v>
          </cell>
          <cell r="AD383">
            <v>263555999.99999997</v>
          </cell>
        </row>
        <row r="384">
          <cell r="G384" t="str">
            <v>SG1I52882764</v>
          </cell>
          <cell r="H384" t="str">
            <v>Yes</v>
          </cell>
          <cell r="I384" t="str">
            <v>SG1I52882764</v>
          </cell>
          <cell r="J384" t="str">
            <v>SG1I52882764</v>
          </cell>
          <cell r="K384" t="str">
            <v>Yes</v>
          </cell>
          <cell r="L384">
            <v>43921</v>
          </cell>
          <cell r="M384">
            <v>43555</v>
          </cell>
          <cell r="N384" t="str">
            <v>SINGAPORE</v>
          </cell>
          <cell r="O384" t="str">
            <v>Listed on 12 May 2000 on SGX Mainboard</v>
          </cell>
          <cell r="P384" t="str">
            <v>Coded in batch 1</v>
          </cell>
          <cell r="Q384" t="str">
            <v>Coded in batch 1</v>
          </cell>
          <cell r="R384"/>
          <cell r="S384"/>
          <cell r="T384" t="str">
            <v/>
          </cell>
          <cell r="W384" t="str">
            <v>Y</v>
          </cell>
          <cell r="X384" t="str">
            <v>Y</v>
          </cell>
          <cell r="Y384" t="str">
            <v>Held through Venezio Investments Pte Ltd - 40.07%</v>
          </cell>
          <cell r="Z384">
            <v>4574.9089999999997</v>
          </cell>
          <cell r="AA384" t="str">
            <v>INDUSTRIALS</v>
          </cell>
          <cell r="AB384" t="str">
            <v>INDUSTRIALS</v>
          </cell>
          <cell r="AC384" t="str">
            <v>Transportation</v>
          </cell>
          <cell r="AD384">
            <v>4574909000</v>
          </cell>
        </row>
        <row r="385">
          <cell r="G385" t="str">
            <v>SG1F58858209</v>
          </cell>
          <cell r="H385" t="str">
            <v>Yes</v>
          </cell>
          <cell r="I385" t="str">
            <v>SG1F58858209</v>
          </cell>
          <cell r="J385" t="str">
            <v>SG1F58858209</v>
          </cell>
          <cell r="K385" t="str">
            <v>Yes</v>
          </cell>
          <cell r="L385">
            <v>44196</v>
          </cell>
          <cell r="M385">
            <v>43830</v>
          </cell>
          <cell r="N385" t="str">
            <v>SINGAPORE</v>
          </cell>
          <cell r="O385" t="str">
            <v>Listed on 10 December 1997 on SGX Mainboard</v>
          </cell>
          <cell r="P385" t="str">
            <v>Coded in batch 2</v>
          </cell>
          <cell r="Q385" t="str">
            <v>Coded in batch 2</v>
          </cell>
          <cell r="R385"/>
          <cell r="S385"/>
          <cell r="T385" t="str">
            <v/>
          </cell>
          <cell r="X385"/>
          <cell r="Y385"/>
          <cell r="Z385">
            <v>951.18799999999999</v>
          </cell>
          <cell r="AA385" t="str">
            <v>INDUSTRIALS</v>
          </cell>
          <cell r="AB385" t="str">
            <v>INDUSTRIALS</v>
          </cell>
          <cell r="AC385" t="str">
            <v>Transportation</v>
          </cell>
          <cell r="AD385">
            <v>951188000</v>
          </cell>
        </row>
        <row r="386">
          <cell r="G386" t="str">
            <v>SG1D93474618</v>
          </cell>
          <cell r="H386" t="str">
            <v>Yes</v>
          </cell>
          <cell r="I386" t="str">
            <v>SG1D93474618</v>
          </cell>
          <cell r="J386" t="str">
            <v>SG1D93474618</v>
          </cell>
          <cell r="K386" t="str">
            <v>Yes</v>
          </cell>
          <cell r="L386">
            <v>44074</v>
          </cell>
          <cell r="M386">
            <v>43708</v>
          </cell>
          <cell r="N386" t="str">
            <v>SINGAPORE</v>
          </cell>
          <cell r="O386" t="str">
            <v>Listed on 24 January 1997 on SGX Sesdaq 2 March 2004 on SGX Mainboard</v>
          </cell>
          <cell r="P386" t="str">
            <v>Coded in batch 1</v>
          </cell>
          <cell r="Q386" t="str">
            <v>Coded in batch 1</v>
          </cell>
          <cell r="R386"/>
          <cell r="S386"/>
          <cell r="T386" t="str">
            <v/>
          </cell>
          <cell r="X386"/>
          <cell r="Y386"/>
          <cell r="Z386">
            <v>203.01499999999999</v>
          </cell>
          <cell r="AA386" t="str">
            <v>CONSUMER DISCRETIONARY</v>
          </cell>
          <cell r="AB386" t="str">
            <v>CONSUMER DISCRETIONARY</v>
          </cell>
          <cell r="AC386" t="str">
            <v>Retailers</v>
          </cell>
          <cell r="AD386">
            <v>203015000</v>
          </cell>
        </row>
        <row r="387">
          <cell r="G387" t="str">
            <v>SG1CF2000009</v>
          </cell>
          <cell r="H387" t="str">
            <v>Yes</v>
          </cell>
          <cell r="I387" t="str">
            <v>SG1CF2000009</v>
          </cell>
          <cell r="J387" t="str">
            <v>SG1CF2000009</v>
          </cell>
          <cell r="K387" t="str">
            <v>Yes</v>
          </cell>
          <cell r="L387">
            <v>44196</v>
          </cell>
          <cell r="M387">
            <v>43830</v>
          </cell>
          <cell r="N387" t="str">
            <v>SINGAPORE</v>
          </cell>
          <cell r="O387" t="str">
            <v>Listed on 28 January 2016 on Catalist</v>
          </cell>
          <cell r="P387" t="str">
            <v>Coded in batch 3</v>
          </cell>
          <cell r="Q387" t="str">
            <v>Coded in batch 3</v>
          </cell>
          <cell r="R387"/>
          <cell r="S387"/>
          <cell r="T387" t="str">
            <v/>
          </cell>
          <cell r="X387"/>
          <cell r="Y387"/>
          <cell r="Z387">
            <v>31.2</v>
          </cell>
          <cell r="AA387" t="str">
            <v>INDUSTRIALS</v>
          </cell>
          <cell r="AB387" t="str">
            <v>INDUSTRIALS</v>
          </cell>
          <cell r="AC387" t="str">
            <v>Industrial &amp; Commercial Services</v>
          </cell>
          <cell r="AD387">
            <v>31200000</v>
          </cell>
        </row>
        <row r="388">
          <cell r="G388" t="str">
            <v>SG1R50925390</v>
          </cell>
          <cell r="H388" t="str">
            <v>Yes</v>
          </cell>
          <cell r="I388" t="str">
            <v>SG1R50925390</v>
          </cell>
          <cell r="J388" t="str">
            <v>SG1R50925390</v>
          </cell>
          <cell r="K388" t="str">
            <v>Yes</v>
          </cell>
          <cell r="L388">
            <v>44196</v>
          </cell>
          <cell r="M388">
            <v>43830</v>
          </cell>
          <cell r="N388" t="str">
            <v>SINGAPORE</v>
          </cell>
          <cell r="O388" t="str">
            <v>Listed on 5 October 1998 on SGX Mainboard</v>
          </cell>
          <cell r="P388" t="str">
            <v>Coded in batch 2</v>
          </cell>
          <cell r="Q388" t="str">
            <v>Coded in batch 2</v>
          </cell>
          <cell r="R388"/>
          <cell r="S388"/>
          <cell r="T388" t="str">
            <v/>
          </cell>
          <cell r="W388" t="str">
            <v>Y</v>
          </cell>
          <cell r="X388" t="str">
            <v>Y</v>
          </cell>
          <cell r="Y388">
            <v>0.49</v>
          </cell>
          <cell r="Z388">
            <v>3843.2280000000001</v>
          </cell>
          <cell r="AA388" t="str">
            <v>INDUSTRIALS</v>
          </cell>
          <cell r="AB388" t="str">
            <v>INDUSTRIALS</v>
          </cell>
          <cell r="AC388" t="str">
            <v>Utilities</v>
          </cell>
          <cell r="AD388">
            <v>3843228000</v>
          </cell>
        </row>
        <row r="389">
          <cell r="G389" t="str">
            <v>SG1H97877952</v>
          </cell>
          <cell r="H389" t="str">
            <v>Yes</v>
          </cell>
          <cell r="I389" t="str">
            <v>SG1H97877952</v>
          </cell>
          <cell r="J389" t="str">
            <v>SG1H97877952</v>
          </cell>
          <cell r="K389" t="str">
            <v>Yes</v>
          </cell>
          <cell r="L389">
            <v>44196</v>
          </cell>
          <cell r="M389">
            <v>43830</v>
          </cell>
          <cell r="N389" t="str">
            <v>SINGAPORE</v>
          </cell>
          <cell r="O389" t="str">
            <v>Listed on 18 September 1987 on SGX Mainboard</v>
          </cell>
          <cell r="P389" t="str">
            <v>Coded in batch 2</v>
          </cell>
          <cell r="Q389" t="str">
            <v>Coded in batch 2</v>
          </cell>
          <cell r="R389"/>
          <cell r="S389"/>
          <cell r="T389" t="str">
            <v/>
          </cell>
          <cell r="W389" t="str">
            <v>Y</v>
          </cell>
          <cell r="X389" t="str">
            <v>Y</v>
          </cell>
          <cell r="Y389" t="str">
            <v>Held through Sembcorp Industries Ltd - 60.9557%</v>
          </cell>
          <cell r="Z389">
            <v>2398.1280000000002</v>
          </cell>
          <cell r="AA389" t="str">
            <v>INDUSTRIALS</v>
          </cell>
          <cell r="AB389" t="str">
            <v>INDUSTRIALS</v>
          </cell>
          <cell r="AC389" t="str">
            <v>Industrial Goods</v>
          </cell>
          <cell r="AD389">
            <v>2398128000</v>
          </cell>
        </row>
        <row r="390">
          <cell r="G390" t="str">
            <v>SG1E36851343</v>
          </cell>
          <cell r="H390" t="str">
            <v>Yes</v>
          </cell>
          <cell r="I390" t="str">
            <v>SG1E36851343</v>
          </cell>
          <cell r="J390" t="str">
            <v>SG1E36851343</v>
          </cell>
          <cell r="K390" t="str">
            <v>Yes</v>
          </cell>
          <cell r="L390">
            <v>44196</v>
          </cell>
          <cell r="M390">
            <v>43830</v>
          </cell>
          <cell r="N390" t="str">
            <v>SINGAPORE</v>
          </cell>
          <cell r="O390" t="str">
            <v>Listed on 9 April 1997 on SGX Sesdaq 10 July 2000 on SGX Mainboard</v>
          </cell>
          <cell r="P390" t="str">
            <v>Coded in batch 3</v>
          </cell>
          <cell r="Q390" t="str">
            <v>Coded in batch 3</v>
          </cell>
          <cell r="R390"/>
          <cell r="S390"/>
          <cell r="T390" t="str">
            <v/>
          </cell>
          <cell r="X390"/>
          <cell r="Y390"/>
          <cell r="Z390">
            <v>127.71599999999999</v>
          </cell>
          <cell r="AA390" t="str">
            <v xml:space="preserve">INFORMATION TECHNOLOGY </v>
          </cell>
          <cell r="AB390" t="str">
            <v xml:space="preserve">INFORMATION TECHNOLOGY </v>
          </cell>
          <cell r="AC390" t="str">
            <v>Industrial Goods</v>
          </cell>
          <cell r="AD390">
            <v>127716000</v>
          </cell>
        </row>
        <row r="391">
          <cell r="G391" t="str">
            <v>SG1Y44946602</v>
          </cell>
          <cell r="H391" t="str">
            <v>Yes</v>
          </cell>
          <cell r="I391" t="str">
            <v>SG1Y44946602</v>
          </cell>
          <cell r="J391" t="str">
            <v>SG1Y44946602</v>
          </cell>
          <cell r="K391" t="str">
            <v>Yes</v>
          </cell>
          <cell r="L391">
            <v>44196</v>
          </cell>
          <cell r="M391">
            <v>43830</v>
          </cell>
          <cell r="N391" t="str">
            <v>SINGAPORE</v>
          </cell>
          <cell r="O391" t="str">
            <v>Listed on 16 January 1984 on SGX Mainboard</v>
          </cell>
          <cell r="P391" t="str">
            <v>Coded in batch 2</v>
          </cell>
          <cell r="Q391" t="str">
            <v>Coded in batch 2</v>
          </cell>
          <cell r="R391"/>
          <cell r="S391"/>
          <cell r="T391" t="str">
            <v/>
          </cell>
          <cell r="X391"/>
          <cell r="Y391"/>
          <cell r="Z391">
            <v>30.841000000000001</v>
          </cell>
          <cell r="AA391" t="str">
            <v>INDUSTRIALS</v>
          </cell>
          <cell r="AB391" t="str">
            <v>INDUSTRIALS</v>
          </cell>
          <cell r="AC391" t="str">
            <v>Transportation</v>
          </cell>
          <cell r="AD391">
            <v>30841000</v>
          </cell>
        </row>
        <row r="392">
          <cell r="G392" t="str">
            <v>SG1BD0000008</v>
          </cell>
          <cell r="H392" t="str">
            <v>Yes</v>
          </cell>
          <cell r="I392" t="str">
            <v>SG1BD0000008</v>
          </cell>
          <cell r="J392" t="str">
            <v>SG1BD0000008</v>
          </cell>
          <cell r="K392" t="str">
            <v>Yes</v>
          </cell>
          <cell r="L392">
            <v>44196</v>
          </cell>
          <cell r="M392">
            <v>43830</v>
          </cell>
          <cell r="N392" t="str">
            <v>SINGAPORE</v>
          </cell>
          <cell r="O392" t="str">
            <v>Listed on 19 November 1999 on SGX Mainboard</v>
          </cell>
          <cell r="P392" t="str">
            <v>Coded in batch 3</v>
          </cell>
          <cell r="Q392" t="str">
            <v>Coded in batch 3</v>
          </cell>
          <cell r="R392"/>
          <cell r="S392"/>
          <cell r="T392" t="str">
            <v/>
          </cell>
          <cell r="X392"/>
          <cell r="Y392"/>
          <cell r="Z392">
            <v>33.18</v>
          </cell>
          <cell r="AA392" t="str">
            <v>COMMUNICATION SERVICES</v>
          </cell>
          <cell r="AB392" t="str">
            <v>COMMUNICATION SERVICES</v>
          </cell>
          <cell r="AC392" t="str">
            <v>Telecommunications Services</v>
          </cell>
          <cell r="AD392">
            <v>33180000</v>
          </cell>
        </row>
        <row r="393">
          <cell r="G393" t="str">
            <v>KYG8064W1160</v>
          </cell>
          <cell r="H393" t="str">
            <v>Yes</v>
          </cell>
          <cell r="I393" t="str">
            <v>KYG8064W1160</v>
          </cell>
          <cell r="J393" t="str">
            <v>KYG8064W1160</v>
          </cell>
          <cell r="K393" t="str">
            <v>Yes</v>
          </cell>
          <cell r="L393">
            <v>44196</v>
          </cell>
          <cell r="M393">
            <v>43830</v>
          </cell>
          <cell r="N393" t="str">
            <v>OTHERS</v>
          </cell>
          <cell r="O393" t="str">
            <v>Listed on 16 January 2006 on SGX Mainboard</v>
          </cell>
          <cell r="P393" t="str">
            <v>Coded in batch 5</v>
          </cell>
          <cell r="Q393" t="str">
            <v>Coded in batch 5</v>
          </cell>
          <cell r="R393"/>
          <cell r="S393"/>
          <cell r="T393" t="str">
            <v>Published on 15-Jun-2020</v>
          </cell>
          <cell r="X393"/>
          <cell r="Y393"/>
          <cell r="Z393">
            <v>19.838000000000001</v>
          </cell>
          <cell r="AA393" t="str">
            <v>INDUSTRIALS</v>
          </cell>
          <cell r="AB393" t="str">
            <v>INDUSTRIALS</v>
          </cell>
          <cell r="AC393" t="str">
            <v>Industrial Goods</v>
          </cell>
          <cell r="AD393">
            <v>19838000</v>
          </cell>
        </row>
        <row r="394">
          <cell r="G394" t="str">
            <v>SG2D54973185</v>
          </cell>
          <cell r="H394" t="str">
            <v>Yes</v>
          </cell>
          <cell r="I394" t="str">
            <v>SG2D54973185</v>
          </cell>
          <cell r="J394" t="str">
            <v>SG2D54973185</v>
          </cell>
          <cell r="K394" t="str">
            <v>Yes</v>
          </cell>
          <cell r="L394">
            <v>44196</v>
          </cell>
          <cell r="M394">
            <v>43830</v>
          </cell>
          <cell r="N394" t="str">
            <v>SINGAPORE</v>
          </cell>
          <cell r="O394" t="str">
            <v>Listed on 17 August 2011 on SGX Mainboard</v>
          </cell>
          <cell r="P394" t="str">
            <v>Coded in batch 3</v>
          </cell>
          <cell r="Q394" t="str">
            <v>Coded in batch 3</v>
          </cell>
          <cell r="R394"/>
          <cell r="S394"/>
          <cell r="T394" t="str">
            <v/>
          </cell>
          <cell r="X394"/>
          <cell r="Y394"/>
          <cell r="Z394">
            <v>2375.5880000000002</v>
          </cell>
          <cell r="AA394" t="str">
            <v>CONSUMER STAPLES</v>
          </cell>
          <cell r="AB394" t="str">
            <v>CONSUMER STAPLES</v>
          </cell>
          <cell r="AC394" t="str">
            <v>Food &amp; Drug Retailing</v>
          </cell>
          <cell r="AD394">
            <v>2375588000</v>
          </cell>
        </row>
        <row r="395">
          <cell r="G395" t="str">
            <v>SG1CB0000000</v>
          </cell>
          <cell r="H395" t="str">
            <v>Yes</v>
          </cell>
          <cell r="I395" t="str">
            <v>SG1CB0000000</v>
          </cell>
          <cell r="J395" t="str">
            <v>SG1CB0000000</v>
          </cell>
          <cell r="K395" t="str">
            <v>Yes</v>
          </cell>
          <cell r="L395" t="str">
            <v>31/8/2019</v>
          </cell>
          <cell r="M395" t="str">
            <v>31/8/2018</v>
          </cell>
          <cell r="N395" t="str">
            <v>SINGAPORE</v>
          </cell>
          <cell r="O395" t="str">
            <v xml:space="preserve">Listed on 13 October 1999 on SGX Mainboard </v>
          </cell>
          <cell r="P395" t="str">
            <v>Coded in batch 6</v>
          </cell>
          <cell r="Q395" t="str">
            <v>Coded in batch 6</v>
          </cell>
          <cell r="R395"/>
          <cell r="S395"/>
          <cell r="T395" t="str">
            <v>No disclosure</v>
          </cell>
          <cell r="U395"/>
          <cell r="V395"/>
          <cell r="W395"/>
          <cell r="X395"/>
          <cell r="Y395"/>
          <cell r="Z395">
            <v>89.72</v>
          </cell>
          <cell r="AA395" t="str">
            <v>INDUSTRIALS</v>
          </cell>
          <cell r="AB395" t="str">
            <v>INDUSTRIALS</v>
          </cell>
          <cell r="AC395" t="str">
            <v>Industrial Goods</v>
          </cell>
          <cell r="AD395">
            <v>89720000</v>
          </cell>
        </row>
        <row r="396">
          <cell r="G396" t="str">
            <v>SG1DH4000001</v>
          </cell>
          <cell r="H396" t="str">
            <v>Yes</v>
          </cell>
          <cell r="I396" t="str">
            <v>SG1DH4000001</v>
          </cell>
          <cell r="J396" t="str">
            <v>SG1DH4000001</v>
          </cell>
          <cell r="K396" t="str">
            <v>Yes</v>
          </cell>
          <cell r="L396">
            <v>43982</v>
          </cell>
          <cell r="M396">
            <v>43616</v>
          </cell>
          <cell r="N396" t="str">
            <v>SINGAPORE</v>
          </cell>
          <cell r="O396" t="str">
            <v>Listed on 30 June 2017 on Catalist</v>
          </cell>
          <cell r="P396" t="str">
            <v>Coded in batch 1</v>
          </cell>
          <cell r="Q396" t="str">
            <v>Coded in batch 1</v>
          </cell>
          <cell r="R396"/>
          <cell r="S396"/>
          <cell r="T396" t="str">
            <v/>
          </cell>
          <cell r="X396"/>
          <cell r="Y396"/>
          <cell r="Z396">
            <v>11.44</v>
          </cell>
          <cell r="AA396" t="str">
            <v>COMMUNICATION SERVICES</v>
          </cell>
          <cell r="AB396" t="str">
            <v>COMMUNICATION SERVICES</v>
          </cell>
          <cell r="AC396" t="str">
            <v>Cyclical Consumer Services</v>
          </cell>
          <cell r="AD396">
            <v>11440000</v>
          </cell>
        </row>
        <row r="397">
          <cell r="G397" t="str">
            <v>SG1G33866144</v>
          </cell>
          <cell r="H397" t="str">
            <v>Yes</v>
          </cell>
          <cell r="I397" t="str">
            <v>SG1G33866144</v>
          </cell>
          <cell r="J397" t="str">
            <v>SG1G33866144</v>
          </cell>
          <cell r="K397" t="str">
            <v>Yes</v>
          </cell>
          <cell r="L397">
            <v>44196</v>
          </cell>
          <cell r="M397">
            <v>43830</v>
          </cell>
          <cell r="N397" t="str">
            <v>SINGAPORE</v>
          </cell>
          <cell r="O397" t="str">
            <v>Listed on 4 November 1998 on SGX Sesdaq 30 July 2008 on SGX Mainboard</v>
          </cell>
          <cell r="P397" t="str">
            <v>Coded in batch 2</v>
          </cell>
          <cell r="Q397" t="str">
            <v>Coded in batch 2</v>
          </cell>
          <cell r="R397"/>
          <cell r="S397"/>
          <cell r="T397" t="str">
            <v/>
          </cell>
          <cell r="X397"/>
          <cell r="Y397"/>
          <cell r="Z397">
            <v>110.149</v>
          </cell>
          <cell r="AA397" t="str">
            <v>INDUSTRIALS</v>
          </cell>
          <cell r="AB397" t="str">
            <v>INDUSTRIALS</v>
          </cell>
          <cell r="AC397" t="str">
            <v>Industrial &amp; Commercial Services</v>
          </cell>
          <cell r="AD397">
            <v>110149000</v>
          </cell>
        </row>
        <row r="398">
          <cell r="G398" t="str">
            <v>SG1I53882771</v>
          </cell>
          <cell r="H398" t="str">
            <v>Yes</v>
          </cell>
          <cell r="I398" t="str">
            <v>SG1I53882771</v>
          </cell>
          <cell r="J398" t="str">
            <v>SG1I53882771</v>
          </cell>
          <cell r="K398" t="str">
            <v>Yes</v>
          </cell>
          <cell r="L398">
            <v>43921</v>
          </cell>
          <cell r="M398">
            <v>43555</v>
          </cell>
          <cell r="N398" t="str">
            <v>SINGAPORE</v>
          </cell>
          <cell r="O398" t="str">
            <v>Listed on 12 May 2000 on MAINBOARD</v>
          </cell>
          <cell r="P398" t="str">
            <v>Coded in batch 3</v>
          </cell>
          <cell r="Q398" t="str">
            <v>Coded in batch 3</v>
          </cell>
          <cell r="R398"/>
          <cell r="S398"/>
          <cell r="T398" t="str">
            <v/>
          </cell>
          <cell r="W398" t="str">
            <v>Y</v>
          </cell>
          <cell r="X398" t="str">
            <v>Y</v>
          </cell>
          <cell r="Y398" t="str">
            <v>Held Through Singapore Airlines Limited and SeaTown Holdings Pte Ltd - 77.65%</v>
          </cell>
          <cell r="Z398">
            <v>2506.7800000000002</v>
          </cell>
          <cell r="AA398" t="str">
            <v>INDUSTRIALS</v>
          </cell>
          <cell r="AB398" t="str">
            <v>INDUSTRIALS</v>
          </cell>
          <cell r="AC398" t="str">
            <v>Transportation</v>
          </cell>
          <cell r="AD398">
            <v>2506780000</v>
          </cell>
        </row>
        <row r="399">
          <cell r="G399" t="str">
            <v>SG1BI7000000</v>
          </cell>
          <cell r="H399" t="str">
            <v>Yes</v>
          </cell>
          <cell r="I399" t="str">
            <v>SG1BI7000000</v>
          </cell>
          <cell r="J399" t="str">
            <v>SG1BI7000000</v>
          </cell>
          <cell r="K399" t="str">
            <v>Yes</v>
          </cell>
          <cell r="L399">
            <v>44196</v>
          </cell>
          <cell r="M399">
            <v>43830</v>
          </cell>
          <cell r="N399" t="str">
            <v>SINGAPORE</v>
          </cell>
          <cell r="O399" t="str">
            <v>Listed on 4 March 2005 on SGX Sesdaq 30 November 2012 on SGX Mainboard</v>
          </cell>
          <cell r="P399" t="str">
            <v>Coded in batch 3</v>
          </cell>
          <cell r="Q399" t="str">
            <v>Coded in batch 3</v>
          </cell>
          <cell r="R399"/>
          <cell r="S399"/>
          <cell r="T399" t="str">
            <v/>
          </cell>
          <cell r="X399"/>
          <cell r="Y399"/>
          <cell r="Z399">
            <v>553.76800000000003</v>
          </cell>
          <cell r="AA399" t="str">
            <v>UTILITIES</v>
          </cell>
          <cell r="AB399" t="str">
            <v>UTILITIES</v>
          </cell>
          <cell r="AC399" t="str">
            <v>Utilities</v>
          </cell>
          <cell r="AD399">
            <v>553768000</v>
          </cell>
        </row>
        <row r="400">
          <cell r="G400" t="str">
            <v>SGXE31916740</v>
          </cell>
          <cell r="H400" t="str">
            <v>Yes</v>
          </cell>
          <cell r="I400" t="str">
            <v>SG1U08932378</v>
          </cell>
          <cell r="J400" t="str">
            <v>SGXE31916740</v>
          </cell>
          <cell r="K400" t="str">
            <v>No</v>
          </cell>
          <cell r="L400">
            <v>44196</v>
          </cell>
          <cell r="M400">
            <v>43830</v>
          </cell>
          <cell r="N400" t="str">
            <v>SINGAPORE</v>
          </cell>
          <cell r="O400" t="str">
            <v>Listed on 20 October 2006 on SGX Mainboard</v>
          </cell>
          <cell r="P400" t="str">
            <v>Coded in batch 2</v>
          </cell>
          <cell r="Q400" t="str">
            <v>Coded in batch 2</v>
          </cell>
          <cell r="R400"/>
          <cell r="S400"/>
          <cell r="T400" t="str">
            <v/>
          </cell>
          <cell r="V400" t="str">
            <v>ISIN code in 2020 is different from that of last year.</v>
          </cell>
          <cell r="X400"/>
          <cell r="Y400"/>
          <cell r="Z400">
            <v>100.56699999999999</v>
          </cell>
          <cell r="AA400" t="str">
            <v>MATERIALS</v>
          </cell>
          <cell r="AB400" t="str">
            <v>MATERIALS</v>
          </cell>
          <cell r="AC400" t="str">
            <v>Mineral Resources</v>
          </cell>
          <cell r="AD400">
            <v>100567000</v>
          </cell>
        </row>
        <row r="401">
          <cell r="G401" t="str">
            <v>BMG8226U1071</v>
          </cell>
          <cell r="H401" t="str">
            <v>Yes</v>
          </cell>
          <cell r="I401" t="str">
            <v>BMG8226U1071</v>
          </cell>
          <cell r="J401" t="str">
            <v>BMG8226U1071</v>
          </cell>
          <cell r="K401" t="str">
            <v>Yes</v>
          </cell>
          <cell r="L401">
            <v>44012</v>
          </cell>
          <cell r="M401">
            <v>43646</v>
          </cell>
          <cell r="N401" t="str">
            <v>BERMUDA</v>
          </cell>
          <cell r="O401" t="str">
            <v>Listed on 12 March 2003 on SGX Sesdaq 22 June 2011 on SGX Mainboard</v>
          </cell>
          <cell r="P401" t="str">
            <v>Coded in batch 1</v>
          </cell>
          <cell r="Q401" t="str">
            <v>Coded in batch 1</v>
          </cell>
          <cell r="R401"/>
          <cell r="S401"/>
          <cell r="T401" t="str">
            <v/>
          </cell>
          <cell r="X401"/>
          <cell r="Y401"/>
          <cell r="Z401">
            <v>660.63599999999997</v>
          </cell>
          <cell r="AA401" t="str">
            <v xml:space="preserve">INFORMATION TECHNOLOGY </v>
          </cell>
          <cell r="AB401" t="str">
            <v xml:space="preserve">INFORMATION TECHNOLOGY </v>
          </cell>
          <cell r="AC401" t="str">
            <v>Software &amp; IT Services</v>
          </cell>
          <cell r="AD401">
            <v>660636000</v>
          </cell>
        </row>
        <row r="402">
          <cell r="G402" t="str">
            <v>SGXE75616446</v>
          </cell>
          <cell r="H402" t="str">
            <v>Yes</v>
          </cell>
          <cell r="I402" t="str">
            <v>SGXE75616446</v>
          </cell>
          <cell r="J402" t="str">
            <v>SGXE75616446</v>
          </cell>
          <cell r="K402" t="str">
            <v>Yes</v>
          </cell>
          <cell r="L402">
            <v>44196</v>
          </cell>
          <cell r="M402">
            <v>43830</v>
          </cell>
          <cell r="N402" t="str">
            <v>SINGAPORE</v>
          </cell>
          <cell r="O402" t="str">
            <v>Listed on 1 March 2019 on CATALIST</v>
          </cell>
          <cell r="P402" t="str">
            <v>Coded in batch 5</v>
          </cell>
          <cell r="Q402" t="str">
            <v>Coded in batch 5</v>
          </cell>
          <cell r="R402"/>
          <cell r="S402"/>
          <cell r="T402" t="str">
            <v>Published on 15-Apr-2020</v>
          </cell>
          <cell r="X402"/>
          <cell r="Y402"/>
          <cell r="Z402">
            <v>29.529</v>
          </cell>
          <cell r="AA402" t="str">
            <v>CONSUMER DISCRETIONARY</v>
          </cell>
          <cell r="AB402" t="str">
            <v>COMMUNICATION SERVICES</v>
          </cell>
          <cell r="AC402" t="str">
            <v>Cyclical Consumer Services</v>
          </cell>
          <cell r="AD402">
            <v>29529000</v>
          </cell>
        </row>
        <row r="403">
          <cell r="G403" t="str">
            <v>SG1V04936067</v>
          </cell>
          <cell r="H403" t="str">
            <v>Yes</v>
          </cell>
          <cell r="I403" t="str">
            <v>SG1V04936067</v>
          </cell>
          <cell r="J403" t="str">
            <v>SG1V04936067</v>
          </cell>
          <cell r="K403" t="str">
            <v>Yes</v>
          </cell>
          <cell r="L403">
            <v>44012</v>
          </cell>
          <cell r="M403">
            <v>43646</v>
          </cell>
          <cell r="N403" t="str">
            <v>SINGAPORE</v>
          </cell>
          <cell r="O403" t="str">
            <v>Listed on 7 June 2007 on SGX Mainboard</v>
          </cell>
          <cell r="P403" t="str">
            <v>Coded in batch 1</v>
          </cell>
          <cell r="Q403" t="str">
            <v>Coded in batch 1</v>
          </cell>
          <cell r="R403"/>
          <cell r="S403"/>
          <cell r="T403" t="str">
            <v/>
          </cell>
          <cell r="X403"/>
          <cell r="Y403"/>
          <cell r="Z403">
            <v>58.83</v>
          </cell>
          <cell r="AA403" t="str">
            <v>INDUSTRIALS</v>
          </cell>
          <cell r="AB403" t="str">
            <v>INDUSTRIALS</v>
          </cell>
          <cell r="AC403" t="str">
            <v>Mineral Resources</v>
          </cell>
          <cell r="AD403">
            <v>58830000</v>
          </cell>
        </row>
        <row r="404">
          <cell r="G404" t="str">
            <v>SG1CB2000008</v>
          </cell>
          <cell r="H404" t="str">
            <v>Yes</v>
          </cell>
          <cell r="I404" t="str">
            <v>SG1CB2000008</v>
          </cell>
          <cell r="J404" t="str">
            <v>SG1CB2000008</v>
          </cell>
          <cell r="K404" t="str">
            <v>Yes</v>
          </cell>
          <cell r="L404">
            <v>44196</v>
          </cell>
          <cell r="M404">
            <v>43830</v>
          </cell>
          <cell r="N404" t="str">
            <v>SINGAPORE</v>
          </cell>
          <cell r="O404" t="str">
            <v xml:space="preserve">Listed on 3 February 2010 on SGX Mainboard </v>
          </cell>
          <cell r="P404" t="str">
            <v>Coded in batch 3</v>
          </cell>
          <cell r="Q404" t="str">
            <v>Coded in batch 3</v>
          </cell>
          <cell r="R404"/>
          <cell r="S404"/>
          <cell r="T404" t="str">
            <v/>
          </cell>
          <cell r="X404"/>
          <cell r="Y404"/>
          <cell r="Z404">
            <v>39.061999999999998</v>
          </cell>
          <cell r="AA404" t="str">
            <v>INDUSTRIALS</v>
          </cell>
          <cell r="AB404" t="str">
            <v>INDUSTRIALS</v>
          </cell>
          <cell r="AC404" t="str">
            <v>Industrial Goods</v>
          </cell>
          <cell r="AD404">
            <v>39062000</v>
          </cell>
        </row>
        <row r="405">
          <cell r="G405" t="str">
            <v>SG1E97853881</v>
          </cell>
          <cell r="H405" t="str">
            <v>Yes</v>
          </cell>
          <cell r="I405" t="str">
            <v>SG1E97853881</v>
          </cell>
          <cell r="J405" t="str">
            <v>SG1E97853881</v>
          </cell>
          <cell r="K405" t="str">
            <v>Yes</v>
          </cell>
          <cell r="L405">
            <v>44196</v>
          </cell>
          <cell r="M405">
            <v>43830</v>
          </cell>
          <cell r="N405" t="str">
            <v>SINGAPORE</v>
          </cell>
          <cell r="O405" t="str">
            <v>Listed on 18 July 1997 on SGX Mainboard</v>
          </cell>
          <cell r="P405" t="str">
            <v>Coded in batch 2</v>
          </cell>
          <cell r="Q405" t="str">
            <v>Coded in batch 2</v>
          </cell>
          <cell r="R405"/>
          <cell r="S405"/>
          <cell r="T405" t="str">
            <v/>
          </cell>
          <cell r="X405"/>
          <cell r="Y405"/>
          <cell r="Z405">
            <v>1319.3030000000001</v>
          </cell>
          <cell r="AA405" t="str">
            <v xml:space="preserve">REAL ESTATE </v>
          </cell>
          <cell r="AB405" t="str">
            <v xml:space="preserve">REAL ESTATE </v>
          </cell>
          <cell r="AC405" t="str">
            <v>Real Estate</v>
          </cell>
          <cell r="AD405">
            <v>1319303000</v>
          </cell>
        </row>
        <row r="406">
          <cell r="G406" t="str">
            <v>SG1T28930090</v>
          </cell>
          <cell r="H406" t="str">
            <v>Yes</v>
          </cell>
          <cell r="I406" t="str">
            <v>SG1T28930090</v>
          </cell>
          <cell r="J406" t="str">
            <v>SG1T28930090</v>
          </cell>
          <cell r="K406" t="str">
            <v>Yes</v>
          </cell>
          <cell r="L406">
            <v>44196</v>
          </cell>
          <cell r="M406">
            <v>43830</v>
          </cell>
          <cell r="N406" t="str">
            <v>SINGAPORE</v>
          </cell>
          <cell r="O406" t="str">
            <v>Listed on 26 April 2006 on SGX Sesdaq 28 September 2007 on SGX Mainboard</v>
          </cell>
          <cell r="P406" t="str">
            <v>Coded in batch 2</v>
          </cell>
          <cell r="Q406" t="str">
            <v>Coded in batch 2</v>
          </cell>
          <cell r="R406"/>
          <cell r="S406"/>
          <cell r="T406" t="str">
            <v/>
          </cell>
          <cell r="X406"/>
          <cell r="Y406"/>
          <cell r="Z406">
            <v>152.37799999999999</v>
          </cell>
          <cell r="AA406" t="str">
            <v xml:space="preserve">REAL ESTATE </v>
          </cell>
          <cell r="AB406" t="str">
            <v xml:space="preserve">REAL ESTATE </v>
          </cell>
          <cell r="AC406" t="str">
            <v>Real Estate</v>
          </cell>
          <cell r="AD406">
            <v>152378000</v>
          </cell>
        </row>
        <row r="407">
          <cell r="G407" t="str">
            <v>SG1S02002305</v>
          </cell>
          <cell r="H407" t="str">
            <v>Yes</v>
          </cell>
          <cell r="I407" t="str">
            <v>SG1S02002305</v>
          </cell>
          <cell r="J407" t="str">
            <v>SG1S02002305</v>
          </cell>
          <cell r="K407" t="str">
            <v>Yes</v>
          </cell>
          <cell r="L407">
            <v>44196</v>
          </cell>
          <cell r="M407">
            <v>43830</v>
          </cell>
          <cell r="N407" t="str">
            <v>SINGAPORE</v>
          </cell>
          <cell r="O407" t="str">
            <v>Listed on 7 July 1983 on SGX Mainboard</v>
          </cell>
          <cell r="P407" t="str">
            <v>Coded in batch 3</v>
          </cell>
          <cell r="Q407" t="str">
            <v>Coded in batch 3</v>
          </cell>
          <cell r="R407"/>
          <cell r="S407"/>
          <cell r="T407" t="str">
            <v/>
          </cell>
          <cell r="X407"/>
          <cell r="Y407"/>
          <cell r="Z407">
            <v>226.98099999999999</v>
          </cell>
          <cell r="AA407" t="str">
            <v xml:space="preserve">FINANCIALS </v>
          </cell>
          <cell r="AB407" t="str">
            <v xml:space="preserve">FINANCIALS </v>
          </cell>
          <cell r="AC407" t="str">
            <v>Banking &amp; Investment Services</v>
          </cell>
          <cell r="AD407">
            <v>226981000</v>
          </cell>
        </row>
        <row r="408">
          <cell r="G408" t="str">
            <v>SG1V61937297</v>
          </cell>
          <cell r="H408" t="str">
            <v>Yes</v>
          </cell>
          <cell r="I408" t="str">
            <v>SG1H95001506</v>
          </cell>
          <cell r="J408" t="str">
            <v>SG1V61937297</v>
          </cell>
          <cell r="K408" t="str">
            <v>No</v>
          </cell>
          <cell r="L408">
            <v>43921</v>
          </cell>
          <cell r="M408">
            <v>43555</v>
          </cell>
          <cell r="N408" t="str">
            <v>SINGAPORE</v>
          </cell>
          <cell r="O408" t="str">
            <v>Listed on 18 December 1985 on SGX Mainboard</v>
          </cell>
          <cell r="P408" t="str">
            <v>Coded in batch 3</v>
          </cell>
          <cell r="Q408" t="str">
            <v>Coded in batch 3</v>
          </cell>
          <cell r="R408"/>
          <cell r="S408"/>
          <cell r="T408" t="str">
            <v/>
          </cell>
          <cell r="V408" t="str">
            <v>ISIN code in 2020 is different from that of last year.</v>
          </cell>
          <cell r="W408" t="str">
            <v>Y</v>
          </cell>
          <cell r="X408" t="str">
            <v>Y</v>
          </cell>
          <cell r="Y408" t="str">
            <v>Direct Interest - 22.18%, Deemed Interest - 33.57%</v>
          </cell>
          <cell r="Z408">
            <v>14947.269</v>
          </cell>
          <cell r="AA408" t="str">
            <v>INDUSTRIALS</v>
          </cell>
          <cell r="AB408" t="str">
            <v>INDUSTRIALS</v>
          </cell>
          <cell r="AC408" t="str">
            <v>Transportation</v>
          </cell>
          <cell r="AD408">
            <v>14947269000</v>
          </cell>
        </row>
        <row r="409">
          <cell r="G409" t="str">
            <v>SG1AE2000006</v>
          </cell>
          <cell r="H409" t="str">
            <v>Yes</v>
          </cell>
          <cell r="I409" t="str">
            <v>SG1AE2000006</v>
          </cell>
          <cell r="J409" t="str">
            <v>SG1AE2000006</v>
          </cell>
          <cell r="K409" t="str">
            <v>Yes</v>
          </cell>
          <cell r="L409">
            <v>44196</v>
          </cell>
          <cell r="M409">
            <v>43830</v>
          </cell>
          <cell r="N409" t="str">
            <v>SINGAPORE</v>
          </cell>
          <cell r="O409" t="str">
            <v>Listed on 5 July 2010 on Catalist</v>
          </cell>
          <cell r="P409" t="str">
            <v>Coded in batch 4</v>
          </cell>
          <cell r="Q409" t="str">
            <v>Coded in batch 4</v>
          </cell>
          <cell r="R409"/>
          <cell r="S409"/>
          <cell r="T409" t="str">
            <v/>
          </cell>
          <cell r="X409"/>
          <cell r="Y409"/>
          <cell r="Z409">
            <v>187.52</v>
          </cell>
          <cell r="AA409" t="str">
            <v xml:space="preserve">REAL ESTATE </v>
          </cell>
          <cell r="AB409" t="str">
            <v xml:space="preserve">REAL ESTATE </v>
          </cell>
          <cell r="AC409" t="str">
            <v>Real Estate</v>
          </cell>
          <cell r="AD409">
            <v>187520000</v>
          </cell>
        </row>
        <row r="410">
          <cell r="G410" t="str">
            <v>SG1J26887955</v>
          </cell>
          <cell r="H410" t="str">
            <v>Yes</v>
          </cell>
          <cell r="I410" t="str">
            <v>SG1J26887955</v>
          </cell>
          <cell r="J410" t="str">
            <v>SG1J26887955</v>
          </cell>
          <cell r="K410" t="str">
            <v>Yes</v>
          </cell>
          <cell r="L410">
            <v>44012</v>
          </cell>
          <cell r="M410">
            <v>43646</v>
          </cell>
          <cell r="N410" t="str">
            <v>SINGAPORE</v>
          </cell>
          <cell r="O410" t="str">
            <v>Listed on 23 November 2000 on SGX Mainboard</v>
          </cell>
          <cell r="P410" t="str">
            <v>Coded in batch 1</v>
          </cell>
          <cell r="Q410" t="str">
            <v>Coded in batch 1</v>
          </cell>
          <cell r="R410"/>
          <cell r="S410"/>
          <cell r="T410" t="str">
            <v/>
          </cell>
          <cell r="X410"/>
          <cell r="Y410"/>
          <cell r="Z410">
            <v>11938.097</v>
          </cell>
          <cell r="AA410" t="str">
            <v xml:space="preserve">FINANCIALS </v>
          </cell>
          <cell r="AB410" t="str">
            <v xml:space="preserve">FINANCIALS </v>
          </cell>
          <cell r="AC410" t="str">
            <v>Banking &amp; Investment Services</v>
          </cell>
          <cell r="AD410">
            <v>11938097000</v>
          </cell>
        </row>
        <row r="411">
          <cell r="G411" t="str">
            <v>SG1Y37945678</v>
          </cell>
          <cell r="H411" t="str">
            <v>Yes</v>
          </cell>
          <cell r="I411" t="str">
            <v>SG1Y37945678</v>
          </cell>
          <cell r="J411" t="str">
            <v>SG1Y37945678</v>
          </cell>
          <cell r="K411" t="str">
            <v>Yes</v>
          </cell>
          <cell r="L411">
            <v>44196</v>
          </cell>
          <cell r="M411">
            <v>43830</v>
          </cell>
          <cell r="N411" t="str">
            <v>SINGAPORE</v>
          </cell>
          <cell r="O411" t="str">
            <v>Listed on 23 July 2009 on Catalist</v>
          </cell>
          <cell r="P411" t="str">
            <v>Coded in batch 2</v>
          </cell>
          <cell r="Q411" t="str">
            <v>Coded in batch 2</v>
          </cell>
          <cell r="R411"/>
          <cell r="S411"/>
          <cell r="T411" t="str">
            <v/>
          </cell>
          <cell r="X411"/>
          <cell r="Y411"/>
          <cell r="Z411">
            <v>149.73699999999999</v>
          </cell>
          <cell r="AA411" t="str">
            <v>HEALTH CARE</v>
          </cell>
          <cell r="AB411" t="str">
            <v>HEALTH CARE</v>
          </cell>
          <cell r="AC411" t="str">
            <v>Healthcare Services</v>
          </cell>
          <cell r="AD411">
            <v>149737000</v>
          </cell>
        </row>
        <row r="412">
          <cell r="G412" t="str">
            <v>SG1T17929525</v>
          </cell>
          <cell r="H412" t="str">
            <v>Yes</v>
          </cell>
          <cell r="I412" t="str">
            <v>SG1T17929525</v>
          </cell>
          <cell r="J412" t="str">
            <v>SG1T17929525</v>
          </cell>
          <cell r="K412" t="str">
            <v>Yes</v>
          </cell>
          <cell r="L412">
            <v>43921</v>
          </cell>
          <cell r="M412">
            <v>43555</v>
          </cell>
          <cell r="N412" t="str">
            <v>SINGAPORE</v>
          </cell>
          <cell r="O412" t="str">
            <v>Listed on 10 April 2006 on SGX Mainboard</v>
          </cell>
          <cell r="P412" t="str">
            <v>Coded in batch 1</v>
          </cell>
          <cell r="Q412" t="str">
            <v>Coded in batch 1</v>
          </cell>
          <cell r="R412"/>
          <cell r="S412"/>
          <cell r="T412" t="str">
            <v/>
          </cell>
          <cell r="X412"/>
          <cell r="Y412"/>
          <cell r="Z412">
            <v>9.6449999999999996</v>
          </cell>
          <cell r="AA412" t="str">
            <v>CONSUMER DISCRETIONARY</v>
          </cell>
          <cell r="AB412" t="str">
            <v>CONSUMER DISCRETIONARY</v>
          </cell>
          <cell r="AC412" t="str">
            <v>Transportation</v>
          </cell>
          <cell r="AD412">
            <v>9645000</v>
          </cell>
        </row>
        <row r="413">
          <cell r="G413" t="str">
            <v>SG1DG2000005</v>
          </cell>
          <cell r="H413" t="str">
            <v>Yes</v>
          </cell>
          <cell r="I413" t="str">
            <v>SG1BB7000005</v>
          </cell>
          <cell r="J413" t="str">
            <v>SG1DG2000005</v>
          </cell>
          <cell r="K413" t="str">
            <v>No</v>
          </cell>
          <cell r="L413">
            <v>44196</v>
          </cell>
          <cell r="M413">
            <v>43830</v>
          </cell>
          <cell r="N413" t="str">
            <v>SINGAPORE</v>
          </cell>
          <cell r="O413" t="str">
            <v>Listed on 4 June 2015 on Catalist</v>
          </cell>
          <cell r="P413" t="str">
            <v>Coded in batch 2</v>
          </cell>
          <cell r="Q413" t="str">
            <v>Coded in batch 2</v>
          </cell>
          <cell r="R413"/>
          <cell r="S413"/>
          <cell r="T413" t="str">
            <v/>
          </cell>
          <cell r="V413" t="str">
            <v>ISIN code in 2020 is different from that of last year.</v>
          </cell>
          <cell r="X413"/>
          <cell r="Y413"/>
          <cell r="Z413">
            <v>124.142</v>
          </cell>
          <cell r="AA413" t="str">
            <v>HEALTH CARE</v>
          </cell>
          <cell r="AB413" t="str">
            <v>HEALTH CARE</v>
          </cell>
          <cell r="AC413" t="str">
            <v>Healthcare Services</v>
          </cell>
          <cell r="AD413">
            <v>124142000</v>
          </cell>
        </row>
        <row r="414">
          <cell r="G414" t="str">
            <v>SG1N89910219</v>
          </cell>
          <cell r="H414" t="str">
            <v>Yes</v>
          </cell>
          <cell r="I414" t="str">
            <v>SG1N89910219</v>
          </cell>
          <cell r="J414" t="str">
            <v>SG1N89910219</v>
          </cell>
          <cell r="K414" t="str">
            <v>Yes</v>
          </cell>
          <cell r="L414">
            <v>43921</v>
          </cell>
          <cell r="M414">
            <v>43555</v>
          </cell>
          <cell r="N414" t="str">
            <v>SINGAPORE</v>
          </cell>
          <cell r="O414" t="str">
            <v>Listed on 13 May 2003 on SGX Mainboard</v>
          </cell>
          <cell r="P414" t="str">
            <v>Coded in batch 1</v>
          </cell>
          <cell r="Q414" t="str">
            <v>Coded in batch 1</v>
          </cell>
          <cell r="R414"/>
          <cell r="S414"/>
          <cell r="T414" t="str">
            <v/>
          </cell>
          <cell r="W414" t="str">
            <v>Y</v>
          </cell>
          <cell r="X414" t="str">
            <v>Y</v>
          </cell>
          <cell r="Y414" t="str">
            <v>Held through Singapore Telecommunications Limited - 21.96%</v>
          </cell>
          <cell r="Z414">
            <v>1621.924</v>
          </cell>
          <cell r="AA414" t="str">
            <v>INDUSTRIALS</v>
          </cell>
          <cell r="AB414" t="str">
            <v>INDUSTRIALS</v>
          </cell>
          <cell r="AC414" t="str">
            <v>Transportation</v>
          </cell>
          <cell r="AD414">
            <v>1621924000</v>
          </cell>
        </row>
        <row r="415">
          <cell r="G415" t="str">
            <v>SG1P66918738</v>
          </cell>
          <cell r="H415" t="str">
            <v>Yes</v>
          </cell>
          <cell r="I415" t="str">
            <v>SG1P66918738</v>
          </cell>
          <cell r="J415" t="str">
            <v>SG1P66918738</v>
          </cell>
          <cell r="K415" t="str">
            <v>Yes</v>
          </cell>
          <cell r="L415">
            <v>44074</v>
          </cell>
          <cell r="M415">
            <v>43708</v>
          </cell>
          <cell r="N415" t="str">
            <v>SINGAPORE</v>
          </cell>
          <cell r="O415" t="str">
            <v>Listed on 20 December 1984 on SGX Mainboard</v>
          </cell>
          <cell r="P415" t="str">
            <v>Coded in batch 1</v>
          </cell>
          <cell r="Q415" t="str">
            <v>Coded in batch 1</v>
          </cell>
          <cell r="R415"/>
          <cell r="S415"/>
          <cell r="T415" t="str">
            <v/>
          </cell>
          <cell r="X415"/>
          <cell r="Y415"/>
          <cell r="Z415">
            <v>2849.1559999999999</v>
          </cell>
          <cell r="AA415" t="str">
            <v>COMMUNICATION SERVICES</v>
          </cell>
          <cell r="AB415" t="str">
            <v>COMMUNICATION SERVICES</v>
          </cell>
          <cell r="AC415" t="str">
            <v>Cyclical Consumer Services</v>
          </cell>
          <cell r="AD415">
            <v>2849156000</v>
          </cell>
        </row>
        <row r="416">
          <cell r="G416" t="str">
            <v>SG1J71891696</v>
          </cell>
          <cell r="H416" t="str">
            <v>Yes</v>
          </cell>
          <cell r="I416" t="str">
            <v>SG1J71891696</v>
          </cell>
          <cell r="J416" t="str">
            <v>SG1J71891696</v>
          </cell>
          <cell r="K416" t="str">
            <v>Yes</v>
          </cell>
          <cell r="L416">
            <v>44196</v>
          </cell>
          <cell r="M416">
            <v>43830</v>
          </cell>
          <cell r="N416" t="str">
            <v>SINGAPORE</v>
          </cell>
          <cell r="O416" t="str">
            <v>Listed on 26 October 1987 on SGX Mainboard</v>
          </cell>
          <cell r="P416" t="str">
            <v>Coded in batch 3</v>
          </cell>
          <cell r="Q416" t="str">
            <v>Coded in batch 3</v>
          </cell>
          <cell r="R416"/>
          <cell r="S416"/>
          <cell r="T416" t="str">
            <v/>
          </cell>
          <cell r="X416"/>
          <cell r="Y416"/>
          <cell r="Z416">
            <v>205.72900000000001</v>
          </cell>
          <cell r="AA416" t="str">
            <v xml:space="preserve">FINANCIALS </v>
          </cell>
          <cell r="AB416" t="str">
            <v xml:space="preserve">FINANCIALS </v>
          </cell>
          <cell r="AC416" t="str">
            <v>Insurance</v>
          </cell>
          <cell r="AD416">
            <v>205729000</v>
          </cell>
        </row>
        <row r="417">
          <cell r="G417" t="str">
            <v>SG1J24887775</v>
          </cell>
          <cell r="H417" t="str">
            <v>Yes</v>
          </cell>
          <cell r="I417" t="str">
            <v>SG1J24887775</v>
          </cell>
          <cell r="J417" t="str">
            <v>SG1J24887775</v>
          </cell>
          <cell r="K417" t="str">
            <v>Yes</v>
          </cell>
          <cell r="L417">
            <v>43921</v>
          </cell>
          <cell r="M417">
            <v>43555</v>
          </cell>
          <cell r="N417" t="str">
            <v>SINGAPORE</v>
          </cell>
          <cell r="O417" t="str">
            <v>Listed on 24 November 2000 on SGX Mainboard</v>
          </cell>
          <cell r="P417" t="str">
            <v>Coded in batch 1</v>
          </cell>
          <cell r="Q417" t="str">
            <v>Coded in batch 1</v>
          </cell>
          <cell r="R417"/>
          <cell r="S417"/>
          <cell r="T417" t="str">
            <v/>
          </cell>
          <cell r="X417"/>
          <cell r="Y417"/>
          <cell r="Z417">
            <v>105.997</v>
          </cell>
          <cell r="AA417" t="str">
            <v>INDUSTRIALS</v>
          </cell>
          <cell r="AB417" t="str">
            <v>INDUSTRIALS</v>
          </cell>
          <cell r="AC417" t="str">
            <v>Industrial Goods</v>
          </cell>
          <cell r="AD417">
            <v>105997000</v>
          </cell>
        </row>
        <row r="418">
          <cell r="G418" t="str">
            <v>SG1F60858221</v>
          </cell>
          <cell r="H418" t="str">
            <v>Yes</v>
          </cell>
          <cell r="I418" t="str">
            <v>SG1F60858221</v>
          </cell>
          <cell r="J418" t="str">
            <v>SG1F60858221</v>
          </cell>
          <cell r="K418" t="str">
            <v>Yes</v>
          </cell>
          <cell r="L418">
            <v>44196</v>
          </cell>
          <cell r="M418">
            <v>43830</v>
          </cell>
          <cell r="N418" t="str">
            <v>SINGAPORE</v>
          </cell>
          <cell r="O418" t="str">
            <v>Listed on 8 December 1997 on SGX Mainboard</v>
          </cell>
          <cell r="P418" t="str">
            <v>Coded in batch 3</v>
          </cell>
          <cell r="Q418" t="str">
            <v>Coded in batch 3</v>
          </cell>
          <cell r="R418"/>
          <cell r="S418"/>
          <cell r="T418" t="str">
            <v/>
          </cell>
          <cell r="W418" t="str">
            <v>Y</v>
          </cell>
          <cell r="X418" t="str">
            <v>Y</v>
          </cell>
          <cell r="Y418">
            <v>0.51</v>
          </cell>
          <cell r="Z418">
            <v>12208.956</v>
          </cell>
          <cell r="AA418" t="str">
            <v>INDUSTRIALS</v>
          </cell>
          <cell r="AB418" t="str">
            <v>INDUSTRIALS</v>
          </cell>
          <cell r="AC418" t="str">
            <v>Industrial Goods</v>
          </cell>
          <cell r="AD418">
            <v>12208956000</v>
          </cell>
        </row>
        <row r="419">
          <cell r="G419" t="str">
            <v>SG1T75931496</v>
          </cell>
          <cell r="H419" t="str">
            <v>Yes</v>
          </cell>
          <cell r="I419" t="str">
            <v>SG1T75931496</v>
          </cell>
          <cell r="J419" t="str">
            <v>SG1T75931496</v>
          </cell>
          <cell r="K419" t="str">
            <v>Yes</v>
          </cell>
          <cell r="L419">
            <v>43921</v>
          </cell>
          <cell r="M419">
            <v>43555</v>
          </cell>
          <cell r="N419" t="str">
            <v>SINGAPORE</v>
          </cell>
          <cell r="O419" t="str">
            <v>Listed on 1 November 1993 on SGX Mainboard</v>
          </cell>
          <cell r="P419" t="str">
            <v>Coded in batch 3</v>
          </cell>
          <cell r="Q419" t="str">
            <v>Coded in batch 3</v>
          </cell>
          <cell r="R419"/>
          <cell r="S419"/>
          <cell r="T419" t="str">
            <v/>
          </cell>
          <cell r="W419" t="str">
            <v>Y</v>
          </cell>
          <cell r="X419" t="str">
            <v>Y</v>
          </cell>
          <cell r="Y419">
            <v>0.52</v>
          </cell>
          <cell r="Z419">
            <v>37983.660000000003</v>
          </cell>
          <cell r="AA419" t="str">
            <v>COMMUNICATION SERVICES</v>
          </cell>
          <cell r="AB419" t="str">
            <v>COMMUNICATION SERVICES</v>
          </cell>
          <cell r="AC419" t="str">
            <v>Telecommunications Services</v>
          </cell>
          <cell r="AD419">
            <v>37983660000</v>
          </cell>
        </row>
        <row r="420">
          <cell r="G420" t="str">
            <v>SG1M01001924</v>
          </cell>
          <cell r="H420" t="str">
            <v>Yes</v>
          </cell>
          <cell r="I420" t="str">
            <v>SG1M01001924</v>
          </cell>
          <cell r="J420" t="str">
            <v>SG1M01001924</v>
          </cell>
          <cell r="K420" t="str">
            <v>Yes</v>
          </cell>
          <cell r="L420">
            <v>44196</v>
          </cell>
          <cell r="M420">
            <v>43830</v>
          </cell>
          <cell r="N420" t="str">
            <v>SINGAPORE</v>
          </cell>
          <cell r="O420">
            <v>0</v>
          </cell>
          <cell r="P420" t="str">
            <v>Coded in batch 2</v>
          </cell>
          <cell r="Q420" t="str">
            <v>Coded in batch 2</v>
          </cell>
          <cell r="R420"/>
          <cell r="S420"/>
          <cell r="T420" t="str">
            <v/>
          </cell>
          <cell r="X420"/>
          <cell r="Y420"/>
          <cell r="Z420">
            <v>129.32900000000001</v>
          </cell>
          <cell r="AA420" t="str">
            <v xml:space="preserve">FINANCIALS </v>
          </cell>
          <cell r="AB420" t="str">
            <v xml:space="preserve">FINANCIALS </v>
          </cell>
          <cell r="AC420" t="str">
            <v>Banking &amp; Investment Services</v>
          </cell>
          <cell r="AD420">
            <v>129329000.00000001</v>
          </cell>
        </row>
        <row r="421">
          <cell r="G421" t="str">
            <v>SG2G73000009</v>
          </cell>
          <cell r="H421" t="str">
            <v>Yes</v>
          </cell>
          <cell r="I421" t="str">
            <v>SG2G73000009</v>
          </cell>
          <cell r="J421" t="str">
            <v>SG2G73000009</v>
          </cell>
          <cell r="K421" t="str">
            <v>Yes</v>
          </cell>
          <cell r="L421">
            <v>43921</v>
          </cell>
          <cell r="M421">
            <v>43555</v>
          </cell>
          <cell r="N421" t="str">
            <v>SINGAPORE</v>
          </cell>
          <cell r="O421" t="str">
            <v>Listed on 17 July 2002 on SGX Sesdaq, 26 May 2017 on SGX Mainboard</v>
          </cell>
          <cell r="P421" t="str">
            <v>Coded in batch 1</v>
          </cell>
          <cell r="Q421" t="str">
            <v>Coded in batch 1</v>
          </cell>
          <cell r="R421"/>
          <cell r="S421"/>
          <cell r="T421" t="str">
            <v/>
          </cell>
          <cell r="X421"/>
          <cell r="Y421"/>
          <cell r="Z421">
            <v>300.76600000000002</v>
          </cell>
          <cell r="AA421" t="str">
            <v xml:space="preserve">REAL ESTATE </v>
          </cell>
          <cell r="AB421" t="str">
            <v xml:space="preserve">REAL ESTATE </v>
          </cell>
          <cell r="AC421" t="str">
            <v>Real Estate</v>
          </cell>
          <cell r="AD421">
            <v>300766000</v>
          </cell>
        </row>
        <row r="422">
          <cell r="G422" t="str">
            <v>SG1S49927944</v>
          </cell>
          <cell r="H422" t="str">
            <v>Yes</v>
          </cell>
          <cell r="I422" t="str">
            <v>SG1S49927944</v>
          </cell>
          <cell r="J422" t="str">
            <v>SG1S49927944</v>
          </cell>
          <cell r="K422" t="str">
            <v>Yes</v>
          </cell>
          <cell r="L422">
            <v>44196</v>
          </cell>
          <cell r="M422">
            <v>43830</v>
          </cell>
          <cell r="N422" t="str">
            <v>SINGAPORE</v>
          </cell>
          <cell r="O422" t="str">
            <v>Listed on 25 November 2005 on SGX Sesdaq, 22 January 2008 on SGX Mainboard, 8 May 2015 on Catalist</v>
          </cell>
          <cell r="P422" t="str">
            <v>Coded in batch 2</v>
          </cell>
          <cell r="Q422" t="str">
            <v>Coded in batch 2</v>
          </cell>
          <cell r="R422"/>
          <cell r="S422"/>
          <cell r="T422" t="str">
            <v/>
          </cell>
          <cell r="X422"/>
          <cell r="Y422"/>
          <cell r="Z422">
            <v>4.609</v>
          </cell>
          <cell r="AA422" t="str">
            <v>CONSUMER DISCRETIONARY</v>
          </cell>
          <cell r="AB422" t="str">
            <v>CONSUMER DISCRETIONARY</v>
          </cell>
          <cell r="AC422" t="str">
            <v>Cyclical Consumer Services</v>
          </cell>
          <cell r="AD422">
            <v>4609000</v>
          </cell>
        </row>
        <row r="423">
          <cell r="G423" t="str">
            <v>BMG8191N1048</v>
          </cell>
          <cell r="H423" t="str">
            <v>Yes</v>
          </cell>
          <cell r="I423" t="str">
            <v>BMG8191N1048</v>
          </cell>
          <cell r="J423" t="str">
            <v>BMG8191N1048</v>
          </cell>
          <cell r="K423" t="str">
            <v>Yes</v>
          </cell>
          <cell r="L423">
            <v>44012</v>
          </cell>
          <cell r="M423">
            <v>43646</v>
          </cell>
          <cell r="N423" t="str">
            <v>BERMUDA</v>
          </cell>
          <cell r="O423" t="str">
            <v>Listed on 21 May 2004 on SGX Sesdaq</v>
          </cell>
          <cell r="P423" t="str">
            <v>Coded in batch 1</v>
          </cell>
          <cell r="Q423" t="str">
            <v>Coded in batch 1</v>
          </cell>
          <cell r="R423"/>
          <cell r="S423"/>
          <cell r="T423" t="str">
            <v/>
          </cell>
          <cell r="X423"/>
          <cell r="Y423"/>
          <cell r="Z423">
            <v>15.878</v>
          </cell>
          <cell r="AA423" t="str">
            <v xml:space="preserve">INFORMATION TECHNOLOGY </v>
          </cell>
          <cell r="AB423" t="str">
            <v xml:space="preserve">INFORMATION TECHNOLOGY </v>
          </cell>
          <cell r="AC423" t="str">
            <v>Software &amp; IT Services</v>
          </cell>
          <cell r="AD423">
            <v>15878000</v>
          </cell>
        </row>
        <row r="424">
          <cell r="G424" t="str">
            <v>SG1V73937608</v>
          </cell>
          <cell r="H424" t="str">
            <v>Yes</v>
          </cell>
          <cell r="I424" t="str">
            <v>SG1V73937608</v>
          </cell>
          <cell r="J424" t="str">
            <v>SG1V73937608</v>
          </cell>
          <cell r="K424" t="str">
            <v>Yes</v>
          </cell>
          <cell r="L424">
            <v>44196</v>
          </cell>
          <cell r="M424">
            <v>43830</v>
          </cell>
          <cell r="N424" t="str">
            <v>SINGAPORE</v>
          </cell>
          <cell r="O424" t="str">
            <v>Listed on 26 September 2007 on SGX Mainboard</v>
          </cell>
          <cell r="P424" t="str">
            <v>Coded in batch 3</v>
          </cell>
          <cell r="Q424" t="str">
            <v>Coded in batch 3</v>
          </cell>
          <cell r="R424"/>
          <cell r="S424"/>
          <cell r="T424" t="str">
            <v/>
          </cell>
          <cell r="X424"/>
          <cell r="Y424"/>
          <cell r="Z424">
            <v>246.4</v>
          </cell>
          <cell r="AA424" t="str">
            <v xml:space="preserve">ENERGY </v>
          </cell>
          <cell r="AB424" t="str">
            <v xml:space="preserve">ENERGY </v>
          </cell>
          <cell r="AC424" t="str">
            <v>Energy - Fossil Fuels</v>
          </cell>
          <cell r="AD424">
            <v>246400000</v>
          </cell>
        </row>
        <row r="425">
          <cell r="G425" t="str">
            <v>SG1V70937494</v>
          </cell>
          <cell r="H425" t="str">
            <v>Yes</v>
          </cell>
          <cell r="I425" t="str">
            <v>SG1V70937494</v>
          </cell>
          <cell r="J425" t="str">
            <v>SG1V70937494</v>
          </cell>
          <cell r="K425" t="str">
            <v>Yes</v>
          </cell>
          <cell r="L425">
            <v>44196</v>
          </cell>
          <cell r="M425">
            <v>43830</v>
          </cell>
          <cell r="N425" t="str">
            <v>SINGAPORE</v>
          </cell>
          <cell r="O425" t="str">
            <v>Listed on 17 November 2006 on SGX Sesdaq</v>
          </cell>
          <cell r="P425" t="str">
            <v>Coded in batch 3</v>
          </cell>
          <cell r="Q425" t="str">
            <v>Coded in batch 3</v>
          </cell>
          <cell r="R425"/>
          <cell r="S425"/>
          <cell r="T425" t="str">
            <v/>
          </cell>
          <cell r="X425"/>
          <cell r="Y425"/>
          <cell r="Z425">
            <v>18.423999999999999</v>
          </cell>
          <cell r="AA425" t="str">
            <v>CONSUMER DISCRETIONARY</v>
          </cell>
          <cell r="AB425" t="str">
            <v>CONSUMER DISCRETIONARY</v>
          </cell>
          <cell r="AC425" t="str">
            <v>Applied Resources</v>
          </cell>
          <cell r="AD425">
            <v>18424000</v>
          </cell>
        </row>
        <row r="426">
          <cell r="G426" t="str">
            <v>SG1ED7000005</v>
          </cell>
          <cell r="H426" t="str">
            <v>Yes</v>
          </cell>
          <cell r="I426" t="str">
            <v>SG1ED7000005</v>
          </cell>
          <cell r="J426" t="str">
            <v>SG1ED7000005</v>
          </cell>
          <cell r="K426" t="str">
            <v>Yes</v>
          </cell>
          <cell r="L426">
            <v>43982</v>
          </cell>
          <cell r="M426">
            <v>43616</v>
          </cell>
          <cell r="N426" t="str">
            <v>SINGAPORE</v>
          </cell>
          <cell r="O426" t="str">
            <v>Listed on 20 April 2018 on Catalist</v>
          </cell>
          <cell r="P426" t="str">
            <v>Coded in batch 1</v>
          </cell>
          <cell r="Q426" t="str">
            <v>Coded in batch 1</v>
          </cell>
          <cell r="R426"/>
          <cell r="S426"/>
          <cell r="T426" t="str">
            <v/>
          </cell>
          <cell r="X426"/>
          <cell r="Y426"/>
          <cell r="Z426">
            <v>107.73399999999999</v>
          </cell>
          <cell r="AA426" t="str">
            <v xml:space="preserve">REAL ESTATE </v>
          </cell>
          <cell r="AB426" t="str">
            <v xml:space="preserve">REAL ESTATE </v>
          </cell>
          <cell r="AC426" t="str">
            <v>Real Estate</v>
          </cell>
          <cell r="AD426">
            <v>107734000</v>
          </cell>
        </row>
        <row r="427">
          <cell r="G427" t="str">
            <v>SG2F78993043</v>
          </cell>
          <cell r="H427" t="str">
            <v>Yes</v>
          </cell>
          <cell r="I427" t="str">
            <v>SG2F78993043</v>
          </cell>
          <cell r="J427" t="str">
            <v>SG2F78993043</v>
          </cell>
          <cell r="K427" t="str">
            <v>Yes</v>
          </cell>
          <cell r="L427">
            <v>44196</v>
          </cell>
          <cell r="M427">
            <v>43830</v>
          </cell>
          <cell r="N427" t="str">
            <v>SINGAPORE</v>
          </cell>
          <cell r="O427" t="str">
            <v>Listed on 27 May 2013 on SGX Mainboard</v>
          </cell>
          <cell r="P427" t="str">
            <v>Coded in batch 2</v>
          </cell>
          <cell r="Q427" t="str">
            <v>Coded in batch 2</v>
          </cell>
          <cell r="R427"/>
          <cell r="S427"/>
          <cell r="T427" t="str">
            <v/>
          </cell>
          <cell r="X427"/>
          <cell r="Y427"/>
          <cell r="Z427">
            <v>55.521999999999998</v>
          </cell>
          <cell r="AA427" t="str">
            <v>INDUSTRIALS</v>
          </cell>
          <cell r="AB427" t="str">
            <v>INDUSTRIALS</v>
          </cell>
          <cell r="AC427" t="str">
            <v>Industrial &amp; Commercial Services</v>
          </cell>
          <cell r="AD427">
            <v>55522000</v>
          </cell>
        </row>
        <row r="428">
          <cell r="G428" t="str">
            <v>SG1W36938981</v>
          </cell>
          <cell r="H428" t="str">
            <v>Yes</v>
          </cell>
          <cell r="I428" t="str">
            <v>SG1W36938981</v>
          </cell>
          <cell r="J428" t="str">
            <v>SG1W36938981</v>
          </cell>
          <cell r="K428" t="str">
            <v>Yes</v>
          </cell>
          <cell r="L428">
            <v>44196</v>
          </cell>
          <cell r="M428">
            <v>43830</v>
          </cell>
          <cell r="N428" t="str">
            <v>SINGAPORE</v>
          </cell>
          <cell r="O428" t="str">
            <v>Listed on 13 Dec 2007 on SGX Sesdaq</v>
          </cell>
          <cell r="P428" t="str">
            <v>Coded in batch 3</v>
          </cell>
          <cell r="Q428" t="str">
            <v>Coded in batch 3</v>
          </cell>
          <cell r="R428"/>
          <cell r="S428"/>
          <cell r="T428" t="str">
            <v/>
          </cell>
          <cell r="X428"/>
          <cell r="Y428"/>
          <cell r="Z428">
            <v>12.096</v>
          </cell>
          <cell r="AA428" t="str">
            <v>INDUSTRIALS</v>
          </cell>
          <cell r="AB428" t="str">
            <v>INDUSTRIALS</v>
          </cell>
          <cell r="AC428" t="str">
            <v>Mineral Resources</v>
          </cell>
          <cell r="AD428">
            <v>12096000</v>
          </cell>
        </row>
        <row r="429">
          <cell r="G429" t="str">
            <v>SG1U97935860</v>
          </cell>
          <cell r="H429" t="str">
            <v>Yes</v>
          </cell>
          <cell r="I429" t="str">
            <v>SG1U97935860</v>
          </cell>
          <cell r="J429" t="str">
            <v>SG1U97935860</v>
          </cell>
          <cell r="K429" t="str">
            <v>Yes</v>
          </cell>
          <cell r="L429">
            <v>44196</v>
          </cell>
          <cell r="M429">
            <v>43830</v>
          </cell>
          <cell r="N429" t="str">
            <v>SINGAPORE</v>
          </cell>
          <cell r="O429" t="str">
            <v>Listed on 28 May 2007 on SGX Sesdaq 18 December 2009 on SGX Mainboard</v>
          </cell>
          <cell r="P429" t="str">
            <v>Coded in batch 2</v>
          </cell>
          <cell r="Q429" t="str">
            <v>Coded in batch 2</v>
          </cell>
          <cell r="R429"/>
          <cell r="S429"/>
          <cell r="T429" t="str">
            <v/>
          </cell>
          <cell r="X429"/>
          <cell r="Y429"/>
          <cell r="Z429">
            <v>29.85</v>
          </cell>
          <cell r="AA429" t="str">
            <v>CONSUMER DISCRETIONARY</v>
          </cell>
          <cell r="AB429" t="str">
            <v>CONSUMER DISCRETIONARY</v>
          </cell>
          <cell r="AC429" t="str">
            <v>Cyclical Consumer Services</v>
          </cell>
          <cell r="AD429">
            <v>29850000</v>
          </cell>
        </row>
        <row r="430">
          <cell r="G430" t="str">
            <v>SG1CG0000009</v>
          </cell>
          <cell r="H430" t="str">
            <v>Yes</v>
          </cell>
          <cell r="I430" t="str">
            <v>SG1CG0000009</v>
          </cell>
          <cell r="J430" t="str">
            <v>SG1CG0000009</v>
          </cell>
          <cell r="K430" t="str">
            <v>Yes</v>
          </cell>
          <cell r="L430">
            <v>44196</v>
          </cell>
          <cell r="M430">
            <v>43830</v>
          </cell>
          <cell r="N430" t="str">
            <v>SINGAPORE</v>
          </cell>
          <cell r="O430" t="str">
            <v xml:space="preserve">Listed on 12 November 2004 on SGX Mainboard </v>
          </cell>
          <cell r="P430" t="str">
            <v>Coded in batch 5</v>
          </cell>
          <cell r="Q430" t="str">
            <v>Coded in batch 5</v>
          </cell>
          <cell r="R430"/>
          <cell r="S430"/>
          <cell r="T430" t="str">
            <v>Published on 05-Jun-2020</v>
          </cell>
          <cell r="X430"/>
          <cell r="Y430"/>
          <cell r="Z430">
            <v>35.159999999999997</v>
          </cell>
          <cell r="AA430" t="str">
            <v>MATERIALS</v>
          </cell>
          <cell r="AB430" t="str">
            <v>MATERIALS</v>
          </cell>
          <cell r="AC430" t="str">
            <v>Applied Resources</v>
          </cell>
          <cell r="AD430">
            <v>35160000</v>
          </cell>
        </row>
        <row r="431">
          <cell r="G431" t="str">
            <v>SG1AJ0000007</v>
          </cell>
          <cell r="H431" t="str">
            <v>Yes</v>
          </cell>
          <cell r="I431" t="str">
            <v>SG1AJ0000007</v>
          </cell>
          <cell r="J431" t="str">
            <v>SG1AJ0000007</v>
          </cell>
          <cell r="K431" t="str">
            <v>Yes</v>
          </cell>
          <cell r="L431">
            <v>44196</v>
          </cell>
          <cell r="M431">
            <v>43830</v>
          </cell>
          <cell r="N431" t="str">
            <v>SINGAPORE</v>
          </cell>
          <cell r="O431" t="str">
            <v>Listed on 20 September 1974 on SGX Mainboard</v>
          </cell>
          <cell r="P431" t="str">
            <v>Coded in batch 2</v>
          </cell>
          <cell r="Q431" t="str">
            <v>Coded in batch 2</v>
          </cell>
          <cell r="R431"/>
          <cell r="S431"/>
          <cell r="T431" t="str">
            <v/>
          </cell>
          <cell r="X431"/>
          <cell r="Y431"/>
          <cell r="Z431">
            <v>25.446999999999999</v>
          </cell>
          <cell r="AA431" t="str">
            <v>INDUSTRIALS</v>
          </cell>
          <cell r="AB431" t="str">
            <v>INDUSTRIALS</v>
          </cell>
          <cell r="AC431" t="str">
            <v>Industrial &amp; Commercial Services</v>
          </cell>
          <cell r="AD431">
            <v>25447000</v>
          </cell>
        </row>
        <row r="432">
          <cell r="G432" t="str">
            <v>SG1AB0000004</v>
          </cell>
          <cell r="H432" t="str">
            <v>Yes</v>
          </cell>
          <cell r="I432" t="str">
            <v>SG1AB0000004</v>
          </cell>
          <cell r="J432" t="str">
            <v>SG1AB0000004</v>
          </cell>
          <cell r="K432" t="str">
            <v>Yes</v>
          </cell>
          <cell r="L432">
            <v>44196</v>
          </cell>
          <cell r="M432">
            <v>43830</v>
          </cell>
          <cell r="N432" t="str">
            <v>SINGAPORE</v>
          </cell>
          <cell r="O432" t="str">
            <v>Listed on 22 July 2014 on Catalist</v>
          </cell>
          <cell r="P432" t="str">
            <v>Coded in batch 2</v>
          </cell>
          <cell r="Q432" t="str">
            <v>Coded in batch 2</v>
          </cell>
          <cell r="R432"/>
          <cell r="S432"/>
          <cell r="T432" t="str">
            <v/>
          </cell>
          <cell r="X432"/>
          <cell r="Y432"/>
          <cell r="Z432">
            <v>9.7460000000000004</v>
          </cell>
          <cell r="AA432" t="str">
            <v>COMMUNICATION SERVICES</v>
          </cell>
          <cell r="AB432" t="str">
            <v>COMMUNICATION SERVICES</v>
          </cell>
          <cell r="AC432" t="str">
            <v>Cyclical Consumer Services</v>
          </cell>
          <cell r="AD432">
            <v>9746000</v>
          </cell>
        </row>
        <row r="433">
          <cell r="G433" t="str">
            <v>SG1G32866137</v>
          </cell>
          <cell r="H433" t="str">
            <v>Yes</v>
          </cell>
          <cell r="I433" t="str">
            <v>SG1G32866137</v>
          </cell>
          <cell r="J433" t="str">
            <v>SG1G32866137</v>
          </cell>
          <cell r="K433" t="str">
            <v>Yes</v>
          </cell>
          <cell r="L433">
            <v>44012</v>
          </cell>
          <cell r="M433">
            <v>43646</v>
          </cell>
          <cell r="N433" t="str">
            <v>SINGAPORE</v>
          </cell>
          <cell r="O433" t="str">
            <v>Listed on 2 November 1998 on SGX Sesdaq 20 April 2001 on SGX Mainboard</v>
          </cell>
          <cell r="P433" t="str">
            <v>Coded in batch 1</v>
          </cell>
          <cell r="Q433" t="str">
            <v>Coded in batch 1</v>
          </cell>
          <cell r="R433"/>
          <cell r="S433"/>
          <cell r="T433" t="str">
            <v/>
          </cell>
          <cell r="X433"/>
          <cell r="Y433"/>
          <cell r="Z433">
            <v>136.131</v>
          </cell>
          <cell r="AA433" t="str">
            <v>INDUSTRIALS</v>
          </cell>
          <cell r="AB433" t="str">
            <v>INDUSTRIALS</v>
          </cell>
          <cell r="AC433" t="str">
            <v>Industrial Goods</v>
          </cell>
          <cell r="AD433">
            <v>136131000</v>
          </cell>
        </row>
        <row r="434">
          <cell r="G434" t="str">
            <v>SGXE58705265</v>
          </cell>
          <cell r="H434" t="str">
            <v>Yes</v>
          </cell>
          <cell r="I434" t="str">
            <v>SGXE58705265</v>
          </cell>
          <cell r="J434" t="str">
            <v>SGXE58705265</v>
          </cell>
          <cell r="K434" t="str">
            <v>Yes</v>
          </cell>
          <cell r="L434">
            <v>44012</v>
          </cell>
          <cell r="M434">
            <v>43646</v>
          </cell>
          <cell r="N434" t="str">
            <v>SINGAPORE</v>
          </cell>
          <cell r="O434" t="str">
            <v>Listed on 3 July 2019 on CATALIST</v>
          </cell>
          <cell r="P434" t="str">
            <v>Coded in batch 1</v>
          </cell>
          <cell r="Q434" t="str">
            <v>Coded in batch 1</v>
          </cell>
          <cell r="R434"/>
          <cell r="S434"/>
          <cell r="T434" t="str">
            <v/>
          </cell>
          <cell r="X434"/>
          <cell r="Y434"/>
          <cell r="Z434">
            <v>29.027999999999999</v>
          </cell>
          <cell r="AA434" t="str">
            <v>CONSUMER DISCRETIONARY</v>
          </cell>
          <cell r="AB434" t="str">
            <v>CONSUMER DISCRETIONARY</v>
          </cell>
          <cell r="AC434" t="str">
            <v>Cyclical Consumer Services</v>
          </cell>
          <cell r="AD434">
            <v>29028000</v>
          </cell>
        </row>
        <row r="435">
          <cell r="G435" t="str">
            <v>SG1I47882655</v>
          </cell>
          <cell r="H435" t="str">
            <v>Yes</v>
          </cell>
          <cell r="I435" t="str">
            <v>SG1I47882655</v>
          </cell>
          <cell r="J435" t="str">
            <v>SG1I47882655</v>
          </cell>
          <cell r="K435" t="str">
            <v>Yes</v>
          </cell>
          <cell r="L435">
            <v>43921</v>
          </cell>
          <cell r="M435">
            <v>43555</v>
          </cell>
          <cell r="N435" t="str">
            <v>SINGAPORE</v>
          </cell>
          <cell r="O435" t="str">
            <v>Listed on 14 December 1989 on SGX Mainboard</v>
          </cell>
          <cell r="P435" t="str">
            <v>Coded in batch 1</v>
          </cell>
          <cell r="Q435" t="str">
            <v>Coded in batch 1</v>
          </cell>
          <cell r="R435"/>
          <cell r="S435"/>
          <cell r="T435" t="str">
            <v/>
          </cell>
          <cell r="X435"/>
          <cell r="Y435"/>
          <cell r="Z435">
            <v>418.88499999999999</v>
          </cell>
          <cell r="AA435" t="str">
            <v>CONSUMER DISCRETIONARY</v>
          </cell>
          <cell r="AB435" t="str">
            <v>CONSUMER DISCRETIONARY</v>
          </cell>
          <cell r="AC435" t="str">
            <v>Cyclical Consumer Services</v>
          </cell>
          <cell r="AD435">
            <v>418885000</v>
          </cell>
        </row>
        <row r="436">
          <cell r="G436" t="str">
            <v>SG1O53913362</v>
          </cell>
          <cell r="H436" t="str">
            <v>Yes</v>
          </cell>
          <cell r="I436" t="str">
            <v>SG1O53913362</v>
          </cell>
          <cell r="J436" t="str">
            <v>SG1O53913362</v>
          </cell>
          <cell r="K436" t="str">
            <v>Yes</v>
          </cell>
          <cell r="L436">
            <v>43951</v>
          </cell>
          <cell r="M436">
            <v>43585</v>
          </cell>
          <cell r="N436" t="str">
            <v>SINGAPORE</v>
          </cell>
          <cell r="O436" t="str">
            <v>Listed on 5 September 1991 on SGX Sesdaq 14 April 2003 on SGX Mainboard</v>
          </cell>
          <cell r="P436" t="str">
            <v>Coded in batch 1</v>
          </cell>
          <cell r="Q436" t="str">
            <v>Coded in batch 1</v>
          </cell>
          <cell r="R436"/>
          <cell r="S436"/>
          <cell r="T436" t="str">
            <v/>
          </cell>
          <cell r="X436"/>
          <cell r="Y436"/>
          <cell r="Z436">
            <v>44.628999999999998</v>
          </cell>
          <cell r="AA436" t="str">
            <v>CONSUMER DISCRETIONARY</v>
          </cell>
          <cell r="AB436" t="str">
            <v>CONSUMER DISCRETIONARY</v>
          </cell>
          <cell r="AC436" t="str">
            <v>Automobiles &amp; Auto Parts</v>
          </cell>
          <cell r="AD436">
            <v>44629000</v>
          </cell>
        </row>
        <row r="437">
          <cell r="G437" t="str">
            <v>SG1AA7000009</v>
          </cell>
          <cell r="H437" t="str">
            <v>Yes</v>
          </cell>
          <cell r="I437" t="str">
            <v>SG1AA7000009</v>
          </cell>
          <cell r="J437" t="str">
            <v>SG1AA7000009</v>
          </cell>
          <cell r="K437" t="str">
            <v>Yes</v>
          </cell>
          <cell r="L437">
            <v>44196</v>
          </cell>
          <cell r="M437">
            <v>43830</v>
          </cell>
          <cell r="N437" t="str">
            <v>SINGAPORE</v>
          </cell>
          <cell r="O437" t="str">
            <v>Listed on 10 July 2014 on Catalist</v>
          </cell>
          <cell r="P437" t="str">
            <v>Coded in batch 2</v>
          </cell>
          <cell r="Q437" t="str">
            <v>Coded in batch 2</v>
          </cell>
          <cell r="R437"/>
          <cell r="S437"/>
          <cell r="T437" t="str">
            <v/>
          </cell>
          <cell r="X437"/>
          <cell r="Y437"/>
          <cell r="Z437">
            <v>50.6</v>
          </cell>
          <cell r="AA437" t="str">
            <v>INDUSTRIALS</v>
          </cell>
          <cell r="AB437" t="str">
            <v>INDUSTRIALS</v>
          </cell>
          <cell r="AC437" t="str">
            <v>Industrial &amp; Commercial Services</v>
          </cell>
          <cell r="AD437">
            <v>50600000</v>
          </cell>
        </row>
        <row r="438">
          <cell r="G438" t="str">
            <v>SG1V12936232</v>
          </cell>
          <cell r="H438" t="str">
            <v>Yes</v>
          </cell>
          <cell r="I438" t="str">
            <v>SG1V12936232</v>
          </cell>
          <cell r="J438" t="str">
            <v>SG1V12936232</v>
          </cell>
          <cell r="K438" t="str">
            <v>Yes</v>
          </cell>
          <cell r="L438">
            <v>44196</v>
          </cell>
          <cell r="M438">
            <v>43830</v>
          </cell>
          <cell r="N438" t="str">
            <v>SINGAPORE</v>
          </cell>
          <cell r="O438" t="str">
            <v>Listed on 13 October 2004 on SGX Mainboard</v>
          </cell>
          <cell r="P438" t="str">
            <v>Coded in batch 2</v>
          </cell>
          <cell r="Q438" t="str">
            <v>Coded in batch 2</v>
          </cell>
          <cell r="R438"/>
          <cell r="S438"/>
          <cell r="T438" t="str">
            <v/>
          </cell>
          <cell r="W438" t="str">
            <v>Y</v>
          </cell>
          <cell r="X438" t="str">
            <v>Y</v>
          </cell>
          <cell r="Y438" t="str">
            <v>Held through Singapore Technologies Telemedia Pte Ltd and other associated companies - 56.31%</v>
          </cell>
          <cell r="Z438">
            <v>2129.931</v>
          </cell>
          <cell r="AA438" t="str">
            <v>COMMUNICATION SERVICES</v>
          </cell>
          <cell r="AB438" t="str">
            <v>COMMUNICATION SERVICES</v>
          </cell>
          <cell r="AC438" t="str">
            <v>Telecommunications Services</v>
          </cell>
          <cell r="AD438">
            <v>2129931000</v>
          </cell>
        </row>
        <row r="439">
          <cell r="G439" t="str">
            <v>SG2E72981474</v>
          </cell>
          <cell r="H439" t="str">
            <v>Yes</v>
          </cell>
          <cell r="I439" t="str">
            <v>SG2E72981474</v>
          </cell>
          <cell r="J439" t="str">
            <v>SG2E72981474</v>
          </cell>
          <cell r="K439" t="str">
            <v>Yes</v>
          </cell>
          <cell r="L439">
            <v>44196</v>
          </cell>
          <cell r="M439">
            <v>43830</v>
          </cell>
          <cell r="N439" t="str">
            <v>SINGAPORE</v>
          </cell>
          <cell r="O439" t="str">
            <v>Listed on 27 Apr 2012 on Catalist</v>
          </cell>
          <cell r="P439" t="str">
            <v>Coded in batch 3</v>
          </cell>
          <cell r="Q439" t="str">
            <v>Coded in batch 3</v>
          </cell>
          <cell r="R439"/>
          <cell r="S439"/>
          <cell r="T439" t="str">
            <v/>
          </cell>
          <cell r="X439"/>
          <cell r="Y439"/>
          <cell r="Z439">
            <v>16.355</v>
          </cell>
          <cell r="AA439" t="str">
            <v xml:space="preserve">REAL ESTATE </v>
          </cell>
          <cell r="AB439" t="str">
            <v xml:space="preserve">REAL ESTATE </v>
          </cell>
          <cell r="AC439" t="str">
            <v>Real Estate</v>
          </cell>
          <cell r="AD439">
            <v>16355000</v>
          </cell>
        </row>
        <row r="440">
          <cell r="G440" t="str">
            <v>SG1P15916395</v>
          </cell>
          <cell r="H440" t="str">
            <v>Yes</v>
          </cell>
          <cell r="I440" t="str">
            <v>SG1P15916395</v>
          </cell>
          <cell r="J440" t="str">
            <v>SG1P15916395</v>
          </cell>
          <cell r="K440" t="str">
            <v>Yes</v>
          </cell>
          <cell r="L440">
            <v>44196</v>
          </cell>
          <cell r="M440">
            <v>43830</v>
          </cell>
          <cell r="N440" t="str">
            <v>SINGAPORE</v>
          </cell>
          <cell r="O440" t="str">
            <v>Listed on 20 February 2004 on SGX Mainboard</v>
          </cell>
          <cell r="P440" t="str">
            <v>Coded in batch 2</v>
          </cell>
          <cell r="Q440" t="str">
            <v>Coded in batch 2</v>
          </cell>
          <cell r="R440"/>
          <cell r="S440"/>
          <cell r="T440" t="str">
            <v/>
          </cell>
          <cell r="X440"/>
          <cell r="Y440"/>
          <cell r="Z440">
            <v>477.911</v>
          </cell>
          <cell r="AA440" t="str">
            <v>CONSUMER DISCRETIONARY</v>
          </cell>
          <cell r="AB440" t="str">
            <v>CONSUMER DISCRETIONARY</v>
          </cell>
          <cell r="AC440" t="str">
            <v>Cyclical Consumer Services</v>
          </cell>
          <cell r="AD440">
            <v>477911000</v>
          </cell>
        </row>
        <row r="441">
          <cell r="G441" t="str">
            <v>SG1AA2000004</v>
          </cell>
          <cell r="H441" t="str">
            <v>Yes</v>
          </cell>
          <cell r="I441" t="str">
            <v>SG1AA2000004</v>
          </cell>
          <cell r="J441" t="str">
            <v>SG1AA2000004</v>
          </cell>
          <cell r="K441" t="str">
            <v>Yes</v>
          </cell>
          <cell r="L441">
            <v>43921</v>
          </cell>
          <cell r="M441">
            <v>43555</v>
          </cell>
          <cell r="N441" t="str">
            <v>SINGAPORE</v>
          </cell>
          <cell r="O441" t="str">
            <v>Listed on 20 January 1997 on SGX Mainboard</v>
          </cell>
          <cell r="P441" t="str">
            <v>Coded in batch 1</v>
          </cell>
          <cell r="Q441" t="str">
            <v>Coded in batch 1</v>
          </cell>
          <cell r="R441"/>
          <cell r="S441"/>
          <cell r="T441" t="str">
            <v/>
          </cell>
          <cell r="X441"/>
          <cell r="Y441"/>
          <cell r="Z441">
            <v>24.324000000000002</v>
          </cell>
          <cell r="AA441" t="str">
            <v>CONSUMER STAPLES</v>
          </cell>
          <cell r="AB441" t="str">
            <v>CONSUMER STAPLES</v>
          </cell>
          <cell r="AC441" t="str">
            <v>Food &amp; Beverages</v>
          </cell>
          <cell r="AD441">
            <v>24324000</v>
          </cell>
        </row>
        <row r="442">
          <cell r="G442" t="str">
            <v>BMG8585U1027</v>
          </cell>
          <cell r="H442" t="str">
            <v>Yes</v>
          </cell>
          <cell r="I442" t="str">
            <v>BMG8585U1027</v>
          </cell>
          <cell r="J442" t="str">
            <v>BMG8585U1027</v>
          </cell>
          <cell r="K442" t="str">
            <v>Yes</v>
          </cell>
          <cell r="L442">
            <v>44196</v>
          </cell>
          <cell r="M442">
            <v>43830</v>
          </cell>
          <cell r="N442" t="str">
            <v>BERMUDA</v>
          </cell>
          <cell r="O442" t="str">
            <v>Listed on 16 March 2005 on SGX Sesdaq 30 August 2007 on SGX Mainboard</v>
          </cell>
          <cell r="P442" t="str">
            <v>Coded in batch 4</v>
          </cell>
          <cell r="Q442" t="str">
            <v>Coded in batch 4</v>
          </cell>
          <cell r="R442"/>
          <cell r="S442"/>
          <cell r="T442" t="str">
            <v/>
          </cell>
          <cell r="X442"/>
          <cell r="Y442"/>
          <cell r="Z442">
            <v>660.41899999999998</v>
          </cell>
          <cell r="AA442" t="str">
            <v>INDUSTRIALS</v>
          </cell>
          <cell r="AB442" t="str">
            <v>INDUSTRIALS</v>
          </cell>
          <cell r="AC442" t="str">
            <v>Industrial Goods</v>
          </cell>
          <cell r="AD442">
            <v>660419000</v>
          </cell>
        </row>
        <row r="443">
          <cell r="G443" t="str">
            <v>SG1B17008288</v>
          </cell>
          <cell r="H443" t="str">
            <v>Yes</v>
          </cell>
          <cell r="I443" t="str">
            <v>SG1B17008288</v>
          </cell>
          <cell r="J443" t="str">
            <v>SG1B17008288</v>
          </cell>
          <cell r="K443" t="str">
            <v>Yes</v>
          </cell>
          <cell r="L443">
            <v>44043</v>
          </cell>
          <cell r="M443">
            <v>43677</v>
          </cell>
          <cell r="N443" t="str">
            <v>SINGAPORE</v>
          </cell>
          <cell r="O443" t="str">
            <v>Listed on 20 October 1994 on SGX Mainboard</v>
          </cell>
          <cell r="P443" t="str">
            <v>Coded in batch 1</v>
          </cell>
          <cell r="Q443" t="str">
            <v>Coded in batch 1</v>
          </cell>
          <cell r="R443"/>
          <cell r="S443"/>
          <cell r="T443" t="str">
            <v/>
          </cell>
          <cell r="X443"/>
          <cell r="Y443"/>
          <cell r="Z443">
            <v>55.877000000000002</v>
          </cell>
          <cell r="AA443" t="str">
            <v xml:space="preserve">INFORMATION TECHNOLOGY </v>
          </cell>
          <cell r="AB443" t="str">
            <v xml:space="preserve">INFORMATION TECHNOLOGY </v>
          </cell>
          <cell r="AC443" t="str">
            <v>Technology Equipment</v>
          </cell>
          <cell r="AD443">
            <v>55877000</v>
          </cell>
        </row>
        <row r="444">
          <cell r="G444" t="str">
            <v>SG0581008505</v>
          </cell>
          <cell r="H444" t="str">
            <v>Yes</v>
          </cell>
          <cell r="I444" t="str">
            <v>SG0581008505</v>
          </cell>
          <cell r="J444" t="str">
            <v>SG0581008505</v>
          </cell>
          <cell r="K444" t="str">
            <v>Yes</v>
          </cell>
          <cell r="L444">
            <v>44196</v>
          </cell>
          <cell r="M444">
            <v>43830</v>
          </cell>
          <cell r="N444" t="str">
            <v>SINGAPORE</v>
          </cell>
          <cell r="O444" t="str">
            <v>Listed on 14 December 1994 on SGX Sesdaq</v>
          </cell>
          <cell r="P444" t="str">
            <v>Coded in batch 5</v>
          </cell>
          <cell r="Q444" t="str">
            <v>Coded in batch 5</v>
          </cell>
          <cell r="R444"/>
          <cell r="S444"/>
          <cell r="T444" t="str">
            <v>Published on 10-Jun-2020</v>
          </cell>
          <cell r="X444"/>
          <cell r="Y444"/>
          <cell r="Z444">
            <v>8.5830000000000002</v>
          </cell>
          <cell r="AA444" t="str">
            <v>INDUSTRIALS</v>
          </cell>
          <cell r="AB444" t="str">
            <v>INDUSTRIALS</v>
          </cell>
          <cell r="AC444" t="str">
            <v>Real Estate</v>
          </cell>
          <cell r="AD444">
            <v>8583000</v>
          </cell>
        </row>
        <row r="445">
          <cell r="G445" t="str">
            <v>SG1CC1000007</v>
          </cell>
          <cell r="H445" t="str">
            <v>Yes</v>
          </cell>
          <cell r="I445" t="str">
            <v>SG1CC1000007</v>
          </cell>
          <cell r="J445" t="str">
            <v>SG1CC1000007</v>
          </cell>
          <cell r="K445" t="str">
            <v>Yes</v>
          </cell>
          <cell r="L445">
            <v>44196</v>
          </cell>
          <cell r="M445">
            <v>43830</v>
          </cell>
          <cell r="N445" t="str">
            <v>SINGAPORE</v>
          </cell>
          <cell r="O445" t="str">
            <v xml:space="preserve">Listed on 1 August 2007 on SGX Mainboard </v>
          </cell>
          <cell r="P445" t="str">
            <v>Coded in batch 3</v>
          </cell>
          <cell r="Q445" t="str">
            <v>Coded in batch 3</v>
          </cell>
          <cell r="R445"/>
          <cell r="S445"/>
          <cell r="T445" t="str">
            <v/>
          </cell>
          <cell r="X445"/>
          <cell r="Y445"/>
          <cell r="Z445">
            <v>43.618000000000002</v>
          </cell>
          <cell r="AA445" t="str">
            <v>HEALTH CARE</v>
          </cell>
          <cell r="AB445" t="str">
            <v>HEALTH CARE</v>
          </cell>
          <cell r="AC445" t="str">
            <v>Pharmaceuticals &amp; Medical Research</v>
          </cell>
          <cell r="AD445">
            <v>43618000</v>
          </cell>
        </row>
        <row r="446">
          <cell r="G446" t="str">
            <v>SG1BJ4000001</v>
          </cell>
          <cell r="H446" t="str">
            <v>Yes</v>
          </cell>
          <cell r="I446" t="str">
            <v>SG1BJ4000001</v>
          </cell>
          <cell r="J446" t="str">
            <v>SG1BJ4000001</v>
          </cell>
          <cell r="K446" t="str">
            <v>Yes</v>
          </cell>
          <cell r="L446">
            <v>44196</v>
          </cell>
          <cell r="M446">
            <v>43830</v>
          </cell>
          <cell r="N446" t="str">
            <v>SINGAPORE</v>
          </cell>
          <cell r="O446" t="str">
            <v xml:space="preserve">Listed on 1 June 2000 on SGX Mainboard </v>
          </cell>
          <cell r="P446" t="str">
            <v>Coded in batch 3</v>
          </cell>
          <cell r="Q446" t="str">
            <v>Coded in batch 3</v>
          </cell>
          <cell r="R446"/>
          <cell r="S446"/>
          <cell r="T446" t="str">
            <v/>
          </cell>
          <cell r="X446"/>
          <cell r="Y446"/>
          <cell r="Z446">
            <v>44.094999999999999</v>
          </cell>
          <cell r="AA446" t="str">
            <v>CONSUMER DISCRETIONARY</v>
          </cell>
          <cell r="AB446" t="str">
            <v>CONSUMER DISCRETIONARY</v>
          </cell>
          <cell r="AC446" t="str">
            <v>Cyclical Consumer Services</v>
          </cell>
          <cell r="AD446">
            <v>44095000</v>
          </cell>
        </row>
        <row r="447">
          <cell r="G447" t="str">
            <v>SGXE31442804</v>
          </cell>
          <cell r="H447" t="str">
            <v>Yes</v>
          </cell>
          <cell r="I447" t="str">
            <v>SGXE31442804</v>
          </cell>
          <cell r="J447" t="str">
            <v>SGXE31442804</v>
          </cell>
          <cell r="K447" t="str">
            <v>Yes</v>
          </cell>
          <cell r="L447">
            <v>44196</v>
          </cell>
          <cell r="M447">
            <v>43830</v>
          </cell>
          <cell r="N447" t="str">
            <v>SINGAPORE</v>
          </cell>
          <cell r="O447" t="str">
            <v>Listed on 8 August 2018 on CATALIST</v>
          </cell>
          <cell r="P447" t="str">
            <v>Coded in batch 3</v>
          </cell>
          <cell r="Q447" t="str">
            <v>Coded in batch 3</v>
          </cell>
          <cell r="R447"/>
          <cell r="S447"/>
          <cell r="T447" t="str">
            <v/>
          </cell>
          <cell r="X447"/>
          <cell r="Y447"/>
          <cell r="Z447">
            <v>15.91</v>
          </cell>
          <cell r="AA447" t="str">
            <v xml:space="preserve">INFORMATION TECHNOLOGY </v>
          </cell>
          <cell r="AB447" t="str">
            <v xml:space="preserve">INFORMATION TECHNOLOGY </v>
          </cell>
          <cell r="AC447" t="str">
            <v>Insurance</v>
          </cell>
          <cell r="AD447">
            <v>15910000</v>
          </cell>
        </row>
        <row r="448">
          <cell r="G448" t="str">
            <v>SG2F06984247</v>
          </cell>
          <cell r="H448" t="str">
            <v>Yes</v>
          </cell>
          <cell r="I448" t="str">
            <v>SG2F06984247</v>
          </cell>
          <cell r="J448" t="str">
            <v>SG2F06984247</v>
          </cell>
          <cell r="K448" t="str">
            <v>Yes</v>
          </cell>
          <cell r="L448">
            <v>44043</v>
          </cell>
          <cell r="M448">
            <v>43677</v>
          </cell>
          <cell r="N448" t="str">
            <v>SINGAPORE</v>
          </cell>
          <cell r="O448" t="str">
            <v>Listed on 3 August 2012 on Catalist</v>
          </cell>
          <cell r="P448" t="str">
            <v>Coded in batch 1</v>
          </cell>
          <cell r="Q448" t="str">
            <v>Coded in batch 1</v>
          </cell>
          <cell r="R448"/>
          <cell r="S448"/>
          <cell r="T448" t="str">
            <v/>
          </cell>
          <cell r="X448"/>
          <cell r="Y448"/>
          <cell r="Z448">
            <v>33.146999999999998</v>
          </cell>
          <cell r="AA448" t="str">
            <v>INDUSTRIALS</v>
          </cell>
          <cell r="AB448" t="str">
            <v>INDUSTRIALS</v>
          </cell>
          <cell r="AC448" t="str">
            <v>Industrial &amp; Commercial Services</v>
          </cell>
          <cell r="AD448">
            <v>33147000</v>
          </cell>
        </row>
        <row r="449">
          <cell r="G449" t="str">
            <v>SG1Z68955660</v>
          </cell>
          <cell r="H449" t="str">
            <v>Yes</v>
          </cell>
          <cell r="I449" t="str">
            <v>SG1Z68955660</v>
          </cell>
          <cell r="J449" t="str">
            <v>SG1Z68955660</v>
          </cell>
          <cell r="K449" t="str">
            <v>Yes</v>
          </cell>
          <cell r="L449">
            <v>44043</v>
          </cell>
          <cell r="M449">
            <v>43677</v>
          </cell>
          <cell r="N449" t="str">
            <v>SINGAPORE</v>
          </cell>
          <cell r="O449" t="str">
            <v>Listed on 1 April 2010 on SGX Mainboard</v>
          </cell>
          <cell r="P449" t="str">
            <v>Coded in batch 1</v>
          </cell>
          <cell r="Q449" t="str">
            <v>Coded in batch 1</v>
          </cell>
          <cell r="R449"/>
          <cell r="S449"/>
          <cell r="T449" t="str">
            <v/>
          </cell>
          <cell r="X449"/>
          <cell r="Y449"/>
          <cell r="Z449">
            <v>51.027000000000001</v>
          </cell>
          <cell r="AA449" t="str">
            <v>INDUSTRIALS</v>
          </cell>
          <cell r="AB449" t="str">
            <v>INDUSTRIALS</v>
          </cell>
          <cell r="AC449" t="str">
            <v>Industrial &amp; Commercial Services</v>
          </cell>
          <cell r="AD449">
            <v>51027000</v>
          </cell>
        </row>
        <row r="450">
          <cell r="G450" t="str">
            <v>SG2D87975520</v>
          </cell>
          <cell r="H450" t="str">
            <v>Yes</v>
          </cell>
          <cell r="I450" t="str">
            <v>SG2D87975520</v>
          </cell>
          <cell r="J450" t="str">
            <v>SG2D87975520</v>
          </cell>
          <cell r="K450" t="str">
            <v>Yes</v>
          </cell>
          <cell r="L450">
            <v>44196</v>
          </cell>
          <cell r="M450">
            <v>43830</v>
          </cell>
          <cell r="N450" t="str">
            <v>SINGAPORE</v>
          </cell>
          <cell r="O450" t="str">
            <v>Listed on 21 November 2011 on SGX Mainboard</v>
          </cell>
          <cell r="P450" t="str">
            <v>Coded in batch 2</v>
          </cell>
          <cell r="Q450" t="str">
            <v>Coded in batch 2</v>
          </cell>
          <cell r="R450"/>
          <cell r="S450"/>
          <cell r="T450" t="str">
            <v/>
          </cell>
          <cell r="X450"/>
          <cell r="Y450"/>
          <cell r="Z450">
            <v>45.07</v>
          </cell>
          <cell r="AA450" t="str">
            <v>INDUSTRIALS</v>
          </cell>
          <cell r="AB450" t="str">
            <v>INDUSTRIALS</v>
          </cell>
          <cell r="AC450" t="str">
            <v>Real Estate</v>
          </cell>
          <cell r="AD450">
            <v>45070000</v>
          </cell>
        </row>
        <row r="451">
          <cell r="G451" t="str">
            <v>SG1F88861140</v>
          </cell>
          <cell r="H451" t="str">
            <v>Yes</v>
          </cell>
          <cell r="I451" t="str">
            <v>SG1F88861140</v>
          </cell>
          <cell r="J451" t="str">
            <v>SG1F88861140</v>
          </cell>
          <cell r="K451" t="str">
            <v>Yes</v>
          </cell>
          <cell r="L451">
            <v>44012</v>
          </cell>
          <cell r="M451">
            <v>43646</v>
          </cell>
          <cell r="N451" t="str">
            <v>SINGAPORE</v>
          </cell>
          <cell r="O451" t="str">
            <v>Listed on 23 April 1998 on SGX Sesdaq 16 May 2005 on SGX Mainboard</v>
          </cell>
          <cell r="P451" t="str">
            <v>Coded in batch 1</v>
          </cell>
          <cell r="Q451" t="str">
            <v>Coded in batch 1</v>
          </cell>
          <cell r="R451"/>
          <cell r="S451"/>
          <cell r="T451" t="str">
            <v/>
          </cell>
          <cell r="X451"/>
          <cell r="Y451"/>
          <cell r="Z451">
            <v>158.78970000000001</v>
          </cell>
          <cell r="AA451" t="str">
            <v>INDUSTRIALS</v>
          </cell>
          <cell r="AB451" t="str">
            <v>INDUSTRIALS</v>
          </cell>
          <cell r="AC451" t="str">
            <v>Industrial Goods</v>
          </cell>
          <cell r="AD451">
            <v>158789700</v>
          </cell>
        </row>
        <row r="452">
          <cell r="G452" t="str">
            <v>SG2G61000003</v>
          </cell>
          <cell r="H452" t="str">
            <v>Yes</v>
          </cell>
          <cell r="I452" t="str">
            <v>SG2G61000003</v>
          </cell>
          <cell r="J452" t="str">
            <v>SG2G61000003</v>
          </cell>
          <cell r="K452" t="str">
            <v>Yes</v>
          </cell>
          <cell r="L452">
            <v>44196</v>
          </cell>
          <cell r="M452">
            <v>43830</v>
          </cell>
          <cell r="N452" t="str">
            <v>SINGAPORE</v>
          </cell>
          <cell r="O452" t="str">
            <v>Listed on 30 January 2014 on Catalist</v>
          </cell>
          <cell r="P452" t="str">
            <v>Coded in batch 2</v>
          </cell>
          <cell r="Q452" t="str">
            <v>Coded in batch 2</v>
          </cell>
          <cell r="R452"/>
          <cell r="S452"/>
          <cell r="T452" t="str">
            <v/>
          </cell>
          <cell r="X452"/>
          <cell r="Y452"/>
          <cell r="Z452">
            <v>554.4</v>
          </cell>
          <cell r="AA452" t="str">
            <v>HEALTH CARE</v>
          </cell>
          <cell r="AB452" t="str">
            <v>HEALTH CARE</v>
          </cell>
          <cell r="AC452" t="str">
            <v>Healthcare Services</v>
          </cell>
          <cell r="AD452">
            <v>554400000</v>
          </cell>
        </row>
        <row r="453">
          <cell r="G453" t="str">
            <v>SG1K31894969</v>
          </cell>
          <cell r="H453" t="str">
            <v>Yes</v>
          </cell>
          <cell r="I453" t="str">
            <v>SG1K31894969</v>
          </cell>
          <cell r="J453" t="str">
            <v>SG1K31894969</v>
          </cell>
          <cell r="K453" t="str">
            <v>Yes</v>
          </cell>
          <cell r="L453">
            <v>44196</v>
          </cell>
          <cell r="M453">
            <v>43830</v>
          </cell>
          <cell r="N453" t="str">
            <v>SINGAPORE</v>
          </cell>
          <cell r="O453" t="str">
            <v>Listed on 7 September 2001 on SGX Mainboard</v>
          </cell>
          <cell r="P453" t="str">
            <v>Coded in batch 2</v>
          </cell>
          <cell r="Q453" t="str">
            <v>Coded in batch 2</v>
          </cell>
          <cell r="R453"/>
          <cell r="S453"/>
          <cell r="T453" t="str">
            <v/>
          </cell>
          <cell r="X453"/>
          <cell r="Y453"/>
          <cell r="Z453">
            <v>124.974</v>
          </cell>
          <cell r="AA453" t="str">
            <v>MATERIALS</v>
          </cell>
          <cell r="AB453" t="str">
            <v>MATERIALS</v>
          </cell>
          <cell r="AC453" t="str">
            <v>Applied Resources</v>
          </cell>
          <cell r="AD453">
            <v>124974000</v>
          </cell>
        </row>
        <row r="454">
          <cell r="G454" t="str">
            <v>SG2C64965297</v>
          </cell>
          <cell r="H454" t="str">
            <v>Yes</v>
          </cell>
          <cell r="I454" t="str">
            <v>SG2C64965297</v>
          </cell>
          <cell r="J454" t="str">
            <v>SG2C64965297</v>
          </cell>
          <cell r="K454" t="str">
            <v>Yes</v>
          </cell>
          <cell r="L454">
            <v>43982</v>
          </cell>
          <cell r="M454">
            <v>43616</v>
          </cell>
          <cell r="N454" t="str">
            <v>SINGAPORE</v>
          </cell>
          <cell r="O454" t="str">
            <v>Listed on 22 March 2001 on SGX Sesdaq 3 September 2008 on SGX Mainboard</v>
          </cell>
          <cell r="P454" t="str">
            <v>Coded in batch 1</v>
          </cell>
          <cell r="Q454" t="str">
            <v>Coded in batch 1</v>
          </cell>
          <cell r="R454"/>
          <cell r="S454"/>
          <cell r="T454" t="str">
            <v/>
          </cell>
          <cell r="X454"/>
          <cell r="Y454"/>
          <cell r="Z454">
            <v>20.741</v>
          </cell>
          <cell r="AA454" t="str">
            <v>INDUSTRIALS</v>
          </cell>
          <cell r="AB454" t="str">
            <v>INDUSTRIALS</v>
          </cell>
          <cell r="AC454" t="str">
            <v>Industrial &amp; Commercial Services</v>
          </cell>
          <cell r="AD454">
            <v>20741000</v>
          </cell>
        </row>
        <row r="455">
          <cell r="G455" t="str">
            <v>SG1Y15944495</v>
          </cell>
          <cell r="H455" t="str">
            <v>Yes</v>
          </cell>
          <cell r="I455" t="str">
            <v>SG1Y15944495</v>
          </cell>
          <cell r="J455" t="str">
            <v>SG1Y15944495</v>
          </cell>
          <cell r="K455" t="str">
            <v>Yes</v>
          </cell>
          <cell r="L455">
            <v>44012</v>
          </cell>
          <cell r="M455">
            <v>43646</v>
          </cell>
          <cell r="N455" t="str">
            <v>SINGAPORE</v>
          </cell>
          <cell r="O455" t="str">
            <v>Listed on 4 June 2009 on Catalist</v>
          </cell>
          <cell r="P455" t="str">
            <v>Coded in batch 1</v>
          </cell>
          <cell r="Q455" t="str">
            <v>Coded in batch 1</v>
          </cell>
          <cell r="R455"/>
          <cell r="S455"/>
          <cell r="T455" t="str">
            <v/>
          </cell>
          <cell r="X455"/>
          <cell r="Y455"/>
          <cell r="Z455">
            <v>9.4168000000000003</v>
          </cell>
          <cell r="AA455" t="str">
            <v>INDUSTRIALS</v>
          </cell>
          <cell r="AB455" t="str">
            <v>INDUSTRIALS</v>
          </cell>
          <cell r="AC455" t="str">
            <v>Industrial Goods</v>
          </cell>
          <cell r="AD455">
            <v>9416800</v>
          </cell>
        </row>
        <row r="456">
          <cell r="G456" t="str">
            <v>SG1P75919099</v>
          </cell>
          <cell r="H456" t="str">
            <v>Yes</v>
          </cell>
          <cell r="I456" t="str">
            <v>SG1P75919099</v>
          </cell>
          <cell r="J456" t="str">
            <v>SG1P75919099</v>
          </cell>
          <cell r="K456" t="str">
            <v>Yes</v>
          </cell>
          <cell r="L456">
            <v>44196</v>
          </cell>
          <cell r="M456">
            <v>43830</v>
          </cell>
          <cell r="N456" t="str">
            <v>SINGAPORE</v>
          </cell>
          <cell r="O456" t="str">
            <v>Listed on 25 June 2004 on SGX Mainboard</v>
          </cell>
          <cell r="P456" t="str">
            <v>Coded in batch 2</v>
          </cell>
          <cell r="Q456" t="str">
            <v>Coded in batch 2</v>
          </cell>
          <cell r="R456"/>
          <cell r="S456"/>
          <cell r="T456" t="str">
            <v/>
          </cell>
          <cell r="W456" t="str">
            <v>Y</v>
          </cell>
          <cell r="X456" t="str">
            <v>Y</v>
          </cell>
          <cell r="Y456" t="str">
            <v>Held through STT Communications Ltd - 50.52%</v>
          </cell>
          <cell r="Z456">
            <v>80.432339999999996</v>
          </cell>
          <cell r="AA456" t="str">
            <v xml:space="preserve">INFORMATION TECHNOLOGY </v>
          </cell>
          <cell r="AB456" t="str">
            <v xml:space="preserve">INFORMATION TECHNOLOGY </v>
          </cell>
          <cell r="AC456" t="str">
            <v>Technology Equipment</v>
          </cell>
          <cell r="AD456">
            <v>80432340</v>
          </cell>
        </row>
        <row r="457">
          <cell r="G457" t="str">
            <v>TH0902010014</v>
          </cell>
          <cell r="H457" t="str">
            <v>Yes</v>
          </cell>
          <cell r="I457" t="str">
            <v>TH0902010014</v>
          </cell>
          <cell r="J457" t="str">
            <v>TH0902010014</v>
          </cell>
          <cell r="K457" t="str">
            <v>Yes</v>
          </cell>
          <cell r="L457">
            <v>44104</v>
          </cell>
          <cell r="M457">
            <v>43738</v>
          </cell>
          <cell r="N457" t="str">
            <v>THAILAND</v>
          </cell>
          <cell r="O457" t="str">
            <v>Listed on 30 May 2006 on SGX Mainboard</v>
          </cell>
          <cell r="P457" t="str">
            <v>Coded in batch 1</v>
          </cell>
          <cell r="Q457" t="str">
            <v>Coded in batch 1</v>
          </cell>
          <cell r="R457"/>
          <cell r="S457"/>
          <cell r="T457" t="str">
            <v/>
          </cell>
          <cell r="X457"/>
          <cell r="Y457"/>
          <cell r="Z457">
            <v>17207.2</v>
          </cell>
          <cell r="AA457" t="str">
            <v>CONSUMER STAPLES</v>
          </cell>
          <cell r="AB457" t="str">
            <v>CONSUMER STAPLES</v>
          </cell>
          <cell r="AC457" t="str">
            <v>Food &amp; Beverages</v>
          </cell>
          <cell r="AD457">
            <v>17207200000</v>
          </cell>
        </row>
        <row r="458">
          <cell r="G458" t="str">
            <v>SG1AJ2000005</v>
          </cell>
          <cell r="H458" t="str">
            <v>Yes</v>
          </cell>
          <cell r="I458" t="str">
            <v>SG1C19013145</v>
          </cell>
          <cell r="J458" t="str">
            <v>SG1AJ2000005</v>
          </cell>
          <cell r="K458" t="str">
            <v>No</v>
          </cell>
          <cell r="L458">
            <v>44196</v>
          </cell>
          <cell r="M458">
            <v>43830</v>
          </cell>
          <cell r="N458" t="str">
            <v>SINGAPORE</v>
          </cell>
          <cell r="O458" t="str">
            <v>Listed on 11 December 1995 on SGX Mainboard</v>
          </cell>
          <cell r="P458" t="str">
            <v>Coded in batch 2</v>
          </cell>
          <cell r="Q458" t="str">
            <v>Coded in batch 2</v>
          </cell>
          <cell r="R458"/>
          <cell r="S458"/>
          <cell r="T458" t="str">
            <v/>
          </cell>
          <cell r="V458" t="str">
            <v>ISIN code in 2020 is different from that of last year.</v>
          </cell>
          <cell r="X458"/>
          <cell r="Y458"/>
          <cell r="Z458">
            <v>60.195599999999999</v>
          </cell>
          <cell r="AA458" t="str">
            <v>CONSUMER DISCRETIONARY</v>
          </cell>
          <cell r="AB458" t="str">
            <v>CONSUMER DISCRETIONARY</v>
          </cell>
          <cell r="AC458" t="str">
            <v>Real Estate</v>
          </cell>
          <cell r="AD458">
            <v>60195600</v>
          </cell>
        </row>
        <row r="459">
          <cell r="G459" t="str">
            <v>SG1AE9000009</v>
          </cell>
          <cell r="H459" t="str">
            <v>Yes</v>
          </cell>
          <cell r="I459" t="str">
            <v>SG1AE9000009</v>
          </cell>
          <cell r="J459" t="str">
            <v>SG1AE9000009</v>
          </cell>
          <cell r="K459" t="str">
            <v>Yes</v>
          </cell>
          <cell r="L459">
            <v>43921</v>
          </cell>
          <cell r="M459">
            <v>43555</v>
          </cell>
          <cell r="N459" t="str">
            <v>SINGAPORE</v>
          </cell>
          <cell r="O459" t="str">
            <v xml:space="preserve">Listed on 3 October 1988 on SGX Sesdaq  7 October 1992 on SGX Mainboard </v>
          </cell>
          <cell r="P459" t="str">
            <v>Coded in batch 1</v>
          </cell>
          <cell r="Q459" t="str">
            <v>Coded in batch 1</v>
          </cell>
          <cell r="R459"/>
          <cell r="S459"/>
          <cell r="T459" t="str">
            <v/>
          </cell>
          <cell r="X459"/>
          <cell r="Y459"/>
          <cell r="Z459">
            <v>892.64664000000005</v>
          </cell>
          <cell r="AA459" t="str">
            <v>CONSUMER DISCRETIONARY</v>
          </cell>
          <cell r="AB459" t="str">
            <v>CONSUMER DISCRETIONARY</v>
          </cell>
          <cell r="AC459" t="str">
            <v>Retailers</v>
          </cell>
          <cell r="AD459">
            <v>892646640</v>
          </cell>
        </row>
        <row r="460">
          <cell r="G460" t="str">
            <v>SG1Q02920318</v>
          </cell>
          <cell r="H460" t="str">
            <v>Yes</v>
          </cell>
          <cell r="I460" t="str">
            <v>SG1Q02920318</v>
          </cell>
          <cell r="J460" t="str">
            <v>SG1Q02920318</v>
          </cell>
          <cell r="K460" t="str">
            <v>Yes</v>
          </cell>
          <cell r="L460">
            <v>44196</v>
          </cell>
          <cell r="M460">
            <v>43830</v>
          </cell>
          <cell r="N460" t="str">
            <v>SINGAPORE</v>
          </cell>
          <cell r="O460" t="str">
            <v>Listed on 8 September 2004 on MAINBOARD</v>
          </cell>
          <cell r="P460" t="str">
            <v>Coded in batch 5</v>
          </cell>
          <cell r="Q460" t="str">
            <v>Coded in batch 5</v>
          </cell>
          <cell r="R460"/>
          <cell r="S460"/>
          <cell r="T460" t="str">
            <v>Published on 14-Jun-2020</v>
          </cell>
          <cell r="X460"/>
          <cell r="Y460"/>
          <cell r="Z460">
            <v>834.96</v>
          </cell>
          <cell r="AA460" t="str">
            <v>COMMUNICATION SERVICES</v>
          </cell>
          <cell r="AB460" t="str">
            <v>COMMUNICATION SERVICES</v>
          </cell>
          <cell r="AC460" t="str">
            <v>Cyclical Consumer Services</v>
          </cell>
          <cell r="AD460">
            <v>834960000</v>
          </cell>
        </row>
        <row r="461">
          <cell r="G461" t="str">
            <v>SG1J49001550</v>
          </cell>
          <cell r="H461" t="str">
            <v>Yes</v>
          </cell>
          <cell r="I461" t="str">
            <v>SG1J49001550</v>
          </cell>
          <cell r="J461" t="str">
            <v>SG1J49001550</v>
          </cell>
          <cell r="K461" t="str">
            <v>Yes</v>
          </cell>
          <cell r="L461">
            <v>44196</v>
          </cell>
          <cell r="M461">
            <v>43830</v>
          </cell>
          <cell r="N461" t="str">
            <v>SINGAPORE</v>
          </cell>
          <cell r="O461">
            <v>0</v>
          </cell>
          <cell r="P461" t="str">
            <v>Coded in batch 2</v>
          </cell>
          <cell r="Q461" t="str">
            <v>Coded in batch 2</v>
          </cell>
          <cell r="R461"/>
          <cell r="S461"/>
          <cell r="T461" t="str">
            <v/>
          </cell>
          <cell r="X461"/>
          <cell r="Y461"/>
          <cell r="Z461">
            <v>1142.6679999999999</v>
          </cell>
          <cell r="AA461" t="str">
            <v>MATERIALS</v>
          </cell>
          <cell r="AB461" t="str">
            <v>MATERIALS</v>
          </cell>
          <cell r="AC461" t="str">
            <v>Mineral Resources</v>
          </cell>
          <cell r="AD461">
            <v>1142668000</v>
          </cell>
        </row>
        <row r="462">
          <cell r="G462" t="str">
            <v>IL0011328858</v>
          </cell>
          <cell r="H462" t="str">
            <v>Yes</v>
          </cell>
          <cell r="I462" t="str">
            <v>IL0011328858</v>
          </cell>
          <cell r="J462" t="str">
            <v>IL0011328858</v>
          </cell>
          <cell r="K462" t="str">
            <v>Yes</v>
          </cell>
          <cell r="L462">
            <v>44196</v>
          </cell>
          <cell r="M462">
            <v>43830</v>
          </cell>
          <cell r="N462" t="str">
            <v>OTHERS</v>
          </cell>
          <cell r="O462" t="str">
            <v>Listed on 26 November 2015 on Catalist</v>
          </cell>
          <cell r="P462" t="str">
            <v>Coded in batch 2</v>
          </cell>
          <cell r="Q462" t="str">
            <v>Coded in batch 2</v>
          </cell>
          <cell r="R462"/>
          <cell r="S462"/>
          <cell r="T462" t="str">
            <v/>
          </cell>
          <cell r="X462"/>
          <cell r="Y462"/>
          <cell r="Z462">
            <v>82.283760000000001</v>
          </cell>
          <cell r="AA462" t="str">
            <v xml:space="preserve">FINANCIALS </v>
          </cell>
          <cell r="AB462" t="str">
            <v xml:space="preserve">FINANCIALS </v>
          </cell>
          <cell r="AC462" t="str">
            <v>Banking &amp; Investment Services</v>
          </cell>
          <cell r="AD462">
            <v>82283760</v>
          </cell>
        </row>
        <row r="463">
          <cell r="G463" t="str">
            <v>SGXF90488481</v>
          </cell>
          <cell r="H463" t="str">
            <v>No</v>
          </cell>
          <cell r="I463" t="str">
            <v>SG1M49904634</v>
          </cell>
          <cell r="J463" t="str">
            <v>SG1M49904634</v>
          </cell>
          <cell r="K463" t="str">
            <v>Yes</v>
          </cell>
          <cell r="L463">
            <v>44012</v>
          </cell>
          <cell r="M463">
            <v>43465</v>
          </cell>
          <cell r="N463" t="str">
            <v>SINGAPORE</v>
          </cell>
          <cell r="O463" t="str">
            <v>Listed on 10 July 2002 on SGX Mainboard</v>
          </cell>
          <cell r="P463" t="str">
            <v>Coded in batch 6</v>
          </cell>
          <cell r="Q463" t="str">
            <v>Coded in batch 6</v>
          </cell>
          <cell r="R463"/>
          <cell r="S463"/>
          <cell r="T463" t="str">
            <v>No disclosure</v>
          </cell>
          <cell r="X463"/>
          <cell r="Y463"/>
          <cell r="Z463">
            <v>2406.13</v>
          </cell>
          <cell r="AA463" t="str">
            <v>INDUSTRIALS</v>
          </cell>
          <cell r="AB463" t="str">
            <v>INDUSTRIALS</v>
          </cell>
          <cell r="AC463" t="str">
            <v>Healthcare Services</v>
          </cell>
          <cell r="AD463">
            <v>2406130000</v>
          </cell>
        </row>
        <row r="464">
          <cell r="G464" t="str">
            <v>CNE100000924</v>
          </cell>
          <cell r="H464" t="str">
            <v>Yes</v>
          </cell>
          <cell r="I464" t="str">
            <v>CNE100000924</v>
          </cell>
          <cell r="J464" t="str">
            <v>CNE100000924</v>
          </cell>
          <cell r="K464" t="str">
            <v>Yes</v>
          </cell>
          <cell r="L464">
            <v>44196</v>
          </cell>
          <cell r="M464">
            <v>43830</v>
          </cell>
          <cell r="N464" t="str">
            <v>CHINA</v>
          </cell>
          <cell r="O464" t="str">
            <v>Listed on 27 June 1997 on SGX Mainboard</v>
          </cell>
          <cell r="P464" t="str">
            <v>Coded in batch 4</v>
          </cell>
          <cell r="Q464" t="str">
            <v>Coded in batch 4</v>
          </cell>
          <cell r="R464"/>
          <cell r="S464"/>
          <cell r="T464" t="str">
            <v/>
          </cell>
          <cell r="X464"/>
          <cell r="Y464"/>
          <cell r="Z464">
            <v>1030.24</v>
          </cell>
          <cell r="AA464" t="str">
            <v>HEALTH CARE</v>
          </cell>
          <cell r="AB464" t="str">
            <v>HEALTH CARE</v>
          </cell>
          <cell r="AC464" t="str">
            <v>Pharmaceuticals &amp; Medical Research</v>
          </cell>
          <cell r="AD464">
            <v>1030240000</v>
          </cell>
        </row>
        <row r="465">
          <cell r="G465" t="str">
            <v>SG1A82000914</v>
          </cell>
          <cell r="H465" t="str">
            <v>Yes</v>
          </cell>
          <cell r="I465" t="str">
            <v>SG1A82000914</v>
          </cell>
          <cell r="J465" t="str">
            <v>SG1A82000914</v>
          </cell>
          <cell r="K465" t="str">
            <v>Yes</v>
          </cell>
          <cell r="L465">
            <v>44196</v>
          </cell>
          <cell r="M465">
            <v>43830</v>
          </cell>
          <cell r="N465" t="str">
            <v>SINGAPORE</v>
          </cell>
          <cell r="O465" t="str">
            <v>Listed on 31 March 1994 on MAINBOARD</v>
          </cell>
          <cell r="P465" t="str">
            <v>Coded in batch 2</v>
          </cell>
          <cell r="Q465" t="str">
            <v>Coded in batch 2</v>
          </cell>
          <cell r="R465"/>
          <cell r="S465"/>
          <cell r="T465" t="str">
            <v/>
          </cell>
          <cell r="X465"/>
          <cell r="Y465"/>
          <cell r="Z465">
            <v>62.84</v>
          </cell>
          <cell r="AA465" t="str">
            <v xml:space="preserve">FINANCIALS </v>
          </cell>
          <cell r="AB465" t="str">
            <v xml:space="preserve">FINANCIALS </v>
          </cell>
          <cell r="AC465" t="str">
            <v>Collective Investments</v>
          </cell>
          <cell r="AD465">
            <v>62840000</v>
          </cell>
        </row>
        <row r="466">
          <cell r="G466" t="str">
            <v>SG1BH4000005</v>
          </cell>
          <cell r="H466" t="str">
            <v>Yes</v>
          </cell>
          <cell r="I466" t="str">
            <v>SG1Z75955968</v>
          </cell>
          <cell r="J466" t="str">
            <v>SG1BH4000005</v>
          </cell>
          <cell r="K466" t="str">
            <v>No</v>
          </cell>
          <cell r="L466">
            <v>44196</v>
          </cell>
          <cell r="M466">
            <v>43830</v>
          </cell>
          <cell r="N466" t="str">
            <v>SINGAPORE</v>
          </cell>
          <cell r="O466" t="str">
            <v>Listed on 16 April 2010 on SGX Mainboard</v>
          </cell>
          <cell r="P466" t="str">
            <v>Coded in batch 2</v>
          </cell>
          <cell r="Q466" t="str">
            <v>Coded in batch 2</v>
          </cell>
          <cell r="R466"/>
          <cell r="S466"/>
          <cell r="T466" t="str">
            <v/>
          </cell>
          <cell r="V466" t="str">
            <v>ISIN code in 2020 is different from that of last year.</v>
          </cell>
          <cell r="X466"/>
          <cell r="Y466"/>
          <cell r="Z466">
            <v>71.7</v>
          </cell>
          <cell r="AA466" t="str">
            <v>INDUSTRIALS</v>
          </cell>
          <cell r="AB466" t="str">
            <v>INDUSTRIALS</v>
          </cell>
          <cell r="AC466" t="str">
            <v>Industrial &amp; Commercial Services</v>
          </cell>
          <cell r="AD466">
            <v>71700000</v>
          </cell>
        </row>
        <row r="467">
          <cell r="G467" t="str">
            <v>SG1G98873449</v>
          </cell>
          <cell r="H467" t="str">
            <v>No</v>
          </cell>
          <cell r="I467" t="str">
            <v>SG1G98873449</v>
          </cell>
          <cell r="J467" t="str">
            <v>SG1CF7000004</v>
          </cell>
          <cell r="K467" t="str">
            <v>No</v>
          </cell>
          <cell r="L467">
            <v>44012</v>
          </cell>
          <cell r="M467">
            <v>43646</v>
          </cell>
          <cell r="N467" t="str">
            <v>SINGAPORE</v>
          </cell>
          <cell r="O467" t="str">
            <v>Listed on 17 September 1999 on SGX Mainboard</v>
          </cell>
          <cell r="P467" t="str">
            <v>Coded in batch 1</v>
          </cell>
          <cell r="Q467" t="str">
            <v>Coded in batch 1</v>
          </cell>
          <cell r="R467"/>
          <cell r="S467"/>
          <cell r="T467" t="str">
            <v/>
          </cell>
          <cell r="V467" t="str">
            <v>ISIN code in 2020 is different from that of last year.</v>
          </cell>
          <cell r="X467"/>
          <cell r="Y467"/>
          <cell r="Z467">
            <v>107.52712</v>
          </cell>
          <cell r="AA467" t="str">
            <v>INDUSTRIALS</v>
          </cell>
          <cell r="AB467" t="str">
            <v>INDUSTRIALS</v>
          </cell>
          <cell r="AC467" t="str">
            <v>Industrial Goods</v>
          </cell>
          <cell r="AD467">
            <v>107527120</v>
          </cell>
        </row>
        <row r="468">
          <cell r="G468" t="str">
            <v>SG1BI4000003</v>
          </cell>
          <cell r="H468" t="str">
            <v>Yes</v>
          </cell>
          <cell r="I468" t="str">
            <v>SG1BI4000003</v>
          </cell>
          <cell r="J468" t="str">
            <v>SG1BI4000003</v>
          </cell>
          <cell r="K468" t="str">
            <v>Yes</v>
          </cell>
          <cell r="L468">
            <v>43921</v>
          </cell>
          <cell r="M468">
            <v>43555</v>
          </cell>
          <cell r="N468" t="str">
            <v>SINGAPORE</v>
          </cell>
          <cell r="O468" t="str">
            <v>Listed on 17 September 2015 on Catalist</v>
          </cell>
          <cell r="P468" t="str">
            <v>Coded in batch 1</v>
          </cell>
          <cell r="Q468" t="str">
            <v>Coded in batch 1</v>
          </cell>
          <cell r="R468"/>
          <cell r="S468"/>
          <cell r="T468" t="str">
            <v/>
          </cell>
          <cell r="X468"/>
          <cell r="Y468"/>
          <cell r="Z468">
            <v>36.921059999999997</v>
          </cell>
          <cell r="AA468" t="str">
            <v>CONSUMER DISCRETIONARY</v>
          </cell>
          <cell r="AB468" t="str">
            <v>CONSUMER DISCRETIONARY</v>
          </cell>
          <cell r="AC468" t="str">
            <v>Retailers</v>
          </cell>
          <cell r="AD468">
            <v>36921060</v>
          </cell>
        </row>
        <row r="469">
          <cell r="G469" t="str">
            <v>SG1BI9000008</v>
          </cell>
          <cell r="H469" t="str">
            <v>Yes</v>
          </cell>
          <cell r="I469" t="str">
            <v>SG1K15893086</v>
          </cell>
          <cell r="J469" t="str">
            <v>SG1BI9000008</v>
          </cell>
          <cell r="K469" t="str">
            <v>No</v>
          </cell>
          <cell r="L469">
            <v>44196</v>
          </cell>
          <cell r="M469">
            <v>43830</v>
          </cell>
          <cell r="N469" t="str">
            <v>SINGAPORE</v>
          </cell>
          <cell r="O469" t="str">
            <v>Listed on 25 June 2001 on SGX Sesdaq 24 December 2012 on SGX Mainboard</v>
          </cell>
          <cell r="P469" t="str">
            <v>Coded in batch 2</v>
          </cell>
          <cell r="Q469" t="str">
            <v>Coded in batch 2</v>
          </cell>
          <cell r="R469"/>
          <cell r="S469"/>
          <cell r="T469" t="str">
            <v/>
          </cell>
          <cell r="X469"/>
          <cell r="Y469"/>
          <cell r="Z469">
            <v>125.54</v>
          </cell>
          <cell r="AA469" t="str">
            <v xml:space="preserve">REAL ESTATE </v>
          </cell>
          <cell r="AB469" t="str">
            <v xml:space="preserve">REAL ESTATE </v>
          </cell>
          <cell r="AC469" t="str">
            <v>Real Estate</v>
          </cell>
          <cell r="AD469">
            <v>125540000</v>
          </cell>
        </row>
        <row r="470">
          <cell r="G470" t="str">
            <v>SG1F41856716</v>
          </cell>
          <cell r="H470" t="str">
            <v>Yes</v>
          </cell>
          <cell r="I470" t="str">
            <v>SG1F41856716</v>
          </cell>
          <cell r="J470" t="str">
            <v>SG1F41856716</v>
          </cell>
          <cell r="K470" t="str">
            <v>Yes</v>
          </cell>
          <cell r="L470">
            <v>43890</v>
          </cell>
          <cell r="M470">
            <v>43524</v>
          </cell>
          <cell r="N470" t="str">
            <v>SINGAPORE</v>
          </cell>
          <cell r="O470" t="str">
            <v>Listed on 15 October 1997 on SGX Sesdaq 23 November 2009 on SGX Mainboard</v>
          </cell>
          <cell r="P470" t="str">
            <v>Coded in batch 3</v>
          </cell>
          <cell r="Q470" t="str">
            <v>Coded in batch 3</v>
          </cell>
          <cell r="R470"/>
          <cell r="S470"/>
          <cell r="T470" t="str">
            <v/>
          </cell>
          <cell r="X470"/>
          <cell r="Y470"/>
          <cell r="Z470">
            <v>9.74</v>
          </cell>
          <cell r="AA470" t="str">
            <v>MATERIALS</v>
          </cell>
          <cell r="AB470" t="str">
            <v>MATERIALS</v>
          </cell>
          <cell r="AC470" t="str">
            <v>Mineral Resources</v>
          </cell>
          <cell r="AD470">
            <v>9740000</v>
          </cell>
        </row>
        <row r="471">
          <cell r="G471" t="str">
            <v>SG1BF1000002</v>
          </cell>
          <cell r="H471" t="str">
            <v>Yes</v>
          </cell>
          <cell r="I471" t="str">
            <v>SG1BF1000002</v>
          </cell>
          <cell r="J471" t="str">
            <v>SG1BF1000002</v>
          </cell>
          <cell r="K471" t="str">
            <v>Yes</v>
          </cell>
          <cell r="L471">
            <v>43921</v>
          </cell>
          <cell r="M471">
            <v>43555</v>
          </cell>
          <cell r="N471" t="str">
            <v>SINGAPORE</v>
          </cell>
          <cell r="O471" t="str">
            <v>Listed on 16 May 2007 on SGX Sesdaq 24 August 2009 on SGX Mainboard</v>
          </cell>
          <cell r="P471" t="str">
            <v>Coded in batch 1</v>
          </cell>
          <cell r="Q471" t="str">
            <v>Coded in batch 1</v>
          </cell>
          <cell r="R471"/>
          <cell r="S471"/>
          <cell r="T471" t="str">
            <v/>
          </cell>
          <cell r="X471"/>
          <cell r="Y471"/>
          <cell r="Z471">
            <v>7.45</v>
          </cell>
          <cell r="AA471" t="str">
            <v>CONSUMER DISCRETIONARY</v>
          </cell>
          <cell r="AB471" t="str">
            <v>CONSUMER DISCRETIONARY</v>
          </cell>
          <cell r="AC471" t="str">
            <v>Retailers</v>
          </cell>
          <cell r="AD471">
            <v>7450000</v>
          </cell>
        </row>
        <row r="472">
          <cell r="G472" t="str">
            <v>SG1I59882965</v>
          </cell>
          <cell r="H472" t="str">
            <v>Yes</v>
          </cell>
          <cell r="I472" t="str">
            <v>SG1I59882965</v>
          </cell>
          <cell r="J472" t="str">
            <v>SG1I59882965</v>
          </cell>
          <cell r="K472" t="str">
            <v>Yes</v>
          </cell>
          <cell r="L472">
            <v>44196</v>
          </cell>
          <cell r="M472">
            <v>43830</v>
          </cell>
          <cell r="N472" t="str">
            <v>SINGAPORE</v>
          </cell>
          <cell r="O472" t="str">
            <v>Listed on 24 May 2000 on SGX Sesdaq 15 July 2002 on SGX Mainboard</v>
          </cell>
          <cell r="P472" t="str">
            <v>Coded in batch 5</v>
          </cell>
          <cell r="Q472" t="str">
            <v>Coded in batch 5</v>
          </cell>
          <cell r="R472"/>
          <cell r="S472"/>
          <cell r="T472" t="str">
            <v>Published on 08-Jun-2020</v>
          </cell>
          <cell r="X472"/>
          <cell r="Y472"/>
          <cell r="Z472">
            <v>40.131999999999998</v>
          </cell>
          <cell r="AA472" t="str">
            <v xml:space="preserve">INFORMATION TECHNOLOGY </v>
          </cell>
          <cell r="AB472" t="str">
            <v xml:space="preserve">INFORMATION TECHNOLOGY </v>
          </cell>
          <cell r="AC472" t="str">
            <v>Technology Equipment</v>
          </cell>
          <cell r="AD472">
            <v>40132000</v>
          </cell>
        </row>
        <row r="473">
          <cell r="G473" t="str">
            <v>SGXE45760753</v>
          </cell>
          <cell r="H473" t="str">
            <v>Yes</v>
          </cell>
          <cell r="I473" t="str">
            <v>SGXE45760753</v>
          </cell>
          <cell r="J473" t="str">
            <v>SGXE45760753</v>
          </cell>
          <cell r="K473" t="str">
            <v>Yes</v>
          </cell>
          <cell r="L473">
            <v>44196</v>
          </cell>
          <cell r="M473">
            <v>43830</v>
          </cell>
          <cell r="N473" t="str">
            <v>SINGAPORE</v>
          </cell>
          <cell r="O473" t="str">
            <v>Listed on 18 June 2019 on CATALIST</v>
          </cell>
          <cell r="P473" t="str">
            <v>Coded in batch 2</v>
          </cell>
          <cell r="Q473" t="str">
            <v>Coded in batch 2</v>
          </cell>
          <cell r="R473"/>
          <cell r="S473"/>
          <cell r="T473" t="str">
            <v/>
          </cell>
          <cell r="X473"/>
          <cell r="Y473"/>
          <cell r="Z473">
            <v>28.9345</v>
          </cell>
          <cell r="AA473" t="str">
            <v>INDUSTRIALS</v>
          </cell>
          <cell r="AB473" t="str">
            <v>INDUSTRIALS</v>
          </cell>
          <cell r="AC473" t="str">
            <v>Industrial Goods</v>
          </cell>
          <cell r="AD473">
            <v>28934500</v>
          </cell>
        </row>
        <row r="474">
          <cell r="G474" t="str">
            <v>SG2G71000001</v>
          </cell>
          <cell r="H474" t="str">
            <v>Yes</v>
          </cell>
          <cell r="I474" t="str">
            <v>SG2G71000001</v>
          </cell>
          <cell r="J474" t="str">
            <v>SG2G71000001</v>
          </cell>
          <cell r="K474" t="str">
            <v>Yes</v>
          </cell>
          <cell r="L474">
            <v>43921</v>
          </cell>
          <cell r="M474">
            <v>43555</v>
          </cell>
          <cell r="N474" t="str">
            <v>SINGAPORE</v>
          </cell>
          <cell r="O474" t="str">
            <v>Listed on 21 August 2008 on SGX Catalist</v>
          </cell>
          <cell r="P474" t="str">
            <v>Coded in batch 1</v>
          </cell>
          <cell r="Q474" t="str">
            <v>Coded in batch 1</v>
          </cell>
          <cell r="R474"/>
          <cell r="S474"/>
          <cell r="T474" t="str">
            <v/>
          </cell>
          <cell r="X474"/>
          <cell r="Y474"/>
          <cell r="Z474">
            <v>15.76</v>
          </cell>
          <cell r="AA474" t="str">
            <v>INDUSTRIALS</v>
          </cell>
          <cell r="AB474" t="str">
            <v>INDUSTRIALS</v>
          </cell>
          <cell r="AC474" t="str">
            <v>Industrial &amp; Commercial Services</v>
          </cell>
          <cell r="AD474">
            <v>15760000</v>
          </cell>
        </row>
        <row r="475">
          <cell r="G475" t="str">
            <v>SGXE89604008</v>
          </cell>
          <cell r="H475" t="str">
            <v>Yes</v>
          </cell>
          <cell r="I475" t="str">
            <v>SG1J38888702</v>
          </cell>
          <cell r="J475" t="str">
            <v>SGXE89604008</v>
          </cell>
          <cell r="K475" t="str">
            <v>No</v>
          </cell>
          <cell r="L475">
            <v>44196</v>
          </cell>
          <cell r="M475">
            <v>43830</v>
          </cell>
          <cell r="N475" t="str">
            <v>SINGAPORE</v>
          </cell>
          <cell r="O475" t="str">
            <v>Listed on 18 December 2000 on SGX Sesdaq</v>
          </cell>
          <cell r="P475" t="str">
            <v>Coded in batch 2</v>
          </cell>
          <cell r="Q475" t="str">
            <v>Coded in batch 2</v>
          </cell>
          <cell r="R475"/>
          <cell r="S475"/>
          <cell r="T475" t="str">
            <v/>
          </cell>
          <cell r="V475" t="str">
            <v>ISIN code in 2020 is different from that of last year.</v>
          </cell>
          <cell r="X475"/>
          <cell r="Y475"/>
          <cell r="Z475">
            <v>5.3231999999999999</v>
          </cell>
          <cell r="AA475" t="str">
            <v>CONSUMER DISCRETIONARY</v>
          </cell>
          <cell r="AB475" t="str">
            <v>CONSUMER DISCRETIONARY</v>
          </cell>
          <cell r="AC475" t="str">
            <v>Cyclical Consumer Services</v>
          </cell>
          <cell r="AD475">
            <v>5323200</v>
          </cell>
        </row>
        <row r="476">
          <cell r="G476" t="str">
            <v>SG1I71883728</v>
          </cell>
          <cell r="H476" t="str">
            <v>Yes</v>
          </cell>
          <cell r="I476" t="str">
            <v>SG1I71883728</v>
          </cell>
          <cell r="J476" t="str">
            <v>SG1I71883728</v>
          </cell>
          <cell r="K476" t="str">
            <v>Yes</v>
          </cell>
          <cell r="L476">
            <v>43921</v>
          </cell>
          <cell r="M476">
            <v>43555</v>
          </cell>
          <cell r="N476" t="str">
            <v>SINGAPORE</v>
          </cell>
          <cell r="O476" t="str">
            <v>Listed on 22 June 2000 on SGX Mainboard</v>
          </cell>
          <cell r="P476" t="str">
            <v>Coded in batch 1</v>
          </cell>
          <cell r="Q476" t="str">
            <v>Coded in batch 1</v>
          </cell>
          <cell r="R476"/>
          <cell r="S476"/>
          <cell r="T476" t="str">
            <v/>
          </cell>
          <cell r="X476"/>
          <cell r="Y476"/>
          <cell r="Z476">
            <v>14.412000000000001</v>
          </cell>
          <cell r="AA476" t="str">
            <v>CONSUMER DISCRETIONARY</v>
          </cell>
          <cell r="AB476" t="str">
            <v>CONSUMER DISCRETIONARY</v>
          </cell>
          <cell r="AC476" t="str">
            <v>Retailers</v>
          </cell>
          <cell r="AD476">
            <v>14412000</v>
          </cell>
        </row>
        <row r="477">
          <cell r="G477" t="str">
            <v>SG2D13002373</v>
          </cell>
          <cell r="H477" t="str">
            <v>Yes</v>
          </cell>
          <cell r="I477" t="str">
            <v>SG2D13002373</v>
          </cell>
          <cell r="J477" t="str">
            <v>SG2D13002373</v>
          </cell>
          <cell r="K477" t="str">
            <v>Yes</v>
          </cell>
          <cell r="L477">
            <v>44196</v>
          </cell>
          <cell r="M477">
            <v>43830</v>
          </cell>
          <cell r="N477" t="str">
            <v>SINGAPORE</v>
          </cell>
          <cell r="O477" t="str">
            <v>Listed on 9 July 1973 on SGX Mainboard</v>
          </cell>
          <cell r="P477" t="str">
            <v>Coded in batch 2</v>
          </cell>
          <cell r="Q477" t="str">
            <v>Coded in batch 2</v>
          </cell>
          <cell r="R477"/>
          <cell r="S477"/>
          <cell r="T477" t="str">
            <v/>
          </cell>
          <cell r="X477"/>
          <cell r="Y477"/>
          <cell r="Z477">
            <v>504.56</v>
          </cell>
          <cell r="AA477" t="str">
            <v xml:space="preserve">REAL ESTATE </v>
          </cell>
          <cell r="AB477" t="str">
            <v xml:space="preserve">REAL ESTATE </v>
          </cell>
          <cell r="AC477" t="str">
            <v>Real Estate</v>
          </cell>
          <cell r="AD477">
            <v>504560000</v>
          </cell>
        </row>
        <row r="478">
          <cell r="G478" t="str">
            <v>SG1J65890803</v>
          </cell>
          <cell r="H478" t="str">
            <v>Yes</v>
          </cell>
          <cell r="I478" t="str">
            <v>SG1J65890803</v>
          </cell>
          <cell r="J478" t="str">
            <v>SG1J65890803</v>
          </cell>
          <cell r="K478" t="str">
            <v>Yes</v>
          </cell>
          <cell r="L478">
            <v>43921</v>
          </cell>
          <cell r="M478">
            <v>43555</v>
          </cell>
          <cell r="N478" t="str">
            <v>SINGAPORE</v>
          </cell>
          <cell r="O478" t="str">
            <v>Listed on 21 March 2001 on SGX Sesdaq</v>
          </cell>
          <cell r="P478" t="str">
            <v>Coded in batch 1</v>
          </cell>
          <cell r="Q478" t="str">
            <v>Coded in batch 1</v>
          </cell>
          <cell r="R478"/>
          <cell r="S478"/>
          <cell r="T478" t="str">
            <v/>
          </cell>
          <cell r="X478"/>
          <cell r="Y478"/>
          <cell r="Z478">
            <v>41.16</v>
          </cell>
          <cell r="AA478" t="str">
            <v>CONSUMER DISCRETIONARY</v>
          </cell>
          <cell r="AB478" t="str">
            <v>CONSUMER DISCRETIONARY</v>
          </cell>
          <cell r="AC478" t="str">
            <v>Cyclical Consumer Services</v>
          </cell>
          <cell r="AD478">
            <v>41160000</v>
          </cell>
        </row>
        <row r="479">
          <cell r="G479" t="str">
            <v>SG1BH8000001</v>
          </cell>
          <cell r="H479" t="str">
            <v>Yes</v>
          </cell>
          <cell r="I479" t="str">
            <v>SG1BH8000001</v>
          </cell>
          <cell r="J479" t="str">
            <v>SG1BH8000001</v>
          </cell>
          <cell r="K479" t="str">
            <v>Yes</v>
          </cell>
          <cell r="L479">
            <v>44196</v>
          </cell>
          <cell r="M479">
            <v>43830</v>
          </cell>
          <cell r="N479" t="str">
            <v>SINGAPORE</v>
          </cell>
          <cell r="O479" t="str">
            <v>Listed on 19 May 1997 on SGX Mainboard</v>
          </cell>
          <cell r="P479" t="str">
            <v>Coded in batch 3</v>
          </cell>
          <cell r="Q479" t="str">
            <v>Coded in batch 3</v>
          </cell>
          <cell r="R479"/>
          <cell r="S479"/>
          <cell r="T479" t="str">
            <v/>
          </cell>
          <cell r="X479"/>
          <cell r="Y479"/>
          <cell r="Z479">
            <v>31.42</v>
          </cell>
          <cell r="AA479" t="str">
            <v>CONSUMER DISCRETIONARY</v>
          </cell>
          <cell r="AB479" t="str">
            <v>CONSUMER DISCRETIONARY</v>
          </cell>
          <cell r="AC479" t="str">
            <v>Automobiles &amp; Auto Parts</v>
          </cell>
          <cell r="AD479">
            <v>31420000</v>
          </cell>
        </row>
        <row r="480">
          <cell r="G480" t="str">
            <v>SG1AF1000004</v>
          </cell>
          <cell r="H480" t="str">
            <v>Yes</v>
          </cell>
          <cell r="I480" t="str">
            <v>SG1AF1000004</v>
          </cell>
          <cell r="J480" t="str">
            <v>SG1AF1000004</v>
          </cell>
          <cell r="K480" t="str">
            <v>Yes</v>
          </cell>
          <cell r="L480">
            <v>44012</v>
          </cell>
          <cell r="M480">
            <v>43646</v>
          </cell>
          <cell r="N480" t="str">
            <v>SINGAPORE</v>
          </cell>
          <cell r="O480" t="str">
            <v>Listed on 8 December 2014 on Catalist</v>
          </cell>
          <cell r="P480" t="str">
            <v>Coded in batch 1</v>
          </cell>
          <cell r="Q480" t="str">
            <v>Coded in batch 1</v>
          </cell>
          <cell r="R480"/>
          <cell r="S480"/>
          <cell r="T480" t="str">
            <v/>
          </cell>
          <cell r="X480"/>
          <cell r="Y480"/>
          <cell r="Z480">
            <v>357.43</v>
          </cell>
          <cell r="AA480" t="str">
            <v>HEALTH CARE</v>
          </cell>
          <cell r="AB480" t="str">
            <v>HEALTH CARE</v>
          </cell>
          <cell r="AC480" t="str">
            <v>Healthcare Services</v>
          </cell>
          <cell r="AD480">
            <v>357430000</v>
          </cell>
        </row>
        <row r="481">
          <cell r="G481" t="str">
            <v>SG1J94892465</v>
          </cell>
          <cell r="H481" t="str">
            <v>Yes</v>
          </cell>
          <cell r="I481" t="str">
            <v>SG1J94892465</v>
          </cell>
          <cell r="J481" t="str">
            <v>SG1J94892465</v>
          </cell>
          <cell r="K481" t="str">
            <v>Yes</v>
          </cell>
          <cell r="L481">
            <v>44196</v>
          </cell>
          <cell r="M481">
            <v>43830</v>
          </cell>
          <cell r="N481" t="str">
            <v>SINGAPORE</v>
          </cell>
          <cell r="O481" t="str">
            <v>Listed on 25 May 2001 on SGX Sesdaq 5 May 2003 on SGX Mainboard</v>
          </cell>
          <cell r="P481" t="str">
            <v>Coded in batch 2</v>
          </cell>
          <cell r="Q481" t="str">
            <v>Coded in batch 2</v>
          </cell>
          <cell r="R481"/>
          <cell r="S481"/>
          <cell r="T481" t="str">
            <v/>
          </cell>
          <cell r="X481"/>
          <cell r="Y481"/>
          <cell r="Z481">
            <v>777.82</v>
          </cell>
          <cell r="AA481" t="str">
            <v xml:space="preserve">INFORMATION TECHNOLOGY </v>
          </cell>
          <cell r="AB481" t="str">
            <v xml:space="preserve">INFORMATION TECHNOLOGY </v>
          </cell>
          <cell r="AC481" t="str">
            <v>Technology Equipment</v>
          </cell>
          <cell r="AD481">
            <v>777820000</v>
          </cell>
        </row>
        <row r="482">
          <cell r="G482" t="str">
            <v>SG1DG7000000</v>
          </cell>
          <cell r="H482" t="str">
            <v>Yes</v>
          </cell>
          <cell r="I482" t="str">
            <v>SG1DG7000000</v>
          </cell>
          <cell r="J482" t="str">
            <v>SG1DG7000000</v>
          </cell>
          <cell r="K482" t="str">
            <v>Yes</v>
          </cell>
          <cell r="L482">
            <v>44196</v>
          </cell>
          <cell r="M482">
            <v>43830</v>
          </cell>
          <cell r="N482" t="str">
            <v>SINGAPORE</v>
          </cell>
          <cell r="O482" t="str">
            <v>Listed on 02 June 2017 on SGX Mainboard</v>
          </cell>
          <cell r="P482" t="str">
            <v>Coded in batch 2</v>
          </cell>
          <cell r="Q482" t="str">
            <v>Coded in batch 2</v>
          </cell>
          <cell r="R482"/>
          <cell r="S482"/>
          <cell r="T482" t="str">
            <v/>
          </cell>
          <cell r="X482"/>
          <cell r="Y482"/>
          <cell r="Z482">
            <v>59.343000000000004</v>
          </cell>
          <cell r="AA482" t="str">
            <v xml:space="preserve">FINANCIALS </v>
          </cell>
          <cell r="AB482" t="str">
            <v xml:space="preserve">FINANCIALS </v>
          </cell>
          <cell r="AC482" t="str">
            <v>Real Estate</v>
          </cell>
          <cell r="AD482">
            <v>59343000</v>
          </cell>
        </row>
        <row r="483">
          <cell r="G483" t="str">
            <v>SG1DI1000002</v>
          </cell>
          <cell r="H483" t="str">
            <v>Yes</v>
          </cell>
          <cell r="I483" t="str">
            <v>SG1DI1000002</v>
          </cell>
          <cell r="J483" t="str">
            <v>SG1DI1000002</v>
          </cell>
          <cell r="K483" t="str">
            <v>Yes</v>
          </cell>
          <cell r="L483">
            <v>44196</v>
          </cell>
          <cell r="M483">
            <v>43830</v>
          </cell>
          <cell r="N483" t="str">
            <v>SINGAPORE</v>
          </cell>
          <cell r="O483" t="str">
            <v>Listed on 21 July 2017 on Catalist</v>
          </cell>
          <cell r="P483" t="str">
            <v>Coded in batch 2</v>
          </cell>
          <cell r="Q483" t="str">
            <v>Coded in batch 2</v>
          </cell>
          <cell r="R483"/>
          <cell r="S483"/>
          <cell r="T483" t="str">
            <v/>
          </cell>
          <cell r="X483"/>
          <cell r="Y483"/>
          <cell r="Z483">
            <v>215.46077</v>
          </cell>
          <cell r="AA483" t="str">
            <v>UTILITIES</v>
          </cell>
          <cell r="AB483" t="str">
            <v>UTILITIES</v>
          </cell>
          <cell r="AC483" t="str">
            <v>Utilities</v>
          </cell>
          <cell r="AD483">
            <v>215460770</v>
          </cell>
        </row>
        <row r="484">
          <cell r="G484" t="str">
            <v>SG1CC2000006</v>
          </cell>
          <cell r="H484" t="str">
            <v>Yes</v>
          </cell>
          <cell r="I484" t="str">
            <v>SG1CC2000006</v>
          </cell>
          <cell r="J484" t="str">
            <v>SG1CC2000006</v>
          </cell>
          <cell r="K484" t="str">
            <v>Yes</v>
          </cell>
          <cell r="L484">
            <v>44012</v>
          </cell>
          <cell r="M484">
            <v>43646</v>
          </cell>
          <cell r="N484" t="str">
            <v>SINGAPORE</v>
          </cell>
          <cell r="O484" t="str">
            <v xml:space="preserve">Listed on 15 August 2005 on SGX Mainboard </v>
          </cell>
          <cell r="P484" t="str">
            <v>Coded in batch 1</v>
          </cell>
          <cell r="Q484" t="str">
            <v>Coded in batch 1</v>
          </cell>
          <cell r="R484"/>
          <cell r="S484"/>
          <cell r="T484" t="str">
            <v/>
          </cell>
          <cell r="X484"/>
          <cell r="Y484"/>
          <cell r="Z484">
            <v>24.612500000000001</v>
          </cell>
          <cell r="AA484" t="str">
            <v>INDUSTRIALS</v>
          </cell>
          <cell r="AB484" t="str">
            <v>INDUSTRIALS</v>
          </cell>
          <cell r="AC484" t="str">
            <v>Mineral Resources</v>
          </cell>
          <cell r="AD484">
            <v>24612500</v>
          </cell>
        </row>
        <row r="485">
          <cell r="G485" t="str">
            <v>BMG9232V1054</v>
          </cell>
          <cell r="H485" t="str">
            <v>No</v>
          </cell>
          <cell r="I485" t="str">
            <v>BMG9232V1054</v>
          </cell>
          <cell r="J485" t="str">
            <v>BMG9232V2045</v>
          </cell>
          <cell r="K485" t="str">
            <v>No</v>
          </cell>
          <cell r="L485">
            <v>43921</v>
          </cell>
          <cell r="M485">
            <v>43555</v>
          </cell>
          <cell r="N485" t="str">
            <v>BERMUDA</v>
          </cell>
          <cell r="O485" t="str">
            <v>Listed on 26 March 2001 on SGX Mainboard</v>
          </cell>
          <cell r="P485" t="str">
            <v>Coded in batch 1</v>
          </cell>
          <cell r="Q485" t="str">
            <v>Coded in batch 1</v>
          </cell>
          <cell r="R485"/>
          <cell r="S485"/>
          <cell r="T485" t="str">
            <v/>
          </cell>
          <cell r="V485" t="str">
            <v>ISIN code in 2020 is different from that of last year.</v>
          </cell>
          <cell r="X485"/>
          <cell r="Y485"/>
          <cell r="Z485">
            <v>4.51</v>
          </cell>
          <cell r="AA485" t="str">
            <v>CONSUMER STAPLES</v>
          </cell>
          <cell r="AB485" t="str">
            <v>CONSUMER STAPLES</v>
          </cell>
          <cell r="AC485" t="str">
            <v>Food &amp; Beverages</v>
          </cell>
          <cell r="AD485">
            <v>4510000</v>
          </cell>
        </row>
        <row r="486">
          <cell r="G486" t="str">
            <v>SG1CJ6000007</v>
          </cell>
          <cell r="H486" t="str">
            <v>Yes</v>
          </cell>
          <cell r="I486" t="str">
            <v>SG1CJ6000007</v>
          </cell>
          <cell r="J486" t="str">
            <v>SG1CJ6000007</v>
          </cell>
          <cell r="K486" t="str">
            <v>Yes</v>
          </cell>
          <cell r="L486">
            <v>44196</v>
          </cell>
          <cell r="M486">
            <v>43830</v>
          </cell>
          <cell r="N486" t="str">
            <v>SINGAPORE</v>
          </cell>
          <cell r="O486" t="str">
            <v>Listed on 8 July 2016 on Catalist</v>
          </cell>
          <cell r="P486" t="str">
            <v>Coded in batch 2</v>
          </cell>
          <cell r="Q486" t="str">
            <v>Coded in batch 2</v>
          </cell>
          <cell r="R486"/>
          <cell r="S486"/>
          <cell r="T486" t="str">
            <v/>
          </cell>
          <cell r="X486"/>
          <cell r="Y486"/>
          <cell r="Z486">
            <v>128.066</v>
          </cell>
          <cell r="AA486" t="str">
            <v>MATERIALS</v>
          </cell>
          <cell r="AB486" t="str">
            <v>MATERIALS</v>
          </cell>
          <cell r="AC486" t="str">
            <v>Energy - Fossil Fuels</v>
          </cell>
          <cell r="AD486">
            <v>128066000</v>
          </cell>
        </row>
        <row r="487">
          <cell r="G487" t="str">
            <v>SG1K37001643</v>
          </cell>
          <cell r="H487" t="str">
            <v>Yes</v>
          </cell>
          <cell r="I487" t="str">
            <v>SG1K37001643</v>
          </cell>
          <cell r="J487" t="str">
            <v>SG1K37001643</v>
          </cell>
          <cell r="K487" t="str">
            <v>Yes</v>
          </cell>
          <cell r="L487">
            <v>44196</v>
          </cell>
          <cell r="M487">
            <v>43830</v>
          </cell>
          <cell r="N487" t="str">
            <v>SINGAPORE</v>
          </cell>
          <cell r="O487" t="str">
            <v>Listed on 17 March 1971 on SGX Mainboard</v>
          </cell>
          <cell r="P487" t="str">
            <v>Coded in batch 2</v>
          </cell>
          <cell r="Q487" t="str">
            <v>Coded in batch 2</v>
          </cell>
          <cell r="R487"/>
          <cell r="S487"/>
          <cell r="T487" t="str">
            <v/>
          </cell>
          <cell r="X487"/>
          <cell r="Y487"/>
          <cell r="Z487">
            <v>3925.509</v>
          </cell>
          <cell r="AA487" t="str">
            <v xml:space="preserve">REAL ESTATE </v>
          </cell>
          <cell r="AB487" t="str">
            <v xml:space="preserve">REAL ESTATE </v>
          </cell>
          <cell r="AC487" t="str">
            <v>Real Estate</v>
          </cell>
          <cell r="AD487">
            <v>3925509000</v>
          </cell>
        </row>
        <row r="488">
          <cell r="G488" t="str">
            <v>SG1M31001969</v>
          </cell>
          <cell r="H488" t="str">
            <v>Yes</v>
          </cell>
          <cell r="I488" t="str">
            <v>SG1M31001969</v>
          </cell>
          <cell r="J488" t="str">
            <v>SG1M31001969</v>
          </cell>
          <cell r="K488" t="str">
            <v>Yes</v>
          </cell>
          <cell r="L488">
            <v>44196</v>
          </cell>
          <cell r="M488">
            <v>43830</v>
          </cell>
          <cell r="N488" t="str">
            <v>SINGAPORE</v>
          </cell>
          <cell r="O488" t="str">
            <v>Listed on 20 July 1970 on SGX Mainboard</v>
          </cell>
          <cell r="P488" t="str">
            <v>Coded in batch 2</v>
          </cell>
          <cell r="Q488" t="str">
            <v>Coded in batch 2</v>
          </cell>
          <cell r="R488"/>
          <cell r="S488"/>
          <cell r="T488" t="str">
            <v/>
          </cell>
          <cell r="X488"/>
          <cell r="Y488"/>
          <cell r="Z488">
            <v>43536.9</v>
          </cell>
          <cell r="AA488" t="str">
            <v xml:space="preserve">FINANCIALS </v>
          </cell>
          <cell r="AB488" t="str">
            <v xml:space="preserve">FINANCIALS </v>
          </cell>
          <cell r="AC488" t="str">
            <v>Banking &amp; Investment Services</v>
          </cell>
          <cell r="AD488">
            <v>43536900000</v>
          </cell>
        </row>
        <row r="489">
          <cell r="G489" t="str">
            <v>SG1M91002014</v>
          </cell>
          <cell r="H489" t="str">
            <v>Yes</v>
          </cell>
          <cell r="I489" t="str">
            <v>SG1M91002014</v>
          </cell>
          <cell r="J489" t="str">
            <v>SG1M91002014</v>
          </cell>
          <cell r="K489" t="str">
            <v>Yes</v>
          </cell>
          <cell r="L489">
            <v>44196</v>
          </cell>
          <cell r="M489">
            <v>43830</v>
          </cell>
          <cell r="N489" t="str">
            <v>SINGAPORE</v>
          </cell>
          <cell r="O489" t="str">
            <v>Listed on 2 October 1978 on SGX Mainboard</v>
          </cell>
          <cell r="P489" t="str">
            <v>Coded in batch 2</v>
          </cell>
          <cell r="Q489" t="str">
            <v>Coded in batch 2</v>
          </cell>
          <cell r="R489"/>
          <cell r="S489"/>
          <cell r="T489" t="str">
            <v/>
          </cell>
          <cell r="X489"/>
          <cell r="Y489"/>
          <cell r="Z489">
            <v>430.53</v>
          </cell>
          <cell r="AA489" t="str">
            <v xml:space="preserve">FINANCIALS </v>
          </cell>
          <cell r="AB489" t="str">
            <v xml:space="preserve">FINANCIALS </v>
          </cell>
          <cell r="AC489" t="str">
            <v>Insurance</v>
          </cell>
          <cell r="AD489">
            <v>430530000</v>
          </cell>
        </row>
        <row r="490">
          <cell r="G490" t="str">
            <v>SG1DF5000004</v>
          </cell>
          <cell r="H490" t="str">
            <v>Yes</v>
          </cell>
          <cell r="I490" t="str">
            <v>SG1DF5000004</v>
          </cell>
          <cell r="J490" t="str">
            <v>SG1DF5000004</v>
          </cell>
          <cell r="K490" t="str">
            <v>Yes</v>
          </cell>
          <cell r="L490">
            <v>43921</v>
          </cell>
          <cell r="M490">
            <v>43555</v>
          </cell>
          <cell r="N490" t="str">
            <v>SINGAPORE</v>
          </cell>
          <cell r="O490" t="str">
            <v>Listed on 10 April 2017 on Catalist</v>
          </cell>
          <cell r="P490" t="str">
            <v>Coded in batch 1</v>
          </cell>
          <cell r="Q490" t="str">
            <v>Coded in batch 1</v>
          </cell>
          <cell r="R490"/>
          <cell r="S490"/>
          <cell r="T490" t="str">
            <v/>
          </cell>
          <cell r="X490"/>
          <cell r="Y490"/>
          <cell r="Z490">
            <v>178.048</v>
          </cell>
          <cell r="AA490" t="str">
            <v>COMMUNICATION SERVICES</v>
          </cell>
          <cell r="AB490" t="str">
            <v>COMMUNICATION SERVICES</v>
          </cell>
          <cell r="AC490" t="str">
            <v>Cyclical Consumer Services</v>
          </cell>
          <cell r="AD490">
            <v>178048000</v>
          </cell>
        </row>
        <row r="491">
          <cell r="G491" t="str">
            <v>SG1J21887414</v>
          </cell>
          <cell r="H491" t="str">
            <v>Yes</v>
          </cell>
          <cell r="I491" t="str">
            <v>SG1J21887414</v>
          </cell>
          <cell r="J491" t="str">
            <v>SG1J21887414</v>
          </cell>
          <cell r="K491" t="str">
            <v>Yes</v>
          </cell>
          <cell r="L491">
            <v>44196</v>
          </cell>
          <cell r="M491">
            <v>43830</v>
          </cell>
          <cell r="N491" t="str">
            <v>SINGAPORE</v>
          </cell>
          <cell r="O491" t="str">
            <v>Listed on 23 October 2000 on SGX Mainboard</v>
          </cell>
          <cell r="P491" t="str">
            <v>Coded in batch 2</v>
          </cell>
          <cell r="Q491" t="str">
            <v>Coded in batch 2</v>
          </cell>
          <cell r="R491"/>
          <cell r="S491"/>
          <cell r="T491" t="str">
            <v/>
          </cell>
          <cell r="X491"/>
          <cell r="Y491"/>
          <cell r="Z491">
            <v>1424.6265000000001</v>
          </cell>
          <cell r="AA491" t="str">
            <v xml:space="preserve">FINANCIALS </v>
          </cell>
          <cell r="AB491" t="str">
            <v xml:space="preserve">FINANCIALS </v>
          </cell>
          <cell r="AC491" t="str">
            <v>Banking &amp; Investment Services</v>
          </cell>
          <cell r="AD491">
            <v>1424626500</v>
          </cell>
        </row>
        <row r="492">
          <cell r="G492" t="str">
            <v>SG1S83002349</v>
          </cell>
          <cell r="H492" t="str">
            <v>Yes</v>
          </cell>
          <cell r="I492" t="str">
            <v>SG1S83002349</v>
          </cell>
          <cell r="J492" t="str">
            <v>SG1S83002349</v>
          </cell>
          <cell r="K492" t="str">
            <v>Yes</v>
          </cell>
          <cell r="L492">
            <v>44196</v>
          </cell>
          <cell r="M492">
            <v>43830</v>
          </cell>
          <cell r="N492" t="str">
            <v>SINGAPORE</v>
          </cell>
          <cell r="O492" t="str">
            <v>Listed on 11 March 2019 on MAINBOARD</v>
          </cell>
          <cell r="P492" t="str">
            <v>Coded in batch 3</v>
          </cell>
          <cell r="Q492" t="str">
            <v>Coded in batch 3</v>
          </cell>
          <cell r="R492"/>
          <cell r="S492"/>
          <cell r="T492" t="str">
            <v/>
          </cell>
          <cell r="X492"/>
          <cell r="Y492"/>
          <cell r="Z492">
            <v>6239.1553000000004</v>
          </cell>
          <cell r="AA492" t="str">
            <v xml:space="preserve">REAL ESTATE </v>
          </cell>
          <cell r="AB492" t="str">
            <v xml:space="preserve">REAL ESTATE </v>
          </cell>
          <cell r="AC492" t="str">
            <v>Real Estate</v>
          </cell>
          <cell r="AD492">
            <v>6239155300</v>
          </cell>
        </row>
        <row r="493">
          <cell r="G493" t="str">
            <v>SG1CH0000007</v>
          </cell>
          <cell r="H493" t="str">
            <v>Yes</v>
          </cell>
          <cell r="I493" t="str">
            <v>SG1CH0000007</v>
          </cell>
          <cell r="J493" t="str">
            <v>SG1CH0000007</v>
          </cell>
          <cell r="K493" t="str">
            <v>Yes</v>
          </cell>
          <cell r="L493">
            <v>43921</v>
          </cell>
          <cell r="M493">
            <v>43555</v>
          </cell>
          <cell r="N493" t="str">
            <v>SINGAPORE</v>
          </cell>
          <cell r="O493" t="str">
            <v xml:space="preserve">Listed on 31 January 2007 on SGX Mainboard </v>
          </cell>
          <cell r="P493" t="str">
            <v>Coded in batch 1</v>
          </cell>
          <cell r="Q493" t="str">
            <v>Coded in batch 1</v>
          </cell>
          <cell r="R493"/>
          <cell r="S493"/>
          <cell r="T493" t="str">
            <v/>
          </cell>
          <cell r="X493"/>
          <cell r="Y493"/>
          <cell r="Z493">
            <v>8.0009999999999994</v>
          </cell>
          <cell r="AA493" t="str">
            <v xml:space="preserve">ENERGY </v>
          </cell>
          <cell r="AB493" t="str">
            <v xml:space="preserve">ENERGY </v>
          </cell>
          <cell r="AC493" t="str">
            <v>Energy - Fossil Fuels</v>
          </cell>
          <cell r="AD493">
            <v>8000999.9999999991</v>
          </cell>
        </row>
        <row r="494">
          <cell r="G494" t="str">
            <v>SG1J89892363</v>
          </cell>
          <cell r="H494" t="str">
            <v>No</v>
          </cell>
          <cell r="I494" t="str">
            <v>SG1J89892363</v>
          </cell>
          <cell r="J494" t="str">
            <v>SGXE15078822</v>
          </cell>
          <cell r="K494" t="str">
            <v>No</v>
          </cell>
          <cell r="L494">
            <v>43921</v>
          </cell>
          <cell r="M494">
            <v>43555</v>
          </cell>
          <cell r="N494" t="str">
            <v>SINGAPORE</v>
          </cell>
          <cell r="O494" t="str">
            <v>Listed on 18 May 2001 on SGX Sesdaq</v>
          </cell>
          <cell r="P494" t="str">
            <v>Coded in batch 1</v>
          </cell>
          <cell r="Q494" t="str">
            <v>Coded in batch 1</v>
          </cell>
          <cell r="R494"/>
          <cell r="S494"/>
          <cell r="T494" t="str">
            <v/>
          </cell>
          <cell r="V494" t="str">
            <v>ISIN code in 2020 is different from that of last year.</v>
          </cell>
          <cell r="X494"/>
          <cell r="Y494"/>
          <cell r="Z494">
            <v>29.646080000000001</v>
          </cell>
          <cell r="AA494" t="str">
            <v xml:space="preserve">ENERGY </v>
          </cell>
          <cell r="AB494" t="str">
            <v xml:space="preserve">ENERGY </v>
          </cell>
          <cell r="AC494" t="str">
            <v>Transportation</v>
          </cell>
          <cell r="AD494">
            <v>29646080</v>
          </cell>
        </row>
        <row r="495">
          <cell r="G495" t="str">
            <v>SG2G29997704</v>
          </cell>
          <cell r="H495" t="str">
            <v>Yes</v>
          </cell>
          <cell r="I495" t="str">
            <v>SG2G29997704</v>
          </cell>
          <cell r="J495" t="str">
            <v>SG2G29997704</v>
          </cell>
          <cell r="K495" t="str">
            <v>Yes</v>
          </cell>
          <cell r="L495">
            <v>44196</v>
          </cell>
          <cell r="M495">
            <v>43830</v>
          </cell>
          <cell r="N495" t="str">
            <v>SINGAPORE</v>
          </cell>
          <cell r="O495" t="str">
            <v>Listed on 30 October 2013 on SGX Mainboard</v>
          </cell>
          <cell r="P495" t="str">
            <v>Coded in batch 2</v>
          </cell>
          <cell r="Q495" t="str">
            <v>Coded in batch 2</v>
          </cell>
          <cell r="R495"/>
          <cell r="S495"/>
          <cell r="T495" t="str">
            <v/>
          </cell>
          <cell r="X495"/>
          <cell r="Y495"/>
          <cell r="Z495">
            <v>247.93</v>
          </cell>
          <cell r="AA495" t="str">
            <v xml:space="preserve">FINANCIALS </v>
          </cell>
          <cell r="AB495" t="str">
            <v xml:space="preserve">FINANCIALS </v>
          </cell>
          <cell r="AC495" t="str">
            <v>Banking &amp; Investment Services</v>
          </cell>
          <cell r="AD495">
            <v>247930000</v>
          </cell>
        </row>
        <row r="496">
          <cell r="G496" t="str">
            <v>BMG9316Y1084</v>
          </cell>
          <cell r="H496" t="str">
            <v>Yes</v>
          </cell>
          <cell r="I496" t="str">
            <v>BMG9316Y1084</v>
          </cell>
          <cell r="J496" t="str">
            <v>BMG9316Y1084</v>
          </cell>
          <cell r="K496" t="str">
            <v>Yes</v>
          </cell>
          <cell r="L496">
            <v>43921</v>
          </cell>
          <cell r="M496">
            <v>43555</v>
          </cell>
          <cell r="N496" t="str">
            <v>BERMUDA</v>
          </cell>
          <cell r="O496" t="str">
            <v>Listed on 28 March 2007 on SGX Mainboard</v>
          </cell>
          <cell r="P496" t="str">
            <v>Coded in batch 1</v>
          </cell>
          <cell r="Q496" t="str">
            <v>Coded in batch 1</v>
          </cell>
          <cell r="R496"/>
          <cell r="S496"/>
          <cell r="T496" t="str">
            <v/>
          </cell>
          <cell r="X496"/>
          <cell r="Y496"/>
          <cell r="Z496">
            <v>269.65496999999999</v>
          </cell>
          <cell r="AA496" t="str">
            <v xml:space="preserve">INFORMATION TECHNOLOGY </v>
          </cell>
          <cell r="AB496" t="str">
            <v xml:space="preserve">INFORMATION TECHNOLOGY </v>
          </cell>
          <cell r="AC496" t="str">
            <v>Technology Equipment</v>
          </cell>
          <cell r="AD496">
            <v>269654970</v>
          </cell>
        </row>
        <row r="497">
          <cell r="G497" t="str">
            <v>SG0531000230</v>
          </cell>
          <cell r="H497" t="str">
            <v>Yes</v>
          </cell>
          <cell r="I497" t="str">
            <v>SG0531000230</v>
          </cell>
          <cell r="J497" t="str">
            <v>SG0531000230</v>
          </cell>
          <cell r="K497" t="str">
            <v>Yes</v>
          </cell>
          <cell r="L497">
            <v>44196</v>
          </cell>
          <cell r="M497">
            <v>43830</v>
          </cell>
          <cell r="N497" t="str">
            <v>SINGAPORE</v>
          </cell>
          <cell r="O497" t="str">
            <v>Listed on 27 April 1992 on SGX Sesdaq 23 April 1997 on SGX Mainboard</v>
          </cell>
          <cell r="P497" t="str">
            <v>Coded in batch 2</v>
          </cell>
          <cell r="Q497" t="str">
            <v>Coded in batch 2</v>
          </cell>
          <cell r="R497"/>
          <cell r="S497"/>
          <cell r="T497" t="str">
            <v/>
          </cell>
          <cell r="X497"/>
          <cell r="Y497"/>
          <cell r="Z497">
            <v>5521.6759199999997</v>
          </cell>
          <cell r="AA497" t="str">
            <v xml:space="preserve">INFORMATION TECHNOLOGY </v>
          </cell>
          <cell r="AB497" t="str">
            <v xml:space="preserve">INFORMATION TECHNOLOGY </v>
          </cell>
          <cell r="AC497" t="str">
            <v>Technology Equipment</v>
          </cell>
          <cell r="AD497">
            <v>5521675920</v>
          </cell>
        </row>
        <row r="498">
          <cell r="G498" t="str">
            <v>SG1AC9000003</v>
          </cell>
          <cell r="H498" t="str">
            <v>Yes</v>
          </cell>
          <cell r="I498" t="str">
            <v>SG1AC9000003</v>
          </cell>
          <cell r="J498" t="str">
            <v>SG1AC9000003</v>
          </cell>
          <cell r="K498" t="str">
            <v>Yes</v>
          </cell>
          <cell r="L498">
            <v>43890</v>
          </cell>
          <cell r="M498">
            <v>43524</v>
          </cell>
          <cell r="N498" t="str">
            <v>SINGAPORE</v>
          </cell>
          <cell r="O498" t="str">
            <v>Listed on 24 September 2014 on Catalist</v>
          </cell>
          <cell r="P498" t="str">
            <v>Coded in batch 3</v>
          </cell>
          <cell r="Q498" t="str">
            <v>Coded in batch 3</v>
          </cell>
          <cell r="R498"/>
          <cell r="S498"/>
          <cell r="T498" t="str">
            <v/>
          </cell>
          <cell r="X498"/>
          <cell r="Y498"/>
          <cell r="Z498">
            <v>13.095000000000001</v>
          </cell>
          <cell r="AA498" t="str">
            <v>INDUSTRIALS</v>
          </cell>
          <cell r="AB498" t="str">
            <v>INDUSTRIALS</v>
          </cell>
          <cell r="AC498" t="str">
            <v>Industrial &amp; Commercial Services</v>
          </cell>
          <cell r="AD498">
            <v>13095000</v>
          </cell>
        </row>
        <row r="499">
          <cell r="G499" t="str">
            <v>SG1BJ7000008</v>
          </cell>
          <cell r="H499" t="str">
            <v>Yes</v>
          </cell>
          <cell r="I499" t="str">
            <v>SG1BJ7000008</v>
          </cell>
          <cell r="J499" t="str">
            <v>SG1BJ7000008</v>
          </cell>
          <cell r="K499" t="str">
            <v>Yes</v>
          </cell>
          <cell r="L499">
            <v>43951</v>
          </cell>
          <cell r="M499">
            <v>43585</v>
          </cell>
          <cell r="N499" t="str">
            <v>SINGAPORE</v>
          </cell>
          <cell r="O499" t="str">
            <v>Listed on 3 August 1995 on SGX Sesdaq 2 February 1998 on SGX Mainboard</v>
          </cell>
          <cell r="P499" t="str">
            <v>Coded in batch 1</v>
          </cell>
          <cell r="Q499" t="str">
            <v>Coded in batch 1</v>
          </cell>
          <cell r="R499"/>
          <cell r="S499"/>
          <cell r="T499" t="str">
            <v/>
          </cell>
          <cell r="X499"/>
          <cell r="Y499"/>
          <cell r="Z499">
            <v>67.7</v>
          </cell>
          <cell r="AA499" t="str">
            <v>INDUSTRIALS</v>
          </cell>
          <cell r="AB499" t="str">
            <v>INDUSTRIALS</v>
          </cell>
          <cell r="AC499" t="str">
            <v>Transportation</v>
          </cell>
          <cell r="AD499">
            <v>67700000</v>
          </cell>
        </row>
        <row r="500">
          <cell r="G500" t="str">
            <v>SG1J10885650</v>
          </cell>
          <cell r="H500" t="str">
            <v>No</v>
          </cell>
          <cell r="I500" t="str">
            <v>SG1J10885650</v>
          </cell>
          <cell r="J500" t="str">
            <v>SG1CA3000009</v>
          </cell>
          <cell r="K500" t="str">
            <v>No</v>
          </cell>
          <cell r="L500">
            <v>44196</v>
          </cell>
          <cell r="M500">
            <v>43830</v>
          </cell>
          <cell r="N500" t="str">
            <v>SINGAPORE</v>
          </cell>
          <cell r="O500" t="str">
            <v>Listed on 8 September 2000 on SGX Sesdaq 28 September 2006 on SGX Mainboard</v>
          </cell>
          <cell r="P500" t="str">
            <v>Coded in batch 2</v>
          </cell>
          <cell r="Q500" t="str">
            <v>Coded in batch 2</v>
          </cell>
          <cell r="R500"/>
          <cell r="S500"/>
          <cell r="T500" t="str">
            <v/>
          </cell>
          <cell r="V500" t="str">
            <v>ISIN code in 2020 is different from that of last year.</v>
          </cell>
          <cell r="X500"/>
          <cell r="Y500"/>
          <cell r="Z500">
            <v>4.9400000000000004</v>
          </cell>
          <cell r="AA500" t="str">
            <v>INDUSTRIALS</v>
          </cell>
          <cell r="AB500" t="str">
            <v>INDUSTRIALS</v>
          </cell>
          <cell r="AC500" t="str">
            <v>Industrial Goods</v>
          </cell>
          <cell r="AD500">
            <v>4940000</v>
          </cell>
        </row>
        <row r="501">
          <cell r="G501" t="str">
            <v>SGXE86215543</v>
          </cell>
          <cell r="H501" t="str">
            <v>Yes</v>
          </cell>
          <cell r="I501" t="str">
            <v>SG1C06012761</v>
          </cell>
          <cell r="J501" t="str">
            <v>SGXE86215543</v>
          </cell>
          <cell r="K501" t="str">
            <v>No</v>
          </cell>
          <cell r="L501">
            <v>44196</v>
          </cell>
          <cell r="M501">
            <v>43830</v>
          </cell>
          <cell r="N501" t="str">
            <v>SINGAPORE</v>
          </cell>
          <cell r="O501" t="str">
            <v>Listed on 11 October 1995 on SGX Mainboard</v>
          </cell>
          <cell r="P501" t="str">
            <v>Coded in batch 2</v>
          </cell>
          <cell r="Q501" t="str">
            <v>Coded in batch 2</v>
          </cell>
          <cell r="R501"/>
          <cell r="S501"/>
          <cell r="T501" t="str">
            <v/>
          </cell>
          <cell r="V501" t="str">
            <v>ISIN code in 2020 is different from that of last year.</v>
          </cell>
          <cell r="X501"/>
          <cell r="Y501"/>
          <cell r="Z501">
            <v>726.86</v>
          </cell>
          <cell r="AA501" t="str">
            <v>INDUSTRIALS</v>
          </cell>
          <cell r="AB501" t="str">
            <v>INDUSTRIALS</v>
          </cell>
          <cell r="AC501" t="str">
            <v>Industrial &amp; Commercial Services</v>
          </cell>
          <cell r="AD501">
            <v>726860000</v>
          </cell>
        </row>
        <row r="502">
          <cell r="G502" t="str">
            <v>SG1G57870584</v>
          </cell>
          <cell r="H502" t="str">
            <v>Yes</v>
          </cell>
          <cell r="I502" t="str">
            <v>SG1G57870584</v>
          </cell>
          <cell r="J502" t="str">
            <v>SG1G57870584</v>
          </cell>
          <cell r="K502" t="str">
            <v>Yes</v>
          </cell>
          <cell r="L502">
            <v>44043</v>
          </cell>
          <cell r="M502">
            <v>43677</v>
          </cell>
          <cell r="N502" t="str">
            <v>SINGAPORE</v>
          </cell>
          <cell r="O502" t="str">
            <v>Listed on 22 April 1999 on SGX Sesdaq 12 January 2009 on SGX Mainboard</v>
          </cell>
          <cell r="P502" t="str">
            <v>Coded in batch 1</v>
          </cell>
          <cell r="Q502" t="str">
            <v>Coded in batch 1</v>
          </cell>
          <cell r="R502"/>
          <cell r="S502"/>
          <cell r="T502" t="str">
            <v/>
          </cell>
          <cell r="X502"/>
          <cell r="Y502"/>
          <cell r="Z502">
            <v>122.49</v>
          </cell>
          <cell r="AA502" t="str">
            <v>HEALTH CARE</v>
          </cell>
          <cell r="AB502" t="str">
            <v>HEALTH CARE</v>
          </cell>
          <cell r="AC502" t="str">
            <v>Healthcare Services</v>
          </cell>
          <cell r="AD502">
            <v>122490000</v>
          </cell>
        </row>
        <row r="503">
          <cell r="G503" t="str">
            <v>SG1J35888424</v>
          </cell>
          <cell r="H503" t="str">
            <v>Yes</v>
          </cell>
          <cell r="I503" t="str">
            <v>SG1J35888424</v>
          </cell>
          <cell r="J503" t="str">
            <v>SG1J35888424</v>
          </cell>
          <cell r="K503" t="str">
            <v>Yes</v>
          </cell>
          <cell r="L503">
            <v>44196</v>
          </cell>
          <cell r="M503">
            <v>43830</v>
          </cell>
          <cell r="N503" t="str">
            <v>SINGAPORE</v>
          </cell>
          <cell r="O503" t="str">
            <v>Listed on 18 December 2000 on SGX Sesdaq</v>
          </cell>
          <cell r="P503" t="str">
            <v>Coded in batch 5</v>
          </cell>
          <cell r="Q503" t="str">
            <v>Coded in batch 5</v>
          </cell>
          <cell r="R503"/>
          <cell r="S503"/>
          <cell r="T503" t="str">
            <v>Published on 09-Jun-2020</v>
          </cell>
          <cell r="X503"/>
          <cell r="Y503"/>
          <cell r="Z503">
            <v>4.3840000000000003</v>
          </cell>
          <cell r="AA503" t="str">
            <v xml:space="preserve">ENERGY </v>
          </cell>
          <cell r="AB503" t="str">
            <v xml:space="preserve">ENERGY </v>
          </cell>
          <cell r="AC503" t="str">
            <v>Energy - Fossil Fuels</v>
          </cell>
          <cell r="AD503">
            <v>4384000</v>
          </cell>
        </row>
        <row r="504">
          <cell r="G504" t="str">
            <v>SGXE74791307</v>
          </cell>
          <cell r="H504" t="str">
            <v>Yes</v>
          </cell>
          <cell r="I504" t="str">
            <v>SGXE74791307</v>
          </cell>
          <cell r="J504" t="str">
            <v>SGXE74791307</v>
          </cell>
          <cell r="K504" t="str">
            <v>Yes</v>
          </cell>
          <cell r="L504">
            <v>43921</v>
          </cell>
          <cell r="M504">
            <v>43555</v>
          </cell>
          <cell r="N504" t="str">
            <v>SINGAPORE</v>
          </cell>
          <cell r="O504" t="str">
            <v>Listed on 25 September 2018 on CATALIST</v>
          </cell>
          <cell r="P504" t="str">
            <v>Coded in batch 1</v>
          </cell>
          <cell r="Q504" t="str">
            <v>Coded in batch 1</v>
          </cell>
          <cell r="R504"/>
          <cell r="S504"/>
          <cell r="T504" t="str">
            <v/>
          </cell>
          <cell r="X504"/>
          <cell r="Y504"/>
          <cell r="Z504">
            <v>15.03</v>
          </cell>
          <cell r="AA504" t="str">
            <v>COMMUNICATION SERVICES</v>
          </cell>
          <cell r="AB504" t="str">
            <v>COMMUNICATION SERVICES</v>
          </cell>
          <cell r="AC504" t="str">
            <v>Cyclical Consumer Services</v>
          </cell>
          <cell r="AD504">
            <v>15030000</v>
          </cell>
        </row>
        <row r="505">
          <cell r="G505" t="str">
            <v>SG1W55939399</v>
          </cell>
          <cell r="H505" t="str">
            <v>Yes</v>
          </cell>
          <cell r="I505" t="str">
            <v>SG1W55939399</v>
          </cell>
          <cell r="J505" t="str">
            <v>SG1W55939399</v>
          </cell>
          <cell r="K505" t="str">
            <v>Yes</v>
          </cell>
          <cell r="L505">
            <v>44196</v>
          </cell>
          <cell r="M505">
            <v>43830</v>
          </cell>
          <cell r="N505" t="str">
            <v>SINGAPORE</v>
          </cell>
          <cell r="O505" t="str">
            <v>Listed on 30 January 2008 on SGX Mainboard</v>
          </cell>
          <cell r="P505" t="str">
            <v>Coded in batch 2</v>
          </cell>
          <cell r="Q505" t="str">
            <v>Coded in batch 2</v>
          </cell>
          <cell r="R505"/>
          <cell r="S505"/>
          <cell r="T505" t="str">
            <v/>
          </cell>
          <cell r="X505"/>
          <cell r="Y505"/>
          <cell r="Z505">
            <v>191.86</v>
          </cell>
          <cell r="AA505" t="str">
            <v>INDUSTRIALS</v>
          </cell>
          <cell r="AB505" t="str">
            <v>INDUSTRIALS</v>
          </cell>
          <cell r="AC505" t="str">
            <v>Industrial &amp; Commercial Services</v>
          </cell>
          <cell r="AD505">
            <v>191860000</v>
          </cell>
        </row>
        <row r="506">
          <cell r="G506" t="str">
            <v>BMG9643L1349</v>
          </cell>
          <cell r="H506" t="str">
            <v>Yes</v>
          </cell>
          <cell r="I506" t="str">
            <v>BMG9643L1349</v>
          </cell>
          <cell r="J506" t="str">
            <v>BMG9643L1349</v>
          </cell>
          <cell r="K506" t="str">
            <v>Yes</v>
          </cell>
          <cell r="L506">
            <v>43921</v>
          </cell>
          <cell r="M506">
            <v>43555</v>
          </cell>
          <cell r="N506" t="str">
            <v>BERMUDA</v>
          </cell>
          <cell r="O506" t="str">
            <v xml:space="preserve">Listed on 2 July 2001 on SGX Mainboard </v>
          </cell>
          <cell r="P506" t="str">
            <v>Coded in batch 3</v>
          </cell>
          <cell r="Q506" t="str">
            <v>Coded in batch 3</v>
          </cell>
          <cell r="R506"/>
          <cell r="S506"/>
          <cell r="T506" t="str">
            <v/>
          </cell>
          <cell r="X506"/>
          <cell r="Y506"/>
          <cell r="Z506">
            <v>63.481450000000002</v>
          </cell>
          <cell r="AA506" t="str">
            <v xml:space="preserve">INFORMATION TECHNOLOGY </v>
          </cell>
          <cell r="AB506" t="str">
            <v xml:space="preserve">INFORMATION TECHNOLOGY </v>
          </cell>
          <cell r="AC506" t="str">
            <v>Technology Equipment</v>
          </cell>
          <cell r="AD506">
            <v>63481450</v>
          </cell>
        </row>
        <row r="507">
          <cell r="G507" t="str">
            <v>SG1T56930848</v>
          </cell>
          <cell r="H507" t="str">
            <v>Yes</v>
          </cell>
          <cell r="I507" t="str">
            <v>SG1T56930848</v>
          </cell>
          <cell r="J507" t="str">
            <v>SG1T56930848</v>
          </cell>
          <cell r="K507" t="str">
            <v>Yes</v>
          </cell>
          <cell r="L507">
            <v>44196</v>
          </cell>
          <cell r="M507">
            <v>43830</v>
          </cell>
          <cell r="N507" t="str">
            <v>SINGAPORE</v>
          </cell>
          <cell r="O507" t="str">
            <v>Listed on 20 July 2000 on SGX Mainboard</v>
          </cell>
          <cell r="P507" t="str">
            <v>Coded in batch 2</v>
          </cell>
          <cell r="Q507" t="str">
            <v>Coded in batch 2</v>
          </cell>
          <cell r="R507"/>
          <cell r="S507"/>
          <cell r="T507" t="str">
            <v/>
          </cell>
          <cell r="X507"/>
          <cell r="Y507"/>
          <cell r="Z507">
            <v>30260.16</v>
          </cell>
          <cell r="AA507" t="str">
            <v>CONSUMER STAPLES</v>
          </cell>
          <cell r="AB507" t="str">
            <v>CONSUMER STAPLES</v>
          </cell>
          <cell r="AC507" t="str">
            <v>Food &amp; Beverages</v>
          </cell>
          <cell r="AD507">
            <v>30260160000</v>
          </cell>
        </row>
        <row r="508">
          <cell r="G508" t="str">
            <v>SG2G45999965</v>
          </cell>
          <cell r="H508" t="str">
            <v>Yes</v>
          </cell>
          <cell r="I508" t="str">
            <v>SG2G45999965</v>
          </cell>
          <cell r="J508" t="str">
            <v>SG2G45999965</v>
          </cell>
          <cell r="K508" t="str">
            <v>Yes</v>
          </cell>
          <cell r="L508">
            <v>44012</v>
          </cell>
          <cell r="M508">
            <v>43646</v>
          </cell>
          <cell r="N508" t="str">
            <v>SINGAPORE</v>
          </cell>
          <cell r="O508" t="str">
            <v>Listed on 27 January 2005 on SGX Sesdaq</v>
          </cell>
          <cell r="P508" t="str">
            <v>Coded in batch 1</v>
          </cell>
          <cell r="Q508" t="str">
            <v>Coded in batch 1</v>
          </cell>
          <cell r="R508"/>
          <cell r="S508"/>
          <cell r="T508" t="str">
            <v/>
          </cell>
          <cell r="X508"/>
          <cell r="Y508"/>
          <cell r="Z508">
            <v>69.239999999999995</v>
          </cell>
          <cell r="AA508" t="str">
            <v>MATERIALS</v>
          </cell>
          <cell r="AB508" t="str">
            <v>MATERIALS</v>
          </cell>
          <cell r="AC508" t="str">
            <v>Mineral Resources</v>
          </cell>
          <cell r="AD508">
            <v>69240000</v>
          </cell>
        </row>
        <row r="509">
          <cell r="G509" t="str">
            <v>SG1K66001688</v>
          </cell>
          <cell r="H509" t="str">
            <v>Yes</v>
          </cell>
          <cell r="I509" t="str">
            <v>SG1K66001688</v>
          </cell>
          <cell r="J509" t="str">
            <v>SG1K66001688</v>
          </cell>
          <cell r="K509" t="str">
            <v>Yes</v>
          </cell>
          <cell r="L509">
            <v>44012</v>
          </cell>
          <cell r="M509">
            <v>43646</v>
          </cell>
          <cell r="N509" t="str">
            <v>SINGAPORE</v>
          </cell>
          <cell r="O509" t="str">
            <v>Listed on 21 February 1989 on SGX Mainboard</v>
          </cell>
          <cell r="P509" t="str">
            <v>Coded in batch 1</v>
          </cell>
          <cell r="Q509" t="str">
            <v>Coded in batch 1</v>
          </cell>
          <cell r="R509"/>
          <cell r="S509"/>
          <cell r="T509" t="str">
            <v/>
          </cell>
          <cell r="X509"/>
          <cell r="Y509"/>
          <cell r="Z509">
            <v>1340.67</v>
          </cell>
          <cell r="AA509" t="str">
            <v xml:space="preserve">REAL ESTATE </v>
          </cell>
          <cell r="AB509" t="str">
            <v xml:space="preserve">REAL ESTATE </v>
          </cell>
          <cell r="AC509" t="str">
            <v>Real Estate</v>
          </cell>
          <cell r="AD509">
            <v>1340670000</v>
          </cell>
        </row>
        <row r="510">
          <cell r="G510" t="str">
            <v>SG1DA6000004</v>
          </cell>
          <cell r="H510" t="str">
            <v>Yes</v>
          </cell>
          <cell r="I510" t="str">
            <v>SG1DA6000004</v>
          </cell>
          <cell r="J510" t="str">
            <v>SG1DA6000004</v>
          </cell>
          <cell r="K510" t="str">
            <v>Yes</v>
          </cell>
          <cell r="L510">
            <v>44196</v>
          </cell>
          <cell r="M510">
            <v>43830</v>
          </cell>
          <cell r="N510" t="str">
            <v>SINGAPORE</v>
          </cell>
          <cell r="O510" t="str">
            <v>Listed on 28 July 2016 on Catalist</v>
          </cell>
          <cell r="P510" t="str">
            <v>Coded in batch 3</v>
          </cell>
          <cell r="Q510" t="str">
            <v>Coded in batch 3</v>
          </cell>
          <cell r="R510"/>
          <cell r="S510"/>
          <cell r="T510" t="str">
            <v/>
          </cell>
          <cell r="X510"/>
          <cell r="Y510"/>
          <cell r="Z510">
            <v>39.244999999999997</v>
          </cell>
          <cell r="AA510" t="str">
            <v>INDUSTRIALS</v>
          </cell>
          <cell r="AB510" t="str">
            <v>INDUSTRIALS</v>
          </cell>
          <cell r="AC510" t="str">
            <v>Industrial Goods</v>
          </cell>
          <cell r="AD510">
            <v>39245000</v>
          </cell>
        </row>
        <row r="511">
          <cell r="G511" t="str">
            <v>SG1DH0000005</v>
          </cell>
          <cell r="H511" t="str">
            <v>Yes</v>
          </cell>
          <cell r="I511" t="str">
            <v>SG1DH0000005</v>
          </cell>
          <cell r="J511" t="str">
            <v>SG1DH0000005</v>
          </cell>
          <cell r="K511" t="str">
            <v>Yes</v>
          </cell>
          <cell r="L511">
            <v>44196</v>
          </cell>
          <cell r="M511">
            <v>43830</v>
          </cell>
          <cell r="N511" t="str">
            <v>SINGAPORE</v>
          </cell>
          <cell r="O511" t="str">
            <v>Listed on 15 June 2017 on Catalist</v>
          </cell>
          <cell r="P511" t="str">
            <v>Coded in batch 2</v>
          </cell>
          <cell r="Q511" t="str">
            <v>Coded in batch 2</v>
          </cell>
          <cell r="R511"/>
          <cell r="S511"/>
          <cell r="T511" t="str">
            <v/>
          </cell>
          <cell r="X511"/>
          <cell r="Y511"/>
          <cell r="Z511">
            <v>135.55000000000001</v>
          </cell>
          <cell r="AA511" t="str">
            <v xml:space="preserve">REAL ESTATE </v>
          </cell>
          <cell r="AB511" t="str">
            <v xml:space="preserve">REAL ESTATE </v>
          </cell>
          <cell r="AC511" t="str">
            <v>Real Estate</v>
          </cell>
          <cell r="AD511">
            <v>135550000</v>
          </cell>
        </row>
        <row r="512">
          <cell r="G512" t="str">
            <v>SG1T29930156</v>
          </cell>
          <cell r="H512" t="str">
            <v>Yes</v>
          </cell>
          <cell r="I512" t="str">
            <v>SG1T29930156</v>
          </cell>
          <cell r="J512" t="str">
            <v>SG1T29930156</v>
          </cell>
          <cell r="K512" t="str">
            <v>Yes</v>
          </cell>
          <cell r="L512">
            <v>44196</v>
          </cell>
          <cell r="M512">
            <v>43830</v>
          </cell>
          <cell r="N512" t="str">
            <v>SINGAPORE</v>
          </cell>
          <cell r="O512" t="str">
            <v>Listed on 27 April 2006 on SGX Mainboard</v>
          </cell>
          <cell r="P512" t="str">
            <v>Coded in batch 5</v>
          </cell>
          <cell r="Q512" t="str">
            <v>Coded in batch 5</v>
          </cell>
          <cell r="R512"/>
          <cell r="S512"/>
          <cell r="T512" t="str">
            <v>Published on 10-Jun-2020</v>
          </cell>
          <cell r="U512"/>
          <cell r="V512"/>
          <cell r="W512"/>
          <cell r="X512"/>
          <cell r="Y512"/>
          <cell r="Z512">
            <v>130</v>
          </cell>
          <cell r="AA512" t="str">
            <v>INDUSTRIALS</v>
          </cell>
          <cell r="AB512" t="str">
            <v>INDUSTRIALS</v>
          </cell>
          <cell r="AC512" t="str">
            <v>Industrial Goods</v>
          </cell>
          <cell r="AD512">
            <v>130000000</v>
          </cell>
        </row>
        <row r="513">
          <cell r="G513" t="str">
            <v>SG1CF5000006</v>
          </cell>
          <cell r="H513" t="str">
            <v>Yes</v>
          </cell>
          <cell r="I513" t="str">
            <v>SG1CF5000006</v>
          </cell>
          <cell r="J513" t="str">
            <v>SG1CF5000006</v>
          </cell>
          <cell r="K513" t="str">
            <v>Yes</v>
          </cell>
          <cell r="L513">
            <v>43951</v>
          </cell>
          <cell r="M513">
            <v>43585</v>
          </cell>
          <cell r="N513" t="str">
            <v>SINGAPORE</v>
          </cell>
          <cell r="O513" t="str">
            <v>Listed on 26 January 2011 on SGX Mainboard</v>
          </cell>
          <cell r="P513" t="str">
            <v>Coded in batch 1</v>
          </cell>
          <cell r="Q513" t="str">
            <v>Coded in batch 1</v>
          </cell>
          <cell r="R513"/>
          <cell r="S513"/>
          <cell r="T513" t="str">
            <v/>
          </cell>
          <cell r="U513"/>
          <cell r="V513"/>
          <cell r="W513"/>
          <cell r="X513"/>
          <cell r="Y513"/>
          <cell r="Z513">
            <v>13.66</v>
          </cell>
          <cell r="AA513" t="str">
            <v>INDUSTRIALS</v>
          </cell>
          <cell r="AB513" t="str">
            <v>INDUSTRIALS</v>
          </cell>
          <cell r="AC513" t="str">
            <v>Industrial Goods</v>
          </cell>
          <cell r="AD513">
            <v>13660000</v>
          </cell>
        </row>
        <row r="514">
          <cell r="G514" t="str">
            <v>SG1DH7000008</v>
          </cell>
          <cell r="H514" t="str">
            <v>Yes</v>
          </cell>
          <cell r="I514" t="str">
            <v>SG1DH7000008</v>
          </cell>
          <cell r="J514" t="str">
            <v>SG1DH7000008</v>
          </cell>
          <cell r="K514" t="str">
            <v>Yes</v>
          </cell>
          <cell r="L514">
            <v>44196</v>
          </cell>
          <cell r="M514">
            <v>43830</v>
          </cell>
          <cell r="N514" t="str">
            <v>SINGAPORE</v>
          </cell>
          <cell r="O514" t="str">
            <v>Listed on 11 July 2017 on Catalist</v>
          </cell>
          <cell r="P514" t="str">
            <v>Coded in batch 2</v>
          </cell>
          <cell r="Q514" t="str">
            <v>Coded in batch 2</v>
          </cell>
          <cell r="R514"/>
          <cell r="S514"/>
          <cell r="T514" t="str">
            <v/>
          </cell>
          <cell r="U514"/>
          <cell r="V514"/>
          <cell r="W514"/>
          <cell r="X514"/>
          <cell r="Y514"/>
          <cell r="Z514">
            <v>16.54</v>
          </cell>
          <cell r="AA514" t="str">
            <v>CONSUMER DISCRETIONARY</v>
          </cell>
          <cell r="AB514" t="str">
            <v>CONSUMER DISCRETIONARY</v>
          </cell>
          <cell r="AC514" t="str">
            <v>Software &amp; IT Services</v>
          </cell>
          <cell r="AD514">
            <v>16540000</v>
          </cell>
        </row>
        <row r="515">
          <cell r="G515" t="str">
            <v>SG2C28962695</v>
          </cell>
          <cell r="H515" t="str">
            <v>No</v>
          </cell>
          <cell r="I515" t="str">
            <v>SG2C28962695</v>
          </cell>
          <cell r="J515" t="str">
            <v>SG1CA8000004</v>
          </cell>
          <cell r="K515" t="str">
            <v>No</v>
          </cell>
          <cell r="L515">
            <v>44012</v>
          </cell>
          <cell r="M515">
            <v>43646</v>
          </cell>
          <cell r="N515" t="str">
            <v>SINGAPORE</v>
          </cell>
          <cell r="O515" t="str">
            <v>Listed on 8 October 2010 on SGX Mainboard</v>
          </cell>
          <cell r="P515" t="str">
            <v>Coded in batch 1</v>
          </cell>
          <cell r="Q515" t="str">
            <v>Coded in batch 1</v>
          </cell>
          <cell r="R515"/>
          <cell r="S515"/>
          <cell r="T515" t="str">
            <v/>
          </cell>
          <cell r="U515"/>
          <cell r="V515" t="str">
            <v>ISIN code in 2020 is different from that of last year.</v>
          </cell>
          <cell r="W515"/>
          <cell r="X515"/>
          <cell r="Y515"/>
          <cell r="Z515">
            <v>58.003</v>
          </cell>
          <cell r="AA515" t="str">
            <v>CONSUMER STAPLES</v>
          </cell>
          <cell r="AB515" t="str">
            <v>CONSUMER STAPLES</v>
          </cell>
          <cell r="AC515" t="str">
            <v>Food &amp; Beverages</v>
          </cell>
          <cell r="AD515">
            <v>58003000</v>
          </cell>
        </row>
        <row r="516">
          <cell r="G516" t="str">
            <v>SG1U76934819</v>
          </cell>
          <cell r="H516" t="str">
            <v>Yes</v>
          </cell>
          <cell r="I516" t="str">
            <v>SG1U76934819</v>
          </cell>
          <cell r="J516" t="str">
            <v>SG1U76934819</v>
          </cell>
          <cell r="K516" t="str">
            <v>Yes</v>
          </cell>
          <cell r="L516">
            <v>44196</v>
          </cell>
          <cell r="M516">
            <v>43830</v>
          </cell>
          <cell r="N516" t="str">
            <v>SINGAPORE</v>
          </cell>
          <cell r="O516" t="str">
            <v>Listed on 18 April 2007 on SGX Mainboard</v>
          </cell>
          <cell r="P516" t="str">
            <v>Coded in batch 2</v>
          </cell>
          <cell r="Q516" t="str">
            <v>Coded in batch 2</v>
          </cell>
          <cell r="R516"/>
          <cell r="S516"/>
          <cell r="T516" t="str">
            <v/>
          </cell>
          <cell r="U516"/>
          <cell r="V516"/>
          <cell r="W516"/>
          <cell r="X516"/>
          <cell r="Y516"/>
          <cell r="Z516">
            <v>5775</v>
          </cell>
          <cell r="AA516" t="str">
            <v>INDUSTRIALS</v>
          </cell>
          <cell r="AB516" t="str">
            <v>INDUSTRIALS</v>
          </cell>
          <cell r="AC516" t="str">
            <v>Industrial Goods</v>
          </cell>
          <cell r="AD516">
            <v>5775000000</v>
          </cell>
        </row>
        <row r="517">
          <cell r="G517" t="str">
            <v>SG1T57930854</v>
          </cell>
          <cell r="H517" t="str">
            <v>Yes</v>
          </cell>
          <cell r="I517" t="str">
            <v>SG1T57930854</v>
          </cell>
          <cell r="J517" t="str">
            <v>SG1T57930854</v>
          </cell>
          <cell r="K517" t="str">
            <v>Yes</v>
          </cell>
          <cell r="L517">
            <v>44196</v>
          </cell>
          <cell r="M517">
            <v>43830</v>
          </cell>
          <cell r="N517" t="str">
            <v>SINGAPORE</v>
          </cell>
          <cell r="O517" t="str">
            <v>Listed on 22 June 2006 on SGX Mainboard</v>
          </cell>
          <cell r="P517" t="str">
            <v>Coded in batch 2</v>
          </cell>
          <cell r="Q517" t="str">
            <v>Coded in batch 2</v>
          </cell>
          <cell r="R517"/>
          <cell r="S517"/>
          <cell r="T517" t="str">
            <v/>
          </cell>
          <cell r="U517"/>
          <cell r="V517"/>
          <cell r="W517"/>
          <cell r="X517"/>
          <cell r="Y517"/>
          <cell r="Z517">
            <v>2451.1</v>
          </cell>
          <cell r="AA517" t="str">
            <v xml:space="preserve">REAL ESTATE </v>
          </cell>
          <cell r="AB517" t="str">
            <v xml:space="preserve">REAL ESTATE </v>
          </cell>
          <cell r="AC517" t="str">
            <v>Real Estate</v>
          </cell>
          <cell r="AD517">
            <v>2451100000</v>
          </cell>
        </row>
        <row r="518">
          <cell r="G518" t="str">
            <v>SG1I10878425</v>
          </cell>
          <cell r="H518" t="str">
            <v>Yes</v>
          </cell>
          <cell r="I518" t="str">
            <v>SG1I10878425</v>
          </cell>
          <cell r="J518" t="str">
            <v>SG1I10878425</v>
          </cell>
          <cell r="K518" t="str">
            <v>Yes</v>
          </cell>
          <cell r="L518">
            <v>44196</v>
          </cell>
          <cell r="M518">
            <v>43830</v>
          </cell>
          <cell r="N518" t="str">
            <v>SINGAPORE</v>
          </cell>
          <cell r="O518">
            <v>0</v>
          </cell>
          <cell r="P518" t="str">
            <v>Coded in batch 2</v>
          </cell>
          <cell r="Q518" t="str">
            <v>Coded in batch 2</v>
          </cell>
          <cell r="R518"/>
          <cell r="S518"/>
          <cell r="T518" t="str">
            <v/>
          </cell>
          <cell r="U518"/>
          <cell r="V518"/>
          <cell r="W518"/>
          <cell r="X518"/>
          <cell r="Y518"/>
          <cell r="Z518">
            <v>553.81404999999995</v>
          </cell>
          <cell r="AA518" t="str">
            <v>CONSUMER STAPLES</v>
          </cell>
          <cell r="AB518" t="str">
            <v>CONSUMER STAPLES</v>
          </cell>
          <cell r="AC518" t="str">
            <v>Food &amp; Beverages</v>
          </cell>
          <cell r="AD518">
            <v>553814050</v>
          </cell>
        </row>
        <row r="519">
          <cell r="G519" t="str">
            <v>SG1CF1000000</v>
          </cell>
          <cell r="H519" t="str">
            <v>Yes</v>
          </cell>
          <cell r="I519" t="str">
            <v>SG1O15911215</v>
          </cell>
          <cell r="J519" t="str">
            <v>SG1CF1000000</v>
          </cell>
          <cell r="K519" t="str">
            <v>No</v>
          </cell>
          <cell r="L519">
            <v>44196</v>
          </cell>
          <cell r="M519">
            <v>43830</v>
          </cell>
          <cell r="N519" t="str">
            <v>SINGAPORE</v>
          </cell>
          <cell r="O519" t="str">
            <v>Listed on 3 July 2003 on SGX Mainboard</v>
          </cell>
          <cell r="P519" t="str">
            <v>Coded in batch 2</v>
          </cell>
          <cell r="Q519" t="str">
            <v>Coded in batch 2</v>
          </cell>
          <cell r="R519"/>
          <cell r="S519"/>
          <cell r="T519" t="str">
            <v/>
          </cell>
          <cell r="U519"/>
          <cell r="V519" t="str">
            <v>ISIN code in 2020 is different from that of last year.</v>
          </cell>
          <cell r="W519"/>
          <cell r="X519"/>
          <cell r="Y519"/>
          <cell r="Z519">
            <v>137.38</v>
          </cell>
          <cell r="AA519" t="str">
            <v>CONSUMER DISCRETIONARY</v>
          </cell>
          <cell r="AB519" t="str">
            <v>CONSUMER DISCRETIONARY</v>
          </cell>
          <cell r="AC519" t="str">
            <v>Automobiles &amp; Auto Parts</v>
          </cell>
          <cell r="AD519">
            <v>137380000</v>
          </cell>
        </row>
        <row r="520">
          <cell r="G520" t="str">
            <v>SG1BF8000005</v>
          </cell>
          <cell r="H520" t="str">
            <v>Yes</v>
          </cell>
          <cell r="I520" t="str">
            <v>SG1BF8000005</v>
          </cell>
          <cell r="J520" t="str">
            <v>SG1BF8000005</v>
          </cell>
          <cell r="K520" t="str">
            <v>Yes</v>
          </cell>
          <cell r="L520">
            <v>43982</v>
          </cell>
          <cell r="M520">
            <v>43616</v>
          </cell>
          <cell r="N520" t="str">
            <v>SINGAPORE</v>
          </cell>
          <cell r="O520" t="str">
            <v>Listed on 13 August 2015 on Catalist</v>
          </cell>
          <cell r="P520" t="str">
            <v>Coded in batch 1</v>
          </cell>
          <cell r="Q520" t="str">
            <v>Coded in batch 1</v>
          </cell>
          <cell r="R520"/>
          <cell r="S520"/>
          <cell r="T520" t="str">
            <v/>
          </cell>
          <cell r="U520"/>
          <cell r="V520"/>
          <cell r="W520"/>
          <cell r="X520"/>
          <cell r="Y520"/>
          <cell r="Z520">
            <v>187.06102999999999</v>
          </cell>
          <cell r="AA520" t="str">
            <v>COMMUNICATION SERVICES</v>
          </cell>
          <cell r="AB520" t="str">
            <v>COMMUNICATION SERVICES</v>
          </cell>
          <cell r="AC520" t="str">
            <v>Telecommunications Services</v>
          </cell>
          <cell r="AD520">
            <v>187061030</v>
          </cell>
        </row>
        <row r="521">
          <cell r="G521" t="str">
            <v>SG1O24911883</v>
          </cell>
          <cell r="H521" t="str">
            <v>Yes</v>
          </cell>
          <cell r="I521" t="str">
            <v>SG1O24911883</v>
          </cell>
          <cell r="J521" t="str">
            <v>SG1O24911883</v>
          </cell>
          <cell r="K521" t="str">
            <v>Yes</v>
          </cell>
          <cell r="L521">
            <v>44196</v>
          </cell>
          <cell r="M521">
            <v>43830</v>
          </cell>
          <cell r="N521" t="str">
            <v>SINGAPORE</v>
          </cell>
          <cell r="O521" t="str">
            <v>Listed on 28 July 2003 on SGX Sesdaq 31 October 2008 on SGX Mainboard</v>
          </cell>
          <cell r="P521" t="str">
            <v>Coded in batch 2</v>
          </cell>
          <cell r="Q521" t="str">
            <v>Coded in batch 2</v>
          </cell>
          <cell r="R521"/>
          <cell r="S521"/>
          <cell r="T521" t="str">
            <v/>
          </cell>
          <cell r="U521"/>
          <cell r="V521"/>
          <cell r="W521"/>
          <cell r="X521"/>
          <cell r="Y521"/>
          <cell r="Z521">
            <v>199.68</v>
          </cell>
          <cell r="AA521" t="str">
            <v xml:space="preserve">REAL ESTATE </v>
          </cell>
          <cell r="AB521" t="str">
            <v xml:space="preserve">REAL ESTATE </v>
          </cell>
          <cell r="AC521" t="str">
            <v>Real Estate</v>
          </cell>
          <cell r="AD521">
            <v>199680000</v>
          </cell>
        </row>
        <row r="522">
          <cell r="G522" t="str">
            <v>SG1T74931364</v>
          </cell>
          <cell r="H522" t="str">
            <v>Yes</v>
          </cell>
          <cell r="I522" t="str">
            <v>SG1T74931364</v>
          </cell>
          <cell r="J522" t="str">
            <v>SG1T74931364</v>
          </cell>
          <cell r="K522" t="str">
            <v>Yes</v>
          </cell>
          <cell r="L522">
            <v>43921</v>
          </cell>
          <cell r="M522">
            <v>43555</v>
          </cell>
          <cell r="N522" t="str">
            <v>SINGAPORE</v>
          </cell>
          <cell r="O522" t="str">
            <v>Listed on 24 August 2006 on MAINBOARD</v>
          </cell>
          <cell r="P522" t="str">
            <v>Coded in batch 1</v>
          </cell>
          <cell r="Q522" t="str">
            <v>Coded in batch 1</v>
          </cell>
          <cell r="R522"/>
          <cell r="S522"/>
          <cell r="T522" t="str">
            <v/>
          </cell>
          <cell r="U522"/>
          <cell r="V522"/>
          <cell r="W522"/>
          <cell r="X522"/>
          <cell r="Y522"/>
          <cell r="Z522">
            <v>311.36</v>
          </cell>
          <cell r="AA522" t="str">
            <v xml:space="preserve">REAL ESTATE </v>
          </cell>
          <cell r="AB522" t="str">
            <v xml:space="preserve">REAL ESTATE </v>
          </cell>
          <cell r="AC522" t="str">
            <v>Real Estate</v>
          </cell>
          <cell r="AD522">
            <v>311360000</v>
          </cell>
        </row>
        <row r="523">
          <cell r="G523" t="str">
            <v>SG1CB9000001</v>
          </cell>
          <cell r="H523" t="str">
            <v>Yes</v>
          </cell>
          <cell r="I523" t="str">
            <v>SG1CB9000001</v>
          </cell>
          <cell r="J523" t="str">
            <v>SG1CB9000001</v>
          </cell>
          <cell r="K523" t="str">
            <v>Yes</v>
          </cell>
          <cell r="L523">
            <v>43921</v>
          </cell>
          <cell r="M523">
            <v>43555</v>
          </cell>
          <cell r="N523" t="str">
            <v>SINGAPORE</v>
          </cell>
          <cell r="O523" t="str">
            <v>Listed on 21 February 2008 on SGX Mainboard</v>
          </cell>
          <cell r="P523" t="str">
            <v>Coded in batch 1</v>
          </cell>
          <cell r="Q523" t="str">
            <v>Coded in batch 1</v>
          </cell>
          <cell r="R523"/>
          <cell r="S523"/>
          <cell r="T523" t="str">
            <v/>
          </cell>
          <cell r="X523"/>
          <cell r="Y523"/>
          <cell r="Z523">
            <v>71</v>
          </cell>
          <cell r="AA523" t="str">
            <v>INDUSTRIALS</v>
          </cell>
          <cell r="AB523" t="str">
            <v>INDUSTRIALS</v>
          </cell>
          <cell r="AC523" t="str">
            <v>Industrial Goods</v>
          </cell>
          <cell r="AD523">
            <v>71000000</v>
          </cell>
        </row>
        <row r="524">
          <cell r="G524" t="str">
            <v>KYG9898S1075</v>
          </cell>
          <cell r="H524" t="str">
            <v>Yes</v>
          </cell>
          <cell r="I524" t="str">
            <v>KYG9898S1075</v>
          </cell>
          <cell r="J524" t="str">
            <v>KYG9898S1075</v>
          </cell>
          <cell r="K524" t="str">
            <v>Yes</v>
          </cell>
          <cell r="L524">
            <v>43921</v>
          </cell>
          <cell r="M524">
            <v>43555</v>
          </cell>
          <cell r="N524" t="str">
            <v>CAYMAN ISLANDS</v>
          </cell>
          <cell r="O524" t="str">
            <v>Listed on 3 August 2016 on SGX Mainboard</v>
          </cell>
          <cell r="P524" t="str">
            <v>Coded in batch 5</v>
          </cell>
          <cell r="Q524" t="str">
            <v>Coded in batch 5</v>
          </cell>
          <cell r="R524"/>
          <cell r="S524"/>
          <cell r="T524" t="str">
            <v>Published on 09-Jun-2020</v>
          </cell>
          <cell r="X524"/>
          <cell r="Y524"/>
          <cell r="Z524">
            <v>575.65</v>
          </cell>
          <cell r="AA524" t="str">
            <v>UTILITIES</v>
          </cell>
          <cell r="AB524" t="str">
            <v>UTILITIES</v>
          </cell>
          <cell r="AC524" t="str">
            <v>Industrial &amp; Commercial Services</v>
          </cell>
          <cell r="AD524">
            <v>575650000</v>
          </cell>
        </row>
        <row r="525">
          <cell r="G525" t="str">
            <v>SG1P25916898</v>
          </cell>
          <cell r="H525" t="str">
            <v>Yes</v>
          </cell>
          <cell r="I525" t="str">
            <v>SG1P25916898</v>
          </cell>
          <cell r="J525" t="str">
            <v>SG1P25916898</v>
          </cell>
          <cell r="K525" t="str">
            <v>Yes</v>
          </cell>
          <cell r="L525">
            <v>44012</v>
          </cell>
          <cell r="M525">
            <v>43646</v>
          </cell>
          <cell r="N525" t="str">
            <v>SINGAPORE</v>
          </cell>
          <cell r="O525" t="str">
            <v>Listed on 24 March 2004 on SGX Sesdaq</v>
          </cell>
          <cell r="P525" t="str">
            <v>Coded in batch 1</v>
          </cell>
          <cell r="Q525" t="str">
            <v>Coded in batch 1</v>
          </cell>
          <cell r="R525"/>
          <cell r="S525"/>
          <cell r="T525" t="str">
            <v/>
          </cell>
          <cell r="X525"/>
          <cell r="Y525"/>
          <cell r="Z525">
            <v>40.28</v>
          </cell>
          <cell r="AA525" t="str">
            <v>CONSUMER STAPLES</v>
          </cell>
          <cell r="AB525" t="str">
            <v>CONSUMER STAPLES</v>
          </cell>
          <cell r="AC525" t="str">
            <v>Food &amp; Beverages</v>
          </cell>
          <cell r="AD525">
            <v>40280000</v>
          </cell>
        </row>
        <row r="526">
          <cell r="G526" t="str">
            <v>MYA007968003</v>
          </cell>
          <cell r="H526" t="str">
            <v>Yes</v>
          </cell>
          <cell r="I526" t="str">
            <v>MYA007968003</v>
          </cell>
          <cell r="J526" t="str">
            <v>MYA007968003</v>
          </cell>
          <cell r="K526" t="str">
            <v>Yes</v>
          </cell>
          <cell r="L526">
            <v>44196</v>
          </cell>
          <cell r="M526">
            <v>43830</v>
          </cell>
          <cell r="N526" t="str">
            <v>MALAYSIA</v>
          </cell>
          <cell r="O526" t="str">
            <v xml:space="preserve">Listed on 11 November 2014 on Catalist </v>
          </cell>
          <cell r="P526" t="str">
            <v>Coded in batch 3</v>
          </cell>
          <cell r="Q526" t="str">
            <v>Coded in batch 3</v>
          </cell>
          <cell r="R526"/>
          <cell r="S526"/>
          <cell r="T526" t="str">
            <v/>
          </cell>
          <cell r="X526"/>
          <cell r="Y526"/>
          <cell r="Z526">
            <v>26.1632</v>
          </cell>
          <cell r="AA526" t="str">
            <v>INDUSTRIALS</v>
          </cell>
          <cell r="AB526" t="str">
            <v>INDUSTRIALS</v>
          </cell>
          <cell r="AC526" t="str">
            <v>Banking &amp; Investment Services</v>
          </cell>
          <cell r="AD526">
            <v>26163200</v>
          </cell>
        </row>
        <row r="527">
          <cell r="G527" t="str">
            <v>SG2F00983534</v>
          </cell>
          <cell r="H527" t="str">
            <v>Yes</v>
          </cell>
          <cell r="I527" t="str">
            <v>SG2F00983534</v>
          </cell>
          <cell r="J527" t="str">
            <v>SG2F00983534</v>
          </cell>
          <cell r="K527" t="str">
            <v>Yes</v>
          </cell>
          <cell r="L527" t="str">
            <v>31/12/2020</v>
          </cell>
          <cell r="M527" t="str">
            <v>31/12/2019</v>
          </cell>
          <cell r="N527" t="str">
            <v>SINGAPORE</v>
          </cell>
          <cell r="O527" t="str">
            <v>Listed on 22 May 2006 on SESDAQ</v>
          </cell>
          <cell r="P527" t="str">
            <v>Coded in batch 6</v>
          </cell>
          <cell r="Q527" t="e">
            <v>#N/A</v>
          </cell>
          <cell r="R527"/>
          <cell r="S527"/>
          <cell r="T527" t="str">
            <v/>
          </cell>
          <cell r="U527"/>
          <cell r="V527"/>
          <cell r="W527"/>
          <cell r="X527"/>
          <cell r="Y527"/>
          <cell r="Z527">
            <v>24.08</v>
          </cell>
          <cell r="AA527" t="str">
            <v xml:space="preserve">ENERGY </v>
          </cell>
          <cell r="AB527" t="str">
            <v xml:space="preserve">ENERGY </v>
          </cell>
          <cell r="AC527" t="str">
            <v>Energy - Fossil Fuels</v>
          </cell>
          <cell r="AD527">
            <v>24080000</v>
          </cell>
        </row>
        <row r="528">
          <cell r="G528" t="str">
            <v>SGXE54097436</v>
          </cell>
          <cell r="H528" t="str">
            <v>Yes</v>
          </cell>
          <cell r="I528" t="str">
            <v>SGXE54097436</v>
          </cell>
          <cell r="J528" t="str">
            <v>SGXE54097436</v>
          </cell>
          <cell r="K528" t="str">
            <v>Yes</v>
          </cell>
          <cell r="L528" t="str">
            <v>31/12/2020</v>
          </cell>
          <cell r="M528" t="str">
            <v>31/12/2019</v>
          </cell>
          <cell r="N528" t="str">
            <v>SINGAPORE</v>
          </cell>
          <cell r="O528" t="str">
            <v>Listed on 3 December 2020 on Mainboard</v>
          </cell>
          <cell r="P528" t="str">
            <v>Coded in batch 6</v>
          </cell>
          <cell r="Q528" t="e">
            <v>#N/A</v>
          </cell>
          <cell r="R528"/>
          <cell r="S528"/>
          <cell r="T528" t="str">
            <v/>
          </cell>
          <cell r="U528"/>
          <cell r="V528"/>
          <cell r="W528"/>
          <cell r="X528"/>
          <cell r="Y528"/>
          <cell r="Z528">
            <v>297.2</v>
          </cell>
          <cell r="AA528" t="str">
            <v xml:space="preserve">FINANCIALS </v>
          </cell>
          <cell r="AB528" t="str">
            <v>NA</v>
          </cell>
          <cell r="AC528" t="str">
            <v>Industrial &amp; Commercial Services</v>
          </cell>
          <cell r="AD528">
            <v>297200000</v>
          </cell>
        </row>
      </sheetData>
      <sheetData sheetId="1">
        <row r="2">
          <cell r="G2" t="str">
            <v>SG1AB5000009</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TI 2021 General Full List"/>
      <sheetName val="SGTI 2021 TrustReits Full List"/>
      <sheetName val="SGTI 2021 Excluded List"/>
      <sheetName val="SGTI 2021 Excluded TrustREIT"/>
      <sheetName val="SGTI 2020 Excluded"/>
      <sheetName val="2020 batch45 remarks"/>
      <sheetName val="2020 batchHistory"/>
      <sheetName val="2020 secondarylisting"/>
      <sheetName val="2020 AR Released 19-20"/>
      <sheetName val="2020 ISIN List"/>
      <sheetName val="2019Data"/>
      <sheetName val="2019-20 Name Changes"/>
      <sheetName val="2020 SgxList"/>
      <sheetName val="Updated SGTI 2021 Full Company "/>
    </sheetNames>
    <sheetDataSet>
      <sheetData sheetId="0"/>
      <sheetData sheetId="1">
        <row r="2">
          <cell r="G2" t="str">
            <v>SG2D63974620</v>
          </cell>
          <cell r="H2" t="str">
            <v>Yes</v>
          </cell>
          <cell r="I2" t="str">
            <v>SG2D63974620</v>
          </cell>
          <cell r="J2" t="str">
            <v>SG2D63974620</v>
          </cell>
          <cell r="K2" t="str">
            <v>Yes</v>
          </cell>
          <cell r="L2">
            <v>43921</v>
          </cell>
          <cell r="M2">
            <v>43555</v>
          </cell>
          <cell r="N2" t="str">
            <v>SINGAPORE</v>
          </cell>
          <cell r="O2" t="str">
            <v>Listed on 19 April 2007 on SGX Mainboard</v>
          </cell>
          <cell r="P2" t="str">
            <v>Coded in batch 4</v>
          </cell>
          <cell r="Q2" t="str">
            <v>Coded in batch 4</v>
          </cell>
          <cell r="S2" t="str">
            <v/>
          </cell>
          <cell r="Y2">
            <v>52.1</v>
          </cell>
          <cell r="Z2" t="str">
            <v>REAL ESTATE</v>
          </cell>
          <cell r="AA2" t="str">
            <v>REAL ESTATE</v>
          </cell>
          <cell r="AB2" t="str">
            <v>Real Estate</v>
          </cell>
          <cell r="AC2">
            <v>52100000</v>
          </cell>
        </row>
        <row r="3">
          <cell r="G3" t="str">
            <v>SGXC80011726</v>
          </cell>
          <cell r="H3" t="str">
            <v>Yes</v>
          </cell>
          <cell r="I3" t="str">
            <v>SGXC80011726</v>
          </cell>
          <cell r="J3" t="str">
            <v>SGXC80011726</v>
          </cell>
          <cell r="K3" t="str">
            <v>Yes</v>
          </cell>
          <cell r="L3">
            <v>44196</v>
          </cell>
          <cell r="M3">
            <v>43830</v>
          </cell>
          <cell r="N3" t="str">
            <v>SINGAPORE</v>
          </cell>
          <cell r="O3" t="str">
            <v>Listed on 9 May 2019 on MAINBOARD</v>
          </cell>
          <cell r="P3" t="str">
            <v>Coded in batch 2</v>
          </cell>
          <cell r="Q3" t="str">
            <v>Coded in batch 2</v>
          </cell>
          <cell r="S3" t="str">
            <v/>
          </cell>
          <cell r="Y3">
            <v>412.4</v>
          </cell>
          <cell r="Z3" t="str">
            <v>REAL ESTATE</v>
          </cell>
          <cell r="AA3" t="str">
            <v>REAL ESTATE</v>
          </cell>
          <cell r="AB3" t="str">
            <v>Real Estate</v>
          </cell>
          <cell r="AC3">
            <v>412400000</v>
          </cell>
        </row>
        <row r="4">
          <cell r="G4" t="str">
            <v>SG1V35936920</v>
          </cell>
          <cell r="H4" t="str">
            <v>Yes</v>
          </cell>
          <cell r="I4" t="str">
            <v>SG1V35936920</v>
          </cell>
          <cell r="J4" t="str">
            <v>SG1V35936920</v>
          </cell>
          <cell r="K4" t="str">
            <v>Yes</v>
          </cell>
          <cell r="L4">
            <v>44196</v>
          </cell>
          <cell r="M4">
            <v>43830</v>
          </cell>
          <cell r="N4" t="str">
            <v>SINGAPORE</v>
          </cell>
          <cell r="O4" t="str">
            <v>Listed on 1 August 2007 on SGX Mainboard</v>
          </cell>
          <cell r="P4" t="str">
            <v>Coded in batch 4</v>
          </cell>
          <cell r="Q4" t="str">
            <v>Coded in batch 4</v>
          </cell>
          <cell r="S4" t="str">
            <v/>
          </cell>
          <cell r="Y4">
            <v>1624.66</v>
          </cell>
          <cell r="Z4" t="str">
            <v>REAL ESTATE</v>
          </cell>
          <cell r="AA4" t="str">
            <v>REAL ESTATE</v>
          </cell>
          <cell r="AB4" t="str">
            <v>Real Estate</v>
          </cell>
          <cell r="AC4">
            <v>1624660000</v>
          </cell>
        </row>
        <row r="5">
          <cell r="G5" t="str">
            <v>SG1M77906915</v>
          </cell>
          <cell r="H5" t="str">
            <v>Yes</v>
          </cell>
          <cell r="I5" t="str">
            <v>SG1M77906915</v>
          </cell>
          <cell r="J5" t="str">
            <v>SG1M77906915</v>
          </cell>
          <cell r="K5" t="str">
            <v>Yes</v>
          </cell>
          <cell r="L5">
            <v>44196</v>
          </cell>
          <cell r="M5">
            <v>43830</v>
          </cell>
          <cell r="N5" t="str">
            <v>SINGAPORE</v>
          </cell>
          <cell r="O5" t="str">
            <v>Listed on 19 November 2002 on SGX Mainboard</v>
          </cell>
          <cell r="P5" t="str">
            <v>Coded in batch 4</v>
          </cell>
          <cell r="Q5" t="str">
            <v>Coded in batch 4</v>
          </cell>
          <cell r="S5" t="str">
            <v/>
          </cell>
          <cell r="Y5">
            <v>12373.19</v>
          </cell>
          <cell r="Z5" t="str">
            <v>REAL ESTATE</v>
          </cell>
          <cell r="AA5" t="str">
            <v>REAL ESTATE</v>
          </cell>
          <cell r="AB5" t="str">
            <v>Real Estate</v>
          </cell>
          <cell r="AC5">
            <v>12373190000</v>
          </cell>
        </row>
        <row r="6">
          <cell r="G6" t="str">
            <v>SGXC16332337</v>
          </cell>
          <cell r="H6" t="str">
            <v>Yes</v>
          </cell>
          <cell r="I6" t="str">
            <v>SG1T08929278</v>
          </cell>
          <cell r="J6" t="str">
            <v>SGXC16332337</v>
          </cell>
          <cell r="K6" t="str">
            <v>No</v>
          </cell>
          <cell r="L6">
            <v>44196</v>
          </cell>
          <cell r="M6">
            <v>43830</v>
          </cell>
          <cell r="N6" t="str">
            <v>SINGAPORE</v>
          </cell>
          <cell r="O6" t="str">
            <v>Listed on 31 March 2006 on SGX Mainboard</v>
          </cell>
          <cell r="P6" t="str">
            <v>Coded in batch 2</v>
          </cell>
          <cell r="Q6" t="str">
            <v>Coded in batch 2</v>
          </cell>
          <cell r="S6" t="str">
            <v/>
          </cell>
          <cell r="U6" t="str">
            <v>ISIN code in 2020 is different from that of last year.</v>
          </cell>
          <cell r="W6" t="str">
            <v>Y</v>
          </cell>
          <cell r="X6" t="str">
            <v>Held through various subsidiaries and associated companies - 40.59%</v>
          </cell>
          <cell r="Y6">
            <v>3148.36</v>
          </cell>
          <cell r="Z6" t="str">
            <v>REAL ESTATE</v>
          </cell>
          <cell r="AA6" t="str">
            <v>REAL ESTATE</v>
          </cell>
          <cell r="AB6" t="str">
            <v>Real Estate</v>
          </cell>
          <cell r="AC6">
            <v>3148360000</v>
          </cell>
        </row>
        <row r="7">
          <cell r="G7" t="str">
            <v>SG2F77993036</v>
          </cell>
          <cell r="H7" t="str">
            <v>Yes</v>
          </cell>
          <cell r="I7" t="str">
            <v>SG2F77993036</v>
          </cell>
          <cell r="J7" t="str">
            <v>SG2F77993036</v>
          </cell>
          <cell r="K7" t="str">
            <v>Yes</v>
          </cell>
          <cell r="L7">
            <v>44196</v>
          </cell>
          <cell r="M7">
            <v>43830</v>
          </cell>
          <cell r="N7" t="str">
            <v>SINGAPORE</v>
          </cell>
          <cell r="O7" t="str">
            <v>Listed on 29 May 2013 on SGX Mainboard</v>
          </cell>
          <cell r="P7" t="str">
            <v>Coded in batch 2</v>
          </cell>
          <cell r="Q7" t="str">
            <v>Coded in batch 2</v>
          </cell>
          <cell r="S7" t="str">
            <v/>
          </cell>
          <cell r="Y7">
            <v>202.31</v>
          </cell>
          <cell r="Z7" t="str">
            <v>COMMUNICATION SERVICES</v>
          </cell>
          <cell r="AA7" t="str">
            <v>COMMUNICATION SERVICES</v>
          </cell>
          <cell r="AB7" t="str">
            <v>Cyclical Consumer Services</v>
          </cell>
          <cell r="AC7">
            <v>202310000</v>
          </cell>
        </row>
        <row r="8">
          <cell r="G8" t="str">
            <v>SG1CD7000009</v>
          </cell>
          <cell r="H8" t="str">
            <v>Yes</v>
          </cell>
          <cell r="I8" t="str">
            <v>SG1CD7000009</v>
          </cell>
          <cell r="J8" t="str">
            <v>SG1CD7000009</v>
          </cell>
          <cell r="K8" t="str">
            <v>Yes</v>
          </cell>
          <cell r="L8">
            <v>44196</v>
          </cell>
          <cell r="M8">
            <v>43830</v>
          </cell>
          <cell r="N8" t="str">
            <v>SINGAPORE</v>
          </cell>
          <cell r="O8" t="str">
            <v>Listed on 11 December 2015 on SGX Mainboard</v>
          </cell>
          <cell r="P8" t="str">
            <v>Coded in batch 3</v>
          </cell>
          <cell r="Q8" t="str">
            <v>Coded in batch 3</v>
          </cell>
          <cell r="S8" t="str">
            <v/>
          </cell>
          <cell r="Y8">
            <v>281.45</v>
          </cell>
          <cell r="Z8" t="str">
            <v>REAL ESTATE</v>
          </cell>
          <cell r="AA8" t="str">
            <v>REAL ESTATE</v>
          </cell>
          <cell r="AB8" t="str">
            <v>Real Estate</v>
          </cell>
          <cell r="AC8">
            <v>281450000</v>
          </cell>
        </row>
        <row r="9">
          <cell r="G9" t="str">
            <v>SG1Z70955880</v>
          </cell>
          <cell r="H9" t="str">
            <v>Yes</v>
          </cell>
          <cell r="I9" t="str">
            <v>SG1Z70955880</v>
          </cell>
          <cell r="J9" t="str">
            <v>SG1Z70955880</v>
          </cell>
          <cell r="K9" t="str">
            <v>Yes</v>
          </cell>
          <cell r="L9">
            <v>44196</v>
          </cell>
          <cell r="M9">
            <v>43830</v>
          </cell>
          <cell r="N9" t="str">
            <v>SINGAPORE</v>
          </cell>
          <cell r="O9" t="str">
            <v>Listed on 12 April 2010 on SGX Mainboard</v>
          </cell>
          <cell r="P9" t="str">
            <v>Coded in batch 6</v>
          </cell>
          <cell r="Q9" t="str">
            <v>Coded in batch 2</v>
          </cell>
          <cell r="S9" t="str">
            <v/>
          </cell>
          <cell r="Y9">
            <v>1187.32</v>
          </cell>
          <cell r="Z9" t="str">
            <v>REAL ESTATE</v>
          </cell>
          <cell r="AA9" t="str">
            <v>REAL ESTATE</v>
          </cell>
          <cell r="AB9" t="str">
            <v>Real Estate</v>
          </cell>
          <cell r="AC9">
            <v>1187320000</v>
          </cell>
        </row>
        <row r="10">
          <cell r="G10" t="str">
            <v>SG1M51904654</v>
          </cell>
          <cell r="H10" t="str">
            <v>Yes</v>
          </cell>
          <cell r="I10" t="str">
            <v>SG1M51904654</v>
          </cell>
          <cell r="J10" t="str">
            <v>SG1M51904654</v>
          </cell>
          <cell r="K10" t="str">
            <v>Yes</v>
          </cell>
          <cell r="L10">
            <v>44196</v>
          </cell>
          <cell r="M10" t="str">
            <v>31/12/2019</v>
          </cell>
          <cell r="N10" t="str">
            <v>SINGAPORE</v>
          </cell>
          <cell r="O10" t="str">
            <v>Listed on 17 July 2002 on SGX Mainboard</v>
          </cell>
          <cell r="P10" t="str">
            <v>Coded in batch 2</v>
          </cell>
          <cell r="Q10" t="str">
            <v>Coded in batch 2</v>
          </cell>
          <cell r="S10" t="str">
            <v/>
          </cell>
          <cell r="W10" t="str">
            <v>Y</v>
          </cell>
          <cell r="X10" t="str">
            <v>Held through various subsidiaries and associated companies - 30.05%</v>
          </cell>
          <cell r="Y10">
            <v>13664.35</v>
          </cell>
          <cell r="Z10" t="str">
            <v>REAL ESTATE</v>
          </cell>
          <cell r="AA10" t="str">
            <v>REAL ESTATE</v>
          </cell>
          <cell r="AB10" t="str">
            <v>Real Estate</v>
          </cell>
          <cell r="AC10">
            <v>13664350000</v>
          </cell>
        </row>
        <row r="11">
          <cell r="G11" t="str">
            <v>SG1U25933169</v>
          </cell>
          <cell r="H11" t="str">
            <v>Yes</v>
          </cell>
          <cell r="I11" t="str">
            <v>SG1U25933169</v>
          </cell>
          <cell r="J11" t="str">
            <v>SG1U25933169</v>
          </cell>
          <cell r="K11" t="str">
            <v>Yes</v>
          </cell>
          <cell r="L11">
            <v>44196</v>
          </cell>
          <cell r="M11">
            <v>43830</v>
          </cell>
          <cell r="N11" t="str">
            <v>SINGAPORE</v>
          </cell>
          <cell r="O11" t="str">
            <v>Listed on 8 December 2006 on SGX Mainboard</v>
          </cell>
          <cell r="P11" t="str">
            <v>Coded in batch 2</v>
          </cell>
          <cell r="Q11" t="str">
            <v>Coded in batch 2</v>
          </cell>
          <cell r="S11" t="str">
            <v/>
          </cell>
          <cell r="W11" t="str">
            <v>Y</v>
          </cell>
          <cell r="X11" t="str">
            <v>Held through various subsidiaries and associated companies - 36.21%</v>
          </cell>
          <cell r="Y11">
            <v>2086.2800000000002</v>
          </cell>
          <cell r="Z11" t="str">
            <v>REAL ESTATE</v>
          </cell>
          <cell r="AA11" t="str">
            <v>REAL ESTATE</v>
          </cell>
          <cell r="AB11" t="str">
            <v>Real Estate</v>
          </cell>
          <cell r="AC11">
            <v>2086280000.0000002</v>
          </cell>
        </row>
        <row r="12">
          <cell r="G12" t="str">
            <v>SG1T66931158</v>
          </cell>
          <cell r="H12" t="str">
            <v>Yes</v>
          </cell>
          <cell r="I12" t="str">
            <v>SG1T66931158</v>
          </cell>
          <cell r="J12" t="str">
            <v>SG1T66931158</v>
          </cell>
          <cell r="K12" t="str">
            <v>Yes</v>
          </cell>
          <cell r="L12">
            <v>44196</v>
          </cell>
          <cell r="M12">
            <v>43830</v>
          </cell>
          <cell r="N12" t="str">
            <v>SINGAPORE</v>
          </cell>
          <cell r="O12" t="str">
            <v>Listed on 19 July 2006 on SGX Mainboard</v>
          </cell>
          <cell r="P12" t="str">
            <v>Coded in batch 3</v>
          </cell>
          <cell r="Q12" t="str">
            <v>Coded in batch 3</v>
          </cell>
          <cell r="S12" t="str">
            <v/>
          </cell>
          <cell r="Y12">
            <v>1522.21</v>
          </cell>
          <cell r="Z12" t="str">
            <v>REAL ESTATE</v>
          </cell>
          <cell r="AA12" t="str">
            <v>REAL ESTATE</v>
          </cell>
          <cell r="AB12" t="str">
            <v>Real Estate</v>
          </cell>
          <cell r="AC12">
            <v>1522210000</v>
          </cell>
        </row>
        <row r="13">
          <cell r="G13" t="str">
            <v>SG1EA8000000</v>
          </cell>
          <cell r="H13" t="str">
            <v>Yes</v>
          </cell>
          <cell r="I13" t="str">
            <v>SG1EA8000000</v>
          </cell>
          <cell r="J13" t="str">
            <v>SG1EA8000000</v>
          </cell>
          <cell r="K13" t="str">
            <v>Yes</v>
          </cell>
          <cell r="L13">
            <v>44196</v>
          </cell>
          <cell r="M13">
            <v>43830</v>
          </cell>
          <cell r="N13" t="str">
            <v>SINGAPORE</v>
          </cell>
          <cell r="O13" t="str">
            <v>Listed on 30 November 2017 on SGX Mainboard</v>
          </cell>
          <cell r="P13" t="str">
            <v>Coded in batch 2</v>
          </cell>
          <cell r="Q13" t="str">
            <v>Coded in batch 2</v>
          </cell>
          <cell r="S13" t="str">
            <v/>
          </cell>
          <cell r="Y13">
            <v>2130.6</v>
          </cell>
          <cell r="Z13" t="str">
            <v>REAL ESTATE</v>
          </cell>
          <cell r="AA13" t="str">
            <v>REAL ESTATE</v>
          </cell>
          <cell r="AB13" t="str">
            <v>Real Estate</v>
          </cell>
          <cell r="AC13">
            <v>2130600000</v>
          </cell>
        </row>
        <row r="14">
          <cell r="G14" t="str">
            <v>SG1DE2000000</v>
          </cell>
          <cell r="H14" t="str">
            <v>Yes</v>
          </cell>
          <cell r="I14" t="str">
            <v>SG1DE2000000</v>
          </cell>
          <cell r="J14" t="str">
            <v>SG1DE2000000</v>
          </cell>
          <cell r="K14" t="str">
            <v>Yes</v>
          </cell>
          <cell r="L14">
            <v>44196</v>
          </cell>
          <cell r="M14">
            <v>43830</v>
          </cell>
          <cell r="N14" t="e">
            <v>#N/A</v>
          </cell>
          <cell r="O14" t="e">
            <v>#N/A</v>
          </cell>
          <cell r="P14" t="str">
            <v>Coded in batch 3</v>
          </cell>
          <cell r="Q14" t="str">
            <v>Coded in batch 3</v>
          </cell>
          <cell r="S14" t="str">
            <v/>
          </cell>
          <cell r="U14" t="str">
            <v>Unable to find ISIN code; SGX returns an error</v>
          </cell>
          <cell r="Y14">
            <v>508.32</v>
          </cell>
          <cell r="Z14" t="str">
            <v>REAL ESTATE</v>
          </cell>
          <cell r="AA14" t="str">
            <v>REAL ESTATE</v>
          </cell>
          <cell r="AB14" t="str">
            <v>Real Estate</v>
          </cell>
          <cell r="AC14">
            <v>508320000</v>
          </cell>
        </row>
        <row r="15">
          <cell r="G15" t="str">
            <v>SG1DA7000003</v>
          </cell>
          <cell r="H15" t="str">
            <v>Yes</v>
          </cell>
          <cell r="I15" t="str">
            <v>SG1DA7000003</v>
          </cell>
          <cell r="J15" t="str">
            <v>SG1DA7000003</v>
          </cell>
          <cell r="K15" t="str">
            <v>Yes</v>
          </cell>
          <cell r="L15">
            <v>44196</v>
          </cell>
          <cell r="M15">
            <v>43830</v>
          </cell>
          <cell r="N15" t="str">
            <v>SINGAPORE</v>
          </cell>
          <cell r="O15" t="str">
            <v>Listed on 28 July 2016 on SGX Mainboard</v>
          </cell>
          <cell r="P15" t="str">
            <v>Coded in batch 3</v>
          </cell>
          <cell r="Q15" t="str">
            <v>Coded in batch 3</v>
          </cell>
          <cell r="S15" t="str">
            <v/>
          </cell>
          <cell r="Y15">
            <v>649.46</v>
          </cell>
          <cell r="Z15" t="str">
            <v>REAL ESTATE</v>
          </cell>
          <cell r="AA15" t="str">
            <v>REAL ESTATE</v>
          </cell>
          <cell r="AB15" t="str">
            <v>Real Estate</v>
          </cell>
          <cell r="AC15">
            <v>649460000</v>
          </cell>
        </row>
        <row r="16">
          <cell r="G16" t="str">
            <v>SG1T70931228</v>
          </cell>
          <cell r="H16" t="str">
            <v>Yes</v>
          </cell>
          <cell r="I16" t="str">
            <v>SG1T70931228</v>
          </cell>
          <cell r="J16" t="str">
            <v>SG1T70931228</v>
          </cell>
          <cell r="K16" t="str">
            <v>Yes</v>
          </cell>
          <cell r="L16">
            <v>44196</v>
          </cell>
          <cell r="M16">
            <v>43830</v>
          </cell>
          <cell r="N16" t="str">
            <v>SINGAPORE</v>
          </cell>
          <cell r="O16" t="str">
            <v>Listed on 25 July 2006 on SGX Mainboard</v>
          </cell>
          <cell r="P16" t="str">
            <v>Coded in batch 2</v>
          </cell>
          <cell r="Q16" t="str">
            <v>Coded in batch 2</v>
          </cell>
          <cell r="S16" t="str">
            <v/>
          </cell>
          <cell r="Y16">
            <v>1582.58</v>
          </cell>
          <cell r="Z16" t="str">
            <v>REAL ESTATE</v>
          </cell>
          <cell r="AA16" t="str">
            <v>REAL ESTATE</v>
          </cell>
          <cell r="AB16" t="str">
            <v>Real Estate</v>
          </cell>
          <cell r="AC16">
            <v>1582580000</v>
          </cell>
        </row>
        <row r="17">
          <cell r="G17" t="str">
            <v>SG2F08984575</v>
          </cell>
          <cell r="H17" t="str">
            <v>Yes</v>
          </cell>
          <cell r="I17" t="str">
            <v>SG2F08984575</v>
          </cell>
          <cell r="J17" t="str">
            <v>SG2F08984575</v>
          </cell>
          <cell r="K17" t="str">
            <v>Yes</v>
          </cell>
          <cell r="L17">
            <v>44196</v>
          </cell>
          <cell r="M17">
            <v>43830</v>
          </cell>
          <cell r="N17" t="str">
            <v>SINGAPORE</v>
          </cell>
          <cell r="O17" t="str">
            <v>Listed on 27 August 2012 on SGX Mainboard</v>
          </cell>
          <cell r="P17" t="str">
            <v>Coded in batch 2</v>
          </cell>
          <cell r="Q17" t="str">
            <v>Coded in batch 2</v>
          </cell>
          <cell r="S17" t="str">
            <v/>
          </cell>
          <cell r="Y17">
            <v>1171.83</v>
          </cell>
          <cell r="Z17" t="str">
            <v>REAL ESTATE</v>
          </cell>
          <cell r="AA17" t="str">
            <v>REAL ESTATE</v>
          </cell>
          <cell r="AB17" t="str">
            <v>Real Estate</v>
          </cell>
          <cell r="AC17">
            <v>1171830000</v>
          </cell>
        </row>
        <row r="18">
          <cell r="G18" t="str">
            <v>SG1U27933225</v>
          </cell>
          <cell r="H18" t="str">
            <v>Yes</v>
          </cell>
          <cell r="I18" t="str">
            <v>SG1U27933225</v>
          </cell>
          <cell r="J18" t="str">
            <v>SG1U27933225</v>
          </cell>
          <cell r="K18" t="str">
            <v>Yes</v>
          </cell>
          <cell r="L18">
            <v>44196</v>
          </cell>
          <cell r="M18">
            <v>43830</v>
          </cell>
          <cell r="N18" t="str">
            <v>SINGAPORE</v>
          </cell>
          <cell r="O18" t="str">
            <v>Listed on 11 December 2006 on SGX Mainboard</v>
          </cell>
          <cell r="P18" t="str">
            <v>Coded in batch 4</v>
          </cell>
          <cell r="Q18" t="str">
            <v>Coded in batch 2</v>
          </cell>
          <cell r="S18" t="str">
            <v/>
          </cell>
          <cell r="Y18">
            <v>425.76</v>
          </cell>
          <cell r="Z18" t="str">
            <v>REAL ESTATE</v>
          </cell>
          <cell r="AA18" t="str">
            <v>REAL ESTATE</v>
          </cell>
          <cell r="AB18" t="str">
            <v>Real Estate</v>
          </cell>
          <cell r="AC18">
            <v>425760000</v>
          </cell>
        </row>
        <row r="19">
          <cell r="G19" t="str">
            <v>SG1U66934613</v>
          </cell>
          <cell r="H19" t="str">
            <v>Yes</v>
          </cell>
          <cell r="I19" t="str">
            <v>SG1U66934613</v>
          </cell>
          <cell r="J19" t="str">
            <v>SG1U66934613</v>
          </cell>
          <cell r="K19" t="str">
            <v>Yes</v>
          </cell>
          <cell r="L19">
            <v>44196</v>
          </cell>
          <cell r="M19">
            <v>43830</v>
          </cell>
          <cell r="N19" t="str">
            <v>SINGAPORE</v>
          </cell>
          <cell r="O19" t="str">
            <v>Listed on 27 March 2007 on SGX Mainboard</v>
          </cell>
          <cell r="P19" t="str">
            <v>Coded in batch 2</v>
          </cell>
          <cell r="Q19" t="str">
            <v>Coded in batch 2</v>
          </cell>
          <cell r="S19" t="str">
            <v/>
          </cell>
          <cell r="Y19">
            <v>148.52000000000001</v>
          </cell>
          <cell r="Z19" t="str">
            <v>FINANCIALS</v>
          </cell>
          <cell r="AA19" t="str">
            <v>INDUSTRIALS</v>
          </cell>
          <cell r="AB19" t="str">
            <v>Transportation</v>
          </cell>
          <cell r="AC19">
            <v>148520000</v>
          </cell>
        </row>
        <row r="20">
          <cell r="G20" t="str">
            <v>SG1T60930966</v>
          </cell>
          <cell r="H20" t="str">
            <v>Yes</v>
          </cell>
          <cell r="I20" t="str">
            <v>SG1T60930966</v>
          </cell>
          <cell r="J20" t="str">
            <v>SG1T60930966</v>
          </cell>
          <cell r="K20" t="str">
            <v>Yes</v>
          </cell>
          <cell r="L20">
            <v>44104</v>
          </cell>
          <cell r="M20">
            <v>43738</v>
          </cell>
          <cell r="N20" t="str">
            <v>SINGAPORE</v>
          </cell>
          <cell r="O20" t="str">
            <v>Listed on 5 July 2006 on SGX Mainboard</v>
          </cell>
          <cell r="P20" t="str">
            <v>Coded in batch 1</v>
          </cell>
          <cell r="Q20" t="str">
            <v>Coded in batch 1</v>
          </cell>
          <cell r="S20" t="str">
            <v/>
          </cell>
          <cell r="Y20">
            <v>4111.3100000000004</v>
          </cell>
          <cell r="Z20" t="str">
            <v>REAL ESTATE</v>
          </cell>
          <cell r="AA20" t="str">
            <v>REAL ESTATE</v>
          </cell>
          <cell r="AB20" t="str">
            <v>Real Estate</v>
          </cell>
          <cell r="AC20">
            <v>4111310000.0000005</v>
          </cell>
        </row>
        <row r="21">
          <cell r="G21" t="str">
            <v>SG1AA5000001</v>
          </cell>
          <cell r="H21" t="str">
            <v>Yes</v>
          </cell>
          <cell r="I21" t="str">
            <v>SG1AA5000001</v>
          </cell>
          <cell r="J21" t="str">
            <v>SG1AA5000001</v>
          </cell>
          <cell r="K21" t="str">
            <v>Yes</v>
          </cell>
          <cell r="L21">
            <v>44104</v>
          </cell>
          <cell r="M21">
            <v>43738</v>
          </cell>
          <cell r="N21" t="str">
            <v>SINGAPORE</v>
          </cell>
          <cell r="O21" t="str">
            <v>Listed on 14 July 2014 on SGX Mainboard</v>
          </cell>
          <cell r="P21" t="str">
            <v>Coded in batch 4</v>
          </cell>
          <cell r="Q21" t="str">
            <v>Coded in batch 4</v>
          </cell>
          <cell r="S21" t="str">
            <v/>
          </cell>
          <cell r="Y21">
            <v>1011.19</v>
          </cell>
          <cell r="Z21" t="str">
            <v>REAL ESTATE</v>
          </cell>
          <cell r="AA21" t="str">
            <v>REAL ESTATE</v>
          </cell>
          <cell r="AB21" t="str">
            <v>Real Estate</v>
          </cell>
          <cell r="AC21">
            <v>1011190000</v>
          </cell>
        </row>
        <row r="22">
          <cell r="G22" t="str">
            <v>SG1CI9000006</v>
          </cell>
          <cell r="H22" t="str">
            <v>Yes</v>
          </cell>
          <cell r="I22" t="str">
            <v>SG1CI9000006</v>
          </cell>
          <cell r="J22" t="str">
            <v>SG1CI9000006</v>
          </cell>
          <cell r="K22" t="str">
            <v>Yes</v>
          </cell>
          <cell r="L22">
            <v>44104</v>
          </cell>
          <cell r="M22">
            <v>43738</v>
          </cell>
          <cell r="N22" t="str">
            <v>SINGAPORE</v>
          </cell>
          <cell r="O22" t="str">
            <v>Listed on 20 June 2016 on SGX Mainboard</v>
          </cell>
          <cell r="P22" t="str">
            <v>Coded in batch 4</v>
          </cell>
          <cell r="Q22" t="str">
            <v>Coded in batch 4</v>
          </cell>
          <cell r="R22"/>
          <cell r="S22" t="str">
            <v/>
          </cell>
          <cell r="T22"/>
          <cell r="U22"/>
          <cell r="V22"/>
          <cell r="W22"/>
          <cell r="X22"/>
          <cell r="Y22">
            <v>5136.16</v>
          </cell>
          <cell r="Z22" t="str">
            <v>REAL ESTATE</v>
          </cell>
          <cell r="AA22" t="str">
            <v>REAL ESTATE</v>
          </cell>
          <cell r="AB22" t="str">
            <v>Real Estate</v>
          </cell>
          <cell r="AC22">
            <v>5136160000</v>
          </cell>
        </row>
        <row r="23">
          <cell r="G23" t="str">
            <v>SG2D00968206</v>
          </cell>
          <cell r="H23" t="str">
            <v>Yes</v>
          </cell>
          <cell r="I23" t="str">
            <v>SG2D00968206</v>
          </cell>
          <cell r="J23" t="str">
            <v>SG2D00968206</v>
          </cell>
          <cell r="K23" t="str">
            <v>Yes</v>
          </cell>
          <cell r="L23">
            <v>44196</v>
          </cell>
          <cell r="M23">
            <v>43830</v>
          </cell>
          <cell r="N23" t="str">
            <v>SINGAPORE</v>
          </cell>
          <cell r="O23" t="str">
            <v>Listed on 18 March 2011 on SGX Mainboard</v>
          </cell>
          <cell r="P23" t="str">
            <v>Coded in batch 2</v>
          </cell>
          <cell r="Q23" t="str">
            <v>Coded in batch 2</v>
          </cell>
          <cell r="R23"/>
          <cell r="S23" t="str">
            <v/>
          </cell>
          <cell r="T23"/>
          <cell r="U23"/>
          <cell r="V23"/>
          <cell r="W23"/>
          <cell r="X23"/>
          <cell r="Y23">
            <v>2696.9</v>
          </cell>
          <cell r="Z23" t="str">
            <v>INDUSTRIALS</v>
          </cell>
          <cell r="AA23" t="str">
            <v>INDUSTRIALS</v>
          </cell>
          <cell r="AB23" t="str">
            <v>Transportation</v>
          </cell>
          <cell r="AC23">
            <v>2696900000</v>
          </cell>
        </row>
        <row r="24">
          <cell r="G24" t="str">
            <v>SG1AB8000006</v>
          </cell>
          <cell r="H24" t="str">
            <v>Yes</v>
          </cell>
          <cell r="I24" t="str">
            <v>SG1AB8000006</v>
          </cell>
          <cell r="J24" t="str">
            <v>SG1AB8000006</v>
          </cell>
          <cell r="K24" t="str">
            <v>Yes</v>
          </cell>
          <cell r="L24">
            <v>44196</v>
          </cell>
          <cell r="M24">
            <v>43830</v>
          </cell>
          <cell r="N24" t="str">
            <v>SINGAPORE</v>
          </cell>
          <cell r="O24" t="str">
            <v>Listed on 13 August 2014 on SGX Mainboard</v>
          </cell>
          <cell r="P24" t="str">
            <v>Coded in batch 2</v>
          </cell>
          <cell r="Q24" t="str">
            <v>Coded in batch 2</v>
          </cell>
          <cell r="R24"/>
          <cell r="S24" t="str">
            <v/>
          </cell>
          <cell r="T24"/>
          <cell r="U24"/>
          <cell r="V24"/>
          <cell r="W24"/>
          <cell r="X24"/>
          <cell r="Y24">
            <v>620.33000000000004</v>
          </cell>
          <cell r="Z24" t="str">
            <v>REAL ESTATE</v>
          </cell>
          <cell r="AA24" t="str">
            <v>REAL ESTATE</v>
          </cell>
          <cell r="AB24" t="str">
            <v>Real Estate</v>
          </cell>
          <cell r="AC24">
            <v>620330000</v>
          </cell>
        </row>
        <row r="25">
          <cell r="G25" t="str">
            <v>SG1AF6000009</v>
          </cell>
          <cell r="H25" t="str">
            <v>Yes</v>
          </cell>
          <cell r="I25" t="str">
            <v>SG1AF6000009</v>
          </cell>
          <cell r="J25" t="str">
            <v>SG1AF6000009</v>
          </cell>
          <cell r="K25" t="str">
            <v>Yes</v>
          </cell>
          <cell r="L25">
            <v>44196</v>
          </cell>
          <cell r="M25">
            <v>43830</v>
          </cell>
          <cell r="N25" t="str">
            <v>SINGAPORE</v>
          </cell>
          <cell r="O25" t="str">
            <v>Listed on 12 December 2014 on SGX Mainboard</v>
          </cell>
          <cell r="P25" t="str">
            <v>Coded in batch 3</v>
          </cell>
          <cell r="Q25" t="str">
            <v>Coded in batch 3</v>
          </cell>
          <cell r="R25"/>
          <cell r="S25" t="str">
            <v/>
          </cell>
          <cell r="T25"/>
          <cell r="U25"/>
          <cell r="V25"/>
          <cell r="W25" t="str">
            <v>Y</v>
          </cell>
          <cell r="X25" t="str">
            <v>Held through Keppel Corporation Limited and other associated companies - 23.47%</v>
          </cell>
          <cell r="Y25">
            <v>4132.99</v>
          </cell>
          <cell r="Z25" t="str">
            <v>REAL ESTATE</v>
          </cell>
          <cell r="AA25" t="str">
            <v>REAL ESTATE</v>
          </cell>
          <cell r="AB25" t="str">
            <v>Real Estate</v>
          </cell>
          <cell r="AC25">
            <v>4132990000</v>
          </cell>
        </row>
        <row r="26">
          <cell r="G26" t="str">
            <v>SG1U48933923</v>
          </cell>
          <cell r="H26" t="str">
            <v>Yes</v>
          </cell>
          <cell r="I26" t="str">
            <v>SG1U48933923</v>
          </cell>
          <cell r="J26" t="str">
            <v>SG1U48933923</v>
          </cell>
          <cell r="K26" t="str">
            <v>Yes</v>
          </cell>
          <cell r="L26">
            <v>44196</v>
          </cell>
          <cell r="M26">
            <v>43830</v>
          </cell>
          <cell r="N26" t="str">
            <v>SINGAPORE</v>
          </cell>
          <cell r="O26" t="str">
            <v>Listed on 12 February 2007 on MAINBOARD</v>
          </cell>
          <cell r="P26" t="str">
            <v>Coded in batch 4</v>
          </cell>
          <cell r="Q26" t="str">
            <v>Coded in batch 4</v>
          </cell>
          <cell r="R26"/>
          <cell r="S26" t="str">
            <v/>
          </cell>
          <cell r="T26"/>
          <cell r="U26"/>
          <cell r="V26"/>
          <cell r="W26" t="str">
            <v>Y</v>
          </cell>
          <cell r="X26" t="str">
            <v>Held through Keppel Corporation Limited and other associated companies - 31.90%</v>
          </cell>
          <cell r="Y26">
            <v>2770</v>
          </cell>
          <cell r="Z26" t="str">
            <v>UTILITIES</v>
          </cell>
          <cell r="AA26" t="str">
            <v>UTILITIES</v>
          </cell>
          <cell r="AB26" t="str">
            <v>Utilities</v>
          </cell>
          <cell r="AC26">
            <v>2770000000</v>
          </cell>
        </row>
        <row r="27">
          <cell r="G27" t="str">
            <v>SG1EA1000007</v>
          </cell>
          <cell r="H27" t="str">
            <v>Yes</v>
          </cell>
          <cell r="I27" t="str">
            <v>SG1EA1000007</v>
          </cell>
          <cell r="J27" t="str">
            <v>SG1EA1000007</v>
          </cell>
          <cell r="K27" t="str">
            <v>Yes</v>
          </cell>
          <cell r="L27">
            <v>44196</v>
          </cell>
          <cell r="M27">
            <v>43830</v>
          </cell>
          <cell r="N27" t="str">
            <v>SINGAPORE</v>
          </cell>
          <cell r="O27" t="str">
            <v>Listed on 9 November 2017 on SGX Mainboard</v>
          </cell>
          <cell r="P27" t="str">
            <v>Coded in batch 4</v>
          </cell>
          <cell r="Q27" t="str">
            <v>Coded in batch 4</v>
          </cell>
          <cell r="R27"/>
          <cell r="S27" t="str">
            <v/>
          </cell>
          <cell r="T27"/>
          <cell r="U27"/>
          <cell r="V27"/>
          <cell r="W27" t="str">
            <v>Y</v>
          </cell>
          <cell r="X27" t="str">
            <v>Held through Keppel Corporation Limited and other associated companies - 10.63%</v>
          </cell>
          <cell r="Y27">
            <v>982.04</v>
          </cell>
          <cell r="Z27" t="str">
            <v>REAL ESTATE</v>
          </cell>
          <cell r="AA27" t="str">
            <v>REAL ESTATE</v>
          </cell>
          <cell r="AB27" t="str">
            <v>Real Estate</v>
          </cell>
          <cell r="AC27">
            <v>982040000</v>
          </cell>
        </row>
        <row r="28">
          <cell r="G28" t="str">
            <v>SG1T22929874</v>
          </cell>
          <cell r="H28" t="str">
            <v>Yes</v>
          </cell>
          <cell r="I28" t="str">
            <v>SG1T22929874</v>
          </cell>
          <cell r="J28" t="str">
            <v>SG1T22929874</v>
          </cell>
          <cell r="K28" t="str">
            <v>Yes</v>
          </cell>
          <cell r="L28">
            <v>44196</v>
          </cell>
          <cell r="M28">
            <v>43830</v>
          </cell>
          <cell r="N28" t="str">
            <v>SINGAPORE</v>
          </cell>
          <cell r="O28" t="str">
            <v>Listed on 28 April 2006 on SGX Mainboard</v>
          </cell>
          <cell r="P28" t="str">
            <v>Coded in batch 3</v>
          </cell>
          <cell r="Q28" t="str">
            <v>Coded in batch 3</v>
          </cell>
          <cell r="R28"/>
          <cell r="S28" t="str">
            <v/>
          </cell>
          <cell r="T28"/>
          <cell r="U28"/>
          <cell r="V28"/>
          <cell r="W28" t="str">
            <v>Y</v>
          </cell>
          <cell r="X28" t="str">
            <v>Held through Keppel Corporation Limited and other associated companies - 49.84%</v>
          </cell>
          <cell r="Y28">
            <v>4338.1499999999996</v>
          </cell>
          <cell r="Z28" t="str">
            <v>REAL ESTATE</v>
          </cell>
          <cell r="AA28" t="str">
            <v>REAL ESTATE</v>
          </cell>
          <cell r="AB28" t="str">
            <v>Real Estate</v>
          </cell>
          <cell r="AC28">
            <v>4338150000</v>
          </cell>
        </row>
        <row r="29">
          <cell r="G29" t="str">
            <v>SG1W27938677</v>
          </cell>
          <cell r="H29" t="str">
            <v>Yes</v>
          </cell>
          <cell r="I29" t="str">
            <v>SG1W27938677</v>
          </cell>
          <cell r="J29" t="str">
            <v>SG1W27938677</v>
          </cell>
          <cell r="K29" t="str">
            <v>Yes</v>
          </cell>
          <cell r="L29">
            <v>44196</v>
          </cell>
          <cell r="M29">
            <v>43830</v>
          </cell>
          <cell r="N29" t="str">
            <v>SINGAPORE</v>
          </cell>
          <cell r="O29" t="str">
            <v>Listed on 19 November 2007 on SGX Mainboard</v>
          </cell>
          <cell r="P29" t="str">
            <v>Coded in batch 2</v>
          </cell>
          <cell r="Q29" t="str">
            <v>Coded in batch 2</v>
          </cell>
          <cell r="R29"/>
          <cell r="S29" t="str">
            <v/>
          </cell>
          <cell r="T29"/>
          <cell r="U29"/>
          <cell r="V29"/>
          <cell r="W29"/>
          <cell r="X29"/>
          <cell r="Y29">
            <v>506.44</v>
          </cell>
          <cell r="Z29" t="str">
            <v>REAL ESTATE</v>
          </cell>
          <cell r="AA29" t="str">
            <v>REAL ESTATE</v>
          </cell>
          <cell r="AB29" t="str">
            <v>Real Estate</v>
          </cell>
          <cell r="AC29">
            <v>506440000</v>
          </cell>
        </row>
        <row r="30">
          <cell r="G30" t="str">
            <v>SG1CI1000004</v>
          </cell>
          <cell r="H30" t="str">
            <v>Yes</v>
          </cell>
          <cell r="I30" t="str">
            <v>SG1CI1000004</v>
          </cell>
          <cell r="J30" t="str">
            <v>SG1CI1000004</v>
          </cell>
          <cell r="K30" t="str">
            <v>Yes</v>
          </cell>
          <cell r="L30">
            <v>44196</v>
          </cell>
          <cell r="M30">
            <v>43830</v>
          </cell>
          <cell r="N30" t="str">
            <v>SINGAPORE</v>
          </cell>
          <cell r="O30" t="str">
            <v>Listed on 20 May 2016 on SGX Mainboard</v>
          </cell>
          <cell r="P30" t="str">
            <v>Coded in batch 2</v>
          </cell>
          <cell r="Q30" t="str">
            <v>Coded in batch 2</v>
          </cell>
          <cell r="S30" t="str">
            <v/>
          </cell>
          <cell r="Y30">
            <v>1692.78</v>
          </cell>
          <cell r="Z30" t="str">
            <v>REAL ESTATE</v>
          </cell>
          <cell r="AA30" t="str">
            <v>REAL ESTATE</v>
          </cell>
          <cell r="AB30" t="str">
            <v>Real Estate</v>
          </cell>
          <cell r="AC30">
            <v>1692780000</v>
          </cell>
        </row>
        <row r="31">
          <cell r="G31" t="str">
            <v>SG2D18969584</v>
          </cell>
          <cell r="H31" t="str">
            <v>No</v>
          </cell>
          <cell r="I31" t="str">
            <v>SG2D18969584</v>
          </cell>
          <cell r="J31" t="str">
            <v>SG2D18969584</v>
          </cell>
          <cell r="K31" t="str">
            <v>Yes</v>
          </cell>
          <cell r="L31">
            <v>43921</v>
          </cell>
          <cell r="M31">
            <v>43555</v>
          </cell>
          <cell r="N31" t="str">
            <v>SINGAPORE</v>
          </cell>
          <cell r="O31" t="str">
            <v>Listed on 27 April 2011 on SGX Mainboard</v>
          </cell>
          <cell r="P31" t="str">
            <v>Coded in batch 3</v>
          </cell>
          <cell r="Q31" t="str">
            <v>Coded in batch 3</v>
          </cell>
          <cell r="S31" t="str">
            <v/>
          </cell>
          <cell r="U31" t="str">
            <v>ISIN code in 2020 is different from that of last year.</v>
          </cell>
          <cell r="W31" t="str">
            <v>Y</v>
          </cell>
          <cell r="X31" t="str">
            <v>Held through subsidiaries - 33.96%</v>
          </cell>
          <cell r="Y31">
            <v>7171.64</v>
          </cell>
          <cell r="Z31" t="str">
            <v>REAL ESTATE</v>
          </cell>
          <cell r="AA31" t="str">
            <v>REAL ESTATE</v>
          </cell>
          <cell r="AB31" t="str">
            <v>Real Estate</v>
          </cell>
          <cell r="AC31">
            <v>7171640000</v>
          </cell>
        </row>
        <row r="32">
          <cell r="G32" t="str">
            <v>SG2C32962814</v>
          </cell>
          <cell r="H32" t="str">
            <v>Yes</v>
          </cell>
          <cell r="I32" t="str">
            <v>SG2C32962814</v>
          </cell>
          <cell r="J32" t="str">
            <v>SG2C32962814</v>
          </cell>
          <cell r="K32" t="str">
            <v>Yes</v>
          </cell>
          <cell r="L32">
            <v>43921</v>
          </cell>
          <cell r="M32">
            <v>43555</v>
          </cell>
          <cell r="N32" t="str">
            <v>SINGAPORE</v>
          </cell>
          <cell r="O32" t="str">
            <v>Listed on 21 October 2010 on SGX Mainboard</v>
          </cell>
          <cell r="P32" t="str">
            <v>Coded in batch 4</v>
          </cell>
          <cell r="Q32" t="str">
            <v>Coded in batch 4</v>
          </cell>
          <cell r="S32" t="str">
            <v/>
          </cell>
          <cell r="W32" t="str">
            <v>Y</v>
          </cell>
          <cell r="X32" t="str">
            <v>Held through subsidiaries - 30.93%</v>
          </cell>
          <cell r="Y32">
            <v>7499.42</v>
          </cell>
          <cell r="Z32" t="str">
            <v>REAL ESTATE</v>
          </cell>
          <cell r="AA32" t="str">
            <v>REAL ESTATE</v>
          </cell>
          <cell r="AB32" t="str">
            <v>Real Estate</v>
          </cell>
          <cell r="AC32">
            <v>7499420000</v>
          </cell>
        </row>
        <row r="33">
          <cell r="G33" t="str">
            <v>SG1S03926213</v>
          </cell>
          <cell r="H33" t="str">
            <v>Yes</v>
          </cell>
          <cell r="I33" t="str">
            <v>SG1S03926213</v>
          </cell>
          <cell r="J33" t="str">
            <v>SG1S03926213</v>
          </cell>
          <cell r="K33" t="str">
            <v>Yes</v>
          </cell>
          <cell r="L33">
            <v>43921</v>
          </cell>
          <cell r="M33">
            <v>43555</v>
          </cell>
          <cell r="N33" t="str">
            <v>SINGAPORE</v>
          </cell>
          <cell r="O33" t="str">
            <v>Listed on 28 July 2005 on MAINBOARD</v>
          </cell>
          <cell r="P33" t="str">
            <v>Coded in batch 4</v>
          </cell>
          <cell r="Q33" t="str">
            <v>Coded in batch 4</v>
          </cell>
          <cell r="S33" t="str">
            <v/>
          </cell>
          <cell r="W33" t="str">
            <v>Y</v>
          </cell>
          <cell r="X33" t="str">
            <v>Held through subsidiaries - 32.01%</v>
          </cell>
          <cell r="Y33">
            <v>8780.57</v>
          </cell>
          <cell r="Z33" t="str">
            <v>REAL ESTATE</v>
          </cell>
          <cell r="AA33" t="str">
            <v>REAL ESTATE</v>
          </cell>
          <cell r="AB33" t="str">
            <v>Real Estate</v>
          </cell>
          <cell r="AC33">
            <v>8780570000</v>
          </cell>
        </row>
        <row r="34">
          <cell r="G34" t="str">
            <v>SG2F55990442</v>
          </cell>
          <cell r="H34" t="str">
            <v>Yes</v>
          </cell>
          <cell r="I34" t="str">
            <v>SG2F55990442</v>
          </cell>
          <cell r="J34" t="str">
            <v>SG2F55990442</v>
          </cell>
          <cell r="K34" t="str">
            <v>Yes</v>
          </cell>
          <cell r="L34">
            <v>43921</v>
          </cell>
          <cell r="M34">
            <v>43555</v>
          </cell>
          <cell r="N34" t="str">
            <v>SINGAPORE</v>
          </cell>
          <cell r="O34" t="str">
            <v>Listed on 7 March 2013 on MAINBOARD</v>
          </cell>
          <cell r="P34" t="str">
            <v>Coded in batch 4</v>
          </cell>
          <cell r="Q34" t="str">
            <v>Coded in batch 4</v>
          </cell>
          <cell r="S34" t="str">
            <v/>
          </cell>
          <cell r="W34" t="str">
            <v>Y</v>
          </cell>
          <cell r="X34" t="str">
            <v>Held through subsidiaries - 38.67%</v>
          </cell>
          <cell r="Y34">
            <v>3663.3</v>
          </cell>
          <cell r="Z34" t="str">
            <v>REAL ESTATE</v>
          </cell>
          <cell r="AA34" t="str">
            <v>REAL ESTATE</v>
          </cell>
          <cell r="AB34" t="str">
            <v>Real Estate</v>
          </cell>
          <cell r="AC34">
            <v>3663300000</v>
          </cell>
        </row>
        <row r="35">
          <cell r="G35" t="str">
            <v>SG1DH9000006</v>
          </cell>
          <cell r="H35" t="str">
            <v>Yes</v>
          </cell>
          <cell r="I35" t="str">
            <v>SG1DH9000006</v>
          </cell>
          <cell r="J35" t="str">
            <v>SG1DH9000006</v>
          </cell>
          <cell r="K35" t="str">
            <v>Yes</v>
          </cell>
          <cell r="L35">
            <v>43921</v>
          </cell>
          <cell r="M35">
            <v>43555</v>
          </cell>
          <cell r="N35" t="str">
            <v>SINGAPORE</v>
          </cell>
          <cell r="O35" t="str">
            <v>Listed on 19 July 2017 on SGX Mainboard</v>
          </cell>
          <cell r="P35" t="str">
            <v>Coded in batch 1</v>
          </cell>
          <cell r="Q35" t="str">
            <v>Coded in batch 1</v>
          </cell>
          <cell r="S35" t="str">
            <v/>
          </cell>
          <cell r="Y35">
            <v>3741.09</v>
          </cell>
          <cell r="Z35" t="str">
            <v>COMMUNICATION SERVICES</v>
          </cell>
          <cell r="AA35" t="str">
            <v>COMMUNICATION SERVICES</v>
          </cell>
          <cell r="AB35" t="str">
            <v>Telecommunications Services</v>
          </cell>
          <cell r="AC35">
            <v>3741090000</v>
          </cell>
        </row>
        <row r="36">
          <cell r="G36" t="str">
            <v>SG2G60000004</v>
          </cell>
          <cell r="H36" t="str">
            <v>Yes</v>
          </cell>
          <cell r="I36" t="str">
            <v>SG2G60000004</v>
          </cell>
          <cell r="J36" t="str">
            <v>SG2G60000004</v>
          </cell>
          <cell r="K36" t="str">
            <v>Yes</v>
          </cell>
          <cell r="L36">
            <v>44196</v>
          </cell>
          <cell r="M36">
            <v>43830</v>
          </cell>
          <cell r="N36" t="str">
            <v>SINGAPORE</v>
          </cell>
          <cell r="O36">
            <v>0</v>
          </cell>
          <cell r="P36" t="str">
            <v>Coded in batch 2</v>
          </cell>
          <cell r="Q36" t="str">
            <v>Coded in batch 2</v>
          </cell>
          <cell r="S36" t="str">
            <v/>
          </cell>
          <cell r="Y36">
            <v>2200.5</v>
          </cell>
          <cell r="Z36" t="str">
            <v>REAL ESTATE</v>
          </cell>
          <cell r="AA36" t="str">
            <v>REAL ESTATE</v>
          </cell>
          <cell r="AB36" t="str">
            <v>Real Estate</v>
          </cell>
          <cell r="AC36">
            <v>2200500000</v>
          </cell>
        </row>
        <row r="37">
          <cell r="G37" t="str">
            <v>SG1V52937132</v>
          </cell>
          <cell r="H37" t="str">
            <v>Yes</v>
          </cell>
          <cell r="I37" t="str">
            <v>SG1V52937132</v>
          </cell>
          <cell r="J37" t="str">
            <v>SG1V52937132</v>
          </cell>
          <cell r="K37" t="str">
            <v>Yes</v>
          </cell>
          <cell r="L37">
            <v>44196</v>
          </cell>
          <cell r="M37">
            <v>43830</v>
          </cell>
          <cell r="N37" t="str">
            <v>SINGAPORE</v>
          </cell>
          <cell r="O37" t="str">
            <v>Listed on 23 August 2007 on SGX Mainboard</v>
          </cell>
          <cell r="P37" t="str">
            <v>Coded in batch 2</v>
          </cell>
          <cell r="Q37" t="str">
            <v>Coded in batch 2</v>
          </cell>
          <cell r="S37" t="str">
            <v/>
          </cell>
          <cell r="Y37">
            <v>2740.66</v>
          </cell>
          <cell r="Z37" t="str">
            <v>REAL ESTATE</v>
          </cell>
          <cell r="AA37" t="str">
            <v>REAL ESTATE</v>
          </cell>
          <cell r="AB37" t="str">
            <v>Real Estate</v>
          </cell>
          <cell r="AC37">
            <v>2740660000</v>
          </cell>
        </row>
        <row r="38">
          <cell r="G38" t="str">
            <v>SGXC75818630</v>
          </cell>
          <cell r="H38" t="str">
            <v>Yes</v>
          </cell>
          <cell r="I38" t="str">
            <v>SGXC75818630</v>
          </cell>
          <cell r="J38" t="str">
            <v>SGXC75818630</v>
          </cell>
          <cell r="K38" t="str">
            <v>Yes</v>
          </cell>
          <cell r="L38">
            <v>44196</v>
          </cell>
          <cell r="M38">
            <v>43830</v>
          </cell>
          <cell r="N38" t="str">
            <v>SINGAPORE</v>
          </cell>
          <cell r="O38" t="str">
            <v>Listed on 19 July 2019 on MAINBOARD</v>
          </cell>
          <cell r="P38" t="str">
            <v>Coded in batch 2</v>
          </cell>
          <cell r="Q38" t="str">
            <v>Coded in batch 2</v>
          </cell>
          <cell r="S38" t="str">
            <v/>
          </cell>
          <cell r="Y38">
            <v>934.69</v>
          </cell>
          <cell r="Z38" t="str">
            <v>REAL ESTATE</v>
          </cell>
          <cell r="AA38" t="str">
            <v>REAL ESTATE</v>
          </cell>
          <cell r="AB38" t="str">
            <v>Real Estate</v>
          </cell>
          <cell r="AC38">
            <v>934690000</v>
          </cell>
        </row>
        <row r="39">
          <cell r="G39" t="str">
            <v>SG2C57965205</v>
          </cell>
          <cell r="H39" t="str">
            <v>Yes</v>
          </cell>
          <cell r="I39" t="str">
            <v>SG2C57965205</v>
          </cell>
          <cell r="J39" t="str">
            <v>SG2C57965205</v>
          </cell>
          <cell r="K39" t="str">
            <v>Yes</v>
          </cell>
          <cell r="L39">
            <v>44196</v>
          </cell>
          <cell r="M39">
            <v>43830</v>
          </cell>
          <cell r="N39" t="str">
            <v>SINGAPORE</v>
          </cell>
          <cell r="O39" t="str">
            <v>Listed on 26 November 2010 on SGX Mainboard</v>
          </cell>
          <cell r="P39" t="str">
            <v>Coded in batch 3</v>
          </cell>
          <cell r="Q39" t="str">
            <v>Coded in batch 3</v>
          </cell>
          <cell r="S39" t="str">
            <v/>
          </cell>
          <cell r="Y39">
            <v>458.09</v>
          </cell>
          <cell r="Z39" t="str">
            <v>REAL ESTATE</v>
          </cell>
          <cell r="AA39" t="str">
            <v>REAL ESTATE</v>
          </cell>
          <cell r="AB39" t="str">
            <v>Real Estate</v>
          </cell>
          <cell r="AC39">
            <v>458090000</v>
          </cell>
        </row>
        <row r="40">
          <cell r="G40" t="str">
            <v>SG1ED2000000</v>
          </cell>
          <cell r="H40" t="str">
            <v>Yes</v>
          </cell>
          <cell r="I40" t="str">
            <v>SG1ED2000000</v>
          </cell>
          <cell r="J40" t="str">
            <v>SG1ED2000000</v>
          </cell>
          <cell r="K40" t="str">
            <v>Yes</v>
          </cell>
          <cell r="L40">
            <v>44196</v>
          </cell>
          <cell r="M40">
            <v>43830</v>
          </cell>
          <cell r="N40" t="str">
            <v>SINGAPORE</v>
          </cell>
          <cell r="O40" t="str">
            <v>Listed on 28 March 2018 on SGX Mainboard</v>
          </cell>
          <cell r="P40" t="str">
            <v>Coded in batch 4</v>
          </cell>
          <cell r="Q40" t="str">
            <v>Coded in batch 4</v>
          </cell>
          <cell r="S40" t="str">
            <v/>
          </cell>
          <cell r="Y40">
            <v>1139.3900000000001</v>
          </cell>
          <cell r="Z40" t="str">
            <v>REAL ESTATE</v>
          </cell>
          <cell r="AA40" t="str">
            <v>REAL ESTATE</v>
          </cell>
          <cell r="AB40" t="str">
            <v>Real Estate</v>
          </cell>
          <cell r="AC40">
            <v>1139390000</v>
          </cell>
        </row>
        <row r="41">
          <cell r="G41" t="str">
            <v>SG2G02994595</v>
          </cell>
          <cell r="H41" t="str">
            <v>Yes</v>
          </cell>
          <cell r="I41" t="str">
            <v>SG2G02994595</v>
          </cell>
          <cell r="J41" t="str">
            <v>SG2G02994595</v>
          </cell>
          <cell r="K41" t="str">
            <v>Yes</v>
          </cell>
          <cell r="L41">
            <v>44074</v>
          </cell>
          <cell r="M41">
            <v>43708</v>
          </cell>
          <cell r="N41" t="str">
            <v>SINGAPORE</v>
          </cell>
          <cell r="O41" t="str">
            <v>Listed on 24 July 2013 on SGX Mainboard</v>
          </cell>
          <cell r="P41" t="str">
            <v>Coded in batch 1</v>
          </cell>
          <cell r="Q41" t="str">
            <v>Coded in batch 1</v>
          </cell>
          <cell r="S41" t="str">
            <v/>
          </cell>
          <cell r="Y41">
            <v>2420.33</v>
          </cell>
          <cell r="Z41" t="str">
            <v>REAL ESTATE</v>
          </cell>
          <cell r="AA41" t="str">
            <v>REAL ESTATE</v>
          </cell>
          <cell r="AB41" t="str">
            <v>Real Estate</v>
          </cell>
          <cell r="AC41">
            <v>2420330000</v>
          </cell>
        </row>
        <row r="42">
          <cell r="G42" t="str">
            <v>SG1S18926810</v>
          </cell>
          <cell r="H42" t="str">
            <v>Yes</v>
          </cell>
          <cell r="I42" t="str">
            <v>SG1S18926810</v>
          </cell>
          <cell r="J42" t="str">
            <v>SG1S18926810</v>
          </cell>
          <cell r="K42" t="str">
            <v>Yes</v>
          </cell>
          <cell r="L42">
            <v>44012</v>
          </cell>
          <cell r="M42">
            <v>43646</v>
          </cell>
          <cell r="N42" t="str">
            <v>SINGAPORE</v>
          </cell>
          <cell r="O42" t="str">
            <v>Listed on 20 September 2005 on SGX Mainboard</v>
          </cell>
          <cell r="P42" t="str">
            <v>Coded in batch 1</v>
          </cell>
          <cell r="Q42" t="str">
            <v>Coded in batch 1</v>
          </cell>
          <cell r="R42"/>
          <cell r="S42" t="str">
            <v/>
          </cell>
          <cell r="T42"/>
          <cell r="U42"/>
          <cell r="V42"/>
          <cell r="W42"/>
          <cell r="X42"/>
          <cell r="Y42">
            <v>1239.95</v>
          </cell>
          <cell r="Z42" t="str">
            <v>REAL ESTATE</v>
          </cell>
          <cell r="AA42" t="str">
            <v>REAL ESTATE</v>
          </cell>
          <cell r="AB42" t="str">
            <v>Real Estate</v>
          </cell>
          <cell r="AC42">
            <v>1239950000</v>
          </cell>
        </row>
        <row r="43">
          <cell r="G43" t="str">
            <v>SG1Q52922370</v>
          </cell>
          <cell r="H43" t="str">
            <v>Yes</v>
          </cell>
          <cell r="I43" t="str">
            <v>SG1Q52922370</v>
          </cell>
          <cell r="J43" t="str">
            <v>SG1Q52922370</v>
          </cell>
          <cell r="K43" t="str">
            <v>Yes</v>
          </cell>
          <cell r="L43">
            <v>44196</v>
          </cell>
          <cell r="M43">
            <v>43830</v>
          </cell>
          <cell r="N43" t="str">
            <v>SINGAPORE</v>
          </cell>
          <cell r="O43" t="str">
            <v>Listed on 9 December 2004 on SGX Mainboard</v>
          </cell>
          <cell r="P43" t="str">
            <v>Coded in batch 3</v>
          </cell>
          <cell r="Q43" t="str">
            <v>Coded in batch 3</v>
          </cell>
          <cell r="S43" t="str">
            <v/>
          </cell>
          <cell r="Y43">
            <v>4121.0600000000004</v>
          </cell>
          <cell r="Z43" t="str">
            <v>REAL ESTATE</v>
          </cell>
          <cell r="AA43" t="str">
            <v>REAL ESTATE</v>
          </cell>
          <cell r="AB43" t="str">
            <v>Real Estate</v>
          </cell>
          <cell r="AC43">
            <v>4121060000.0000005</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20 Market Cap"/>
      <sheetName val="2021 DD Batch123456"/>
      <sheetName val="2020 DD Batch2"/>
      <sheetName val="SGTI 2021 Clean Data"/>
      <sheetName val="SGTI2021_Coding_Batch_123456"/>
      <sheetName val="SGTI2020_Coding_Batch_123456"/>
      <sheetName val="SGTI2021_Scoring_Batch_123456"/>
      <sheetName val="SGTI2020_Scoring_Batch_123456"/>
      <sheetName val="2019 TrustsReitsList"/>
      <sheetName val="SGTI2021_Coding_TrustsReits"/>
      <sheetName val="SGTI2020_Coding_TrustsReits"/>
      <sheetName val="SGTI2021_Scoring_TrustsReits"/>
      <sheetName val="SGTI2020_Scoring_TrustsReits"/>
      <sheetName val="SGTI2021_Coding_General"/>
      <sheetName val="SGTI2020_Coding_General"/>
      <sheetName val="SGTI2021_Scoring_General"/>
      <sheetName val="SGTI2020_Scoring_General"/>
      <sheetName val="SGTI2020 Company_GICS_Sector"/>
      <sheetName val="2021 Ranking_General Category"/>
      <sheetName val="SGTI2020 Ranking_General Catego"/>
      <sheetName val="AP Table-General Category_V1"/>
      <sheetName val="SGTI2020_Coding_Gen SGX"/>
      <sheetName val="2021 AP Table-General SGX"/>
      <sheetName val="AP Table-General Category_SGX1"/>
      <sheetName val="SLICE_Scoring 2021"/>
      <sheetName val="SLICE_Scoring 2020"/>
      <sheetName val="SGTI2021 Ranking_REIT"/>
      <sheetName val="SGTI2020 Ranking_REIT"/>
      <sheetName val="SGTI2020_Coding_TrustsReits SGX"/>
      <sheetName val="AP Table-BT and REIT"/>
      <sheetName val="2021 AP Table-BT and REIT SGX"/>
      <sheetName val="AP Table-BT and REIT SGX"/>
      <sheetName val="2019REITRanking"/>
      <sheetName val="2019GeneralRanking"/>
      <sheetName val="SGTI2020_Scoring_Full"/>
      <sheetName val="List of questions_clean (2021)"/>
    </sheetNames>
    <sheetDataSet>
      <sheetData sheetId="0" refreshError="1"/>
      <sheetData sheetId="1" refreshError="1">
        <row r="3">
          <cell r="B3" t="str">
            <v>SG1CH1000006</v>
          </cell>
          <cell r="C3" t="str">
            <v>ACROMEC LIMITED</v>
          </cell>
          <cell r="D3">
            <v>0</v>
          </cell>
          <cell r="E3">
            <v>5</v>
          </cell>
          <cell r="F3">
            <v>5</v>
          </cell>
          <cell r="G3">
            <v>5</v>
          </cell>
          <cell r="H3">
            <v>2</v>
          </cell>
          <cell r="I3">
            <v>0.4</v>
          </cell>
          <cell r="J3">
            <v>1</v>
          </cell>
          <cell r="K3">
            <v>1</v>
          </cell>
          <cell r="L3">
            <v>2</v>
          </cell>
          <cell r="M3" t="str">
            <v>N</v>
          </cell>
          <cell r="N3" t="str">
            <v>Y</v>
          </cell>
          <cell r="O3" t="str">
            <v>N</v>
          </cell>
          <cell r="P3">
            <v>3</v>
          </cell>
          <cell r="Q3">
            <v>2</v>
          </cell>
          <cell r="R3">
            <v>0.66666666666666696</v>
          </cell>
          <cell r="S3" t="str">
            <v>Y</v>
          </cell>
          <cell r="T3">
            <v>3</v>
          </cell>
          <cell r="U3">
            <v>2</v>
          </cell>
          <cell r="V3">
            <v>0.66666666666666696</v>
          </cell>
          <cell r="W3" t="str">
            <v>Y</v>
          </cell>
          <cell r="X3">
            <v>3</v>
          </cell>
          <cell r="Y3">
            <v>2</v>
          </cell>
          <cell r="Z3">
            <v>2</v>
          </cell>
          <cell r="AA3" t="str">
            <v>N</v>
          </cell>
          <cell r="AB3" t="str">
            <v>N</v>
          </cell>
          <cell r="AC3" t="str">
            <v>Y</v>
          </cell>
          <cell r="AD3">
            <v>1</v>
          </cell>
          <cell r="AE3">
            <v>0.33333333333333298</v>
          </cell>
          <cell r="AF3" t="str">
            <v>N</v>
          </cell>
          <cell r="AG3" t="str">
            <v>Y</v>
          </cell>
          <cell r="AH3" t="str">
            <v>Y</v>
          </cell>
          <cell r="AI3" t="str">
            <v>B3</v>
          </cell>
          <cell r="AJ3" t="str">
            <v>B3</v>
          </cell>
          <cell r="AK3">
            <v>2</v>
          </cell>
          <cell r="AL3">
            <v>2</v>
          </cell>
          <cell r="AM3">
            <v>1</v>
          </cell>
          <cell r="AN3">
            <v>1</v>
          </cell>
          <cell r="AO3">
            <v>2</v>
          </cell>
          <cell r="AP3" t="str">
            <v>Y</v>
          </cell>
          <cell r="AQ3">
            <v>0</v>
          </cell>
          <cell r="AR3">
            <v>2</v>
          </cell>
          <cell r="AS3">
            <v>2</v>
          </cell>
          <cell r="AT3"/>
        </row>
        <row r="4">
          <cell r="B4" t="str">
            <v>SG1DB3000005</v>
          </cell>
          <cell r="C4" t="str">
            <v>AGV GROUP LIMITED</v>
          </cell>
          <cell r="D4">
            <v>1</v>
          </cell>
          <cell r="E4">
            <v>6</v>
          </cell>
          <cell r="F4">
            <v>5</v>
          </cell>
          <cell r="G4">
            <v>5</v>
          </cell>
          <cell r="H4">
            <v>3</v>
          </cell>
          <cell r="I4">
            <v>0.6</v>
          </cell>
          <cell r="J4">
            <v>1</v>
          </cell>
          <cell r="K4">
            <v>0</v>
          </cell>
          <cell r="L4">
            <v>3</v>
          </cell>
          <cell r="M4" t="str">
            <v>N</v>
          </cell>
          <cell r="N4" t="str">
            <v>Y</v>
          </cell>
          <cell r="O4" t="str">
            <v>N</v>
          </cell>
          <cell r="P4">
            <v>4</v>
          </cell>
          <cell r="Q4">
            <v>3</v>
          </cell>
          <cell r="R4">
            <v>0.75</v>
          </cell>
          <cell r="S4" t="str">
            <v>Y</v>
          </cell>
          <cell r="T4">
            <v>3</v>
          </cell>
          <cell r="U4">
            <v>3</v>
          </cell>
          <cell r="V4">
            <v>1</v>
          </cell>
          <cell r="W4" t="str">
            <v>Y</v>
          </cell>
          <cell r="X4">
            <v>3</v>
          </cell>
          <cell r="Y4">
            <v>3</v>
          </cell>
          <cell r="Z4">
            <v>3</v>
          </cell>
          <cell r="AA4" t="str">
            <v>Y</v>
          </cell>
          <cell r="AB4"/>
          <cell r="AC4" t="str">
            <v>Y</v>
          </cell>
          <cell r="AD4">
            <v>2</v>
          </cell>
          <cell r="AE4">
            <v>0.66666666666666696</v>
          </cell>
          <cell r="AF4" t="str">
            <v>Y</v>
          </cell>
          <cell r="AG4"/>
          <cell r="AH4" t="str">
            <v>Y</v>
          </cell>
          <cell r="AI4" t="str">
            <v>B3</v>
          </cell>
          <cell r="AJ4" t="str">
            <v>B3</v>
          </cell>
          <cell r="AK4">
            <v>7</v>
          </cell>
          <cell r="AL4">
            <v>4</v>
          </cell>
          <cell r="AM4">
            <v>1</v>
          </cell>
          <cell r="AN4">
            <v>4</v>
          </cell>
          <cell r="AO4">
            <v>5</v>
          </cell>
          <cell r="AP4" t="str">
            <v>Y</v>
          </cell>
          <cell r="AQ4">
            <v>0</v>
          </cell>
          <cell r="AR4">
            <v>3</v>
          </cell>
          <cell r="AS4">
            <v>2</v>
          </cell>
          <cell r="AT4"/>
        </row>
        <row r="5">
          <cell r="B5" t="str">
            <v>SG1AG0000003</v>
          </cell>
          <cell r="C5" t="str">
            <v>AMPLEFIELD LIMITED</v>
          </cell>
          <cell r="D5">
            <v>0</v>
          </cell>
          <cell r="E5">
            <v>7</v>
          </cell>
          <cell r="F5">
            <v>7</v>
          </cell>
          <cell r="G5">
            <v>7</v>
          </cell>
          <cell r="H5">
            <v>4</v>
          </cell>
          <cell r="I5">
            <v>0.57142857142857095</v>
          </cell>
          <cell r="J5">
            <v>1</v>
          </cell>
          <cell r="K5">
            <v>0</v>
          </cell>
          <cell r="L5">
            <v>1</v>
          </cell>
          <cell r="M5" t="str">
            <v>Y</v>
          </cell>
          <cell r="N5" t="str">
            <v>N</v>
          </cell>
          <cell r="O5" t="str">
            <v>Y</v>
          </cell>
          <cell r="P5">
            <v>4</v>
          </cell>
          <cell r="Q5">
            <v>4</v>
          </cell>
          <cell r="R5">
            <v>1</v>
          </cell>
          <cell r="S5" t="str">
            <v>Y</v>
          </cell>
          <cell r="T5">
            <v>4</v>
          </cell>
          <cell r="U5">
            <v>4</v>
          </cell>
          <cell r="V5">
            <v>1</v>
          </cell>
          <cell r="W5" t="str">
            <v>Y</v>
          </cell>
          <cell r="X5">
            <v>4</v>
          </cell>
          <cell r="Y5">
            <v>4</v>
          </cell>
          <cell r="Z5">
            <v>4</v>
          </cell>
          <cell r="AA5" t="str">
            <v>Y</v>
          </cell>
          <cell r="AB5"/>
          <cell r="AC5" t="str">
            <v>Y</v>
          </cell>
          <cell r="AD5">
            <v>1</v>
          </cell>
          <cell r="AE5">
            <v>0.25</v>
          </cell>
          <cell r="AF5" t="str">
            <v>N</v>
          </cell>
          <cell r="AG5" t="str">
            <v>Y</v>
          </cell>
          <cell r="AH5" t="str">
            <v>Y</v>
          </cell>
          <cell r="AI5" t="str">
            <v>E</v>
          </cell>
          <cell r="AJ5" t="str">
            <v>E</v>
          </cell>
          <cell r="AK5">
            <v>5</v>
          </cell>
          <cell r="AL5">
            <v>4</v>
          </cell>
          <cell r="AM5">
            <v>1</v>
          </cell>
          <cell r="AN5">
            <v>1</v>
          </cell>
          <cell r="AO5">
            <v>2</v>
          </cell>
          <cell r="AP5" t="str">
            <v>Y</v>
          </cell>
          <cell r="AQ5">
            <v>1</v>
          </cell>
          <cell r="AR5">
            <v>4</v>
          </cell>
          <cell r="AS5">
            <v>0</v>
          </cell>
          <cell r="AT5"/>
        </row>
        <row r="6">
          <cell r="B6" t="str">
            <v>SG1H05873721</v>
          </cell>
          <cell r="C6" t="str">
            <v>ASIAN MICRO HOLDINGS LTD</v>
          </cell>
          <cell r="D6">
            <v>0</v>
          </cell>
          <cell r="E6">
            <v>5</v>
          </cell>
          <cell r="F6">
            <v>5</v>
          </cell>
          <cell r="G6">
            <v>5</v>
          </cell>
          <cell r="H6">
            <v>3</v>
          </cell>
          <cell r="I6">
            <v>0.6</v>
          </cell>
          <cell r="J6">
            <v>1</v>
          </cell>
          <cell r="K6">
            <v>1</v>
          </cell>
          <cell r="L6">
            <v>2</v>
          </cell>
          <cell r="M6" t="str">
            <v>N</v>
          </cell>
          <cell r="N6" t="str">
            <v>Y</v>
          </cell>
          <cell r="O6" t="str">
            <v>N</v>
          </cell>
          <cell r="P6">
            <v>3</v>
          </cell>
          <cell r="Q6">
            <v>3</v>
          </cell>
          <cell r="R6">
            <v>1</v>
          </cell>
          <cell r="S6" t="str">
            <v>Y</v>
          </cell>
          <cell r="T6">
            <v>3</v>
          </cell>
          <cell r="U6">
            <v>3</v>
          </cell>
          <cell r="V6">
            <v>1</v>
          </cell>
          <cell r="W6" t="str">
            <v>Y</v>
          </cell>
          <cell r="X6">
            <v>3</v>
          </cell>
          <cell r="Y6">
            <v>3</v>
          </cell>
          <cell r="Z6">
            <v>3</v>
          </cell>
          <cell r="AA6" t="str">
            <v>Y</v>
          </cell>
          <cell r="AB6"/>
          <cell r="AC6" t="str">
            <v>Y</v>
          </cell>
          <cell r="AD6">
            <v>3</v>
          </cell>
          <cell r="AE6">
            <v>1</v>
          </cell>
          <cell r="AF6" t="str">
            <v>Y</v>
          </cell>
          <cell r="AG6"/>
          <cell r="AH6" t="str">
            <v>Y</v>
          </cell>
          <cell r="AI6" t="str">
            <v>B3</v>
          </cell>
          <cell r="AJ6" t="str">
            <v>B3</v>
          </cell>
          <cell r="AK6">
            <v>2</v>
          </cell>
          <cell r="AL6">
            <v>2</v>
          </cell>
          <cell r="AM6">
            <v>1</v>
          </cell>
          <cell r="AN6">
            <v>1</v>
          </cell>
          <cell r="AO6">
            <v>2</v>
          </cell>
          <cell r="AP6" t="str">
            <v>Y</v>
          </cell>
          <cell r="AQ6">
            <v>0</v>
          </cell>
          <cell r="AR6">
            <v>3</v>
          </cell>
          <cell r="AS6">
            <v>2</v>
          </cell>
          <cell r="AT6"/>
        </row>
        <row r="7">
          <cell r="B7" t="str">
            <v>SG1BG3000008</v>
          </cell>
          <cell r="C7" t="str">
            <v>BRC ASIA LIMITED</v>
          </cell>
          <cell r="D7">
            <v>0</v>
          </cell>
          <cell r="E7">
            <v>8</v>
          </cell>
          <cell r="F7">
            <v>8</v>
          </cell>
          <cell r="G7">
            <v>8</v>
          </cell>
          <cell r="H7">
            <v>4</v>
          </cell>
          <cell r="I7">
            <v>0.5</v>
          </cell>
          <cell r="J7">
            <v>1</v>
          </cell>
          <cell r="K7">
            <v>0</v>
          </cell>
          <cell r="L7">
            <v>1</v>
          </cell>
          <cell r="M7" t="str">
            <v>Y</v>
          </cell>
          <cell r="N7" t="str">
            <v>N</v>
          </cell>
          <cell r="O7" t="str">
            <v>Y</v>
          </cell>
          <cell r="P7">
            <v>3</v>
          </cell>
          <cell r="Q7">
            <v>3</v>
          </cell>
          <cell r="R7">
            <v>1</v>
          </cell>
          <cell r="S7" t="str">
            <v>Y</v>
          </cell>
          <cell r="T7">
            <v>4</v>
          </cell>
          <cell r="U7">
            <v>4</v>
          </cell>
          <cell r="V7">
            <v>1</v>
          </cell>
          <cell r="W7" t="str">
            <v>Y</v>
          </cell>
          <cell r="X7">
            <v>3</v>
          </cell>
          <cell r="Y7">
            <v>3</v>
          </cell>
          <cell r="Z7">
            <v>3</v>
          </cell>
          <cell r="AA7" t="str">
            <v>Y</v>
          </cell>
          <cell r="AB7"/>
          <cell r="AC7" t="str">
            <v>Y</v>
          </cell>
          <cell r="AD7">
            <v>1</v>
          </cell>
          <cell r="AE7">
            <v>0.33333333333333298</v>
          </cell>
          <cell r="AF7" t="str">
            <v>N</v>
          </cell>
          <cell r="AG7" t="str">
            <v>Y</v>
          </cell>
          <cell r="AH7" t="str">
            <v>Y</v>
          </cell>
          <cell r="AI7" t="str">
            <v>B4</v>
          </cell>
          <cell r="AJ7" t="str">
            <v>B3</v>
          </cell>
          <cell r="AK7">
            <v>4</v>
          </cell>
          <cell r="AL7">
            <v>4</v>
          </cell>
          <cell r="AM7">
            <v>1</v>
          </cell>
          <cell r="AN7">
            <v>1</v>
          </cell>
          <cell r="AO7">
            <v>2</v>
          </cell>
          <cell r="AP7" t="str">
            <v>Y</v>
          </cell>
          <cell r="AQ7">
            <v>0</v>
          </cell>
          <cell r="AR7">
            <v>2</v>
          </cell>
          <cell r="AS7">
            <v>0</v>
          </cell>
          <cell r="AT7"/>
        </row>
        <row r="8">
          <cell r="B8" t="str">
            <v>SG1B93012089</v>
          </cell>
          <cell r="C8" t="str">
            <v>CASA HOLDINGS LIMITED</v>
          </cell>
          <cell r="D8">
            <v>0</v>
          </cell>
          <cell r="E8">
            <v>5</v>
          </cell>
          <cell r="F8">
            <v>5</v>
          </cell>
          <cell r="G8">
            <v>5</v>
          </cell>
          <cell r="H8">
            <v>2</v>
          </cell>
          <cell r="I8">
            <v>0.4</v>
          </cell>
          <cell r="J8">
            <v>1</v>
          </cell>
          <cell r="K8">
            <v>1</v>
          </cell>
          <cell r="L8">
            <v>1</v>
          </cell>
          <cell r="M8" t="str">
            <v>Y</v>
          </cell>
          <cell r="N8" t="str">
            <v>N</v>
          </cell>
          <cell r="O8" t="str">
            <v>N</v>
          </cell>
          <cell r="P8">
            <v>3</v>
          </cell>
          <cell r="Q8">
            <v>2</v>
          </cell>
          <cell r="R8">
            <v>0.66666666666666696</v>
          </cell>
          <cell r="S8" t="str">
            <v>Y</v>
          </cell>
          <cell r="T8">
            <v>3</v>
          </cell>
          <cell r="U8">
            <v>2</v>
          </cell>
          <cell r="V8">
            <v>0.66666666666666696</v>
          </cell>
          <cell r="W8" t="str">
            <v>Y</v>
          </cell>
          <cell r="X8">
            <v>3</v>
          </cell>
          <cell r="Y8">
            <v>2</v>
          </cell>
          <cell r="Z8">
            <v>3</v>
          </cell>
          <cell r="AA8" t="str">
            <v>N</v>
          </cell>
          <cell r="AB8" t="str">
            <v>N</v>
          </cell>
          <cell r="AC8" t="str">
            <v>Y</v>
          </cell>
          <cell r="AD8">
            <v>1</v>
          </cell>
          <cell r="AE8">
            <v>0.33333333333333298</v>
          </cell>
          <cell r="AF8" t="str">
            <v>N</v>
          </cell>
          <cell r="AG8" t="str">
            <v>Y</v>
          </cell>
          <cell r="AH8" t="str">
            <v>Y</v>
          </cell>
          <cell r="AI8" t="str">
            <v>B3</v>
          </cell>
          <cell r="AJ8" t="str">
            <v>B3</v>
          </cell>
          <cell r="AK8">
            <v>3</v>
          </cell>
          <cell r="AL8">
            <v>2</v>
          </cell>
          <cell r="AM8">
            <v>2</v>
          </cell>
          <cell r="AN8">
            <v>2</v>
          </cell>
          <cell r="AO8">
            <v>4</v>
          </cell>
          <cell r="AP8" t="str">
            <v>Y</v>
          </cell>
          <cell r="AQ8">
            <v>2</v>
          </cell>
          <cell r="AR8">
            <v>2</v>
          </cell>
          <cell r="AS8">
            <v>0</v>
          </cell>
          <cell r="AT8"/>
        </row>
        <row r="9">
          <cell r="B9" t="str">
            <v>SG1V08936188</v>
          </cell>
          <cell r="C9" t="str">
            <v>COSMOSTEEL HOLDINGS LIMITED</v>
          </cell>
          <cell r="D9">
            <v>0</v>
          </cell>
          <cell r="E9">
            <v>9</v>
          </cell>
          <cell r="F9">
            <v>9</v>
          </cell>
          <cell r="G9">
            <v>9</v>
          </cell>
          <cell r="H9">
            <v>2</v>
          </cell>
          <cell r="I9">
            <v>0.22222222222222199</v>
          </cell>
          <cell r="J9">
            <v>1</v>
          </cell>
          <cell r="K9">
            <v>1</v>
          </cell>
          <cell r="L9">
            <v>1</v>
          </cell>
          <cell r="M9" t="str">
            <v>Y</v>
          </cell>
          <cell r="N9" t="str">
            <v>N</v>
          </cell>
          <cell r="O9" t="str">
            <v>N</v>
          </cell>
          <cell r="P9">
            <v>4</v>
          </cell>
          <cell r="Q9">
            <v>2</v>
          </cell>
          <cell r="R9">
            <v>0.5</v>
          </cell>
          <cell r="S9" t="str">
            <v>Y</v>
          </cell>
          <cell r="T9">
            <v>4</v>
          </cell>
          <cell r="U9">
            <v>2</v>
          </cell>
          <cell r="V9">
            <v>0.5</v>
          </cell>
          <cell r="W9" t="str">
            <v>Y</v>
          </cell>
          <cell r="X9">
            <v>3</v>
          </cell>
          <cell r="Y9">
            <v>2</v>
          </cell>
          <cell r="Z9">
            <v>2</v>
          </cell>
          <cell r="AA9" t="str">
            <v>N</v>
          </cell>
          <cell r="AB9" t="str">
            <v>N</v>
          </cell>
          <cell r="AC9" t="str">
            <v>Y</v>
          </cell>
          <cell r="AD9">
            <v>2</v>
          </cell>
          <cell r="AE9">
            <v>0.66666666666666696</v>
          </cell>
          <cell r="AF9" t="str">
            <v>Y</v>
          </cell>
          <cell r="AG9"/>
          <cell r="AH9" t="str">
            <v>Y</v>
          </cell>
          <cell r="AI9" t="str">
            <v>E</v>
          </cell>
          <cell r="AJ9" t="str">
            <v>E</v>
          </cell>
          <cell r="AK9">
            <v>7</v>
          </cell>
          <cell r="AL9">
            <v>4</v>
          </cell>
          <cell r="AM9">
            <v>2</v>
          </cell>
          <cell r="AN9">
            <v>1</v>
          </cell>
          <cell r="AO9">
            <v>3</v>
          </cell>
          <cell r="AP9" t="str">
            <v>Y</v>
          </cell>
          <cell r="AQ9">
            <v>1</v>
          </cell>
          <cell r="AR9">
            <v>2</v>
          </cell>
          <cell r="AS9">
            <v>2</v>
          </cell>
          <cell r="AT9"/>
        </row>
        <row r="10">
          <cell r="B10" t="str">
            <v>SG1CF4000007</v>
          </cell>
          <cell r="C10" t="str">
            <v>ENVICTUS INTERNATIONAL HLDG (ETIKA ITL)</v>
          </cell>
          <cell r="D10">
            <v>0</v>
          </cell>
          <cell r="E10">
            <v>6</v>
          </cell>
          <cell r="F10">
            <v>6</v>
          </cell>
          <cell r="G10">
            <v>6</v>
          </cell>
          <cell r="H10">
            <v>2</v>
          </cell>
          <cell r="I10">
            <v>0.33333333333333298</v>
          </cell>
          <cell r="J10">
            <v>1</v>
          </cell>
          <cell r="K10">
            <v>1</v>
          </cell>
          <cell r="L10">
            <v>3</v>
          </cell>
          <cell r="M10" t="str">
            <v>N</v>
          </cell>
          <cell r="N10" t="str">
            <v>N</v>
          </cell>
          <cell r="O10" t="str">
            <v>N</v>
          </cell>
          <cell r="P10">
            <v>3</v>
          </cell>
          <cell r="Q10">
            <v>2</v>
          </cell>
          <cell r="R10">
            <v>0.66666666666666696</v>
          </cell>
          <cell r="S10" t="str">
            <v>Y</v>
          </cell>
          <cell r="T10">
            <v>3</v>
          </cell>
          <cell r="U10">
            <v>2</v>
          </cell>
          <cell r="V10">
            <v>0.66666666666666696</v>
          </cell>
          <cell r="W10" t="str">
            <v>Y</v>
          </cell>
          <cell r="X10">
            <v>3</v>
          </cell>
          <cell r="Y10">
            <v>2</v>
          </cell>
          <cell r="Z10">
            <v>2</v>
          </cell>
          <cell r="AA10" t="str">
            <v>N</v>
          </cell>
          <cell r="AB10" t="str">
            <v>N</v>
          </cell>
          <cell r="AC10" t="str">
            <v>Y</v>
          </cell>
          <cell r="AD10">
            <v>1</v>
          </cell>
          <cell r="AE10">
            <v>0.33333333333333298</v>
          </cell>
          <cell r="AF10" t="str">
            <v>N</v>
          </cell>
          <cell r="AG10" t="str">
            <v>Y</v>
          </cell>
          <cell r="AH10" t="str">
            <v>Y</v>
          </cell>
          <cell r="AI10" t="str">
            <v>B3</v>
          </cell>
          <cell r="AJ10" t="str">
            <v>B3</v>
          </cell>
          <cell r="AK10">
            <v>4</v>
          </cell>
          <cell r="AL10">
            <v>3</v>
          </cell>
          <cell r="AM10">
            <v>2</v>
          </cell>
          <cell r="AN10">
            <v>2</v>
          </cell>
          <cell r="AO10">
            <v>4</v>
          </cell>
          <cell r="AP10" t="str">
            <v>Y</v>
          </cell>
          <cell r="AQ10">
            <v>2</v>
          </cell>
          <cell r="AR10">
            <v>2</v>
          </cell>
          <cell r="AS10">
            <v>2</v>
          </cell>
          <cell r="AT10"/>
        </row>
        <row r="11">
          <cell r="B11" t="str">
            <v>SG1T60930966</v>
          </cell>
          <cell r="C11" t="str">
            <v>FRASERS CENTREPOINT TRUST</v>
          </cell>
          <cell r="D11">
            <v>3</v>
          </cell>
          <cell r="E11">
            <v>8</v>
          </cell>
          <cell r="F11">
            <v>5</v>
          </cell>
          <cell r="G11">
            <v>5</v>
          </cell>
          <cell r="H11">
            <v>3</v>
          </cell>
          <cell r="I11">
            <v>0.6</v>
          </cell>
          <cell r="J11">
            <v>1</v>
          </cell>
          <cell r="K11">
            <v>0</v>
          </cell>
          <cell r="L11">
            <v>1</v>
          </cell>
          <cell r="M11" t="str">
            <v>Y</v>
          </cell>
          <cell r="N11" t="str">
            <v>N</v>
          </cell>
          <cell r="O11" t="str">
            <v>Y</v>
          </cell>
          <cell r="P11">
            <v>4</v>
          </cell>
          <cell r="Q11">
            <v>3</v>
          </cell>
          <cell r="R11">
            <v>0.75</v>
          </cell>
          <cell r="S11" t="str">
            <v>Y</v>
          </cell>
          <cell r="T11">
            <v>4</v>
          </cell>
          <cell r="U11">
            <v>3</v>
          </cell>
          <cell r="V11">
            <v>0.75</v>
          </cell>
          <cell r="W11" t="str">
            <v>Y</v>
          </cell>
          <cell r="X11">
            <v>3</v>
          </cell>
          <cell r="Y11">
            <v>3</v>
          </cell>
          <cell r="Z11">
            <v>3</v>
          </cell>
          <cell r="AA11" t="str">
            <v>Y</v>
          </cell>
          <cell r="AB11"/>
          <cell r="AC11" t="str">
            <v>N</v>
          </cell>
          <cell r="AD11">
            <v>1</v>
          </cell>
          <cell r="AE11">
            <v>0.33333333333333298</v>
          </cell>
          <cell r="AF11" t="str">
            <v>N</v>
          </cell>
          <cell r="AG11" t="str">
            <v>Y</v>
          </cell>
          <cell r="AH11" t="str">
            <v>N</v>
          </cell>
          <cell r="AI11"/>
          <cell r="AJ11" t="str">
            <v>E</v>
          </cell>
          <cell r="AK11">
            <v>6</v>
          </cell>
          <cell r="AL11">
            <v>4</v>
          </cell>
          <cell r="AM11"/>
          <cell r="AN11">
            <v>2</v>
          </cell>
          <cell r="AO11"/>
          <cell r="AP11" t="str">
            <v>Y</v>
          </cell>
          <cell r="AQ11">
            <v>0</v>
          </cell>
          <cell r="AR11">
            <v>3</v>
          </cell>
          <cell r="AS11">
            <v>2</v>
          </cell>
          <cell r="AT11"/>
        </row>
        <row r="12">
          <cell r="B12" t="str">
            <v>SG2C81967185</v>
          </cell>
          <cell r="C12" t="str">
            <v>FRASERS COMMERCIAL TRUST</v>
          </cell>
          <cell r="D12">
            <v>1</v>
          </cell>
          <cell r="E12">
            <v>7</v>
          </cell>
          <cell r="F12">
            <v>6</v>
          </cell>
          <cell r="G12">
            <v>6</v>
          </cell>
          <cell r="H12">
            <v>3</v>
          </cell>
          <cell r="I12">
            <v>0.5</v>
          </cell>
          <cell r="J12">
            <v>1</v>
          </cell>
          <cell r="K12">
            <v>0</v>
          </cell>
          <cell r="L12">
            <v>1</v>
          </cell>
          <cell r="M12" t="str">
            <v>Y</v>
          </cell>
          <cell r="N12" t="str">
            <v>N</v>
          </cell>
          <cell r="O12" t="str">
            <v>Y</v>
          </cell>
          <cell r="P12">
            <v>4</v>
          </cell>
          <cell r="Q12">
            <v>3</v>
          </cell>
          <cell r="R12">
            <v>0.75</v>
          </cell>
          <cell r="S12" t="str">
            <v>Y</v>
          </cell>
          <cell r="T12">
            <v>4</v>
          </cell>
          <cell r="U12">
            <v>3</v>
          </cell>
          <cell r="V12">
            <v>0.75</v>
          </cell>
          <cell r="W12" t="str">
            <v>Y</v>
          </cell>
          <cell r="X12">
            <v>3</v>
          </cell>
          <cell r="Y12">
            <v>3</v>
          </cell>
          <cell r="Z12">
            <v>3</v>
          </cell>
          <cell r="AA12" t="str">
            <v>Y</v>
          </cell>
          <cell r="AB12"/>
          <cell r="AC12" t="str">
            <v>N</v>
          </cell>
          <cell r="AD12">
            <v>1</v>
          </cell>
          <cell r="AE12">
            <v>0.33333333333333298</v>
          </cell>
          <cell r="AF12" t="str">
            <v>N</v>
          </cell>
          <cell r="AG12" t="str">
            <v>Y</v>
          </cell>
          <cell r="AH12" t="str">
            <v>N</v>
          </cell>
          <cell r="AI12"/>
          <cell r="AJ12" t="str">
            <v>E</v>
          </cell>
          <cell r="AK12">
            <v>5</v>
          </cell>
          <cell r="AL12">
            <v>4</v>
          </cell>
          <cell r="AM12">
            <v>1</v>
          </cell>
          <cell r="AN12">
            <v>1</v>
          </cell>
          <cell r="AO12">
            <v>2</v>
          </cell>
          <cell r="AP12" t="str">
            <v>Y</v>
          </cell>
          <cell r="AQ12">
            <v>1</v>
          </cell>
          <cell r="AR12">
            <v>3</v>
          </cell>
          <cell r="AS12">
            <v>2</v>
          </cell>
          <cell r="AT12"/>
        </row>
        <row r="13">
          <cell r="B13" t="str">
            <v>SG2G52000004</v>
          </cell>
          <cell r="C13" t="str">
            <v>FRASERS PROPERTY LIMITED</v>
          </cell>
          <cell r="D13">
            <v>0</v>
          </cell>
          <cell r="E13">
            <v>11</v>
          </cell>
          <cell r="F13">
            <v>11</v>
          </cell>
          <cell r="G13">
            <v>11</v>
          </cell>
          <cell r="H13">
            <v>6</v>
          </cell>
          <cell r="I13">
            <v>0.54545454545454497</v>
          </cell>
          <cell r="J13">
            <v>1</v>
          </cell>
          <cell r="K13">
            <v>1</v>
          </cell>
          <cell r="L13">
            <v>3</v>
          </cell>
          <cell r="M13" t="str">
            <v>N</v>
          </cell>
          <cell r="N13" t="str">
            <v>Y</v>
          </cell>
          <cell r="O13" t="str">
            <v>Y</v>
          </cell>
          <cell r="P13">
            <v>4</v>
          </cell>
          <cell r="Q13">
            <v>3</v>
          </cell>
          <cell r="R13">
            <v>0.75</v>
          </cell>
          <cell r="S13" t="str">
            <v>Y</v>
          </cell>
          <cell r="T13">
            <v>3</v>
          </cell>
          <cell r="U13">
            <v>3</v>
          </cell>
          <cell r="V13">
            <v>1</v>
          </cell>
          <cell r="W13" t="str">
            <v>Y</v>
          </cell>
          <cell r="X13">
            <v>4</v>
          </cell>
          <cell r="Y13">
            <v>3</v>
          </cell>
          <cell r="Z13">
            <v>4</v>
          </cell>
          <cell r="AA13" t="str">
            <v>N</v>
          </cell>
          <cell r="AB13" t="str">
            <v>N</v>
          </cell>
          <cell r="AC13" t="str">
            <v>Y</v>
          </cell>
          <cell r="AD13">
            <v>4</v>
          </cell>
          <cell r="AE13">
            <v>1</v>
          </cell>
          <cell r="AF13" t="str">
            <v>Y</v>
          </cell>
          <cell r="AG13"/>
          <cell r="AH13" t="str">
            <v>Y</v>
          </cell>
          <cell r="AI13"/>
          <cell r="AJ13" t="str">
            <v>E</v>
          </cell>
          <cell r="AK13">
            <v>8</v>
          </cell>
          <cell r="AL13">
            <v>5</v>
          </cell>
          <cell r="AM13"/>
          <cell r="AN13"/>
          <cell r="AO13"/>
          <cell r="AP13" t="str">
            <v>Y</v>
          </cell>
          <cell r="AQ13">
            <v>0</v>
          </cell>
          <cell r="AR13">
            <v>1</v>
          </cell>
          <cell r="AS13">
            <v>0</v>
          </cell>
          <cell r="AT13"/>
        </row>
        <row r="14">
          <cell r="B14" t="str">
            <v>SG2F65991521</v>
          </cell>
          <cell r="C14" t="str">
            <v>GDS GLOBAL LIMITED</v>
          </cell>
          <cell r="D14">
            <v>1</v>
          </cell>
          <cell r="E14">
            <v>5</v>
          </cell>
          <cell r="F14">
            <v>4</v>
          </cell>
          <cell r="G14">
            <v>4</v>
          </cell>
          <cell r="H14">
            <v>3</v>
          </cell>
          <cell r="I14">
            <v>0.75</v>
          </cell>
          <cell r="J14">
            <v>1</v>
          </cell>
          <cell r="K14">
            <v>1</v>
          </cell>
          <cell r="L14">
            <v>2</v>
          </cell>
          <cell r="M14" t="str">
            <v>N</v>
          </cell>
          <cell r="N14" t="str">
            <v>Y</v>
          </cell>
          <cell r="O14" t="str">
            <v>Y</v>
          </cell>
          <cell r="P14">
            <v>4</v>
          </cell>
          <cell r="Q14">
            <v>3</v>
          </cell>
          <cell r="R14">
            <v>0.75</v>
          </cell>
          <cell r="S14" t="str">
            <v>Y</v>
          </cell>
          <cell r="T14">
            <v>2</v>
          </cell>
          <cell r="U14">
            <v>2</v>
          </cell>
          <cell r="V14">
            <v>1</v>
          </cell>
          <cell r="W14" t="str">
            <v>Y</v>
          </cell>
          <cell r="X14">
            <v>2</v>
          </cell>
          <cell r="Y14">
            <v>2</v>
          </cell>
          <cell r="Z14">
            <v>2</v>
          </cell>
          <cell r="AA14" t="str">
            <v>Y</v>
          </cell>
          <cell r="AB14"/>
          <cell r="AC14" t="str">
            <v>Y</v>
          </cell>
          <cell r="AD14">
            <v>1</v>
          </cell>
          <cell r="AE14">
            <v>0.5</v>
          </cell>
          <cell r="AF14" t="str">
            <v>Y</v>
          </cell>
          <cell r="AG14"/>
          <cell r="AH14" t="str">
            <v>Y</v>
          </cell>
          <cell r="AI14" t="str">
            <v>B2</v>
          </cell>
          <cell r="AJ14" t="str">
            <v>E</v>
          </cell>
          <cell r="AK14">
            <v>2</v>
          </cell>
          <cell r="AL14">
            <v>2</v>
          </cell>
          <cell r="AM14">
            <v>1</v>
          </cell>
          <cell r="AN14">
            <v>1</v>
          </cell>
          <cell r="AO14">
            <v>2</v>
          </cell>
          <cell r="AP14" t="str">
            <v>Y</v>
          </cell>
          <cell r="AQ14">
            <v>0</v>
          </cell>
          <cell r="AR14">
            <v>2</v>
          </cell>
          <cell r="AS14">
            <v>0</v>
          </cell>
          <cell r="AT14"/>
        </row>
        <row r="15">
          <cell r="B15" t="str">
            <v>SG1Y75948873</v>
          </cell>
          <cell r="C15" t="str">
            <v>GOODLAND GROUP LIMITED</v>
          </cell>
          <cell r="D15">
            <v>0</v>
          </cell>
          <cell r="E15">
            <v>7</v>
          </cell>
          <cell r="F15">
            <v>7</v>
          </cell>
          <cell r="G15">
            <v>7</v>
          </cell>
          <cell r="H15">
            <v>4</v>
          </cell>
          <cell r="I15">
            <v>0.57142857142857095</v>
          </cell>
          <cell r="J15">
            <v>1</v>
          </cell>
          <cell r="K15">
            <v>1</v>
          </cell>
          <cell r="L15">
            <v>2</v>
          </cell>
          <cell r="M15" t="str">
            <v>N</v>
          </cell>
          <cell r="N15" t="str">
            <v>Y</v>
          </cell>
          <cell r="O15" t="str">
            <v>N</v>
          </cell>
          <cell r="P15">
            <v>5</v>
          </cell>
          <cell r="Q15">
            <v>4</v>
          </cell>
          <cell r="R15">
            <v>0.8</v>
          </cell>
          <cell r="S15" t="str">
            <v>Y</v>
          </cell>
          <cell r="T15">
            <v>4</v>
          </cell>
          <cell r="U15">
            <v>4</v>
          </cell>
          <cell r="V15">
            <v>1</v>
          </cell>
          <cell r="W15" t="str">
            <v>Y</v>
          </cell>
          <cell r="X15">
            <v>4</v>
          </cell>
          <cell r="Y15">
            <v>4</v>
          </cell>
          <cell r="Z15">
            <v>4</v>
          </cell>
          <cell r="AA15" t="str">
            <v>Y</v>
          </cell>
          <cell r="AB15"/>
          <cell r="AC15" t="str">
            <v>Y</v>
          </cell>
          <cell r="AD15">
            <v>1</v>
          </cell>
          <cell r="AE15">
            <v>0.25</v>
          </cell>
          <cell r="AF15" t="str">
            <v>N</v>
          </cell>
          <cell r="AG15" t="str">
            <v>Y</v>
          </cell>
          <cell r="AH15" t="str">
            <v>Y</v>
          </cell>
          <cell r="AI15" t="str">
            <v>B3</v>
          </cell>
          <cell r="AJ15" t="str">
            <v>B3</v>
          </cell>
          <cell r="AK15">
            <v>4</v>
          </cell>
          <cell r="AL15">
            <v>4</v>
          </cell>
          <cell r="AM15">
            <v>1</v>
          </cell>
          <cell r="AN15">
            <v>1</v>
          </cell>
          <cell r="AO15">
            <v>2</v>
          </cell>
          <cell r="AP15" t="str">
            <v>Y</v>
          </cell>
          <cell r="AQ15">
            <v>2</v>
          </cell>
          <cell r="AR15">
            <v>4</v>
          </cell>
          <cell r="AS15">
            <v>0</v>
          </cell>
          <cell r="AT15"/>
        </row>
        <row r="16">
          <cell r="B16" t="str">
            <v>SG1CA7000005</v>
          </cell>
          <cell r="C16" t="str">
            <v>JUMBO GROUP LIMITED</v>
          </cell>
          <cell r="D16">
            <v>1</v>
          </cell>
          <cell r="E16">
            <v>8</v>
          </cell>
          <cell r="F16">
            <v>7</v>
          </cell>
          <cell r="G16">
            <v>7</v>
          </cell>
          <cell r="H16">
            <v>3</v>
          </cell>
          <cell r="I16">
            <v>0.42857142857142899</v>
          </cell>
          <cell r="J16">
            <v>1</v>
          </cell>
          <cell r="K16">
            <v>1</v>
          </cell>
          <cell r="L16">
            <v>1</v>
          </cell>
          <cell r="M16" t="str">
            <v>Y</v>
          </cell>
          <cell r="N16" t="str">
            <v>N</v>
          </cell>
          <cell r="O16" t="str">
            <v>N</v>
          </cell>
          <cell r="P16">
            <v>4</v>
          </cell>
          <cell r="Q16">
            <v>3</v>
          </cell>
          <cell r="R16">
            <v>0.75</v>
          </cell>
          <cell r="S16" t="str">
            <v>Y</v>
          </cell>
          <cell r="T16">
            <v>3</v>
          </cell>
          <cell r="U16">
            <v>3</v>
          </cell>
          <cell r="V16">
            <v>1</v>
          </cell>
          <cell r="W16" t="str">
            <v>Y</v>
          </cell>
          <cell r="X16">
            <v>3</v>
          </cell>
          <cell r="Y16">
            <v>3</v>
          </cell>
          <cell r="Z16">
            <v>3</v>
          </cell>
          <cell r="AA16" t="str">
            <v>Y</v>
          </cell>
          <cell r="AB16"/>
          <cell r="AC16" t="str">
            <v>Y</v>
          </cell>
          <cell r="AD16">
            <v>3</v>
          </cell>
          <cell r="AE16">
            <v>1</v>
          </cell>
          <cell r="AF16" t="str">
            <v>Y</v>
          </cell>
          <cell r="AG16"/>
          <cell r="AH16" t="str">
            <v>Y</v>
          </cell>
          <cell r="AI16" t="str">
            <v>B2</v>
          </cell>
          <cell r="AJ16" t="str">
            <v>B1</v>
          </cell>
          <cell r="AK16">
            <v>6</v>
          </cell>
          <cell r="AL16">
            <v>2</v>
          </cell>
          <cell r="AM16">
            <v>1</v>
          </cell>
          <cell r="AN16">
            <v>1</v>
          </cell>
          <cell r="AO16">
            <v>2</v>
          </cell>
          <cell r="AP16" t="str">
            <v>Y</v>
          </cell>
          <cell r="AQ16">
            <v>0</v>
          </cell>
          <cell r="AR16">
            <v>3</v>
          </cell>
          <cell r="AS16">
            <v>2</v>
          </cell>
          <cell r="AT16"/>
        </row>
        <row r="17">
          <cell r="B17" t="str">
            <v>SG2D92977651</v>
          </cell>
          <cell r="C17" t="str">
            <v>KEONG HONG HOLDINGS LIMITED</v>
          </cell>
          <cell r="D17">
            <v>1</v>
          </cell>
          <cell r="E17">
            <v>8</v>
          </cell>
          <cell r="F17">
            <v>7</v>
          </cell>
          <cell r="G17">
            <v>7</v>
          </cell>
          <cell r="H17">
            <v>3</v>
          </cell>
          <cell r="I17">
            <v>0.42857142857142899</v>
          </cell>
          <cell r="J17">
            <v>1</v>
          </cell>
          <cell r="K17">
            <v>1</v>
          </cell>
          <cell r="L17">
            <v>2</v>
          </cell>
          <cell r="M17" t="str">
            <v>N</v>
          </cell>
          <cell r="N17" t="str">
            <v>Y</v>
          </cell>
          <cell r="O17" t="str">
            <v>Y</v>
          </cell>
          <cell r="P17">
            <v>4</v>
          </cell>
          <cell r="Q17">
            <v>3</v>
          </cell>
          <cell r="R17">
            <v>0.75</v>
          </cell>
          <cell r="S17" t="str">
            <v>Y</v>
          </cell>
          <cell r="T17">
            <v>3</v>
          </cell>
          <cell r="U17">
            <v>3</v>
          </cell>
          <cell r="V17">
            <v>1</v>
          </cell>
          <cell r="W17" t="str">
            <v>Y</v>
          </cell>
          <cell r="X17">
            <v>4</v>
          </cell>
          <cell r="Y17">
            <v>3</v>
          </cell>
          <cell r="Z17">
            <v>4</v>
          </cell>
          <cell r="AA17" t="str">
            <v>N</v>
          </cell>
          <cell r="AB17" t="str">
            <v>N</v>
          </cell>
          <cell r="AC17" t="str">
            <v>Y</v>
          </cell>
          <cell r="AD17">
            <v>3</v>
          </cell>
          <cell r="AE17">
            <v>0.75</v>
          </cell>
          <cell r="AF17" t="str">
            <v>Y</v>
          </cell>
          <cell r="AG17"/>
          <cell r="AH17" t="str">
            <v>Y</v>
          </cell>
          <cell r="AI17" t="str">
            <v>B3</v>
          </cell>
          <cell r="AJ17" t="str">
            <v>B3</v>
          </cell>
          <cell r="AK17">
            <v>4</v>
          </cell>
          <cell r="AL17">
            <v>4</v>
          </cell>
          <cell r="AM17">
            <v>2</v>
          </cell>
          <cell r="AN17">
            <v>1</v>
          </cell>
          <cell r="AO17">
            <v>3</v>
          </cell>
          <cell r="AP17" t="str">
            <v>Y</v>
          </cell>
          <cell r="AQ17">
            <v>0</v>
          </cell>
          <cell r="AR17">
            <v>3</v>
          </cell>
          <cell r="AS17">
            <v>2</v>
          </cell>
          <cell r="AT17"/>
        </row>
        <row r="18">
          <cell r="B18" t="str">
            <v>SG1DF1000008</v>
          </cell>
          <cell r="C18" t="str">
            <v>KIMLY LIMITED</v>
          </cell>
          <cell r="D18">
            <v>1</v>
          </cell>
          <cell r="E18">
            <v>8</v>
          </cell>
          <cell r="F18">
            <v>7</v>
          </cell>
          <cell r="G18">
            <v>7</v>
          </cell>
          <cell r="H18">
            <v>3</v>
          </cell>
          <cell r="I18">
            <v>0.42857142857142899</v>
          </cell>
          <cell r="J18">
            <v>1</v>
          </cell>
          <cell r="K18">
            <v>1</v>
          </cell>
          <cell r="L18">
            <v>2</v>
          </cell>
          <cell r="M18" t="str">
            <v>N</v>
          </cell>
          <cell r="N18" t="str">
            <v>N</v>
          </cell>
          <cell r="O18" t="str">
            <v>N</v>
          </cell>
          <cell r="P18">
            <v>3</v>
          </cell>
          <cell r="Q18">
            <v>2</v>
          </cell>
          <cell r="R18">
            <v>0.66666666666666696</v>
          </cell>
          <cell r="S18" t="str">
            <v>Y</v>
          </cell>
          <cell r="T18">
            <v>2</v>
          </cell>
          <cell r="U18">
            <v>2</v>
          </cell>
          <cell r="V18">
            <v>1</v>
          </cell>
          <cell r="W18" t="str">
            <v>Y</v>
          </cell>
          <cell r="X18">
            <v>3</v>
          </cell>
          <cell r="Y18">
            <v>3</v>
          </cell>
          <cell r="Z18">
            <v>3</v>
          </cell>
          <cell r="AA18" t="str">
            <v>Y</v>
          </cell>
          <cell r="AB18"/>
          <cell r="AC18" t="str">
            <v>Y</v>
          </cell>
          <cell r="AD18">
            <v>1</v>
          </cell>
          <cell r="AE18">
            <v>0.33333333333333298</v>
          </cell>
          <cell r="AF18" t="str">
            <v>N</v>
          </cell>
          <cell r="AG18" t="str">
            <v>Y</v>
          </cell>
          <cell r="AH18" t="str">
            <v>Y</v>
          </cell>
          <cell r="AI18" t="str">
            <v>B3</v>
          </cell>
          <cell r="AJ18" t="str">
            <v>B3</v>
          </cell>
          <cell r="AK18">
            <v>6</v>
          </cell>
          <cell r="AL18">
            <v>5</v>
          </cell>
          <cell r="AM18">
            <v>2</v>
          </cell>
          <cell r="AN18"/>
          <cell r="AO18"/>
          <cell r="AP18" t="str">
            <v>Y</v>
          </cell>
          <cell r="AQ18">
            <v>0</v>
          </cell>
          <cell r="AR18">
            <v>1</v>
          </cell>
          <cell r="AS18">
            <v>0</v>
          </cell>
          <cell r="AT18"/>
        </row>
        <row r="19">
          <cell r="B19" t="str">
            <v>SG1AH9000002</v>
          </cell>
          <cell r="C19" t="str">
            <v>LHN LIMITED</v>
          </cell>
          <cell r="D19">
            <v>0</v>
          </cell>
          <cell r="E19">
            <v>5</v>
          </cell>
          <cell r="F19">
            <v>5</v>
          </cell>
          <cell r="G19">
            <v>5</v>
          </cell>
          <cell r="H19">
            <v>3</v>
          </cell>
          <cell r="I19">
            <v>0.6</v>
          </cell>
          <cell r="J19">
            <v>1</v>
          </cell>
          <cell r="K19">
            <v>1</v>
          </cell>
          <cell r="L19">
            <v>2</v>
          </cell>
          <cell r="M19" t="str">
            <v>N</v>
          </cell>
          <cell r="N19" t="str">
            <v>Y</v>
          </cell>
          <cell r="O19" t="str">
            <v>Y</v>
          </cell>
          <cell r="P19">
            <v>4</v>
          </cell>
          <cell r="Q19">
            <v>3</v>
          </cell>
          <cell r="R19">
            <v>0.75</v>
          </cell>
          <cell r="S19" t="str">
            <v>Y</v>
          </cell>
          <cell r="T19">
            <v>3</v>
          </cell>
          <cell r="U19">
            <v>3</v>
          </cell>
          <cell r="V19">
            <v>1</v>
          </cell>
          <cell r="W19" t="str">
            <v>Y</v>
          </cell>
          <cell r="X19">
            <v>3</v>
          </cell>
          <cell r="Y19">
            <v>3</v>
          </cell>
          <cell r="Z19">
            <v>3</v>
          </cell>
          <cell r="AA19" t="str">
            <v>Y</v>
          </cell>
          <cell r="AB19"/>
          <cell r="AC19" t="str">
            <v>Y</v>
          </cell>
          <cell r="AD19">
            <v>1</v>
          </cell>
          <cell r="AE19">
            <v>0.33333333333333298</v>
          </cell>
          <cell r="AF19" t="str">
            <v>N</v>
          </cell>
          <cell r="AG19" t="str">
            <v>Y</v>
          </cell>
          <cell r="AH19" t="str">
            <v>Y</v>
          </cell>
          <cell r="AI19" t="str">
            <v>E</v>
          </cell>
          <cell r="AJ19" t="str">
            <v>E</v>
          </cell>
          <cell r="AK19">
            <v>4</v>
          </cell>
          <cell r="AL19">
            <v>3</v>
          </cell>
          <cell r="AM19">
            <v>1</v>
          </cell>
          <cell r="AN19">
            <v>1</v>
          </cell>
          <cell r="AO19">
            <v>2</v>
          </cell>
          <cell r="AP19" t="str">
            <v>Y</v>
          </cell>
          <cell r="AQ19">
            <v>0</v>
          </cell>
          <cell r="AR19">
            <v>3</v>
          </cell>
          <cell r="AS19">
            <v>2</v>
          </cell>
          <cell r="AT19"/>
        </row>
        <row r="20">
          <cell r="B20" t="str">
            <v>SG1W14938268</v>
          </cell>
          <cell r="C20" t="str">
            <v>MARCO POLO MARINE LTD.</v>
          </cell>
          <cell r="D20">
            <v>2</v>
          </cell>
          <cell r="E20">
            <v>8</v>
          </cell>
          <cell r="F20">
            <v>6</v>
          </cell>
          <cell r="G20">
            <v>6</v>
          </cell>
          <cell r="H20">
            <v>2</v>
          </cell>
          <cell r="I20">
            <v>0.33333333333333298</v>
          </cell>
          <cell r="J20">
            <v>1</v>
          </cell>
          <cell r="K20">
            <v>1</v>
          </cell>
          <cell r="L20">
            <v>1</v>
          </cell>
          <cell r="M20" t="str">
            <v>Y</v>
          </cell>
          <cell r="N20" t="str">
            <v>N</v>
          </cell>
          <cell r="O20" t="str">
            <v>Y</v>
          </cell>
          <cell r="P20">
            <v>2</v>
          </cell>
          <cell r="Q20">
            <v>1</v>
          </cell>
          <cell r="R20">
            <v>0.5</v>
          </cell>
          <cell r="S20" t="str">
            <v>Y</v>
          </cell>
          <cell r="T20">
            <v>2</v>
          </cell>
          <cell r="U20">
            <v>1</v>
          </cell>
          <cell r="V20">
            <v>0.5</v>
          </cell>
          <cell r="W20" t="str">
            <v>Y</v>
          </cell>
          <cell r="X20">
            <v>2</v>
          </cell>
          <cell r="Y20">
            <v>2</v>
          </cell>
          <cell r="Z20">
            <v>2</v>
          </cell>
          <cell r="AA20" t="str">
            <v>Y</v>
          </cell>
          <cell r="AB20"/>
          <cell r="AC20" t="str">
            <v>N</v>
          </cell>
          <cell r="AD20">
            <v>1</v>
          </cell>
          <cell r="AE20">
            <v>0.5</v>
          </cell>
          <cell r="AF20" t="str">
            <v>Y</v>
          </cell>
          <cell r="AG20"/>
          <cell r="AH20" t="str">
            <v>N</v>
          </cell>
          <cell r="AI20" t="str">
            <v>B3</v>
          </cell>
          <cell r="AJ20" t="str">
            <v>B3</v>
          </cell>
          <cell r="AK20">
            <v>5</v>
          </cell>
          <cell r="AL20">
            <v>4</v>
          </cell>
          <cell r="AM20"/>
          <cell r="AN20"/>
          <cell r="AO20"/>
          <cell r="AP20" t="str">
            <v>Y</v>
          </cell>
          <cell r="AQ20">
            <v>2</v>
          </cell>
          <cell r="AR20">
            <v>0</v>
          </cell>
          <cell r="AS20">
            <v>0</v>
          </cell>
          <cell r="AT20"/>
        </row>
        <row r="21">
          <cell r="B21" t="str">
            <v>SG1X43941639</v>
          </cell>
          <cell r="C21" t="str">
            <v>NAM LEE PRESSED METAL INDUSTRIES LTD</v>
          </cell>
          <cell r="D21">
            <v>3</v>
          </cell>
          <cell r="E21">
            <v>10</v>
          </cell>
          <cell r="F21">
            <v>7</v>
          </cell>
          <cell r="G21">
            <v>7</v>
          </cell>
          <cell r="H21">
            <v>4</v>
          </cell>
          <cell r="I21">
            <v>0.57142857142857095</v>
          </cell>
          <cell r="J21">
            <v>0</v>
          </cell>
          <cell r="K21">
            <v>0</v>
          </cell>
          <cell r="L21"/>
          <cell r="M21"/>
          <cell r="N21" t="str">
            <v>Y</v>
          </cell>
          <cell r="O21" t="str">
            <v>Y</v>
          </cell>
          <cell r="P21">
            <v>6</v>
          </cell>
          <cell r="Q21">
            <v>4</v>
          </cell>
          <cell r="R21">
            <v>0.66666666666666696</v>
          </cell>
          <cell r="S21" t="str">
            <v>Y</v>
          </cell>
          <cell r="T21">
            <v>4</v>
          </cell>
          <cell r="U21">
            <v>4</v>
          </cell>
          <cell r="V21">
            <v>1</v>
          </cell>
          <cell r="W21" t="str">
            <v>Y</v>
          </cell>
          <cell r="X21">
            <v>4</v>
          </cell>
          <cell r="Y21">
            <v>4</v>
          </cell>
          <cell r="Z21">
            <v>4</v>
          </cell>
          <cell r="AA21" t="str">
            <v>Y</v>
          </cell>
          <cell r="AB21"/>
          <cell r="AC21" t="str">
            <v>Y</v>
          </cell>
          <cell r="AD21">
            <v>2</v>
          </cell>
          <cell r="AE21">
            <v>0.5</v>
          </cell>
          <cell r="AF21" t="str">
            <v>Y</v>
          </cell>
          <cell r="AG21"/>
          <cell r="AH21" t="str">
            <v>Y</v>
          </cell>
          <cell r="AI21" t="str">
            <v>B3</v>
          </cell>
          <cell r="AJ21" t="str">
            <v>B3</v>
          </cell>
          <cell r="AK21">
            <v>5</v>
          </cell>
          <cell r="AL21">
            <v>5</v>
          </cell>
          <cell r="AM21"/>
          <cell r="AN21">
            <v>1</v>
          </cell>
          <cell r="AO21"/>
          <cell r="AP21" t="str">
            <v>Y</v>
          </cell>
          <cell r="AQ21">
            <v>2</v>
          </cell>
          <cell r="AR21">
            <v>4</v>
          </cell>
          <cell r="AS21">
            <v>0</v>
          </cell>
          <cell r="AT21"/>
        </row>
        <row r="22">
          <cell r="B22" t="str">
            <v>SG2C90967473</v>
          </cell>
          <cell r="C22" t="str">
            <v>ONEAPEX LIMITED</v>
          </cell>
          <cell r="D22">
            <v>0</v>
          </cell>
          <cell r="E22">
            <v>6</v>
          </cell>
          <cell r="F22">
            <v>6</v>
          </cell>
          <cell r="G22">
            <v>6</v>
          </cell>
          <cell r="H22">
            <v>3</v>
          </cell>
          <cell r="I22">
            <v>0.5</v>
          </cell>
          <cell r="J22">
            <v>1</v>
          </cell>
          <cell r="K22">
            <v>1</v>
          </cell>
          <cell r="L22">
            <v>3</v>
          </cell>
          <cell r="M22" t="str">
            <v>N</v>
          </cell>
          <cell r="N22" t="str">
            <v>Y</v>
          </cell>
          <cell r="O22" t="str">
            <v>N</v>
          </cell>
          <cell r="P22">
            <v>5</v>
          </cell>
          <cell r="Q22">
            <v>3</v>
          </cell>
          <cell r="R22">
            <v>0.6</v>
          </cell>
          <cell r="S22" t="str">
            <v>Y</v>
          </cell>
          <cell r="T22">
            <v>5</v>
          </cell>
          <cell r="U22">
            <v>3</v>
          </cell>
          <cell r="V22">
            <v>0.6</v>
          </cell>
          <cell r="W22" t="str">
            <v>Y</v>
          </cell>
          <cell r="X22">
            <v>3</v>
          </cell>
          <cell r="Y22">
            <v>3</v>
          </cell>
          <cell r="Z22">
            <v>3</v>
          </cell>
          <cell r="AA22" t="str">
            <v>Y</v>
          </cell>
          <cell r="AB22"/>
          <cell r="AC22" t="str">
            <v>Y</v>
          </cell>
          <cell r="AD22">
            <v>0</v>
          </cell>
          <cell r="AE22">
            <v>0</v>
          </cell>
          <cell r="AF22" t="str">
            <v>N</v>
          </cell>
          <cell r="AG22" t="str">
            <v>N</v>
          </cell>
          <cell r="AH22" t="str">
            <v>N</v>
          </cell>
          <cell r="AI22" t="str">
            <v>E</v>
          </cell>
          <cell r="AJ22" t="str">
            <v>E</v>
          </cell>
          <cell r="AK22">
            <v>2</v>
          </cell>
          <cell r="AL22">
            <v>2</v>
          </cell>
          <cell r="AM22">
            <v>1</v>
          </cell>
          <cell r="AN22">
            <v>1</v>
          </cell>
          <cell r="AO22">
            <v>2</v>
          </cell>
          <cell r="AP22" t="str">
            <v>Y</v>
          </cell>
          <cell r="AQ22">
            <v>0</v>
          </cell>
          <cell r="AR22">
            <v>3</v>
          </cell>
          <cell r="AS22">
            <v>2</v>
          </cell>
          <cell r="AT22"/>
        </row>
        <row r="23">
          <cell r="B23" t="str">
            <v>SG1BF2000001</v>
          </cell>
          <cell r="C23" t="str">
            <v>PNE INDUSTRIES LTD</v>
          </cell>
          <cell r="D23">
            <v>0</v>
          </cell>
          <cell r="E23">
            <v>7</v>
          </cell>
          <cell r="F23">
            <v>7</v>
          </cell>
          <cell r="G23">
            <v>7</v>
          </cell>
          <cell r="H23">
            <v>3</v>
          </cell>
          <cell r="I23">
            <v>0.42857142857142899</v>
          </cell>
          <cell r="J23">
            <v>1</v>
          </cell>
          <cell r="K23">
            <v>1</v>
          </cell>
          <cell r="L23">
            <v>3</v>
          </cell>
          <cell r="M23" t="str">
            <v>N</v>
          </cell>
          <cell r="N23" t="str">
            <v>Y</v>
          </cell>
          <cell r="O23" t="str">
            <v>Y</v>
          </cell>
          <cell r="P23">
            <v>4</v>
          </cell>
          <cell r="Q23">
            <v>3</v>
          </cell>
          <cell r="R23">
            <v>0.75</v>
          </cell>
          <cell r="S23" t="str">
            <v>Y</v>
          </cell>
          <cell r="T23">
            <v>4</v>
          </cell>
          <cell r="U23">
            <v>3</v>
          </cell>
          <cell r="V23">
            <v>0.75</v>
          </cell>
          <cell r="W23" t="str">
            <v>Y</v>
          </cell>
          <cell r="X23">
            <v>4</v>
          </cell>
          <cell r="Y23">
            <v>3</v>
          </cell>
          <cell r="Z23">
            <v>4</v>
          </cell>
          <cell r="AA23" t="str">
            <v>N</v>
          </cell>
          <cell r="AB23" t="str">
            <v>N</v>
          </cell>
          <cell r="AC23" t="str">
            <v>Y</v>
          </cell>
          <cell r="AD23">
            <v>1</v>
          </cell>
          <cell r="AE23">
            <v>0.25</v>
          </cell>
          <cell r="AF23" t="str">
            <v>N</v>
          </cell>
          <cell r="AG23" t="str">
            <v>Y</v>
          </cell>
          <cell r="AH23" t="str">
            <v>N</v>
          </cell>
          <cell r="AI23" t="str">
            <v>B3</v>
          </cell>
          <cell r="AJ23" t="str">
            <v>B3</v>
          </cell>
          <cell r="AK23">
            <v>3</v>
          </cell>
          <cell r="AL23">
            <v>3</v>
          </cell>
          <cell r="AM23">
            <v>1</v>
          </cell>
          <cell r="AN23">
            <v>1</v>
          </cell>
          <cell r="AO23">
            <v>2</v>
          </cell>
          <cell r="AP23" t="str">
            <v>Y</v>
          </cell>
          <cell r="AQ23">
            <v>2</v>
          </cell>
          <cell r="AR23">
            <v>3</v>
          </cell>
          <cell r="AS23">
            <v>2</v>
          </cell>
          <cell r="AT23"/>
        </row>
        <row r="24">
          <cell r="B24" t="str">
            <v>SG1M25902545</v>
          </cell>
          <cell r="C24" t="str">
            <v>SEN YUE HOLDINGS LIMITED</v>
          </cell>
          <cell r="D24">
            <v>0</v>
          </cell>
          <cell r="E24">
            <v>7</v>
          </cell>
          <cell r="F24">
            <v>7</v>
          </cell>
          <cell r="G24">
            <v>7</v>
          </cell>
          <cell r="H24">
            <v>4</v>
          </cell>
          <cell r="I24">
            <v>0.57142857142857095</v>
          </cell>
          <cell r="J24">
            <v>1</v>
          </cell>
          <cell r="K24">
            <v>1</v>
          </cell>
          <cell r="L24">
            <v>3</v>
          </cell>
          <cell r="M24" t="str">
            <v>N</v>
          </cell>
          <cell r="N24" t="str">
            <v>Y</v>
          </cell>
          <cell r="O24" t="str">
            <v>Y</v>
          </cell>
          <cell r="P24">
            <v>4</v>
          </cell>
          <cell r="Q24">
            <v>4</v>
          </cell>
          <cell r="R24">
            <v>1</v>
          </cell>
          <cell r="S24" t="str">
            <v>Y</v>
          </cell>
          <cell r="T24">
            <v>4</v>
          </cell>
          <cell r="U24">
            <v>3</v>
          </cell>
          <cell r="V24">
            <v>0.75</v>
          </cell>
          <cell r="W24" t="str">
            <v>Y</v>
          </cell>
          <cell r="X24">
            <v>4</v>
          </cell>
          <cell r="Y24">
            <v>4</v>
          </cell>
          <cell r="Z24">
            <v>4</v>
          </cell>
          <cell r="AA24" t="str">
            <v>Y</v>
          </cell>
          <cell r="AB24"/>
          <cell r="AC24" t="str">
            <v>Y</v>
          </cell>
          <cell r="AD24">
            <v>2</v>
          </cell>
          <cell r="AE24">
            <v>0.5</v>
          </cell>
          <cell r="AF24" t="str">
            <v>Y</v>
          </cell>
          <cell r="AG24"/>
          <cell r="AH24" t="str">
            <v>Y</v>
          </cell>
          <cell r="AI24" t="str">
            <v>B3</v>
          </cell>
          <cell r="AJ24" t="str">
            <v>B3</v>
          </cell>
          <cell r="AK24">
            <v>6</v>
          </cell>
          <cell r="AL24">
            <v>2</v>
          </cell>
          <cell r="AM24">
            <v>1</v>
          </cell>
          <cell r="AN24">
            <v>1</v>
          </cell>
          <cell r="AO24">
            <v>2</v>
          </cell>
          <cell r="AP24" t="str">
            <v>Y</v>
          </cell>
          <cell r="AQ24">
            <v>0</v>
          </cell>
          <cell r="AR24">
            <v>3</v>
          </cell>
          <cell r="AS24">
            <v>0</v>
          </cell>
          <cell r="AT24"/>
        </row>
        <row r="25">
          <cell r="B25" t="str">
            <v>TH0902010014</v>
          </cell>
          <cell r="C25" t="str">
            <v>THAI BEVERAGE PUBLIC CO LTD</v>
          </cell>
          <cell r="D25">
            <v>1</v>
          </cell>
          <cell r="E25">
            <v>19</v>
          </cell>
          <cell r="F25">
            <v>18</v>
          </cell>
          <cell r="G25">
            <v>18</v>
          </cell>
          <cell r="H25">
            <v>6</v>
          </cell>
          <cell r="I25">
            <v>0.33333333333333298</v>
          </cell>
          <cell r="J25">
            <v>1</v>
          </cell>
          <cell r="K25">
            <v>1</v>
          </cell>
          <cell r="L25">
            <v>2</v>
          </cell>
          <cell r="M25" t="str">
            <v>N</v>
          </cell>
          <cell r="N25" t="str">
            <v>Y</v>
          </cell>
          <cell r="O25" t="str">
            <v>N</v>
          </cell>
          <cell r="P25">
            <v>3</v>
          </cell>
          <cell r="Q25">
            <v>1</v>
          </cell>
          <cell r="R25">
            <v>0.33333333333333298</v>
          </cell>
          <cell r="S25" t="str">
            <v>Y</v>
          </cell>
          <cell r="T25">
            <v>3</v>
          </cell>
          <cell r="U25">
            <v>2</v>
          </cell>
          <cell r="V25">
            <v>0.66666666666666696</v>
          </cell>
          <cell r="W25" t="str">
            <v>Y</v>
          </cell>
          <cell r="X25">
            <v>4</v>
          </cell>
          <cell r="Y25">
            <v>3</v>
          </cell>
          <cell r="Z25">
            <v>3</v>
          </cell>
          <cell r="AA25" t="str">
            <v>N</v>
          </cell>
          <cell r="AB25" t="str">
            <v>N</v>
          </cell>
          <cell r="AC25" t="str">
            <v>Y</v>
          </cell>
          <cell r="AD25">
            <v>2</v>
          </cell>
          <cell r="AE25">
            <v>0.5</v>
          </cell>
          <cell r="AF25" t="str">
            <v>Y</v>
          </cell>
          <cell r="AG25"/>
          <cell r="AH25" t="str">
            <v>N</v>
          </cell>
          <cell r="AI25" t="str">
            <v>B3</v>
          </cell>
          <cell r="AJ25" t="str">
            <v>E</v>
          </cell>
          <cell r="AK25">
            <v>4</v>
          </cell>
          <cell r="AL25">
            <v>5</v>
          </cell>
          <cell r="AM25"/>
          <cell r="AN25"/>
          <cell r="AO25"/>
          <cell r="AP25" t="str">
            <v>Y</v>
          </cell>
          <cell r="AQ25">
            <v>5</v>
          </cell>
          <cell r="AR25">
            <v>1</v>
          </cell>
          <cell r="AS25">
            <v>0</v>
          </cell>
          <cell r="AT25"/>
        </row>
        <row r="26">
          <cell r="B26" t="str">
            <v>SG1J04885492</v>
          </cell>
          <cell r="C26" t="str">
            <v>MIYOSHI LIMITED</v>
          </cell>
          <cell r="D26">
            <v>0</v>
          </cell>
          <cell r="E26">
            <v>4</v>
          </cell>
          <cell r="F26">
            <v>4</v>
          </cell>
          <cell r="G26">
            <v>4</v>
          </cell>
          <cell r="H26">
            <v>2</v>
          </cell>
          <cell r="I26">
            <v>0.5</v>
          </cell>
          <cell r="J26">
            <v>1</v>
          </cell>
          <cell r="K26">
            <v>1</v>
          </cell>
          <cell r="L26">
            <v>1</v>
          </cell>
          <cell r="M26" t="str">
            <v>Y</v>
          </cell>
          <cell r="N26" t="str">
            <v>N</v>
          </cell>
          <cell r="O26" t="str">
            <v>Y</v>
          </cell>
          <cell r="P26">
            <v>3</v>
          </cell>
          <cell r="Q26">
            <v>2</v>
          </cell>
          <cell r="R26">
            <v>0.66666666666666696</v>
          </cell>
          <cell r="S26" t="str">
            <v>Y</v>
          </cell>
          <cell r="T26">
            <v>2</v>
          </cell>
          <cell r="U26">
            <v>2</v>
          </cell>
          <cell r="V26">
            <v>1</v>
          </cell>
          <cell r="W26" t="str">
            <v>Y</v>
          </cell>
          <cell r="X26">
            <v>2</v>
          </cell>
          <cell r="Y26">
            <v>2</v>
          </cell>
          <cell r="Z26">
            <v>2</v>
          </cell>
          <cell r="AA26" t="str">
            <v>Y</v>
          </cell>
          <cell r="AB26"/>
          <cell r="AC26" t="str">
            <v>Y</v>
          </cell>
          <cell r="AD26">
            <v>1</v>
          </cell>
          <cell r="AE26">
            <v>0.5</v>
          </cell>
          <cell r="AF26" t="str">
            <v>Y</v>
          </cell>
          <cell r="AG26"/>
          <cell r="AH26" t="str">
            <v>Y</v>
          </cell>
          <cell r="AI26" t="str">
            <v>B3</v>
          </cell>
          <cell r="AJ26" t="str">
            <v>B3</v>
          </cell>
          <cell r="AK26">
            <v>4</v>
          </cell>
          <cell r="AL26">
            <v>4</v>
          </cell>
          <cell r="AM26">
            <v>1</v>
          </cell>
          <cell r="AN26">
            <v>1</v>
          </cell>
          <cell r="AO26">
            <v>2</v>
          </cell>
          <cell r="AP26" t="str">
            <v>Y</v>
          </cell>
          <cell r="AQ26">
            <v>0</v>
          </cell>
          <cell r="AR26">
            <v>2</v>
          </cell>
          <cell r="AS26">
            <v>0</v>
          </cell>
          <cell r="AT26"/>
        </row>
        <row r="27">
          <cell r="B27" t="str">
            <v>SG1D93474618</v>
          </cell>
          <cell r="C27" t="str">
            <v>SECOND CHANCE PROPERTIES LTD</v>
          </cell>
          <cell r="D27">
            <v>0</v>
          </cell>
          <cell r="E27">
            <v>6</v>
          </cell>
          <cell r="F27">
            <v>6</v>
          </cell>
          <cell r="G27">
            <v>6</v>
          </cell>
          <cell r="H27">
            <v>3</v>
          </cell>
          <cell r="I27">
            <v>0.5</v>
          </cell>
          <cell r="J27">
            <v>1</v>
          </cell>
          <cell r="K27">
            <v>1</v>
          </cell>
          <cell r="L27">
            <v>2</v>
          </cell>
          <cell r="M27" t="str">
            <v>N</v>
          </cell>
          <cell r="N27" t="str">
            <v>Y</v>
          </cell>
          <cell r="O27" t="str">
            <v>Y</v>
          </cell>
          <cell r="P27">
            <v>3</v>
          </cell>
          <cell r="Q27">
            <v>3</v>
          </cell>
          <cell r="R27">
            <v>1</v>
          </cell>
          <cell r="S27" t="str">
            <v>Y</v>
          </cell>
          <cell r="T27">
            <v>3</v>
          </cell>
          <cell r="U27">
            <v>3</v>
          </cell>
          <cell r="V27">
            <v>1</v>
          </cell>
          <cell r="W27" t="str">
            <v>Y</v>
          </cell>
          <cell r="X27">
            <v>3</v>
          </cell>
          <cell r="Y27">
            <v>3</v>
          </cell>
          <cell r="Z27">
            <v>3</v>
          </cell>
          <cell r="AA27" t="str">
            <v>Y</v>
          </cell>
          <cell r="AB27"/>
          <cell r="AC27" t="str">
            <v>Y</v>
          </cell>
          <cell r="AD27">
            <v>3</v>
          </cell>
          <cell r="AE27">
            <v>1</v>
          </cell>
          <cell r="AF27" t="str">
            <v>Y</v>
          </cell>
          <cell r="AG27"/>
          <cell r="AH27" t="str">
            <v>Y</v>
          </cell>
          <cell r="AI27" t="str">
            <v>E</v>
          </cell>
          <cell r="AJ27" t="str">
            <v>E</v>
          </cell>
          <cell r="AK27">
            <v>3</v>
          </cell>
          <cell r="AL27">
            <v>3</v>
          </cell>
          <cell r="AM27"/>
          <cell r="AN27">
            <v>2</v>
          </cell>
          <cell r="AO27"/>
          <cell r="AP27" t="str">
            <v>Y</v>
          </cell>
          <cell r="AQ27">
            <v>0</v>
          </cell>
          <cell r="AR27">
            <v>3</v>
          </cell>
          <cell r="AS27">
            <v>2</v>
          </cell>
          <cell r="AT27"/>
        </row>
        <row r="28">
          <cell r="B28" t="str">
            <v>SG1P66918738</v>
          </cell>
          <cell r="C28" t="str">
            <v>SINGAPORE PRESS HOLDINGS LIMITED</v>
          </cell>
          <cell r="D28">
            <v>0</v>
          </cell>
          <cell r="E28">
            <v>10</v>
          </cell>
          <cell r="F28">
            <v>10</v>
          </cell>
          <cell r="G28">
            <v>10</v>
          </cell>
          <cell r="H28">
            <v>9</v>
          </cell>
          <cell r="I28">
            <v>0.9</v>
          </cell>
          <cell r="J28">
            <v>1</v>
          </cell>
          <cell r="K28">
            <v>1</v>
          </cell>
          <cell r="L28">
            <v>1</v>
          </cell>
          <cell r="M28" t="str">
            <v>Y</v>
          </cell>
          <cell r="N28" t="str">
            <v>N</v>
          </cell>
          <cell r="O28" t="str">
            <v>Y</v>
          </cell>
          <cell r="P28">
            <v>4</v>
          </cell>
          <cell r="Q28">
            <v>4</v>
          </cell>
          <cell r="R28">
            <v>1</v>
          </cell>
          <cell r="S28" t="str">
            <v>Y</v>
          </cell>
          <cell r="T28">
            <v>4</v>
          </cell>
          <cell r="U28">
            <v>4</v>
          </cell>
          <cell r="V28">
            <v>1</v>
          </cell>
          <cell r="W28" t="str">
            <v>Y</v>
          </cell>
          <cell r="X28">
            <v>4</v>
          </cell>
          <cell r="Y28">
            <v>4</v>
          </cell>
          <cell r="Z28">
            <v>4</v>
          </cell>
          <cell r="AA28" t="str">
            <v>Y</v>
          </cell>
          <cell r="AB28"/>
          <cell r="AC28" t="str">
            <v>Y</v>
          </cell>
          <cell r="AD28">
            <v>3</v>
          </cell>
          <cell r="AE28">
            <v>0.75</v>
          </cell>
          <cell r="AF28" t="str">
            <v>Y</v>
          </cell>
          <cell r="AG28"/>
          <cell r="AH28" t="str">
            <v>Y</v>
          </cell>
          <cell r="AI28"/>
          <cell r="AJ28" t="str">
            <v>E</v>
          </cell>
          <cell r="AK28">
            <v>6</v>
          </cell>
          <cell r="AL28">
            <v>4</v>
          </cell>
          <cell r="AM28">
            <v>3</v>
          </cell>
          <cell r="AN28">
            <v>2</v>
          </cell>
          <cell r="AO28">
            <v>5</v>
          </cell>
          <cell r="AP28" t="str">
            <v>Y</v>
          </cell>
          <cell r="AQ28">
            <v>1</v>
          </cell>
          <cell r="AR28">
            <v>0</v>
          </cell>
          <cell r="AS28">
            <v>0</v>
          </cell>
          <cell r="AT28"/>
        </row>
        <row r="29">
          <cell r="B29" t="str">
            <v>SG2G02994595</v>
          </cell>
          <cell r="C29" t="str">
            <v>SPH REIT</v>
          </cell>
          <cell r="D29">
            <v>0</v>
          </cell>
          <cell r="E29">
            <v>10</v>
          </cell>
          <cell r="F29">
            <v>10</v>
          </cell>
          <cell r="G29">
            <v>10</v>
          </cell>
          <cell r="H29">
            <v>6</v>
          </cell>
          <cell r="I29">
            <v>0.6</v>
          </cell>
          <cell r="J29">
            <v>1</v>
          </cell>
          <cell r="K29">
            <v>0</v>
          </cell>
          <cell r="L29">
            <v>1</v>
          </cell>
          <cell r="M29" t="str">
            <v>Y</v>
          </cell>
          <cell r="N29" t="str">
            <v>N</v>
          </cell>
          <cell r="O29" t="str">
            <v>Y</v>
          </cell>
          <cell r="P29">
            <v>10</v>
          </cell>
          <cell r="Q29">
            <v>6</v>
          </cell>
          <cell r="R29">
            <v>0.6</v>
          </cell>
          <cell r="S29" t="str">
            <v>Y</v>
          </cell>
          <cell r="T29">
            <v>10</v>
          </cell>
          <cell r="U29">
            <v>6</v>
          </cell>
          <cell r="V29">
            <v>0.6</v>
          </cell>
          <cell r="W29" t="str">
            <v>Y</v>
          </cell>
          <cell r="X29">
            <v>5</v>
          </cell>
          <cell r="Y29">
            <v>4</v>
          </cell>
          <cell r="Z29">
            <v>5</v>
          </cell>
          <cell r="AA29" t="str">
            <v>N</v>
          </cell>
          <cell r="AB29" t="str">
            <v>N</v>
          </cell>
          <cell r="AC29" t="str">
            <v>Y</v>
          </cell>
          <cell r="AD29">
            <v>1</v>
          </cell>
          <cell r="AE29">
            <v>0.2</v>
          </cell>
          <cell r="AF29" t="str">
            <v>N</v>
          </cell>
          <cell r="AG29" t="str">
            <v>Y</v>
          </cell>
          <cell r="AH29" t="str">
            <v>N</v>
          </cell>
          <cell r="AI29"/>
          <cell r="AJ29" t="str">
            <v>E</v>
          </cell>
          <cell r="AK29">
            <v>5</v>
          </cell>
          <cell r="AL29">
            <v>4</v>
          </cell>
          <cell r="AM29">
            <v>2</v>
          </cell>
          <cell r="AN29">
            <v>2</v>
          </cell>
          <cell r="AO29">
            <v>4</v>
          </cell>
          <cell r="AP29" t="str">
            <v>Y</v>
          </cell>
          <cell r="AQ29">
            <v>0</v>
          </cell>
          <cell r="AR29">
            <v>4</v>
          </cell>
          <cell r="AS29">
            <v>0</v>
          </cell>
          <cell r="AT29"/>
        </row>
        <row r="30">
          <cell r="B30" t="str">
            <v>SG1CF3000008</v>
          </cell>
          <cell r="C30" t="str">
            <v>A-SMART HOLDINGS LTD.</v>
          </cell>
          <cell r="D30">
            <v>0</v>
          </cell>
          <cell r="E30">
            <v>6</v>
          </cell>
          <cell r="F30">
            <v>6</v>
          </cell>
          <cell r="G30">
            <v>6</v>
          </cell>
          <cell r="H30">
            <v>2</v>
          </cell>
          <cell r="I30">
            <v>0.33333333333333298</v>
          </cell>
          <cell r="J30">
            <v>1</v>
          </cell>
          <cell r="K30">
            <v>1</v>
          </cell>
          <cell r="L30">
            <v>3</v>
          </cell>
          <cell r="M30" t="str">
            <v>N</v>
          </cell>
          <cell r="N30" t="str">
            <v>Y</v>
          </cell>
          <cell r="O30" t="str">
            <v>Y</v>
          </cell>
          <cell r="P30">
            <v>3</v>
          </cell>
          <cell r="Q30">
            <v>2</v>
          </cell>
          <cell r="R30">
            <v>0.66666666666666696</v>
          </cell>
          <cell r="S30" t="str">
            <v>Y</v>
          </cell>
          <cell r="T30">
            <v>3</v>
          </cell>
          <cell r="U30">
            <v>2</v>
          </cell>
          <cell r="V30">
            <v>0.66666666666666696</v>
          </cell>
          <cell r="W30" t="str">
            <v>Y</v>
          </cell>
          <cell r="X30">
            <v>3</v>
          </cell>
          <cell r="Y30">
            <v>2</v>
          </cell>
          <cell r="Z30">
            <v>3</v>
          </cell>
          <cell r="AA30" t="str">
            <v>N</v>
          </cell>
          <cell r="AB30" t="str">
            <v>N</v>
          </cell>
          <cell r="AC30" t="str">
            <v>Y</v>
          </cell>
          <cell r="AD30">
            <v>2</v>
          </cell>
          <cell r="AE30">
            <v>0.66666666666666696</v>
          </cell>
          <cell r="AF30" t="str">
            <v>Y</v>
          </cell>
          <cell r="AG30"/>
          <cell r="AH30" t="str">
            <v>Y</v>
          </cell>
          <cell r="AI30" t="str">
            <v>B3</v>
          </cell>
          <cell r="AJ30" t="str">
            <v>B3</v>
          </cell>
          <cell r="AK30">
            <v>4</v>
          </cell>
          <cell r="AL30">
            <v>3</v>
          </cell>
          <cell r="AM30">
            <v>1</v>
          </cell>
          <cell r="AN30">
            <v>1</v>
          </cell>
          <cell r="AO30">
            <v>2</v>
          </cell>
          <cell r="AP30" t="str">
            <v>Y</v>
          </cell>
          <cell r="AQ30">
            <v>0</v>
          </cell>
          <cell r="AR30">
            <v>2</v>
          </cell>
          <cell r="AS30">
            <v>0</v>
          </cell>
          <cell r="AT30"/>
        </row>
        <row r="31">
          <cell r="B31" t="str">
            <v>SG1CB7000003</v>
          </cell>
          <cell r="C31" t="str">
            <v>DATAPULSE TECHNOLOGY LIMITED</v>
          </cell>
          <cell r="D31">
            <v>3</v>
          </cell>
          <cell r="E31">
            <v>9</v>
          </cell>
          <cell r="F31">
            <v>6</v>
          </cell>
          <cell r="G31">
            <v>6</v>
          </cell>
          <cell r="H31">
            <v>3</v>
          </cell>
          <cell r="I31">
            <v>0.5</v>
          </cell>
          <cell r="J31">
            <v>1</v>
          </cell>
          <cell r="K31">
            <v>0</v>
          </cell>
          <cell r="L31">
            <v>3</v>
          </cell>
          <cell r="M31" t="str">
            <v>N</v>
          </cell>
          <cell r="N31" t="str">
            <v>Y</v>
          </cell>
          <cell r="O31" t="str">
            <v>Y</v>
          </cell>
          <cell r="P31">
            <v>2</v>
          </cell>
          <cell r="Q31">
            <v>2</v>
          </cell>
          <cell r="R31">
            <v>1</v>
          </cell>
          <cell r="S31" t="str">
            <v>N</v>
          </cell>
          <cell r="T31">
            <v>1</v>
          </cell>
          <cell r="U31">
            <v>1</v>
          </cell>
          <cell r="V31">
            <v>1</v>
          </cell>
          <cell r="W31" t="str">
            <v>Y</v>
          </cell>
          <cell r="X31">
            <v>1</v>
          </cell>
          <cell r="Y31">
            <v>1</v>
          </cell>
          <cell r="Z31">
            <v>1</v>
          </cell>
          <cell r="AA31" t="str">
            <v>Y</v>
          </cell>
          <cell r="AB31"/>
          <cell r="AC31" t="str">
            <v>N</v>
          </cell>
          <cell r="AD31">
            <v>0</v>
          </cell>
          <cell r="AE31">
            <v>0</v>
          </cell>
          <cell r="AF31" t="str">
            <v>N</v>
          </cell>
          <cell r="AG31" t="str">
            <v>N</v>
          </cell>
          <cell r="AH31" t="str">
            <v>N</v>
          </cell>
          <cell r="AI31"/>
          <cell r="AJ31" t="str">
            <v>B1</v>
          </cell>
          <cell r="AK31">
            <v>4</v>
          </cell>
          <cell r="AL31">
            <v>6</v>
          </cell>
          <cell r="AM31"/>
          <cell r="AN31">
            <v>2</v>
          </cell>
          <cell r="AO31"/>
          <cell r="AP31" t="str">
            <v>Y</v>
          </cell>
          <cell r="AQ31">
            <v>0</v>
          </cell>
          <cell r="AR31">
            <v>1</v>
          </cell>
          <cell r="AS31">
            <v>0</v>
          </cell>
          <cell r="AT31"/>
        </row>
        <row r="32">
          <cell r="B32" t="str">
            <v>MYA013922002</v>
          </cell>
          <cell r="C32" t="str">
            <v>JAWALA INC.</v>
          </cell>
          <cell r="D32">
            <v>0</v>
          </cell>
          <cell r="E32">
            <v>6</v>
          </cell>
          <cell r="F32">
            <v>6</v>
          </cell>
          <cell r="G32">
            <v>6</v>
          </cell>
          <cell r="H32">
            <v>3</v>
          </cell>
          <cell r="I32">
            <v>0.5</v>
          </cell>
          <cell r="J32">
            <v>1</v>
          </cell>
          <cell r="K32">
            <v>1</v>
          </cell>
          <cell r="L32">
            <v>2</v>
          </cell>
          <cell r="M32" t="str">
            <v>N</v>
          </cell>
          <cell r="N32" t="str">
            <v>Y</v>
          </cell>
          <cell r="O32" t="str">
            <v>N</v>
          </cell>
          <cell r="P32">
            <v>3</v>
          </cell>
          <cell r="Q32">
            <v>3</v>
          </cell>
          <cell r="R32">
            <v>1</v>
          </cell>
          <cell r="S32" t="str">
            <v>Y</v>
          </cell>
          <cell r="T32">
            <v>3</v>
          </cell>
          <cell r="U32">
            <v>3</v>
          </cell>
          <cell r="V32">
            <v>1</v>
          </cell>
          <cell r="W32" t="str">
            <v>Y</v>
          </cell>
          <cell r="X32">
            <v>3</v>
          </cell>
          <cell r="Y32">
            <v>3</v>
          </cell>
          <cell r="Z32">
            <v>3</v>
          </cell>
          <cell r="AA32" t="str">
            <v>Y</v>
          </cell>
          <cell r="AB32"/>
          <cell r="AC32" t="str">
            <v>Y</v>
          </cell>
          <cell r="AD32">
            <v>0</v>
          </cell>
          <cell r="AE32">
            <v>0</v>
          </cell>
          <cell r="AF32" t="str">
            <v>N</v>
          </cell>
          <cell r="AG32" t="str">
            <v>N</v>
          </cell>
          <cell r="AH32" t="str">
            <v>N</v>
          </cell>
          <cell r="AI32" t="str">
            <v>B3</v>
          </cell>
          <cell r="AJ32" t="str">
            <v>B3</v>
          </cell>
          <cell r="AK32">
            <v>4</v>
          </cell>
          <cell r="AL32">
            <v>4</v>
          </cell>
          <cell r="AM32">
            <v>1</v>
          </cell>
          <cell r="AN32">
            <v>4</v>
          </cell>
          <cell r="AO32">
            <v>5</v>
          </cell>
          <cell r="AP32" t="str">
            <v>Y</v>
          </cell>
          <cell r="AQ32">
            <v>0</v>
          </cell>
          <cell r="AR32">
            <v>3</v>
          </cell>
          <cell r="AS32">
            <v>2</v>
          </cell>
          <cell r="AT32"/>
        </row>
        <row r="33">
          <cell r="B33" t="str">
            <v>SG1E13001268</v>
          </cell>
          <cell r="C33" t="str">
            <v>KHONG GUAN LIMITED (KHONG GUAN FLOUR MILLING LTD)</v>
          </cell>
          <cell r="D33">
            <v>1</v>
          </cell>
          <cell r="E33">
            <v>8</v>
          </cell>
          <cell r="F33">
            <v>7</v>
          </cell>
          <cell r="G33">
            <v>7</v>
          </cell>
          <cell r="H33">
            <v>3</v>
          </cell>
          <cell r="I33">
            <v>0.42857142857142899</v>
          </cell>
          <cell r="J33">
            <v>1</v>
          </cell>
          <cell r="K33">
            <v>1</v>
          </cell>
          <cell r="L33">
            <v>2</v>
          </cell>
          <cell r="M33" t="str">
            <v>N</v>
          </cell>
          <cell r="N33" t="str">
            <v>Y</v>
          </cell>
          <cell r="O33" t="str">
            <v>N</v>
          </cell>
          <cell r="P33">
            <v>2</v>
          </cell>
          <cell r="Q33">
            <v>1</v>
          </cell>
          <cell r="R33">
            <v>0.5</v>
          </cell>
          <cell r="S33" t="str">
            <v>Y</v>
          </cell>
          <cell r="T33">
            <v>2</v>
          </cell>
          <cell r="U33">
            <v>2</v>
          </cell>
          <cell r="V33">
            <v>1</v>
          </cell>
          <cell r="W33" t="str">
            <v>Y</v>
          </cell>
          <cell r="X33">
            <v>2</v>
          </cell>
          <cell r="Y33">
            <v>2</v>
          </cell>
          <cell r="Z33">
            <v>2</v>
          </cell>
          <cell r="AA33" t="str">
            <v>Y</v>
          </cell>
          <cell r="AB33"/>
          <cell r="AC33" t="str">
            <v>Y</v>
          </cell>
          <cell r="AD33">
            <v>1</v>
          </cell>
          <cell r="AE33">
            <v>0.5</v>
          </cell>
          <cell r="AF33" t="str">
            <v>Y</v>
          </cell>
          <cell r="AG33"/>
          <cell r="AH33" t="str">
            <v>Y</v>
          </cell>
          <cell r="AI33" t="str">
            <v>E</v>
          </cell>
          <cell r="AJ33" t="str">
            <v>E</v>
          </cell>
          <cell r="AK33">
            <v>3</v>
          </cell>
          <cell r="AL33">
            <v>6</v>
          </cell>
          <cell r="AM33">
            <v>1</v>
          </cell>
          <cell r="AN33">
            <v>2</v>
          </cell>
          <cell r="AO33">
            <v>3</v>
          </cell>
          <cell r="AP33" t="str">
            <v>Y</v>
          </cell>
          <cell r="AQ33">
            <v>1</v>
          </cell>
          <cell r="AR33">
            <v>1</v>
          </cell>
          <cell r="AS33">
            <v>0</v>
          </cell>
          <cell r="AT33"/>
        </row>
        <row r="34">
          <cell r="B34" t="str">
            <v>SG1DF7000002</v>
          </cell>
          <cell r="C34" t="str">
            <v>LIFEBRANDZ LTD.</v>
          </cell>
          <cell r="D34">
            <v>1</v>
          </cell>
          <cell r="E34">
            <v>7</v>
          </cell>
          <cell r="F34">
            <v>6</v>
          </cell>
          <cell r="G34">
            <v>6</v>
          </cell>
          <cell r="H34">
            <v>4</v>
          </cell>
          <cell r="I34">
            <v>0.66666666666666696</v>
          </cell>
          <cell r="J34">
            <v>1</v>
          </cell>
          <cell r="K34">
            <v>1</v>
          </cell>
          <cell r="L34">
            <v>2</v>
          </cell>
          <cell r="M34" t="str">
            <v>N</v>
          </cell>
          <cell r="N34" t="str">
            <v>N</v>
          </cell>
          <cell r="O34" t="str">
            <v>N</v>
          </cell>
          <cell r="P34">
            <v>3</v>
          </cell>
          <cell r="Q34">
            <v>3</v>
          </cell>
          <cell r="R34">
            <v>1</v>
          </cell>
          <cell r="S34" t="str">
            <v>Y</v>
          </cell>
          <cell r="T34">
            <v>3</v>
          </cell>
          <cell r="U34">
            <v>3</v>
          </cell>
          <cell r="V34">
            <v>1</v>
          </cell>
          <cell r="W34" t="str">
            <v>Y</v>
          </cell>
          <cell r="X34">
            <v>3</v>
          </cell>
          <cell r="Y34">
            <v>3</v>
          </cell>
          <cell r="Z34">
            <v>3</v>
          </cell>
          <cell r="AA34" t="str">
            <v>Y</v>
          </cell>
          <cell r="AB34"/>
          <cell r="AC34" t="str">
            <v>N</v>
          </cell>
          <cell r="AD34">
            <v>1</v>
          </cell>
          <cell r="AE34">
            <v>0.33333333333333298</v>
          </cell>
          <cell r="AF34" t="str">
            <v>N</v>
          </cell>
          <cell r="AG34" t="str">
            <v>Y</v>
          </cell>
          <cell r="AH34" t="str">
            <v>N</v>
          </cell>
          <cell r="AI34" t="str">
            <v>B3</v>
          </cell>
          <cell r="AJ34" t="str">
            <v>B3</v>
          </cell>
          <cell r="AK34">
            <v>3</v>
          </cell>
          <cell r="AL34">
            <v>2</v>
          </cell>
          <cell r="AM34">
            <v>1</v>
          </cell>
          <cell r="AN34">
            <v>1</v>
          </cell>
          <cell r="AO34">
            <v>2</v>
          </cell>
          <cell r="AP34" t="str">
            <v>Y</v>
          </cell>
          <cell r="AQ34">
            <v>0</v>
          </cell>
          <cell r="AR34">
            <v>3</v>
          </cell>
          <cell r="AS34">
            <v>0</v>
          </cell>
          <cell r="AT34"/>
        </row>
        <row r="35">
          <cell r="B35" t="str">
            <v>SG1B17008288</v>
          </cell>
          <cell r="C35" t="str">
            <v>SUNRIGHT LTD</v>
          </cell>
          <cell r="D35">
            <v>0</v>
          </cell>
          <cell r="E35">
            <v>6</v>
          </cell>
          <cell r="F35">
            <v>6</v>
          </cell>
          <cell r="G35">
            <v>6</v>
          </cell>
          <cell r="H35">
            <v>3</v>
          </cell>
          <cell r="I35">
            <v>0.5</v>
          </cell>
          <cell r="J35">
            <v>1</v>
          </cell>
          <cell r="K35">
            <v>1</v>
          </cell>
          <cell r="L35">
            <v>2</v>
          </cell>
          <cell r="M35" t="str">
            <v>N</v>
          </cell>
          <cell r="N35" t="str">
            <v>N</v>
          </cell>
          <cell r="O35" t="str">
            <v>Y</v>
          </cell>
          <cell r="P35">
            <v>5</v>
          </cell>
          <cell r="Q35">
            <v>3</v>
          </cell>
          <cell r="R35">
            <v>0.6</v>
          </cell>
          <cell r="S35" t="str">
            <v>Y</v>
          </cell>
          <cell r="T35">
            <v>4</v>
          </cell>
          <cell r="U35">
            <v>3</v>
          </cell>
          <cell r="V35">
            <v>0.75</v>
          </cell>
          <cell r="W35" t="str">
            <v>Y</v>
          </cell>
          <cell r="X35">
            <v>4</v>
          </cell>
          <cell r="Y35">
            <v>3</v>
          </cell>
          <cell r="Z35">
            <v>4</v>
          </cell>
          <cell r="AA35" t="str">
            <v>N</v>
          </cell>
          <cell r="AB35" t="str">
            <v>N</v>
          </cell>
          <cell r="AC35" t="str">
            <v>Y</v>
          </cell>
          <cell r="AD35">
            <v>1</v>
          </cell>
          <cell r="AE35">
            <v>0.25</v>
          </cell>
          <cell r="AF35" t="str">
            <v>N</v>
          </cell>
          <cell r="AG35" t="str">
            <v>Y</v>
          </cell>
          <cell r="AH35" t="str">
            <v>N</v>
          </cell>
          <cell r="AI35" t="str">
            <v>B3</v>
          </cell>
          <cell r="AJ35" t="str">
            <v>E</v>
          </cell>
          <cell r="AK35">
            <v>5</v>
          </cell>
          <cell r="AL35">
            <v>3</v>
          </cell>
          <cell r="AM35"/>
          <cell r="AN35"/>
          <cell r="AO35"/>
          <cell r="AP35" t="str">
            <v>Y</v>
          </cell>
          <cell r="AQ35">
            <v>2</v>
          </cell>
          <cell r="AR35">
            <v>3</v>
          </cell>
          <cell r="AS35">
            <v>2</v>
          </cell>
          <cell r="AT35"/>
        </row>
        <row r="36">
          <cell r="B36" t="str">
            <v>SG2F06984247</v>
          </cell>
          <cell r="C36" t="str">
            <v>SYSMA HOLDINGS LIMITED</v>
          </cell>
          <cell r="D36">
            <v>1</v>
          </cell>
          <cell r="E36">
            <v>8</v>
          </cell>
          <cell r="F36">
            <v>7</v>
          </cell>
          <cell r="G36">
            <v>7</v>
          </cell>
          <cell r="H36">
            <v>3</v>
          </cell>
          <cell r="I36">
            <v>0.42857142857142899</v>
          </cell>
          <cell r="J36">
            <v>1</v>
          </cell>
          <cell r="K36">
            <v>1</v>
          </cell>
          <cell r="L36">
            <v>2</v>
          </cell>
          <cell r="M36" t="str">
            <v>N</v>
          </cell>
          <cell r="N36" t="str">
            <v>Y</v>
          </cell>
          <cell r="O36" t="str">
            <v>Y</v>
          </cell>
          <cell r="P36">
            <v>3</v>
          </cell>
          <cell r="Q36">
            <v>2</v>
          </cell>
          <cell r="R36">
            <v>0.66666666666666696</v>
          </cell>
          <cell r="S36" t="str">
            <v>Y</v>
          </cell>
          <cell r="T36">
            <v>3</v>
          </cell>
          <cell r="U36">
            <v>3</v>
          </cell>
          <cell r="V36">
            <v>1</v>
          </cell>
          <cell r="W36" t="str">
            <v>Y</v>
          </cell>
          <cell r="X36">
            <v>3</v>
          </cell>
          <cell r="Y36">
            <v>3</v>
          </cell>
          <cell r="Z36">
            <v>3</v>
          </cell>
          <cell r="AA36" t="str">
            <v>Y</v>
          </cell>
          <cell r="AB36"/>
          <cell r="AC36" t="str">
            <v>Y</v>
          </cell>
          <cell r="AD36">
            <v>2</v>
          </cell>
          <cell r="AE36">
            <v>0.66666666666666696</v>
          </cell>
          <cell r="AF36" t="str">
            <v>Y</v>
          </cell>
          <cell r="AG36"/>
          <cell r="AH36" t="str">
            <v>Y</v>
          </cell>
          <cell r="AI36"/>
          <cell r="AJ36" t="str">
            <v>B3</v>
          </cell>
          <cell r="AK36">
            <v>2</v>
          </cell>
          <cell r="AL36">
            <v>2</v>
          </cell>
          <cell r="AM36"/>
          <cell r="AN36"/>
          <cell r="AO36"/>
          <cell r="AP36" t="str">
            <v>Y</v>
          </cell>
          <cell r="AQ36">
            <v>0</v>
          </cell>
          <cell r="AR36">
            <v>2</v>
          </cell>
          <cell r="AS36">
            <v>0</v>
          </cell>
          <cell r="AT36"/>
        </row>
        <row r="37">
          <cell r="B37" t="str">
            <v>SG1Z68955660</v>
          </cell>
          <cell r="C37" t="str">
            <v>TTJ HOLDINGS LIMITED</v>
          </cell>
          <cell r="D37">
            <v>0</v>
          </cell>
          <cell r="E37">
            <v>5</v>
          </cell>
          <cell r="F37">
            <v>5</v>
          </cell>
          <cell r="G37">
            <v>5</v>
          </cell>
          <cell r="H37">
            <v>3</v>
          </cell>
          <cell r="I37">
            <v>0.6</v>
          </cell>
          <cell r="J37">
            <v>1</v>
          </cell>
          <cell r="K37">
            <v>1</v>
          </cell>
          <cell r="L37">
            <v>2</v>
          </cell>
          <cell r="M37" t="str">
            <v>N</v>
          </cell>
          <cell r="N37" t="str">
            <v>Y</v>
          </cell>
          <cell r="O37" t="str">
            <v>Y</v>
          </cell>
          <cell r="P37">
            <v>4</v>
          </cell>
          <cell r="Q37">
            <v>3</v>
          </cell>
          <cell r="R37">
            <v>0.75</v>
          </cell>
          <cell r="S37" t="str">
            <v>Y</v>
          </cell>
          <cell r="T37">
            <v>3</v>
          </cell>
          <cell r="U37">
            <v>3</v>
          </cell>
          <cell r="V37">
            <v>1</v>
          </cell>
          <cell r="W37" t="str">
            <v>Y</v>
          </cell>
          <cell r="X37">
            <v>3</v>
          </cell>
          <cell r="Y37">
            <v>3</v>
          </cell>
          <cell r="Z37">
            <v>3</v>
          </cell>
          <cell r="AA37" t="str">
            <v>Y</v>
          </cell>
          <cell r="AB37"/>
          <cell r="AC37" t="str">
            <v>Y</v>
          </cell>
          <cell r="AD37">
            <v>1</v>
          </cell>
          <cell r="AE37">
            <v>0.33333333333333298</v>
          </cell>
          <cell r="AF37" t="str">
            <v>N</v>
          </cell>
          <cell r="AG37" t="str">
            <v>Y</v>
          </cell>
          <cell r="AH37" t="str">
            <v>N</v>
          </cell>
          <cell r="AI37" t="str">
            <v>B1</v>
          </cell>
          <cell r="AJ37" t="str">
            <v>B1</v>
          </cell>
          <cell r="AK37">
            <v>4</v>
          </cell>
          <cell r="AL37">
            <v>4</v>
          </cell>
          <cell r="AM37"/>
          <cell r="AN37">
            <v>1</v>
          </cell>
          <cell r="AO37"/>
          <cell r="AP37" t="str">
            <v>Y</v>
          </cell>
          <cell r="AQ37">
            <v>3</v>
          </cell>
          <cell r="AR37">
            <v>3</v>
          </cell>
          <cell r="AS37">
            <v>2</v>
          </cell>
          <cell r="AT37"/>
        </row>
        <row r="38">
          <cell r="B38" t="str">
            <v>SG1G57870584</v>
          </cell>
          <cell r="C38" t="str">
            <v>VICPLAS INTERNATIONAL LTD</v>
          </cell>
          <cell r="D38">
            <v>1</v>
          </cell>
          <cell r="E38">
            <v>5</v>
          </cell>
          <cell r="F38">
            <v>4</v>
          </cell>
          <cell r="G38">
            <v>4</v>
          </cell>
          <cell r="H38">
            <v>2</v>
          </cell>
          <cell r="I38">
            <v>0.5</v>
          </cell>
          <cell r="J38">
            <v>1</v>
          </cell>
          <cell r="K38">
            <v>0</v>
          </cell>
          <cell r="L38">
            <v>1</v>
          </cell>
          <cell r="M38" t="str">
            <v>Y</v>
          </cell>
          <cell r="N38" t="str">
            <v>N</v>
          </cell>
          <cell r="O38" t="str">
            <v>N</v>
          </cell>
          <cell r="P38">
            <v>3</v>
          </cell>
          <cell r="Q38">
            <v>2</v>
          </cell>
          <cell r="R38">
            <v>0.66666666666666696</v>
          </cell>
          <cell r="S38" t="str">
            <v>Y</v>
          </cell>
          <cell r="T38">
            <v>2</v>
          </cell>
          <cell r="U38">
            <v>2</v>
          </cell>
          <cell r="V38">
            <v>1</v>
          </cell>
          <cell r="W38" t="str">
            <v>Y</v>
          </cell>
          <cell r="X38">
            <v>3</v>
          </cell>
          <cell r="Y38">
            <v>2</v>
          </cell>
          <cell r="Z38">
            <v>3</v>
          </cell>
          <cell r="AA38" t="str">
            <v>N</v>
          </cell>
          <cell r="AB38" t="str">
            <v>N</v>
          </cell>
          <cell r="AC38" t="str">
            <v>Y</v>
          </cell>
          <cell r="AD38">
            <v>2</v>
          </cell>
          <cell r="AE38">
            <v>0.66666666666666696</v>
          </cell>
          <cell r="AF38" t="str">
            <v>Y</v>
          </cell>
          <cell r="AG38"/>
          <cell r="AH38" t="str">
            <v>Y</v>
          </cell>
          <cell r="AI38"/>
          <cell r="AJ38" t="str">
            <v>B3</v>
          </cell>
          <cell r="AK38">
            <v>5</v>
          </cell>
          <cell r="AL38">
            <v>4</v>
          </cell>
          <cell r="AM38"/>
          <cell r="AN38"/>
          <cell r="AO38"/>
          <cell r="AP38" t="str">
            <v>Y</v>
          </cell>
          <cell r="AQ38">
            <v>2</v>
          </cell>
          <cell r="AR38">
            <v>2</v>
          </cell>
          <cell r="AS38">
            <v>0</v>
          </cell>
          <cell r="AT38"/>
        </row>
        <row r="39">
          <cell r="B39" t="str">
            <v>SGXE65282837</v>
          </cell>
          <cell r="C39" t="str">
            <v>ALLIANCE HEALTHCARE GROUP LIMITED</v>
          </cell>
          <cell r="D39">
            <v>0</v>
          </cell>
          <cell r="E39">
            <v>5</v>
          </cell>
          <cell r="F39">
            <v>5</v>
          </cell>
          <cell r="G39">
            <v>5</v>
          </cell>
          <cell r="H39">
            <v>3</v>
          </cell>
          <cell r="I39">
            <v>0.6</v>
          </cell>
          <cell r="J39">
            <v>1</v>
          </cell>
          <cell r="K39">
            <v>1</v>
          </cell>
          <cell r="L39">
            <v>2</v>
          </cell>
          <cell r="M39" t="str">
            <v>N</v>
          </cell>
          <cell r="N39" t="str">
            <v>Y</v>
          </cell>
          <cell r="O39" t="str">
            <v>Y</v>
          </cell>
          <cell r="P39">
            <v>3</v>
          </cell>
          <cell r="Q39">
            <v>3</v>
          </cell>
          <cell r="R39">
            <v>1</v>
          </cell>
          <cell r="S39" t="str">
            <v>Y</v>
          </cell>
          <cell r="T39">
            <v>3</v>
          </cell>
          <cell r="U39">
            <v>3</v>
          </cell>
          <cell r="V39">
            <v>1</v>
          </cell>
          <cell r="W39" t="str">
            <v>Y</v>
          </cell>
          <cell r="X39">
            <v>3</v>
          </cell>
          <cell r="Y39">
            <v>3</v>
          </cell>
          <cell r="Z39">
            <v>3</v>
          </cell>
          <cell r="AA39" t="str">
            <v>Y</v>
          </cell>
          <cell r="AB39"/>
          <cell r="AC39" t="str">
            <v>Y</v>
          </cell>
          <cell r="AD39">
            <v>0</v>
          </cell>
          <cell r="AE39">
            <v>0</v>
          </cell>
          <cell r="AF39" t="str">
            <v>N</v>
          </cell>
          <cell r="AG39" t="str">
            <v>N</v>
          </cell>
          <cell r="AH39" t="str">
            <v>N</v>
          </cell>
          <cell r="AI39" t="str">
            <v>B2</v>
          </cell>
          <cell r="AJ39" t="str">
            <v>B1</v>
          </cell>
          <cell r="AK39">
            <v>2</v>
          </cell>
          <cell r="AL39">
            <v>2</v>
          </cell>
          <cell r="AM39">
            <v>1</v>
          </cell>
          <cell r="AN39">
            <v>1</v>
          </cell>
          <cell r="AO39">
            <v>2</v>
          </cell>
          <cell r="AP39" t="str">
            <v>Y</v>
          </cell>
          <cell r="AQ39">
            <v>0</v>
          </cell>
          <cell r="AR39">
            <v>3</v>
          </cell>
          <cell r="AS39">
            <v>2</v>
          </cell>
          <cell r="AT39"/>
        </row>
        <row r="40">
          <cell r="B40" t="str">
            <v>SG1N25909283</v>
          </cell>
          <cell r="C40" t="str">
            <v>ASL MARINE HOLDINGS LTD</v>
          </cell>
          <cell r="D40">
            <v>0</v>
          </cell>
          <cell r="E40">
            <v>6</v>
          </cell>
          <cell r="F40">
            <v>6</v>
          </cell>
          <cell r="G40">
            <v>6</v>
          </cell>
          <cell r="H40">
            <v>3</v>
          </cell>
          <cell r="I40">
            <v>0.5</v>
          </cell>
          <cell r="J40">
            <v>1</v>
          </cell>
          <cell r="K40">
            <v>1</v>
          </cell>
          <cell r="L40">
            <v>2</v>
          </cell>
          <cell r="M40" t="str">
            <v>N</v>
          </cell>
          <cell r="N40" t="str">
            <v>N</v>
          </cell>
          <cell r="O40" t="str">
            <v>Y</v>
          </cell>
          <cell r="P40">
            <v>3</v>
          </cell>
          <cell r="Q40">
            <v>3</v>
          </cell>
          <cell r="R40">
            <v>1</v>
          </cell>
          <cell r="S40" t="str">
            <v>Y</v>
          </cell>
          <cell r="T40">
            <v>3</v>
          </cell>
          <cell r="U40">
            <v>3</v>
          </cell>
          <cell r="V40">
            <v>1</v>
          </cell>
          <cell r="W40" t="str">
            <v>Y</v>
          </cell>
          <cell r="X40">
            <v>3</v>
          </cell>
          <cell r="Y40">
            <v>3</v>
          </cell>
          <cell r="Z40">
            <v>3</v>
          </cell>
          <cell r="AA40" t="str">
            <v>Y</v>
          </cell>
          <cell r="AB40"/>
          <cell r="AC40" t="str">
            <v>N</v>
          </cell>
          <cell r="AD40">
            <v>1</v>
          </cell>
          <cell r="AE40">
            <v>0.33333333333333298</v>
          </cell>
          <cell r="AF40" t="str">
            <v>N</v>
          </cell>
          <cell r="AG40" t="str">
            <v>Y</v>
          </cell>
          <cell r="AH40" t="str">
            <v>N</v>
          </cell>
          <cell r="AI40" t="str">
            <v>E</v>
          </cell>
          <cell r="AJ40" t="str">
            <v>E</v>
          </cell>
          <cell r="AK40">
            <v>8</v>
          </cell>
          <cell r="AL40">
            <v>6</v>
          </cell>
          <cell r="AM40">
            <v>2</v>
          </cell>
          <cell r="AN40">
            <v>4</v>
          </cell>
          <cell r="AO40">
            <v>6</v>
          </cell>
          <cell r="AP40" t="str">
            <v>Y</v>
          </cell>
          <cell r="AQ40">
            <v>1</v>
          </cell>
          <cell r="AR40">
            <v>3</v>
          </cell>
          <cell r="AS40">
            <v>2</v>
          </cell>
          <cell r="AT40"/>
        </row>
        <row r="41">
          <cell r="B41" t="str">
            <v>SG1CB5000005</v>
          </cell>
          <cell r="C41" t="str">
            <v>ASTAKA HOLDINGS LIMITED</v>
          </cell>
          <cell r="D41">
            <v>3</v>
          </cell>
          <cell r="E41">
            <v>7</v>
          </cell>
          <cell r="F41">
            <v>4</v>
          </cell>
          <cell r="G41">
            <v>4</v>
          </cell>
          <cell r="H41">
            <v>3</v>
          </cell>
          <cell r="I41">
            <v>0.75</v>
          </cell>
          <cell r="J41">
            <v>0</v>
          </cell>
          <cell r="K41">
            <v>0</v>
          </cell>
          <cell r="L41"/>
          <cell r="M41"/>
          <cell r="N41" t="str">
            <v>N</v>
          </cell>
          <cell r="O41" t="str">
            <v>N</v>
          </cell>
          <cell r="P41">
            <v>4</v>
          </cell>
          <cell r="Q41">
            <v>3</v>
          </cell>
          <cell r="R41">
            <v>0.75</v>
          </cell>
          <cell r="S41" t="str">
            <v>N</v>
          </cell>
          <cell r="T41">
            <v>3</v>
          </cell>
          <cell r="U41">
            <v>3</v>
          </cell>
          <cell r="V41">
            <v>1</v>
          </cell>
          <cell r="W41" t="str">
            <v>N</v>
          </cell>
          <cell r="X41">
            <v>3</v>
          </cell>
          <cell r="Y41">
            <v>3</v>
          </cell>
          <cell r="Z41">
            <v>3</v>
          </cell>
          <cell r="AA41" t="str">
            <v>Y</v>
          </cell>
          <cell r="AB41"/>
          <cell r="AC41" t="str">
            <v>Y</v>
          </cell>
          <cell r="AD41">
            <v>1</v>
          </cell>
          <cell r="AE41">
            <v>0.33333333333333298</v>
          </cell>
          <cell r="AF41" t="str">
            <v>N</v>
          </cell>
          <cell r="AG41" t="str">
            <v>Y</v>
          </cell>
          <cell r="AH41" t="str">
            <v>Y</v>
          </cell>
          <cell r="AI41" t="str">
            <v>B3</v>
          </cell>
          <cell r="AJ41" t="str">
            <v>B3</v>
          </cell>
          <cell r="AK41">
            <v>4</v>
          </cell>
          <cell r="AL41">
            <v>5</v>
          </cell>
          <cell r="AM41">
            <v>1</v>
          </cell>
          <cell r="AN41">
            <v>1</v>
          </cell>
          <cell r="AO41">
            <v>2</v>
          </cell>
          <cell r="AP41" t="str">
            <v>Y</v>
          </cell>
          <cell r="AQ41">
            <v>0</v>
          </cell>
          <cell r="AR41">
            <v>3</v>
          </cell>
          <cell r="AS41">
            <v>2</v>
          </cell>
          <cell r="AT41"/>
        </row>
        <row r="42">
          <cell r="B42" t="str">
            <v>SG1R38924838</v>
          </cell>
          <cell r="C42" t="str">
            <v>AUSGROUP LIMITED</v>
          </cell>
          <cell r="D42">
            <v>1</v>
          </cell>
          <cell r="E42">
            <v>10</v>
          </cell>
          <cell r="F42">
            <v>9</v>
          </cell>
          <cell r="G42">
            <v>9</v>
          </cell>
          <cell r="H42">
            <v>5</v>
          </cell>
          <cell r="I42">
            <v>0.55555555555555602</v>
          </cell>
          <cell r="J42">
            <v>1</v>
          </cell>
          <cell r="K42">
            <v>1</v>
          </cell>
          <cell r="L42">
            <v>1</v>
          </cell>
          <cell r="M42" t="str">
            <v>Y</v>
          </cell>
          <cell r="N42" t="str">
            <v>Y</v>
          </cell>
          <cell r="O42" t="str">
            <v>Y</v>
          </cell>
          <cell r="P42">
            <v>4</v>
          </cell>
          <cell r="Q42">
            <v>3</v>
          </cell>
          <cell r="R42">
            <v>0.75</v>
          </cell>
          <cell r="S42" t="str">
            <v>Y</v>
          </cell>
          <cell r="T42">
            <v>4</v>
          </cell>
          <cell r="U42">
            <v>3</v>
          </cell>
          <cell r="V42">
            <v>0.75</v>
          </cell>
          <cell r="W42" t="str">
            <v>Y</v>
          </cell>
          <cell r="X42">
            <v>3</v>
          </cell>
          <cell r="Y42">
            <v>3</v>
          </cell>
          <cell r="Z42">
            <v>3</v>
          </cell>
          <cell r="AA42" t="str">
            <v>Y</v>
          </cell>
          <cell r="AB42"/>
          <cell r="AC42" t="str">
            <v>Y</v>
          </cell>
          <cell r="AD42">
            <v>2</v>
          </cell>
          <cell r="AE42">
            <v>0.66666666666666696</v>
          </cell>
          <cell r="AF42" t="str">
            <v>Y</v>
          </cell>
          <cell r="AG42"/>
          <cell r="AH42" t="str">
            <v>Y</v>
          </cell>
          <cell r="AI42" t="str">
            <v>B3</v>
          </cell>
          <cell r="AJ42" t="str">
            <v>B3</v>
          </cell>
          <cell r="AK42">
            <v>6</v>
          </cell>
          <cell r="AL42">
            <v>5</v>
          </cell>
          <cell r="AM42">
            <v>4</v>
          </cell>
          <cell r="AN42">
            <v>4</v>
          </cell>
          <cell r="AO42">
            <v>8</v>
          </cell>
          <cell r="AP42" t="str">
            <v>Y</v>
          </cell>
          <cell r="AQ42">
            <v>0</v>
          </cell>
          <cell r="AR42">
            <v>3</v>
          </cell>
          <cell r="AS42">
            <v>0</v>
          </cell>
          <cell r="AT42"/>
        </row>
        <row r="43">
          <cell r="B43" t="str">
            <v>SG1V30936768</v>
          </cell>
          <cell r="C43" t="str">
            <v>AVI-TECH ELECTRONICS LIMITED</v>
          </cell>
          <cell r="D43">
            <v>0</v>
          </cell>
          <cell r="E43">
            <v>5</v>
          </cell>
          <cell r="F43">
            <v>5</v>
          </cell>
          <cell r="G43">
            <v>5</v>
          </cell>
          <cell r="H43">
            <v>3</v>
          </cell>
          <cell r="I43">
            <v>0.6</v>
          </cell>
          <cell r="J43">
            <v>1</v>
          </cell>
          <cell r="K43">
            <v>1</v>
          </cell>
          <cell r="L43">
            <v>1</v>
          </cell>
          <cell r="M43" t="str">
            <v>Y</v>
          </cell>
          <cell r="N43" t="str">
            <v>N</v>
          </cell>
          <cell r="O43" t="str">
            <v>Y</v>
          </cell>
          <cell r="P43">
            <v>3</v>
          </cell>
          <cell r="Q43">
            <v>3</v>
          </cell>
          <cell r="R43">
            <v>1</v>
          </cell>
          <cell r="S43" t="str">
            <v>Y</v>
          </cell>
          <cell r="T43">
            <v>3</v>
          </cell>
          <cell r="U43">
            <v>3</v>
          </cell>
          <cell r="V43">
            <v>1</v>
          </cell>
          <cell r="W43" t="str">
            <v>Y</v>
          </cell>
          <cell r="X43">
            <v>3</v>
          </cell>
          <cell r="Y43">
            <v>3</v>
          </cell>
          <cell r="Z43">
            <v>3</v>
          </cell>
          <cell r="AA43" t="str">
            <v>Y</v>
          </cell>
          <cell r="AB43"/>
          <cell r="AC43" t="str">
            <v>Y</v>
          </cell>
          <cell r="AD43">
            <v>2</v>
          </cell>
          <cell r="AE43">
            <v>0.66666666666666696</v>
          </cell>
          <cell r="AF43" t="str">
            <v>Y</v>
          </cell>
          <cell r="AG43"/>
          <cell r="AH43" t="str">
            <v>Y</v>
          </cell>
          <cell r="AI43" t="str">
            <v>B3</v>
          </cell>
          <cell r="AJ43" t="str">
            <v>E</v>
          </cell>
          <cell r="AK43">
            <v>4</v>
          </cell>
          <cell r="AL43">
            <v>4</v>
          </cell>
          <cell r="AM43">
            <v>1</v>
          </cell>
          <cell r="AN43">
            <v>1</v>
          </cell>
          <cell r="AO43">
            <v>2</v>
          </cell>
          <cell r="AP43" t="str">
            <v>Y</v>
          </cell>
          <cell r="AQ43">
            <v>3</v>
          </cell>
          <cell r="AR43">
            <v>3</v>
          </cell>
          <cell r="AS43">
            <v>2</v>
          </cell>
          <cell r="AT43"/>
        </row>
        <row r="44">
          <cell r="B44" t="str">
            <v>SG2F47989262</v>
          </cell>
          <cell r="C44" t="str">
            <v>BOLDTEK HOLDINGS LIMITED</v>
          </cell>
          <cell r="D44">
            <v>0</v>
          </cell>
          <cell r="E44">
            <v>6</v>
          </cell>
          <cell r="F44">
            <v>6</v>
          </cell>
          <cell r="G44">
            <v>6</v>
          </cell>
          <cell r="H44">
            <v>2</v>
          </cell>
          <cell r="I44">
            <v>0.33333333333333298</v>
          </cell>
          <cell r="J44">
            <v>1</v>
          </cell>
          <cell r="K44">
            <v>1</v>
          </cell>
          <cell r="L44">
            <v>1</v>
          </cell>
          <cell r="M44" t="str">
            <v>Y</v>
          </cell>
          <cell r="N44" t="str">
            <v>N</v>
          </cell>
          <cell r="O44" t="str">
            <v>N</v>
          </cell>
          <cell r="P44">
            <v>3</v>
          </cell>
          <cell r="Q44">
            <v>2</v>
          </cell>
          <cell r="R44">
            <v>0.66666666666666696</v>
          </cell>
          <cell r="S44" t="str">
            <v>Y</v>
          </cell>
          <cell r="T44">
            <v>3</v>
          </cell>
          <cell r="U44">
            <v>2</v>
          </cell>
          <cell r="V44">
            <v>0.66666666666666696</v>
          </cell>
          <cell r="W44" t="str">
            <v>Y</v>
          </cell>
          <cell r="X44">
            <v>3</v>
          </cell>
          <cell r="Y44">
            <v>2</v>
          </cell>
          <cell r="Z44">
            <v>3</v>
          </cell>
          <cell r="AA44" t="str">
            <v>N</v>
          </cell>
          <cell r="AB44" t="str">
            <v>N</v>
          </cell>
          <cell r="AC44" t="str">
            <v>Y</v>
          </cell>
          <cell r="AD44">
            <v>3</v>
          </cell>
          <cell r="AE44">
            <v>1</v>
          </cell>
          <cell r="AF44" t="str">
            <v>Y</v>
          </cell>
          <cell r="AG44"/>
          <cell r="AH44" t="str">
            <v>Y</v>
          </cell>
          <cell r="AI44" t="str">
            <v>B3</v>
          </cell>
          <cell r="AJ44" t="str">
            <v>B3</v>
          </cell>
          <cell r="AK44">
            <v>2</v>
          </cell>
          <cell r="AL44">
            <v>2</v>
          </cell>
          <cell r="AM44">
            <v>1</v>
          </cell>
          <cell r="AN44">
            <v>1</v>
          </cell>
          <cell r="AO44">
            <v>2</v>
          </cell>
          <cell r="AP44" t="str">
            <v>Y</v>
          </cell>
          <cell r="AQ44">
            <v>0</v>
          </cell>
          <cell r="AR44">
            <v>2</v>
          </cell>
          <cell r="AS44">
            <v>0</v>
          </cell>
          <cell r="AT44"/>
        </row>
        <row r="45">
          <cell r="B45" t="str">
            <v>SG1DI0000003</v>
          </cell>
          <cell r="C45" t="str">
            <v>BRITISH &amp; MALAYAN HLDG LIMITED</v>
          </cell>
          <cell r="D45">
            <v>0</v>
          </cell>
          <cell r="E45">
            <v>4</v>
          </cell>
          <cell r="F45">
            <v>4</v>
          </cell>
          <cell r="G45">
            <v>4</v>
          </cell>
          <cell r="H45">
            <v>3</v>
          </cell>
          <cell r="I45">
            <v>0.75</v>
          </cell>
          <cell r="J45">
            <v>1</v>
          </cell>
          <cell r="K45">
            <v>0</v>
          </cell>
          <cell r="L45">
            <v>3</v>
          </cell>
          <cell r="M45" t="str">
            <v>N</v>
          </cell>
          <cell r="N45" t="str">
            <v>N</v>
          </cell>
          <cell r="O45" t="str">
            <v>Y</v>
          </cell>
          <cell r="P45">
            <v>4</v>
          </cell>
          <cell r="Q45">
            <v>3</v>
          </cell>
          <cell r="R45">
            <v>0.75</v>
          </cell>
          <cell r="S45" t="str">
            <v>Y</v>
          </cell>
          <cell r="T45">
            <v>4</v>
          </cell>
          <cell r="U45">
            <v>3</v>
          </cell>
          <cell r="V45">
            <v>0.75</v>
          </cell>
          <cell r="W45" t="str">
            <v>Y</v>
          </cell>
          <cell r="X45">
            <v>4</v>
          </cell>
          <cell r="Y45">
            <v>3</v>
          </cell>
          <cell r="Z45">
            <v>4</v>
          </cell>
          <cell r="AA45" t="str">
            <v>N</v>
          </cell>
          <cell r="AB45" t="str">
            <v>N</v>
          </cell>
          <cell r="AC45" t="str">
            <v>Y</v>
          </cell>
          <cell r="AD45">
            <v>3</v>
          </cell>
          <cell r="AE45">
            <v>0.75</v>
          </cell>
          <cell r="AF45" t="str">
            <v>Y</v>
          </cell>
          <cell r="AG45"/>
          <cell r="AH45" t="str">
            <v>Y</v>
          </cell>
          <cell r="AI45"/>
          <cell r="AJ45" t="str">
            <v>E</v>
          </cell>
          <cell r="AK45">
            <v>4</v>
          </cell>
          <cell r="AL45">
            <v>4</v>
          </cell>
          <cell r="AM45">
            <v>1</v>
          </cell>
          <cell r="AN45">
            <v>1</v>
          </cell>
          <cell r="AO45">
            <v>2</v>
          </cell>
          <cell r="AP45" t="str">
            <v>Y</v>
          </cell>
          <cell r="AQ45">
            <v>0</v>
          </cell>
          <cell r="AR45">
            <v>3</v>
          </cell>
          <cell r="AS45">
            <v>2</v>
          </cell>
          <cell r="AT45"/>
        </row>
        <row r="46">
          <cell r="B46" t="str">
            <v>KYG8763X1189</v>
          </cell>
          <cell r="C46" t="str">
            <v>CAPITAL WORLD LIMITED.</v>
          </cell>
          <cell r="D46">
            <v>2</v>
          </cell>
          <cell r="E46">
            <v>8</v>
          </cell>
          <cell r="F46">
            <v>6</v>
          </cell>
          <cell r="G46">
            <v>6</v>
          </cell>
          <cell r="H46">
            <v>2</v>
          </cell>
          <cell r="I46">
            <v>0.33333333333333298</v>
          </cell>
          <cell r="J46">
            <v>0</v>
          </cell>
          <cell r="K46">
            <v>1</v>
          </cell>
          <cell r="L46"/>
          <cell r="M46"/>
          <cell r="N46" t="str">
            <v>N</v>
          </cell>
          <cell r="O46" t="str">
            <v>N</v>
          </cell>
          <cell r="P46">
            <v>2</v>
          </cell>
          <cell r="Q46">
            <v>1</v>
          </cell>
          <cell r="R46">
            <v>0.5</v>
          </cell>
          <cell r="S46" t="str">
            <v>N</v>
          </cell>
          <cell r="T46">
            <v>2</v>
          </cell>
          <cell r="U46">
            <v>1</v>
          </cell>
          <cell r="V46">
            <v>0.5</v>
          </cell>
          <cell r="W46" t="str">
            <v>N</v>
          </cell>
          <cell r="X46">
            <v>2</v>
          </cell>
          <cell r="Y46">
            <v>1</v>
          </cell>
          <cell r="Z46">
            <v>2</v>
          </cell>
          <cell r="AA46" t="str">
            <v>N</v>
          </cell>
          <cell r="AB46" t="str">
            <v>Y</v>
          </cell>
          <cell r="AC46" t="str">
            <v>Y</v>
          </cell>
          <cell r="AD46">
            <v>1</v>
          </cell>
          <cell r="AE46">
            <v>0.5</v>
          </cell>
          <cell r="AF46" t="str">
            <v>Y</v>
          </cell>
          <cell r="AG46"/>
          <cell r="AH46" t="str">
            <v>Y</v>
          </cell>
          <cell r="AI46" t="str">
            <v>B3</v>
          </cell>
          <cell r="AJ46" t="str">
            <v>B3</v>
          </cell>
          <cell r="AK46">
            <v>4</v>
          </cell>
          <cell r="AL46">
            <v>5</v>
          </cell>
          <cell r="AM46">
            <v>1</v>
          </cell>
          <cell r="AN46">
            <v>1</v>
          </cell>
          <cell r="AO46">
            <v>2</v>
          </cell>
          <cell r="AP46" t="str">
            <v>Y</v>
          </cell>
          <cell r="AQ46">
            <v>0</v>
          </cell>
          <cell r="AR46">
            <v>1</v>
          </cell>
          <cell r="AS46">
            <v>0</v>
          </cell>
          <cell r="AT46"/>
        </row>
        <row r="47">
          <cell r="B47" t="str">
            <v>SG1P02915996</v>
          </cell>
          <cell r="C47" t="str">
            <v>CFM HOLDINGS LIMITED</v>
          </cell>
          <cell r="D47">
            <v>1</v>
          </cell>
          <cell r="E47">
            <v>7</v>
          </cell>
          <cell r="F47">
            <v>6</v>
          </cell>
          <cell r="G47">
            <v>6</v>
          </cell>
          <cell r="H47">
            <v>4</v>
          </cell>
          <cell r="I47">
            <v>0.66666666666666696</v>
          </cell>
          <cell r="J47">
            <v>1</v>
          </cell>
          <cell r="K47">
            <v>1</v>
          </cell>
          <cell r="L47">
            <v>2</v>
          </cell>
          <cell r="M47" t="str">
            <v>N</v>
          </cell>
          <cell r="N47" t="str">
            <v>Y</v>
          </cell>
          <cell r="O47" t="str">
            <v>Y</v>
          </cell>
          <cell r="P47">
            <v>4</v>
          </cell>
          <cell r="Q47">
            <v>4</v>
          </cell>
          <cell r="R47">
            <v>1</v>
          </cell>
          <cell r="S47" t="str">
            <v>Y</v>
          </cell>
          <cell r="T47">
            <v>4</v>
          </cell>
          <cell r="U47">
            <v>4</v>
          </cell>
          <cell r="V47">
            <v>1</v>
          </cell>
          <cell r="W47" t="str">
            <v>Y</v>
          </cell>
          <cell r="X47">
            <v>4</v>
          </cell>
          <cell r="Y47">
            <v>4</v>
          </cell>
          <cell r="Z47">
            <v>4</v>
          </cell>
          <cell r="AA47" t="str">
            <v>Y</v>
          </cell>
          <cell r="AB47"/>
          <cell r="AC47" t="str">
            <v>Y</v>
          </cell>
          <cell r="AD47">
            <v>3</v>
          </cell>
          <cell r="AE47">
            <v>0.75</v>
          </cell>
          <cell r="AF47" t="str">
            <v>Y</v>
          </cell>
          <cell r="AG47"/>
          <cell r="AH47" t="str">
            <v>Y</v>
          </cell>
          <cell r="AI47" t="str">
            <v>B3</v>
          </cell>
          <cell r="AJ47" t="str">
            <v>B3</v>
          </cell>
          <cell r="AK47">
            <v>3</v>
          </cell>
          <cell r="AL47">
            <v>3</v>
          </cell>
          <cell r="AM47">
            <v>1</v>
          </cell>
          <cell r="AN47">
            <v>1</v>
          </cell>
          <cell r="AO47">
            <v>2</v>
          </cell>
          <cell r="AP47" t="str">
            <v>Y</v>
          </cell>
          <cell r="AQ47">
            <v>0</v>
          </cell>
          <cell r="AR47">
            <v>4</v>
          </cell>
          <cell r="AS47">
            <v>0</v>
          </cell>
          <cell r="AT47"/>
        </row>
        <row r="48">
          <cell r="B48" t="str">
            <v>SG2B89959318</v>
          </cell>
          <cell r="C48" t="str">
            <v>CHINA REAL ESTATE GRP LTD</v>
          </cell>
          <cell r="D48">
            <v>0</v>
          </cell>
          <cell r="E48">
            <v>5</v>
          </cell>
          <cell r="F48">
            <v>5</v>
          </cell>
          <cell r="G48">
            <v>5</v>
          </cell>
          <cell r="H48">
            <v>3</v>
          </cell>
          <cell r="I48">
            <v>0.6</v>
          </cell>
          <cell r="J48">
            <v>1</v>
          </cell>
          <cell r="K48">
            <v>1</v>
          </cell>
          <cell r="L48">
            <v>2</v>
          </cell>
          <cell r="M48" t="str">
            <v>N</v>
          </cell>
          <cell r="N48" t="str">
            <v>Y</v>
          </cell>
          <cell r="O48" t="str">
            <v>Y</v>
          </cell>
          <cell r="P48">
            <v>2</v>
          </cell>
          <cell r="Q48">
            <v>1</v>
          </cell>
          <cell r="R48">
            <v>0.5</v>
          </cell>
          <cell r="S48" t="str">
            <v>Y</v>
          </cell>
          <cell r="T48">
            <v>1</v>
          </cell>
          <cell r="U48">
            <v>1</v>
          </cell>
          <cell r="V48">
            <v>1</v>
          </cell>
          <cell r="W48" t="str">
            <v>N</v>
          </cell>
          <cell r="X48">
            <v>1</v>
          </cell>
          <cell r="Y48">
            <v>1</v>
          </cell>
          <cell r="Z48">
            <v>1</v>
          </cell>
          <cell r="AA48" t="str">
            <v>Y</v>
          </cell>
          <cell r="AB48"/>
          <cell r="AC48" t="str">
            <v>N</v>
          </cell>
          <cell r="AD48">
            <v>0</v>
          </cell>
          <cell r="AE48">
            <v>0</v>
          </cell>
          <cell r="AF48" t="str">
            <v>N</v>
          </cell>
          <cell r="AG48" t="str">
            <v>N</v>
          </cell>
          <cell r="AH48" t="str">
            <v>N</v>
          </cell>
          <cell r="AI48" t="str">
            <v>B3</v>
          </cell>
          <cell r="AJ48" t="str">
            <v>B3</v>
          </cell>
          <cell r="AK48">
            <v>3</v>
          </cell>
          <cell r="AL48">
            <v>3</v>
          </cell>
          <cell r="AM48">
            <v>1</v>
          </cell>
          <cell r="AN48">
            <v>1</v>
          </cell>
          <cell r="AO48">
            <v>2</v>
          </cell>
          <cell r="AP48" t="str">
            <v>Y</v>
          </cell>
          <cell r="AQ48">
            <v>3</v>
          </cell>
          <cell r="AR48">
            <v>1</v>
          </cell>
          <cell r="AS48">
            <v>0</v>
          </cell>
          <cell r="AT48"/>
        </row>
        <row r="49">
          <cell r="B49" t="str">
            <v>BMG2159Z2094</v>
          </cell>
          <cell r="C49" t="str">
            <v>CHINA YUANBANG PROP HLDGS LTD</v>
          </cell>
          <cell r="D49">
            <v>0</v>
          </cell>
          <cell r="E49">
            <v>6</v>
          </cell>
          <cell r="F49">
            <v>6</v>
          </cell>
          <cell r="G49">
            <v>6</v>
          </cell>
          <cell r="H49">
            <v>3</v>
          </cell>
          <cell r="I49">
            <v>0.5</v>
          </cell>
          <cell r="J49">
            <v>1</v>
          </cell>
          <cell r="K49">
            <v>1</v>
          </cell>
          <cell r="L49">
            <v>3</v>
          </cell>
          <cell r="M49" t="str">
            <v>N</v>
          </cell>
          <cell r="N49" t="str">
            <v>N</v>
          </cell>
          <cell r="O49" t="str">
            <v>N</v>
          </cell>
          <cell r="P49">
            <v>3</v>
          </cell>
          <cell r="Q49">
            <v>3</v>
          </cell>
          <cell r="R49">
            <v>1</v>
          </cell>
          <cell r="S49" t="str">
            <v>Y</v>
          </cell>
          <cell r="T49">
            <v>3</v>
          </cell>
          <cell r="U49">
            <v>3</v>
          </cell>
          <cell r="V49">
            <v>1</v>
          </cell>
          <cell r="W49" t="str">
            <v>Y</v>
          </cell>
          <cell r="X49">
            <v>3</v>
          </cell>
          <cell r="Y49">
            <v>3</v>
          </cell>
          <cell r="Z49">
            <v>3</v>
          </cell>
          <cell r="AA49" t="str">
            <v>Y</v>
          </cell>
          <cell r="AB49"/>
          <cell r="AC49" t="str">
            <v>Y</v>
          </cell>
          <cell r="AD49">
            <v>2</v>
          </cell>
          <cell r="AE49">
            <v>0.66666666666666696</v>
          </cell>
          <cell r="AF49" t="str">
            <v>Y</v>
          </cell>
          <cell r="AG49"/>
          <cell r="AH49" t="str">
            <v>Y</v>
          </cell>
          <cell r="AI49" t="str">
            <v>E</v>
          </cell>
          <cell r="AJ49" t="str">
            <v>E</v>
          </cell>
          <cell r="AK49">
            <v>5</v>
          </cell>
          <cell r="AL49">
            <v>4</v>
          </cell>
          <cell r="AM49">
            <v>1</v>
          </cell>
          <cell r="AN49">
            <v>1</v>
          </cell>
          <cell r="AO49">
            <v>2</v>
          </cell>
          <cell r="AP49" t="str">
            <v>Y</v>
          </cell>
          <cell r="AQ49">
            <v>1</v>
          </cell>
          <cell r="AR49">
            <v>3</v>
          </cell>
          <cell r="AS49">
            <v>2</v>
          </cell>
          <cell r="AT49"/>
        </row>
        <row r="50">
          <cell r="B50" t="str">
            <v>SG1H43875910</v>
          </cell>
          <cell r="C50" t="str">
            <v>CHUAN HUP HOLDINGS LIMITED</v>
          </cell>
          <cell r="D50">
            <v>0</v>
          </cell>
          <cell r="E50">
            <v>5</v>
          </cell>
          <cell r="F50">
            <v>5</v>
          </cell>
          <cell r="G50">
            <v>5</v>
          </cell>
          <cell r="H50">
            <v>2</v>
          </cell>
          <cell r="I50">
            <v>0.4</v>
          </cell>
          <cell r="J50">
            <v>1</v>
          </cell>
          <cell r="K50">
            <v>1</v>
          </cell>
          <cell r="L50">
            <v>1</v>
          </cell>
          <cell r="M50" t="str">
            <v>Y</v>
          </cell>
          <cell r="N50" t="str">
            <v>N</v>
          </cell>
          <cell r="O50" t="str">
            <v>N</v>
          </cell>
          <cell r="P50">
            <v>4</v>
          </cell>
          <cell r="Q50">
            <v>2</v>
          </cell>
          <cell r="R50">
            <v>0.5</v>
          </cell>
          <cell r="S50" t="str">
            <v>Y</v>
          </cell>
          <cell r="T50">
            <v>3</v>
          </cell>
          <cell r="U50">
            <v>2</v>
          </cell>
          <cell r="V50">
            <v>0.66666666666666696</v>
          </cell>
          <cell r="W50" t="str">
            <v>Y</v>
          </cell>
          <cell r="X50">
            <v>3</v>
          </cell>
          <cell r="Y50">
            <v>2</v>
          </cell>
          <cell r="Z50">
            <v>3</v>
          </cell>
          <cell r="AA50" t="str">
            <v>N</v>
          </cell>
          <cell r="AB50" t="str">
            <v>N</v>
          </cell>
          <cell r="AC50" t="str">
            <v>Y</v>
          </cell>
          <cell r="AD50">
            <v>2</v>
          </cell>
          <cell r="AE50">
            <v>0.66666666666666696</v>
          </cell>
          <cell r="AF50" t="str">
            <v>Y</v>
          </cell>
          <cell r="AG50"/>
          <cell r="AH50" t="str">
            <v>Y</v>
          </cell>
          <cell r="AI50" t="str">
            <v>B3</v>
          </cell>
          <cell r="AJ50" t="str">
            <v>B3</v>
          </cell>
          <cell r="AK50">
            <v>6</v>
          </cell>
          <cell r="AL50">
            <v>4</v>
          </cell>
          <cell r="AM50"/>
          <cell r="AN50"/>
          <cell r="AO50"/>
          <cell r="AP50" t="str">
            <v>Y</v>
          </cell>
          <cell r="AQ50">
            <v>0</v>
          </cell>
          <cell r="AR50">
            <v>2</v>
          </cell>
          <cell r="AS50">
            <v>0</v>
          </cell>
          <cell r="AT50"/>
        </row>
        <row r="51">
          <cell r="B51" t="str">
            <v>SG2E68980290</v>
          </cell>
          <cell r="C51" t="str">
            <v>CIVMEC LIMITED</v>
          </cell>
          <cell r="D51">
            <v>0</v>
          </cell>
          <cell r="E51">
            <v>12</v>
          </cell>
          <cell r="F51">
            <v>12</v>
          </cell>
          <cell r="G51">
            <v>12</v>
          </cell>
          <cell r="H51">
            <v>6</v>
          </cell>
          <cell r="I51">
            <v>0.5</v>
          </cell>
          <cell r="J51">
            <v>2</v>
          </cell>
          <cell r="K51">
            <v>2</v>
          </cell>
          <cell r="L51">
            <v>2</v>
          </cell>
          <cell r="M51" t="str">
            <v>N</v>
          </cell>
          <cell r="N51" t="str">
            <v>Y</v>
          </cell>
          <cell r="O51" t="str">
            <v>N</v>
          </cell>
          <cell r="P51">
            <v>6</v>
          </cell>
          <cell r="Q51">
            <v>6</v>
          </cell>
          <cell r="R51">
            <v>1</v>
          </cell>
          <cell r="S51" t="str">
            <v>Y</v>
          </cell>
          <cell r="T51">
            <v>6</v>
          </cell>
          <cell r="U51">
            <v>6</v>
          </cell>
          <cell r="V51">
            <v>1</v>
          </cell>
          <cell r="W51" t="str">
            <v>Y</v>
          </cell>
          <cell r="X51">
            <v>6</v>
          </cell>
          <cell r="Y51">
            <v>6</v>
          </cell>
          <cell r="Z51">
            <v>6</v>
          </cell>
          <cell r="AA51" t="str">
            <v>Y</v>
          </cell>
          <cell r="AB51"/>
          <cell r="AC51" t="str">
            <v>Y</v>
          </cell>
          <cell r="AD51">
            <v>0</v>
          </cell>
          <cell r="AE51">
            <v>0</v>
          </cell>
          <cell r="AF51" t="str">
            <v>N</v>
          </cell>
          <cell r="AG51" t="str">
            <v>N</v>
          </cell>
          <cell r="AH51" t="str">
            <v>N</v>
          </cell>
          <cell r="AI51" t="str">
            <v>B3</v>
          </cell>
          <cell r="AJ51" t="str">
            <v>O</v>
          </cell>
          <cell r="AK51">
            <v>4</v>
          </cell>
          <cell r="AL51">
            <v>4</v>
          </cell>
          <cell r="AM51">
            <v>2</v>
          </cell>
          <cell r="AN51">
            <v>2</v>
          </cell>
          <cell r="AO51">
            <v>4</v>
          </cell>
          <cell r="AP51" t="str">
            <v>Y</v>
          </cell>
          <cell r="AQ51">
            <v>0</v>
          </cell>
          <cell r="AR51">
            <v>6</v>
          </cell>
          <cell r="AS51">
            <v>0</v>
          </cell>
          <cell r="AT51"/>
        </row>
        <row r="52">
          <cell r="B52" t="str">
            <v>SG1F88861140</v>
          </cell>
          <cell r="C52" t="str">
            <v>TAI SIN ELECTRIC LIMITED</v>
          </cell>
          <cell r="D52">
            <v>0</v>
          </cell>
          <cell r="E52">
            <v>5</v>
          </cell>
          <cell r="F52">
            <v>5</v>
          </cell>
          <cell r="G52">
            <v>5</v>
          </cell>
          <cell r="H52">
            <v>3</v>
          </cell>
          <cell r="I52">
            <v>0.6</v>
          </cell>
          <cell r="J52">
            <v>1</v>
          </cell>
          <cell r="K52">
            <v>1</v>
          </cell>
          <cell r="L52">
            <v>6</v>
          </cell>
          <cell r="M52" t="str">
            <v>N</v>
          </cell>
          <cell r="N52" t="str">
            <v>Y</v>
          </cell>
          <cell r="O52" t="str">
            <v>Y</v>
          </cell>
          <cell r="P52">
            <v>4</v>
          </cell>
          <cell r="Q52">
            <v>3</v>
          </cell>
          <cell r="R52">
            <v>0.75</v>
          </cell>
          <cell r="S52" t="str">
            <v>Y</v>
          </cell>
          <cell r="T52">
            <v>4</v>
          </cell>
          <cell r="U52">
            <v>3</v>
          </cell>
          <cell r="V52">
            <v>0.75</v>
          </cell>
          <cell r="W52" t="str">
            <v>Y</v>
          </cell>
          <cell r="X52">
            <v>4</v>
          </cell>
          <cell r="Y52">
            <v>3</v>
          </cell>
          <cell r="Z52">
            <v>3</v>
          </cell>
          <cell r="AA52" t="str">
            <v>N</v>
          </cell>
          <cell r="AB52" t="str">
            <v>N</v>
          </cell>
          <cell r="AC52" t="str">
            <v>Y</v>
          </cell>
          <cell r="AD52">
            <v>0</v>
          </cell>
          <cell r="AE52">
            <v>0</v>
          </cell>
          <cell r="AF52" t="str">
            <v>N</v>
          </cell>
          <cell r="AG52" t="str">
            <v>N</v>
          </cell>
          <cell r="AH52" t="str">
            <v>N</v>
          </cell>
          <cell r="AI52" t="str">
            <v>E</v>
          </cell>
          <cell r="AJ52" t="str">
            <v>E</v>
          </cell>
          <cell r="AK52">
            <v>4</v>
          </cell>
          <cell r="AL52">
            <v>4</v>
          </cell>
          <cell r="AM52">
            <v>1</v>
          </cell>
          <cell r="AN52">
            <v>1</v>
          </cell>
          <cell r="AO52">
            <v>2</v>
          </cell>
          <cell r="AP52" t="str">
            <v>Y</v>
          </cell>
          <cell r="AQ52">
            <v>0</v>
          </cell>
          <cell r="AR52">
            <v>3</v>
          </cell>
          <cell r="AS52">
            <v>2</v>
          </cell>
          <cell r="AT52"/>
        </row>
        <row r="53">
          <cell r="B53" t="str">
            <v>SG1Y15944495</v>
          </cell>
          <cell r="C53" t="str">
            <v>TEHO INTERNATIONAL INC LTD.</v>
          </cell>
          <cell r="D53">
            <v>0</v>
          </cell>
          <cell r="E53">
            <v>5</v>
          </cell>
          <cell r="F53">
            <v>5</v>
          </cell>
          <cell r="G53">
            <v>5</v>
          </cell>
          <cell r="H53">
            <v>3</v>
          </cell>
          <cell r="I53">
            <v>0.6</v>
          </cell>
          <cell r="J53">
            <v>1</v>
          </cell>
          <cell r="K53">
            <v>1</v>
          </cell>
          <cell r="L53">
            <v>2</v>
          </cell>
          <cell r="M53" t="str">
            <v>N</v>
          </cell>
          <cell r="N53" t="str">
            <v>Y</v>
          </cell>
          <cell r="O53" t="str">
            <v>N</v>
          </cell>
          <cell r="P53">
            <v>3</v>
          </cell>
          <cell r="Q53">
            <v>3</v>
          </cell>
          <cell r="R53">
            <v>1</v>
          </cell>
          <cell r="S53" t="str">
            <v>Y</v>
          </cell>
          <cell r="T53">
            <v>3</v>
          </cell>
          <cell r="U53">
            <v>3</v>
          </cell>
          <cell r="V53">
            <v>1</v>
          </cell>
          <cell r="W53" t="str">
            <v>Y</v>
          </cell>
          <cell r="X53">
            <v>3</v>
          </cell>
          <cell r="Y53">
            <v>3</v>
          </cell>
          <cell r="Z53">
            <v>3</v>
          </cell>
          <cell r="AA53" t="str">
            <v>Y</v>
          </cell>
          <cell r="AB53"/>
          <cell r="AC53" t="str">
            <v>Y</v>
          </cell>
          <cell r="AD53">
            <v>2</v>
          </cell>
          <cell r="AE53">
            <v>0.66666666666666696</v>
          </cell>
          <cell r="AF53" t="str">
            <v>Y</v>
          </cell>
          <cell r="AG53"/>
          <cell r="AH53" t="str">
            <v>Y</v>
          </cell>
          <cell r="AI53" t="str">
            <v>B1</v>
          </cell>
          <cell r="AJ53" t="str">
            <v>B1</v>
          </cell>
          <cell r="AK53">
            <v>3</v>
          </cell>
          <cell r="AL53">
            <v>2</v>
          </cell>
          <cell r="AM53">
            <v>1</v>
          </cell>
          <cell r="AN53">
            <v>1</v>
          </cell>
          <cell r="AO53">
            <v>2</v>
          </cell>
          <cell r="AP53" t="str">
            <v>Y</v>
          </cell>
          <cell r="AQ53">
            <v>1</v>
          </cell>
          <cell r="AR53">
            <v>3</v>
          </cell>
          <cell r="AS53">
            <v>2</v>
          </cell>
          <cell r="AT53"/>
        </row>
        <row r="54">
          <cell r="B54" t="str">
            <v>SG1G98873449</v>
          </cell>
          <cell r="C54" t="str">
            <v>TIONG WOON CORPORATION HOLDING LTD</v>
          </cell>
          <cell r="D54">
            <v>0</v>
          </cell>
          <cell r="E54">
            <v>5</v>
          </cell>
          <cell r="F54">
            <v>5</v>
          </cell>
          <cell r="G54">
            <v>5</v>
          </cell>
          <cell r="H54">
            <v>2</v>
          </cell>
          <cell r="I54">
            <v>0.4</v>
          </cell>
          <cell r="J54">
            <v>1</v>
          </cell>
          <cell r="K54">
            <v>1</v>
          </cell>
          <cell r="L54">
            <v>2</v>
          </cell>
          <cell r="M54" t="str">
            <v>N</v>
          </cell>
          <cell r="N54" t="str">
            <v>Y</v>
          </cell>
          <cell r="O54" t="str">
            <v>N</v>
          </cell>
          <cell r="P54">
            <v>3</v>
          </cell>
          <cell r="Q54">
            <v>2</v>
          </cell>
          <cell r="R54">
            <v>0.66666666666666696</v>
          </cell>
          <cell r="S54" t="str">
            <v>Y</v>
          </cell>
          <cell r="T54">
            <v>3</v>
          </cell>
          <cell r="U54">
            <v>2</v>
          </cell>
          <cell r="V54">
            <v>0.66666666666666696</v>
          </cell>
          <cell r="W54" t="str">
            <v>Y</v>
          </cell>
          <cell r="X54">
            <v>3</v>
          </cell>
          <cell r="Y54">
            <v>2</v>
          </cell>
          <cell r="Z54">
            <v>2</v>
          </cell>
          <cell r="AA54" t="str">
            <v>N</v>
          </cell>
          <cell r="AB54" t="str">
            <v>N</v>
          </cell>
          <cell r="AC54" t="str">
            <v>Y</v>
          </cell>
          <cell r="AD54">
            <v>2</v>
          </cell>
          <cell r="AE54">
            <v>0.66666666666666696</v>
          </cell>
          <cell r="AF54" t="str">
            <v>Y</v>
          </cell>
          <cell r="AG54"/>
          <cell r="AH54" t="str">
            <v>Y</v>
          </cell>
          <cell r="AI54" t="str">
            <v>B3</v>
          </cell>
          <cell r="AJ54" t="str">
            <v>B3</v>
          </cell>
          <cell r="AK54">
            <v>4</v>
          </cell>
          <cell r="AL54">
            <v>4</v>
          </cell>
          <cell r="AM54">
            <v>1</v>
          </cell>
          <cell r="AN54">
            <v>1</v>
          </cell>
          <cell r="AO54">
            <v>2</v>
          </cell>
          <cell r="AP54" t="str">
            <v>Y</v>
          </cell>
          <cell r="AQ54">
            <v>1</v>
          </cell>
          <cell r="AR54">
            <v>2</v>
          </cell>
          <cell r="AS54">
            <v>2</v>
          </cell>
          <cell r="AT54"/>
        </row>
        <row r="55">
          <cell r="B55" t="str">
            <v>SG1AF1000004</v>
          </cell>
          <cell r="C55" t="str">
            <v>UG HEALTHCARE CORPORATION LIMITED</v>
          </cell>
          <cell r="D55">
            <v>1</v>
          </cell>
          <cell r="E55">
            <v>8</v>
          </cell>
          <cell r="F55">
            <v>7</v>
          </cell>
          <cell r="G55">
            <v>7</v>
          </cell>
          <cell r="H55">
            <v>3</v>
          </cell>
          <cell r="I55">
            <v>0.42857142857142899</v>
          </cell>
          <cell r="J55">
            <v>1</v>
          </cell>
          <cell r="K55">
            <v>1</v>
          </cell>
          <cell r="L55">
            <v>1</v>
          </cell>
          <cell r="M55" t="str">
            <v>Y</v>
          </cell>
          <cell r="N55" t="str">
            <v>N</v>
          </cell>
          <cell r="O55" t="str">
            <v>Y</v>
          </cell>
          <cell r="P55">
            <v>4</v>
          </cell>
          <cell r="Q55">
            <v>3</v>
          </cell>
          <cell r="R55">
            <v>0.75</v>
          </cell>
          <cell r="S55" t="str">
            <v>Y</v>
          </cell>
          <cell r="T55">
            <v>3</v>
          </cell>
          <cell r="U55">
            <v>3</v>
          </cell>
          <cell r="V55">
            <v>1</v>
          </cell>
          <cell r="W55" t="str">
            <v>Y</v>
          </cell>
          <cell r="X55">
            <v>3</v>
          </cell>
          <cell r="Y55">
            <v>3</v>
          </cell>
          <cell r="Z55">
            <v>3</v>
          </cell>
          <cell r="AA55" t="str">
            <v>Y</v>
          </cell>
          <cell r="AB55"/>
          <cell r="AC55" t="str">
            <v>Y</v>
          </cell>
          <cell r="AD55">
            <v>2</v>
          </cell>
          <cell r="AE55">
            <v>0.66666666666666696</v>
          </cell>
          <cell r="AF55" t="str">
            <v>Y</v>
          </cell>
          <cell r="AG55"/>
          <cell r="AH55" t="str">
            <v>Y</v>
          </cell>
          <cell r="AI55" t="str">
            <v>B3</v>
          </cell>
          <cell r="AJ55" t="str">
            <v>B3</v>
          </cell>
          <cell r="AK55">
            <v>3</v>
          </cell>
          <cell r="AL55">
            <v>4</v>
          </cell>
          <cell r="AM55">
            <v>1</v>
          </cell>
          <cell r="AN55">
            <v>1</v>
          </cell>
          <cell r="AO55">
            <v>2</v>
          </cell>
          <cell r="AP55" t="str">
            <v>Y</v>
          </cell>
          <cell r="AQ55">
            <v>0</v>
          </cell>
          <cell r="AR55">
            <v>3</v>
          </cell>
          <cell r="AS55">
            <v>2</v>
          </cell>
          <cell r="AT55"/>
        </row>
        <row r="56">
          <cell r="B56" t="str">
            <v>SG1CC2000006</v>
          </cell>
          <cell r="C56" t="str">
            <v>UNION STEEL HOLDINGS LIMITED</v>
          </cell>
          <cell r="D56">
            <v>0</v>
          </cell>
          <cell r="E56">
            <v>6</v>
          </cell>
          <cell r="F56">
            <v>6</v>
          </cell>
          <cell r="G56">
            <v>6</v>
          </cell>
          <cell r="H56">
            <v>3</v>
          </cell>
          <cell r="I56">
            <v>0.5</v>
          </cell>
          <cell r="J56">
            <v>1</v>
          </cell>
          <cell r="K56">
            <v>1</v>
          </cell>
          <cell r="L56">
            <v>2</v>
          </cell>
          <cell r="M56" t="str">
            <v>N</v>
          </cell>
          <cell r="N56" t="str">
            <v>Y</v>
          </cell>
          <cell r="O56" t="str">
            <v>Y</v>
          </cell>
          <cell r="P56">
            <v>3</v>
          </cell>
          <cell r="Q56">
            <v>2</v>
          </cell>
          <cell r="R56">
            <v>0.66666666666666696</v>
          </cell>
          <cell r="S56" t="str">
            <v>Y</v>
          </cell>
          <cell r="T56">
            <v>3</v>
          </cell>
          <cell r="U56">
            <v>3</v>
          </cell>
          <cell r="V56">
            <v>1</v>
          </cell>
          <cell r="W56" t="str">
            <v>Y</v>
          </cell>
          <cell r="X56">
            <v>3</v>
          </cell>
          <cell r="Y56">
            <v>3</v>
          </cell>
          <cell r="Z56">
            <v>3</v>
          </cell>
          <cell r="AA56" t="str">
            <v>Y</v>
          </cell>
          <cell r="AB56"/>
          <cell r="AC56" t="str">
            <v>Y</v>
          </cell>
          <cell r="AD56">
            <v>2</v>
          </cell>
          <cell r="AE56">
            <v>0.66666666666666696</v>
          </cell>
          <cell r="AF56" t="str">
            <v>Y</v>
          </cell>
          <cell r="AG56"/>
          <cell r="AH56" t="str">
            <v>Y</v>
          </cell>
          <cell r="AI56" t="str">
            <v>B3</v>
          </cell>
          <cell r="AJ56" t="str">
            <v>B3</v>
          </cell>
          <cell r="AK56">
            <v>4</v>
          </cell>
          <cell r="AL56">
            <v>3</v>
          </cell>
          <cell r="AM56"/>
          <cell r="AN56"/>
          <cell r="AO56"/>
          <cell r="AP56" t="str">
            <v>Y</v>
          </cell>
          <cell r="AQ56">
            <v>1</v>
          </cell>
          <cell r="AR56">
            <v>2</v>
          </cell>
          <cell r="AS56">
            <v>0</v>
          </cell>
          <cell r="AT56"/>
        </row>
        <row r="57">
          <cell r="B57" t="str">
            <v>SG2G45999965</v>
          </cell>
          <cell r="C57" t="str">
            <v>WILTON RESOURCES CORP LIMITED</v>
          </cell>
          <cell r="D57">
            <v>0</v>
          </cell>
          <cell r="E57">
            <v>5</v>
          </cell>
          <cell r="F57">
            <v>5</v>
          </cell>
          <cell r="G57">
            <v>5</v>
          </cell>
          <cell r="H57">
            <v>3</v>
          </cell>
          <cell r="I57">
            <v>0.6</v>
          </cell>
          <cell r="J57">
            <v>1</v>
          </cell>
          <cell r="K57">
            <v>1</v>
          </cell>
          <cell r="L57">
            <v>2</v>
          </cell>
          <cell r="M57" t="str">
            <v>N</v>
          </cell>
          <cell r="N57" t="str">
            <v>Y</v>
          </cell>
          <cell r="O57" t="str">
            <v>N</v>
          </cell>
          <cell r="P57">
            <v>4</v>
          </cell>
          <cell r="Q57">
            <v>3</v>
          </cell>
          <cell r="R57">
            <v>0.75</v>
          </cell>
          <cell r="S57" t="str">
            <v>Y</v>
          </cell>
          <cell r="T57">
            <v>4</v>
          </cell>
          <cell r="U57">
            <v>3</v>
          </cell>
          <cell r="V57">
            <v>0.75</v>
          </cell>
          <cell r="W57" t="str">
            <v>Y</v>
          </cell>
          <cell r="X57">
            <v>3</v>
          </cell>
          <cell r="Y57">
            <v>3</v>
          </cell>
          <cell r="Z57">
            <v>3</v>
          </cell>
          <cell r="AA57" t="str">
            <v>Y</v>
          </cell>
          <cell r="AB57"/>
          <cell r="AC57" t="str">
            <v>Y</v>
          </cell>
          <cell r="AD57">
            <v>3</v>
          </cell>
          <cell r="AE57">
            <v>1</v>
          </cell>
          <cell r="AF57" t="str">
            <v>Y</v>
          </cell>
          <cell r="AG57"/>
          <cell r="AH57" t="str">
            <v>Y</v>
          </cell>
          <cell r="AI57" t="str">
            <v>B3</v>
          </cell>
          <cell r="AJ57" t="str">
            <v>B3</v>
          </cell>
          <cell r="AK57">
            <v>5</v>
          </cell>
          <cell r="AL57">
            <v>4</v>
          </cell>
          <cell r="AM57">
            <v>1</v>
          </cell>
          <cell r="AN57">
            <v>1</v>
          </cell>
          <cell r="AO57">
            <v>2</v>
          </cell>
          <cell r="AP57" t="str">
            <v>Y</v>
          </cell>
          <cell r="AQ57">
            <v>0</v>
          </cell>
          <cell r="AR57">
            <v>3</v>
          </cell>
          <cell r="AS57">
            <v>2</v>
          </cell>
          <cell r="AT57"/>
        </row>
        <row r="58">
          <cell r="B58" t="str">
            <v>SG1K66001688</v>
          </cell>
          <cell r="C58" t="str">
            <v>WING TAI HOLDINGS LTD</v>
          </cell>
          <cell r="D58">
            <v>2</v>
          </cell>
          <cell r="E58">
            <v>11</v>
          </cell>
          <cell r="F58">
            <v>9</v>
          </cell>
          <cell r="G58">
            <v>9</v>
          </cell>
          <cell r="H58">
            <v>6</v>
          </cell>
          <cell r="I58">
            <v>0.66666666666666696</v>
          </cell>
          <cell r="J58">
            <v>0</v>
          </cell>
          <cell r="K58">
            <v>0</v>
          </cell>
          <cell r="L58"/>
          <cell r="M58"/>
          <cell r="N58" t="str">
            <v>Y</v>
          </cell>
          <cell r="O58" t="str">
            <v>Y</v>
          </cell>
          <cell r="P58">
            <v>3</v>
          </cell>
          <cell r="Q58">
            <v>3</v>
          </cell>
          <cell r="R58">
            <v>1</v>
          </cell>
          <cell r="S58" t="str">
            <v>Y</v>
          </cell>
          <cell r="T58">
            <v>3</v>
          </cell>
          <cell r="U58">
            <v>3</v>
          </cell>
          <cell r="V58">
            <v>1</v>
          </cell>
          <cell r="W58" t="str">
            <v>Y</v>
          </cell>
          <cell r="X58">
            <v>3</v>
          </cell>
          <cell r="Y58">
            <v>3</v>
          </cell>
          <cell r="Z58">
            <v>3</v>
          </cell>
          <cell r="AA58" t="str">
            <v>Y</v>
          </cell>
          <cell r="AB58"/>
          <cell r="AC58" t="str">
            <v>Y</v>
          </cell>
          <cell r="AD58">
            <v>1</v>
          </cell>
          <cell r="AE58">
            <v>0.33333333333333298</v>
          </cell>
          <cell r="AF58" t="str">
            <v>N</v>
          </cell>
          <cell r="AG58" t="str">
            <v>Y</v>
          </cell>
          <cell r="AH58" t="str">
            <v>Y</v>
          </cell>
          <cell r="AI58" t="str">
            <v>B2</v>
          </cell>
          <cell r="AJ58" t="str">
            <v>B3</v>
          </cell>
          <cell r="AK58">
            <v>4</v>
          </cell>
          <cell r="AL58">
            <v>4</v>
          </cell>
          <cell r="AM58">
            <v>2</v>
          </cell>
          <cell r="AN58">
            <v>1</v>
          </cell>
          <cell r="AO58">
            <v>3</v>
          </cell>
          <cell r="AP58" t="str">
            <v>Y</v>
          </cell>
          <cell r="AQ58">
            <v>2</v>
          </cell>
          <cell r="AR58">
            <v>0</v>
          </cell>
          <cell r="AS58">
            <v>0</v>
          </cell>
          <cell r="AT58"/>
        </row>
        <row r="59">
          <cell r="B59" t="str">
            <v>SG2C28962695</v>
          </cell>
          <cell r="C59" t="str">
            <v>YAMADA GREEN RESOURCES LIMITED</v>
          </cell>
          <cell r="D59">
            <v>0</v>
          </cell>
          <cell r="E59">
            <v>5</v>
          </cell>
          <cell r="F59">
            <v>5</v>
          </cell>
          <cell r="G59">
            <v>5</v>
          </cell>
          <cell r="H59">
            <v>2</v>
          </cell>
          <cell r="I59">
            <v>0.4</v>
          </cell>
          <cell r="J59">
            <v>1</v>
          </cell>
          <cell r="K59">
            <v>1</v>
          </cell>
          <cell r="L59">
            <v>1</v>
          </cell>
          <cell r="M59" t="str">
            <v>Y</v>
          </cell>
          <cell r="N59" t="str">
            <v>Y</v>
          </cell>
          <cell r="O59" t="str">
            <v>N</v>
          </cell>
          <cell r="P59">
            <v>3</v>
          </cell>
          <cell r="Q59">
            <v>2</v>
          </cell>
          <cell r="R59">
            <v>0.66666666666666696</v>
          </cell>
          <cell r="S59" t="str">
            <v>Y</v>
          </cell>
          <cell r="T59">
            <v>3</v>
          </cell>
          <cell r="U59">
            <v>2</v>
          </cell>
          <cell r="V59">
            <v>0.66666666666666696</v>
          </cell>
          <cell r="W59" t="str">
            <v>Y</v>
          </cell>
          <cell r="X59">
            <v>3</v>
          </cell>
          <cell r="Y59">
            <v>2</v>
          </cell>
          <cell r="Z59">
            <v>3</v>
          </cell>
          <cell r="AA59" t="str">
            <v>N</v>
          </cell>
          <cell r="AB59" t="str">
            <v>N</v>
          </cell>
          <cell r="AC59" t="str">
            <v>Y</v>
          </cell>
          <cell r="AD59">
            <v>0</v>
          </cell>
          <cell r="AE59">
            <v>0</v>
          </cell>
          <cell r="AF59" t="str">
            <v>N</v>
          </cell>
          <cell r="AG59" t="str">
            <v>N</v>
          </cell>
          <cell r="AH59" t="str">
            <v>N</v>
          </cell>
          <cell r="AI59" t="str">
            <v>B3</v>
          </cell>
          <cell r="AJ59" t="str">
            <v>B3</v>
          </cell>
          <cell r="AK59">
            <v>4</v>
          </cell>
          <cell r="AL59">
            <v>4</v>
          </cell>
          <cell r="AM59">
            <v>1</v>
          </cell>
          <cell r="AN59">
            <v>1</v>
          </cell>
          <cell r="AO59">
            <v>2</v>
          </cell>
          <cell r="AP59" t="str">
            <v>Y</v>
          </cell>
          <cell r="AQ59">
            <v>1</v>
          </cell>
          <cell r="AR59">
            <v>2</v>
          </cell>
          <cell r="AS59">
            <v>2</v>
          </cell>
          <cell r="AT59"/>
        </row>
        <row r="60">
          <cell r="B60" t="str">
            <v>SG1S18926810</v>
          </cell>
          <cell r="C60" t="str">
            <v>YTL STARHILL GLOBAL REIT MANAGEMENT LIMITED</v>
          </cell>
          <cell r="D60">
            <v>0</v>
          </cell>
          <cell r="E60">
            <v>6</v>
          </cell>
          <cell r="F60">
            <v>6</v>
          </cell>
          <cell r="G60">
            <v>6</v>
          </cell>
          <cell r="H60">
            <v>3</v>
          </cell>
          <cell r="I60">
            <v>0.5</v>
          </cell>
          <cell r="J60">
            <v>1</v>
          </cell>
          <cell r="K60">
            <v>1</v>
          </cell>
          <cell r="L60">
            <v>3</v>
          </cell>
          <cell r="M60" t="str">
            <v>N</v>
          </cell>
          <cell r="N60" t="str">
            <v>Y</v>
          </cell>
          <cell r="O60" t="str">
            <v>N</v>
          </cell>
          <cell r="P60">
            <v>0</v>
          </cell>
          <cell r="Q60">
            <v>0</v>
          </cell>
          <cell r="R60"/>
          <cell r="S60" t="str">
            <v>N</v>
          </cell>
          <cell r="T60">
            <v>0</v>
          </cell>
          <cell r="U60">
            <v>0</v>
          </cell>
          <cell r="V60"/>
          <cell r="W60" t="str">
            <v>N</v>
          </cell>
          <cell r="X60">
            <v>3</v>
          </cell>
          <cell r="Y60">
            <v>3</v>
          </cell>
          <cell r="Z60">
            <v>3</v>
          </cell>
          <cell r="AA60" t="str">
            <v>Y</v>
          </cell>
          <cell r="AB60"/>
          <cell r="AC60" t="str">
            <v>Y</v>
          </cell>
          <cell r="AD60">
            <v>0</v>
          </cell>
          <cell r="AE60">
            <v>0</v>
          </cell>
          <cell r="AF60" t="str">
            <v>N</v>
          </cell>
          <cell r="AG60" t="str">
            <v>N</v>
          </cell>
          <cell r="AH60" t="str">
            <v>N</v>
          </cell>
          <cell r="AI60" t="str">
            <v>ND</v>
          </cell>
          <cell r="AJ60" t="str">
            <v>E</v>
          </cell>
          <cell r="AK60">
            <v>5</v>
          </cell>
          <cell r="AL60">
            <v>4</v>
          </cell>
          <cell r="AM60">
            <v>0</v>
          </cell>
          <cell r="AN60">
            <v>0</v>
          </cell>
          <cell r="AO60">
            <v>0</v>
          </cell>
          <cell r="AP60" t="str">
            <v>Y</v>
          </cell>
          <cell r="AQ60">
            <v>0</v>
          </cell>
          <cell r="AR60">
            <v>0</v>
          </cell>
          <cell r="AS60">
            <v>0</v>
          </cell>
          <cell r="AT60"/>
        </row>
        <row r="61">
          <cell r="B61" t="str">
            <v>SG1P25916898</v>
          </cell>
          <cell r="C61" t="str">
            <v>ZHONGXIN FRUIT AND JUICE LTD</v>
          </cell>
          <cell r="D61">
            <v>0</v>
          </cell>
          <cell r="E61">
            <v>4</v>
          </cell>
          <cell r="F61">
            <v>4</v>
          </cell>
          <cell r="G61">
            <v>4</v>
          </cell>
          <cell r="H61">
            <v>2</v>
          </cell>
          <cell r="I61">
            <v>0.5</v>
          </cell>
          <cell r="J61">
            <v>0</v>
          </cell>
          <cell r="K61">
            <v>0</v>
          </cell>
          <cell r="L61"/>
          <cell r="M61"/>
          <cell r="N61" t="str">
            <v>Y</v>
          </cell>
          <cell r="O61" t="str">
            <v>N</v>
          </cell>
          <cell r="P61">
            <v>3</v>
          </cell>
          <cell r="Q61">
            <v>2</v>
          </cell>
          <cell r="R61">
            <v>0.66666666666666696</v>
          </cell>
          <cell r="S61" t="str">
            <v>Y</v>
          </cell>
          <cell r="T61">
            <v>3</v>
          </cell>
          <cell r="U61">
            <v>2</v>
          </cell>
          <cell r="V61">
            <v>0.66666666666666696</v>
          </cell>
          <cell r="W61" t="str">
            <v>Y</v>
          </cell>
          <cell r="X61">
            <v>3</v>
          </cell>
          <cell r="Y61">
            <v>2</v>
          </cell>
          <cell r="Z61">
            <v>3</v>
          </cell>
          <cell r="AA61" t="str">
            <v>N</v>
          </cell>
          <cell r="AB61" t="str">
            <v>N</v>
          </cell>
          <cell r="AC61" t="str">
            <v>Y</v>
          </cell>
          <cell r="AD61">
            <v>3</v>
          </cell>
          <cell r="AE61">
            <v>1</v>
          </cell>
          <cell r="AF61" t="str">
            <v>Y</v>
          </cell>
          <cell r="AG61"/>
          <cell r="AH61" t="str">
            <v>Y</v>
          </cell>
          <cell r="AI61" t="str">
            <v>E</v>
          </cell>
          <cell r="AJ61" t="str">
            <v>E</v>
          </cell>
          <cell r="AK61">
            <v>2</v>
          </cell>
          <cell r="AL61">
            <v>2</v>
          </cell>
          <cell r="AM61">
            <v>1</v>
          </cell>
          <cell r="AN61">
            <v>1</v>
          </cell>
          <cell r="AO61">
            <v>2</v>
          </cell>
          <cell r="AP61" t="str">
            <v>Y</v>
          </cell>
          <cell r="AQ61">
            <v>0</v>
          </cell>
          <cell r="AR61">
            <v>2</v>
          </cell>
          <cell r="AS61">
            <v>2</v>
          </cell>
          <cell r="AT61"/>
        </row>
        <row r="62">
          <cell r="B62" t="str">
            <v>SG1N09908665</v>
          </cell>
          <cell r="C62" t="str">
            <v>GKE CORPORATION LIMITED</v>
          </cell>
          <cell r="D62">
            <v>0</v>
          </cell>
          <cell r="E62">
            <v>7</v>
          </cell>
          <cell r="F62">
            <v>7</v>
          </cell>
          <cell r="G62">
            <v>7</v>
          </cell>
          <cell r="H62">
            <v>4</v>
          </cell>
          <cell r="I62">
            <v>0.57142857142857095</v>
          </cell>
          <cell r="J62">
            <v>1</v>
          </cell>
          <cell r="K62">
            <v>1</v>
          </cell>
          <cell r="L62">
            <v>2</v>
          </cell>
          <cell r="M62" t="str">
            <v>N</v>
          </cell>
          <cell r="N62" t="str">
            <v>Y</v>
          </cell>
          <cell r="O62" t="str">
            <v>N</v>
          </cell>
          <cell r="P62">
            <v>2</v>
          </cell>
          <cell r="Q62">
            <v>2</v>
          </cell>
          <cell r="R62">
            <v>1</v>
          </cell>
          <cell r="S62" t="str">
            <v>Y</v>
          </cell>
          <cell r="T62">
            <v>1</v>
          </cell>
          <cell r="U62">
            <v>1</v>
          </cell>
          <cell r="V62">
            <v>1</v>
          </cell>
          <cell r="W62" t="str">
            <v>Y</v>
          </cell>
          <cell r="X62">
            <v>1</v>
          </cell>
          <cell r="Y62">
            <v>1</v>
          </cell>
          <cell r="Z62">
            <v>1</v>
          </cell>
          <cell r="AA62" t="str">
            <v>Y</v>
          </cell>
          <cell r="AB62"/>
          <cell r="AC62" t="str">
            <v>N</v>
          </cell>
          <cell r="AD62">
            <v>1</v>
          </cell>
          <cell r="AE62">
            <v>1</v>
          </cell>
          <cell r="AF62" t="str">
            <v>Y</v>
          </cell>
          <cell r="AG62"/>
          <cell r="AH62" t="str">
            <v>N</v>
          </cell>
          <cell r="AI62" t="str">
            <v>B3</v>
          </cell>
          <cell r="AJ62" t="str">
            <v>B3</v>
          </cell>
          <cell r="AK62">
            <v>4</v>
          </cell>
          <cell r="AL62">
            <v>4</v>
          </cell>
          <cell r="AM62">
            <v>1</v>
          </cell>
          <cell r="AN62">
            <v>1</v>
          </cell>
          <cell r="AO62">
            <v>2</v>
          </cell>
          <cell r="AP62" t="str">
            <v>Y</v>
          </cell>
          <cell r="AQ62">
            <v>0</v>
          </cell>
          <cell r="AR62">
            <v>0</v>
          </cell>
          <cell r="AS62">
            <v>0</v>
          </cell>
          <cell r="AT62"/>
        </row>
        <row r="63">
          <cell r="B63" t="str">
            <v>SG1DC2000004</v>
          </cell>
          <cell r="C63" t="str">
            <v>HC SURGICAL SPECIALISTSLIMITED</v>
          </cell>
          <cell r="D63">
            <v>0</v>
          </cell>
          <cell r="E63">
            <v>5</v>
          </cell>
          <cell r="F63">
            <v>5</v>
          </cell>
          <cell r="G63">
            <v>5</v>
          </cell>
          <cell r="H63">
            <v>2</v>
          </cell>
          <cell r="I63">
            <v>0.4</v>
          </cell>
          <cell r="J63">
            <v>1</v>
          </cell>
          <cell r="K63">
            <v>1</v>
          </cell>
          <cell r="L63">
            <v>1</v>
          </cell>
          <cell r="M63" t="str">
            <v>Y</v>
          </cell>
          <cell r="N63" t="str">
            <v>N</v>
          </cell>
          <cell r="O63" t="str">
            <v>Y</v>
          </cell>
          <cell r="P63">
            <v>3</v>
          </cell>
          <cell r="Q63">
            <v>2</v>
          </cell>
          <cell r="R63">
            <v>0.66666666666666696</v>
          </cell>
          <cell r="S63" t="str">
            <v>Y</v>
          </cell>
          <cell r="T63">
            <v>3</v>
          </cell>
          <cell r="U63">
            <v>2</v>
          </cell>
          <cell r="V63">
            <v>0.66666666666666696</v>
          </cell>
          <cell r="W63" t="str">
            <v>Y</v>
          </cell>
          <cell r="X63">
            <v>3</v>
          </cell>
          <cell r="Y63">
            <v>2</v>
          </cell>
          <cell r="Z63">
            <v>2</v>
          </cell>
          <cell r="AA63" t="str">
            <v>N</v>
          </cell>
          <cell r="AB63" t="str">
            <v>N</v>
          </cell>
          <cell r="AC63" t="str">
            <v>Y</v>
          </cell>
          <cell r="AD63">
            <v>1</v>
          </cell>
          <cell r="AE63">
            <v>0.33333333333333298</v>
          </cell>
          <cell r="AF63" t="str">
            <v>N</v>
          </cell>
          <cell r="AG63" t="str">
            <v>Y</v>
          </cell>
          <cell r="AH63" t="str">
            <v>Y</v>
          </cell>
          <cell r="AI63" t="str">
            <v>B2</v>
          </cell>
          <cell r="AJ63" t="str">
            <v>B3</v>
          </cell>
          <cell r="AK63">
            <v>7</v>
          </cell>
          <cell r="AL63">
            <v>3</v>
          </cell>
          <cell r="AM63">
            <v>3</v>
          </cell>
          <cell r="AN63">
            <v>1</v>
          </cell>
          <cell r="AO63">
            <v>4</v>
          </cell>
          <cell r="AP63" t="str">
            <v>Y</v>
          </cell>
          <cell r="AQ63">
            <v>0</v>
          </cell>
          <cell r="AR63">
            <v>2</v>
          </cell>
          <cell r="AS63">
            <v>2</v>
          </cell>
          <cell r="AT63"/>
        </row>
        <row r="64">
          <cell r="B64" t="str">
            <v>SG1G55870362</v>
          </cell>
          <cell r="C64" t="str">
            <v>LIAN BENG GROUP LTD</v>
          </cell>
          <cell r="D64">
            <v>0</v>
          </cell>
          <cell r="E64">
            <v>7</v>
          </cell>
          <cell r="F64">
            <v>7</v>
          </cell>
          <cell r="G64">
            <v>7</v>
          </cell>
          <cell r="H64">
            <v>4</v>
          </cell>
          <cell r="I64">
            <v>0.57142857142857095</v>
          </cell>
          <cell r="J64">
            <v>1</v>
          </cell>
          <cell r="K64">
            <v>1</v>
          </cell>
          <cell r="L64">
            <v>2</v>
          </cell>
          <cell r="M64" t="str">
            <v>N</v>
          </cell>
          <cell r="N64" t="str">
            <v>N</v>
          </cell>
          <cell r="O64" t="str">
            <v>Y</v>
          </cell>
          <cell r="P64">
            <v>4</v>
          </cell>
          <cell r="Q64">
            <v>4</v>
          </cell>
          <cell r="R64">
            <v>1</v>
          </cell>
          <cell r="S64" t="str">
            <v>Y</v>
          </cell>
          <cell r="T64">
            <v>4</v>
          </cell>
          <cell r="U64">
            <v>4</v>
          </cell>
          <cell r="V64">
            <v>1</v>
          </cell>
          <cell r="W64" t="str">
            <v>Y</v>
          </cell>
          <cell r="X64">
            <v>4</v>
          </cell>
          <cell r="Y64">
            <v>4</v>
          </cell>
          <cell r="Z64">
            <v>4</v>
          </cell>
          <cell r="AA64" t="str">
            <v>Y</v>
          </cell>
          <cell r="AB64"/>
          <cell r="AC64" t="str">
            <v>Y</v>
          </cell>
          <cell r="AD64">
            <v>1</v>
          </cell>
          <cell r="AE64">
            <v>0.25</v>
          </cell>
          <cell r="AF64" t="str">
            <v>N</v>
          </cell>
          <cell r="AG64" t="str">
            <v>Y</v>
          </cell>
          <cell r="AH64" t="str">
            <v>N</v>
          </cell>
          <cell r="AI64" t="str">
            <v>B2</v>
          </cell>
          <cell r="AJ64" t="str">
            <v>B3</v>
          </cell>
          <cell r="AK64">
            <v>3</v>
          </cell>
          <cell r="AL64">
            <v>3</v>
          </cell>
          <cell r="AM64">
            <v>1</v>
          </cell>
          <cell r="AN64">
            <v>1</v>
          </cell>
          <cell r="AO64">
            <v>2</v>
          </cell>
          <cell r="AP64" t="str">
            <v>Y</v>
          </cell>
          <cell r="AQ64">
            <v>0</v>
          </cell>
          <cell r="AR64">
            <v>4</v>
          </cell>
          <cell r="AS64">
            <v>0</v>
          </cell>
          <cell r="AT64"/>
        </row>
        <row r="65">
          <cell r="B65" t="str">
            <v>SG1DH4000001</v>
          </cell>
          <cell r="C65" t="str">
            <v>SHOPPER360 LIMITED</v>
          </cell>
          <cell r="D65">
            <v>1</v>
          </cell>
          <cell r="E65">
            <v>6</v>
          </cell>
          <cell r="F65">
            <v>5</v>
          </cell>
          <cell r="G65">
            <v>5</v>
          </cell>
          <cell r="H65">
            <v>3</v>
          </cell>
          <cell r="I65">
            <v>0.6</v>
          </cell>
          <cell r="J65">
            <v>1</v>
          </cell>
          <cell r="K65">
            <v>1</v>
          </cell>
          <cell r="L65">
            <v>2</v>
          </cell>
          <cell r="M65" t="str">
            <v>N</v>
          </cell>
          <cell r="N65" t="str">
            <v>Y</v>
          </cell>
          <cell r="O65" t="str">
            <v>N</v>
          </cell>
          <cell r="P65">
            <v>3</v>
          </cell>
          <cell r="Q65">
            <v>2</v>
          </cell>
          <cell r="R65">
            <v>0.66666666666666696</v>
          </cell>
          <cell r="S65" t="str">
            <v>Y</v>
          </cell>
          <cell r="T65">
            <v>3</v>
          </cell>
          <cell r="U65">
            <v>2</v>
          </cell>
          <cell r="V65">
            <v>0.66666666666666696</v>
          </cell>
          <cell r="W65" t="str">
            <v>Y</v>
          </cell>
          <cell r="X65">
            <v>3</v>
          </cell>
          <cell r="Y65">
            <v>3</v>
          </cell>
          <cell r="Z65">
            <v>3</v>
          </cell>
          <cell r="AA65" t="str">
            <v>Y</v>
          </cell>
          <cell r="AB65"/>
          <cell r="AC65" t="str">
            <v>Y</v>
          </cell>
          <cell r="AD65">
            <v>1</v>
          </cell>
          <cell r="AE65">
            <v>0.33333333333333298</v>
          </cell>
          <cell r="AF65" t="str">
            <v>N</v>
          </cell>
          <cell r="AG65" t="str">
            <v>Y</v>
          </cell>
          <cell r="AH65" t="str">
            <v>Y</v>
          </cell>
          <cell r="AI65" t="str">
            <v>B2</v>
          </cell>
          <cell r="AJ65" t="str">
            <v>B1</v>
          </cell>
          <cell r="AK65">
            <v>2</v>
          </cell>
          <cell r="AL65">
            <v>2</v>
          </cell>
          <cell r="AM65">
            <v>1</v>
          </cell>
          <cell r="AN65">
            <v>1</v>
          </cell>
          <cell r="AO65">
            <v>2</v>
          </cell>
          <cell r="AP65" t="str">
            <v>Y</v>
          </cell>
          <cell r="AQ65">
            <v>0</v>
          </cell>
          <cell r="AR65">
            <v>1</v>
          </cell>
          <cell r="AS65">
            <v>0</v>
          </cell>
          <cell r="AT65"/>
        </row>
        <row r="66">
          <cell r="B66" t="str">
            <v>SG1ED7000005</v>
          </cell>
          <cell r="C66" t="str">
            <v>SLB DEVELOPMENT LTD.</v>
          </cell>
          <cell r="D66">
            <v>0</v>
          </cell>
          <cell r="E66">
            <v>4</v>
          </cell>
          <cell r="F66">
            <v>4</v>
          </cell>
          <cell r="G66">
            <v>4</v>
          </cell>
          <cell r="H66">
            <v>2</v>
          </cell>
          <cell r="I66">
            <v>0.5</v>
          </cell>
          <cell r="J66">
            <v>1</v>
          </cell>
          <cell r="K66">
            <v>1</v>
          </cell>
          <cell r="L66">
            <v>6</v>
          </cell>
          <cell r="M66" t="str">
            <v>N</v>
          </cell>
          <cell r="N66" t="str">
            <v>Y</v>
          </cell>
          <cell r="O66" t="str">
            <v>Y</v>
          </cell>
          <cell r="P66">
            <v>3</v>
          </cell>
          <cell r="Q66">
            <v>2</v>
          </cell>
          <cell r="R66">
            <v>0.66666666666666696</v>
          </cell>
          <cell r="S66" t="str">
            <v>Y</v>
          </cell>
          <cell r="T66">
            <v>3</v>
          </cell>
          <cell r="U66">
            <v>2</v>
          </cell>
          <cell r="V66">
            <v>0.66666666666666696</v>
          </cell>
          <cell r="W66" t="str">
            <v>Y</v>
          </cell>
          <cell r="X66">
            <v>3</v>
          </cell>
          <cell r="Y66">
            <v>2</v>
          </cell>
          <cell r="Z66">
            <v>2</v>
          </cell>
          <cell r="AA66" t="str">
            <v>N</v>
          </cell>
          <cell r="AB66" t="str">
            <v>N</v>
          </cell>
          <cell r="AC66" t="str">
            <v>Y</v>
          </cell>
          <cell r="AD66">
            <v>1</v>
          </cell>
          <cell r="AE66">
            <v>0.33333333333333298</v>
          </cell>
          <cell r="AF66" t="str">
            <v>N</v>
          </cell>
          <cell r="AG66" t="str">
            <v>Y</v>
          </cell>
          <cell r="AH66" t="str">
            <v>N</v>
          </cell>
          <cell r="AI66" t="str">
            <v>B3</v>
          </cell>
          <cell r="AJ66" t="str">
            <v>B3</v>
          </cell>
          <cell r="AK66">
            <v>3</v>
          </cell>
          <cell r="AL66">
            <v>3</v>
          </cell>
          <cell r="AM66">
            <v>1</v>
          </cell>
          <cell r="AN66">
            <v>1</v>
          </cell>
          <cell r="AO66">
            <v>2</v>
          </cell>
          <cell r="AP66" t="str">
            <v>Y</v>
          </cell>
          <cell r="AQ66">
            <v>0</v>
          </cell>
          <cell r="AR66">
            <v>2</v>
          </cell>
          <cell r="AS66">
            <v>2</v>
          </cell>
          <cell r="AT66"/>
        </row>
        <row r="67">
          <cell r="B67" t="str">
            <v>SG2C64965297</v>
          </cell>
          <cell r="C67" t="str">
            <v>TEE INTERNATIONAL LIMITED</v>
          </cell>
          <cell r="D67">
            <v>4</v>
          </cell>
          <cell r="E67">
            <v>11</v>
          </cell>
          <cell r="F67">
            <v>7</v>
          </cell>
          <cell r="G67">
            <v>7</v>
          </cell>
          <cell r="H67">
            <v>3</v>
          </cell>
          <cell r="I67">
            <v>0.42857142857142899</v>
          </cell>
          <cell r="J67">
            <v>0</v>
          </cell>
          <cell r="K67">
            <v>1</v>
          </cell>
          <cell r="L67"/>
          <cell r="M67"/>
          <cell r="N67" t="str">
            <v>N</v>
          </cell>
          <cell r="O67" t="str">
            <v>N</v>
          </cell>
          <cell r="P67">
            <v>3</v>
          </cell>
          <cell r="Q67">
            <v>2</v>
          </cell>
          <cell r="R67">
            <v>0.66666666666666696</v>
          </cell>
          <cell r="S67" t="str">
            <v>Y</v>
          </cell>
          <cell r="T67">
            <v>3</v>
          </cell>
          <cell r="U67">
            <v>3</v>
          </cell>
          <cell r="V67">
            <v>1</v>
          </cell>
          <cell r="W67" t="str">
            <v>Y</v>
          </cell>
          <cell r="X67">
            <v>3</v>
          </cell>
          <cell r="Y67">
            <v>3</v>
          </cell>
          <cell r="Z67">
            <v>3</v>
          </cell>
          <cell r="AA67" t="str">
            <v>Y</v>
          </cell>
          <cell r="AB67"/>
          <cell r="AC67" t="str">
            <v>Y</v>
          </cell>
          <cell r="AD67">
            <v>2</v>
          </cell>
          <cell r="AE67">
            <v>0.66666666666666696</v>
          </cell>
          <cell r="AF67" t="str">
            <v>Y</v>
          </cell>
          <cell r="AG67"/>
          <cell r="AH67" t="str">
            <v>Y</v>
          </cell>
          <cell r="AI67" t="str">
            <v>B3</v>
          </cell>
          <cell r="AJ67" t="str">
            <v>B1</v>
          </cell>
          <cell r="AK67">
            <v>26</v>
          </cell>
          <cell r="AL67">
            <v>15</v>
          </cell>
          <cell r="AM67"/>
          <cell r="AN67">
            <v>12</v>
          </cell>
          <cell r="AO67"/>
          <cell r="AP67" t="str">
            <v>Y</v>
          </cell>
          <cell r="AQ67">
            <v>1</v>
          </cell>
          <cell r="AR67">
            <v>2</v>
          </cell>
          <cell r="AS67">
            <v>0</v>
          </cell>
          <cell r="AT67"/>
        </row>
        <row r="68">
          <cell r="B68" t="str">
            <v>SG2F79993489</v>
          </cell>
          <cell r="C68" t="str">
            <v>TEE LAND LIMITED</v>
          </cell>
          <cell r="D68">
            <v>0</v>
          </cell>
          <cell r="E68">
            <v>7</v>
          </cell>
          <cell r="F68">
            <v>7</v>
          </cell>
          <cell r="G68">
            <v>7</v>
          </cell>
          <cell r="H68">
            <v>3</v>
          </cell>
          <cell r="I68">
            <v>0.42857142857142899</v>
          </cell>
          <cell r="J68">
            <v>1</v>
          </cell>
          <cell r="K68">
            <v>1</v>
          </cell>
          <cell r="L68">
            <v>1</v>
          </cell>
          <cell r="M68" t="str">
            <v>Y</v>
          </cell>
          <cell r="N68" t="str">
            <v>N</v>
          </cell>
          <cell r="O68" t="str">
            <v>N</v>
          </cell>
          <cell r="P68">
            <v>3</v>
          </cell>
          <cell r="Q68">
            <v>2</v>
          </cell>
          <cell r="R68">
            <v>0.66666666666666696</v>
          </cell>
          <cell r="S68" t="str">
            <v>Y</v>
          </cell>
          <cell r="T68">
            <v>2</v>
          </cell>
          <cell r="U68">
            <v>2</v>
          </cell>
          <cell r="V68">
            <v>1</v>
          </cell>
          <cell r="W68" t="str">
            <v>Y</v>
          </cell>
          <cell r="X68">
            <v>3</v>
          </cell>
          <cell r="Y68">
            <v>3</v>
          </cell>
          <cell r="Z68">
            <v>3</v>
          </cell>
          <cell r="AA68" t="str">
            <v>Y</v>
          </cell>
          <cell r="AB68"/>
          <cell r="AC68" t="str">
            <v>Y</v>
          </cell>
          <cell r="AD68">
            <v>3</v>
          </cell>
          <cell r="AE68">
            <v>1</v>
          </cell>
          <cell r="AF68" t="str">
            <v>Y</v>
          </cell>
          <cell r="AG68"/>
          <cell r="AH68" t="str">
            <v>Y</v>
          </cell>
          <cell r="AI68" t="str">
            <v>B3</v>
          </cell>
          <cell r="AJ68" t="str">
            <v>B1</v>
          </cell>
          <cell r="AK68">
            <v>4</v>
          </cell>
          <cell r="AL68">
            <v>4</v>
          </cell>
          <cell r="AM68">
            <v>1</v>
          </cell>
          <cell r="AN68">
            <v>1</v>
          </cell>
          <cell r="AO68">
            <v>2</v>
          </cell>
          <cell r="AP68" t="str">
            <v>Y</v>
          </cell>
          <cell r="AQ68">
            <v>0</v>
          </cell>
          <cell r="AR68">
            <v>1</v>
          </cell>
          <cell r="AS68">
            <v>0</v>
          </cell>
          <cell r="AT68"/>
        </row>
        <row r="69">
          <cell r="B69" t="str">
            <v>SG1BF8000005</v>
          </cell>
          <cell r="C69" t="str">
            <v>YINDA INFOCOMM LIMITED</v>
          </cell>
          <cell r="D69">
            <v>0</v>
          </cell>
          <cell r="E69">
            <v>6</v>
          </cell>
          <cell r="F69">
            <v>6</v>
          </cell>
          <cell r="G69">
            <v>6</v>
          </cell>
          <cell r="H69">
            <v>3</v>
          </cell>
          <cell r="I69">
            <v>0.5</v>
          </cell>
          <cell r="J69">
            <v>1</v>
          </cell>
          <cell r="K69">
            <v>0</v>
          </cell>
          <cell r="L69">
            <v>3</v>
          </cell>
          <cell r="M69" t="str">
            <v>N</v>
          </cell>
          <cell r="N69" t="str">
            <v>Y</v>
          </cell>
          <cell r="O69" t="str">
            <v>N</v>
          </cell>
          <cell r="P69">
            <v>3</v>
          </cell>
          <cell r="Q69">
            <v>2</v>
          </cell>
          <cell r="R69">
            <v>0.66666666666666696</v>
          </cell>
          <cell r="S69" t="str">
            <v>Y</v>
          </cell>
          <cell r="T69">
            <v>3</v>
          </cell>
          <cell r="U69">
            <v>2</v>
          </cell>
          <cell r="V69">
            <v>0.66666666666666696</v>
          </cell>
          <cell r="W69" t="str">
            <v>Y</v>
          </cell>
          <cell r="X69">
            <v>3</v>
          </cell>
          <cell r="Y69">
            <v>3</v>
          </cell>
          <cell r="Z69">
            <v>3</v>
          </cell>
          <cell r="AA69" t="str">
            <v>Y</v>
          </cell>
          <cell r="AB69"/>
          <cell r="AC69" t="str">
            <v>Y</v>
          </cell>
          <cell r="AD69">
            <v>1</v>
          </cell>
          <cell r="AE69">
            <v>0.33333333333333298</v>
          </cell>
          <cell r="AF69" t="str">
            <v>N</v>
          </cell>
          <cell r="AG69" t="str">
            <v>Y</v>
          </cell>
          <cell r="AH69" t="str">
            <v>Y</v>
          </cell>
          <cell r="AI69" t="str">
            <v>B3</v>
          </cell>
          <cell r="AJ69" t="str">
            <v>B3</v>
          </cell>
          <cell r="AK69">
            <v>2</v>
          </cell>
          <cell r="AL69">
            <v>2</v>
          </cell>
          <cell r="AM69">
            <v>1</v>
          </cell>
          <cell r="AN69">
            <v>1</v>
          </cell>
          <cell r="AO69">
            <v>2</v>
          </cell>
          <cell r="AP69" t="str">
            <v>Y</v>
          </cell>
          <cell r="AQ69">
            <v>0</v>
          </cell>
          <cell r="AR69">
            <v>1</v>
          </cell>
          <cell r="AS69">
            <v>0</v>
          </cell>
          <cell r="AT69"/>
        </row>
        <row r="70">
          <cell r="B70" t="str">
            <v>VGG270541169</v>
          </cell>
          <cell r="C70" t="str">
            <v>DEL MONTE PACIFIC LIMITED</v>
          </cell>
          <cell r="D70">
            <v>0</v>
          </cell>
          <cell r="E70">
            <v>7</v>
          </cell>
          <cell r="F70">
            <v>7</v>
          </cell>
          <cell r="G70">
            <v>7</v>
          </cell>
          <cell r="H70">
            <v>4</v>
          </cell>
          <cell r="I70">
            <v>0.57142857142857095</v>
          </cell>
          <cell r="J70">
            <v>1</v>
          </cell>
          <cell r="K70">
            <v>1</v>
          </cell>
          <cell r="L70">
            <v>2</v>
          </cell>
          <cell r="M70" t="str">
            <v>N</v>
          </cell>
          <cell r="N70" t="str">
            <v>Y</v>
          </cell>
          <cell r="O70" t="str">
            <v>N</v>
          </cell>
          <cell r="P70">
            <v>6</v>
          </cell>
          <cell r="Q70">
            <v>4</v>
          </cell>
          <cell r="R70">
            <v>0.66666666666666696</v>
          </cell>
          <cell r="S70" t="str">
            <v>Y</v>
          </cell>
          <cell r="T70">
            <v>4</v>
          </cell>
          <cell r="U70">
            <v>4</v>
          </cell>
          <cell r="V70">
            <v>1</v>
          </cell>
          <cell r="W70" t="str">
            <v>Y</v>
          </cell>
          <cell r="X70">
            <v>4</v>
          </cell>
          <cell r="Y70">
            <v>4</v>
          </cell>
          <cell r="Z70">
            <v>4</v>
          </cell>
          <cell r="AA70" t="str">
            <v>Y</v>
          </cell>
          <cell r="AB70"/>
          <cell r="AC70" t="str">
            <v>Y</v>
          </cell>
          <cell r="AD70">
            <v>1</v>
          </cell>
          <cell r="AE70">
            <v>0.25</v>
          </cell>
          <cell r="AF70" t="str">
            <v>N</v>
          </cell>
          <cell r="AG70" t="str">
            <v>Y</v>
          </cell>
          <cell r="AH70" t="str">
            <v>Y</v>
          </cell>
          <cell r="AI70" t="str">
            <v>B4</v>
          </cell>
          <cell r="AJ70" t="str">
            <v>B3</v>
          </cell>
          <cell r="AK70">
            <v>5</v>
          </cell>
          <cell r="AL70">
            <v>5</v>
          </cell>
          <cell r="AM70">
            <v>2</v>
          </cell>
          <cell r="AN70">
            <v>1</v>
          </cell>
          <cell r="AO70">
            <v>3</v>
          </cell>
          <cell r="AP70" t="str">
            <v>Y</v>
          </cell>
          <cell r="AQ70">
            <v>3</v>
          </cell>
          <cell r="AR70">
            <v>4</v>
          </cell>
          <cell r="AS70">
            <v>0</v>
          </cell>
          <cell r="AT70"/>
        </row>
        <row r="71">
          <cell r="B71" t="str">
            <v>SG1AE1000007</v>
          </cell>
          <cell r="C71" t="str">
            <v>MS HOLDINGS LIMITED</v>
          </cell>
          <cell r="D71">
            <v>1</v>
          </cell>
          <cell r="E71">
            <v>7</v>
          </cell>
          <cell r="F71">
            <v>6</v>
          </cell>
          <cell r="G71">
            <v>6</v>
          </cell>
          <cell r="H71">
            <v>3</v>
          </cell>
          <cell r="I71">
            <v>0.5</v>
          </cell>
          <cell r="J71">
            <v>1</v>
          </cell>
          <cell r="K71">
            <v>1</v>
          </cell>
          <cell r="L71">
            <v>2</v>
          </cell>
          <cell r="M71" t="str">
            <v>N</v>
          </cell>
          <cell r="N71" t="str">
            <v>Y</v>
          </cell>
          <cell r="O71" t="str">
            <v>Y</v>
          </cell>
          <cell r="P71">
            <v>4</v>
          </cell>
          <cell r="Q71">
            <v>3</v>
          </cell>
          <cell r="R71">
            <v>0.75</v>
          </cell>
          <cell r="S71" t="str">
            <v>Y</v>
          </cell>
          <cell r="T71">
            <v>3</v>
          </cell>
          <cell r="U71">
            <v>3</v>
          </cell>
          <cell r="V71">
            <v>1</v>
          </cell>
          <cell r="W71" t="str">
            <v>Y</v>
          </cell>
          <cell r="X71">
            <v>2</v>
          </cell>
          <cell r="Y71">
            <v>2</v>
          </cell>
          <cell r="Z71">
            <v>2</v>
          </cell>
          <cell r="AA71" t="str">
            <v>Y</v>
          </cell>
          <cell r="AB71"/>
          <cell r="AC71" t="str">
            <v>Y</v>
          </cell>
          <cell r="AD71">
            <v>1</v>
          </cell>
          <cell r="AE71">
            <v>0.5</v>
          </cell>
          <cell r="AF71" t="str">
            <v>Y</v>
          </cell>
          <cell r="AG71"/>
          <cell r="AH71" t="str">
            <v>Y</v>
          </cell>
          <cell r="AI71" t="str">
            <v>B2</v>
          </cell>
          <cell r="AJ71" t="str">
            <v>B3</v>
          </cell>
          <cell r="AK71">
            <v>2</v>
          </cell>
          <cell r="AL71">
            <v>2</v>
          </cell>
          <cell r="AM71">
            <v>1</v>
          </cell>
          <cell r="AN71">
            <v>1</v>
          </cell>
          <cell r="AO71">
            <v>2</v>
          </cell>
          <cell r="AP71" t="str">
            <v>Y</v>
          </cell>
          <cell r="AQ71">
            <v>0</v>
          </cell>
          <cell r="AR71">
            <v>2</v>
          </cell>
          <cell r="AS71">
            <v>0</v>
          </cell>
          <cell r="AT71"/>
        </row>
        <row r="72">
          <cell r="B72" t="str">
            <v>SG1R62925800</v>
          </cell>
          <cell r="C72" t="str">
            <v>BAN LEONG TECHNOLOGIES LIMITED</v>
          </cell>
          <cell r="D72">
            <v>0</v>
          </cell>
          <cell r="E72">
            <v>4</v>
          </cell>
          <cell r="F72">
            <v>4</v>
          </cell>
          <cell r="G72">
            <v>4</v>
          </cell>
          <cell r="H72">
            <v>2</v>
          </cell>
          <cell r="I72">
            <v>0.5</v>
          </cell>
          <cell r="J72">
            <v>1</v>
          </cell>
          <cell r="K72">
            <v>1</v>
          </cell>
          <cell r="L72">
            <v>2</v>
          </cell>
          <cell r="M72" t="str">
            <v>N</v>
          </cell>
          <cell r="N72" t="str">
            <v>Y</v>
          </cell>
          <cell r="O72" t="str">
            <v>N</v>
          </cell>
          <cell r="P72">
            <v>2</v>
          </cell>
          <cell r="Q72">
            <v>2</v>
          </cell>
          <cell r="R72">
            <v>1</v>
          </cell>
          <cell r="S72" t="str">
            <v>Y</v>
          </cell>
          <cell r="T72">
            <v>2</v>
          </cell>
          <cell r="U72">
            <v>2</v>
          </cell>
          <cell r="V72">
            <v>1</v>
          </cell>
          <cell r="W72" t="str">
            <v>Y</v>
          </cell>
          <cell r="X72">
            <v>2</v>
          </cell>
          <cell r="Y72">
            <v>1</v>
          </cell>
          <cell r="Z72">
            <v>1</v>
          </cell>
          <cell r="AA72" t="str">
            <v>N</v>
          </cell>
          <cell r="AB72" t="str">
            <v>Y</v>
          </cell>
          <cell r="AC72" t="str">
            <v>Y</v>
          </cell>
          <cell r="AD72">
            <v>2</v>
          </cell>
          <cell r="AE72">
            <v>1</v>
          </cell>
          <cell r="AF72" t="str">
            <v>Y</v>
          </cell>
          <cell r="AG72"/>
          <cell r="AH72" t="str">
            <v>Y</v>
          </cell>
          <cell r="AI72" t="str">
            <v>B3</v>
          </cell>
          <cell r="AJ72" t="str">
            <v>B3</v>
          </cell>
          <cell r="AK72">
            <v>2</v>
          </cell>
          <cell r="AL72">
            <v>2</v>
          </cell>
          <cell r="AM72">
            <v>1</v>
          </cell>
          <cell r="AN72">
            <v>2</v>
          </cell>
          <cell r="AO72">
            <v>3</v>
          </cell>
          <cell r="AP72" t="str">
            <v>Y</v>
          </cell>
          <cell r="AQ72">
            <v>2</v>
          </cell>
          <cell r="AR72">
            <v>1</v>
          </cell>
          <cell r="AS72">
            <v>0</v>
          </cell>
          <cell r="AT72"/>
        </row>
        <row r="73">
          <cell r="B73" t="str">
            <v>SG1H44875935</v>
          </cell>
          <cell r="C73" t="str">
            <v>CWX GLOBAL LIMITED</v>
          </cell>
          <cell r="D73">
            <v>1</v>
          </cell>
          <cell r="E73">
            <v>5</v>
          </cell>
          <cell r="F73">
            <v>4</v>
          </cell>
          <cell r="G73">
            <v>4</v>
          </cell>
          <cell r="H73">
            <v>1</v>
          </cell>
          <cell r="I73">
            <v>0.25</v>
          </cell>
          <cell r="J73">
            <v>0</v>
          </cell>
          <cell r="K73">
            <v>1</v>
          </cell>
          <cell r="L73"/>
          <cell r="M73"/>
          <cell r="N73" t="str">
            <v>N</v>
          </cell>
          <cell r="O73" t="str">
            <v>Y</v>
          </cell>
          <cell r="P73">
            <v>2</v>
          </cell>
          <cell r="Q73">
            <v>1</v>
          </cell>
          <cell r="R73">
            <v>0.5</v>
          </cell>
          <cell r="S73" t="str">
            <v>N</v>
          </cell>
          <cell r="T73">
            <v>2</v>
          </cell>
          <cell r="U73">
            <v>1</v>
          </cell>
          <cell r="V73">
            <v>0.5</v>
          </cell>
          <cell r="W73" t="str">
            <v>N</v>
          </cell>
          <cell r="X73">
            <v>2</v>
          </cell>
          <cell r="Y73">
            <v>1</v>
          </cell>
          <cell r="Z73">
            <v>2</v>
          </cell>
          <cell r="AA73" t="str">
            <v>N</v>
          </cell>
          <cell r="AB73" t="str">
            <v>Y</v>
          </cell>
          <cell r="AC73" t="str">
            <v>Y</v>
          </cell>
          <cell r="AD73">
            <v>2</v>
          </cell>
          <cell r="AE73">
            <v>1</v>
          </cell>
          <cell r="AF73" t="str">
            <v>Y</v>
          </cell>
          <cell r="AG73"/>
          <cell r="AH73" t="str">
            <v>Y</v>
          </cell>
          <cell r="AI73" t="str">
            <v>B3</v>
          </cell>
          <cell r="AJ73" t="str">
            <v>B3</v>
          </cell>
          <cell r="AK73">
            <v>4</v>
          </cell>
          <cell r="AL73">
            <v>3</v>
          </cell>
          <cell r="AM73"/>
          <cell r="AN73"/>
          <cell r="AO73"/>
          <cell r="AP73" t="str">
            <v>Y</v>
          </cell>
          <cell r="AQ73">
            <v>0</v>
          </cell>
          <cell r="AR73">
            <v>1</v>
          </cell>
          <cell r="AS73">
            <v>0</v>
          </cell>
          <cell r="AT73"/>
        </row>
        <row r="74">
          <cell r="B74" t="str">
            <v>SG0532000247</v>
          </cell>
          <cell r="C74" t="str">
            <v>DISA LIMITED</v>
          </cell>
          <cell r="D74">
            <v>0</v>
          </cell>
          <cell r="E74">
            <v>5</v>
          </cell>
          <cell r="F74">
            <v>5</v>
          </cell>
          <cell r="G74">
            <v>5</v>
          </cell>
          <cell r="H74">
            <v>3</v>
          </cell>
          <cell r="I74">
            <v>0.6</v>
          </cell>
          <cell r="J74">
            <v>1</v>
          </cell>
          <cell r="K74">
            <v>1</v>
          </cell>
          <cell r="L74">
            <v>1</v>
          </cell>
          <cell r="M74" t="str">
            <v>Y</v>
          </cell>
          <cell r="N74" t="str">
            <v>N</v>
          </cell>
          <cell r="O74" t="str">
            <v>Y</v>
          </cell>
          <cell r="P74">
            <v>4</v>
          </cell>
          <cell r="Q74">
            <v>3</v>
          </cell>
          <cell r="R74">
            <v>0.75</v>
          </cell>
          <cell r="S74" t="str">
            <v>Y</v>
          </cell>
          <cell r="T74">
            <v>4</v>
          </cell>
          <cell r="U74">
            <v>3</v>
          </cell>
          <cell r="V74">
            <v>0.75</v>
          </cell>
          <cell r="W74" t="str">
            <v>Y</v>
          </cell>
          <cell r="X74">
            <v>4</v>
          </cell>
          <cell r="Y74">
            <v>3</v>
          </cell>
          <cell r="Z74">
            <v>3</v>
          </cell>
          <cell r="AA74" t="str">
            <v>N</v>
          </cell>
          <cell r="AB74" t="str">
            <v>N</v>
          </cell>
          <cell r="AC74" t="str">
            <v>Y</v>
          </cell>
          <cell r="AD74">
            <v>0</v>
          </cell>
          <cell r="AE74">
            <v>0</v>
          </cell>
          <cell r="AF74" t="str">
            <v>N</v>
          </cell>
          <cell r="AG74" t="str">
            <v>N</v>
          </cell>
          <cell r="AH74" t="str">
            <v>N</v>
          </cell>
          <cell r="AI74" t="str">
            <v>B3</v>
          </cell>
          <cell r="AJ74" t="str">
            <v>B3</v>
          </cell>
          <cell r="AK74">
            <v>4</v>
          </cell>
          <cell r="AL74">
            <v>4</v>
          </cell>
          <cell r="AM74">
            <v>1</v>
          </cell>
          <cell r="AN74">
            <v>1</v>
          </cell>
          <cell r="AO74">
            <v>2</v>
          </cell>
          <cell r="AP74" t="str">
            <v>Y</v>
          </cell>
          <cell r="AQ74">
            <v>1</v>
          </cell>
          <cell r="AR74">
            <v>3</v>
          </cell>
          <cell r="AS74">
            <v>2</v>
          </cell>
          <cell r="AT74"/>
        </row>
        <row r="75">
          <cell r="B75" t="str">
            <v>SG1A98006814</v>
          </cell>
          <cell r="C75" t="str">
            <v>CREATIVE TECHNOLOGY LTD</v>
          </cell>
          <cell r="D75">
            <v>0</v>
          </cell>
          <cell r="E75">
            <v>5</v>
          </cell>
          <cell r="F75">
            <v>5</v>
          </cell>
          <cell r="G75">
            <v>5</v>
          </cell>
          <cell r="H75">
            <v>3</v>
          </cell>
          <cell r="I75">
            <v>0.6</v>
          </cell>
          <cell r="J75">
            <v>1</v>
          </cell>
          <cell r="K75">
            <v>1</v>
          </cell>
          <cell r="L75">
            <v>2</v>
          </cell>
          <cell r="M75" t="str">
            <v>N</v>
          </cell>
          <cell r="N75" t="str">
            <v>Y</v>
          </cell>
          <cell r="O75" t="str">
            <v>Y</v>
          </cell>
          <cell r="P75">
            <v>3</v>
          </cell>
          <cell r="Q75">
            <v>2</v>
          </cell>
          <cell r="R75">
            <v>0.66666666666666696</v>
          </cell>
          <cell r="S75" t="str">
            <v>Y</v>
          </cell>
          <cell r="T75">
            <v>3</v>
          </cell>
          <cell r="U75">
            <v>2</v>
          </cell>
          <cell r="V75">
            <v>0.66666666666666696</v>
          </cell>
          <cell r="W75" t="str">
            <v>N</v>
          </cell>
          <cell r="X75">
            <v>3</v>
          </cell>
          <cell r="Y75">
            <v>3</v>
          </cell>
          <cell r="Z75">
            <v>3</v>
          </cell>
          <cell r="AA75" t="str">
            <v>Y</v>
          </cell>
          <cell r="AB75"/>
          <cell r="AC75" t="str">
            <v>Y</v>
          </cell>
          <cell r="AD75">
            <v>1</v>
          </cell>
          <cell r="AE75">
            <v>0.33333333333333298</v>
          </cell>
          <cell r="AF75" t="str">
            <v>N</v>
          </cell>
          <cell r="AG75" t="str">
            <v>Y</v>
          </cell>
          <cell r="AH75" t="str">
            <v>Y</v>
          </cell>
          <cell r="AI75"/>
          <cell r="AJ75" t="str">
            <v>E</v>
          </cell>
          <cell r="AK75">
            <v>6</v>
          </cell>
          <cell r="AL75">
            <v>6</v>
          </cell>
          <cell r="AM75">
            <v>1</v>
          </cell>
          <cell r="AN75">
            <v>1</v>
          </cell>
          <cell r="AO75">
            <v>2</v>
          </cell>
          <cell r="AP75" t="str">
            <v>Y</v>
          </cell>
          <cell r="AQ75">
            <v>0</v>
          </cell>
          <cell r="AR75">
            <v>2</v>
          </cell>
          <cell r="AS75">
            <v>0</v>
          </cell>
          <cell r="AT75"/>
        </row>
        <row r="76">
          <cell r="B76" t="str">
            <v>BMG2860H2096</v>
          </cell>
          <cell r="C76" t="str">
            <v>DUKANG DISTILLERS HLDGS LTD</v>
          </cell>
          <cell r="D76">
            <v>0</v>
          </cell>
          <cell r="E76">
            <v>6</v>
          </cell>
          <cell r="F76">
            <v>6</v>
          </cell>
          <cell r="G76">
            <v>6</v>
          </cell>
          <cell r="H76">
            <v>3</v>
          </cell>
          <cell r="I76">
            <v>0.5</v>
          </cell>
          <cell r="J76">
            <v>1</v>
          </cell>
          <cell r="K76">
            <v>1</v>
          </cell>
          <cell r="L76">
            <v>2</v>
          </cell>
          <cell r="M76" t="str">
            <v>N</v>
          </cell>
          <cell r="N76" t="str">
            <v>Y</v>
          </cell>
          <cell r="O76" t="str">
            <v>N</v>
          </cell>
          <cell r="P76">
            <v>3</v>
          </cell>
          <cell r="Q76">
            <v>3</v>
          </cell>
          <cell r="R76">
            <v>1</v>
          </cell>
          <cell r="S76" t="str">
            <v>Y</v>
          </cell>
          <cell r="T76">
            <v>3</v>
          </cell>
          <cell r="U76">
            <v>3</v>
          </cell>
          <cell r="V76">
            <v>1</v>
          </cell>
          <cell r="W76" t="str">
            <v>Y</v>
          </cell>
          <cell r="X76">
            <v>3</v>
          </cell>
          <cell r="Y76">
            <v>3</v>
          </cell>
          <cell r="Z76">
            <v>3</v>
          </cell>
          <cell r="AA76" t="str">
            <v>Y</v>
          </cell>
          <cell r="AB76"/>
          <cell r="AC76" t="str">
            <v>Y</v>
          </cell>
          <cell r="AD76">
            <v>3</v>
          </cell>
          <cell r="AE76">
            <v>1</v>
          </cell>
          <cell r="AF76" t="str">
            <v>Y</v>
          </cell>
          <cell r="AG76"/>
          <cell r="AH76" t="str">
            <v>Y</v>
          </cell>
          <cell r="AI76" t="str">
            <v>B3</v>
          </cell>
          <cell r="AJ76" t="str">
            <v>B3</v>
          </cell>
          <cell r="AK76">
            <v>3</v>
          </cell>
          <cell r="AL76">
            <v>3</v>
          </cell>
          <cell r="AM76">
            <v>1</v>
          </cell>
          <cell r="AN76">
            <v>1</v>
          </cell>
          <cell r="AO76">
            <v>2</v>
          </cell>
          <cell r="AP76" t="str">
            <v>Y</v>
          </cell>
          <cell r="AQ76">
            <v>1</v>
          </cell>
          <cell r="AR76">
            <v>3</v>
          </cell>
          <cell r="AS76">
            <v>2</v>
          </cell>
          <cell r="AT76"/>
        </row>
        <row r="77">
          <cell r="B77" t="str">
            <v>SG1CA2000000</v>
          </cell>
          <cell r="C77" t="str">
            <v>ELLIPSIZ LTD</v>
          </cell>
          <cell r="D77">
            <v>0</v>
          </cell>
          <cell r="E77">
            <v>6</v>
          </cell>
          <cell r="F77">
            <v>6</v>
          </cell>
          <cell r="G77">
            <v>6</v>
          </cell>
          <cell r="H77">
            <v>3</v>
          </cell>
          <cell r="I77">
            <v>0.5</v>
          </cell>
          <cell r="J77">
            <v>1</v>
          </cell>
          <cell r="K77">
            <v>0</v>
          </cell>
          <cell r="L77">
            <v>1</v>
          </cell>
          <cell r="M77" t="str">
            <v>Y</v>
          </cell>
          <cell r="N77" t="str">
            <v>N</v>
          </cell>
          <cell r="O77" t="str">
            <v>Y</v>
          </cell>
          <cell r="P77">
            <v>4</v>
          </cell>
          <cell r="Q77">
            <v>3</v>
          </cell>
          <cell r="R77">
            <v>0.75</v>
          </cell>
          <cell r="S77" t="str">
            <v>Y</v>
          </cell>
          <cell r="T77">
            <v>3</v>
          </cell>
          <cell r="U77">
            <v>3</v>
          </cell>
          <cell r="V77">
            <v>1</v>
          </cell>
          <cell r="W77" t="str">
            <v>Y</v>
          </cell>
          <cell r="X77">
            <v>4</v>
          </cell>
          <cell r="Y77">
            <v>3</v>
          </cell>
          <cell r="Z77">
            <v>3</v>
          </cell>
          <cell r="AA77" t="str">
            <v>N</v>
          </cell>
          <cell r="AB77" t="str">
            <v>N</v>
          </cell>
          <cell r="AC77" t="str">
            <v>Y</v>
          </cell>
          <cell r="AD77">
            <v>1</v>
          </cell>
          <cell r="AE77">
            <v>0.25</v>
          </cell>
          <cell r="AF77" t="str">
            <v>N</v>
          </cell>
          <cell r="AG77" t="str">
            <v>Y</v>
          </cell>
          <cell r="AH77" t="str">
            <v>N</v>
          </cell>
          <cell r="AI77" t="str">
            <v>E</v>
          </cell>
          <cell r="AJ77" t="str">
            <v>E</v>
          </cell>
          <cell r="AK77">
            <v>7</v>
          </cell>
          <cell r="AL77">
            <v>4</v>
          </cell>
          <cell r="AM77"/>
          <cell r="AN77">
            <v>3</v>
          </cell>
          <cell r="AO77"/>
          <cell r="AP77" t="str">
            <v>Y</v>
          </cell>
          <cell r="AQ77">
            <v>1</v>
          </cell>
          <cell r="AR77">
            <v>3</v>
          </cell>
          <cell r="AS77">
            <v>2</v>
          </cell>
          <cell r="AT77"/>
        </row>
        <row r="78">
          <cell r="B78" t="str">
            <v>SG1D58018368</v>
          </cell>
          <cell r="C78" t="str">
            <v>F J BENJAMIN HOLDINGS LTD</v>
          </cell>
          <cell r="D78">
            <v>1</v>
          </cell>
          <cell r="E78">
            <v>7</v>
          </cell>
          <cell r="F78">
            <v>6</v>
          </cell>
          <cell r="G78">
            <v>6</v>
          </cell>
          <cell r="H78">
            <v>3</v>
          </cell>
          <cell r="I78">
            <v>0.5</v>
          </cell>
          <cell r="J78">
            <v>1</v>
          </cell>
          <cell r="K78">
            <v>1</v>
          </cell>
          <cell r="L78">
            <v>3</v>
          </cell>
          <cell r="M78" t="str">
            <v>N</v>
          </cell>
          <cell r="N78" t="str">
            <v>N</v>
          </cell>
          <cell r="O78" t="str">
            <v>N</v>
          </cell>
          <cell r="P78">
            <v>4</v>
          </cell>
          <cell r="Q78">
            <v>3</v>
          </cell>
          <cell r="R78">
            <v>0.75</v>
          </cell>
          <cell r="S78" t="str">
            <v>Y</v>
          </cell>
          <cell r="T78">
            <v>3</v>
          </cell>
          <cell r="U78">
            <v>3</v>
          </cell>
          <cell r="V78">
            <v>1</v>
          </cell>
          <cell r="W78" t="str">
            <v>Y</v>
          </cell>
          <cell r="X78">
            <v>3</v>
          </cell>
          <cell r="Y78">
            <v>3</v>
          </cell>
          <cell r="Z78">
            <v>3</v>
          </cell>
          <cell r="AA78" t="str">
            <v>Y</v>
          </cell>
          <cell r="AB78"/>
          <cell r="AC78" t="str">
            <v>Y</v>
          </cell>
          <cell r="AD78">
            <v>2</v>
          </cell>
          <cell r="AE78">
            <v>0.66666666666666696</v>
          </cell>
          <cell r="AF78" t="str">
            <v>Y</v>
          </cell>
          <cell r="AG78"/>
          <cell r="AH78" t="str">
            <v>Y</v>
          </cell>
          <cell r="AI78" t="str">
            <v>B2</v>
          </cell>
          <cell r="AJ78" t="str">
            <v>B2</v>
          </cell>
          <cell r="AK78">
            <v>5</v>
          </cell>
          <cell r="AL78">
            <v>3</v>
          </cell>
          <cell r="AM78">
            <v>2</v>
          </cell>
          <cell r="AN78">
            <v>1</v>
          </cell>
          <cell r="AO78">
            <v>3</v>
          </cell>
          <cell r="AP78" t="str">
            <v>Y</v>
          </cell>
          <cell r="AQ78">
            <v>0</v>
          </cell>
          <cell r="AR78">
            <v>3</v>
          </cell>
          <cell r="AS78">
            <v>2</v>
          </cell>
          <cell r="AT78"/>
        </row>
        <row r="79">
          <cell r="B79" t="str">
            <v>BMG392401094</v>
          </cell>
          <cell r="C79" t="str">
            <v>GL LIMITED</v>
          </cell>
          <cell r="D79">
            <v>0</v>
          </cell>
          <cell r="E79">
            <v>6</v>
          </cell>
          <cell r="F79">
            <v>6</v>
          </cell>
          <cell r="G79">
            <v>6</v>
          </cell>
          <cell r="H79">
            <v>4</v>
          </cell>
          <cell r="I79">
            <v>0.66666666666666696</v>
          </cell>
          <cell r="J79">
            <v>1</v>
          </cell>
          <cell r="K79">
            <v>0</v>
          </cell>
          <cell r="L79">
            <v>6</v>
          </cell>
          <cell r="M79" t="str">
            <v>N</v>
          </cell>
          <cell r="N79" t="str">
            <v>N</v>
          </cell>
          <cell r="O79" t="str">
            <v>Y</v>
          </cell>
          <cell r="P79">
            <v>3</v>
          </cell>
          <cell r="Q79">
            <v>2</v>
          </cell>
          <cell r="R79">
            <v>0.66666666666666696</v>
          </cell>
          <cell r="S79" t="str">
            <v>Y</v>
          </cell>
          <cell r="T79">
            <v>3</v>
          </cell>
          <cell r="U79">
            <v>2</v>
          </cell>
          <cell r="V79">
            <v>0.66666666666666696</v>
          </cell>
          <cell r="W79" t="str">
            <v>Y</v>
          </cell>
          <cell r="X79">
            <v>3</v>
          </cell>
          <cell r="Y79">
            <v>3</v>
          </cell>
          <cell r="Z79">
            <v>3</v>
          </cell>
          <cell r="AA79" t="str">
            <v>Y</v>
          </cell>
          <cell r="AB79"/>
          <cell r="AC79" t="str">
            <v>Y</v>
          </cell>
          <cell r="AD79">
            <v>1</v>
          </cell>
          <cell r="AE79">
            <v>0.33333333333333298</v>
          </cell>
          <cell r="AF79" t="str">
            <v>N</v>
          </cell>
          <cell r="AG79" t="str">
            <v>Y</v>
          </cell>
          <cell r="AH79" t="str">
            <v>N</v>
          </cell>
          <cell r="AI79" t="str">
            <v>B3</v>
          </cell>
          <cell r="AJ79" t="str">
            <v>E</v>
          </cell>
          <cell r="AK79">
            <v>5</v>
          </cell>
          <cell r="AL79">
            <v>5</v>
          </cell>
          <cell r="AM79">
            <v>2</v>
          </cell>
          <cell r="AN79">
            <v>2</v>
          </cell>
          <cell r="AO79">
            <v>4</v>
          </cell>
          <cell r="AP79" t="str">
            <v>Y</v>
          </cell>
          <cell r="AQ79">
            <v>0</v>
          </cell>
          <cell r="AR79">
            <v>2</v>
          </cell>
          <cell r="AS79">
            <v>0</v>
          </cell>
          <cell r="AT79"/>
        </row>
        <row r="80">
          <cell r="B80" t="str">
            <v>SG1H06873795</v>
          </cell>
          <cell r="C80" t="str">
            <v>GLOBAL DRAGON LIMITED</v>
          </cell>
          <cell r="D80">
            <v>0</v>
          </cell>
          <cell r="E80">
            <v>5</v>
          </cell>
          <cell r="F80">
            <v>5</v>
          </cell>
          <cell r="G80">
            <v>5</v>
          </cell>
          <cell r="H80">
            <v>3</v>
          </cell>
          <cell r="I80">
            <v>0.6</v>
          </cell>
          <cell r="J80">
            <v>1</v>
          </cell>
          <cell r="K80">
            <v>0</v>
          </cell>
          <cell r="L80">
            <v>2</v>
          </cell>
          <cell r="M80" t="str">
            <v>N</v>
          </cell>
          <cell r="N80" t="str">
            <v>Y</v>
          </cell>
          <cell r="O80" t="str">
            <v>Y</v>
          </cell>
          <cell r="P80">
            <v>4</v>
          </cell>
          <cell r="Q80">
            <v>3</v>
          </cell>
          <cell r="R80">
            <v>0.75</v>
          </cell>
          <cell r="S80" t="str">
            <v>Y</v>
          </cell>
          <cell r="T80">
            <v>3</v>
          </cell>
          <cell r="U80">
            <v>3</v>
          </cell>
          <cell r="V80">
            <v>1</v>
          </cell>
          <cell r="W80" t="str">
            <v>Y</v>
          </cell>
          <cell r="X80">
            <v>3</v>
          </cell>
          <cell r="Y80">
            <v>3</v>
          </cell>
          <cell r="Z80">
            <v>3</v>
          </cell>
          <cell r="AA80" t="str">
            <v>Y</v>
          </cell>
          <cell r="AB80"/>
          <cell r="AC80" t="str">
            <v>Y</v>
          </cell>
          <cell r="AD80">
            <v>3</v>
          </cell>
          <cell r="AE80">
            <v>1</v>
          </cell>
          <cell r="AF80" t="str">
            <v>Y</v>
          </cell>
          <cell r="AG80"/>
          <cell r="AH80" t="str">
            <v>Y</v>
          </cell>
          <cell r="AI80" t="str">
            <v>B3</v>
          </cell>
          <cell r="AJ80" t="str">
            <v>B3</v>
          </cell>
          <cell r="AK80">
            <v>4</v>
          </cell>
          <cell r="AL80">
            <v>4</v>
          </cell>
          <cell r="AM80"/>
          <cell r="AN80">
            <v>2</v>
          </cell>
          <cell r="AO80"/>
          <cell r="AP80" t="str">
            <v>Y</v>
          </cell>
          <cell r="AQ80">
            <v>0</v>
          </cell>
          <cell r="AR80">
            <v>3</v>
          </cell>
          <cell r="AS80">
            <v>2</v>
          </cell>
          <cell r="AT80"/>
        </row>
        <row r="81">
          <cell r="B81" t="str">
            <v>SG0504000043</v>
          </cell>
          <cell r="C81" t="str">
            <v>GRAND BANKS YACHTS LIMITED</v>
          </cell>
          <cell r="D81">
            <v>0</v>
          </cell>
          <cell r="E81">
            <v>5</v>
          </cell>
          <cell r="F81">
            <v>5</v>
          </cell>
          <cell r="G81">
            <v>5</v>
          </cell>
          <cell r="H81">
            <v>3</v>
          </cell>
          <cell r="I81">
            <v>0.6</v>
          </cell>
          <cell r="J81">
            <v>1</v>
          </cell>
          <cell r="K81">
            <v>1</v>
          </cell>
          <cell r="L81">
            <v>1</v>
          </cell>
          <cell r="M81" t="str">
            <v>Y</v>
          </cell>
          <cell r="N81" t="str">
            <v>N</v>
          </cell>
          <cell r="O81" t="str">
            <v>Y</v>
          </cell>
          <cell r="P81">
            <v>3</v>
          </cell>
          <cell r="Q81">
            <v>2</v>
          </cell>
          <cell r="R81">
            <v>0.66666666666666696</v>
          </cell>
          <cell r="S81" t="str">
            <v>Y</v>
          </cell>
          <cell r="T81">
            <v>3</v>
          </cell>
          <cell r="U81">
            <v>2</v>
          </cell>
          <cell r="V81">
            <v>0.66666666666666696</v>
          </cell>
          <cell r="W81" t="str">
            <v>Y</v>
          </cell>
          <cell r="X81">
            <v>4</v>
          </cell>
          <cell r="Y81">
            <v>3</v>
          </cell>
          <cell r="Z81">
            <v>3</v>
          </cell>
          <cell r="AA81" t="str">
            <v>N</v>
          </cell>
          <cell r="AB81" t="str">
            <v>N</v>
          </cell>
          <cell r="AC81" t="str">
            <v>Y</v>
          </cell>
          <cell r="AD81">
            <v>2</v>
          </cell>
          <cell r="AE81">
            <v>0.5</v>
          </cell>
          <cell r="AF81" t="str">
            <v>Y</v>
          </cell>
          <cell r="AG81"/>
          <cell r="AH81" t="str">
            <v>Y</v>
          </cell>
          <cell r="AI81" t="str">
            <v>E</v>
          </cell>
          <cell r="AJ81" t="str">
            <v>E</v>
          </cell>
          <cell r="AK81">
            <v>4</v>
          </cell>
          <cell r="AL81">
            <v>4</v>
          </cell>
          <cell r="AM81">
            <v>1</v>
          </cell>
          <cell r="AN81">
            <v>1</v>
          </cell>
          <cell r="AO81">
            <v>2</v>
          </cell>
          <cell r="AP81" t="str">
            <v>Y</v>
          </cell>
          <cell r="AQ81">
            <v>0</v>
          </cell>
          <cell r="AR81">
            <v>2</v>
          </cell>
          <cell r="AS81">
            <v>0</v>
          </cell>
          <cell r="AT81"/>
        </row>
        <row r="82">
          <cell r="B82" t="str">
            <v>SG1CD2000004</v>
          </cell>
          <cell r="C82" t="str">
            <v>GRP LIMITED</v>
          </cell>
          <cell r="D82">
            <v>0</v>
          </cell>
          <cell r="E82">
            <v>6</v>
          </cell>
          <cell r="F82">
            <v>6</v>
          </cell>
          <cell r="G82">
            <v>6</v>
          </cell>
          <cell r="H82">
            <v>4</v>
          </cell>
          <cell r="I82">
            <v>0.66666666666666696</v>
          </cell>
          <cell r="J82">
            <v>1</v>
          </cell>
          <cell r="K82">
            <v>0</v>
          </cell>
          <cell r="L82">
            <v>1</v>
          </cell>
          <cell r="M82" t="str">
            <v>Y</v>
          </cell>
          <cell r="N82" t="str">
            <v>N</v>
          </cell>
          <cell r="O82" t="str">
            <v>Y</v>
          </cell>
          <cell r="P82">
            <v>4</v>
          </cell>
          <cell r="Q82">
            <v>3</v>
          </cell>
          <cell r="R82">
            <v>0.75</v>
          </cell>
          <cell r="S82" t="str">
            <v>Y</v>
          </cell>
          <cell r="T82">
            <v>3</v>
          </cell>
          <cell r="U82">
            <v>3</v>
          </cell>
          <cell r="V82">
            <v>1</v>
          </cell>
          <cell r="W82" t="str">
            <v>Y</v>
          </cell>
          <cell r="X82">
            <v>3</v>
          </cell>
          <cell r="Y82">
            <v>3</v>
          </cell>
          <cell r="Z82">
            <v>3</v>
          </cell>
          <cell r="AA82" t="str">
            <v>Y</v>
          </cell>
          <cell r="AB82"/>
          <cell r="AC82" t="str">
            <v>Y</v>
          </cell>
          <cell r="AD82">
            <v>0</v>
          </cell>
          <cell r="AE82">
            <v>0</v>
          </cell>
          <cell r="AF82" t="str">
            <v>N</v>
          </cell>
          <cell r="AG82" t="str">
            <v>N</v>
          </cell>
          <cell r="AH82" t="str">
            <v>N</v>
          </cell>
          <cell r="AI82" t="str">
            <v>B3</v>
          </cell>
          <cell r="AJ82" t="str">
            <v>B3</v>
          </cell>
          <cell r="AK82">
            <v>2</v>
          </cell>
          <cell r="AL82">
            <v>2</v>
          </cell>
          <cell r="AM82"/>
          <cell r="AN82">
            <v>1</v>
          </cell>
          <cell r="AO82"/>
          <cell r="AP82" t="str">
            <v>Y</v>
          </cell>
          <cell r="AQ82">
            <v>0</v>
          </cell>
          <cell r="AR82">
            <v>3</v>
          </cell>
          <cell r="AS82">
            <v>0</v>
          </cell>
          <cell r="AT82"/>
        </row>
        <row r="83">
          <cell r="B83" t="str">
            <v>SG1R95002270</v>
          </cell>
          <cell r="C83" t="str">
            <v>GUOCOLAND LIMITED</v>
          </cell>
          <cell r="D83">
            <v>0</v>
          </cell>
          <cell r="E83">
            <v>10</v>
          </cell>
          <cell r="F83">
            <v>10</v>
          </cell>
          <cell r="G83">
            <v>10</v>
          </cell>
          <cell r="H83">
            <v>6</v>
          </cell>
          <cell r="I83">
            <v>0.6</v>
          </cell>
          <cell r="J83">
            <v>1</v>
          </cell>
          <cell r="K83">
            <v>1</v>
          </cell>
          <cell r="L83">
            <v>1</v>
          </cell>
          <cell r="M83" t="str">
            <v>Y</v>
          </cell>
          <cell r="N83" t="str">
            <v>N</v>
          </cell>
          <cell r="O83" t="str">
            <v>N</v>
          </cell>
          <cell r="P83">
            <v>3</v>
          </cell>
          <cell r="Q83">
            <v>2</v>
          </cell>
          <cell r="R83">
            <v>0.66666666666666696</v>
          </cell>
          <cell r="S83" t="str">
            <v>Y</v>
          </cell>
          <cell r="T83">
            <v>3</v>
          </cell>
          <cell r="U83">
            <v>2</v>
          </cell>
          <cell r="V83">
            <v>0.66666666666666696</v>
          </cell>
          <cell r="W83" t="str">
            <v>Y</v>
          </cell>
          <cell r="X83">
            <v>3</v>
          </cell>
          <cell r="Y83">
            <v>3</v>
          </cell>
          <cell r="Z83">
            <v>3</v>
          </cell>
          <cell r="AA83" t="str">
            <v>Y</v>
          </cell>
          <cell r="AB83"/>
          <cell r="AC83" t="str">
            <v>Y</v>
          </cell>
          <cell r="AD83">
            <v>1</v>
          </cell>
          <cell r="AE83">
            <v>0.33333333333333298</v>
          </cell>
          <cell r="AF83" t="str">
            <v>N</v>
          </cell>
          <cell r="AG83" t="str">
            <v>Y</v>
          </cell>
          <cell r="AH83" t="str">
            <v>N</v>
          </cell>
          <cell r="AI83" t="str">
            <v>B3</v>
          </cell>
          <cell r="AJ83" t="str">
            <v>E</v>
          </cell>
          <cell r="AK83">
            <v>4</v>
          </cell>
          <cell r="AL83">
            <v>4</v>
          </cell>
          <cell r="AM83"/>
          <cell r="AN83"/>
          <cell r="AO83"/>
          <cell r="AP83" t="str">
            <v>Y</v>
          </cell>
          <cell r="AQ83">
            <v>2</v>
          </cell>
          <cell r="AR83">
            <v>0</v>
          </cell>
          <cell r="AS83">
            <v>0</v>
          </cell>
          <cell r="AT83"/>
        </row>
        <row r="84">
          <cell r="B84" t="str">
            <v>SG1AJ7000000</v>
          </cell>
          <cell r="C84" t="str">
            <v>GYP PROPERTIES LIMITED</v>
          </cell>
          <cell r="D84">
            <v>0</v>
          </cell>
          <cell r="E84">
            <v>6</v>
          </cell>
          <cell r="F84">
            <v>6</v>
          </cell>
          <cell r="G84">
            <v>6</v>
          </cell>
          <cell r="H84">
            <v>3</v>
          </cell>
          <cell r="I84">
            <v>0.5</v>
          </cell>
          <cell r="J84">
            <v>1</v>
          </cell>
          <cell r="K84">
            <v>1</v>
          </cell>
          <cell r="L84">
            <v>1</v>
          </cell>
          <cell r="M84" t="str">
            <v>Y</v>
          </cell>
          <cell r="N84" t="str">
            <v>N</v>
          </cell>
          <cell r="O84" t="str">
            <v>Y</v>
          </cell>
          <cell r="P84">
            <v>3</v>
          </cell>
          <cell r="Q84">
            <v>2</v>
          </cell>
          <cell r="R84">
            <v>0.66666666666666696</v>
          </cell>
          <cell r="S84" t="str">
            <v>Y</v>
          </cell>
          <cell r="T84">
            <v>4</v>
          </cell>
          <cell r="U84">
            <v>2</v>
          </cell>
          <cell r="V84">
            <v>0.5</v>
          </cell>
          <cell r="W84" t="str">
            <v>Y</v>
          </cell>
          <cell r="X84">
            <v>3</v>
          </cell>
          <cell r="Y84">
            <v>2</v>
          </cell>
          <cell r="Z84">
            <v>2</v>
          </cell>
          <cell r="AA84" t="str">
            <v>N</v>
          </cell>
          <cell r="AB84" t="str">
            <v>N</v>
          </cell>
          <cell r="AC84" t="str">
            <v>Y</v>
          </cell>
          <cell r="AD84">
            <v>0</v>
          </cell>
          <cell r="AE84">
            <v>0</v>
          </cell>
          <cell r="AF84" t="str">
            <v>N</v>
          </cell>
          <cell r="AG84" t="str">
            <v>N</v>
          </cell>
          <cell r="AH84" t="str">
            <v>N</v>
          </cell>
          <cell r="AI84" t="str">
            <v>B3</v>
          </cell>
          <cell r="AJ84" t="str">
            <v>B3</v>
          </cell>
          <cell r="AK84">
            <v>4</v>
          </cell>
          <cell r="AL84">
            <v>4</v>
          </cell>
          <cell r="AM84">
            <v>1</v>
          </cell>
          <cell r="AN84">
            <v>1</v>
          </cell>
          <cell r="AO84">
            <v>2</v>
          </cell>
          <cell r="AP84" t="str">
            <v>Y</v>
          </cell>
          <cell r="AQ84">
            <v>2</v>
          </cell>
          <cell r="AR84">
            <v>1</v>
          </cell>
          <cell r="AS84">
            <v>0</v>
          </cell>
          <cell r="AT84"/>
        </row>
        <row r="85">
          <cell r="B85" t="str">
            <v>SG1CC4000004</v>
          </cell>
          <cell r="C85" t="str">
            <v>HAI LECK HOLDINGS LIMITED</v>
          </cell>
          <cell r="D85">
            <v>3</v>
          </cell>
          <cell r="E85">
            <v>8</v>
          </cell>
          <cell r="F85">
            <v>5</v>
          </cell>
          <cell r="G85">
            <v>5</v>
          </cell>
          <cell r="H85">
            <v>3</v>
          </cell>
          <cell r="I85">
            <v>0.6</v>
          </cell>
          <cell r="J85">
            <v>1</v>
          </cell>
          <cell r="K85">
            <v>0</v>
          </cell>
          <cell r="L85">
            <v>2</v>
          </cell>
          <cell r="M85" t="str">
            <v>N</v>
          </cell>
          <cell r="N85" t="str">
            <v>Y</v>
          </cell>
          <cell r="O85" t="str">
            <v>Y</v>
          </cell>
          <cell r="P85">
            <v>2</v>
          </cell>
          <cell r="Q85">
            <v>2</v>
          </cell>
          <cell r="R85">
            <v>1</v>
          </cell>
          <cell r="S85" t="str">
            <v>Y</v>
          </cell>
          <cell r="T85">
            <v>3</v>
          </cell>
          <cell r="U85">
            <v>3</v>
          </cell>
          <cell r="V85">
            <v>1</v>
          </cell>
          <cell r="W85" t="str">
            <v>Y</v>
          </cell>
          <cell r="X85">
            <v>2</v>
          </cell>
          <cell r="Y85">
            <v>2</v>
          </cell>
          <cell r="Z85">
            <v>2</v>
          </cell>
          <cell r="AA85" t="str">
            <v>Y</v>
          </cell>
          <cell r="AB85"/>
          <cell r="AC85" t="str">
            <v>Y</v>
          </cell>
          <cell r="AD85">
            <v>1</v>
          </cell>
          <cell r="AE85">
            <v>0.5</v>
          </cell>
          <cell r="AF85" t="str">
            <v>Y</v>
          </cell>
          <cell r="AG85"/>
          <cell r="AH85" t="str">
            <v>Y</v>
          </cell>
          <cell r="AI85" t="str">
            <v>B3</v>
          </cell>
          <cell r="AJ85" t="str">
            <v>B1</v>
          </cell>
          <cell r="AK85">
            <v>4</v>
          </cell>
          <cell r="AL85">
            <v>4</v>
          </cell>
          <cell r="AM85"/>
          <cell r="AN85">
            <v>3</v>
          </cell>
          <cell r="AO85"/>
          <cell r="AP85" t="str">
            <v>Y</v>
          </cell>
          <cell r="AQ85">
            <v>3</v>
          </cell>
          <cell r="AR85">
            <v>2</v>
          </cell>
          <cell r="AS85">
            <v>0</v>
          </cell>
          <cell r="AT85"/>
        </row>
        <row r="86">
          <cell r="B86" t="str">
            <v>SG2D90976473</v>
          </cell>
          <cell r="C86" t="str">
            <v>HATTEN LAND LIMITED</v>
          </cell>
          <cell r="D86">
            <v>0</v>
          </cell>
          <cell r="E86">
            <v>5</v>
          </cell>
          <cell r="F86">
            <v>5</v>
          </cell>
          <cell r="G86">
            <v>5</v>
          </cell>
          <cell r="H86">
            <v>3</v>
          </cell>
          <cell r="I86">
            <v>0.6</v>
          </cell>
          <cell r="J86">
            <v>1</v>
          </cell>
          <cell r="K86">
            <v>1</v>
          </cell>
          <cell r="L86">
            <v>2</v>
          </cell>
          <cell r="M86" t="str">
            <v>N</v>
          </cell>
          <cell r="N86" t="str">
            <v>Y</v>
          </cell>
          <cell r="O86" t="str">
            <v>N</v>
          </cell>
          <cell r="P86">
            <v>4</v>
          </cell>
          <cell r="Q86">
            <v>3</v>
          </cell>
          <cell r="R86">
            <v>0.75</v>
          </cell>
          <cell r="S86" t="str">
            <v>Y</v>
          </cell>
          <cell r="T86">
            <v>3</v>
          </cell>
          <cell r="U86">
            <v>3</v>
          </cell>
          <cell r="V86">
            <v>1</v>
          </cell>
          <cell r="W86" t="str">
            <v>Y</v>
          </cell>
          <cell r="X86">
            <v>3</v>
          </cell>
          <cell r="Y86">
            <v>3</v>
          </cell>
          <cell r="Z86">
            <v>3</v>
          </cell>
          <cell r="AA86" t="str">
            <v>Y</v>
          </cell>
          <cell r="AB86"/>
          <cell r="AC86" t="str">
            <v>Y</v>
          </cell>
          <cell r="AD86">
            <v>1</v>
          </cell>
          <cell r="AE86">
            <v>0.33333333333333298</v>
          </cell>
          <cell r="AF86" t="str">
            <v>N</v>
          </cell>
          <cell r="AG86" t="str">
            <v>Y</v>
          </cell>
          <cell r="AH86" t="str">
            <v>Y</v>
          </cell>
          <cell r="AI86" t="str">
            <v>B3</v>
          </cell>
          <cell r="AJ86" t="str">
            <v>B3</v>
          </cell>
          <cell r="AK86">
            <v>4</v>
          </cell>
          <cell r="AL86">
            <v>4</v>
          </cell>
          <cell r="AM86"/>
          <cell r="AN86">
            <v>2</v>
          </cell>
          <cell r="AO86"/>
          <cell r="AP86" t="str">
            <v>Y</v>
          </cell>
          <cell r="AQ86">
            <v>2</v>
          </cell>
          <cell r="AR86">
            <v>3</v>
          </cell>
          <cell r="AS86">
            <v>2</v>
          </cell>
          <cell r="AT86"/>
        </row>
        <row r="87">
          <cell r="B87" t="str">
            <v>SG2G87000003</v>
          </cell>
          <cell r="C87" t="str">
            <v>ICP LTD.</v>
          </cell>
          <cell r="D87">
            <v>1</v>
          </cell>
          <cell r="E87">
            <v>6</v>
          </cell>
          <cell r="F87">
            <v>5</v>
          </cell>
          <cell r="G87">
            <v>5</v>
          </cell>
          <cell r="H87">
            <v>3</v>
          </cell>
          <cell r="I87">
            <v>0.6</v>
          </cell>
          <cell r="J87">
            <v>0</v>
          </cell>
          <cell r="K87">
            <v>0</v>
          </cell>
          <cell r="L87"/>
          <cell r="M87"/>
          <cell r="N87" t="str">
            <v>Y</v>
          </cell>
          <cell r="O87" t="str">
            <v>N</v>
          </cell>
          <cell r="P87">
            <v>3</v>
          </cell>
          <cell r="Q87">
            <v>2</v>
          </cell>
          <cell r="R87">
            <v>0.66666666666666696</v>
          </cell>
          <cell r="S87" t="str">
            <v>N</v>
          </cell>
          <cell r="T87">
            <v>3</v>
          </cell>
          <cell r="U87">
            <v>2</v>
          </cell>
          <cell r="V87">
            <v>0.66666666666666696</v>
          </cell>
          <cell r="W87" t="str">
            <v>Y</v>
          </cell>
          <cell r="X87">
            <v>3</v>
          </cell>
          <cell r="Y87">
            <v>2</v>
          </cell>
          <cell r="Z87">
            <v>3</v>
          </cell>
          <cell r="AA87" t="str">
            <v>N</v>
          </cell>
          <cell r="AB87" t="str">
            <v>N</v>
          </cell>
          <cell r="AC87" t="str">
            <v>Y</v>
          </cell>
          <cell r="AD87">
            <v>1</v>
          </cell>
          <cell r="AE87">
            <v>0.33333333333333298</v>
          </cell>
          <cell r="AF87" t="str">
            <v>N</v>
          </cell>
          <cell r="AG87" t="str">
            <v>Y</v>
          </cell>
          <cell r="AH87" t="str">
            <v>Y</v>
          </cell>
          <cell r="AI87"/>
          <cell r="AJ87" t="str">
            <v>E</v>
          </cell>
          <cell r="AK87">
            <v>2</v>
          </cell>
          <cell r="AL87">
            <v>2</v>
          </cell>
          <cell r="AM87">
            <v>1</v>
          </cell>
          <cell r="AN87">
            <v>1</v>
          </cell>
          <cell r="AO87">
            <v>2</v>
          </cell>
          <cell r="AP87" t="str">
            <v>Y</v>
          </cell>
          <cell r="AQ87">
            <v>0</v>
          </cell>
          <cell r="AR87">
            <v>2</v>
          </cell>
          <cell r="AS87">
            <v>0</v>
          </cell>
          <cell r="AT87"/>
        </row>
        <row r="88">
          <cell r="B88" t="str">
            <v>SG1S82928544</v>
          </cell>
          <cell r="C88" t="str">
            <v>IMPERIUM CROWN LIMITED</v>
          </cell>
          <cell r="D88">
            <v>0</v>
          </cell>
          <cell r="E88">
            <v>4</v>
          </cell>
          <cell r="F88">
            <v>4</v>
          </cell>
          <cell r="G88">
            <v>4</v>
          </cell>
          <cell r="H88">
            <v>3</v>
          </cell>
          <cell r="I88">
            <v>0.75</v>
          </cell>
          <cell r="J88">
            <v>0</v>
          </cell>
          <cell r="K88">
            <v>1</v>
          </cell>
          <cell r="L88"/>
          <cell r="M88"/>
          <cell r="N88" t="str">
            <v>Y</v>
          </cell>
          <cell r="O88" t="str">
            <v>Y</v>
          </cell>
          <cell r="P88">
            <v>3</v>
          </cell>
          <cell r="Q88">
            <v>3</v>
          </cell>
          <cell r="R88">
            <v>1</v>
          </cell>
          <cell r="S88" t="str">
            <v>Y</v>
          </cell>
          <cell r="T88">
            <v>3</v>
          </cell>
          <cell r="U88">
            <v>3</v>
          </cell>
          <cell r="V88">
            <v>1</v>
          </cell>
          <cell r="W88" t="str">
            <v>Y</v>
          </cell>
          <cell r="X88">
            <v>3</v>
          </cell>
          <cell r="Y88">
            <v>3</v>
          </cell>
          <cell r="Z88">
            <v>3</v>
          </cell>
          <cell r="AA88" t="str">
            <v>Y</v>
          </cell>
          <cell r="AB88"/>
          <cell r="AC88" t="str">
            <v>Y</v>
          </cell>
          <cell r="AD88">
            <v>2</v>
          </cell>
          <cell r="AE88">
            <v>0.66666666666666696</v>
          </cell>
          <cell r="AF88" t="str">
            <v>Y</v>
          </cell>
          <cell r="AG88"/>
          <cell r="AH88" t="str">
            <v>Y</v>
          </cell>
          <cell r="AI88" t="str">
            <v>B3</v>
          </cell>
          <cell r="AJ88" t="str">
            <v>B3</v>
          </cell>
          <cell r="AK88">
            <v>3</v>
          </cell>
          <cell r="AL88">
            <v>3</v>
          </cell>
          <cell r="AM88">
            <v>1</v>
          </cell>
          <cell r="AN88">
            <v>1</v>
          </cell>
          <cell r="AO88">
            <v>2</v>
          </cell>
          <cell r="AP88" t="str">
            <v>Y</v>
          </cell>
          <cell r="AQ88">
            <v>0</v>
          </cell>
          <cell r="AR88">
            <v>3</v>
          </cell>
          <cell r="AS88">
            <v>2</v>
          </cell>
          <cell r="AT88"/>
        </row>
        <row r="89">
          <cell r="B89" t="str">
            <v>SG1BJ0000005</v>
          </cell>
          <cell r="C89" t="str">
            <v>IPS SECUREX HOLDINGS LIMITED</v>
          </cell>
          <cell r="D89">
            <v>0</v>
          </cell>
          <cell r="E89">
            <v>4</v>
          </cell>
          <cell r="F89">
            <v>4</v>
          </cell>
          <cell r="G89">
            <v>4</v>
          </cell>
          <cell r="H89">
            <v>2</v>
          </cell>
          <cell r="I89">
            <v>0.5</v>
          </cell>
          <cell r="J89">
            <v>1</v>
          </cell>
          <cell r="K89">
            <v>1</v>
          </cell>
          <cell r="L89">
            <v>3</v>
          </cell>
          <cell r="M89" t="str">
            <v>N</v>
          </cell>
          <cell r="N89" t="str">
            <v>Y</v>
          </cell>
          <cell r="O89" t="str">
            <v>N</v>
          </cell>
          <cell r="P89">
            <v>3</v>
          </cell>
          <cell r="Q89">
            <v>2</v>
          </cell>
          <cell r="R89">
            <v>0.66666666666666696</v>
          </cell>
          <cell r="S89" t="str">
            <v>Y</v>
          </cell>
          <cell r="T89">
            <v>3</v>
          </cell>
          <cell r="U89">
            <v>2</v>
          </cell>
          <cell r="V89">
            <v>0.66666666666666696</v>
          </cell>
          <cell r="W89" t="str">
            <v>Y</v>
          </cell>
          <cell r="X89">
            <v>3</v>
          </cell>
          <cell r="Y89">
            <v>2</v>
          </cell>
          <cell r="Z89">
            <v>3</v>
          </cell>
          <cell r="AA89" t="str">
            <v>N</v>
          </cell>
          <cell r="AB89" t="str">
            <v>N</v>
          </cell>
          <cell r="AC89" t="str">
            <v>Y</v>
          </cell>
          <cell r="AD89">
            <v>1</v>
          </cell>
          <cell r="AE89">
            <v>0.33333333333333298</v>
          </cell>
          <cell r="AF89" t="str">
            <v>N</v>
          </cell>
          <cell r="AG89" t="str">
            <v>Y</v>
          </cell>
          <cell r="AH89" t="str">
            <v>Y</v>
          </cell>
          <cell r="AI89" t="str">
            <v>B3</v>
          </cell>
          <cell r="AJ89" t="str">
            <v>B3</v>
          </cell>
          <cell r="AK89">
            <v>3</v>
          </cell>
          <cell r="AL89">
            <v>3</v>
          </cell>
          <cell r="AM89">
            <v>1</v>
          </cell>
          <cell r="AN89">
            <v>1</v>
          </cell>
          <cell r="AO89">
            <v>2</v>
          </cell>
          <cell r="AP89" t="str">
            <v>Y</v>
          </cell>
          <cell r="AQ89">
            <v>0</v>
          </cell>
          <cell r="AR89">
            <v>2</v>
          </cell>
          <cell r="AS89">
            <v>2</v>
          </cell>
          <cell r="AT89"/>
        </row>
        <row r="90">
          <cell r="B90" t="str">
            <v>SG2F95994529</v>
          </cell>
          <cell r="C90" t="str">
            <v>ISOTEAM LTD.</v>
          </cell>
          <cell r="D90">
            <v>0</v>
          </cell>
          <cell r="E90">
            <v>7</v>
          </cell>
          <cell r="F90">
            <v>7</v>
          </cell>
          <cell r="G90">
            <v>7</v>
          </cell>
          <cell r="H90">
            <v>3</v>
          </cell>
          <cell r="I90">
            <v>0.42857142857142899</v>
          </cell>
          <cell r="J90">
            <v>1</v>
          </cell>
          <cell r="K90">
            <v>1</v>
          </cell>
          <cell r="L90">
            <v>2</v>
          </cell>
          <cell r="M90" t="str">
            <v>N</v>
          </cell>
          <cell r="N90" t="str">
            <v>Y</v>
          </cell>
          <cell r="O90" t="str">
            <v>N</v>
          </cell>
          <cell r="P90">
            <v>3</v>
          </cell>
          <cell r="Q90">
            <v>3</v>
          </cell>
          <cell r="R90">
            <v>1</v>
          </cell>
          <cell r="S90" t="str">
            <v>Y</v>
          </cell>
          <cell r="T90">
            <v>3</v>
          </cell>
          <cell r="U90">
            <v>3</v>
          </cell>
          <cell r="V90">
            <v>1</v>
          </cell>
          <cell r="W90" t="str">
            <v>Y</v>
          </cell>
          <cell r="X90">
            <v>3</v>
          </cell>
          <cell r="Y90">
            <v>3</v>
          </cell>
          <cell r="Z90">
            <v>3</v>
          </cell>
          <cell r="AA90" t="str">
            <v>Y</v>
          </cell>
          <cell r="AB90"/>
          <cell r="AC90" t="str">
            <v>Y</v>
          </cell>
          <cell r="AD90">
            <v>3</v>
          </cell>
          <cell r="AE90">
            <v>1</v>
          </cell>
          <cell r="AF90" t="str">
            <v>Y</v>
          </cell>
          <cell r="AG90"/>
          <cell r="AH90" t="str">
            <v>Y</v>
          </cell>
          <cell r="AI90" t="str">
            <v>B3</v>
          </cell>
          <cell r="AJ90" t="str">
            <v>B3</v>
          </cell>
          <cell r="AK90">
            <v>3</v>
          </cell>
          <cell r="AL90">
            <v>3</v>
          </cell>
          <cell r="AM90">
            <v>1</v>
          </cell>
          <cell r="AN90">
            <v>1</v>
          </cell>
          <cell r="AO90">
            <v>2</v>
          </cell>
          <cell r="AP90" t="str">
            <v>Y</v>
          </cell>
          <cell r="AQ90">
            <v>0</v>
          </cell>
          <cell r="AR90">
            <v>3</v>
          </cell>
          <cell r="AS90">
            <v>2</v>
          </cell>
          <cell r="AT90"/>
        </row>
        <row r="91">
          <cell r="B91" t="str">
            <v>SG1BD9000009</v>
          </cell>
          <cell r="C91" t="str">
            <v>IX BIOPHARMA LTD.</v>
          </cell>
          <cell r="D91">
            <v>0</v>
          </cell>
          <cell r="E91">
            <v>5</v>
          </cell>
          <cell r="F91">
            <v>5</v>
          </cell>
          <cell r="G91">
            <v>5</v>
          </cell>
          <cell r="H91">
            <v>3</v>
          </cell>
          <cell r="I91">
            <v>0.6</v>
          </cell>
          <cell r="J91">
            <v>1</v>
          </cell>
          <cell r="K91">
            <v>1</v>
          </cell>
          <cell r="L91">
            <v>2</v>
          </cell>
          <cell r="M91" t="str">
            <v>N</v>
          </cell>
          <cell r="N91" t="str">
            <v>Y</v>
          </cell>
          <cell r="O91" t="str">
            <v>Y</v>
          </cell>
          <cell r="P91">
            <v>4</v>
          </cell>
          <cell r="Q91">
            <v>3</v>
          </cell>
          <cell r="R91">
            <v>0.75</v>
          </cell>
          <cell r="S91" t="str">
            <v>Y</v>
          </cell>
          <cell r="T91">
            <v>4</v>
          </cell>
          <cell r="U91">
            <v>3</v>
          </cell>
          <cell r="V91">
            <v>0.75</v>
          </cell>
          <cell r="W91" t="str">
            <v>Y</v>
          </cell>
          <cell r="X91">
            <v>4</v>
          </cell>
          <cell r="Y91">
            <v>3</v>
          </cell>
          <cell r="Z91">
            <v>4</v>
          </cell>
          <cell r="AA91" t="str">
            <v>N</v>
          </cell>
          <cell r="AB91" t="str">
            <v>N</v>
          </cell>
          <cell r="AC91" t="str">
            <v>Y</v>
          </cell>
          <cell r="AD91">
            <v>2</v>
          </cell>
          <cell r="AE91">
            <v>0.5</v>
          </cell>
          <cell r="AF91" t="str">
            <v>Y</v>
          </cell>
          <cell r="AG91"/>
          <cell r="AH91" t="str">
            <v>Y</v>
          </cell>
          <cell r="AI91" t="str">
            <v>B3</v>
          </cell>
          <cell r="AJ91" t="str">
            <v>B3</v>
          </cell>
          <cell r="AK91">
            <v>4</v>
          </cell>
          <cell r="AL91">
            <v>4</v>
          </cell>
          <cell r="AM91"/>
          <cell r="AN91"/>
          <cell r="AO91"/>
          <cell r="AP91" t="str">
            <v>Y</v>
          </cell>
          <cell r="AQ91">
            <v>0</v>
          </cell>
          <cell r="AR91">
            <v>3</v>
          </cell>
          <cell r="AS91">
            <v>2</v>
          </cell>
          <cell r="AT91"/>
        </row>
        <row r="92">
          <cell r="B92" t="str">
            <v>BMG521971033</v>
          </cell>
          <cell r="C92" t="str">
            <v>KARIN TECHNOLOGY HLDGS LIMITED</v>
          </cell>
          <cell r="D92">
            <v>0</v>
          </cell>
          <cell r="E92">
            <v>6</v>
          </cell>
          <cell r="F92">
            <v>6</v>
          </cell>
          <cell r="G92">
            <v>6</v>
          </cell>
          <cell r="H92">
            <v>3</v>
          </cell>
          <cell r="I92">
            <v>0.5</v>
          </cell>
          <cell r="J92">
            <v>1</v>
          </cell>
          <cell r="K92">
            <v>1</v>
          </cell>
          <cell r="L92">
            <v>2</v>
          </cell>
          <cell r="M92" t="str">
            <v>N</v>
          </cell>
          <cell r="N92" t="str">
            <v>N</v>
          </cell>
          <cell r="O92" t="str">
            <v>Y</v>
          </cell>
          <cell r="P92">
            <v>3</v>
          </cell>
          <cell r="Q92">
            <v>3</v>
          </cell>
          <cell r="R92">
            <v>1</v>
          </cell>
          <cell r="S92" t="str">
            <v>Y</v>
          </cell>
          <cell r="T92">
            <v>3</v>
          </cell>
          <cell r="U92">
            <v>3</v>
          </cell>
          <cell r="V92">
            <v>1</v>
          </cell>
          <cell r="W92" t="str">
            <v>Y</v>
          </cell>
          <cell r="X92">
            <v>3</v>
          </cell>
          <cell r="Y92">
            <v>3</v>
          </cell>
          <cell r="Z92">
            <v>3</v>
          </cell>
          <cell r="AA92" t="str">
            <v>Y</v>
          </cell>
          <cell r="AB92"/>
          <cell r="AC92" t="str">
            <v>Y</v>
          </cell>
          <cell r="AD92">
            <v>2</v>
          </cell>
          <cell r="AE92">
            <v>0.66666666666666696</v>
          </cell>
          <cell r="AF92" t="str">
            <v>Y</v>
          </cell>
          <cell r="AG92"/>
          <cell r="AH92" t="str">
            <v>Y</v>
          </cell>
          <cell r="AI92" t="str">
            <v>B3</v>
          </cell>
          <cell r="AJ92" t="str">
            <v>B3</v>
          </cell>
          <cell r="AK92">
            <v>2</v>
          </cell>
          <cell r="AL92">
            <v>2</v>
          </cell>
          <cell r="AM92">
            <v>2</v>
          </cell>
          <cell r="AN92">
            <v>2</v>
          </cell>
          <cell r="AO92">
            <v>4</v>
          </cell>
          <cell r="AP92" t="str">
            <v>Y</v>
          </cell>
          <cell r="AQ92">
            <v>2</v>
          </cell>
          <cell r="AR92">
            <v>3</v>
          </cell>
          <cell r="AS92">
            <v>2</v>
          </cell>
          <cell r="AT92"/>
        </row>
        <row r="93">
          <cell r="B93" t="str">
            <v>SG2D45972171</v>
          </cell>
          <cell r="C93" t="str">
            <v>KITCHEN CULTURE HOLDINGS LTD.</v>
          </cell>
          <cell r="D93">
            <v>0</v>
          </cell>
          <cell r="E93">
            <v>7</v>
          </cell>
          <cell r="F93">
            <v>7</v>
          </cell>
          <cell r="G93">
            <v>7</v>
          </cell>
          <cell r="H93">
            <v>5</v>
          </cell>
          <cell r="I93">
            <v>0.71428571428571397</v>
          </cell>
          <cell r="J93">
            <v>1</v>
          </cell>
          <cell r="K93">
            <v>1</v>
          </cell>
          <cell r="L93">
            <v>2</v>
          </cell>
          <cell r="M93" t="str">
            <v>N</v>
          </cell>
          <cell r="N93" t="str">
            <v>Y</v>
          </cell>
          <cell r="O93" t="str">
            <v>Y</v>
          </cell>
          <cell r="P93">
            <v>2</v>
          </cell>
          <cell r="Q93">
            <v>2</v>
          </cell>
          <cell r="R93">
            <v>1</v>
          </cell>
          <cell r="S93" t="str">
            <v>Y</v>
          </cell>
          <cell r="T93">
            <v>2</v>
          </cell>
          <cell r="U93">
            <v>2</v>
          </cell>
          <cell r="V93">
            <v>1</v>
          </cell>
          <cell r="W93" t="str">
            <v>Y</v>
          </cell>
          <cell r="X93">
            <v>2</v>
          </cell>
          <cell r="Y93">
            <v>2</v>
          </cell>
          <cell r="Z93">
            <v>2</v>
          </cell>
          <cell r="AA93" t="str">
            <v>Y</v>
          </cell>
          <cell r="AB93"/>
          <cell r="AC93" t="str">
            <v>Y</v>
          </cell>
          <cell r="AD93">
            <v>0</v>
          </cell>
          <cell r="AE93">
            <v>0</v>
          </cell>
          <cell r="AF93" t="str">
            <v>N</v>
          </cell>
          <cell r="AG93" t="str">
            <v>N</v>
          </cell>
          <cell r="AH93" t="str">
            <v>N</v>
          </cell>
          <cell r="AI93" t="str">
            <v>B3</v>
          </cell>
          <cell r="AJ93" t="str">
            <v>B3</v>
          </cell>
          <cell r="AK93">
            <v>2</v>
          </cell>
          <cell r="AL93">
            <v>2</v>
          </cell>
          <cell r="AM93"/>
          <cell r="AN93"/>
          <cell r="AO93"/>
          <cell r="AP93" t="str">
            <v>Y</v>
          </cell>
          <cell r="AQ93">
            <v>0</v>
          </cell>
          <cell r="AR93">
            <v>2</v>
          </cell>
          <cell r="AS93">
            <v>0</v>
          </cell>
          <cell r="AT93"/>
        </row>
        <row r="94">
          <cell r="B94" t="str">
            <v>SG1CB1000009</v>
          </cell>
          <cell r="C94" t="str">
            <v>KODA LTD</v>
          </cell>
          <cell r="D94">
            <v>0</v>
          </cell>
          <cell r="E94">
            <v>8</v>
          </cell>
          <cell r="F94">
            <v>8</v>
          </cell>
          <cell r="G94">
            <v>8</v>
          </cell>
          <cell r="H94">
            <v>4</v>
          </cell>
          <cell r="I94">
            <v>0.5</v>
          </cell>
          <cell r="J94">
            <v>1</v>
          </cell>
          <cell r="K94">
            <v>1</v>
          </cell>
          <cell r="L94">
            <v>3</v>
          </cell>
          <cell r="M94" t="str">
            <v>N</v>
          </cell>
          <cell r="N94" t="str">
            <v>Y</v>
          </cell>
          <cell r="O94" t="str">
            <v>Y</v>
          </cell>
          <cell r="P94">
            <v>4</v>
          </cell>
          <cell r="Q94">
            <v>4</v>
          </cell>
          <cell r="R94">
            <v>1</v>
          </cell>
          <cell r="S94" t="str">
            <v>Y</v>
          </cell>
          <cell r="T94">
            <v>4</v>
          </cell>
          <cell r="U94">
            <v>4</v>
          </cell>
          <cell r="V94">
            <v>1</v>
          </cell>
          <cell r="W94" t="str">
            <v>Y</v>
          </cell>
          <cell r="X94">
            <v>4</v>
          </cell>
          <cell r="Y94">
            <v>4</v>
          </cell>
          <cell r="Z94">
            <v>4</v>
          </cell>
          <cell r="AA94" t="str">
            <v>Y</v>
          </cell>
          <cell r="AB94"/>
          <cell r="AC94" t="str">
            <v>Y</v>
          </cell>
          <cell r="AD94">
            <v>3</v>
          </cell>
          <cell r="AE94">
            <v>0.75</v>
          </cell>
          <cell r="AF94" t="str">
            <v>Y</v>
          </cell>
          <cell r="AG94"/>
          <cell r="AH94" t="str">
            <v>Y</v>
          </cell>
          <cell r="AI94" t="str">
            <v>B1</v>
          </cell>
          <cell r="AJ94" t="str">
            <v>B1</v>
          </cell>
          <cell r="AK94">
            <v>4</v>
          </cell>
          <cell r="AL94">
            <v>4</v>
          </cell>
          <cell r="AM94">
            <v>3</v>
          </cell>
          <cell r="AN94">
            <v>1</v>
          </cell>
          <cell r="AO94">
            <v>4</v>
          </cell>
          <cell r="AP94" t="str">
            <v>Y</v>
          </cell>
          <cell r="AQ94">
            <v>2</v>
          </cell>
          <cell r="AR94">
            <v>4</v>
          </cell>
          <cell r="AS94">
            <v>0</v>
          </cell>
          <cell r="AT94"/>
        </row>
        <row r="95">
          <cell r="B95" t="str">
            <v>SG1P64918631</v>
          </cell>
          <cell r="C95" t="str">
            <v>LASSETERS INTL HOLDINGS LTD</v>
          </cell>
          <cell r="D95">
            <v>0</v>
          </cell>
          <cell r="E95">
            <v>5</v>
          </cell>
          <cell r="F95">
            <v>5</v>
          </cell>
          <cell r="G95">
            <v>5</v>
          </cell>
          <cell r="H95">
            <v>2</v>
          </cell>
          <cell r="I95">
            <v>0.4</v>
          </cell>
          <cell r="J95">
            <v>1</v>
          </cell>
          <cell r="K95">
            <v>0</v>
          </cell>
          <cell r="L95">
            <v>2</v>
          </cell>
          <cell r="M95" t="str">
            <v>N</v>
          </cell>
          <cell r="N95" t="str">
            <v>N</v>
          </cell>
          <cell r="O95" t="str">
            <v>N</v>
          </cell>
          <cell r="P95">
            <v>4</v>
          </cell>
          <cell r="Q95">
            <v>2</v>
          </cell>
          <cell r="R95">
            <v>0.5</v>
          </cell>
          <cell r="S95" t="str">
            <v>Y</v>
          </cell>
          <cell r="T95">
            <v>3</v>
          </cell>
          <cell r="U95">
            <v>2</v>
          </cell>
          <cell r="V95">
            <v>0.66666666666666696</v>
          </cell>
          <cell r="W95" t="str">
            <v>Y</v>
          </cell>
          <cell r="X95">
            <v>3</v>
          </cell>
          <cell r="Y95">
            <v>2</v>
          </cell>
          <cell r="Z95">
            <v>3</v>
          </cell>
          <cell r="AA95" t="str">
            <v>N</v>
          </cell>
          <cell r="AB95" t="str">
            <v>N</v>
          </cell>
          <cell r="AC95" t="str">
            <v>Y</v>
          </cell>
          <cell r="AD95">
            <v>0</v>
          </cell>
          <cell r="AE95">
            <v>0</v>
          </cell>
          <cell r="AF95" t="str">
            <v>N</v>
          </cell>
          <cell r="AG95" t="str">
            <v>N</v>
          </cell>
          <cell r="AH95" t="str">
            <v>N</v>
          </cell>
          <cell r="AI95" t="str">
            <v>B3</v>
          </cell>
          <cell r="AJ95" t="str">
            <v>B3</v>
          </cell>
          <cell r="AK95">
            <v>3</v>
          </cell>
          <cell r="AL95">
            <v>2</v>
          </cell>
          <cell r="AM95"/>
          <cell r="AN95">
            <v>1</v>
          </cell>
          <cell r="AO95"/>
          <cell r="AP95" t="str">
            <v>Y</v>
          </cell>
          <cell r="AQ95">
            <v>2</v>
          </cell>
          <cell r="AR95">
            <v>2</v>
          </cell>
          <cell r="AS95">
            <v>2</v>
          </cell>
          <cell r="AT95"/>
        </row>
        <row r="96">
          <cell r="B96" t="str">
            <v>BMG5376C1010</v>
          </cell>
          <cell r="C96" t="str">
            <v>LCT HOLDINGS LIMITED</v>
          </cell>
          <cell r="D96">
            <v>2</v>
          </cell>
          <cell r="E96">
            <v>8</v>
          </cell>
          <cell r="F96">
            <v>6</v>
          </cell>
          <cell r="G96">
            <v>6</v>
          </cell>
          <cell r="H96">
            <v>3</v>
          </cell>
          <cell r="I96">
            <v>0.5</v>
          </cell>
          <cell r="J96">
            <v>1</v>
          </cell>
          <cell r="K96">
            <v>1</v>
          </cell>
          <cell r="L96">
            <v>2</v>
          </cell>
          <cell r="M96" t="str">
            <v>N</v>
          </cell>
          <cell r="N96" t="str">
            <v>N</v>
          </cell>
          <cell r="O96" t="str">
            <v>N</v>
          </cell>
          <cell r="P96">
            <v>1</v>
          </cell>
          <cell r="Q96">
            <v>0</v>
          </cell>
          <cell r="R96">
            <v>0</v>
          </cell>
          <cell r="S96" t="str">
            <v>N</v>
          </cell>
          <cell r="T96">
            <v>1</v>
          </cell>
          <cell r="U96">
            <v>0</v>
          </cell>
          <cell r="V96">
            <v>0</v>
          </cell>
          <cell r="W96" t="str">
            <v>N</v>
          </cell>
          <cell r="X96">
            <v>1</v>
          </cell>
          <cell r="Y96">
            <v>0</v>
          </cell>
          <cell r="Z96">
            <v>1</v>
          </cell>
          <cell r="AA96" t="str">
            <v>N</v>
          </cell>
          <cell r="AB96"/>
          <cell r="AC96" t="str">
            <v>N</v>
          </cell>
          <cell r="AD96">
            <v>0</v>
          </cell>
          <cell r="AE96">
            <v>0</v>
          </cell>
          <cell r="AF96" t="str">
            <v>N</v>
          </cell>
          <cell r="AG96" t="str">
            <v>N</v>
          </cell>
          <cell r="AH96" t="str">
            <v>N</v>
          </cell>
          <cell r="AI96" t="str">
            <v>B3</v>
          </cell>
          <cell r="AJ96" t="str">
            <v>B3</v>
          </cell>
          <cell r="AK96">
            <v>5</v>
          </cell>
          <cell r="AL96">
            <v>4</v>
          </cell>
          <cell r="AM96"/>
          <cell r="AN96"/>
          <cell r="AO96"/>
          <cell r="AP96" t="str">
            <v>Y</v>
          </cell>
          <cell r="AQ96">
            <v>2</v>
          </cell>
          <cell r="AR96">
            <v>0</v>
          </cell>
          <cell r="AS96">
            <v>0</v>
          </cell>
          <cell r="AT96"/>
        </row>
        <row r="97">
          <cell r="B97" t="str">
            <v>SG1BD6000002</v>
          </cell>
          <cell r="C97" t="str">
            <v>LION ASIAPAC LTD</v>
          </cell>
          <cell r="D97">
            <v>0</v>
          </cell>
          <cell r="E97">
            <v>6</v>
          </cell>
          <cell r="F97">
            <v>6</v>
          </cell>
          <cell r="G97">
            <v>6</v>
          </cell>
          <cell r="H97">
            <v>2</v>
          </cell>
          <cell r="I97">
            <v>0.33333333333333298</v>
          </cell>
          <cell r="J97">
            <v>1</v>
          </cell>
          <cell r="K97">
            <v>1</v>
          </cell>
          <cell r="L97">
            <v>1</v>
          </cell>
          <cell r="M97" t="str">
            <v>Y</v>
          </cell>
          <cell r="N97" t="str">
            <v>N</v>
          </cell>
          <cell r="O97" t="str">
            <v>Y</v>
          </cell>
          <cell r="P97">
            <v>3</v>
          </cell>
          <cell r="Q97">
            <v>2</v>
          </cell>
          <cell r="R97">
            <v>0.66666666666666696</v>
          </cell>
          <cell r="S97" t="str">
            <v>Y</v>
          </cell>
          <cell r="T97">
            <v>3</v>
          </cell>
          <cell r="U97">
            <v>2</v>
          </cell>
          <cell r="V97">
            <v>0.66666666666666696</v>
          </cell>
          <cell r="W97" t="str">
            <v>Y</v>
          </cell>
          <cell r="X97">
            <v>3</v>
          </cell>
          <cell r="Y97">
            <v>2</v>
          </cell>
          <cell r="Z97">
            <v>2</v>
          </cell>
          <cell r="AA97" t="str">
            <v>N</v>
          </cell>
          <cell r="AB97" t="str">
            <v>N</v>
          </cell>
          <cell r="AC97" t="str">
            <v>Y</v>
          </cell>
          <cell r="AD97">
            <v>0</v>
          </cell>
          <cell r="AE97">
            <v>0</v>
          </cell>
          <cell r="AF97" t="str">
            <v>N</v>
          </cell>
          <cell r="AG97" t="str">
            <v>N</v>
          </cell>
          <cell r="AH97" t="str">
            <v>N</v>
          </cell>
          <cell r="AI97" t="str">
            <v>B3</v>
          </cell>
          <cell r="AJ97" t="str">
            <v>B3</v>
          </cell>
          <cell r="AK97">
            <v>5</v>
          </cell>
          <cell r="AL97">
            <v>8</v>
          </cell>
          <cell r="AM97">
            <v>1</v>
          </cell>
          <cell r="AN97">
            <v>1</v>
          </cell>
          <cell r="AO97">
            <v>2</v>
          </cell>
          <cell r="AP97" t="str">
            <v>Y</v>
          </cell>
          <cell r="AQ97">
            <v>0</v>
          </cell>
          <cell r="AR97">
            <v>2</v>
          </cell>
          <cell r="AS97">
            <v>2</v>
          </cell>
          <cell r="AT97"/>
        </row>
        <row r="98">
          <cell r="B98" t="str">
            <v>SG1E20001293</v>
          </cell>
          <cell r="C98" t="str">
            <v>LUM CHANG HOLDINGS LIMITED</v>
          </cell>
          <cell r="D98">
            <v>0</v>
          </cell>
          <cell r="E98">
            <v>9</v>
          </cell>
          <cell r="F98">
            <v>9</v>
          </cell>
          <cell r="G98">
            <v>9</v>
          </cell>
          <cell r="H98">
            <v>4</v>
          </cell>
          <cell r="I98">
            <v>0.44444444444444398</v>
          </cell>
          <cell r="J98">
            <v>1</v>
          </cell>
          <cell r="K98">
            <v>1</v>
          </cell>
          <cell r="L98">
            <v>2</v>
          </cell>
          <cell r="M98" t="str">
            <v>N</v>
          </cell>
          <cell r="N98" t="str">
            <v>Y</v>
          </cell>
          <cell r="O98" t="str">
            <v>Y</v>
          </cell>
          <cell r="P98">
            <v>4</v>
          </cell>
          <cell r="Q98">
            <v>2</v>
          </cell>
          <cell r="R98">
            <v>0.5</v>
          </cell>
          <cell r="S98" t="str">
            <v>Y</v>
          </cell>
          <cell r="T98">
            <v>3</v>
          </cell>
          <cell r="U98">
            <v>3</v>
          </cell>
          <cell r="V98">
            <v>1</v>
          </cell>
          <cell r="W98" t="str">
            <v>Y</v>
          </cell>
          <cell r="X98">
            <v>5</v>
          </cell>
          <cell r="Y98">
            <v>4</v>
          </cell>
          <cell r="Z98">
            <v>4</v>
          </cell>
          <cell r="AA98" t="str">
            <v>N</v>
          </cell>
          <cell r="AB98" t="str">
            <v>N</v>
          </cell>
          <cell r="AC98" t="str">
            <v>N</v>
          </cell>
          <cell r="AD98">
            <v>2</v>
          </cell>
          <cell r="AE98">
            <v>0.4</v>
          </cell>
          <cell r="AF98" t="str">
            <v>N</v>
          </cell>
          <cell r="AG98" t="str">
            <v>Y</v>
          </cell>
          <cell r="AH98" t="str">
            <v>Y</v>
          </cell>
          <cell r="AI98" t="str">
            <v>E</v>
          </cell>
          <cell r="AJ98" t="str">
            <v>B1</v>
          </cell>
          <cell r="AK98">
            <v>4</v>
          </cell>
          <cell r="AL98">
            <v>4</v>
          </cell>
          <cell r="AM98"/>
          <cell r="AN98"/>
          <cell r="AO98"/>
          <cell r="AP98" t="str">
            <v>Y</v>
          </cell>
          <cell r="AQ98">
            <v>2</v>
          </cell>
          <cell r="AR98">
            <v>2</v>
          </cell>
          <cell r="AS98">
            <v>0</v>
          </cell>
          <cell r="AT98"/>
        </row>
        <row r="99">
          <cell r="B99" t="str">
            <v>BMG570141058</v>
          </cell>
          <cell r="C99" t="str">
            <v>LUXKING GROUP HOLDINGS LIMITED</v>
          </cell>
          <cell r="D99">
            <v>2</v>
          </cell>
          <cell r="E99">
            <v>8</v>
          </cell>
          <cell r="F99">
            <v>6</v>
          </cell>
          <cell r="G99">
            <v>6</v>
          </cell>
          <cell r="H99">
            <v>3</v>
          </cell>
          <cell r="I99">
            <v>0.5</v>
          </cell>
          <cell r="J99">
            <v>1</v>
          </cell>
          <cell r="K99">
            <v>1</v>
          </cell>
          <cell r="L99">
            <v>2</v>
          </cell>
          <cell r="M99" t="str">
            <v>N</v>
          </cell>
          <cell r="N99" t="str">
            <v>N</v>
          </cell>
          <cell r="O99" t="str">
            <v>Y</v>
          </cell>
          <cell r="P99">
            <v>2</v>
          </cell>
          <cell r="Q99">
            <v>2</v>
          </cell>
          <cell r="R99">
            <v>1</v>
          </cell>
          <cell r="S99" t="str">
            <v>N</v>
          </cell>
          <cell r="T99">
            <v>2</v>
          </cell>
          <cell r="U99">
            <v>2</v>
          </cell>
          <cell r="V99">
            <v>1</v>
          </cell>
          <cell r="W99" t="str">
            <v>N</v>
          </cell>
          <cell r="X99">
            <v>2</v>
          </cell>
          <cell r="Y99">
            <v>2</v>
          </cell>
          <cell r="Z99">
            <v>2</v>
          </cell>
          <cell r="AA99" t="str">
            <v>Y</v>
          </cell>
          <cell r="AB99"/>
          <cell r="AC99" t="str">
            <v>Y</v>
          </cell>
          <cell r="AD99">
            <v>1</v>
          </cell>
          <cell r="AE99">
            <v>0.5</v>
          </cell>
          <cell r="AF99" t="str">
            <v>Y</v>
          </cell>
          <cell r="AG99"/>
          <cell r="AH99" t="str">
            <v>N</v>
          </cell>
          <cell r="AI99" t="str">
            <v>B3</v>
          </cell>
          <cell r="AJ99" t="str">
            <v>B3</v>
          </cell>
          <cell r="AK99">
            <v>2</v>
          </cell>
          <cell r="AL99">
            <v>2</v>
          </cell>
          <cell r="AM99">
            <v>1</v>
          </cell>
          <cell r="AN99">
            <v>1</v>
          </cell>
          <cell r="AO99">
            <v>2</v>
          </cell>
          <cell r="AP99" t="str">
            <v>Y</v>
          </cell>
          <cell r="AQ99">
            <v>3</v>
          </cell>
          <cell r="AR99">
            <v>2</v>
          </cell>
          <cell r="AS99">
            <v>0</v>
          </cell>
          <cell r="AT99"/>
        </row>
        <row r="100">
          <cell r="B100" t="str">
            <v>SG1AI2000007</v>
          </cell>
          <cell r="C100" t="str">
            <v>MAGNUS ENERGY GROUP LTD.</v>
          </cell>
          <cell r="D100">
            <v>1</v>
          </cell>
          <cell r="E100">
            <v>4</v>
          </cell>
          <cell r="F100">
            <v>3</v>
          </cell>
          <cell r="G100">
            <v>3</v>
          </cell>
          <cell r="H100">
            <v>2</v>
          </cell>
          <cell r="I100">
            <v>0.66666666666666696</v>
          </cell>
          <cell r="J100">
            <v>0</v>
          </cell>
          <cell r="K100">
            <v>0</v>
          </cell>
          <cell r="L100"/>
          <cell r="M100"/>
          <cell r="N100" t="str">
            <v>N</v>
          </cell>
          <cell r="O100" t="str">
            <v>Y</v>
          </cell>
          <cell r="P100">
            <v>1</v>
          </cell>
          <cell r="Q100">
            <v>1</v>
          </cell>
          <cell r="R100">
            <v>1</v>
          </cell>
          <cell r="S100" t="str">
            <v>N</v>
          </cell>
          <cell r="T100">
            <v>1</v>
          </cell>
          <cell r="U100">
            <v>1</v>
          </cell>
          <cell r="V100">
            <v>1</v>
          </cell>
          <cell r="W100" t="str">
            <v>N</v>
          </cell>
          <cell r="X100">
            <v>1</v>
          </cell>
          <cell r="Y100">
            <v>1</v>
          </cell>
          <cell r="Z100">
            <v>1</v>
          </cell>
          <cell r="AA100" t="str">
            <v>Y</v>
          </cell>
          <cell r="AB100"/>
          <cell r="AC100" t="str">
            <v>Y</v>
          </cell>
          <cell r="AD100">
            <v>1</v>
          </cell>
          <cell r="AE100">
            <v>1</v>
          </cell>
          <cell r="AF100" t="str">
            <v>Y</v>
          </cell>
          <cell r="AG100"/>
          <cell r="AH100" t="str">
            <v>Y</v>
          </cell>
          <cell r="AI100"/>
          <cell r="AJ100" t="str">
            <v>B3</v>
          </cell>
          <cell r="AK100">
            <v>7</v>
          </cell>
          <cell r="AL100">
            <v>5</v>
          </cell>
          <cell r="AM100">
            <v>3</v>
          </cell>
          <cell r="AN100">
            <v>2</v>
          </cell>
          <cell r="AO100">
            <v>5</v>
          </cell>
          <cell r="AP100" t="str">
            <v>Y</v>
          </cell>
          <cell r="AQ100">
            <v>0</v>
          </cell>
          <cell r="AR100">
            <v>1</v>
          </cell>
          <cell r="AS100">
            <v>0</v>
          </cell>
          <cell r="AT100"/>
        </row>
        <row r="101">
          <cell r="B101" t="str">
            <v>SGXE91187273</v>
          </cell>
          <cell r="C101" t="str">
            <v>METECH INTERNATIONAL LIMITED</v>
          </cell>
          <cell r="D101">
            <v>2</v>
          </cell>
          <cell r="E101">
            <v>7</v>
          </cell>
          <cell r="F101">
            <v>5</v>
          </cell>
          <cell r="G101">
            <v>5</v>
          </cell>
          <cell r="H101">
            <v>3</v>
          </cell>
          <cell r="I101">
            <v>0.6</v>
          </cell>
          <cell r="J101">
            <v>0</v>
          </cell>
          <cell r="K101">
            <v>1</v>
          </cell>
          <cell r="L101"/>
          <cell r="M101"/>
          <cell r="N101" t="str">
            <v>Y</v>
          </cell>
          <cell r="O101" t="str">
            <v>Y</v>
          </cell>
          <cell r="P101">
            <v>3</v>
          </cell>
          <cell r="Q101">
            <v>3</v>
          </cell>
          <cell r="R101">
            <v>1</v>
          </cell>
          <cell r="S101" t="str">
            <v>Y</v>
          </cell>
          <cell r="T101">
            <v>3</v>
          </cell>
          <cell r="U101">
            <v>3</v>
          </cell>
          <cell r="V101">
            <v>1</v>
          </cell>
          <cell r="W101" t="str">
            <v>Y</v>
          </cell>
          <cell r="X101">
            <v>3</v>
          </cell>
          <cell r="Y101">
            <v>3</v>
          </cell>
          <cell r="Z101">
            <v>3</v>
          </cell>
          <cell r="AA101" t="str">
            <v>Y</v>
          </cell>
          <cell r="AB101"/>
          <cell r="AC101" t="str">
            <v>Y</v>
          </cell>
          <cell r="AD101">
            <v>0</v>
          </cell>
          <cell r="AE101">
            <v>0</v>
          </cell>
          <cell r="AF101" t="str">
            <v>N</v>
          </cell>
          <cell r="AG101" t="str">
            <v>N</v>
          </cell>
          <cell r="AH101" t="str">
            <v>N</v>
          </cell>
          <cell r="AI101" t="str">
            <v>B2</v>
          </cell>
          <cell r="AJ101" t="str">
            <v>B2</v>
          </cell>
          <cell r="AK101">
            <v>3</v>
          </cell>
          <cell r="AL101">
            <v>3</v>
          </cell>
          <cell r="AM101">
            <v>2</v>
          </cell>
          <cell r="AN101">
            <v>2</v>
          </cell>
          <cell r="AO101">
            <v>4</v>
          </cell>
          <cell r="AP101" t="str">
            <v>Y</v>
          </cell>
          <cell r="AQ101">
            <v>0</v>
          </cell>
          <cell r="AR101">
            <v>3</v>
          </cell>
          <cell r="AS101">
            <v>2</v>
          </cell>
          <cell r="AT101"/>
        </row>
        <row r="102">
          <cell r="B102" t="str">
            <v>SG1O09910991</v>
          </cell>
          <cell r="C102" t="str">
            <v>MICRO-MECHANICS (HOLDINGS) LTD.</v>
          </cell>
          <cell r="D102">
            <v>1</v>
          </cell>
          <cell r="E102">
            <v>7</v>
          </cell>
          <cell r="F102">
            <v>6</v>
          </cell>
          <cell r="G102">
            <v>6</v>
          </cell>
          <cell r="H102">
            <v>3</v>
          </cell>
          <cell r="I102">
            <v>0.5</v>
          </cell>
          <cell r="J102">
            <v>1</v>
          </cell>
          <cell r="K102">
            <v>1</v>
          </cell>
          <cell r="L102">
            <v>1</v>
          </cell>
          <cell r="M102" t="str">
            <v>Y</v>
          </cell>
          <cell r="N102" t="str">
            <v>N</v>
          </cell>
          <cell r="O102" t="str">
            <v>N</v>
          </cell>
          <cell r="P102">
            <v>3</v>
          </cell>
          <cell r="Q102">
            <v>3</v>
          </cell>
          <cell r="R102">
            <v>1</v>
          </cell>
          <cell r="S102" t="str">
            <v>Y</v>
          </cell>
          <cell r="T102">
            <v>3</v>
          </cell>
          <cell r="U102">
            <v>3</v>
          </cell>
          <cell r="V102">
            <v>1</v>
          </cell>
          <cell r="W102" t="str">
            <v>Y</v>
          </cell>
          <cell r="X102">
            <v>3</v>
          </cell>
          <cell r="Y102">
            <v>3</v>
          </cell>
          <cell r="Z102">
            <v>3</v>
          </cell>
          <cell r="AA102" t="str">
            <v>Y</v>
          </cell>
          <cell r="AB102"/>
          <cell r="AC102" t="str">
            <v>Y</v>
          </cell>
          <cell r="AD102">
            <v>1</v>
          </cell>
          <cell r="AE102">
            <v>0.33333333333333298</v>
          </cell>
          <cell r="AF102" t="str">
            <v>N</v>
          </cell>
          <cell r="AG102" t="str">
            <v>Y</v>
          </cell>
          <cell r="AH102" t="str">
            <v>Y</v>
          </cell>
          <cell r="AI102" t="str">
            <v>B3</v>
          </cell>
          <cell r="AJ102" t="str">
            <v>E</v>
          </cell>
          <cell r="AK102">
            <v>4</v>
          </cell>
          <cell r="AL102">
            <v>5</v>
          </cell>
          <cell r="AM102">
            <v>2</v>
          </cell>
          <cell r="AN102">
            <v>3</v>
          </cell>
          <cell r="AO102">
            <v>5</v>
          </cell>
          <cell r="AP102" t="str">
            <v>Y</v>
          </cell>
          <cell r="AQ102">
            <v>2</v>
          </cell>
          <cell r="AR102">
            <v>3</v>
          </cell>
          <cell r="AS102">
            <v>2</v>
          </cell>
          <cell r="AT102"/>
        </row>
        <row r="103">
          <cell r="B103" t="str">
            <v>SG1CE0000004</v>
          </cell>
          <cell r="C103" t="str">
            <v>NEW SILKROUTES GROUP LIMITED</v>
          </cell>
          <cell r="D103">
            <v>0</v>
          </cell>
          <cell r="E103">
            <v>6</v>
          </cell>
          <cell r="F103">
            <v>6</v>
          </cell>
          <cell r="G103">
            <v>6</v>
          </cell>
          <cell r="H103">
            <v>3</v>
          </cell>
          <cell r="I103">
            <v>0.5</v>
          </cell>
          <cell r="J103">
            <v>1</v>
          </cell>
          <cell r="K103">
            <v>1</v>
          </cell>
          <cell r="L103">
            <v>2</v>
          </cell>
          <cell r="M103" t="str">
            <v>N</v>
          </cell>
          <cell r="N103" t="str">
            <v>Y</v>
          </cell>
          <cell r="O103" t="str">
            <v>N</v>
          </cell>
          <cell r="P103">
            <v>3</v>
          </cell>
          <cell r="Q103">
            <v>2</v>
          </cell>
          <cell r="R103">
            <v>0.66666666666666696</v>
          </cell>
          <cell r="S103" t="str">
            <v>Y</v>
          </cell>
          <cell r="T103">
            <v>3</v>
          </cell>
          <cell r="U103">
            <v>2</v>
          </cell>
          <cell r="V103">
            <v>0.66666666666666696</v>
          </cell>
          <cell r="W103" t="str">
            <v>Y</v>
          </cell>
          <cell r="X103">
            <v>3</v>
          </cell>
          <cell r="Y103">
            <v>2</v>
          </cell>
          <cell r="Z103">
            <v>2</v>
          </cell>
          <cell r="AA103" t="str">
            <v>N</v>
          </cell>
          <cell r="AB103" t="str">
            <v>N</v>
          </cell>
          <cell r="AC103" t="str">
            <v>Y</v>
          </cell>
          <cell r="AD103">
            <v>1</v>
          </cell>
          <cell r="AE103">
            <v>0.33333333333333298</v>
          </cell>
          <cell r="AF103" t="str">
            <v>N</v>
          </cell>
          <cell r="AG103" t="str">
            <v>Y</v>
          </cell>
          <cell r="AH103" t="str">
            <v>Y</v>
          </cell>
          <cell r="AI103" t="str">
            <v>B3</v>
          </cell>
          <cell r="AJ103" t="str">
            <v>B3</v>
          </cell>
          <cell r="AK103">
            <v>9</v>
          </cell>
          <cell r="AL103">
            <v>4</v>
          </cell>
          <cell r="AM103">
            <v>1</v>
          </cell>
          <cell r="AN103">
            <v>4</v>
          </cell>
          <cell r="AO103">
            <v>5</v>
          </cell>
          <cell r="AP103" t="str">
            <v>Y</v>
          </cell>
          <cell r="AQ103">
            <v>0</v>
          </cell>
          <cell r="AR103">
            <v>1</v>
          </cell>
          <cell r="AS103">
            <v>0</v>
          </cell>
          <cell r="AT103"/>
        </row>
        <row r="104">
          <cell r="B104" t="str">
            <v>SG0543000335</v>
          </cell>
          <cell r="C104" t="str">
            <v>NOEL GIFTS INTERNATIONAL LTD</v>
          </cell>
          <cell r="D104">
            <v>0</v>
          </cell>
          <cell r="E104">
            <v>6</v>
          </cell>
          <cell r="F104">
            <v>6</v>
          </cell>
          <cell r="G104">
            <v>6</v>
          </cell>
          <cell r="H104">
            <v>4</v>
          </cell>
          <cell r="I104">
            <v>0.66666666666666696</v>
          </cell>
          <cell r="J104">
            <v>1</v>
          </cell>
          <cell r="K104">
            <v>1</v>
          </cell>
          <cell r="L104">
            <v>2</v>
          </cell>
          <cell r="M104" t="str">
            <v>N</v>
          </cell>
          <cell r="N104" t="str">
            <v>Y</v>
          </cell>
          <cell r="O104" t="str">
            <v>Y</v>
          </cell>
          <cell r="P104">
            <v>3</v>
          </cell>
          <cell r="Q104">
            <v>2</v>
          </cell>
          <cell r="R104">
            <v>0.66666666666666696</v>
          </cell>
          <cell r="S104" t="str">
            <v>Y</v>
          </cell>
          <cell r="T104">
            <v>3</v>
          </cell>
          <cell r="U104">
            <v>2</v>
          </cell>
          <cell r="V104">
            <v>0.66666666666666696</v>
          </cell>
          <cell r="W104" t="str">
            <v>Y</v>
          </cell>
          <cell r="X104">
            <v>3</v>
          </cell>
          <cell r="Y104">
            <v>2</v>
          </cell>
          <cell r="Z104">
            <v>3</v>
          </cell>
          <cell r="AA104" t="str">
            <v>N</v>
          </cell>
          <cell r="AB104" t="str">
            <v>N</v>
          </cell>
          <cell r="AC104" t="str">
            <v>Y</v>
          </cell>
          <cell r="AD104">
            <v>1</v>
          </cell>
          <cell r="AE104">
            <v>0.33333333333333298</v>
          </cell>
          <cell r="AF104" t="str">
            <v>N</v>
          </cell>
          <cell r="AG104" t="str">
            <v>Y</v>
          </cell>
          <cell r="AH104" t="str">
            <v>Y</v>
          </cell>
          <cell r="AI104" t="str">
            <v>B3</v>
          </cell>
          <cell r="AJ104" t="str">
            <v>B1</v>
          </cell>
          <cell r="AK104">
            <v>3</v>
          </cell>
          <cell r="AL104">
            <v>2</v>
          </cell>
          <cell r="AM104">
            <v>1</v>
          </cell>
          <cell r="AN104">
            <v>2</v>
          </cell>
          <cell r="AO104">
            <v>3</v>
          </cell>
          <cell r="AP104" t="str">
            <v>Y</v>
          </cell>
          <cell r="AQ104">
            <v>0</v>
          </cell>
          <cell r="AR104">
            <v>2</v>
          </cell>
          <cell r="AS104">
            <v>0</v>
          </cell>
          <cell r="AT104"/>
        </row>
        <row r="105">
          <cell r="B105" t="str">
            <v>BMG6730R1079</v>
          </cell>
          <cell r="C105" t="str">
            <v>OKH GLOBAL LTD.</v>
          </cell>
          <cell r="D105">
            <v>0</v>
          </cell>
          <cell r="E105">
            <v>5</v>
          </cell>
          <cell r="F105">
            <v>5</v>
          </cell>
          <cell r="G105">
            <v>5</v>
          </cell>
          <cell r="H105">
            <v>2</v>
          </cell>
          <cell r="I105">
            <v>0.4</v>
          </cell>
          <cell r="J105">
            <v>1</v>
          </cell>
          <cell r="K105">
            <v>1</v>
          </cell>
          <cell r="L105">
            <v>3</v>
          </cell>
          <cell r="M105" t="str">
            <v>N</v>
          </cell>
          <cell r="N105" t="str">
            <v>Y</v>
          </cell>
          <cell r="O105" t="str">
            <v>N</v>
          </cell>
          <cell r="P105">
            <v>3</v>
          </cell>
          <cell r="Q105">
            <v>2</v>
          </cell>
          <cell r="R105">
            <v>0.66666666666666696</v>
          </cell>
          <cell r="S105" t="str">
            <v>Y</v>
          </cell>
          <cell r="T105">
            <v>3</v>
          </cell>
          <cell r="U105">
            <v>2</v>
          </cell>
          <cell r="V105">
            <v>0.66666666666666696</v>
          </cell>
          <cell r="W105" t="str">
            <v>Y</v>
          </cell>
          <cell r="X105">
            <v>3</v>
          </cell>
          <cell r="Y105">
            <v>2</v>
          </cell>
          <cell r="Z105">
            <v>3</v>
          </cell>
          <cell r="AA105" t="str">
            <v>N</v>
          </cell>
          <cell r="AB105" t="str">
            <v>N</v>
          </cell>
          <cell r="AC105" t="str">
            <v>Y</v>
          </cell>
          <cell r="AD105">
            <v>3</v>
          </cell>
          <cell r="AE105">
            <v>1</v>
          </cell>
          <cell r="AF105" t="str">
            <v>Y</v>
          </cell>
          <cell r="AG105"/>
          <cell r="AH105" t="str">
            <v>Y</v>
          </cell>
          <cell r="AI105" t="str">
            <v>E</v>
          </cell>
          <cell r="AJ105" t="str">
            <v>E</v>
          </cell>
          <cell r="AK105">
            <v>4</v>
          </cell>
          <cell r="AL105">
            <v>4</v>
          </cell>
          <cell r="AM105">
            <v>1</v>
          </cell>
          <cell r="AN105">
            <v>1</v>
          </cell>
          <cell r="AO105">
            <v>2</v>
          </cell>
          <cell r="AP105" t="str">
            <v>Y</v>
          </cell>
          <cell r="AQ105">
            <v>1</v>
          </cell>
          <cell r="AR105">
            <v>2</v>
          </cell>
          <cell r="AS105">
            <v>2</v>
          </cell>
          <cell r="AT105"/>
        </row>
        <row r="106">
          <cell r="B106" t="str">
            <v>SG2F25986140</v>
          </cell>
          <cell r="C106" t="str">
            <v>OXLEY HOLDINGS LIMITED</v>
          </cell>
          <cell r="D106">
            <v>0</v>
          </cell>
          <cell r="E106">
            <v>6</v>
          </cell>
          <cell r="F106">
            <v>6</v>
          </cell>
          <cell r="G106">
            <v>6</v>
          </cell>
          <cell r="H106">
            <v>3</v>
          </cell>
          <cell r="I106">
            <v>0.5</v>
          </cell>
          <cell r="J106">
            <v>1</v>
          </cell>
          <cell r="K106">
            <v>1</v>
          </cell>
          <cell r="L106">
            <v>2</v>
          </cell>
          <cell r="M106" t="str">
            <v>N</v>
          </cell>
          <cell r="N106" t="str">
            <v>Y</v>
          </cell>
          <cell r="O106" t="str">
            <v>N</v>
          </cell>
          <cell r="P106">
            <v>3</v>
          </cell>
          <cell r="Q106">
            <v>3</v>
          </cell>
          <cell r="R106">
            <v>1</v>
          </cell>
          <cell r="S106" t="str">
            <v>Y</v>
          </cell>
          <cell r="T106">
            <v>3</v>
          </cell>
          <cell r="U106">
            <v>3</v>
          </cell>
          <cell r="V106">
            <v>1</v>
          </cell>
          <cell r="W106" t="str">
            <v>Y</v>
          </cell>
          <cell r="X106">
            <v>3</v>
          </cell>
          <cell r="Y106">
            <v>3</v>
          </cell>
          <cell r="Z106">
            <v>3</v>
          </cell>
          <cell r="AA106" t="str">
            <v>Y</v>
          </cell>
          <cell r="AB106"/>
          <cell r="AC106" t="str">
            <v>Y</v>
          </cell>
          <cell r="AD106">
            <v>3</v>
          </cell>
          <cell r="AE106">
            <v>1</v>
          </cell>
          <cell r="AF106" t="str">
            <v>Y</v>
          </cell>
          <cell r="AG106"/>
          <cell r="AH106" t="str">
            <v>Y</v>
          </cell>
          <cell r="AI106" t="str">
            <v>B3</v>
          </cell>
          <cell r="AJ106" t="str">
            <v>B3</v>
          </cell>
          <cell r="AK106">
            <v>4</v>
          </cell>
          <cell r="AL106">
            <v>4</v>
          </cell>
          <cell r="AM106">
            <v>1</v>
          </cell>
          <cell r="AN106">
            <v>1</v>
          </cell>
          <cell r="AO106">
            <v>2</v>
          </cell>
          <cell r="AP106" t="str">
            <v>Y</v>
          </cell>
          <cell r="AQ106">
            <v>2</v>
          </cell>
          <cell r="AR106">
            <v>3</v>
          </cell>
          <cell r="AS106">
            <v>2</v>
          </cell>
          <cell r="AT106"/>
        </row>
        <row r="107">
          <cell r="B107" t="str">
            <v>SG1DE5000007</v>
          </cell>
          <cell r="C107" t="str">
            <v>PACIFIC STAR DEVELOPMENT LTD</v>
          </cell>
          <cell r="D107">
            <v>2</v>
          </cell>
          <cell r="E107">
            <v>6</v>
          </cell>
          <cell r="F107">
            <v>4</v>
          </cell>
          <cell r="G107">
            <v>4</v>
          </cell>
          <cell r="H107">
            <v>3</v>
          </cell>
          <cell r="I107">
            <v>0.75</v>
          </cell>
          <cell r="J107">
            <v>1</v>
          </cell>
          <cell r="K107">
            <v>0</v>
          </cell>
          <cell r="L107">
            <v>2</v>
          </cell>
          <cell r="M107" t="str">
            <v>N</v>
          </cell>
          <cell r="N107" t="str">
            <v>Y</v>
          </cell>
          <cell r="O107" t="str">
            <v>Y</v>
          </cell>
          <cell r="P107">
            <v>2</v>
          </cell>
          <cell r="Q107">
            <v>2</v>
          </cell>
          <cell r="R107">
            <v>1</v>
          </cell>
          <cell r="S107" t="str">
            <v>Y</v>
          </cell>
          <cell r="T107">
            <v>2</v>
          </cell>
          <cell r="U107">
            <v>2</v>
          </cell>
          <cell r="V107">
            <v>1</v>
          </cell>
          <cell r="W107" t="str">
            <v>Y</v>
          </cell>
          <cell r="X107">
            <v>2</v>
          </cell>
          <cell r="Y107">
            <v>2</v>
          </cell>
          <cell r="Z107">
            <v>2</v>
          </cell>
          <cell r="AA107" t="str">
            <v>Y</v>
          </cell>
          <cell r="AB107"/>
          <cell r="AC107" t="str">
            <v>Y</v>
          </cell>
          <cell r="AD107">
            <v>0</v>
          </cell>
          <cell r="AE107">
            <v>0</v>
          </cell>
          <cell r="AF107" t="str">
            <v>N</v>
          </cell>
          <cell r="AG107" t="str">
            <v>N</v>
          </cell>
          <cell r="AH107" t="str">
            <v>N</v>
          </cell>
          <cell r="AI107" t="str">
            <v>B3</v>
          </cell>
          <cell r="AJ107" t="str">
            <v>B2</v>
          </cell>
          <cell r="AK107">
            <v>10</v>
          </cell>
          <cell r="AL107">
            <v>9</v>
          </cell>
          <cell r="AM107">
            <v>1</v>
          </cell>
          <cell r="AN107">
            <v>1</v>
          </cell>
          <cell r="AO107">
            <v>2</v>
          </cell>
          <cell r="AP107" t="str">
            <v>Y</v>
          </cell>
          <cell r="AQ107">
            <v>0</v>
          </cell>
          <cell r="AR107">
            <v>2</v>
          </cell>
          <cell r="AS107">
            <v>0</v>
          </cell>
          <cell r="AT107"/>
        </row>
        <row r="108">
          <cell r="B108" t="str">
            <v>SG2D81975377</v>
          </cell>
          <cell r="C108" t="str">
            <v>PARKSON RETAIL ASIA LIMITED</v>
          </cell>
          <cell r="D108">
            <v>1</v>
          </cell>
          <cell r="E108">
            <v>6</v>
          </cell>
          <cell r="F108">
            <v>5</v>
          </cell>
          <cell r="G108">
            <v>5</v>
          </cell>
          <cell r="H108">
            <v>3</v>
          </cell>
          <cell r="I108">
            <v>0.6</v>
          </cell>
          <cell r="J108">
            <v>1</v>
          </cell>
          <cell r="K108">
            <v>1</v>
          </cell>
          <cell r="L108">
            <v>2</v>
          </cell>
          <cell r="M108" t="str">
            <v>N</v>
          </cell>
          <cell r="N108" t="str">
            <v>N</v>
          </cell>
          <cell r="O108" t="str">
            <v>Y</v>
          </cell>
          <cell r="P108">
            <v>3</v>
          </cell>
          <cell r="Q108">
            <v>2</v>
          </cell>
          <cell r="R108">
            <v>0.66666666666666696</v>
          </cell>
          <cell r="S108" t="str">
            <v>Y</v>
          </cell>
          <cell r="T108">
            <v>4</v>
          </cell>
          <cell r="U108">
            <v>3</v>
          </cell>
          <cell r="V108">
            <v>0.75</v>
          </cell>
          <cell r="W108" t="str">
            <v>Y</v>
          </cell>
          <cell r="X108">
            <v>3</v>
          </cell>
          <cell r="Y108">
            <v>3</v>
          </cell>
          <cell r="Z108">
            <v>3</v>
          </cell>
          <cell r="AA108" t="str">
            <v>Y</v>
          </cell>
          <cell r="AB108"/>
          <cell r="AC108" t="str">
            <v>Y</v>
          </cell>
          <cell r="AD108">
            <v>1</v>
          </cell>
          <cell r="AE108">
            <v>0.33333333333333298</v>
          </cell>
          <cell r="AF108" t="str">
            <v>N</v>
          </cell>
          <cell r="AG108" t="str">
            <v>Y</v>
          </cell>
          <cell r="AH108" t="str">
            <v>Y</v>
          </cell>
          <cell r="AI108" t="str">
            <v>E</v>
          </cell>
          <cell r="AJ108" t="str">
            <v>E</v>
          </cell>
          <cell r="AK108">
            <v>5</v>
          </cell>
          <cell r="AL108">
            <v>4</v>
          </cell>
          <cell r="AM108"/>
          <cell r="AN108"/>
          <cell r="AO108"/>
          <cell r="AP108" t="str">
            <v>Y</v>
          </cell>
          <cell r="AQ108">
            <v>0</v>
          </cell>
          <cell r="AR108">
            <v>2</v>
          </cell>
          <cell r="AS108">
            <v>0</v>
          </cell>
          <cell r="AT108"/>
        </row>
        <row r="109">
          <cell r="B109" t="str">
            <v>SG1Y45946619</v>
          </cell>
          <cell r="C109" t="str">
            <v>PEC LTD.</v>
          </cell>
          <cell r="D109">
            <v>0</v>
          </cell>
          <cell r="E109">
            <v>8</v>
          </cell>
          <cell r="F109">
            <v>8</v>
          </cell>
          <cell r="G109">
            <v>8</v>
          </cell>
          <cell r="H109">
            <v>5</v>
          </cell>
          <cell r="I109">
            <v>0.625</v>
          </cell>
          <cell r="J109">
            <v>1</v>
          </cell>
          <cell r="K109">
            <v>1</v>
          </cell>
          <cell r="L109">
            <v>2</v>
          </cell>
          <cell r="M109" t="str">
            <v>N</v>
          </cell>
          <cell r="N109" t="str">
            <v>Y</v>
          </cell>
          <cell r="O109" t="str">
            <v>Y</v>
          </cell>
          <cell r="P109">
            <v>3</v>
          </cell>
          <cell r="Q109">
            <v>3</v>
          </cell>
          <cell r="R109">
            <v>1</v>
          </cell>
          <cell r="S109" t="str">
            <v>Y</v>
          </cell>
          <cell r="T109">
            <v>2</v>
          </cell>
          <cell r="U109">
            <v>2</v>
          </cell>
          <cell r="V109">
            <v>1</v>
          </cell>
          <cell r="W109" t="str">
            <v>Y</v>
          </cell>
          <cell r="X109">
            <v>2</v>
          </cell>
          <cell r="Y109">
            <v>2</v>
          </cell>
          <cell r="Z109">
            <v>2</v>
          </cell>
          <cell r="AA109" t="str">
            <v>Y</v>
          </cell>
          <cell r="AB109"/>
          <cell r="AC109" t="str">
            <v>Y</v>
          </cell>
          <cell r="AD109">
            <v>0</v>
          </cell>
          <cell r="AE109">
            <v>0</v>
          </cell>
          <cell r="AF109" t="str">
            <v>N</v>
          </cell>
          <cell r="AG109" t="str">
            <v>N</v>
          </cell>
          <cell r="AH109" t="str">
            <v>N</v>
          </cell>
          <cell r="AI109" t="str">
            <v>B3</v>
          </cell>
          <cell r="AJ109" t="str">
            <v>B3</v>
          </cell>
          <cell r="AK109">
            <v>4</v>
          </cell>
          <cell r="AL109">
            <v>4</v>
          </cell>
          <cell r="AM109">
            <v>1</v>
          </cell>
          <cell r="AN109">
            <v>1</v>
          </cell>
          <cell r="AO109">
            <v>2</v>
          </cell>
          <cell r="AP109" t="str">
            <v>Y</v>
          </cell>
          <cell r="AQ109">
            <v>2</v>
          </cell>
          <cell r="AR109">
            <v>2</v>
          </cell>
          <cell r="AS109">
            <v>0</v>
          </cell>
          <cell r="AT109"/>
        </row>
        <row r="110">
          <cell r="B110" t="str">
            <v>SG2C97968151</v>
          </cell>
          <cell r="C110" t="str">
            <v>RAFFLES EDUCATION CORPORATION LIMITED</v>
          </cell>
          <cell r="D110">
            <v>0</v>
          </cell>
          <cell r="E110">
            <v>9</v>
          </cell>
          <cell r="F110">
            <v>9</v>
          </cell>
          <cell r="G110">
            <v>9</v>
          </cell>
          <cell r="H110">
            <v>6</v>
          </cell>
          <cell r="I110">
            <v>0.66666666666666696</v>
          </cell>
          <cell r="J110">
            <v>1</v>
          </cell>
          <cell r="K110">
            <v>1</v>
          </cell>
          <cell r="L110">
            <v>2</v>
          </cell>
          <cell r="M110" t="str">
            <v>N</v>
          </cell>
          <cell r="N110" t="str">
            <v>Y</v>
          </cell>
          <cell r="O110" t="str">
            <v>N</v>
          </cell>
          <cell r="P110">
            <v>3</v>
          </cell>
          <cell r="Q110">
            <v>2</v>
          </cell>
          <cell r="R110">
            <v>0.66666666666666696</v>
          </cell>
          <cell r="S110" t="str">
            <v>Y</v>
          </cell>
          <cell r="T110">
            <v>3</v>
          </cell>
          <cell r="U110">
            <v>2</v>
          </cell>
          <cell r="V110">
            <v>0.66666666666666696</v>
          </cell>
          <cell r="W110" t="str">
            <v>Y</v>
          </cell>
          <cell r="X110">
            <v>3</v>
          </cell>
          <cell r="Y110">
            <v>3</v>
          </cell>
          <cell r="Z110">
            <v>3</v>
          </cell>
          <cell r="AA110" t="str">
            <v>Y</v>
          </cell>
          <cell r="AB110"/>
          <cell r="AC110" t="str">
            <v>Y</v>
          </cell>
          <cell r="AD110">
            <v>2</v>
          </cell>
          <cell r="AE110">
            <v>0.66666666666666696</v>
          </cell>
          <cell r="AF110" t="str">
            <v>Y</v>
          </cell>
          <cell r="AG110"/>
          <cell r="AH110" t="str">
            <v>Y</v>
          </cell>
          <cell r="AI110" t="str">
            <v>O</v>
          </cell>
          <cell r="AJ110" t="str">
            <v>B3</v>
          </cell>
          <cell r="AK110">
            <v>4</v>
          </cell>
          <cell r="AL110">
            <v>4</v>
          </cell>
          <cell r="AM110"/>
          <cell r="AN110"/>
          <cell r="AO110"/>
          <cell r="AP110" t="str">
            <v>Y</v>
          </cell>
          <cell r="AQ110">
            <v>4</v>
          </cell>
          <cell r="AR110">
            <v>1</v>
          </cell>
          <cell r="AS110">
            <v>0</v>
          </cell>
          <cell r="AT110"/>
        </row>
        <row r="111">
          <cell r="B111" t="str">
            <v>BMG7354C1038</v>
          </cell>
          <cell r="C111" t="str">
            <v>RAFFLES INFRASTRUCTURE HOLDINGS LIMITED</v>
          </cell>
          <cell r="D111">
            <v>0</v>
          </cell>
          <cell r="E111">
            <v>7</v>
          </cell>
          <cell r="F111">
            <v>7</v>
          </cell>
          <cell r="G111">
            <v>7</v>
          </cell>
          <cell r="H111">
            <v>4</v>
          </cell>
          <cell r="I111">
            <v>0.57142857142857095</v>
          </cell>
          <cell r="J111">
            <v>1</v>
          </cell>
          <cell r="K111">
            <v>1</v>
          </cell>
          <cell r="L111">
            <v>1</v>
          </cell>
          <cell r="M111" t="str">
            <v>Y</v>
          </cell>
          <cell r="N111" t="str">
            <v>Y</v>
          </cell>
          <cell r="O111" t="str">
            <v>N</v>
          </cell>
          <cell r="P111">
            <v>3</v>
          </cell>
          <cell r="Q111">
            <v>3</v>
          </cell>
          <cell r="R111">
            <v>1</v>
          </cell>
          <cell r="S111" t="str">
            <v>Y</v>
          </cell>
          <cell r="T111">
            <v>3</v>
          </cell>
          <cell r="U111">
            <v>3</v>
          </cell>
          <cell r="V111">
            <v>1</v>
          </cell>
          <cell r="W111" t="str">
            <v>Y</v>
          </cell>
          <cell r="X111">
            <v>3</v>
          </cell>
          <cell r="Y111">
            <v>3</v>
          </cell>
          <cell r="Z111">
            <v>3</v>
          </cell>
          <cell r="AA111" t="str">
            <v>Y</v>
          </cell>
          <cell r="AB111"/>
          <cell r="AC111" t="str">
            <v>Y</v>
          </cell>
          <cell r="AD111">
            <v>0</v>
          </cell>
          <cell r="AE111">
            <v>0</v>
          </cell>
          <cell r="AF111" t="str">
            <v>N</v>
          </cell>
          <cell r="AG111" t="str">
            <v>N</v>
          </cell>
          <cell r="AH111" t="str">
            <v>N</v>
          </cell>
          <cell r="AI111" t="str">
            <v>E</v>
          </cell>
          <cell r="AJ111" t="str">
            <v>E</v>
          </cell>
          <cell r="AK111">
            <v>4</v>
          </cell>
          <cell r="AL111">
            <v>4</v>
          </cell>
          <cell r="AM111">
            <v>1</v>
          </cell>
          <cell r="AN111">
            <v>1</v>
          </cell>
          <cell r="AO111">
            <v>2</v>
          </cell>
          <cell r="AP111" t="str">
            <v>Y</v>
          </cell>
          <cell r="AQ111">
            <v>0</v>
          </cell>
          <cell r="AR111">
            <v>3</v>
          </cell>
          <cell r="AS111">
            <v>0</v>
          </cell>
          <cell r="AT111"/>
        </row>
        <row r="112">
          <cell r="B112" t="str">
            <v>SG1EA3000005</v>
          </cell>
          <cell r="C112" t="str">
            <v>RE&amp;S HOLDINGS LIMITED</v>
          </cell>
          <cell r="D112">
            <v>0</v>
          </cell>
          <cell r="E112">
            <v>7</v>
          </cell>
          <cell r="F112">
            <v>7</v>
          </cell>
          <cell r="G112">
            <v>7</v>
          </cell>
          <cell r="H112">
            <v>3</v>
          </cell>
          <cell r="I112">
            <v>0.42857142857142899</v>
          </cell>
          <cell r="J112">
            <v>1</v>
          </cell>
          <cell r="K112">
            <v>1</v>
          </cell>
          <cell r="L112">
            <v>1</v>
          </cell>
          <cell r="M112" t="str">
            <v>Y</v>
          </cell>
          <cell r="N112" t="str">
            <v>N</v>
          </cell>
          <cell r="O112" t="str">
            <v>N</v>
          </cell>
          <cell r="P112">
            <v>3</v>
          </cell>
          <cell r="Q112">
            <v>3</v>
          </cell>
          <cell r="R112">
            <v>1</v>
          </cell>
          <cell r="S112" t="str">
            <v>Y</v>
          </cell>
          <cell r="T112">
            <v>3</v>
          </cell>
          <cell r="U112">
            <v>3</v>
          </cell>
          <cell r="V112">
            <v>1</v>
          </cell>
          <cell r="W112" t="str">
            <v>Y</v>
          </cell>
          <cell r="X112">
            <v>3</v>
          </cell>
          <cell r="Y112">
            <v>3</v>
          </cell>
          <cell r="Z112">
            <v>3</v>
          </cell>
          <cell r="AA112" t="str">
            <v>Y</v>
          </cell>
          <cell r="AB112"/>
          <cell r="AC112" t="str">
            <v>Y</v>
          </cell>
          <cell r="AD112">
            <v>2</v>
          </cell>
          <cell r="AE112">
            <v>0.66666666666666696</v>
          </cell>
          <cell r="AF112" t="str">
            <v>Y</v>
          </cell>
          <cell r="AG112"/>
          <cell r="AH112" t="str">
            <v>Y</v>
          </cell>
          <cell r="AI112" t="str">
            <v>B3</v>
          </cell>
          <cell r="AJ112" t="str">
            <v>B3</v>
          </cell>
          <cell r="AK112">
            <v>4</v>
          </cell>
          <cell r="AL112">
            <v>4</v>
          </cell>
          <cell r="AM112">
            <v>1</v>
          </cell>
          <cell r="AN112">
            <v>1</v>
          </cell>
          <cell r="AO112">
            <v>2</v>
          </cell>
          <cell r="AP112" t="str">
            <v>Y</v>
          </cell>
          <cell r="AQ112">
            <v>0</v>
          </cell>
          <cell r="AR112">
            <v>3</v>
          </cell>
          <cell r="AS112">
            <v>2</v>
          </cell>
          <cell r="AT112"/>
        </row>
        <row r="113">
          <cell r="B113" t="str">
            <v>SG1O42912715</v>
          </cell>
          <cell r="C113" t="str">
            <v>SAKAE HOLDINGS LTD.</v>
          </cell>
          <cell r="D113">
            <v>0</v>
          </cell>
          <cell r="E113">
            <v>9</v>
          </cell>
          <cell r="F113">
            <v>9</v>
          </cell>
          <cell r="G113">
            <v>9</v>
          </cell>
          <cell r="H113">
            <v>7</v>
          </cell>
          <cell r="I113">
            <v>0.77777777777777801</v>
          </cell>
          <cell r="J113">
            <v>1</v>
          </cell>
          <cell r="K113">
            <v>1</v>
          </cell>
          <cell r="L113">
            <v>2</v>
          </cell>
          <cell r="M113" t="str">
            <v>N</v>
          </cell>
          <cell r="N113" t="str">
            <v>Y</v>
          </cell>
          <cell r="O113" t="str">
            <v>N</v>
          </cell>
          <cell r="P113">
            <v>3</v>
          </cell>
          <cell r="Q113">
            <v>2</v>
          </cell>
          <cell r="R113">
            <v>0.66666666666666696</v>
          </cell>
          <cell r="S113" t="str">
            <v>Y</v>
          </cell>
          <cell r="T113">
            <v>4</v>
          </cell>
          <cell r="U113">
            <v>3</v>
          </cell>
          <cell r="V113">
            <v>0.75</v>
          </cell>
          <cell r="W113" t="str">
            <v>Y</v>
          </cell>
          <cell r="X113">
            <v>4</v>
          </cell>
          <cell r="Y113">
            <v>4</v>
          </cell>
          <cell r="Z113">
            <v>4</v>
          </cell>
          <cell r="AA113" t="str">
            <v>Y</v>
          </cell>
          <cell r="AB113"/>
          <cell r="AC113" t="str">
            <v>Y</v>
          </cell>
          <cell r="AD113">
            <v>0</v>
          </cell>
          <cell r="AE113">
            <v>0</v>
          </cell>
          <cell r="AF113" t="str">
            <v>N</v>
          </cell>
          <cell r="AG113" t="str">
            <v>N</v>
          </cell>
          <cell r="AH113" t="str">
            <v>N</v>
          </cell>
          <cell r="AI113" t="str">
            <v>B3</v>
          </cell>
          <cell r="AJ113" t="str">
            <v>B3</v>
          </cell>
          <cell r="AK113">
            <v>4</v>
          </cell>
          <cell r="AL113">
            <v>4</v>
          </cell>
          <cell r="AM113"/>
          <cell r="AN113"/>
          <cell r="AO113"/>
          <cell r="AP113" t="str">
            <v>Y</v>
          </cell>
          <cell r="AQ113">
            <v>2</v>
          </cell>
          <cell r="AR113">
            <v>1</v>
          </cell>
          <cell r="AS113">
            <v>0</v>
          </cell>
          <cell r="AT113"/>
        </row>
        <row r="114">
          <cell r="B114" t="str">
            <v>SG1J68891147</v>
          </cell>
          <cell r="C114" t="str">
            <v>SANTAK HOLDINGS LIMITED</v>
          </cell>
          <cell r="D114">
            <v>0</v>
          </cell>
          <cell r="E114">
            <v>6</v>
          </cell>
          <cell r="F114">
            <v>6</v>
          </cell>
          <cell r="G114">
            <v>6</v>
          </cell>
          <cell r="H114">
            <v>2</v>
          </cell>
          <cell r="I114">
            <v>0.33333333333333298</v>
          </cell>
          <cell r="J114">
            <v>1</v>
          </cell>
          <cell r="K114">
            <v>1</v>
          </cell>
          <cell r="L114">
            <v>1</v>
          </cell>
          <cell r="M114" t="str">
            <v>Y</v>
          </cell>
          <cell r="N114" t="str">
            <v>N</v>
          </cell>
          <cell r="O114" t="str">
            <v>Y</v>
          </cell>
          <cell r="P114">
            <v>3</v>
          </cell>
          <cell r="Q114">
            <v>2</v>
          </cell>
          <cell r="R114">
            <v>0.66666666666666696</v>
          </cell>
          <cell r="S114" t="str">
            <v>Y</v>
          </cell>
          <cell r="T114">
            <v>3</v>
          </cell>
          <cell r="U114">
            <v>2</v>
          </cell>
          <cell r="V114">
            <v>0.66666666666666696</v>
          </cell>
          <cell r="W114" t="str">
            <v>Y</v>
          </cell>
          <cell r="X114">
            <v>3</v>
          </cell>
          <cell r="Y114">
            <v>2</v>
          </cell>
          <cell r="Z114">
            <v>3</v>
          </cell>
          <cell r="AA114" t="str">
            <v>N</v>
          </cell>
          <cell r="AB114" t="str">
            <v>N</v>
          </cell>
          <cell r="AC114" t="str">
            <v>Y</v>
          </cell>
          <cell r="AD114">
            <v>1</v>
          </cell>
          <cell r="AE114">
            <v>0.33333333333333298</v>
          </cell>
          <cell r="AF114" t="str">
            <v>N</v>
          </cell>
          <cell r="AG114" t="str">
            <v>Y</v>
          </cell>
          <cell r="AH114" t="str">
            <v>Y</v>
          </cell>
          <cell r="AI114" t="str">
            <v>B3</v>
          </cell>
          <cell r="AJ114" t="str">
            <v>B3</v>
          </cell>
          <cell r="AK114">
            <v>2</v>
          </cell>
          <cell r="AL114">
            <v>2</v>
          </cell>
          <cell r="AM114"/>
          <cell r="AN114"/>
          <cell r="AO114"/>
          <cell r="AP114" t="str">
            <v>Y</v>
          </cell>
          <cell r="AQ114">
            <v>2</v>
          </cell>
          <cell r="AR114">
            <v>2</v>
          </cell>
          <cell r="AS114">
            <v>0</v>
          </cell>
          <cell r="AT114"/>
        </row>
        <row r="115">
          <cell r="B115" t="str">
            <v>BMG8226U1071</v>
          </cell>
          <cell r="C115" t="str">
            <v>SILVERLAKE AXIS LTD</v>
          </cell>
          <cell r="D115">
            <v>2</v>
          </cell>
          <cell r="E115">
            <v>11</v>
          </cell>
          <cell r="F115">
            <v>9</v>
          </cell>
          <cell r="G115">
            <v>9</v>
          </cell>
          <cell r="H115">
            <v>5</v>
          </cell>
          <cell r="I115">
            <v>0.55555555555555602</v>
          </cell>
          <cell r="J115">
            <v>1</v>
          </cell>
          <cell r="K115">
            <v>1</v>
          </cell>
          <cell r="L115">
            <v>2</v>
          </cell>
          <cell r="M115" t="str">
            <v>N</v>
          </cell>
          <cell r="N115" t="str">
            <v>N</v>
          </cell>
          <cell r="O115" t="str">
            <v>Y</v>
          </cell>
          <cell r="P115">
            <v>4</v>
          </cell>
          <cell r="Q115">
            <v>3</v>
          </cell>
          <cell r="R115">
            <v>0.75</v>
          </cell>
          <cell r="S115" t="str">
            <v>Y</v>
          </cell>
          <cell r="T115">
            <v>4</v>
          </cell>
          <cell r="U115">
            <v>4</v>
          </cell>
          <cell r="V115">
            <v>1</v>
          </cell>
          <cell r="W115" t="str">
            <v>Y</v>
          </cell>
          <cell r="X115">
            <v>4</v>
          </cell>
          <cell r="Y115">
            <v>4</v>
          </cell>
          <cell r="Z115">
            <v>4</v>
          </cell>
          <cell r="AA115" t="str">
            <v>Y</v>
          </cell>
          <cell r="AB115"/>
          <cell r="AC115" t="str">
            <v>Y</v>
          </cell>
          <cell r="AD115">
            <v>2</v>
          </cell>
          <cell r="AE115">
            <v>0.5</v>
          </cell>
          <cell r="AF115" t="str">
            <v>Y</v>
          </cell>
          <cell r="AG115"/>
          <cell r="AH115" t="str">
            <v>N</v>
          </cell>
          <cell r="AI115" t="str">
            <v>E</v>
          </cell>
          <cell r="AJ115" t="str">
            <v>E</v>
          </cell>
          <cell r="AK115">
            <v>7</v>
          </cell>
          <cell r="AL115">
            <v>4</v>
          </cell>
          <cell r="AM115"/>
          <cell r="AN115"/>
          <cell r="AO115"/>
          <cell r="AP115" t="str">
            <v>Y</v>
          </cell>
          <cell r="AQ115">
            <v>3</v>
          </cell>
          <cell r="AR115">
            <v>3</v>
          </cell>
          <cell r="AS115">
            <v>0</v>
          </cell>
          <cell r="AT115"/>
        </row>
        <row r="116">
          <cell r="B116" t="str">
            <v>SG1V04936067</v>
          </cell>
          <cell r="C116" t="str">
            <v>SIN GHEE HUAT CORPORATION LTD.</v>
          </cell>
          <cell r="D116">
            <v>0</v>
          </cell>
          <cell r="E116">
            <v>6</v>
          </cell>
          <cell r="F116">
            <v>6</v>
          </cell>
          <cell r="G116">
            <v>6</v>
          </cell>
          <cell r="H116">
            <v>3</v>
          </cell>
          <cell r="I116">
            <v>0.5</v>
          </cell>
          <cell r="J116">
            <v>1</v>
          </cell>
          <cell r="K116">
            <v>1</v>
          </cell>
          <cell r="L116">
            <v>1</v>
          </cell>
          <cell r="M116" t="str">
            <v>Y</v>
          </cell>
          <cell r="N116" t="str">
            <v>N</v>
          </cell>
          <cell r="O116" t="str">
            <v>Y</v>
          </cell>
          <cell r="P116">
            <v>3</v>
          </cell>
          <cell r="Q116">
            <v>3</v>
          </cell>
          <cell r="R116">
            <v>1</v>
          </cell>
          <cell r="S116" t="str">
            <v>Y</v>
          </cell>
          <cell r="T116">
            <v>3</v>
          </cell>
          <cell r="U116">
            <v>3</v>
          </cell>
          <cell r="V116">
            <v>1</v>
          </cell>
          <cell r="W116" t="str">
            <v>Y</v>
          </cell>
          <cell r="X116">
            <v>3</v>
          </cell>
          <cell r="Y116">
            <v>3</v>
          </cell>
          <cell r="Z116">
            <v>3</v>
          </cell>
          <cell r="AA116" t="str">
            <v>Y</v>
          </cell>
          <cell r="AB116"/>
          <cell r="AC116" t="str">
            <v>Y</v>
          </cell>
          <cell r="AD116">
            <v>1</v>
          </cell>
          <cell r="AE116">
            <v>0.33333333333333298</v>
          </cell>
          <cell r="AF116" t="str">
            <v>N</v>
          </cell>
          <cell r="AG116" t="str">
            <v>Y</v>
          </cell>
          <cell r="AH116" t="str">
            <v>Y</v>
          </cell>
          <cell r="AI116" t="str">
            <v>B3</v>
          </cell>
          <cell r="AJ116" t="str">
            <v>B3</v>
          </cell>
          <cell r="AK116">
            <v>5</v>
          </cell>
          <cell r="AL116">
            <v>4</v>
          </cell>
          <cell r="AM116">
            <v>1</v>
          </cell>
          <cell r="AN116">
            <v>1</v>
          </cell>
          <cell r="AO116">
            <v>2</v>
          </cell>
          <cell r="AP116" t="str">
            <v>Y</v>
          </cell>
          <cell r="AQ116">
            <v>2</v>
          </cell>
          <cell r="AR116">
            <v>3</v>
          </cell>
          <cell r="AS116">
            <v>2</v>
          </cell>
          <cell r="AT116"/>
        </row>
        <row r="117">
          <cell r="B117" t="str">
            <v>SG1J26887955</v>
          </cell>
          <cell r="C117" t="str">
            <v>SINGAPORE EXCHANGE LIMITED</v>
          </cell>
          <cell r="D117">
            <v>1</v>
          </cell>
          <cell r="E117">
            <v>12</v>
          </cell>
          <cell r="F117">
            <v>11</v>
          </cell>
          <cell r="G117">
            <v>11</v>
          </cell>
          <cell r="H117">
            <v>8</v>
          </cell>
          <cell r="I117">
            <v>0.72727272727272696</v>
          </cell>
          <cell r="J117">
            <v>1</v>
          </cell>
          <cell r="K117">
            <v>1</v>
          </cell>
          <cell r="L117">
            <v>1</v>
          </cell>
          <cell r="M117" t="str">
            <v>Y</v>
          </cell>
          <cell r="N117" t="str">
            <v>N</v>
          </cell>
          <cell r="O117" t="str">
            <v>Y</v>
          </cell>
          <cell r="P117">
            <v>5</v>
          </cell>
          <cell r="Q117">
            <v>4</v>
          </cell>
          <cell r="R117">
            <v>0.8</v>
          </cell>
          <cell r="S117" t="str">
            <v>Y</v>
          </cell>
          <cell r="T117">
            <v>3</v>
          </cell>
          <cell r="U117">
            <v>3</v>
          </cell>
          <cell r="V117">
            <v>1</v>
          </cell>
          <cell r="W117" t="str">
            <v>Y</v>
          </cell>
          <cell r="X117">
            <v>2</v>
          </cell>
          <cell r="Y117">
            <v>2</v>
          </cell>
          <cell r="Z117">
            <v>2</v>
          </cell>
          <cell r="AA117" t="str">
            <v>Y</v>
          </cell>
          <cell r="AB117"/>
          <cell r="AC117" t="str">
            <v>Y</v>
          </cell>
          <cell r="AD117">
            <v>1</v>
          </cell>
          <cell r="AE117">
            <v>0.5</v>
          </cell>
          <cell r="AF117" t="str">
            <v>Y</v>
          </cell>
          <cell r="AG117"/>
          <cell r="AH117" t="str">
            <v>Y</v>
          </cell>
          <cell r="AI117" t="str">
            <v>E</v>
          </cell>
          <cell r="AJ117" t="str">
            <v>E</v>
          </cell>
          <cell r="AK117">
            <v>7</v>
          </cell>
          <cell r="AL117">
            <v>4</v>
          </cell>
          <cell r="AM117"/>
          <cell r="AN117"/>
          <cell r="AO117"/>
          <cell r="AP117" t="str">
            <v>Y</v>
          </cell>
          <cell r="AQ117">
            <v>2</v>
          </cell>
          <cell r="AR117">
            <v>0</v>
          </cell>
          <cell r="AS117">
            <v>0</v>
          </cell>
          <cell r="AT117"/>
        </row>
        <row r="118">
          <cell r="B118" t="str">
            <v>BMG8191N1048</v>
          </cell>
          <cell r="C118" t="str">
            <v>SINOCLOUD GROUP LIMITED</v>
          </cell>
          <cell r="D118">
            <v>1</v>
          </cell>
          <cell r="E118">
            <v>7</v>
          </cell>
          <cell r="F118">
            <v>6</v>
          </cell>
          <cell r="G118">
            <v>6</v>
          </cell>
          <cell r="H118">
            <v>3</v>
          </cell>
          <cell r="I118">
            <v>0.5</v>
          </cell>
          <cell r="J118">
            <v>0</v>
          </cell>
          <cell r="K118">
            <v>2</v>
          </cell>
          <cell r="L118"/>
          <cell r="M118"/>
          <cell r="N118" t="str">
            <v>N</v>
          </cell>
          <cell r="O118" t="str">
            <v>N</v>
          </cell>
          <cell r="P118">
            <v>3</v>
          </cell>
          <cell r="Q118">
            <v>3</v>
          </cell>
          <cell r="R118">
            <v>1</v>
          </cell>
          <cell r="S118" t="str">
            <v>Y</v>
          </cell>
          <cell r="T118">
            <v>3</v>
          </cell>
          <cell r="U118">
            <v>3</v>
          </cell>
          <cell r="V118">
            <v>1</v>
          </cell>
          <cell r="W118" t="str">
            <v>Y</v>
          </cell>
          <cell r="X118">
            <v>3</v>
          </cell>
          <cell r="Y118">
            <v>3</v>
          </cell>
          <cell r="Z118">
            <v>3</v>
          </cell>
          <cell r="AA118" t="str">
            <v>Y</v>
          </cell>
          <cell r="AB118"/>
          <cell r="AC118" t="str">
            <v>Y</v>
          </cell>
          <cell r="AD118">
            <v>0</v>
          </cell>
          <cell r="AE118">
            <v>0</v>
          </cell>
          <cell r="AF118" t="str">
            <v>N</v>
          </cell>
          <cell r="AG118" t="str">
            <v>N</v>
          </cell>
          <cell r="AH118" t="str">
            <v>N</v>
          </cell>
          <cell r="AI118" t="str">
            <v>B3</v>
          </cell>
          <cell r="AJ118" t="str">
            <v>B3</v>
          </cell>
          <cell r="AK118">
            <v>4</v>
          </cell>
          <cell r="AL118">
            <v>4</v>
          </cell>
          <cell r="AM118">
            <v>1</v>
          </cell>
          <cell r="AN118">
            <v>1</v>
          </cell>
          <cell r="AO118">
            <v>2</v>
          </cell>
          <cell r="AP118" t="str">
            <v>Y</v>
          </cell>
          <cell r="AQ118">
            <v>0</v>
          </cell>
          <cell r="AR118">
            <v>3</v>
          </cell>
          <cell r="AS118">
            <v>2</v>
          </cell>
          <cell r="AT118"/>
        </row>
        <row r="119">
          <cell r="B119" t="str">
            <v>SG1G32866137</v>
          </cell>
          <cell r="C119" t="str">
            <v>SPINDEX INDUSTRIES LIMITED</v>
          </cell>
          <cell r="D119">
            <v>0</v>
          </cell>
          <cell r="E119">
            <v>6</v>
          </cell>
          <cell r="F119">
            <v>6</v>
          </cell>
          <cell r="G119">
            <v>6</v>
          </cell>
          <cell r="H119">
            <v>3</v>
          </cell>
          <cell r="I119">
            <v>0.5</v>
          </cell>
          <cell r="J119">
            <v>1</v>
          </cell>
          <cell r="K119">
            <v>1</v>
          </cell>
          <cell r="L119">
            <v>2</v>
          </cell>
          <cell r="M119" t="str">
            <v>N</v>
          </cell>
          <cell r="N119" t="str">
            <v>Y</v>
          </cell>
          <cell r="O119" t="str">
            <v>Y</v>
          </cell>
          <cell r="P119">
            <v>4</v>
          </cell>
          <cell r="Q119">
            <v>3</v>
          </cell>
          <cell r="R119">
            <v>0.75</v>
          </cell>
          <cell r="S119" t="str">
            <v>Y</v>
          </cell>
          <cell r="T119">
            <v>4</v>
          </cell>
          <cell r="U119">
            <v>3</v>
          </cell>
          <cell r="V119">
            <v>0.75</v>
          </cell>
          <cell r="W119" t="str">
            <v>Y</v>
          </cell>
          <cell r="X119">
            <v>4</v>
          </cell>
          <cell r="Y119">
            <v>3</v>
          </cell>
          <cell r="Z119">
            <v>4</v>
          </cell>
          <cell r="AA119" t="str">
            <v>N</v>
          </cell>
          <cell r="AB119" t="str">
            <v>N</v>
          </cell>
          <cell r="AC119" t="str">
            <v>Y</v>
          </cell>
          <cell r="AD119">
            <v>3</v>
          </cell>
          <cell r="AE119">
            <v>0.75</v>
          </cell>
          <cell r="AF119" t="str">
            <v>Y</v>
          </cell>
          <cell r="AG119"/>
          <cell r="AH119" t="str">
            <v>Y</v>
          </cell>
          <cell r="AI119" t="str">
            <v>B3</v>
          </cell>
          <cell r="AJ119" t="str">
            <v>B3</v>
          </cell>
          <cell r="AK119">
            <v>4</v>
          </cell>
          <cell r="AL119">
            <v>4</v>
          </cell>
          <cell r="AM119">
            <v>1</v>
          </cell>
          <cell r="AN119">
            <v>1</v>
          </cell>
          <cell r="AO119">
            <v>2</v>
          </cell>
          <cell r="AP119" t="str">
            <v>Y</v>
          </cell>
          <cell r="AQ119">
            <v>2</v>
          </cell>
          <cell r="AR119">
            <v>3</v>
          </cell>
          <cell r="AS119">
            <v>2</v>
          </cell>
          <cell r="AT119"/>
        </row>
        <row r="120">
          <cell r="B120" t="str">
            <v>SGXE58705265</v>
          </cell>
          <cell r="C120" t="str">
            <v>ST GROUP FOOD INDUSTRIES HOLDINGS LIMITED</v>
          </cell>
          <cell r="D120">
            <v>0</v>
          </cell>
          <cell r="E120">
            <v>5</v>
          </cell>
          <cell r="F120">
            <v>5</v>
          </cell>
          <cell r="G120">
            <v>5</v>
          </cell>
          <cell r="H120">
            <v>3</v>
          </cell>
          <cell r="I120">
            <v>0.6</v>
          </cell>
          <cell r="J120">
            <v>1</v>
          </cell>
          <cell r="K120">
            <v>1</v>
          </cell>
          <cell r="L120">
            <v>2</v>
          </cell>
          <cell r="M120" t="str">
            <v>N</v>
          </cell>
          <cell r="N120" t="str">
            <v>Y</v>
          </cell>
          <cell r="O120" t="str">
            <v>N</v>
          </cell>
          <cell r="P120">
            <v>3</v>
          </cell>
          <cell r="Q120">
            <v>2</v>
          </cell>
          <cell r="R120">
            <v>0.66666666666666696</v>
          </cell>
          <cell r="S120" t="str">
            <v>Y</v>
          </cell>
          <cell r="T120">
            <v>3</v>
          </cell>
          <cell r="U120">
            <v>3</v>
          </cell>
          <cell r="V120">
            <v>1</v>
          </cell>
          <cell r="W120" t="str">
            <v>Y</v>
          </cell>
          <cell r="X120">
            <v>3</v>
          </cell>
          <cell r="Y120">
            <v>3</v>
          </cell>
          <cell r="Z120">
            <v>3</v>
          </cell>
          <cell r="AA120" t="str">
            <v>Y</v>
          </cell>
          <cell r="AB120"/>
          <cell r="AC120" t="str">
            <v>Y</v>
          </cell>
          <cell r="AD120">
            <v>0</v>
          </cell>
          <cell r="AE120">
            <v>0</v>
          </cell>
          <cell r="AF120" t="str">
            <v>N</v>
          </cell>
          <cell r="AG120" t="str">
            <v>N</v>
          </cell>
          <cell r="AH120" t="str">
            <v>N</v>
          </cell>
          <cell r="AI120" t="str">
            <v>O</v>
          </cell>
          <cell r="AJ120" t="str">
            <v>O</v>
          </cell>
          <cell r="AK120">
            <v>3</v>
          </cell>
          <cell r="AL120">
            <v>3</v>
          </cell>
          <cell r="AM120"/>
          <cell r="AN120"/>
          <cell r="AO120"/>
          <cell r="AP120" t="str">
            <v>Y</v>
          </cell>
          <cell r="AQ120">
            <v>0</v>
          </cell>
          <cell r="AR120">
            <v>2</v>
          </cell>
          <cell r="AS120">
            <v>0</v>
          </cell>
          <cell r="AT120"/>
        </row>
        <row r="121">
          <cell r="B121" t="str">
            <v>SG1T58930911</v>
          </cell>
          <cell r="C121" t="str">
            <v>FRASER AND NEAVE LIMITED</v>
          </cell>
          <cell r="D121">
            <v>0</v>
          </cell>
          <cell r="E121">
            <v>14</v>
          </cell>
          <cell r="F121">
            <v>14</v>
          </cell>
          <cell r="G121">
            <v>14</v>
          </cell>
          <cell r="H121">
            <v>6</v>
          </cell>
          <cell r="I121">
            <v>0.42857142857142899</v>
          </cell>
          <cell r="J121">
            <v>1</v>
          </cell>
          <cell r="K121">
            <v>0</v>
          </cell>
          <cell r="L121">
            <v>3</v>
          </cell>
          <cell r="M121" t="str">
            <v>N</v>
          </cell>
          <cell r="N121" t="str">
            <v>Y</v>
          </cell>
          <cell r="O121" t="str">
            <v>Y</v>
          </cell>
          <cell r="P121">
            <v>3</v>
          </cell>
          <cell r="Q121">
            <v>2</v>
          </cell>
          <cell r="R121">
            <v>0.66666666666666696</v>
          </cell>
          <cell r="S121" t="str">
            <v>Y</v>
          </cell>
          <cell r="T121">
            <v>3</v>
          </cell>
          <cell r="U121">
            <v>2</v>
          </cell>
          <cell r="V121">
            <v>0.66666666666666696</v>
          </cell>
          <cell r="W121" t="str">
            <v>Y</v>
          </cell>
          <cell r="X121">
            <v>3</v>
          </cell>
          <cell r="Y121">
            <v>2</v>
          </cell>
          <cell r="Z121">
            <v>3</v>
          </cell>
          <cell r="AA121" t="str">
            <v>N</v>
          </cell>
          <cell r="AB121" t="str">
            <v>N</v>
          </cell>
          <cell r="AC121" t="str">
            <v>Y</v>
          </cell>
          <cell r="AD121">
            <v>2</v>
          </cell>
          <cell r="AE121">
            <v>0.66666666666666696</v>
          </cell>
          <cell r="AF121" t="str">
            <v>Y</v>
          </cell>
          <cell r="AG121"/>
          <cell r="AH121" t="str">
            <v>Y</v>
          </cell>
          <cell r="AI121"/>
          <cell r="AJ121" t="str">
            <v>E</v>
          </cell>
          <cell r="AK121">
            <v>4</v>
          </cell>
          <cell r="AL121">
            <v>5</v>
          </cell>
          <cell r="AM121"/>
          <cell r="AN121"/>
          <cell r="AO121"/>
          <cell r="AP121" t="str">
            <v>Y</v>
          </cell>
          <cell r="AQ121">
            <v>0</v>
          </cell>
          <cell r="AR121">
            <v>1</v>
          </cell>
          <cell r="AS121">
            <v>0</v>
          </cell>
          <cell r="AT121"/>
        </row>
        <row r="122">
          <cell r="B122" t="str">
            <v>SG1ED9000003</v>
          </cell>
          <cell r="C122" t="str">
            <v>ASIAN HEALTHCARE SPECIALISTS LTD</v>
          </cell>
          <cell r="D122">
            <v>0</v>
          </cell>
          <cell r="E122">
            <v>7</v>
          </cell>
          <cell r="F122">
            <v>7</v>
          </cell>
          <cell r="G122">
            <v>7</v>
          </cell>
          <cell r="H122">
            <v>3</v>
          </cell>
          <cell r="I122">
            <v>0.42857142857142899</v>
          </cell>
          <cell r="J122">
            <v>0</v>
          </cell>
          <cell r="K122">
            <v>1</v>
          </cell>
          <cell r="L122"/>
          <cell r="M122"/>
          <cell r="N122" t="str">
            <v>Y</v>
          </cell>
          <cell r="O122" t="str">
            <v>N</v>
          </cell>
          <cell r="P122">
            <v>3</v>
          </cell>
          <cell r="Q122">
            <v>3</v>
          </cell>
          <cell r="R122">
            <v>1</v>
          </cell>
          <cell r="S122" t="str">
            <v>Y</v>
          </cell>
          <cell r="T122">
            <v>3</v>
          </cell>
          <cell r="U122">
            <v>3</v>
          </cell>
          <cell r="V122">
            <v>1</v>
          </cell>
          <cell r="W122" t="str">
            <v>Y</v>
          </cell>
          <cell r="X122">
            <v>3</v>
          </cell>
          <cell r="Y122">
            <v>3</v>
          </cell>
          <cell r="Z122">
            <v>3</v>
          </cell>
          <cell r="AA122" t="str">
            <v>Y</v>
          </cell>
          <cell r="AB122"/>
          <cell r="AC122" t="str">
            <v>Y</v>
          </cell>
          <cell r="AD122">
            <v>1</v>
          </cell>
          <cell r="AE122">
            <v>0.33333333333333298</v>
          </cell>
          <cell r="AF122" t="str">
            <v>N</v>
          </cell>
          <cell r="AG122" t="str">
            <v>Y</v>
          </cell>
          <cell r="AH122" t="str">
            <v>Y</v>
          </cell>
          <cell r="AI122" t="str">
            <v>E</v>
          </cell>
          <cell r="AJ122" t="str">
            <v>E</v>
          </cell>
          <cell r="AK122">
            <v>2</v>
          </cell>
          <cell r="AL122">
            <v>2</v>
          </cell>
          <cell r="AM122">
            <v>1</v>
          </cell>
          <cell r="AN122">
            <v>1</v>
          </cell>
          <cell r="AO122">
            <v>2</v>
          </cell>
          <cell r="AP122" t="str">
            <v>Y</v>
          </cell>
          <cell r="AQ122">
            <v>0</v>
          </cell>
          <cell r="AR122">
            <v>3</v>
          </cell>
          <cell r="AS122">
            <v>2</v>
          </cell>
          <cell r="AT122"/>
        </row>
        <row r="123">
          <cell r="B123" t="str">
            <v>SG1C67001091</v>
          </cell>
          <cell r="C123" t="str">
            <v>RENAISSANCE UNITED LIMITED</v>
          </cell>
          <cell r="D123">
            <v>2</v>
          </cell>
          <cell r="E123">
            <v>6</v>
          </cell>
          <cell r="F123">
            <v>4</v>
          </cell>
          <cell r="G123">
            <v>4</v>
          </cell>
          <cell r="H123">
            <v>3</v>
          </cell>
          <cell r="I123">
            <v>0.75</v>
          </cell>
          <cell r="J123">
            <v>0</v>
          </cell>
          <cell r="K123">
            <v>0</v>
          </cell>
          <cell r="L123"/>
          <cell r="M123"/>
          <cell r="N123" t="str">
            <v>N</v>
          </cell>
          <cell r="O123" t="str">
            <v>N</v>
          </cell>
          <cell r="P123">
            <v>3</v>
          </cell>
          <cell r="Q123">
            <v>3</v>
          </cell>
          <cell r="R123">
            <v>1</v>
          </cell>
          <cell r="S123" t="str">
            <v>Y</v>
          </cell>
          <cell r="T123">
            <v>3</v>
          </cell>
          <cell r="U123">
            <v>3</v>
          </cell>
          <cell r="V123">
            <v>1</v>
          </cell>
          <cell r="W123" t="str">
            <v>N</v>
          </cell>
          <cell r="X123">
            <v>3</v>
          </cell>
          <cell r="Y123">
            <v>3</v>
          </cell>
          <cell r="Z123">
            <v>3</v>
          </cell>
          <cell r="AA123" t="str">
            <v>Y</v>
          </cell>
          <cell r="AB123"/>
          <cell r="AC123" t="str">
            <v>Y</v>
          </cell>
          <cell r="AD123">
            <v>1</v>
          </cell>
          <cell r="AE123">
            <v>0.33333333333333298</v>
          </cell>
          <cell r="AF123" t="str">
            <v>N</v>
          </cell>
          <cell r="AG123" t="str">
            <v>Y</v>
          </cell>
          <cell r="AH123" t="str">
            <v>Y</v>
          </cell>
          <cell r="AI123" t="str">
            <v>B2</v>
          </cell>
          <cell r="AJ123" t="str">
            <v>B2</v>
          </cell>
          <cell r="AK123">
            <v>3</v>
          </cell>
          <cell r="AL123">
            <v>3</v>
          </cell>
          <cell r="AM123">
            <v>0</v>
          </cell>
          <cell r="AN123">
            <v>0</v>
          </cell>
          <cell r="AO123">
            <v>0</v>
          </cell>
          <cell r="AP123" t="str">
            <v>Y</v>
          </cell>
          <cell r="AQ123">
            <v>0</v>
          </cell>
          <cell r="AR123">
            <v>3</v>
          </cell>
          <cell r="AS123">
            <v>2</v>
          </cell>
          <cell r="AT123"/>
        </row>
        <row r="124">
          <cell r="B124" t="str">
            <v>SG1O53913362</v>
          </cell>
          <cell r="C124" t="str">
            <v>STAMFORD TYRES CORPORATION LIMITED</v>
          </cell>
          <cell r="D124">
            <v>2</v>
          </cell>
          <cell r="E124">
            <v>8</v>
          </cell>
          <cell r="F124">
            <v>6</v>
          </cell>
          <cell r="G124">
            <v>6</v>
          </cell>
          <cell r="H124">
            <v>3</v>
          </cell>
          <cell r="I124">
            <v>0.5</v>
          </cell>
          <cell r="J124">
            <v>1</v>
          </cell>
          <cell r="K124">
            <v>1</v>
          </cell>
          <cell r="L124">
            <v>1</v>
          </cell>
          <cell r="M124" t="str">
            <v>Y</v>
          </cell>
          <cell r="N124" t="str">
            <v>N</v>
          </cell>
          <cell r="O124" t="str">
            <v>Y</v>
          </cell>
          <cell r="P124">
            <v>3</v>
          </cell>
          <cell r="Q124">
            <v>2</v>
          </cell>
          <cell r="R124">
            <v>0.66666666666666696</v>
          </cell>
          <cell r="S124" t="str">
            <v>Y</v>
          </cell>
          <cell r="T124">
            <v>3</v>
          </cell>
          <cell r="U124">
            <v>2</v>
          </cell>
          <cell r="V124">
            <v>0.66666666666666696</v>
          </cell>
          <cell r="W124" t="str">
            <v>Y</v>
          </cell>
          <cell r="X124">
            <v>3</v>
          </cell>
          <cell r="Y124">
            <v>3</v>
          </cell>
          <cell r="Z124">
            <v>3</v>
          </cell>
          <cell r="AA124" t="str">
            <v>Y</v>
          </cell>
          <cell r="AB124"/>
          <cell r="AC124" t="str">
            <v>Y</v>
          </cell>
          <cell r="AD124">
            <v>2</v>
          </cell>
          <cell r="AE124">
            <v>0.66666666666666696</v>
          </cell>
          <cell r="AF124" t="str">
            <v>Y</v>
          </cell>
          <cell r="AG124"/>
          <cell r="AH124" t="str">
            <v>Y</v>
          </cell>
          <cell r="AI124" t="str">
            <v>B3</v>
          </cell>
          <cell r="AJ124" t="str">
            <v>B3</v>
          </cell>
          <cell r="AK124">
            <v>4</v>
          </cell>
          <cell r="AL124">
            <v>4</v>
          </cell>
          <cell r="AM124">
            <v>1</v>
          </cell>
          <cell r="AN124">
            <v>1</v>
          </cell>
          <cell r="AO124">
            <v>2</v>
          </cell>
          <cell r="AP124" t="str">
            <v>Y</v>
          </cell>
          <cell r="AQ124">
            <v>0</v>
          </cell>
          <cell r="AR124">
            <v>1</v>
          </cell>
          <cell r="AS124">
            <v>0</v>
          </cell>
          <cell r="AT124"/>
        </row>
        <row r="125">
          <cell r="B125" t="str">
            <v>SG1BJ7000008</v>
          </cell>
          <cell r="C125" t="str">
            <v>VIBRANT GROUP LIMITED</v>
          </cell>
          <cell r="D125">
            <v>2</v>
          </cell>
          <cell r="E125">
            <v>7</v>
          </cell>
          <cell r="F125">
            <v>5</v>
          </cell>
          <cell r="G125">
            <v>5</v>
          </cell>
          <cell r="H125">
            <v>2</v>
          </cell>
          <cell r="I125">
            <v>0.4</v>
          </cell>
          <cell r="J125">
            <v>1</v>
          </cell>
          <cell r="K125">
            <v>1</v>
          </cell>
          <cell r="L125">
            <v>1</v>
          </cell>
          <cell r="M125" t="str">
            <v>Y</v>
          </cell>
          <cell r="N125" t="str">
            <v>N</v>
          </cell>
          <cell r="O125" t="str">
            <v>N</v>
          </cell>
          <cell r="P125">
            <v>3</v>
          </cell>
          <cell r="Q125">
            <v>2</v>
          </cell>
          <cell r="R125">
            <v>0.66666666666666696</v>
          </cell>
          <cell r="S125" t="str">
            <v>Y</v>
          </cell>
          <cell r="T125">
            <v>3</v>
          </cell>
          <cell r="U125">
            <v>2</v>
          </cell>
          <cell r="V125">
            <v>0.66666666666666696</v>
          </cell>
          <cell r="W125" t="str">
            <v>Y</v>
          </cell>
          <cell r="X125">
            <v>3</v>
          </cell>
          <cell r="Y125">
            <v>2</v>
          </cell>
          <cell r="Z125">
            <v>3</v>
          </cell>
          <cell r="AA125" t="str">
            <v>N</v>
          </cell>
          <cell r="AB125" t="str">
            <v>N</v>
          </cell>
          <cell r="AC125" t="str">
            <v>Y</v>
          </cell>
          <cell r="AD125">
            <v>1</v>
          </cell>
          <cell r="AE125">
            <v>0.33333333333333298</v>
          </cell>
          <cell r="AF125" t="str">
            <v>N</v>
          </cell>
          <cell r="AG125" t="str">
            <v>Y</v>
          </cell>
          <cell r="AH125" t="str">
            <v>Y</v>
          </cell>
          <cell r="AI125" t="str">
            <v>E</v>
          </cell>
          <cell r="AJ125" t="str">
            <v>E</v>
          </cell>
          <cell r="AK125">
            <v>5</v>
          </cell>
          <cell r="AL125">
            <v>5</v>
          </cell>
          <cell r="AM125">
            <v>1</v>
          </cell>
          <cell r="AN125">
            <v>1</v>
          </cell>
          <cell r="AO125">
            <v>2</v>
          </cell>
          <cell r="AP125" t="str">
            <v>Y</v>
          </cell>
          <cell r="AQ125">
            <v>2</v>
          </cell>
          <cell r="AR125">
            <v>2</v>
          </cell>
          <cell r="AS125">
            <v>0</v>
          </cell>
          <cell r="AT125"/>
        </row>
        <row r="126">
          <cell r="B126" t="str">
            <v>SG1CF5000006</v>
          </cell>
          <cell r="C126" t="str">
            <v>XMH HOLDINGS LTD.</v>
          </cell>
          <cell r="D126">
            <v>1</v>
          </cell>
          <cell r="E126">
            <v>6</v>
          </cell>
          <cell r="F126">
            <v>5</v>
          </cell>
          <cell r="G126">
            <v>5</v>
          </cell>
          <cell r="H126">
            <v>3</v>
          </cell>
          <cell r="I126">
            <v>0.6</v>
          </cell>
          <cell r="J126">
            <v>1</v>
          </cell>
          <cell r="K126">
            <v>1</v>
          </cell>
          <cell r="L126">
            <v>2</v>
          </cell>
          <cell r="M126" t="str">
            <v>N</v>
          </cell>
          <cell r="N126" t="str">
            <v>Y</v>
          </cell>
          <cell r="O126" t="str">
            <v>N</v>
          </cell>
          <cell r="P126">
            <v>4</v>
          </cell>
          <cell r="Q126">
            <v>3</v>
          </cell>
          <cell r="R126">
            <v>0.75</v>
          </cell>
          <cell r="S126" t="str">
            <v>Y</v>
          </cell>
          <cell r="T126">
            <v>3</v>
          </cell>
          <cell r="U126">
            <v>3</v>
          </cell>
          <cell r="V126">
            <v>1</v>
          </cell>
          <cell r="W126" t="str">
            <v>Y</v>
          </cell>
          <cell r="X126">
            <v>3</v>
          </cell>
          <cell r="Y126">
            <v>3</v>
          </cell>
          <cell r="Z126">
            <v>3</v>
          </cell>
          <cell r="AA126" t="str">
            <v>Y</v>
          </cell>
          <cell r="AB126"/>
          <cell r="AC126" t="str">
            <v>Y</v>
          </cell>
          <cell r="AD126">
            <v>2</v>
          </cell>
          <cell r="AE126">
            <v>0.66666666666666696</v>
          </cell>
          <cell r="AF126" t="str">
            <v>Y</v>
          </cell>
          <cell r="AG126"/>
          <cell r="AH126" t="str">
            <v>Y</v>
          </cell>
          <cell r="AI126" t="str">
            <v>B3</v>
          </cell>
          <cell r="AJ126" t="str">
            <v>B3</v>
          </cell>
          <cell r="AK126">
            <v>4</v>
          </cell>
          <cell r="AL126">
            <v>4</v>
          </cell>
          <cell r="AM126">
            <v>2</v>
          </cell>
          <cell r="AN126">
            <v>2</v>
          </cell>
          <cell r="AO126">
            <v>4</v>
          </cell>
          <cell r="AP126" t="str">
            <v>Y</v>
          </cell>
          <cell r="AQ126">
            <v>3</v>
          </cell>
          <cell r="AR126">
            <v>3</v>
          </cell>
          <cell r="AS126">
            <v>2</v>
          </cell>
          <cell r="AT126"/>
        </row>
        <row r="127">
          <cell r="B127" t="str">
            <v>SG2C00960329</v>
          </cell>
          <cell r="C127" t="str">
            <v>ACCRELIST LTD.</v>
          </cell>
          <cell r="D127">
            <v>1</v>
          </cell>
          <cell r="E127">
            <v>5</v>
          </cell>
          <cell r="F127">
            <v>4</v>
          </cell>
          <cell r="G127">
            <v>4</v>
          </cell>
          <cell r="H127">
            <v>2</v>
          </cell>
          <cell r="I127">
            <v>0.5</v>
          </cell>
          <cell r="J127">
            <v>1</v>
          </cell>
          <cell r="K127">
            <v>1</v>
          </cell>
          <cell r="L127">
            <v>2</v>
          </cell>
          <cell r="M127" t="str">
            <v>N</v>
          </cell>
          <cell r="N127" t="str">
            <v>Y</v>
          </cell>
          <cell r="O127" t="str">
            <v>N</v>
          </cell>
          <cell r="P127">
            <v>3</v>
          </cell>
          <cell r="Q127">
            <v>2</v>
          </cell>
          <cell r="R127">
            <v>0.66666666666666696</v>
          </cell>
          <cell r="S127" t="str">
            <v>Y</v>
          </cell>
          <cell r="T127">
            <v>3</v>
          </cell>
          <cell r="U127">
            <v>2</v>
          </cell>
          <cell r="V127">
            <v>0.66666666666666696</v>
          </cell>
          <cell r="W127" t="str">
            <v>Y</v>
          </cell>
          <cell r="X127">
            <v>3</v>
          </cell>
          <cell r="Y127">
            <v>2</v>
          </cell>
          <cell r="Z127">
            <v>2</v>
          </cell>
          <cell r="AA127" t="str">
            <v>N</v>
          </cell>
          <cell r="AB127" t="str">
            <v>N</v>
          </cell>
          <cell r="AC127" t="str">
            <v>Y</v>
          </cell>
          <cell r="AD127">
            <v>3</v>
          </cell>
          <cell r="AE127">
            <v>1</v>
          </cell>
          <cell r="AF127" t="str">
            <v>Y</v>
          </cell>
          <cell r="AG127"/>
          <cell r="AH127" t="str">
            <v>Y</v>
          </cell>
          <cell r="AI127" t="str">
            <v>B3</v>
          </cell>
          <cell r="AJ127" t="str">
            <v>B3</v>
          </cell>
          <cell r="AK127">
            <v>4</v>
          </cell>
          <cell r="AL127">
            <v>4</v>
          </cell>
          <cell r="AM127">
            <v>4</v>
          </cell>
          <cell r="AN127">
            <v>4</v>
          </cell>
          <cell r="AO127">
            <v>8</v>
          </cell>
          <cell r="AP127" t="str">
            <v>Y</v>
          </cell>
          <cell r="AQ127">
            <v>0</v>
          </cell>
          <cell r="AR127">
            <v>2</v>
          </cell>
          <cell r="AS127">
            <v>0</v>
          </cell>
          <cell r="AT127"/>
        </row>
        <row r="128">
          <cell r="B128" t="str">
            <v>SG1I67883666</v>
          </cell>
          <cell r="C128" t="str">
            <v>ADDVALUE TECHNOLOGIES LTD</v>
          </cell>
          <cell r="D128">
            <v>1</v>
          </cell>
          <cell r="E128">
            <v>5</v>
          </cell>
          <cell r="F128">
            <v>4</v>
          </cell>
          <cell r="G128">
            <v>4</v>
          </cell>
          <cell r="H128">
            <v>2</v>
          </cell>
          <cell r="I128">
            <v>0.5</v>
          </cell>
          <cell r="J128">
            <v>1</v>
          </cell>
          <cell r="K128">
            <v>1</v>
          </cell>
          <cell r="L128">
            <v>2</v>
          </cell>
          <cell r="M128" t="str">
            <v>N</v>
          </cell>
          <cell r="N128" t="str">
            <v>Y</v>
          </cell>
          <cell r="O128" t="str">
            <v>Y</v>
          </cell>
          <cell r="P128">
            <v>3</v>
          </cell>
          <cell r="Q128">
            <v>2</v>
          </cell>
          <cell r="R128">
            <v>0.66666666666666696</v>
          </cell>
          <cell r="S128" t="str">
            <v>Y</v>
          </cell>
          <cell r="T128">
            <v>3</v>
          </cell>
          <cell r="U128">
            <v>2</v>
          </cell>
          <cell r="V128">
            <v>0.66666666666666696</v>
          </cell>
          <cell r="W128" t="str">
            <v>Y</v>
          </cell>
          <cell r="X128">
            <v>3</v>
          </cell>
          <cell r="Y128">
            <v>2</v>
          </cell>
          <cell r="Z128">
            <v>2</v>
          </cell>
          <cell r="AA128" t="str">
            <v>N</v>
          </cell>
          <cell r="AB128" t="str">
            <v>N</v>
          </cell>
          <cell r="AC128" t="str">
            <v>Y</v>
          </cell>
          <cell r="AD128">
            <v>0</v>
          </cell>
          <cell r="AE128">
            <v>0</v>
          </cell>
          <cell r="AF128" t="str">
            <v>N</v>
          </cell>
          <cell r="AG128" t="str">
            <v>N</v>
          </cell>
          <cell r="AH128" t="str">
            <v>N</v>
          </cell>
          <cell r="AI128" t="str">
            <v>B3</v>
          </cell>
          <cell r="AJ128" t="str">
            <v>B3</v>
          </cell>
          <cell r="AK128">
            <v>6</v>
          </cell>
          <cell r="AL128">
            <v>6</v>
          </cell>
          <cell r="AM128">
            <v>1</v>
          </cell>
          <cell r="AN128">
            <v>1</v>
          </cell>
          <cell r="AO128">
            <v>2</v>
          </cell>
          <cell r="AP128" t="str">
            <v>Y</v>
          </cell>
          <cell r="AQ128">
            <v>2</v>
          </cell>
          <cell r="AR128">
            <v>2</v>
          </cell>
          <cell r="AS128">
            <v>2</v>
          </cell>
          <cell r="AT128"/>
        </row>
        <row r="129">
          <cell r="B129" t="str">
            <v>SG2F28986253</v>
          </cell>
          <cell r="C129" t="str">
            <v>AMOS GROUP LIMITED</v>
          </cell>
          <cell r="D129">
            <v>6</v>
          </cell>
          <cell r="E129">
            <v>12</v>
          </cell>
          <cell r="F129">
            <v>6</v>
          </cell>
          <cell r="G129">
            <v>6</v>
          </cell>
          <cell r="H129">
            <v>3</v>
          </cell>
          <cell r="I129">
            <v>0.5</v>
          </cell>
          <cell r="J129">
            <v>1</v>
          </cell>
          <cell r="K129">
            <v>0</v>
          </cell>
          <cell r="L129">
            <v>2</v>
          </cell>
          <cell r="M129" t="str">
            <v>N</v>
          </cell>
          <cell r="N129" t="str">
            <v>Y</v>
          </cell>
          <cell r="O129" t="str">
            <v>Y</v>
          </cell>
          <cell r="P129">
            <v>3</v>
          </cell>
          <cell r="Q129">
            <v>2</v>
          </cell>
          <cell r="R129">
            <v>0.66666666666666696</v>
          </cell>
          <cell r="S129" t="str">
            <v>Y</v>
          </cell>
          <cell r="T129">
            <v>3</v>
          </cell>
          <cell r="U129">
            <v>2</v>
          </cell>
          <cell r="V129">
            <v>0.66666666666666696</v>
          </cell>
          <cell r="W129" t="str">
            <v>Y</v>
          </cell>
          <cell r="X129">
            <v>3</v>
          </cell>
          <cell r="Y129">
            <v>2</v>
          </cell>
          <cell r="Z129">
            <v>3</v>
          </cell>
          <cell r="AA129" t="str">
            <v>N</v>
          </cell>
          <cell r="AB129" t="str">
            <v>N</v>
          </cell>
          <cell r="AC129" t="str">
            <v>Y</v>
          </cell>
          <cell r="AD129">
            <v>2</v>
          </cell>
          <cell r="AE129">
            <v>0.66666666666666696</v>
          </cell>
          <cell r="AF129" t="str">
            <v>Y</v>
          </cell>
          <cell r="AG129"/>
          <cell r="AH129" t="str">
            <v>Y</v>
          </cell>
          <cell r="AI129"/>
          <cell r="AJ129" t="str">
            <v>B3</v>
          </cell>
          <cell r="AK129">
            <v>3</v>
          </cell>
          <cell r="AL129">
            <v>3</v>
          </cell>
          <cell r="AM129">
            <v>1</v>
          </cell>
          <cell r="AN129">
            <v>1</v>
          </cell>
          <cell r="AO129">
            <v>2</v>
          </cell>
          <cell r="AP129" t="str">
            <v>Y</v>
          </cell>
          <cell r="AQ129">
            <v>0</v>
          </cell>
          <cell r="AR129">
            <v>2</v>
          </cell>
          <cell r="AS129">
            <v>0</v>
          </cell>
          <cell r="AT129"/>
        </row>
        <row r="130">
          <cell r="B130" t="str">
            <v>SG2F80993502</v>
          </cell>
          <cell r="C130" t="str">
            <v>ARION ENTERTAINMENT SINGAPORE LIMITED</v>
          </cell>
          <cell r="D130">
            <v>1</v>
          </cell>
          <cell r="E130">
            <v>5</v>
          </cell>
          <cell r="F130">
            <v>4</v>
          </cell>
          <cell r="G130">
            <v>4</v>
          </cell>
          <cell r="H130">
            <v>3</v>
          </cell>
          <cell r="I130">
            <v>0.75</v>
          </cell>
          <cell r="J130">
            <v>0</v>
          </cell>
          <cell r="K130">
            <v>0</v>
          </cell>
          <cell r="L130"/>
          <cell r="M130"/>
          <cell r="N130" t="str">
            <v>N</v>
          </cell>
          <cell r="O130" t="str">
            <v>Y</v>
          </cell>
          <cell r="P130">
            <v>3</v>
          </cell>
          <cell r="Q130">
            <v>3</v>
          </cell>
          <cell r="R130">
            <v>1</v>
          </cell>
          <cell r="S130" t="str">
            <v>Y</v>
          </cell>
          <cell r="T130">
            <v>3</v>
          </cell>
          <cell r="U130">
            <v>3</v>
          </cell>
          <cell r="V130">
            <v>1</v>
          </cell>
          <cell r="W130" t="str">
            <v>Y</v>
          </cell>
          <cell r="X130">
            <v>3</v>
          </cell>
          <cell r="Y130">
            <v>3</v>
          </cell>
          <cell r="Z130">
            <v>3</v>
          </cell>
          <cell r="AA130" t="str">
            <v>Y</v>
          </cell>
          <cell r="AB130"/>
          <cell r="AC130" t="str">
            <v>Y</v>
          </cell>
          <cell r="AD130">
            <v>2</v>
          </cell>
          <cell r="AE130">
            <v>0.66666666666666696</v>
          </cell>
          <cell r="AF130" t="str">
            <v>Y</v>
          </cell>
          <cell r="AG130"/>
          <cell r="AH130" t="str">
            <v>Y</v>
          </cell>
          <cell r="AI130" t="str">
            <v>B3</v>
          </cell>
          <cell r="AJ130" t="str">
            <v>B3</v>
          </cell>
          <cell r="AK130">
            <v>2</v>
          </cell>
          <cell r="AL130">
            <v>2</v>
          </cell>
          <cell r="AM130">
            <v>1</v>
          </cell>
          <cell r="AN130">
            <v>1</v>
          </cell>
          <cell r="AO130">
            <v>2</v>
          </cell>
          <cell r="AP130" t="str">
            <v>Y</v>
          </cell>
          <cell r="AQ130">
            <v>0</v>
          </cell>
          <cell r="AR130">
            <v>3</v>
          </cell>
          <cell r="AS130">
            <v>2</v>
          </cell>
          <cell r="AT130"/>
        </row>
        <row r="131">
          <cell r="B131" t="str">
            <v>SG1X21941023</v>
          </cell>
          <cell r="C131" t="str">
            <v>ARTIVISION TECHNOLOGIES LTD.</v>
          </cell>
          <cell r="D131">
            <v>1</v>
          </cell>
          <cell r="E131">
            <v>3</v>
          </cell>
          <cell r="F131">
            <v>2</v>
          </cell>
          <cell r="G131">
            <v>2</v>
          </cell>
          <cell r="H131">
            <v>2</v>
          </cell>
          <cell r="I131">
            <v>1</v>
          </cell>
          <cell r="J131">
            <v>1</v>
          </cell>
          <cell r="K131">
            <v>0</v>
          </cell>
          <cell r="L131">
            <v>1</v>
          </cell>
          <cell r="M131" t="str">
            <v>Y</v>
          </cell>
          <cell r="N131" t="str">
            <v>Y</v>
          </cell>
          <cell r="O131" t="str">
            <v>Y</v>
          </cell>
          <cell r="P131">
            <v>2</v>
          </cell>
          <cell r="Q131">
            <v>2</v>
          </cell>
          <cell r="R131">
            <v>1</v>
          </cell>
          <cell r="S131" t="str">
            <v>Y</v>
          </cell>
          <cell r="T131">
            <v>2</v>
          </cell>
          <cell r="U131">
            <v>2</v>
          </cell>
          <cell r="V131">
            <v>1</v>
          </cell>
          <cell r="W131" t="str">
            <v>Y</v>
          </cell>
          <cell r="X131">
            <v>2</v>
          </cell>
          <cell r="Y131">
            <v>2</v>
          </cell>
          <cell r="Z131">
            <v>2</v>
          </cell>
          <cell r="AA131" t="str">
            <v>Y</v>
          </cell>
          <cell r="AB131"/>
          <cell r="AC131" t="str">
            <v>Y</v>
          </cell>
          <cell r="AD131">
            <v>1</v>
          </cell>
          <cell r="AE131">
            <v>0.5</v>
          </cell>
          <cell r="AF131" t="str">
            <v>Y</v>
          </cell>
          <cell r="AG131"/>
          <cell r="AH131" t="str">
            <v>Y</v>
          </cell>
          <cell r="AI131" t="str">
            <v>E</v>
          </cell>
          <cell r="AJ131" t="str">
            <v>E</v>
          </cell>
          <cell r="AK131">
            <v>4</v>
          </cell>
          <cell r="AL131">
            <v>4</v>
          </cell>
          <cell r="AM131">
            <v>1</v>
          </cell>
          <cell r="AN131">
            <v>1</v>
          </cell>
          <cell r="AO131">
            <v>2</v>
          </cell>
          <cell r="AP131" t="str">
            <v>Y</v>
          </cell>
          <cell r="AQ131">
            <v>1</v>
          </cell>
          <cell r="AR131">
            <v>2</v>
          </cell>
          <cell r="AS131">
            <v>0</v>
          </cell>
          <cell r="AT131"/>
        </row>
        <row r="132">
          <cell r="B132" t="str">
            <v>SG1N86910089</v>
          </cell>
          <cell r="C132" t="str">
            <v>ASIATIC GROUP (HOLDINGS) LIMITED</v>
          </cell>
          <cell r="D132">
            <v>1</v>
          </cell>
          <cell r="E132">
            <v>6</v>
          </cell>
          <cell r="F132">
            <v>5</v>
          </cell>
          <cell r="G132">
            <v>5</v>
          </cell>
          <cell r="H132">
            <v>3</v>
          </cell>
          <cell r="I132">
            <v>0.6</v>
          </cell>
          <cell r="J132">
            <v>1</v>
          </cell>
          <cell r="K132">
            <v>1</v>
          </cell>
          <cell r="L132">
            <v>1</v>
          </cell>
          <cell r="M132" t="str">
            <v>Y</v>
          </cell>
          <cell r="N132" t="str">
            <v>N</v>
          </cell>
          <cell r="O132" t="str">
            <v>Y</v>
          </cell>
          <cell r="P132">
            <v>4</v>
          </cell>
          <cell r="Q132">
            <v>3</v>
          </cell>
          <cell r="R132">
            <v>0.75</v>
          </cell>
          <cell r="S132" t="str">
            <v>Y</v>
          </cell>
          <cell r="T132">
            <v>3</v>
          </cell>
          <cell r="U132">
            <v>3</v>
          </cell>
          <cell r="V132">
            <v>1</v>
          </cell>
          <cell r="W132" t="str">
            <v>Y</v>
          </cell>
          <cell r="X132">
            <v>3</v>
          </cell>
          <cell r="Y132">
            <v>3</v>
          </cell>
          <cell r="Z132">
            <v>3</v>
          </cell>
          <cell r="AA132" t="str">
            <v>Y</v>
          </cell>
          <cell r="AB132"/>
          <cell r="AC132" t="str">
            <v>Y</v>
          </cell>
          <cell r="AD132">
            <v>2</v>
          </cell>
          <cell r="AE132">
            <v>0.66666666666666696</v>
          </cell>
          <cell r="AF132" t="str">
            <v>Y</v>
          </cell>
          <cell r="AG132"/>
          <cell r="AH132" t="str">
            <v>Y</v>
          </cell>
          <cell r="AI132" t="str">
            <v>E</v>
          </cell>
          <cell r="AJ132" t="str">
            <v>E</v>
          </cell>
          <cell r="AK132">
            <v>3</v>
          </cell>
          <cell r="AL132">
            <v>3</v>
          </cell>
          <cell r="AM132">
            <v>1</v>
          </cell>
          <cell r="AN132">
            <v>1</v>
          </cell>
          <cell r="AO132">
            <v>2</v>
          </cell>
          <cell r="AP132" t="str">
            <v>Y</v>
          </cell>
          <cell r="AQ132">
            <v>0</v>
          </cell>
          <cell r="AR132">
            <v>3</v>
          </cell>
          <cell r="AS132">
            <v>2</v>
          </cell>
          <cell r="AT132"/>
        </row>
        <row r="133">
          <cell r="B133" t="str">
            <v>SG1AI3000006</v>
          </cell>
          <cell r="C133" t="str">
            <v>BOUSTEAD PROJECTS LIMITED</v>
          </cell>
          <cell r="D133">
            <v>2</v>
          </cell>
          <cell r="E133">
            <v>8</v>
          </cell>
          <cell r="F133">
            <v>6</v>
          </cell>
          <cell r="G133">
            <v>6</v>
          </cell>
          <cell r="H133">
            <v>4</v>
          </cell>
          <cell r="I133">
            <v>0.66666666666666696</v>
          </cell>
          <cell r="J133">
            <v>1</v>
          </cell>
          <cell r="K133">
            <v>1</v>
          </cell>
          <cell r="L133">
            <v>1</v>
          </cell>
          <cell r="M133" t="str">
            <v>Y</v>
          </cell>
          <cell r="N133" t="str">
            <v>N</v>
          </cell>
          <cell r="O133" t="str">
            <v>N</v>
          </cell>
          <cell r="P133">
            <v>6</v>
          </cell>
          <cell r="Q133">
            <v>4</v>
          </cell>
          <cell r="R133">
            <v>0.66666666666666696</v>
          </cell>
          <cell r="S133" t="str">
            <v>Y</v>
          </cell>
          <cell r="T133">
            <v>3</v>
          </cell>
          <cell r="U133">
            <v>3</v>
          </cell>
          <cell r="V133">
            <v>1</v>
          </cell>
          <cell r="W133" t="str">
            <v>Y</v>
          </cell>
          <cell r="X133">
            <v>3</v>
          </cell>
          <cell r="Y133">
            <v>3</v>
          </cell>
          <cell r="Z133">
            <v>3</v>
          </cell>
          <cell r="AA133" t="str">
            <v>Y</v>
          </cell>
          <cell r="AB133"/>
          <cell r="AC133" t="str">
            <v>Y</v>
          </cell>
          <cell r="AD133">
            <v>0</v>
          </cell>
          <cell r="AE133">
            <v>0</v>
          </cell>
          <cell r="AF133" t="str">
            <v>N</v>
          </cell>
          <cell r="AG133" t="str">
            <v>N</v>
          </cell>
          <cell r="AH133" t="str">
            <v>N</v>
          </cell>
          <cell r="AI133" t="str">
            <v>B3</v>
          </cell>
          <cell r="AJ133" t="str">
            <v>E</v>
          </cell>
          <cell r="AK133">
            <v>4</v>
          </cell>
          <cell r="AL133">
            <v>4</v>
          </cell>
          <cell r="AM133">
            <v>2</v>
          </cell>
          <cell r="AN133">
            <v>1</v>
          </cell>
          <cell r="AO133">
            <v>3</v>
          </cell>
          <cell r="AP133" t="str">
            <v>Y</v>
          </cell>
          <cell r="AQ133">
            <v>0</v>
          </cell>
          <cell r="AR133">
            <v>2</v>
          </cell>
          <cell r="AS133">
            <v>0</v>
          </cell>
          <cell r="AT133"/>
        </row>
        <row r="134">
          <cell r="B134" t="str">
            <v>SG1X13940751</v>
          </cell>
          <cell r="C134" t="str">
            <v>BOUSTEAD SINGAPORE LIMITED</v>
          </cell>
          <cell r="D134">
            <v>2</v>
          </cell>
          <cell r="E134">
            <v>8</v>
          </cell>
          <cell r="F134">
            <v>6</v>
          </cell>
          <cell r="G134">
            <v>6</v>
          </cell>
          <cell r="H134">
            <v>4</v>
          </cell>
          <cell r="I134">
            <v>0.66666666666666696</v>
          </cell>
          <cell r="J134">
            <v>1</v>
          </cell>
          <cell r="K134">
            <v>1</v>
          </cell>
          <cell r="L134">
            <v>2</v>
          </cell>
          <cell r="M134" t="str">
            <v>N</v>
          </cell>
          <cell r="N134" t="str">
            <v>N</v>
          </cell>
          <cell r="O134" t="str">
            <v>Y</v>
          </cell>
          <cell r="P134">
            <v>3</v>
          </cell>
          <cell r="Q134">
            <v>2</v>
          </cell>
          <cell r="R134">
            <v>0.66666666666666696</v>
          </cell>
          <cell r="S134" t="str">
            <v>Y</v>
          </cell>
          <cell r="T134">
            <v>3</v>
          </cell>
          <cell r="U134">
            <v>3</v>
          </cell>
          <cell r="V134">
            <v>1</v>
          </cell>
          <cell r="W134" t="str">
            <v>Y</v>
          </cell>
          <cell r="X134">
            <v>4</v>
          </cell>
          <cell r="Y134">
            <v>4</v>
          </cell>
          <cell r="Z134">
            <v>4</v>
          </cell>
          <cell r="AA134" t="str">
            <v>Y</v>
          </cell>
          <cell r="AB134"/>
          <cell r="AC134" t="str">
            <v>Y</v>
          </cell>
          <cell r="AD134">
            <v>2</v>
          </cell>
          <cell r="AE134">
            <v>0.5</v>
          </cell>
          <cell r="AF134" t="str">
            <v>Y</v>
          </cell>
          <cell r="AG134"/>
          <cell r="AH134" t="str">
            <v>N</v>
          </cell>
          <cell r="AI134" t="str">
            <v>B3</v>
          </cell>
          <cell r="AJ134" t="str">
            <v>E</v>
          </cell>
          <cell r="AK134">
            <v>3</v>
          </cell>
          <cell r="AL134">
            <v>3</v>
          </cell>
          <cell r="AM134">
            <v>1</v>
          </cell>
          <cell r="AN134">
            <v>1</v>
          </cell>
          <cell r="AO134">
            <v>2</v>
          </cell>
          <cell r="AP134" t="str">
            <v>Y</v>
          </cell>
          <cell r="AQ134">
            <v>2</v>
          </cell>
          <cell r="AR134">
            <v>2</v>
          </cell>
          <cell r="AS134">
            <v>0</v>
          </cell>
          <cell r="AT134"/>
        </row>
        <row r="135">
          <cell r="B135" t="str">
            <v>SG1T88932077</v>
          </cell>
          <cell r="C135" t="str">
            <v>BUKIT SEMBAWANG ESTATES LIMITED</v>
          </cell>
          <cell r="D135">
            <v>2</v>
          </cell>
          <cell r="E135">
            <v>8</v>
          </cell>
          <cell r="F135">
            <v>6</v>
          </cell>
          <cell r="G135">
            <v>6</v>
          </cell>
          <cell r="H135">
            <v>3</v>
          </cell>
          <cell r="I135">
            <v>0.5</v>
          </cell>
          <cell r="J135">
            <v>1</v>
          </cell>
          <cell r="K135">
            <v>0</v>
          </cell>
          <cell r="L135">
            <v>1</v>
          </cell>
          <cell r="M135" t="str">
            <v>Y</v>
          </cell>
          <cell r="N135" t="str">
            <v>N</v>
          </cell>
          <cell r="O135" t="str">
            <v>Y</v>
          </cell>
          <cell r="P135">
            <v>3</v>
          </cell>
          <cell r="Q135">
            <v>2</v>
          </cell>
          <cell r="R135">
            <v>0.66666666666666696</v>
          </cell>
          <cell r="S135" t="str">
            <v>Y</v>
          </cell>
          <cell r="T135">
            <v>3</v>
          </cell>
          <cell r="U135">
            <v>2</v>
          </cell>
          <cell r="V135">
            <v>0.66666666666666696</v>
          </cell>
          <cell r="W135" t="str">
            <v>N</v>
          </cell>
          <cell r="X135">
            <v>3</v>
          </cell>
          <cell r="Y135">
            <v>3</v>
          </cell>
          <cell r="Z135">
            <v>3</v>
          </cell>
          <cell r="AA135" t="str">
            <v>Y</v>
          </cell>
          <cell r="AB135"/>
          <cell r="AC135" t="str">
            <v>Y</v>
          </cell>
          <cell r="AD135">
            <v>1</v>
          </cell>
          <cell r="AE135">
            <v>0.33333333333333298</v>
          </cell>
          <cell r="AF135" t="str">
            <v>N</v>
          </cell>
          <cell r="AG135" t="str">
            <v>Y</v>
          </cell>
          <cell r="AH135" t="str">
            <v>N</v>
          </cell>
          <cell r="AI135" t="str">
            <v>E</v>
          </cell>
          <cell r="AJ135" t="str">
            <v>E</v>
          </cell>
          <cell r="AK135">
            <v>4</v>
          </cell>
          <cell r="AL135">
            <v>5</v>
          </cell>
          <cell r="AM135">
            <v>1</v>
          </cell>
          <cell r="AN135">
            <v>1</v>
          </cell>
          <cell r="AO135">
            <v>2</v>
          </cell>
          <cell r="AP135" t="str">
            <v>Y</v>
          </cell>
          <cell r="AQ135">
            <v>1</v>
          </cell>
          <cell r="AR135">
            <v>2</v>
          </cell>
          <cell r="AS135">
            <v>0</v>
          </cell>
          <cell r="AT135"/>
        </row>
        <row r="136">
          <cell r="B136" t="str">
            <v>SG1X55941717</v>
          </cell>
          <cell r="C136" t="str">
            <v>CHASEN HOLDINGS LIMITED</v>
          </cell>
          <cell r="D136">
            <v>1</v>
          </cell>
          <cell r="E136">
            <v>6</v>
          </cell>
          <cell r="F136">
            <v>5</v>
          </cell>
          <cell r="G136">
            <v>5</v>
          </cell>
          <cell r="H136">
            <v>3</v>
          </cell>
          <cell r="I136">
            <v>0.6</v>
          </cell>
          <cell r="J136">
            <v>1</v>
          </cell>
          <cell r="K136">
            <v>1</v>
          </cell>
          <cell r="L136">
            <v>1</v>
          </cell>
          <cell r="M136" t="str">
            <v>Y</v>
          </cell>
          <cell r="N136" t="str">
            <v>N</v>
          </cell>
          <cell r="O136" t="str">
            <v>Y</v>
          </cell>
          <cell r="P136">
            <v>3</v>
          </cell>
          <cell r="Q136">
            <v>2</v>
          </cell>
          <cell r="R136">
            <v>0.66666666666666696</v>
          </cell>
          <cell r="S136" t="str">
            <v>Y</v>
          </cell>
          <cell r="T136">
            <v>3</v>
          </cell>
          <cell r="U136">
            <v>2</v>
          </cell>
          <cell r="V136">
            <v>0.66666666666666696</v>
          </cell>
          <cell r="W136" t="str">
            <v>Y</v>
          </cell>
          <cell r="X136">
            <v>3</v>
          </cell>
          <cell r="Y136">
            <v>3</v>
          </cell>
          <cell r="Z136">
            <v>3</v>
          </cell>
          <cell r="AA136" t="str">
            <v>Y</v>
          </cell>
          <cell r="AB136"/>
          <cell r="AC136" t="str">
            <v>Y</v>
          </cell>
          <cell r="AD136">
            <v>1</v>
          </cell>
          <cell r="AE136">
            <v>0.33333333333333298</v>
          </cell>
          <cell r="AF136" t="str">
            <v>N</v>
          </cell>
          <cell r="AG136" t="str">
            <v>Y</v>
          </cell>
          <cell r="AH136" t="str">
            <v>N</v>
          </cell>
          <cell r="AI136" t="str">
            <v>O</v>
          </cell>
          <cell r="AJ136" t="str">
            <v>B3</v>
          </cell>
          <cell r="AK136">
            <v>5</v>
          </cell>
          <cell r="AL136">
            <v>4</v>
          </cell>
          <cell r="AM136">
            <v>1</v>
          </cell>
          <cell r="AN136">
            <v>1</v>
          </cell>
          <cell r="AO136">
            <v>2</v>
          </cell>
          <cell r="AP136" t="str">
            <v>Y</v>
          </cell>
          <cell r="AQ136">
            <v>1</v>
          </cell>
          <cell r="AR136">
            <v>2</v>
          </cell>
          <cell r="AS136">
            <v>0</v>
          </cell>
          <cell r="AT136"/>
        </row>
        <row r="137">
          <cell r="B137" t="str">
            <v>SG1X41941300</v>
          </cell>
          <cell r="C137" t="str">
            <v>CHINA KUNDA TECHNOLOGY HOLDINGS LIMITED</v>
          </cell>
          <cell r="D137">
            <v>1</v>
          </cell>
          <cell r="E137">
            <v>6</v>
          </cell>
          <cell r="F137">
            <v>5</v>
          </cell>
          <cell r="G137">
            <v>5</v>
          </cell>
          <cell r="H137">
            <v>3</v>
          </cell>
          <cell r="I137">
            <v>0.6</v>
          </cell>
          <cell r="J137">
            <v>1</v>
          </cell>
          <cell r="K137">
            <v>1</v>
          </cell>
          <cell r="L137">
            <v>2</v>
          </cell>
          <cell r="M137" t="str">
            <v>N</v>
          </cell>
          <cell r="N137" t="str">
            <v>Y</v>
          </cell>
          <cell r="O137" t="str">
            <v>N</v>
          </cell>
          <cell r="P137">
            <v>3</v>
          </cell>
          <cell r="Q137">
            <v>2</v>
          </cell>
          <cell r="R137">
            <v>0.66666666666666696</v>
          </cell>
          <cell r="S137" t="str">
            <v>Y</v>
          </cell>
          <cell r="T137">
            <v>3</v>
          </cell>
          <cell r="U137">
            <v>3</v>
          </cell>
          <cell r="V137">
            <v>1</v>
          </cell>
          <cell r="W137" t="str">
            <v>Y</v>
          </cell>
          <cell r="X137">
            <v>2</v>
          </cell>
          <cell r="Y137">
            <v>2</v>
          </cell>
          <cell r="Z137">
            <v>2</v>
          </cell>
          <cell r="AA137" t="str">
            <v>Y</v>
          </cell>
          <cell r="AB137"/>
          <cell r="AC137" t="str">
            <v>N</v>
          </cell>
          <cell r="AD137">
            <v>1</v>
          </cell>
          <cell r="AE137">
            <v>0.5</v>
          </cell>
          <cell r="AF137" t="str">
            <v>Y</v>
          </cell>
          <cell r="AG137"/>
          <cell r="AH137" t="str">
            <v>N</v>
          </cell>
          <cell r="AI137" t="str">
            <v>B3</v>
          </cell>
          <cell r="AJ137" t="str">
            <v>B3</v>
          </cell>
          <cell r="AK137">
            <v>4</v>
          </cell>
          <cell r="AL137">
            <v>4</v>
          </cell>
          <cell r="AM137">
            <v>1</v>
          </cell>
          <cell r="AN137">
            <v>1</v>
          </cell>
          <cell r="AO137">
            <v>2</v>
          </cell>
          <cell r="AP137" t="str">
            <v>Y</v>
          </cell>
          <cell r="AQ137">
            <v>2</v>
          </cell>
          <cell r="AR137">
            <v>2</v>
          </cell>
          <cell r="AS137">
            <v>0</v>
          </cell>
          <cell r="AT137"/>
        </row>
        <row r="138">
          <cell r="B138" t="str">
            <v>SG1CE1000003</v>
          </cell>
          <cell r="C138" t="str">
            <v>CHINA STAR FOOD GROUP LIMITED</v>
          </cell>
          <cell r="D138">
            <v>7</v>
          </cell>
          <cell r="E138">
            <v>11</v>
          </cell>
          <cell r="F138">
            <v>4</v>
          </cell>
          <cell r="G138">
            <v>4</v>
          </cell>
          <cell r="H138">
            <v>2</v>
          </cell>
          <cell r="I138">
            <v>0.5</v>
          </cell>
          <cell r="J138">
            <v>1</v>
          </cell>
          <cell r="K138">
            <v>1</v>
          </cell>
          <cell r="L138">
            <v>2</v>
          </cell>
          <cell r="M138" t="str">
            <v>N</v>
          </cell>
          <cell r="N138" t="str">
            <v>Y</v>
          </cell>
          <cell r="O138" t="str">
            <v>N</v>
          </cell>
          <cell r="P138">
            <v>2</v>
          </cell>
          <cell r="Q138">
            <v>2</v>
          </cell>
          <cell r="R138">
            <v>1</v>
          </cell>
          <cell r="S138" t="str">
            <v>Y</v>
          </cell>
          <cell r="T138">
            <v>2</v>
          </cell>
          <cell r="U138">
            <v>2</v>
          </cell>
          <cell r="V138">
            <v>1</v>
          </cell>
          <cell r="W138" t="str">
            <v>N</v>
          </cell>
          <cell r="X138">
            <v>2</v>
          </cell>
          <cell r="Y138">
            <v>2</v>
          </cell>
          <cell r="Z138">
            <v>2</v>
          </cell>
          <cell r="AA138" t="str">
            <v>Y</v>
          </cell>
          <cell r="AB138"/>
          <cell r="AC138" t="str">
            <v>Y</v>
          </cell>
          <cell r="AD138">
            <v>2</v>
          </cell>
          <cell r="AE138">
            <v>1</v>
          </cell>
          <cell r="AF138" t="str">
            <v>Y</v>
          </cell>
          <cell r="AG138"/>
          <cell r="AH138" t="str">
            <v>Y</v>
          </cell>
          <cell r="AI138" t="str">
            <v>B3</v>
          </cell>
          <cell r="AJ138" t="str">
            <v>B3</v>
          </cell>
          <cell r="AK138">
            <v>5</v>
          </cell>
          <cell r="AL138">
            <v>6</v>
          </cell>
          <cell r="AM138">
            <v>2</v>
          </cell>
          <cell r="AN138">
            <v>2</v>
          </cell>
          <cell r="AO138">
            <v>4</v>
          </cell>
          <cell r="AP138" t="str">
            <v>Y</v>
          </cell>
          <cell r="AQ138">
            <v>0</v>
          </cell>
          <cell r="AR138">
            <v>2</v>
          </cell>
          <cell r="AS138">
            <v>0</v>
          </cell>
          <cell r="AT138"/>
        </row>
        <row r="139">
          <cell r="B139" t="str">
            <v>SG1M59904946</v>
          </cell>
          <cell r="C139" t="str">
            <v>CORTINA HOLDINGS LIMITED</v>
          </cell>
          <cell r="D139">
            <v>1</v>
          </cell>
          <cell r="E139">
            <v>10</v>
          </cell>
          <cell r="F139">
            <v>9</v>
          </cell>
          <cell r="G139">
            <v>9</v>
          </cell>
          <cell r="H139">
            <v>5</v>
          </cell>
          <cell r="I139">
            <v>0.55555555555555602</v>
          </cell>
          <cell r="J139">
            <v>1</v>
          </cell>
          <cell r="K139">
            <v>1</v>
          </cell>
          <cell r="L139">
            <v>2</v>
          </cell>
          <cell r="M139" t="str">
            <v>N</v>
          </cell>
          <cell r="N139" t="str">
            <v>Y</v>
          </cell>
          <cell r="O139" t="str">
            <v>N</v>
          </cell>
          <cell r="P139">
            <v>4</v>
          </cell>
          <cell r="Q139">
            <v>3</v>
          </cell>
          <cell r="R139">
            <v>0.75</v>
          </cell>
          <cell r="S139" t="str">
            <v>Y</v>
          </cell>
          <cell r="T139">
            <v>3</v>
          </cell>
          <cell r="U139">
            <v>3</v>
          </cell>
          <cell r="V139">
            <v>1</v>
          </cell>
          <cell r="W139" t="str">
            <v>Y</v>
          </cell>
          <cell r="X139">
            <v>3</v>
          </cell>
          <cell r="Y139">
            <v>3</v>
          </cell>
          <cell r="Z139">
            <v>3</v>
          </cell>
          <cell r="AA139" t="str">
            <v>Y</v>
          </cell>
          <cell r="AB139"/>
          <cell r="AC139" t="str">
            <v>Y</v>
          </cell>
          <cell r="AD139">
            <v>1</v>
          </cell>
          <cell r="AE139">
            <v>0.33333333333333298</v>
          </cell>
          <cell r="AF139" t="str">
            <v>N</v>
          </cell>
          <cell r="AG139" t="str">
            <v>Y</v>
          </cell>
          <cell r="AH139" t="str">
            <v>Y</v>
          </cell>
          <cell r="AI139" t="str">
            <v>B3</v>
          </cell>
          <cell r="AJ139" t="str">
            <v>B3</v>
          </cell>
          <cell r="AK139">
            <v>3</v>
          </cell>
          <cell r="AL139">
            <v>5</v>
          </cell>
          <cell r="AM139">
            <v>1</v>
          </cell>
          <cell r="AN139">
            <v>1</v>
          </cell>
          <cell r="AO139">
            <v>2</v>
          </cell>
          <cell r="AP139" t="str">
            <v>Y</v>
          </cell>
          <cell r="AQ139">
            <v>3</v>
          </cell>
          <cell r="AR139">
            <v>2</v>
          </cell>
          <cell r="AS139">
            <v>0</v>
          </cell>
          <cell r="AT139"/>
        </row>
        <row r="140">
          <cell r="B140" t="str">
            <v>SG1G40868794</v>
          </cell>
          <cell r="C140" t="str">
            <v>CPH LTD.</v>
          </cell>
          <cell r="D140">
            <v>1</v>
          </cell>
          <cell r="E140">
            <v>6</v>
          </cell>
          <cell r="F140">
            <v>5</v>
          </cell>
          <cell r="G140">
            <v>5</v>
          </cell>
          <cell r="H140">
            <v>2</v>
          </cell>
          <cell r="I140">
            <v>0.4</v>
          </cell>
          <cell r="J140">
            <v>1</v>
          </cell>
          <cell r="K140">
            <v>1</v>
          </cell>
          <cell r="L140">
            <v>1</v>
          </cell>
          <cell r="M140" t="str">
            <v>Y</v>
          </cell>
          <cell r="N140" t="str">
            <v>N</v>
          </cell>
          <cell r="O140" t="str">
            <v>N</v>
          </cell>
          <cell r="P140">
            <v>3</v>
          </cell>
          <cell r="Q140">
            <v>2</v>
          </cell>
          <cell r="R140">
            <v>0.66666666666666696</v>
          </cell>
          <cell r="S140" t="str">
            <v>Y</v>
          </cell>
          <cell r="T140">
            <v>3</v>
          </cell>
          <cell r="U140">
            <v>2</v>
          </cell>
          <cell r="V140">
            <v>0.66666666666666696</v>
          </cell>
          <cell r="W140" t="str">
            <v>Y</v>
          </cell>
          <cell r="X140">
            <v>3</v>
          </cell>
          <cell r="Y140">
            <v>2</v>
          </cell>
          <cell r="Z140">
            <v>3</v>
          </cell>
          <cell r="AA140" t="str">
            <v>N</v>
          </cell>
          <cell r="AB140" t="str">
            <v>N</v>
          </cell>
          <cell r="AC140" t="str">
            <v>Y</v>
          </cell>
          <cell r="AD140">
            <v>2</v>
          </cell>
          <cell r="AE140">
            <v>0.66666666666666696</v>
          </cell>
          <cell r="AF140" t="str">
            <v>Y</v>
          </cell>
          <cell r="AG140"/>
          <cell r="AH140" t="str">
            <v>Y</v>
          </cell>
          <cell r="AI140" t="str">
            <v>B3</v>
          </cell>
          <cell r="AJ140" t="str">
            <v>B3</v>
          </cell>
          <cell r="AK140">
            <v>2</v>
          </cell>
          <cell r="AL140">
            <v>2</v>
          </cell>
          <cell r="AM140">
            <v>2</v>
          </cell>
          <cell r="AN140">
            <v>2</v>
          </cell>
          <cell r="AO140">
            <v>4</v>
          </cell>
          <cell r="AP140" t="str">
            <v>Y</v>
          </cell>
          <cell r="AQ140">
            <v>2</v>
          </cell>
          <cell r="AR140">
            <v>2</v>
          </cell>
          <cell r="AS140">
            <v>2</v>
          </cell>
          <cell r="AT140"/>
        </row>
        <row r="141">
          <cell r="B141" t="str">
            <v>SG1F84861094</v>
          </cell>
          <cell r="C141" t="str">
            <v>CSC HOLDINGS LTD</v>
          </cell>
          <cell r="D141">
            <v>2</v>
          </cell>
          <cell r="E141">
            <v>7</v>
          </cell>
          <cell r="F141">
            <v>5</v>
          </cell>
          <cell r="G141">
            <v>5</v>
          </cell>
          <cell r="H141">
            <v>3</v>
          </cell>
          <cell r="I141">
            <v>0.6</v>
          </cell>
          <cell r="J141">
            <v>1</v>
          </cell>
          <cell r="K141">
            <v>1</v>
          </cell>
          <cell r="L141">
            <v>1</v>
          </cell>
          <cell r="M141" t="str">
            <v>Y</v>
          </cell>
          <cell r="N141" t="str">
            <v>N</v>
          </cell>
          <cell r="O141" t="str">
            <v>Y</v>
          </cell>
          <cell r="P141">
            <v>3</v>
          </cell>
          <cell r="Q141">
            <v>2</v>
          </cell>
          <cell r="R141">
            <v>0.66666666666666696</v>
          </cell>
          <cell r="S141" t="str">
            <v>Y</v>
          </cell>
          <cell r="T141">
            <v>4</v>
          </cell>
          <cell r="U141">
            <v>3</v>
          </cell>
          <cell r="V141">
            <v>0.75</v>
          </cell>
          <cell r="W141" t="str">
            <v>Y</v>
          </cell>
          <cell r="X141">
            <v>4</v>
          </cell>
          <cell r="Y141">
            <v>3</v>
          </cell>
          <cell r="Z141">
            <v>4</v>
          </cell>
          <cell r="AA141" t="str">
            <v>N</v>
          </cell>
          <cell r="AB141" t="str">
            <v>N</v>
          </cell>
          <cell r="AC141" t="str">
            <v>Y</v>
          </cell>
          <cell r="AD141">
            <v>1</v>
          </cell>
          <cell r="AE141">
            <v>0.25</v>
          </cell>
          <cell r="AF141" t="str">
            <v>N</v>
          </cell>
          <cell r="AG141" t="str">
            <v>Y</v>
          </cell>
          <cell r="AH141" t="str">
            <v>Y</v>
          </cell>
          <cell r="AI141" t="str">
            <v>B3</v>
          </cell>
          <cell r="AJ141" t="str">
            <v>B3</v>
          </cell>
          <cell r="AK141">
            <v>6</v>
          </cell>
          <cell r="AL141">
            <v>4</v>
          </cell>
          <cell r="AM141">
            <v>2</v>
          </cell>
          <cell r="AN141"/>
          <cell r="AO141"/>
          <cell r="AP141" t="str">
            <v>Y</v>
          </cell>
          <cell r="AQ141">
            <v>3</v>
          </cell>
          <cell r="AR141">
            <v>2</v>
          </cell>
          <cell r="AS141">
            <v>0</v>
          </cell>
          <cell r="AT141"/>
        </row>
        <row r="142">
          <cell r="B142" t="str">
            <v>SG2G55000001</v>
          </cell>
          <cell r="C142" t="str">
            <v>EUROSPORTS GLOBAL LIMITED</v>
          </cell>
          <cell r="D142">
            <v>0</v>
          </cell>
          <cell r="E142">
            <v>4</v>
          </cell>
          <cell r="F142">
            <v>4</v>
          </cell>
          <cell r="G142">
            <v>4</v>
          </cell>
          <cell r="H142">
            <v>2</v>
          </cell>
          <cell r="I142">
            <v>0.5</v>
          </cell>
          <cell r="J142">
            <v>1</v>
          </cell>
          <cell r="K142">
            <v>1</v>
          </cell>
          <cell r="L142">
            <v>2</v>
          </cell>
          <cell r="M142" t="str">
            <v>N</v>
          </cell>
          <cell r="N142" t="str">
            <v>Y</v>
          </cell>
          <cell r="O142" t="str">
            <v>N</v>
          </cell>
          <cell r="P142">
            <v>2</v>
          </cell>
          <cell r="Q142">
            <v>2</v>
          </cell>
          <cell r="R142">
            <v>1</v>
          </cell>
          <cell r="S142" t="str">
            <v>Y</v>
          </cell>
          <cell r="T142">
            <v>2</v>
          </cell>
          <cell r="U142">
            <v>2</v>
          </cell>
          <cell r="V142">
            <v>1</v>
          </cell>
          <cell r="W142" t="str">
            <v>N</v>
          </cell>
          <cell r="X142">
            <v>2</v>
          </cell>
          <cell r="Y142">
            <v>2</v>
          </cell>
          <cell r="Z142">
            <v>2</v>
          </cell>
          <cell r="AA142" t="str">
            <v>Y</v>
          </cell>
          <cell r="AB142"/>
          <cell r="AC142" t="str">
            <v>Y</v>
          </cell>
          <cell r="AD142">
            <v>2</v>
          </cell>
          <cell r="AE142">
            <v>1</v>
          </cell>
          <cell r="AF142" t="str">
            <v>Y</v>
          </cell>
          <cell r="AG142"/>
          <cell r="AH142" t="str">
            <v>Y</v>
          </cell>
          <cell r="AI142" t="str">
            <v>E</v>
          </cell>
          <cell r="AJ142" t="str">
            <v>E</v>
          </cell>
          <cell r="AK142">
            <v>5</v>
          </cell>
          <cell r="AL142">
            <v>4</v>
          </cell>
          <cell r="AM142">
            <v>3</v>
          </cell>
          <cell r="AN142">
            <v>2</v>
          </cell>
          <cell r="AO142">
            <v>5</v>
          </cell>
          <cell r="AP142" t="str">
            <v>Y</v>
          </cell>
          <cell r="AQ142">
            <v>0</v>
          </cell>
          <cell r="AR142">
            <v>2</v>
          </cell>
          <cell r="AS142">
            <v>0</v>
          </cell>
          <cell r="AT142"/>
        </row>
        <row r="143">
          <cell r="B143" t="str">
            <v>SG1BH7000002</v>
          </cell>
          <cell r="C143" t="str">
            <v>FABCHEM CHINA LIMITED</v>
          </cell>
          <cell r="D143">
            <v>2</v>
          </cell>
          <cell r="E143">
            <v>6</v>
          </cell>
          <cell r="F143">
            <v>4</v>
          </cell>
          <cell r="G143">
            <v>4</v>
          </cell>
          <cell r="H143">
            <v>2</v>
          </cell>
          <cell r="I143">
            <v>0.5</v>
          </cell>
          <cell r="J143">
            <v>1</v>
          </cell>
          <cell r="K143">
            <v>1</v>
          </cell>
          <cell r="L143">
            <v>1</v>
          </cell>
          <cell r="M143" t="str">
            <v>Y</v>
          </cell>
          <cell r="N143" t="str">
            <v>Y</v>
          </cell>
          <cell r="O143" t="str">
            <v>Y</v>
          </cell>
          <cell r="P143">
            <v>3</v>
          </cell>
          <cell r="Q143">
            <v>2</v>
          </cell>
          <cell r="R143">
            <v>0.66666666666666696</v>
          </cell>
          <cell r="S143" t="str">
            <v>Y</v>
          </cell>
          <cell r="T143">
            <v>3</v>
          </cell>
          <cell r="U143">
            <v>2</v>
          </cell>
          <cell r="V143">
            <v>0.66666666666666696</v>
          </cell>
          <cell r="W143" t="str">
            <v>Y</v>
          </cell>
          <cell r="X143">
            <v>3</v>
          </cell>
          <cell r="Y143">
            <v>2</v>
          </cell>
          <cell r="Z143">
            <v>2</v>
          </cell>
          <cell r="AA143" t="str">
            <v>N</v>
          </cell>
          <cell r="AB143" t="str">
            <v>N</v>
          </cell>
          <cell r="AC143" t="str">
            <v>Y</v>
          </cell>
          <cell r="AD143">
            <v>1</v>
          </cell>
          <cell r="AE143">
            <v>0.33333333333333298</v>
          </cell>
          <cell r="AF143" t="str">
            <v>N</v>
          </cell>
          <cell r="AG143" t="str">
            <v>Y</v>
          </cell>
          <cell r="AH143" t="str">
            <v>Y</v>
          </cell>
          <cell r="AI143" t="str">
            <v>B3</v>
          </cell>
          <cell r="AJ143" t="str">
            <v>B3</v>
          </cell>
          <cell r="AK143">
            <v>4</v>
          </cell>
          <cell r="AL143">
            <v>4</v>
          </cell>
          <cell r="AM143">
            <v>1</v>
          </cell>
          <cell r="AN143">
            <v>1</v>
          </cell>
          <cell r="AO143">
            <v>2</v>
          </cell>
          <cell r="AP143" t="str">
            <v>Y</v>
          </cell>
          <cell r="AQ143">
            <v>2</v>
          </cell>
          <cell r="AR143">
            <v>2</v>
          </cell>
          <cell r="AS143">
            <v>2</v>
          </cell>
          <cell r="AT143"/>
        </row>
        <row r="144">
          <cell r="B144" t="str">
            <v>SG1C12012995</v>
          </cell>
          <cell r="C144" t="str">
            <v>GP INDUSTRIES LIMITED</v>
          </cell>
          <cell r="D144">
            <v>2</v>
          </cell>
          <cell r="E144">
            <v>13</v>
          </cell>
          <cell r="F144">
            <v>11</v>
          </cell>
          <cell r="G144">
            <v>11</v>
          </cell>
          <cell r="H144">
            <v>6</v>
          </cell>
          <cell r="I144">
            <v>0.54545454545454497</v>
          </cell>
          <cell r="J144">
            <v>1</v>
          </cell>
          <cell r="K144">
            <v>1</v>
          </cell>
          <cell r="L144">
            <v>2</v>
          </cell>
          <cell r="M144" t="str">
            <v>N</v>
          </cell>
          <cell r="N144" t="str">
            <v>Y</v>
          </cell>
          <cell r="O144" t="str">
            <v>Y</v>
          </cell>
          <cell r="P144">
            <v>9</v>
          </cell>
          <cell r="Q144">
            <v>6</v>
          </cell>
          <cell r="R144">
            <v>0.66666666666666696</v>
          </cell>
          <cell r="S144" t="str">
            <v>Y</v>
          </cell>
          <cell r="T144">
            <v>7</v>
          </cell>
          <cell r="U144">
            <v>6</v>
          </cell>
          <cell r="V144">
            <v>0.85714285714285698</v>
          </cell>
          <cell r="W144" t="str">
            <v>Y</v>
          </cell>
          <cell r="X144">
            <v>7</v>
          </cell>
          <cell r="Y144">
            <v>6</v>
          </cell>
          <cell r="Z144">
            <v>6</v>
          </cell>
          <cell r="AA144" t="str">
            <v>N</v>
          </cell>
          <cell r="AB144" t="str">
            <v>N</v>
          </cell>
          <cell r="AC144" t="str">
            <v>Y</v>
          </cell>
          <cell r="AD144">
            <v>4</v>
          </cell>
          <cell r="AE144">
            <v>0.57142857142857095</v>
          </cell>
          <cell r="AF144" t="str">
            <v>Y</v>
          </cell>
          <cell r="AG144"/>
          <cell r="AH144" t="str">
            <v>Y</v>
          </cell>
          <cell r="AI144"/>
          <cell r="AJ144" t="str">
            <v>B3</v>
          </cell>
          <cell r="AK144">
            <v>4</v>
          </cell>
          <cell r="AL144">
            <v>4</v>
          </cell>
          <cell r="AM144">
            <v>1</v>
          </cell>
          <cell r="AN144">
            <v>3</v>
          </cell>
          <cell r="AO144">
            <v>4</v>
          </cell>
          <cell r="AP144" t="str">
            <v>Y</v>
          </cell>
          <cell r="AQ144">
            <v>2</v>
          </cell>
          <cell r="AR144">
            <v>6</v>
          </cell>
          <cell r="AS144">
            <v>0</v>
          </cell>
          <cell r="AT144"/>
        </row>
        <row r="145">
          <cell r="B145" t="str">
            <v>SG1Z16951381</v>
          </cell>
          <cell r="C145" t="str">
            <v>HIAP TONG CORPORATION LTD.</v>
          </cell>
          <cell r="D145">
            <v>1</v>
          </cell>
          <cell r="E145">
            <v>7</v>
          </cell>
          <cell r="F145">
            <v>6</v>
          </cell>
          <cell r="G145">
            <v>6</v>
          </cell>
          <cell r="H145">
            <v>3</v>
          </cell>
          <cell r="I145">
            <v>0.5</v>
          </cell>
          <cell r="J145">
            <v>1</v>
          </cell>
          <cell r="K145">
            <v>1</v>
          </cell>
          <cell r="L145">
            <v>2</v>
          </cell>
          <cell r="M145" t="str">
            <v>N</v>
          </cell>
          <cell r="N145" t="str">
            <v>Y</v>
          </cell>
          <cell r="O145" t="str">
            <v>N</v>
          </cell>
          <cell r="P145">
            <v>4</v>
          </cell>
          <cell r="Q145">
            <v>3</v>
          </cell>
          <cell r="R145">
            <v>0.75</v>
          </cell>
          <cell r="S145" t="str">
            <v>Y</v>
          </cell>
          <cell r="T145">
            <v>3</v>
          </cell>
          <cell r="U145">
            <v>3</v>
          </cell>
          <cell r="V145">
            <v>1</v>
          </cell>
          <cell r="W145" t="str">
            <v>Y</v>
          </cell>
          <cell r="X145">
            <v>3</v>
          </cell>
          <cell r="Y145">
            <v>3</v>
          </cell>
          <cell r="Z145">
            <v>3</v>
          </cell>
          <cell r="AA145" t="str">
            <v>Y</v>
          </cell>
          <cell r="AB145"/>
          <cell r="AC145" t="str">
            <v>Y</v>
          </cell>
          <cell r="AD145">
            <v>1</v>
          </cell>
          <cell r="AE145">
            <v>0.33333333333333298</v>
          </cell>
          <cell r="AF145" t="str">
            <v>N</v>
          </cell>
          <cell r="AG145" t="str">
            <v>Y</v>
          </cell>
          <cell r="AH145" t="str">
            <v>N</v>
          </cell>
          <cell r="AI145" t="str">
            <v>B3</v>
          </cell>
          <cell r="AJ145" t="str">
            <v>B3</v>
          </cell>
          <cell r="AK145">
            <v>2</v>
          </cell>
          <cell r="AL145">
            <v>2</v>
          </cell>
          <cell r="AM145">
            <v>2</v>
          </cell>
          <cell r="AN145">
            <v>2</v>
          </cell>
          <cell r="AO145">
            <v>4</v>
          </cell>
          <cell r="AP145" t="str">
            <v>Y</v>
          </cell>
          <cell r="AQ145">
            <v>0</v>
          </cell>
          <cell r="AR145">
            <v>3</v>
          </cell>
          <cell r="AS145">
            <v>2</v>
          </cell>
          <cell r="AT145"/>
        </row>
        <row r="146">
          <cell r="B146" t="str">
            <v>SG1CE8000006</v>
          </cell>
          <cell r="C146" t="str">
            <v>INFORMATICS EDUCATION LTD.</v>
          </cell>
          <cell r="D146">
            <v>3</v>
          </cell>
          <cell r="E146">
            <v>7</v>
          </cell>
          <cell r="F146">
            <v>4</v>
          </cell>
          <cell r="G146">
            <v>4</v>
          </cell>
          <cell r="H146">
            <v>2</v>
          </cell>
          <cell r="I146">
            <v>0.5</v>
          </cell>
          <cell r="J146">
            <v>1</v>
          </cell>
          <cell r="K146">
            <v>0</v>
          </cell>
          <cell r="L146">
            <v>3</v>
          </cell>
          <cell r="M146" t="str">
            <v>N</v>
          </cell>
          <cell r="N146" t="str">
            <v>N</v>
          </cell>
          <cell r="O146" t="str">
            <v>N</v>
          </cell>
          <cell r="P146">
            <v>3</v>
          </cell>
          <cell r="Q146">
            <v>2</v>
          </cell>
          <cell r="R146">
            <v>0.66666666666666696</v>
          </cell>
          <cell r="S146" t="str">
            <v>Y</v>
          </cell>
          <cell r="T146">
            <v>3</v>
          </cell>
          <cell r="U146">
            <v>2</v>
          </cell>
          <cell r="V146">
            <v>0.66666666666666696</v>
          </cell>
          <cell r="W146" t="str">
            <v>Y</v>
          </cell>
          <cell r="X146">
            <v>3</v>
          </cell>
          <cell r="Y146">
            <v>2</v>
          </cell>
          <cell r="Z146">
            <v>3</v>
          </cell>
          <cell r="AA146" t="str">
            <v>N</v>
          </cell>
          <cell r="AB146" t="str">
            <v>N</v>
          </cell>
          <cell r="AC146" t="str">
            <v>Y</v>
          </cell>
          <cell r="AD146">
            <v>1</v>
          </cell>
          <cell r="AE146">
            <v>0.33333333333333298</v>
          </cell>
          <cell r="AF146" t="str">
            <v>N</v>
          </cell>
          <cell r="AG146" t="str">
            <v>Y</v>
          </cell>
          <cell r="AH146" t="str">
            <v>N</v>
          </cell>
          <cell r="AI146" t="str">
            <v>E</v>
          </cell>
          <cell r="AJ146" t="str">
            <v>E</v>
          </cell>
          <cell r="AK146">
            <v>7</v>
          </cell>
          <cell r="AL146">
            <v>4</v>
          </cell>
          <cell r="AM146">
            <v>1</v>
          </cell>
          <cell r="AN146">
            <v>1</v>
          </cell>
          <cell r="AO146">
            <v>2</v>
          </cell>
          <cell r="AP146" t="str">
            <v>Y</v>
          </cell>
          <cell r="AQ146">
            <v>2</v>
          </cell>
          <cell r="AR146">
            <v>2</v>
          </cell>
          <cell r="AS146">
            <v>2</v>
          </cell>
          <cell r="AT146"/>
        </row>
        <row r="147">
          <cell r="B147" t="str">
            <v>SG1Y80949072</v>
          </cell>
          <cell r="C147" t="str">
            <v>JASON MARINE GROUP LIMITED</v>
          </cell>
          <cell r="D147">
            <v>1</v>
          </cell>
          <cell r="E147">
            <v>5</v>
          </cell>
          <cell r="F147">
            <v>4</v>
          </cell>
          <cell r="G147">
            <v>4</v>
          </cell>
          <cell r="H147">
            <v>2</v>
          </cell>
          <cell r="I147">
            <v>0.5</v>
          </cell>
          <cell r="J147">
            <v>1</v>
          </cell>
          <cell r="K147">
            <v>1</v>
          </cell>
          <cell r="L147">
            <v>2</v>
          </cell>
          <cell r="M147" t="str">
            <v>N</v>
          </cell>
          <cell r="N147" t="str">
            <v>Y</v>
          </cell>
          <cell r="O147" t="str">
            <v>Y</v>
          </cell>
          <cell r="P147">
            <v>3</v>
          </cell>
          <cell r="Q147">
            <v>2</v>
          </cell>
          <cell r="R147">
            <v>0.66666666666666696</v>
          </cell>
          <cell r="S147" t="str">
            <v>Y</v>
          </cell>
          <cell r="T147">
            <v>3</v>
          </cell>
          <cell r="U147">
            <v>2</v>
          </cell>
          <cell r="V147">
            <v>0.66666666666666696</v>
          </cell>
          <cell r="W147" t="str">
            <v>Y</v>
          </cell>
          <cell r="X147">
            <v>3</v>
          </cell>
          <cell r="Y147">
            <v>2</v>
          </cell>
          <cell r="Z147">
            <v>2</v>
          </cell>
          <cell r="AA147" t="str">
            <v>N</v>
          </cell>
          <cell r="AB147" t="str">
            <v>N</v>
          </cell>
          <cell r="AC147" t="str">
            <v>Y</v>
          </cell>
          <cell r="AD147">
            <v>2</v>
          </cell>
          <cell r="AE147">
            <v>0.66666666666666696</v>
          </cell>
          <cell r="AF147" t="str">
            <v>Y</v>
          </cell>
          <cell r="AG147"/>
          <cell r="AH147" t="str">
            <v>Y</v>
          </cell>
          <cell r="AI147" t="str">
            <v>B3</v>
          </cell>
          <cell r="AJ147" t="str">
            <v>B3</v>
          </cell>
          <cell r="AK147">
            <v>3</v>
          </cell>
          <cell r="AL147">
            <v>3</v>
          </cell>
          <cell r="AM147">
            <v>1</v>
          </cell>
          <cell r="AN147">
            <v>1</v>
          </cell>
          <cell r="AO147">
            <v>2</v>
          </cell>
          <cell r="AP147" t="str">
            <v>Y</v>
          </cell>
          <cell r="AQ147">
            <v>2</v>
          </cell>
          <cell r="AR147">
            <v>2</v>
          </cell>
          <cell r="AS147">
            <v>2</v>
          </cell>
          <cell r="AT147"/>
        </row>
        <row r="148">
          <cell r="B148" t="str">
            <v>SG1W79939920</v>
          </cell>
          <cell r="C148" t="str">
            <v>JASPER INVESTMENTS LIMITED</v>
          </cell>
          <cell r="D148">
            <v>4</v>
          </cell>
          <cell r="E148">
            <v>8</v>
          </cell>
          <cell r="F148">
            <v>4</v>
          </cell>
          <cell r="G148">
            <v>4</v>
          </cell>
          <cell r="H148">
            <v>2</v>
          </cell>
          <cell r="I148">
            <v>0.5</v>
          </cell>
          <cell r="J148">
            <v>1</v>
          </cell>
          <cell r="K148">
            <v>1</v>
          </cell>
          <cell r="L148">
            <v>1</v>
          </cell>
          <cell r="M148" t="str">
            <v>Y</v>
          </cell>
          <cell r="N148" t="str">
            <v>Y</v>
          </cell>
          <cell r="O148" t="str">
            <v>N</v>
          </cell>
          <cell r="P148">
            <v>3</v>
          </cell>
          <cell r="Q148">
            <v>2</v>
          </cell>
          <cell r="R148">
            <v>0.66666666666666696</v>
          </cell>
          <cell r="S148" t="str">
            <v>Y</v>
          </cell>
          <cell r="T148">
            <v>3</v>
          </cell>
          <cell r="U148">
            <v>2</v>
          </cell>
          <cell r="V148">
            <v>0.66666666666666696</v>
          </cell>
          <cell r="W148" t="str">
            <v>Y</v>
          </cell>
          <cell r="X148">
            <v>3</v>
          </cell>
          <cell r="Y148">
            <v>2</v>
          </cell>
          <cell r="Z148">
            <v>2</v>
          </cell>
          <cell r="AA148" t="str">
            <v>N</v>
          </cell>
          <cell r="AB148" t="str">
            <v>N</v>
          </cell>
          <cell r="AC148" t="str">
            <v>Y</v>
          </cell>
          <cell r="AD148">
            <v>2</v>
          </cell>
          <cell r="AE148">
            <v>0.66666666666666696</v>
          </cell>
          <cell r="AF148" t="str">
            <v>Y</v>
          </cell>
          <cell r="AG148"/>
          <cell r="AH148" t="str">
            <v>Y</v>
          </cell>
          <cell r="AI148"/>
          <cell r="AJ148" t="str">
            <v>E</v>
          </cell>
          <cell r="AK148">
            <v>4</v>
          </cell>
          <cell r="AL148">
            <v>4</v>
          </cell>
          <cell r="AM148">
            <v>1</v>
          </cell>
          <cell r="AN148">
            <v>1</v>
          </cell>
          <cell r="AO148">
            <v>2</v>
          </cell>
          <cell r="AP148" t="str">
            <v>Y</v>
          </cell>
          <cell r="AQ148">
            <v>1</v>
          </cell>
          <cell r="AR148">
            <v>2</v>
          </cell>
          <cell r="AS148">
            <v>2</v>
          </cell>
          <cell r="AT148"/>
        </row>
        <row r="149">
          <cell r="B149" t="str">
            <v>SG1Y33945565</v>
          </cell>
          <cell r="C149" t="str">
            <v>JUBILEE INDUSTRIES HOLDINGS LTD.</v>
          </cell>
          <cell r="D149">
            <v>0</v>
          </cell>
          <cell r="E149">
            <v>4</v>
          </cell>
          <cell r="F149">
            <v>4</v>
          </cell>
          <cell r="G149">
            <v>4</v>
          </cell>
          <cell r="H149">
            <v>2</v>
          </cell>
          <cell r="I149">
            <v>0.5</v>
          </cell>
          <cell r="J149">
            <v>1</v>
          </cell>
          <cell r="K149">
            <v>1</v>
          </cell>
          <cell r="L149">
            <v>2</v>
          </cell>
          <cell r="M149" t="str">
            <v>N</v>
          </cell>
          <cell r="N149" t="str">
            <v>Y</v>
          </cell>
          <cell r="O149" t="str">
            <v>N</v>
          </cell>
          <cell r="P149">
            <v>3</v>
          </cell>
          <cell r="Q149">
            <v>2</v>
          </cell>
          <cell r="R149">
            <v>0.66666666666666696</v>
          </cell>
          <cell r="S149" t="str">
            <v>Y</v>
          </cell>
          <cell r="T149">
            <v>3</v>
          </cell>
          <cell r="U149">
            <v>2</v>
          </cell>
          <cell r="V149">
            <v>0.66666666666666696</v>
          </cell>
          <cell r="W149" t="str">
            <v>Y</v>
          </cell>
          <cell r="X149">
            <v>3</v>
          </cell>
          <cell r="Y149">
            <v>2</v>
          </cell>
          <cell r="Z149">
            <v>2</v>
          </cell>
          <cell r="AA149" t="str">
            <v>N</v>
          </cell>
          <cell r="AB149" t="str">
            <v>N</v>
          </cell>
          <cell r="AC149" t="str">
            <v>Y</v>
          </cell>
          <cell r="AD149">
            <v>3</v>
          </cell>
          <cell r="AE149">
            <v>1</v>
          </cell>
          <cell r="AF149" t="str">
            <v>Y</v>
          </cell>
          <cell r="AG149"/>
          <cell r="AH149" t="str">
            <v>Y</v>
          </cell>
          <cell r="AI149" t="str">
            <v>B3</v>
          </cell>
          <cell r="AJ149" t="str">
            <v>B3</v>
          </cell>
          <cell r="AK149">
            <v>4</v>
          </cell>
          <cell r="AL149">
            <v>4</v>
          </cell>
          <cell r="AM149">
            <v>4</v>
          </cell>
          <cell r="AN149">
            <v>4</v>
          </cell>
          <cell r="AO149">
            <v>8</v>
          </cell>
          <cell r="AP149" t="str">
            <v>Y</v>
          </cell>
          <cell r="AQ149">
            <v>0</v>
          </cell>
          <cell r="AR149">
            <v>2</v>
          </cell>
          <cell r="AS149">
            <v>0</v>
          </cell>
          <cell r="AT149"/>
        </row>
        <row r="150">
          <cell r="B150" t="str">
            <v>SG1J32888328</v>
          </cell>
          <cell r="C150" t="str">
            <v>KING WAN CORPORATION LIMITED</v>
          </cell>
          <cell r="D150">
            <v>1</v>
          </cell>
          <cell r="E150">
            <v>7</v>
          </cell>
          <cell r="F150">
            <v>6</v>
          </cell>
          <cell r="G150">
            <v>6</v>
          </cell>
          <cell r="H150">
            <v>3</v>
          </cell>
          <cell r="I150">
            <v>0.5</v>
          </cell>
          <cell r="J150">
            <v>1</v>
          </cell>
          <cell r="K150">
            <v>1</v>
          </cell>
          <cell r="L150">
            <v>2</v>
          </cell>
          <cell r="M150" t="str">
            <v>N</v>
          </cell>
          <cell r="N150" t="str">
            <v>Y</v>
          </cell>
          <cell r="O150" t="str">
            <v>N</v>
          </cell>
          <cell r="P150">
            <v>3</v>
          </cell>
          <cell r="Q150">
            <v>2</v>
          </cell>
          <cell r="R150">
            <v>0.66666666666666696</v>
          </cell>
          <cell r="S150" t="str">
            <v>Y</v>
          </cell>
          <cell r="T150">
            <v>3</v>
          </cell>
          <cell r="U150">
            <v>3</v>
          </cell>
          <cell r="V150">
            <v>1</v>
          </cell>
          <cell r="W150" t="str">
            <v>Y</v>
          </cell>
          <cell r="X150">
            <v>3</v>
          </cell>
          <cell r="Y150">
            <v>3</v>
          </cell>
          <cell r="Z150">
            <v>3</v>
          </cell>
          <cell r="AA150" t="str">
            <v>Y</v>
          </cell>
          <cell r="AB150"/>
          <cell r="AC150" t="str">
            <v>Y</v>
          </cell>
          <cell r="AD150">
            <v>0</v>
          </cell>
          <cell r="AE150">
            <v>0</v>
          </cell>
          <cell r="AF150" t="str">
            <v>N</v>
          </cell>
          <cell r="AG150" t="str">
            <v>N</v>
          </cell>
          <cell r="AH150" t="str">
            <v>N</v>
          </cell>
          <cell r="AI150" t="str">
            <v>O</v>
          </cell>
          <cell r="AJ150" t="str">
            <v>B3</v>
          </cell>
          <cell r="AK150">
            <v>4</v>
          </cell>
          <cell r="AL150">
            <v>4</v>
          </cell>
          <cell r="AM150">
            <v>1</v>
          </cell>
          <cell r="AN150">
            <v>1</v>
          </cell>
          <cell r="AO150">
            <v>2</v>
          </cell>
          <cell r="AP150" t="str">
            <v>Y</v>
          </cell>
          <cell r="AQ150">
            <v>1</v>
          </cell>
          <cell r="AR150">
            <v>2</v>
          </cell>
          <cell r="AS150">
            <v>0</v>
          </cell>
          <cell r="AT150"/>
        </row>
        <row r="151">
          <cell r="B151" t="str">
            <v>SG1G23864448</v>
          </cell>
          <cell r="C151" t="str">
            <v>KLW HOLDINGS LIMITED</v>
          </cell>
          <cell r="D151">
            <v>1</v>
          </cell>
          <cell r="E151">
            <v>8</v>
          </cell>
          <cell r="F151">
            <v>7</v>
          </cell>
          <cell r="G151">
            <v>7</v>
          </cell>
          <cell r="H151">
            <v>4</v>
          </cell>
          <cell r="I151">
            <v>0.57142857142857095</v>
          </cell>
          <cell r="J151">
            <v>1</v>
          </cell>
          <cell r="K151">
            <v>0</v>
          </cell>
          <cell r="L151">
            <v>3</v>
          </cell>
          <cell r="M151" t="str">
            <v>N</v>
          </cell>
          <cell r="N151" t="str">
            <v>N</v>
          </cell>
          <cell r="O151" t="str">
            <v>N</v>
          </cell>
          <cell r="P151">
            <v>4</v>
          </cell>
          <cell r="Q151">
            <v>4</v>
          </cell>
          <cell r="R151">
            <v>1</v>
          </cell>
          <cell r="S151" t="str">
            <v>Y</v>
          </cell>
          <cell r="T151">
            <v>4</v>
          </cell>
          <cell r="U151">
            <v>4</v>
          </cell>
          <cell r="V151">
            <v>1</v>
          </cell>
          <cell r="W151" t="str">
            <v>Y</v>
          </cell>
          <cell r="X151">
            <v>4</v>
          </cell>
          <cell r="Y151">
            <v>4</v>
          </cell>
          <cell r="Z151">
            <v>4</v>
          </cell>
          <cell r="AA151" t="str">
            <v>Y</v>
          </cell>
          <cell r="AB151"/>
          <cell r="AC151" t="str">
            <v>Y</v>
          </cell>
          <cell r="AD151">
            <v>4</v>
          </cell>
          <cell r="AE151">
            <v>1</v>
          </cell>
          <cell r="AF151" t="str">
            <v>Y</v>
          </cell>
          <cell r="AG151"/>
          <cell r="AH151" t="str">
            <v>Y</v>
          </cell>
          <cell r="AI151" t="str">
            <v>E</v>
          </cell>
          <cell r="AJ151" t="str">
            <v>E</v>
          </cell>
          <cell r="AK151">
            <v>4</v>
          </cell>
          <cell r="AL151">
            <v>4</v>
          </cell>
          <cell r="AM151">
            <v>1</v>
          </cell>
          <cell r="AN151">
            <v>1</v>
          </cell>
          <cell r="AO151">
            <v>2</v>
          </cell>
          <cell r="AP151" t="str">
            <v>Y</v>
          </cell>
          <cell r="AQ151">
            <v>0</v>
          </cell>
          <cell r="AR151">
            <v>4</v>
          </cell>
          <cell r="AS151">
            <v>0</v>
          </cell>
          <cell r="AT151"/>
        </row>
        <row r="152">
          <cell r="B152" t="str">
            <v>SG2G85000005</v>
          </cell>
          <cell r="C152" t="str">
            <v>KOP LIMITED</v>
          </cell>
          <cell r="D152">
            <v>1</v>
          </cell>
          <cell r="E152">
            <v>8</v>
          </cell>
          <cell r="F152">
            <v>7</v>
          </cell>
          <cell r="G152">
            <v>7</v>
          </cell>
          <cell r="H152">
            <v>4</v>
          </cell>
          <cell r="I152">
            <v>0.57142857142857095</v>
          </cell>
          <cell r="J152">
            <v>1</v>
          </cell>
          <cell r="K152">
            <v>1</v>
          </cell>
          <cell r="L152">
            <v>2</v>
          </cell>
          <cell r="M152" t="str">
            <v>N</v>
          </cell>
          <cell r="N152" t="str">
            <v>Y</v>
          </cell>
          <cell r="O152" t="str">
            <v>N</v>
          </cell>
          <cell r="P152">
            <v>4</v>
          </cell>
          <cell r="Q152">
            <v>4</v>
          </cell>
          <cell r="R152">
            <v>1</v>
          </cell>
          <cell r="S152" t="str">
            <v>Y</v>
          </cell>
          <cell r="T152">
            <v>4</v>
          </cell>
          <cell r="U152">
            <v>4</v>
          </cell>
          <cell r="V152">
            <v>1</v>
          </cell>
          <cell r="W152" t="str">
            <v>Y</v>
          </cell>
          <cell r="X152">
            <v>4</v>
          </cell>
          <cell r="Y152">
            <v>4</v>
          </cell>
          <cell r="Z152">
            <v>4</v>
          </cell>
          <cell r="AA152" t="str">
            <v>Y</v>
          </cell>
          <cell r="AB152"/>
          <cell r="AC152" t="str">
            <v>Y</v>
          </cell>
          <cell r="AD152">
            <v>2</v>
          </cell>
          <cell r="AE152">
            <v>0.5</v>
          </cell>
          <cell r="AF152" t="str">
            <v>Y</v>
          </cell>
          <cell r="AG152"/>
          <cell r="AH152" t="str">
            <v>Y</v>
          </cell>
          <cell r="AI152" t="str">
            <v>B4</v>
          </cell>
          <cell r="AJ152" t="str">
            <v>B3</v>
          </cell>
          <cell r="AK152">
            <v>5</v>
          </cell>
          <cell r="AL152">
            <v>4</v>
          </cell>
          <cell r="AM152">
            <v>2</v>
          </cell>
          <cell r="AN152">
            <v>2</v>
          </cell>
          <cell r="AO152">
            <v>4</v>
          </cell>
          <cell r="AP152" t="str">
            <v>Y</v>
          </cell>
          <cell r="AQ152">
            <v>0</v>
          </cell>
          <cell r="AR152">
            <v>4</v>
          </cell>
          <cell r="AS152">
            <v>0</v>
          </cell>
          <cell r="AT152"/>
        </row>
        <row r="153">
          <cell r="B153" t="str">
            <v>SG1W44939146</v>
          </cell>
          <cell r="C153" t="str">
            <v>KSH HOLDINGS LIMITED</v>
          </cell>
          <cell r="D153">
            <v>0</v>
          </cell>
          <cell r="E153">
            <v>7</v>
          </cell>
          <cell r="F153">
            <v>7</v>
          </cell>
          <cell r="G153">
            <v>7</v>
          </cell>
          <cell r="H153">
            <v>3</v>
          </cell>
          <cell r="I153">
            <v>0.42857142857142899</v>
          </cell>
          <cell r="J153">
            <v>1</v>
          </cell>
          <cell r="K153">
            <v>1</v>
          </cell>
          <cell r="L153">
            <v>2</v>
          </cell>
          <cell r="M153" t="str">
            <v>N</v>
          </cell>
          <cell r="N153" t="str">
            <v>Y</v>
          </cell>
          <cell r="O153" t="str">
            <v>Y</v>
          </cell>
          <cell r="P153">
            <v>3</v>
          </cell>
          <cell r="Q153">
            <v>3</v>
          </cell>
          <cell r="R153">
            <v>1</v>
          </cell>
          <cell r="S153" t="str">
            <v>Y</v>
          </cell>
          <cell r="T153">
            <v>3</v>
          </cell>
          <cell r="U153">
            <v>3</v>
          </cell>
          <cell r="V153">
            <v>1</v>
          </cell>
          <cell r="W153" t="str">
            <v>Y</v>
          </cell>
          <cell r="X153">
            <v>3</v>
          </cell>
          <cell r="Y153">
            <v>3</v>
          </cell>
          <cell r="Z153">
            <v>3</v>
          </cell>
          <cell r="AA153" t="str">
            <v>Y</v>
          </cell>
          <cell r="AB153"/>
          <cell r="AC153" t="str">
            <v>Y</v>
          </cell>
          <cell r="AD153">
            <v>1</v>
          </cell>
          <cell r="AE153">
            <v>0.33333333333333298</v>
          </cell>
          <cell r="AF153" t="str">
            <v>N</v>
          </cell>
          <cell r="AG153" t="str">
            <v>Y</v>
          </cell>
          <cell r="AH153" t="str">
            <v>Y</v>
          </cell>
          <cell r="AI153" t="str">
            <v>B3</v>
          </cell>
          <cell r="AJ153" t="str">
            <v>B3</v>
          </cell>
          <cell r="AK153">
            <v>3</v>
          </cell>
          <cell r="AL153">
            <v>3</v>
          </cell>
          <cell r="AM153">
            <v>1</v>
          </cell>
          <cell r="AN153">
            <v>1</v>
          </cell>
          <cell r="AO153">
            <v>2</v>
          </cell>
          <cell r="AP153" t="str">
            <v>Y</v>
          </cell>
          <cell r="AQ153">
            <v>2</v>
          </cell>
          <cell r="AR153">
            <v>3</v>
          </cell>
          <cell r="AS153">
            <v>2</v>
          </cell>
          <cell r="AT153"/>
        </row>
        <row r="154">
          <cell r="B154" t="str">
            <v>SG2F02983607</v>
          </cell>
          <cell r="C154" t="str">
            <v>LEY CHOON GROUP HOLDINGS LIMITED</v>
          </cell>
          <cell r="D154">
            <v>1</v>
          </cell>
          <cell r="E154">
            <v>6</v>
          </cell>
          <cell r="F154">
            <v>5</v>
          </cell>
          <cell r="G154">
            <v>5</v>
          </cell>
          <cell r="H154">
            <v>3</v>
          </cell>
          <cell r="I154">
            <v>0.6</v>
          </cell>
          <cell r="J154">
            <v>1</v>
          </cell>
          <cell r="K154">
            <v>1</v>
          </cell>
          <cell r="L154">
            <v>2</v>
          </cell>
          <cell r="M154" t="str">
            <v>N</v>
          </cell>
          <cell r="N154" t="str">
            <v>Y</v>
          </cell>
          <cell r="O154" t="str">
            <v>N</v>
          </cell>
          <cell r="P154">
            <v>4</v>
          </cell>
          <cell r="Q154">
            <v>3</v>
          </cell>
          <cell r="R154">
            <v>0.75</v>
          </cell>
          <cell r="S154" t="str">
            <v>Y</v>
          </cell>
          <cell r="T154">
            <v>4</v>
          </cell>
          <cell r="U154">
            <v>3</v>
          </cell>
          <cell r="V154">
            <v>0.75</v>
          </cell>
          <cell r="W154" t="str">
            <v>Y</v>
          </cell>
          <cell r="X154">
            <v>4</v>
          </cell>
          <cell r="Y154">
            <v>3</v>
          </cell>
          <cell r="Z154">
            <v>4</v>
          </cell>
          <cell r="AA154" t="str">
            <v>N</v>
          </cell>
          <cell r="AB154" t="str">
            <v>N</v>
          </cell>
          <cell r="AC154" t="str">
            <v>Y</v>
          </cell>
          <cell r="AD154">
            <v>2</v>
          </cell>
          <cell r="AE154">
            <v>0.5</v>
          </cell>
          <cell r="AF154" t="str">
            <v>Y</v>
          </cell>
          <cell r="AG154"/>
          <cell r="AH154" t="str">
            <v>Y</v>
          </cell>
          <cell r="AI154" t="str">
            <v>B3</v>
          </cell>
          <cell r="AJ154" t="str">
            <v>B1</v>
          </cell>
          <cell r="AK154">
            <v>4</v>
          </cell>
          <cell r="AL154">
            <v>4</v>
          </cell>
          <cell r="AM154">
            <v>1</v>
          </cell>
          <cell r="AN154">
            <v>1</v>
          </cell>
          <cell r="AO154">
            <v>2</v>
          </cell>
          <cell r="AP154" t="str">
            <v>Y</v>
          </cell>
          <cell r="AQ154">
            <v>0</v>
          </cell>
          <cell r="AR154">
            <v>3</v>
          </cell>
          <cell r="AS154">
            <v>2</v>
          </cell>
          <cell r="AT154"/>
        </row>
        <row r="155">
          <cell r="B155" t="str">
            <v>BMG5521X1092</v>
          </cell>
          <cell r="C155" t="str">
            <v>LIONGOLD CORP LTD</v>
          </cell>
          <cell r="D155">
            <v>3</v>
          </cell>
          <cell r="E155">
            <v>9</v>
          </cell>
          <cell r="F155">
            <v>6</v>
          </cell>
          <cell r="G155">
            <v>6</v>
          </cell>
          <cell r="H155">
            <v>4</v>
          </cell>
          <cell r="I155">
            <v>0.66666666666666696</v>
          </cell>
          <cell r="J155">
            <v>1</v>
          </cell>
          <cell r="K155">
            <v>1</v>
          </cell>
          <cell r="L155">
            <v>2</v>
          </cell>
          <cell r="M155" t="str">
            <v>N</v>
          </cell>
          <cell r="N155" t="str">
            <v>Y</v>
          </cell>
          <cell r="O155" t="str">
            <v>Y</v>
          </cell>
          <cell r="P155">
            <v>4</v>
          </cell>
          <cell r="Q155">
            <v>4</v>
          </cell>
          <cell r="R155">
            <v>1</v>
          </cell>
          <cell r="S155" t="str">
            <v>Y</v>
          </cell>
          <cell r="T155">
            <v>4</v>
          </cell>
          <cell r="U155">
            <v>4</v>
          </cell>
          <cell r="V155">
            <v>1</v>
          </cell>
          <cell r="W155" t="str">
            <v>Y</v>
          </cell>
          <cell r="X155">
            <v>4</v>
          </cell>
          <cell r="Y155">
            <v>4</v>
          </cell>
          <cell r="Z155">
            <v>4</v>
          </cell>
          <cell r="AA155" t="str">
            <v>Y</v>
          </cell>
          <cell r="AB155"/>
          <cell r="AC155" t="str">
            <v>Y</v>
          </cell>
          <cell r="AD155">
            <v>2</v>
          </cell>
          <cell r="AE155">
            <v>0.5</v>
          </cell>
          <cell r="AF155" t="str">
            <v>Y</v>
          </cell>
          <cell r="AG155"/>
          <cell r="AH155" t="str">
            <v>Y</v>
          </cell>
          <cell r="AI155" t="str">
            <v>B3</v>
          </cell>
          <cell r="AJ155" t="str">
            <v>B3</v>
          </cell>
          <cell r="AK155">
            <v>5</v>
          </cell>
          <cell r="AL155">
            <v>5</v>
          </cell>
          <cell r="AM155">
            <v>1</v>
          </cell>
          <cell r="AN155">
            <v>1</v>
          </cell>
          <cell r="AO155">
            <v>2</v>
          </cell>
          <cell r="AP155" t="str">
            <v>Y</v>
          </cell>
          <cell r="AQ155">
            <v>2</v>
          </cell>
          <cell r="AR155">
            <v>4</v>
          </cell>
          <cell r="AS155">
            <v>0</v>
          </cell>
          <cell r="AT155"/>
        </row>
        <row r="156">
          <cell r="B156" t="str">
            <v>SG1Y51946677</v>
          </cell>
          <cell r="C156" t="str">
            <v>MARY CHIA HOLDINGS LIMITED</v>
          </cell>
          <cell r="D156">
            <v>1</v>
          </cell>
          <cell r="E156">
            <v>5</v>
          </cell>
          <cell r="F156">
            <v>4</v>
          </cell>
          <cell r="G156">
            <v>4</v>
          </cell>
          <cell r="H156">
            <v>3</v>
          </cell>
          <cell r="I156">
            <v>0.75</v>
          </cell>
          <cell r="J156">
            <v>0</v>
          </cell>
          <cell r="K156">
            <v>1</v>
          </cell>
          <cell r="L156"/>
          <cell r="M156"/>
          <cell r="N156" t="str">
            <v>Y</v>
          </cell>
          <cell r="O156" t="str">
            <v>N</v>
          </cell>
          <cell r="P156">
            <v>3</v>
          </cell>
          <cell r="Q156">
            <v>3</v>
          </cell>
          <cell r="R156">
            <v>1</v>
          </cell>
          <cell r="S156" t="str">
            <v>Y</v>
          </cell>
          <cell r="T156">
            <v>3</v>
          </cell>
          <cell r="U156">
            <v>3</v>
          </cell>
          <cell r="V156">
            <v>1</v>
          </cell>
          <cell r="W156" t="str">
            <v>Y</v>
          </cell>
          <cell r="X156">
            <v>3</v>
          </cell>
          <cell r="Y156">
            <v>3</v>
          </cell>
          <cell r="Z156">
            <v>3</v>
          </cell>
          <cell r="AA156" t="str">
            <v>Y</v>
          </cell>
          <cell r="AB156"/>
          <cell r="AC156" t="str">
            <v>Y</v>
          </cell>
          <cell r="AD156">
            <v>2</v>
          </cell>
          <cell r="AE156">
            <v>0.66666666666666696</v>
          </cell>
          <cell r="AF156" t="str">
            <v>Y</v>
          </cell>
          <cell r="AG156"/>
          <cell r="AH156" t="str">
            <v>Y</v>
          </cell>
          <cell r="AI156" t="str">
            <v>B3</v>
          </cell>
          <cell r="AJ156" t="str">
            <v>B3</v>
          </cell>
          <cell r="AK156">
            <v>3</v>
          </cell>
          <cell r="AL156">
            <v>3</v>
          </cell>
          <cell r="AM156">
            <v>1</v>
          </cell>
          <cell r="AN156">
            <v>1</v>
          </cell>
          <cell r="AO156">
            <v>2</v>
          </cell>
          <cell r="AP156" t="str">
            <v>Y</v>
          </cell>
          <cell r="AQ156">
            <v>1</v>
          </cell>
          <cell r="AR156">
            <v>3</v>
          </cell>
          <cell r="AS156">
            <v>2</v>
          </cell>
          <cell r="AT156"/>
        </row>
        <row r="157">
          <cell r="B157" t="str">
            <v>SGXE43386122</v>
          </cell>
          <cell r="C157" t="str">
            <v>MEGROUP LTD.</v>
          </cell>
          <cell r="D157">
            <v>0</v>
          </cell>
          <cell r="E157">
            <v>5</v>
          </cell>
          <cell r="F157">
            <v>5</v>
          </cell>
          <cell r="G157">
            <v>5</v>
          </cell>
          <cell r="H157">
            <v>3</v>
          </cell>
          <cell r="I157">
            <v>0.6</v>
          </cell>
          <cell r="J157">
            <v>1</v>
          </cell>
          <cell r="K157">
            <v>1</v>
          </cell>
          <cell r="L157">
            <v>2</v>
          </cell>
          <cell r="M157" t="str">
            <v>N</v>
          </cell>
          <cell r="N157" t="str">
            <v>Y</v>
          </cell>
          <cell r="O157" t="str">
            <v>N</v>
          </cell>
          <cell r="P157">
            <v>3</v>
          </cell>
          <cell r="Q157">
            <v>3</v>
          </cell>
          <cell r="R157">
            <v>1</v>
          </cell>
          <cell r="S157" t="str">
            <v>Y</v>
          </cell>
          <cell r="T157">
            <v>3</v>
          </cell>
          <cell r="U157">
            <v>3</v>
          </cell>
          <cell r="V157">
            <v>1</v>
          </cell>
          <cell r="W157" t="str">
            <v>Y</v>
          </cell>
          <cell r="X157">
            <v>3</v>
          </cell>
          <cell r="Y157">
            <v>3</v>
          </cell>
          <cell r="Z157">
            <v>3</v>
          </cell>
          <cell r="AA157" t="str">
            <v>Y</v>
          </cell>
          <cell r="AB157"/>
          <cell r="AC157" t="str">
            <v>Y</v>
          </cell>
          <cell r="AD157">
            <v>0</v>
          </cell>
          <cell r="AE157">
            <v>0</v>
          </cell>
          <cell r="AF157" t="str">
            <v>N</v>
          </cell>
          <cell r="AG157" t="str">
            <v>N</v>
          </cell>
          <cell r="AH157" t="str">
            <v>N</v>
          </cell>
          <cell r="AI157" t="str">
            <v>B1</v>
          </cell>
          <cell r="AJ157" t="str">
            <v>B1</v>
          </cell>
          <cell r="AK157">
            <v>2</v>
          </cell>
          <cell r="AL157">
            <v>2</v>
          </cell>
          <cell r="AM157">
            <v>1</v>
          </cell>
          <cell r="AN157">
            <v>1</v>
          </cell>
          <cell r="AO157">
            <v>2</v>
          </cell>
          <cell r="AP157" t="str">
            <v>Y</v>
          </cell>
          <cell r="AQ157">
            <v>0</v>
          </cell>
          <cell r="AR157">
            <v>3</v>
          </cell>
          <cell r="AS157">
            <v>2</v>
          </cell>
          <cell r="AT157"/>
        </row>
        <row r="158">
          <cell r="B158" t="str">
            <v>SG1EB7000009</v>
          </cell>
          <cell r="C158" t="str">
            <v>MEMORIES GROUP LIMITED</v>
          </cell>
          <cell r="D158">
            <v>2</v>
          </cell>
          <cell r="E158">
            <v>8</v>
          </cell>
          <cell r="F158">
            <v>6</v>
          </cell>
          <cell r="G158">
            <v>6</v>
          </cell>
          <cell r="H158">
            <v>2</v>
          </cell>
          <cell r="I158">
            <v>0.33333333333333298</v>
          </cell>
          <cell r="J158">
            <v>1</v>
          </cell>
          <cell r="K158">
            <v>1</v>
          </cell>
          <cell r="L158">
            <v>2</v>
          </cell>
          <cell r="M158" t="str">
            <v>N</v>
          </cell>
          <cell r="N158" t="str">
            <v>Y</v>
          </cell>
          <cell r="O158" t="str">
            <v>N</v>
          </cell>
          <cell r="P158">
            <v>3</v>
          </cell>
          <cell r="Q158">
            <v>2</v>
          </cell>
          <cell r="R158">
            <v>0.66666666666666696</v>
          </cell>
          <cell r="S158" t="str">
            <v>Y</v>
          </cell>
          <cell r="T158">
            <v>2</v>
          </cell>
          <cell r="U158">
            <v>2</v>
          </cell>
          <cell r="V158">
            <v>1</v>
          </cell>
          <cell r="W158" t="str">
            <v>Y</v>
          </cell>
          <cell r="X158">
            <v>3</v>
          </cell>
          <cell r="Y158">
            <v>2</v>
          </cell>
          <cell r="Z158">
            <v>2</v>
          </cell>
          <cell r="AA158" t="str">
            <v>N</v>
          </cell>
          <cell r="AB158" t="str">
            <v>N</v>
          </cell>
          <cell r="AC158" t="str">
            <v>Y</v>
          </cell>
          <cell r="AD158">
            <v>1</v>
          </cell>
          <cell r="AE158">
            <v>0.33333333333333298</v>
          </cell>
          <cell r="AF158" t="str">
            <v>N</v>
          </cell>
          <cell r="AG158" t="str">
            <v>Y</v>
          </cell>
          <cell r="AH158" t="str">
            <v>Y</v>
          </cell>
          <cell r="AI158" t="str">
            <v>E</v>
          </cell>
          <cell r="AJ158" t="str">
            <v>E</v>
          </cell>
          <cell r="AK158">
            <v>7</v>
          </cell>
          <cell r="AL158">
            <v>8</v>
          </cell>
          <cell r="AM158">
            <v>2</v>
          </cell>
          <cell r="AN158">
            <v>2</v>
          </cell>
          <cell r="AO158">
            <v>4</v>
          </cell>
          <cell r="AP158" t="str">
            <v>Y</v>
          </cell>
          <cell r="AQ158">
            <v>0</v>
          </cell>
          <cell r="AR158">
            <v>2</v>
          </cell>
          <cell r="AS158">
            <v>0</v>
          </cell>
          <cell r="AT158"/>
        </row>
        <row r="159">
          <cell r="B159" t="str">
            <v>SG1I11878499</v>
          </cell>
          <cell r="C159" t="str">
            <v>METRO HOLDINGS LTD</v>
          </cell>
          <cell r="D159">
            <v>1</v>
          </cell>
          <cell r="E159">
            <v>8</v>
          </cell>
          <cell r="F159">
            <v>7</v>
          </cell>
          <cell r="G159">
            <v>7</v>
          </cell>
          <cell r="H159">
            <v>5</v>
          </cell>
          <cell r="I159">
            <v>0.71428571428571397</v>
          </cell>
          <cell r="J159">
            <v>1</v>
          </cell>
          <cell r="K159">
            <v>1</v>
          </cell>
          <cell r="L159">
            <v>1</v>
          </cell>
          <cell r="M159" t="str">
            <v>Y</v>
          </cell>
          <cell r="N159" t="str">
            <v>N</v>
          </cell>
          <cell r="O159" t="str">
            <v>Y</v>
          </cell>
          <cell r="P159">
            <v>4</v>
          </cell>
          <cell r="Q159">
            <v>3</v>
          </cell>
          <cell r="R159">
            <v>0.75</v>
          </cell>
          <cell r="S159" t="str">
            <v>Y</v>
          </cell>
          <cell r="T159">
            <v>3</v>
          </cell>
          <cell r="U159">
            <v>3</v>
          </cell>
          <cell r="V159">
            <v>1</v>
          </cell>
          <cell r="W159" t="str">
            <v>Y</v>
          </cell>
          <cell r="X159">
            <v>4</v>
          </cell>
          <cell r="Y159">
            <v>3</v>
          </cell>
          <cell r="Z159">
            <v>4</v>
          </cell>
          <cell r="AA159" t="str">
            <v>N</v>
          </cell>
          <cell r="AB159" t="str">
            <v>N</v>
          </cell>
          <cell r="AC159" t="str">
            <v>Y</v>
          </cell>
          <cell r="AD159">
            <v>3</v>
          </cell>
          <cell r="AE159">
            <v>0.75</v>
          </cell>
          <cell r="AF159" t="str">
            <v>Y</v>
          </cell>
          <cell r="AG159"/>
          <cell r="AH159" t="str">
            <v>Y</v>
          </cell>
          <cell r="AI159" t="str">
            <v>B3</v>
          </cell>
          <cell r="AJ159" t="str">
            <v>E</v>
          </cell>
          <cell r="AK159">
            <v>4</v>
          </cell>
          <cell r="AL159">
            <v>4</v>
          </cell>
          <cell r="AM159">
            <v>1</v>
          </cell>
          <cell r="AN159">
            <v>1</v>
          </cell>
          <cell r="AO159">
            <v>2</v>
          </cell>
          <cell r="AP159" t="str">
            <v>Y</v>
          </cell>
          <cell r="AQ159">
            <v>3</v>
          </cell>
          <cell r="AR159">
            <v>0</v>
          </cell>
          <cell r="AS159">
            <v>0</v>
          </cell>
          <cell r="AT159"/>
        </row>
        <row r="160">
          <cell r="B160" t="str">
            <v>SG1DC0000006</v>
          </cell>
          <cell r="C160" t="str">
            <v>MM2 ASIA LTD.</v>
          </cell>
          <cell r="D160">
            <v>0</v>
          </cell>
          <cell r="E160">
            <v>6</v>
          </cell>
          <cell r="F160">
            <v>6</v>
          </cell>
          <cell r="G160">
            <v>6</v>
          </cell>
          <cell r="H160">
            <v>3</v>
          </cell>
          <cell r="I160">
            <v>0.5</v>
          </cell>
          <cell r="J160">
            <v>1</v>
          </cell>
          <cell r="K160">
            <v>1</v>
          </cell>
          <cell r="L160">
            <v>2</v>
          </cell>
          <cell r="M160" t="str">
            <v>N</v>
          </cell>
          <cell r="N160" t="str">
            <v>Y</v>
          </cell>
          <cell r="O160" t="str">
            <v>N</v>
          </cell>
          <cell r="P160">
            <v>3</v>
          </cell>
          <cell r="Q160">
            <v>2</v>
          </cell>
          <cell r="R160">
            <v>0.66666666666666696</v>
          </cell>
          <cell r="S160" t="str">
            <v>Y</v>
          </cell>
          <cell r="T160">
            <v>3</v>
          </cell>
          <cell r="U160">
            <v>2</v>
          </cell>
          <cell r="V160">
            <v>0.66666666666666696</v>
          </cell>
          <cell r="W160" t="str">
            <v>Y</v>
          </cell>
          <cell r="X160">
            <v>3</v>
          </cell>
          <cell r="Y160">
            <v>3</v>
          </cell>
          <cell r="Z160">
            <v>3</v>
          </cell>
          <cell r="AA160" t="str">
            <v>Y</v>
          </cell>
          <cell r="AB160"/>
          <cell r="AC160" t="str">
            <v>Y</v>
          </cell>
          <cell r="AD160">
            <v>3</v>
          </cell>
          <cell r="AE160">
            <v>1</v>
          </cell>
          <cell r="AF160" t="str">
            <v>Y</v>
          </cell>
          <cell r="AG160"/>
          <cell r="AH160" t="str">
            <v>Y</v>
          </cell>
          <cell r="AI160" t="str">
            <v>E</v>
          </cell>
          <cell r="AJ160" t="str">
            <v>E</v>
          </cell>
          <cell r="AK160">
            <v>4</v>
          </cell>
          <cell r="AL160">
            <v>4</v>
          </cell>
          <cell r="AM160">
            <v>1</v>
          </cell>
          <cell r="AN160">
            <v>1</v>
          </cell>
          <cell r="AO160">
            <v>2</v>
          </cell>
          <cell r="AP160" t="str">
            <v>Y</v>
          </cell>
          <cell r="AQ160">
            <v>0</v>
          </cell>
          <cell r="AR160">
            <v>2</v>
          </cell>
          <cell r="AS160">
            <v>0</v>
          </cell>
          <cell r="AT160"/>
        </row>
        <row r="161">
          <cell r="B161" t="str">
            <v>SG2B09957087</v>
          </cell>
          <cell r="C161" t="str">
            <v>MSM INTERNATIONAL LIMITED</v>
          </cell>
          <cell r="D161">
            <v>1</v>
          </cell>
          <cell r="E161">
            <v>7</v>
          </cell>
          <cell r="F161">
            <v>6</v>
          </cell>
          <cell r="G161">
            <v>6</v>
          </cell>
          <cell r="H161">
            <v>3</v>
          </cell>
          <cell r="I161">
            <v>0.5</v>
          </cell>
          <cell r="J161">
            <v>1</v>
          </cell>
          <cell r="K161">
            <v>1</v>
          </cell>
          <cell r="L161">
            <v>2</v>
          </cell>
          <cell r="M161" t="str">
            <v>N</v>
          </cell>
          <cell r="N161" t="str">
            <v>Y</v>
          </cell>
          <cell r="O161" t="str">
            <v>Y</v>
          </cell>
          <cell r="P161">
            <v>3</v>
          </cell>
          <cell r="Q161">
            <v>3</v>
          </cell>
          <cell r="R161">
            <v>1</v>
          </cell>
          <cell r="S161" t="str">
            <v>Y</v>
          </cell>
          <cell r="T161">
            <v>3</v>
          </cell>
          <cell r="U161">
            <v>3</v>
          </cell>
          <cell r="V161">
            <v>1</v>
          </cell>
          <cell r="W161" t="str">
            <v>Y</v>
          </cell>
          <cell r="X161">
            <v>3</v>
          </cell>
          <cell r="Y161">
            <v>3</v>
          </cell>
          <cell r="Z161">
            <v>3</v>
          </cell>
          <cell r="AA161" t="str">
            <v>Y</v>
          </cell>
          <cell r="AB161"/>
          <cell r="AC161" t="str">
            <v>Y</v>
          </cell>
          <cell r="AD161">
            <v>2</v>
          </cell>
          <cell r="AE161">
            <v>0.66666666666666696</v>
          </cell>
          <cell r="AF161" t="str">
            <v>Y</v>
          </cell>
          <cell r="AG161"/>
          <cell r="AH161" t="str">
            <v>Y</v>
          </cell>
          <cell r="AI161" t="str">
            <v>B3</v>
          </cell>
          <cell r="AJ161" t="str">
            <v>B3</v>
          </cell>
          <cell r="AK161">
            <v>2</v>
          </cell>
          <cell r="AL161">
            <v>2</v>
          </cell>
          <cell r="AM161">
            <v>1</v>
          </cell>
          <cell r="AN161">
            <v>1</v>
          </cell>
          <cell r="AO161">
            <v>2</v>
          </cell>
          <cell r="AP161" t="str">
            <v>Y</v>
          </cell>
          <cell r="AQ161">
            <v>3</v>
          </cell>
          <cell r="AR161">
            <v>3</v>
          </cell>
          <cell r="AS161">
            <v>2</v>
          </cell>
          <cell r="AT161"/>
        </row>
        <row r="162">
          <cell r="B162" t="str">
            <v>SG1S80928447</v>
          </cell>
          <cell r="C162" t="str">
            <v>MYP LTD.</v>
          </cell>
          <cell r="D162">
            <v>0</v>
          </cell>
          <cell r="E162">
            <v>5</v>
          </cell>
          <cell r="F162">
            <v>5</v>
          </cell>
          <cell r="G162">
            <v>5</v>
          </cell>
          <cell r="H162">
            <v>3</v>
          </cell>
          <cell r="I162">
            <v>0.6</v>
          </cell>
          <cell r="J162">
            <v>1</v>
          </cell>
          <cell r="K162">
            <v>1</v>
          </cell>
          <cell r="L162">
            <v>2</v>
          </cell>
          <cell r="M162" t="str">
            <v>N</v>
          </cell>
          <cell r="N162" t="str">
            <v>N</v>
          </cell>
          <cell r="O162" t="str">
            <v>N</v>
          </cell>
          <cell r="P162">
            <v>3</v>
          </cell>
          <cell r="Q162">
            <v>2</v>
          </cell>
          <cell r="R162">
            <v>0.66666666666666696</v>
          </cell>
          <cell r="S162" t="str">
            <v>Y</v>
          </cell>
          <cell r="T162">
            <v>3</v>
          </cell>
          <cell r="U162">
            <v>2</v>
          </cell>
          <cell r="V162">
            <v>0.66666666666666696</v>
          </cell>
          <cell r="W162" t="str">
            <v>Y</v>
          </cell>
          <cell r="X162">
            <v>3</v>
          </cell>
          <cell r="Y162">
            <v>3</v>
          </cell>
          <cell r="Z162">
            <v>3</v>
          </cell>
          <cell r="AA162" t="str">
            <v>Y</v>
          </cell>
          <cell r="AB162"/>
          <cell r="AC162" t="str">
            <v>Y</v>
          </cell>
          <cell r="AD162">
            <v>2</v>
          </cell>
          <cell r="AE162">
            <v>0.66666666666666696</v>
          </cell>
          <cell r="AF162" t="str">
            <v>Y</v>
          </cell>
          <cell r="AG162"/>
          <cell r="AH162" t="str">
            <v>Y</v>
          </cell>
          <cell r="AI162" t="str">
            <v>B2</v>
          </cell>
          <cell r="AJ162" t="str">
            <v>B2</v>
          </cell>
          <cell r="AK162">
            <v>4</v>
          </cell>
          <cell r="AL162">
            <v>4</v>
          </cell>
          <cell r="AM162">
            <v>1</v>
          </cell>
          <cell r="AN162">
            <v>1</v>
          </cell>
          <cell r="AO162">
            <v>2</v>
          </cell>
          <cell r="AP162" t="str">
            <v>Y</v>
          </cell>
          <cell r="AQ162">
            <v>0</v>
          </cell>
          <cell r="AR162">
            <v>1</v>
          </cell>
          <cell r="AS162">
            <v>0</v>
          </cell>
          <cell r="AT162"/>
        </row>
        <row r="163">
          <cell r="B163" t="str">
            <v>SG2E97983414</v>
          </cell>
          <cell r="C163" t="str">
            <v>NEO GROUP LIMITED</v>
          </cell>
          <cell r="D163">
            <v>2</v>
          </cell>
          <cell r="E163">
            <v>7</v>
          </cell>
          <cell r="F163">
            <v>5</v>
          </cell>
          <cell r="G163">
            <v>5</v>
          </cell>
          <cell r="H163">
            <v>3</v>
          </cell>
          <cell r="I163">
            <v>0.6</v>
          </cell>
          <cell r="J163">
            <v>1</v>
          </cell>
          <cell r="K163">
            <v>1</v>
          </cell>
          <cell r="L163">
            <v>2</v>
          </cell>
          <cell r="M163" t="str">
            <v>N</v>
          </cell>
          <cell r="N163" t="str">
            <v>Y</v>
          </cell>
          <cell r="O163" t="str">
            <v>Y</v>
          </cell>
          <cell r="P163">
            <v>3</v>
          </cell>
          <cell r="Q163">
            <v>3</v>
          </cell>
          <cell r="R163">
            <v>1</v>
          </cell>
          <cell r="S163" t="str">
            <v>Y</v>
          </cell>
          <cell r="T163">
            <v>3</v>
          </cell>
          <cell r="U163">
            <v>3</v>
          </cell>
          <cell r="V163">
            <v>1</v>
          </cell>
          <cell r="W163" t="str">
            <v>Y</v>
          </cell>
          <cell r="X163">
            <v>3</v>
          </cell>
          <cell r="Y163">
            <v>3</v>
          </cell>
          <cell r="Z163">
            <v>3</v>
          </cell>
          <cell r="AA163" t="str">
            <v>Y</v>
          </cell>
          <cell r="AB163"/>
          <cell r="AC163" t="str">
            <v>Y</v>
          </cell>
          <cell r="AD163">
            <v>1</v>
          </cell>
          <cell r="AE163">
            <v>0.33333333333333298</v>
          </cell>
          <cell r="AF163" t="str">
            <v>N</v>
          </cell>
          <cell r="AG163" t="str">
            <v>Y</v>
          </cell>
          <cell r="AH163" t="str">
            <v>Y</v>
          </cell>
          <cell r="AI163"/>
          <cell r="AJ163" t="str">
            <v>E</v>
          </cell>
          <cell r="AK163">
            <v>5</v>
          </cell>
          <cell r="AL163">
            <v>5</v>
          </cell>
          <cell r="AM163">
            <v>2</v>
          </cell>
          <cell r="AN163">
            <v>4</v>
          </cell>
          <cell r="AO163">
            <v>6</v>
          </cell>
          <cell r="AP163" t="str">
            <v>Y</v>
          </cell>
          <cell r="AQ163">
            <v>0</v>
          </cell>
          <cell r="AR163">
            <v>3</v>
          </cell>
          <cell r="AS163">
            <v>2</v>
          </cell>
          <cell r="AT163"/>
        </row>
        <row r="164">
          <cell r="B164" t="str">
            <v>SG1DH9000006</v>
          </cell>
          <cell r="C164" t="str">
            <v>NETLINK NBN MANAGEMENT PTE. LTD.</v>
          </cell>
          <cell r="D164">
            <v>1</v>
          </cell>
          <cell r="E164">
            <v>9</v>
          </cell>
          <cell r="F164">
            <v>8</v>
          </cell>
          <cell r="G164">
            <v>8</v>
          </cell>
          <cell r="H164">
            <v>5</v>
          </cell>
          <cell r="I164">
            <v>0.625</v>
          </cell>
          <cell r="J164">
            <v>1</v>
          </cell>
          <cell r="K164">
            <v>1</v>
          </cell>
          <cell r="L164">
            <v>1</v>
          </cell>
          <cell r="M164" t="str">
            <v>Y</v>
          </cell>
          <cell r="N164" t="str">
            <v>N</v>
          </cell>
          <cell r="O164" t="str">
            <v>N</v>
          </cell>
          <cell r="P164">
            <v>3</v>
          </cell>
          <cell r="Q164">
            <v>2</v>
          </cell>
          <cell r="R164">
            <v>0.66666666666666696</v>
          </cell>
          <cell r="S164" t="str">
            <v>Y</v>
          </cell>
          <cell r="T164">
            <v>3</v>
          </cell>
          <cell r="U164">
            <v>2</v>
          </cell>
          <cell r="V164">
            <v>0.66666666666666696</v>
          </cell>
          <cell r="W164" t="str">
            <v>Y</v>
          </cell>
          <cell r="X164">
            <v>3</v>
          </cell>
          <cell r="Y164">
            <v>3</v>
          </cell>
          <cell r="Z164">
            <v>3</v>
          </cell>
          <cell r="AA164" t="str">
            <v>Y</v>
          </cell>
          <cell r="AB164"/>
          <cell r="AC164" t="str">
            <v>Y</v>
          </cell>
          <cell r="AD164">
            <v>1</v>
          </cell>
          <cell r="AE164">
            <v>0.33333333333333298</v>
          </cell>
          <cell r="AF164" t="str">
            <v>N</v>
          </cell>
          <cell r="AG164" t="str">
            <v>Y</v>
          </cell>
          <cell r="AH164" t="str">
            <v>Y</v>
          </cell>
          <cell r="AI164" t="str">
            <v>E</v>
          </cell>
          <cell r="AJ164" t="str">
            <v>E</v>
          </cell>
          <cell r="AK164">
            <v>4</v>
          </cell>
          <cell r="AL164">
            <v>4</v>
          </cell>
          <cell r="AM164">
            <v>1</v>
          </cell>
          <cell r="AN164">
            <v>3</v>
          </cell>
          <cell r="AO164">
            <v>4</v>
          </cell>
          <cell r="AP164" t="str">
            <v>Y</v>
          </cell>
          <cell r="AQ164">
            <v>0</v>
          </cell>
          <cell r="AR164">
            <v>1</v>
          </cell>
          <cell r="AS164">
            <v>0</v>
          </cell>
          <cell r="AT164"/>
        </row>
        <row r="165">
          <cell r="B165" t="str">
            <v>SG1Q78923675</v>
          </cell>
          <cell r="C165" t="str">
            <v>NEW WAVE HOLDINGS LTD.</v>
          </cell>
          <cell r="D165">
            <v>2</v>
          </cell>
          <cell r="E165">
            <v>8</v>
          </cell>
          <cell r="F165">
            <v>6</v>
          </cell>
          <cell r="G165">
            <v>6</v>
          </cell>
          <cell r="H165">
            <v>2</v>
          </cell>
          <cell r="I165">
            <v>0.33333333333333298</v>
          </cell>
          <cell r="J165">
            <v>1</v>
          </cell>
          <cell r="K165">
            <v>1</v>
          </cell>
          <cell r="L165">
            <v>1</v>
          </cell>
          <cell r="M165" t="str">
            <v>Y</v>
          </cell>
          <cell r="N165" t="str">
            <v>N</v>
          </cell>
          <cell r="O165" t="str">
            <v>Y</v>
          </cell>
          <cell r="P165">
            <v>3</v>
          </cell>
          <cell r="Q165">
            <v>2</v>
          </cell>
          <cell r="R165">
            <v>0.66666666666666696</v>
          </cell>
          <cell r="S165" t="str">
            <v>Y</v>
          </cell>
          <cell r="T165">
            <v>3</v>
          </cell>
          <cell r="U165">
            <v>2</v>
          </cell>
          <cell r="V165">
            <v>0.66666666666666696</v>
          </cell>
          <cell r="W165" t="str">
            <v>Y</v>
          </cell>
          <cell r="X165">
            <v>3</v>
          </cell>
          <cell r="Y165">
            <v>2</v>
          </cell>
          <cell r="Z165">
            <v>3</v>
          </cell>
          <cell r="AA165" t="str">
            <v>N</v>
          </cell>
          <cell r="AB165" t="str">
            <v>N</v>
          </cell>
          <cell r="AC165" t="str">
            <v>Y</v>
          </cell>
          <cell r="AD165">
            <v>1</v>
          </cell>
          <cell r="AE165">
            <v>0.33333333333333298</v>
          </cell>
          <cell r="AF165" t="str">
            <v>N</v>
          </cell>
          <cell r="AG165" t="str">
            <v>Y</v>
          </cell>
          <cell r="AH165" t="str">
            <v>N</v>
          </cell>
          <cell r="AI165"/>
          <cell r="AJ165" t="str">
            <v>B3</v>
          </cell>
          <cell r="AK165">
            <v>2</v>
          </cell>
          <cell r="AL165">
            <v>2</v>
          </cell>
          <cell r="AM165">
            <v>1</v>
          </cell>
          <cell r="AN165">
            <v>1</v>
          </cell>
          <cell r="AO165">
            <v>2</v>
          </cell>
          <cell r="AP165" t="str">
            <v>Y</v>
          </cell>
          <cell r="AQ165">
            <v>3</v>
          </cell>
          <cell r="AR165">
            <v>2</v>
          </cell>
          <cell r="AS165">
            <v>2</v>
          </cell>
          <cell r="AT165"/>
        </row>
        <row r="166">
          <cell r="B166" t="str">
            <v>SG1I31881119</v>
          </cell>
          <cell r="C166" t="str">
            <v>NGSC LIMITED</v>
          </cell>
          <cell r="D166">
            <v>5</v>
          </cell>
          <cell r="E166">
            <v>12</v>
          </cell>
          <cell r="F166">
            <v>7</v>
          </cell>
          <cell r="G166">
            <v>7</v>
          </cell>
          <cell r="H166">
            <v>3</v>
          </cell>
          <cell r="I166">
            <v>0.42857142857142899</v>
          </cell>
          <cell r="J166">
            <v>0</v>
          </cell>
          <cell r="K166">
            <v>1</v>
          </cell>
          <cell r="L166"/>
          <cell r="M166"/>
          <cell r="N166" t="str">
            <v>Y</v>
          </cell>
          <cell r="O166" t="str">
            <v>N</v>
          </cell>
          <cell r="P166">
            <v>3</v>
          </cell>
          <cell r="Q166">
            <v>2</v>
          </cell>
          <cell r="R166">
            <v>0.66666666666666696</v>
          </cell>
          <cell r="S166" t="str">
            <v>Y</v>
          </cell>
          <cell r="T166">
            <v>3</v>
          </cell>
          <cell r="U166">
            <v>2</v>
          </cell>
          <cell r="V166">
            <v>0.66666666666666696</v>
          </cell>
          <cell r="W166" t="str">
            <v>Y</v>
          </cell>
          <cell r="X166">
            <v>3</v>
          </cell>
          <cell r="Y166">
            <v>3</v>
          </cell>
          <cell r="Z166">
            <v>3</v>
          </cell>
          <cell r="AA166" t="str">
            <v>Y</v>
          </cell>
          <cell r="AB166"/>
          <cell r="AC166" t="str">
            <v>Y</v>
          </cell>
          <cell r="AD166">
            <v>3</v>
          </cell>
          <cell r="AE166">
            <v>1</v>
          </cell>
          <cell r="AF166" t="str">
            <v>Y</v>
          </cell>
          <cell r="AG166"/>
          <cell r="AH166" t="str">
            <v>Y</v>
          </cell>
          <cell r="AI166"/>
          <cell r="AJ166" t="str">
            <v>B3</v>
          </cell>
          <cell r="AK166">
            <v>6</v>
          </cell>
          <cell r="AL166">
            <v>4</v>
          </cell>
          <cell r="AM166">
            <v>1</v>
          </cell>
          <cell r="AN166">
            <v>1</v>
          </cell>
          <cell r="AO166">
            <v>2</v>
          </cell>
          <cell r="AP166" t="str">
            <v>Y</v>
          </cell>
          <cell r="AQ166">
            <v>0</v>
          </cell>
          <cell r="AR166">
            <v>1</v>
          </cell>
          <cell r="AS166">
            <v>0</v>
          </cell>
          <cell r="AT166"/>
        </row>
        <row r="167">
          <cell r="B167" t="str">
            <v>BMG6700D1048</v>
          </cell>
          <cell r="C167" t="str">
            <v>NUTRYFARM INTERNATIONAL LIMITED</v>
          </cell>
          <cell r="D167">
            <v>2</v>
          </cell>
          <cell r="E167">
            <v>7</v>
          </cell>
          <cell r="F167">
            <v>5</v>
          </cell>
          <cell r="G167">
            <v>5</v>
          </cell>
          <cell r="H167">
            <v>2</v>
          </cell>
          <cell r="I167">
            <v>0.4</v>
          </cell>
          <cell r="J167">
            <v>1</v>
          </cell>
          <cell r="K167">
            <v>1</v>
          </cell>
          <cell r="L167">
            <v>3</v>
          </cell>
          <cell r="M167" t="str">
            <v>N</v>
          </cell>
          <cell r="N167" t="str">
            <v>N</v>
          </cell>
          <cell r="O167" t="str">
            <v>N</v>
          </cell>
          <cell r="P167">
            <v>3</v>
          </cell>
          <cell r="Q167">
            <v>2</v>
          </cell>
          <cell r="R167">
            <v>0.66666666666666696</v>
          </cell>
          <cell r="S167" t="str">
            <v>Y</v>
          </cell>
          <cell r="T167">
            <v>3</v>
          </cell>
          <cell r="U167">
            <v>2</v>
          </cell>
          <cell r="V167">
            <v>0.66666666666666696</v>
          </cell>
          <cell r="W167" t="str">
            <v>Y</v>
          </cell>
          <cell r="X167">
            <v>3</v>
          </cell>
          <cell r="Y167">
            <v>2</v>
          </cell>
          <cell r="Z167">
            <v>3</v>
          </cell>
          <cell r="AA167" t="str">
            <v>N</v>
          </cell>
          <cell r="AB167" t="str">
            <v>N</v>
          </cell>
          <cell r="AC167" t="str">
            <v>Y</v>
          </cell>
          <cell r="AD167">
            <v>2</v>
          </cell>
          <cell r="AE167">
            <v>0.66666666666666696</v>
          </cell>
          <cell r="AF167" t="str">
            <v>Y</v>
          </cell>
          <cell r="AG167"/>
          <cell r="AH167" t="str">
            <v>Y</v>
          </cell>
          <cell r="AI167" t="str">
            <v>B3</v>
          </cell>
          <cell r="AJ167" t="str">
            <v>B3</v>
          </cell>
          <cell r="AK167">
            <v>9</v>
          </cell>
          <cell r="AL167">
            <v>7</v>
          </cell>
          <cell r="AM167">
            <v>2</v>
          </cell>
          <cell r="AN167">
            <v>2</v>
          </cell>
          <cell r="AO167">
            <v>4</v>
          </cell>
          <cell r="AP167" t="str">
            <v>Y</v>
          </cell>
          <cell r="AQ167">
            <v>2</v>
          </cell>
          <cell r="AR167">
            <v>2</v>
          </cell>
          <cell r="AS167">
            <v>2</v>
          </cell>
          <cell r="AT167"/>
        </row>
        <row r="168">
          <cell r="B168" t="str">
            <v>SG1W49939232</v>
          </cell>
          <cell r="C168" t="str">
            <v>OLD CHANG KEE LTD.</v>
          </cell>
          <cell r="D168">
            <v>2</v>
          </cell>
          <cell r="E168">
            <v>8</v>
          </cell>
          <cell r="F168">
            <v>6</v>
          </cell>
          <cell r="G168">
            <v>6</v>
          </cell>
          <cell r="H168">
            <v>3</v>
          </cell>
          <cell r="I168">
            <v>0.5</v>
          </cell>
          <cell r="J168">
            <v>1</v>
          </cell>
          <cell r="K168">
            <v>1</v>
          </cell>
          <cell r="L168">
            <v>2</v>
          </cell>
          <cell r="M168" t="str">
            <v>N</v>
          </cell>
          <cell r="N168" t="str">
            <v>Y</v>
          </cell>
          <cell r="O168" t="str">
            <v>N</v>
          </cell>
          <cell r="P168">
            <v>3</v>
          </cell>
          <cell r="Q168">
            <v>3</v>
          </cell>
          <cell r="R168">
            <v>1</v>
          </cell>
          <cell r="S168" t="str">
            <v>Y</v>
          </cell>
          <cell r="T168">
            <v>3</v>
          </cell>
          <cell r="U168">
            <v>3</v>
          </cell>
          <cell r="V168">
            <v>1</v>
          </cell>
          <cell r="W168" t="str">
            <v>Y</v>
          </cell>
          <cell r="X168">
            <v>3</v>
          </cell>
          <cell r="Y168">
            <v>3</v>
          </cell>
          <cell r="Z168">
            <v>3</v>
          </cell>
          <cell r="AA168" t="str">
            <v>Y</v>
          </cell>
          <cell r="AB168"/>
          <cell r="AC168" t="str">
            <v>Y</v>
          </cell>
          <cell r="AD168">
            <v>1</v>
          </cell>
          <cell r="AE168">
            <v>0.33333333333333298</v>
          </cell>
          <cell r="AF168" t="str">
            <v>N</v>
          </cell>
          <cell r="AG168" t="str">
            <v>Y</v>
          </cell>
          <cell r="AH168" t="str">
            <v>Y</v>
          </cell>
          <cell r="AI168" t="str">
            <v>B3</v>
          </cell>
          <cell r="AJ168" t="str">
            <v>B3</v>
          </cell>
          <cell r="AK168">
            <v>4</v>
          </cell>
          <cell r="AL168">
            <v>4</v>
          </cell>
          <cell r="AM168">
            <v>2</v>
          </cell>
          <cell r="AN168">
            <v>1</v>
          </cell>
          <cell r="AO168">
            <v>3</v>
          </cell>
          <cell r="AP168" t="str">
            <v>Y</v>
          </cell>
          <cell r="AQ168">
            <v>1</v>
          </cell>
          <cell r="AR168">
            <v>3</v>
          </cell>
          <cell r="AS168">
            <v>2</v>
          </cell>
          <cell r="AT168"/>
        </row>
        <row r="169">
          <cell r="B169" t="str">
            <v>SG1D61018413</v>
          </cell>
          <cell r="C169" t="str">
            <v>OSSIA INTERNATIONAL LIMITED</v>
          </cell>
          <cell r="D169">
            <v>0</v>
          </cell>
          <cell r="E169">
            <v>6</v>
          </cell>
          <cell r="F169">
            <v>6</v>
          </cell>
          <cell r="G169">
            <v>6</v>
          </cell>
          <cell r="H169">
            <v>3</v>
          </cell>
          <cell r="I169">
            <v>0.5</v>
          </cell>
          <cell r="J169">
            <v>1</v>
          </cell>
          <cell r="K169">
            <v>1</v>
          </cell>
          <cell r="L169">
            <v>2</v>
          </cell>
          <cell r="M169" t="str">
            <v>N</v>
          </cell>
          <cell r="N169" t="str">
            <v>N</v>
          </cell>
          <cell r="O169" t="str">
            <v>Y</v>
          </cell>
          <cell r="P169">
            <v>5</v>
          </cell>
          <cell r="Q169">
            <v>3</v>
          </cell>
          <cell r="R169">
            <v>0.6</v>
          </cell>
          <cell r="S169" t="str">
            <v>Y</v>
          </cell>
          <cell r="T169">
            <v>3</v>
          </cell>
          <cell r="U169">
            <v>3</v>
          </cell>
          <cell r="V169">
            <v>1</v>
          </cell>
          <cell r="W169" t="str">
            <v>Y</v>
          </cell>
          <cell r="X169">
            <v>3</v>
          </cell>
          <cell r="Y169">
            <v>3</v>
          </cell>
          <cell r="Z169">
            <v>3</v>
          </cell>
          <cell r="AA169" t="str">
            <v>Y</v>
          </cell>
          <cell r="AB169"/>
          <cell r="AC169" t="str">
            <v>Y</v>
          </cell>
          <cell r="AD169">
            <v>2</v>
          </cell>
          <cell r="AE169">
            <v>0.66666666666666696</v>
          </cell>
          <cell r="AF169" t="str">
            <v>Y</v>
          </cell>
          <cell r="AG169"/>
          <cell r="AH169" t="str">
            <v>Y</v>
          </cell>
          <cell r="AI169" t="str">
            <v>B3</v>
          </cell>
          <cell r="AJ169" t="str">
            <v>B3</v>
          </cell>
          <cell r="AK169">
            <v>3</v>
          </cell>
          <cell r="AL169">
            <v>3</v>
          </cell>
          <cell r="AM169">
            <v>1</v>
          </cell>
          <cell r="AN169">
            <v>1</v>
          </cell>
          <cell r="AO169">
            <v>2</v>
          </cell>
          <cell r="AP169" t="str">
            <v>Y</v>
          </cell>
          <cell r="AQ169">
            <v>3</v>
          </cell>
          <cell r="AR169">
            <v>3</v>
          </cell>
          <cell r="AS169">
            <v>2</v>
          </cell>
          <cell r="AT169"/>
        </row>
        <row r="170">
          <cell r="B170" t="str">
            <v>SG1I98885227</v>
          </cell>
          <cell r="C170" t="str">
            <v>P5 CAPITAL HOLDINGS LTD.</v>
          </cell>
          <cell r="D170">
            <v>5</v>
          </cell>
          <cell r="E170">
            <v>12</v>
          </cell>
          <cell r="F170">
            <v>7</v>
          </cell>
          <cell r="G170">
            <v>7</v>
          </cell>
          <cell r="H170">
            <v>4</v>
          </cell>
          <cell r="I170">
            <v>0.57142857142857095</v>
          </cell>
          <cell r="J170">
            <v>1</v>
          </cell>
          <cell r="K170">
            <v>1</v>
          </cell>
          <cell r="L170">
            <v>1</v>
          </cell>
          <cell r="M170" t="str">
            <v>Y</v>
          </cell>
          <cell r="N170" t="str">
            <v>N</v>
          </cell>
          <cell r="O170" t="str">
            <v>N</v>
          </cell>
          <cell r="P170">
            <v>4</v>
          </cell>
          <cell r="Q170">
            <v>3</v>
          </cell>
          <cell r="R170">
            <v>0.75</v>
          </cell>
          <cell r="S170" t="str">
            <v>Y</v>
          </cell>
          <cell r="T170">
            <v>5</v>
          </cell>
          <cell r="U170">
            <v>4</v>
          </cell>
          <cell r="V170">
            <v>0.8</v>
          </cell>
          <cell r="W170" t="str">
            <v>Y</v>
          </cell>
          <cell r="X170">
            <v>4</v>
          </cell>
          <cell r="Y170">
            <v>3</v>
          </cell>
          <cell r="Z170">
            <v>4</v>
          </cell>
          <cell r="AA170" t="str">
            <v>N</v>
          </cell>
          <cell r="AB170" t="str">
            <v>N</v>
          </cell>
          <cell r="AC170" t="str">
            <v>Y</v>
          </cell>
          <cell r="AD170">
            <v>1</v>
          </cell>
          <cell r="AE170">
            <v>0.25</v>
          </cell>
          <cell r="AF170" t="str">
            <v>N</v>
          </cell>
          <cell r="AG170" t="str">
            <v>Y</v>
          </cell>
          <cell r="AH170" t="str">
            <v>N</v>
          </cell>
          <cell r="AI170" t="str">
            <v>B3</v>
          </cell>
          <cell r="AJ170" t="str">
            <v>B3</v>
          </cell>
          <cell r="AK170">
            <v>5</v>
          </cell>
          <cell r="AL170">
            <v>3</v>
          </cell>
          <cell r="AM170">
            <v>2</v>
          </cell>
          <cell r="AN170">
            <v>2</v>
          </cell>
          <cell r="AO170">
            <v>4</v>
          </cell>
          <cell r="AP170" t="str">
            <v>Y</v>
          </cell>
          <cell r="AQ170">
            <v>3</v>
          </cell>
          <cell r="AR170">
            <v>3</v>
          </cell>
          <cell r="AS170">
            <v>0</v>
          </cell>
          <cell r="AT170"/>
        </row>
        <row r="171">
          <cell r="B171" t="str">
            <v>BMG6900A1163</v>
          </cell>
          <cell r="C171" t="str">
            <v>PAN HONG HOLDINGS GROUP LIMITED</v>
          </cell>
          <cell r="D171">
            <v>2</v>
          </cell>
          <cell r="E171">
            <v>7</v>
          </cell>
          <cell r="F171">
            <v>5</v>
          </cell>
          <cell r="G171">
            <v>5</v>
          </cell>
          <cell r="H171">
            <v>3</v>
          </cell>
          <cell r="I171">
            <v>0.6</v>
          </cell>
          <cell r="J171">
            <v>1</v>
          </cell>
          <cell r="K171">
            <v>1</v>
          </cell>
          <cell r="L171">
            <v>2</v>
          </cell>
          <cell r="M171" t="str">
            <v>N</v>
          </cell>
          <cell r="N171" t="str">
            <v>Y</v>
          </cell>
          <cell r="O171" t="str">
            <v>Y</v>
          </cell>
          <cell r="P171">
            <v>3</v>
          </cell>
          <cell r="Q171">
            <v>2</v>
          </cell>
          <cell r="R171">
            <v>0.66666666666666696</v>
          </cell>
          <cell r="S171" t="str">
            <v>Y</v>
          </cell>
          <cell r="T171">
            <v>3</v>
          </cell>
          <cell r="U171">
            <v>3</v>
          </cell>
          <cell r="V171">
            <v>1</v>
          </cell>
          <cell r="W171" t="str">
            <v>Y</v>
          </cell>
          <cell r="X171">
            <v>3</v>
          </cell>
          <cell r="Y171">
            <v>3</v>
          </cell>
          <cell r="Z171">
            <v>3</v>
          </cell>
          <cell r="AA171" t="str">
            <v>Y</v>
          </cell>
          <cell r="AB171"/>
          <cell r="AC171" t="str">
            <v>Y</v>
          </cell>
          <cell r="AD171">
            <v>1</v>
          </cell>
          <cell r="AE171">
            <v>0.33333333333333298</v>
          </cell>
          <cell r="AF171" t="str">
            <v>N</v>
          </cell>
          <cell r="AG171" t="str">
            <v>Y</v>
          </cell>
          <cell r="AH171" t="str">
            <v>Y</v>
          </cell>
          <cell r="AI171" t="str">
            <v>B3</v>
          </cell>
          <cell r="AJ171" t="str">
            <v>B3</v>
          </cell>
          <cell r="AK171">
            <v>4</v>
          </cell>
          <cell r="AL171">
            <v>4</v>
          </cell>
          <cell r="AM171">
            <v>1</v>
          </cell>
          <cell r="AN171">
            <v>1</v>
          </cell>
          <cell r="AO171">
            <v>2</v>
          </cell>
          <cell r="AP171" t="str">
            <v>Y</v>
          </cell>
          <cell r="AQ171">
            <v>3</v>
          </cell>
          <cell r="AR171">
            <v>2</v>
          </cell>
          <cell r="AS171">
            <v>0</v>
          </cell>
          <cell r="AT171"/>
        </row>
        <row r="172">
          <cell r="B172" t="str">
            <v>SG1I77884290</v>
          </cell>
          <cell r="C172" t="str">
            <v>POLLUX PROPERTIES LTD.</v>
          </cell>
          <cell r="D172">
            <v>1</v>
          </cell>
          <cell r="E172">
            <v>7</v>
          </cell>
          <cell r="F172">
            <v>6</v>
          </cell>
          <cell r="G172">
            <v>6</v>
          </cell>
          <cell r="H172">
            <v>3</v>
          </cell>
          <cell r="I172">
            <v>0.5</v>
          </cell>
          <cell r="J172">
            <v>1</v>
          </cell>
          <cell r="K172">
            <v>1</v>
          </cell>
          <cell r="L172">
            <v>3</v>
          </cell>
          <cell r="M172" t="str">
            <v>N</v>
          </cell>
          <cell r="N172" t="str">
            <v>Y</v>
          </cell>
          <cell r="O172" t="str">
            <v>N</v>
          </cell>
          <cell r="P172">
            <v>3</v>
          </cell>
          <cell r="Q172">
            <v>3</v>
          </cell>
          <cell r="R172">
            <v>1</v>
          </cell>
          <cell r="S172" t="str">
            <v>Y</v>
          </cell>
          <cell r="T172">
            <v>3</v>
          </cell>
          <cell r="U172">
            <v>3</v>
          </cell>
          <cell r="V172">
            <v>1</v>
          </cell>
          <cell r="W172" t="str">
            <v>Y</v>
          </cell>
          <cell r="X172">
            <v>3</v>
          </cell>
          <cell r="Y172">
            <v>3</v>
          </cell>
          <cell r="Z172">
            <v>3</v>
          </cell>
          <cell r="AA172" t="str">
            <v>Y</v>
          </cell>
          <cell r="AB172"/>
          <cell r="AC172" t="str">
            <v>Y</v>
          </cell>
          <cell r="AD172">
            <v>1</v>
          </cell>
          <cell r="AE172">
            <v>0.33333333333333298</v>
          </cell>
          <cell r="AF172" t="str">
            <v>N</v>
          </cell>
          <cell r="AG172" t="str">
            <v>Y</v>
          </cell>
          <cell r="AH172" t="str">
            <v>Y</v>
          </cell>
          <cell r="AI172" t="str">
            <v>B3</v>
          </cell>
          <cell r="AJ172" t="str">
            <v>B3</v>
          </cell>
          <cell r="AK172">
            <v>3</v>
          </cell>
          <cell r="AL172">
            <v>3</v>
          </cell>
          <cell r="AM172">
            <v>1</v>
          </cell>
          <cell r="AN172">
            <v>1</v>
          </cell>
          <cell r="AO172">
            <v>2</v>
          </cell>
          <cell r="AP172" t="str">
            <v>Y</v>
          </cell>
          <cell r="AQ172">
            <v>1</v>
          </cell>
          <cell r="AR172">
            <v>3</v>
          </cell>
          <cell r="AS172">
            <v>2</v>
          </cell>
          <cell r="AT172"/>
        </row>
        <row r="173">
          <cell r="B173" t="str">
            <v>SG0539000299</v>
          </cell>
          <cell r="C173" t="str">
            <v>POWERMATIC DATA SYSTEMS LTD</v>
          </cell>
          <cell r="D173">
            <v>0</v>
          </cell>
          <cell r="E173">
            <v>5</v>
          </cell>
          <cell r="F173">
            <v>5</v>
          </cell>
          <cell r="G173">
            <v>5</v>
          </cell>
          <cell r="H173">
            <v>3</v>
          </cell>
          <cell r="I173">
            <v>0.6</v>
          </cell>
          <cell r="J173">
            <v>1</v>
          </cell>
          <cell r="K173">
            <v>1</v>
          </cell>
          <cell r="L173">
            <v>2</v>
          </cell>
          <cell r="M173" t="str">
            <v>N</v>
          </cell>
          <cell r="N173" t="str">
            <v>N</v>
          </cell>
          <cell r="O173" t="str">
            <v>Y</v>
          </cell>
          <cell r="P173">
            <v>3</v>
          </cell>
          <cell r="Q173">
            <v>3</v>
          </cell>
          <cell r="R173">
            <v>1</v>
          </cell>
          <cell r="S173" t="str">
            <v>Y</v>
          </cell>
          <cell r="T173">
            <v>3</v>
          </cell>
          <cell r="U173">
            <v>3</v>
          </cell>
          <cell r="V173">
            <v>1</v>
          </cell>
          <cell r="W173" t="str">
            <v>Y</v>
          </cell>
          <cell r="X173">
            <v>3</v>
          </cell>
          <cell r="Y173">
            <v>3</v>
          </cell>
          <cell r="Z173">
            <v>3</v>
          </cell>
          <cell r="AA173" t="str">
            <v>Y</v>
          </cell>
          <cell r="AB173"/>
          <cell r="AC173" t="str">
            <v>Y</v>
          </cell>
          <cell r="AD173">
            <v>2</v>
          </cell>
          <cell r="AE173">
            <v>0.66666666666666696</v>
          </cell>
          <cell r="AF173" t="str">
            <v>Y</v>
          </cell>
          <cell r="AG173"/>
          <cell r="AH173" t="str">
            <v>Y</v>
          </cell>
          <cell r="AI173" t="str">
            <v>B3</v>
          </cell>
          <cell r="AJ173" t="str">
            <v>B3</v>
          </cell>
          <cell r="AK173">
            <v>3</v>
          </cell>
          <cell r="AL173">
            <v>2</v>
          </cell>
          <cell r="AM173">
            <v>1</v>
          </cell>
          <cell r="AN173">
            <v>1</v>
          </cell>
          <cell r="AO173">
            <v>2</v>
          </cell>
          <cell r="AP173" t="str">
            <v>Y</v>
          </cell>
          <cell r="AQ173">
            <v>3</v>
          </cell>
          <cell r="AR173">
            <v>3</v>
          </cell>
          <cell r="AS173">
            <v>2</v>
          </cell>
          <cell r="AT173"/>
        </row>
        <row r="174">
          <cell r="B174" t="str">
            <v>SG1DE0000002</v>
          </cell>
          <cell r="C174" t="str">
            <v>SAMURAI 2K AEROSOL LIMITED</v>
          </cell>
          <cell r="D174">
            <v>1</v>
          </cell>
          <cell r="E174">
            <v>8</v>
          </cell>
          <cell r="F174">
            <v>7</v>
          </cell>
          <cell r="G174">
            <v>7</v>
          </cell>
          <cell r="H174">
            <v>3</v>
          </cell>
          <cell r="I174">
            <v>0.42857142857142899</v>
          </cell>
          <cell r="J174">
            <v>1</v>
          </cell>
          <cell r="K174">
            <v>1</v>
          </cell>
          <cell r="L174">
            <v>1</v>
          </cell>
          <cell r="M174" t="str">
            <v>Y</v>
          </cell>
          <cell r="N174" t="str">
            <v>Y</v>
          </cell>
          <cell r="O174" t="str">
            <v>N</v>
          </cell>
          <cell r="P174">
            <v>3</v>
          </cell>
          <cell r="Q174">
            <v>3</v>
          </cell>
          <cell r="R174">
            <v>1</v>
          </cell>
          <cell r="S174" t="str">
            <v>Y</v>
          </cell>
          <cell r="T174">
            <v>3</v>
          </cell>
          <cell r="U174">
            <v>3</v>
          </cell>
          <cell r="V174">
            <v>1</v>
          </cell>
          <cell r="W174" t="str">
            <v>Y</v>
          </cell>
          <cell r="X174">
            <v>3</v>
          </cell>
          <cell r="Y174">
            <v>3</v>
          </cell>
          <cell r="Z174">
            <v>3</v>
          </cell>
          <cell r="AA174" t="str">
            <v>Y</v>
          </cell>
          <cell r="AB174"/>
          <cell r="AC174" t="str">
            <v>Y</v>
          </cell>
          <cell r="AD174">
            <v>0</v>
          </cell>
          <cell r="AE174">
            <v>0</v>
          </cell>
          <cell r="AF174" t="str">
            <v>N</v>
          </cell>
          <cell r="AG174" t="str">
            <v>N</v>
          </cell>
          <cell r="AH174" t="str">
            <v>N</v>
          </cell>
          <cell r="AI174" t="str">
            <v>B3</v>
          </cell>
          <cell r="AJ174" t="str">
            <v>B3</v>
          </cell>
          <cell r="AK174">
            <v>3</v>
          </cell>
          <cell r="AL174">
            <v>3</v>
          </cell>
          <cell r="AM174">
            <v>1</v>
          </cell>
          <cell r="AN174">
            <v>1</v>
          </cell>
          <cell r="AO174">
            <v>2</v>
          </cell>
          <cell r="AP174" t="str">
            <v>Y</v>
          </cell>
          <cell r="AQ174">
            <v>0</v>
          </cell>
          <cell r="AR174">
            <v>3</v>
          </cell>
          <cell r="AS174">
            <v>2</v>
          </cell>
          <cell r="AT174"/>
        </row>
        <row r="175">
          <cell r="B175" t="str">
            <v>SG1DG8000009</v>
          </cell>
          <cell r="C175" t="str">
            <v>SANLI ENVIRONMENTAL LIMITED</v>
          </cell>
          <cell r="D175">
            <v>1</v>
          </cell>
          <cell r="E175">
            <v>8</v>
          </cell>
          <cell r="F175">
            <v>7</v>
          </cell>
          <cell r="G175">
            <v>7</v>
          </cell>
          <cell r="H175">
            <v>3</v>
          </cell>
          <cell r="I175">
            <v>0.42857142857142899</v>
          </cell>
          <cell r="J175">
            <v>1</v>
          </cell>
          <cell r="K175">
            <v>1</v>
          </cell>
          <cell r="L175">
            <v>1</v>
          </cell>
          <cell r="M175" t="str">
            <v>Y</v>
          </cell>
          <cell r="N175" t="str">
            <v>N</v>
          </cell>
          <cell r="O175" t="str">
            <v>N</v>
          </cell>
          <cell r="P175">
            <v>4</v>
          </cell>
          <cell r="Q175">
            <v>3</v>
          </cell>
          <cell r="R175">
            <v>0.75</v>
          </cell>
          <cell r="S175" t="str">
            <v>Y</v>
          </cell>
          <cell r="T175">
            <v>3</v>
          </cell>
          <cell r="U175">
            <v>3</v>
          </cell>
          <cell r="V175">
            <v>1</v>
          </cell>
          <cell r="W175" t="str">
            <v>Y</v>
          </cell>
          <cell r="X175">
            <v>3</v>
          </cell>
          <cell r="Y175">
            <v>3</v>
          </cell>
          <cell r="Z175">
            <v>3</v>
          </cell>
          <cell r="AA175" t="str">
            <v>Y</v>
          </cell>
          <cell r="AB175"/>
          <cell r="AC175" t="str">
            <v>Y</v>
          </cell>
          <cell r="AD175">
            <v>2</v>
          </cell>
          <cell r="AE175">
            <v>0.66666666666666696</v>
          </cell>
          <cell r="AF175" t="str">
            <v>Y</v>
          </cell>
          <cell r="AG175"/>
          <cell r="AH175" t="str">
            <v>Y</v>
          </cell>
          <cell r="AI175" t="str">
            <v>B3</v>
          </cell>
          <cell r="AJ175" t="str">
            <v>B3</v>
          </cell>
          <cell r="AK175">
            <v>2</v>
          </cell>
          <cell r="AL175">
            <v>2</v>
          </cell>
          <cell r="AM175">
            <v>1</v>
          </cell>
          <cell r="AN175">
            <v>1</v>
          </cell>
          <cell r="AO175">
            <v>2</v>
          </cell>
          <cell r="AP175" t="str">
            <v>Y</v>
          </cell>
          <cell r="AQ175">
            <v>0</v>
          </cell>
          <cell r="AR175">
            <v>3</v>
          </cell>
          <cell r="AS175">
            <v>2</v>
          </cell>
          <cell r="AT175"/>
        </row>
        <row r="176">
          <cell r="B176" t="str">
            <v>SG1I52882764</v>
          </cell>
          <cell r="C176" t="str">
            <v>SATS LTD.</v>
          </cell>
          <cell r="D176">
            <v>2</v>
          </cell>
          <cell r="E176">
            <v>12</v>
          </cell>
          <cell r="F176">
            <v>10</v>
          </cell>
          <cell r="G176">
            <v>10</v>
          </cell>
          <cell r="H176">
            <v>9</v>
          </cell>
          <cell r="I176">
            <v>0.9</v>
          </cell>
          <cell r="J176">
            <v>1</v>
          </cell>
          <cell r="K176">
            <v>1</v>
          </cell>
          <cell r="L176">
            <v>1</v>
          </cell>
          <cell r="M176" t="str">
            <v>Y</v>
          </cell>
          <cell r="N176" t="str">
            <v>N</v>
          </cell>
          <cell r="O176" t="str">
            <v>Y</v>
          </cell>
          <cell r="P176">
            <v>3</v>
          </cell>
          <cell r="Q176">
            <v>3</v>
          </cell>
          <cell r="R176">
            <v>1</v>
          </cell>
          <cell r="S176" t="str">
            <v>Y</v>
          </cell>
          <cell r="T176">
            <v>3</v>
          </cell>
          <cell r="U176">
            <v>3</v>
          </cell>
          <cell r="V176">
            <v>1</v>
          </cell>
          <cell r="W176" t="str">
            <v>Y</v>
          </cell>
          <cell r="X176">
            <v>4</v>
          </cell>
          <cell r="Y176">
            <v>4</v>
          </cell>
          <cell r="Z176">
            <v>4</v>
          </cell>
          <cell r="AA176" t="str">
            <v>Y</v>
          </cell>
          <cell r="AB176"/>
          <cell r="AC176" t="str">
            <v>Y</v>
          </cell>
          <cell r="AD176">
            <v>2</v>
          </cell>
          <cell r="AE176">
            <v>0.5</v>
          </cell>
          <cell r="AF176" t="str">
            <v>Y</v>
          </cell>
          <cell r="AG176"/>
          <cell r="AH176" t="str">
            <v>Y</v>
          </cell>
          <cell r="AI176" t="str">
            <v>E</v>
          </cell>
          <cell r="AJ176" t="str">
            <v>E</v>
          </cell>
          <cell r="AK176">
            <v>6</v>
          </cell>
          <cell r="AL176">
            <v>5</v>
          </cell>
          <cell r="AM176">
            <v>3</v>
          </cell>
          <cell r="AN176">
            <v>3</v>
          </cell>
          <cell r="AO176">
            <v>6</v>
          </cell>
          <cell r="AP176" t="str">
            <v>Y</v>
          </cell>
          <cell r="AQ176">
            <v>0</v>
          </cell>
          <cell r="AR176">
            <v>0</v>
          </cell>
          <cell r="AS176">
            <v>0</v>
          </cell>
          <cell r="AT176"/>
        </row>
        <row r="177">
          <cell r="B177" t="str">
            <v>SG1T17929525</v>
          </cell>
          <cell r="C177" t="str">
            <v>SINGAPORE MYANMAR INVESTCO LIMITED</v>
          </cell>
          <cell r="D177">
            <v>0</v>
          </cell>
          <cell r="E177">
            <v>5</v>
          </cell>
          <cell r="F177">
            <v>5</v>
          </cell>
          <cell r="G177">
            <v>5</v>
          </cell>
          <cell r="H177">
            <v>3</v>
          </cell>
          <cell r="I177">
            <v>0.6</v>
          </cell>
          <cell r="J177">
            <v>1</v>
          </cell>
          <cell r="K177">
            <v>1</v>
          </cell>
          <cell r="L177">
            <v>3</v>
          </cell>
          <cell r="M177" t="str">
            <v>N</v>
          </cell>
          <cell r="N177" t="str">
            <v>Y</v>
          </cell>
          <cell r="O177" t="str">
            <v>Y</v>
          </cell>
          <cell r="P177">
            <v>3</v>
          </cell>
          <cell r="Q177">
            <v>3</v>
          </cell>
          <cell r="R177">
            <v>1</v>
          </cell>
          <cell r="S177" t="str">
            <v>Y</v>
          </cell>
          <cell r="T177">
            <v>3</v>
          </cell>
          <cell r="U177">
            <v>3</v>
          </cell>
          <cell r="V177">
            <v>1</v>
          </cell>
          <cell r="W177" t="str">
            <v>Y</v>
          </cell>
          <cell r="X177">
            <v>3</v>
          </cell>
          <cell r="Y177">
            <v>3</v>
          </cell>
          <cell r="Z177">
            <v>3</v>
          </cell>
          <cell r="AA177" t="str">
            <v>Y</v>
          </cell>
          <cell r="AB177"/>
          <cell r="AC177" t="str">
            <v>Y</v>
          </cell>
          <cell r="AD177">
            <v>1</v>
          </cell>
          <cell r="AE177">
            <v>0.33333333333333298</v>
          </cell>
          <cell r="AF177" t="str">
            <v>N</v>
          </cell>
          <cell r="AG177" t="str">
            <v>Y</v>
          </cell>
          <cell r="AH177" t="str">
            <v>N</v>
          </cell>
          <cell r="AI177" t="str">
            <v>B3</v>
          </cell>
          <cell r="AJ177" t="str">
            <v>B3</v>
          </cell>
          <cell r="AK177">
            <v>5</v>
          </cell>
          <cell r="AL177">
            <v>4</v>
          </cell>
          <cell r="AM177">
            <v>1</v>
          </cell>
          <cell r="AN177">
            <v>1</v>
          </cell>
          <cell r="AO177">
            <v>2</v>
          </cell>
          <cell r="AP177" t="str">
            <v>Y</v>
          </cell>
          <cell r="AQ177">
            <v>1</v>
          </cell>
          <cell r="AR177">
            <v>3</v>
          </cell>
          <cell r="AS177">
            <v>2</v>
          </cell>
          <cell r="AT177"/>
        </row>
        <row r="178">
          <cell r="B178" t="str">
            <v>SG1N89910219</v>
          </cell>
          <cell r="C178" t="str">
            <v>SINGAPORE POST LIMITED</v>
          </cell>
          <cell r="D178">
            <v>5</v>
          </cell>
          <cell r="E178">
            <v>14</v>
          </cell>
          <cell r="F178">
            <v>9</v>
          </cell>
          <cell r="G178">
            <v>9</v>
          </cell>
          <cell r="H178">
            <v>5</v>
          </cell>
          <cell r="I178">
            <v>0.55555555555555602</v>
          </cell>
          <cell r="J178">
            <v>1</v>
          </cell>
          <cell r="K178">
            <v>1</v>
          </cell>
          <cell r="L178">
            <v>6</v>
          </cell>
          <cell r="M178" t="str">
            <v>N</v>
          </cell>
          <cell r="N178" t="str">
            <v>Y</v>
          </cell>
          <cell r="O178" t="str">
            <v>Y</v>
          </cell>
          <cell r="P178">
            <v>3</v>
          </cell>
          <cell r="Q178">
            <v>2</v>
          </cell>
          <cell r="R178">
            <v>0.66666666666666696</v>
          </cell>
          <cell r="S178" t="str">
            <v>Y</v>
          </cell>
          <cell r="T178">
            <v>3</v>
          </cell>
          <cell r="U178">
            <v>2</v>
          </cell>
          <cell r="V178">
            <v>0.66666666666666696</v>
          </cell>
          <cell r="W178" t="str">
            <v>Y</v>
          </cell>
          <cell r="X178">
            <v>3</v>
          </cell>
          <cell r="Y178">
            <v>3</v>
          </cell>
          <cell r="Z178">
            <v>3</v>
          </cell>
          <cell r="AA178" t="str">
            <v>Y</v>
          </cell>
          <cell r="AB178"/>
          <cell r="AC178" t="str">
            <v>Y</v>
          </cell>
          <cell r="AD178">
            <v>1</v>
          </cell>
          <cell r="AE178">
            <v>0.33333333333333298</v>
          </cell>
          <cell r="AF178" t="str">
            <v>N</v>
          </cell>
          <cell r="AG178" t="str">
            <v>Y</v>
          </cell>
          <cell r="AH178" t="str">
            <v>Y</v>
          </cell>
          <cell r="AI178" t="str">
            <v>E</v>
          </cell>
          <cell r="AJ178" t="str">
            <v>E</v>
          </cell>
          <cell r="AK178">
            <v>7</v>
          </cell>
          <cell r="AL178">
            <v>4</v>
          </cell>
          <cell r="AM178">
            <v>3</v>
          </cell>
          <cell r="AN178">
            <v>3</v>
          </cell>
          <cell r="AO178">
            <v>6</v>
          </cell>
          <cell r="AP178" t="str">
            <v>Y</v>
          </cell>
          <cell r="AQ178">
            <v>1</v>
          </cell>
          <cell r="AR178">
            <v>1</v>
          </cell>
          <cell r="AS178">
            <v>0</v>
          </cell>
          <cell r="AT178"/>
        </row>
        <row r="179">
          <cell r="B179" t="str">
            <v>SG1J24887775</v>
          </cell>
          <cell r="C179" t="str">
            <v>SINGAPORE SHIPPING CORPORATION LIMITED</v>
          </cell>
          <cell r="D179">
            <v>3</v>
          </cell>
          <cell r="E179">
            <v>8</v>
          </cell>
          <cell r="F179">
            <v>5</v>
          </cell>
          <cell r="G179">
            <v>5</v>
          </cell>
          <cell r="H179">
            <v>2</v>
          </cell>
          <cell r="I179">
            <v>0.4</v>
          </cell>
          <cell r="J179">
            <v>1</v>
          </cell>
          <cell r="K179">
            <v>1</v>
          </cell>
          <cell r="L179">
            <v>2</v>
          </cell>
          <cell r="M179" t="str">
            <v>N</v>
          </cell>
          <cell r="N179" t="str">
            <v>N</v>
          </cell>
          <cell r="O179" t="str">
            <v>N</v>
          </cell>
          <cell r="P179">
            <v>2</v>
          </cell>
          <cell r="Q179">
            <v>1</v>
          </cell>
          <cell r="R179">
            <v>0.5</v>
          </cell>
          <cell r="S179" t="str">
            <v>Y</v>
          </cell>
          <cell r="T179">
            <v>2</v>
          </cell>
          <cell r="U179">
            <v>2</v>
          </cell>
          <cell r="V179">
            <v>1</v>
          </cell>
          <cell r="W179" t="str">
            <v>Y</v>
          </cell>
          <cell r="X179">
            <v>2</v>
          </cell>
          <cell r="Y179">
            <v>2</v>
          </cell>
          <cell r="Z179">
            <v>2</v>
          </cell>
          <cell r="AA179" t="str">
            <v>Y</v>
          </cell>
          <cell r="AB179"/>
          <cell r="AC179" t="str">
            <v>N</v>
          </cell>
          <cell r="AD179">
            <v>0</v>
          </cell>
          <cell r="AE179">
            <v>0</v>
          </cell>
          <cell r="AF179" t="str">
            <v>N</v>
          </cell>
          <cell r="AG179" t="str">
            <v>N</v>
          </cell>
          <cell r="AH179" t="str">
            <v>N</v>
          </cell>
          <cell r="AI179" t="str">
            <v>B1</v>
          </cell>
          <cell r="AJ179" t="str">
            <v>B1</v>
          </cell>
          <cell r="AK179">
            <v>3</v>
          </cell>
          <cell r="AL179">
            <v>3</v>
          </cell>
          <cell r="AM179">
            <v>1</v>
          </cell>
          <cell r="AN179">
            <v>1</v>
          </cell>
          <cell r="AO179">
            <v>2</v>
          </cell>
          <cell r="AP179" t="str">
            <v>Y</v>
          </cell>
          <cell r="AQ179">
            <v>2</v>
          </cell>
          <cell r="AR179">
            <v>1</v>
          </cell>
          <cell r="AS179">
            <v>0</v>
          </cell>
          <cell r="AT179"/>
        </row>
        <row r="180">
          <cell r="B180" t="str">
            <v>SG2G73000009</v>
          </cell>
          <cell r="C180" t="str">
            <v>SINGHAIYI GROUP LTD.</v>
          </cell>
          <cell r="D180">
            <v>1</v>
          </cell>
          <cell r="E180">
            <v>7</v>
          </cell>
          <cell r="F180">
            <v>6</v>
          </cell>
          <cell r="G180">
            <v>6</v>
          </cell>
          <cell r="H180">
            <v>3</v>
          </cell>
          <cell r="I180">
            <v>0.5</v>
          </cell>
          <cell r="J180">
            <v>1</v>
          </cell>
          <cell r="K180">
            <v>1</v>
          </cell>
          <cell r="L180">
            <v>3</v>
          </cell>
          <cell r="M180" t="str">
            <v>N</v>
          </cell>
          <cell r="N180" t="str">
            <v>Y</v>
          </cell>
          <cell r="O180" t="str">
            <v>Y</v>
          </cell>
          <cell r="P180">
            <v>2</v>
          </cell>
          <cell r="Q180">
            <v>2</v>
          </cell>
          <cell r="R180">
            <v>1</v>
          </cell>
          <cell r="S180" t="str">
            <v>N</v>
          </cell>
          <cell r="T180">
            <v>2</v>
          </cell>
          <cell r="U180">
            <v>2</v>
          </cell>
          <cell r="V180">
            <v>1</v>
          </cell>
          <cell r="W180" t="str">
            <v>Y</v>
          </cell>
          <cell r="X180">
            <v>2</v>
          </cell>
          <cell r="Y180">
            <v>2</v>
          </cell>
          <cell r="Z180">
            <v>2</v>
          </cell>
          <cell r="AA180" t="str">
            <v>Y</v>
          </cell>
          <cell r="AB180"/>
          <cell r="AC180" t="str">
            <v>Y</v>
          </cell>
          <cell r="AD180">
            <v>1</v>
          </cell>
          <cell r="AE180">
            <v>0.5</v>
          </cell>
          <cell r="AF180" t="str">
            <v>Y</v>
          </cell>
          <cell r="AG180"/>
          <cell r="AH180" t="str">
            <v>Y</v>
          </cell>
          <cell r="AI180" t="str">
            <v>B3</v>
          </cell>
          <cell r="AJ180" t="str">
            <v>B3</v>
          </cell>
          <cell r="AK180">
            <v>4</v>
          </cell>
          <cell r="AL180">
            <v>4</v>
          </cell>
          <cell r="AM180">
            <v>1</v>
          </cell>
          <cell r="AN180">
            <v>1</v>
          </cell>
          <cell r="AO180">
            <v>2</v>
          </cell>
          <cell r="AP180" t="str">
            <v>Y</v>
          </cell>
          <cell r="AQ180">
            <v>0</v>
          </cell>
          <cell r="AR180">
            <v>2</v>
          </cell>
          <cell r="AS180">
            <v>0</v>
          </cell>
          <cell r="AT180"/>
        </row>
        <row r="181">
          <cell r="B181" t="str">
            <v>SG1I47882655</v>
          </cell>
          <cell r="C181" t="str">
            <v>STAMFORD LAND CORPORATION LTD</v>
          </cell>
          <cell r="D181">
            <v>1</v>
          </cell>
          <cell r="E181">
            <v>7</v>
          </cell>
          <cell r="F181">
            <v>6</v>
          </cell>
          <cell r="G181">
            <v>6</v>
          </cell>
          <cell r="H181">
            <v>3</v>
          </cell>
          <cell r="I181">
            <v>0.5</v>
          </cell>
          <cell r="J181">
            <v>1</v>
          </cell>
          <cell r="K181">
            <v>1</v>
          </cell>
          <cell r="L181">
            <v>2</v>
          </cell>
          <cell r="M181" t="str">
            <v>N</v>
          </cell>
          <cell r="N181" t="str">
            <v>Y</v>
          </cell>
          <cell r="O181" t="str">
            <v>N</v>
          </cell>
          <cell r="P181">
            <v>3</v>
          </cell>
          <cell r="Q181">
            <v>2</v>
          </cell>
          <cell r="R181">
            <v>0.66666666666666696</v>
          </cell>
          <cell r="S181" t="str">
            <v>Y</v>
          </cell>
          <cell r="T181">
            <v>3</v>
          </cell>
          <cell r="U181">
            <v>3</v>
          </cell>
          <cell r="V181">
            <v>1</v>
          </cell>
          <cell r="W181" t="str">
            <v>Y</v>
          </cell>
          <cell r="X181">
            <v>3</v>
          </cell>
          <cell r="Y181">
            <v>3</v>
          </cell>
          <cell r="Z181">
            <v>3</v>
          </cell>
          <cell r="AA181" t="str">
            <v>Y</v>
          </cell>
          <cell r="AB181"/>
          <cell r="AC181" t="str">
            <v>Y</v>
          </cell>
          <cell r="AD181">
            <v>1</v>
          </cell>
          <cell r="AE181">
            <v>0.33333333333333298</v>
          </cell>
          <cell r="AF181" t="str">
            <v>N</v>
          </cell>
          <cell r="AG181" t="str">
            <v>Y</v>
          </cell>
          <cell r="AH181" t="str">
            <v>N</v>
          </cell>
          <cell r="AI181" t="str">
            <v>B1</v>
          </cell>
          <cell r="AJ181" t="str">
            <v>B1</v>
          </cell>
          <cell r="AK181">
            <v>3</v>
          </cell>
          <cell r="AL181">
            <v>3</v>
          </cell>
          <cell r="AM181">
            <v>1</v>
          </cell>
          <cell r="AN181">
            <v>1</v>
          </cell>
          <cell r="AO181">
            <v>2</v>
          </cell>
          <cell r="AP181" t="str">
            <v>Y</v>
          </cell>
          <cell r="AQ181">
            <v>1</v>
          </cell>
          <cell r="AR181">
            <v>2</v>
          </cell>
          <cell r="AS181">
            <v>0</v>
          </cell>
          <cell r="AT181"/>
        </row>
        <row r="182">
          <cell r="B182" t="str">
            <v>SG1AA2000004</v>
          </cell>
          <cell r="C182" t="str">
            <v>SUNMOON FOOD COMPANY LIMITED</v>
          </cell>
          <cell r="D182">
            <v>2</v>
          </cell>
          <cell r="E182">
            <v>10</v>
          </cell>
          <cell r="F182">
            <v>8</v>
          </cell>
          <cell r="G182">
            <v>8</v>
          </cell>
          <cell r="H182">
            <v>3</v>
          </cell>
          <cell r="I182">
            <v>0.375</v>
          </cell>
          <cell r="J182">
            <v>1</v>
          </cell>
          <cell r="K182">
            <v>1</v>
          </cell>
          <cell r="L182">
            <v>1</v>
          </cell>
          <cell r="M182" t="str">
            <v>Y</v>
          </cell>
          <cell r="N182" t="str">
            <v>Y</v>
          </cell>
          <cell r="O182" t="str">
            <v>Y</v>
          </cell>
          <cell r="P182">
            <v>5</v>
          </cell>
          <cell r="Q182">
            <v>3</v>
          </cell>
          <cell r="R182">
            <v>0.6</v>
          </cell>
          <cell r="S182" t="str">
            <v>Y</v>
          </cell>
          <cell r="T182">
            <v>4</v>
          </cell>
          <cell r="U182">
            <v>3</v>
          </cell>
          <cell r="V182">
            <v>0.75</v>
          </cell>
          <cell r="W182" t="str">
            <v>Y</v>
          </cell>
          <cell r="X182">
            <v>4</v>
          </cell>
          <cell r="Y182">
            <v>3</v>
          </cell>
          <cell r="Z182">
            <v>3</v>
          </cell>
          <cell r="AA182" t="str">
            <v>N</v>
          </cell>
          <cell r="AB182" t="str">
            <v>N</v>
          </cell>
          <cell r="AC182" t="str">
            <v>Y</v>
          </cell>
          <cell r="AD182">
            <v>2</v>
          </cell>
          <cell r="AE182">
            <v>0.5</v>
          </cell>
          <cell r="AF182" t="str">
            <v>Y</v>
          </cell>
          <cell r="AG182"/>
          <cell r="AH182" t="str">
            <v>Y</v>
          </cell>
          <cell r="AI182" t="str">
            <v>B1</v>
          </cell>
          <cell r="AJ182" t="str">
            <v>E</v>
          </cell>
          <cell r="AK182">
            <v>4</v>
          </cell>
          <cell r="AL182">
            <v>4</v>
          </cell>
          <cell r="AM182">
            <v>1</v>
          </cell>
          <cell r="AN182">
            <v>1</v>
          </cell>
          <cell r="AO182">
            <v>2</v>
          </cell>
          <cell r="AP182" t="str">
            <v>Y</v>
          </cell>
          <cell r="AQ182">
            <v>0</v>
          </cell>
          <cell r="AR182">
            <v>3</v>
          </cell>
          <cell r="AS182">
            <v>2</v>
          </cell>
          <cell r="AT182"/>
        </row>
        <row r="183">
          <cell r="B183" t="str">
            <v>SG1AE9000009</v>
          </cell>
          <cell r="C183" t="str">
            <v>THE HOUR GLASS LIMITED</v>
          </cell>
          <cell r="D183">
            <v>2</v>
          </cell>
          <cell r="E183">
            <v>9</v>
          </cell>
          <cell r="F183">
            <v>7</v>
          </cell>
          <cell r="G183">
            <v>7</v>
          </cell>
          <cell r="H183">
            <v>4</v>
          </cell>
          <cell r="I183">
            <v>0.57142857142857095</v>
          </cell>
          <cell r="J183">
            <v>1</v>
          </cell>
          <cell r="K183">
            <v>1</v>
          </cell>
          <cell r="L183">
            <v>2</v>
          </cell>
          <cell r="M183" t="str">
            <v>N</v>
          </cell>
          <cell r="N183" t="str">
            <v>N</v>
          </cell>
          <cell r="O183" t="str">
            <v>N</v>
          </cell>
          <cell r="P183">
            <v>3</v>
          </cell>
          <cell r="Q183">
            <v>3</v>
          </cell>
          <cell r="R183">
            <v>1</v>
          </cell>
          <cell r="S183" t="str">
            <v>Y</v>
          </cell>
          <cell r="T183">
            <v>3</v>
          </cell>
          <cell r="U183">
            <v>3</v>
          </cell>
          <cell r="V183">
            <v>1</v>
          </cell>
          <cell r="W183" t="str">
            <v>Y</v>
          </cell>
          <cell r="X183">
            <v>4</v>
          </cell>
          <cell r="Y183">
            <v>3</v>
          </cell>
          <cell r="Z183">
            <v>3</v>
          </cell>
          <cell r="AA183" t="str">
            <v>N</v>
          </cell>
          <cell r="AB183" t="str">
            <v>N</v>
          </cell>
          <cell r="AC183" t="str">
            <v>Y</v>
          </cell>
          <cell r="AD183">
            <v>2</v>
          </cell>
          <cell r="AE183">
            <v>0.5</v>
          </cell>
          <cell r="AF183" t="str">
            <v>Y</v>
          </cell>
          <cell r="AG183"/>
          <cell r="AH183" t="str">
            <v>Y</v>
          </cell>
          <cell r="AI183" t="str">
            <v>B3</v>
          </cell>
          <cell r="AJ183" t="str">
            <v>B3</v>
          </cell>
          <cell r="AK183">
            <v>4</v>
          </cell>
          <cell r="AL183">
            <v>4</v>
          </cell>
          <cell r="AM183">
            <v>1</v>
          </cell>
          <cell r="AN183">
            <v>1</v>
          </cell>
          <cell r="AO183">
            <v>2</v>
          </cell>
          <cell r="AP183" t="str">
            <v>Y</v>
          </cell>
          <cell r="AQ183">
            <v>1</v>
          </cell>
          <cell r="AR183">
            <v>2</v>
          </cell>
          <cell r="AS183">
            <v>0</v>
          </cell>
          <cell r="AT183"/>
        </row>
        <row r="184">
          <cell r="B184" t="str">
            <v>SG1BI4000003</v>
          </cell>
          <cell r="C184" t="str">
            <v>TLV HOLDINGS LIMITED</v>
          </cell>
          <cell r="D184">
            <v>0</v>
          </cell>
          <cell r="E184">
            <v>5</v>
          </cell>
          <cell r="F184">
            <v>5</v>
          </cell>
          <cell r="G184">
            <v>5</v>
          </cell>
          <cell r="H184">
            <v>3</v>
          </cell>
          <cell r="I184">
            <v>0.6</v>
          </cell>
          <cell r="J184">
            <v>1</v>
          </cell>
          <cell r="K184">
            <v>1</v>
          </cell>
          <cell r="L184">
            <v>1</v>
          </cell>
          <cell r="M184" t="str">
            <v>Y</v>
          </cell>
          <cell r="N184" t="str">
            <v>N</v>
          </cell>
          <cell r="O184" t="str">
            <v>Y</v>
          </cell>
          <cell r="P184">
            <v>3</v>
          </cell>
          <cell r="Q184">
            <v>3</v>
          </cell>
          <cell r="R184">
            <v>1</v>
          </cell>
          <cell r="S184" t="str">
            <v>Y</v>
          </cell>
          <cell r="T184">
            <v>3</v>
          </cell>
          <cell r="U184">
            <v>3</v>
          </cell>
          <cell r="V184">
            <v>1</v>
          </cell>
          <cell r="W184" t="str">
            <v>Y</v>
          </cell>
          <cell r="X184">
            <v>3</v>
          </cell>
          <cell r="Y184">
            <v>3</v>
          </cell>
          <cell r="Z184">
            <v>3</v>
          </cell>
          <cell r="AA184" t="str">
            <v>Y</v>
          </cell>
          <cell r="AB184"/>
          <cell r="AC184" t="str">
            <v>Y</v>
          </cell>
          <cell r="AD184">
            <v>1</v>
          </cell>
          <cell r="AE184">
            <v>0.33333333333333298</v>
          </cell>
          <cell r="AF184" t="str">
            <v>N</v>
          </cell>
          <cell r="AG184" t="str">
            <v>Y</v>
          </cell>
          <cell r="AH184" t="str">
            <v>Y</v>
          </cell>
          <cell r="AI184" t="str">
            <v>B3</v>
          </cell>
          <cell r="AJ184" t="str">
            <v>B3</v>
          </cell>
          <cell r="AK184">
            <v>4</v>
          </cell>
          <cell r="AL184">
            <v>4</v>
          </cell>
          <cell r="AM184">
            <v>2</v>
          </cell>
          <cell r="AN184">
            <v>1</v>
          </cell>
          <cell r="AO184">
            <v>3</v>
          </cell>
          <cell r="AP184" t="str">
            <v>Y</v>
          </cell>
          <cell r="AQ184">
            <v>0</v>
          </cell>
          <cell r="AR184">
            <v>3</v>
          </cell>
          <cell r="AS184">
            <v>2</v>
          </cell>
          <cell r="AT184"/>
        </row>
        <row r="185">
          <cell r="B185" t="str">
            <v>SG1BF1000002</v>
          </cell>
          <cell r="C185" t="str">
            <v>TRAVELITE HOLDINGS LTD.</v>
          </cell>
          <cell r="D185">
            <v>2</v>
          </cell>
          <cell r="E185">
            <v>5</v>
          </cell>
          <cell r="F185">
            <v>3</v>
          </cell>
          <cell r="G185">
            <v>3</v>
          </cell>
          <cell r="H185">
            <v>2</v>
          </cell>
          <cell r="I185">
            <v>0.66666666666666696</v>
          </cell>
          <cell r="J185">
            <v>1</v>
          </cell>
          <cell r="K185">
            <v>0</v>
          </cell>
          <cell r="L185">
            <v>2</v>
          </cell>
          <cell r="M185" t="str">
            <v>N</v>
          </cell>
          <cell r="N185" t="str">
            <v>Y</v>
          </cell>
          <cell r="O185" t="str">
            <v>N</v>
          </cell>
          <cell r="P185">
            <v>3</v>
          </cell>
          <cell r="Q185">
            <v>2</v>
          </cell>
          <cell r="R185">
            <v>0.66666666666666696</v>
          </cell>
          <cell r="S185" t="str">
            <v>Y</v>
          </cell>
          <cell r="T185">
            <v>3</v>
          </cell>
          <cell r="U185">
            <v>2</v>
          </cell>
          <cell r="V185">
            <v>0.66666666666666696</v>
          </cell>
          <cell r="W185" t="str">
            <v>Y</v>
          </cell>
          <cell r="X185">
            <v>3</v>
          </cell>
          <cell r="Y185">
            <v>2</v>
          </cell>
          <cell r="Z185">
            <v>2</v>
          </cell>
          <cell r="AA185" t="str">
            <v>N</v>
          </cell>
          <cell r="AB185" t="str">
            <v>N</v>
          </cell>
          <cell r="AC185" t="str">
            <v>Y</v>
          </cell>
          <cell r="AD185">
            <v>2</v>
          </cell>
          <cell r="AE185">
            <v>0.66666666666666696</v>
          </cell>
          <cell r="AF185" t="str">
            <v>Y</v>
          </cell>
          <cell r="AG185"/>
          <cell r="AH185" t="str">
            <v>Y</v>
          </cell>
          <cell r="AI185" t="str">
            <v>B3</v>
          </cell>
          <cell r="AJ185" t="str">
            <v>B3</v>
          </cell>
          <cell r="AK185">
            <v>2</v>
          </cell>
          <cell r="AL185">
            <v>2</v>
          </cell>
          <cell r="AM185">
            <v>1</v>
          </cell>
          <cell r="AN185">
            <v>1</v>
          </cell>
          <cell r="AO185">
            <v>2</v>
          </cell>
          <cell r="AP185" t="str">
            <v>Y</v>
          </cell>
          <cell r="AQ185">
            <v>2</v>
          </cell>
          <cell r="AR185">
            <v>2</v>
          </cell>
          <cell r="AS185">
            <v>2</v>
          </cell>
          <cell r="AT185"/>
        </row>
        <row r="186">
          <cell r="B186" t="str">
            <v>SG2G71000001</v>
          </cell>
          <cell r="C186" t="str">
            <v>TRITECH GROUP LIMITED</v>
          </cell>
          <cell r="D186">
            <v>0</v>
          </cell>
          <cell r="E186">
            <v>4</v>
          </cell>
          <cell r="F186">
            <v>4</v>
          </cell>
          <cell r="G186">
            <v>4</v>
          </cell>
          <cell r="H186">
            <v>2</v>
          </cell>
          <cell r="I186">
            <v>0.5</v>
          </cell>
          <cell r="J186">
            <v>1</v>
          </cell>
          <cell r="K186">
            <v>1</v>
          </cell>
          <cell r="L186">
            <v>1</v>
          </cell>
          <cell r="M186" t="str">
            <v>Y</v>
          </cell>
          <cell r="N186" t="str">
            <v>N</v>
          </cell>
          <cell r="O186" t="str">
            <v>Y</v>
          </cell>
          <cell r="P186">
            <v>4</v>
          </cell>
          <cell r="Q186">
            <v>2</v>
          </cell>
          <cell r="R186">
            <v>0.5</v>
          </cell>
          <cell r="S186" t="str">
            <v>Y</v>
          </cell>
          <cell r="T186">
            <v>3</v>
          </cell>
          <cell r="U186">
            <v>2</v>
          </cell>
          <cell r="V186">
            <v>0.66666666666666696</v>
          </cell>
          <cell r="W186" t="str">
            <v>Y</v>
          </cell>
          <cell r="X186">
            <v>3</v>
          </cell>
          <cell r="Y186">
            <v>2</v>
          </cell>
          <cell r="Z186">
            <v>2</v>
          </cell>
          <cell r="AA186" t="str">
            <v>N</v>
          </cell>
          <cell r="AB186" t="str">
            <v>N</v>
          </cell>
          <cell r="AC186" t="str">
            <v>Y</v>
          </cell>
          <cell r="AD186">
            <v>1</v>
          </cell>
          <cell r="AE186">
            <v>0.33333333333333298</v>
          </cell>
          <cell r="AF186" t="str">
            <v>N</v>
          </cell>
          <cell r="AG186" t="str">
            <v>Y</v>
          </cell>
          <cell r="AH186" t="str">
            <v>Y</v>
          </cell>
          <cell r="AI186" t="str">
            <v>ND</v>
          </cell>
          <cell r="AJ186" t="str">
            <v>ND</v>
          </cell>
          <cell r="AK186">
            <v>3</v>
          </cell>
          <cell r="AL186">
            <v>3</v>
          </cell>
          <cell r="AM186">
            <v>1</v>
          </cell>
          <cell r="AN186">
            <v>1</v>
          </cell>
          <cell r="AO186">
            <v>2</v>
          </cell>
          <cell r="AP186" t="str">
            <v>Y</v>
          </cell>
          <cell r="AQ186">
            <v>2</v>
          </cell>
          <cell r="AR186">
            <v>2</v>
          </cell>
          <cell r="AS186">
            <v>2</v>
          </cell>
          <cell r="AT186"/>
        </row>
        <row r="187">
          <cell r="B187" t="str">
            <v>SG1J65890803</v>
          </cell>
          <cell r="C187" t="str">
            <v>TUNG LOK RESTAURANTS (2000) LTD</v>
          </cell>
          <cell r="D187">
            <v>1</v>
          </cell>
          <cell r="E187">
            <v>9</v>
          </cell>
          <cell r="F187">
            <v>8</v>
          </cell>
          <cell r="G187">
            <v>8</v>
          </cell>
          <cell r="H187">
            <v>4</v>
          </cell>
          <cell r="I187">
            <v>0.5</v>
          </cell>
          <cell r="J187">
            <v>1</v>
          </cell>
          <cell r="K187">
            <v>1</v>
          </cell>
          <cell r="L187">
            <v>1</v>
          </cell>
          <cell r="M187" t="str">
            <v>Y</v>
          </cell>
          <cell r="N187" t="str">
            <v>Y</v>
          </cell>
          <cell r="O187" t="str">
            <v>N</v>
          </cell>
          <cell r="P187">
            <v>6</v>
          </cell>
          <cell r="Q187">
            <v>4</v>
          </cell>
          <cell r="R187">
            <v>0.66666666666666696</v>
          </cell>
          <cell r="S187" t="str">
            <v>Y</v>
          </cell>
          <cell r="T187">
            <v>4</v>
          </cell>
          <cell r="U187">
            <v>4</v>
          </cell>
          <cell r="V187">
            <v>1</v>
          </cell>
          <cell r="W187" t="str">
            <v>Y</v>
          </cell>
          <cell r="X187">
            <v>5</v>
          </cell>
          <cell r="Y187">
            <v>4</v>
          </cell>
          <cell r="Z187">
            <v>4</v>
          </cell>
          <cell r="AA187" t="str">
            <v>N</v>
          </cell>
          <cell r="AB187" t="str">
            <v>N</v>
          </cell>
          <cell r="AC187" t="str">
            <v>Y</v>
          </cell>
          <cell r="AD187">
            <v>2</v>
          </cell>
          <cell r="AE187">
            <v>0.4</v>
          </cell>
          <cell r="AF187" t="str">
            <v>N</v>
          </cell>
          <cell r="AG187" t="str">
            <v>Y</v>
          </cell>
          <cell r="AH187" t="str">
            <v>Y</v>
          </cell>
          <cell r="AI187" t="str">
            <v>B3</v>
          </cell>
          <cell r="AJ187" t="str">
            <v>B3</v>
          </cell>
          <cell r="AK187">
            <v>5</v>
          </cell>
          <cell r="AL187">
            <v>4</v>
          </cell>
          <cell r="AM187">
            <v>1</v>
          </cell>
          <cell r="AN187">
            <v>1</v>
          </cell>
          <cell r="AO187">
            <v>2</v>
          </cell>
          <cell r="AP187" t="str">
            <v>Y</v>
          </cell>
          <cell r="AQ187">
            <v>2</v>
          </cell>
          <cell r="AR187">
            <v>4</v>
          </cell>
          <cell r="AS187">
            <v>0</v>
          </cell>
          <cell r="AT187"/>
        </row>
        <row r="188">
          <cell r="B188" t="str">
            <v>BMG9232V1054</v>
          </cell>
          <cell r="C188" t="str">
            <v>UNITED FOOD HOLDINGS LIMITED</v>
          </cell>
          <cell r="D188">
            <v>0</v>
          </cell>
          <cell r="E188">
            <v>5</v>
          </cell>
          <cell r="F188">
            <v>5</v>
          </cell>
          <cell r="G188">
            <v>5</v>
          </cell>
          <cell r="H188">
            <v>3</v>
          </cell>
          <cell r="I188">
            <v>0.6</v>
          </cell>
          <cell r="J188">
            <v>1</v>
          </cell>
          <cell r="K188">
            <v>0</v>
          </cell>
          <cell r="L188">
            <v>3</v>
          </cell>
          <cell r="M188" t="str">
            <v>N</v>
          </cell>
          <cell r="N188" t="str">
            <v>Y</v>
          </cell>
          <cell r="O188" t="str">
            <v>N</v>
          </cell>
          <cell r="P188">
            <v>3</v>
          </cell>
          <cell r="Q188">
            <v>3</v>
          </cell>
          <cell r="R188">
            <v>1</v>
          </cell>
          <cell r="S188" t="str">
            <v>Y</v>
          </cell>
          <cell r="T188">
            <v>3</v>
          </cell>
          <cell r="U188">
            <v>3</v>
          </cell>
          <cell r="V188">
            <v>1</v>
          </cell>
          <cell r="W188" t="str">
            <v>Y</v>
          </cell>
          <cell r="X188">
            <v>3</v>
          </cell>
          <cell r="Y188">
            <v>3</v>
          </cell>
          <cell r="Z188">
            <v>3</v>
          </cell>
          <cell r="AA188" t="str">
            <v>Y</v>
          </cell>
          <cell r="AB188"/>
          <cell r="AC188" t="str">
            <v>Y</v>
          </cell>
          <cell r="AD188">
            <v>0</v>
          </cell>
          <cell r="AE188">
            <v>0</v>
          </cell>
          <cell r="AF188" t="str">
            <v>N</v>
          </cell>
          <cell r="AG188" t="str">
            <v>N</v>
          </cell>
          <cell r="AH188" t="str">
            <v>N</v>
          </cell>
          <cell r="AI188" t="str">
            <v>E</v>
          </cell>
          <cell r="AJ188" t="str">
            <v>E</v>
          </cell>
          <cell r="AK188">
            <v>4</v>
          </cell>
          <cell r="AL188">
            <v>4</v>
          </cell>
          <cell r="AM188">
            <v>1</v>
          </cell>
          <cell r="AN188">
            <v>1</v>
          </cell>
          <cell r="AO188">
            <v>2</v>
          </cell>
          <cell r="AP188" t="str">
            <v>Y</v>
          </cell>
          <cell r="AQ188">
            <v>0</v>
          </cell>
          <cell r="AR188">
            <v>3</v>
          </cell>
          <cell r="AS188">
            <v>2</v>
          </cell>
          <cell r="AT188"/>
        </row>
        <row r="189">
          <cell r="B189" t="str">
            <v>SG1DF5000004</v>
          </cell>
          <cell r="C189" t="str">
            <v>UNUSUAL LIMITED</v>
          </cell>
          <cell r="D189">
            <v>0</v>
          </cell>
          <cell r="E189">
            <v>7</v>
          </cell>
          <cell r="F189">
            <v>7</v>
          </cell>
          <cell r="G189">
            <v>7</v>
          </cell>
          <cell r="H189">
            <v>3</v>
          </cell>
          <cell r="I189">
            <v>0.42857142857142899</v>
          </cell>
          <cell r="J189">
            <v>1</v>
          </cell>
          <cell r="K189">
            <v>1</v>
          </cell>
          <cell r="L189">
            <v>6</v>
          </cell>
          <cell r="M189" t="str">
            <v>N</v>
          </cell>
          <cell r="N189" t="str">
            <v>Y</v>
          </cell>
          <cell r="O189" t="str">
            <v>N</v>
          </cell>
          <cell r="P189">
            <v>3</v>
          </cell>
          <cell r="Q189">
            <v>2</v>
          </cell>
          <cell r="R189">
            <v>0.66666666666666696</v>
          </cell>
          <cell r="S189" t="str">
            <v>Y</v>
          </cell>
          <cell r="T189">
            <v>3</v>
          </cell>
          <cell r="U189">
            <v>3</v>
          </cell>
          <cell r="V189">
            <v>1</v>
          </cell>
          <cell r="W189" t="str">
            <v>Y</v>
          </cell>
          <cell r="X189">
            <v>3</v>
          </cell>
          <cell r="Y189">
            <v>3</v>
          </cell>
          <cell r="Z189">
            <v>3</v>
          </cell>
          <cell r="AA189" t="str">
            <v>Y</v>
          </cell>
          <cell r="AB189"/>
          <cell r="AC189" t="str">
            <v>Y</v>
          </cell>
          <cell r="AD189">
            <v>2</v>
          </cell>
          <cell r="AE189">
            <v>0.66666666666666696</v>
          </cell>
          <cell r="AF189" t="str">
            <v>Y</v>
          </cell>
          <cell r="AG189"/>
          <cell r="AH189" t="str">
            <v>Y</v>
          </cell>
          <cell r="AI189" t="str">
            <v>E</v>
          </cell>
          <cell r="AJ189" t="str">
            <v>ND</v>
          </cell>
          <cell r="AK189">
            <v>4</v>
          </cell>
          <cell r="AL189">
            <v>4</v>
          </cell>
          <cell r="AM189">
            <v>1</v>
          </cell>
          <cell r="AN189">
            <v>1</v>
          </cell>
          <cell r="AO189">
            <v>2</v>
          </cell>
          <cell r="AP189" t="str">
            <v>Y</v>
          </cell>
          <cell r="AQ189">
            <v>0</v>
          </cell>
          <cell r="AR189">
            <v>2</v>
          </cell>
          <cell r="AS189">
            <v>0</v>
          </cell>
          <cell r="AT189"/>
        </row>
        <row r="190">
          <cell r="B190" t="str">
            <v>SG1CH0000007</v>
          </cell>
          <cell r="C190" t="str">
            <v>USP GROUP LIMITED</v>
          </cell>
          <cell r="D190">
            <v>5</v>
          </cell>
          <cell r="E190">
            <v>9</v>
          </cell>
          <cell r="F190">
            <v>4</v>
          </cell>
          <cell r="G190">
            <v>4</v>
          </cell>
          <cell r="H190">
            <v>3</v>
          </cell>
          <cell r="I190">
            <v>0.75</v>
          </cell>
          <cell r="J190">
            <v>1</v>
          </cell>
          <cell r="K190">
            <v>1</v>
          </cell>
          <cell r="L190">
            <v>1</v>
          </cell>
          <cell r="M190" t="str">
            <v>Y</v>
          </cell>
          <cell r="N190" t="str">
            <v>N</v>
          </cell>
          <cell r="O190" t="str">
            <v>N</v>
          </cell>
          <cell r="P190">
            <v>3</v>
          </cell>
          <cell r="Q190">
            <v>2</v>
          </cell>
          <cell r="R190">
            <v>0.66666666666666696</v>
          </cell>
          <cell r="S190" t="str">
            <v>Y</v>
          </cell>
          <cell r="T190">
            <v>3</v>
          </cell>
          <cell r="U190">
            <v>3</v>
          </cell>
          <cell r="V190">
            <v>1</v>
          </cell>
          <cell r="W190" t="str">
            <v>Y</v>
          </cell>
          <cell r="X190">
            <v>3</v>
          </cell>
          <cell r="Y190">
            <v>3</v>
          </cell>
          <cell r="Z190">
            <v>3</v>
          </cell>
          <cell r="AA190" t="str">
            <v>Y</v>
          </cell>
          <cell r="AB190"/>
          <cell r="AC190" t="str">
            <v>Y</v>
          </cell>
          <cell r="AD190">
            <v>1</v>
          </cell>
          <cell r="AE190">
            <v>0.33333333333333298</v>
          </cell>
          <cell r="AF190" t="str">
            <v>N</v>
          </cell>
          <cell r="AG190" t="str">
            <v>Y</v>
          </cell>
          <cell r="AH190" t="str">
            <v>Y</v>
          </cell>
          <cell r="AI190"/>
          <cell r="AJ190" t="str">
            <v>B3</v>
          </cell>
          <cell r="AK190">
            <v>12</v>
          </cell>
          <cell r="AL190">
            <v>5</v>
          </cell>
          <cell r="AM190">
            <v>2</v>
          </cell>
          <cell r="AN190">
            <v>2</v>
          </cell>
          <cell r="AO190">
            <v>4</v>
          </cell>
          <cell r="AP190" t="str">
            <v>Y</v>
          </cell>
          <cell r="AQ190">
            <v>0</v>
          </cell>
          <cell r="AR190">
            <v>2</v>
          </cell>
          <cell r="AS190">
            <v>0</v>
          </cell>
          <cell r="AT190"/>
        </row>
        <row r="191">
          <cell r="B191" t="str">
            <v>SG1J89892363</v>
          </cell>
          <cell r="C191" t="str">
            <v>VALLIANZ HOLDINGS LIMITED</v>
          </cell>
          <cell r="D191">
            <v>0</v>
          </cell>
          <cell r="E191">
            <v>6</v>
          </cell>
          <cell r="F191">
            <v>6</v>
          </cell>
          <cell r="G191">
            <v>6</v>
          </cell>
          <cell r="H191">
            <v>3</v>
          </cell>
          <cell r="I191">
            <v>0.5</v>
          </cell>
          <cell r="J191">
            <v>1</v>
          </cell>
          <cell r="K191">
            <v>1</v>
          </cell>
          <cell r="L191">
            <v>3</v>
          </cell>
          <cell r="M191" t="str">
            <v>N</v>
          </cell>
          <cell r="N191" t="str">
            <v>Y</v>
          </cell>
          <cell r="O191" t="str">
            <v>Y</v>
          </cell>
          <cell r="P191">
            <v>3</v>
          </cell>
          <cell r="Q191">
            <v>3</v>
          </cell>
          <cell r="R191">
            <v>1</v>
          </cell>
          <cell r="S191" t="str">
            <v>Y</v>
          </cell>
          <cell r="T191">
            <v>3</v>
          </cell>
          <cell r="U191">
            <v>3</v>
          </cell>
          <cell r="V191">
            <v>1</v>
          </cell>
          <cell r="W191" t="str">
            <v>Y</v>
          </cell>
          <cell r="X191">
            <v>3</v>
          </cell>
          <cell r="Y191">
            <v>3</v>
          </cell>
          <cell r="Z191">
            <v>3</v>
          </cell>
          <cell r="AA191" t="str">
            <v>Y</v>
          </cell>
          <cell r="AB191"/>
          <cell r="AC191" t="str">
            <v>Y</v>
          </cell>
          <cell r="AD191">
            <v>0</v>
          </cell>
          <cell r="AE191">
            <v>0</v>
          </cell>
          <cell r="AF191" t="str">
            <v>N</v>
          </cell>
          <cell r="AG191" t="str">
            <v>N</v>
          </cell>
          <cell r="AH191" t="str">
            <v>N</v>
          </cell>
          <cell r="AI191" t="str">
            <v>B3</v>
          </cell>
          <cell r="AJ191" t="str">
            <v>B3</v>
          </cell>
          <cell r="AK191">
            <v>4</v>
          </cell>
          <cell r="AL191">
            <v>5</v>
          </cell>
          <cell r="AM191">
            <v>1</v>
          </cell>
          <cell r="AN191">
            <v>1</v>
          </cell>
          <cell r="AO191">
            <v>2</v>
          </cell>
          <cell r="AP191" t="str">
            <v>Y</v>
          </cell>
          <cell r="AQ191">
            <v>2</v>
          </cell>
          <cell r="AR191">
            <v>3</v>
          </cell>
          <cell r="AS191">
            <v>2</v>
          </cell>
          <cell r="AT191"/>
        </row>
        <row r="192">
          <cell r="B192" t="str">
            <v>BMG9316Y1084</v>
          </cell>
          <cell r="C192" t="str">
            <v>VALUETRONICS HOLDINGS LIMITED</v>
          </cell>
          <cell r="D192">
            <v>0</v>
          </cell>
          <cell r="E192">
            <v>5</v>
          </cell>
          <cell r="F192">
            <v>5</v>
          </cell>
          <cell r="G192">
            <v>5</v>
          </cell>
          <cell r="H192">
            <v>3</v>
          </cell>
          <cell r="I192">
            <v>0.6</v>
          </cell>
          <cell r="J192">
            <v>1</v>
          </cell>
          <cell r="K192">
            <v>1</v>
          </cell>
          <cell r="L192">
            <v>2</v>
          </cell>
          <cell r="M192" t="str">
            <v>N</v>
          </cell>
          <cell r="N192" t="str">
            <v>Y</v>
          </cell>
          <cell r="O192" t="str">
            <v>N</v>
          </cell>
          <cell r="P192">
            <v>3</v>
          </cell>
          <cell r="Q192">
            <v>3</v>
          </cell>
          <cell r="R192">
            <v>1</v>
          </cell>
          <cell r="S192" t="str">
            <v>Y</v>
          </cell>
          <cell r="T192">
            <v>3</v>
          </cell>
          <cell r="U192">
            <v>3</v>
          </cell>
          <cell r="V192">
            <v>1</v>
          </cell>
          <cell r="W192" t="str">
            <v>Y</v>
          </cell>
          <cell r="X192">
            <v>3</v>
          </cell>
          <cell r="Y192">
            <v>3</v>
          </cell>
          <cell r="Z192">
            <v>3</v>
          </cell>
          <cell r="AA192" t="str">
            <v>Y</v>
          </cell>
          <cell r="AB192"/>
          <cell r="AC192" t="str">
            <v>Y</v>
          </cell>
          <cell r="AD192">
            <v>2</v>
          </cell>
          <cell r="AE192">
            <v>0.66666666666666696</v>
          </cell>
          <cell r="AF192" t="str">
            <v>Y</v>
          </cell>
          <cell r="AG192"/>
          <cell r="AH192" t="str">
            <v>Y</v>
          </cell>
          <cell r="AI192" t="str">
            <v>B3</v>
          </cell>
          <cell r="AJ192" t="str">
            <v>B3</v>
          </cell>
          <cell r="AK192">
            <v>5</v>
          </cell>
          <cell r="AL192">
            <v>4</v>
          </cell>
          <cell r="AM192">
            <v>2</v>
          </cell>
          <cell r="AN192">
            <v>1</v>
          </cell>
          <cell r="AO192">
            <v>3</v>
          </cell>
          <cell r="AP192" t="str">
            <v>Y</v>
          </cell>
          <cell r="AQ192">
            <v>0</v>
          </cell>
          <cell r="AR192">
            <v>3</v>
          </cell>
          <cell r="AS192">
            <v>2</v>
          </cell>
          <cell r="AT192"/>
        </row>
        <row r="193">
          <cell r="B193" t="str">
            <v>SGXE74791307</v>
          </cell>
          <cell r="C193" t="str">
            <v>VIVIDTHREE HOLDINGS LTD.</v>
          </cell>
          <cell r="D193">
            <v>0</v>
          </cell>
          <cell r="E193">
            <v>6</v>
          </cell>
          <cell r="F193">
            <v>6</v>
          </cell>
          <cell r="G193">
            <v>6</v>
          </cell>
          <cell r="H193">
            <v>2</v>
          </cell>
          <cell r="I193">
            <v>0.33333333333333298</v>
          </cell>
          <cell r="J193">
            <v>1</v>
          </cell>
          <cell r="K193">
            <v>1</v>
          </cell>
          <cell r="L193">
            <v>1</v>
          </cell>
          <cell r="M193" t="str">
            <v>Y</v>
          </cell>
          <cell r="N193" t="str">
            <v>N</v>
          </cell>
          <cell r="O193" t="str">
            <v>N</v>
          </cell>
          <cell r="P193">
            <v>3</v>
          </cell>
          <cell r="Q193">
            <v>2</v>
          </cell>
          <cell r="R193">
            <v>0.66666666666666696</v>
          </cell>
          <cell r="S193" t="str">
            <v>Y</v>
          </cell>
          <cell r="T193">
            <v>3</v>
          </cell>
          <cell r="U193">
            <v>2</v>
          </cell>
          <cell r="V193">
            <v>0.66666666666666696</v>
          </cell>
          <cell r="W193" t="str">
            <v>Y</v>
          </cell>
          <cell r="X193">
            <v>3</v>
          </cell>
          <cell r="Y193">
            <v>2</v>
          </cell>
          <cell r="Z193">
            <v>3</v>
          </cell>
          <cell r="AA193" t="str">
            <v>N</v>
          </cell>
          <cell r="AB193" t="str">
            <v>N</v>
          </cell>
          <cell r="AC193" t="str">
            <v>Y</v>
          </cell>
          <cell r="AD193">
            <v>0</v>
          </cell>
          <cell r="AE193">
            <v>0</v>
          </cell>
          <cell r="AF193" t="str">
            <v>N</v>
          </cell>
          <cell r="AG193" t="str">
            <v>N</v>
          </cell>
          <cell r="AH193" t="str">
            <v>N</v>
          </cell>
          <cell r="AI193" t="str">
            <v>B2</v>
          </cell>
          <cell r="AJ193" t="str">
            <v>B1</v>
          </cell>
          <cell r="AK193">
            <v>3</v>
          </cell>
          <cell r="AL193">
            <v>3</v>
          </cell>
          <cell r="AM193">
            <v>1</v>
          </cell>
          <cell r="AN193">
            <v>1</v>
          </cell>
          <cell r="AO193">
            <v>2</v>
          </cell>
          <cell r="AP193" t="str">
            <v>Y</v>
          </cell>
          <cell r="AQ193">
            <v>0</v>
          </cell>
          <cell r="AR193">
            <v>2</v>
          </cell>
          <cell r="AS193">
            <v>0</v>
          </cell>
          <cell r="AT193"/>
        </row>
        <row r="194">
          <cell r="B194" t="str">
            <v>SG1T74931364</v>
          </cell>
          <cell r="C194" t="str">
            <v>YOMA STRATEGIC HOLDINGS LTD.</v>
          </cell>
          <cell r="D194">
            <v>0</v>
          </cell>
          <cell r="E194">
            <v>10</v>
          </cell>
          <cell r="F194">
            <v>10</v>
          </cell>
          <cell r="G194">
            <v>10</v>
          </cell>
          <cell r="H194">
            <v>5</v>
          </cell>
          <cell r="I194">
            <v>0.5</v>
          </cell>
          <cell r="J194">
            <v>1</v>
          </cell>
          <cell r="K194">
            <v>1</v>
          </cell>
          <cell r="L194">
            <v>2</v>
          </cell>
          <cell r="M194" t="str">
            <v>N</v>
          </cell>
          <cell r="N194" t="str">
            <v>Y</v>
          </cell>
          <cell r="O194" t="str">
            <v>Y</v>
          </cell>
          <cell r="P194">
            <v>3</v>
          </cell>
          <cell r="Q194">
            <v>2</v>
          </cell>
          <cell r="R194">
            <v>0.66666666666666696</v>
          </cell>
          <cell r="S194" t="str">
            <v>Y</v>
          </cell>
          <cell r="T194">
            <v>3</v>
          </cell>
          <cell r="U194">
            <v>3</v>
          </cell>
          <cell r="V194">
            <v>1</v>
          </cell>
          <cell r="W194" t="str">
            <v>Y</v>
          </cell>
          <cell r="X194">
            <v>3</v>
          </cell>
          <cell r="Y194">
            <v>3</v>
          </cell>
          <cell r="Z194">
            <v>3</v>
          </cell>
          <cell r="AA194" t="str">
            <v>Y</v>
          </cell>
          <cell r="AB194"/>
          <cell r="AC194" t="str">
            <v>Y</v>
          </cell>
          <cell r="AD194">
            <v>1</v>
          </cell>
          <cell r="AE194">
            <v>0.33333333333333298</v>
          </cell>
          <cell r="AF194" t="str">
            <v>N</v>
          </cell>
          <cell r="AG194" t="str">
            <v>Y</v>
          </cell>
          <cell r="AH194" t="str">
            <v>Y</v>
          </cell>
          <cell r="AI194" t="str">
            <v>E</v>
          </cell>
          <cell r="AJ194" t="str">
            <v>E</v>
          </cell>
          <cell r="AK194">
            <v>8</v>
          </cell>
          <cell r="AL194">
            <v>6</v>
          </cell>
          <cell r="AM194">
            <v>2</v>
          </cell>
          <cell r="AN194">
            <v>3</v>
          </cell>
          <cell r="AO194">
            <v>5</v>
          </cell>
          <cell r="AP194" t="str">
            <v>Y</v>
          </cell>
          <cell r="AQ194">
            <v>1</v>
          </cell>
          <cell r="AR194">
            <v>0</v>
          </cell>
          <cell r="AS194">
            <v>0</v>
          </cell>
          <cell r="AT194"/>
        </row>
        <row r="195">
          <cell r="B195" t="str">
            <v>SG1CB9000001</v>
          </cell>
          <cell r="C195" t="str">
            <v>YONGMAO HOLDINGS LIMITED</v>
          </cell>
          <cell r="D195">
            <v>1</v>
          </cell>
          <cell r="E195">
            <v>8</v>
          </cell>
          <cell r="F195">
            <v>7</v>
          </cell>
          <cell r="G195">
            <v>7</v>
          </cell>
          <cell r="H195">
            <v>3</v>
          </cell>
          <cell r="I195">
            <v>0.42857142857142899</v>
          </cell>
          <cell r="J195">
            <v>1</v>
          </cell>
          <cell r="K195">
            <v>1</v>
          </cell>
          <cell r="L195">
            <v>2</v>
          </cell>
          <cell r="M195" t="str">
            <v>N</v>
          </cell>
          <cell r="N195" t="str">
            <v>Y</v>
          </cell>
          <cell r="O195" t="str">
            <v>Y</v>
          </cell>
          <cell r="P195">
            <v>3</v>
          </cell>
          <cell r="Q195">
            <v>3</v>
          </cell>
          <cell r="R195">
            <v>1</v>
          </cell>
          <cell r="S195" t="str">
            <v>Y</v>
          </cell>
          <cell r="T195">
            <v>3</v>
          </cell>
          <cell r="U195">
            <v>3</v>
          </cell>
          <cell r="V195">
            <v>1</v>
          </cell>
          <cell r="W195" t="str">
            <v>Y</v>
          </cell>
          <cell r="X195">
            <v>3</v>
          </cell>
          <cell r="Y195">
            <v>3</v>
          </cell>
          <cell r="Z195">
            <v>3</v>
          </cell>
          <cell r="AA195" t="str">
            <v>Y</v>
          </cell>
          <cell r="AB195"/>
          <cell r="AC195" t="str">
            <v>Y</v>
          </cell>
          <cell r="AD195">
            <v>1</v>
          </cell>
          <cell r="AE195">
            <v>0.33333333333333298</v>
          </cell>
          <cell r="AF195" t="str">
            <v>N</v>
          </cell>
          <cell r="AG195" t="str">
            <v>Y</v>
          </cell>
          <cell r="AH195" t="str">
            <v>Y</v>
          </cell>
          <cell r="AI195" t="str">
            <v>B3</v>
          </cell>
          <cell r="AJ195" t="str">
            <v>B3</v>
          </cell>
          <cell r="AK195">
            <v>4</v>
          </cell>
          <cell r="AL195">
            <v>4</v>
          </cell>
          <cell r="AM195">
            <v>1</v>
          </cell>
          <cell r="AN195">
            <v>1</v>
          </cell>
          <cell r="AO195">
            <v>2</v>
          </cell>
          <cell r="AP195" t="str">
            <v>Y</v>
          </cell>
          <cell r="AQ195">
            <v>3</v>
          </cell>
          <cell r="AR195">
            <v>3</v>
          </cell>
          <cell r="AS195">
            <v>2</v>
          </cell>
          <cell r="AT195"/>
        </row>
        <row r="196">
          <cell r="B196" t="str">
            <v>SG0502000029</v>
          </cell>
          <cell r="C196" t="str">
            <v>3CNERGY LIMITED</v>
          </cell>
          <cell r="D196">
            <v>1</v>
          </cell>
          <cell r="E196">
            <v>4</v>
          </cell>
          <cell r="F196">
            <v>3</v>
          </cell>
          <cell r="G196">
            <v>3</v>
          </cell>
          <cell r="H196">
            <v>2</v>
          </cell>
          <cell r="I196">
            <v>0.66666666666666696</v>
          </cell>
          <cell r="J196">
            <v>1</v>
          </cell>
          <cell r="K196">
            <v>0</v>
          </cell>
          <cell r="L196">
            <v>6</v>
          </cell>
          <cell r="M196" t="str">
            <v>N</v>
          </cell>
          <cell r="N196" t="str">
            <v>Y</v>
          </cell>
          <cell r="O196" t="str">
            <v>Y</v>
          </cell>
          <cell r="P196">
            <v>3</v>
          </cell>
          <cell r="Q196">
            <v>2</v>
          </cell>
          <cell r="R196">
            <v>0.66666666666666696</v>
          </cell>
          <cell r="S196" t="str">
            <v>Y</v>
          </cell>
          <cell r="T196">
            <v>3</v>
          </cell>
          <cell r="U196">
            <v>2</v>
          </cell>
          <cell r="V196">
            <v>0.66666666666666696</v>
          </cell>
          <cell r="W196" t="str">
            <v>Y</v>
          </cell>
          <cell r="X196">
            <v>3</v>
          </cell>
          <cell r="Y196">
            <v>2</v>
          </cell>
          <cell r="Z196">
            <v>2</v>
          </cell>
          <cell r="AA196" t="str">
            <v>N</v>
          </cell>
          <cell r="AB196" t="str">
            <v>N</v>
          </cell>
          <cell r="AC196" t="str">
            <v>Y</v>
          </cell>
          <cell r="AD196">
            <v>1</v>
          </cell>
          <cell r="AE196">
            <v>0.33333333333333298</v>
          </cell>
          <cell r="AF196" t="str">
            <v>N</v>
          </cell>
          <cell r="AG196" t="str">
            <v>Y</v>
          </cell>
          <cell r="AH196" t="str">
            <v>Y</v>
          </cell>
          <cell r="AI196" t="str">
            <v>E</v>
          </cell>
          <cell r="AJ196" t="str">
            <v>E</v>
          </cell>
          <cell r="AK196">
            <v>2</v>
          </cell>
          <cell r="AL196">
            <v>2</v>
          </cell>
          <cell r="AM196">
            <v>1</v>
          </cell>
          <cell r="AN196">
            <v>1</v>
          </cell>
          <cell r="AO196">
            <v>2</v>
          </cell>
          <cell r="AP196" t="str">
            <v>Y</v>
          </cell>
          <cell r="AQ196">
            <v>0</v>
          </cell>
          <cell r="AR196">
            <v>2</v>
          </cell>
          <cell r="AS196">
            <v>2</v>
          </cell>
          <cell r="AT196"/>
        </row>
        <row r="197">
          <cell r="B197" t="str">
            <v>SG1CH8000009</v>
          </cell>
          <cell r="C197" t="str">
            <v>A-SONIC AEROSPACE LIMITED</v>
          </cell>
          <cell r="D197">
            <v>0</v>
          </cell>
          <cell r="E197">
            <v>6</v>
          </cell>
          <cell r="F197">
            <v>6</v>
          </cell>
          <cell r="G197">
            <v>6</v>
          </cell>
          <cell r="H197">
            <v>3</v>
          </cell>
          <cell r="I197">
            <v>0.5</v>
          </cell>
          <cell r="J197">
            <v>0</v>
          </cell>
          <cell r="K197">
            <v>1</v>
          </cell>
          <cell r="L197"/>
          <cell r="M197"/>
          <cell r="N197" t="str">
            <v>Y</v>
          </cell>
          <cell r="O197" t="str">
            <v>N</v>
          </cell>
          <cell r="P197">
            <v>3</v>
          </cell>
          <cell r="Q197">
            <v>3</v>
          </cell>
          <cell r="R197">
            <v>1</v>
          </cell>
          <cell r="S197" t="str">
            <v>Y</v>
          </cell>
          <cell r="T197">
            <v>3</v>
          </cell>
          <cell r="U197">
            <v>3</v>
          </cell>
          <cell r="V197">
            <v>1</v>
          </cell>
          <cell r="W197" t="str">
            <v>Y</v>
          </cell>
          <cell r="X197">
            <v>3</v>
          </cell>
          <cell r="Y197">
            <v>3</v>
          </cell>
          <cell r="Z197">
            <v>3</v>
          </cell>
          <cell r="AA197" t="str">
            <v>Y</v>
          </cell>
          <cell r="AB197"/>
          <cell r="AC197" t="str">
            <v>Y</v>
          </cell>
          <cell r="AD197">
            <v>1</v>
          </cell>
          <cell r="AE197">
            <v>0.33333333333333298</v>
          </cell>
          <cell r="AF197" t="str">
            <v>N</v>
          </cell>
          <cell r="AG197" t="str">
            <v>Y</v>
          </cell>
          <cell r="AH197" t="str">
            <v>Y</v>
          </cell>
          <cell r="AI197" t="str">
            <v>B4</v>
          </cell>
          <cell r="AJ197" t="str">
            <v>B3</v>
          </cell>
          <cell r="AK197">
            <v>2</v>
          </cell>
          <cell r="AL197">
            <v>3</v>
          </cell>
          <cell r="AM197"/>
          <cell r="AN197"/>
          <cell r="AO197"/>
          <cell r="AP197" t="str">
            <v>Y</v>
          </cell>
          <cell r="AQ197">
            <v>2</v>
          </cell>
          <cell r="AR197">
            <v>3</v>
          </cell>
          <cell r="AS197">
            <v>2</v>
          </cell>
          <cell r="AT197"/>
        </row>
        <row r="198">
          <cell r="B198" t="str">
            <v>SG0533000253</v>
          </cell>
          <cell r="C198" t="str">
            <v>ABR HOLDINGS LIMITED</v>
          </cell>
          <cell r="D198">
            <v>0</v>
          </cell>
          <cell r="E198">
            <v>7</v>
          </cell>
          <cell r="F198">
            <v>7</v>
          </cell>
          <cell r="G198">
            <v>7</v>
          </cell>
          <cell r="H198">
            <v>2</v>
          </cell>
          <cell r="I198">
            <v>0.28571428571428598</v>
          </cell>
          <cell r="J198">
            <v>1</v>
          </cell>
          <cell r="K198">
            <v>1</v>
          </cell>
          <cell r="L198">
            <v>2</v>
          </cell>
          <cell r="M198" t="str">
            <v>N</v>
          </cell>
          <cell r="N198" t="str">
            <v>N</v>
          </cell>
          <cell r="O198" t="str">
            <v>N</v>
          </cell>
          <cell r="P198">
            <v>3</v>
          </cell>
          <cell r="Q198">
            <v>2</v>
          </cell>
          <cell r="R198">
            <v>0.66666666666666696</v>
          </cell>
          <cell r="S198" t="str">
            <v>Y</v>
          </cell>
          <cell r="T198">
            <v>3</v>
          </cell>
          <cell r="U198">
            <v>2</v>
          </cell>
          <cell r="V198">
            <v>0.66666666666666696</v>
          </cell>
          <cell r="W198" t="str">
            <v>Y</v>
          </cell>
          <cell r="X198">
            <v>3</v>
          </cell>
          <cell r="Y198">
            <v>2</v>
          </cell>
          <cell r="Z198">
            <v>3</v>
          </cell>
          <cell r="AA198" t="str">
            <v>N</v>
          </cell>
          <cell r="AB198" t="str">
            <v>N</v>
          </cell>
          <cell r="AC198" t="str">
            <v>Y</v>
          </cell>
          <cell r="AD198">
            <v>1</v>
          </cell>
          <cell r="AE198">
            <v>0.33333333333333298</v>
          </cell>
          <cell r="AF198" t="str">
            <v>N</v>
          </cell>
          <cell r="AG198" t="str">
            <v>Y</v>
          </cell>
          <cell r="AH198" t="str">
            <v>Y</v>
          </cell>
          <cell r="AI198" t="str">
            <v>B3</v>
          </cell>
          <cell r="AJ198" t="str">
            <v>B3</v>
          </cell>
          <cell r="AK198">
            <v>5</v>
          </cell>
          <cell r="AL198">
            <v>4</v>
          </cell>
          <cell r="AM198"/>
          <cell r="AN198"/>
          <cell r="AO198"/>
          <cell r="AP198" t="str">
            <v>Y</v>
          </cell>
          <cell r="AQ198">
            <v>2</v>
          </cell>
          <cell r="AR198">
            <v>2</v>
          </cell>
          <cell r="AS198">
            <v>0</v>
          </cell>
          <cell r="AT198"/>
        </row>
        <row r="199">
          <cell r="B199" t="str">
            <v>SG1CJ7000006</v>
          </cell>
          <cell r="C199" t="str">
            <v>ADVANCER GLOBAL LIMITED</v>
          </cell>
          <cell r="D199">
            <v>1</v>
          </cell>
          <cell r="E199">
            <v>8</v>
          </cell>
          <cell r="F199">
            <v>7</v>
          </cell>
          <cell r="G199">
            <v>7</v>
          </cell>
          <cell r="H199">
            <v>3</v>
          </cell>
          <cell r="I199">
            <v>0.42857142857142899</v>
          </cell>
          <cell r="J199">
            <v>2</v>
          </cell>
          <cell r="K199">
            <v>1</v>
          </cell>
          <cell r="L199">
            <v>2</v>
          </cell>
          <cell r="M199" t="str">
            <v>N</v>
          </cell>
          <cell r="N199" t="str">
            <v>N</v>
          </cell>
          <cell r="O199" t="str">
            <v>N</v>
          </cell>
          <cell r="P199">
            <v>3</v>
          </cell>
          <cell r="Q199">
            <v>2</v>
          </cell>
          <cell r="R199">
            <v>0.66666666666666696</v>
          </cell>
          <cell r="S199" t="str">
            <v>Y</v>
          </cell>
          <cell r="T199">
            <v>3</v>
          </cell>
          <cell r="U199">
            <v>3</v>
          </cell>
          <cell r="V199">
            <v>1</v>
          </cell>
          <cell r="W199" t="str">
            <v>Y</v>
          </cell>
          <cell r="X199">
            <v>3</v>
          </cell>
          <cell r="Y199">
            <v>3</v>
          </cell>
          <cell r="Z199">
            <v>3</v>
          </cell>
          <cell r="AA199" t="str">
            <v>Y</v>
          </cell>
          <cell r="AB199"/>
          <cell r="AC199" t="str">
            <v>Y</v>
          </cell>
          <cell r="AD199">
            <v>1</v>
          </cell>
          <cell r="AE199">
            <v>0.33333333333333298</v>
          </cell>
          <cell r="AF199" t="str">
            <v>N</v>
          </cell>
          <cell r="AG199" t="str">
            <v>Y</v>
          </cell>
          <cell r="AH199" t="str">
            <v>Y</v>
          </cell>
          <cell r="AI199" t="str">
            <v>B3</v>
          </cell>
          <cell r="AJ199" t="str">
            <v>B3</v>
          </cell>
          <cell r="AK199">
            <v>2</v>
          </cell>
          <cell r="AL199">
            <v>2</v>
          </cell>
          <cell r="AM199"/>
          <cell r="AN199"/>
          <cell r="AO199"/>
          <cell r="AP199" t="str">
            <v>Y</v>
          </cell>
          <cell r="AQ199">
            <v>0</v>
          </cell>
          <cell r="AR199">
            <v>2</v>
          </cell>
          <cell r="AS199">
            <v>0</v>
          </cell>
          <cell r="AT199"/>
        </row>
        <row r="200">
          <cell r="B200" t="str">
            <v>SG1AJ1000006</v>
          </cell>
          <cell r="C200" t="str">
            <v>Aei Corporation Ltd</v>
          </cell>
          <cell r="D200">
            <v>1</v>
          </cell>
          <cell r="E200">
            <v>8</v>
          </cell>
          <cell r="F200">
            <v>7</v>
          </cell>
          <cell r="G200">
            <v>7</v>
          </cell>
          <cell r="H200">
            <v>5</v>
          </cell>
          <cell r="I200">
            <v>0.71428571428571397</v>
          </cell>
          <cell r="J200">
            <v>1</v>
          </cell>
          <cell r="K200">
            <v>0</v>
          </cell>
          <cell r="L200">
            <v>1</v>
          </cell>
          <cell r="M200" t="str">
            <v>Y</v>
          </cell>
          <cell r="N200" t="str">
            <v>N</v>
          </cell>
          <cell r="O200" t="str">
            <v>Y</v>
          </cell>
          <cell r="P200">
            <v>5</v>
          </cell>
          <cell r="Q200">
            <v>5</v>
          </cell>
          <cell r="R200">
            <v>1</v>
          </cell>
          <cell r="S200" t="str">
            <v>Y</v>
          </cell>
          <cell r="T200">
            <v>5</v>
          </cell>
          <cell r="U200">
            <v>5</v>
          </cell>
          <cell r="V200">
            <v>1</v>
          </cell>
          <cell r="W200" t="str">
            <v>Y</v>
          </cell>
          <cell r="X200">
            <v>5</v>
          </cell>
          <cell r="Y200">
            <v>5</v>
          </cell>
          <cell r="Z200">
            <v>5</v>
          </cell>
          <cell r="AA200" t="str">
            <v>Y</v>
          </cell>
          <cell r="AB200"/>
          <cell r="AC200" t="str">
            <v>Y</v>
          </cell>
          <cell r="AD200">
            <v>4</v>
          </cell>
          <cell r="AE200">
            <v>0.8</v>
          </cell>
          <cell r="AF200" t="str">
            <v>Y</v>
          </cell>
          <cell r="AG200"/>
          <cell r="AH200" t="str">
            <v>Y</v>
          </cell>
          <cell r="AI200" t="str">
            <v>B3</v>
          </cell>
          <cell r="AJ200" t="str">
            <v>B3</v>
          </cell>
          <cell r="AK200">
            <v>7</v>
          </cell>
          <cell r="AL200">
            <v>2</v>
          </cell>
          <cell r="AM200">
            <v>1</v>
          </cell>
          <cell r="AN200">
            <v>1</v>
          </cell>
          <cell r="AO200">
            <v>2</v>
          </cell>
          <cell r="AP200" t="str">
            <v>Y</v>
          </cell>
          <cell r="AQ200">
            <v>3</v>
          </cell>
          <cell r="AR200">
            <v>5</v>
          </cell>
          <cell r="AS200">
            <v>0</v>
          </cell>
          <cell r="AT200"/>
        </row>
        <row r="201">
          <cell r="B201" t="str">
            <v>SG1C01001033</v>
          </cell>
          <cell r="C201" t="str">
            <v>AF GLOBAL LIMITED</v>
          </cell>
          <cell r="D201">
            <v>0</v>
          </cell>
          <cell r="E201">
            <v>6</v>
          </cell>
          <cell r="F201">
            <v>6</v>
          </cell>
          <cell r="G201">
            <v>6</v>
          </cell>
          <cell r="H201">
            <v>3</v>
          </cell>
          <cell r="I201">
            <v>0.5</v>
          </cell>
          <cell r="J201">
            <v>1</v>
          </cell>
          <cell r="K201">
            <v>1</v>
          </cell>
          <cell r="L201">
            <v>3</v>
          </cell>
          <cell r="M201" t="str">
            <v>N</v>
          </cell>
          <cell r="N201" t="str">
            <v>Y</v>
          </cell>
          <cell r="O201" t="str">
            <v>N</v>
          </cell>
          <cell r="P201">
            <v>3</v>
          </cell>
          <cell r="Q201">
            <v>2</v>
          </cell>
          <cell r="R201">
            <v>0.66666666666666696</v>
          </cell>
          <cell r="S201" t="str">
            <v>Y</v>
          </cell>
          <cell r="T201">
            <v>3</v>
          </cell>
          <cell r="U201">
            <v>2</v>
          </cell>
          <cell r="V201">
            <v>0.66666666666666696</v>
          </cell>
          <cell r="W201" t="str">
            <v>Y</v>
          </cell>
          <cell r="X201">
            <v>4</v>
          </cell>
          <cell r="Y201">
            <v>3</v>
          </cell>
          <cell r="Z201">
            <v>4</v>
          </cell>
          <cell r="AA201" t="str">
            <v>N</v>
          </cell>
          <cell r="AB201" t="str">
            <v>N</v>
          </cell>
          <cell r="AC201" t="str">
            <v>Y</v>
          </cell>
          <cell r="AD201">
            <v>3</v>
          </cell>
          <cell r="AE201">
            <v>0.75</v>
          </cell>
          <cell r="AF201" t="str">
            <v>Y</v>
          </cell>
          <cell r="AG201"/>
          <cell r="AH201" t="str">
            <v>Y</v>
          </cell>
          <cell r="AI201" t="str">
            <v>B3</v>
          </cell>
          <cell r="AJ201" t="str">
            <v>B1</v>
          </cell>
          <cell r="AK201">
            <v>5</v>
          </cell>
          <cell r="AL201">
            <v>2</v>
          </cell>
          <cell r="AM201"/>
          <cell r="AN201"/>
          <cell r="AO201"/>
          <cell r="AP201" t="str">
            <v>Y</v>
          </cell>
          <cell r="AQ201">
            <v>0</v>
          </cell>
          <cell r="AR201">
            <v>1</v>
          </cell>
          <cell r="AS201">
            <v>0</v>
          </cell>
          <cell r="AT201"/>
        </row>
        <row r="202">
          <cell r="B202" t="str">
            <v>SG1F08854688</v>
          </cell>
          <cell r="C202" t="str">
            <v>AMARA HOLDINGS LTD</v>
          </cell>
          <cell r="D202">
            <v>0</v>
          </cell>
          <cell r="E202">
            <v>6</v>
          </cell>
          <cell r="F202">
            <v>6</v>
          </cell>
          <cell r="G202">
            <v>6</v>
          </cell>
          <cell r="H202">
            <v>3</v>
          </cell>
          <cell r="I202">
            <v>0.5</v>
          </cell>
          <cell r="J202">
            <v>1</v>
          </cell>
          <cell r="K202">
            <v>1</v>
          </cell>
          <cell r="L202">
            <v>2</v>
          </cell>
          <cell r="M202" t="str">
            <v>N</v>
          </cell>
          <cell r="N202" t="str">
            <v>N</v>
          </cell>
          <cell r="O202" t="str">
            <v>Y</v>
          </cell>
          <cell r="P202">
            <v>3</v>
          </cell>
          <cell r="Q202">
            <v>2</v>
          </cell>
          <cell r="R202">
            <v>0.66666666666666696</v>
          </cell>
          <cell r="S202" t="str">
            <v>Y</v>
          </cell>
          <cell r="T202">
            <v>4</v>
          </cell>
          <cell r="U202">
            <v>3</v>
          </cell>
          <cell r="V202">
            <v>0.75</v>
          </cell>
          <cell r="W202" t="str">
            <v>Y</v>
          </cell>
          <cell r="X202">
            <v>4</v>
          </cell>
          <cell r="Y202">
            <v>3</v>
          </cell>
          <cell r="Z202">
            <v>4</v>
          </cell>
          <cell r="AA202" t="str">
            <v>N</v>
          </cell>
          <cell r="AB202" t="str">
            <v>N</v>
          </cell>
          <cell r="AC202" t="str">
            <v>Y</v>
          </cell>
          <cell r="AD202">
            <v>2</v>
          </cell>
          <cell r="AE202">
            <v>0.5</v>
          </cell>
          <cell r="AF202" t="str">
            <v>Y</v>
          </cell>
          <cell r="AG202"/>
          <cell r="AH202" t="str">
            <v>Y</v>
          </cell>
          <cell r="AI202"/>
          <cell r="AJ202"/>
          <cell r="AK202">
            <v>3</v>
          </cell>
          <cell r="AL202">
            <v>2</v>
          </cell>
          <cell r="AM202">
            <v>1</v>
          </cell>
          <cell r="AN202">
            <v>1</v>
          </cell>
          <cell r="AO202">
            <v>2</v>
          </cell>
          <cell r="AP202" t="str">
            <v>Y</v>
          </cell>
          <cell r="AQ202">
            <v>0</v>
          </cell>
          <cell r="AR202">
            <v>2</v>
          </cell>
          <cell r="AS202">
            <v>0</v>
          </cell>
          <cell r="AT202"/>
        </row>
        <row r="203">
          <cell r="B203" t="str">
            <v>SG1O45913009</v>
          </cell>
          <cell r="C203" t="str">
            <v>ANNAIK LIMITED</v>
          </cell>
          <cell r="D203">
            <v>0</v>
          </cell>
          <cell r="E203">
            <v>7</v>
          </cell>
          <cell r="F203">
            <v>7</v>
          </cell>
          <cell r="G203">
            <v>7</v>
          </cell>
          <cell r="H203">
            <v>4</v>
          </cell>
          <cell r="I203">
            <v>0.57142857142857095</v>
          </cell>
          <cell r="J203">
            <v>1</v>
          </cell>
          <cell r="K203">
            <v>1</v>
          </cell>
          <cell r="L203">
            <v>2</v>
          </cell>
          <cell r="M203" t="str">
            <v>N</v>
          </cell>
          <cell r="N203" t="str">
            <v>N</v>
          </cell>
          <cell r="O203" t="str">
            <v>Y</v>
          </cell>
          <cell r="P203">
            <v>3</v>
          </cell>
          <cell r="Q203">
            <v>2</v>
          </cell>
          <cell r="R203">
            <v>0.66666666666666696</v>
          </cell>
          <cell r="S203" t="str">
            <v>Y</v>
          </cell>
          <cell r="T203">
            <v>2</v>
          </cell>
          <cell r="U203">
            <v>2</v>
          </cell>
          <cell r="V203">
            <v>1</v>
          </cell>
          <cell r="W203" t="str">
            <v>N</v>
          </cell>
          <cell r="X203">
            <v>2</v>
          </cell>
          <cell r="Y203">
            <v>2</v>
          </cell>
          <cell r="Z203">
            <v>2</v>
          </cell>
          <cell r="AA203" t="str">
            <v>Y</v>
          </cell>
          <cell r="AB203"/>
          <cell r="AC203" t="str">
            <v>N</v>
          </cell>
          <cell r="AD203">
            <v>0</v>
          </cell>
          <cell r="AE203">
            <v>0</v>
          </cell>
          <cell r="AF203" t="str">
            <v>N</v>
          </cell>
          <cell r="AG203" t="str">
            <v>N</v>
          </cell>
          <cell r="AH203" t="str">
            <v>N</v>
          </cell>
          <cell r="AI203" t="str">
            <v>B3</v>
          </cell>
          <cell r="AJ203" t="str">
            <v>B3</v>
          </cell>
          <cell r="AK203">
            <v>4</v>
          </cell>
          <cell r="AL203">
            <v>2</v>
          </cell>
          <cell r="AM203">
            <v>1</v>
          </cell>
          <cell r="AN203">
            <v>1</v>
          </cell>
          <cell r="AO203">
            <v>2</v>
          </cell>
          <cell r="AP203" t="str">
            <v>Y</v>
          </cell>
          <cell r="AQ203">
            <v>1</v>
          </cell>
          <cell r="AR203">
            <v>2</v>
          </cell>
          <cell r="AS203">
            <v>0</v>
          </cell>
          <cell r="AT203"/>
        </row>
        <row r="204">
          <cell r="B204" t="str">
            <v>SG1K10892752</v>
          </cell>
          <cell r="C204" t="str">
            <v>AP OIL INTERNATIONAL LIMITED</v>
          </cell>
          <cell r="D204">
            <v>0</v>
          </cell>
          <cell r="E204">
            <v>8</v>
          </cell>
          <cell r="F204">
            <v>8</v>
          </cell>
          <cell r="G204">
            <v>8</v>
          </cell>
          <cell r="H204">
            <v>4</v>
          </cell>
          <cell r="I204">
            <v>0.5</v>
          </cell>
          <cell r="J204">
            <v>1</v>
          </cell>
          <cell r="K204">
            <v>1</v>
          </cell>
          <cell r="L204">
            <v>2</v>
          </cell>
          <cell r="M204" t="str">
            <v>N</v>
          </cell>
          <cell r="N204" t="str">
            <v>Y</v>
          </cell>
          <cell r="O204" t="str">
            <v>N</v>
          </cell>
          <cell r="P204">
            <v>5</v>
          </cell>
          <cell r="Q204">
            <v>4</v>
          </cell>
          <cell r="R204">
            <v>0.8</v>
          </cell>
          <cell r="S204" t="str">
            <v>Y</v>
          </cell>
          <cell r="T204">
            <v>5</v>
          </cell>
          <cell r="U204">
            <v>4</v>
          </cell>
          <cell r="V204">
            <v>0.8</v>
          </cell>
          <cell r="W204" t="str">
            <v>Y</v>
          </cell>
          <cell r="X204">
            <v>5</v>
          </cell>
          <cell r="Y204">
            <v>4</v>
          </cell>
          <cell r="Z204">
            <v>4</v>
          </cell>
          <cell r="AA204" t="str">
            <v>N</v>
          </cell>
          <cell r="AB204" t="str">
            <v>N</v>
          </cell>
          <cell r="AC204" t="str">
            <v>Y</v>
          </cell>
          <cell r="AD204">
            <v>4</v>
          </cell>
          <cell r="AE204">
            <v>0.8</v>
          </cell>
          <cell r="AF204" t="str">
            <v>Y</v>
          </cell>
          <cell r="AG204"/>
          <cell r="AH204" t="str">
            <v>Y</v>
          </cell>
          <cell r="AI204" t="str">
            <v>O</v>
          </cell>
          <cell r="AJ204" t="str">
            <v>B1</v>
          </cell>
          <cell r="AK204">
            <v>2</v>
          </cell>
          <cell r="AL204">
            <v>2</v>
          </cell>
          <cell r="AM204"/>
          <cell r="AN204"/>
          <cell r="AO204"/>
          <cell r="AP204" t="str">
            <v>Y</v>
          </cell>
          <cell r="AQ204">
            <v>2</v>
          </cell>
          <cell r="AR204">
            <v>4</v>
          </cell>
          <cell r="AS204">
            <v>0</v>
          </cell>
          <cell r="AT204"/>
        </row>
        <row r="205">
          <cell r="B205" t="str">
            <v>SG1DJ0000001</v>
          </cell>
          <cell r="C205" t="str">
            <v>APAC REALTY LIMITED</v>
          </cell>
          <cell r="D205">
            <v>2</v>
          </cell>
          <cell r="E205">
            <v>8</v>
          </cell>
          <cell r="F205">
            <v>6</v>
          </cell>
          <cell r="G205">
            <v>6</v>
          </cell>
          <cell r="H205">
            <v>4</v>
          </cell>
          <cell r="I205">
            <v>0.66666666666666696</v>
          </cell>
          <cell r="J205">
            <v>1</v>
          </cell>
          <cell r="K205">
            <v>1</v>
          </cell>
          <cell r="L205">
            <v>2</v>
          </cell>
          <cell r="M205" t="str">
            <v>N</v>
          </cell>
          <cell r="N205" t="str">
            <v>N</v>
          </cell>
          <cell r="O205" t="str">
            <v>Y</v>
          </cell>
          <cell r="P205">
            <v>3</v>
          </cell>
          <cell r="Q205">
            <v>2</v>
          </cell>
          <cell r="R205">
            <v>0.66666666666666696</v>
          </cell>
          <cell r="S205" t="str">
            <v>Y</v>
          </cell>
          <cell r="T205">
            <v>3</v>
          </cell>
          <cell r="U205">
            <v>2</v>
          </cell>
          <cell r="V205">
            <v>0.66666666666666696</v>
          </cell>
          <cell r="W205" t="str">
            <v>N</v>
          </cell>
          <cell r="X205">
            <v>3</v>
          </cell>
          <cell r="Y205">
            <v>3</v>
          </cell>
          <cell r="Z205">
            <v>3</v>
          </cell>
          <cell r="AA205" t="str">
            <v>Y</v>
          </cell>
          <cell r="AB205"/>
          <cell r="AC205" t="str">
            <v>Y</v>
          </cell>
          <cell r="AD205">
            <v>2</v>
          </cell>
          <cell r="AE205">
            <v>0.66666666666666696</v>
          </cell>
          <cell r="AF205" t="str">
            <v>Y</v>
          </cell>
          <cell r="AG205"/>
          <cell r="AH205" t="str">
            <v>Y</v>
          </cell>
          <cell r="AI205" t="str">
            <v>O</v>
          </cell>
          <cell r="AJ205" t="str">
            <v>E</v>
          </cell>
          <cell r="AK205">
            <v>4</v>
          </cell>
          <cell r="AL205">
            <v>3</v>
          </cell>
          <cell r="AM205"/>
          <cell r="AN205"/>
          <cell r="AO205"/>
          <cell r="AP205" t="str">
            <v>Y</v>
          </cell>
          <cell r="AQ205">
            <v>0</v>
          </cell>
          <cell r="AR205">
            <v>1</v>
          </cell>
          <cell r="AS205">
            <v>0</v>
          </cell>
          <cell r="AT205"/>
        </row>
        <row r="206">
          <cell r="B206" t="str">
            <v>SG2F77993036</v>
          </cell>
          <cell r="C206" t="str">
            <v>APTT MANAGEMENT PTE. LIMITED</v>
          </cell>
          <cell r="D206">
            <v>0</v>
          </cell>
          <cell r="E206">
            <v>7</v>
          </cell>
          <cell r="F206">
            <v>7</v>
          </cell>
          <cell r="G206">
            <v>7</v>
          </cell>
          <cell r="H206">
            <v>4</v>
          </cell>
          <cell r="I206">
            <v>0.57142857142857095</v>
          </cell>
          <cell r="J206">
            <v>1</v>
          </cell>
          <cell r="K206">
            <v>1</v>
          </cell>
          <cell r="L206">
            <v>1</v>
          </cell>
          <cell r="M206" t="str">
            <v>Y</v>
          </cell>
          <cell r="N206" t="str">
            <v>N</v>
          </cell>
          <cell r="O206" t="str">
            <v>Y</v>
          </cell>
          <cell r="P206">
            <v>4</v>
          </cell>
          <cell r="Q206">
            <v>3</v>
          </cell>
          <cell r="R206">
            <v>0.75</v>
          </cell>
          <cell r="S206" t="str">
            <v>Y</v>
          </cell>
          <cell r="T206">
            <v>4</v>
          </cell>
          <cell r="U206">
            <v>3</v>
          </cell>
          <cell r="V206">
            <v>0.75</v>
          </cell>
          <cell r="W206" t="str">
            <v>Y</v>
          </cell>
          <cell r="X206">
            <v>4</v>
          </cell>
          <cell r="Y206">
            <v>4</v>
          </cell>
          <cell r="Z206">
            <v>4</v>
          </cell>
          <cell r="AA206" t="str">
            <v>Y</v>
          </cell>
          <cell r="AB206"/>
          <cell r="AC206" t="str">
            <v>Y</v>
          </cell>
          <cell r="AD206">
            <v>2</v>
          </cell>
          <cell r="AE206">
            <v>0.5</v>
          </cell>
          <cell r="AF206" t="str">
            <v>Y</v>
          </cell>
          <cell r="AG206"/>
          <cell r="AH206" t="str">
            <v>Y</v>
          </cell>
          <cell r="AI206" t="str">
            <v>ND</v>
          </cell>
          <cell r="AJ206" t="str">
            <v>ND</v>
          </cell>
          <cell r="AK206">
            <v>5</v>
          </cell>
          <cell r="AL206">
            <v>4</v>
          </cell>
          <cell r="AM206"/>
          <cell r="AN206"/>
          <cell r="AO206"/>
          <cell r="AP206" t="str">
            <v>Y</v>
          </cell>
          <cell r="AQ206">
            <v>0</v>
          </cell>
          <cell r="AR206">
            <v>2</v>
          </cell>
          <cell r="AS206">
            <v>0</v>
          </cell>
          <cell r="AT206"/>
        </row>
        <row r="207">
          <cell r="B207" t="str">
            <v>SG1Z70955880</v>
          </cell>
          <cell r="C207" t="str">
            <v>ARA LOGOS LOGISTICS TRUST</v>
          </cell>
          <cell r="D207">
            <v>0</v>
          </cell>
          <cell r="E207">
            <v>6</v>
          </cell>
          <cell r="F207">
            <v>6</v>
          </cell>
          <cell r="G207">
            <v>6</v>
          </cell>
          <cell r="H207">
            <v>3</v>
          </cell>
          <cell r="I207">
            <v>0.5</v>
          </cell>
          <cell r="J207">
            <v>1</v>
          </cell>
          <cell r="K207">
            <v>0</v>
          </cell>
          <cell r="L207">
            <v>3</v>
          </cell>
          <cell r="M207" t="str">
            <v>N</v>
          </cell>
          <cell r="N207" t="str">
            <v>N</v>
          </cell>
          <cell r="O207" t="str">
            <v>Y</v>
          </cell>
          <cell r="P207">
            <v>0</v>
          </cell>
          <cell r="Q207">
            <v>0</v>
          </cell>
          <cell r="R207"/>
          <cell r="S207" t="str">
            <v>N</v>
          </cell>
          <cell r="T207">
            <v>0</v>
          </cell>
          <cell r="U207">
            <v>0</v>
          </cell>
          <cell r="V207"/>
          <cell r="W207" t="str">
            <v>N</v>
          </cell>
          <cell r="X207">
            <v>3</v>
          </cell>
          <cell r="Y207">
            <v>3</v>
          </cell>
          <cell r="Z207">
            <v>3</v>
          </cell>
          <cell r="AA207" t="str">
            <v>Y</v>
          </cell>
          <cell r="AB207"/>
          <cell r="AC207" t="str">
            <v>Y</v>
          </cell>
          <cell r="AD207">
            <v>2</v>
          </cell>
          <cell r="AE207">
            <v>0.66666666666666696</v>
          </cell>
          <cell r="AF207" t="str">
            <v>Y</v>
          </cell>
          <cell r="AG207"/>
          <cell r="AH207" t="str">
            <v>Y</v>
          </cell>
          <cell r="AI207"/>
          <cell r="AJ207" t="str">
            <v>E</v>
          </cell>
          <cell r="AK207">
            <v>5</v>
          </cell>
          <cell r="AL207">
            <v>4</v>
          </cell>
          <cell r="AM207">
            <v>0</v>
          </cell>
          <cell r="AN207">
            <v>0</v>
          </cell>
          <cell r="AO207">
            <v>0</v>
          </cell>
          <cell r="AP207" t="str">
            <v>Y</v>
          </cell>
          <cell r="AQ207">
            <v>0</v>
          </cell>
          <cell r="AR207">
            <v>0</v>
          </cell>
          <cell r="AS207">
            <v>0</v>
          </cell>
          <cell r="AT207"/>
        </row>
        <row r="208">
          <cell r="B208" t="str">
            <v>SGXC80011726</v>
          </cell>
          <cell r="C208" t="str">
            <v>ARA TRUST MANAGEMENT (USH) PTE. LTD.</v>
          </cell>
          <cell r="D208">
            <v>0</v>
          </cell>
          <cell r="E208">
            <v>7</v>
          </cell>
          <cell r="F208">
            <v>7</v>
          </cell>
          <cell r="G208">
            <v>7</v>
          </cell>
          <cell r="H208">
            <v>4</v>
          </cell>
          <cell r="I208">
            <v>0.57142857142857095</v>
          </cell>
          <cell r="J208">
            <v>0</v>
          </cell>
          <cell r="K208">
            <v>0</v>
          </cell>
          <cell r="L208"/>
          <cell r="M208"/>
          <cell r="N208" t="str">
            <v>N</v>
          </cell>
          <cell r="O208" t="str">
            <v>Y</v>
          </cell>
          <cell r="P208">
            <v>0</v>
          </cell>
          <cell r="Q208">
            <v>0</v>
          </cell>
          <cell r="R208"/>
          <cell r="S208" t="str">
            <v>N</v>
          </cell>
          <cell r="T208">
            <v>0</v>
          </cell>
          <cell r="U208">
            <v>0</v>
          </cell>
          <cell r="V208"/>
          <cell r="W208" t="str">
            <v>N</v>
          </cell>
          <cell r="X208">
            <v>4</v>
          </cell>
          <cell r="Y208">
            <v>4</v>
          </cell>
          <cell r="Z208">
            <v>4</v>
          </cell>
          <cell r="AA208" t="str">
            <v>Y</v>
          </cell>
          <cell r="AB208"/>
          <cell r="AC208" t="str">
            <v>Y</v>
          </cell>
          <cell r="AD208">
            <v>0</v>
          </cell>
          <cell r="AE208">
            <v>0</v>
          </cell>
          <cell r="AF208" t="str">
            <v>N</v>
          </cell>
          <cell r="AG208" t="str">
            <v>N</v>
          </cell>
          <cell r="AH208" t="str">
            <v>N</v>
          </cell>
          <cell r="AI208"/>
          <cell r="AJ208" t="str">
            <v>E</v>
          </cell>
          <cell r="AK208">
            <v>5</v>
          </cell>
          <cell r="AL208">
            <v>4</v>
          </cell>
          <cell r="AM208">
            <v>0</v>
          </cell>
          <cell r="AN208">
            <v>0</v>
          </cell>
          <cell r="AO208">
            <v>0</v>
          </cell>
          <cell r="AP208" t="str">
            <v>Y</v>
          </cell>
          <cell r="AQ208">
            <v>0</v>
          </cell>
          <cell r="AR208">
            <v>0</v>
          </cell>
          <cell r="AS208">
            <v>0</v>
          </cell>
          <cell r="AT208"/>
        </row>
        <row r="209">
          <cell r="B209" t="str">
            <v>SGXC16332337</v>
          </cell>
          <cell r="C209" t="str">
            <v>ASCOTT RESIDENCE TRUST MANAGEMENT LIMITED</v>
          </cell>
          <cell r="D209">
            <v>0</v>
          </cell>
          <cell r="E209">
            <v>9</v>
          </cell>
          <cell r="F209">
            <v>9</v>
          </cell>
          <cell r="G209">
            <v>9</v>
          </cell>
          <cell r="H209">
            <v>6</v>
          </cell>
          <cell r="I209">
            <v>0.66666666666666696</v>
          </cell>
          <cell r="J209">
            <v>1</v>
          </cell>
          <cell r="K209">
            <v>1</v>
          </cell>
          <cell r="L209">
            <v>1</v>
          </cell>
          <cell r="M209" t="str">
            <v>Y</v>
          </cell>
          <cell r="N209" t="str">
            <v>N</v>
          </cell>
          <cell r="O209" t="str">
            <v>Y</v>
          </cell>
          <cell r="P209">
            <v>0</v>
          </cell>
          <cell r="Q209">
            <v>0</v>
          </cell>
          <cell r="R209"/>
          <cell r="S209" t="str">
            <v>N</v>
          </cell>
          <cell r="T209">
            <v>0</v>
          </cell>
          <cell r="U209">
            <v>0</v>
          </cell>
          <cell r="V209"/>
          <cell r="W209" t="str">
            <v>N</v>
          </cell>
          <cell r="X209">
            <v>6</v>
          </cell>
          <cell r="Y209">
            <v>5</v>
          </cell>
          <cell r="Z209">
            <v>6</v>
          </cell>
          <cell r="AA209" t="str">
            <v>N</v>
          </cell>
          <cell r="AB209" t="str">
            <v>N</v>
          </cell>
          <cell r="AC209" t="str">
            <v>Y</v>
          </cell>
          <cell r="AD209">
            <v>4</v>
          </cell>
          <cell r="AE209">
            <v>0.66666666666666696</v>
          </cell>
          <cell r="AF209" t="str">
            <v>Y</v>
          </cell>
          <cell r="AG209"/>
          <cell r="AH209" t="str">
            <v>Y</v>
          </cell>
          <cell r="AI209" t="str">
            <v>O</v>
          </cell>
          <cell r="AJ209" t="str">
            <v>E</v>
          </cell>
          <cell r="AK209">
            <v>5</v>
          </cell>
          <cell r="AL209">
            <v>5</v>
          </cell>
          <cell r="AM209">
            <v>0</v>
          </cell>
          <cell r="AN209">
            <v>0</v>
          </cell>
          <cell r="AO209">
            <v>0</v>
          </cell>
          <cell r="AP209" t="str">
            <v>Y</v>
          </cell>
          <cell r="AQ209">
            <v>0</v>
          </cell>
          <cell r="AR209">
            <v>0</v>
          </cell>
          <cell r="AS209">
            <v>0</v>
          </cell>
          <cell r="AT209"/>
        </row>
        <row r="210">
          <cell r="B210" t="str">
            <v>SG1S11926551</v>
          </cell>
          <cell r="C210" t="str">
            <v>ASIA ENTERPRISES HOLDING LTD</v>
          </cell>
          <cell r="D210">
            <v>2</v>
          </cell>
          <cell r="E210">
            <v>9</v>
          </cell>
          <cell r="F210">
            <v>7</v>
          </cell>
          <cell r="G210">
            <v>7</v>
          </cell>
          <cell r="H210">
            <v>3</v>
          </cell>
          <cell r="I210">
            <v>0.42857142857142899</v>
          </cell>
          <cell r="J210">
            <v>0</v>
          </cell>
          <cell r="K210">
            <v>1</v>
          </cell>
          <cell r="L210"/>
          <cell r="M210"/>
          <cell r="N210" t="str">
            <v>Y</v>
          </cell>
          <cell r="O210" t="str">
            <v>N</v>
          </cell>
          <cell r="P210">
            <v>2</v>
          </cell>
          <cell r="Q210">
            <v>2</v>
          </cell>
          <cell r="R210">
            <v>1</v>
          </cell>
          <cell r="S210" t="str">
            <v>Y</v>
          </cell>
          <cell r="T210">
            <v>3</v>
          </cell>
          <cell r="U210">
            <v>2</v>
          </cell>
          <cell r="V210">
            <v>0.66666666666666696</v>
          </cell>
          <cell r="W210" t="str">
            <v>Y</v>
          </cell>
          <cell r="X210">
            <v>2</v>
          </cell>
          <cell r="Y210">
            <v>2</v>
          </cell>
          <cell r="Z210">
            <v>2</v>
          </cell>
          <cell r="AA210" t="str">
            <v>Y</v>
          </cell>
          <cell r="AB210"/>
          <cell r="AC210" t="str">
            <v>Y</v>
          </cell>
          <cell r="AD210">
            <v>1</v>
          </cell>
          <cell r="AE210">
            <v>0.5</v>
          </cell>
          <cell r="AF210" t="str">
            <v>Y</v>
          </cell>
          <cell r="AG210"/>
          <cell r="AH210" t="str">
            <v>Y</v>
          </cell>
          <cell r="AI210" t="str">
            <v>B3</v>
          </cell>
          <cell r="AJ210" t="str">
            <v>B3</v>
          </cell>
          <cell r="AK210">
            <v>3</v>
          </cell>
          <cell r="AL210">
            <v>3</v>
          </cell>
          <cell r="AM210"/>
          <cell r="AN210"/>
          <cell r="AO210"/>
          <cell r="AP210" t="str">
            <v>Y</v>
          </cell>
          <cell r="AQ210">
            <v>2</v>
          </cell>
          <cell r="AR210">
            <v>2</v>
          </cell>
          <cell r="AS210">
            <v>0</v>
          </cell>
          <cell r="AT210"/>
        </row>
        <row r="211">
          <cell r="B211" t="str">
            <v>SG2B95959500</v>
          </cell>
          <cell r="C211" t="str">
            <v>ASIA VETS HOLDINGS LTD.</v>
          </cell>
          <cell r="D211">
            <v>0</v>
          </cell>
          <cell r="E211">
            <v>5</v>
          </cell>
          <cell r="F211">
            <v>5</v>
          </cell>
          <cell r="G211">
            <v>5</v>
          </cell>
          <cell r="H211">
            <v>3</v>
          </cell>
          <cell r="I211">
            <v>0.6</v>
          </cell>
          <cell r="J211">
            <v>1</v>
          </cell>
          <cell r="K211">
            <v>1</v>
          </cell>
          <cell r="L211">
            <v>2</v>
          </cell>
          <cell r="M211" t="str">
            <v>N</v>
          </cell>
          <cell r="N211" t="str">
            <v>Y</v>
          </cell>
          <cell r="O211" t="str">
            <v>Y</v>
          </cell>
          <cell r="P211">
            <v>4</v>
          </cell>
          <cell r="Q211">
            <v>3</v>
          </cell>
          <cell r="R211">
            <v>0.75</v>
          </cell>
          <cell r="S211" t="str">
            <v>Y</v>
          </cell>
          <cell r="T211">
            <v>4</v>
          </cell>
          <cell r="U211">
            <v>3</v>
          </cell>
          <cell r="V211">
            <v>0.75</v>
          </cell>
          <cell r="W211" t="str">
            <v>Y</v>
          </cell>
          <cell r="X211">
            <v>4</v>
          </cell>
          <cell r="Y211">
            <v>3</v>
          </cell>
          <cell r="Z211">
            <v>4</v>
          </cell>
          <cell r="AA211" t="str">
            <v>N</v>
          </cell>
          <cell r="AB211" t="str">
            <v>N</v>
          </cell>
          <cell r="AC211" t="str">
            <v>Y</v>
          </cell>
          <cell r="AD211">
            <v>3</v>
          </cell>
          <cell r="AE211">
            <v>0.75</v>
          </cell>
          <cell r="AF211" t="str">
            <v>Y</v>
          </cell>
          <cell r="AG211"/>
          <cell r="AH211" t="str">
            <v>Y</v>
          </cell>
          <cell r="AI211" t="str">
            <v>B3</v>
          </cell>
          <cell r="AJ211" t="str">
            <v>B3</v>
          </cell>
          <cell r="AK211">
            <v>2</v>
          </cell>
          <cell r="AL211">
            <v>2</v>
          </cell>
          <cell r="AM211">
            <v>1</v>
          </cell>
          <cell r="AN211">
            <v>1</v>
          </cell>
          <cell r="AO211">
            <v>2</v>
          </cell>
          <cell r="AP211" t="str">
            <v>Y</v>
          </cell>
          <cell r="AQ211">
            <v>0</v>
          </cell>
          <cell r="AR211">
            <v>3</v>
          </cell>
          <cell r="AS211">
            <v>2</v>
          </cell>
          <cell r="AT211"/>
        </row>
        <row r="212">
          <cell r="B212" t="str">
            <v>SG0505000059</v>
          </cell>
          <cell r="C212" t="str">
            <v>ASIAMEDIC LIMITED</v>
          </cell>
          <cell r="D212">
            <v>1</v>
          </cell>
          <cell r="E212">
            <v>5</v>
          </cell>
          <cell r="F212">
            <v>4</v>
          </cell>
          <cell r="G212">
            <v>4</v>
          </cell>
          <cell r="H212">
            <v>2</v>
          </cell>
          <cell r="I212">
            <v>0.5</v>
          </cell>
          <cell r="J212">
            <v>0</v>
          </cell>
          <cell r="K212">
            <v>0</v>
          </cell>
          <cell r="L212"/>
          <cell r="M212"/>
          <cell r="N212" t="str">
            <v>Y</v>
          </cell>
          <cell r="O212" t="str">
            <v>N</v>
          </cell>
          <cell r="P212">
            <v>2</v>
          </cell>
          <cell r="Q212">
            <v>1</v>
          </cell>
          <cell r="R212">
            <v>0.5</v>
          </cell>
          <cell r="S212" t="str">
            <v>Y</v>
          </cell>
          <cell r="T212">
            <v>2</v>
          </cell>
          <cell r="U212">
            <v>1</v>
          </cell>
          <cell r="V212">
            <v>0.5</v>
          </cell>
          <cell r="W212" t="str">
            <v>Y</v>
          </cell>
          <cell r="X212">
            <v>3</v>
          </cell>
          <cell r="Y212">
            <v>2</v>
          </cell>
          <cell r="Z212">
            <v>3</v>
          </cell>
          <cell r="AA212" t="str">
            <v>N</v>
          </cell>
          <cell r="AB212" t="str">
            <v>N</v>
          </cell>
          <cell r="AC212" t="str">
            <v>Y</v>
          </cell>
          <cell r="AD212">
            <v>3</v>
          </cell>
          <cell r="AE212">
            <v>1</v>
          </cell>
          <cell r="AF212" t="str">
            <v>Y</v>
          </cell>
          <cell r="AG212"/>
          <cell r="AH212" t="str">
            <v>Y</v>
          </cell>
          <cell r="AI212"/>
          <cell r="AJ212" t="str">
            <v>B3</v>
          </cell>
          <cell r="AK212">
            <v>7</v>
          </cell>
          <cell r="AL212">
            <v>2</v>
          </cell>
          <cell r="AM212">
            <v>1</v>
          </cell>
          <cell r="AN212">
            <v>1</v>
          </cell>
          <cell r="AO212">
            <v>2</v>
          </cell>
          <cell r="AP212" t="str">
            <v>Y</v>
          </cell>
          <cell r="AQ212">
            <v>1</v>
          </cell>
          <cell r="AR212">
            <v>0</v>
          </cell>
          <cell r="AS212">
            <v>0</v>
          </cell>
          <cell r="AT212"/>
        </row>
        <row r="213">
          <cell r="B213" t="str">
            <v>SG2G24997246</v>
          </cell>
          <cell r="C213" t="str">
            <v>ASIAPHOS LIMITED</v>
          </cell>
          <cell r="D213">
            <v>0</v>
          </cell>
          <cell r="E213">
            <v>4</v>
          </cell>
          <cell r="F213">
            <v>4</v>
          </cell>
          <cell r="G213">
            <v>4</v>
          </cell>
          <cell r="H213">
            <v>2</v>
          </cell>
          <cell r="I213">
            <v>0.5</v>
          </cell>
          <cell r="J213">
            <v>0</v>
          </cell>
          <cell r="K213">
            <v>1</v>
          </cell>
          <cell r="L213"/>
          <cell r="M213"/>
          <cell r="N213" t="str">
            <v>N</v>
          </cell>
          <cell r="O213" t="str">
            <v>Y</v>
          </cell>
          <cell r="P213">
            <v>3</v>
          </cell>
          <cell r="Q213">
            <v>2</v>
          </cell>
          <cell r="R213">
            <v>0.66666666666666696</v>
          </cell>
          <cell r="S213" t="str">
            <v>Y</v>
          </cell>
          <cell r="T213">
            <v>3</v>
          </cell>
          <cell r="U213">
            <v>2</v>
          </cell>
          <cell r="V213">
            <v>0.66666666666666696</v>
          </cell>
          <cell r="W213" t="str">
            <v>Y</v>
          </cell>
          <cell r="X213">
            <v>3</v>
          </cell>
          <cell r="Y213">
            <v>2</v>
          </cell>
          <cell r="Z213">
            <v>2</v>
          </cell>
          <cell r="AA213" t="str">
            <v>N</v>
          </cell>
          <cell r="AB213" t="str">
            <v>N</v>
          </cell>
          <cell r="AC213" t="str">
            <v>Y</v>
          </cell>
          <cell r="AD213">
            <v>2</v>
          </cell>
          <cell r="AE213">
            <v>0.66666666666666696</v>
          </cell>
          <cell r="AF213" t="str">
            <v>Y</v>
          </cell>
          <cell r="AG213"/>
          <cell r="AH213" t="str">
            <v>Y</v>
          </cell>
          <cell r="AI213" t="str">
            <v>E</v>
          </cell>
          <cell r="AJ213" t="str">
            <v>E</v>
          </cell>
          <cell r="AK213">
            <v>4</v>
          </cell>
          <cell r="AL213">
            <v>4</v>
          </cell>
          <cell r="AM213"/>
          <cell r="AN213">
            <v>1</v>
          </cell>
          <cell r="AO213"/>
          <cell r="AP213" t="str">
            <v>Y</v>
          </cell>
          <cell r="AQ213">
            <v>0</v>
          </cell>
          <cell r="AR213">
            <v>2</v>
          </cell>
          <cell r="AS213">
            <v>0</v>
          </cell>
          <cell r="AT213"/>
        </row>
        <row r="214">
          <cell r="B214" t="str">
            <v>SG1G71871634</v>
          </cell>
          <cell r="C214" t="str">
            <v>ASPIAL CORPORATION LIMITED</v>
          </cell>
          <cell r="D214">
            <v>0</v>
          </cell>
          <cell r="E214">
            <v>6</v>
          </cell>
          <cell r="F214">
            <v>6</v>
          </cell>
          <cell r="G214">
            <v>6</v>
          </cell>
          <cell r="H214">
            <v>3</v>
          </cell>
          <cell r="I214">
            <v>0.5</v>
          </cell>
          <cell r="J214">
            <v>0</v>
          </cell>
          <cell r="K214">
            <v>1</v>
          </cell>
          <cell r="L214"/>
          <cell r="M214"/>
          <cell r="N214" t="str">
            <v>Y</v>
          </cell>
          <cell r="O214" t="str">
            <v>N</v>
          </cell>
          <cell r="P214">
            <v>4</v>
          </cell>
          <cell r="Q214">
            <v>3</v>
          </cell>
          <cell r="R214">
            <v>0.75</v>
          </cell>
          <cell r="S214" t="str">
            <v>Y</v>
          </cell>
          <cell r="T214">
            <v>4</v>
          </cell>
          <cell r="U214">
            <v>3</v>
          </cell>
          <cell r="V214">
            <v>0.75</v>
          </cell>
          <cell r="W214" t="str">
            <v>Y</v>
          </cell>
          <cell r="X214">
            <v>4</v>
          </cell>
          <cell r="Y214">
            <v>3</v>
          </cell>
          <cell r="Z214">
            <v>3</v>
          </cell>
          <cell r="AA214" t="str">
            <v>N</v>
          </cell>
          <cell r="AB214" t="str">
            <v>N</v>
          </cell>
          <cell r="AC214" t="str">
            <v>Y</v>
          </cell>
          <cell r="AD214">
            <v>3</v>
          </cell>
          <cell r="AE214">
            <v>0.75</v>
          </cell>
          <cell r="AF214" t="str">
            <v>Y</v>
          </cell>
          <cell r="AG214"/>
          <cell r="AH214" t="str">
            <v>Y</v>
          </cell>
          <cell r="AI214" t="str">
            <v>O</v>
          </cell>
          <cell r="AJ214" t="str">
            <v>B3</v>
          </cell>
          <cell r="AK214">
            <v>4</v>
          </cell>
          <cell r="AL214">
            <v>2</v>
          </cell>
          <cell r="AM214"/>
          <cell r="AN214"/>
          <cell r="AO214"/>
          <cell r="AP214" t="str">
            <v>Y</v>
          </cell>
          <cell r="AQ214">
            <v>2</v>
          </cell>
          <cell r="AR214">
            <v>3</v>
          </cell>
          <cell r="AS214">
            <v>2</v>
          </cell>
          <cell r="AT214"/>
        </row>
        <row r="215">
          <cell r="B215" t="str">
            <v>SG1K55001665</v>
          </cell>
          <cell r="C215" t="str">
            <v>AVARGA LIMITED</v>
          </cell>
          <cell r="D215">
            <v>0</v>
          </cell>
          <cell r="E215">
            <v>7</v>
          </cell>
          <cell r="F215">
            <v>7</v>
          </cell>
          <cell r="G215">
            <v>7</v>
          </cell>
          <cell r="H215">
            <v>4</v>
          </cell>
          <cell r="I215">
            <v>0.57142857142857095</v>
          </cell>
          <cell r="J215">
            <v>1</v>
          </cell>
          <cell r="K215">
            <v>1</v>
          </cell>
          <cell r="L215">
            <v>2</v>
          </cell>
          <cell r="M215" t="str">
            <v>N</v>
          </cell>
          <cell r="N215" t="str">
            <v>Y</v>
          </cell>
          <cell r="O215" t="str">
            <v>N</v>
          </cell>
          <cell r="P215">
            <v>3</v>
          </cell>
          <cell r="Q215">
            <v>3</v>
          </cell>
          <cell r="R215">
            <v>1</v>
          </cell>
          <cell r="S215" t="str">
            <v>Y</v>
          </cell>
          <cell r="T215">
            <v>3</v>
          </cell>
          <cell r="U215">
            <v>3</v>
          </cell>
          <cell r="V215">
            <v>1</v>
          </cell>
          <cell r="W215" t="str">
            <v>Y</v>
          </cell>
          <cell r="X215">
            <v>5</v>
          </cell>
          <cell r="Y215">
            <v>4</v>
          </cell>
          <cell r="Z215">
            <v>4</v>
          </cell>
          <cell r="AA215" t="str">
            <v>N</v>
          </cell>
          <cell r="AB215" t="str">
            <v>N</v>
          </cell>
          <cell r="AC215" t="str">
            <v>Y</v>
          </cell>
          <cell r="AD215">
            <v>4</v>
          </cell>
          <cell r="AE215">
            <v>0.8</v>
          </cell>
          <cell r="AF215" t="str">
            <v>Y</v>
          </cell>
          <cell r="AG215"/>
          <cell r="AH215" t="str">
            <v>Y</v>
          </cell>
          <cell r="AI215" t="str">
            <v>E</v>
          </cell>
          <cell r="AJ215" t="str">
            <v>E</v>
          </cell>
          <cell r="AK215">
            <v>4</v>
          </cell>
          <cell r="AL215">
            <v>4</v>
          </cell>
          <cell r="AM215"/>
          <cell r="AN215">
            <v>1</v>
          </cell>
          <cell r="AO215"/>
          <cell r="AP215" t="str">
            <v>Y</v>
          </cell>
          <cell r="AQ215">
            <v>1</v>
          </cell>
          <cell r="AR215">
            <v>2</v>
          </cell>
          <cell r="AS215">
            <v>0</v>
          </cell>
          <cell r="AT215"/>
        </row>
        <row r="216">
          <cell r="B216" t="str">
            <v>MYA012218006</v>
          </cell>
          <cell r="C216" t="str">
            <v>AXCELASIA INC.</v>
          </cell>
          <cell r="D216">
            <v>0</v>
          </cell>
          <cell r="E216">
            <v>6</v>
          </cell>
          <cell r="F216">
            <v>6</v>
          </cell>
          <cell r="G216">
            <v>6</v>
          </cell>
          <cell r="H216">
            <v>4</v>
          </cell>
          <cell r="I216">
            <v>0.66666666666666696</v>
          </cell>
          <cell r="J216">
            <v>1</v>
          </cell>
          <cell r="K216">
            <v>1</v>
          </cell>
          <cell r="L216">
            <v>1</v>
          </cell>
          <cell r="M216" t="str">
            <v>Y</v>
          </cell>
          <cell r="N216" t="str">
            <v>Y</v>
          </cell>
          <cell r="O216" t="str">
            <v>Y</v>
          </cell>
          <cell r="P216">
            <v>3</v>
          </cell>
          <cell r="Q216">
            <v>3</v>
          </cell>
          <cell r="R216">
            <v>1</v>
          </cell>
          <cell r="S216" t="str">
            <v>Y</v>
          </cell>
          <cell r="T216">
            <v>3</v>
          </cell>
          <cell r="U216">
            <v>3</v>
          </cell>
          <cell r="V216">
            <v>1</v>
          </cell>
          <cell r="W216" t="str">
            <v>Y</v>
          </cell>
          <cell r="X216">
            <v>3</v>
          </cell>
          <cell r="Y216">
            <v>3</v>
          </cell>
          <cell r="Z216">
            <v>3</v>
          </cell>
          <cell r="AA216" t="str">
            <v>Y</v>
          </cell>
          <cell r="AB216"/>
          <cell r="AC216" t="str">
            <v>Y</v>
          </cell>
          <cell r="AD216">
            <v>0</v>
          </cell>
          <cell r="AE216">
            <v>0</v>
          </cell>
          <cell r="AF216" t="str">
            <v>N</v>
          </cell>
          <cell r="AG216" t="str">
            <v>N</v>
          </cell>
          <cell r="AH216" t="str">
            <v>N</v>
          </cell>
          <cell r="AI216" t="str">
            <v>B3</v>
          </cell>
          <cell r="AJ216" t="str">
            <v>B3</v>
          </cell>
          <cell r="AK216">
            <v>4</v>
          </cell>
          <cell r="AL216">
            <v>3</v>
          </cell>
          <cell r="AM216">
            <v>1</v>
          </cell>
          <cell r="AN216">
            <v>3</v>
          </cell>
          <cell r="AO216">
            <v>4</v>
          </cell>
          <cell r="AP216" t="str">
            <v>Y</v>
          </cell>
          <cell r="AQ216">
            <v>0</v>
          </cell>
          <cell r="AR216">
            <v>3</v>
          </cell>
          <cell r="AS216">
            <v>0</v>
          </cell>
          <cell r="AT216"/>
        </row>
        <row r="217">
          <cell r="B217" t="str">
            <v>SG1CI3000002</v>
          </cell>
          <cell r="C217" t="str">
            <v>BAKER TECHNOLOGY LIMITED</v>
          </cell>
          <cell r="D217">
            <v>0</v>
          </cell>
          <cell r="E217">
            <v>6</v>
          </cell>
          <cell r="F217">
            <v>6</v>
          </cell>
          <cell r="G217">
            <v>6</v>
          </cell>
          <cell r="H217">
            <v>3</v>
          </cell>
          <cell r="I217">
            <v>0.5</v>
          </cell>
          <cell r="J217">
            <v>0</v>
          </cell>
          <cell r="K217">
            <v>1</v>
          </cell>
          <cell r="L217"/>
          <cell r="M217"/>
          <cell r="N217" t="str">
            <v>Y</v>
          </cell>
          <cell r="O217" t="str">
            <v>N</v>
          </cell>
          <cell r="P217">
            <v>3</v>
          </cell>
          <cell r="Q217">
            <v>2</v>
          </cell>
          <cell r="R217">
            <v>0.66666666666666696</v>
          </cell>
          <cell r="S217" t="str">
            <v>Y</v>
          </cell>
          <cell r="T217">
            <v>3</v>
          </cell>
          <cell r="U217">
            <v>3</v>
          </cell>
          <cell r="V217">
            <v>1</v>
          </cell>
          <cell r="W217" t="str">
            <v>Y</v>
          </cell>
          <cell r="X217">
            <v>3</v>
          </cell>
          <cell r="Y217">
            <v>3</v>
          </cell>
          <cell r="Z217">
            <v>3</v>
          </cell>
          <cell r="AA217" t="str">
            <v>Y</v>
          </cell>
          <cell r="AB217"/>
          <cell r="AC217" t="str">
            <v>Y</v>
          </cell>
          <cell r="AD217">
            <v>2</v>
          </cell>
          <cell r="AE217">
            <v>0.66666666666666696</v>
          </cell>
          <cell r="AF217" t="str">
            <v>Y</v>
          </cell>
          <cell r="AG217"/>
          <cell r="AH217" t="str">
            <v>Y</v>
          </cell>
          <cell r="AI217" t="str">
            <v>E</v>
          </cell>
          <cell r="AJ217" t="str">
            <v>E</v>
          </cell>
          <cell r="AK217">
            <v>5</v>
          </cell>
          <cell r="AL217">
            <v>5</v>
          </cell>
          <cell r="AM217"/>
          <cell r="AN217"/>
          <cell r="AO217"/>
          <cell r="AP217" t="str">
            <v>Y</v>
          </cell>
          <cell r="AQ217">
            <v>1</v>
          </cell>
          <cell r="AR217">
            <v>2</v>
          </cell>
          <cell r="AS217">
            <v>0</v>
          </cell>
          <cell r="AT217"/>
        </row>
        <row r="218">
          <cell r="B218" t="str">
            <v>SG1T49930665</v>
          </cell>
          <cell r="C218" t="str">
            <v>BANYAN TREE HOLDINGS LIMITED</v>
          </cell>
          <cell r="D218">
            <v>3</v>
          </cell>
          <cell r="E218">
            <v>15</v>
          </cell>
          <cell r="F218">
            <v>12</v>
          </cell>
          <cell r="G218">
            <v>12</v>
          </cell>
          <cell r="H218">
            <v>7</v>
          </cell>
          <cell r="I218">
            <v>0.58333333333333304</v>
          </cell>
          <cell r="J218">
            <v>1</v>
          </cell>
          <cell r="K218">
            <v>0</v>
          </cell>
          <cell r="L218">
            <v>2</v>
          </cell>
          <cell r="M218" t="str">
            <v>N</v>
          </cell>
          <cell r="N218" t="str">
            <v>Y</v>
          </cell>
          <cell r="O218" t="str">
            <v>Y</v>
          </cell>
          <cell r="P218">
            <v>3</v>
          </cell>
          <cell r="Q218">
            <v>3</v>
          </cell>
          <cell r="R218">
            <v>1</v>
          </cell>
          <cell r="S218" t="str">
            <v>Y</v>
          </cell>
          <cell r="T218">
            <v>3</v>
          </cell>
          <cell r="U218">
            <v>3</v>
          </cell>
          <cell r="V218">
            <v>1</v>
          </cell>
          <cell r="W218" t="str">
            <v>Y</v>
          </cell>
          <cell r="X218">
            <v>4</v>
          </cell>
          <cell r="Y218">
            <v>4</v>
          </cell>
          <cell r="Z218">
            <v>4</v>
          </cell>
          <cell r="AA218" t="str">
            <v>Y</v>
          </cell>
          <cell r="AB218"/>
          <cell r="AC218" t="str">
            <v>Y</v>
          </cell>
          <cell r="AD218">
            <v>2</v>
          </cell>
          <cell r="AE218">
            <v>0.5</v>
          </cell>
          <cell r="AF218" t="str">
            <v>Y</v>
          </cell>
          <cell r="AG218"/>
          <cell r="AH218" t="str">
            <v>Y</v>
          </cell>
          <cell r="AI218" t="str">
            <v>E</v>
          </cell>
          <cell r="AJ218" t="str">
            <v>E</v>
          </cell>
          <cell r="AK218">
            <v>6</v>
          </cell>
          <cell r="AL218">
            <v>5</v>
          </cell>
          <cell r="AM218"/>
          <cell r="AN218">
            <v>0</v>
          </cell>
          <cell r="AO218"/>
          <cell r="AP218" t="str">
            <v>Y</v>
          </cell>
          <cell r="AQ218">
            <v>2</v>
          </cell>
          <cell r="AR218">
            <v>0</v>
          </cell>
          <cell r="AS218">
            <v>0</v>
          </cell>
          <cell r="AT218"/>
        </row>
        <row r="219">
          <cell r="B219" t="str">
            <v>SG1BH2000007</v>
          </cell>
          <cell r="C219" t="str">
            <v>BENG KUANG MARINE LIMITED</v>
          </cell>
          <cell r="D219">
            <v>0</v>
          </cell>
          <cell r="E219">
            <v>5</v>
          </cell>
          <cell r="F219">
            <v>5</v>
          </cell>
          <cell r="G219">
            <v>5</v>
          </cell>
          <cell r="H219">
            <v>3</v>
          </cell>
          <cell r="I219">
            <v>0.6</v>
          </cell>
          <cell r="J219">
            <v>1</v>
          </cell>
          <cell r="K219">
            <v>1</v>
          </cell>
          <cell r="L219">
            <v>2</v>
          </cell>
          <cell r="M219" t="str">
            <v>N</v>
          </cell>
          <cell r="N219" t="str">
            <v>Y</v>
          </cell>
          <cell r="O219" t="str">
            <v>Y</v>
          </cell>
          <cell r="P219">
            <v>3</v>
          </cell>
          <cell r="Q219">
            <v>3</v>
          </cell>
          <cell r="R219">
            <v>1</v>
          </cell>
          <cell r="S219" t="str">
            <v>Y</v>
          </cell>
          <cell r="T219">
            <v>3</v>
          </cell>
          <cell r="U219">
            <v>3</v>
          </cell>
          <cell r="V219">
            <v>1</v>
          </cell>
          <cell r="W219" t="str">
            <v>Y</v>
          </cell>
          <cell r="X219">
            <v>3</v>
          </cell>
          <cell r="Y219">
            <v>3</v>
          </cell>
          <cell r="Z219">
            <v>3</v>
          </cell>
          <cell r="AA219" t="str">
            <v>Y</v>
          </cell>
          <cell r="AB219"/>
          <cell r="AC219" t="str">
            <v>Y</v>
          </cell>
          <cell r="AD219">
            <v>1</v>
          </cell>
          <cell r="AE219">
            <v>0.33333333333333298</v>
          </cell>
          <cell r="AF219" t="str">
            <v>N</v>
          </cell>
          <cell r="AG219" t="str">
            <v>Y</v>
          </cell>
          <cell r="AH219" t="str">
            <v>Y</v>
          </cell>
          <cell r="AI219" t="str">
            <v>B3</v>
          </cell>
          <cell r="AJ219" t="str">
            <v>B3</v>
          </cell>
          <cell r="AK219">
            <v>4</v>
          </cell>
          <cell r="AL219">
            <v>4</v>
          </cell>
          <cell r="AM219">
            <v>1</v>
          </cell>
          <cell r="AN219">
            <v>1</v>
          </cell>
          <cell r="AO219">
            <v>2</v>
          </cell>
          <cell r="AP219" t="str">
            <v>Y</v>
          </cell>
          <cell r="AQ219">
            <v>1</v>
          </cell>
          <cell r="AR219">
            <v>3</v>
          </cell>
          <cell r="AS219">
            <v>2</v>
          </cell>
          <cell r="AT219"/>
        </row>
        <row r="220">
          <cell r="B220" t="str">
            <v>SG1CF8000003</v>
          </cell>
          <cell r="C220" t="str">
            <v>BH GLOBAL CORPORATION LIMITED</v>
          </cell>
          <cell r="D220">
            <v>0</v>
          </cell>
          <cell r="E220">
            <v>5</v>
          </cell>
          <cell r="F220">
            <v>5</v>
          </cell>
          <cell r="G220">
            <v>5</v>
          </cell>
          <cell r="H220">
            <v>3</v>
          </cell>
          <cell r="I220">
            <v>0.6</v>
          </cell>
          <cell r="J220">
            <v>1</v>
          </cell>
          <cell r="K220">
            <v>1</v>
          </cell>
          <cell r="L220">
            <v>2</v>
          </cell>
          <cell r="M220" t="str">
            <v>N</v>
          </cell>
          <cell r="N220" t="str">
            <v>Y</v>
          </cell>
          <cell r="O220" t="str">
            <v>Y</v>
          </cell>
          <cell r="P220">
            <v>3</v>
          </cell>
          <cell r="Q220">
            <v>2</v>
          </cell>
          <cell r="R220">
            <v>0.66666666666666696</v>
          </cell>
          <cell r="S220" t="str">
            <v>Y</v>
          </cell>
          <cell r="T220">
            <v>3</v>
          </cell>
          <cell r="U220">
            <v>3</v>
          </cell>
          <cell r="V220">
            <v>1</v>
          </cell>
          <cell r="W220" t="str">
            <v>Y</v>
          </cell>
          <cell r="X220">
            <v>3</v>
          </cell>
          <cell r="Y220">
            <v>3</v>
          </cell>
          <cell r="Z220">
            <v>3</v>
          </cell>
          <cell r="AA220" t="str">
            <v>Y</v>
          </cell>
          <cell r="AB220"/>
          <cell r="AC220" t="str">
            <v>Y</v>
          </cell>
          <cell r="AD220">
            <v>1</v>
          </cell>
          <cell r="AE220">
            <v>0.33333333333333298</v>
          </cell>
          <cell r="AF220" t="str">
            <v>N</v>
          </cell>
          <cell r="AG220" t="str">
            <v>Y</v>
          </cell>
          <cell r="AH220" t="str">
            <v>Y</v>
          </cell>
          <cell r="AI220" t="str">
            <v>B3</v>
          </cell>
          <cell r="AJ220" t="str">
            <v>B3</v>
          </cell>
          <cell r="AK220">
            <v>4</v>
          </cell>
          <cell r="AL220">
            <v>4</v>
          </cell>
          <cell r="AM220"/>
          <cell r="AN220"/>
          <cell r="AO220"/>
          <cell r="AP220" t="str">
            <v>Y</v>
          </cell>
          <cell r="AQ220">
            <v>2</v>
          </cell>
          <cell r="AR220">
            <v>2</v>
          </cell>
          <cell r="AS220">
            <v>0</v>
          </cell>
          <cell r="AT220"/>
        </row>
        <row r="221">
          <cell r="B221" t="str">
            <v>SGXE89830751</v>
          </cell>
          <cell r="C221" t="str">
            <v>BIOLIDICS LIMITED</v>
          </cell>
          <cell r="D221">
            <v>1</v>
          </cell>
          <cell r="E221">
            <v>9</v>
          </cell>
          <cell r="F221">
            <v>8</v>
          </cell>
          <cell r="G221">
            <v>8</v>
          </cell>
          <cell r="H221">
            <v>6</v>
          </cell>
          <cell r="I221">
            <v>0.75</v>
          </cell>
          <cell r="J221">
            <v>1</v>
          </cell>
          <cell r="K221">
            <v>0</v>
          </cell>
          <cell r="L221">
            <v>6</v>
          </cell>
          <cell r="M221" t="str">
            <v>N</v>
          </cell>
          <cell r="N221" t="str">
            <v>Y</v>
          </cell>
          <cell r="O221" t="str">
            <v>Y</v>
          </cell>
          <cell r="P221">
            <v>3</v>
          </cell>
          <cell r="Q221">
            <v>2</v>
          </cell>
          <cell r="R221">
            <v>0.66666666666666696</v>
          </cell>
          <cell r="S221" t="str">
            <v>Y</v>
          </cell>
          <cell r="T221">
            <v>3</v>
          </cell>
          <cell r="U221">
            <v>2</v>
          </cell>
          <cell r="V221">
            <v>0.66666666666666696</v>
          </cell>
          <cell r="W221" t="str">
            <v>Y</v>
          </cell>
          <cell r="X221">
            <v>3</v>
          </cell>
          <cell r="Y221">
            <v>3</v>
          </cell>
          <cell r="Z221">
            <v>3</v>
          </cell>
          <cell r="AA221" t="str">
            <v>Y</v>
          </cell>
          <cell r="AB221"/>
          <cell r="AC221" t="str">
            <v>Y</v>
          </cell>
          <cell r="AD221">
            <v>2</v>
          </cell>
          <cell r="AE221">
            <v>0.66666666666666696</v>
          </cell>
          <cell r="AF221" t="str">
            <v>Y</v>
          </cell>
          <cell r="AG221"/>
          <cell r="AH221" t="str">
            <v>Y</v>
          </cell>
          <cell r="AI221" t="str">
            <v>B3</v>
          </cell>
          <cell r="AJ221" t="str">
            <v>B3</v>
          </cell>
          <cell r="AK221">
            <v>4</v>
          </cell>
          <cell r="AL221">
            <v>4</v>
          </cell>
          <cell r="AM221"/>
          <cell r="AN221"/>
          <cell r="AO221"/>
          <cell r="AP221" t="str">
            <v>Y</v>
          </cell>
          <cell r="AQ221">
            <v>0</v>
          </cell>
          <cell r="AR221">
            <v>1</v>
          </cell>
          <cell r="AS221">
            <v>0</v>
          </cell>
          <cell r="AT221"/>
        </row>
        <row r="222">
          <cell r="B222" t="str">
            <v>SG1I69883698</v>
          </cell>
          <cell r="C222" t="str">
            <v>BLUMONT GROUP LTD.</v>
          </cell>
          <cell r="D222">
            <v>1</v>
          </cell>
          <cell r="E222">
            <v>7</v>
          </cell>
          <cell r="F222">
            <v>6</v>
          </cell>
          <cell r="G222">
            <v>6</v>
          </cell>
          <cell r="H222">
            <v>3</v>
          </cell>
          <cell r="I222">
            <v>0.5</v>
          </cell>
          <cell r="J222">
            <v>1</v>
          </cell>
          <cell r="K222">
            <v>1</v>
          </cell>
          <cell r="L222">
            <v>2</v>
          </cell>
          <cell r="M222" t="str">
            <v>N</v>
          </cell>
          <cell r="N222" t="str">
            <v>Y</v>
          </cell>
          <cell r="O222" t="str">
            <v>Y</v>
          </cell>
          <cell r="P222">
            <v>3</v>
          </cell>
          <cell r="Q222">
            <v>3</v>
          </cell>
          <cell r="R222">
            <v>1</v>
          </cell>
          <cell r="S222" t="str">
            <v>Y</v>
          </cell>
          <cell r="T222">
            <v>3</v>
          </cell>
          <cell r="U222">
            <v>3</v>
          </cell>
          <cell r="V222">
            <v>1</v>
          </cell>
          <cell r="W222" t="str">
            <v>Y</v>
          </cell>
          <cell r="X222">
            <v>3</v>
          </cell>
          <cell r="Y222">
            <v>3</v>
          </cell>
          <cell r="Z222">
            <v>3</v>
          </cell>
          <cell r="AA222" t="str">
            <v>Y</v>
          </cell>
          <cell r="AB222"/>
          <cell r="AC222" t="str">
            <v>Y</v>
          </cell>
          <cell r="AD222">
            <v>0</v>
          </cell>
          <cell r="AE222">
            <v>0</v>
          </cell>
          <cell r="AF222" t="str">
            <v>N</v>
          </cell>
          <cell r="AG222" t="str">
            <v>N</v>
          </cell>
          <cell r="AH222" t="str">
            <v>N</v>
          </cell>
          <cell r="AI222" t="str">
            <v>E</v>
          </cell>
          <cell r="AJ222" t="str">
            <v>E</v>
          </cell>
          <cell r="AK222">
            <v>3</v>
          </cell>
          <cell r="AL222">
            <v>3</v>
          </cell>
          <cell r="AM222">
            <v>2</v>
          </cell>
          <cell r="AN222">
            <v>2</v>
          </cell>
          <cell r="AO222">
            <v>4</v>
          </cell>
          <cell r="AP222" t="str">
            <v>Y</v>
          </cell>
          <cell r="AQ222">
            <v>0</v>
          </cell>
          <cell r="AR222">
            <v>3</v>
          </cell>
          <cell r="AS222">
            <v>2</v>
          </cell>
          <cell r="AT222"/>
        </row>
        <row r="223">
          <cell r="B223" t="str">
            <v>SG1B21008464</v>
          </cell>
          <cell r="C223" t="str">
            <v>BROADWAY INDUSTRIAL GROUP LTD</v>
          </cell>
          <cell r="D223">
            <v>1</v>
          </cell>
          <cell r="E223">
            <v>7</v>
          </cell>
          <cell r="F223">
            <v>6</v>
          </cell>
          <cell r="G223">
            <v>6</v>
          </cell>
          <cell r="H223">
            <v>3</v>
          </cell>
          <cell r="I223">
            <v>0.5</v>
          </cell>
          <cell r="J223">
            <v>1</v>
          </cell>
          <cell r="K223">
            <v>1</v>
          </cell>
          <cell r="L223">
            <v>6</v>
          </cell>
          <cell r="M223" t="str">
            <v>N</v>
          </cell>
          <cell r="N223" t="str">
            <v>N</v>
          </cell>
          <cell r="O223" t="str">
            <v>N</v>
          </cell>
          <cell r="P223">
            <v>5</v>
          </cell>
          <cell r="Q223">
            <v>3</v>
          </cell>
          <cell r="R223">
            <v>0.6</v>
          </cell>
          <cell r="S223" t="str">
            <v>Y</v>
          </cell>
          <cell r="T223">
            <v>5</v>
          </cell>
          <cell r="U223">
            <v>3</v>
          </cell>
          <cell r="V223">
            <v>0.6</v>
          </cell>
          <cell r="W223" t="str">
            <v>Y</v>
          </cell>
          <cell r="X223">
            <v>4</v>
          </cell>
          <cell r="Y223">
            <v>3</v>
          </cell>
          <cell r="Z223">
            <v>3</v>
          </cell>
          <cell r="AA223" t="str">
            <v>N</v>
          </cell>
          <cell r="AB223" t="str">
            <v>N</v>
          </cell>
          <cell r="AC223" t="str">
            <v>Y</v>
          </cell>
          <cell r="AD223">
            <v>1</v>
          </cell>
          <cell r="AE223">
            <v>0.25</v>
          </cell>
          <cell r="AF223" t="str">
            <v>N</v>
          </cell>
          <cell r="AG223" t="str">
            <v>Y</v>
          </cell>
          <cell r="AH223" t="str">
            <v>N</v>
          </cell>
          <cell r="AI223" t="str">
            <v>B3</v>
          </cell>
          <cell r="AJ223" t="str">
            <v>B3</v>
          </cell>
          <cell r="AK223">
            <v>6</v>
          </cell>
          <cell r="AL223">
            <v>4</v>
          </cell>
          <cell r="AM223">
            <v>4</v>
          </cell>
          <cell r="AN223">
            <v>1</v>
          </cell>
          <cell r="AO223">
            <v>5</v>
          </cell>
          <cell r="AP223" t="str">
            <v>Y</v>
          </cell>
          <cell r="AQ223">
            <v>2</v>
          </cell>
          <cell r="AR223">
            <v>3</v>
          </cell>
          <cell r="AS223">
            <v>2</v>
          </cell>
          <cell r="AT223"/>
        </row>
        <row r="224">
          <cell r="B224" t="str">
            <v>SG2E67980267</v>
          </cell>
          <cell r="C224" t="str">
            <v>BUMITAMA AGRI LTD.</v>
          </cell>
          <cell r="D224">
            <v>0</v>
          </cell>
          <cell r="E224">
            <v>6</v>
          </cell>
          <cell r="F224">
            <v>6</v>
          </cell>
          <cell r="G224">
            <v>6</v>
          </cell>
          <cell r="H224">
            <v>3</v>
          </cell>
          <cell r="I224">
            <v>0.5</v>
          </cell>
          <cell r="J224">
            <v>1</v>
          </cell>
          <cell r="K224">
            <v>1</v>
          </cell>
          <cell r="L224">
            <v>2</v>
          </cell>
          <cell r="M224" t="str">
            <v>N</v>
          </cell>
          <cell r="N224" t="str">
            <v>Y</v>
          </cell>
          <cell r="O224" t="str">
            <v>Y</v>
          </cell>
          <cell r="P224">
            <v>3</v>
          </cell>
          <cell r="Q224">
            <v>3</v>
          </cell>
          <cell r="R224">
            <v>1</v>
          </cell>
          <cell r="S224" t="str">
            <v>Y</v>
          </cell>
          <cell r="T224">
            <v>3</v>
          </cell>
          <cell r="U224">
            <v>3</v>
          </cell>
          <cell r="V224">
            <v>1</v>
          </cell>
          <cell r="W224" t="str">
            <v>Y</v>
          </cell>
          <cell r="X224">
            <v>3</v>
          </cell>
          <cell r="Y224">
            <v>3</v>
          </cell>
          <cell r="Z224">
            <v>3</v>
          </cell>
          <cell r="AA224" t="str">
            <v>Y</v>
          </cell>
          <cell r="AB224"/>
          <cell r="AC224" t="str">
            <v>Y</v>
          </cell>
          <cell r="AD224">
            <v>2</v>
          </cell>
          <cell r="AE224">
            <v>0.66666666666666696</v>
          </cell>
          <cell r="AF224" t="str">
            <v>Y</v>
          </cell>
          <cell r="AG224"/>
          <cell r="AH224" t="str">
            <v>Y</v>
          </cell>
          <cell r="AI224" t="str">
            <v>O</v>
          </cell>
          <cell r="AJ224" t="str">
            <v>B3</v>
          </cell>
          <cell r="AK224">
            <v>4</v>
          </cell>
          <cell r="AL224">
            <v>4</v>
          </cell>
          <cell r="AM224">
            <v>1</v>
          </cell>
          <cell r="AN224">
            <v>1</v>
          </cell>
          <cell r="AO224">
            <v>2</v>
          </cell>
          <cell r="AP224" t="str">
            <v>Y</v>
          </cell>
          <cell r="AQ224">
            <v>0</v>
          </cell>
          <cell r="AR224">
            <v>3</v>
          </cell>
          <cell r="AS224">
            <v>2</v>
          </cell>
          <cell r="AT224"/>
        </row>
        <row r="225">
          <cell r="B225" t="str">
            <v>BMG1792W1367</v>
          </cell>
          <cell r="C225" t="str">
            <v>BUND CENTER INVESTMENT LTD</v>
          </cell>
          <cell r="D225">
            <v>0</v>
          </cell>
          <cell r="E225">
            <v>7</v>
          </cell>
          <cell r="F225">
            <v>7</v>
          </cell>
          <cell r="G225">
            <v>7</v>
          </cell>
          <cell r="H225">
            <v>3</v>
          </cell>
          <cell r="I225">
            <v>0.42857142857142899</v>
          </cell>
          <cell r="J225">
            <v>1</v>
          </cell>
          <cell r="K225">
            <v>1</v>
          </cell>
          <cell r="L225">
            <v>2</v>
          </cell>
          <cell r="M225" t="str">
            <v>N</v>
          </cell>
          <cell r="N225" t="str">
            <v>Y</v>
          </cell>
          <cell r="O225" t="str">
            <v>Y</v>
          </cell>
          <cell r="P225">
            <v>4</v>
          </cell>
          <cell r="Q225">
            <v>3</v>
          </cell>
          <cell r="R225">
            <v>0.75</v>
          </cell>
          <cell r="S225" t="str">
            <v>Y</v>
          </cell>
          <cell r="T225">
            <v>4</v>
          </cell>
          <cell r="U225">
            <v>3</v>
          </cell>
          <cell r="V225">
            <v>0.75</v>
          </cell>
          <cell r="W225" t="str">
            <v>Y</v>
          </cell>
          <cell r="X225">
            <v>3</v>
          </cell>
          <cell r="Y225">
            <v>3</v>
          </cell>
          <cell r="Z225">
            <v>3</v>
          </cell>
          <cell r="AA225" t="str">
            <v>Y</v>
          </cell>
          <cell r="AB225"/>
          <cell r="AC225" t="str">
            <v>Y</v>
          </cell>
          <cell r="AD225">
            <v>1</v>
          </cell>
          <cell r="AE225">
            <v>0.33333333333333298</v>
          </cell>
          <cell r="AF225" t="str">
            <v>N</v>
          </cell>
          <cell r="AG225" t="str">
            <v>Y</v>
          </cell>
          <cell r="AH225" t="str">
            <v>Y</v>
          </cell>
          <cell r="AI225" t="str">
            <v>O</v>
          </cell>
          <cell r="AJ225" t="str">
            <v>B3</v>
          </cell>
          <cell r="AK225">
            <v>3</v>
          </cell>
          <cell r="AL225">
            <v>5</v>
          </cell>
          <cell r="AM225">
            <v>2</v>
          </cell>
          <cell r="AN225">
            <v>2</v>
          </cell>
          <cell r="AO225">
            <v>4</v>
          </cell>
          <cell r="AP225" t="str">
            <v>Y</v>
          </cell>
          <cell r="AQ225">
            <v>2</v>
          </cell>
          <cell r="AR225">
            <v>3</v>
          </cell>
          <cell r="AS225">
            <v>2</v>
          </cell>
          <cell r="AT225"/>
        </row>
        <row r="226">
          <cell r="B226" t="str">
            <v>SG1J27887962</v>
          </cell>
          <cell r="C226" t="str">
            <v>CAPITALAND LIMITED</v>
          </cell>
          <cell r="D226">
            <v>0</v>
          </cell>
          <cell r="E226">
            <v>12</v>
          </cell>
          <cell r="F226">
            <v>12</v>
          </cell>
          <cell r="G226">
            <v>12</v>
          </cell>
          <cell r="H226">
            <v>10</v>
          </cell>
          <cell r="I226">
            <v>0.83333333333333304</v>
          </cell>
          <cell r="J226">
            <v>1</v>
          </cell>
          <cell r="K226">
            <v>1</v>
          </cell>
          <cell r="L226">
            <v>1</v>
          </cell>
          <cell r="M226" t="str">
            <v>Y</v>
          </cell>
          <cell r="N226" t="str">
            <v>N</v>
          </cell>
          <cell r="O226" t="str">
            <v>N</v>
          </cell>
          <cell r="P226">
            <v>4</v>
          </cell>
          <cell r="Q226">
            <v>4</v>
          </cell>
          <cell r="R226">
            <v>1</v>
          </cell>
          <cell r="S226" t="str">
            <v>Y</v>
          </cell>
          <cell r="T226">
            <v>5</v>
          </cell>
          <cell r="U226">
            <v>4</v>
          </cell>
          <cell r="V226">
            <v>0.8</v>
          </cell>
          <cell r="W226" t="str">
            <v>Y</v>
          </cell>
          <cell r="X226">
            <v>5</v>
          </cell>
          <cell r="Y226">
            <v>5</v>
          </cell>
          <cell r="Z226">
            <v>5</v>
          </cell>
          <cell r="AA226" t="str">
            <v>Y</v>
          </cell>
          <cell r="AB226"/>
          <cell r="AC226" t="str">
            <v>Y</v>
          </cell>
          <cell r="AD226">
            <v>2</v>
          </cell>
          <cell r="AE226">
            <v>0.4</v>
          </cell>
          <cell r="AF226" t="str">
            <v>N</v>
          </cell>
          <cell r="AG226" t="str">
            <v>Y</v>
          </cell>
          <cell r="AH226" t="str">
            <v>Y</v>
          </cell>
          <cell r="AI226" t="str">
            <v>E</v>
          </cell>
          <cell r="AJ226" t="str">
            <v>E</v>
          </cell>
          <cell r="AK226">
            <v>5</v>
          </cell>
          <cell r="AL226">
            <v>4</v>
          </cell>
          <cell r="AM226"/>
          <cell r="AN226"/>
          <cell r="AO226"/>
          <cell r="AP226" t="str">
            <v>Y</v>
          </cell>
          <cell r="AQ226">
            <v>1</v>
          </cell>
          <cell r="AR226">
            <v>0</v>
          </cell>
          <cell r="AS226">
            <v>0</v>
          </cell>
          <cell r="AT226"/>
        </row>
        <row r="227">
          <cell r="B227" t="str">
            <v>SG1M51904654</v>
          </cell>
          <cell r="C227" t="str">
            <v>CAPITALAND MALL TRUST MANAGEMENT LIMITED</v>
          </cell>
          <cell r="D227">
            <v>2</v>
          </cell>
          <cell r="E227">
            <v>12</v>
          </cell>
          <cell r="F227">
            <v>10</v>
          </cell>
          <cell r="G227">
            <v>10</v>
          </cell>
          <cell r="H227">
            <v>8</v>
          </cell>
          <cell r="I227">
            <v>0.8</v>
          </cell>
          <cell r="J227">
            <v>1</v>
          </cell>
          <cell r="K227">
            <v>1</v>
          </cell>
          <cell r="L227">
            <v>1</v>
          </cell>
          <cell r="M227" t="str">
            <v>Y</v>
          </cell>
          <cell r="N227" t="str">
            <v>N</v>
          </cell>
          <cell r="O227" t="str">
            <v>Y</v>
          </cell>
          <cell r="P227">
            <v>0</v>
          </cell>
          <cell r="Q227">
            <v>0</v>
          </cell>
          <cell r="R227"/>
          <cell r="S227" t="str">
            <v>N</v>
          </cell>
          <cell r="T227">
            <v>0</v>
          </cell>
          <cell r="U227">
            <v>0</v>
          </cell>
          <cell r="V227"/>
          <cell r="W227" t="str">
            <v>N</v>
          </cell>
          <cell r="X227">
            <v>6</v>
          </cell>
          <cell r="Y227">
            <v>5</v>
          </cell>
          <cell r="Z227">
            <v>5</v>
          </cell>
          <cell r="AA227" t="str">
            <v>N</v>
          </cell>
          <cell r="AB227" t="str">
            <v>N</v>
          </cell>
          <cell r="AC227" t="str">
            <v>Y</v>
          </cell>
          <cell r="AD227">
            <v>3</v>
          </cell>
          <cell r="AE227">
            <v>0.5</v>
          </cell>
          <cell r="AF227" t="str">
            <v>Y</v>
          </cell>
          <cell r="AG227"/>
          <cell r="AH227" t="str">
            <v>Y</v>
          </cell>
          <cell r="AI227" t="str">
            <v>O</v>
          </cell>
          <cell r="AJ227" t="str">
            <v>E</v>
          </cell>
          <cell r="AK227">
            <v>9</v>
          </cell>
          <cell r="AL227">
            <v>7</v>
          </cell>
          <cell r="AM227">
            <v>0</v>
          </cell>
          <cell r="AN227">
            <v>0</v>
          </cell>
          <cell r="AO227">
            <v>0</v>
          </cell>
          <cell r="AP227" t="str">
            <v>Y</v>
          </cell>
          <cell r="AQ227">
            <v>0</v>
          </cell>
          <cell r="AR227">
            <v>0</v>
          </cell>
          <cell r="AS227">
            <v>0</v>
          </cell>
          <cell r="AT227"/>
        </row>
        <row r="228">
          <cell r="B228" t="str">
            <v>SG1U25933169</v>
          </cell>
          <cell r="C228" t="str">
            <v>CAPITALAND RETAIL CHINA TRUST MANAGEMENT LIMITED</v>
          </cell>
          <cell r="D228">
            <v>0</v>
          </cell>
          <cell r="E228">
            <v>9</v>
          </cell>
          <cell r="F228">
            <v>9</v>
          </cell>
          <cell r="G228">
            <v>9</v>
          </cell>
          <cell r="H228">
            <v>6</v>
          </cell>
          <cell r="I228">
            <v>0.66666666666666696</v>
          </cell>
          <cell r="J228">
            <v>1</v>
          </cell>
          <cell r="K228">
            <v>1</v>
          </cell>
          <cell r="L228">
            <v>1</v>
          </cell>
          <cell r="M228" t="str">
            <v>Y</v>
          </cell>
          <cell r="N228" t="str">
            <v>N</v>
          </cell>
          <cell r="O228" t="str">
            <v>Y</v>
          </cell>
          <cell r="P228">
            <v>0</v>
          </cell>
          <cell r="Q228">
            <v>0</v>
          </cell>
          <cell r="R228"/>
          <cell r="S228" t="str">
            <v>N</v>
          </cell>
          <cell r="T228">
            <v>0</v>
          </cell>
          <cell r="U228">
            <v>0</v>
          </cell>
          <cell r="V228"/>
          <cell r="W228" t="str">
            <v>N</v>
          </cell>
          <cell r="X228">
            <v>4</v>
          </cell>
          <cell r="Y228">
            <v>3</v>
          </cell>
          <cell r="Z228">
            <v>3</v>
          </cell>
          <cell r="AA228" t="str">
            <v>N</v>
          </cell>
          <cell r="AB228" t="str">
            <v>N</v>
          </cell>
          <cell r="AC228" t="str">
            <v>Y</v>
          </cell>
          <cell r="AD228">
            <v>3</v>
          </cell>
          <cell r="AE228">
            <v>0.75</v>
          </cell>
          <cell r="AF228" t="str">
            <v>Y</v>
          </cell>
          <cell r="AG228"/>
          <cell r="AH228" t="str">
            <v>Y</v>
          </cell>
          <cell r="AI228" t="str">
            <v>E</v>
          </cell>
          <cell r="AJ228" t="str">
            <v>E</v>
          </cell>
          <cell r="AK228">
            <v>5</v>
          </cell>
          <cell r="AL228">
            <v>5</v>
          </cell>
          <cell r="AM228">
            <v>0</v>
          </cell>
          <cell r="AN228">
            <v>0</v>
          </cell>
          <cell r="AO228">
            <v>0</v>
          </cell>
          <cell r="AP228" t="str">
            <v>Y</v>
          </cell>
          <cell r="AQ228">
            <v>0</v>
          </cell>
          <cell r="AR228">
            <v>0</v>
          </cell>
          <cell r="AS228">
            <v>0</v>
          </cell>
          <cell r="AT228"/>
        </row>
        <row r="229">
          <cell r="B229" t="str">
            <v>SG1BA0000004</v>
          </cell>
          <cell r="C229" t="str">
            <v>CAPTII LIMITED</v>
          </cell>
          <cell r="D229">
            <v>0</v>
          </cell>
          <cell r="E229">
            <v>5</v>
          </cell>
          <cell r="F229">
            <v>5</v>
          </cell>
          <cell r="G229">
            <v>5</v>
          </cell>
          <cell r="H229">
            <v>2</v>
          </cell>
          <cell r="I229">
            <v>0.4</v>
          </cell>
          <cell r="J229">
            <v>1</v>
          </cell>
          <cell r="K229">
            <v>1</v>
          </cell>
          <cell r="L229">
            <v>2</v>
          </cell>
          <cell r="M229" t="str">
            <v>N</v>
          </cell>
          <cell r="N229" t="str">
            <v>Y</v>
          </cell>
          <cell r="O229" t="str">
            <v>N</v>
          </cell>
          <cell r="P229">
            <v>3</v>
          </cell>
          <cell r="Q229">
            <v>2</v>
          </cell>
          <cell r="R229">
            <v>0.66666666666666696</v>
          </cell>
          <cell r="S229" t="str">
            <v>Y</v>
          </cell>
          <cell r="T229">
            <v>3</v>
          </cell>
          <cell r="U229">
            <v>2</v>
          </cell>
          <cell r="V229">
            <v>0.66666666666666696</v>
          </cell>
          <cell r="W229" t="str">
            <v>Y</v>
          </cell>
          <cell r="X229">
            <v>3</v>
          </cell>
          <cell r="Y229">
            <v>2</v>
          </cell>
          <cell r="Z229">
            <v>2</v>
          </cell>
          <cell r="AA229" t="str">
            <v>N</v>
          </cell>
          <cell r="AB229" t="str">
            <v>N</v>
          </cell>
          <cell r="AC229" t="str">
            <v>Y</v>
          </cell>
          <cell r="AD229">
            <v>2</v>
          </cell>
          <cell r="AE229">
            <v>0.66666666666666696</v>
          </cell>
          <cell r="AF229" t="str">
            <v>Y</v>
          </cell>
          <cell r="AG229"/>
          <cell r="AH229" t="str">
            <v>Y</v>
          </cell>
          <cell r="AI229" t="str">
            <v>B3</v>
          </cell>
          <cell r="AJ229" t="str">
            <v>B3</v>
          </cell>
          <cell r="AK229">
            <v>4</v>
          </cell>
          <cell r="AL229">
            <v>4</v>
          </cell>
          <cell r="AM229">
            <v>1</v>
          </cell>
          <cell r="AN229">
            <v>1</v>
          </cell>
          <cell r="AO229">
            <v>2</v>
          </cell>
          <cell r="AP229" t="str">
            <v>Y</v>
          </cell>
          <cell r="AQ229">
            <v>2</v>
          </cell>
          <cell r="AR229">
            <v>2</v>
          </cell>
          <cell r="AS229">
            <v>2</v>
          </cell>
          <cell r="AT229"/>
        </row>
        <row r="230">
          <cell r="B230" t="str">
            <v>SG1AI5000004</v>
          </cell>
          <cell r="C230" t="str">
            <v>CEI LIMITED</v>
          </cell>
          <cell r="D230">
            <v>1</v>
          </cell>
          <cell r="E230">
            <v>8</v>
          </cell>
          <cell r="F230">
            <v>7</v>
          </cell>
          <cell r="G230">
            <v>7</v>
          </cell>
          <cell r="H230">
            <v>3</v>
          </cell>
          <cell r="I230">
            <v>0.42857142857142899</v>
          </cell>
          <cell r="J230">
            <v>1</v>
          </cell>
          <cell r="K230">
            <v>1</v>
          </cell>
          <cell r="L230">
            <v>2</v>
          </cell>
          <cell r="M230" t="str">
            <v>N</v>
          </cell>
          <cell r="N230" t="str">
            <v>N</v>
          </cell>
          <cell r="O230" t="str">
            <v>N</v>
          </cell>
          <cell r="P230">
            <v>4</v>
          </cell>
          <cell r="Q230">
            <v>3</v>
          </cell>
          <cell r="R230">
            <v>0.75</v>
          </cell>
          <cell r="S230" t="str">
            <v>N</v>
          </cell>
          <cell r="T230">
            <v>4</v>
          </cell>
          <cell r="U230">
            <v>3</v>
          </cell>
          <cell r="V230">
            <v>0.75</v>
          </cell>
          <cell r="W230" t="str">
            <v>Y</v>
          </cell>
          <cell r="X230">
            <v>4</v>
          </cell>
          <cell r="Y230">
            <v>3</v>
          </cell>
          <cell r="Z230">
            <v>4</v>
          </cell>
          <cell r="AA230" t="str">
            <v>N</v>
          </cell>
          <cell r="AB230" t="str">
            <v>N</v>
          </cell>
          <cell r="AC230" t="str">
            <v>Y</v>
          </cell>
          <cell r="AD230">
            <v>2</v>
          </cell>
          <cell r="AE230">
            <v>0.5</v>
          </cell>
          <cell r="AF230" t="str">
            <v>Y</v>
          </cell>
          <cell r="AG230"/>
          <cell r="AH230" t="str">
            <v>Y</v>
          </cell>
          <cell r="AI230" t="str">
            <v>E</v>
          </cell>
          <cell r="AJ230" t="str">
            <v>E</v>
          </cell>
          <cell r="AK230">
            <v>3</v>
          </cell>
          <cell r="AL230">
            <v>3</v>
          </cell>
          <cell r="AM230"/>
          <cell r="AN230"/>
          <cell r="AO230"/>
          <cell r="AP230" t="str">
            <v>Y</v>
          </cell>
          <cell r="AQ230">
            <v>3</v>
          </cell>
          <cell r="AR230">
            <v>3</v>
          </cell>
          <cell r="AS230">
            <v>2</v>
          </cell>
          <cell r="AT230"/>
        </row>
        <row r="231">
          <cell r="B231" t="str">
            <v>SG2D51973063</v>
          </cell>
          <cell r="C231" t="str">
            <v>CENTURION CORPORATION LIMITED</v>
          </cell>
          <cell r="D231">
            <v>0</v>
          </cell>
          <cell r="E231">
            <v>9</v>
          </cell>
          <cell r="F231">
            <v>9</v>
          </cell>
          <cell r="G231">
            <v>9</v>
          </cell>
          <cell r="H231">
            <v>6</v>
          </cell>
          <cell r="I231">
            <v>0.66666666666666696</v>
          </cell>
          <cell r="J231">
            <v>1</v>
          </cell>
          <cell r="K231">
            <v>0</v>
          </cell>
          <cell r="L231">
            <v>1</v>
          </cell>
          <cell r="M231" t="str">
            <v>Y</v>
          </cell>
          <cell r="N231" t="str">
            <v>Y</v>
          </cell>
          <cell r="O231" t="str">
            <v>Y</v>
          </cell>
          <cell r="P231">
            <v>3</v>
          </cell>
          <cell r="Q231">
            <v>3</v>
          </cell>
          <cell r="R231">
            <v>1</v>
          </cell>
          <cell r="S231" t="str">
            <v>Y</v>
          </cell>
          <cell r="T231">
            <v>3</v>
          </cell>
          <cell r="U231">
            <v>3</v>
          </cell>
          <cell r="V231">
            <v>1</v>
          </cell>
          <cell r="W231" t="str">
            <v>Y</v>
          </cell>
          <cell r="X231">
            <v>3</v>
          </cell>
          <cell r="Y231">
            <v>3</v>
          </cell>
          <cell r="Z231">
            <v>3</v>
          </cell>
          <cell r="AA231" t="str">
            <v>Y</v>
          </cell>
          <cell r="AB231"/>
          <cell r="AC231" t="str">
            <v>Y</v>
          </cell>
          <cell r="AD231">
            <v>2</v>
          </cell>
          <cell r="AE231">
            <v>0.66666666666666696</v>
          </cell>
          <cell r="AF231" t="str">
            <v>Y</v>
          </cell>
          <cell r="AG231"/>
          <cell r="AH231" t="str">
            <v>Y</v>
          </cell>
          <cell r="AI231" t="str">
            <v>E</v>
          </cell>
          <cell r="AJ231" t="str">
            <v>E</v>
          </cell>
          <cell r="AK231">
            <v>5</v>
          </cell>
          <cell r="AL231">
            <v>4</v>
          </cell>
          <cell r="AM231"/>
          <cell r="AN231"/>
          <cell r="AO231"/>
          <cell r="AP231" t="str">
            <v>Y</v>
          </cell>
          <cell r="AQ231">
            <v>2</v>
          </cell>
          <cell r="AR231">
            <v>0</v>
          </cell>
          <cell r="AS231">
            <v>0</v>
          </cell>
          <cell r="AT231"/>
        </row>
        <row r="232">
          <cell r="B232" t="str">
            <v>SG1N22909146</v>
          </cell>
          <cell r="C232" t="str">
            <v>CH OFFSHORE LTD</v>
          </cell>
          <cell r="D232">
            <v>2</v>
          </cell>
          <cell r="E232">
            <v>8</v>
          </cell>
          <cell r="F232">
            <v>6</v>
          </cell>
          <cell r="G232">
            <v>6</v>
          </cell>
          <cell r="H232">
            <v>2</v>
          </cell>
          <cell r="I232">
            <v>0.33333333333333298</v>
          </cell>
          <cell r="J232">
            <v>1</v>
          </cell>
          <cell r="K232">
            <v>1</v>
          </cell>
          <cell r="L232">
            <v>1</v>
          </cell>
          <cell r="M232" t="str">
            <v>Y</v>
          </cell>
          <cell r="N232" t="str">
            <v>Y</v>
          </cell>
          <cell r="O232" t="str">
            <v>N</v>
          </cell>
          <cell r="P232">
            <v>3</v>
          </cell>
          <cell r="Q232">
            <v>2</v>
          </cell>
          <cell r="R232">
            <v>0.66666666666666696</v>
          </cell>
          <cell r="S232" t="str">
            <v>Y</v>
          </cell>
          <cell r="T232">
            <v>3</v>
          </cell>
          <cell r="U232">
            <v>2</v>
          </cell>
          <cell r="V232">
            <v>0.66666666666666696</v>
          </cell>
          <cell r="W232" t="str">
            <v>Y</v>
          </cell>
          <cell r="X232">
            <v>2</v>
          </cell>
          <cell r="Y232">
            <v>2</v>
          </cell>
          <cell r="Z232">
            <v>2</v>
          </cell>
          <cell r="AA232" t="str">
            <v>Y</v>
          </cell>
          <cell r="AB232"/>
          <cell r="AC232" t="str">
            <v>Y</v>
          </cell>
          <cell r="AD232">
            <v>1</v>
          </cell>
          <cell r="AE232">
            <v>0.5</v>
          </cell>
          <cell r="AF232" t="str">
            <v>Y</v>
          </cell>
          <cell r="AG232"/>
          <cell r="AH232" t="str">
            <v>Y</v>
          </cell>
          <cell r="AI232" t="str">
            <v>B3</v>
          </cell>
          <cell r="AJ232" t="str">
            <v>B3</v>
          </cell>
          <cell r="AK232">
            <v>5</v>
          </cell>
          <cell r="AL232">
            <v>5</v>
          </cell>
          <cell r="AM232"/>
          <cell r="AN232"/>
          <cell r="AO232"/>
          <cell r="AP232" t="str">
            <v>Y</v>
          </cell>
          <cell r="AQ232">
            <v>0</v>
          </cell>
          <cell r="AR232">
            <v>2</v>
          </cell>
          <cell r="AS232">
            <v>0</v>
          </cell>
          <cell r="AT232"/>
        </row>
        <row r="233">
          <cell r="B233" t="str">
            <v>SG1O97915910</v>
          </cell>
          <cell r="C233" t="str">
            <v>CHALLENGER TECHNOLOGIES LTD</v>
          </cell>
          <cell r="D233">
            <v>0</v>
          </cell>
          <cell r="E233">
            <v>5</v>
          </cell>
          <cell r="F233">
            <v>5</v>
          </cell>
          <cell r="G233">
            <v>5</v>
          </cell>
          <cell r="H233">
            <v>3</v>
          </cell>
          <cell r="I233">
            <v>0.6</v>
          </cell>
          <cell r="J233">
            <v>0</v>
          </cell>
          <cell r="K233">
            <v>1</v>
          </cell>
          <cell r="L233"/>
          <cell r="M233"/>
          <cell r="N233" t="str">
            <v>Y</v>
          </cell>
          <cell r="O233" t="str">
            <v>Y</v>
          </cell>
          <cell r="P233">
            <v>3</v>
          </cell>
          <cell r="Q233">
            <v>3</v>
          </cell>
          <cell r="R233">
            <v>1</v>
          </cell>
          <cell r="S233" t="str">
            <v>Y</v>
          </cell>
          <cell r="T233">
            <v>3</v>
          </cell>
          <cell r="U233">
            <v>3</v>
          </cell>
          <cell r="V233">
            <v>1</v>
          </cell>
          <cell r="W233" t="str">
            <v>Y</v>
          </cell>
          <cell r="X233">
            <v>3</v>
          </cell>
          <cell r="Y233">
            <v>3</v>
          </cell>
          <cell r="Z233">
            <v>3</v>
          </cell>
          <cell r="AA233" t="str">
            <v>Y</v>
          </cell>
          <cell r="AB233"/>
          <cell r="AC233" t="str">
            <v>Y</v>
          </cell>
          <cell r="AD233">
            <v>2</v>
          </cell>
          <cell r="AE233">
            <v>0.66666666666666696</v>
          </cell>
          <cell r="AF233" t="str">
            <v>Y</v>
          </cell>
          <cell r="AG233"/>
          <cell r="AH233" t="str">
            <v>Y</v>
          </cell>
          <cell r="AI233" t="str">
            <v>O</v>
          </cell>
          <cell r="AJ233" t="str">
            <v>B1</v>
          </cell>
          <cell r="AK233">
            <v>2</v>
          </cell>
          <cell r="AL233">
            <v>2</v>
          </cell>
          <cell r="AM233">
            <v>1</v>
          </cell>
          <cell r="AN233">
            <v>1</v>
          </cell>
          <cell r="AO233">
            <v>2</v>
          </cell>
          <cell r="AP233" t="str">
            <v>Y</v>
          </cell>
          <cell r="AQ233">
            <v>1</v>
          </cell>
          <cell r="AR233">
            <v>3</v>
          </cell>
          <cell r="AS233">
            <v>2</v>
          </cell>
          <cell r="AT233"/>
        </row>
        <row r="234">
          <cell r="B234" t="str">
            <v>SG1T06929205</v>
          </cell>
          <cell r="C234" t="str">
            <v>CHINA AVIATION OIL (SINGAPORE) CORPORATION LTD</v>
          </cell>
          <cell r="D234">
            <v>2</v>
          </cell>
          <cell r="E234">
            <v>12</v>
          </cell>
          <cell r="F234">
            <v>10</v>
          </cell>
          <cell r="G234">
            <v>10</v>
          </cell>
          <cell r="H234">
            <v>4</v>
          </cell>
          <cell r="I234">
            <v>0.4</v>
          </cell>
          <cell r="J234">
            <v>1</v>
          </cell>
          <cell r="K234">
            <v>1</v>
          </cell>
          <cell r="L234">
            <v>6</v>
          </cell>
          <cell r="M234" t="str">
            <v>N</v>
          </cell>
          <cell r="N234" t="str">
            <v>Y</v>
          </cell>
          <cell r="O234" t="str">
            <v>Y</v>
          </cell>
          <cell r="P234">
            <v>4</v>
          </cell>
          <cell r="Q234">
            <v>3</v>
          </cell>
          <cell r="R234">
            <v>0.75</v>
          </cell>
          <cell r="S234" t="str">
            <v>Y</v>
          </cell>
          <cell r="T234">
            <v>5</v>
          </cell>
          <cell r="U234">
            <v>3</v>
          </cell>
          <cell r="V234">
            <v>0.6</v>
          </cell>
          <cell r="W234" t="str">
            <v>Y</v>
          </cell>
          <cell r="X234">
            <v>5</v>
          </cell>
          <cell r="Y234">
            <v>3</v>
          </cell>
          <cell r="Z234">
            <v>3</v>
          </cell>
          <cell r="AA234" t="str">
            <v>N</v>
          </cell>
          <cell r="AB234" t="str">
            <v>N</v>
          </cell>
          <cell r="AC234" t="str">
            <v>Y</v>
          </cell>
          <cell r="AD234">
            <v>3</v>
          </cell>
          <cell r="AE234">
            <v>0.6</v>
          </cell>
          <cell r="AF234" t="str">
            <v>Y</v>
          </cell>
          <cell r="AG234"/>
          <cell r="AH234" t="str">
            <v>Y</v>
          </cell>
          <cell r="AI234" t="str">
            <v>E</v>
          </cell>
          <cell r="AJ234" t="str">
            <v>E</v>
          </cell>
          <cell r="AK234">
            <v>3</v>
          </cell>
          <cell r="AL234">
            <v>3</v>
          </cell>
          <cell r="AM234"/>
          <cell r="AN234"/>
          <cell r="AO234"/>
          <cell r="AP234" t="str">
            <v>Y</v>
          </cell>
          <cell r="AQ234">
            <v>0</v>
          </cell>
          <cell r="AR234">
            <v>3</v>
          </cell>
          <cell r="AS234">
            <v>0</v>
          </cell>
          <cell r="AT234"/>
        </row>
        <row r="235">
          <cell r="B235" t="str">
            <v>BMG2116Y1057</v>
          </cell>
          <cell r="C235" t="str">
            <v>CHINA EVERBRIGHT WATER LIMITED</v>
          </cell>
          <cell r="D235">
            <v>0</v>
          </cell>
          <cell r="E235">
            <v>7</v>
          </cell>
          <cell r="F235">
            <v>7</v>
          </cell>
          <cell r="G235">
            <v>7</v>
          </cell>
          <cell r="H235">
            <v>4</v>
          </cell>
          <cell r="I235">
            <v>0.57142857142857095</v>
          </cell>
          <cell r="J235">
            <v>1</v>
          </cell>
          <cell r="K235">
            <v>1</v>
          </cell>
          <cell r="L235">
            <v>3</v>
          </cell>
          <cell r="M235" t="str">
            <v>N</v>
          </cell>
          <cell r="N235" t="str">
            <v>N</v>
          </cell>
          <cell r="O235" t="str">
            <v>N</v>
          </cell>
          <cell r="P235">
            <v>3</v>
          </cell>
          <cell r="Q235">
            <v>2</v>
          </cell>
          <cell r="R235">
            <v>0.66666666666666696</v>
          </cell>
          <cell r="S235" t="str">
            <v>Y</v>
          </cell>
          <cell r="T235">
            <v>4</v>
          </cell>
          <cell r="U235">
            <v>3</v>
          </cell>
          <cell r="V235">
            <v>0.75</v>
          </cell>
          <cell r="W235" t="str">
            <v>Y</v>
          </cell>
          <cell r="X235">
            <v>4</v>
          </cell>
          <cell r="Y235">
            <v>4</v>
          </cell>
          <cell r="Z235">
            <v>4</v>
          </cell>
          <cell r="AA235" t="str">
            <v>Y</v>
          </cell>
          <cell r="AB235"/>
          <cell r="AC235" t="str">
            <v>Y</v>
          </cell>
          <cell r="AD235">
            <v>3</v>
          </cell>
          <cell r="AE235">
            <v>0.75</v>
          </cell>
          <cell r="AF235" t="str">
            <v>Y</v>
          </cell>
          <cell r="AG235"/>
          <cell r="AH235" t="str">
            <v>Y</v>
          </cell>
          <cell r="AI235" t="str">
            <v>B3</v>
          </cell>
          <cell r="AJ235" t="str">
            <v>B3</v>
          </cell>
          <cell r="AK235">
            <v>4</v>
          </cell>
          <cell r="AL235">
            <v>2</v>
          </cell>
          <cell r="AM235">
            <v>1</v>
          </cell>
          <cell r="AN235"/>
          <cell r="AO235"/>
          <cell r="AP235" t="str">
            <v>Y</v>
          </cell>
          <cell r="AQ235">
            <v>2</v>
          </cell>
          <cell r="AR235">
            <v>2</v>
          </cell>
          <cell r="AS235">
            <v>0</v>
          </cell>
          <cell r="AT235"/>
        </row>
        <row r="236">
          <cell r="B236" t="str">
            <v>SGXE54479022</v>
          </cell>
          <cell r="C236" t="str">
            <v>CHINA SUNSINE CHEMICAL HOLDINGS LTD.</v>
          </cell>
          <cell r="D236">
            <v>2</v>
          </cell>
          <cell r="E236">
            <v>9</v>
          </cell>
          <cell r="F236">
            <v>7</v>
          </cell>
          <cell r="G236">
            <v>7</v>
          </cell>
          <cell r="H236">
            <v>3</v>
          </cell>
          <cell r="I236">
            <v>0.42857142857142899</v>
          </cell>
          <cell r="J236">
            <v>1</v>
          </cell>
          <cell r="K236">
            <v>1</v>
          </cell>
          <cell r="L236">
            <v>2</v>
          </cell>
          <cell r="M236" t="str">
            <v>N</v>
          </cell>
          <cell r="N236" t="str">
            <v>Y</v>
          </cell>
          <cell r="O236" t="str">
            <v>N</v>
          </cell>
          <cell r="P236">
            <v>2</v>
          </cell>
          <cell r="Q236">
            <v>1</v>
          </cell>
          <cell r="R236">
            <v>0.5</v>
          </cell>
          <cell r="S236" t="str">
            <v>Y</v>
          </cell>
          <cell r="T236">
            <v>2</v>
          </cell>
          <cell r="U236">
            <v>2</v>
          </cell>
          <cell r="V236">
            <v>1</v>
          </cell>
          <cell r="W236" t="str">
            <v>N</v>
          </cell>
          <cell r="X236">
            <v>2</v>
          </cell>
          <cell r="Y236">
            <v>2</v>
          </cell>
          <cell r="Z236">
            <v>2</v>
          </cell>
          <cell r="AA236" t="str">
            <v>Y</v>
          </cell>
          <cell r="AB236"/>
          <cell r="AC236" t="str">
            <v>Y</v>
          </cell>
          <cell r="AD236">
            <v>2</v>
          </cell>
          <cell r="AE236">
            <v>1</v>
          </cell>
          <cell r="AF236" t="str">
            <v>Y</v>
          </cell>
          <cell r="AG236"/>
          <cell r="AH236" t="str">
            <v>Y</v>
          </cell>
          <cell r="AI236" t="str">
            <v>E</v>
          </cell>
          <cell r="AJ236" t="str">
            <v>E</v>
          </cell>
          <cell r="AK236">
            <v>4</v>
          </cell>
          <cell r="AL236">
            <v>4</v>
          </cell>
          <cell r="AM236"/>
          <cell r="AN236"/>
          <cell r="AO236"/>
          <cell r="AP236" t="str">
            <v>Y</v>
          </cell>
          <cell r="AQ236">
            <v>3</v>
          </cell>
          <cell r="AR236">
            <v>0</v>
          </cell>
          <cell r="AS236">
            <v>0</v>
          </cell>
          <cell r="AT236"/>
        </row>
        <row r="237">
          <cell r="B237" t="str">
            <v>SG1H36875612</v>
          </cell>
          <cell r="C237" t="str">
            <v>CHIP ENG SENG CORPORATION LTD</v>
          </cell>
          <cell r="D237">
            <v>0</v>
          </cell>
          <cell r="E237">
            <v>10</v>
          </cell>
          <cell r="F237">
            <v>10</v>
          </cell>
          <cell r="G237">
            <v>10</v>
          </cell>
          <cell r="H237">
            <v>6</v>
          </cell>
          <cell r="I237">
            <v>0.6</v>
          </cell>
          <cell r="J237">
            <v>1</v>
          </cell>
          <cell r="K237">
            <v>1</v>
          </cell>
          <cell r="L237">
            <v>6</v>
          </cell>
          <cell r="M237" t="str">
            <v>N</v>
          </cell>
          <cell r="N237" t="str">
            <v>N</v>
          </cell>
          <cell r="O237" t="str">
            <v>N</v>
          </cell>
          <cell r="P237">
            <v>3</v>
          </cell>
          <cell r="Q237">
            <v>3</v>
          </cell>
          <cell r="R237">
            <v>1</v>
          </cell>
          <cell r="S237" t="str">
            <v>Y</v>
          </cell>
          <cell r="T237">
            <v>2</v>
          </cell>
          <cell r="U237">
            <v>2</v>
          </cell>
          <cell r="V237">
            <v>1</v>
          </cell>
          <cell r="W237" t="str">
            <v>N</v>
          </cell>
          <cell r="X237">
            <v>4</v>
          </cell>
          <cell r="Y237">
            <v>4</v>
          </cell>
          <cell r="Z237">
            <v>4</v>
          </cell>
          <cell r="AA237" t="str">
            <v>Y</v>
          </cell>
          <cell r="AB237"/>
          <cell r="AC237" t="str">
            <v>Y</v>
          </cell>
          <cell r="AD237">
            <v>0</v>
          </cell>
          <cell r="AE237">
            <v>0</v>
          </cell>
          <cell r="AF237" t="str">
            <v>N</v>
          </cell>
          <cell r="AG237" t="str">
            <v>N</v>
          </cell>
          <cell r="AH237" t="str">
            <v>N</v>
          </cell>
          <cell r="AI237" t="str">
            <v>B4</v>
          </cell>
          <cell r="AJ237" t="str">
            <v>B2</v>
          </cell>
          <cell r="AK237">
            <v>4</v>
          </cell>
          <cell r="AL237">
            <v>5</v>
          </cell>
          <cell r="AM237">
            <v>2</v>
          </cell>
          <cell r="AN237"/>
          <cell r="AO237"/>
          <cell r="AP237" t="str">
            <v>Y</v>
          </cell>
          <cell r="AQ237">
            <v>1</v>
          </cell>
          <cell r="AR237">
            <v>0</v>
          </cell>
          <cell r="AS237">
            <v>0</v>
          </cell>
          <cell r="AT237"/>
        </row>
        <row r="238">
          <cell r="B238" t="str">
            <v>SG1BE5000001</v>
          </cell>
          <cell r="C238" t="str">
            <v>CHOO CHIANG HOLDINGS LTD.</v>
          </cell>
          <cell r="D238">
            <v>0</v>
          </cell>
          <cell r="E238">
            <v>5</v>
          </cell>
          <cell r="F238">
            <v>5</v>
          </cell>
          <cell r="G238">
            <v>5</v>
          </cell>
          <cell r="H238">
            <v>3</v>
          </cell>
          <cell r="I238">
            <v>0.6</v>
          </cell>
          <cell r="J238">
            <v>1</v>
          </cell>
          <cell r="K238">
            <v>1</v>
          </cell>
          <cell r="L238">
            <v>2</v>
          </cell>
          <cell r="M238" t="str">
            <v>N</v>
          </cell>
          <cell r="N238" t="str">
            <v>Y</v>
          </cell>
          <cell r="O238" t="str">
            <v>N</v>
          </cell>
          <cell r="P238">
            <v>4</v>
          </cell>
          <cell r="Q238">
            <v>3</v>
          </cell>
          <cell r="R238">
            <v>0.75</v>
          </cell>
          <cell r="S238" t="str">
            <v>Y</v>
          </cell>
          <cell r="T238">
            <v>3</v>
          </cell>
          <cell r="U238">
            <v>3</v>
          </cell>
          <cell r="V238">
            <v>1</v>
          </cell>
          <cell r="W238" t="str">
            <v>Y</v>
          </cell>
          <cell r="X238">
            <v>3</v>
          </cell>
          <cell r="Y238">
            <v>3</v>
          </cell>
          <cell r="Z238">
            <v>3</v>
          </cell>
          <cell r="AA238" t="str">
            <v>Y</v>
          </cell>
          <cell r="AB238"/>
          <cell r="AC238" t="str">
            <v>Y</v>
          </cell>
          <cell r="AD238">
            <v>3</v>
          </cell>
          <cell r="AE238">
            <v>1</v>
          </cell>
          <cell r="AF238" t="str">
            <v>Y</v>
          </cell>
          <cell r="AG238"/>
          <cell r="AH238" t="str">
            <v>Y</v>
          </cell>
          <cell r="AI238" t="str">
            <v>O</v>
          </cell>
          <cell r="AJ238" t="str">
            <v>B3</v>
          </cell>
          <cell r="AK238">
            <v>2</v>
          </cell>
          <cell r="AL238">
            <v>2</v>
          </cell>
          <cell r="AM238"/>
          <cell r="AN238">
            <v>1</v>
          </cell>
          <cell r="AO238"/>
          <cell r="AP238" t="str">
            <v>Y</v>
          </cell>
          <cell r="AQ238">
            <v>0</v>
          </cell>
          <cell r="AR238">
            <v>3</v>
          </cell>
          <cell r="AS238">
            <v>2</v>
          </cell>
          <cell r="AT238"/>
        </row>
        <row r="239">
          <cell r="B239" t="str">
            <v>SG1EB6000000</v>
          </cell>
          <cell r="C239" t="str">
            <v>CLEARBRIDGE HEALTH LIMITED</v>
          </cell>
          <cell r="D239">
            <v>0</v>
          </cell>
          <cell r="E239">
            <v>6</v>
          </cell>
          <cell r="F239">
            <v>6</v>
          </cell>
          <cell r="G239">
            <v>6</v>
          </cell>
          <cell r="H239">
            <v>4</v>
          </cell>
          <cell r="I239">
            <v>0.66666666666666696</v>
          </cell>
          <cell r="J239">
            <v>1</v>
          </cell>
          <cell r="K239">
            <v>1</v>
          </cell>
          <cell r="L239">
            <v>3</v>
          </cell>
          <cell r="M239" t="str">
            <v>N</v>
          </cell>
          <cell r="N239" t="str">
            <v>Y</v>
          </cell>
          <cell r="O239" t="str">
            <v>N</v>
          </cell>
          <cell r="P239">
            <v>3</v>
          </cell>
          <cell r="Q239">
            <v>2</v>
          </cell>
          <cell r="R239">
            <v>0.66666666666666696</v>
          </cell>
          <cell r="S239" t="str">
            <v>Y</v>
          </cell>
          <cell r="T239">
            <v>4</v>
          </cell>
          <cell r="U239">
            <v>3</v>
          </cell>
          <cell r="V239">
            <v>0.75</v>
          </cell>
          <cell r="W239" t="str">
            <v>Y</v>
          </cell>
          <cell r="X239">
            <v>4</v>
          </cell>
          <cell r="Y239">
            <v>4</v>
          </cell>
          <cell r="Z239">
            <v>4</v>
          </cell>
          <cell r="AA239" t="str">
            <v>Y</v>
          </cell>
          <cell r="AB239"/>
          <cell r="AC239" t="str">
            <v>Y</v>
          </cell>
          <cell r="AD239">
            <v>4</v>
          </cell>
          <cell r="AE239">
            <v>1</v>
          </cell>
          <cell r="AF239" t="str">
            <v>Y</v>
          </cell>
          <cell r="AG239"/>
          <cell r="AH239" t="str">
            <v>Y</v>
          </cell>
          <cell r="AI239" t="str">
            <v>O</v>
          </cell>
          <cell r="AJ239" t="str">
            <v>B3</v>
          </cell>
          <cell r="AK239">
            <v>4</v>
          </cell>
          <cell r="AL239">
            <v>4</v>
          </cell>
          <cell r="AM239"/>
          <cell r="AN239"/>
          <cell r="AO239"/>
          <cell r="AP239" t="str">
            <v>Y</v>
          </cell>
          <cell r="AQ239">
            <v>0</v>
          </cell>
          <cell r="AR239">
            <v>1</v>
          </cell>
          <cell r="AS239">
            <v>0</v>
          </cell>
          <cell r="AT239"/>
        </row>
        <row r="240">
          <cell r="B240" t="str">
            <v>SG1G56870536</v>
          </cell>
          <cell r="C240" t="str">
            <v>COLEX HOLDINGS LIMITED</v>
          </cell>
          <cell r="D240">
            <v>1</v>
          </cell>
          <cell r="E240">
            <v>5</v>
          </cell>
          <cell r="F240">
            <v>4</v>
          </cell>
          <cell r="G240">
            <v>4</v>
          </cell>
          <cell r="H240">
            <v>2</v>
          </cell>
          <cell r="I240">
            <v>0.5</v>
          </cell>
          <cell r="J240">
            <v>1</v>
          </cell>
          <cell r="K240">
            <v>0</v>
          </cell>
          <cell r="L240">
            <v>2</v>
          </cell>
          <cell r="M240" t="str">
            <v>N</v>
          </cell>
          <cell r="N240" t="str">
            <v>N</v>
          </cell>
          <cell r="O240" t="str">
            <v>Y</v>
          </cell>
          <cell r="P240">
            <v>3</v>
          </cell>
          <cell r="Q240">
            <v>2</v>
          </cell>
          <cell r="R240">
            <v>0.66666666666666696</v>
          </cell>
          <cell r="S240" t="str">
            <v>Y</v>
          </cell>
          <cell r="T240">
            <v>3</v>
          </cell>
          <cell r="U240">
            <v>2</v>
          </cell>
          <cell r="V240">
            <v>0.66666666666666696</v>
          </cell>
          <cell r="W240" t="str">
            <v>Y</v>
          </cell>
          <cell r="X240">
            <v>3</v>
          </cell>
          <cell r="Y240">
            <v>2</v>
          </cell>
          <cell r="Z240">
            <v>2</v>
          </cell>
          <cell r="AA240" t="str">
            <v>N</v>
          </cell>
          <cell r="AB240" t="str">
            <v>N</v>
          </cell>
          <cell r="AC240" t="str">
            <v>Y</v>
          </cell>
          <cell r="AD240">
            <v>1</v>
          </cell>
          <cell r="AE240">
            <v>0.33333333333333298</v>
          </cell>
          <cell r="AF240" t="str">
            <v>N</v>
          </cell>
          <cell r="AG240" t="str">
            <v>Y</v>
          </cell>
          <cell r="AH240" t="str">
            <v>Y</v>
          </cell>
          <cell r="AI240" t="str">
            <v>B3</v>
          </cell>
          <cell r="AJ240" t="str">
            <v>B3</v>
          </cell>
          <cell r="AK240">
            <v>4</v>
          </cell>
          <cell r="AL240">
            <v>4</v>
          </cell>
          <cell r="AM240">
            <v>1</v>
          </cell>
          <cell r="AN240">
            <v>4</v>
          </cell>
          <cell r="AO240">
            <v>5</v>
          </cell>
          <cell r="AP240" t="str">
            <v>Y</v>
          </cell>
          <cell r="AQ240">
            <v>2</v>
          </cell>
          <cell r="AR240">
            <v>2</v>
          </cell>
          <cell r="AS240">
            <v>2</v>
          </cell>
          <cell r="AT240"/>
        </row>
        <row r="241">
          <cell r="B241" t="str">
            <v>SG1N31909426</v>
          </cell>
          <cell r="C241" t="str">
            <v>COMFORTDELGRO CORPORATION LTD</v>
          </cell>
          <cell r="D241">
            <v>1</v>
          </cell>
          <cell r="E241">
            <v>11</v>
          </cell>
          <cell r="F241">
            <v>10</v>
          </cell>
          <cell r="G241">
            <v>10</v>
          </cell>
          <cell r="H241">
            <v>9</v>
          </cell>
          <cell r="I241">
            <v>0.9</v>
          </cell>
          <cell r="J241">
            <v>1</v>
          </cell>
          <cell r="K241">
            <v>1</v>
          </cell>
          <cell r="L241">
            <v>1</v>
          </cell>
          <cell r="M241" t="str">
            <v>Y</v>
          </cell>
          <cell r="N241" t="str">
            <v>N</v>
          </cell>
          <cell r="O241" t="str">
            <v>Y</v>
          </cell>
          <cell r="P241">
            <v>6</v>
          </cell>
          <cell r="Q241">
            <v>6</v>
          </cell>
          <cell r="R241">
            <v>1</v>
          </cell>
          <cell r="S241" t="str">
            <v>Y</v>
          </cell>
          <cell r="T241">
            <v>4</v>
          </cell>
          <cell r="U241">
            <v>4</v>
          </cell>
          <cell r="V241">
            <v>1</v>
          </cell>
          <cell r="W241" t="str">
            <v>Y</v>
          </cell>
          <cell r="X241">
            <v>5</v>
          </cell>
          <cell r="Y241">
            <v>5</v>
          </cell>
          <cell r="Z241">
            <v>5</v>
          </cell>
          <cell r="AA241" t="str">
            <v>Y</v>
          </cell>
          <cell r="AB241"/>
          <cell r="AC241" t="str">
            <v>Y</v>
          </cell>
          <cell r="AD241">
            <v>2</v>
          </cell>
          <cell r="AE241">
            <v>0.4</v>
          </cell>
          <cell r="AF241" t="str">
            <v>N</v>
          </cell>
          <cell r="AG241" t="str">
            <v>Y</v>
          </cell>
          <cell r="AH241" t="str">
            <v>Y</v>
          </cell>
          <cell r="AI241" t="str">
            <v>E</v>
          </cell>
          <cell r="AJ241" t="str">
            <v>E</v>
          </cell>
          <cell r="AK241">
            <v>5</v>
          </cell>
          <cell r="AL241">
            <v>4</v>
          </cell>
          <cell r="AM241"/>
          <cell r="AN241"/>
          <cell r="AO241"/>
          <cell r="AP241" t="str">
            <v>Y</v>
          </cell>
          <cell r="AQ241">
            <v>4</v>
          </cell>
          <cell r="AR241">
            <v>0</v>
          </cell>
          <cell r="AS241">
            <v>0</v>
          </cell>
          <cell r="AT241"/>
        </row>
        <row r="242">
          <cell r="B242" t="str">
            <v>SG1S76928401</v>
          </cell>
          <cell r="C242" t="str">
            <v>COSCO SHIPPING INTERNATIONAL (SINGAPORE) CO. LTD.</v>
          </cell>
          <cell r="D242">
            <v>0</v>
          </cell>
          <cell r="E242">
            <v>5</v>
          </cell>
          <cell r="F242">
            <v>5</v>
          </cell>
          <cell r="G242">
            <v>5</v>
          </cell>
          <cell r="H242">
            <v>3</v>
          </cell>
          <cell r="I242">
            <v>0.6</v>
          </cell>
          <cell r="J242">
            <v>1</v>
          </cell>
          <cell r="K242">
            <v>0</v>
          </cell>
          <cell r="L242">
            <v>2</v>
          </cell>
          <cell r="M242" t="str">
            <v>N</v>
          </cell>
          <cell r="N242" t="str">
            <v>Y</v>
          </cell>
          <cell r="O242" t="str">
            <v>Y</v>
          </cell>
          <cell r="P242">
            <v>4</v>
          </cell>
          <cell r="Q242">
            <v>3</v>
          </cell>
          <cell r="R242">
            <v>0.75</v>
          </cell>
          <cell r="S242" t="str">
            <v>Y</v>
          </cell>
          <cell r="T242">
            <v>3</v>
          </cell>
          <cell r="U242">
            <v>3</v>
          </cell>
          <cell r="V242">
            <v>1</v>
          </cell>
          <cell r="W242" t="str">
            <v>Y</v>
          </cell>
          <cell r="X242">
            <v>3</v>
          </cell>
          <cell r="Y242">
            <v>3</v>
          </cell>
          <cell r="Z242">
            <v>3</v>
          </cell>
          <cell r="AA242" t="str">
            <v>Y</v>
          </cell>
          <cell r="AB242"/>
          <cell r="AC242" t="str">
            <v>Y</v>
          </cell>
          <cell r="AD242">
            <v>1</v>
          </cell>
          <cell r="AE242">
            <v>0.33333333333333298</v>
          </cell>
          <cell r="AF242" t="str">
            <v>N</v>
          </cell>
          <cell r="AG242" t="str">
            <v>Y</v>
          </cell>
          <cell r="AH242" t="str">
            <v>Y</v>
          </cell>
          <cell r="AI242" t="str">
            <v>O</v>
          </cell>
          <cell r="AJ242" t="str">
            <v>B3</v>
          </cell>
          <cell r="AK242">
            <v>3</v>
          </cell>
          <cell r="AL242">
            <v>4</v>
          </cell>
          <cell r="AM242">
            <v>1</v>
          </cell>
          <cell r="AN242">
            <v>2</v>
          </cell>
          <cell r="AO242">
            <v>3</v>
          </cell>
          <cell r="AP242" t="str">
            <v>Y</v>
          </cell>
          <cell r="AQ242">
            <v>3</v>
          </cell>
          <cell r="AR242">
            <v>3</v>
          </cell>
          <cell r="AS242">
            <v>2</v>
          </cell>
          <cell r="AT242"/>
        </row>
        <row r="243">
          <cell r="B243" t="str">
            <v>SG1EA8000000</v>
          </cell>
          <cell r="C243" t="str">
            <v>CROMWELL EREIT MANAGEMENT PTE. LTD.</v>
          </cell>
          <cell r="D243">
            <v>0</v>
          </cell>
          <cell r="E243">
            <v>4</v>
          </cell>
          <cell r="F243">
            <v>4</v>
          </cell>
          <cell r="G243">
            <v>4</v>
          </cell>
          <cell r="H243">
            <v>3</v>
          </cell>
          <cell r="I243">
            <v>0.75</v>
          </cell>
          <cell r="J243">
            <v>1</v>
          </cell>
          <cell r="K243">
            <v>1</v>
          </cell>
          <cell r="L243">
            <v>1</v>
          </cell>
          <cell r="M243" t="str">
            <v>Y</v>
          </cell>
          <cell r="N243" t="str">
            <v>N</v>
          </cell>
          <cell r="O243" t="str">
            <v>Y</v>
          </cell>
          <cell r="P243">
            <v>3</v>
          </cell>
          <cell r="Q243">
            <v>3</v>
          </cell>
          <cell r="R243">
            <v>1</v>
          </cell>
          <cell r="S243" t="str">
            <v>Y</v>
          </cell>
          <cell r="T243">
            <v>3</v>
          </cell>
          <cell r="U243">
            <v>3</v>
          </cell>
          <cell r="V243">
            <v>1</v>
          </cell>
          <cell r="W243" t="str">
            <v>Y</v>
          </cell>
          <cell r="X243">
            <v>3</v>
          </cell>
          <cell r="Y243">
            <v>3</v>
          </cell>
          <cell r="Z243">
            <v>3</v>
          </cell>
          <cell r="AA243" t="str">
            <v>Y</v>
          </cell>
          <cell r="AB243"/>
          <cell r="AC243" t="str">
            <v>Y</v>
          </cell>
          <cell r="AD243">
            <v>2</v>
          </cell>
          <cell r="AE243">
            <v>0.66666666666666696</v>
          </cell>
          <cell r="AF243" t="str">
            <v>Y</v>
          </cell>
          <cell r="AG243"/>
          <cell r="AH243" t="str">
            <v>Y</v>
          </cell>
          <cell r="AI243"/>
          <cell r="AJ243" t="str">
            <v>E</v>
          </cell>
          <cell r="AK243">
            <v>10</v>
          </cell>
          <cell r="AL243">
            <v>4</v>
          </cell>
          <cell r="AM243">
            <v>1</v>
          </cell>
          <cell r="AN243">
            <v>5</v>
          </cell>
          <cell r="AO243">
            <v>6</v>
          </cell>
          <cell r="AP243" t="str">
            <v>Y</v>
          </cell>
          <cell r="AQ243">
            <v>0</v>
          </cell>
          <cell r="AR243">
            <v>3</v>
          </cell>
          <cell r="AS243">
            <v>2</v>
          </cell>
          <cell r="AT243"/>
        </row>
        <row r="244">
          <cell r="B244" t="str">
            <v>SG1G47869290</v>
          </cell>
          <cell r="C244" t="str">
            <v>CSE GLOBAL LTD</v>
          </cell>
          <cell r="D244">
            <v>3</v>
          </cell>
          <cell r="E244">
            <v>13</v>
          </cell>
          <cell r="F244">
            <v>10</v>
          </cell>
          <cell r="G244">
            <v>10</v>
          </cell>
          <cell r="H244">
            <v>7</v>
          </cell>
          <cell r="I244">
            <v>0.7</v>
          </cell>
          <cell r="J244">
            <v>1</v>
          </cell>
          <cell r="K244">
            <v>1</v>
          </cell>
          <cell r="L244">
            <v>1</v>
          </cell>
          <cell r="M244" t="str">
            <v>Y</v>
          </cell>
          <cell r="N244" t="str">
            <v>N</v>
          </cell>
          <cell r="O244" t="str">
            <v>Y</v>
          </cell>
          <cell r="P244">
            <v>3</v>
          </cell>
          <cell r="Q244">
            <v>3</v>
          </cell>
          <cell r="R244">
            <v>1</v>
          </cell>
          <cell r="S244" t="str">
            <v>Y</v>
          </cell>
          <cell r="T244">
            <v>3</v>
          </cell>
          <cell r="U244">
            <v>2</v>
          </cell>
          <cell r="V244">
            <v>0.66666666666666696</v>
          </cell>
          <cell r="W244" t="str">
            <v>Y</v>
          </cell>
          <cell r="X244">
            <v>4</v>
          </cell>
          <cell r="Y244">
            <v>4</v>
          </cell>
          <cell r="Z244">
            <v>4</v>
          </cell>
          <cell r="AA244" t="str">
            <v>Y</v>
          </cell>
          <cell r="AB244"/>
          <cell r="AC244" t="str">
            <v>Y</v>
          </cell>
          <cell r="AD244">
            <v>1</v>
          </cell>
          <cell r="AE244">
            <v>0.25</v>
          </cell>
          <cell r="AF244" t="str">
            <v>N</v>
          </cell>
          <cell r="AG244" t="str">
            <v>Y</v>
          </cell>
          <cell r="AH244" t="str">
            <v>Y</v>
          </cell>
          <cell r="AI244" t="str">
            <v>E</v>
          </cell>
          <cell r="AJ244" t="str">
            <v>E</v>
          </cell>
          <cell r="AK244">
            <v>5</v>
          </cell>
          <cell r="AL244">
            <v>4</v>
          </cell>
          <cell r="AM244"/>
          <cell r="AN244"/>
          <cell r="AO244"/>
          <cell r="AP244" t="str">
            <v>Y</v>
          </cell>
          <cell r="AQ244">
            <v>3</v>
          </cell>
          <cell r="AR244">
            <v>0</v>
          </cell>
          <cell r="AS244">
            <v>0</v>
          </cell>
          <cell r="AT244"/>
        </row>
        <row r="245">
          <cell r="B245" t="str">
            <v>SG1L01001701</v>
          </cell>
          <cell r="C245" t="str">
            <v>DBS GROUP HOLDINGS LTD</v>
          </cell>
          <cell r="D245">
            <v>2</v>
          </cell>
          <cell r="E245">
            <v>13</v>
          </cell>
          <cell r="F245">
            <v>11</v>
          </cell>
          <cell r="G245">
            <v>11</v>
          </cell>
          <cell r="H245">
            <v>8</v>
          </cell>
          <cell r="I245">
            <v>0.72727272727272696</v>
          </cell>
          <cell r="J245">
            <v>1</v>
          </cell>
          <cell r="K245">
            <v>1</v>
          </cell>
          <cell r="L245">
            <v>1</v>
          </cell>
          <cell r="M245" t="str">
            <v>Y</v>
          </cell>
          <cell r="N245" t="str">
            <v>Y</v>
          </cell>
          <cell r="O245" t="str">
            <v>Y</v>
          </cell>
          <cell r="P245">
            <v>6</v>
          </cell>
          <cell r="Q245">
            <v>5</v>
          </cell>
          <cell r="R245">
            <v>0.83333333333333304</v>
          </cell>
          <cell r="S245" t="str">
            <v>Y</v>
          </cell>
          <cell r="T245">
            <v>5</v>
          </cell>
          <cell r="U245">
            <v>4</v>
          </cell>
          <cell r="V245">
            <v>0.8</v>
          </cell>
          <cell r="W245" t="str">
            <v>Y</v>
          </cell>
          <cell r="X245">
            <v>5</v>
          </cell>
          <cell r="Y245">
            <v>4</v>
          </cell>
          <cell r="Z245">
            <v>5</v>
          </cell>
          <cell r="AA245" t="str">
            <v>N</v>
          </cell>
          <cell r="AB245" t="str">
            <v>N</v>
          </cell>
          <cell r="AC245" t="str">
            <v>Y</v>
          </cell>
          <cell r="AD245">
            <v>2</v>
          </cell>
          <cell r="AE245">
            <v>0.4</v>
          </cell>
          <cell r="AF245" t="str">
            <v>N</v>
          </cell>
          <cell r="AG245" t="str">
            <v>Y</v>
          </cell>
          <cell r="AH245" t="str">
            <v>Y</v>
          </cell>
          <cell r="AI245" t="str">
            <v>E</v>
          </cell>
          <cell r="AJ245" t="str">
            <v>E</v>
          </cell>
          <cell r="AK245">
            <v>6</v>
          </cell>
          <cell r="AL245">
            <v>4</v>
          </cell>
          <cell r="AM245"/>
          <cell r="AN245"/>
          <cell r="AO245"/>
          <cell r="AP245" t="str">
            <v>Y</v>
          </cell>
          <cell r="AQ245">
            <v>2</v>
          </cell>
          <cell r="AR245">
            <v>1</v>
          </cell>
          <cell r="AS245">
            <v>0</v>
          </cell>
          <cell r="AT245"/>
        </row>
        <row r="246">
          <cell r="B246" t="str">
            <v>SG1Q25921608</v>
          </cell>
          <cell r="C246" t="str">
            <v>DELFI LIMITED</v>
          </cell>
          <cell r="D246">
            <v>0</v>
          </cell>
          <cell r="E246">
            <v>8</v>
          </cell>
          <cell r="F246">
            <v>8</v>
          </cell>
          <cell r="G246">
            <v>8</v>
          </cell>
          <cell r="H246">
            <v>4</v>
          </cell>
          <cell r="I246">
            <v>0.5</v>
          </cell>
          <cell r="J246">
            <v>1</v>
          </cell>
          <cell r="K246">
            <v>1</v>
          </cell>
          <cell r="L246">
            <v>1</v>
          </cell>
          <cell r="M246" t="str">
            <v>Y</v>
          </cell>
          <cell r="N246" t="str">
            <v>N</v>
          </cell>
          <cell r="O246" t="str">
            <v>Y</v>
          </cell>
          <cell r="P246">
            <v>6</v>
          </cell>
          <cell r="Q246">
            <v>4</v>
          </cell>
          <cell r="R246">
            <v>0.66666666666666696</v>
          </cell>
          <cell r="S246" t="str">
            <v>Y</v>
          </cell>
          <cell r="T246">
            <v>4</v>
          </cell>
          <cell r="U246">
            <v>3</v>
          </cell>
          <cell r="V246">
            <v>0.75</v>
          </cell>
          <cell r="W246" t="str">
            <v>Y</v>
          </cell>
          <cell r="X246">
            <v>3</v>
          </cell>
          <cell r="Y246">
            <v>3</v>
          </cell>
          <cell r="Z246">
            <v>3</v>
          </cell>
          <cell r="AA246" t="str">
            <v>Y</v>
          </cell>
          <cell r="AB246"/>
          <cell r="AC246" t="str">
            <v>Y</v>
          </cell>
          <cell r="AD246">
            <v>1</v>
          </cell>
          <cell r="AE246">
            <v>0.33333333333333298</v>
          </cell>
          <cell r="AF246" t="str">
            <v>N</v>
          </cell>
          <cell r="AG246" t="str">
            <v>Y</v>
          </cell>
          <cell r="AH246" t="str">
            <v>Y</v>
          </cell>
          <cell r="AI246" t="str">
            <v>O</v>
          </cell>
          <cell r="AJ246" t="str">
            <v>E</v>
          </cell>
          <cell r="AK246">
            <v>6</v>
          </cell>
          <cell r="AL246">
            <v>5</v>
          </cell>
          <cell r="AM246"/>
          <cell r="AN246">
            <v>2</v>
          </cell>
          <cell r="AO246"/>
          <cell r="AP246" t="str">
            <v>Y</v>
          </cell>
          <cell r="AQ246">
            <v>2</v>
          </cell>
          <cell r="AR246">
            <v>2</v>
          </cell>
          <cell r="AS246">
            <v>0</v>
          </cell>
          <cell r="AT246"/>
        </row>
        <row r="247">
          <cell r="B247" t="str">
            <v>SG2C93967918</v>
          </cell>
          <cell r="C247" t="str">
            <v>DYNA-MAC HOLDINGS LTD.</v>
          </cell>
          <cell r="D247">
            <v>1</v>
          </cell>
          <cell r="E247">
            <v>9</v>
          </cell>
          <cell r="F247">
            <v>8</v>
          </cell>
          <cell r="G247">
            <v>8</v>
          </cell>
          <cell r="H247">
            <v>3</v>
          </cell>
          <cell r="I247">
            <v>0.375</v>
          </cell>
          <cell r="J247">
            <v>0</v>
          </cell>
          <cell r="K247">
            <v>1</v>
          </cell>
          <cell r="L247"/>
          <cell r="M247"/>
          <cell r="N247" t="str">
            <v>Y</v>
          </cell>
          <cell r="O247" t="str">
            <v>N</v>
          </cell>
          <cell r="P247">
            <v>3</v>
          </cell>
          <cell r="Q247">
            <v>3</v>
          </cell>
          <cell r="R247">
            <v>1</v>
          </cell>
          <cell r="S247" t="str">
            <v>Y</v>
          </cell>
          <cell r="T247">
            <v>3</v>
          </cell>
          <cell r="U247">
            <v>3</v>
          </cell>
          <cell r="V247">
            <v>1</v>
          </cell>
          <cell r="W247" t="str">
            <v>Y</v>
          </cell>
          <cell r="X247">
            <v>3</v>
          </cell>
          <cell r="Y247">
            <v>3</v>
          </cell>
          <cell r="Z247">
            <v>3</v>
          </cell>
          <cell r="AA247" t="str">
            <v>Y</v>
          </cell>
          <cell r="AB247"/>
          <cell r="AC247" t="str">
            <v>Y</v>
          </cell>
          <cell r="AD247">
            <v>2</v>
          </cell>
          <cell r="AE247">
            <v>0.66666666666666696</v>
          </cell>
          <cell r="AF247" t="str">
            <v>Y</v>
          </cell>
          <cell r="AG247"/>
          <cell r="AH247" t="str">
            <v>Y</v>
          </cell>
          <cell r="AI247" t="str">
            <v>O</v>
          </cell>
          <cell r="AJ247" t="str">
            <v>B3</v>
          </cell>
          <cell r="AK247">
            <v>7</v>
          </cell>
          <cell r="AL247">
            <v>4</v>
          </cell>
          <cell r="AM247"/>
          <cell r="AN247">
            <v>1</v>
          </cell>
          <cell r="AO247"/>
          <cell r="AP247" t="str">
            <v>Y</v>
          </cell>
          <cell r="AQ247">
            <v>0</v>
          </cell>
          <cell r="AR247">
            <v>3</v>
          </cell>
          <cell r="AS247">
            <v>2</v>
          </cell>
          <cell r="AT247"/>
        </row>
        <row r="248">
          <cell r="B248" t="str">
            <v>SG1CE9000005</v>
          </cell>
          <cell r="C248" t="str">
            <v>EINDEC CORPORATION LIMITED</v>
          </cell>
          <cell r="D248">
            <v>0</v>
          </cell>
          <cell r="E248">
            <v>5</v>
          </cell>
          <cell r="F248">
            <v>5</v>
          </cell>
          <cell r="G248">
            <v>5</v>
          </cell>
          <cell r="H248">
            <v>3</v>
          </cell>
          <cell r="I248">
            <v>0.6</v>
          </cell>
          <cell r="J248">
            <v>0</v>
          </cell>
          <cell r="K248">
            <v>0</v>
          </cell>
          <cell r="L248"/>
          <cell r="M248"/>
          <cell r="N248" t="str">
            <v>N</v>
          </cell>
          <cell r="O248" t="str">
            <v>N</v>
          </cell>
          <cell r="P248">
            <v>3</v>
          </cell>
          <cell r="Q248">
            <v>3</v>
          </cell>
          <cell r="R248">
            <v>1</v>
          </cell>
          <cell r="S248" t="str">
            <v>Y</v>
          </cell>
          <cell r="T248">
            <v>3</v>
          </cell>
          <cell r="U248">
            <v>3</v>
          </cell>
          <cell r="V248">
            <v>1</v>
          </cell>
          <cell r="W248" t="str">
            <v>Y</v>
          </cell>
          <cell r="X248">
            <v>3</v>
          </cell>
          <cell r="Y248">
            <v>3</v>
          </cell>
          <cell r="Z248">
            <v>3</v>
          </cell>
          <cell r="AA248" t="str">
            <v>Y</v>
          </cell>
          <cell r="AB248"/>
          <cell r="AC248" t="str">
            <v>Y</v>
          </cell>
          <cell r="AD248">
            <v>1</v>
          </cell>
          <cell r="AE248">
            <v>0.33333333333333298</v>
          </cell>
          <cell r="AF248" t="str">
            <v>N</v>
          </cell>
          <cell r="AG248" t="str">
            <v>Y</v>
          </cell>
          <cell r="AH248" t="str">
            <v>Y</v>
          </cell>
          <cell r="AI248"/>
          <cell r="AJ248" t="str">
            <v>B3</v>
          </cell>
          <cell r="AK248">
            <v>2</v>
          </cell>
          <cell r="AL248">
            <v>2</v>
          </cell>
          <cell r="AM248">
            <v>2</v>
          </cell>
          <cell r="AN248">
            <v>2</v>
          </cell>
          <cell r="AO248">
            <v>4</v>
          </cell>
          <cell r="AP248" t="str">
            <v>Y</v>
          </cell>
          <cell r="AQ248">
            <v>0</v>
          </cell>
          <cell r="AR248">
            <v>3</v>
          </cell>
          <cell r="AS248">
            <v>2</v>
          </cell>
          <cell r="AT248"/>
        </row>
        <row r="249">
          <cell r="B249" t="str">
            <v>SG1G27865383</v>
          </cell>
          <cell r="C249" t="str">
            <v>ENVIRO-HUB HOLDINGS LTD</v>
          </cell>
          <cell r="D249">
            <v>0</v>
          </cell>
          <cell r="E249">
            <v>4</v>
          </cell>
          <cell r="F249">
            <v>4</v>
          </cell>
          <cell r="G249">
            <v>4</v>
          </cell>
          <cell r="H249">
            <v>2</v>
          </cell>
          <cell r="I249">
            <v>0.5</v>
          </cell>
          <cell r="J249">
            <v>1</v>
          </cell>
          <cell r="K249">
            <v>1</v>
          </cell>
          <cell r="L249">
            <v>2</v>
          </cell>
          <cell r="M249" t="str">
            <v>N</v>
          </cell>
          <cell r="N249" t="str">
            <v>Y</v>
          </cell>
          <cell r="O249" t="str">
            <v>N</v>
          </cell>
          <cell r="P249">
            <v>3</v>
          </cell>
          <cell r="Q249">
            <v>2</v>
          </cell>
          <cell r="R249">
            <v>0.66666666666666696</v>
          </cell>
          <cell r="S249" t="str">
            <v>Y</v>
          </cell>
          <cell r="T249">
            <v>3</v>
          </cell>
          <cell r="U249">
            <v>2</v>
          </cell>
          <cell r="V249">
            <v>0.66666666666666696</v>
          </cell>
          <cell r="W249" t="str">
            <v>Y</v>
          </cell>
          <cell r="X249">
            <v>3</v>
          </cell>
          <cell r="Y249">
            <v>2</v>
          </cell>
          <cell r="Z249">
            <v>3</v>
          </cell>
          <cell r="AA249" t="str">
            <v>N</v>
          </cell>
          <cell r="AB249" t="str">
            <v>N</v>
          </cell>
          <cell r="AC249" t="str">
            <v>Y</v>
          </cell>
          <cell r="AD249">
            <v>2</v>
          </cell>
          <cell r="AE249">
            <v>0.66666666666666696</v>
          </cell>
          <cell r="AF249" t="str">
            <v>Y</v>
          </cell>
          <cell r="AG249"/>
          <cell r="AH249" t="str">
            <v>Y</v>
          </cell>
          <cell r="AI249" t="str">
            <v>O</v>
          </cell>
          <cell r="AJ249" t="str">
            <v>B1</v>
          </cell>
          <cell r="AK249">
            <v>2</v>
          </cell>
          <cell r="AL249">
            <v>2</v>
          </cell>
          <cell r="AM249">
            <v>1</v>
          </cell>
          <cell r="AN249">
            <v>1</v>
          </cell>
          <cell r="AO249">
            <v>2</v>
          </cell>
          <cell r="AP249" t="str">
            <v>Y</v>
          </cell>
          <cell r="AQ249">
            <v>2</v>
          </cell>
          <cell r="AR249">
            <v>2</v>
          </cell>
          <cell r="AS249">
            <v>0</v>
          </cell>
          <cell r="AT249"/>
        </row>
        <row r="250">
          <cell r="B250" t="str">
            <v>SG1T70931228</v>
          </cell>
          <cell r="C250" t="str">
            <v>ESR FUNDS MANAGEMENT (S) LIMITED</v>
          </cell>
          <cell r="D250">
            <v>1</v>
          </cell>
          <cell r="E250">
            <v>11</v>
          </cell>
          <cell r="F250">
            <v>10</v>
          </cell>
          <cell r="G250">
            <v>10</v>
          </cell>
          <cell r="H250">
            <v>5</v>
          </cell>
          <cell r="I250">
            <v>0.5</v>
          </cell>
          <cell r="J250">
            <v>1</v>
          </cell>
          <cell r="K250">
            <v>1</v>
          </cell>
          <cell r="L250">
            <v>1</v>
          </cell>
          <cell r="M250" t="str">
            <v>Y</v>
          </cell>
          <cell r="N250" t="str">
            <v>N</v>
          </cell>
          <cell r="O250" t="str">
            <v>Y</v>
          </cell>
          <cell r="P250">
            <v>3</v>
          </cell>
          <cell r="Q250">
            <v>2</v>
          </cell>
          <cell r="R250">
            <v>0.66666666666666696</v>
          </cell>
          <cell r="S250" t="str">
            <v>Y</v>
          </cell>
          <cell r="T250">
            <v>3</v>
          </cell>
          <cell r="U250">
            <v>2</v>
          </cell>
          <cell r="V250">
            <v>0.66666666666666696</v>
          </cell>
          <cell r="W250" t="str">
            <v>Y</v>
          </cell>
          <cell r="X250">
            <v>5</v>
          </cell>
          <cell r="Y250">
            <v>5</v>
          </cell>
          <cell r="Z250">
            <v>5</v>
          </cell>
          <cell r="AA250" t="str">
            <v>Y</v>
          </cell>
          <cell r="AB250"/>
          <cell r="AC250" t="str">
            <v>Y</v>
          </cell>
          <cell r="AD250">
            <v>4</v>
          </cell>
          <cell r="AE250">
            <v>0.8</v>
          </cell>
          <cell r="AF250" t="str">
            <v>Y</v>
          </cell>
          <cell r="AG250"/>
          <cell r="AH250" t="str">
            <v>Y</v>
          </cell>
          <cell r="AI250" t="str">
            <v>O</v>
          </cell>
          <cell r="AJ250" t="str">
            <v>E</v>
          </cell>
          <cell r="AK250">
            <v>10</v>
          </cell>
          <cell r="AL250">
            <v>5</v>
          </cell>
          <cell r="AM250">
            <v>1</v>
          </cell>
          <cell r="AN250">
            <v>1</v>
          </cell>
          <cell r="AO250">
            <v>2</v>
          </cell>
          <cell r="AP250" t="str">
            <v>Y</v>
          </cell>
          <cell r="AQ250">
            <v>0</v>
          </cell>
          <cell r="AR250">
            <v>2</v>
          </cell>
          <cell r="AS250">
            <v>0</v>
          </cell>
          <cell r="AT250"/>
        </row>
        <row r="251">
          <cell r="B251" t="str">
            <v>SG1BF4000009</v>
          </cell>
          <cell r="C251" t="str">
            <v>EXCELPOINT TECHNOLOGY LTD</v>
          </cell>
          <cell r="D251">
            <v>0</v>
          </cell>
          <cell r="E251">
            <v>8</v>
          </cell>
          <cell r="F251">
            <v>8</v>
          </cell>
          <cell r="G251">
            <v>8</v>
          </cell>
          <cell r="H251">
            <v>4</v>
          </cell>
          <cell r="I251">
            <v>0.5</v>
          </cell>
          <cell r="J251">
            <v>1</v>
          </cell>
          <cell r="K251">
            <v>1</v>
          </cell>
          <cell r="L251">
            <v>2</v>
          </cell>
          <cell r="M251" t="str">
            <v>N</v>
          </cell>
          <cell r="N251" t="str">
            <v>Y</v>
          </cell>
          <cell r="O251" t="str">
            <v>N</v>
          </cell>
          <cell r="P251">
            <v>4</v>
          </cell>
          <cell r="Q251">
            <v>3</v>
          </cell>
          <cell r="R251">
            <v>0.75</v>
          </cell>
          <cell r="S251" t="str">
            <v>Y</v>
          </cell>
          <cell r="T251">
            <v>3</v>
          </cell>
          <cell r="U251">
            <v>3</v>
          </cell>
          <cell r="V251">
            <v>1</v>
          </cell>
          <cell r="W251" t="str">
            <v>Y</v>
          </cell>
          <cell r="X251">
            <v>4</v>
          </cell>
          <cell r="Y251">
            <v>4</v>
          </cell>
          <cell r="Z251">
            <v>4</v>
          </cell>
          <cell r="AA251" t="str">
            <v>Y</v>
          </cell>
          <cell r="AB251"/>
          <cell r="AC251" t="str">
            <v>Y</v>
          </cell>
          <cell r="AD251">
            <v>2</v>
          </cell>
          <cell r="AE251">
            <v>0.5</v>
          </cell>
          <cell r="AF251" t="str">
            <v>Y</v>
          </cell>
          <cell r="AG251"/>
          <cell r="AH251" t="str">
            <v>Y</v>
          </cell>
          <cell r="AI251" t="str">
            <v>O</v>
          </cell>
          <cell r="AJ251" t="str">
            <v>B3</v>
          </cell>
          <cell r="AK251">
            <v>4</v>
          </cell>
          <cell r="AL251">
            <v>4</v>
          </cell>
          <cell r="AM251"/>
          <cell r="AN251">
            <v>1</v>
          </cell>
          <cell r="AO251"/>
          <cell r="AP251" t="str">
            <v>Y</v>
          </cell>
          <cell r="AQ251">
            <v>3</v>
          </cell>
          <cell r="AR251">
            <v>3</v>
          </cell>
          <cell r="AS251">
            <v>0</v>
          </cell>
          <cell r="AT251"/>
        </row>
        <row r="252">
          <cell r="B252" t="str">
            <v>SG2P56002559</v>
          </cell>
          <cell r="C252" t="str">
            <v>FAR EAST ORCHARD LIMITED</v>
          </cell>
          <cell r="D252">
            <v>0</v>
          </cell>
          <cell r="E252">
            <v>7</v>
          </cell>
          <cell r="F252">
            <v>7</v>
          </cell>
          <cell r="G252">
            <v>7</v>
          </cell>
          <cell r="H252">
            <v>3</v>
          </cell>
          <cell r="I252">
            <v>0.42857142857142899</v>
          </cell>
          <cell r="J252">
            <v>1</v>
          </cell>
          <cell r="K252">
            <v>1</v>
          </cell>
          <cell r="L252">
            <v>3</v>
          </cell>
          <cell r="M252" t="str">
            <v>N</v>
          </cell>
          <cell r="N252" t="str">
            <v>Y</v>
          </cell>
          <cell r="O252" t="str">
            <v>N</v>
          </cell>
          <cell r="P252">
            <v>3</v>
          </cell>
          <cell r="Q252">
            <v>1</v>
          </cell>
          <cell r="R252">
            <v>0.33333333333333298</v>
          </cell>
          <cell r="S252" t="str">
            <v>N</v>
          </cell>
          <cell r="T252">
            <v>4</v>
          </cell>
          <cell r="U252">
            <v>2</v>
          </cell>
          <cell r="V252">
            <v>0.5</v>
          </cell>
          <cell r="W252" t="str">
            <v>Y</v>
          </cell>
          <cell r="X252">
            <v>3</v>
          </cell>
          <cell r="Y252">
            <v>2</v>
          </cell>
          <cell r="Z252">
            <v>3</v>
          </cell>
          <cell r="AA252" t="str">
            <v>N</v>
          </cell>
          <cell r="AB252" t="str">
            <v>N</v>
          </cell>
          <cell r="AC252" t="str">
            <v>Y</v>
          </cell>
          <cell r="AD252">
            <v>1</v>
          </cell>
          <cell r="AE252">
            <v>0.33333333333333298</v>
          </cell>
          <cell r="AF252" t="str">
            <v>N</v>
          </cell>
          <cell r="AG252" t="str">
            <v>Y</v>
          </cell>
          <cell r="AH252" t="str">
            <v>Y</v>
          </cell>
          <cell r="AI252"/>
          <cell r="AJ252" t="str">
            <v>E</v>
          </cell>
          <cell r="AK252">
            <v>5</v>
          </cell>
          <cell r="AL252">
            <v>5</v>
          </cell>
          <cell r="AM252"/>
          <cell r="AN252"/>
          <cell r="AO252"/>
          <cell r="AP252" t="str">
            <v>Y</v>
          </cell>
          <cell r="AQ252">
            <v>0</v>
          </cell>
          <cell r="AR252">
            <v>0</v>
          </cell>
          <cell r="AS252">
            <v>0</v>
          </cell>
          <cell r="AT252"/>
        </row>
        <row r="253">
          <cell r="B253" t="str">
            <v>SG1BF9000004</v>
          </cell>
          <cell r="C253" t="str">
            <v>FEDERAL INTERNATIONAL (2000) LTD</v>
          </cell>
          <cell r="D253">
            <v>1</v>
          </cell>
          <cell r="E253">
            <v>8</v>
          </cell>
          <cell r="F253">
            <v>7</v>
          </cell>
          <cell r="G253">
            <v>7</v>
          </cell>
          <cell r="H253">
            <v>4</v>
          </cell>
          <cell r="I253">
            <v>0.57142857142857095</v>
          </cell>
          <cell r="J253">
            <v>1</v>
          </cell>
          <cell r="K253">
            <v>1</v>
          </cell>
          <cell r="L253">
            <v>2</v>
          </cell>
          <cell r="M253" t="str">
            <v>N</v>
          </cell>
          <cell r="N253" t="str">
            <v>N</v>
          </cell>
          <cell r="O253" t="str">
            <v>Y</v>
          </cell>
          <cell r="P253">
            <v>3</v>
          </cell>
          <cell r="Q253">
            <v>3</v>
          </cell>
          <cell r="R253">
            <v>1</v>
          </cell>
          <cell r="S253" t="str">
            <v>Y</v>
          </cell>
          <cell r="T253">
            <v>3</v>
          </cell>
          <cell r="U253">
            <v>3</v>
          </cell>
          <cell r="V253">
            <v>1</v>
          </cell>
          <cell r="W253" t="str">
            <v>Y</v>
          </cell>
          <cell r="X253">
            <v>4</v>
          </cell>
          <cell r="Y253">
            <v>4</v>
          </cell>
          <cell r="Z253">
            <v>4</v>
          </cell>
          <cell r="AA253" t="str">
            <v>Y</v>
          </cell>
          <cell r="AB253"/>
          <cell r="AC253" t="str">
            <v>Y</v>
          </cell>
          <cell r="AD253">
            <v>1</v>
          </cell>
          <cell r="AE253">
            <v>0.25</v>
          </cell>
          <cell r="AF253" t="str">
            <v>N</v>
          </cell>
          <cell r="AG253" t="str">
            <v>Y</v>
          </cell>
          <cell r="AH253" t="str">
            <v>Y</v>
          </cell>
          <cell r="AI253" t="str">
            <v>O</v>
          </cell>
          <cell r="AJ253" t="str">
            <v>B3</v>
          </cell>
          <cell r="AK253">
            <v>4</v>
          </cell>
          <cell r="AL253">
            <v>4</v>
          </cell>
          <cell r="AM253"/>
          <cell r="AN253"/>
          <cell r="AO253"/>
          <cell r="AP253" t="str">
            <v>Y</v>
          </cell>
          <cell r="AQ253">
            <v>2</v>
          </cell>
          <cell r="AR253">
            <v>2</v>
          </cell>
          <cell r="AS253">
            <v>0</v>
          </cell>
          <cell r="AT253"/>
        </row>
        <row r="254">
          <cell r="B254" t="str">
            <v>SG2F08984575</v>
          </cell>
          <cell r="C254" t="str">
            <v>FAR EAST HOSPITALITY TRUST</v>
          </cell>
          <cell r="D254">
            <v>0</v>
          </cell>
          <cell r="E254">
            <v>8</v>
          </cell>
          <cell r="F254">
            <v>8</v>
          </cell>
          <cell r="G254">
            <v>8</v>
          </cell>
          <cell r="H254">
            <v>7</v>
          </cell>
          <cell r="I254">
            <v>0.875</v>
          </cell>
          <cell r="J254">
            <v>0</v>
          </cell>
          <cell r="K254">
            <v>0</v>
          </cell>
          <cell r="L254"/>
          <cell r="M254"/>
          <cell r="N254" t="str">
            <v>Y</v>
          </cell>
          <cell r="O254" t="str">
            <v>Y</v>
          </cell>
          <cell r="P254">
            <v>3</v>
          </cell>
          <cell r="Q254">
            <v>3</v>
          </cell>
          <cell r="R254">
            <v>1</v>
          </cell>
          <cell r="S254" t="str">
            <v>Y</v>
          </cell>
          <cell r="T254">
            <v>3</v>
          </cell>
          <cell r="U254">
            <v>2</v>
          </cell>
          <cell r="V254">
            <v>0.66666666666666696</v>
          </cell>
          <cell r="W254" t="str">
            <v>Y</v>
          </cell>
          <cell r="X254">
            <v>3</v>
          </cell>
          <cell r="Y254">
            <v>3</v>
          </cell>
          <cell r="Z254">
            <v>3</v>
          </cell>
          <cell r="AA254" t="str">
            <v>Y</v>
          </cell>
          <cell r="AB254"/>
          <cell r="AC254" t="str">
            <v>Y</v>
          </cell>
          <cell r="AD254">
            <v>2</v>
          </cell>
          <cell r="AE254">
            <v>0.66666666666666696</v>
          </cell>
          <cell r="AF254" t="str">
            <v>Y</v>
          </cell>
          <cell r="AG254"/>
          <cell r="AH254" t="str">
            <v>Y</v>
          </cell>
          <cell r="AI254"/>
          <cell r="AJ254" t="str">
            <v>E</v>
          </cell>
          <cell r="AK254">
            <v>7</v>
          </cell>
          <cell r="AL254">
            <v>4</v>
          </cell>
          <cell r="AM254"/>
          <cell r="AN254"/>
          <cell r="AO254"/>
          <cell r="AP254" t="str">
            <v>Y</v>
          </cell>
          <cell r="AQ254">
            <v>0</v>
          </cell>
          <cell r="AR254">
            <v>1</v>
          </cell>
          <cell r="AS254">
            <v>0</v>
          </cell>
          <cell r="AT254"/>
        </row>
        <row r="255">
          <cell r="B255" t="str">
            <v>KYG3488W1078</v>
          </cell>
          <cell r="C255" t="str">
            <v>FIRST SPONSOR GROUP LIMITED</v>
          </cell>
          <cell r="D255">
            <v>0</v>
          </cell>
          <cell r="E255">
            <v>7</v>
          </cell>
          <cell r="F255">
            <v>7</v>
          </cell>
          <cell r="G255">
            <v>7</v>
          </cell>
          <cell r="H255">
            <v>3</v>
          </cell>
          <cell r="I255">
            <v>0.42857142857142899</v>
          </cell>
          <cell r="J255">
            <v>1</v>
          </cell>
          <cell r="K255">
            <v>1</v>
          </cell>
          <cell r="L255">
            <v>3</v>
          </cell>
          <cell r="M255" t="str">
            <v>N</v>
          </cell>
          <cell r="N255" t="str">
            <v>N</v>
          </cell>
          <cell r="O255" t="str">
            <v>N</v>
          </cell>
          <cell r="P255">
            <v>3</v>
          </cell>
          <cell r="Q255">
            <v>2</v>
          </cell>
          <cell r="R255">
            <v>0.66666666666666696</v>
          </cell>
          <cell r="S255" t="str">
            <v>Y</v>
          </cell>
          <cell r="T255">
            <v>4</v>
          </cell>
          <cell r="U255">
            <v>2</v>
          </cell>
          <cell r="V255">
            <v>0.5</v>
          </cell>
          <cell r="W255" t="str">
            <v>Y</v>
          </cell>
          <cell r="X255">
            <v>4</v>
          </cell>
          <cell r="Y255">
            <v>2</v>
          </cell>
          <cell r="Z255">
            <v>3</v>
          </cell>
          <cell r="AA255" t="str">
            <v>N</v>
          </cell>
          <cell r="AB255" t="str">
            <v>N</v>
          </cell>
          <cell r="AC255" t="str">
            <v>Y</v>
          </cell>
          <cell r="AD255">
            <v>0</v>
          </cell>
          <cell r="AE255">
            <v>0</v>
          </cell>
          <cell r="AF255" t="str">
            <v>N</v>
          </cell>
          <cell r="AG255" t="str">
            <v>N</v>
          </cell>
          <cell r="AH255" t="str">
            <v>N</v>
          </cell>
          <cell r="AI255" t="str">
            <v>E</v>
          </cell>
          <cell r="AJ255" t="str">
            <v>E</v>
          </cell>
          <cell r="AK255">
            <v>4</v>
          </cell>
          <cell r="AL255">
            <v>4</v>
          </cell>
          <cell r="AM255"/>
          <cell r="AN255"/>
          <cell r="AO255"/>
          <cell r="AP255" t="str">
            <v>Y</v>
          </cell>
          <cell r="AQ255">
            <v>0</v>
          </cell>
          <cell r="AR255">
            <v>1</v>
          </cell>
          <cell r="AS255">
            <v>0</v>
          </cell>
          <cell r="AT255"/>
        </row>
        <row r="256">
          <cell r="B256" t="str">
            <v>SG1I44882534</v>
          </cell>
          <cell r="C256" t="str">
            <v>FOOD EMPIRE HOLDINGS LIMITED</v>
          </cell>
          <cell r="D256">
            <v>1</v>
          </cell>
          <cell r="E256">
            <v>8</v>
          </cell>
          <cell r="F256">
            <v>7</v>
          </cell>
          <cell r="G256">
            <v>7</v>
          </cell>
          <cell r="H256">
            <v>3</v>
          </cell>
          <cell r="I256">
            <v>0.42857142857142899</v>
          </cell>
          <cell r="J256">
            <v>1</v>
          </cell>
          <cell r="K256">
            <v>1</v>
          </cell>
          <cell r="L256">
            <v>2</v>
          </cell>
          <cell r="M256" t="str">
            <v>N</v>
          </cell>
          <cell r="N256" t="str">
            <v>N</v>
          </cell>
          <cell r="O256" t="str">
            <v>Y</v>
          </cell>
          <cell r="P256">
            <v>4</v>
          </cell>
          <cell r="Q256">
            <v>3</v>
          </cell>
          <cell r="R256">
            <v>0.75</v>
          </cell>
          <cell r="S256" t="str">
            <v>N</v>
          </cell>
          <cell r="T256">
            <v>5</v>
          </cell>
          <cell r="U256">
            <v>3</v>
          </cell>
          <cell r="V256">
            <v>0.6</v>
          </cell>
          <cell r="W256" t="str">
            <v>N</v>
          </cell>
          <cell r="X256">
            <v>5</v>
          </cell>
          <cell r="Y256">
            <v>3</v>
          </cell>
          <cell r="Z256">
            <v>5</v>
          </cell>
          <cell r="AA256" t="str">
            <v>N</v>
          </cell>
          <cell r="AB256" t="str">
            <v>N</v>
          </cell>
          <cell r="AC256" t="str">
            <v>Y</v>
          </cell>
          <cell r="AD256">
            <v>3</v>
          </cell>
          <cell r="AE256">
            <v>0.6</v>
          </cell>
          <cell r="AF256" t="str">
            <v>Y</v>
          </cell>
          <cell r="AG256"/>
          <cell r="AH256" t="str">
            <v>N</v>
          </cell>
          <cell r="AI256" t="str">
            <v>ND</v>
          </cell>
          <cell r="AJ256" t="str">
            <v>ND</v>
          </cell>
          <cell r="AK256">
            <v>5</v>
          </cell>
          <cell r="AL256">
            <v>4</v>
          </cell>
          <cell r="AM256"/>
          <cell r="AN256"/>
          <cell r="AO256"/>
          <cell r="AP256" t="str">
            <v>Y</v>
          </cell>
          <cell r="AQ256">
            <v>2</v>
          </cell>
          <cell r="AR256">
            <v>3</v>
          </cell>
          <cell r="AS256">
            <v>2</v>
          </cell>
          <cell r="AT256"/>
        </row>
        <row r="257">
          <cell r="B257" t="str">
            <v>SG1Q67923454</v>
          </cell>
          <cell r="C257" t="str">
            <v>FRAGRANCE GROUP LIMITED</v>
          </cell>
          <cell r="D257">
            <v>0</v>
          </cell>
          <cell r="E257">
            <v>6</v>
          </cell>
          <cell r="F257">
            <v>6</v>
          </cell>
          <cell r="G257">
            <v>6</v>
          </cell>
          <cell r="H257">
            <v>3</v>
          </cell>
          <cell r="I257">
            <v>0.5</v>
          </cell>
          <cell r="J257">
            <v>1</v>
          </cell>
          <cell r="K257">
            <v>1</v>
          </cell>
          <cell r="L257">
            <v>2</v>
          </cell>
          <cell r="M257" t="str">
            <v>N</v>
          </cell>
          <cell r="N257" t="str">
            <v>Y</v>
          </cell>
          <cell r="O257" t="str">
            <v>Y</v>
          </cell>
          <cell r="P257">
            <v>4</v>
          </cell>
          <cell r="Q257">
            <v>3</v>
          </cell>
          <cell r="R257">
            <v>0.75</v>
          </cell>
          <cell r="S257" t="str">
            <v>Y</v>
          </cell>
          <cell r="T257">
            <v>3</v>
          </cell>
          <cell r="U257">
            <v>2</v>
          </cell>
          <cell r="V257">
            <v>0.66666666666666696</v>
          </cell>
          <cell r="W257" t="str">
            <v>Y</v>
          </cell>
          <cell r="X257">
            <v>3</v>
          </cell>
          <cell r="Y257">
            <v>3</v>
          </cell>
          <cell r="Z257">
            <v>3</v>
          </cell>
          <cell r="AA257" t="str">
            <v>Y</v>
          </cell>
          <cell r="AB257"/>
          <cell r="AC257" t="str">
            <v>Y</v>
          </cell>
          <cell r="AD257">
            <v>2</v>
          </cell>
          <cell r="AE257">
            <v>0.66666666666666696</v>
          </cell>
          <cell r="AF257" t="str">
            <v>Y</v>
          </cell>
          <cell r="AG257"/>
          <cell r="AH257" t="str">
            <v>Y</v>
          </cell>
          <cell r="AI257" t="str">
            <v>O</v>
          </cell>
          <cell r="AJ257" t="str">
            <v>B3</v>
          </cell>
          <cell r="AK257">
            <v>4</v>
          </cell>
          <cell r="AL257">
            <v>3</v>
          </cell>
          <cell r="AM257"/>
          <cell r="AN257"/>
          <cell r="AO257"/>
          <cell r="AP257" t="str">
            <v>Y</v>
          </cell>
          <cell r="AQ257">
            <v>2</v>
          </cell>
          <cell r="AR257">
            <v>2</v>
          </cell>
          <cell r="AS257">
            <v>0</v>
          </cell>
          <cell r="AT257"/>
        </row>
        <row r="258">
          <cell r="B258" t="str">
            <v>SG1R43925234</v>
          </cell>
          <cell r="C258" t="str">
            <v>FRENCKEN GROUP LIMITED</v>
          </cell>
          <cell r="D258">
            <v>0</v>
          </cell>
          <cell r="E258">
            <v>6</v>
          </cell>
          <cell r="F258">
            <v>6</v>
          </cell>
          <cell r="G258">
            <v>6</v>
          </cell>
          <cell r="H258">
            <v>4</v>
          </cell>
          <cell r="I258">
            <v>0.66666666666666696</v>
          </cell>
          <cell r="J258">
            <v>1</v>
          </cell>
          <cell r="K258">
            <v>1</v>
          </cell>
          <cell r="L258">
            <v>6</v>
          </cell>
          <cell r="M258" t="str">
            <v>N</v>
          </cell>
          <cell r="N258" t="str">
            <v>Y</v>
          </cell>
          <cell r="O258" t="str">
            <v>Y</v>
          </cell>
          <cell r="P258">
            <v>3</v>
          </cell>
          <cell r="Q258">
            <v>2</v>
          </cell>
          <cell r="R258">
            <v>0.66666666666666696</v>
          </cell>
          <cell r="S258" t="str">
            <v>Y</v>
          </cell>
          <cell r="T258">
            <v>3</v>
          </cell>
          <cell r="U258">
            <v>2</v>
          </cell>
          <cell r="V258">
            <v>0.66666666666666696</v>
          </cell>
          <cell r="W258" t="str">
            <v>Y</v>
          </cell>
          <cell r="X258">
            <v>4</v>
          </cell>
          <cell r="Y258">
            <v>4</v>
          </cell>
          <cell r="Z258">
            <v>4</v>
          </cell>
          <cell r="AA258" t="str">
            <v>Y</v>
          </cell>
          <cell r="AB258"/>
          <cell r="AC258" t="str">
            <v>Y</v>
          </cell>
          <cell r="AD258">
            <v>2</v>
          </cell>
          <cell r="AE258">
            <v>0.5</v>
          </cell>
          <cell r="AF258" t="str">
            <v>Y</v>
          </cell>
          <cell r="AG258"/>
          <cell r="AH258" t="str">
            <v>Y</v>
          </cell>
          <cell r="AI258" t="str">
            <v>O</v>
          </cell>
          <cell r="AJ258" t="str">
            <v>B3</v>
          </cell>
          <cell r="AK258">
            <v>4</v>
          </cell>
          <cell r="AL258">
            <v>5</v>
          </cell>
          <cell r="AM258"/>
          <cell r="AN258"/>
          <cell r="AO258"/>
          <cell r="AP258" t="str">
            <v>Y</v>
          </cell>
          <cell r="AQ258">
            <v>3</v>
          </cell>
          <cell r="AR258">
            <v>1</v>
          </cell>
          <cell r="AS258">
            <v>0</v>
          </cell>
          <cell r="AT258"/>
        </row>
        <row r="259">
          <cell r="B259" t="str">
            <v>SG1U66934613</v>
          </cell>
          <cell r="C259" t="str">
            <v>FSL TRUST MANAGEMENT PTE. LTD.</v>
          </cell>
          <cell r="D259">
            <v>0</v>
          </cell>
          <cell r="E259">
            <v>6</v>
          </cell>
          <cell r="F259">
            <v>6</v>
          </cell>
          <cell r="G259">
            <v>6</v>
          </cell>
          <cell r="H259">
            <v>4</v>
          </cell>
          <cell r="I259">
            <v>0.66666666666666696</v>
          </cell>
          <cell r="J259">
            <v>1</v>
          </cell>
          <cell r="K259">
            <v>0</v>
          </cell>
          <cell r="L259">
            <v>6</v>
          </cell>
          <cell r="M259" t="str">
            <v>N</v>
          </cell>
          <cell r="N259" t="str">
            <v>Y</v>
          </cell>
          <cell r="O259" t="str">
            <v>Y</v>
          </cell>
          <cell r="P259">
            <v>3</v>
          </cell>
          <cell r="Q259">
            <v>3</v>
          </cell>
          <cell r="R259">
            <v>1</v>
          </cell>
          <cell r="S259" t="str">
            <v>Y</v>
          </cell>
          <cell r="T259">
            <v>3</v>
          </cell>
          <cell r="U259">
            <v>3</v>
          </cell>
          <cell r="V259">
            <v>1</v>
          </cell>
          <cell r="W259" t="str">
            <v>Y</v>
          </cell>
          <cell r="X259">
            <v>3</v>
          </cell>
          <cell r="Y259">
            <v>3</v>
          </cell>
          <cell r="Z259">
            <v>3</v>
          </cell>
          <cell r="AA259" t="str">
            <v>Y</v>
          </cell>
          <cell r="AB259"/>
          <cell r="AC259" t="str">
            <v>Y</v>
          </cell>
          <cell r="AD259">
            <v>1</v>
          </cell>
          <cell r="AE259">
            <v>0.33333333333333298</v>
          </cell>
          <cell r="AF259" t="str">
            <v>N</v>
          </cell>
          <cell r="AG259" t="str">
            <v>Y</v>
          </cell>
          <cell r="AH259" t="str">
            <v>Y</v>
          </cell>
          <cell r="AI259"/>
          <cell r="AJ259" t="str">
            <v>E</v>
          </cell>
          <cell r="AK259">
            <v>4</v>
          </cell>
          <cell r="AL259">
            <v>4</v>
          </cell>
          <cell r="AM259">
            <v>2</v>
          </cell>
          <cell r="AN259">
            <v>1</v>
          </cell>
          <cell r="AO259">
            <v>3</v>
          </cell>
          <cell r="AP259" t="str">
            <v>Y</v>
          </cell>
          <cell r="AQ259">
            <v>0</v>
          </cell>
          <cell r="AR259">
            <v>3</v>
          </cell>
          <cell r="AS259">
            <v>0</v>
          </cell>
          <cell r="AT259"/>
        </row>
        <row r="260">
          <cell r="B260" t="str">
            <v>BMG3705H2069</v>
          </cell>
          <cell r="C260" t="str">
            <v>FUXING CHINA GROUP LIMITED</v>
          </cell>
          <cell r="D260">
            <v>0</v>
          </cell>
          <cell r="E260">
            <v>5</v>
          </cell>
          <cell r="F260">
            <v>5</v>
          </cell>
          <cell r="G260">
            <v>5</v>
          </cell>
          <cell r="H260">
            <v>3</v>
          </cell>
          <cell r="I260">
            <v>0.6</v>
          </cell>
          <cell r="J260">
            <v>1</v>
          </cell>
          <cell r="K260">
            <v>1</v>
          </cell>
          <cell r="L260">
            <v>2</v>
          </cell>
          <cell r="M260" t="str">
            <v>N</v>
          </cell>
          <cell r="N260" t="str">
            <v>Y</v>
          </cell>
          <cell r="O260" t="str">
            <v>N</v>
          </cell>
          <cell r="P260">
            <v>4</v>
          </cell>
          <cell r="Q260">
            <v>3</v>
          </cell>
          <cell r="R260">
            <v>0.75</v>
          </cell>
          <cell r="S260" t="str">
            <v>Y</v>
          </cell>
          <cell r="T260">
            <v>3</v>
          </cell>
          <cell r="U260">
            <v>3</v>
          </cell>
          <cell r="V260">
            <v>1</v>
          </cell>
          <cell r="W260" t="str">
            <v>Y</v>
          </cell>
          <cell r="X260">
            <v>3</v>
          </cell>
          <cell r="Y260">
            <v>3</v>
          </cell>
          <cell r="Z260">
            <v>3</v>
          </cell>
          <cell r="AA260" t="str">
            <v>Y</v>
          </cell>
          <cell r="AB260"/>
          <cell r="AC260" t="str">
            <v>Y</v>
          </cell>
          <cell r="AD260">
            <v>1</v>
          </cell>
          <cell r="AE260">
            <v>0.33333333333333298</v>
          </cell>
          <cell r="AF260" t="str">
            <v>N</v>
          </cell>
          <cell r="AG260" t="str">
            <v>Y</v>
          </cell>
          <cell r="AH260" t="str">
            <v>Y</v>
          </cell>
          <cell r="AI260" t="str">
            <v>E</v>
          </cell>
          <cell r="AJ260" t="str">
            <v>E</v>
          </cell>
          <cell r="AK260">
            <v>4</v>
          </cell>
          <cell r="AL260">
            <v>4</v>
          </cell>
          <cell r="AM260"/>
          <cell r="AN260">
            <v>1</v>
          </cell>
          <cell r="AO260"/>
          <cell r="AP260" t="str">
            <v>Y</v>
          </cell>
          <cell r="AQ260">
            <v>2</v>
          </cell>
          <cell r="AR260">
            <v>3</v>
          </cell>
          <cell r="AS260">
            <v>2</v>
          </cell>
          <cell r="AT260"/>
        </row>
        <row r="261">
          <cell r="B261" t="str">
            <v>SG1M32001976</v>
          </cell>
          <cell r="C261" t="str">
            <v>G. K. GOH HOLDINGS LIMITED</v>
          </cell>
          <cell r="D261">
            <v>0</v>
          </cell>
          <cell r="E261">
            <v>6</v>
          </cell>
          <cell r="F261">
            <v>6</v>
          </cell>
          <cell r="G261">
            <v>6</v>
          </cell>
          <cell r="H261">
            <v>3</v>
          </cell>
          <cell r="I261">
            <v>0.5</v>
          </cell>
          <cell r="J261">
            <v>1</v>
          </cell>
          <cell r="K261">
            <v>1</v>
          </cell>
          <cell r="L261">
            <v>2</v>
          </cell>
          <cell r="M261" t="str">
            <v>N</v>
          </cell>
          <cell r="N261" t="str">
            <v>Y</v>
          </cell>
          <cell r="O261" t="str">
            <v>Y</v>
          </cell>
          <cell r="P261">
            <v>4</v>
          </cell>
          <cell r="Q261">
            <v>3</v>
          </cell>
          <cell r="R261">
            <v>0.75</v>
          </cell>
          <cell r="S261" t="str">
            <v>Y</v>
          </cell>
          <cell r="T261">
            <v>3</v>
          </cell>
          <cell r="U261">
            <v>3</v>
          </cell>
          <cell r="V261">
            <v>1</v>
          </cell>
          <cell r="W261" t="str">
            <v>Y</v>
          </cell>
          <cell r="X261">
            <v>3</v>
          </cell>
          <cell r="Y261">
            <v>3</v>
          </cell>
          <cell r="Z261">
            <v>3</v>
          </cell>
          <cell r="AA261" t="str">
            <v>Y</v>
          </cell>
          <cell r="AB261"/>
          <cell r="AC261" t="str">
            <v>Y</v>
          </cell>
          <cell r="AD261">
            <v>3</v>
          </cell>
          <cell r="AE261">
            <v>1</v>
          </cell>
          <cell r="AF261" t="str">
            <v>Y</v>
          </cell>
          <cell r="AG261"/>
          <cell r="AH261" t="str">
            <v>Y</v>
          </cell>
          <cell r="AI261" t="str">
            <v>E</v>
          </cell>
          <cell r="AJ261" t="str">
            <v>E</v>
          </cell>
          <cell r="AK261">
            <v>5</v>
          </cell>
          <cell r="AL261">
            <v>2</v>
          </cell>
          <cell r="AM261"/>
          <cell r="AN261">
            <v>1</v>
          </cell>
          <cell r="AO261"/>
          <cell r="AP261" t="str">
            <v>Y</v>
          </cell>
          <cell r="AQ261">
            <v>1</v>
          </cell>
          <cell r="AR261">
            <v>3</v>
          </cell>
          <cell r="AS261">
            <v>2</v>
          </cell>
          <cell r="AT261"/>
        </row>
        <row r="262">
          <cell r="B262" t="str">
            <v>SG1T37930313</v>
          </cell>
          <cell r="C262" t="str">
            <v>GALLANT VENTURE LTD</v>
          </cell>
          <cell r="D262">
            <v>1</v>
          </cell>
          <cell r="E262">
            <v>9</v>
          </cell>
          <cell r="F262">
            <v>8</v>
          </cell>
          <cell r="G262">
            <v>8</v>
          </cell>
          <cell r="H262">
            <v>3</v>
          </cell>
          <cell r="I262">
            <v>0.375</v>
          </cell>
          <cell r="J262">
            <v>1</v>
          </cell>
          <cell r="K262">
            <v>1</v>
          </cell>
          <cell r="L262">
            <v>1</v>
          </cell>
          <cell r="M262" t="str">
            <v>Y</v>
          </cell>
          <cell r="N262" t="str">
            <v>N</v>
          </cell>
          <cell r="O262" t="str">
            <v>Y</v>
          </cell>
          <cell r="P262">
            <v>3</v>
          </cell>
          <cell r="Q262">
            <v>3</v>
          </cell>
          <cell r="R262">
            <v>1</v>
          </cell>
          <cell r="S262" t="str">
            <v>Y</v>
          </cell>
          <cell r="T262">
            <v>3</v>
          </cell>
          <cell r="U262">
            <v>3</v>
          </cell>
          <cell r="V262">
            <v>1</v>
          </cell>
          <cell r="W262" t="str">
            <v>Y</v>
          </cell>
          <cell r="X262">
            <v>3</v>
          </cell>
          <cell r="Y262">
            <v>3</v>
          </cell>
          <cell r="Z262">
            <v>3</v>
          </cell>
          <cell r="AA262" t="str">
            <v>Y</v>
          </cell>
          <cell r="AB262"/>
          <cell r="AC262" t="str">
            <v>Y</v>
          </cell>
          <cell r="AD262">
            <v>3</v>
          </cell>
          <cell r="AE262">
            <v>1</v>
          </cell>
          <cell r="AF262" t="str">
            <v>Y</v>
          </cell>
          <cell r="AG262"/>
          <cell r="AH262" t="str">
            <v>Y</v>
          </cell>
          <cell r="AI262" t="str">
            <v>O</v>
          </cell>
          <cell r="AJ262" t="str">
            <v>O</v>
          </cell>
          <cell r="AK262">
            <v>2</v>
          </cell>
          <cell r="AL262">
            <v>2</v>
          </cell>
          <cell r="AM262">
            <v>1</v>
          </cell>
          <cell r="AN262">
            <v>1</v>
          </cell>
          <cell r="AO262">
            <v>2</v>
          </cell>
          <cell r="AP262" t="str">
            <v>Y</v>
          </cell>
          <cell r="AQ262">
            <v>3</v>
          </cell>
          <cell r="AR262">
            <v>3</v>
          </cell>
          <cell r="AS262">
            <v>2</v>
          </cell>
          <cell r="AT262"/>
        </row>
        <row r="263">
          <cell r="B263" t="str">
            <v>SG2F24986083</v>
          </cell>
          <cell r="C263" t="str">
            <v>GEO ENERGY RESOURCES LIMITED</v>
          </cell>
          <cell r="D263">
            <v>1</v>
          </cell>
          <cell r="E263">
            <v>8</v>
          </cell>
          <cell r="F263">
            <v>7</v>
          </cell>
          <cell r="G263">
            <v>7</v>
          </cell>
          <cell r="H263">
            <v>4</v>
          </cell>
          <cell r="I263">
            <v>0.57142857142857095</v>
          </cell>
          <cell r="J263">
            <v>1</v>
          </cell>
          <cell r="K263">
            <v>1</v>
          </cell>
          <cell r="L263">
            <v>2</v>
          </cell>
          <cell r="M263" t="str">
            <v>N</v>
          </cell>
          <cell r="N263" t="str">
            <v>Y</v>
          </cell>
          <cell r="O263" t="str">
            <v>Y</v>
          </cell>
          <cell r="P263">
            <v>5</v>
          </cell>
          <cell r="Q263">
            <v>3</v>
          </cell>
          <cell r="R263">
            <v>0.6</v>
          </cell>
          <cell r="S263" t="str">
            <v>Y</v>
          </cell>
          <cell r="T263">
            <v>3</v>
          </cell>
          <cell r="U263">
            <v>3</v>
          </cell>
          <cell r="V263">
            <v>1</v>
          </cell>
          <cell r="W263" t="str">
            <v>Y</v>
          </cell>
          <cell r="X263">
            <v>3</v>
          </cell>
          <cell r="Y263">
            <v>3</v>
          </cell>
          <cell r="Z263">
            <v>3</v>
          </cell>
          <cell r="AA263" t="str">
            <v>Y</v>
          </cell>
          <cell r="AB263"/>
          <cell r="AC263" t="str">
            <v>Y</v>
          </cell>
          <cell r="AD263">
            <v>2</v>
          </cell>
          <cell r="AE263">
            <v>0.66666666666666696</v>
          </cell>
          <cell r="AF263" t="str">
            <v>Y</v>
          </cell>
          <cell r="AG263"/>
          <cell r="AH263" t="str">
            <v>Y</v>
          </cell>
          <cell r="AI263" t="str">
            <v>O</v>
          </cell>
          <cell r="AJ263" t="str">
            <v>B2</v>
          </cell>
          <cell r="AK263">
            <v>7</v>
          </cell>
          <cell r="AL263">
            <v>4</v>
          </cell>
          <cell r="AM263"/>
          <cell r="AN263">
            <v>1</v>
          </cell>
          <cell r="AO263"/>
          <cell r="AP263" t="str">
            <v>Y</v>
          </cell>
          <cell r="AQ263">
            <v>0</v>
          </cell>
          <cell r="AR263">
            <v>3</v>
          </cell>
          <cell r="AS263">
            <v>0</v>
          </cell>
          <cell r="AT263"/>
        </row>
        <row r="264">
          <cell r="B264" t="str">
            <v>SG2E91982768</v>
          </cell>
          <cell r="C264" t="str">
            <v>GLOBAL INVACOM GROUP LIMITED</v>
          </cell>
          <cell r="D264">
            <v>2</v>
          </cell>
          <cell r="E264">
            <v>8</v>
          </cell>
          <cell r="F264">
            <v>6</v>
          </cell>
          <cell r="G264">
            <v>6</v>
          </cell>
          <cell r="H264">
            <v>3</v>
          </cell>
          <cell r="I264">
            <v>0.5</v>
          </cell>
          <cell r="J264">
            <v>1</v>
          </cell>
          <cell r="K264">
            <v>1</v>
          </cell>
          <cell r="L264">
            <v>2</v>
          </cell>
          <cell r="M264" t="str">
            <v>N</v>
          </cell>
          <cell r="N264" t="str">
            <v>Y</v>
          </cell>
          <cell r="O264" t="str">
            <v>Y</v>
          </cell>
          <cell r="P264">
            <v>4</v>
          </cell>
          <cell r="Q264">
            <v>3</v>
          </cell>
          <cell r="R264">
            <v>0.75</v>
          </cell>
          <cell r="S264" t="str">
            <v>Y</v>
          </cell>
          <cell r="T264">
            <v>3</v>
          </cell>
          <cell r="U264">
            <v>3</v>
          </cell>
          <cell r="V264">
            <v>1</v>
          </cell>
          <cell r="W264" t="str">
            <v>Y</v>
          </cell>
          <cell r="X264">
            <v>3</v>
          </cell>
          <cell r="Y264">
            <v>3</v>
          </cell>
          <cell r="Z264">
            <v>3</v>
          </cell>
          <cell r="AA264" t="str">
            <v>Y</v>
          </cell>
          <cell r="AB264"/>
          <cell r="AC264" t="str">
            <v>Y</v>
          </cell>
          <cell r="AD264">
            <v>3</v>
          </cell>
          <cell r="AE264">
            <v>1</v>
          </cell>
          <cell r="AF264" t="str">
            <v>Y</v>
          </cell>
          <cell r="AG264"/>
          <cell r="AH264" t="str">
            <v>Y</v>
          </cell>
          <cell r="AI264" t="str">
            <v>O</v>
          </cell>
          <cell r="AJ264" t="str">
            <v>E</v>
          </cell>
          <cell r="AK264">
            <v>4</v>
          </cell>
          <cell r="AL264">
            <v>4</v>
          </cell>
          <cell r="AM264">
            <v>2</v>
          </cell>
          <cell r="AN264">
            <v>1</v>
          </cell>
          <cell r="AO264">
            <v>3</v>
          </cell>
          <cell r="AP264" t="str">
            <v>Y</v>
          </cell>
          <cell r="AQ264">
            <v>2</v>
          </cell>
          <cell r="AR264">
            <v>3</v>
          </cell>
          <cell r="AS264">
            <v>2</v>
          </cell>
          <cell r="AT264"/>
        </row>
        <row r="265">
          <cell r="B265" t="str">
            <v>SG1AI1000008</v>
          </cell>
          <cell r="C265" t="str">
            <v>Golden Energy And Resources Limited</v>
          </cell>
          <cell r="D265">
            <v>0</v>
          </cell>
          <cell r="E265">
            <v>8</v>
          </cell>
          <cell r="F265">
            <v>8</v>
          </cell>
          <cell r="G265">
            <v>8</v>
          </cell>
          <cell r="H265">
            <v>4</v>
          </cell>
          <cell r="I265">
            <v>0.5</v>
          </cell>
          <cell r="J265">
            <v>0</v>
          </cell>
          <cell r="K265">
            <v>1</v>
          </cell>
          <cell r="L265"/>
          <cell r="M265"/>
          <cell r="N265" t="str">
            <v>Y</v>
          </cell>
          <cell r="O265" t="str">
            <v>Y</v>
          </cell>
          <cell r="P265">
            <v>2</v>
          </cell>
          <cell r="Q265">
            <v>2</v>
          </cell>
          <cell r="R265">
            <v>1</v>
          </cell>
          <cell r="S265" t="str">
            <v>Y</v>
          </cell>
          <cell r="T265">
            <v>3</v>
          </cell>
          <cell r="U265">
            <v>2</v>
          </cell>
          <cell r="V265">
            <v>0.66666666666666696</v>
          </cell>
          <cell r="W265" t="str">
            <v>Y</v>
          </cell>
          <cell r="X265">
            <v>2</v>
          </cell>
          <cell r="Y265">
            <v>2</v>
          </cell>
          <cell r="Z265">
            <v>2</v>
          </cell>
          <cell r="AA265" t="str">
            <v>Y</v>
          </cell>
          <cell r="AB265"/>
          <cell r="AC265" t="str">
            <v>Y</v>
          </cell>
          <cell r="AD265">
            <v>2</v>
          </cell>
          <cell r="AE265">
            <v>1</v>
          </cell>
          <cell r="AF265" t="str">
            <v>Y</v>
          </cell>
          <cell r="AG265"/>
          <cell r="AH265" t="str">
            <v>Y</v>
          </cell>
          <cell r="AI265" t="str">
            <v>B3</v>
          </cell>
          <cell r="AJ265" t="str">
            <v>B3</v>
          </cell>
          <cell r="AK265">
            <v>4</v>
          </cell>
          <cell r="AL265">
            <v>2</v>
          </cell>
          <cell r="AM265"/>
          <cell r="AN265"/>
          <cell r="AO265"/>
          <cell r="AP265" t="str">
            <v>Y</v>
          </cell>
          <cell r="AQ265">
            <v>1</v>
          </cell>
          <cell r="AR265">
            <v>2</v>
          </cell>
          <cell r="AS265">
            <v>0</v>
          </cell>
          <cell r="AT265"/>
        </row>
        <row r="266">
          <cell r="B266" t="str">
            <v>SGXE82751350</v>
          </cell>
          <cell r="C266" t="str">
            <v>GRAND VENTURE TECHNOLOGY LIMITED</v>
          </cell>
          <cell r="D266">
            <v>0</v>
          </cell>
          <cell r="E266">
            <v>5</v>
          </cell>
          <cell r="F266">
            <v>5</v>
          </cell>
          <cell r="G266">
            <v>5</v>
          </cell>
          <cell r="H266">
            <v>3</v>
          </cell>
          <cell r="I266">
            <v>0.6</v>
          </cell>
          <cell r="J266">
            <v>1</v>
          </cell>
          <cell r="K266">
            <v>1</v>
          </cell>
          <cell r="L266">
            <v>2</v>
          </cell>
          <cell r="M266" t="str">
            <v>N</v>
          </cell>
          <cell r="N266" t="str">
            <v>Y</v>
          </cell>
          <cell r="O266" t="str">
            <v>N</v>
          </cell>
          <cell r="P266">
            <v>4</v>
          </cell>
          <cell r="Q266">
            <v>3</v>
          </cell>
          <cell r="R266">
            <v>0.75</v>
          </cell>
          <cell r="S266" t="str">
            <v>Y</v>
          </cell>
          <cell r="T266">
            <v>3</v>
          </cell>
          <cell r="U266">
            <v>3</v>
          </cell>
          <cell r="V266">
            <v>1</v>
          </cell>
          <cell r="W266" t="str">
            <v>Y</v>
          </cell>
          <cell r="X266">
            <v>3</v>
          </cell>
          <cell r="Y266">
            <v>3</v>
          </cell>
          <cell r="Z266">
            <v>3</v>
          </cell>
          <cell r="AA266" t="str">
            <v>Y</v>
          </cell>
          <cell r="AB266"/>
          <cell r="AC266" t="str">
            <v>Y</v>
          </cell>
          <cell r="AD266">
            <v>2</v>
          </cell>
          <cell r="AE266">
            <v>0.66666666666666696</v>
          </cell>
          <cell r="AF266" t="str">
            <v>Y</v>
          </cell>
          <cell r="AG266"/>
          <cell r="AH266" t="str">
            <v>Y</v>
          </cell>
          <cell r="AI266" t="str">
            <v>B3</v>
          </cell>
          <cell r="AJ266" t="str">
            <v>B1</v>
          </cell>
          <cell r="AK266">
            <v>7</v>
          </cell>
          <cell r="AL266">
            <v>6</v>
          </cell>
          <cell r="AM266"/>
          <cell r="AN266">
            <v>3</v>
          </cell>
          <cell r="AO266"/>
          <cell r="AP266" t="str">
            <v>Y</v>
          </cell>
          <cell r="AQ266">
            <v>0</v>
          </cell>
          <cell r="AR266">
            <v>3</v>
          </cell>
          <cell r="AS266">
            <v>2</v>
          </cell>
          <cell r="AT266"/>
        </row>
        <row r="267">
          <cell r="B267" t="str">
            <v>SG1I55882803</v>
          </cell>
          <cell r="C267" t="str">
            <v>GREAT EASTERN HLDGS LTD</v>
          </cell>
          <cell r="D267">
            <v>0</v>
          </cell>
          <cell r="E267">
            <v>11</v>
          </cell>
          <cell r="F267">
            <v>11</v>
          </cell>
          <cell r="G267">
            <v>11</v>
          </cell>
          <cell r="H267">
            <v>8</v>
          </cell>
          <cell r="I267">
            <v>0.72727272727272696</v>
          </cell>
          <cell r="J267">
            <v>1</v>
          </cell>
          <cell r="K267">
            <v>0</v>
          </cell>
          <cell r="L267">
            <v>3</v>
          </cell>
          <cell r="M267" t="str">
            <v>N</v>
          </cell>
          <cell r="N267" t="str">
            <v>N</v>
          </cell>
          <cell r="O267" t="str">
            <v>Y</v>
          </cell>
          <cell r="P267">
            <v>6</v>
          </cell>
          <cell r="Q267">
            <v>3</v>
          </cell>
          <cell r="R267">
            <v>0.5</v>
          </cell>
          <cell r="S267" t="str">
            <v>Y</v>
          </cell>
          <cell r="T267">
            <v>3</v>
          </cell>
          <cell r="U267">
            <v>1</v>
          </cell>
          <cell r="V267">
            <v>0.33333333333333298</v>
          </cell>
          <cell r="W267" t="str">
            <v>Y</v>
          </cell>
          <cell r="X267">
            <v>5</v>
          </cell>
          <cell r="Y267">
            <v>5</v>
          </cell>
          <cell r="Z267">
            <v>5</v>
          </cell>
          <cell r="AA267" t="str">
            <v>Y</v>
          </cell>
          <cell r="AB267"/>
          <cell r="AC267" t="str">
            <v>Y</v>
          </cell>
          <cell r="AD267">
            <v>2</v>
          </cell>
          <cell r="AE267">
            <v>0.4</v>
          </cell>
          <cell r="AF267" t="str">
            <v>N</v>
          </cell>
          <cell r="AG267" t="str">
            <v>Y</v>
          </cell>
          <cell r="AH267" t="str">
            <v>Y</v>
          </cell>
          <cell r="AI267"/>
          <cell r="AJ267" t="str">
            <v>E</v>
          </cell>
          <cell r="AK267">
            <v>7</v>
          </cell>
          <cell r="AL267">
            <v>4</v>
          </cell>
          <cell r="AM267"/>
          <cell r="AN267"/>
          <cell r="AO267"/>
          <cell r="AP267" t="str">
            <v>Y</v>
          </cell>
          <cell r="AQ267">
            <v>1</v>
          </cell>
          <cell r="AR267">
            <v>0</v>
          </cell>
          <cell r="AS267">
            <v>0</v>
          </cell>
          <cell r="AT267"/>
        </row>
        <row r="268">
          <cell r="B268" t="str">
            <v>SG1BG1000000</v>
          </cell>
          <cell r="C268" t="str">
            <v>GSH CORPORATION LIMITED</v>
          </cell>
          <cell r="D268">
            <v>0</v>
          </cell>
          <cell r="E268">
            <v>9</v>
          </cell>
          <cell r="F268">
            <v>9</v>
          </cell>
          <cell r="G268">
            <v>9</v>
          </cell>
          <cell r="H268">
            <v>5</v>
          </cell>
          <cell r="I268">
            <v>0.55555555555555602</v>
          </cell>
          <cell r="J268">
            <v>1</v>
          </cell>
          <cell r="K268">
            <v>1</v>
          </cell>
          <cell r="L268">
            <v>2</v>
          </cell>
          <cell r="M268" t="str">
            <v>N</v>
          </cell>
          <cell r="N268" t="str">
            <v>Y</v>
          </cell>
          <cell r="O268" t="str">
            <v>Y</v>
          </cell>
          <cell r="P268">
            <v>3</v>
          </cell>
          <cell r="Q268">
            <v>2</v>
          </cell>
          <cell r="R268">
            <v>0.66666666666666696</v>
          </cell>
          <cell r="S268" t="str">
            <v>Y</v>
          </cell>
          <cell r="T268">
            <v>4</v>
          </cell>
          <cell r="U268">
            <v>3</v>
          </cell>
          <cell r="V268">
            <v>0.75</v>
          </cell>
          <cell r="W268" t="str">
            <v>Y</v>
          </cell>
          <cell r="X268">
            <v>5</v>
          </cell>
          <cell r="Y268">
            <v>4</v>
          </cell>
          <cell r="Z268">
            <v>5</v>
          </cell>
          <cell r="AA268" t="str">
            <v>N</v>
          </cell>
          <cell r="AB268" t="str">
            <v>N</v>
          </cell>
          <cell r="AC268" t="str">
            <v>Y</v>
          </cell>
          <cell r="AD268">
            <v>2</v>
          </cell>
          <cell r="AE268">
            <v>0.4</v>
          </cell>
          <cell r="AF268" t="str">
            <v>N</v>
          </cell>
          <cell r="AG268" t="str">
            <v>Y</v>
          </cell>
          <cell r="AH268" t="str">
            <v>Y</v>
          </cell>
          <cell r="AI268" t="str">
            <v>B3</v>
          </cell>
          <cell r="AJ268" t="str">
            <v>E</v>
          </cell>
          <cell r="AK268">
            <v>2</v>
          </cell>
          <cell r="AL268">
            <v>3</v>
          </cell>
          <cell r="AM268"/>
          <cell r="AN268"/>
          <cell r="AO268"/>
          <cell r="AP268" t="str">
            <v>Y</v>
          </cell>
          <cell r="AQ268">
            <v>2</v>
          </cell>
          <cell r="AR268">
            <v>2</v>
          </cell>
          <cell r="AS268">
            <v>0</v>
          </cell>
          <cell r="AT268"/>
        </row>
        <row r="269">
          <cell r="B269" t="str">
            <v>SG2F75992345</v>
          </cell>
          <cell r="C269" t="str">
            <v>HAFARY HOLDINGS LIMITED</v>
          </cell>
          <cell r="D269">
            <v>1</v>
          </cell>
          <cell r="E269">
            <v>9</v>
          </cell>
          <cell r="F269">
            <v>8</v>
          </cell>
          <cell r="G269">
            <v>8</v>
          </cell>
          <cell r="H269">
            <v>3</v>
          </cell>
          <cell r="I269">
            <v>0.375</v>
          </cell>
          <cell r="J269">
            <v>1</v>
          </cell>
          <cell r="K269">
            <v>1</v>
          </cell>
          <cell r="L269">
            <v>1</v>
          </cell>
          <cell r="M269" t="str">
            <v>Y</v>
          </cell>
          <cell r="N269" t="str">
            <v>Y</v>
          </cell>
          <cell r="O269" t="str">
            <v>Y</v>
          </cell>
          <cell r="P269">
            <v>2</v>
          </cell>
          <cell r="Q269">
            <v>2</v>
          </cell>
          <cell r="R269">
            <v>1</v>
          </cell>
          <cell r="S269" t="str">
            <v>Y</v>
          </cell>
          <cell r="T269">
            <v>2</v>
          </cell>
          <cell r="U269">
            <v>2</v>
          </cell>
          <cell r="V269">
            <v>1</v>
          </cell>
          <cell r="W269" t="str">
            <v>N</v>
          </cell>
          <cell r="X269">
            <v>3</v>
          </cell>
          <cell r="Y269">
            <v>3</v>
          </cell>
          <cell r="Z269">
            <v>3</v>
          </cell>
          <cell r="AA269" t="str">
            <v>Y</v>
          </cell>
          <cell r="AB269"/>
          <cell r="AC269" t="str">
            <v>Y</v>
          </cell>
          <cell r="AD269">
            <v>3</v>
          </cell>
          <cell r="AE269">
            <v>1</v>
          </cell>
          <cell r="AF269" t="str">
            <v>Y</v>
          </cell>
          <cell r="AG269"/>
          <cell r="AH269" t="str">
            <v>Y</v>
          </cell>
          <cell r="AI269" t="str">
            <v>B3</v>
          </cell>
          <cell r="AJ269" t="str">
            <v>B3</v>
          </cell>
          <cell r="AK269">
            <v>2</v>
          </cell>
          <cell r="AL269">
            <v>2</v>
          </cell>
          <cell r="AM269">
            <v>1</v>
          </cell>
          <cell r="AN269">
            <v>1</v>
          </cell>
          <cell r="AO269">
            <v>2</v>
          </cell>
          <cell r="AP269" t="str">
            <v>Y</v>
          </cell>
          <cell r="AQ269">
            <v>3</v>
          </cell>
          <cell r="AR269">
            <v>2</v>
          </cell>
          <cell r="AS269">
            <v>0</v>
          </cell>
          <cell r="AT269"/>
        </row>
        <row r="270">
          <cell r="B270" t="str">
            <v>SG2F48989824</v>
          </cell>
          <cell r="C270" t="str">
            <v>HALCYON AGRI CORPORATION LIMITED</v>
          </cell>
          <cell r="D270">
            <v>0</v>
          </cell>
          <cell r="E270">
            <v>12</v>
          </cell>
          <cell r="F270">
            <v>12</v>
          </cell>
          <cell r="G270">
            <v>12</v>
          </cell>
          <cell r="H270">
            <v>6</v>
          </cell>
          <cell r="I270">
            <v>0.5</v>
          </cell>
          <cell r="J270">
            <v>1</v>
          </cell>
          <cell r="K270">
            <v>1</v>
          </cell>
          <cell r="L270">
            <v>3</v>
          </cell>
          <cell r="M270" t="str">
            <v>N</v>
          </cell>
          <cell r="N270" t="str">
            <v>Y</v>
          </cell>
          <cell r="O270" t="str">
            <v>Y</v>
          </cell>
          <cell r="P270">
            <v>3</v>
          </cell>
          <cell r="Q270">
            <v>3</v>
          </cell>
          <cell r="R270">
            <v>1</v>
          </cell>
          <cell r="S270" t="str">
            <v>Y</v>
          </cell>
          <cell r="T270">
            <v>4</v>
          </cell>
          <cell r="U270">
            <v>3</v>
          </cell>
          <cell r="V270">
            <v>0.75</v>
          </cell>
          <cell r="W270" t="str">
            <v>Y</v>
          </cell>
          <cell r="X270">
            <v>6</v>
          </cell>
          <cell r="Y270">
            <v>5</v>
          </cell>
          <cell r="Z270">
            <v>5</v>
          </cell>
          <cell r="AA270" t="str">
            <v>N</v>
          </cell>
          <cell r="AB270" t="str">
            <v>N</v>
          </cell>
          <cell r="AC270" t="str">
            <v>Y</v>
          </cell>
          <cell r="AD270">
            <v>3</v>
          </cell>
          <cell r="AE270">
            <v>0.5</v>
          </cell>
          <cell r="AF270" t="str">
            <v>Y</v>
          </cell>
          <cell r="AG270"/>
          <cell r="AH270" t="str">
            <v>Y</v>
          </cell>
          <cell r="AI270" t="str">
            <v>E</v>
          </cell>
          <cell r="AJ270" t="str">
            <v>E</v>
          </cell>
          <cell r="AK270">
            <v>8</v>
          </cell>
          <cell r="AL270">
            <v>4</v>
          </cell>
          <cell r="AM270">
            <v>1</v>
          </cell>
          <cell r="AN270">
            <v>1</v>
          </cell>
          <cell r="AO270">
            <v>2</v>
          </cell>
          <cell r="AP270" t="str">
            <v>Y</v>
          </cell>
          <cell r="AQ270">
            <v>0</v>
          </cell>
          <cell r="AR270">
            <v>2</v>
          </cell>
          <cell r="AS270">
            <v>0</v>
          </cell>
          <cell r="AT270"/>
        </row>
        <row r="271">
          <cell r="B271" t="str">
            <v>SG1Y31945526</v>
          </cell>
          <cell r="C271" t="str">
            <v>HEATEC JIETONG HOLDINGS LTD.</v>
          </cell>
          <cell r="D271">
            <v>0</v>
          </cell>
          <cell r="E271">
            <v>6</v>
          </cell>
          <cell r="F271">
            <v>6</v>
          </cell>
          <cell r="G271">
            <v>6</v>
          </cell>
          <cell r="H271">
            <v>3</v>
          </cell>
          <cell r="I271">
            <v>0.5</v>
          </cell>
          <cell r="J271">
            <v>1</v>
          </cell>
          <cell r="K271">
            <v>1</v>
          </cell>
          <cell r="L271">
            <v>3</v>
          </cell>
          <cell r="M271" t="str">
            <v>N</v>
          </cell>
          <cell r="N271" t="str">
            <v>Y</v>
          </cell>
          <cell r="O271" t="str">
            <v>N</v>
          </cell>
          <cell r="P271">
            <v>3</v>
          </cell>
          <cell r="Q271">
            <v>1</v>
          </cell>
          <cell r="R271">
            <v>0.33333333333333298</v>
          </cell>
          <cell r="S271" t="str">
            <v>Y</v>
          </cell>
          <cell r="T271">
            <v>3</v>
          </cell>
          <cell r="U271">
            <v>2</v>
          </cell>
          <cell r="V271">
            <v>0.66666666666666696</v>
          </cell>
          <cell r="W271" t="str">
            <v>Y</v>
          </cell>
          <cell r="X271">
            <v>3</v>
          </cell>
          <cell r="Y271">
            <v>3</v>
          </cell>
          <cell r="Z271">
            <v>3</v>
          </cell>
          <cell r="AA271" t="str">
            <v>Y</v>
          </cell>
          <cell r="AB271"/>
          <cell r="AC271" t="str">
            <v>Y</v>
          </cell>
          <cell r="AD271">
            <v>2</v>
          </cell>
          <cell r="AE271">
            <v>0.66666666666666696</v>
          </cell>
          <cell r="AF271" t="str">
            <v>Y</v>
          </cell>
          <cell r="AG271"/>
          <cell r="AH271" t="str">
            <v>Y</v>
          </cell>
          <cell r="AI271" t="str">
            <v>B3</v>
          </cell>
          <cell r="AJ271" t="str">
            <v>B3</v>
          </cell>
          <cell r="AK271">
            <v>5</v>
          </cell>
          <cell r="AL271">
            <v>5</v>
          </cell>
          <cell r="AM271">
            <v>1</v>
          </cell>
          <cell r="AN271">
            <v>1</v>
          </cell>
          <cell r="AO271">
            <v>2</v>
          </cell>
          <cell r="AP271" t="str">
            <v>Y</v>
          </cell>
          <cell r="AQ271">
            <v>0</v>
          </cell>
          <cell r="AR271">
            <v>0</v>
          </cell>
          <cell r="AS271">
            <v>0</v>
          </cell>
          <cell r="AT271"/>
        </row>
        <row r="272">
          <cell r="B272" t="str">
            <v>SG1CH7000000</v>
          </cell>
          <cell r="C272" t="str">
            <v>HG METAL MANUFACTURING LIMITED</v>
          </cell>
          <cell r="D272">
            <v>0</v>
          </cell>
          <cell r="E272">
            <v>4</v>
          </cell>
          <cell r="F272">
            <v>4</v>
          </cell>
          <cell r="G272">
            <v>4</v>
          </cell>
          <cell r="H272">
            <v>2</v>
          </cell>
          <cell r="I272">
            <v>0.5</v>
          </cell>
          <cell r="J272">
            <v>1</v>
          </cell>
          <cell r="K272">
            <v>0</v>
          </cell>
          <cell r="L272">
            <v>3</v>
          </cell>
          <cell r="M272" t="str">
            <v>N</v>
          </cell>
          <cell r="N272" t="str">
            <v>N</v>
          </cell>
          <cell r="O272" t="str">
            <v>N</v>
          </cell>
          <cell r="P272">
            <v>3</v>
          </cell>
          <cell r="Q272">
            <v>2</v>
          </cell>
          <cell r="R272">
            <v>0.66666666666666696</v>
          </cell>
          <cell r="S272" t="str">
            <v>Y</v>
          </cell>
          <cell r="T272">
            <v>3</v>
          </cell>
          <cell r="U272">
            <v>2</v>
          </cell>
          <cell r="V272">
            <v>0.66666666666666696</v>
          </cell>
          <cell r="W272" t="str">
            <v>Y</v>
          </cell>
          <cell r="X272">
            <v>3</v>
          </cell>
          <cell r="Y272">
            <v>2</v>
          </cell>
          <cell r="Z272">
            <v>3</v>
          </cell>
          <cell r="AA272" t="str">
            <v>N</v>
          </cell>
          <cell r="AB272" t="str">
            <v>N</v>
          </cell>
          <cell r="AC272" t="str">
            <v>Y</v>
          </cell>
          <cell r="AD272">
            <v>1</v>
          </cell>
          <cell r="AE272">
            <v>0.33333333333333298</v>
          </cell>
          <cell r="AF272" t="str">
            <v>N</v>
          </cell>
          <cell r="AG272" t="str">
            <v>Y</v>
          </cell>
          <cell r="AH272" t="str">
            <v>Y</v>
          </cell>
          <cell r="AI272" t="str">
            <v>O</v>
          </cell>
          <cell r="AJ272" t="str">
            <v>B2</v>
          </cell>
          <cell r="AK272">
            <v>3</v>
          </cell>
          <cell r="AL272">
            <v>2</v>
          </cell>
          <cell r="AM272">
            <v>1</v>
          </cell>
          <cell r="AN272">
            <v>1</v>
          </cell>
          <cell r="AO272">
            <v>2</v>
          </cell>
          <cell r="AP272" t="str">
            <v>Y</v>
          </cell>
          <cell r="AQ272">
            <v>0</v>
          </cell>
          <cell r="AR272">
            <v>2</v>
          </cell>
          <cell r="AS272">
            <v>2</v>
          </cell>
          <cell r="AT272"/>
        </row>
        <row r="273">
          <cell r="B273" t="str">
            <v>SG1AI6000003</v>
          </cell>
          <cell r="C273" t="str">
            <v>HL GLOBAL ENTERPRISES LIMITED</v>
          </cell>
          <cell r="D273">
            <v>1</v>
          </cell>
          <cell r="E273">
            <v>6</v>
          </cell>
          <cell r="F273">
            <v>5</v>
          </cell>
          <cell r="G273">
            <v>5</v>
          </cell>
          <cell r="H273">
            <v>3</v>
          </cell>
          <cell r="I273">
            <v>0.6</v>
          </cell>
          <cell r="J273">
            <v>1</v>
          </cell>
          <cell r="K273">
            <v>0</v>
          </cell>
          <cell r="L273">
            <v>6</v>
          </cell>
          <cell r="M273" t="str">
            <v>N</v>
          </cell>
          <cell r="N273" t="str">
            <v>Y</v>
          </cell>
          <cell r="O273" t="str">
            <v>N</v>
          </cell>
          <cell r="P273">
            <v>3</v>
          </cell>
          <cell r="Q273">
            <v>3</v>
          </cell>
          <cell r="R273">
            <v>1</v>
          </cell>
          <cell r="S273" t="str">
            <v>Y</v>
          </cell>
          <cell r="T273">
            <v>3</v>
          </cell>
          <cell r="U273">
            <v>3</v>
          </cell>
          <cell r="V273">
            <v>1</v>
          </cell>
          <cell r="W273" t="str">
            <v>Y</v>
          </cell>
          <cell r="X273">
            <v>3</v>
          </cell>
          <cell r="Y273">
            <v>3</v>
          </cell>
          <cell r="Z273">
            <v>3</v>
          </cell>
          <cell r="AA273" t="str">
            <v>Y</v>
          </cell>
          <cell r="AB273"/>
          <cell r="AC273" t="str">
            <v>Y</v>
          </cell>
          <cell r="AD273">
            <v>1</v>
          </cell>
          <cell r="AE273">
            <v>0.33333333333333298</v>
          </cell>
          <cell r="AF273" t="str">
            <v>N</v>
          </cell>
          <cell r="AG273" t="str">
            <v>Y</v>
          </cell>
          <cell r="AH273" t="str">
            <v>N</v>
          </cell>
          <cell r="AI273"/>
          <cell r="AJ273" t="str">
            <v>E</v>
          </cell>
          <cell r="AK273">
            <v>3</v>
          </cell>
          <cell r="AL273">
            <v>2</v>
          </cell>
          <cell r="AM273">
            <v>1</v>
          </cell>
          <cell r="AN273">
            <v>1</v>
          </cell>
          <cell r="AO273">
            <v>2</v>
          </cell>
          <cell r="AP273" t="str">
            <v>Y</v>
          </cell>
          <cell r="AQ273">
            <v>0</v>
          </cell>
          <cell r="AR273">
            <v>3</v>
          </cell>
          <cell r="AS273">
            <v>2</v>
          </cell>
          <cell r="AT273"/>
        </row>
        <row r="274">
          <cell r="B274" t="str">
            <v>SG1H41875896</v>
          </cell>
          <cell r="C274" t="str">
            <v>HO BEE LAND LIMITED</v>
          </cell>
          <cell r="D274">
            <v>0</v>
          </cell>
          <cell r="E274">
            <v>8</v>
          </cell>
          <cell r="F274">
            <v>8</v>
          </cell>
          <cell r="G274">
            <v>8</v>
          </cell>
          <cell r="H274">
            <v>5</v>
          </cell>
          <cell r="I274">
            <v>0.625</v>
          </cell>
          <cell r="J274">
            <v>1</v>
          </cell>
          <cell r="K274">
            <v>1</v>
          </cell>
          <cell r="L274">
            <v>2</v>
          </cell>
          <cell r="M274" t="str">
            <v>N</v>
          </cell>
          <cell r="N274" t="str">
            <v>Y</v>
          </cell>
          <cell r="O274" t="str">
            <v>Y</v>
          </cell>
          <cell r="P274">
            <v>4</v>
          </cell>
          <cell r="Q274">
            <v>3</v>
          </cell>
          <cell r="R274">
            <v>0.75</v>
          </cell>
          <cell r="S274" t="str">
            <v>Y</v>
          </cell>
          <cell r="T274">
            <v>3</v>
          </cell>
          <cell r="U274">
            <v>3</v>
          </cell>
          <cell r="V274">
            <v>1</v>
          </cell>
          <cell r="W274" t="str">
            <v>Y</v>
          </cell>
          <cell r="X274">
            <v>4</v>
          </cell>
          <cell r="Y274">
            <v>4</v>
          </cell>
          <cell r="Z274">
            <v>4</v>
          </cell>
          <cell r="AA274" t="str">
            <v>Y</v>
          </cell>
          <cell r="AB274"/>
          <cell r="AC274" t="str">
            <v>Y</v>
          </cell>
          <cell r="AD274">
            <v>2</v>
          </cell>
          <cell r="AE274">
            <v>0.5</v>
          </cell>
          <cell r="AF274" t="str">
            <v>Y</v>
          </cell>
          <cell r="AG274"/>
          <cell r="AH274" t="str">
            <v>Y</v>
          </cell>
          <cell r="AI274" t="str">
            <v>O</v>
          </cell>
          <cell r="AJ274" t="str">
            <v>B3</v>
          </cell>
          <cell r="AK274">
            <v>5</v>
          </cell>
          <cell r="AL274">
            <v>4</v>
          </cell>
          <cell r="AM274">
            <v>2</v>
          </cell>
          <cell r="AN274">
            <v>1</v>
          </cell>
          <cell r="AO274">
            <v>3</v>
          </cell>
          <cell r="AP274" t="str">
            <v>Y</v>
          </cell>
          <cell r="AQ274">
            <v>2</v>
          </cell>
          <cell r="AR274">
            <v>0</v>
          </cell>
          <cell r="AS274">
            <v>0</v>
          </cell>
          <cell r="AT274"/>
        </row>
        <row r="275">
          <cell r="B275" t="str">
            <v>SG1Z21951640</v>
          </cell>
          <cell r="C275" t="str">
            <v>HOCK LIAN SENG HOLDINGS LIMITED</v>
          </cell>
          <cell r="D275">
            <v>0</v>
          </cell>
          <cell r="E275">
            <v>7</v>
          </cell>
          <cell r="F275">
            <v>7</v>
          </cell>
          <cell r="G275">
            <v>7</v>
          </cell>
          <cell r="H275">
            <v>4</v>
          </cell>
          <cell r="I275">
            <v>0.57142857142857095</v>
          </cell>
          <cell r="J275">
            <v>1</v>
          </cell>
          <cell r="K275">
            <v>1</v>
          </cell>
          <cell r="L275">
            <v>1</v>
          </cell>
          <cell r="M275" t="str">
            <v>Y</v>
          </cell>
          <cell r="N275" t="str">
            <v>N</v>
          </cell>
          <cell r="O275" t="str">
            <v>Y</v>
          </cell>
          <cell r="P275">
            <v>5</v>
          </cell>
          <cell r="Q275">
            <v>4</v>
          </cell>
          <cell r="R275">
            <v>0.8</v>
          </cell>
          <cell r="S275" t="str">
            <v>Y</v>
          </cell>
          <cell r="T275">
            <v>4</v>
          </cell>
          <cell r="U275">
            <v>4</v>
          </cell>
          <cell r="V275">
            <v>1</v>
          </cell>
          <cell r="W275" t="str">
            <v>Y</v>
          </cell>
          <cell r="X275">
            <v>4</v>
          </cell>
          <cell r="Y275">
            <v>4</v>
          </cell>
          <cell r="Z275">
            <v>4</v>
          </cell>
          <cell r="AA275" t="str">
            <v>Y</v>
          </cell>
          <cell r="AB275"/>
          <cell r="AC275" t="str">
            <v>Y</v>
          </cell>
          <cell r="AD275">
            <v>2</v>
          </cell>
          <cell r="AE275">
            <v>0.5</v>
          </cell>
          <cell r="AF275" t="str">
            <v>Y</v>
          </cell>
          <cell r="AG275"/>
          <cell r="AH275" t="str">
            <v>Y</v>
          </cell>
          <cell r="AI275" t="str">
            <v>B3</v>
          </cell>
          <cell r="AJ275" t="str">
            <v>B3</v>
          </cell>
          <cell r="AK275">
            <v>4</v>
          </cell>
          <cell r="AL275">
            <v>4</v>
          </cell>
          <cell r="AM275">
            <v>1</v>
          </cell>
          <cell r="AN275">
            <v>1</v>
          </cell>
          <cell r="AO275">
            <v>2</v>
          </cell>
          <cell r="AP275" t="str">
            <v>Y</v>
          </cell>
          <cell r="AQ275">
            <v>1</v>
          </cell>
          <cell r="AR275">
            <v>4</v>
          </cell>
          <cell r="AS275">
            <v>0</v>
          </cell>
          <cell r="AT275"/>
        </row>
        <row r="276">
          <cell r="B276" t="str">
            <v>SG1J14885763</v>
          </cell>
          <cell r="C276" t="str">
            <v>HONG FOK CORPORATION LIMITED</v>
          </cell>
          <cell r="D276">
            <v>0</v>
          </cell>
          <cell r="E276">
            <v>7</v>
          </cell>
          <cell r="F276">
            <v>7</v>
          </cell>
          <cell r="G276">
            <v>7</v>
          </cell>
          <cell r="H276">
            <v>3</v>
          </cell>
          <cell r="I276">
            <v>0.42857142857142899</v>
          </cell>
          <cell r="J276">
            <v>1</v>
          </cell>
          <cell r="K276">
            <v>2</v>
          </cell>
          <cell r="L276">
            <v>1</v>
          </cell>
          <cell r="M276" t="str">
            <v>Y</v>
          </cell>
          <cell r="N276" t="str">
            <v>Y</v>
          </cell>
          <cell r="O276" t="str">
            <v>Y</v>
          </cell>
          <cell r="P276">
            <v>3</v>
          </cell>
          <cell r="Q276">
            <v>3</v>
          </cell>
          <cell r="R276">
            <v>1</v>
          </cell>
          <cell r="S276" t="str">
            <v>Y</v>
          </cell>
          <cell r="T276">
            <v>3</v>
          </cell>
          <cell r="U276">
            <v>3</v>
          </cell>
          <cell r="V276">
            <v>1</v>
          </cell>
          <cell r="W276" t="str">
            <v>Y</v>
          </cell>
          <cell r="X276">
            <v>3</v>
          </cell>
          <cell r="Y276">
            <v>3</v>
          </cell>
          <cell r="Z276">
            <v>3</v>
          </cell>
          <cell r="AA276" t="str">
            <v>Y</v>
          </cell>
          <cell r="AB276"/>
          <cell r="AC276" t="str">
            <v>Y</v>
          </cell>
          <cell r="AD276">
            <v>2</v>
          </cell>
          <cell r="AE276">
            <v>0.66666666666666696</v>
          </cell>
          <cell r="AF276" t="str">
            <v>Y</v>
          </cell>
          <cell r="AG276"/>
          <cell r="AH276" t="str">
            <v>Y</v>
          </cell>
          <cell r="AI276" t="str">
            <v>O</v>
          </cell>
          <cell r="AJ276" t="str">
            <v>E</v>
          </cell>
          <cell r="AK276">
            <v>3</v>
          </cell>
          <cell r="AL276">
            <v>3</v>
          </cell>
          <cell r="AM276">
            <v>2</v>
          </cell>
          <cell r="AN276">
            <v>2</v>
          </cell>
          <cell r="AO276">
            <v>4</v>
          </cell>
          <cell r="AP276" t="str">
            <v>Y</v>
          </cell>
          <cell r="AQ276">
            <v>0</v>
          </cell>
          <cell r="AR276">
            <v>3</v>
          </cell>
          <cell r="AS276">
            <v>2</v>
          </cell>
          <cell r="AT276"/>
        </row>
        <row r="277">
          <cell r="B277" t="str">
            <v>SG1EE1000009</v>
          </cell>
          <cell r="C277" t="str">
            <v>HONG LAI HUAT GROUP LIMITED</v>
          </cell>
          <cell r="D277">
            <v>0</v>
          </cell>
          <cell r="E277">
            <v>8</v>
          </cell>
          <cell r="F277">
            <v>8</v>
          </cell>
          <cell r="G277">
            <v>8</v>
          </cell>
          <cell r="H277">
            <v>5</v>
          </cell>
          <cell r="I277">
            <v>0.625</v>
          </cell>
          <cell r="J277">
            <v>1</v>
          </cell>
          <cell r="K277">
            <v>1</v>
          </cell>
          <cell r="L277">
            <v>1</v>
          </cell>
          <cell r="M277" t="str">
            <v>Y</v>
          </cell>
          <cell r="N277" t="str">
            <v>N</v>
          </cell>
          <cell r="O277" t="str">
            <v>Y</v>
          </cell>
          <cell r="P277">
            <v>6</v>
          </cell>
          <cell r="Q277">
            <v>5</v>
          </cell>
          <cell r="R277">
            <v>0.83333333333333304</v>
          </cell>
          <cell r="S277" t="str">
            <v>Y</v>
          </cell>
          <cell r="T277">
            <v>6</v>
          </cell>
          <cell r="U277">
            <v>5</v>
          </cell>
          <cell r="V277">
            <v>0.83333333333333304</v>
          </cell>
          <cell r="W277" t="str">
            <v>Y</v>
          </cell>
          <cell r="X277">
            <v>5</v>
          </cell>
          <cell r="Y277">
            <v>5</v>
          </cell>
          <cell r="Z277">
            <v>5</v>
          </cell>
          <cell r="AA277" t="str">
            <v>Y</v>
          </cell>
          <cell r="AB277"/>
          <cell r="AC277" t="str">
            <v>Y</v>
          </cell>
          <cell r="AD277">
            <v>0</v>
          </cell>
          <cell r="AE277">
            <v>0</v>
          </cell>
          <cell r="AF277" t="str">
            <v>N</v>
          </cell>
          <cell r="AG277" t="str">
            <v>N</v>
          </cell>
          <cell r="AH277" t="str">
            <v>N</v>
          </cell>
          <cell r="AI277" t="str">
            <v>O</v>
          </cell>
          <cell r="AJ277" t="str">
            <v>B1</v>
          </cell>
          <cell r="AK277">
            <v>2</v>
          </cell>
          <cell r="AL277">
            <v>2</v>
          </cell>
          <cell r="AM277">
            <v>1</v>
          </cell>
          <cell r="AN277">
            <v>1</v>
          </cell>
          <cell r="AO277">
            <v>2</v>
          </cell>
          <cell r="AP277" t="str">
            <v>Y</v>
          </cell>
          <cell r="AQ277">
            <v>2</v>
          </cell>
          <cell r="AR277">
            <v>5</v>
          </cell>
          <cell r="AS277">
            <v>0</v>
          </cell>
          <cell r="AT277"/>
        </row>
        <row r="278">
          <cell r="B278" t="str">
            <v>SG1M04001939</v>
          </cell>
          <cell r="C278" t="str">
            <v>HONG LEONG FINANCE LIMITED</v>
          </cell>
          <cell r="D278">
            <v>0</v>
          </cell>
          <cell r="E278">
            <v>13</v>
          </cell>
          <cell r="F278">
            <v>13</v>
          </cell>
          <cell r="G278">
            <v>13</v>
          </cell>
          <cell r="H278">
            <v>9</v>
          </cell>
          <cell r="I278">
            <v>0.69230769230769196</v>
          </cell>
          <cell r="J278">
            <v>1</v>
          </cell>
          <cell r="K278">
            <v>1</v>
          </cell>
          <cell r="L278">
            <v>2</v>
          </cell>
          <cell r="M278" t="str">
            <v>N</v>
          </cell>
          <cell r="N278" t="str">
            <v>Y</v>
          </cell>
          <cell r="O278" t="str">
            <v>Y</v>
          </cell>
          <cell r="P278">
            <v>3</v>
          </cell>
          <cell r="Q278">
            <v>2</v>
          </cell>
          <cell r="R278">
            <v>0.66666666666666696</v>
          </cell>
          <cell r="S278" t="str">
            <v>Y</v>
          </cell>
          <cell r="T278">
            <v>3</v>
          </cell>
          <cell r="U278">
            <v>3</v>
          </cell>
          <cell r="V278">
            <v>1</v>
          </cell>
          <cell r="W278" t="str">
            <v>Y</v>
          </cell>
          <cell r="X278">
            <v>3</v>
          </cell>
          <cell r="Y278">
            <v>3</v>
          </cell>
          <cell r="Z278">
            <v>3</v>
          </cell>
          <cell r="AA278" t="str">
            <v>Y</v>
          </cell>
          <cell r="AB278"/>
          <cell r="AC278" t="str">
            <v>Y</v>
          </cell>
          <cell r="AD278">
            <v>1</v>
          </cell>
          <cell r="AE278">
            <v>0.33333333333333298</v>
          </cell>
          <cell r="AF278" t="str">
            <v>N</v>
          </cell>
          <cell r="AG278" t="str">
            <v>Y</v>
          </cell>
          <cell r="AH278" t="str">
            <v>Y</v>
          </cell>
          <cell r="AI278" t="str">
            <v>E</v>
          </cell>
          <cell r="AJ278" t="str">
            <v>E</v>
          </cell>
          <cell r="AK278">
            <v>3</v>
          </cell>
          <cell r="AL278">
            <v>4</v>
          </cell>
          <cell r="AM278">
            <v>2</v>
          </cell>
          <cell r="AN278">
            <v>2</v>
          </cell>
          <cell r="AO278">
            <v>4</v>
          </cell>
          <cell r="AP278" t="str">
            <v>Y</v>
          </cell>
          <cell r="AQ278">
            <v>4</v>
          </cell>
          <cell r="AR278">
            <v>0</v>
          </cell>
          <cell r="AS278">
            <v>0</v>
          </cell>
          <cell r="AT278"/>
        </row>
        <row r="279">
          <cell r="B279" t="str">
            <v>SG1Q03920366</v>
          </cell>
          <cell r="C279" t="str">
            <v>HOSEN GROUP LTD.</v>
          </cell>
          <cell r="D279">
            <v>1</v>
          </cell>
          <cell r="E279">
            <v>7</v>
          </cell>
          <cell r="F279">
            <v>6</v>
          </cell>
          <cell r="G279">
            <v>6</v>
          </cell>
          <cell r="H279">
            <v>3</v>
          </cell>
          <cell r="I279">
            <v>0.5</v>
          </cell>
          <cell r="J279">
            <v>1</v>
          </cell>
          <cell r="K279">
            <v>1</v>
          </cell>
          <cell r="L279">
            <v>1</v>
          </cell>
          <cell r="M279" t="str">
            <v>Y</v>
          </cell>
          <cell r="N279" t="str">
            <v>N</v>
          </cell>
          <cell r="O279" t="str">
            <v>Y</v>
          </cell>
          <cell r="P279">
            <v>3</v>
          </cell>
          <cell r="Q279">
            <v>2</v>
          </cell>
          <cell r="R279">
            <v>0.66666666666666696</v>
          </cell>
          <cell r="S279" t="str">
            <v>Y</v>
          </cell>
          <cell r="T279">
            <v>4</v>
          </cell>
          <cell r="U279">
            <v>3</v>
          </cell>
          <cell r="V279">
            <v>0.75</v>
          </cell>
          <cell r="W279" t="str">
            <v>Y</v>
          </cell>
          <cell r="X279">
            <v>4</v>
          </cell>
          <cell r="Y279">
            <v>3</v>
          </cell>
          <cell r="Z279">
            <v>3</v>
          </cell>
          <cell r="AA279" t="str">
            <v>N</v>
          </cell>
          <cell r="AB279" t="str">
            <v>N</v>
          </cell>
          <cell r="AC279" t="str">
            <v>Y</v>
          </cell>
          <cell r="AD279">
            <v>1</v>
          </cell>
          <cell r="AE279">
            <v>0.25</v>
          </cell>
          <cell r="AF279" t="str">
            <v>N</v>
          </cell>
          <cell r="AG279" t="str">
            <v>Y</v>
          </cell>
          <cell r="AH279" t="str">
            <v>Y</v>
          </cell>
          <cell r="AI279" t="str">
            <v>O</v>
          </cell>
          <cell r="AJ279" t="str">
            <v>B3</v>
          </cell>
          <cell r="AK279">
            <v>5</v>
          </cell>
          <cell r="AL279">
            <v>3</v>
          </cell>
          <cell r="AM279">
            <v>1</v>
          </cell>
          <cell r="AN279">
            <v>3</v>
          </cell>
          <cell r="AO279">
            <v>4</v>
          </cell>
          <cell r="AP279" t="str">
            <v>Y</v>
          </cell>
          <cell r="AQ279">
            <v>2</v>
          </cell>
          <cell r="AR279">
            <v>2</v>
          </cell>
          <cell r="AS279">
            <v>0</v>
          </cell>
          <cell r="AT279"/>
        </row>
        <row r="280">
          <cell r="B280" t="str">
            <v>SG2P14002527</v>
          </cell>
          <cell r="C280" t="str">
            <v>HOTEL PROPERTIES LIMITED</v>
          </cell>
          <cell r="D280">
            <v>1</v>
          </cell>
          <cell r="E280">
            <v>8</v>
          </cell>
          <cell r="F280">
            <v>7</v>
          </cell>
          <cell r="G280">
            <v>7</v>
          </cell>
          <cell r="H280">
            <v>3</v>
          </cell>
          <cell r="I280">
            <v>0.42857142857142899</v>
          </cell>
          <cell r="J280">
            <v>1</v>
          </cell>
          <cell r="K280">
            <v>1</v>
          </cell>
          <cell r="L280">
            <v>1</v>
          </cell>
          <cell r="M280" t="str">
            <v>Y</v>
          </cell>
          <cell r="N280" t="str">
            <v>N</v>
          </cell>
          <cell r="O280" t="str">
            <v>N</v>
          </cell>
          <cell r="P280">
            <v>3</v>
          </cell>
          <cell r="Q280">
            <v>2</v>
          </cell>
          <cell r="R280">
            <v>0.66666666666666696</v>
          </cell>
          <cell r="S280" t="str">
            <v>Y</v>
          </cell>
          <cell r="T280">
            <v>3</v>
          </cell>
          <cell r="U280">
            <v>2</v>
          </cell>
          <cell r="V280">
            <v>0.66666666666666696</v>
          </cell>
          <cell r="W280" t="str">
            <v>Y</v>
          </cell>
          <cell r="X280">
            <v>3</v>
          </cell>
          <cell r="Y280">
            <v>3</v>
          </cell>
          <cell r="Z280">
            <v>3</v>
          </cell>
          <cell r="AA280" t="str">
            <v>Y</v>
          </cell>
          <cell r="AB280"/>
          <cell r="AC280" t="str">
            <v>Y</v>
          </cell>
          <cell r="AD280">
            <v>3</v>
          </cell>
          <cell r="AE280">
            <v>1</v>
          </cell>
          <cell r="AF280" t="str">
            <v>Y</v>
          </cell>
          <cell r="AG280"/>
          <cell r="AH280" t="str">
            <v>Y</v>
          </cell>
          <cell r="AI280" t="str">
            <v>B3</v>
          </cell>
          <cell r="AJ280" t="str">
            <v>B3</v>
          </cell>
          <cell r="AK280">
            <v>2</v>
          </cell>
          <cell r="AL280">
            <v>2</v>
          </cell>
          <cell r="AM280"/>
          <cell r="AN280">
            <v>1</v>
          </cell>
          <cell r="AO280"/>
          <cell r="AP280" t="str">
            <v>Y</v>
          </cell>
          <cell r="AQ280">
            <v>2</v>
          </cell>
          <cell r="AR280">
            <v>1</v>
          </cell>
          <cell r="AS280">
            <v>0</v>
          </cell>
          <cell r="AT280"/>
        </row>
        <row r="281">
          <cell r="B281" t="str">
            <v>SG1P12002132</v>
          </cell>
          <cell r="C281" t="str">
            <v>HOTEL ROYAL LIMITED</v>
          </cell>
          <cell r="D281">
            <v>0</v>
          </cell>
          <cell r="E281">
            <v>7</v>
          </cell>
          <cell r="F281">
            <v>7</v>
          </cell>
          <cell r="G281">
            <v>7</v>
          </cell>
          <cell r="H281">
            <v>3</v>
          </cell>
          <cell r="I281">
            <v>0.42857142857142899</v>
          </cell>
          <cell r="J281">
            <v>1</v>
          </cell>
          <cell r="K281">
            <v>0</v>
          </cell>
          <cell r="L281">
            <v>1</v>
          </cell>
          <cell r="M281" t="str">
            <v>Y</v>
          </cell>
          <cell r="N281" t="str">
            <v>Y</v>
          </cell>
          <cell r="O281" t="str">
            <v>N</v>
          </cell>
          <cell r="P281">
            <v>4</v>
          </cell>
          <cell r="Q281">
            <v>3</v>
          </cell>
          <cell r="R281">
            <v>0.75</v>
          </cell>
          <cell r="S281" t="str">
            <v>Y</v>
          </cell>
          <cell r="T281">
            <v>4</v>
          </cell>
          <cell r="U281">
            <v>3</v>
          </cell>
          <cell r="V281">
            <v>0.75</v>
          </cell>
          <cell r="W281" t="str">
            <v>Y</v>
          </cell>
          <cell r="X281">
            <v>4</v>
          </cell>
          <cell r="Y281">
            <v>3</v>
          </cell>
          <cell r="Z281">
            <v>4</v>
          </cell>
          <cell r="AA281" t="str">
            <v>N</v>
          </cell>
          <cell r="AB281" t="str">
            <v>N</v>
          </cell>
          <cell r="AC281" t="str">
            <v>Y</v>
          </cell>
          <cell r="AD281">
            <v>0</v>
          </cell>
          <cell r="AE281">
            <v>0</v>
          </cell>
          <cell r="AF281" t="str">
            <v>N</v>
          </cell>
          <cell r="AG281" t="str">
            <v>N</v>
          </cell>
          <cell r="AH281" t="str">
            <v>N</v>
          </cell>
          <cell r="AI281"/>
          <cell r="AJ281" t="str">
            <v>E</v>
          </cell>
          <cell r="AK281">
            <v>4</v>
          </cell>
          <cell r="AL281">
            <v>4</v>
          </cell>
          <cell r="AM281">
            <v>1</v>
          </cell>
          <cell r="AN281">
            <v>1</v>
          </cell>
          <cell r="AO281">
            <v>2</v>
          </cell>
          <cell r="AP281" t="str">
            <v>Y</v>
          </cell>
          <cell r="AQ281">
            <v>0</v>
          </cell>
          <cell r="AR281">
            <v>3</v>
          </cell>
          <cell r="AS281">
            <v>2</v>
          </cell>
          <cell r="AT281"/>
        </row>
        <row r="282">
          <cell r="B282" t="str">
            <v>BMG4612P2085</v>
          </cell>
          <cell r="C282" t="str">
            <v>HOTUNG INVESTMENT HLDGS LTD</v>
          </cell>
          <cell r="D282">
            <v>1</v>
          </cell>
          <cell r="E282">
            <v>11</v>
          </cell>
          <cell r="F282">
            <v>10</v>
          </cell>
          <cell r="G282">
            <v>10</v>
          </cell>
          <cell r="H282">
            <v>5</v>
          </cell>
          <cell r="I282">
            <v>0.5</v>
          </cell>
          <cell r="J282">
            <v>1</v>
          </cell>
          <cell r="K282">
            <v>1</v>
          </cell>
          <cell r="L282">
            <v>2</v>
          </cell>
          <cell r="M282" t="str">
            <v>N</v>
          </cell>
          <cell r="N282" t="str">
            <v>Y</v>
          </cell>
          <cell r="O282" t="str">
            <v>Y</v>
          </cell>
          <cell r="P282">
            <v>3</v>
          </cell>
          <cell r="Q282">
            <v>2</v>
          </cell>
          <cell r="R282">
            <v>0.66666666666666696</v>
          </cell>
          <cell r="S282" t="str">
            <v>Y</v>
          </cell>
          <cell r="T282">
            <v>4</v>
          </cell>
          <cell r="U282">
            <v>3</v>
          </cell>
          <cell r="V282">
            <v>0.75</v>
          </cell>
          <cell r="W282" t="str">
            <v>Y</v>
          </cell>
          <cell r="X282">
            <v>3</v>
          </cell>
          <cell r="Y282">
            <v>2</v>
          </cell>
          <cell r="Z282">
            <v>3</v>
          </cell>
          <cell r="AA282" t="str">
            <v>N</v>
          </cell>
          <cell r="AB282" t="str">
            <v>N</v>
          </cell>
          <cell r="AC282" t="str">
            <v>Y</v>
          </cell>
          <cell r="AD282">
            <v>1</v>
          </cell>
          <cell r="AE282">
            <v>0.33333333333333298</v>
          </cell>
          <cell r="AF282" t="str">
            <v>N</v>
          </cell>
          <cell r="AG282" t="str">
            <v>Y</v>
          </cell>
          <cell r="AH282" t="str">
            <v>N</v>
          </cell>
          <cell r="AI282" t="str">
            <v>O</v>
          </cell>
          <cell r="AJ282" t="str">
            <v>B3</v>
          </cell>
          <cell r="AK282">
            <v>4</v>
          </cell>
          <cell r="AL282">
            <v>4</v>
          </cell>
          <cell r="AM282">
            <v>4</v>
          </cell>
          <cell r="AN282">
            <v>2</v>
          </cell>
          <cell r="AO282">
            <v>6</v>
          </cell>
          <cell r="AP282" t="str">
            <v>Y</v>
          </cell>
          <cell r="AQ282">
            <v>1</v>
          </cell>
          <cell r="AR282">
            <v>1</v>
          </cell>
          <cell r="AS282">
            <v>0</v>
          </cell>
          <cell r="AT282"/>
        </row>
        <row r="283">
          <cell r="B283" t="str">
            <v>SG1DH2000003</v>
          </cell>
          <cell r="C283" t="str">
            <v>HRNETGROUP LIMITED</v>
          </cell>
          <cell r="D283">
            <v>0</v>
          </cell>
          <cell r="E283">
            <v>6</v>
          </cell>
          <cell r="F283">
            <v>6</v>
          </cell>
          <cell r="G283">
            <v>6</v>
          </cell>
          <cell r="H283">
            <v>3</v>
          </cell>
          <cell r="I283">
            <v>0.5</v>
          </cell>
          <cell r="J283">
            <v>1</v>
          </cell>
          <cell r="K283">
            <v>1</v>
          </cell>
          <cell r="L283">
            <v>2</v>
          </cell>
          <cell r="M283" t="str">
            <v>N</v>
          </cell>
          <cell r="N283" t="str">
            <v>Y</v>
          </cell>
          <cell r="O283" t="str">
            <v>N</v>
          </cell>
          <cell r="P283">
            <v>3</v>
          </cell>
          <cell r="Q283">
            <v>3</v>
          </cell>
          <cell r="R283">
            <v>1</v>
          </cell>
          <cell r="S283" t="str">
            <v>Y</v>
          </cell>
          <cell r="T283">
            <v>3</v>
          </cell>
          <cell r="U283">
            <v>3</v>
          </cell>
          <cell r="V283">
            <v>1</v>
          </cell>
          <cell r="W283" t="str">
            <v>Y</v>
          </cell>
          <cell r="X283">
            <v>3</v>
          </cell>
          <cell r="Y283">
            <v>3</v>
          </cell>
          <cell r="Z283">
            <v>3</v>
          </cell>
          <cell r="AA283" t="str">
            <v>Y</v>
          </cell>
          <cell r="AB283"/>
          <cell r="AC283" t="str">
            <v>Y</v>
          </cell>
          <cell r="AD283">
            <v>2</v>
          </cell>
          <cell r="AE283">
            <v>0.66666666666666696</v>
          </cell>
          <cell r="AF283" t="str">
            <v>Y</v>
          </cell>
          <cell r="AG283"/>
          <cell r="AH283" t="str">
            <v>Y</v>
          </cell>
          <cell r="AI283" t="str">
            <v>B3</v>
          </cell>
          <cell r="AJ283" t="str">
            <v>B3</v>
          </cell>
          <cell r="AK283">
            <v>2</v>
          </cell>
          <cell r="AL283">
            <v>3</v>
          </cell>
          <cell r="AM283">
            <v>1</v>
          </cell>
          <cell r="AN283">
            <v>1</v>
          </cell>
          <cell r="AO283">
            <v>2</v>
          </cell>
          <cell r="AP283" t="str">
            <v>Y</v>
          </cell>
          <cell r="AQ283">
            <v>0</v>
          </cell>
          <cell r="AR283">
            <v>3</v>
          </cell>
          <cell r="AS283">
            <v>2</v>
          </cell>
          <cell r="AT283"/>
        </row>
        <row r="284">
          <cell r="B284" t="str">
            <v>SG2D00968206</v>
          </cell>
          <cell r="C284" t="str">
            <v>HUTCHISON PORT HOLDINGS MANAGEMENT PTE. LIMITED</v>
          </cell>
          <cell r="D284">
            <v>1</v>
          </cell>
          <cell r="E284">
            <v>10</v>
          </cell>
          <cell r="F284">
            <v>9</v>
          </cell>
          <cell r="G284">
            <v>9</v>
          </cell>
          <cell r="H284">
            <v>5</v>
          </cell>
          <cell r="I284">
            <v>0.55555555555555602</v>
          </cell>
          <cell r="J284">
            <v>1</v>
          </cell>
          <cell r="K284">
            <v>0</v>
          </cell>
          <cell r="L284">
            <v>3</v>
          </cell>
          <cell r="M284" t="str">
            <v>N</v>
          </cell>
          <cell r="N284" t="str">
            <v>Y</v>
          </cell>
          <cell r="O284" t="str">
            <v>N</v>
          </cell>
          <cell r="P284">
            <v>0</v>
          </cell>
          <cell r="Q284">
            <v>0</v>
          </cell>
          <cell r="R284"/>
          <cell r="S284" t="str">
            <v>N</v>
          </cell>
          <cell r="T284">
            <v>0</v>
          </cell>
          <cell r="U284">
            <v>0</v>
          </cell>
          <cell r="V284"/>
          <cell r="W284" t="str">
            <v>N</v>
          </cell>
          <cell r="X284">
            <v>3</v>
          </cell>
          <cell r="Y284">
            <v>3</v>
          </cell>
          <cell r="Z284">
            <v>3</v>
          </cell>
          <cell r="AA284" t="str">
            <v>Y</v>
          </cell>
          <cell r="AB284"/>
          <cell r="AC284" t="str">
            <v>Y</v>
          </cell>
          <cell r="AD284">
            <v>2</v>
          </cell>
          <cell r="AE284">
            <v>0.66666666666666696</v>
          </cell>
          <cell r="AF284" t="str">
            <v>Y</v>
          </cell>
          <cell r="AG284"/>
          <cell r="AH284" t="str">
            <v>Y</v>
          </cell>
          <cell r="AI284" t="str">
            <v>E</v>
          </cell>
          <cell r="AJ284" t="str">
            <v>E</v>
          </cell>
          <cell r="AK284">
            <v>4</v>
          </cell>
          <cell r="AL284">
            <v>4</v>
          </cell>
          <cell r="AM284">
            <v>0</v>
          </cell>
          <cell r="AN284">
            <v>0</v>
          </cell>
          <cell r="AO284">
            <v>0</v>
          </cell>
          <cell r="AP284" t="str">
            <v>Y</v>
          </cell>
          <cell r="AQ284">
            <v>0</v>
          </cell>
          <cell r="AR284">
            <v>0</v>
          </cell>
          <cell r="AS284">
            <v>0</v>
          </cell>
          <cell r="AT284"/>
        </row>
        <row r="285">
          <cell r="B285" t="str">
            <v>SG1H85877246</v>
          </cell>
          <cell r="C285" t="str">
            <v>HWA HONG CORPORATION LIMITED</v>
          </cell>
          <cell r="D285">
            <v>2</v>
          </cell>
          <cell r="E285">
            <v>9</v>
          </cell>
          <cell r="F285">
            <v>7</v>
          </cell>
          <cell r="G285">
            <v>7</v>
          </cell>
          <cell r="H285">
            <v>3</v>
          </cell>
          <cell r="I285">
            <v>0.42857142857142899</v>
          </cell>
          <cell r="J285">
            <v>1</v>
          </cell>
          <cell r="K285">
            <v>1</v>
          </cell>
          <cell r="L285">
            <v>1</v>
          </cell>
          <cell r="M285" t="str">
            <v>Y</v>
          </cell>
          <cell r="N285" t="str">
            <v>N</v>
          </cell>
          <cell r="O285" t="str">
            <v>Y</v>
          </cell>
          <cell r="P285">
            <v>2</v>
          </cell>
          <cell r="Q285">
            <v>1</v>
          </cell>
          <cell r="R285">
            <v>0.5</v>
          </cell>
          <cell r="S285" t="str">
            <v>N</v>
          </cell>
          <cell r="T285">
            <v>2</v>
          </cell>
          <cell r="U285">
            <v>1</v>
          </cell>
          <cell r="V285">
            <v>0.5</v>
          </cell>
          <cell r="W285" t="str">
            <v>Y</v>
          </cell>
          <cell r="X285">
            <v>2</v>
          </cell>
          <cell r="Y285">
            <v>2</v>
          </cell>
          <cell r="Z285">
            <v>2</v>
          </cell>
          <cell r="AA285" t="str">
            <v>Y</v>
          </cell>
          <cell r="AB285"/>
          <cell r="AC285" t="str">
            <v>Y</v>
          </cell>
          <cell r="AD285">
            <v>2</v>
          </cell>
          <cell r="AE285">
            <v>1</v>
          </cell>
          <cell r="AF285" t="str">
            <v>Y</v>
          </cell>
          <cell r="AG285"/>
          <cell r="AH285" t="str">
            <v>Y</v>
          </cell>
          <cell r="AI285" t="str">
            <v>O</v>
          </cell>
          <cell r="AJ285" t="str">
            <v>B3</v>
          </cell>
          <cell r="AK285">
            <v>2</v>
          </cell>
          <cell r="AL285">
            <v>2</v>
          </cell>
          <cell r="AM285">
            <v>2</v>
          </cell>
          <cell r="AN285">
            <v>1</v>
          </cell>
          <cell r="AO285">
            <v>3</v>
          </cell>
          <cell r="AP285" t="str">
            <v>Y</v>
          </cell>
          <cell r="AQ285">
            <v>1</v>
          </cell>
          <cell r="AR285">
            <v>0</v>
          </cell>
          <cell r="AS285">
            <v>0</v>
          </cell>
          <cell r="AT285"/>
        </row>
        <row r="286">
          <cell r="B286" t="str">
            <v>SG1EE4000006</v>
          </cell>
          <cell r="C286" t="str">
            <v>HYPHENS PHARMA INTERNATIONAL LIMITED</v>
          </cell>
          <cell r="D286">
            <v>1</v>
          </cell>
          <cell r="E286">
            <v>8</v>
          </cell>
          <cell r="F286">
            <v>7</v>
          </cell>
          <cell r="G286">
            <v>7</v>
          </cell>
          <cell r="H286">
            <v>4</v>
          </cell>
          <cell r="I286">
            <v>0.57142857142857095</v>
          </cell>
          <cell r="J286">
            <v>1</v>
          </cell>
          <cell r="K286">
            <v>1</v>
          </cell>
          <cell r="L286">
            <v>2</v>
          </cell>
          <cell r="M286" t="str">
            <v>N</v>
          </cell>
          <cell r="N286" t="str">
            <v>Y</v>
          </cell>
          <cell r="O286" t="str">
            <v>Y</v>
          </cell>
          <cell r="P286">
            <v>3</v>
          </cell>
          <cell r="Q286">
            <v>2</v>
          </cell>
          <cell r="R286">
            <v>0.66666666666666696</v>
          </cell>
          <cell r="S286" t="str">
            <v>Y</v>
          </cell>
          <cell r="T286">
            <v>3</v>
          </cell>
          <cell r="U286">
            <v>3</v>
          </cell>
          <cell r="V286">
            <v>1</v>
          </cell>
          <cell r="W286" t="str">
            <v>Y</v>
          </cell>
          <cell r="X286">
            <v>4</v>
          </cell>
          <cell r="Y286">
            <v>4</v>
          </cell>
          <cell r="Z286">
            <v>4</v>
          </cell>
          <cell r="AA286" t="str">
            <v>Y</v>
          </cell>
          <cell r="AB286"/>
          <cell r="AC286" t="str">
            <v>Y</v>
          </cell>
          <cell r="AD286">
            <v>1</v>
          </cell>
          <cell r="AE286">
            <v>0.25</v>
          </cell>
          <cell r="AF286" t="str">
            <v>N</v>
          </cell>
          <cell r="AG286" t="str">
            <v>Y</v>
          </cell>
          <cell r="AH286" t="str">
            <v>Y</v>
          </cell>
          <cell r="AI286" t="str">
            <v>B3</v>
          </cell>
          <cell r="AJ286" t="str">
            <v>B3</v>
          </cell>
          <cell r="AK286">
            <v>4</v>
          </cell>
          <cell r="AL286">
            <v>5</v>
          </cell>
          <cell r="AM286">
            <v>1</v>
          </cell>
          <cell r="AN286">
            <v>1</v>
          </cell>
          <cell r="AO286">
            <v>2</v>
          </cell>
          <cell r="AP286" t="str">
            <v>Y</v>
          </cell>
          <cell r="AQ286">
            <v>0</v>
          </cell>
          <cell r="AR286">
            <v>1</v>
          </cell>
          <cell r="AS286">
            <v>0</v>
          </cell>
          <cell r="AT286"/>
        </row>
        <row r="287">
          <cell r="B287" t="str">
            <v>SG1AF5000000</v>
          </cell>
          <cell r="C287" t="str">
            <v>IFAST CORPORATIONG LTD.</v>
          </cell>
          <cell r="D287">
            <v>0</v>
          </cell>
          <cell r="E287">
            <v>9</v>
          </cell>
          <cell r="F287">
            <v>9</v>
          </cell>
          <cell r="G287">
            <v>9</v>
          </cell>
          <cell r="H287">
            <v>5</v>
          </cell>
          <cell r="I287">
            <v>0.55555555555555602</v>
          </cell>
          <cell r="J287">
            <v>1</v>
          </cell>
          <cell r="K287">
            <v>1</v>
          </cell>
          <cell r="L287">
            <v>2</v>
          </cell>
          <cell r="M287" t="str">
            <v>N</v>
          </cell>
          <cell r="N287" t="str">
            <v>Y</v>
          </cell>
          <cell r="O287" t="str">
            <v>Y</v>
          </cell>
          <cell r="P287">
            <v>3</v>
          </cell>
          <cell r="Q287">
            <v>2</v>
          </cell>
          <cell r="R287">
            <v>0.66666666666666696</v>
          </cell>
          <cell r="S287" t="str">
            <v>Y</v>
          </cell>
          <cell r="T287">
            <v>3</v>
          </cell>
          <cell r="U287">
            <v>3</v>
          </cell>
          <cell r="V287">
            <v>1</v>
          </cell>
          <cell r="W287" t="str">
            <v>Y</v>
          </cell>
          <cell r="X287">
            <v>4</v>
          </cell>
          <cell r="Y287">
            <v>3</v>
          </cell>
          <cell r="Z287">
            <v>3</v>
          </cell>
          <cell r="AA287" t="str">
            <v>N</v>
          </cell>
          <cell r="AB287" t="str">
            <v>N</v>
          </cell>
          <cell r="AC287" t="str">
            <v>Y</v>
          </cell>
          <cell r="AD287">
            <v>1</v>
          </cell>
          <cell r="AE287">
            <v>0.25</v>
          </cell>
          <cell r="AF287" t="str">
            <v>N</v>
          </cell>
          <cell r="AG287" t="str">
            <v>Y</v>
          </cell>
          <cell r="AH287" t="str">
            <v>Y</v>
          </cell>
          <cell r="AI287" t="str">
            <v>E</v>
          </cell>
          <cell r="AJ287" t="str">
            <v>E</v>
          </cell>
          <cell r="AK287">
            <v>5</v>
          </cell>
          <cell r="AL287">
            <v>4</v>
          </cell>
          <cell r="AM287">
            <v>2</v>
          </cell>
          <cell r="AN287">
            <v>2</v>
          </cell>
          <cell r="AO287">
            <v>4</v>
          </cell>
          <cell r="AP287" t="str">
            <v>Y</v>
          </cell>
          <cell r="AQ287">
            <v>0</v>
          </cell>
          <cell r="AR287">
            <v>1</v>
          </cell>
          <cell r="AS287">
            <v>0</v>
          </cell>
          <cell r="AT287"/>
        </row>
        <row r="288">
          <cell r="B288" t="str">
            <v>SG1A35000706</v>
          </cell>
          <cell r="C288" t="str">
            <v>IFS CAPITAL LIMITED</v>
          </cell>
          <cell r="D288">
            <v>2</v>
          </cell>
          <cell r="E288">
            <v>8</v>
          </cell>
          <cell r="F288">
            <v>6</v>
          </cell>
          <cell r="G288">
            <v>6</v>
          </cell>
          <cell r="H288">
            <v>3</v>
          </cell>
          <cell r="I288">
            <v>0.5</v>
          </cell>
          <cell r="J288">
            <v>1</v>
          </cell>
          <cell r="K288">
            <v>1</v>
          </cell>
          <cell r="L288">
            <v>3</v>
          </cell>
          <cell r="M288" t="str">
            <v>N</v>
          </cell>
          <cell r="N288" t="str">
            <v>N</v>
          </cell>
          <cell r="O288" t="str">
            <v>Y</v>
          </cell>
          <cell r="P288">
            <v>1</v>
          </cell>
          <cell r="Q288">
            <v>0</v>
          </cell>
          <cell r="R288">
            <v>0</v>
          </cell>
          <cell r="S288" t="str">
            <v>N</v>
          </cell>
          <cell r="T288">
            <v>1</v>
          </cell>
          <cell r="U288">
            <v>0</v>
          </cell>
          <cell r="V288">
            <v>0</v>
          </cell>
          <cell r="W288" t="str">
            <v>N</v>
          </cell>
          <cell r="X288">
            <v>2</v>
          </cell>
          <cell r="Y288">
            <v>2</v>
          </cell>
          <cell r="Z288">
            <v>2</v>
          </cell>
          <cell r="AA288" t="str">
            <v>Y</v>
          </cell>
          <cell r="AB288"/>
          <cell r="AC288" t="str">
            <v>Y</v>
          </cell>
          <cell r="AD288">
            <v>1</v>
          </cell>
          <cell r="AE288">
            <v>0.5</v>
          </cell>
          <cell r="AF288" t="str">
            <v>Y</v>
          </cell>
          <cell r="AG288"/>
          <cell r="AH288" t="str">
            <v>Y</v>
          </cell>
          <cell r="AI288" t="str">
            <v>B3</v>
          </cell>
          <cell r="AJ288" t="str">
            <v>B3</v>
          </cell>
          <cell r="AK288">
            <v>4</v>
          </cell>
          <cell r="AL288">
            <v>4</v>
          </cell>
          <cell r="AM288">
            <v>2</v>
          </cell>
          <cell r="AN288">
            <v>2</v>
          </cell>
          <cell r="AO288">
            <v>4</v>
          </cell>
          <cell r="AP288" t="str">
            <v>Y</v>
          </cell>
          <cell r="AQ288">
            <v>2</v>
          </cell>
          <cell r="AR288">
            <v>0</v>
          </cell>
          <cell r="AS288">
            <v>0</v>
          </cell>
          <cell r="AT288"/>
        </row>
        <row r="289">
          <cell r="B289" t="str">
            <v>SG1U47933908</v>
          </cell>
          <cell r="C289" t="str">
            <v>INDOFOOD AGRI RESOURCES LTD.</v>
          </cell>
          <cell r="D289">
            <v>0</v>
          </cell>
          <cell r="E289">
            <v>9</v>
          </cell>
          <cell r="F289">
            <v>9</v>
          </cell>
          <cell r="G289">
            <v>9</v>
          </cell>
          <cell r="H289">
            <v>4</v>
          </cell>
          <cell r="I289">
            <v>0.44444444444444398</v>
          </cell>
          <cell r="J289">
            <v>1</v>
          </cell>
          <cell r="K289">
            <v>1</v>
          </cell>
          <cell r="L289">
            <v>1</v>
          </cell>
          <cell r="M289" t="str">
            <v>Y</v>
          </cell>
          <cell r="N289" t="str">
            <v>Y</v>
          </cell>
          <cell r="O289" t="str">
            <v>Y</v>
          </cell>
          <cell r="P289">
            <v>4</v>
          </cell>
          <cell r="Q289">
            <v>3</v>
          </cell>
          <cell r="R289">
            <v>0.75</v>
          </cell>
          <cell r="S289" t="str">
            <v>Y</v>
          </cell>
          <cell r="T289">
            <v>3</v>
          </cell>
          <cell r="U289">
            <v>2</v>
          </cell>
          <cell r="V289">
            <v>0.66666666666666696</v>
          </cell>
          <cell r="W289" t="str">
            <v>Y</v>
          </cell>
          <cell r="X289">
            <v>3</v>
          </cell>
          <cell r="Y289">
            <v>3</v>
          </cell>
          <cell r="Z289">
            <v>3</v>
          </cell>
          <cell r="AA289" t="str">
            <v>Y</v>
          </cell>
          <cell r="AB289"/>
          <cell r="AC289" t="str">
            <v>Y</v>
          </cell>
          <cell r="AD289">
            <v>3</v>
          </cell>
          <cell r="AE289">
            <v>1</v>
          </cell>
          <cell r="AF289" t="str">
            <v>Y</v>
          </cell>
          <cell r="AG289"/>
          <cell r="AH289" t="str">
            <v>Y</v>
          </cell>
          <cell r="AI289" t="str">
            <v>B4</v>
          </cell>
          <cell r="AJ289" t="str">
            <v>B3</v>
          </cell>
          <cell r="AK289">
            <v>6</v>
          </cell>
          <cell r="AL289">
            <v>7</v>
          </cell>
          <cell r="AM289">
            <v>1</v>
          </cell>
          <cell r="AN289">
            <v>1</v>
          </cell>
          <cell r="AO289">
            <v>2</v>
          </cell>
          <cell r="AP289" t="str">
            <v>Y</v>
          </cell>
          <cell r="AQ289">
            <v>0</v>
          </cell>
          <cell r="AR289">
            <v>1</v>
          </cell>
          <cell r="AS289">
            <v>0</v>
          </cell>
          <cell r="AT289"/>
        </row>
        <row r="290">
          <cell r="B290" t="str">
            <v>SGXE38602509</v>
          </cell>
          <cell r="C290" t="str">
            <v>INTERNATIONAL CEMENT GROUP LTD.</v>
          </cell>
          <cell r="D290">
            <v>0</v>
          </cell>
          <cell r="E290">
            <v>7</v>
          </cell>
          <cell r="F290">
            <v>7</v>
          </cell>
          <cell r="G290">
            <v>7</v>
          </cell>
          <cell r="H290">
            <v>4</v>
          </cell>
          <cell r="I290">
            <v>0.57142857142857095</v>
          </cell>
          <cell r="J290">
            <v>1</v>
          </cell>
          <cell r="K290">
            <v>0</v>
          </cell>
          <cell r="L290">
            <v>2</v>
          </cell>
          <cell r="M290" t="str">
            <v>N</v>
          </cell>
          <cell r="N290" t="str">
            <v>Y</v>
          </cell>
          <cell r="O290" t="str">
            <v>N</v>
          </cell>
          <cell r="P290">
            <v>3</v>
          </cell>
          <cell r="Q290">
            <v>3</v>
          </cell>
          <cell r="R290">
            <v>1</v>
          </cell>
          <cell r="S290" t="str">
            <v>Y</v>
          </cell>
          <cell r="T290">
            <v>4</v>
          </cell>
          <cell r="U290">
            <v>4</v>
          </cell>
          <cell r="V290">
            <v>1</v>
          </cell>
          <cell r="W290" t="str">
            <v>Y</v>
          </cell>
          <cell r="X290">
            <v>4</v>
          </cell>
          <cell r="Y290">
            <v>4</v>
          </cell>
          <cell r="Z290">
            <v>4</v>
          </cell>
          <cell r="AA290" t="str">
            <v>Y</v>
          </cell>
          <cell r="AB290"/>
          <cell r="AC290" t="str">
            <v>Y</v>
          </cell>
          <cell r="AD290">
            <v>3</v>
          </cell>
          <cell r="AE290">
            <v>0.75</v>
          </cell>
          <cell r="AF290" t="str">
            <v>Y</v>
          </cell>
          <cell r="AG290"/>
          <cell r="AH290" t="str">
            <v>Y</v>
          </cell>
          <cell r="AI290" t="str">
            <v>O</v>
          </cell>
          <cell r="AJ290" t="str">
            <v>B3</v>
          </cell>
          <cell r="AK290">
            <v>2</v>
          </cell>
          <cell r="AL290">
            <v>2</v>
          </cell>
          <cell r="AM290">
            <v>2</v>
          </cell>
          <cell r="AN290">
            <v>1</v>
          </cell>
          <cell r="AO290">
            <v>3</v>
          </cell>
          <cell r="AP290" t="str">
            <v>Y</v>
          </cell>
          <cell r="AQ290">
            <v>0</v>
          </cell>
          <cell r="AR290">
            <v>3</v>
          </cell>
          <cell r="AS290">
            <v>0</v>
          </cell>
          <cell r="AT290"/>
        </row>
        <row r="291">
          <cell r="B291" t="str">
            <v>SG1R37924805</v>
          </cell>
          <cell r="C291" t="str">
            <v>INTERRA RESOURCES LIMITED</v>
          </cell>
          <cell r="D291">
            <v>0</v>
          </cell>
          <cell r="E291">
            <v>8</v>
          </cell>
          <cell r="F291">
            <v>8</v>
          </cell>
          <cell r="G291">
            <v>8</v>
          </cell>
          <cell r="H291">
            <v>4</v>
          </cell>
          <cell r="I291">
            <v>0.5</v>
          </cell>
          <cell r="J291">
            <v>1</v>
          </cell>
          <cell r="K291">
            <v>1</v>
          </cell>
          <cell r="L291">
            <v>3</v>
          </cell>
          <cell r="M291" t="str">
            <v>N</v>
          </cell>
          <cell r="N291" t="str">
            <v>Y</v>
          </cell>
          <cell r="O291" t="str">
            <v>Y</v>
          </cell>
          <cell r="P291">
            <v>4</v>
          </cell>
          <cell r="Q291">
            <v>4</v>
          </cell>
          <cell r="R291">
            <v>1</v>
          </cell>
          <cell r="S291" t="str">
            <v>Y</v>
          </cell>
          <cell r="T291">
            <v>4</v>
          </cell>
          <cell r="U291">
            <v>4</v>
          </cell>
          <cell r="V291">
            <v>1</v>
          </cell>
          <cell r="W291" t="str">
            <v>Y</v>
          </cell>
          <cell r="X291">
            <v>3</v>
          </cell>
          <cell r="Y291">
            <v>3</v>
          </cell>
          <cell r="Z291">
            <v>3</v>
          </cell>
          <cell r="AA291" t="str">
            <v>Y</v>
          </cell>
          <cell r="AB291"/>
          <cell r="AC291" t="str">
            <v>Y</v>
          </cell>
          <cell r="AD291">
            <v>2</v>
          </cell>
          <cell r="AE291">
            <v>0.66666666666666696</v>
          </cell>
          <cell r="AF291" t="str">
            <v>Y</v>
          </cell>
          <cell r="AG291"/>
          <cell r="AH291" t="str">
            <v>Y</v>
          </cell>
          <cell r="AI291" t="str">
            <v>B3</v>
          </cell>
          <cell r="AJ291" t="str">
            <v>B3</v>
          </cell>
          <cell r="AK291">
            <v>2</v>
          </cell>
          <cell r="AL291">
            <v>2</v>
          </cell>
          <cell r="AM291">
            <v>1</v>
          </cell>
          <cell r="AN291">
            <v>1</v>
          </cell>
          <cell r="AO291">
            <v>2</v>
          </cell>
          <cell r="AP291" t="str">
            <v>Y</v>
          </cell>
          <cell r="AQ291">
            <v>2</v>
          </cell>
          <cell r="AR291">
            <v>3</v>
          </cell>
          <cell r="AS291">
            <v>0</v>
          </cell>
          <cell r="AT291"/>
        </row>
        <row r="292">
          <cell r="B292" t="str">
            <v>SG1D87001195</v>
          </cell>
          <cell r="C292" t="str">
            <v>INTRACO LIMITED</v>
          </cell>
          <cell r="D292">
            <v>0</v>
          </cell>
          <cell r="E292">
            <v>7</v>
          </cell>
          <cell r="F292">
            <v>7</v>
          </cell>
          <cell r="G292">
            <v>7</v>
          </cell>
          <cell r="H292">
            <v>3</v>
          </cell>
          <cell r="I292">
            <v>0.42857142857142899</v>
          </cell>
          <cell r="J292">
            <v>1</v>
          </cell>
          <cell r="K292">
            <v>0</v>
          </cell>
          <cell r="L292">
            <v>1</v>
          </cell>
          <cell r="M292" t="str">
            <v>Y</v>
          </cell>
          <cell r="N292" t="str">
            <v>N</v>
          </cell>
          <cell r="O292" t="str">
            <v>Y</v>
          </cell>
          <cell r="P292">
            <v>3</v>
          </cell>
          <cell r="Q292">
            <v>2</v>
          </cell>
          <cell r="R292">
            <v>0.66666666666666696</v>
          </cell>
          <cell r="S292" t="str">
            <v>Y</v>
          </cell>
          <cell r="T292">
            <v>3</v>
          </cell>
          <cell r="U292">
            <v>2</v>
          </cell>
          <cell r="V292">
            <v>0.66666666666666696</v>
          </cell>
          <cell r="W292" t="str">
            <v>Y</v>
          </cell>
          <cell r="X292">
            <v>3</v>
          </cell>
          <cell r="Y292">
            <v>3</v>
          </cell>
          <cell r="Z292">
            <v>3</v>
          </cell>
          <cell r="AA292" t="str">
            <v>Y</v>
          </cell>
          <cell r="AB292"/>
          <cell r="AC292" t="str">
            <v>Y</v>
          </cell>
          <cell r="AD292">
            <v>2</v>
          </cell>
          <cell r="AE292">
            <v>0.66666666666666696</v>
          </cell>
          <cell r="AF292" t="str">
            <v>Y</v>
          </cell>
          <cell r="AG292"/>
          <cell r="AH292" t="str">
            <v>N</v>
          </cell>
          <cell r="AI292"/>
          <cell r="AJ292" t="str">
            <v>E</v>
          </cell>
          <cell r="AK292">
            <v>5</v>
          </cell>
          <cell r="AL292">
            <v>5</v>
          </cell>
          <cell r="AM292">
            <v>2</v>
          </cell>
          <cell r="AN292">
            <v>2</v>
          </cell>
          <cell r="AO292">
            <v>4</v>
          </cell>
          <cell r="AP292" t="str">
            <v>Y</v>
          </cell>
          <cell r="AQ292">
            <v>1</v>
          </cell>
          <cell r="AR292">
            <v>1</v>
          </cell>
          <cell r="AS292">
            <v>0</v>
          </cell>
          <cell r="AT292"/>
        </row>
        <row r="293">
          <cell r="B293" t="str">
            <v>SG1BB8000004</v>
          </cell>
          <cell r="C293" t="str">
            <v>IPC CORPORATION LIMITED</v>
          </cell>
          <cell r="D293">
            <v>0</v>
          </cell>
          <cell r="E293">
            <v>9</v>
          </cell>
          <cell r="F293">
            <v>9</v>
          </cell>
          <cell r="G293">
            <v>9</v>
          </cell>
          <cell r="H293">
            <v>4</v>
          </cell>
          <cell r="I293">
            <v>0.44444444444444398</v>
          </cell>
          <cell r="J293">
            <v>1</v>
          </cell>
          <cell r="K293">
            <v>1</v>
          </cell>
          <cell r="L293">
            <v>2</v>
          </cell>
          <cell r="M293" t="str">
            <v>N</v>
          </cell>
          <cell r="N293" t="str">
            <v>N</v>
          </cell>
          <cell r="O293" t="str">
            <v>Y</v>
          </cell>
          <cell r="P293">
            <v>4</v>
          </cell>
          <cell r="Q293">
            <v>2</v>
          </cell>
          <cell r="R293">
            <v>0.5</v>
          </cell>
          <cell r="S293" t="str">
            <v>Y</v>
          </cell>
          <cell r="T293">
            <v>3</v>
          </cell>
          <cell r="U293">
            <v>3</v>
          </cell>
          <cell r="V293">
            <v>1</v>
          </cell>
          <cell r="W293" t="str">
            <v>Y</v>
          </cell>
          <cell r="X293">
            <v>3</v>
          </cell>
          <cell r="Y293">
            <v>3</v>
          </cell>
          <cell r="Z293">
            <v>3</v>
          </cell>
          <cell r="AA293" t="str">
            <v>Y</v>
          </cell>
          <cell r="AB293"/>
          <cell r="AC293" t="str">
            <v>Y</v>
          </cell>
          <cell r="AD293">
            <v>3</v>
          </cell>
          <cell r="AE293">
            <v>1</v>
          </cell>
          <cell r="AF293" t="str">
            <v>Y</v>
          </cell>
          <cell r="AG293"/>
          <cell r="AH293" t="str">
            <v>Y</v>
          </cell>
          <cell r="AI293" t="str">
            <v>B3</v>
          </cell>
          <cell r="AJ293" t="str">
            <v>B3</v>
          </cell>
          <cell r="AK293">
            <v>2</v>
          </cell>
          <cell r="AL293">
            <v>2</v>
          </cell>
          <cell r="AM293">
            <v>1</v>
          </cell>
          <cell r="AN293">
            <v>1</v>
          </cell>
          <cell r="AO293">
            <v>2</v>
          </cell>
          <cell r="AP293" t="str">
            <v>Y</v>
          </cell>
          <cell r="AQ293">
            <v>0</v>
          </cell>
          <cell r="AR293">
            <v>2</v>
          </cell>
          <cell r="AS293">
            <v>0</v>
          </cell>
          <cell r="AT293"/>
        </row>
        <row r="294">
          <cell r="B294" t="str">
            <v>SG1AB8000006</v>
          </cell>
          <cell r="C294" t="str">
            <v>IREIT GLOBAL GROUP PTE. LTD.</v>
          </cell>
          <cell r="D294">
            <v>1</v>
          </cell>
          <cell r="E294">
            <v>7</v>
          </cell>
          <cell r="F294">
            <v>6</v>
          </cell>
          <cell r="G294">
            <v>6</v>
          </cell>
          <cell r="H294">
            <v>3</v>
          </cell>
          <cell r="I294">
            <v>0.5</v>
          </cell>
          <cell r="J294">
            <v>1</v>
          </cell>
          <cell r="K294">
            <v>0</v>
          </cell>
          <cell r="L294">
            <v>1</v>
          </cell>
          <cell r="M294" t="str">
            <v>Y</v>
          </cell>
          <cell r="N294" t="str">
            <v>N</v>
          </cell>
          <cell r="O294" t="str">
            <v>Y</v>
          </cell>
          <cell r="P294">
            <v>3</v>
          </cell>
          <cell r="Q294">
            <v>2</v>
          </cell>
          <cell r="R294">
            <v>0.66666666666666696</v>
          </cell>
          <cell r="S294" t="str">
            <v>Y</v>
          </cell>
          <cell r="T294">
            <v>3</v>
          </cell>
          <cell r="U294">
            <v>2</v>
          </cell>
          <cell r="V294">
            <v>0.66666666666666696</v>
          </cell>
          <cell r="W294" t="str">
            <v>Y</v>
          </cell>
          <cell r="X294">
            <v>3</v>
          </cell>
          <cell r="Y294">
            <v>3</v>
          </cell>
          <cell r="Z294">
            <v>3</v>
          </cell>
          <cell r="AA294" t="str">
            <v>Y</v>
          </cell>
          <cell r="AB294"/>
          <cell r="AC294" t="str">
            <v>Y</v>
          </cell>
          <cell r="AD294">
            <v>1</v>
          </cell>
          <cell r="AE294">
            <v>0.33333333333333298</v>
          </cell>
          <cell r="AF294" t="str">
            <v>N</v>
          </cell>
          <cell r="AG294" t="str">
            <v>Y</v>
          </cell>
          <cell r="AH294" t="str">
            <v>Y</v>
          </cell>
          <cell r="AI294"/>
          <cell r="AJ294" t="str">
            <v>E</v>
          </cell>
          <cell r="AK294">
            <v>8</v>
          </cell>
          <cell r="AL294">
            <v>4</v>
          </cell>
          <cell r="AM294">
            <v>2</v>
          </cell>
          <cell r="AN294">
            <v>2</v>
          </cell>
          <cell r="AO294">
            <v>4</v>
          </cell>
          <cell r="AP294" t="str">
            <v>Y</v>
          </cell>
          <cell r="AQ294">
            <v>0</v>
          </cell>
          <cell r="AR294">
            <v>2</v>
          </cell>
          <cell r="AS294">
            <v>0</v>
          </cell>
          <cell r="AT294"/>
        </row>
        <row r="295">
          <cell r="B295" t="str">
            <v>SG1S48927937</v>
          </cell>
          <cell r="C295" t="str">
            <v>ISDN HOLDINGS LIMITED</v>
          </cell>
          <cell r="D295">
            <v>0</v>
          </cell>
          <cell r="E295">
            <v>6</v>
          </cell>
          <cell r="F295">
            <v>6</v>
          </cell>
          <cell r="G295">
            <v>6</v>
          </cell>
          <cell r="H295">
            <v>3</v>
          </cell>
          <cell r="I295">
            <v>0.5</v>
          </cell>
          <cell r="J295">
            <v>1</v>
          </cell>
          <cell r="K295">
            <v>1</v>
          </cell>
          <cell r="L295">
            <v>1</v>
          </cell>
          <cell r="M295" t="str">
            <v>Y</v>
          </cell>
          <cell r="N295" t="str">
            <v>N</v>
          </cell>
          <cell r="O295" t="str">
            <v>Y</v>
          </cell>
          <cell r="P295">
            <v>3</v>
          </cell>
          <cell r="Q295">
            <v>2</v>
          </cell>
          <cell r="R295">
            <v>0.66666666666666696</v>
          </cell>
          <cell r="S295" t="str">
            <v>Y</v>
          </cell>
          <cell r="T295">
            <v>3</v>
          </cell>
          <cell r="U295">
            <v>3</v>
          </cell>
          <cell r="V295">
            <v>1</v>
          </cell>
          <cell r="W295" t="str">
            <v>Y</v>
          </cell>
          <cell r="X295">
            <v>3</v>
          </cell>
          <cell r="Y295">
            <v>3</v>
          </cell>
          <cell r="Z295">
            <v>3</v>
          </cell>
          <cell r="AA295" t="str">
            <v>Y</v>
          </cell>
          <cell r="AB295"/>
          <cell r="AC295" t="str">
            <v>Y</v>
          </cell>
          <cell r="AD295">
            <v>3</v>
          </cell>
          <cell r="AE295">
            <v>1</v>
          </cell>
          <cell r="AF295" t="str">
            <v>Y</v>
          </cell>
          <cell r="AG295"/>
          <cell r="AH295" t="str">
            <v>Y</v>
          </cell>
          <cell r="AI295" t="str">
            <v>O</v>
          </cell>
          <cell r="AJ295" t="str">
            <v>B1</v>
          </cell>
          <cell r="AK295">
            <v>2</v>
          </cell>
          <cell r="AL295">
            <v>2</v>
          </cell>
          <cell r="AM295">
            <v>1</v>
          </cell>
          <cell r="AN295">
            <v>1</v>
          </cell>
          <cell r="AO295">
            <v>2</v>
          </cell>
          <cell r="AP295" t="str">
            <v>Y</v>
          </cell>
          <cell r="AQ295">
            <v>2</v>
          </cell>
          <cell r="AR295">
            <v>2</v>
          </cell>
          <cell r="AS295">
            <v>0</v>
          </cell>
          <cell r="AT295"/>
        </row>
        <row r="296">
          <cell r="B296" t="str">
            <v>SG1AD9000001</v>
          </cell>
          <cell r="C296" t="str">
            <v>ISEC HEALTHCARE LTD.</v>
          </cell>
          <cell r="D296">
            <v>2</v>
          </cell>
          <cell r="E296">
            <v>8</v>
          </cell>
          <cell r="F296">
            <v>6</v>
          </cell>
          <cell r="G296">
            <v>6</v>
          </cell>
          <cell r="H296">
            <v>2</v>
          </cell>
          <cell r="I296">
            <v>0.33333333333333298</v>
          </cell>
          <cell r="J296">
            <v>1</v>
          </cell>
          <cell r="K296">
            <v>0</v>
          </cell>
          <cell r="L296">
            <v>1</v>
          </cell>
          <cell r="M296" t="str">
            <v>Y</v>
          </cell>
          <cell r="N296" t="str">
            <v>N</v>
          </cell>
          <cell r="O296" t="str">
            <v>Y</v>
          </cell>
          <cell r="P296">
            <v>3</v>
          </cell>
          <cell r="Q296">
            <v>2</v>
          </cell>
          <cell r="R296">
            <v>0.66666666666666696</v>
          </cell>
          <cell r="S296" t="str">
            <v>Y</v>
          </cell>
          <cell r="T296">
            <v>3</v>
          </cell>
          <cell r="U296">
            <v>2</v>
          </cell>
          <cell r="V296">
            <v>0.66666666666666696</v>
          </cell>
          <cell r="W296" t="str">
            <v>Y</v>
          </cell>
          <cell r="X296">
            <v>3</v>
          </cell>
          <cell r="Y296">
            <v>2</v>
          </cell>
          <cell r="Z296">
            <v>2</v>
          </cell>
          <cell r="AA296" t="str">
            <v>N</v>
          </cell>
          <cell r="AB296" t="str">
            <v>N</v>
          </cell>
          <cell r="AC296" t="str">
            <v>Y</v>
          </cell>
          <cell r="AD296">
            <v>2</v>
          </cell>
          <cell r="AE296">
            <v>0.66666666666666696</v>
          </cell>
          <cell r="AF296" t="str">
            <v>Y</v>
          </cell>
          <cell r="AG296"/>
          <cell r="AH296" t="str">
            <v>Y</v>
          </cell>
          <cell r="AI296" t="str">
            <v>O</v>
          </cell>
          <cell r="AJ296" t="str">
            <v>B3</v>
          </cell>
          <cell r="AK296">
            <v>8</v>
          </cell>
          <cell r="AL296">
            <v>4</v>
          </cell>
          <cell r="AM296">
            <v>3</v>
          </cell>
          <cell r="AN296">
            <v>1</v>
          </cell>
          <cell r="AO296">
            <v>4</v>
          </cell>
          <cell r="AP296" t="str">
            <v>Y</v>
          </cell>
          <cell r="AQ296">
            <v>0</v>
          </cell>
          <cell r="AR296">
            <v>2</v>
          </cell>
          <cell r="AS296">
            <v>2</v>
          </cell>
          <cell r="AT296"/>
        </row>
        <row r="297">
          <cell r="B297" t="str">
            <v>SG1D89001201</v>
          </cell>
          <cell r="C297" t="str">
            <v>ISETAN (SINGAPORE) LIMITED</v>
          </cell>
          <cell r="D297">
            <v>1</v>
          </cell>
          <cell r="E297">
            <v>6</v>
          </cell>
          <cell r="F297">
            <v>5</v>
          </cell>
          <cell r="G297">
            <v>5</v>
          </cell>
          <cell r="H297">
            <v>2</v>
          </cell>
          <cell r="I297">
            <v>0.4</v>
          </cell>
          <cell r="J297">
            <v>1</v>
          </cell>
          <cell r="K297">
            <v>0</v>
          </cell>
          <cell r="L297">
            <v>2</v>
          </cell>
          <cell r="M297" t="str">
            <v>N</v>
          </cell>
          <cell r="N297" t="str">
            <v>Y</v>
          </cell>
          <cell r="O297" t="str">
            <v>Y</v>
          </cell>
          <cell r="P297">
            <v>3</v>
          </cell>
          <cell r="Q297">
            <v>2</v>
          </cell>
          <cell r="R297">
            <v>0.66666666666666696</v>
          </cell>
          <cell r="S297" t="str">
            <v>Y</v>
          </cell>
          <cell r="T297">
            <v>3</v>
          </cell>
          <cell r="U297">
            <v>2</v>
          </cell>
          <cell r="V297">
            <v>0.66666666666666696</v>
          </cell>
          <cell r="W297" t="str">
            <v>Y</v>
          </cell>
          <cell r="X297">
            <v>3</v>
          </cell>
          <cell r="Y297">
            <v>2</v>
          </cell>
          <cell r="Z297">
            <v>3</v>
          </cell>
          <cell r="AA297" t="str">
            <v>N</v>
          </cell>
          <cell r="AB297" t="str">
            <v>N</v>
          </cell>
          <cell r="AC297" t="str">
            <v>N</v>
          </cell>
          <cell r="AD297">
            <v>1</v>
          </cell>
          <cell r="AE297">
            <v>0.33333333333333298</v>
          </cell>
          <cell r="AF297" t="str">
            <v>N</v>
          </cell>
          <cell r="AG297" t="str">
            <v>Y</v>
          </cell>
          <cell r="AH297" t="str">
            <v>Y</v>
          </cell>
          <cell r="AI297" t="str">
            <v>B3</v>
          </cell>
          <cell r="AJ297" t="str">
            <v>B3</v>
          </cell>
          <cell r="AK297">
            <v>6</v>
          </cell>
          <cell r="AL297">
            <v>4</v>
          </cell>
          <cell r="AM297">
            <v>1</v>
          </cell>
          <cell r="AN297">
            <v>1</v>
          </cell>
          <cell r="AO297">
            <v>2</v>
          </cell>
          <cell r="AP297" t="str">
            <v>Y</v>
          </cell>
          <cell r="AQ297">
            <v>0</v>
          </cell>
          <cell r="AR297">
            <v>2</v>
          </cell>
          <cell r="AS297">
            <v>2</v>
          </cell>
          <cell r="AT297"/>
        </row>
        <row r="298">
          <cell r="B298" t="str">
            <v>SG1AB9000005</v>
          </cell>
          <cell r="C298" t="str">
            <v>JAPFA LTD.</v>
          </cell>
          <cell r="D298">
            <v>0</v>
          </cell>
          <cell r="E298">
            <v>9</v>
          </cell>
          <cell r="F298">
            <v>9</v>
          </cell>
          <cell r="G298">
            <v>9</v>
          </cell>
          <cell r="H298">
            <v>5</v>
          </cell>
          <cell r="I298">
            <v>0.55555555555555602</v>
          </cell>
          <cell r="J298">
            <v>1</v>
          </cell>
          <cell r="K298">
            <v>1</v>
          </cell>
          <cell r="L298">
            <v>2</v>
          </cell>
          <cell r="M298" t="str">
            <v>N</v>
          </cell>
          <cell r="N298" t="str">
            <v>Y</v>
          </cell>
          <cell r="O298" t="str">
            <v>Y</v>
          </cell>
          <cell r="P298">
            <v>4</v>
          </cell>
          <cell r="Q298">
            <v>2</v>
          </cell>
          <cell r="R298">
            <v>0.5</v>
          </cell>
          <cell r="S298" t="str">
            <v>Y</v>
          </cell>
          <cell r="T298">
            <v>3</v>
          </cell>
          <cell r="U298">
            <v>2</v>
          </cell>
          <cell r="V298">
            <v>0.66666666666666696</v>
          </cell>
          <cell r="W298" t="str">
            <v>Y</v>
          </cell>
          <cell r="X298">
            <v>2</v>
          </cell>
          <cell r="Y298">
            <v>2</v>
          </cell>
          <cell r="Z298">
            <v>2</v>
          </cell>
          <cell r="AA298" t="str">
            <v>Y</v>
          </cell>
          <cell r="AB298"/>
          <cell r="AC298" t="str">
            <v>Y</v>
          </cell>
          <cell r="AD298">
            <v>1</v>
          </cell>
          <cell r="AE298">
            <v>0.5</v>
          </cell>
          <cell r="AF298" t="str">
            <v>Y</v>
          </cell>
          <cell r="AG298"/>
          <cell r="AH298" t="str">
            <v>Y</v>
          </cell>
          <cell r="AI298" t="str">
            <v>E</v>
          </cell>
          <cell r="AJ298" t="str">
            <v>E</v>
          </cell>
          <cell r="AK298">
            <v>6</v>
          </cell>
          <cell r="AL298">
            <v>6</v>
          </cell>
          <cell r="AM298">
            <v>3</v>
          </cell>
          <cell r="AN298">
            <v>1</v>
          </cell>
          <cell r="AO298">
            <v>4</v>
          </cell>
          <cell r="AP298" t="str">
            <v>Y</v>
          </cell>
          <cell r="AQ298">
            <v>0</v>
          </cell>
          <cell r="AR298">
            <v>2</v>
          </cell>
          <cell r="AS298">
            <v>0</v>
          </cell>
          <cell r="AT298"/>
        </row>
        <row r="299">
          <cell r="B299" t="str">
            <v>SG1B51001017</v>
          </cell>
          <cell r="C299" t="str">
            <v>JARDINE CYCLE &amp; CARRIAGE LIMITED</v>
          </cell>
          <cell r="D299">
            <v>1</v>
          </cell>
          <cell r="E299">
            <v>11</v>
          </cell>
          <cell r="F299">
            <v>10</v>
          </cell>
          <cell r="G299">
            <v>10</v>
          </cell>
          <cell r="H299">
            <v>6</v>
          </cell>
          <cell r="I299">
            <v>0.6</v>
          </cell>
          <cell r="J299">
            <v>1</v>
          </cell>
          <cell r="K299">
            <v>1</v>
          </cell>
          <cell r="L299">
            <v>3</v>
          </cell>
          <cell r="M299" t="str">
            <v>N</v>
          </cell>
          <cell r="N299" t="str">
            <v>Y</v>
          </cell>
          <cell r="O299" t="str">
            <v>Y</v>
          </cell>
          <cell r="P299">
            <v>3</v>
          </cell>
          <cell r="Q299">
            <v>2</v>
          </cell>
          <cell r="R299">
            <v>0.66666666666666696</v>
          </cell>
          <cell r="S299" t="str">
            <v>Y</v>
          </cell>
          <cell r="T299">
            <v>3</v>
          </cell>
          <cell r="U299">
            <v>2</v>
          </cell>
          <cell r="V299">
            <v>0.66666666666666696</v>
          </cell>
          <cell r="W299" t="str">
            <v>N</v>
          </cell>
          <cell r="X299">
            <v>3</v>
          </cell>
          <cell r="Y299">
            <v>3</v>
          </cell>
          <cell r="Z299">
            <v>3</v>
          </cell>
          <cell r="AA299" t="str">
            <v>Y</v>
          </cell>
          <cell r="AB299"/>
          <cell r="AC299" t="str">
            <v>Y</v>
          </cell>
          <cell r="AD299">
            <v>2</v>
          </cell>
          <cell r="AE299">
            <v>0.66666666666666696</v>
          </cell>
          <cell r="AF299" t="str">
            <v>Y</v>
          </cell>
          <cell r="AG299"/>
          <cell r="AH299" t="str">
            <v>Y</v>
          </cell>
          <cell r="AI299" t="str">
            <v>E</v>
          </cell>
          <cell r="AJ299" t="str">
            <v>E</v>
          </cell>
          <cell r="AK299">
            <v>5</v>
          </cell>
          <cell r="AL299">
            <v>4</v>
          </cell>
          <cell r="AM299">
            <v>2</v>
          </cell>
          <cell r="AN299">
            <v>2</v>
          </cell>
          <cell r="AO299">
            <v>4</v>
          </cell>
          <cell r="AP299" t="str">
            <v>Y</v>
          </cell>
          <cell r="AQ299">
            <v>1</v>
          </cell>
          <cell r="AR299">
            <v>0</v>
          </cell>
          <cell r="AS299">
            <v>0</v>
          </cell>
          <cell r="AT299"/>
        </row>
        <row r="300">
          <cell r="B300" t="str">
            <v>SG1EE3000007</v>
          </cell>
          <cell r="C300" t="str">
            <v>JEP HOLDINGS LTD.</v>
          </cell>
          <cell r="D300">
            <v>0</v>
          </cell>
          <cell r="E300">
            <v>6</v>
          </cell>
          <cell r="F300">
            <v>6</v>
          </cell>
          <cell r="G300">
            <v>6</v>
          </cell>
          <cell r="H300">
            <v>4</v>
          </cell>
          <cell r="I300">
            <v>0.66666666666666696</v>
          </cell>
          <cell r="J300">
            <v>1</v>
          </cell>
          <cell r="K300">
            <v>1</v>
          </cell>
          <cell r="L300">
            <v>2</v>
          </cell>
          <cell r="M300" t="str">
            <v>N</v>
          </cell>
          <cell r="N300" t="str">
            <v>Y</v>
          </cell>
          <cell r="O300" t="str">
            <v>Y</v>
          </cell>
          <cell r="P300">
            <v>4</v>
          </cell>
          <cell r="Q300">
            <v>4</v>
          </cell>
          <cell r="R300">
            <v>1</v>
          </cell>
          <cell r="S300" t="str">
            <v>Y</v>
          </cell>
          <cell r="T300">
            <v>4</v>
          </cell>
          <cell r="U300">
            <v>4</v>
          </cell>
          <cell r="V300">
            <v>1</v>
          </cell>
          <cell r="W300" t="str">
            <v>Y</v>
          </cell>
          <cell r="X300">
            <v>3</v>
          </cell>
          <cell r="Y300">
            <v>3</v>
          </cell>
          <cell r="Z300">
            <v>3</v>
          </cell>
          <cell r="AA300" t="str">
            <v>Y</v>
          </cell>
          <cell r="AB300"/>
          <cell r="AC300" t="str">
            <v>Y</v>
          </cell>
          <cell r="AD300">
            <v>1</v>
          </cell>
          <cell r="AE300">
            <v>0.33333333333333298</v>
          </cell>
          <cell r="AF300" t="str">
            <v>N</v>
          </cell>
          <cell r="AG300" t="str">
            <v>Y</v>
          </cell>
          <cell r="AH300" t="str">
            <v>Y</v>
          </cell>
          <cell r="AI300" t="str">
            <v>B3</v>
          </cell>
          <cell r="AJ300" t="str">
            <v>B3</v>
          </cell>
          <cell r="AK300">
            <v>2</v>
          </cell>
          <cell r="AL300">
            <v>2</v>
          </cell>
          <cell r="AM300">
            <v>1</v>
          </cell>
          <cell r="AN300">
            <v>1</v>
          </cell>
          <cell r="AO300">
            <v>2</v>
          </cell>
          <cell r="AP300" t="str">
            <v>Y</v>
          </cell>
          <cell r="AQ300">
            <v>1</v>
          </cell>
          <cell r="AR300">
            <v>3</v>
          </cell>
          <cell r="AS300">
            <v>0</v>
          </cell>
          <cell r="AT300"/>
        </row>
        <row r="301">
          <cell r="B301" t="str">
            <v>SGXC75818630</v>
          </cell>
          <cell r="C301" t="str">
            <v>KBS US PRIME PROPERTY MANAGEMENT PTE. LTD.</v>
          </cell>
          <cell r="D301">
            <v>0</v>
          </cell>
          <cell r="E301">
            <v>9</v>
          </cell>
          <cell r="F301">
            <v>9</v>
          </cell>
          <cell r="G301">
            <v>9</v>
          </cell>
          <cell r="H301">
            <v>5</v>
          </cell>
          <cell r="I301">
            <v>0.55555555555555602</v>
          </cell>
          <cell r="J301">
            <v>1</v>
          </cell>
          <cell r="K301">
            <v>0</v>
          </cell>
          <cell r="L301">
            <v>3</v>
          </cell>
          <cell r="M301" t="str">
            <v>N</v>
          </cell>
          <cell r="N301" t="str">
            <v>N</v>
          </cell>
          <cell r="O301" t="str">
            <v>N</v>
          </cell>
          <cell r="P301">
            <v>3</v>
          </cell>
          <cell r="Q301">
            <v>2</v>
          </cell>
          <cell r="R301">
            <v>0.66666666666666696</v>
          </cell>
          <cell r="S301" t="str">
            <v>Y</v>
          </cell>
          <cell r="T301">
            <v>3</v>
          </cell>
          <cell r="U301">
            <v>2</v>
          </cell>
          <cell r="V301">
            <v>0.66666666666666696</v>
          </cell>
          <cell r="W301" t="str">
            <v>Y</v>
          </cell>
          <cell r="X301">
            <v>3</v>
          </cell>
          <cell r="Y301">
            <v>3</v>
          </cell>
          <cell r="Z301">
            <v>3</v>
          </cell>
          <cell r="AA301" t="str">
            <v>Y</v>
          </cell>
          <cell r="AB301"/>
          <cell r="AC301" t="str">
            <v>Y</v>
          </cell>
          <cell r="AD301">
            <v>3</v>
          </cell>
          <cell r="AE301">
            <v>1</v>
          </cell>
          <cell r="AF301" t="str">
            <v>Y</v>
          </cell>
          <cell r="AG301"/>
          <cell r="AH301" t="str">
            <v>Y</v>
          </cell>
          <cell r="AI301"/>
          <cell r="AJ301" t="str">
            <v>B3</v>
          </cell>
          <cell r="AK301">
            <v>4</v>
          </cell>
          <cell r="AL301">
            <v>6</v>
          </cell>
          <cell r="AM301">
            <v>5</v>
          </cell>
          <cell r="AN301">
            <v>5</v>
          </cell>
          <cell r="AO301">
            <v>10</v>
          </cell>
          <cell r="AP301" t="str">
            <v>Y</v>
          </cell>
          <cell r="AQ301">
            <v>0</v>
          </cell>
          <cell r="AR301">
            <v>1</v>
          </cell>
          <cell r="AS301">
            <v>0</v>
          </cell>
          <cell r="AT301"/>
        </row>
        <row r="302">
          <cell r="B302" t="str">
            <v>SG1CE4000000</v>
          </cell>
          <cell r="C302" t="str">
            <v>KENCANA AGRI LIMITED</v>
          </cell>
          <cell r="D302">
            <v>0</v>
          </cell>
          <cell r="E302">
            <v>7</v>
          </cell>
          <cell r="F302">
            <v>7</v>
          </cell>
          <cell r="G302">
            <v>7</v>
          </cell>
          <cell r="H302">
            <v>3</v>
          </cell>
          <cell r="I302">
            <v>0.42857142857142899</v>
          </cell>
          <cell r="J302">
            <v>1</v>
          </cell>
          <cell r="K302">
            <v>1</v>
          </cell>
          <cell r="L302">
            <v>2</v>
          </cell>
          <cell r="M302" t="str">
            <v>N</v>
          </cell>
          <cell r="N302" t="str">
            <v>Y</v>
          </cell>
          <cell r="O302" t="str">
            <v>N</v>
          </cell>
          <cell r="P302">
            <v>3</v>
          </cell>
          <cell r="Q302">
            <v>2</v>
          </cell>
          <cell r="R302">
            <v>0.66666666666666696</v>
          </cell>
          <cell r="S302" t="str">
            <v>Y</v>
          </cell>
          <cell r="T302">
            <v>3</v>
          </cell>
          <cell r="U302">
            <v>3</v>
          </cell>
          <cell r="V302">
            <v>1</v>
          </cell>
          <cell r="W302" t="str">
            <v>Y</v>
          </cell>
          <cell r="X302">
            <v>3</v>
          </cell>
          <cell r="Y302">
            <v>3</v>
          </cell>
          <cell r="Z302">
            <v>3</v>
          </cell>
          <cell r="AA302" t="str">
            <v>Y</v>
          </cell>
          <cell r="AB302"/>
          <cell r="AC302" t="str">
            <v>Y</v>
          </cell>
          <cell r="AD302">
            <v>3</v>
          </cell>
          <cell r="AE302">
            <v>1</v>
          </cell>
          <cell r="AF302" t="str">
            <v>Y</v>
          </cell>
          <cell r="AG302"/>
          <cell r="AH302" t="str">
            <v>Y</v>
          </cell>
          <cell r="AI302" t="str">
            <v>B3</v>
          </cell>
          <cell r="AJ302" t="str">
            <v>B3</v>
          </cell>
          <cell r="AK302">
            <v>4</v>
          </cell>
          <cell r="AL302">
            <v>4</v>
          </cell>
          <cell r="AM302">
            <v>1</v>
          </cell>
          <cell r="AN302">
            <v>1</v>
          </cell>
          <cell r="AO302">
            <v>2</v>
          </cell>
          <cell r="AP302" t="str">
            <v>Y</v>
          </cell>
          <cell r="AQ302">
            <v>3</v>
          </cell>
          <cell r="AR302">
            <v>2</v>
          </cell>
          <cell r="AS302">
            <v>0</v>
          </cell>
          <cell r="AT302"/>
        </row>
        <row r="303">
          <cell r="B303" t="str">
            <v>SG1U68934629</v>
          </cell>
          <cell r="C303" t="str">
            <v>KEPPEL CORPORATION LIMITED</v>
          </cell>
          <cell r="D303">
            <v>0</v>
          </cell>
          <cell r="E303">
            <v>11</v>
          </cell>
          <cell r="F303">
            <v>11</v>
          </cell>
          <cell r="G303">
            <v>11</v>
          </cell>
          <cell r="H303">
            <v>10</v>
          </cell>
          <cell r="I303">
            <v>0.90909090909090895</v>
          </cell>
          <cell r="J303">
            <v>1</v>
          </cell>
          <cell r="K303">
            <v>1</v>
          </cell>
          <cell r="L303">
            <v>1</v>
          </cell>
          <cell r="M303" t="str">
            <v>Y</v>
          </cell>
          <cell r="N303" t="str">
            <v>N</v>
          </cell>
          <cell r="O303" t="str">
            <v>Y</v>
          </cell>
          <cell r="P303">
            <v>4</v>
          </cell>
          <cell r="Q303">
            <v>4</v>
          </cell>
          <cell r="R303">
            <v>1</v>
          </cell>
          <cell r="S303" t="str">
            <v>Y</v>
          </cell>
          <cell r="T303">
            <v>4</v>
          </cell>
          <cell r="U303">
            <v>4</v>
          </cell>
          <cell r="V303">
            <v>1</v>
          </cell>
          <cell r="W303" t="str">
            <v>Y</v>
          </cell>
          <cell r="X303">
            <v>6</v>
          </cell>
          <cell r="Y303">
            <v>6</v>
          </cell>
          <cell r="Z303">
            <v>6</v>
          </cell>
          <cell r="AA303" t="str">
            <v>Y</v>
          </cell>
          <cell r="AB303"/>
          <cell r="AC303" t="str">
            <v>Y</v>
          </cell>
          <cell r="AD303">
            <v>2</v>
          </cell>
          <cell r="AE303">
            <v>0.33333333333333298</v>
          </cell>
          <cell r="AF303" t="str">
            <v>N</v>
          </cell>
          <cell r="AG303" t="str">
            <v>Y</v>
          </cell>
          <cell r="AH303" t="str">
            <v>Y</v>
          </cell>
          <cell r="AI303" t="str">
            <v>E</v>
          </cell>
          <cell r="AJ303" t="str">
            <v>E</v>
          </cell>
          <cell r="AK303">
            <v>10</v>
          </cell>
          <cell r="AL303">
            <v>6</v>
          </cell>
          <cell r="AM303">
            <v>4</v>
          </cell>
          <cell r="AN303">
            <v>4</v>
          </cell>
          <cell r="AO303">
            <v>8</v>
          </cell>
          <cell r="AP303" t="str">
            <v>Y</v>
          </cell>
          <cell r="AQ303">
            <v>4</v>
          </cell>
          <cell r="AR303">
            <v>0</v>
          </cell>
          <cell r="AS303">
            <v>0</v>
          </cell>
          <cell r="AT303"/>
        </row>
        <row r="304">
          <cell r="B304" t="str">
            <v>SG1S95928879</v>
          </cell>
          <cell r="C304" t="str">
            <v>KOH BROTHERS ECO ENGINEERING LIMITED</v>
          </cell>
          <cell r="D304">
            <v>0</v>
          </cell>
          <cell r="E304">
            <v>5</v>
          </cell>
          <cell r="F304">
            <v>5</v>
          </cell>
          <cell r="G304">
            <v>5</v>
          </cell>
          <cell r="H304">
            <v>2</v>
          </cell>
          <cell r="I304">
            <v>0.4</v>
          </cell>
          <cell r="J304">
            <v>1</v>
          </cell>
          <cell r="K304">
            <v>1</v>
          </cell>
          <cell r="L304">
            <v>6</v>
          </cell>
          <cell r="M304" t="str">
            <v>N</v>
          </cell>
          <cell r="N304" t="str">
            <v>N</v>
          </cell>
          <cell r="O304" t="str">
            <v>Y</v>
          </cell>
          <cell r="P304">
            <v>3</v>
          </cell>
          <cell r="Q304">
            <v>2</v>
          </cell>
          <cell r="R304">
            <v>0.66666666666666696</v>
          </cell>
          <cell r="S304" t="str">
            <v>N</v>
          </cell>
          <cell r="T304">
            <v>3</v>
          </cell>
          <cell r="U304">
            <v>2</v>
          </cell>
          <cell r="V304">
            <v>0.66666666666666696</v>
          </cell>
          <cell r="W304" t="str">
            <v>Y</v>
          </cell>
          <cell r="X304">
            <v>3</v>
          </cell>
          <cell r="Y304">
            <v>2</v>
          </cell>
          <cell r="Z304">
            <v>2</v>
          </cell>
          <cell r="AA304" t="str">
            <v>N</v>
          </cell>
          <cell r="AB304" t="str">
            <v>N</v>
          </cell>
          <cell r="AC304" t="str">
            <v>Y</v>
          </cell>
          <cell r="AD304">
            <v>1</v>
          </cell>
          <cell r="AE304">
            <v>0.33333333333333298</v>
          </cell>
          <cell r="AF304" t="str">
            <v>N</v>
          </cell>
          <cell r="AG304" t="str">
            <v>Y</v>
          </cell>
          <cell r="AH304" t="str">
            <v>N</v>
          </cell>
          <cell r="AI304" t="str">
            <v>O</v>
          </cell>
          <cell r="AJ304" t="str">
            <v>B3</v>
          </cell>
          <cell r="AK304">
            <v>4</v>
          </cell>
          <cell r="AL304">
            <v>3</v>
          </cell>
          <cell r="AM304">
            <v>1</v>
          </cell>
          <cell r="AN304">
            <v>1</v>
          </cell>
          <cell r="AO304">
            <v>2</v>
          </cell>
          <cell r="AP304" t="str">
            <v>Y</v>
          </cell>
          <cell r="AQ304">
            <v>0</v>
          </cell>
          <cell r="AR304">
            <v>2</v>
          </cell>
          <cell r="AS304">
            <v>2</v>
          </cell>
          <cell r="AT304"/>
        </row>
        <row r="305">
          <cell r="B305" t="str">
            <v>SG1B06007705</v>
          </cell>
          <cell r="C305" t="str">
            <v>KOH BROTHERS GROUP LIMITED</v>
          </cell>
          <cell r="D305">
            <v>0</v>
          </cell>
          <cell r="E305">
            <v>11</v>
          </cell>
          <cell r="F305">
            <v>11</v>
          </cell>
          <cell r="G305">
            <v>11</v>
          </cell>
          <cell r="H305">
            <v>5</v>
          </cell>
          <cell r="I305">
            <v>0.45454545454545497</v>
          </cell>
          <cell r="J305">
            <v>1</v>
          </cell>
          <cell r="K305">
            <v>0</v>
          </cell>
          <cell r="L305">
            <v>2</v>
          </cell>
          <cell r="M305" t="str">
            <v>N</v>
          </cell>
          <cell r="N305" t="str">
            <v>Y</v>
          </cell>
          <cell r="O305" t="str">
            <v>N</v>
          </cell>
          <cell r="P305">
            <v>4</v>
          </cell>
          <cell r="Q305">
            <v>3</v>
          </cell>
          <cell r="R305">
            <v>0.75</v>
          </cell>
          <cell r="S305" t="str">
            <v>Y</v>
          </cell>
          <cell r="T305">
            <v>4</v>
          </cell>
          <cell r="U305">
            <v>3</v>
          </cell>
          <cell r="V305">
            <v>0.75</v>
          </cell>
          <cell r="W305" t="str">
            <v>Y</v>
          </cell>
          <cell r="X305">
            <v>4</v>
          </cell>
          <cell r="Y305">
            <v>4</v>
          </cell>
          <cell r="Z305">
            <v>4</v>
          </cell>
          <cell r="AA305" t="str">
            <v>Y</v>
          </cell>
          <cell r="AB305"/>
          <cell r="AC305" t="str">
            <v>Y</v>
          </cell>
          <cell r="AD305">
            <v>0</v>
          </cell>
          <cell r="AE305">
            <v>0</v>
          </cell>
          <cell r="AF305" t="str">
            <v>N</v>
          </cell>
          <cell r="AG305" t="str">
            <v>N</v>
          </cell>
          <cell r="AH305" t="str">
            <v>N</v>
          </cell>
          <cell r="AI305" t="str">
            <v>B3</v>
          </cell>
          <cell r="AJ305" t="str">
            <v>O</v>
          </cell>
          <cell r="AK305">
            <v>4</v>
          </cell>
          <cell r="AL305">
            <v>3</v>
          </cell>
          <cell r="AM305">
            <v>1</v>
          </cell>
          <cell r="AN305">
            <v>1</v>
          </cell>
          <cell r="AO305">
            <v>2</v>
          </cell>
          <cell r="AP305" t="str">
            <v>Y</v>
          </cell>
          <cell r="AQ305">
            <v>1</v>
          </cell>
          <cell r="AR305">
            <v>3</v>
          </cell>
          <cell r="AS305">
            <v>0</v>
          </cell>
          <cell r="AT305"/>
        </row>
        <row r="306">
          <cell r="B306" t="str">
            <v>SG2F40988253</v>
          </cell>
          <cell r="C306" t="str">
            <v>KORI HOLDINGS LIMITED</v>
          </cell>
          <cell r="D306">
            <v>0</v>
          </cell>
          <cell r="E306">
            <v>5</v>
          </cell>
          <cell r="F306">
            <v>5</v>
          </cell>
          <cell r="G306">
            <v>5</v>
          </cell>
          <cell r="H306">
            <v>3</v>
          </cell>
          <cell r="I306">
            <v>0.6</v>
          </cell>
          <cell r="J306">
            <v>1</v>
          </cell>
          <cell r="K306">
            <v>1</v>
          </cell>
          <cell r="L306">
            <v>2</v>
          </cell>
          <cell r="M306" t="str">
            <v>N</v>
          </cell>
          <cell r="N306" t="str">
            <v>Y</v>
          </cell>
          <cell r="O306" t="str">
            <v>N</v>
          </cell>
          <cell r="P306">
            <v>3</v>
          </cell>
          <cell r="Q306">
            <v>3</v>
          </cell>
          <cell r="R306">
            <v>1</v>
          </cell>
          <cell r="S306" t="str">
            <v>Y</v>
          </cell>
          <cell r="T306">
            <v>3</v>
          </cell>
          <cell r="U306">
            <v>3</v>
          </cell>
          <cell r="V306">
            <v>1</v>
          </cell>
          <cell r="W306" t="str">
            <v>Y</v>
          </cell>
          <cell r="X306">
            <v>3</v>
          </cell>
          <cell r="Y306">
            <v>3</v>
          </cell>
          <cell r="Z306">
            <v>3</v>
          </cell>
          <cell r="AA306" t="str">
            <v>Y</v>
          </cell>
          <cell r="AB306"/>
          <cell r="AC306" t="str">
            <v>Y</v>
          </cell>
          <cell r="AD306">
            <v>3</v>
          </cell>
          <cell r="AE306">
            <v>1</v>
          </cell>
          <cell r="AF306" t="str">
            <v>Y</v>
          </cell>
          <cell r="AG306"/>
          <cell r="AH306" t="str">
            <v>Y</v>
          </cell>
          <cell r="AI306" t="str">
            <v>E</v>
          </cell>
          <cell r="AJ306" t="str">
            <v>E</v>
          </cell>
          <cell r="AK306">
            <v>2</v>
          </cell>
          <cell r="AL306">
            <v>3</v>
          </cell>
          <cell r="AM306">
            <v>1</v>
          </cell>
          <cell r="AN306">
            <v>1</v>
          </cell>
          <cell r="AO306">
            <v>2</v>
          </cell>
          <cell r="AP306" t="str">
            <v>Y</v>
          </cell>
          <cell r="AQ306">
            <v>0</v>
          </cell>
          <cell r="AR306">
            <v>3</v>
          </cell>
          <cell r="AS306">
            <v>2</v>
          </cell>
          <cell r="AT306"/>
        </row>
        <row r="307">
          <cell r="B307" t="str">
            <v>SGXE10224322</v>
          </cell>
          <cell r="C307" t="str">
            <v>KOUFU GROUP LIMITED</v>
          </cell>
          <cell r="D307">
            <v>0</v>
          </cell>
          <cell r="E307">
            <v>5</v>
          </cell>
          <cell r="F307">
            <v>5</v>
          </cell>
          <cell r="G307">
            <v>5</v>
          </cell>
          <cell r="H307">
            <v>3</v>
          </cell>
          <cell r="I307">
            <v>0.6</v>
          </cell>
          <cell r="J307">
            <v>1</v>
          </cell>
          <cell r="K307">
            <v>1</v>
          </cell>
          <cell r="L307">
            <v>2</v>
          </cell>
          <cell r="M307" t="str">
            <v>N</v>
          </cell>
          <cell r="N307" t="str">
            <v>Y</v>
          </cell>
          <cell r="O307" t="str">
            <v>N</v>
          </cell>
          <cell r="P307">
            <v>3</v>
          </cell>
          <cell r="Q307">
            <v>2</v>
          </cell>
          <cell r="R307">
            <v>0.66666666666666696</v>
          </cell>
          <cell r="S307" t="str">
            <v>Y</v>
          </cell>
          <cell r="T307">
            <v>3</v>
          </cell>
          <cell r="U307">
            <v>3</v>
          </cell>
          <cell r="V307">
            <v>1</v>
          </cell>
          <cell r="W307" t="str">
            <v>Y</v>
          </cell>
          <cell r="X307">
            <v>3</v>
          </cell>
          <cell r="Y307">
            <v>3</v>
          </cell>
          <cell r="Z307">
            <v>3</v>
          </cell>
          <cell r="AA307" t="str">
            <v>Y</v>
          </cell>
          <cell r="AB307"/>
          <cell r="AC307" t="str">
            <v>Y</v>
          </cell>
          <cell r="AD307">
            <v>2</v>
          </cell>
          <cell r="AE307">
            <v>0.66666666666666696</v>
          </cell>
          <cell r="AF307" t="str">
            <v>Y</v>
          </cell>
          <cell r="AG307"/>
          <cell r="AH307" t="str">
            <v>Y</v>
          </cell>
          <cell r="AI307" t="str">
            <v>B3</v>
          </cell>
          <cell r="AJ307" t="str">
            <v>B3</v>
          </cell>
          <cell r="AK307">
            <v>7</v>
          </cell>
          <cell r="AL307">
            <v>4</v>
          </cell>
          <cell r="AM307">
            <v>3</v>
          </cell>
          <cell r="AN307">
            <v>2</v>
          </cell>
          <cell r="AO307">
            <v>5</v>
          </cell>
          <cell r="AP307" t="str">
            <v>Y</v>
          </cell>
          <cell r="AQ307">
            <v>0</v>
          </cell>
          <cell r="AR307">
            <v>2</v>
          </cell>
          <cell r="AS307">
            <v>0</v>
          </cell>
          <cell r="AT307"/>
        </row>
        <row r="308">
          <cell r="B308" t="str">
            <v>SG1BG5000006</v>
          </cell>
          <cell r="C308" t="str">
            <v>LHT HOLDINGS LIMITED</v>
          </cell>
          <cell r="D308">
            <v>0</v>
          </cell>
          <cell r="E308">
            <v>8</v>
          </cell>
          <cell r="F308">
            <v>8</v>
          </cell>
          <cell r="G308">
            <v>8</v>
          </cell>
          <cell r="H308">
            <v>4</v>
          </cell>
          <cell r="I308">
            <v>0.5</v>
          </cell>
          <cell r="J308">
            <v>1</v>
          </cell>
          <cell r="K308">
            <v>1</v>
          </cell>
          <cell r="L308">
            <v>2</v>
          </cell>
          <cell r="M308" t="str">
            <v>N</v>
          </cell>
          <cell r="N308" t="str">
            <v>Y</v>
          </cell>
          <cell r="O308" t="str">
            <v>Y</v>
          </cell>
          <cell r="P308">
            <v>4</v>
          </cell>
          <cell r="Q308">
            <v>4</v>
          </cell>
          <cell r="R308">
            <v>1</v>
          </cell>
          <cell r="S308" t="str">
            <v>Y</v>
          </cell>
          <cell r="T308">
            <v>4</v>
          </cell>
          <cell r="U308">
            <v>4</v>
          </cell>
          <cell r="V308">
            <v>1</v>
          </cell>
          <cell r="W308" t="str">
            <v>Y</v>
          </cell>
          <cell r="X308">
            <v>4</v>
          </cell>
          <cell r="Y308">
            <v>4</v>
          </cell>
          <cell r="Z308">
            <v>4</v>
          </cell>
          <cell r="AA308" t="str">
            <v>Y</v>
          </cell>
          <cell r="AB308"/>
          <cell r="AC308" t="str">
            <v>Y</v>
          </cell>
          <cell r="AD308">
            <v>3</v>
          </cell>
          <cell r="AE308">
            <v>0.75</v>
          </cell>
          <cell r="AF308" t="str">
            <v>Y</v>
          </cell>
          <cell r="AG308"/>
          <cell r="AH308" t="str">
            <v>Y</v>
          </cell>
          <cell r="AI308" t="str">
            <v>B3</v>
          </cell>
          <cell r="AJ308" t="str">
            <v>B3</v>
          </cell>
          <cell r="AK308">
            <v>2</v>
          </cell>
          <cell r="AL308">
            <v>2</v>
          </cell>
          <cell r="AM308">
            <v>2</v>
          </cell>
          <cell r="AN308">
            <v>2</v>
          </cell>
          <cell r="AO308">
            <v>4</v>
          </cell>
          <cell r="AP308" t="str">
            <v>Y</v>
          </cell>
          <cell r="AQ308">
            <v>3</v>
          </cell>
          <cell r="AR308">
            <v>4</v>
          </cell>
          <cell r="AS308">
            <v>0</v>
          </cell>
          <cell r="AT308"/>
        </row>
        <row r="309">
          <cell r="B309" t="str">
            <v>SG1S12926576</v>
          </cell>
          <cell r="C309" t="str">
            <v>HGH HOLDINGS LTD.</v>
          </cell>
          <cell r="D309">
            <v>0</v>
          </cell>
          <cell r="E309">
            <v>5</v>
          </cell>
          <cell r="F309">
            <v>5</v>
          </cell>
          <cell r="G309">
            <v>5</v>
          </cell>
          <cell r="H309">
            <v>3</v>
          </cell>
          <cell r="I309">
            <v>0.6</v>
          </cell>
          <cell r="J309">
            <v>1</v>
          </cell>
          <cell r="K309">
            <v>1</v>
          </cell>
          <cell r="L309">
            <v>2</v>
          </cell>
          <cell r="M309" t="str">
            <v>N</v>
          </cell>
          <cell r="N309" t="str">
            <v>Y</v>
          </cell>
          <cell r="O309" t="str">
            <v>N</v>
          </cell>
          <cell r="P309">
            <v>3</v>
          </cell>
          <cell r="Q309">
            <v>3</v>
          </cell>
          <cell r="R309">
            <v>1</v>
          </cell>
          <cell r="S309" t="str">
            <v>Y</v>
          </cell>
          <cell r="T309">
            <v>3</v>
          </cell>
          <cell r="U309">
            <v>3</v>
          </cell>
          <cell r="V309">
            <v>1</v>
          </cell>
          <cell r="W309" t="str">
            <v>Y</v>
          </cell>
          <cell r="X309">
            <v>3</v>
          </cell>
          <cell r="Y309">
            <v>3</v>
          </cell>
          <cell r="Z309">
            <v>3</v>
          </cell>
          <cell r="AA309" t="str">
            <v>Y</v>
          </cell>
          <cell r="AB309"/>
          <cell r="AC309" t="str">
            <v>Y</v>
          </cell>
          <cell r="AD309">
            <v>2</v>
          </cell>
          <cell r="AE309">
            <v>0.66666666666666696</v>
          </cell>
          <cell r="AF309" t="str">
            <v>Y</v>
          </cell>
          <cell r="AG309"/>
          <cell r="AH309" t="str">
            <v>Y</v>
          </cell>
          <cell r="AI309" t="str">
            <v>O</v>
          </cell>
          <cell r="AJ309" t="str">
            <v>B3</v>
          </cell>
          <cell r="AK309">
            <v>2</v>
          </cell>
          <cell r="AL309">
            <v>2</v>
          </cell>
          <cell r="AM309">
            <v>1</v>
          </cell>
          <cell r="AN309">
            <v>1</v>
          </cell>
          <cell r="AO309">
            <v>2</v>
          </cell>
          <cell r="AP309" t="str">
            <v>Y</v>
          </cell>
          <cell r="AQ309">
            <v>0</v>
          </cell>
          <cell r="AR309">
            <v>3</v>
          </cell>
          <cell r="AS309">
            <v>2</v>
          </cell>
          <cell r="AT309"/>
        </row>
        <row r="310">
          <cell r="B310" t="str">
            <v>SG1W27938677</v>
          </cell>
          <cell r="C310" t="str">
            <v>LMIRT MANAGEMENT LTD.</v>
          </cell>
          <cell r="D310">
            <v>5</v>
          </cell>
          <cell r="E310">
            <v>10</v>
          </cell>
          <cell r="F310">
            <v>5</v>
          </cell>
          <cell r="G310">
            <v>5</v>
          </cell>
          <cell r="H310">
            <v>3</v>
          </cell>
          <cell r="I310">
            <v>0.6</v>
          </cell>
          <cell r="J310">
            <v>1</v>
          </cell>
          <cell r="K310">
            <v>1</v>
          </cell>
          <cell r="L310">
            <v>1</v>
          </cell>
          <cell r="M310" t="str">
            <v>Y</v>
          </cell>
          <cell r="N310" t="str">
            <v>Y</v>
          </cell>
          <cell r="O310" t="str">
            <v>Y</v>
          </cell>
          <cell r="P310">
            <v>3</v>
          </cell>
          <cell r="Q310">
            <v>2</v>
          </cell>
          <cell r="R310">
            <v>0.66666666666666696</v>
          </cell>
          <cell r="S310" t="str">
            <v>Y</v>
          </cell>
          <cell r="T310">
            <v>3</v>
          </cell>
          <cell r="U310">
            <v>2</v>
          </cell>
          <cell r="V310">
            <v>0.66666666666666696</v>
          </cell>
          <cell r="W310" t="str">
            <v>Y</v>
          </cell>
          <cell r="X310">
            <v>3</v>
          </cell>
          <cell r="Y310">
            <v>3</v>
          </cell>
          <cell r="Z310">
            <v>3</v>
          </cell>
          <cell r="AA310" t="str">
            <v>Y</v>
          </cell>
          <cell r="AB310"/>
          <cell r="AC310" t="str">
            <v>Y</v>
          </cell>
          <cell r="AD310">
            <v>3</v>
          </cell>
          <cell r="AE310">
            <v>1</v>
          </cell>
          <cell r="AF310" t="str">
            <v>Y</v>
          </cell>
          <cell r="AG310"/>
          <cell r="AH310" t="str">
            <v>Y</v>
          </cell>
          <cell r="AI310" t="str">
            <v>B3</v>
          </cell>
          <cell r="AJ310" t="str">
            <v>E</v>
          </cell>
          <cell r="AK310">
            <v>14</v>
          </cell>
          <cell r="AL310">
            <v>4</v>
          </cell>
          <cell r="AM310">
            <v>4</v>
          </cell>
          <cell r="AN310">
            <v>4</v>
          </cell>
          <cell r="AO310">
            <v>8</v>
          </cell>
          <cell r="AP310" t="str">
            <v>Y</v>
          </cell>
          <cell r="AQ310">
            <v>0</v>
          </cell>
          <cell r="AR310">
            <v>2</v>
          </cell>
          <cell r="AS310">
            <v>0</v>
          </cell>
          <cell r="AT310"/>
        </row>
        <row r="311">
          <cell r="B311" t="str">
            <v>SG1EC1000003</v>
          </cell>
          <cell r="C311" t="str">
            <v>LY CORPORATION LIMITED</v>
          </cell>
          <cell r="D311">
            <v>0</v>
          </cell>
          <cell r="E311">
            <v>6</v>
          </cell>
          <cell r="F311">
            <v>6</v>
          </cell>
          <cell r="G311">
            <v>6</v>
          </cell>
          <cell r="H311">
            <v>3</v>
          </cell>
          <cell r="I311">
            <v>0.5</v>
          </cell>
          <cell r="J311">
            <v>1</v>
          </cell>
          <cell r="K311">
            <v>1</v>
          </cell>
          <cell r="L311">
            <v>2</v>
          </cell>
          <cell r="M311" t="str">
            <v>N</v>
          </cell>
          <cell r="N311" t="str">
            <v>Y</v>
          </cell>
          <cell r="O311" t="str">
            <v>N</v>
          </cell>
          <cell r="P311">
            <v>3</v>
          </cell>
          <cell r="Q311">
            <v>2</v>
          </cell>
          <cell r="R311">
            <v>0.66666666666666696</v>
          </cell>
          <cell r="S311" t="str">
            <v>Y</v>
          </cell>
          <cell r="T311">
            <v>3</v>
          </cell>
          <cell r="U311">
            <v>3</v>
          </cell>
          <cell r="V311">
            <v>1</v>
          </cell>
          <cell r="W311" t="str">
            <v>Y</v>
          </cell>
          <cell r="X311">
            <v>3</v>
          </cell>
          <cell r="Y311">
            <v>3</v>
          </cell>
          <cell r="Z311">
            <v>3</v>
          </cell>
          <cell r="AA311" t="str">
            <v>Y</v>
          </cell>
          <cell r="AB311"/>
          <cell r="AC311" t="str">
            <v>Y</v>
          </cell>
          <cell r="AD311">
            <v>2</v>
          </cell>
          <cell r="AE311">
            <v>0.66666666666666696</v>
          </cell>
          <cell r="AF311" t="str">
            <v>Y</v>
          </cell>
          <cell r="AG311"/>
          <cell r="AH311" t="str">
            <v>Y</v>
          </cell>
          <cell r="AI311" t="str">
            <v>B3</v>
          </cell>
          <cell r="AJ311" t="str">
            <v>B3</v>
          </cell>
          <cell r="AK311">
            <v>4</v>
          </cell>
          <cell r="AL311">
            <v>4</v>
          </cell>
          <cell r="AM311">
            <v>1</v>
          </cell>
          <cell r="AN311">
            <v>1</v>
          </cell>
          <cell r="AO311">
            <v>2</v>
          </cell>
          <cell r="AP311" t="str">
            <v>Y</v>
          </cell>
          <cell r="AQ311">
            <v>0</v>
          </cell>
          <cell r="AR311">
            <v>2</v>
          </cell>
          <cell r="AS311">
            <v>0</v>
          </cell>
          <cell r="AT311"/>
        </row>
        <row r="312">
          <cell r="B312" t="str">
            <v>SG1I14879601</v>
          </cell>
          <cell r="C312" t="str">
            <v>MANHATTAN RESOURCES LIMITED</v>
          </cell>
          <cell r="D312">
            <v>1</v>
          </cell>
          <cell r="E312">
            <v>8</v>
          </cell>
          <cell r="F312">
            <v>7</v>
          </cell>
          <cell r="G312">
            <v>7</v>
          </cell>
          <cell r="H312">
            <v>4</v>
          </cell>
          <cell r="I312">
            <v>0.57142857142857095</v>
          </cell>
          <cell r="J312">
            <v>1</v>
          </cell>
          <cell r="K312">
            <v>1</v>
          </cell>
          <cell r="L312">
            <v>6</v>
          </cell>
          <cell r="M312" t="str">
            <v>N</v>
          </cell>
          <cell r="N312" t="str">
            <v>Y</v>
          </cell>
          <cell r="O312" t="str">
            <v>Y</v>
          </cell>
          <cell r="P312">
            <v>5</v>
          </cell>
          <cell r="Q312">
            <v>3</v>
          </cell>
          <cell r="R312">
            <v>0.6</v>
          </cell>
          <cell r="S312" t="str">
            <v>Y</v>
          </cell>
          <cell r="T312">
            <v>4</v>
          </cell>
          <cell r="U312">
            <v>3</v>
          </cell>
          <cell r="V312">
            <v>0.75</v>
          </cell>
          <cell r="W312" t="str">
            <v>Y</v>
          </cell>
          <cell r="X312">
            <v>4</v>
          </cell>
          <cell r="Y312">
            <v>3</v>
          </cell>
          <cell r="Z312">
            <v>3</v>
          </cell>
          <cell r="AA312" t="str">
            <v>N</v>
          </cell>
          <cell r="AB312" t="str">
            <v>N</v>
          </cell>
          <cell r="AC312" t="str">
            <v>Y</v>
          </cell>
          <cell r="AD312">
            <v>2</v>
          </cell>
          <cell r="AE312">
            <v>0.5</v>
          </cell>
          <cell r="AF312" t="str">
            <v>Y</v>
          </cell>
          <cell r="AG312"/>
          <cell r="AH312" t="str">
            <v>Y</v>
          </cell>
          <cell r="AI312" t="str">
            <v>B3</v>
          </cell>
          <cell r="AJ312" t="str">
            <v>B3</v>
          </cell>
          <cell r="AK312">
            <v>4</v>
          </cell>
          <cell r="AL312">
            <v>2</v>
          </cell>
          <cell r="AM312">
            <v>0</v>
          </cell>
          <cell r="AN312">
            <v>0</v>
          </cell>
          <cell r="AO312">
            <v>0</v>
          </cell>
          <cell r="AP312" t="str">
            <v>Y</v>
          </cell>
          <cell r="AQ312">
            <v>0</v>
          </cell>
          <cell r="AR312">
            <v>3</v>
          </cell>
          <cell r="AS312">
            <v>0</v>
          </cell>
          <cell r="AT312"/>
        </row>
        <row r="313">
          <cell r="B313" t="str">
            <v>SG1H45875967</v>
          </cell>
          <cell r="C313" t="str">
            <v>MANUFACTURING INTEGRATION TECHNOLOGY LTD.</v>
          </cell>
          <cell r="D313">
            <v>0</v>
          </cell>
          <cell r="E313">
            <v>6</v>
          </cell>
          <cell r="F313">
            <v>6</v>
          </cell>
          <cell r="G313">
            <v>6</v>
          </cell>
          <cell r="H313">
            <v>3</v>
          </cell>
          <cell r="I313">
            <v>0.5</v>
          </cell>
          <cell r="J313">
            <v>1</v>
          </cell>
          <cell r="K313">
            <v>1</v>
          </cell>
          <cell r="L313">
            <v>6</v>
          </cell>
          <cell r="M313" t="str">
            <v>N</v>
          </cell>
          <cell r="N313" t="str">
            <v>Y</v>
          </cell>
          <cell r="O313" t="str">
            <v>Y</v>
          </cell>
          <cell r="P313">
            <v>5</v>
          </cell>
          <cell r="Q313">
            <v>3</v>
          </cell>
          <cell r="R313">
            <v>0.6</v>
          </cell>
          <cell r="S313" t="str">
            <v>Y</v>
          </cell>
          <cell r="T313">
            <v>4</v>
          </cell>
          <cell r="U313">
            <v>3</v>
          </cell>
          <cell r="V313">
            <v>0.75</v>
          </cell>
          <cell r="W313" t="str">
            <v>Y</v>
          </cell>
          <cell r="X313">
            <v>3</v>
          </cell>
          <cell r="Y313">
            <v>3</v>
          </cell>
          <cell r="Z313">
            <v>3</v>
          </cell>
          <cell r="AA313" t="str">
            <v>Y</v>
          </cell>
          <cell r="AB313"/>
          <cell r="AC313" t="str">
            <v>Y</v>
          </cell>
          <cell r="AD313">
            <v>1</v>
          </cell>
          <cell r="AE313">
            <v>0.33333333333333298</v>
          </cell>
          <cell r="AF313" t="str">
            <v>N</v>
          </cell>
          <cell r="AG313" t="str">
            <v>Y</v>
          </cell>
          <cell r="AH313" t="str">
            <v>Y</v>
          </cell>
          <cell r="AI313" t="str">
            <v>E</v>
          </cell>
          <cell r="AJ313" t="str">
            <v>E</v>
          </cell>
          <cell r="AK313">
            <v>3</v>
          </cell>
          <cell r="AL313">
            <v>2</v>
          </cell>
          <cell r="AM313">
            <v>2</v>
          </cell>
          <cell r="AN313">
            <v>2</v>
          </cell>
          <cell r="AO313">
            <v>4</v>
          </cell>
          <cell r="AP313" t="str">
            <v>Y</v>
          </cell>
          <cell r="AQ313">
            <v>1</v>
          </cell>
          <cell r="AR313">
            <v>3</v>
          </cell>
          <cell r="AS313">
            <v>2</v>
          </cell>
          <cell r="AT313"/>
        </row>
        <row r="314">
          <cell r="B314" t="str">
            <v>SG1CI1000004</v>
          </cell>
          <cell r="C314" t="str">
            <v>MANULIFE US REAL ESTATE MANAGEMENT PTE. LTD.</v>
          </cell>
          <cell r="D314">
            <v>3</v>
          </cell>
          <cell r="E314">
            <v>10</v>
          </cell>
          <cell r="F314">
            <v>7</v>
          </cell>
          <cell r="G314">
            <v>7</v>
          </cell>
          <cell r="H314">
            <v>3</v>
          </cell>
          <cell r="I314">
            <v>0.42857142857142899</v>
          </cell>
          <cell r="J314">
            <v>1</v>
          </cell>
          <cell r="K314">
            <v>0</v>
          </cell>
          <cell r="L314">
            <v>3</v>
          </cell>
          <cell r="M314" t="str">
            <v>N</v>
          </cell>
          <cell r="N314" t="str">
            <v>Y</v>
          </cell>
          <cell r="O314" t="str">
            <v>Y</v>
          </cell>
          <cell r="P314">
            <v>3</v>
          </cell>
          <cell r="Q314">
            <v>2</v>
          </cell>
          <cell r="R314">
            <v>0.66666666666666696</v>
          </cell>
          <cell r="S314" t="str">
            <v>Y</v>
          </cell>
          <cell r="T314">
            <v>3</v>
          </cell>
          <cell r="U314">
            <v>2</v>
          </cell>
          <cell r="V314">
            <v>0.66666666666666696</v>
          </cell>
          <cell r="W314" t="str">
            <v>Y</v>
          </cell>
          <cell r="X314">
            <v>3</v>
          </cell>
          <cell r="Y314">
            <v>2</v>
          </cell>
          <cell r="Z314">
            <v>3</v>
          </cell>
          <cell r="AA314" t="str">
            <v>N</v>
          </cell>
          <cell r="AB314" t="str">
            <v>N</v>
          </cell>
          <cell r="AC314" t="str">
            <v>Y</v>
          </cell>
          <cell r="AD314">
            <v>3</v>
          </cell>
          <cell r="AE314">
            <v>1</v>
          </cell>
          <cell r="AF314" t="str">
            <v>Y</v>
          </cell>
          <cell r="AG314"/>
          <cell r="AH314" t="str">
            <v>Y</v>
          </cell>
          <cell r="AI314"/>
          <cell r="AJ314" t="str">
            <v>E</v>
          </cell>
          <cell r="AK314">
            <v>6</v>
          </cell>
          <cell r="AL314">
            <v>6</v>
          </cell>
          <cell r="AM314">
            <v>3</v>
          </cell>
          <cell r="AN314">
            <v>3</v>
          </cell>
          <cell r="AO314">
            <v>6</v>
          </cell>
          <cell r="AP314" t="str">
            <v>Y</v>
          </cell>
          <cell r="AQ314">
            <v>0</v>
          </cell>
          <cell r="AR314">
            <v>1</v>
          </cell>
          <cell r="AS314">
            <v>0</v>
          </cell>
          <cell r="AT314"/>
        </row>
        <row r="315">
          <cell r="B315" t="str">
            <v>SG2E90982678</v>
          </cell>
          <cell r="C315" t="str">
            <v>MAXI-CASH FINANCIAL SERVICES CORPORATION LTD.</v>
          </cell>
          <cell r="D315">
            <v>0</v>
          </cell>
          <cell r="E315">
            <v>8</v>
          </cell>
          <cell r="F315">
            <v>8</v>
          </cell>
          <cell r="G315">
            <v>8</v>
          </cell>
          <cell r="H315">
            <v>4</v>
          </cell>
          <cell r="I315">
            <v>0.5</v>
          </cell>
          <cell r="J315">
            <v>1</v>
          </cell>
          <cell r="K315">
            <v>1</v>
          </cell>
          <cell r="L315">
            <v>3</v>
          </cell>
          <cell r="M315" t="str">
            <v>N</v>
          </cell>
          <cell r="N315" t="str">
            <v>Y</v>
          </cell>
          <cell r="O315" t="str">
            <v>Y</v>
          </cell>
          <cell r="P315">
            <v>5</v>
          </cell>
          <cell r="Q315">
            <v>4</v>
          </cell>
          <cell r="R315">
            <v>0.8</v>
          </cell>
          <cell r="S315" t="str">
            <v>Y</v>
          </cell>
          <cell r="T315">
            <v>5</v>
          </cell>
          <cell r="U315">
            <v>4</v>
          </cell>
          <cell r="V315">
            <v>0.8</v>
          </cell>
          <cell r="W315" t="str">
            <v>Y</v>
          </cell>
          <cell r="X315">
            <v>5</v>
          </cell>
          <cell r="Y315">
            <v>4</v>
          </cell>
          <cell r="Z315">
            <v>5</v>
          </cell>
          <cell r="AA315" t="str">
            <v>N</v>
          </cell>
          <cell r="AB315" t="str">
            <v>N</v>
          </cell>
          <cell r="AC315" t="str">
            <v>Y</v>
          </cell>
          <cell r="AD315">
            <v>2</v>
          </cell>
          <cell r="AE315">
            <v>0.4</v>
          </cell>
          <cell r="AF315" t="str">
            <v>N</v>
          </cell>
          <cell r="AG315" t="str">
            <v>Y</v>
          </cell>
          <cell r="AH315" t="str">
            <v>Y</v>
          </cell>
          <cell r="AI315" t="str">
            <v>B3</v>
          </cell>
          <cell r="AJ315" t="str">
            <v>B3</v>
          </cell>
          <cell r="AK315">
            <v>4</v>
          </cell>
          <cell r="AL315">
            <v>2</v>
          </cell>
          <cell r="AM315">
            <v>1</v>
          </cell>
          <cell r="AN315">
            <v>1</v>
          </cell>
          <cell r="AO315">
            <v>2</v>
          </cell>
          <cell r="AP315" t="str">
            <v>Y</v>
          </cell>
          <cell r="AQ315">
            <v>0</v>
          </cell>
          <cell r="AR315">
            <v>4</v>
          </cell>
          <cell r="AS315">
            <v>0</v>
          </cell>
          <cell r="AT315"/>
        </row>
        <row r="316">
          <cell r="B316" t="str">
            <v>SGXE29738106</v>
          </cell>
          <cell r="C316" t="str">
            <v>MDR LIMITED</v>
          </cell>
          <cell r="D316">
            <v>1</v>
          </cell>
          <cell r="E316">
            <v>8</v>
          </cell>
          <cell r="F316">
            <v>7</v>
          </cell>
          <cell r="G316">
            <v>7</v>
          </cell>
          <cell r="H316">
            <v>4</v>
          </cell>
          <cell r="I316">
            <v>0.57142857142857095</v>
          </cell>
          <cell r="J316">
            <v>1</v>
          </cell>
          <cell r="K316">
            <v>1</v>
          </cell>
          <cell r="L316">
            <v>2</v>
          </cell>
          <cell r="M316" t="str">
            <v>N</v>
          </cell>
          <cell r="N316" t="str">
            <v>Y</v>
          </cell>
          <cell r="O316" t="str">
            <v>Y</v>
          </cell>
          <cell r="P316">
            <v>3</v>
          </cell>
          <cell r="Q316">
            <v>3</v>
          </cell>
          <cell r="R316">
            <v>1</v>
          </cell>
          <cell r="S316" t="str">
            <v>Y</v>
          </cell>
          <cell r="T316">
            <v>3</v>
          </cell>
          <cell r="U316">
            <v>3</v>
          </cell>
          <cell r="V316">
            <v>1</v>
          </cell>
          <cell r="W316" t="str">
            <v>Y</v>
          </cell>
          <cell r="X316">
            <v>3</v>
          </cell>
          <cell r="Y316">
            <v>3</v>
          </cell>
          <cell r="Z316">
            <v>3</v>
          </cell>
          <cell r="AA316" t="str">
            <v>Y</v>
          </cell>
          <cell r="AB316"/>
          <cell r="AC316" t="str">
            <v>Y</v>
          </cell>
          <cell r="AD316">
            <v>2</v>
          </cell>
          <cell r="AE316">
            <v>0.66666666666666696</v>
          </cell>
          <cell r="AF316" t="str">
            <v>Y</v>
          </cell>
          <cell r="AG316"/>
          <cell r="AH316" t="str">
            <v>Y</v>
          </cell>
          <cell r="AI316" t="str">
            <v>B3</v>
          </cell>
          <cell r="AJ316" t="str">
            <v>B1</v>
          </cell>
          <cell r="AK316">
            <v>6</v>
          </cell>
          <cell r="AL316">
            <v>5</v>
          </cell>
          <cell r="AM316">
            <v>4</v>
          </cell>
          <cell r="AN316">
            <v>5</v>
          </cell>
          <cell r="AO316">
            <v>9</v>
          </cell>
          <cell r="AP316" t="str">
            <v>Y</v>
          </cell>
          <cell r="AQ316">
            <v>0</v>
          </cell>
          <cell r="AR316">
            <v>2</v>
          </cell>
          <cell r="AS316">
            <v>0</v>
          </cell>
          <cell r="AT316"/>
        </row>
        <row r="317">
          <cell r="B317" t="str">
            <v>SG1O60914015</v>
          </cell>
          <cell r="C317" t="str">
            <v>MEGACHEM LIMITED</v>
          </cell>
          <cell r="D317">
            <v>2</v>
          </cell>
          <cell r="E317">
            <v>8</v>
          </cell>
          <cell r="F317">
            <v>6</v>
          </cell>
          <cell r="G317">
            <v>6</v>
          </cell>
          <cell r="H317">
            <v>3</v>
          </cell>
          <cell r="I317">
            <v>0.5</v>
          </cell>
          <cell r="J317">
            <v>1</v>
          </cell>
          <cell r="K317">
            <v>1</v>
          </cell>
          <cell r="L317">
            <v>1</v>
          </cell>
          <cell r="M317" t="str">
            <v>Y</v>
          </cell>
          <cell r="N317" t="str">
            <v>N</v>
          </cell>
          <cell r="O317" t="str">
            <v>Y</v>
          </cell>
          <cell r="P317">
            <v>3</v>
          </cell>
          <cell r="Q317">
            <v>2</v>
          </cell>
          <cell r="R317">
            <v>0.66666666666666696</v>
          </cell>
          <cell r="S317" t="str">
            <v>Y</v>
          </cell>
          <cell r="T317">
            <v>3</v>
          </cell>
          <cell r="U317">
            <v>3</v>
          </cell>
          <cell r="V317">
            <v>1</v>
          </cell>
          <cell r="W317" t="str">
            <v>Y</v>
          </cell>
          <cell r="X317">
            <v>3</v>
          </cell>
          <cell r="Y317">
            <v>3</v>
          </cell>
          <cell r="Z317">
            <v>3</v>
          </cell>
          <cell r="AA317" t="str">
            <v>Y</v>
          </cell>
          <cell r="AB317"/>
          <cell r="AC317" t="str">
            <v>Y</v>
          </cell>
          <cell r="AD317">
            <v>2</v>
          </cell>
          <cell r="AE317">
            <v>0.66666666666666696</v>
          </cell>
          <cell r="AF317" t="str">
            <v>Y</v>
          </cell>
          <cell r="AG317"/>
          <cell r="AH317" t="str">
            <v>Y</v>
          </cell>
          <cell r="AI317" t="str">
            <v>B3</v>
          </cell>
          <cell r="AJ317" t="str">
            <v>B3</v>
          </cell>
          <cell r="AK317">
            <v>4</v>
          </cell>
          <cell r="AL317">
            <v>2</v>
          </cell>
          <cell r="AM317">
            <v>1</v>
          </cell>
          <cell r="AN317">
            <v>1</v>
          </cell>
          <cell r="AO317">
            <v>2</v>
          </cell>
          <cell r="AP317" t="str">
            <v>Y</v>
          </cell>
          <cell r="AQ317">
            <v>2</v>
          </cell>
          <cell r="AR317">
            <v>2</v>
          </cell>
          <cell r="AS317">
            <v>0</v>
          </cell>
          <cell r="AT317"/>
        </row>
        <row r="318">
          <cell r="B318" t="str">
            <v>SG1X07940643</v>
          </cell>
          <cell r="C318" t="str">
            <v>MENCAST HOLDINGS LTD.</v>
          </cell>
          <cell r="D318">
            <v>1</v>
          </cell>
          <cell r="E318">
            <v>6</v>
          </cell>
          <cell r="F318">
            <v>5</v>
          </cell>
          <cell r="G318">
            <v>5</v>
          </cell>
          <cell r="H318">
            <v>3</v>
          </cell>
          <cell r="I318">
            <v>0.6</v>
          </cell>
          <cell r="J318">
            <v>1</v>
          </cell>
          <cell r="K318">
            <v>1</v>
          </cell>
          <cell r="L318">
            <v>2</v>
          </cell>
          <cell r="M318" t="str">
            <v>N</v>
          </cell>
          <cell r="N318" t="str">
            <v>Y</v>
          </cell>
          <cell r="O318" t="str">
            <v>N</v>
          </cell>
          <cell r="P318">
            <v>3</v>
          </cell>
          <cell r="Q318">
            <v>2</v>
          </cell>
          <cell r="R318">
            <v>0.66666666666666696</v>
          </cell>
          <cell r="S318" t="str">
            <v>Y</v>
          </cell>
          <cell r="T318">
            <v>3</v>
          </cell>
          <cell r="U318">
            <v>3</v>
          </cell>
          <cell r="V318">
            <v>1</v>
          </cell>
          <cell r="W318" t="str">
            <v>Y</v>
          </cell>
          <cell r="X318">
            <v>3</v>
          </cell>
          <cell r="Y318">
            <v>3</v>
          </cell>
          <cell r="Z318">
            <v>3</v>
          </cell>
          <cell r="AA318" t="str">
            <v>Y</v>
          </cell>
          <cell r="AB318"/>
          <cell r="AC318" t="str">
            <v>Y</v>
          </cell>
          <cell r="AD318">
            <v>1</v>
          </cell>
          <cell r="AE318">
            <v>0.33333333333333298</v>
          </cell>
          <cell r="AF318" t="str">
            <v>N</v>
          </cell>
          <cell r="AG318" t="str">
            <v>Y</v>
          </cell>
          <cell r="AH318" t="str">
            <v>Y</v>
          </cell>
          <cell r="AI318" t="str">
            <v>B3</v>
          </cell>
          <cell r="AJ318" t="str">
            <v>B3</v>
          </cell>
          <cell r="AK318">
            <v>4</v>
          </cell>
          <cell r="AL318">
            <v>4</v>
          </cell>
          <cell r="AM318">
            <v>2</v>
          </cell>
          <cell r="AN318">
            <v>2</v>
          </cell>
          <cell r="AO318">
            <v>4</v>
          </cell>
          <cell r="AP318" t="str">
            <v>Y</v>
          </cell>
          <cell r="AQ318">
            <v>3</v>
          </cell>
          <cell r="AR318">
            <v>2</v>
          </cell>
          <cell r="AS318">
            <v>0</v>
          </cell>
          <cell r="AT318"/>
        </row>
        <row r="319">
          <cell r="B319" t="str">
            <v>TH0955010002</v>
          </cell>
          <cell r="C319" t="str">
            <v>MERMAID MARITIME PUBLIC CO LTD</v>
          </cell>
          <cell r="D319">
            <v>0</v>
          </cell>
          <cell r="E319">
            <v>7</v>
          </cell>
          <cell r="F319">
            <v>7</v>
          </cell>
          <cell r="G319">
            <v>7</v>
          </cell>
          <cell r="H319">
            <v>3</v>
          </cell>
          <cell r="I319">
            <v>0.42857142857142899</v>
          </cell>
          <cell r="J319">
            <v>1</v>
          </cell>
          <cell r="K319">
            <v>0</v>
          </cell>
          <cell r="L319">
            <v>3</v>
          </cell>
          <cell r="M319" t="str">
            <v>N</v>
          </cell>
          <cell r="N319" t="str">
            <v>Y</v>
          </cell>
          <cell r="O319" t="str">
            <v>Y</v>
          </cell>
          <cell r="P319">
            <v>3</v>
          </cell>
          <cell r="Q319">
            <v>2</v>
          </cell>
          <cell r="R319">
            <v>0.66666666666666696</v>
          </cell>
          <cell r="S319" t="str">
            <v>Y</v>
          </cell>
          <cell r="T319">
            <v>5</v>
          </cell>
          <cell r="U319">
            <v>3</v>
          </cell>
          <cell r="V319">
            <v>0.6</v>
          </cell>
          <cell r="W319" t="str">
            <v>Y</v>
          </cell>
          <cell r="X319">
            <v>3</v>
          </cell>
          <cell r="Y319">
            <v>2</v>
          </cell>
          <cell r="Z319">
            <v>3</v>
          </cell>
          <cell r="AA319" t="str">
            <v>N</v>
          </cell>
          <cell r="AB319" t="str">
            <v>N</v>
          </cell>
          <cell r="AC319" t="str">
            <v>Y</v>
          </cell>
          <cell r="AD319">
            <v>1</v>
          </cell>
          <cell r="AE319">
            <v>0.33333333333333298</v>
          </cell>
          <cell r="AF319" t="str">
            <v>N</v>
          </cell>
          <cell r="AG319" t="str">
            <v>Y</v>
          </cell>
          <cell r="AH319" t="str">
            <v>Y</v>
          </cell>
          <cell r="AI319" t="str">
            <v>B1</v>
          </cell>
          <cell r="AJ319" t="str">
            <v>B1</v>
          </cell>
          <cell r="AK319">
            <v>7</v>
          </cell>
          <cell r="AL319">
            <v>4</v>
          </cell>
          <cell r="AM319">
            <v>1</v>
          </cell>
          <cell r="AN319">
            <v>1</v>
          </cell>
          <cell r="AO319">
            <v>2</v>
          </cell>
          <cell r="AP319" t="str">
            <v>Y</v>
          </cell>
          <cell r="AQ319">
            <v>0</v>
          </cell>
          <cell r="AR319">
            <v>1</v>
          </cell>
          <cell r="AS319">
            <v>0</v>
          </cell>
          <cell r="AT319"/>
        </row>
        <row r="320">
          <cell r="B320" t="str">
            <v>KYG6074A1085</v>
          </cell>
          <cell r="C320" t="str">
            <v>MEWAH INTERNATIONAL INC.</v>
          </cell>
          <cell r="D320">
            <v>1</v>
          </cell>
          <cell r="E320">
            <v>10</v>
          </cell>
          <cell r="F320">
            <v>9</v>
          </cell>
          <cell r="G320">
            <v>9</v>
          </cell>
          <cell r="H320">
            <v>5</v>
          </cell>
          <cell r="I320">
            <v>0.55555555555555602</v>
          </cell>
          <cell r="J320">
            <v>1</v>
          </cell>
          <cell r="K320">
            <v>1</v>
          </cell>
          <cell r="L320">
            <v>2</v>
          </cell>
          <cell r="M320" t="str">
            <v>N</v>
          </cell>
          <cell r="N320" t="str">
            <v>Y</v>
          </cell>
          <cell r="O320" t="str">
            <v>N</v>
          </cell>
          <cell r="P320">
            <v>5</v>
          </cell>
          <cell r="Q320">
            <v>4</v>
          </cell>
          <cell r="R320">
            <v>0.8</v>
          </cell>
          <cell r="S320" t="str">
            <v>Y</v>
          </cell>
          <cell r="T320">
            <v>4</v>
          </cell>
          <cell r="U320">
            <v>4</v>
          </cell>
          <cell r="V320">
            <v>1</v>
          </cell>
          <cell r="W320" t="str">
            <v>Y</v>
          </cell>
          <cell r="X320">
            <v>4</v>
          </cell>
          <cell r="Y320">
            <v>4</v>
          </cell>
          <cell r="Z320">
            <v>4</v>
          </cell>
          <cell r="AA320" t="str">
            <v>Y</v>
          </cell>
          <cell r="AB320"/>
          <cell r="AC320" t="str">
            <v>Y</v>
          </cell>
          <cell r="AD320">
            <v>1</v>
          </cell>
          <cell r="AE320">
            <v>0.25</v>
          </cell>
          <cell r="AF320" t="str">
            <v>N</v>
          </cell>
          <cell r="AG320" t="str">
            <v>Y</v>
          </cell>
          <cell r="AH320" t="str">
            <v>N</v>
          </cell>
          <cell r="AI320" t="str">
            <v>B3</v>
          </cell>
          <cell r="AJ320" t="str">
            <v>B3</v>
          </cell>
          <cell r="AK320">
            <v>5</v>
          </cell>
          <cell r="AL320">
            <v>4</v>
          </cell>
          <cell r="AM320">
            <v>2</v>
          </cell>
          <cell r="AN320">
            <v>2</v>
          </cell>
          <cell r="AO320">
            <v>4</v>
          </cell>
          <cell r="AP320" t="str">
            <v>Y</v>
          </cell>
          <cell r="AQ320">
            <v>1</v>
          </cell>
          <cell r="AR320">
            <v>2</v>
          </cell>
          <cell r="AS320">
            <v>0</v>
          </cell>
          <cell r="AT320"/>
        </row>
        <row r="321">
          <cell r="B321" t="str">
            <v>SG1EA6000002</v>
          </cell>
          <cell r="C321" t="str">
            <v>MINDCHAMPS PRESCHOOL LIMITED</v>
          </cell>
          <cell r="D321">
            <v>1</v>
          </cell>
          <cell r="E321">
            <v>7</v>
          </cell>
          <cell r="F321">
            <v>6</v>
          </cell>
          <cell r="G321">
            <v>6</v>
          </cell>
          <cell r="H321">
            <v>3</v>
          </cell>
          <cell r="I321">
            <v>0.5</v>
          </cell>
          <cell r="J321">
            <v>1</v>
          </cell>
          <cell r="K321">
            <v>1</v>
          </cell>
          <cell r="L321">
            <v>2</v>
          </cell>
          <cell r="M321" t="str">
            <v>N</v>
          </cell>
          <cell r="N321" t="str">
            <v>Y</v>
          </cell>
          <cell r="O321" t="str">
            <v>Y</v>
          </cell>
          <cell r="P321">
            <v>3</v>
          </cell>
          <cell r="Q321">
            <v>3</v>
          </cell>
          <cell r="R321">
            <v>1</v>
          </cell>
          <cell r="S321" t="str">
            <v>Y</v>
          </cell>
          <cell r="T321">
            <v>3</v>
          </cell>
          <cell r="U321">
            <v>3</v>
          </cell>
          <cell r="V321">
            <v>1</v>
          </cell>
          <cell r="W321" t="str">
            <v>Y</v>
          </cell>
          <cell r="X321">
            <v>3</v>
          </cell>
          <cell r="Y321">
            <v>3</v>
          </cell>
          <cell r="Z321">
            <v>3</v>
          </cell>
          <cell r="AA321" t="str">
            <v>Y</v>
          </cell>
          <cell r="AB321"/>
          <cell r="AC321" t="str">
            <v>Y</v>
          </cell>
          <cell r="AD321">
            <v>2</v>
          </cell>
          <cell r="AE321">
            <v>0.66666666666666696</v>
          </cell>
          <cell r="AF321" t="str">
            <v>Y</v>
          </cell>
          <cell r="AG321"/>
          <cell r="AH321" t="str">
            <v>Y</v>
          </cell>
          <cell r="AI321" t="str">
            <v>B1</v>
          </cell>
          <cell r="AJ321" t="str">
            <v>B1</v>
          </cell>
          <cell r="AK321">
            <v>4</v>
          </cell>
          <cell r="AL321">
            <v>4</v>
          </cell>
          <cell r="AM321">
            <v>1</v>
          </cell>
          <cell r="AN321">
            <v>1</v>
          </cell>
          <cell r="AO321">
            <v>2</v>
          </cell>
          <cell r="AP321" t="str">
            <v>Y</v>
          </cell>
          <cell r="AQ321">
            <v>0</v>
          </cell>
          <cell r="AR321">
            <v>3</v>
          </cell>
          <cell r="AS321">
            <v>2</v>
          </cell>
          <cell r="AT321"/>
        </row>
        <row r="322">
          <cell r="B322" t="str">
            <v>SG2G06995143</v>
          </cell>
          <cell r="C322" t="str">
            <v>MONEYMAX FINANCIAL SERVICES LTD.</v>
          </cell>
          <cell r="D322">
            <v>0</v>
          </cell>
          <cell r="E322">
            <v>5</v>
          </cell>
          <cell r="F322">
            <v>5</v>
          </cell>
          <cell r="G322">
            <v>5</v>
          </cell>
          <cell r="H322">
            <v>3</v>
          </cell>
          <cell r="I322">
            <v>0.6</v>
          </cell>
          <cell r="J322">
            <v>1</v>
          </cell>
          <cell r="K322">
            <v>1</v>
          </cell>
          <cell r="L322">
            <v>2</v>
          </cell>
          <cell r="M322" t="str">
            <v>N</v>
          </cell>
          <cell r="N322" t="str">
            <v>Y</v>
          </cell>
          <cell r="O322" t="str">
            <v>Y</v>
          </cell>
          <cell r="P322">
            <v>3</v>
          </cell>
          <cell r="Q322">
            <v>3</v>
          </cell>
          <cell r="R322">
            <v>1</v>
          </cell>
          <cell r="S322" t="str">
            <v>Y</v>
          </cell>
          <cell r="T322">
            <v>3</v>
          </cell>
          <cell r="U322">
            <v>3</v>
          </cell>
          <cell r="V322">
            <v>1</v>
          </cell>
          <cell r="W322" t="str">
            <v>Y</v>
          </cell>
          <cell r="X322">
            <v>3</v>
          </cell>
          <cell r="Y322">
            <v>3</v>
          </cell>
          <cell r="Z322">
            <v>3</v>
          </cell>
          <cell r="AA322" t="str">
            <v>Y</v>
          </cell>
          <cell r="AB322"/>
          <cell r="AC322" t="str">
            <v>Y</v>
          </cell>
          <cell r="AD322">
            <v>1</v>
          </cell>
          <cell r="AE322">
            <v>0.33333333333333298</v>
          </cell>
          <cell r="AF322" t="str">
            <v>N</v>
          </cell>
          <cell r="AG322" t="str">
            <v>Y</v>
          </cell>
          <cell r="AH322" t="str">
            <v>Y</v>
          </cell>
          <cell r="AI322" t="str">
            <v>B3</v>
          </cell>
          <cell r="AJ322" t="str">
            <v>B3</v>
          </cell>
          <cell r="AK322">
            <v>2</v>
          </cell>
          <cell r="AL322">
            <v>2</v>
          </cell>
          <cell r="AM322">
            <v>1</v>
          </cell>
          <cell r="AN322">
            <v>1</v>
          </cell>
          <cell r="AO322">
            <v>2</v>
          </cell>
          <cell r="AP322" t="str">
            <v>Y</v>
          </cell>
          <cell r="AQ322">
            <v>0</v>
          </cell>
          <cell r="AR322">
            <v>3</v>
          </cell>
          <cell r="AS322">
            <v>2</v>
          </cell>
          <cell r="AT322"/>
        </row>
        <row r="323">
          <cell r="B323" t="str">
            <v>SG1BA2000002</v>
          </cell>
          <cell r="C323" t="str">
            <v>MULTI-CHEM LIMITED</v>
          </cell>
          <cell r="D323">
            <v>0</v>
          </cell>
          <cell r="E323">
            <v>7</v>
          </cell>
          <cell r="F323">
            <v>7</v>
          </cell>
          <cell r="G323">
            <v>7</v>
          </cell>
          <cell r="H323">
            <v>4</v>
          </cell>
          <cell r="I323">
            <v>0.57142857142857095</v>
          </cell>
          <cell r="J323">
            <v>1</v>
          </cell>
          <cell r="K323">
            <v>1</v>
          </cell>
          <cell r="L323">
            <v>1</v>
          </cell>
          <cell r="M323" t="str">
            <v>Y</v>
          </cell>
          <cell r="N323" t="str">
            <v>N</v>
          </cell>
          <cell r="O323" t="str">
            <v>Y</v>
          </cell>
          <cell r="P323">
            <v>5</v>
          </cell>
          <cell r="Q323">
            <v>4</v>
          </cell>
          <cell r="R323">
            <v>0.8</v>
          </cell>
          <cell r="S323" t="str">
            <v>Y</v>
          </cell>
          <cell r="T323">
            <v>4</v>
          </cell>
          <cell r="U323">
            <v>4</v>
          </cell>
          <cell r="V323">
            <v>1</v>
          </cell>
          <cell r="W323" t="str">
            <v>Y</v>
          </cell>
          <cell r="X323">
            <v>4</v>
          </cell>
          <cell r="Y323">
            <v>4</v>
          </cell>
          <cell r="Z323">
            <v>4</v>
          </cell>
          <cell r="AA323" t="str">
            <v>Y</v>
          </cell>
          <cell r="AB323"/>
          <cell r="AC323" t="str">
            <v>Y</v>
          </cell>
          <cell r="AD323">
            <v>1</v>
          </cell>
          <cell r="AE323">
            <v>0.25</v>
          </cell>
          <cell r="AF323" t="str">
            <v>N</v>
          </cell>
          <cell r="AG323" t="str">
            <v>Y</v>
          </cell>
          <cell r="AH323" t="str">
            <v>N</v>
          </cell>
          <cell r="AI323" t="str">
            <v>B3</v>
          </cell>
          <cell r="AJ323" t="str">
            <v>E</v>
          </cell>
          <cell r="AK323">
            <v>2</v>
          </cell>
          <cell r="AL323">
            <v>2</v>
          </cell>
          <cell r="AM323">
            <v>1</v>
          </cell>
          <cell r="AN323">
            <v>1</v>
          </cell>
          <cell r="AO323">
            <v>2</v>
          </cell>
          <cell r="AP323" t="str">
            <v>Y</v>
          </cell>
          <cell r="AQ323">
            <v>2</v>
          </cell>
          <cell r="AR323">
            <v>4</v>
          </cell>
          <cell r="AS323">
            <v>0</v>
          </cell>
          <cell r="AT323"/>
        </row>
        <row r="324">
          <cell r="B324" t="str">
            <v>SG2C34962861</v>
          </cell>
          <cell r="C324" t="str">
            <v>MUN SIONG ENGINEERING LIMITED</v>
          </cell>
          <cell r="D324">
            <v>1</v>
          </cell>
          <cell r="E324">
            <v>6</v>
          </cell>
          <cell r="F324">
            <v>5</v>
          </cell>
          <cell r="G324">
            <v>5</v>
          </cell>
          <cell r="H324">
            <v>3</v>
          </cell>
          <cell r="I324">
            <v>0.6</v>
          </cell>
          <cell r="J324">
            <v>1</v>
          </cell>
          <cell r="K324">
            <v>0</v>
          </cell>
          <cell r="L324">
            <v>2</v>
          </cell>
          <cell r="M324" t="str">
            <v>N</v>
          </cell>
          <cell r="N324" t="str">
            <v>Y</v>
          </cell>
          <cell r="O324" t="str">
            <v>N</v>
          </cell>
          <cell r="P324">
            <v>3</v>
          </cell>
          <cell r="Q324">
            <v>3</v>
          </cell>
          <cell r="R324">
            <v>1</v>
          </cell>
          <cell r="S324" t="str">
            <v>Y</v>
          </cell>
          <cell r="T324">
            <v>3</v>
          </cell>
          <cell r="U324">
            <v>3</v>
          </cell>
          <cell r="V324">
            <v>1</v>
          </cell>
          <cell r="W324" t="str">
            <v>Y</v>
          </cell>
          <cell r="X324">
            <v>3</v>
          </cell>
          <cell r="Y324">
            <v>3</v>
          </cell>
          <cell r="Z324">
            <v>3</v>
          </cell>
          <cell r="AA324" t="str">
            <v>Y</v>
          </cell>
          <cell r="AB324"/>
          <cell r="AC324" t="str">
            <v>Y</v>
          </cell>
          <cell r="AD324">
            <v>1</v>
          </cell>
          <cell r="AE324">
            <v>0.33333333333333298</v>
          </cell>
          <cell r="AF324" t="str">
            <v>N</v>
          </cell>
          <cell r="AG324" t="str">
            <v>Y</v>
          </cell>
          <cell r="AH324" t="str">
            <v>Y</v>
          </cell>
          <cell r="AI324" t="str">
            <v>E</v>
          </cell>
          <cell r="AJ324" t="str">
            <v>E</v>
          </cell>
          <cell r="AK324">
            <v>6</v>
          </cell>
          <cell r="AL324">
            <v>4</v>
          </cell>
          <cell r="AM324">
            <v>1</v>
          </cell>
          <cell r="AN324">
            <v>1</v>
          </cell>
          <cell r="AO324">
            <v>2</v>
          </cell>
          <cell r="AP324" t="str">
            <v>Y</v>
          </cell>
          <cell r="AQ324">
            <v>1</v>
          </cell>
          <cell r="AR324">
            <v>3</v>
          </cell>
          <cell r="AS324">
            <v>2</v>
          </cell>
          <cell r="AT324"/>
        </row>
        <row r="325">
          <cell r="B325" t="str">
            <v>SG1T36930298</v>
          </cell>
          <cell r="C325" t="str">
            <v>NATURAL COOL HOLDINGS LIMITED</v>
          </cell>
          <cell r="D325">
            <v>2</v>
          </cell>
          <cell r="E325">
            <v>6</v>
          </cell>
          <cell r="F325">
            <v>4</v>
          </cell>
          <cell r="G325">
            <v>4</v>
          </cell>
          <cell r="H325">
            <v>2</v>
          </cell>
          <cell r="I325">
            <v>0.5</v>
          </cell>
          <cell r="J325">
            <v>1</v>
          </cell>
          <cell r="K325">
            <v>1</v>
          </cell>
          <cell r="L325">
            <v>1</v>
          </cell>
          <cell r="M325" t="str">
            <v>Y</v>
          </cell>
          <cell r="N325" t="str">
            <v>N</v>
          </cell>
          <cell r="O325" t="str">
            <v>N</v>
          </cell>
          <cell r="P325">
            <v>2</v>
          </cell>
          <cell r="Q325">
            <v>2</v>
          </cell>
          <cell r="R325">
            <v>1</v>
          </cell>
          <cell r="S325" t="str">
            <v>N</v>
          </cell>
          <cell r="T325">
            <v>2</v>
          </cell>
          <cell r="U325">
            <v>2</v>
          </cell>
          <cell r="V325">
            <v>1</v>
          </cell>
          <cell r="W325" t="str">
            <v>Y</v>
          </cell>
          <cell r="X325">
            <v>2</v>
          </cell>
          <cell r="Y325">
            <v>2</v>
          </cell>
          <cell r="Z325">
            <v>2</v>
          </cell>
          <cell r="AA325" t="str">
            <v>Y</v>
          </cell>
          <cell r="AB325"/>
          <cell r="AC325" t="str">
            <v>Y</v>
          </cell>
          <cell r="AD325">
            <v>1</v>
          </cell>
          <cell r="AE325">
            <v>0.5</v>
          </cell>
          <cell r="AF325" t="str">
            <v>Y</v>
          </cell>
          <cell r="AG325"/>
          <cell r="AH325" t="str">
            <v>Y</v>
          </cell>
          <cell r="AI325" t="str">
            <v>B3</v>
          </cell>
          <cell r="AJ325" t="str">
            <v>B3</v>
          </cell>
          <cell r="AK325">
            <v>2</v>
          </cell>
          <cell r="AL325">
            <v>2</v>
          </cell>
          <cell r="AM325">
            <v>1</v>
          </cell>
          <cell r="AN325">
            <v>2</v>
          </cell>
          <cell r="AO325">
            <v>3</v>
          </cell>
          <cell r="AP325" t="str">
            <v>Y</v>
          </cell>
          <cell r="AQ325">
            <v>0</v>
          </cell>
          <cell r="AR325">
            <v>2</v>
          </cell>
          <cell r="AS325">
            <v>0</v>
          </cell>
          <cell r="AT325"/>
        </row>
        <row r="326">
          <cell r="B326" t="str">
            <v>SG1I64883495</v>
          </cell>
          <cell r="C326" t="str">
            <v>NERA TELECOMMUNICATIONS LTD</v>
          </cell>
          <cell r="D326">
            <v>2</v>
          </cell>
          <cell r="E326">
            <v>8</v>
          </cell>
          <cell r="F326">
            <v>6</v>
          </cell>
          <cell r="G326">
            <v>6</v>
          </cell>
          <cell r="H326">
            <v>3</v>
          </cell>
          <cell r="I326">
            <v>0.5</v>
          </cell>
          <cell r="J326">
            <v>1</v>
          </cell>
          <cell r="K326">
            <v>1</v>
          </cell>
          <cell r="L326">
            <v>1</v>
          </cell>
          <cell r="M326" t="str">
            <v>Y</v>
          </cell>
          <cell r="N326" t="str">
            <v>N</v>
          </cell>
          <cell r="O326" t="str">
            <v>Y</v>
          </cell>
          <cell r="P326">
            <v>3</v>
          </cell>
          <cell r="Q326">
            <v>2</v>
          </cell>
          <cell r="R326">
            <v>0.66666666666666696</v>
          </cell>
          <cell r="S326" t="str">
            <v>Y</v>
          </cell>
          <cell r="T326">
            <v>3</v>
          </cell>
          <cell r="U326">
            <v>2</v>
          </cell>
          <cell r="V326">
            <v>0.66666666666666696</v>
          </cell>
          <cell r="W326" t="str">
            <v>Y</v>
          </cell>
          <cell r="X326">
            <v>3</v>
          </cell>
          <cell r="Y326">
            <v>2</v>
          </cell>
          <cell r="Z326">
            <v>3</v>
          </cell>
          <cell r="AA326" t="str">
            <v>N</v>
          </cell>
          <cell r="AB326" t="str">
            <v>N</v>
          </cell>
          <cell r="AC326" t="str">
            <v>Y</v>
          </cell>
          <cell r="AD326">
            <v>1</v>
          </cell>
          <cell r="AE326">
            <v>0.33333333333333298</v>
          </cell>
          <cell r="AF326" t="str">
            <v>N</v>
          </cell>
          <cell r="AG326" t="str">
            <v>Y</v>
          </cell>
          <cell r="AH326" t="str">
            <v>Y</v>
          </cell>
          <cell r="AI326" t="str">
            <v>E</v>
          </cell>
          <cell r="AJ326" t="str">
            <v>E</v>
          </cell>
          <cell r="AK326">
            <v>7</v>
          </cell>
          <cell r="AL326">
            <v>5</v>
          </cell>
          <cell r="AM326">
            <v>1</v>
          </cell>
          <cell r="AN326">
            <v>1</v>
          </cell>
          <cell r="AO326">
            <v>2</v>
          </cell>
          <cell r="AP326" t="str">
            <v>Y</v>
          </cell>
          <cell r="AQ326">
            <v>0</v>
          </cell>
          <cell r="AR326">
            <v>0</v>
          </cell>
          <cell r="AS326">
            <v>0</v>
          </cell>
          <cell r="AT326"/>
        </row>
        <row r="327">
          <cell r="B327" t="str">
            <v>SG2C45963924</v>
          </cell>
          <cell r="C327" t="str">
            <v>NORDIC GROUP LIMITED</v>
          </cell>
          <cell r="D327">
            <v>2</v>
          </cell>
          <cell r="E327">
            <v>7</v>
          </cell>
          <cell r="F327">
            <v>5</v>
          </cell>
          <cell r="G327">
            <v>5</v>
          </cell>
          <cell r="H327">
            <v>3</v>
          </cell>
          <cell r="I327">
            <v>0.6</v>
          </cell>
          <cell r="J327">
            <v>1</v>
          </cell>
          <cell r="K327">
            <v>1</v>
          </cell>
          <cell r="L327">
            <v>2</v>
          </cell>
          <cell r="M327" t="str">
            <v>N</v>
          </cell>
          <cell r="N327" t="str">
            <v>N</v>
          </cell>
          <cell r="O327" t="str">
            <v>Y</v>
          </cell>
          <cell r="P327">
            <v>4</v>
          </cell>
          <cell r="Q327">
            <v>3</v>
          </cell>
          <cell r="R327">
            <v>0.75</v>
          </cell>
          <cell r="S327" t="str">
            <v>Y</v>
          </cell>
          <cell r="T327">
            <v>3</v>
          </cell>
          <cell r="U327">
            <v>3</v>
          </cell>
          <cell r="V327">
            <v>1</v>
          </cell>
          <cell r="W327" t="str">
            <v>Y</v>
          </cell>
          <cell r="X327">
            <v>3</v>
          </cell>
          <cell r="Y327">
            <v>3</v>
          </cell>
          <cell r="Z327">
            <v>3</v>
          </cell>
          <cell r="AA327" t="str">
            <v>Y</v>
          </cell>
          <cell r="AB327"/>
          <cell r="AC327" t="str">
            <v>Y</v>
          </cell>
          <cell r="AD327">
            <v>2</v>
          </cell>
          <cell r="AE327">
            <v>0.66666666666666696</v>
          </cell>
          <cell r="AF327" t="str">
            <v>Y</v>
          </cell>
          <cell r="AG327"/>
          <cell r="AH327" t="str">
            <v>Y</v>
          </cell>
          <cell r="AI327" t="str">
            <v>E</v>
          </cell>
          <cell r="AJ327" t="str">
            <v>E</v>
          </cell>
          <cell r="AK327">
            <v>4</v>
          </cell>
          <cell r="AL327">
            <v>4</v>
          </cell>
          <cell r="AM327">
            <v>2</v>
          </cell>
          <cell r="AN327">
            <v>2</v>
          </cell>
          <cell r="AO327">
            <v>4</v>
          </cell>
          <cell r="AP327" t="str">
            <v>Y</v>
          </cell>
          <cell r="AQ327">
            <v>3</v>
          </cell>
          <cell r="AR327">
            <v>3</v>
          </cell>
          <cell r="AS327">
            <v>2</v>
          </cell>
          <cell r="AT327"/>
        </row>
        <row r="328">
          <cell r="B328" t="str">
            <v>SG1F87001375</v>
          </cell>
          <cell r="C328" t="str">
            <v>NSL LTD.</v>
          </cell>
          <cell r="D328">
            <v>0</v>
          </cell>
          <cell r="E328">
            <v>6</v>
          </cell>
          <cell r="F328">
            <v>6</v>
          </cell>
          <cell r="G328">
            <v>6</v>
          </cell>
          <cell r="H328">
            <v>3</v>
          </cell>
          <cell r="I328">
            <v>0.5</v>
          </cell>
          <cell r="J328">
            <v>1</v>
          </cell>
          <cell r="K328">
            <v>0</v>
          </cell>
          <cell r="L328">
            <v>1</v>
          </cell>
          <cell r="M328" t="str">
            <v>Y</v>
          </cell>
          <cell r="N328" t="str">
            <v>N</v>
          </cell>
          <cell r="O328" t="str">
            <v>N</v>
          </cell>
          <cell r="P328">
            <v>4</v>
          </cell>
          <cell r="Q328">
            <v>3</v>
          </cell>
          <cell r="R328">
            <v>0.75</v>
          </cell>
          <cell r="S328" t="str">
            <v>Y</v>
          </cell>
          <cell r="T328">
            <v>4</v>
          </cell>
          <cell r="U328">
            <v>3</v>
          </cell>
          <cell r="V328">
            <v>0.75</v>
          </cell>
          <cell r="W328" t="str">
            <v>Y</v>
          </cell>
          <cell r="X328">
            <v>4</v>
          </cell>
          <cell r="Y328">
            <v>3</v>
          </cell>
          <cell r="Z328">
            <v>4</v>
          </cell>
          <cell r="AA328" t="str">
            <v>N</v>
          </cell>
          <cell r="AB328" t="str">
            <v>N</v>
          </cell>
          <cell r="AC328" t="str">
            <v>Y</v>
          </cell>
          <cell r="AD328">
            <v>0</v>
          </cell>
          <cell r="AE328">
            <v>0</v>
          </cell>
          <cell r="AF328" t="str">
            <v>N</v>
          </cell>
          <cell r="AG328" t="str">
            <v>N</v>
          </cell>
          <cell r="AH328" t="str">
            <v>N</v>
          </cell>
          <cell r="AI328" t="str">
            <v>E</v>
          </cell>
          <cell r="AJ328" t="str">
            <v>E</v>
          </cell>
          <cell r="AK328">
            <v>6</v>
          </cell>
          <cell r="AL328">
            <v>4</v>
          </cell>
          <cell r="AM328">
            <v>5</v>
          </cell>
          <cell r="AN328">
            <v>1</v>
          </cell>
          <cell r="AO328">
            <v>6</v>
          </cell>
          <cell r="AP328" t="str">
            <v>Y</v>
          </cell>
          <cell r="AQ328">
            <v>3</v>
          </cell>
          <cell r="AR328">
            <v>3</v>
          </cell>
          <cell r="AS328">
            <v>2</v>
          </cell>
          <cell r="AT328"/>
        </row>
        <row r="329">
          <cell r="B329" t="str">
            <v>SG1S32927257</v>
          </cell>
          <cell r="C329" t="str">
            <v>NTEGRATOR INTERNATIONAL LTD.</v>
          </cell>
          <cell r="D329">
            <v>0</v>
          </cell>
          <cell r="E329">
            <v>5</v>
          </cell>
          <cell r="F329">
            <v>5</v>
          </cell>
          <cell r="G329">
            <v>5</v>
          </cell>
          <cell r="H329">
            <v>3</v>
          </cell>
          <cell r="I329">
            <v>0.6</v>
          </cell>
          <cell r="J329">
            <v>1</v>
          </cell>
          <cell r="K329">
            <v>1</v>
          </cell>
          <cell r="L329">
            <v>2</v>
          </cell>
          <cell r="M329" t="str">
            <v>N</v>
          </cell>
          <cell r="N329" t="str">
            <v>Y</v>
          </cell>
          <cell r="O329" t="str">
            <v>Y</v>
          </cell>
          <cell r="P329">
            <v>3</v>
          </cell>
          <cell r="Q329">
            <v>3</v>
          </cell>
          <cell r="R329">
            <v>1</v>
          </cell>
          <cell r="S329" t="str">
            <v>Y</v>
          </cell>
          <cell r="T329">
            <v>3</v>
          </cell>
          <cell r="U329">
            <v>3</v>
          </cell>
          <cell r="V329">
            <v>1</v>
          </cell>
          <cell r="W329" t="str">
            <v>Y</v>
          </cell>
          <cell r="X329">
            <v>3</v>
          </cell>
          <cell r="Y329">
            <v>3</v>
          </cell>
          <cell r="Z329">
            <v>3</v>
          </cell>
          <cell r="AA329" t="str">
            <v>Y</v>
          </cell>
          <cell r="AB329"/>
          <cell r="AC329" t="str">
            <v>Y</v>
          </cell>
          <cell r="AD329">
            <v>2</v>
          </cell>
          <cell r="AE329">
            <v>0.66666666666666696</v>
          </cell>
          <cell r="AF329" t="str">
            <v>Y</v>
          </cell>
          <cell r="AG329"/>
          <cell r="AH329" t="str">
            <v>Y</v>
          </cell>
          <cell r="AI329" t="str">
            <v>B3</v>
          </cell>
          <cell r="AJ329" t="str">
            <v>B3</v>
          </cell>
          <cell r="AK329">
            <v>2</v>
          </cell>
          <cell r="AL329">
            <v>2</v>
          </cell>
          <cell r="AM329">
            <v>1</v>
          </cell>
          <cell r="AN329">
            <v>1</v>
          </cell>
          <cell r="AO329">
            <v>2</v>
          </cell>
          <cell r="AP329" t="str">
            <v>Y</v>
          </cell>
          <cell r="AQ329">
            <v>3</v>
          </cell>
          <cell r="AR329">
            <v>3</v>
          </cell>
          <cell r="AS329">
            <v>2</v>
          </cell>
          <cell r="AT329"/>
        </row>
        <row r="330">
          <cell r="B330" t="str">
            <v>SG1M55904841</v>
          </cell>
          <cell r="C330" t="str">
            <v>OKP HOLDINGS LIMITED</v>
          </cell>
          <cell r="D330">
            <v>0</v>
          </cell>
          <cell r="E330">
            <v>9</v>
          </cell>
          <cell r="F330">
            <v>9</v>
          </cell>
          <cell r="G330">
            <v>9</v>
          </cell>
          <cell r="H330">
            <v>3</v>
          </cell>
          <cell r="I330">
            <v>0.33333333333333298</v>
          </cell>
          <cell r="J330">
            <v>1</v>
          </cell>
          <cell r="K330">
            <v>1</v>
          </cell>
          <cell r="L330">
            <v>3</v>
          </cell>
          <cell r="M330" t="str">
            <v>N</v>
          </cell>
          <cell r="N330" t="str">
            <v>Y</v>
          </cell>
          <cell r="O330" t="str">
            <v>N</v>
          </cell>
          <cell r="P330">
            <v>3</v>
          </cell>
          <cell r="Q330">
            <v>3</v>
          </cell>
          <cell r="R330">
            <v>1</v>
          </cell>
          <cell r="S330" t="str">
            <v>Y</v>
          </cell>
          <cell r="T330">
            <v>3</v>
          </cell>
          <cell r="U330">
            <v>3</v>
          </cell>
          <cell r="V330">
            <v>1</v>
          </cell>
          <cell r="W330" t="str">
            <v>Y</v>
          </cell>
          <cell r="X330">
            <v>3</v>
          </cell>
          <cell r="Y330">
            <v>3</v>
          </cell>
          <cell r="Z330">
            <v>3</v>
          </cell>
          <cell r="AA330" t="str">
            <v>Y</v>
          </cell>
          <cell r="AB330"/>
          <cell r="AC330" t="str">
            <v>Y</v>
          </cell>
          <cell r="AD330">
            <v>1</v>
          </cell>
          <cell r="AE330">
            <v>0.33333333333333298</v>
          </cell>
          <cell r="AF330" t="str">
            <v>N</v>
          </cell>
          <cell r="AG330" t="str">
            <v>Y</v>
          </cell>
          <cell r="AH330" t="str">
            <v>N</v>
          </cell>
          <cell r="AI330" t="str">
            <v>B3</v>
          </cell>
          <cell r="AJ330" t="str">
            <v>B3</v>
          </cell>
          <cell r="AK330">
            <v>2</v>
          </cell>
          <cell r="AL330">
            <v>2</v>
          </cell>
          <cell r="AM330">
            <v>1</v>
          </cell>
          <cell r="AN330">
            <v>1</v>
          </cell>
          <cell r="AO330">
            <v>2</v>
          </cell>
          <cell r="AP330" t="str">
            <v>Y</v>
          </cell>
          <cell r="AQ330">
            <v>3</v>
          </cell>
          <cell r="AR330">
            <v>3</v>
          </cell>
          <cell r="AS330">
            <v>2</v>
          </cell>
          <cell r="AT330"/>
        </row>
        <row r="331">
          <cell r="B331" t="str">
            <v>SG1Q75923504</v>
          </cell>
          <cell r="C331" t="str">
            <v>OLAM INTERNATIONAL LIMITED</v>
          </cell>
          <cell r="D331">
            <v>4</v>
          </cell>
          <cell r="E331">
            <v>16</v>
          </cell>
          <cell r="F331">
            <v>12</v>
          </cell>
          <cell r="G331">
            <v>12</v>
          </cell>
          <cell r="H331">
            <v>7</v>
          </cell>
          <cell r="I331">
            <v>0.58333333333333304</v>
          </cell>
          <cell r="J331">
            <v>1</v>
          </cell>
          <cell r="K331">
            <v>1</v>
          </cell>
          <cell r="L331">
            <v>1</v>
          </cell>
          <cell r="M331" t="str">
            <v>Y</v>
          </cell>
          <cell r="N331" t="str">
            <v>N</v>
          </cell>
          <cell r="O331" t="str">
            <v>Y</v>
          </cell>
          <cell r="P331">
            <v>5</v>
          </cell>
          <cell r="Q331">
            <v>4</v>
          </cell>
          <cell r="R331">
            <v>0.8</v>
          </cell>
          <cell r="S331" t="str">
            <v>Y</v>
          </cell>
          <cell r="T331">
            <v>5</v>
          </cell>
          <cell r="U331">
            <v>4</v>
          </cell>
          <cell r="V331">
            <v>0.8</v>
          </cell>
          <cell r="W331" t="str">
            <v>Y</v>
          </cell>
          <cell r="X331">
            <v>5</v>
          </cell>
          <cell r="Y331">
            <v>4</v>
          </cell>
          <cell r="Z331">
            <v>5</v>
          </cell>
          <cell r="AA331" t="str">
            <v>N</v>
          </cell>
          <cell r="AB331" t="str">
            <v>N</v>
          </cell>
          <cell r="AC331" t="str">
            <v>Y</v>
          </cell>
          <cell r="AD331">
            <v>2</v>
          </cell>
          <cell r="AE331">
            <v>0.4</v>
          </cell>
          <cell r="AF331" t="str">
            <v>N</v>
          </cell>
          <cell r="AG331" t="str">
            <v>Y</v>
          </cell>
          <cell r="AH331" t="str">
            <v>Y</v>
          </cell>
          <cell r="AI331" t="str">
            <v>B4</v>
          </cell>
          <cell r="AJ331" t="str">
            <v>E</v>
          </cell>
          <cell r="AK331">
            <v>14</v>
          </cell>
          <cell r="AL331">
            <v>7</v>
          </cell>
          <cell r="AM331">
            <v>3</v>
          </cell>
          <cell r="AN331">
            <v>3</v>
          </cell>
          <cell r="AO331">
            <v>6</v>
          </cell>
          <cell r="AP331" t="str">
            <v>Y</v>
          </cell>
          <cell r="AQ331">
            <v>1</v>
          </cell>
          <cell r="AR331">
            <v>1</v>
          </cell>
          <cell r="AS331">
            <v>0</v>
          </cell>
          <cell r="AT331"/>
        </row>
        <row r="332">
          <cell r="B332" t="str">
            <v>SG1EB5000001</v>
          </cell>
          <cell r="C332" t="str">
            <v>OLIVE TREE ESTATES LIMITED</v>
          </cell>
          <cell r="D332">
            <v>0</v>
          </cell>
          <cell r="E332">
            <v>4</v>
          </cell>
          <cell r="F332">
            <v>4</v>
          </cell>
          <cell r="G332">
            <v>4</v>
          </cell>
          <cell r="H332">
            <v>3</v>
          </cell>
          <cell r="I332">
            <v>0.75</v>
          </cell>
          <cell r="J332">
            <v>1</v>
          </cell>
          <cell r="K332">
            <v>1</v>
          </cell>
          <cell r="L332">
            <v>1</v>
          </cell>
          <cell r="M332" t="str">
            <v>Y</v>
          </cell>
          <cell r="N332" t="str">
            <v>N</v>
          </cell>
          <cell r="O332" t="str">
            <v>Y</v>
          </cell>
          <cell r="P332">
            <v>3</v>
          </cell>
          <cell r="Q332">
            <v>3</v>
          </cell>
          <cell r="R332">
            <v>1</v>
          </cell>
          <cell r="S332" t="str">
            <v>Y</v>
          </cell>
          <cell r="T332">
            <v>3</v>
          </cell>
          <cell r="U332">
            <v>3</v>
          </cell>
          <cell r="V332">
            <v>1</v>
          </cell>
          <cell r="W332" t="str">
            <v>Y</v>
          </cell>
          <cell r="X332">
            <v>3</v>
          </cell>
          <cell r="Y332">
            <v>3</v>
          </cell>
          <cell r="Z332">
            <v>3</v>
          </cell>
          <cell r="AA332" t="str">
            <v>Y</v>
          </cell>
          <cell r="AB332"/>
          <cell r="AC332" t="str">
            <v>Y</v>
          </cell>
          <cell r="AD332">
            <v>0</v>
          </cell>
          <cell r="AE332">
            <v>0</v>
          </cell>
          <cell r="AF332" t="str">
            <v>N</v>
          </cell>
          <cell r="AG332" t="str">
            <v>N</v>
          </cell>
          <cell r="AH332" t="str">
            <v>N</v>
          </cell>
          <cell r="AI332" t="str">
            <v>E</v>
          </cell>
          <cell r="AJ332" t="str">
            <v>E</v>
          </cell>
          <cell r="AK332">
            <v>4</v>
          </cell>
          <cell r="AL332">
            <v>3</v>
          </cell>
          <cell r="AM332">
            <v>1</v>
          </cell>
          <cell r="AN332">
            <v>1</v>
          </cell>
          <cell r="AO332">
            <v>2</v>
          </cell>
          <cell r="AP332" t="str">
            <v>Y</v>
          </cell>
          <cell r="AQ332">
            <v>1</v>
          </cell>
          <cell r="AR332">
            <v>3</v>
          </cell>
          <cell r="AS332">
            <v>2</v>
          </cell>
          <cell r="AT332"/>
        </row>
        <row r="333">
          <cell r="B333" t="str">
            <v>SG2G60000004</v>
          </cell>
          <cell r="C333" t="str">
            <v>OUE COMMERCIAL REIT MANAGEMENT PTE. LTD.</v>
          </cell>
          <cell r="D333">
            <v>3</v>
          </cell>
          <cell r="E333">
            <v>10</v>
          </cell>
          <cell r="F333">
            <v>7</v>
          </cell>
          <cell r="G333">
            <v>7</v>
          </cell>
          <cell r="H333">
            <v>4</v>
          </cell>
          <cell r="I333">
            <v>0.57142857142857095</v>
          </cell>
          <cell r="J333">
            <v>1</v>
          </cell>
          <cell r="K333">
            <v>1</v>
          </cell>
          <cell r="L333">
            <v>6</v>
          </cell>
          <cell r="M333" t="str">
            <v>N</v>
          </cell>
          <cell r="N333" t="str">
            <v>Y</v>
          </cell>
          <cell r="O333" t="str">
            <v>N</v>
          </cell>
          <cell r="P333">
            <v>3</v>
          </cell>
          <cell r="Q333">
            <v>2</v>
          </cell>
          <cell r="R333">
            <v>0.66666666666666696</v>
          </cell>
          <cell r="S333" t="str">
            <v>Y</v>
          </cell>
          <cell r="T333">
            <v>3</v>
          </cell>
          <cell r="U333">
            <v>2</v>
          </cell>
          <cell r="V333">
            <v>0.66666666666666696</v>
          </cell>
          <cell r="W333" t="str">
            <v>Y</v>
          </cell>
          <cell r="X333">
            <v>4</v>
          </cell>
          <cell r="Y333">
            <v>4</v>
          </cell>
          <cell r="Z333">
            <v>4</v>
          </cell>
          <cell r="AA333" t="str">
            <v>Y</v>
          </cell>
          <cell r="AB333"/>
          <cell r="AC333" t="str">
            <v>Y</v>
          </cell>
          <cell r="AD333">
            <v>2</v>
          </cell>
          <cell r="AE333">
            <v>0.5</v>
          </cell>
          <cell r="AF333" t="str">
            <v>Y</v>
          </cell>
          <cell r="AG333"/>
          <cell r="AH333" t="str">
            <v>Y</v>
          </cell>
          <cell r="AI333" t="str">
            <v>NIL</v>
          </cell>
          <cell r="AJ333" t="str">
            <v>E</v>
          </cell>
          <cell r="AK333">
            <v>5</v>
          </cell>
          <cell r="AL333">
            <v>5</v>
          </cell>
          <cell r="AM333">
            <v>1</v>
          </cell>
          <cell r="AN333">
            <v>1</v>
          </cell>
          <cell r="AO333">
            <v>2</v>
          </cell>
          <cell r="AP333" t="str">
            <v>Y</v>
          </cell>
          <cell r="AQ333">
            <v>0</v>
          </cell>
          <cell r="AR333">
            <v>2</v>
          </cell>
          <cell r="AS333">
            <v>0</v>
          </cell>
          <cell r="AT333"/>
        </row>
        <row r="334">
          <cell r="B334" t="str">
            <v>SG2B80958517</v>
          </cell>
          <cell r="C334" t="str">
            <v>OUE LIMITED</v>
          </cell>
          <cell r="D334">
            <v>1</v>
          </cell>
          <cell r="E334">
            <v>7</v>
          </cell>
          <cell r="F334">
            <v>6</v>
          </cell>
          <cell r="G334">
            <v>6</v>
          </cell>
          <cell r="H334">
            <v>2</v>
          </cell>
          <cell r="I334">
            <v>0.33333333333333298</v>
          </cell>
          <cell r="J334">
            <v>1</v>
          </cell>
          <cell r="K334">
            <v>1</v>
          </cell>
          <cell r="L334">
            <v>2</v>
          </cell>
          <cell r="M334" t="str">
            <v>N</v>
          </cell>
          <cell r="N334" t="str">
            <v>Y</v>
          </cell>
          <cell r="O334" t="str">
            <v>N</v>
          </cell>
          <cell r="P334">
            <v>3</v>
          </cell>
          <cell r="Q334">
            <v>2</v>
          </cell>
          <cell r="R334">
            <v>0.66666666666666696</v>
          </cell>
          <cell r="S334" t="str">
            <v>Y</v>
          </cell>
          <cell r="T334">
            <v>3</v>
          </cell>
          <cell r="U334">
            <v>2</v>
          </cell>
          <cell r="V334">
            <v>0.66666666666666696</v>
          </cell>
          <cell r="W334" t="str">
            <v>Y</v>
          </cell>
          <cell r="X334">
            <v>3</v>
          </cell>
          <cell r="Y334">
            <v>2</v>
          </cell>
          <cell r="Z334">
            <v>2</v>
          </cell>
          <cell r="AA334" t="str">
            <v>N</v>
          </cell>
          <cell r="AB334" t="str">
            <v>N</v>
          </cell>
          <cell r="AC334" t="str">
            <v>Y</v>
          </cell>
          <cell r="AD334">
            <v>3</v>
          </cell>
          <cell r="AE334">
            <v>1</v>
          </cell>
          <cell r="AF334" t="str">
            <v>Y</v>
          </cell>
          <cell r="AG334"/>
          <cell r="AH334" t="str">
            <v>Y</v>
          </cell>
          <cell r="AI334" t="str">
            <v>NIL</v>
          </cell>
          <cell r="AJ334" t="str">
            <v>E</v>
          </cell>
          <cell r="AK334">
            <v>5</v>
          </cell>
          <cell r="AL334">
            <v>4</v>
          </cell>
          <cell r="AM334">
            <v>1</v>
          </cell>
          <cell r="AN334">
            <v>1</v>
          </cell>
          <cell r="AO334">
            <v>2</v>
          </cell>
          <cell r="AP334" t="str">
            <v>Y</v>
          </cell>
          <cell r="AQ334">
            <v>2</v>
          </cell>
          <cell r="AR334">
            <v>2</v>
          </cell>
          <cell r="AS334">
            <v>0</v>
          </cell>
          <cell r="AT334"/>
        </row>
        <row r="335">
          <cell r="B335" t="str">
            <v>SG2F86994413</v>
          </cell>
          <cell r="C335" t="str">
            <v>OUE LIPPO HEALTHCARE LIMITED</v>
          </cell>
          <cell r="D335">
            <v>3</v>
          </cell>
          <cell r="E335">
            <v>10</v>
          </cell>
          <cell r="F335">
            <v>7</v>
          </cell>
          <cell r="G335">
            <v>7</v>
          </cell>
          <cell r="H335">
            <v>4</v>
          </cell>
          <cell r="I335">
            <v>0.57142857142857095</v>
          </cell>
          <cell r="J335">
            <v>1</v>
          </cell>
          <cell r="K335">
            <v>1</v>
          </cell>
          <cell r="L335">
            <v>6</v>
          </cell>
          <cell r="M335" t="str">
            <v>N</v>
          </cell>
          <cell r="N335" t="str">
            <v>Y</v>
          </cell>
          <cell r="O335" t="str">
            <v>N</v>
          </cell>
          <cell r="P335">
            <v>5</v>
          </cell>
          <cell r="Q335">
            <v>3</v>
          </cell>
          <cell r="R335">
            <v>0.6</v>
          </cell>
          <cell r="S335" t="str">
            <v>Y</v>
          </cell>
          <cell r="T335">
            <v>5</v>
          </cell>
          <cell r="U335">
            <v>3</v>
          </cell>
          <cell r="V335">
            <v>0.6</v>
          </cell>
          <cell r="W335" t="str">
            <v>Y</v>
          </cell>
          <cell r="X335">
            <v>4</v>
          </cell>
          <cell r="Y335">
            <v>4</v>
          </cell>
          <cell r="Z335">
            <v>4</v>
          </cell>
          <cell r="AA335" t="str">
            <v>Y</v>
          </cell>
          <cell r="AB335"/>
          <cell r="AC335" t="str">
            <v>Y</v>
          </cell>
          <cell r="AD335">
            <v>3</v>
          </cell>
          <cell r="AE335">
            <v>0.75</v>
          </cell>
          <cell r="AF335" t="str">
            <v>Y</v>
          </cell>
          <cell r="AG335"/>
          <cell r="AH335" t="str">
            <v>Y</v>
          </cell>
          <cell r="AI335"/>
          <cell r="AJ335" t="str">
            <v>B3</v>
          </cell>
          <cell r="AK335">
            <v>5</v>
          </cell>
          <cell r="AL335">
            <v>4</v>
          </cell>
          <cell r="AM335">
            <v>1</v>
          </cell>
          <cell r="AN335">
            <v>1</v>
          </cell>
          <cell r="AO335">
            <v>2</v>
          </cell>
          <cell r="AP335" t="str">
            <v>Y</v>
          </cell>
          <cell r="AQ335">
            <v>0</v>
          </cell>
          <cell r="AR335">
            <v>3</v>
          </cell>
          <cell r="AS335">
            <v>0</v>
          </cell>
          <cell r="AT335"/>
        </row>
        <row r="336">
          <cell r="B336" t="str">
            <v>BMG6843Q1033</v>
          </cell>
          <cell r="C336" t="str">
            <v>OUHUA ENERGY HOLDINGS LIMITED</v>
          </cell>
          <cell r="D336">
            <v>1</v>
          </cell>
          <cell r="E336">
            <v>5</v>
          </cell>
          <cell r="F336">
            <v>4</v>
          </cell>
          <cell r="G336">
            <v>4</v>
          </cell>
          <cell r="H336">
            <v>2</v>
          </cell>
          <cell r="I336">
            <v>0.5</v>
          </cell>
          <cell r="J336">
            <v>1</v>
          </cell>
          <cell r="K336">
            <v>1</v>
          </cell>
          <cell r="L336">
            <v>2</v>
          </cell>
          <cell r="M336" t="str">
            <v>N</v>
          </cell>
          <cell r="N336" t="str">
            <v>Y</v>
          </cell>
          <cell r="O336" t="str">
            <v>N</v>
          </cell>
          <cell r="P336">
            <v>3</v>
          </cell>
          <cell r="Q336">
            <v>2</v>
          </cell>
          <cell r="R336">
            <v>0.66666666666666696</v>
          </cell>
          <cell r="S336" t="str">
            <v>Y</v>
          </cell>
          <cell r="T336">
            <v>3</v>
          </cell>
          <cell r="U336">
            <v>2</v>
          </cell>
          <cell r="V336">
            <v>0.66666666666666696</v>
          </cell>
          <cell r="W336" t="str">
            <v>Y</v>
          </cell>
          <cell r="X336">
            <v>3</v>
          </cell>
          <cell r="Y336">
            <v>2</v>
          </cell>
          <cell r="Z336">
            <v>3</v>
          </cell>
          <cell r="AA336" t="str">
            <v>N</v>
          </cell>
          <cell r="AB336" t="str">
            <v>N</v>
          </cell>
          <cell r="AC336" t="str">
            <v>Y</v>
          </cell>
          <cell r="AD336">
            <v>2</v>
          </cell>
          <cell r="AE336">
            <v>0.66666666666666696</v>
          </cell>
          <cell r="AF336" t="str">
            <v>Y</v>
          </cell>
          <cell r="AG336"/>
          <cell r="AH336" t="str">
            <v>Y</v>
          </cell>
          <cell r="AI336" t="str">
            <v>B3</v>
          </cell>
          <cell r="AJ336" t="str">
            <v>B3</v>
          </cell>
          <cell r="AK336">
            <v>4</v>
          </cell>
          <cell r="AL336">
            <v>4</v>
          </cell>
          <cell r="AM336">
            <v>1</v>
          </cell>
          <cell r="AN336">
            <v>1</v>
          </cell>
          <cell r="AO336">
            <v>2</v>
          </cell>
          <cell r="AP336" t="str">
            <v>Y</v>
          </cell>
          <cell r="AQ336">
            <v>2</v>
          </cell>
          <cell r="AR336">
            <v>2</v>
          </cell>
          <cell r="AS336">
            <v>2</v>
          </cell>
          <cell r="AT336"/>
        </row>
        <row r="337">
          <cell r="B337" t="str">
            <v>SG1S04926220</v>
          </cell>
          <cell r="C337" t="str">
            <v>OVERSEA-CHINESE BANKING CORPORATION LIMITED</v>
          </cell>
          <cell r="D337">
            <v>1</v>
          </cell>
          <cell r="E337">
            <v>12</v>
          </cell>
          <cell r="F337">
            <v>11</v>
          </cell>
          <cell r="G337">
            <v>11</v>
          </cell>
          <cell r="H337">
            <v>8</v>
          </cell>
          <cell r="I337">
            <v>0.72727272727272696</v>
          </cell>
          <cell r="J337">
            <v>1</v>
          </cell>
          <cell r="K337">
            <v>1</v>
          </cell>
          <cell r="L337">
            <v>1</v>
          </cell>
          <cell r="M337" t="str">
            <v>Y</v>
          </cell>
          <cell r="N337" t="str">
            <v>N</v>
          </cell>
          <cell r="O337" t="str">
            <v>Y</v>
          </cell>
          <cell r="P337">
            <v>5</v>
          </cell>
          <cell r="Q337">
            <v>4</v>
          </cell>
          <cell r="R337">
            <v>0.8</v>
          </cell>
          <cell r="S337" t="str">
            <v>Y</v>
          </cell>
          <cell r="T337">
            <v>6</v>
          </cell>
          <cell r="U337">
            <v>6</v>
          </cell>
          <cell r="V337">
            <v>1</v>
          </cell>
          <cell r="W337" t="str">
            <v>Y</v>
          </cell>
          <cell r="X337">
            <v>5</v>
          </cell>
          <cell r="Y337">
            <v>5</v>
          </cell>
          <cell r="Z337">
            <v>5</v>
          </cell>
          <cell r="AA337" t="str">
            <v>Y</v>
          </cell>
          <cell r="AB337"/>
          <cell r="AC337" t="str">
            <v>Y</v>
          </cell>
          <cell r="AD337">
            <v>3</v>
          </cell>
          <cell r="AE337">
            <v>0.6</v>
          </cell>
          <cell r="AF337" t="str">
            <v>Y</v>
          </cell>
          <cell r="AG337"/>
          <cell r="AH337" t="str">
            <v>Y</v>
          </cell>
          <cell r="AI337" t="str">
            <v>E</v>
          </cell>
          <cell r="AJ337" t="str">
            <v>E</v>
          </cell>
          <cell r="AK337">
            <v>5</v>
          </cell>
          <cell r="AL337">
            <v>5</v>
          </cell>
          <cell r="AM337">
            <v>3</v>
          </cell>
          <cell r="AN337">
            <v>2</v>
          </cell>
          <cell r="AO337">
            <v>5</v>
          </cell>
          <cell r="AP337" t="str">
            <v>Y</v>
          </cell>
          <cell r="AQ337">
            <v>1</v>
          </cell>
          <cell r="AR337">
            <v>2</v>
          </cell>
          <cell r="AS337">
            <v>0</v>
          </cell>
          <cell r="AT337"/>
        </row>
        <row r="338">
          <cell r="B338" t="str">
            <v>SG2F49989922</v>
          </cell>
          <cell r="C338" t="str">
            <v>OVERSEAS EDUCATION LIMITED</v>
          </cell>
          <cell r="D338">
            <v>1</v>
          </cell>
          <cell r="E338">
            <v>8</v>
          </cell>
          <cell r="F338">
            <v>7</v>
          </cell>
          <cell r="G338">
            <v>7</v>
          </cell>
          <cell r="H338">
            <v>4</v>
          </cell>
          <cell r="I338">
            <v>0.57142857142857095</v>
          </cell>
          <cell r="J338">
            <v>1</v>
          </cell>
          <cell r="K338">
            <v>1</v>
          </cell>
          <cell r="L338">
            <v>2</v>
          </cell>
          <cell r="M338" t="str">
            <v>N</v>
          </cell>
          <cell r="N338" t="str">
            <v>Y</v>
          </cell>
          <cell r="O338" t="str">
            <v>Y</v>
          </cell>
          <cell r="P338">
            <v>5</v>
          </cell>
          <cell r="Q338">
            <v>4</v>
          </cell>
          <cell r="R338">
            <v>0.8</v>
          </cell>
          <cell r="S338" t="str">
            <v>Y</v>
          </cell>
          <cell r="T338">
            <v>4</v>
          </cell>
          <cell r="U338">
            <v>4</v>
          </cell>
          <cell r="V338">
            <v>1</v>
          </cell>
          <cell r="W338" t="str">
            <v>Y</v>
          </cell>
          <cell r="X338">
            <v>4</v>
          </cell>
          <cell r="Y338">
            <v>4</v>
          </cell>
          <cell r="Z338">
            <v>4</v>
          </cell>
          <cell r="AA338" t="str">
            <v>Y</v>
          </cell>
          <cell r="AB338"/>
          <cell r="AC338" t="str">
            <v>Y</v>
          </cell>
          <cell r="AD338">
            <v>3</v>
          </cell>
          <cell r="AE338">
            <v>0.75</v>
          </cell>
          <cell r="AF338" t="str">
            <v>Y</v>
          </cell>
          <cell r="AG338"/>
          <cell r="AH338" t="str">
            <v>Y</v>
          </cell>
          <cell r="AI338" t="str">
            <v>E</v>
          </cell>
          <cell r="AJ338" t="str">
            <v>E</v>
          </cell>
          <cell r="AK338">
            <v>4</v>
          </cell>
          <cell r="AL338">
            <v>3</v>
          </cell>
          <cell r="AM338">
            <v>1</v>
          </cell>
          <cell r="AN338">
            <v>1</v>
          </cell>
          <cell r="AO338">
            <v>2</v>
          </cell>
          <cell r="AP338" t="str">
            <v>Y</v>
          </cell>
          <cell r="AQ338">
            <v>0</v>
          </cell>
          <cell r="AR338">
            <v>4</v>
          </cell>
          <cell r="AS338">
            <v>0</v>
          </cell>
          <cell r="AT338"/>
        </row>
        <row r="339">
          <cell r="B339" t="str">
            <v>SG1J17886040</v>
          </cell>
          <cell r="C339" t="str">
            <v>PACIFIC CENTURY REGIONAL DEVELOPMENTS LIMITED</v>
          </cell>
          <cell r="D339">
            <v>2</v>
          </cell>
          <cell r="E339">
            <v>10</v>
          </cell>
          <cell r="F339">
            <v>8</v>
          </cell>
          <cell r="G339">
            <v>8</v>
          </cell>
          <cell r="H339">
            <v>5</v>
          </cell>
          <cell r="I339">
            <v>0.625</v>
          </cell>
          <cell r="J339">
            <v>1</v>
          </cell>
          <cell r="K339">
            <v>1</v>
          </cell>
          <cell r="L339">
            <v>2</v>
          </cell>
          <cell r="M339" t="str">
            <v>N</v>
          </cell>
          <cell r="N339" t="str">
            <v>Y</v>
          </cell>
          <cell r="O339" t="str">
            <v>Y</v>
          </cell>
          <cell r="P339">
            <v>4</v>
          </cell>
          <cell r="Q339">
            <v>4</v>
          </cell>
          <cell r="R339">
            <v>1</v>
          </cell>
          <cell r="S339" t="str">
            <v>Y</v>
          </cell>
          <cell r="T339">
            <v>3</v>
          </cell>
          <cell r="U339">
            <v>3</v>
          </cell>
          <cell r="V339">
            <v>1</v>
          </cell>
          <cell r="W339" t="str">
            <v>Y</v>
          </cell>
          <cell r="X339">
            <v>4</v>
          </cell>
          <cell r="Y339">
            <v>4</v>
          </cell>
          <cell r="Z339">
            <v>4</v>
          </cell>
          <cell r="AA339" t="str">
            <v>Y</v>
          </cell>
          <cell r="AB339"/>
          <cell r="AC339" t="str">
            <v>Y</v>
          </cell>
          <cell r="AD339">
            <v>2</v>
          </cell>
          <cell r="AE339">
            <v>0.5</v>
          </cell>
          <cell r="AF339" t="str">
            <v>Y</v>
          </cell>
          <cell r="AG339"/>
          <cell r="AH339" t="str">
            <v>N</v>
          </cell>
          <cell r="AI339" t="str">
            <v>ND</v>
          </cell>
          <cell r="AJ339" t="str">
            <v>ND</v>
          </cell>
          <cell r="AK339">
            <v>4</v>
          </cell>
          <cell r="AL339">
            <v>4</v>
          </cell>
          <cell r="AM339">
            <v>1</v>
          </cell>
          <cell r="AN339"/>
          <cell r="AO339"/>
          <cell r="AP339" t="str">
            <v>Y</v>
          </cell>
          <cell r="AQ339">
            <v>2</v>
          </cell>
          <cell r="AR339">
            <v>1</v>
          </cell>
          <cell r="AS339">
            <v>0</v>
          </cell>
          <cell r="AT339"/>
        </row>
        <row r="340">
          <cell r="B340" t="str">
            <v>SG2G39998387</v>
          </cell>
          <cell r="C340" t="str">
            <v>PACIFIC RADIANCE LTD.</v>
          </cell>
          <cell r="D340">
            <v>0</v>
          </cell>
          <cell r="E340">
            <v>6</v>
          </cell>
          <cell r="F340">
            <v>6</v>
          </cell>
          <cell r="G340">
            <v>6</v>
          </cell>
          <cell r="H340">
            <v>3</v>
          </cell>
          <cell r="I340">
            <v>0.5</v>
          </cell>
          <cell r="J340">
            <v>1</v>
          </cell>
          <cell r="K340">
            <v>0</v>
          </cell>
          <cell r="L340">
            <v>2</v>
          </cell>
          <cell r="M340" t="str">
            <v>N</v>
          </cell>
          <cell r="N340" t="str">
            <v>Y</v>
          </cell>
          <cell r="O340" t="str">
            <v>N</v>
          </cell>
          <cell r="P340">
            <v>3</v>
          </cell>
          <cell r="Q340">
            <v>2</v>
          </cell>
          <cell r="R340">
            <v>0.66666666666666696</v>
          </cell>
          <cell r="S340" t="str">
            <v>Y</v>
          </cell>
          <cell r="T340">
            <v>3</v>
          </cell>
          <cell r="U340">
            <v>3</v>
          </cell>
          <cell r="V340">
            <v>1</v>
          </cell>
          <cell r="W340" t="str">
            <v>Y</v>
          </cell>
          <cell r="X340">
            <v>3</v>
          </cell>
          <cell r="Y340">
            <v>3</v>
          </cell>
          <cell r="Z340">
            <v>3</v>
          </cell>
          <cell r="AA340" t="str">
            <v>Y</v>
          </cell>
          <cell r="AB340"/>
          <cell r="AC340" t="str">
            <v>Y</v>
          </cell>
          <cell r="AD340">
            <v>2</v>
          </cell>
          <cell r="AE340">
            <v>0.66666666666666696</v>
          </cell>
          <cell r="AF340" t="str">
            <v>Y</v>
          </cell>
          <cell r="AG340"/>
          <cell r="AH340" t="str">
            <v>Y</v>
          </cell>
          <cell r="AI340" t="str">
            <v>B3</v>
          </cell>
          <cell r="AJ340" t="str">
            <v>B3</v>
          </cell>
          <cell r="AK340">
            <v>4</v>
          </cell>
          <cell r="AL340">
            <v>5</v>
          </cell>
          <cell r="AM340">
            <v>1</v>
          </cell>
          <cell r="AN340">
            <v>1</v>
          </cell>
          <cell r="AO340">
            <v>2</v>
          </cell>
          <cell r="AP340" t="str">
            <v>Y</v>
          </cell>
          <cell r="AQ340">
            <v>1</v>
          </cell>
          <cell r="AR340">
            <v>2</v>
          </cell>
          <cell r="AS340">
            <v>0</v>
          </cell>
          <cell r="AT340"/>
        </row>
        <row r="341">
          <cell r="B341" t="str">
            <v>SG1Q04920423</v>
          </cell>
          <cell r="C341" t="str">
            <v>PAN ASIAN HOLDINGS LIMITED</v>
          </cell>
          <cell r="D341">
            <v>3</v>
          </cell>
          <cell r="E341">
            <v>7</v>
          </cell>
          <cell r="F341">
            <v>4</v>
          </cell>
          <cell r="G341">
            <v>4</v>
          </cell>
          <cell r="H341">
            <v>3</v>
          </cell>
          <cell r="I341">
            <v>0.75</v>
          </cell>
          <cell r="J341">
            <v>1</v>
          </cell>
          <cell r="K341">
            <v>1</v>
          </cell>
          <cell r="L341">
            <v>2</v>
          </cell>
          <cell r="M341" t="str">
            <v>N</v>
          </cell>
          <cell r="N341" t="str">
            <v>Y</v>
          </cell>
          <cell r="O341" t="str">
            <v>Y</v>
          </cell>
          <cell r="P341">
            <v>3</v>
          </cell>
          <cell r="Q341">
            <v>3</v>
          </cell>
          <cell r="R341">
            <v>1</v>
          </cell>
          <cell r="S341" t="str">
            <v>Y</v>
          </cell>
          <cell r="T341">
            <v>3</v>
          </cell>
          <cell r="U341">
            <v>3</v>
          </cell>
          <cell r="V341">
            <v>1</v>
          </cell>
          <cell r="W341" t="str">
            <v>Y</v>
          </cell>
          <cell r="X341">
            <v>3</v>
          </cell>
          <cell r="Y341">
            <v>3</v>
          </cell>
          <cell r="Z341">
            <v>3</v>
          </cell>
          <cell r="AA341" t="str">
            <v>Y</v>
          </cell>
          <cell r="AB341"/>
          <cell r="AC341" t="str">
            <v>Y</v>
          </cell>
          <cell r="AD341">
            <v>2</v>
          </cell>
          <cell r="AE341">
            <v>0.66666666666666696</v>
          </cell>
          <cell r="AF341" t="str">
            <v>Y</v>
          </cell>
          <cell r="AG341"/>
          <cell r="AH341" t="str">
            <v>Y</v>
          </cell>
          <cell r="AI341" t="str">
            <v>B3</v>
          </cell>
          <cell r="AJ341" t="str">
            <v>B3</v>
          </cell>
          <cell r="AK341">
            <v>3</v>
          </cell>
          <cell r="AL341">
            <v>3</v>
          </cell>
          <cell r="AM341">
            <v>1</v>
          </cell>
          <cell r="AN341">
            <v>1</v>
          </cell>
          <cell r="AO341">
            <v>2</v>
          </cell>
          <cell r="AP341" t="str">
            <v>Y</v>
          </cell>
          <cell r="AQ341">
            <v>2</v>
          </cell>
          <cell r="AR341">
            <v>3</v>
          </cell>
          <cell r="AS341">
            <v>2</v>
          </cell>
          <cell r="AT341"/>
        </row>
        <row r="342">
          <cell r="B342" t="str">
            <v>SG1A67000830</v>
          </cell>
          <cell r="C342" t="str">
            <v>PAN-UNITED CORPORATION LTD.</v>
          </cell>
          <cell r="D342">
            <v>3</v>
          </cell>
          <cell r="E342">
            <v>10</v>
          </cell>
          <cell r="F342">
            <v>7</v>
          </cell>
          <cell r="G342">
            <v>7</v>
          </cell>
          <cell r="H342">
            <v>4</v>
          </cell>
          <cell r="I342">
            <v>0.57142857142857095</v>
          </cell>
          <cell r="J342">
            <v>1</v>
          </cell>
          <cell r="K342">
            <v>1</v>
          </cell>
          <cell r="L342">
            <v>1</v>
          </cell>
          <cell r="M342" t="str">
            <v>Y</v>
          </cell>
          <cell r="N342" t="str">
            <v>N</v>
          </cell>
          <cell r="O342" t="str">
            <v>Y</v>
          </cell>
          <cell r="P342">
            <v>3</v>
          </cell>
          <cell r="Q342">
            <v>2</v>
          </cell>
          <cell r="R342">
            <v>0.66666666666666696</v>
          </cell>
          <cell r="S342" t="str">
            <v>Y</v>
          </cell>
          <cell r="T342">
            <v>4</v>
          </cell>
          <cell r="U342">
            <v>3</v>
          </cell>
          <cell r="V342">
            <v>0.75</v>
          </cell>
          <cell r="W342" t="str">
            <v>Y</v>
          </cell>
          <cell r="X342">
            <v>3</v>
          </cell>
          <cell r="Y342">
            <v>3</v>
          </cell>
          <cell r="Z342">
            <v>3</v>
          </cell>
          <cell r="AA342" t="str">
            <v>Y</v>
          </cell>
          <cell r="AB342"/>
          <cell r="AC342" t="str">
            <v>Y</v>
          </cell>
          <cell r="AD342">
            <v>2</v>
          </cell>
          <cell r="AE342">
            <v>0.66666666666666696</v>
          </cell>
          <cell r="AF342" t="str">
            <v>Y</v>
          </cell>
          <cell r="AG342"/>
          <cell r="AH342" t="str">
            <v>Y</v>
          </cell>
          <cell r="AI342"/>
          <cell r="AJ342" t="str">
            <v>B3</v>
          </cell>
          <cell r="AK342">
            <v>5</v>
          </cell>
          <cell r="AL342">
            <v>4</v>
          </cell>
          <cell r="AM342">
            <v>2</v>
          </cell>
          <cell r="AN342">
            <v>1</v>
          </cell>
          <cell r="AO342">
            <v>3</v>
          </cell>
          <cell r="AP342" t="str">
            <v>Y</v>
          </cell>
          <cell r="AQ342">
            <v>5</v>
          </cell>
          <cell r="AR342">
            <v>1</v>
          </cell>
          <cell r="AS342">
            <v>0</v>
          </cell>
          <cell r="AT342"/>
        </row>
        <row r="343">
          <cell r="B343" t="str">
            <v>SG1V52937132</v>
          </cell>
          <cell r="C343" t="str">
            <v>PARKWAY TRUST MANAGEMENT LIMITED</v>
          </cell>
          <cell r="D343">
            <v>2</v>
          </cell>
          <cell r="E343">
            <v>10</v>
          </cell>
          <cell r="F343">
            <v>8</v>
          </cell>
          <cell r="G343">
            <v>8</v>
          </cell>
          <cell r="H343">
            <v>3</v>
          </cell>
          <cell r="I343">
            <v>0.375</v>
          </cell>
          <cell r="J343">
            <v>1</v>
          </cell>
          <cell r="K343">
            <v>1</v>
          </cell>
          <cell r="L343">
            <v>1</v>
          </cell>
          <cell r="M343" t="str">
            <v>Y</v>
          </cell>
          <cell r="N343" t="str">
            <v>N</v>
          </cell>
          <cell r="O343" t="str">
            <v>N</v>
          </cell>
          <cell r="P343">
            <v>3</v>
          </cell>
          <cell r="Q343">
            <v>2</v>
          </cell>
          <cell r="R343">
            <v>0.66666666666666696</v>
          </cell>
          <cell r="S343" t="str">
            <v>Y</v>
          </cell>
          <cell r="T343">
            <v>3</v>
          </cell>
          <cell r="U343">
            <v>2</v>
          </cell>
          <cell r="V343">
            <v>0.66666666666666696</v>
          </cell>
          <cell r="W343" t="str">
            <v>Y</v>
          </cell>
          <cell r="X343">
            <v>3</v>
          </cell>
          <cell r="Y343">
            <v>3</v>
          </cell>
          <cell r="Z343">
            <v>3</v>
          </cell>
          <cell r="AA343" t="str">
            <v>Y</v>
          </cell>
          <cell r="AB343"/>
          <cell r="AC343" t="str">
            <v>Y</v>
          </cell>
          <cell r="AD343">
            <v>0</v>
          </cell>
          <cell r="AE343">
            <v>0</v>
          </cell>
          <cell r="AF343" t="str">
            <v>N</v>
          </cell>
          <cell r="AG343" t="str">
            <v>N</v>
          </cell>
          <cell r="AH343" t="str">
            <v>N</v>
          </cell>
          <cell r="AI343" t="str">
            <v>ND</v>
          </cell>
          <cell r="AJ343" t="str">
            <v>E</v>
          </cell>
          <cell r="AK343">
            <v>5</v>
          </cell>
          <cell r="AL343">
            <v>4</v>
          </cell>
          <cell r="AM343">
            <v>1</v>
          </cell>
          <cell r="AN343">
            <v>1</v>
          </cell>
          <cell r="AO343">
            <v>2</v>
          </cell>
          <cell r="AP343" t="str">
            <v>Y</v>
          </cell>
          <cell r="AQ343">
            <v>0</v>
          </cell>
          <cell r="AR343">
            <v>2</v>
          </cell>
          <cell r="AS343">
            <v>0</v>
          </cell>
          <cell r="AT343"/>
        </row>
        <row r="344">
          <cell r="B344" t="str">
            <v>SG1CI0000005</v>
          </cell>
          <cell r="C344" t="str">
            <v>PENGUIN INTERNATIONAL LIMITED</v>
          </cell>
          <cell r="D344">
            <v>1</v>
          </cell>
          <cell r="E344">
            <v>7</v>
          </cell>
          <cell r="F344">
            <v>6</v>
          </cell>
          <cell r="G344">
            <v>6</v>
          </cell>
          <cell r="H344">
            <v>3</v>
          </cell>
          <cell r="I344">
            <v>0.5</v>
          </cell>
          <cell r="J344">
            <v>1</v>
          </cell>
          <cell r="K344">
            <v>1</v>
          </cell>
          <cell r="L344">
            <v>2</v>
          </cell>
          <cell r="M344" t="str">
            <v>N</v>
          </cell>
          <cell r="N344" t="str">
            <v>Y</v>
          </cell>
          <cell r="O344" t="str">
            <v>Y</v>
          </cell>
          <cell r="P344">
            <v>3</v>
          </cell>
          <cell r="Q344">
            <v>2</v>
          </cell>
          <cell r="R344">
            <v>0.66666666666666696</v>
          </cell>
          <cell r="S344" t="str">
            <v>Y</v>
          </cell>
          <cell r="T344">
            <v>3</v>
          </cell>
          <cell r="U344">
            <v>3</v>
          </cell>
          <cell r="V344">
            <v>1</v>
          </cell>
          <cell r="W344" t="str">
            <v>Y</v>
          </cell>
          <cell r="X344">
            <v>3</v>
          </cell>
          <cell r="Y344">
            <v>3</v>
          </cell>
          <cell r="Z344">
            <v>3</v>
          </cell>
          <cell r="AA344" t="str">
            <v>Y</v>
          </cell>
          <cell r="AB344"/>
          <cell r="AC344" t="str">
            <v>Y</v>
          </cell>
          <cell r="AD344">
            <v>2</v>
          </cell>
          <cell r="AE344">
            <v>0.66666666666666696</v>
          </cell>
          <cell r="AF344" t="str">
            <v>Y</v>
          </cell>
          <cell r="AG344"/>
          <cell r="AH344" t="str">
            <v>Y</v>
          </cell>
          <cell r="AI344" t="str">
            <v>B3</v>
          </cell>
          <cell r="AJ344" t="str">
            <v>B1</v>
          </cell>
          <cell r="AK344">
            <v>4</v>
          </cell>
          <cell r="AL344">
            <v>4</v>
          </cell>
          <cell r="AM344">
            <v>1</v>
          </cell>
          <cell r="AN344">
            <v>1</v>
          </cell>
          <cell r="AO344">
            <v>2</v>
          </cell>
          <cell r="AP344" t="str">
            <v>Y</v>
          </cell>
          <cell r="AQ344">
            <v>0</v>
          </cell>
          <cell r="AR344">
            <v>2</v>
          </cell>
          <cell r="AS344">
            <v>0</v>
          </cell>
          <cell r="AT344"/>
        </row>
        <row r="345">
          <cell r="B345" t="str">
            <v>SG1BH6000003</v>
          </cell>
          <cell r="C345" t="str">
            <v>PHARMESIS INTERNATIONAL LTD.</v>
          </cell>
          <cell r="D345">
            <v>3</v>
          </cell>
          <cell r="E345">
            <v>8</v>
          </cell>
          <cell r="F345">
            <v>5</v>
          </cell>
          <cell r="G345">
            <v>5</v>
          </cell>
          <cell r="H345">
            <v>2</v>
          </cell>
          <cell r="I345">
            <v>0.4</v>
          </cell>
          <cell r="J345">
            <v>1</v>
          </cell>
          <cell r="K345">
            <v>1</v>
          </cell>
          <cell r="L345">
            <v>1</v>
          </cell>
          <cell r="M345" t="str">
            <v>Y</v>
          </cell>
          <cell r="N345" t="str">
            <v>N</v>
          </cell>
          <cell r="O345" t="str">
            <v>N</v>
          </cell>
          <cell r="P345">
            <v>3</v>
          </cell>
          <cell r="Q345">
            <v>2</v>
          </cell>
          <cell r="R345">
            <v>0.66666666666666696</v>
          </cell>
          <cell r="S345" t="str">
            <v>Y</v>
          </cell>
          <cell r="T345">
            <v>2</v>
          </cell>
          <cell r="U345">
            <v>2</v>
          </cell>
          <cell r="V345">
            <v>1</v>
          </cell>
          <cell r="W345" t="str">
            <v>Y</v>
          </cell>
          <cell r="X345">
            <v>3</v>
          </cell>
          <cell r="Y345">
            <v>2</v>
          </cell>
          <cell r="Z345">
            <v>2</v>
          </cell>
          <cell r="AA345" t="str">
            <v>N</v>
          </cell>
          <cell r="AB345" t="str">
            <v>N</v>
          </cell>
          <cell r="AC345" t="str">
            <v>Y</v>
          </cell>
          <cell r="AD345">
            <v>2</v>
          </cell>
          <cell r="AE345">
            <v>0.66666666666666696</v>
          </cell>
          <cell r="AF345" t="str">
            <v>Y</v>
          </cell>
          <cell r="AG345"/>
          <cell r="AH345" t="str">
            <v>Y</v>
          </cell>
          <cell r="AI345" t="str">
            <v>B3</v>
          </cell>
          <cell r="AJ345" t="str">
            <v>B3</v>
          </cell>
          <cell r="AK345">
            <v>4</v>
          </cell>
          <cell r="AL345">
            <v>4</v>
          </cell>
          <cell r="AM345">
            <v>1</v>
          </cell>
          <cell r="AN345">
            <v>1</v>
          </cell>
          <cell r="AO345">
            <v>2</v>
          </cell>
          <cell r="AP345" t="str">
            <v>Y</v>
          </cell>
          <cell r="AQ345">
            <v>2</v>
          </cell>
          <cell r="AR345">
            <v>2</v>
          </cell>
          <cell r="AS345">
            <v>0</v>
          </cell>
          <cell r="AT345"/>
        </row>
        <row r="346">
          <cell r="B346" t="str">
            <v>SGXE26599816</v>
          </cell>
          <cell r="C346" t="str">
            <v>PLATO CAPITAL LIMITED</v>
          </cell>
          <cell r="D346">
            <v>2</v>
          </cell>
          <cell r="E346">
            <v>6</v>
          </cell>
          <cell r="F346">
            <v>4</v>
          </cell>
          <cell r="G346">
            <v>4</v>
          </cell>
          <cell r="H346">
            <v>2</v>
          </cell>
          <cell r="I346">
            <v>0.5</v>
          </cell>
          <cell r="J346">
            <v>1</v>
          </cell>
          <cell r="K346">
            <v>1</v>
          </cell>
          <cell r="L346">
            <v>6</v>
          </cell>
          <cell r="M346" t="str">
            <v>N</v>
          </cell>
          <cell r="N346" t="str">
            <v>N</v>
          </cell>
          <cell r="O346" t="str">
            <v>Y</v>
          </cell>
          <cell r="P346">
            <v>3</v>
          </cell>
          <cell r="Q346">
            <v>2</v>
          </cell>
          <cell r="R346">
            <v>0.66666666666666696</v>
          </cell>
          <cell r="S346" t="str">
            <v>Y</v>
          </cell>
          <cell r="T346">
            <v>3</v>
          </cell>
          <cell r="U346">
            <v>2</v>
          </cell>
          <cell r="V346">
            <v>0.66666666666666696</v>
          </cell>
          <cell r="W346" t="str">
            <v>Y</v>
          </cell>
          <cell r="X346">
            <v>3</v>
          </cell>
          <cell r="Y346">
            <v>2</v>
          </cell>
          <cell r="Z346">
            <v>2</v>
          </cell>
          <cell r="AA346" t="str">
            <v>N</v>
          </cell>
          <cell r="AB346" t="str">
            <v>N</v>
          </cell>
          <cell r="AC346" t="str">
            <v>Y</v>
          </cell>
          <cell r="AD346">
            <v>2</v>
          </cell>
          <cell r="AE346">
            <v>0.66666666666666696</v>
          </cell>
          <cell r="AF346" t="str">
            <v>Y</v>
          </cell>
          <cell r="AG346"/>
          <cell r="AH346" t="str">
            <v>Y</v>
          </cell>
          <cell r="AI346" t="str">
            <v>ND</v>
          </cell>
          <cell r="AJ346" t="str">
            <v>ND</v>
          </cell>
          <cell r="AK346">
            <v>2</v>
          </cell>
          <cell r="AL346">
            <v>2</v>
          </cell>
          <cell r="AM346">
            <v>1</v>
          </cell>
          <cell r="AN346">
            <v>1</v>
          </cell>
          <cell r="AO346">
            <v>2</v>
          </cell>
          <cell r="AP346" t="str">
            <v>Y</v>
          </cell>
          <cell r="AQ346">
            <v>2</v>
          </cell>
          <cell r="AR346">
            <v>2</v>
          </cell>
          <cell r="AS346">
            <v>2</v>
          </cell>
          <cell r="AT346"/>
        </row>
        <row r="347">
          <cell r="B347" t="str">
            <v>SG1L96897898</v>
          </cell>
          <cell r="C347" t="str">
            <v>POLARIS LTD.</v>
          </cell>
          <cell r="D347">
            <v>3</v>
          </cell>
          <cell r="E347">
            <v>9</v>
          </cell>
          <cell r="F347">
            <v>6</v>
          </cell>
          <cell r="G347">
            <v>6</v>
          </cell>
          <cell r="H347">
            <v>3</v>
          </cell>
          <cell r="I347">
            <v>0.5</v>
          </cell>
          <cell r="J347">
            <v>1</v>
          </cell>
          <cell r="K347">
            <v>1</v>
          </cell>
          <cell r="L347">
            <v>2</v>
          </cell>
          <cell r="M347" t="str">
            <v>N</v>
          </cell>
          <cell r="N347" t="str">
            <v>N</v>
          </cell>
          <cell r="O347" t="str">
            <v>Y</v>
          </cell>
          <cell r="P347">
            <v>5</v>
          </cell>
          <cell r="Q347">
            <v>3</v>
          </cell>
          <cell r="R347">
            <v>0.6</v>
          </cell>
          <cell r="S347" t="str">
            <v>Y</v>
          </cell>
          <cell r="T347">
            <v>4</v>
          </cell>
          <cell r="U347">
            <v>3</v>
          </cell>
          <cell r="V347">
            <v>0.75</v>
          </cell>
          <cell r="W347" t="str">
            <v>Y</v>
          </cell>
          <cell r="X347">
            <v>4</v>
          </cell>
          <cell r="Y347">
            <v>3</v>
          </cell>
          <cell r="Z347">
            <v>3</v>
          </cell>
          <cell r="AA347" t="str">
            <v>N</v>
          </cell>
          <cell r="AB347" t="str">
            <v>N</v>
          </cell>
          <cell r="AC347" t="str">
            <v>Y</v>
          </cell>
          <cell r="AD347">
            <v>2</v>
          </cell>
          <cell r="AE347">
            <v>0.5</v>
          </cell>
          <cell r="AF347" t="str">
            <v>Y</v>
          </cell>
          <cell r="AG347"/>
          <cell r="AH347" t="str">
            <v>N</v>
          </cell>
          <cell r="AI347" t="str">
            <v>B2</v>
          </cell>
          <cell r="AJ347" t="str">
            <v>B2</v>
          </cell>
          <cell r="AK347">
            <v>7</v>
          </cell>
          <cell r="AL347">
            <v>5</v>
          </cell>
          <cell r="AM347">
            <v>1</v>
          </cell>
          <cell r="AN347">
            <v>1</v>
          </cell>
          <cell r="AO347">
            <v>2</v>
          </cell>
          <cell r="AP347" t="str">
            <v>Y</v>
          </cell>
          <cell r="AQ347">
            <v>1</v>
          </cell>
          <cell r="AR347">
            <v>3</v>
          </cell>
          <cell r="AS347">
            <v>2</v>
          </cell>
          <cell r="AT347"/>
        </row>
        <row r="348">
          <cell r="B348" t="str">
            <v>SG1DA4000006</v>
          </cell>
          <cell r="C348" t="str">
            <v>Procurri Corporation Limited</v>
          </cell>
          <cell r="D348">
            <v>2</v>
          </cell>
          <cell r="E348">
            <v>9</v>
          </cell>
          <cell r="F348">
            <v>7</v>
          </cell>
          <cell r="G348">
            <v>7</v>
          </cell>
          <cell r="H348">
            <v>4</v>
          </cell>
          <cell r="I348">
            <v>0.57142857142857095</v>
          </cell>
          <cell r="J348">
            <v>1</v>
          </cell>
          <cell r="K348">
            <v>1</v>
          </cell>
          <cell r="L348">
            <v>2</v>
          </cell>
          <cell r="M348" t="str">
            <v>N</v>
          </cell>
          <cell r="N348" t="str">
            <v>Y</v>
          </cell>
          <cell r="O348" t="str">
            <v>N</v>
          </cell>
          <cell r="P348">
            <v>5</v>
          </cell>
          <cell r="Q348">
            <v>4</v>
          </cell>
          <cell r="R348">
            <v>0.8</v>
          </cell>
          <cell r="S348" t="str">
            <v>Y</v>
          </cell>
          <cell r="T348">
            <v>5</v>
          </cell>
          <cell r="U348">
            <v>4</v>
          </cell>
          <cell r="V348">
            <v>0.8</v>
          </cell>
          <cell r="W348" t="str">
            <v>Y</v>
          </cell>
          <cell r="X348">
            <v>5</v>
          </cell>
          <cell r="Y348">
            <v>4</v>
          </cell>
          <cell r="Z348">
            <v>4</v>
          </cell>
          <cell r="AA348" t="str">
            <v>N</v>
          </cell>
          <cell r="AB348" t="str">
            <v>N</v>
          </cell>
          <cell r="AC348" t="str">
            <v>Y</v>
          </cell>
          <cell r="AD348">
            <v>4</v>
          </cell>
          <cell r="AE348">
            <v>0.8</v>
          </cell>
          <cell r="AF348" t="str">
            <v>Y</v>
          </cell>
          <cell r="AG348"/>
          <cell r="AH348" t="str">
            <v>Y</v>
          </cell>
          <cell r="AI348" t="str">
            <v>B3</v>
          </cell>
          <cell r="AJ348" t="str">
            <v>B3</v>
          </cell>
          <cell r="AK348">
            <v>4</v>
          </cell>
          <cell r="AL348">
            <v>4</v>
          </cell>
          <cell r="AM348">
            <v>2</v>
          </cell>
          <cell r="AN348">
            <v>1</v>
          </cell>
          <cell r="AO348">
            <v>3</v>
          </cell>
          <cell r="AP348" t="str">
            <v>Y</v>
          </cell>
          <cell r="AQ348">
            <v>0</v>
          </cell>
          <cell r="AR348">
            <v>4</v>
          </cell>
          <cell r="AS348">
            <v>0</v>
          </cell>
          <cell r="AT348"/>
        </row>
        <row r="349">
          <cell r="B349" t="str">
            <v>SGXE65086469</v>
          </cell>
          <cell r="C349" t="str">
            <v>PROPNEX LIMITED</v>
          </cell>
          <cell r="D349">
            <v>1</v>
          </cell>
          <cell r="E349">
            <v>6</v>
          </cell>
          <cell r="F349">
            <v>5</v>
          </cell>
          <cell r="G349">
            <v>5</v>
          </cell>
          <cell r="H349">
            <v>3</v>
          </cell>
          <cell r="I349">
            <v>0.6</v>
          </cell>
          <cell r="J349">
            <v>1</v>
          </cell>
          <cell r="K349">
            <v>1</v>
          </cell>
          <cell r="L349">
            <v>2</v>
          </cell>
          <cell r="M349" t="str">
            <v>N</v>
          </cell>
          <cell r="N349" t="str">
            <v>Y</v>
          </cell>
          <cell r="O349" t="str">
            <v>N</v>
          </cell>
          <cell r="P349">
            <v>3</v>
          </cell>
          <cell r="Q349">
            <v>3</v>
          </cell>
          <cell r="R349">
            <v>1</v>
          </cell>
          <cell r="S349" t="str">
            <v>Y</v>
          </cell>
          <cell r="T349">
            <v>3</v>
          </cell>
          <cell r="U349">
            <v>3</v>
          </cell>
          <cell r="V349">
            <v>1</v>
          </cell>
          <cell r="W349" t="str">
            <v>Y</v>
          </cell>
          <cell r="X349">
            <v>3</v>
          </cell>
          <cell r="Y349">
            <v>3</v>
          </cell>
          <cell r="Z349">
            <v>3</v>
          </cell>
          <cell r="AA349" t="str">
            <v>Y</v>
          </cell>
          <cell r="AB349"/>
          <cell r="AC349" t="str">
            <v>Y</v>
          </cell>
          <cell r="AD349">
            <v>3</v>
          </cell>
          <cell r="AE349">
            <v>1</v>
          </cell>
          <cell r="AF349" t="str">
            <v>Y</v>
          </cell>
          <cell r="AG349"/>
          <cell r="AH349" t="str">
            <v>Y</v>
          </cell>
          <cell r="AI349" t="str">
            <v>E</v>
          </cell>
          <cell r="AJ349" t="str">
            <v>E</v>
          </cell>
          <cell r="AK349">
            <v>4</v>
          </cell>
          <cell r="AL349">
            <v>4</v>
          </cell>
          <cell r="AM349">
            <v>1</v>
          </cell>
          <cell r="AN349">
            <v>2</v>
          </cell>
          <cell r="AO349">
            <v>3</v>
          </cell>
          <cell r="AP349" t="str">
            <v>Y</v>
          </cell>
          <cell r="AQ349">
            <v>0</v>
          </cell>
          <cell r="AR349">
            <v>3</v>
          </cell>
          <cell r="AS349">
            <v>2</v>
          </cell>
          <cell r="AT349"/>
        </row>
        <row r="350">
          <cell r="B350" t="str">
            <v>SG2E73981531</v>
          </cell>
          <cell r="C350" t="str">
            <v>Q &amp; M DENTAL GROUP (SINGAPORE) LIMITED</v>
          </cell>
          <cell r="D350">
            <v>0</v>
          </cell>
          <cell r="E350">
            <v>6</v>
          </cell>
          <cell r="F350">
            <v>6</v>
          </cell>
          <cell r="G350">
            <v>6</v>
          </cell>
          <cell r="H350">
            <v>3</v>
          </cell>
          <cell r="I350">
            <v>0.5</v>
          </cell>
          <cell r="J350">
            <v>1</v>
          </cell>
          <cell r="K350">
            <v>1</v>
          </cell>
          <cell r="L350">
            <v>1</v>
          </cell>
          <cell r="M350" t="str">
            <v>Y</v>
          </cell>
          <cell r="N350" t="str">
            <v>N</v>
          </cell>
          <cell r="O350" t="str">
            <v>Y</v>
          </cell>
          <cell r="P350">
            <v>3</v>
          </cell>
          <cell r="Q350">
            <v>3</v>
          </cell>
          <cell r="R350">
            <v>1</v>
          </cell>
          <cell r="S350" t="str">
            <v>Y</v>
          </cell>
          <cell r="T350">
            <v>3</v>
          </cell>
          <cell r="U350">
            <v>3</v>
          </cell>
          <cell r="V350">
            <v>1</v>
          </cell>
          <cell r="W350" t="str">
            <v>Y</v>
          </cell>
          <cell r="X350">
            <v>3</v>
          </cell>
          <cell r="Y350">
            <v>3</v>
          </cell>
          <cell r="Z350">
            <v>3</v>
          </cell>
          <cell r="AA350" t="str">
            <v>Y</v>
          </cell>
          <cell r="AB350"/>
          <cell r="AC350" t="str">
            <v>Y</v>
          </cell>
          <cell r="AD350">
            <v>1</v>
          </cell>
          <cell r="AE350">
            <v>0.33333333333333298</v>
          </cell>
          <cell r="AF350" t="str">
            <v>N</v>
          </cell>
          <cell r="AG350" t="str">
            <v>Y</v>
          </cell>
          <cell r="AH350" t="str">
            <v>Y</v>
          </cell>
          <cell r="AI350" t="str">
            <v>E</v>
          </cell>
          <cell r="AJ350" t="str">
            <v>E</v>
          </cell>
          <cell r="AK350">
            <v>2</v>
          </cell>
          <cell r="AL350">
            <v>2</v>
          </cell>
          <cell r="AM350">
            <v>1</v>
          </cell>
          <cell r="AN350">
            <v>1</v>
          </cell>
          <cell r="AO350">
            <v>2</v>
          </cell>
          <cell r="AP350" t="str">
            <v>Y</v>
          </cell>
          <cell r="AQ350">
            <v>2</v>
          </cell>
          <cell r="AR350">
            <v>3</v>
          </cell>
          <cell r="AS350">
            <v>2</v>
          </cell>
          <cell r="AT350"/>
        </row>
        <row r="351">
          <cell r="B351" t="str">
            <v>SG1A49000759</v>
          </cell>
          <cell r="C351" t="str">
            <v>QAF LIMITED</v>
          </cell>
          <cell r="D351">
            <v>0</v>
          </cell>
          <cell r="E351">
            <v>13</v>
          </cell>
          <cell r="F351">
            <v>13</v>
          </cell>
          <cell r="G351">
            <v>13</v>
          </cell>
          <cell r="H351">
            <v>5</v>
          </cell>
          <cell r="I351">
            <v>0.38461538461538503</v>
          </cell>
          <cell r="J351">
            <v>1</v>
          </cell>
          <cell r="K351">
            <v>2</v>
          </cell>
          <cell r="L351">
            <v>1</v>
          </cell>
          <cell r="M351" t="str">
            <v>Y</v>
          </cell>
          <cell r="N351" t="str">
            <v>Y</v>
          </cell>
          <cell r="O351" t="str">
            <v>Y</v>
          </cell>
          <cell r="P351">
            <v>3</v>
          </cell>
          <cell r="Q351">
            <v>2</v>
          </cell>
          <cell r="R351">
            <v>0.66666666666666696</v>
          </cell>
          <cell r="S351" t="str">
            <v>Y</v>
          </cell>
          <cell r="T351">
            <v>3</v>
          </cell>
          <cell r="U351">
            <v>2</v>
          </cell>
          <cell r="V351">
            <v>0.66666666666666696</v>
          </cell>
          <cell r="W351" t="str">
            <v>Y</v>
          </cell>
          <cell r="X351">
            <v>4</v>
          </cell>
          <cell r="Y351">
            <v>4</v>
          </cell>
          <cell r="Z351">
            <v>4</v>
          </cell>
          <cell r="AA351" t="str">
            <v>Y</v>
          </cell>
          <cell r="AB351"/>
          <cell r="AC351" t="str">
            <v>Y</v>
          </cell>
          <cell r="AD351">
            <v>0</v>
          </cell>
          <cell r="AE351">
            <v>0</v>
          </cell>
          <cell r="AF351" t="str">
            <v>N</v>
          </cell>
          <cell r="AG351" t="str">
            <v>N</v>
          </cell>
          <cell r="AH351" t="str">
            <v>N</v>
          </cell>
          <cell r="AI351" t="str">
            <v>E</v>
          </cell>
          <cell r="AJ351" t="str">
            <v>E</v>
          </cell>
          <cell r="AK351">
            <v>2</v>
          </cell>
          <cell r="AL351">
            <v>2</v>
          </cell>
          <cell r="AM351">
            <v>1</v>
          </cell>
          <cell r="AN351">
            <v>1</v>
          </cell>
          <cell r="AO351">
            <v>2</v>
          </cell>
          <cell r="AP351" t="str">
            <v>Y</v>
          </cell>
          <cell r="AQ351">
            <v>1</v>
          </cell>
          <cell r="AR351">
            <v>1</v>
          </cell>
          <cell r="AS351">
            <v>0</v>
          </cell>
          <cell r="AT351"/>
        </row>
        <row r="352">
          <cell r="B352" t="str">
            <v>SG1BE8000008</v>
          </cell>
          <cell r="C352" t="str">
            <v>QIAN HU CORPORATION LIMITED</v>
          </cell>
          <cell r="D352">
            <v>0</v>
          </cell>
          <cell r="E352">
            <v>8</v>
          </cell>
          <cell r="F352">
            <v>8</v>
          </cell>
          <cell r="G352">
            <v>8</v>
          </cell>
          <cell r="H352">
            <v>5</v>
          </cell>
          <cell r="I352">
            <v>0.625</v>
          </cell>
          <cell r="J352">
            <v>1</v>
          </cell>
          <cell r="K352">
            <v>1</v>
          </cell>
          <cell r="L352">
            <v>2</v>
          </cell>
          <cell r="M352" t="str">
            <v>N</v>
          </cell>
          <cell r="N352" t="str">
            <v>Y</v>
          </cell>
          <cell r="O352" t="str">
            <v>Y</v>
          </cell>
          <cell r="P352">
            <v>4</v>
          </cell>
          <cell r="Q352">
            <v>4</v>
          </cell>
          <cell r="R352">
            <v>1</v>
          </cell>
          <cell r="S352" t="str">
            <v>Y</v>
          </cell>
          <cell r="T352">
            <v>4</v>
          </cell>
          <cell r="U352">
            <v>4</v>
          </cell>
          <cell r="V352">
            <v>1</v>
          </cell>
          <cell r="W352" t="str">
            <v>Y</v>
          </cell>
          <cell r="X352">
            <v>5</v>
          </cell>
          <cell r="Y352">
            <v>5</v>
          </cell>
          <cell r="Z352">
            <v>5</v>
          </cell>
          <cell r="AA352" t="str">
            <v>Y</v>
          </cell>
          <cell r="AB352"/>
          <cell r="AC352" t="str">
            <v>Y</v>
          </cell>
          <cell r="AD352">
            <v>1</v>
          </cell>
          <cell r="AE352">
            <v>0.2</v>
          </cell>
          <cell r="AF352" t="str">
            <v>N</v>
          </cell>
          <cell r="AG352" t="str">
            <v>Y</v>
          </cell>
          <cell r="AH352" t="str">
            <v>Y</v>
          </cell>
          <cell r="AI352" t="str">
            <v>E</v>
          </cell>
          <cell r="AJ352" t="str">
            <v>E</v>
          </cell>
          <cell r="AK352">
            <v>3</v>
          </cell>
          <cell r="AL352">
            <v>3</v>
          </cell>
          <cell r="AM352">
            <v>1</v>
          </cell>
          <cell r="AN352">
            <v>2</v>
          </cell>
          <cell r="AO352">
            <v>3</v>
          </cell>
          <cell r="AP352" t="str">
            <v>Y</v>
          </cell>
          <cell r="AQ352">
            <v>2</v>
          </cell>
          <cell r="AR352">
            <v>3</v>
          </cell>
          <cell r="AS352">
            <v>0</v>
          </cell>
          <cell r="AT352"/>
        </row>
        <row r="353">
          <cell r="B353" t="str">
            <v>SG2G04994999</v>
          </cell>
          <cell r="C353" t="str">
            <v>REX INTERNATIONAL HOLDING LIMITED</v>
          </cell>
          <cell r="D353">
            <v>0</v>
          </cell>
          <cell r="E353">
            <v>5</v>
          </cell>
          <cell r="F353">
            <v>5</v>
          </cell>
          <cell r="G353">
            <v>5</v>
          </cell>
          <cell r="H353">
            <v>3</v>
          </cell>
          <cell r="I353">
            <v>0.6</v>
          </cell>
          <cell r="J353">
            <v>1</v>
          </cell>
          <cell r="K353">
            <v>0</v>
          </cell>
          <cell r="L353">
            <v>2</v>
          </cell>
          <cell r="M353" t="str">
            <v>N</v>
          </cell>
          <cell r="N353" t="str">
            <v>Y</v>
          </cell>
          <cell r="O353" t="str">
            <v>Y</v>
          </cell>
          <cell r="P353">
            <v>3</v>
          </cell>
          <cell r="Q353">
            <v>2</v>
          </cell>
          <cell r="R353">
            <v>0.66666666666666696</v>
          </cell>
          <cell r="S353" t="str">
            <v>Y</v>
          </cell>
          <cell r="T353">
            <v>3</v>
          </cell>
          <cell r="U353">
            <v>2</v>
          </cell>
          <cell r="V353">
            <v>0.66666666666666696</v>
          </cell>
          <cell r="W353" t="str">
            <v>Y</v>
          </cell>
          <cell r="X353">
            <v>3</v>
          </cell>
          <cell r="Y353">
            <v>2</v>
          </cell>
          <cell r="Z353">
            <v>2</v>
          </cell>
          <cell r="AA353" t="str">
            <v>N</v>
          </cell>
          <cell r="AB353" t="str">
            <v>N</v>
          </cell>
          <cell r="AC353" t="str">
            <v>Y</v>
          </cell>
          <cell r="AD353">
            <v>2</v>
          </cell>
          <cell r="AE353">
            <v>0.66666666666666696</v>
          </cell>
          <cell r="AF353" t="str">
            <v>Y</v>
          </cell>
          <cell r="AG353"/>
          <cell r="AH353" t="str">
            <v>Y</v>
          </cell>
          <cell r="AI353" t="str">
            <v>E</v>
          </cell>
          <cell r="AJ353" t="str">
            <v>E</v>
          </cell>
          <cell r="AK353">
            <v>4</v>
          </cell>
          <cell r="AL353">
            <v>4</v>
          </cell>
          <cell r="AM353">
            <v>2</v>
          </cell>
          <cell r="AN353">
            <v>2</v>
          </cell>
          <cell r="AO353">
            <v>4</v>
          </cell>
          <cell r="AP353" t="str">
            <v>Y</v>
          </cell>
          <cell r="AQ353">
            <v>0</v>
          </cell>
          <cell r="AR353">
            <v>2</v>
          </cell>
          <cell r="AS353">
            <v>0</v>
          </cell>
          <cell r="AT353"/>
        </row>
        <row r="354">
          <cell r="B354" t="str">
            <v>SG1H00001443</v>
          </cell>
          <cell r="C354" t="str">
            <v>RH PETROGAS LIMITED</v>
          </cell>
          <cell r="D354">
            <v>2</v>
          </cell>
          <cell r="E354">
            <v>9</v>
          </cell>
          <cell r="F354">
            <v>7</v>
          </cell>
          <cell r="G354">
            <v>7</v>
          </cell>
          <cell r="H354">
            <v>4</v>
          </cell>
          <cell r="I354">
            <v>0.57142857142857095</v>
          </cell>
          <cell r="J354">
            <v>1</v>
          </cell>
          <cell r="K354">
            <v>1</v>
          </cell>
          <cell r="L354">
            <v>6</v>
          </cell>
          <cell r="M354" t="str">
            <v>N</v>
          </cell>
          <cell r="N354" t="str">
            <v>N</v>
          </cell>
          <cell r="O354" t="str">
            <v>Y</v>
          </cell>
          <cell r="P354">
            <v>5</v>
          </cell>
          <cell r="Q354">
            <v>4</v>
          </cell>
          <cell r="R354">
            <v>0.8</v>
          </cell>
          <cell r="S354" t="str">
            <v>Y</v>
          </cell>
          <cell r="T354">
            <v>3</v>
          </cell>
          <cell r="U354">
            <v>2</v>
          </cell>
          <cell r="V354">
            <v>0.66666666666666696</v>
          </cell>
          <cell r="W354" t="str">
            <v>Y</v>
          </cell>
          <cell r="X354">
            <v>5</v>
          </cell>
          <cell r="Y354">
            <v>4</v>
          </cell>
          <cell r="Z354">
            <v>4</v>
          </cell>
          <cell r="AA354" t="str">
            <v>N</v>
          </cell>
          <cell r="AB354" t="str">
            <v>N</v>
          </cell>
          <cell r="AC354" t="str">
            <v>Y</v>
          </cell>
          <cell r="AD354">
            <v>3</v>
          </cell>
          <cell r="AE354">
            <v>0.6</v>
          </cell>
          <cell r="AF354" t="str">
            <v>Y</v>
          </cell>
          <cell r="AG354"/>
          <cell r="AH354" t="str">
            <v>Y</v>
          </cell>
          <cell r="AI354" t="str">
            <v>B3</v>
          </cell>
          <cell r="AJ354" t="str">
            <v>B3</v>
          </cell>
          <cell r="AK354">
            <v>4</v>
          </cell>
          <cell r="AL354">
            <v>4</v>
          </cell>
          <cell r="AM354">
            <v>1</v>
          </cell>
          <cell r="AN354">
            <v>1</v>
          </cell>
          <cell r="AO354">
            <v>2</v>
          </cell>
          <cell r="AP354" t="str">
            <v>Y</v>
          </cell>
          <cell r="AQ354">
            <v>3</v>
          </cell>
          <cell r="AR354">
            <v>2</v>
          </cell>
          <cell r="AS354">
            <v>0</v>
          </cell>
          <cell r="AT354"/>
        </row>
        <row r="355">
          <cell r="B355" t="str">
            <v>SG1U22933048</v>
          </cell>
          <cell r="C355" t="str">
            <v>RIVERSTONE HOLDINGS LIMITED</v>
          </cell>
          <cell r="D355">
            <v>2</v>
          </cell>
          <cell r="E355">
            <v>7</v>
          </cell>
          <cell r="F355">
            <v>5</v>
          </cell>
          <cell r="G355">
            <v>5</v>
          </cell>
          <cell r="H355">
            <v>2</v>
          </cell>
          <cell r="I355">
            <v>0.4</v>
          </cell>
          <cell r="J355">
            <v>1</v>
          </cell>
          <cell r="K355">
            <v>1</v>
          </cell>
          <cell r="L355">
            <v>2</v>
          </cell>
          <cell r="M355" t="str">
            <v>N</v>
          </cell>
          <cell r="N355" t="str">
            <v>Y</v>
          </cell>
          <cell r="O355" t="str">
            <v>Y</v>
          </cell>
          <cell r="P355">
            <v>2</v>
          </cell>
          <cell r="Q355">
            <v>1</v>
          </cell>
          <cell r="R355">
            <v>0.5</v>
          </cell>
          <cell r="S355" t="str">
            <v>Y</v>
          </cell>
          <cell r="T355">
            <v>3</v>
          </cell>
          <cell r="U355">
            <v>2</v>
          </cell>
          <cell r="V355">
            <v>0.66666666666666696</v>
          </cell>
          <cell r="W355" t="str">
            <v>Y</v>
          </cell>
          <cell r="X355">
            <v>3</v>
          </cell>
          <cell r="Y355">
            <v>2</v>
          </cell>
          <cell r="Z355">
            <v>3</v>
          </cell>
          <cell r="AA355" t="str">
            <v>N</v>
          </cell>
          <cell r="AB355" t="str">
            <v>N</v>
          </cell>
          <cell r="AC355" t="str">
            <v>Y</v>
          </cell>
          <cell r="AD355">
            <v>3</v>
          </cell>
          <cell r="AE355">
            <v>1</v>
          </cell>
          <cell r="AF355" t="str">
            <v>Y</v>
          </cell>
          <cell r="AG355"/>
          <cell r="AH355" t="str">
            <v>Y</v>
          </cell>
          <cell r="AI355" t="str">
            <v>B3</v>
          </cell>
          <cell r="AJ355" t="str">
            <v>B3</v>
          </cell>
          <cell r="AK355">
            <v>4</v>
          </cell>
          <cell r="AL355">
            <v>4</v>
          </cell>
          <cell r="AM355">
            <v>1</v>
          </cell>
          <cell r="AN355">
            <v>1</v>
          </cell>
          <cell r="AO355">
            <v>2</v>
          </cell>
          <cell r="AP355" t="str">
            <v>Y</v>
          </cell>
          <cell r="AQ355">
            <v>3</v>
          </cell>
          <cell r="AR355">
            <v>1</v>
          </cell>
          <cell r="AS355">
            <v>0</v>
          </cell>
          <cell r="AT355"/>
        </row>
        <row r="356">
          <cell r="B356" t="str">
            <v>SG1W66939735</v>
          </cell>
          <cell r="C356" t="str">
            <v>ROXY-PACIFIC HOLDINGS LIMITED</v>
          </cell>
          <cell r="D356">
            <v>3</v>
          </cell>
          <cell r="E356">
            <v>10</v>
          </cell>
          <cell r="F356">
            <v>7</v>
          </cell>
          <cell r="G356">
            <v>7</v>
          </cell>
          <cell r="H356">
            <v>4</v>
          </cell>
          <cell r="I356">
            <v>0.57142857142857095</v>
          </cell>
          <cell r="J356">
            <v>1</v>
          </cell>
          <cell r="K356">
            <v>1</v>
          </cell>
          <cell r="L356">
            <v>2</v>
          </cell>
          <cell r="M356" t="str">
            <v>N</v>
          </cell>
          <cell r="N356" t="str">
            <v>Y</v>
          </cell>
          <cell r="O356" t="str">
            <v>N</v>
          </cell>
          <cell r="P356">
            <v>5</v>
          </cell>
          <cell r="Q356">
            <v>4</v>
          </cell>
          <cell r="R356">
            <v>0.8</v>
          </cell>
          <cell r="S356" t="str">
            <v>Y</v>
          </cell>
          <cell r="T356">
            <v>4</v>
          </cell>
          <cell r="U356">
            <v>4</v>
          </cell>
          <cell r="V356">
            <v>1</v>
          </cell>
          <cell r="W356" t="str">
            <v>Y</v>
          </cell>
          <cell r="X356">
            <v>4</v>
          </cell>
          <cell r="Y356">
            <v>4</v>
          </cell>
          <cell r="Z356">
            <v>4</v>
          </cell>
          <cell r="AA356" t="str">
            <v>Y</v>
          </cell>
          <cell r="AB356"/>
          <cell r="AC356" t="str">
            <v>Y</v>
          </cell>
          <cell r="AD356">
            <v>2</v>
          </cell>
          <cell r="AE356">
            <v>0.5</v>
          </cell>
          <cell r="AF356" t="str">
            <v>Y</v>
          </cell>
          <cell r="AG356"/>
          <cell r="AH356" t="str">
            <v>Y</v>
          </cell>
          <cell r="AI356" t="str">
            <v>E</v>
          </cell>
          <cell r="AJ356" t="str">
            <v>E</v>
          </cell>
          <cell r="AK356">
            <v>3</v>
          </cell>
          <cell r="AL356">
            <v>4</v>
          </cell>
          <cell r="AM356">
            <v>1</v>
          </cell>
          <cell r="AN356">
            <v>3</v>
          </cell>
          <cell r="AO356">
            <v>4</v>
          </cell>
          <cell r="AP356" t="str">
            <v>Y</v>
          </cell>
          <cell r="AQ356">
            <v>3</v>
          </cell>
          <cell r="AR356">
            <v>4</v>
          </cell>
          <cell r="AS356">
            <v>0</v>
          </cell>
          <cell r="AT356"/>
        </row>
        <row r="357">
          <cell r="B357" t="str">
            <v>SG1W64939547</v>
          </cell>
          <cell r="C357" t="str">
            <v>SAMKO TIMBER LIMITED</v>
          </cell>
          <cell r="D357">
            <v>2</v>
          </cell>
          <cell r="E357">
            <v>10</v>
          </cell>
          <cell r="F357">
            <v>8</v>
          </cell>
          <cell r="G357">
            <v>8</v>
          </cell>
          <cell r="H357">
            <v>3</v>
          </cell>
          <cell r="I357">
            <v>0.375</v>
          </cell>
          <cell r="J357">
            <v>1</v>
          </cell>
          <cell r="K357">
            <v>1</v>
          </cell>
          <cell r="L357">
            <v>6</v>
          </cell>
          <cell r="M357" t="str">
            <v>N</v>
          </cell>
          <cell r="N357" t="str">
            <v>Y</v>
          </cell>
          <cell r="O357" t="str">
            <v>Y</v>
          </cell>
          <cell r="P357">
            <v>3</v>
          </cell>
          <cell r="Q357">
            <v>3</v>
          </cell>
          <cell r="R357">
            <v>1</v>
          </cell>
          <cell r="S357" t="str">
            <v>Y</v>
          </cell>
          <cell r="T357">
            <v>3</v>
          </cell>
          <cell r="U357">
            <v>3</v>
          </cell>
          <cell r="V357">
            <v>1</v>
          </cell>
          <cell r="W357" t="str">
            <v>Y</v>
          </cell>
          <cell r="X357">
            <v>3</v>
          </cell>
          <cell r="Y357">
            <v>3</v>
          </cell>
          <cell r="Z357">
            <v>3</v>
          </cell>
          <cell r="AA357" t="str">
            <v>Y</v>
          </cell>
          <cell r="AB357"/>
          <cell r="AC357" t="str">
            <v>Y</v>
          </cell>
          <cell r="AD357">
            <v>1</v>
          </cell>
          <cell r="AE357">
            <v>0.33333333333333298</v>
          </cell>
          <cell r="AF357" t="str">
            <v>N</v>
          </cell>
          <cell r="AG357" t="str">
            <v>Y</v>
          </cell>
          <cell r="AH357" t="str">
            <v>Y</v>
          </cell>
          <cell r="AI357"/>
          <cell r="AJ357" t="str">
            <v>B3</v>
          </cell>
          <cell r="AK357">
            <v>2</v>
          </cell>
          <cell r="AL357">
            <v>2</v>
          </cell>
          <cell r="AM357">
            <v>1</v>
          </cell>
          <cell r="AN357">
            <v>1</v>
          </cell>
          <cell r="AO357">
            <v>2</v>
          </cell>
          <cell r="AP357" t="str">
            <v>Y</v>
          </cell>
          <cell r="AQ357">
            <v>3</v>
          </cell>
          <cell r="AR357">
            <v>3</v>
          </cell>
          <cell r="AS357">
            <v>2</v>
          </cell>
          <cell r="AT357"/>
        </row>
        <row r="358">
          <cell r="B358" t="str">
            <v>SG1F29855813</v>
          </cell>
          <cell r="C358" t="str">
            <v>SAMUDERA SHIPPING LINE LTD</v>
          </cell>
          <cell r="D358">
            <v>4</v>
          </cell>
          <cell r="E358">
            <v>12</v>
          </cell>
          <cell r="F358">
            <v>8</v>
          </cell>
          <cell r="G358">
            <v>8</v>
          </cell>
          <cell r="H358">
            <v>4</v>
          </cell>
          <cell r="I358">
            <v>0.5</v>
          </cell>
          <cell r="J358">
            <v>1</v>
          </cell>
          <cell r="K358">
            <v>1</v>
          </cell>
          <cell r="L358">
            <v>2</v>
          </cell>
          <cell r="M358" t="str">
            <v>N</v>
          </cell>
          <cell r="N358" t="str">
            <v>Y</v>
          </cell>
          <cell r="O358" t="str">
            <v>Y</v>
          </cell>
          <cell r="P358">
            <v>5</v>
          </cell>
          <cell r="Q358">
            <v>4</v>
          </cell>
          <cell r="R358">
            <v>0.8</v>
          </cell>
          <cell r="S358" t="str">
            <v>Y</v>
          </cell>
          <cell r="T358">
            <v>3</v>
          </cell>
          <cell r="U358">
            <v>3</v>
          </cell>
          <cell r="V358">
            <v>1</v>
          </cell>
          <cell r="W358" t="str">
            <v>Y</v>
          </cell>
          <cell r="X358">
            <v>3</v>
          </cell>
          <cell r="Y358">
            <v>3</v>
          </cell>
          <cell r="Z358">
            <v>3</v>
          </cell>
          <cell r="AA358" t="str">
            <v>Y</v>
          </cell>
          <cell r="AB358"/>
          <cell r="AC358" t="str">
            <v>Y</v>
          </cell>
          <cell r="AD358">
            <v>3</v>
          </cell>
          <cell r="AE358">
            <v>1</v>
          </cell>
          <cell r="AF358" t="str">
            <v>Y</v>
          </cell>
          <cell r="AG358"/>
          <cell r="AH358" t="str">
            <v>Y</v>
          </cell>
          <cell r="AI358" t="str">
            <v>B3</v>
          </cell>
          <cell r="AJ358" t="str">
            <v>B3</v>
          </cell>
          <cell r="AK358">
            <v>5</v>
          </cell>
          <cell r="AL358">
            <v>4</v>
          </cell>
          <cell r="AM358">
            <v>1</v>
          </cell>
          <cell r="AN358">
            <v>2</v>
          </cell>
          <cell r="AO358">
            <v>3</v>
          </cell>
          <cell r="AP358" t="str">
            <v>Y</v>
          </cell>
          <cell r="AQ358">
            <v>2</v>
          </cell>
          <cell r="AR358">
            <v>3</v>
          </cell>
          <cell r="AS358">
            <v>0</v>
          </cell>
          <cell r="AT358"/>
        </row>
        <row r="359">
          <cell r="B359" t="str">
            <v>IL0010927254</v>
          </cell>
          <cell r="C359" t="str">
            <v>SARINE TECHNOLOGIES LTD.</v>
          </cell>
          <cell r="D359">
            <v>6</v>
          </cell>
          <cell r="E359">
            <v>13</v>
          </cell>
          <cell r="F359">
            <v>7</v>
          </cell>
          <cell r="G359">
            <v>7</v>
          </cell>
          <cell r="H359">
            <v>4</v>
          </cell>
          <cell r="I359">
            <v>0.57142857142857095</v>
          </cell>
          <cell r="J359">
            <v>1</v>
          </cell>
          <cell r="K359">
            <v>0</v>
          </cell>
          <cell r="L359">
            <v>2</v>
          </cell>
          <cell r="M359" t="str">
            <v>N</v>
          </cell>
          <cell r="N359" t="str">
            <v>Y</v>
          </cell>
          <cell r="O359" t="str">
            <v>Y</v>
          </cell>
          <cell r="P359">
            <v>3</v>
          </cell>
          <cell r="Q359">
            <v>3</v>
          </cell>
          <cell r="R359">
            <v>1</v>
          </cell>
          <cell r="S359" t="str">
            <v>Y</v>
          </cell>
          <cell r="T359">
            <v>3</v>
          </cell>
          <cell r="U359">
            <v>3</v>
          </cell>
          <cell r="V359">
            <v>1</v>
          </cell>
          <cell r="W359" t="str">
            <v>Y</v>
          </cell>
          <cell r="X359">
            <v>4</v>
          </cell>
          <cell r="Y359">
            <v>4</v>
          </cell>
          <cell r="Z359">
            <v>4</v>
          </cell>
          <cell r="AA359" t="str">
            <v>Y</v>
          </cell>
          <cell r="AB359"/>
          <cell r="AC359" t="str">
            <v>Y</v>
          </cell>
          <cell r="AD359">
            <v>1</v>
          </cell>
          <cell r="AE359">
            <v>0.25</v>
          </cell>
          <cell r="AF359" t="str">
            <v>N</v>
          </cell>
          <cell r="AG359" t="str">
            <v>Y</v>
          </cell>
          <cell r="AH359" t="str">
            <v>Y</v>
          </cell>
          <cell r="AI359" t="str">
            <v>E</v>
          </cell>
          <cell r="AJ359" t="str">
            <v>E</v>
          </cell>
          <cell r="AK359">
            <v>7</v>
          </cell>
          <cell r="AL359">
            <v>3</v>
          </cell>
          <cell r="AM359">
            <v>1</v>
          </cell>
          <cell r="AN359">
            <v>1</v>
          </cell>
          <cell r="AO359">
            <v>2</v>
          </cell>
          <cell r="AP359" t="str">
            <v>Y</v>
          </cell>
          <cell r="AQ359">
            <v>3</v>
          </cell>
          <cell r="AR359">
            <v>2</v>
          </cell>
          <cell r="AS359">
            <v>0</v>
          </cell>
          <cell r="AT359"/>
        </row>
        <row r="360">
          <cell r="B360" t="str">
            <v>SG2G07995670</v>
          </cell>
          <cell r="C360" t="str">
            <v>SB REIT MANAGEMENT PTE. LTD.</v>
          </cell>
          <cell r="D360">
            <v>1</v>
          </cell>
          <cell r="E360">
            <v>6</v>
          </cell>
          <cell r="F360">
            <v>5</v>
          </cell>
          <cell r="G360">
            <v>5</v>
          </cell>
          <cell r="H360">
            <v>3</v>
          </cell>
          <cell r="I360">
            <v>0.6</v>
          </cell>
          <cell r="J360">
            <v>1</v>
          </cell>
          <cell r="K360">
            <v>0</v>
          </cell>
          <cell r="L360">
            <v>1</v>
          </cell>
          <cell r="M360" t="str">
            <v>Y</v>
          </cell>
          <cell r="N360" t="str">
            <v>N</v>
          </cell>
          <cell r="O360" t="str">
            <v>N</v>
          </cell>
          <cell r="P360">
            <v>3</v>
          </cell>
          <cell r="Q360">
            <v>2</v>
          </cell>
          <cell r="R360">
            <v>0.66666666666666696</v>
          </cell>
          <cell r="S360" t="str">
            <v>Y</v>
          </cell>
          <cell r="T360">
            <v>3</v>
          </cell>
          <cell r="U360">
            <v>2</v>
          </cell>
          <cell r="V360">
            <v>0.66666666666666696</v>
          </cell>
          <cell r="W360" t="str">
            <v>Y</v>
          </cell>
          <cell r="X360">
            <v>3</v>
          </cell>
          <cell r="Y360">
            <v>3</v>
          </cell>
          <cell r="Z360">
            <v>3</v>
          </cell>
          <cell r="AA360" t="str">
            <v>Y</v>
          </cell>
          <cell r="AB360"/>
          <cell r="AC360" t="str">
            <v>Y</v>
          </cell>
          <cell r="AD360">
            <v>1</v>
          </cell>
          <cell r="AE360">
            <v>0.33333333333333298</v>
          </cell>
          <cell r="AF360" t="str">
            <v>N</v>
          </cell>
          <cell r="AG360" t="str">
            <v>Y</v>
          </cell>
          <cell r="AH360" t="str">
            <v>N</v>
          </cell>
          <cell r="AI360"/>
          <cell r="AJ360" t="str">
            <v>E</v>
          </cell>
          <cell r="AK360">
            <v>7</v>
          </cell>
          <cell r="AL360">
            <v>4</v>
          </cell>
          <cell r="AM360">
            <v>2</v>
          </cell>
          <cell r="AN360">
            <v>2</v>
          </cell>
          <cell r="AO360">
            <v>4</v>
          </cell>
          <cell r="AP360" t="str">
            <v>Y</v>
          </cell>
          <cell r="AQ360">
            <v>0</v>
          </cell>
          <cell r="AR360">
            <v>2</v>
          </cell>
          <cell r="AS360">
            <v>0</v>
          </cell>
          <cell r="AT360"/>
        </row>
        <row r="361">
          <cell r="B361" t="str">
            <v>SG1Y97950360</v>
          </cell>
          <cell r="C361" t="str">
            <v>SBI OFFSHORE LIMITED</v>
          </cell>
          <cell r="D361">
            <v>0</v>
          </cell>
          <cell r="E361">
            <v>4</v>
          </cell>
          <cell r="F361">
            <v>4</v>
          </cell>
          <cell r="G361">
            <v>4</v>
          </cell>
          <cell r="H361">
            <v>3</v>
          </cell>
          <cell r="I361">
            <v>0.75</v>
          </cell>
          <cell r="J361">
            <v>0</v>
          </cell>
          <cell r="K361">
            <v>0</v>
          </cell>
          <cell r="L361"/>
          <cell r="M361"/>
          <cell r="N361" t="str">
            <v>N</v>
          </cell>
          <cell r="O361" t="str">
            <v>Y</v>
          </cell>
          <cell r="P361">
            <v>1</v>
          </cell>
          <cell r="Q361">
            <v>1</v>
          </cell>
          <cell r="R361">
            <v>1</v>
          </cell>
          <cell r="S361" t="str">
            <v>N</v>
          </cell>
          <cell r="T361">
            <v>1</v>
          </cell>
          <cell r="U361">
            <v>1</v>
          </cell>
          <cell r="V361">
            <v>1</v>
          </cell>
          <cell r="W361" t="str">
            <v>N</v>
          </cell>
          <cell r="X361">
            <v>1</v>
          </cell>
          <cell r="Y361">
            <v>1</v>
          </cell>
          <cell r="Z361">
            <v>1</v>
          </cell>
          <cell r="AA361" t="str">
            <v>Y</v>
          </cell>
          <cell r="AB361"/>
          <cell r="AC361" t="str">
            <v>N</v>
          </cell>
          <cell r="AD361">
            <v>0</v>
          </cell>
          <cell r="AE361">
            <v>0</v>
          </cell>
          <cell r="AF361" t="str">
            <v>N</v>
          </cell>
          <cell r="AG361" t="str">
            <v>N</v>
          </cell>
          <cell r="AH361" t="str">
            <v>N</v>
          </cell>
          <cell r="AI361" t="str">
            <v>B3</v>
          </cell>
          <cell r="AJ361" t="str">
            <v>B3</v>
          </cell>
          <cell r="AK361">
            <v>4</v>
          </cell>
          <cell r="AL361">
            <v>4</v>
          </cell>
          <cell r="AM361">
            <v>1</v>
          </cell>
          <cell r="AN361">
            <v>1</v>
          </cell>
          <cell r="AO361">
            <v>2</v>
          </cell>
          <cell r="AP361" t="str">
            <v>Y</v>
          </cell>
          <cell r="AQ361">
            <v>0</v>
          </cell>
          <cell r="AR361">
            <v>0</v>
          </cell>
          <cell r="AS361">
            <v>0</v>
          </cell>
          <cell r="AT361"/>
        </row>
        <row r="362">
          <cell r="B362" t="str">
            <v>SG1F58858209</v>
          </cell>
          <cell r="C362" t="str">
            <v>SBS TRANSIT LTD</v>
          </cell>
          <cell r="D362">
            <v>1</v>
          </cell>
          <cell r="E362">
            <v>11</v>
          </cell>
          <cell r="F362">
            <v>10</v>
          </cell>
          <cell r="G362">
            <v>10</v>
          </cell>
          <cell r="H362">
            <v>8</v>
          </cell>
          <cell r="I362">
            <v>0.8</v>
          </cell>
          <cell r="J362">
            <v>1</v>
          </cell>
          <cell r="K362">
            <v>1</v>
          </cell>
          <cell r="L362">
            <v>2</v>
          </cell>
          <cell r="M362" t="str">
            <v>N</v>
          </cell>
          <cell r="N362" t="str">
            <v>Y</v>
          </cell>
          <cell r="O362" t="str">
            <v>Y</v>
          </cell>
          <cell r="P362">
            <v>5</v>
          </cell>
          <cell r="Q362">
            <v>4</v>
          </cell>
          <cell r="R362">
            <v>0.8</v>
          </cell>
          <cell r="S362" t="str">
            <v>Y</v>
          </cell>
          <cell r="T362">
            <v>4</v>
          </cell>
          <cell r="U362">
            <v>3</v>
          </cell>
          <cell r="V362">
            <v>0.75</v>
          </cell>
          <cell r="W362" t="str">
            <v>Y</v>
          </cell>
          <cell r="X362">
            <v>5</v>
          </cell>
          <cell r="Y362">
            <v>5</v>
          </cell>
          <cell r="Z362">
            <v>5</v>
          </cell>
          <cell r="AA362" t="str">
            <v>Y</v>
          </cell>
          <cell r="AB362"/>
          <cell r="AC362" t="str">
            <v>Y</v>
          </cell>
          <cell r="AD362">
            <v>2</v>
          </cell>
          <cell r="AE362">
            <v>0.4</v>
          </cell>
          <cell r="AF362" t="str">
            <v>N</v>
          </cell>
          <cell r="AG362" t="str">
            <v>Y</v>
          </cell>
          <cell r="AH362" t="str">
            <v>Y</v>
          </cell>
          <cell r="AI362" t="str">
            <v>E</v>
          </cell>
          <cell r="AJ362" t="str">
            <v>E</v>
          </cell>
          <cell r="AK362">
            <v>4</v>
          </cell>
          <cell r="AL362">
            <v>3</v>
          </cell>
          <cell r="AM362">
            <v>2</v>
          </cell>
          <cell r="AN362">
            <v>1</v>
          </cell>
          <cell r="AO362">
            <v>3</v>
          </cell>
          <cell r="AP362" t="str">
            <v>Y</v>
          </cell>
          <cell r="AQ362">
            <v>2</v>
          </cell>
          <cell r="AR362">
            <v>0</v>
          </cell>
          <cell r="AS362">
            <v>0</v>
          </cell>
          <cell r="AT362"/>
        </row>
        <row r="363">
          <cell r="B363" t="str">
            <v>SG1R50925390</v>
          </cell>
          <cell r="C363" t="str">
            <v>SEMBCORP INDUSTRIES LTD</v>
          </cell>
          <cell r="D363">
            <v>0</v>
          </cell>
          <cell r="E363">
            <v>14</v>
          </cell>
          <cell r="F363">
            <v>14</v>
          </cell>
          <cell r="G363">
            <v>14</v>
          </cell>
          <cell r="H363">
            <v>10</v>
          </cell>
          <cell r="I363">
            <v>0.71428571428571397</v>
          </cell>
          <cell r="J363">
            <v>1</v>
          </cell>
          <cell r="K363">
            <v>1</v>
          </cell>
          <cell r="L363">
            <v>1</v>
          </cell>
          <cell r="M363" t="str">
            <v>Y</v>
          </cell>
          <cell r="N363" t="str">
            <v>N</v>
          </cell>
          <cell r="O363" t="str">
            <v>Y</v>
          </cell>
          <cell r="P363">
            <v>4</v>
          </cell>
          <cell r="Q363">
            <v>3</v>
          </cell>
          <cell r="R363">
            <v>0.75</v>
          </cell>
          <cell r="S363" t="str">
            <v>Y</v>
          </cell>
          <cell r="T363">
            <v>4</v>
          </cell>
          <cell r="U363">
            <v>4</v>
          </cell>
          <cell r="V363">
            <v>1</v>
          </cell>
          <cell r="W363" t="str">
            <v>Y</v>
          </cell>
          <cell r="X363">
            <v>5</v>
          </cell>
          <cell r="Y363">
            <v>5</v>
          </cell>
          <cell r="Z363">
            <v>5</v>
          </cell>
          <cell r="AA363" t="str">
            <v>Y</v>
          </cell>
          <cell r="AB363"/>
          <cell r="AC363" t="str">
            <v>Y</v>
          </cell>
          <cell r="AD363">
            <v>2</v>
          </cell>
          <cell r="AE363">
            <v>0.4</v>
          </cell>
          <cell r="AF363" t="str">
            <v>N</v>
          </cell>
          <cell r="AG363" t="str">
            <v>Y</v>
          </cell>
          <cell r="AH363" t="str">
            <v>Y</v>
          </cell>
          <cell r="AI363" t="str">
            <v>E</v>
          </cell>
          <cell r="AJ363" t="str">
            <v>E</v>
          </cell>
          <cell r="AK363">
            <v>7</v>
          </cell>
          <cell r="AL363">
            <v>9</v>
          </cell>
          <cell r="AM363">
            <v>5</v>
          </cell>
          <cell r="AN363">
            <v>1</v>
          </cell>
          <cell r="AO363">
            <v>6</v>
          </cell>
          <cell r="AP363" t="str">
            <v>Y</v>
          </cell>
          <cell r="AQ363">
            <v>2</v>
          </cell>
          <cell r="AR363">
            <v>0</v>
          </cell>
          <cell r="AS363">
            <v>0</v>
          </cell>
          <cell r="AT363"/>
        </row>
        <row r="364">
          <cell r="B364" t="str">
            <v>SG1H97877952</v>
          </cell>
          <cell r="C364" t="str">
            <v>SEMBCORP MARINE LTD</v>
          </cell>
          <cell r="D364">
            <v>2</v>
          </cell>
          <cell r="E364">
            <v>11</v>
          </cell>
          <cell r="F364">
            <v>9</v>
          </cell>
          <cell r="G364">
            <v>9</v>
          </cell>
          <cell r="H364">
            <v>6</v>
          </cell>
          <cell r="I364">
            <v>0.66666666666666696</v>
          </cell>
          <cell r="J364">
            <v>1</v>
          </cell>
          <cell r="K364">
            <v>1</v>
          </cell>
          <cell r="L364">
            <v>1</v>
          </cell>
          <cell r="M364" t="str">
            <v>Y</v>
          </cell>
          <cell r="N364" t="str">
            <v>N</v>
          </cell>
          <cell r="O364" t="str">
            <v>Y</v>
          </cell>
          <cell r="P364">
            <v>1</v>
          </cell>
          <cell r="Q364">
            <v>1</v>
          </cell>
          <cell r="R364">
            <v>1</v>
          </cell>
          <cell r="S364" t="str">
            <v>Y</v>
          </cell>
          <cell r="T364">
            <v>3</v>
          </cell>
          <cell r="U364">
            <v>2</v>
          </cell>
          <cell r="V364">
            <v>0.66666666666666696</v>
          </cell>
          <cell r="W364" t="str">
            <v>Y</v>
          </cell>
          <cell r="X364">
            <v>3</v>
          </cell>
          <cell r="Y364">
            <v>2</v>
          </cell>
          <cell r="Z364">
            <v>2</v>
          </cell>
          <cell r="AA364" t="str">
            <v>N</v>
          </cell>
          <cell r="AB364" t="str">
            <v>N</v>
          </cell>
          <cell r="AC364" t="str">
            <v>Y</v>
          </cell>
          <cell r="AD364">
            <v>2</v>
          </cell>
          <cell r="AE364">
            <v>0.66666666666666696</v>
          </cell>
          <cell r="AF364" t="str">
            <v>Y</v>
          </cell>
          <cell r="AG364"/>
          <cell r="AH364" t="str">
            <v>Y</v>
          </cell>
          <cell r="AI364" t="str">
            <v>E</v>
          </cell>
          <cell r="AJ364" t="str">
            <v>E</v>
          </cell>
          <cell r="AK364">
            <v>8</v>
          </cell>
          <cell r="AL364">
            <v>5</v>
          </cell>
          <cell r="AM364">
            <v>2</v>
          </cell>
          <cell r="AN364">
            <v>2</v>
          </cell>
          <cell r="AO364">
            <v>4</v>
          </cell>
          <cell r="AP364" t="str">
            <v>Y</v>
          </cell>
          <cell r="AQ364">
            <v>1</v>
          </cell>
          <cell r="AR364">
            <v>0</v>
          </cell>
          <cell r="AS364">
            <v>0</v>
          </cell>
          <cell r="AT364"/>
        </row>
        <row r="365">
          <cell r="B365" t="str">
            <v>SG1Y44946602</v>
          </cell>
          <cell r="C365" t="str">
            <v>SEROJA INVESTMENTS LIMITED</v>
          </cell>
          <cell r="D365">
            <v>0</v>
          </cell>
          <cell r="E365">
            <v>7</v>
          </cell>
          <cell r="F365">
            <v>7</v>
          </cell>
          <cell r="G365">
            <v>7</v>
          </cell>
          <cell r="H365">
            <v>4</v>
          </cell>
          <cell r="I365">
            <v>0.57142857142857095</v>
          </cell>
          <cell r="J365">
            <v>1</v>
          </cell>
          <cell r="K365">
            <v>1</v>
          </cell>
          <cell r="L365">
            <v>2</v>
          </cell>
          <cell r="M365" t="str">
            <v>N</v>
          </cell>
          <cell r="N365" t="str">
            <v>N</v>
          </cell>
          <cell r="O365" t="str">
            <v>N</v>
          </cell>
          <cell r="P365">
            <v>3</v>
          </cell>
          <cell r="Q365">
            <v>2</v>
          </cell>
          <cell r="R365">
            <v>0.66666666666666696</v>
          </cell>
          <cell r="S365" t="str">
            <v>Y</v>
          </cell>
          <cell r="T365">
            <v>3</v>
          </cell>
          <cell r="U365">
            <v>2</v>
          </cell>
          <cell r="V365">
            <v>0.66666666666666696</v>
          </cell>
          <cell r="W365" t="str">
            <v>Y</v>
          </cell>
          <cell r="X365">
            <v>3</v>
          </cell>
          <cell r="Y365">
            <v>2</v>
          </cell>
          <cell r="Z365">
            <v>3</v>
          </cell>
          <cell r="AA365" t="str">
            <v>N</v>
          </cell>
          <cell r="AB365" t="str">
            <v>N</v>
          </cell>
          <cell r="AC365" t="str">
            <v>Y</v>
          </cell>
          <cell r="AD365">
            <v>1</v>
          </cell>
          <cell r="AE365">
            <v>0.33333333333333298</v>
          </cell>
          <cell r="AF365" t="str">
            <v>N</v>
          </cell>
          <cell r="AG365" t="str">
            <v>Y</v>
          </cell>
          <cell r="AH365" t="str">
            <v>Y</v>
          </cell>
          <cell r="AI365" t="str">
            <v>B3</v>
          </cell>
          <cell r="AJ365" t="str">
            <v>B3</v>
          </cell>
          <cell r="AK365">
            <v>2</v>
          </cell>
          <cell r="AL365">
            <v>2</v>
          </cell>
          <cell r="AM365">
            <v>2</v>
          </cell>
          <cell r="AN365">
            <v>2</v>
          </cell>
          <cell r="AO365">
            <v>4</v>
          </cell>
          <cell r="AP365" t="str">
            <v>Y</v>
          </cell>
          <cell r="AQ365">
            <v>0</v>
          </cell>
          <cell r="AR365">
            <v>2</v>
          </cell>
          <cell r="AS365">
            <v>0</v>
          </cell>
          <cell r="AT365"/>
        </row>
        <row r="366">
          <cell r="B366" t="str">
            <v>SG1G33866144</v>
          </cell>
          <cell r="C366" t="str">
            <v>SHS HOLDINGS LTD.</v>
          </cell>
          <cell r="D366">
            <v>0</v>
          </cell>
          <cell r="E366">
            <v>6</v>
          </cell>
          <cell r="F366">
            <v>6</v>
          </cell>
          <cell r="G366">
            <v>6</v>
          </cell>
          <cell r="H366">
            <v>3</v>
          </cell>
          <cell r="I366">
            <v>0.5</v>
          </cell>
          <cell r="J366">
            <v>1</v>
          </cell>
          <cell r="K366">
            <v>1</v>
          </cell>
          <cell r="L366">
            <v>3</v>
          </cell>
          <cell r="M366" t="str">
            <v>N</v>
          </cell>
          <cell r="N366" t="str">
            <v>N</v>
          </cell>
          <cell r="O366" t="str">
            <v>N</v>
          </cell>
          <cell r="P366">
            <v>3</v>
          </cell>
          <cell r="Q366">
            <v>3</v>
          </cell>
          <cell r="R366">
            <v>1</v>
          </cell>
          <cell r="S366" t="str">
            <v>Y</v>
          </cell>
          <cell r="T366">
            <v>3</v>
          </cell>
          <cell r="U366">
            <v>3</v>
          </cell>
          <cell r="V366">
            <v>1</v>
          </cell>
          <cell r="W366" t="str">
            <v>Y</v>
          </cell>
          <cell r="X366">
            <v>3</v>
          </cell>
          <cell r="Y366">
            <v>3</v>
          </cell>
          <cell r="Z366">
            <v>3</v>
          </cell>
          <cell r="AA366" t="str">
            <v>Y</v>
          </cell>
          <cell r="AB366"/>
          <cell r="AC366" t="str">
            <v>Y</v>
          </cell>
          <cell r="AD366">
            <v>2</v>
          </cell>
          <cell r="AE366">
            <v>0.66666666666666696</v>
          </cell>
          <cell r="AF366" t="str">
            <v>Y</v>
          </cell>
          <cell r="AG366"/>
          <cell r="AH366" t="str">
            <v>Y</v>
          </cell>
          <cell r="AI366" t="str">
            <v>B3</v>
          </cell>
          <cell r="AJ366" t="str">
            <v>B3</v>
          </cell>
          <cell r="AK366">
            <v>6</v>
          </cell>
          <cell r="AL366">
            <v>4</v>
          </cell>
          <cell r="AM366">
            <v>1</v>
          </cell>
          <cell r="AN366">
            <v>1</v>
          </cell>
          <cell r="AO366">
            <v>2</v>
          </cell>
          <cell r="AP366" t="str">
            <v>Y</v>
          </cell>
          <cell r="AQ366">
            <v>0</v>
          </cell>
          <cell r="AR366">
            <v>3</v>
          </cell>
          <cell r="AS366">
            <v>2</v>
          </cell>
          <cell r="AT366"/>
        </row>
        <row r="367">
          <cell r="B367" t="str">
            <v>SGXE31916740</v>
          </cell>
          <cell r="C367" t="str">
            <v>SILKROAD NICKEL LTD.</v>
          </cell>
          <cell r="D367">
            <v>0</v>
          </cell>
          <cell r="E367">
            <v>5</v>
          </cell>
          <cell r="F367">
            <v>5</v>
          </cell>
          <cell r="G367">
            <v>5</v>
          </cell>
          <cell r="H367">
            <v>3</v>
          </cell>
          <cell r="I367">
            <v>0.6</v>
          </cell>
          <cell r="J367">
            <v>1</v>
          </cell>
          <cell r="K367">
            <v>1</v>
          </cell>
          <cell r="L367">
            <v>1</v>
          </cell>
          <cell r="M367" t="str">
            <v>Y</v>
          </cell>
          <cell r="N367" t="str">
            <v>Y</v>
          </cell>
          <cell r="O367" t="str">
            <v>Y</v>
          </cell>
          <cell r="P367">
            <v>3</v>
          </cell>
          <cell r="Q367">
            <v>3</v>
          </cell>
          <cell r="R367">
            <v>1</v>
          </cell>
          <cell r="S367" t="str">
            <v>Y</v>
          </cell>
          <cell r="T367">
            <v>3</v>
          </cell>
          <cell r="U367">
            <v>3</v>
          </cell>
          <cell r="V367">
            <v>1</v>
          </cell>
          <cell r="W367" t="str">
            <v>Y</v>
          </cell>
          <cell r="X367">
            <v>3</v>
          </cell>
          <cell r="Y367">
            <v>3</v>
          </cell>
          <cell r="Z367">
            <v>3</v>
          </cell>
          <cell r="AA367" t="str">
            <v>Y</v>
          </cell>
          <cell r="AB367"/>
          <cell r="AC367" t="str">
            <v>Y</v>
          </cell>
          <cell r="AD367">
            <v>1</v>
          </cell>
          <cell r="AE367">
            <v>0.33333333333333298</v>
          </cell>
          <cell r="AF367" t="str">
            <v>N</v>
          </cell>
          <cell r="AG367" t="str">
            <v>Y</v>
          </cell>
          <cell r="AH367" t="str">
            <v>Y</v>
          </cell>
          <cell r="AI367" t="str">
            <v>B3</v>
          </cell>
          <cell r="AJ367" t="str">
            <v>B3</v>
          </cell>
          <cell r="AK367">
            <v>4</v>
          </cell>
          <cell r="AL367">
            <v>4</v>
          </cell>
          <cell r="AM367">
            <v>1</v>
          </cell>
          <cell r="AN367">
            <v>1</v>
          </cell>
          <cell r="AO367">
            <v>2</v>
          </cell>
          <cell r="AP367" t="str">
            <v>Y</v>
          </cell>
          <cell r="AQ367">
            <v>0</v>
          </cell>
          <cell r="AR367">
            <v>3</v>
          </cell>
          <cell r="AS367">
            <v>2</v>
          </cell>
          <cell r="AT367"/>
        </row>
        <row r="368">
          <cell r="B368" t="str">
            <v>SG1E97853881</v>
          </cell>
          <cell r="C368" t="str">
            <v>SINARMAS LAND LIMITED</v>
          </cell>
          <cell r="D368">
            <v>2</v>
          </cell>
          <cell r="E368">
            <v>12</v>
          </cell>
          <cell r="F368">
            <v>10</v>
          </cell>
          <cell r="G368">
            <v>10</v>
          </cell>
          <cell r="H368">
            <v>5</v>
          </cell>
          <cell r="I368">
            <v>0.5</v>
          </cell>
          <cell r="J368">
            <v>1</v>
          </cell>
          <cell r="K368">
            <v>1</v>
          </cell>
          <cell r="L368">
            <v>3</v>
          </cell>
          <cell r="M368" t="str">
            <v>N</v>
          </cell>
          <cell r="N368" t="str">
            <v>Y</v>
          </cell>
          <cell r="O368" t="str">
            <v>Y</v>
          </cell>
          <cell r="P368">
            <v>3</v>
          </cell>
          <cell r="Q368">
            <v>2</v>
          </cell>
          <cell r="R368">
            <v>0.66666666666666696</v>
          </cell>
          <cell r="S368" t="str">
            <v>Y</v>
          </cell>
          <cell r="T368">
            <v>3</v>
          </cell>
          <cell r="U368">
            <v>3</v>
          </cell>
          <cell r="V368">
            <v>1</v>
          </cell>
          <cell r="W368" t="str">
            <v>Y</v>
          </cell>
          <cell r="X368">
            <v>3</v>
          </cell>
          <cell r="Y368">
            <v>3</v>
          </cell>
          <cell r="Z368">
            <v>3</v>
          </cell>
          <cell r="AA368" t="str">
            <v>Y</v>
          </cell>
          <cell r="AB368"/>
          <cell r="AC368" t="str">
            <v>Y</v>
          </cell>
          <cell r="AD368">
            <v>2</v>
          </cell>
          <cell r="AE368">
            <v>0.66666666666666696</v>
          </cell>
          <cell r="AF368" t="str">
            <v>Y</v>
          </cell>
          <cell r="AG368"/>
          <cell r="AH368" t="str">
            <v>Y</v>
          </cell>
          <cell r="AI368" t="str">
            <v>B3</v>
          </cell>
          <cell r="AJ368" t="str">
            <v>B3</v>
          </cell>
          <cell r="AK368">
            <v>3</v>
          </cell>
          <cell r="AL368">
            <v>5</v>
          </cell>
          <cell r="AM368">
            <v>2</v>
          </cell>
          <cell r="AN368">
            <v>2</v>
          </cell>
          <cell r="AO368">
            <v>4</v>
          </cell>
          <cell r="AP368" t="str">
            <v>Y</v>
          </cell>
          <cell r="AQ368">
            <v>2</v>
          </cell>
          <cell r="AR368">
            <v>2</v>
          </cell>
          <cell r="AS368">
            <v>0</v>
          </cell>
          <cell r="AT368"/>
        </row>
        <row r="369">
          <cell r="B369" t="str">
            <v>SG1T28930090</v>
          </cell>
          <cell r="C369" t="str">
            <v>SING HOLDINGS LIMITED</v>
          </cell>
          <cell r="D369">
            <v>0</v>
          </cell>
          <cell r="E369">
            <v>5</v>
          </cell>
          <cell r="F369">
            <v>5</v>
          </cell>
          <cell r="G369">
            <v>5</v>
          </cell>
          <cell r="H369">
            <v>3</v>
          </cell>
          <cell r="I369">
            <v>0.6</v>
          </cell>
          <cell r="J369">
            <v>1</v>
          </cell>
          <cell r="K369">
            <v>1</v>
          </cell>
          <cell r="L369">
            <v>2</v>
          </cell>
          <cell r="M369" t="str">
            <v>N</v>
          </cell>
          <cell r="N369" t="str">
            <v>N</v>
          </cell>
          <cell r="O369" t="str">
            <v>Y</v>
          </cell>
          <cell r="P369">
            <v>4</v>
          </cell>
          <cell r="Q369">
            <v>3</v>
          </cell>
          <cell r="R369">
            <v>0.75</v>
          </cell>
          <cell r="S369" t="str">
            <v>Y</v>
          </cell>
          <cell r="T369">
            <v>4</v>
          </cell>
          <cell r="U369">
            <v>3</v>
          </cell>
          <cell r="V369">
            <v>0.75</v>
          </cell>
          <cell r="W369" t="str">
            <v>Y</v>
          </cell>
          <cell r="X369">
            <v>4</v>
          </cell>
          <cell r="Y369">
            <v>3</v>
          </cell>
          <cell r="Z369">
            <v>4</v>
          </cell>
          <cell r="AA369" t="str">
            <v>N</v>
          </cell>
          <cell r="AB369" t="str">
            <v>N</v>
          </cell>
          <cell r="AC369" t="str">
            <v>Y</v>
          </cell>
          <cell r="AD369">
            <v>2</v>
          </cell>
          <cell r="AE369">
            <v>0.5</v>
          </cell>
          <cell r="AF369" t="str">
            <v>Y</v>
          </cell>
          <cell r="AG369"/>
          <cell r="AH369" t="str">
            <v>N</v>
          </cell>
          <cell r="AI369" t="str">
            <v>E</v>
          </cell>
          <cell r="AJ369" t="str">
            <v>E</v>
          </cell>
          <cell r="AK369">
            <v>7</v>
          </cell>
          <cell r="AL369">
            <v>2</v>
          </cell>
          <cell r="AM369">
            <v>1</v>
          </cell>
          <cell r="AN369">
            <v>1</v>
          </cell>
          <cell r="AO369">
            <v>2</v>
          </cell>
          <cell r="AP369" t="str">
            <v>Y</v>
          </cell>
          <cell r="AQ369">
            <v>0</v>
          </cell>
          <cell r="AR369">
            <v>3</v>
          </cell>
          <cell r="AS369">
            <v>2</v>
          </cell>
          <cell r="AT369"/>
        </row>
        <row r="370">
          <cell r="B370" t="str">
            <v>SG1Y37945678</v>
          </cell>
          <cell r="C370" t="str">
            <v>SINGAPORE MEDICAL GROUP LIMITED</v>
          </cell>
          <cell r="D370">
            <v>0</v>
          </cell>
          <cell r="E370">
            <v>6</v>
          </cell>
          <cell r="F370">
            <v>6</v>
          </cell>
          <cell r="G370">
            <v>6</v>
          </cell>
          <cell r="H370">
            <v>3</v>
          </cell>
          <cell r="I370">
            <v>0.5</v>
          </cell>
          <cell r="J370">
            <v>1</v>
          </cell>
          <cell r="K370">
            <v>1</v>
          </cell>
          <cell r="L370">
            <v>2</v>
          </cell>
          <cell r="M370" t="str">
            <v>N</v>
          </cell>
          <cell r="N370" t="str">
            <v>Y</v>
          </cell>
          <cell r="O370" t="str">
            <v>Y</v>
          </cell>
          <cell r="P370">
            <v>3</v>
          </cell>
          <cell r="Q370">
            <v>2</v>
          </cell>
          <cell r="R370">
            <v>0.66666666666666696</v>
          </cell>
          <cell r="S370" t="str">
            <v>Y</v>
          </cell>
          <cell r="T370">
            <v>3</v>
          </cell>
          <cell r="U370">
            <v>2</v>
          </cell>
          <cell r="V370">
            <v>0.66666666666666696</v>
          </cell>
          <cell r="W370" t="str">
            <v>Y</v>
          </cell>
          <cell r="X370">
            <v>4</v>
          </cell>
          <cell r="Y370">
            <v>3</v>
          </cell>
          <cell r="Z370">
            <v>4</v>
          </cell>
          <cell r="AA370" t="str">
            <v>N</v>
          </cell>
          <cell r="AB370" t="str">
            <v>N</v>
          </cell>
          <cell r="AC370" t="str">
            <v>Y</v>
          </cell>
          <cell r="AD370">
            <v>1</v>
          </cell>
          <cell r="AE370">
            <v>0.25</v>
          </cell>
          <cell r="AF370" t="str">
            <v>N</v>
          </cell>
          <cell r="AG370" t="str">
            <v>Y</v>
          </cell>
          <cell r="AH370" t="str">
            <v>Y</v>
          </cell>
          <cell r="AI370" t="str">
            <v>B4</v>
          </cell>
          <cell r="AJ370" t="str">
            <v>B3</v>
          </cell>
          <cell r="AK370">
            <v>4</v>
          </cell>
          <cell r="AL370">
            <v>4</v>
          </cell>
          <cell r="AM370">
            <v>1</v>
          </cell>
          <cell r="AN370">
            <v>1</v>
          </cell>
          <cell r="AO370">
            <v>2</v>
          </cell>
          <cell r="AP370" t="str">
            <v>Y</v>
          </cell>
          <cell r="AQ370">
            <v>2</v>
          </cell>
          <cell r="AR370">
            <v>2</v>
          </cell>
          <cell r="AS370">
            <v>0</v>
          </cell>
          <cell r="AT370"/>
        </row>
        <row r="371">
          <cell r="B371" t="str">
            <v>SG1DG2000005</v>
          </cell>
          <cell r="C371" t="str">
            <v>SINGAPORE O&amp;G LTD.</v>
          </cell>
          <cell r="D371">
            <v>0</v>
          </cell>
          <cell r="E371">
            <v>7</v>
          </cell>
          <cell r="F371">
            <v>7</v>
          </cell>
          <cell r="G371">
            <v>7</v>
          </cell>
          <cell r="H371">
            <v>4</v>
          </cell>
          <cell r="I371">
            <v>0.57142857142857095</v>
          </cell>
          <cell r="J371">
            <v>1</v>
          </cell>
          <cell r="K371">
            <v>0</v>
          </cell>
          <cell r="L371">
            <v>3</v>
          </cell>
          <cell r="M371" t="str">
            <v>N</v>
          </cell>
          <cell r="N371" t="str">
            <v>Y</v>
          </cell>
          <cell r="O371" t="str">
            <v>Y</v>
          </cell>
          <cell r="P371">
            <v>3</v>
          </cell>
          <cell r="Q371">
            <v>3</v>
          </cell>
          <cell r="R371">
            <v>1</v>
          </cell>
          <cell r="S371" t="str">
            <v>Y</v>
          </cell>
          <cell r="T371">
            <v>3</v>
          </cell>
          <cell r="U371">
            <v>3</v>
          </cell>
          <cell r="V371">
            <v>1</v>
          </cell>
          <cell r="W371" t="str">
            <v>Y</v>
          </cell>
          <cell r="X371">
            <v>3</v>
          </cell>
          <cell r="Y371">
            <v>3</v>
          </cell>
          <cell r="Z371">
            <v>3</v>
          </cell>
          <cell r="AA371" t="str">
            <v>Y</v>
          </cell>
          <cell r="AB371"/>
          <cell r="AC371" t="str">
            <v>Y</v>
          </cell>
          <cell r="AD371">
            <v>2</v>
          </cell>
          <cell r="AE371">
            <v>0.66666666666666696</v>
          </cell>
          <cell r="AF371" t="str">
            <v>Y</v>
          </cell>
          <cell r="AG371"/>
          <cell r="AH371" t="str">
            <v>Y</v>
          </cell>
          <cell r="AI371" t="str">
            <v>E</v>
          </cell>
          <cell r="AJ371" t="str">
            <v>E</v>
          </cell>
          <cell r="AK371">
            <v>4</v>
          </cell>
          <cell r="AL371">
            <v>4</v>
          </cell>
          <cell r="AM371">
            <v>4</v>
          </cell>
          <cell r="AN371">
            <v>3</v>
          </cell>
          <cell r="AO371">
            <v>7</v>
          </cell>
          <cell r="AP371" t="str">
            <v>Y</v>
          </cell>
          <cell r="AQ371">
            <v>0</v>
          </cell>
          <cell r="AR371">
            <v>1</v>
          </cell>
          <cell r="AS371">
            <v>0</v>
          </cell>
          <cell r="AT371"/>
        </row>
        <row r="372">
          <cell r="B372" t="str">
            <v>SG1M01001924</v>
          </cell>
          <cell r="C372" t="str">
            <v>SINGAPURA FINANCE LTD</v>
          </cell>
          <cell r="D372">
            <v>0</v>
          </cell>
          <cell r="E372">
            <v>9</v>
          </cell>
          <cell r="F372">
            <v>9</v>
          </cell>
          <cell r="G372">
            <v>9</v>
          </cell>
          <cell r="H372">
            <v>6</v>
          </cell>
          <cell r="I372">
            <v>0.66666666666666696</v>
          </cell>
          <cell r="J372">
            <v>1</v>
          </cell>
          <cell r="K372">
            <v>1</v>
          </cell>
          <cell r="L372">
            <v>3</v>
          </cell>
          <cell r="M372" t="str">
            <v>N</v>
          </cell>
          <cell r="N372" t="str">
            <v>N</v>
          </cell>
          <cell r="O372" t="str">
            <v>Y</v>
          </cell>
          <cell r="P372">
            <v>6</v>
          </cell>
          <cell r="Q372">
            <v>5</v>
          </cell>
          <cell r="R372">
            <v>0.83333333333333304</v>
          </cell>
          <cell r="S372" t="str">
            <v>Y</v>
          </cell>
          <cell r="T372">
            <v>6</v>
          </cell>
          <cell r="U372">
            <v>5</v>
          </cell>
          <cell r="V372">
            <v>0.83333333333333304</v>
          </cell>
          <cell r="W372" t="str">
            <v>N</v>
          </cell>
          <cell r="X372">
            <v>6</v>
          </cell>
          <cell r="Y372">
            <v>5</v>
          </cell>
          <cell r="Z372">
            <v>5</v>
          </cell>
          <cell r="AA372" t="str">
            <v>N</v>
          </cell>
          <cell r="AB372" t="str">
            <v>N</v>
          </cell>
          <cell r="AC372" t="str">
            <v>Y</v>
          </cell>
          <cell r="AD372">
            <v>2</v>
          </cell>
          <cell r="AE372">
            <v>0.33333333333333298</v>
          </cell>
          <cell r="AF372" t="str">
            <v>N</v>
          </cell>
          <cell r="AG372" t="str">
            <v>Y</v>
          </cell>
          <cell r="AH372" t="str">
            <v>Y</v>
          </cell>
          <cell r="AI372" t="str">
            <v>B3</v>
          </cell>
          <cell r="AJ372" t="str">
            <v>B3</v>
          </cell>
          <cell r="AK372">
            <v>5</v>
          </cell>
          <cell r="AL372">
            <v>4</v>
          </cell>
          <cell r="AM372">
            <v>2</v>
          </cell>
          <cell r="AN372">
            <v>2</v>
          </cell>
          <cell r="AO372">
            <v>4</v>
          </cell>
          <cell r="AP372" t="str">
            <v>Y</v>
          </cell>
          <cell r="AQ372">
            <v>1</v>
          </cell>
          <cell r="AR372">
            <v>5</v>
          </cell>
          <cell r="AS372">
            <v>0</v>
          </cell>
          <cell r="AT372"/>
        </row>
        <row r="373">
          <cell r="B373" t="str">
            <v>SG1S49927944</v>
          </cell>
          <cell r="C373" t="str">
            <v>SINJIA LAND LIMITED</v>
          </cell>
          <cell r="D373">
            <v>0</v>
          </cell>
          <cell r="E373">
            <v>4</v>
          </cell>
          <cell r="F373">
            <v>4</v>
          </cell>
          <cell r="G373">
            <v>4</v>
          </cell>
          <cell r="H373">
            <v>2</v>
          </cell>
          <cell r="I373">
            <v>0.5</v>
          </cell>
          <cell r="J373">
            <v>1</v>
          </cell>
          <cell r="K373">
            <v>1</v>
          </cell>
          <cell r="L373">
            <v>1</v>
          </cell>
          <cell r="M373" t="str">
            <v>Y</v>
          </cell>
          <cell r="N373" t="str">
            <v>N</v>
          </cell>
          <cell r="O373" t="str">
            <v>N</v>
          </cell>
          <cell r="P373">
            <v>3</v>
          </cell>
          <cell r="Q373">
            <v>2</v>
          </cell>
          <cell r="R373">
            <v>0.66666666666666696</v>
          </cell>
          <cell r="S373" t="str">
            <v>Y</v>
          </cell>
          <cell r="T373">
            <v>3</v>
          </cell>
          <cell r="U373">
            <v>2</v>
          </cell>
          <cell r="V373">
            <v>0.66666666666666696</v>
          </cell>
          <cell r="W373" t="str">
            <v>Y</v>
          </cell>
          <cell r="X373">
            <v>3</v>
          </cell>
          <cell r="Y373">
            <v>2</v>
          </cell>
          <cell r="Z373">
            <v>3</v>
          </cell>
          <cell r="AA373" t="str">
            <v>N</v>
          </cell>
          <cell r="AB373" t="str">
            <v>N</v>
          </cell>
          <cell r="AC373" t="str">
            <v>Y</v>
          </cell>
          <cell r="AD373">
            <v>2</v>
          </cell>
          <cell r="AE373">
            <v>0.66666666666666696</v>
          </cell>
          <cell r="AF373" t="str">
            <v>Y</v>
          </cell>
          <cell r="AG373"/>
          <cell r="AH373" t="str">
            <v>Y</v>
          </cell>
          <cell r="AI373" t="str">
            <v>B3</v>
          </cell>
          <cell r="AJ373" t="str">
            <v>B3</v>
          </cell>
          <cell r="AK373">
            <v>3</v>
          </cell>
          <cell r="AL373">
            <v>3</v>
          </cell>
          <cell r="AM373">
            <v>1</v>
          </cell>
          <cell r="AN373">
            <v>1</v>
          </cell>
          <cell r="AO373">
            <v>2</v>
          </cell>
          <cell r="AP373" t="str">
            <v>Y</v>
          </cell>
          <cell r="AQ373">
            <v>1</v>
          </cell>
          <cell r="AR373">
            <v>2</v>
          </cell>
          <cell r="AS373">
            <v>2</v>
          </cell>
          <cell r="AT373"/>
        </row>
        <row r="374">
          <cell r="B374" t="str">
            <v>SG1BG2000009</v>
          </cell>
          <cell r="C374" t="str">
            <v>SK JEWELLERY GROUP LIMITED</v>
          </cell>
          <cell r="D374">
            <v>1</v>
          </cell>
          <cell r="E374">
            <v>8</v>
          </cell>
          <cell r="F374">
            <v>7</v>
          </cell>
          <cell r="G374">
            <v>7</v>
          </cell>
          <cell r="H374">
            <v>4</v>
          </cell>
          <cell r="I374">
            <v>0.57142857142857095</v>
          </cell>
          <cell r="J374">
            <v>0</v>
          </cell>
          <cell r="K374">
            <v>0</v>
          </cell>
          <cell r="L374"/>
          <cell r="M374"/>
          <cell r="N374" t="str">
            <v>N</v>
          </cell>
          <cell r="O374" t="str">
            <v>N</v>
          </cell>
          <cell r="P374">
            <v>4</v>
          </cell>
          <cell r="Q374">
            <v>4</v>
          </cell>
          <cell r="R374">
            <v>1</v>
          </cell>
          <cell r="S374" t="str">
            <v>Y</v>
          </cell>
          <cell r="T374">
            <v>4</v>
          </cell>
          <cell r="U374">
            <v>4</v>
          </cell>
          <cell r="V374">
            <v>1</v>
          </cell>
          <cell r="W374" t="str">
            <v>Y</v>
          </cell>
          <cell r="X374">
            <v>4</v>
          </cell>
          <cell r="Y374">
            <v>4</v>
          </cell>
          <cell r="Z374">
            <v>4</v>
          </cell>
          <cell r="AA374" t="str">
            <v>Y</v>
          </cell>
          <cell r="AB374"/>
          <cell r="AC374" t="str">
            <v>Y</v>
          </cell>
          <cell r="AD374">
            <v>1</v>
          </cell>
          <cell r="AE374">
            <v>0.25</v>
          </cell>
          <cell r="AF374" t="str">
            <v>N</v>
          </cell>
          <cell r="AG374" t="str">
            <v>Y</v>
          </cell>
          <cell r="AH374" t="str">
            <v>Y</v>
          </cell>
          <cell r="AI374" t="str">
            <v>B2</v>
          </cell>
          <cell r="AJ374" t="str">
            <v>B2</v>
          </cell>
          <cell r="AK374">
            <v>5</v>
          </cell>
          <cell r="AL374">
            <v>4</v>
          </cell>
          <cell r="AM374">
            <v>1</v>
          </cell>
          <cell r="AN374">
            <v>1</v>
          </cell>
          <cell r="AO374">
            <v>2</v>
          </cell>
          <cell r="AP374" t="str">
            <v>Y</v>
          </cell>
          <cell r="AQ374">
            <v>0</v>
          </cell>
          <cell r="AR374">
            <v>4</v>
          </cell>
          <cell r="AS374">
            <v>0</v>
          </cell>
          <cell r="AT374"/>
        </row>
        <row r="375">
          <cell r="B375" t="str">
            <v>SG2F78993043</v>
          </cell>
          <cell r="C375" t="str">
            <v>SOILBUILD CONSTRUCTION GROUP LTD.</v>
          </cell>
          <cell r="D375">
            <v>1</v>
          </cell>
          <cell r="E375">
            <v>6</v>
          </cell>
          <cell r="F375">
            <v>5</v>
          </cell>
          <cell r="G375">
            <v>5</v>
          </cell>
          <cell r="H375">
            <v>3</v>
          </cell>
          <cell r="I375">
            <v>0.6</v>
          </cell>
          <cell r="J375">
            <v>1</v>
          </cell>
          <cell r="K375">
            <v>0</v>
          </cell>
          <cell r="L375">
            <v>3</v>
          </cell>
          <cell r="M375" t="str">
            <v>N</v>
          </cell>
          <cell r="N375" t="str">
            <v>Y</v>
          </cell>
          <cell r="O375" t="str">
            <v>Y</v>
          </cell>
          <cell r="P375">
            <v>3</v>
          </cell>
          <cell r="Q375">
            <v>3</v>
          </cell>
          <cell r="R375">
            <v>1</v>
          </cell>
          <cell r="S375" t="str">
            <v>Y</v>
          </cell>
          <cell r="T375">
            <v>3</v>
          </cell>
          <cell r="U375">
            <v>3</v>
          </cell>
          <cell r="V375">
            <v>1</v>
          </cell>
          <cell r="W375" t="str">
            <v>Y</v>
          </cell>
          <cell r="X375">
            <v>3</v>
          </cell>
          <cell r="Y375">
            <v>3</v>
          </cell>
          <cell r="Z375">
            <v>3</v>
          </cell>
          <cell r="AA375" t="str">
            <v>Y</v>
          </cell>
          <cell r="AB375"/>
          <cell r="AC375" t="str">
            <v>Y</v>
          </cell>
          <cell r="AD375">
            <v>1</v>
          </cell>
          <cell r="AE375">
            <v>0.33333333333333298</v>
          </cell>
          <cell r="AF375" t="str">
            <v>N</v>
          </cell>
          <cell r="AG375" t="str">
            <v>Y</v>
          </cell>
          <cell r="AH375" t="str">
            <v>N</v>
          </cell>
          <cell r="AI375" t="str">
            <v>E</v>
          </cell>
          <cell r="AJ375" t="str">
            <v>E</v>
          </cell>
          <cell r="AK375">
            <v>2</v>
          </cell>
          <cell r="AL375">
            <v>3</v>
          </cell>
          <cell r="AM375">
            <v>2</v>
          </cell>
          <cell r="AN375">
            <v>2</v>
          </cell>
          <cell r="AO375">
            <v>4</v>
          </cell>
          <cell r="AP375" t="str">
            <v>Y</v>
          </cell>
          <cell r="AQ375">
            <v>0</v>
          </cell>
          <cell r="AR375">
            <v>3</v>
          </cell>
          <cell r="AS375">
            <v>2</v>
          </cell>
          <cell r="AT375"/>
        </row>
        <row r="376">
          <cell r="B376" t="str">
            <v>SG1U97935860</v>
          </cell>
          <cell r="C376" t="str">
            <v>SOUP RESTAURANT GROUP LIMITED</v>
          </cell>
          <cell r="D376">
            <v>1</v>
          </cell>
          <cell r="E376">
            <v>7</v>
          </cell>
          <cell r="F376">
            <v>6</v>
          </cell>
          <cell r="G376">
            <v>6</v>
          </cell>
          <cell r="H376">
            <v>3</v>
          </cell>
          <cell r="I376">
            <v>0.5</v>
          </cell>
          <cell r="J376">
            <v>1</v>
          </cell>
          <cell r="K376">
            <v>1</v>
          </cell>
          <cell r="L376">
            <v>1</v>
          </cell>
          <cell r="M376" t="str">
            <v>Y</v>
          </cell>
          <cell r="N376" t="str">
            <v>N</v>
          </cell>
          <cell r="O376" t="str">
            <v>Y</v>
          </cell>
          <cell r="P376">
            <v>4</v>
          </cell>
          <cell r="Q376">
            <v>3</v>
          </cell>
          <cell r="R376">
            <v>0.75</v>
          </cell>
          <cell r="S376" t="str">
            <v>Y</v>
          </cell>
          <cell r="T376">
            <v>3</v>
          </cell>
          <cell r="U376">
            <v>3</v>
          </cell>
          <cell r="V376">
            <v>1</v>
          </cell>
          <cell r="W376" t="str">
            <v>Y</v>
          </cell>
          <cell r="X376">
            <v>3</v>
          </cell>
          <cell r="Y376">
            <v>3</v>
          </cell>
          <cell r="Z376">
            <v>3</v>
          </cell>
          <cell r="AA376" t="str">
            <v>Y</v>
          </cell>
          <cell r="AB376"/>
          <cell r="AC376" t="str">
            <v>Y</v>
          </cell>
          <cell r="AD376">
            <v>2</v>
          </cell>
          <cell r="AE376">
            <v>0.66666666666666696</v>
          </cell>
          <cell r="AF376" t="str">
            <v>Y</v>
          </cell>
          <cell r="AG376"/>
          <cell r="AH376" t="str">
            <v>Y</v>
          </cell>
          <cell r="AI376" t="str">
            <v>E</v>
          </cell>
          <cell r="AJ376" t="str">
            <v>E</v>
          </cell>
          <cell r="AK376">
            <v>4</v>
          </cell>
          <cell r="AL376">
            <v>3</v>
          </cell>
          <cell r="AM376">
            <v>1</v>
          </cell>
          <cell r="AN376">
            <v>1</v>
          </cell>
          <cell r="AO376">
            <v>2</v>
          </cell>
          <cell r="AP376" t="str">
            <v>Y</v>
          </cell>
          <cell r="AQ376">
            <v>2</v>
          </cell>
          <cell r="AR376">
            <v>3</v>
          </cell>
          <cell r="AS376">
            <v>2</v>
          </cell>
          <cell r="AT376"/>
        </row>
        <row r="377">
          <cell r="B377" t="str">
            <v>SG1AJ0000007</v>
          </cell>
          <cell r="C377" t="str">
            <v>SP CORPORATION LIMITED</v>
          </cell>
          <cell r="D377">
            <v>2</v>
          </cell>
          <cell r="E377">
            <v>7</v>
          </cell>
          <cell r="F377">
            <v>5</v>
          </cell>
          <cell r="G377">
            <v>5</v>
          </cell>
          <cell r="H377">
            <v>3</v>
          </cell>
          <cell r="I377">
            <v>0.6</v>
          </cell>
          <cell r="J377">
            <v>1</v>
          </cell>
          <cell r="K377">
            <v>1</v>
          </cell>
          <cell r="L377">
            <v>1</v>
          </cell>
          <cell r="M377" t="str">
            <v>Y</v>
          </cell>
          <cell r="N377" t="str">
            <v>N</v>
          </cell>
          <cell r="O377" t="str">
            <v>Y</v>
          </cell>
          <cell r="P377">
            <v>3</v>
          </cell>
          <cell r="Q377">
            <v>2</v>
          </cell>
          <cell r="R377">
            <v>0.66666666666666696</v>
          </cell>
          <cell r="S377" t="str">
            <v>Y</v>
          </cell>
          <cell r="T377">
            <v>3</v>
          </cell>
          <cell r="U377">
            <v>3</v>
          </cell>
          <cell r="V377">
            <v>1</v>
          </cell>
          <cell r="W377" t="str">
            <v>Y</v>
          </cell>
          <cell r="X377">
            <v>3</v>
          </cell>
          <cell r="Y377">
            <v>2</v>
          </cell>
          <cell r="Z377">
            <v>2</v>
          </cell>
          <cell r="AA377" t="str">
            <v>N</v>
          </cell>
          <cell r="AB377" t="str">
            <v>N</v>
          </cell>
          <cell r="AC377" t="str">
            <v>Y</v>
          </cell>
          <cell r="AD377">
            <v>3</v>
          </cell>
          <cell r="AE377">
            <v>1</v>
          </cell>
          <cell r="AF377" t="str">
            <v>Y</v>
          </cell>
          <cell r="AG377"/>
          <cell r="AH377" t="str">
            <v>Y</v>
          </cell>
          <cell r="AI377" t="str">
            <v>E</v>
          </cell>
          <cell r="AJ377" t="str">
            <v>E</v>
          </cell>
          <cell r="AK377">
            <v>4</v>
          </cell>
          <cell r="AL377">
            <v>4</v>
          </cell>
          <cell r="AM377">
            <v>1</v>
          </cell>
          <cell r="AN377">
            <v>1</v>
          </cell>
          <cell r="AO377">
            <v>2</v>
          </cell>
          <cell r="AP377" t="str">
            <v>Y</v>
          </cell>
          <cell r="AQ377">
            <v>3</v>
          </cell>
          <cell r="AR377">
            <v>2</v>
          </cell>
          <cell r="AS377">
            <v>0</v>
          </cell>
          <cell r="AT377"/>
        </row>
        <row r="378">
          <cell r="B378" t="str">
            <v>SG1AB0000004</v>
          </cell>
          <cell r="C378" t="str">
            <v>SPACKMAN ENTERTAINMENT GROUP LIMITED</v>
          </cell>
          <cell r="D378">
            <v>0</v>
          </cell>
          <cell r="E378">
            <v>7</v>
          </cell>
          <cell r="F378">
            <v>7</v>
          </cell>
          <cell r="G378">
            <v>7</v>
          </cell>
          <cell r="H378">
            <v>3</v>
          </cell>
          <cell r="I378">
            <v>0.42857142857142899</v>
          </cell>
          <cell r="J378">
            <v>1</v>
          </cell>
          <cell r="K378">
            <v>1</v>
          </cell>
          <cell r="L378">
            <v>1</v>
          </cell>
          <cell r="M378" t="str">
            <v>Y</v>
          </cell>
          <cell r="N378" t="str">
            <v>Y</v>
          </cell>
          <cell r="O378" t="str">
            <v>N</v>
          </cell>
          <cell r="P378">
            <v>3</v>
          </cell>
          <cell r="Q378">
            <v>2</v>
          </cell>
          <cell r="R378">
            <v>0.66666666666666696</v>
          </cell>
          <cell r="S378" t="str">
            <v>Y</v>
          </cell>
          <cell r="T378">
            <v>3</v>
          </cell>
          <cell r="U378">
            <v>3</v>
          </cell>
          <cell r="V378">
            <v>1</v>
          </cell>
          <cell r="W378" t="str">
            <v>Y</v>
          </cell>
          <cell r="X378">
            <v>3</v>
          </cell>
          <cell r="Y378">
            <v>2</v>
          </cell>
          <cell r="Z378">
            <v>2</v>
          </cell>
          <cell r="AA378" t="str">
            <v>N</v>
          </cell>
          <cell r="AB378" t="str">
            <v>N</v>
          </cell>
          <cell r="AC378" t="str">
            <v>Y</v>
          </cell>
          <cell r="AD378">
            <v>2</v>
          </cell>
          <cell r="AE378">
            <v>0.66666666666666696</v>
          </cell>
          <cell r="AF378" t="str">
            <v>Y</v>
          </cell>
          <cell r="AG378"/>
          <cell r="AH378" t="str">
            <v>Y</v>
          </cell>
          <cell r="AI378" t="str">
            <v>B3</v>
          </cell>
          <cell r="AJ378" t="str">
            <v>B3</v>
          </cell>
          <cell r="AK378">
            <v>4</v>
          </cell>
          <cell r="AL378">
            <v>4</v>
          </cell>
          <cell r="AM378">
            <v>1</v>
          </cell>
          <cell r="AN378">
            <v>1</v>
          </cell>
          <cell r="AO378">
            <v>2</v>
          </cell>
          <cell r="AP378" t="str">
            <v>Y</v>
          </cell>
          <cell r="AQ378">
            <v>0</v>
          </cell>
          <cell r="AR378">
            <v>2</v>
          </cell>
          <cell r="AS378">
            <v>0</v>
          </cell>
          <cell r="AT378"/>
        </row>
        <row r="379">
          <cell r="B379" t="str">
            <v>SG1AA7000009</v>
          </cell>
          <cell r="C379" t="str">
            <v>STARBURST HOLDINGS LIMITED</v>
          </cell>
          <cell r="D379">
            <v>0</v>
          </cell>
          <cell r="E379">
            <v>6</v>
          </cell>
          <cell r="F379">
            <v>6</v>
          </cell>
          <cell r="G379">
            <v>6</v>
          </cell>
          <cell r="H379">
            <v>2</v>
          </cell>
          <cell r="I379">
            <v>0.33333333333333298</v>
          </cell>
          <cell r="J379">
            <v>1</v>
          </cell>
          <cell r="K379">
            <v>0</v>
          </cell>
          <cell r="L379">
            <v>3</v>
          </cell>
          <cell r="M379" t="str">
            <v>N</v>
          </cell>
          <cell r="N379" t="str">
            <v>Y</v>
          </cell>
          <cell r="O379" t="str">
            <v>N</v>
          </cell>
          <cell r="P379">
            <v>3</v>
          </cell>
          <cell r="Q379">
            <v>2</v>
          </cell>
          <cell r="R379">
            <v>0.66666666666666696</v>
          </cell>
          <cell r="S379" t="str">
            <v>Y</v>
          </cell>
          <cell r="T379">
            <v>3</v>
          </cell>
          <cell r="U379">
            <v>2</v>
          </cell>
          <cell r="V379">
            <v>0.66666666666666696</v>
          </cell>
          <cell r="W379" t="str">
            <v>Y</v>
          </cell>
          <cell r="X379">
            <v>3</v>
          </cell>
          <cell r="Y379">
            <v>2</v>
          </cell>
          <cell r="Z379">
            <v>3</v>
          </cell>
          <cell r="AA379" t="str">
            <v>N</v>
          </cell>
          <cell r="AB379" t="str">
            <v>N</v>
          </cell>
          <cell r="AC379" t="str">
            <v>N</v>
          </cell>
          <cell r="AD379">
            <v>1</v>
          </cell>
          <cell r="AE379">
            <v>0.33333333333333298</v>
          </cell>
          <cell r="AF379" t="str">
            <v>N</v>
          </cell>
          <cell r="AG379" t="str">
            <v>Y</v>
          </cell>
          <cell r="AH379" t="str">
            <v>Y</v>
          </cell>
          <cell r="AI379" t="str">
            <v>B3</v>
          </cell>
          <cell r="AJ379" t="str">
            <v>B3</v>
          </cell>
          <cell r="AK379">
            <v>5</v>
          </cell>
          <cell r="AL379">
            <v>4</v>
          </cell>
          <cell r="AM379">
            <v>1</v>
          </cell>
          <cell r="AN379">
            <v>3</v>
          </cell>
          <cell r="AO379">
            <v>4</v>
          </cell>
          <cell r="AP379" t="str">
            <v>Y</v>
          </cell>
          <cell r="AQ379">
            <v>0</v>
          </cell>
          <cell r="AR379">
            <v>2</v>
          </cell>
          <cell r="AS379">
            <v>2</v>
          </cell>
          <cell r="AT379"/>
        </row>
        <row r="380">
          <cell r="B380" t="str">
            <v>SG1V12936232</v>
          </cell>
          <cell r="C380" t="str">
            <v>STARHUB LIMITED</v>
          </cell>
          <cell r="D380">
            <v>0</v>
          </cell>
          <cell r="E380">
            <v>12</v>
          </cell>
          <cell r="F380">
            <v>12</v>
          </cell>
          <cell r="G380">
            <v>12</v>
          </cell>
          <cell r="H380">
            <v>7</v>
          </cell>
          <cell r="I380">
            <v>0.58333333333333304</v>
          </cell>
          <cell r="J380">
            <v>1</v>
          </cell>
          <cell r="K380">
            <v>0</v>
          </cell>
          <cell r="L380">
            <v>3</v>
          </cell>
          <cell r="M380" t="str">
            <v>N</v>
          </cell>
          <cell r="N380" t="str">
            <v>Y</v>
          </cell>
          <cell r="O380" t="str">
            <v>Y</v>
          </cell>
          <cell r="P380">
            <v>3</v>
          </cell>
          <cell r="Q380">
            <v>2</v>
          </cell>
          <cell r="R380">
            <v>0.66666666666666696</v>
          </cell>
          <cell r="S380" t="str">
            <v>N</v>
          </cell>
          <cell r="T380">
            <v>4</v>
          </cell>
          <cell r="U380">
            <v>2</v>
          </cell>
          <cell r="V380">
            <v>0.5</v>
          </cell>
          <cell r="W380" t="str">
            <v>N</v>
          </cell>
          <cell r="X380">
            <v>4</v>
          </cell>
          <cell r="Y380">
            <v>3</v>
          </cell>
          <cell r="Z380">
            <v>4</v>
          </cell>
          <cell r="AA380" t="str">
            <v>N</v>
          </cell>
          <cell r="AB380" t="str">
            <v>N</v>
          </cell>
          <cell r="AC380" t="str">
            <v>N</v>
          </cell>
          <cell r="AD380">
            <v>3</v>
          </cell>
          <cell r="AE380">
            <v>0.75</v>
          </cell>
          <cell r="AF380" t="str">
            <v>Y</v>
          </cell>
          <cell r="AG380"/>
          <cell r="AH380" t="str">
            <v>N</v>
          </cell>
          <cell r="AI380"/>
          <cell r="AJ380" t="str">
            <v>E</v>
          </cell>
          <cell r="AK380">
            <v>6</v>
          </cell>
          <cell r="AL380">
            <v>4</v>
          </cell>
          <cell r="AM380">
            <v>2</v>
          </cell>
          <cell r="AN380">
            <v>2</v>
          </cell>
          <cell r="AO380">
            <v>4</v>
          </cell>
          <cell r="AP380" t="str">
            <v>Y</v>
          </cell>
          <cell r="AQ380">
            <v>2</v>
          </cell>
          <cell r="AR380">
            <v>0</v>
          </cell>
          <cell r="AS380">
            <v>0</v>
          </cell>
          <cell r="AT380"/>
        </row>
        <row r="381">
          <cell r="B381" t="str">
            <v>SG1P15916395</v>
          </cell>
          <cell r="C381" t="str">
            <v>STRACO CORPORATION LIMITED</v>
          </cell>
          <cell r="D381">
            <v>0</v>
          </cell>
          <cell r="E381">
            <v>9</v>
          </cell>
          <cell r="F381">
            <v>9</v>
          </cell>
          <cell r="G381">
            <v>9</v>
          </cell>
          <cell r="H381">
            <v>3</v>
          </cell>
          <cell r="I381">
            <v>0.33333333333333298</v>
          </cell>
          <cell r="J381">
            <v>1</v>
          </cell>
          <cell r="K381">
            <v>1</v>
          </cell>
          <cell r="L381">
            <v>2</v>
          </cell>
          <cell r="M381" t="str">
            <v>N</v>
          </cell>
          <cell r="N381" t="str">
            <v>Y</v>
          </cell>
          <cell r="O381" t="str">
            <v>N</v>
          </cell>
          <cell r="P381">
            <v>3</v>
          </cell>
          <cell r="Q381">
            <v>2</v>
          </cell>
          <cell r="R381">
            <v>0.66666666666666696</v>
          </cell>
          <cell r="S381" t="str">
            <v>Y</v>
          </cell>
          <cell r="T381">
            <v>3</v>
          </cell>
          <cell r="U381">
            <v>2</v>
          </cell>
          <cell r="V381">
            <v>0.66666666666666696</v>
          </cell>
          <cell r="W381" t="str">
            <v>Y</v>
          </cell>
          <cell r="X381">
            <v>2</v>
          </cell>
          <cell r="Y381">
            <v>2</v>
          </cell>
          <cell r="Z381">
            <v>2</v>
          </cell>
          <cell r="AA381" t="str">
            <v>Y</v>
          </cell>
          <cell r="AB381"/>
          <cell r="AC381" t="str">
            <v>N</v>
          </cell>
          <cell r="AD381">
            <v>1</v>
          </cell>
          <cell r="AE381">
            <v>0.5</v>
          </cell>
          <cell r="AF381" t="str">
            <v>Y</v>
          </cell>
          <cell r="AG381"/>
          <cell r="AH381" t="str">
            <v>N</v>
          </cell>
          <cell r="AI381" t="str">
            <v>E</v>
          </cell>
          <cell r="AJ381" t="str">
            <v>E</v>
          </cell>
          <cell r="AK381">
            <v>0</v>
          </cell>
          <cell r="AL381">
            <v>0</v>
          </cell>
          <cell r="AM381">
            <v>0</v>
          </cell>
          <cell r="AN381">
            <v>0</v>
          </cell>
          <cell r="AO381">
            <v>0</v>
          </cell>
          <cell r="AP381" t="str">
            <v>Y</v>
          </cell>
          <cell r="AQ381">
            <v>0</v>
          </cell>
          <cell r="AR381">
            <v>0</v>
          </cell>
          <cell r="AS381">
            <v>0</v>
          </cell>
          <cell r="AT381"/>
        </row>
        <row r="382">
          <cell r="B382" t="str">
            <v>SG2D87975520</v>
          </cell>
          <cell r="C382" t="str">
            <v>TA CORPORATION LTD</v>
          </cell>
          <cell r="D382">
            <v>0</v>
          </cell>
          <cell r="E382">
            <v>7</v>
          </cell>
          <cell r="F382">
            <v>7</v>
          </cell>
          <cell r="G382">
            <v>7</v>
          </cell>
          <cell r="H382">
            <v>3</v>
          </cell>
          <cell r="I382">
            <v>0.42857142857142899</v>
          </cell>
          <cell r="J382">
            <v>1</v>
          </cell>
          <cell r="K382">
            <v>1</v>
          </cell>
          <cell r="L382">
            <v>2</v>
          </cell>
          <cell r="M382" t="str">
            <v>N</v>
          </cell>
          <cell r="N382" t="str">
            <v>Y</v>
          </cell>
          <cell r="O382" t="str">
            <v>N</v>
          </cell>
          <cell r="P382">
            <v>3</v>
          </cell>
          <cell r="Q382">
            <v>2</v>
          </cell>
          <cell r="R382">
            <v>0.66666666666666696</v>
          </cell>
          <cell r="S382" t="str">
            <v>Y</v>
          </cell>
          <cell r="T382">
            <v>3</v>
          </cell>
          <cell r="U382">
            <v>3</v>
          </cell>
          <cell r="V382">
            <v>1</v>
          </cell>
          <cell r="W382" t="str">
            <v>Y</v>
          </cell>
          <cell r="X382">
            <v>3</v>
          </cell>
          <cell r="Y382">
            <v>3</v>
          </cell>
          <cell r="Z382">
            <v>3</v>
          </cell>
          <cell r="AA382" t="str">
            <v>Y</v>
          </cell>
          <cell r="AB382"/>
          <cell r="AC382" t="str">
            <v>Y</v>
          </cell>
          <cell r="AD382">
            <v>2</v>
          </cell>
          <cell r="AE382">
            <v>0.66666666666666696</v>
          </cell>
          <cell r="AF382" t="str">
            <v>Y</v>
          </cell>
          <cell r="AG382"/>
          <cell r="AH382" t="str">
            <v>Y</v>
          </cell>
          <cell r="AI382" t="str">
            <v>B3</v>
          </cell>
          <cell r="AJ382" t="str">
            <v>B3</v>
          </cell>
          <cell r="AK382">
            <v>4</v>
          </cell>
          <cell r="AL382">
            <v>3</v>
          </cell>
          <cell r="AM382">
            <v>1</v>
          </cell>
          <cell r="AN382">
            <v>1</v>
          </cell>
          <cell r="AO382">
            <v>2</v>
          </cell>
          <cell r="AP382" t="str">
            <v>Y</v>
          </cell>
          <cell r="AQ382">
            <v>0</v>
          </cell>
          <cell r="AR382">
            <v>2</v>
          </cell>
          <cell r="AS382">
            <v>0</v>
          </cell>
          <cell r="AT382"/>
        </row>
        <row r="383">
          <cell r="B383" t="str">
            <v>SG2G61000003</v>
          </cell>
          <cell r="C383" t="str">
            <v>TALKMED GROUP LIMITED</v>
          </cell>
          <cell r="D383">
            <v>0</v>
          </cell>
          <cell r="E383">
            <v>7</v>
          </cell>
          <cell r="F383">
            <v>7</v>
          </cell>
          <cell r="G383">
            <v>7</v>
          </cell>
          <cell r="H383">
            <v>3</v>
          </cell>
          <cell r="I383">
            <v>0.42857142857142899</v>
          </cell>
          <cell r="J383">
            <v>1</v>
          </cell>
          <cell r="K383">
            <v>1</v>
          </cell>
          <cell r="L383">
            <v>1</v>
          </cell>
          <cell r="M383" t="str">
            <v>Y</v>
          </cell>
          <cell r="N383" t="str">
            <v>N</v>
          </cell>
          <cell r="O383" t="str">
            <v>N</v>
          </cell>
          <cell r="P383">
            <v>3</v>
          </cell>
          <cell r="Q383">
            <v>2</v>
          </cell>
          <cell r="R383">
            <v>0.66666666666666696</v>
          </cell>
          <cell r="S383" t="str">
            <v>Y</v>
          </cell>
          <cell r="T383">
            <v>3</v>
          </cell>
          <cell r="U383">
            <v>2</v>
          </cell>
          <cell r="V383">
            <v>0.66666666666666696</v>
          </cell>
          <cell r="W383" t="str">
            <v>Y</v>
          </cell>
          <cell r="X383">
            <v>3</v>
          </cell>
          <cell r="Y383">
            <v>2</v>
          </cell>
          <cell r="Z383">
            <v>3</v>
          </cell>
          <cell r="AA383" t="str">
            <v>N</v>
          </cell>
          <cell r="AB383" t="str">
            <v>N</v>
          </cell>
          <cell r="AC383" t="str">
            <v>Y</v>
          </cell>
          <cell r="AD383">
            <v>3</v>
          </cell>
          <cell r="AE383">
            <v>1</v>
          </cell>
          <cell r="AF383" t="str">
            <v>Y</v>
          </cell>
          <cell r="AG383"/>
          <cell r="AH383" t="str">
            <v>Y</v>
          </cell>
          <cell r="AI383" t="str">
            <v>B3</v>
          </cell>
          <cell r="AJ383" t="str">
            <v>B3</v>
          </cell>
          <cell r="AK383">
            <v>4</v>
          </cell>
          <cell r="AL383">
            <v>4</v>
          </cell>
          <cell r="AM383">
            <v>1</v>
          </cell>
          <cell r="AN383">
            <v>1</v>
          </cell>
          <cell r="AO383">
            <v>2</v>
          </cell>
          <cell r="AP383" t="str">
            <v>Y</v>
          </cell>
          <cell r="AQ383">
            <v>0</v>
          </cell>
          <cell r="AR383">
            <v>0</v>
          </cell>
          <cell r="AS383">
            <v>0</v>
          </cell>
          <cell r="AT383"/>
        </row>
        <row r="384">
          <cell r="B384" t="str">
            <v>SG1K31894969</v>
          </cell>
          <cell r="C384" t="str">
            <v>TAT SENG PACKAGING GROUP LTD</v>
          </cell>
          <cell r="D384">
            <v>0</v>
          </cell>
          <cell r="E384">
            <v>7</v>
          </cell>
          <cell r="F384">
            <v>7</v>
          </cell>
          <cell r="G384">
            <v>7</v>
          </cell>
          <cell r="H384">
            <v>4</v>
          </cell>
          <cell r="I384">
            <v>0.57142857142857095</v>
          </cell>
          <cell r="J384">
            <v>1</v>
          </cell>
          <cell r="K384">
            <v>1</v>
          </cell>
          <cell r="L384">
            <v>1</v>
          </cell>
          <cell r="M384" t="str">
            <v>Y</v>
          </cell>
          <cell r="N384" t="str">
            <v>Y</v>
          </cell>
          <cell r="O384" t="str">
            <v>N</v>
          </cell>
          <cell r="P384">
            <v>5</v>
          </cell>
          <cell r="Q384">
            <v>4</v>
          </cell>
          <cell r="R384">
            <v>0.8</v>
          </cell>
          <cell r="S384" t="str">
            <v>Y</v>
          </cell>
          <cell r="T384">
            <v>5</v>
          </cell>
          <cell r="U384">
            <v>4</v>
          </cell>
          <cell r="V384">
            <v>0.8</v>
          </cell>
          <cell r="W384" t="str">
            <v>Y</v>
          </cell>
          <cell r="X384">
            <v>5</v>
          </cell>
          <cell r="Y384">
            <v>4</v>
          </cell>
          <cell r="Z384">
            <v>4</v>
          </cell>
          <cell r="AA384" t="str">
            <v>N</v>
          </cell>
          <cell r="AB384" t="str">
            <v>N</v>
          </cell>
          <cell r="AC384" t="str">
            <v>Y</v>
          </cell>
          <cell r="AD384">
            <v>1</v>
          </cell>
          <cell r="AE384">
            <v>0.2</v>
          </cell>
          <cell r="AF384" t="str">
            <v>N</v>
          </cell>
          <cell r="AG384" t="str">
            <v>Y</v>
          </cell>
          <cell r="AH384" t="str">
            <v>Y</v>
          </cell>
          <cell r="AI384" t="str">
            <v>B3</v>
          </cell>
          <cell r="AJ384" t="str">
            <v>B3</v>
          </cell>
          <cell r="AK384">
            <v>2</v>
          </cell>
          <cell r="AL384">
            <v>2</v>
          </cell>
          <cell r="AM384">
            <v>1</v>
          </cell>
          <cell r="AN384">
            <v>1</v>
          </cell>
          <cell r="AO384">
            <v>2</v>
          </cell>
          <cell r="AP384" t="str">
            <v>Y</v>
          </cell>
          <cell r="AQ384">
            <v>2</v>
          </cell>
          <cell r="AR384">
            <v>4</v>
          </cell>
          <cell r="AS384">
            <v>0</v>
          </cell>
          <cell r="AT384"/>
        </row>
        <row r="385">
          <cell r="B385" t="str">
            <v>SG0561000464</v>
          </cell>
          <cell r="C385" t="str">
            <v>TECKWAH INDUSTRIAL CORPORATION LTD</v>
          </cell>
          <cell r="D385">
            <v>0</v>
          </cell>
          <cell r="E385">
            <v>7</v>
          </cell>
          <cell r="F385">
            <v>7</v>
          </cell>
          <cell r="G385">
            <v>7</v>
          </cell>
          <cell r="H385">
            <v>4</v>
          </cell>
          <cell r="I385">
            <v>0.57142857142857095</v>
          </cell>
          <cell r="J385">
            <v>1</v>
          </cell>
          <cell r="K385">
            <v>0</v>
          </cell>
          <cell r="L385">
            <v>2</v>
          </cell>
          <cell r="M385" t="str">
            <v>N</v>
          </cell>
          <cell r="N385" t="str">
            <v>Y</v>
          </cell>
          <cell r="O385" t="str">
            <v>N</v>
          </cell>
          <cell r="P385">
            <v>3</v>
          </cell>
          <cell r="Q385">
            <v>2</v>
          </cell>
          <cell r="R385">
            <v>0.66666666666666696</v>
          </cell>
          <cell r="S385" t="str">
            <v>N</v>
          </cell>
          <cell r="T385">
            <v>3</v>
          </cell>
          <cell r="U385">
            <v>3</v>
          </cell>
          <cell r="V385">
            <v>1</v>
          </cell>
          <cell r="W385" t="str">
            <v>N</v>
          </cell>
          <cell r="X385">
            <v>4</v>
          </cell>
          <cell r="Y385">
            <v>4</v>
          </cell>
          <cell r="Z385">
            <v>4</v>
          </cell>
          <cell r="AA385" t="str">
            <v>Y</v>
          </cell>
          <cell r="AB385"/>
          <cell r="AC385" t="str">
            <v>N</v>
          </cell>
          <cell r="AD385">
            <v>2</v>
          </cell>
          <cell r="AE385">
            <v>0.5</v>
          </cell>
          <cell r="AF385" t="str">
            <v>Y</v>
          </cell>
          <cell r="AG385"/>
          <cell r="AH385" t="str">
            <v>N</v>
          </cell>
          <cell r="AI385" t="str">
            <v>O</v>
          </cell>
          <cell r="AJ385" t="str">
            <v>ND</v>
          </cell>
          <cell r="AK385">
            <v>4</v>
          </cell>
          <cell r="AL385">
            <v>4</v>
          </cell>
          <cell r="AM385">
            <v>1</v>
          </cell>
          <cell r="AN385">
            <v>1</v>
          </cell>
          <cell r="AO385">
            <v>2</v>
          </cell>
          <cell r="AP385" t="str">
            <v>Y</v>
          </cell>
          <cell r="AQ385">
            <v>3</v>
          </cell>
          <cell r="AR385">
            <v>1</v>
          </cell>
          <cell r="AS385">
            <v>0</v>
          </cell>
          <cell r="AT385"/>
        </row>
        <row r="386">
          <cell r="B386" t="str">
            <v>SG1P75919099</v>
          </cell>
          <cell r="C386" t="str">
            <v>TELECHOICE INTERNATIONAL LIMITED</v>
          </cell>
          <cell r="D386">
            <v>2</v>
          </cell>
          <cell r="E386">
            <v>9</v>
          </cell>
          <cell r="F386">
            <v>7</v>
          </cell>
          <cell r="G386">
            <v>7</v>
          </cell>
          <cell r="H386">
            <v>4</v>
          </cell>
          <cell r="I386">
            <v>0.57142857142857095</v>
          </cell>
          <cell r="J386">
            <v>1</v>
          </cell>
          <cell r="K386">
            <v>0</v>
          </cell>
          <cell r="L386">
            <v>1</v>
          </cell>
          <cell r="M386" t="str">
            <v>Y</v>
          </cell>
          <cell r="N386" t="str">
            <v>N</v>
          </cell>
          <cell r="O386" t="str">
            <v>N</v>
          </cell>
          <cell r="P386">
            <v>3</v>
          </cell>
          <cell r="Q386">
            <v>2</v>
          </cell>
          <cell r="R386">
            <v>0.66666666666666696</v>
          </cell>
          <cell r="S386" t="str">
            <v>Y</v>
          </cell>
          <cell r="T386">
            <v>3</v>
          </cell>
          <cell r="U386">
            <v>2</v>
          </cell>
          <cell r="V386">
            <v>0.66666666666666696</v>
          </cell>
          <cell r="W386" t="str">
            <v>Y</v>
          </cell>
          <cell r="X386">
            <v>3</v>
          </cell>
          <cell r="Y386">
            <v>2</v>
          </cell>
          <cell r="Z386">
            <v>3</v>
          </cell>
          <cell r="AA386" t="str">
            <v>N</v>
          </cell>
          <cell r="AB386" t="str">
            <v>N</v>
          </cell>
          <cell r="AC386" t="str">
            <v>Y</v>
          </cell>
          <cell r="AD386">
            <v>1</v>
          </cell>
          <cell r="AE386">
            <v>0.33333333333333298</v>
          </cell>
          <cell r="AF386" t="str">
            <v>N</v>
          </cell>
          <cell r="AG386" t="str">
            <v>Y</v>
          </cell>
          <cell r="AH386" t="str">
            <v>N</v>
          </cell>
          <cell r="AI386"/>
          <cell r="AJ386" t="str">
            <v>E</v>
          </cell>
          <cell r="AK386">
            <v>4</v>
          </cell>
          <cell r="AL386">
            <v>4</v>
          </cell>
          <cell r="AM386">
            <v>1</v>
          </cell>
          <cell r="AN386">
            <v>1</v>
          </cell>
          <cell r="AO386">
            <v>2</v>
          </cell>
          <cell r="AP386" t="str">
            <v>Y</v>
          </cell>
          <cell r="AQ386">
            <v>3</v>
          </cell>
          <cell r="AR386">
            <v>0</v>
          </cell>
          <cell r="AS386">
            <v>0</v>
          </cell>
          <cell r="AT386"/>
        </row>
        <row r="387">
          <cell r="B387" t="str">
            <v>SG1AJ2000005</v>
          </cell>
          <cell r="C387" t="str">
            <v>THAKRAL CORPORATION LTD</v>
          </cell>
          <cell r="D387">
            <v>0</v>
          </cell>
          <cell r="E387">
            <v>6</v>
          </cell>
          <cell r="F387">
            <v>6</v>
          </cell>
          <cell r="G387">
            <v>6</v>
          </cell>
          <cell r="H387">
            <v>3</v>
          </cell>
          <cell r="I387">
            <v>0.5</v>
          </cell>
          <cell r="J387">
            <v>1</v>
          </cell>
          <cell r="K387">
            <v>1</v>
          </cell>
          <cell r="L387">
            <v>1</v>
          </cell>
          <cell r="M387" t="str">
            <v>Y</v>
          </cell>
          <cell r="N387" t="str">
            <v>Y</v>
          </cell>
          <cell r="O387" t="str">
            <v>N</v>
          </cell>
          <cell r="P387">
            <v>4</v>
          </cell>
          <cell r="Q387">
            <v>3</v>
          </cell>
          <cell r="R387">
            <v>0.75</v>
          </cell>
          <cell r="S387" t="str">
            <v>N</v>
          </cell>
          <cell r="T387">
            <v>3</v>
          </cell>
          <cell r="U387">
            <v>3</v>
          </cell>
          <cell r="V387">
            <v>1</v>
          </cell>
          <cell r="W387" t="str">
            <v>N</v>
          </cell>
          <cell r="X387">
            <v>3</v>
          </cell>
          <cell r="Y387">
            <v>3</v>
          </cell>
          <cell r="Z387">
            <v>3</v>
          </cell>
          <cell r="AA387" t="str">
            <v>Y</v>
          </cell>
          <cell r="AB387"/>
          <cell r="AC387" t="str">
            <v>N</v>
          </cell>
          <cell r="AD387">
            <v>0</v>
          </cell>
          <cell r="AE387">
            <v>0</v>
          </cell>
          <cell r="AF387" t="str">
            <v>N</v>
          </cell>
          <cell r="AG387" t="str">
            <v>N</v>
          </cell>
          <cell r="AH387" t="str">
            <v>N</v>
          </cell>
          <cell r="AI387" t="str">
            <v>E</v>
          </cell>
          <cell r="AJ387" t="str">
            <v>E</v>
          </cell>
          <cell r="AK387">
            <v>3</v>
          </cell>
          <cell r="AL387">
            <v>3</v>
          </cell>
          <cell r="AM387">
            <v>1</v>
          </cell>
          <cell r="AN387">
            <v>1</v>
          </cell>
          <cell r="AO387">
            <v>2</v>
          </cell>
          <cell r="AP387" t="str">
            <v>Y</v>
          </cell>
          <cell r="AQ387">
            <v>2</v>
          </cell>
          <cell r="AR387">
            <v>3</v>
          </cell>
          <cell r="AS387">
            <v>2</v>
          </cell>
          <cell r="AT387"/>
        </row>
        <row r="388">
          <cell r="B388" t="str">
            <v>SG1J49001550</v>
          </cell>
          <cell r="C388" t="str">
            <v>THE STRAITS TRADING COMPANY LIMITED</v>
          </cell>
          <cell r="D388">
            <v>1</v>
          </cell>
          <cell r="E388">
            <v>8</v>
          </cell>
          <cell r="F388">
            <v>7</v>
          </cell>
          <cell r="G388">
            <v>7</v>
          </cell>
          <cell r="H388">
            <v>4</v>
          </cell>
          <cell r="I388">
            <v>0.57142857142857095</v>
          </cell>
          <cell r="J388">
            <v>1</v>
          </cell>
          <cell r="K388">
            <v>0</v>
          </cell>
          <cell r="L388">
            <v>2</v>
          </cell>
          <cell r="M388" t="str">
            <v>N</v>
          </cell>
          <cell r="N388" t="str">
            <v>Y</v>
          </cell>
          <cell r="O388" t="str">
            <v>Y</v>
          </cell>
          <cell r="P388">
            <v>3</v>
          </cell>
          <cell r="Q388">
            <v>2</v>
          </cell>
          <cell r="R388">
            <v>0.66666666666666696</v>
          </cell>
          <cell r="S388" t="str">
            <v>N</v>
          </cell>
          <cell r="T388">
            <v>3</v>
          </cell>
          <cell r="U388">
            <v>2</v>
          </cell>
          <cell r="V388">
            <v>0.66666666666666696</v>
          </cell>
          <cell r="W388" t="str">
            <v>N</v>
          </cell>
          <cell r="X388">
            <v>3</v>
          </cell>
          <cell r="Y388">
            <v>2</v>
          </cell>
          <cell r="Z388">
            <v>3</v>
          </cell>
          <cell r="AA388" t="str">
            <v>N</v>
          </cell>
          <cell r="AB388" t="str">
            <v>N</v>
          </cell>
          <cell r="AC388" t="str">
            <v>N</v>
          </cell>
          <cell r="AD388">
            <v>2</v>
          </cell>
          <cell r="AE388">
            <v>0.66666666666666696</v>
          </cell>
          <cell r="AF388" t="str">
            <v>Y</v>
          </cell>
          <cell r="AG388"/>
          <cell r="AH388" t="str">
            <v>N</v>
          </cell>
          <cell r="AI388" t="str">
            <v>B3</v>
          </cell>
          <cell r="AJ388" t="str">
            <v>B3</v>
          </cell>
          <cell r="AK388">
            <v>5</v>
          </cell>
          <cell r="AL388">
            <v>4</v>
          </cell>
          <cell r="AM388">
            <v>1</v>
          </cell>
          <cell r="AN388">
            <v>1</v>
          </cell>
          <cell r="AO388">
            <v>2</v>
          </cell>
          <cell r="AP388" t="str">
            <v>Y</v>
          </cell>
          <cell r="AQ388">
            <v>0</v>
          </cell>
          <cell r="AR388">
            <v>0</v>
          </cell>
          <cell r="AS388">
            <v>0</v>
          </cell>
          <cell r="AT388"/>
        </row>
        <row r="389">
          <cell r="B389" t="str">
            <v>IL0011328858</v>
          </cell>
          <cell r="C389" t="str">
            <v>THE TRENDLINES GROUP LTD.</v>
          </cell>
          <cell r="D389">
            <v>0</v>
          </cell>
          <cell r="E389">
            <v>7</v>
          </cell>
          <cell r="F389">
            <v>7</v>
          </cell>
          <cell r="G389">
            <v>7</v>
          </cell>
          <cell r="H389">
            <v>4</v>
          </cell>
          <cell r="I389">
            <v>0.57142857142857095</v>
          </cell>
          <cell r="J389">
            <v>2</v>
          </cell>
          <cell r="K389">
            <v>1</v>
          </cell>
          <cell r="L389">
            <v>2</v>
          </cell>
          <cell r="M389" t="str">
            <v>N</v>
          </cell>
          <cell r="N389" t="str">
            <v>Y</v>
          </cell>
          <cell r="O389" t="str">
            <v>Y</v>
          </cell>
          <cell r="P389">
            <v>5</v>
          </cell>
          <cell r="Q389">
            <v>4</v>
          </cell>
          <cell r="R389">
            <v>0.8</v>
          </cell>
          <cell r="S389" t="str">
            <v>Y</v>
          </cell>
          <cell r="T389">
            <v>3</v>
          </cell>
          <cell r="U389">
            <v>3</v>
          </cell>
          <cell r="V389">
            <v>1</v>
          </cell>
          <cell r="W389" t="str">
            <v>Y</v>
          </cell>
          <cell r="X389">
            <v>4</v>
          </cell>
          <cell r="Y389">
            <v>4</v>
          </cell>
          <cell r="Z389">
            <v>4</v>
          </cell>
          <cell r="AA389" t="str">
            <v>Y</v>
          </cell>
          <cell r="AB389"/>
          <cell r="AC389" t="str">
            <v>Y</v>
          </cell>
          <cell r="AD389">
            <v>0</v>
          </cell>
          <cell r="AE389">
            <v>0</v>
          </cell>
          <cell r="AF389" t="str">
            <v>N</v>
          </cell>
          <cell r="AG389" t="str">
            <v>N</v>
          </cell>
          <cell r="AH389" t="str">
            <v>N</v>
          </cell>
          <cell r="AI389" t="str">
            <v>E</v>
          </cell>
          <cell r="AJ389" t="str">
            <v>E</v>
          </cell>
          <cell r="AK389">
            <v>7</v>
          </cell>
          <cell r="AL389">
            <v>5</v>
          </cell>
          <cell r="AM389">
            <v>2</v>
          </cell>
          <cell r="AN389">
            <v>1</v>
          </cell>
          <cell r="AO389">
            <v>3</v>
          </cell>
          <cell r="AP389" t="str">
            <v>Y</v>
          </cell>
          <cell r="AQ389">
            <v>0</v>
          </cell>
          <cell r="AR389">
            <v>3</v>
          </cell>
          <cell r="AS389">
            <v>0</v>
          </cell>
          <cell r="AT389"/>
        </row>
        <row r="390">
          <cell r="B390" t="str">
            <v>SG1A82000914</v>
          </cell>
          <cell r="C390" t="str">
            <v>TIH LIMITED</v>
          </cell>
          <cell r="D390">
            <v>0</v>
          </cell>
          <cell r="E390">
            <v>10</v>
          </cell>
          <cell r="F390">
            <v>10</v>
          </cell>
          <cell r="G390">
            <v>10</v>
          </cell>
          <cell r="H390">
            <v>5</v>
          </cell>
          <cell r="I390">
            <v>0.5</v>
          </cell>
          <cell r="J390">
            <v>1</v>
          </cell>
          <cell r="K390">
            <v>0</v>
          </cell>
          <cell r="L390">
            <v>2</v>
          </cell>
          <cell r="M390" t="str">
            <v>N</v>
          </cell>
          <cell r="N390" t="str">
            <v>Y</v>
          </cell>
          <cell r="O390" t="str">
            <v>Y</v>
          </cell>
          <cell r="P390">
            <v>3</v>
          </cell>
          <cell r="Q390">
            <v>2</v>
          </cell>
          <cell r="R390">
            <v>0.66666666666666696</v>
          </cell>
          <cell r="S390" t="str">
            <v>N</v>
          </cell>
          <cell r="T390">
            <v>3</v>
          </cell>
          <cell r="U390">
            <v>2</v>
          </cell>
          <cell r="V390">
            <v>0.66666666666666696</v>
          </cell>
          <cell r="W390" t="str">
            <v>N</v>
          </cell>
          <cell r="X390">
            <v>4</v>
          </cell>
          <cell r="Y390">
            <v>3</v>
          </cell>
          <cell r="Z390">
            <v>4</v>
          </cell>
          <cell r="AA390" t="str">
            <v>N</v>
          </cell>
          <cell r="AB390" t="str">
            <v>N</v>
          </cell>
          <cell r="AC390" t="str">
            <v>N</v>
          </cell>
          <cell r="AD390">
            <v>1</v>
          </cell>
          <cell r="AE390">
            <v>0.25</v>
          </cell>
          <cell r="AF390" t="str">
            <v>N</v>
          </cell>
          <cell r="AG390" t="str">
            <v>Y</v>
          </cell>
          <cell r="AH390" t="str">
            <v>N</v>
          </cell>
          <cell r="AI390" t="str">
            <v>E</v>
          </cell>
          <cell r="AJ390" t="str">
            <v>E</v>
          </cell>
          <cell r="AK390">
            <v>4</v>
          </cell>
          <cell r="AL390">
            <v>4</v>
          </cell>
          <cell r="AM390">
            <v>1</v>
          </cell>
          <cell r="AN390">
            <v>1</v>
          </cell>
          <cell r="AO390">
            <v>2</v>
          </cell>
          <cell r="AP390" t="str">
            <v>Y</v>
          </cell>
          <cell r="AQ390">
            <v>2</v>
          </cell>
          <cell r="AR390">
            <v>0</v>
          </cell>
          <cell r="AS390">
            <v>0</v>
          </cell>
          <cell r="AT390"/>
        </row>
        <row r="391">
          <cell r="B391" t="str">
            <v>SG1BH4000005</v>
          </cell>
          <cell r="C391" t="str">
            <v>TIONG SENG HOLDINGS LIMITED</v>
          </cell>
          <cell r="D391">
            <v>1</v>
          </cell>
          <cell r="E391">
            <v>6</v>
          </cell>
          <cell r="F391">
            <v>5</v>
          </cell>
          <cell r="G391">
            <v>5</v>
          </cell>
          <cell r="H391">
            <v>3</v>
          </cell>
          <cell r="I391">
            <v>0.6</v>
          </cell>
          <cell r="J391">
            <v>1</v>
          </cell>
          <cell r="K391">
            <v>1</v>
          </cell>
          <cell r="L391">
            <v>1</v>
          </cell>
          <cell r="M391" t="str">
            <v>Y</v>
          </cell>
          <cell r="N391" t="str">
            <v>N</v>
          </cell>
          <cell r="O391" t="str">
            <v>Y</v>
          </cell>
          <cell r="P391">
            <v>3</v>
          </cell>
          <cell r="Q391">
            <v>2</v>
          </cell>
          <cell r="R391">
            <v>0.66666666666666696</v>
          </cell>
          <cell r="S391" t="str">
            <v>Y</v>
          </cell>
          <cell r="T391">
            <v>3</v>
          </cell>
          <cell r="U391">
            <v>2</v>
          </cell>
          <cell r="V391">
            <v>0.66666666666666696</v>
          </cell>
          <cell r="W391" t="str">
            <v>Y</v>
          </cell>
          <cell r="X391">
            <v>4</v>
          </cell>
          <cell r="Y391">
            <v>3</v>
          </cell>
          <cell r="Z391">
            <v>4</v>
          </cell>
          <cell r="AA391" t="str">
            <v>N</v>
          </cell>
          <cell r="AB391" t="str">
            <v>N</v>
          </cell>
          <cell r="AC391" t="str">
            <v>Y</v>
          </cell>
          <cell r="AD391">
            <v>1</v>
          </cell>
          <cell r="AE391">
            <v>0.25</v>
          </cell>
          <cell r="AF391" t="str">
            <v>N</v>
          </cell>
          <cell r="AG391" t="str">
            <v>Y</v>
          </cell>
          <cell r="AH391" t="str">
            <v>Y</v>
          </cell>
          <cell r="AI391" t="str">
            <v>E</v>
          </cell>
          <cell r="AJ391" t="str">
            <v>E</v>
          </cell>
          <cell r="AK391">
            <v>4</v>
          </cell>
          <cell r="AL391">
            <v>2</v>
          </cell>
          <cell r="AM391">
            <v>1</v>
          </cell>
          <cell r="AN391">
            <v>1</v>
          </cell>
          <cell r="AO391">
            <v>2</v>
          </cell>
          <cell r="AP391" t="str">
            <v>Y</v>
          </cell>
          <cell r="AQ391">
            <v>2</v>
          </cell>
          <cell r="AR391">
            <v>2</v>
          </cell>
          <cell r="AS391">
            <v>0</v>
          </cell>
          <cell r="AT391"/>
        </row>
        <row r="392">
          <cell r="B392" t="str">
            <v>SG1BI9000008</v>
          </cell>
          <cell r="C392" t="str">
            <v>TOP GLOBAL LIMITED</v>
          </cell>
          <cell r="D392">
            <v>0</v>
          </cell>
          <cell r="E392">
            <v>6</v>
          </cell>
          <cell r="F392">
            <v>6</v>
          </cell>
          <cell r="G392">
            <v>6</v>
          </cell>
          <cell r="H392">
            <v>2</v>
          </cell>
          <cell r="I392">
            <v>0.33333333333333298</v>
          </cell>
          <cell r="J392">
            <v>1</v>
          </cell>
          <cell r="K392">
            <v>1</v>
          </cell>
          <cell r="L392">
            <v>1</v>
          </cell>
          <cell r="M392" t="str">
            <v>Y</v>
          </cell>
          <cell r="N392" t="str">
            <v>Y</v>
          </cell>
          <cell r="O392" t="str">
            <v>N</v>
          </cell>
          <cell r="P392">
            <v>3</v>
          </cell>
          <cell r="Q392">
            <v>2</v>
          </cell>
          <cell r="R392">
            <v>0.66666666666666696</v>
          </cell>
          <cell r="S392" t="str">
            <v>Y</v>
          </cell>
          <cell r="T392">
            <v>3</v>
          </cell>
          <cell r="U392">
            <v>2</v>
          </cell>
          <cell r="V392">
            <v>0.66666666666666696</v>
          </cell>
          <cell r="W392" t="str">
            <v>Y</v>
          </cell>
          <cell r="X392">
            <v>3</v>
          </cell>
          <cell r="Y392">
            <v>2</v>
          </cell>
          <cell r="Z392">
            <v>3</v>
          </cell>
          <cell r="AA392" t="str">
            <v>N</v>
          </cell>
          <cell r="AB392" t="str">
            <v>N</v>
          </cell>
          <cell r="AC392" t="str">
            <v>Y</v>
          </cell>
          <cell r="AD392">
            <v>0</v>
          </cell>
          <cell r="AE392">
            <v>0</v>
          </cell>
          <cell r="AF392" t="str">
            <v>N</v>
          </cell>
          <cell r="AG392" t="str">
            <v>N</v>
          </cell>
          <cell r="AH392" t="str">
            <v>N</v>
          </cell>
          <cell r="AI392" t="str">
            <v>E</v>
          </cell>
          <cell r="AJ392" t="str">
            <v>B3</v>
          </cell>
          <cell r="AK392">
            <v>2</v>
          </cell>
          <cell r="AL392">
            <v>2</v>
          </cell>
          <cell r="AM392">
            <v>2</v>
          </cell>
          <cell r="AN392">
            <v>1</v>
          </cell>
          <cell r="AO392">
            <v>3</v>
          </cell>
          <cell r="AP392" t="str">
            <v>Y</v>
          </cell>
          <cell r="AQ392">
            <v>2</v>
          </cell>
          <cell r="AR392">
            <v>2</v>
          </cell>
          <cell r="AS392">
            <v>2</v>
          </cell>
          <cell r="AT392"/>
        </row>
        <row r="393">
          <cell r="B393" t="str">
            <v>SGXE45760753</v>
          </cell>
          <cell r="C393" t="str">
            <v>TRICKLESTAR LIMITED</v>
          </cell>
          <cell r="D393">
            <v>0</v>
          </cell>
          <cell r="E393">
            <v>5</v>
          </cell>
          <cell r="F393">
            <v>5</v>
          </cell>
          <cell r="G393">
            <v>5</v>
          </cell>
          <cell r="H393">
            <v>3</v>
          </cell>
          <cell r="I393">
            <v>0.6</v>
          </cell>
          <cell r="J393">
            <v>1</v>
          </cell>
          <cell r="K393">
            <v>1</v>
          </cell>
          <cell r="L393">
            <v>2</v>
          </cell>
          <cell r="M393" t="str">
            <v>N</v>
          </cell>
          <cell r="N393" t="str">
            <v>Y</v>
          </cell>
          <cell r="O393" t="str">
            <v>Y</v>
          </cell>
          <cell r="P393">
            <v>3</v>
          </cell>
          <cell r="Q393">
            <v>2</v>
          </cell>
          <cell r="R393">
            <v>0.66666666666666696</v>
          </cell>
          <cell r="S393" t="str">
            <v>Y</v>
          </cell>
          <cell r="T393">
            <v>3</v>
          </cell>
          <cell r="U393">
            <v>2</v>
          </cell>
          <cell r="V393">
            <v>0.66666666666666696</v>
          </cell>
          <cell r="W393" t="str">
            <v>Y</v>
          </cell>
          <cell r="X393">
            <v>3</v>
          </cell>
          <cell r="Y393">
            <v>2</v>
          </cell>
          <cell r="Z393">
            <v>3</v>
          </cell>
          <cell r="AA393" t="str">
            <v>N</v>
          </cell>
          <cell r="AB393" t="str">
            <v>N</v>
          </cell>
          <cell r="AC393" t="str">
            <v>Y</v>
          </cell>
          <cell r="AD393">
            <v>2</v>
          </cell>
          <cell r="AE393">
            <v>0.66666666666666696</v>
          </cell>
          <cell r="AF393" t="str">
            <v>Y</v>
          </cell>
          <cell r="AG393"/>
          <cell r="AH393" t="str">
            <v>Y</v>
          </cell>
          <cell r="AI393" t="str">
            <v>B1</v>
          </cell>
          <cell r="AJ393" t="str">
            <v>O</v>
          </cell>
          <cell r="AK393">
            <v>7</v>
          </cell>
          <cell r="AL393">
            <v>11</v>
          </cell>
          <cell r="AM393">
            <v>10</v>
          </cell>
          <cell r="AN393">
            <v>10</v>
          </cell>
          <cell r="AO393">
            <v>20</v>
          </cell>
          <cell r="AP393" t="str">
            <v>Y</v>
          </cell>
          <cell r="AQ393">
            <v>0</v>
          </cell>
          <cell r="AR393">
            <v>0</v>
          </cell>
          <cell r="AS393">
            <v>0</v>
          </cell>
          <cell r="AT393"/>
        </row>
        <row r="394">
          <cell r="B394" t="str">
            <v>SGXE89604008</v>
          </cell>
          <cell r="C394" t="str">
            <v>TSH CORPORATION LIMITED</v>
          </cell>
          <cell r="D394">
            <v>0</v>
          </cell>
          <cell r="E394">
            <v>4</v>
          </cell>
          <cell r="F394">
            <v>4</v>
          </cell>
          <cell r="G394">
            <v>4</v>
          </cell>
          <cell r="H394">
            <v>2</v>
          </cell>
          <cell r="I394">
            <v>0.5</v>
          </cell>
          <cell r="J394">
            <v>1</v>
          </cell>
          <cell r="K394">
            <v>1</v>
          </cell>
          <cell r="L394">
            <v>1</v>
          </cell>
          <cell r="M394" t="str">
            <v>Y</v>
          </cell>
          <cell r="N394" t="str">
            <v>N</v>
          </cell>
          <cell r="O394" t="str">
            <v>N</v>
          </cell>
          <cell r="P394">
            <v>3</v>
          </cell>
          <cell r="Q394">
            <v>2</v>
          </cell>
          <cell r="R394">
            <v>0.66666666666666696</v>
          </cell>
          <cell r="S394" t="str">
            <v>Y</v>
          </cell>
          <cell r="T394">
            <v>3</v>
          </cell>
          <cell r="U394">
            <v>2</v>
          </cell>
          <cell r="V394">
            <v>0.66666666666666696</v>
          </cell>
          <cell r="W394" t="str">
            <v>Y</v>
          </cell>
          <cell r="X394">
            <v>3</v>
          </cell>
          <cell r="Y394">
            <v>2</v>
          </cell>
          <cell r="Z394">
            <v>3</v>
          </cell>
          <cell r="AA394" t="str">
            <v>N</v>
          </cell>
          <cell r="AB394" t="str">
            <v>N</v>
          </cell>
          <cell r="AC394" t="str">
            <v>Y</v>
          </cell>
          <cell r="AD394">
            <v>1</v>
          </cell>
          <cell r="AE394">
            <v>0.33333333333333298</v>
          </cell>
          <cell r="AF394" t="str">
            <v>N</v>
          </cell>
          <cell r="AG394" t="str">
            <v>Y</v>
          </cell>
          <cell r="AH394" t="str">
            <v>N</v>
          </cell>
          <cell r="AI394" t="str">
            <v>B3</v>
          </cell>
          <cell r="AJ394" t="str">
            <v>B3</v>
          </cell>
          <cell r="AK394">
            <v>2</v>
          </cell>
          <cell r="AL394">
            <v>2</v>
          </cell>
          <cell r="AM394">
            <v>1</v>
          </cell>
          <cell r="AN394">
            <v>1</v>
          </cell>
          <cell r="AO394">
            <v>2</v>
          </cell>
          <cell r="AP394" t="str">
            <v>Y</v>
          </cell>
          <cell r="AQ394">
            <v>0</v>
          </cell>
          <cell r="AR394">
            <v>2</v>
          </cell>
          <cell r="AS394">
            <v>2</v>
          </cell>
          <cell r="AT394"/>
        </row>
        <row r="395">
          <cell r="B395" t="str">
            <v>SG2D13002373</v>
          </cell>
          <cell r="C395" t="str">
            <v>TUAN SING HOLDINGS LIMITED</v>
          </cell>
          <cell r="D395">
            <v>3</v>
          </cell>
          <cell r="E395">
            <v>8</v>
          </cell>
          <cell r="F395">
            <v>5</v>
          </cell>
          <cell r="G395">
            <v>5</v>
          </cell>
          <cell r="H395">
            <v>3</v>
          </cell>
          <cell r="I395">
            <v>0.6</v>
          </cell>
          <cell r="J395">
            <v>0</v>
          </cell>
          <cell r="K395">
            <v>1</v>
          </cell>
          <cell r="L395"/>
          <cell r="M395"/>
          <cell r="N395" t="str">
            <v>N</v>
          </cell>
          <cell r="O395" t="str">
            <v>N</v>
          </cell>
          <cell r="P395">
            <v>3</v>
          </cell>
          <cell r="Q395">
            <v>2</v>
          </cell>
          <cell r="R395">
            <v>0.66666666666666696</v>
          </cell>
          <cell r="S395" t="str">
            <v>Y</v>
          </cell>
          <cell r="T395">
            <v>3</v>
          </cell>
          <cell r="U395">
            <v>2</v>
          </cell>
          <cell r="V395">
            <v>0.66666666666666696</v>
          </cell>
          <cell r="W395" t="str">
            <v>Y</v>
          </cell>
          <cell r="X395">
            <v>3</v>
          </cell>
          <cell r="Y395">
            <v>2</v>
          </cell>
          <cell r="Z395">
            <v>3</v>
          </cell>
          <cell r="AA395" t="str">
            <v>N</v>
          </cell>
          <cell r="AB395" t="str">
            <v>N</v>
          </cell>
          <cell r="AC395" t="str">
            <v>Y</v>
          </cell>
          <cell r="AD395">
            <v>2</v>
          </cell>
          <cell r="AE395">
            <v>0.66666666666666696</v>
          </cell>
          <cell r="AF395" t="str">
            <v>Y</v>
          </cell>
          <cell r="AG395"/>
          <cell r="AH395" t="str">
            <v>Y</v>
          </cell>
          <cell r="AI395" t="str">
            <v>E</v>
          </cell>
          <cell r="AJ395" t="str">
            <v>E</v>
          </cell>
          <cell r="AK395">
            <v>3</v>
          </cell>
          <cell r="AL395">
            <v>6</v>
          </cell>
          <cell r="AM395">
            <v>1</v>
          </cell>
          <cell r="AN395">
            <v>1</v>
          </cell>
          <cell r="AO395">
            <v>2</v>
          </cell>
          <cell r="AP395" t="str">
            <v>Y</v>
          </cell>
          <cell r="AQ395">
            <v>1</v>
          </cell>
          <cell r="AR395">
            <v>1</v>
          </cell>
          <cell r="AS395">
            <v>0</v>
          </cell>
          <cell r="AT395"/>
        </row>
        <row r="396">
          <cell r="B396" t="str">
            <v>SG1BH8000001</v>
          </cell>
          <cell r="C396" t="str">
            <v>TYE SOON LIMITED</v>
          </cell>
          <cell r="D396">
            <v>5</v>
          </cell>
          <cell r="E396">
            <v>13</v>
          </cell>
          <cell r="F396">
            <v>8</v>
          </cell>
          <cell r="G396">
            <v>8</v>
          </cell>
          <cell r="H396">
            <v>3</v>
          </cell>
          <cell r="I396">
            <v>0.375</v>
          </cell>
          <cell r="J396">
            <v>1</v>
          </cell>
          <cell r="K396">
            <v>0</v>
          </cell>
          <cell r="L396">
            <v>1</v>
          </cell>
          <cell r="M396" t="str">
            <v>Y</v>
          </cell>
          <cell r="N396" t="str">
            <v>N</v>
          </cell>
          <cell r="O396" t="str">
            <v>N</v>
          </cell>
          <cell r="P396">
            <v>3</v>
          </cell>
          <cell r="Q396">
            <v>3</v>
          </cell>
          <cell r="R396">
            <v>1</v>
          </cell>
          <cell r="S396" t="str">
            <v>Y</v>
          </cell>
          <cell r="T396">
            <v>3</v>
          </cell>
          <cell r="U396">
            <v>3</v>
          </cell>
          <cell r="V396">
            <v>1</v>
          </cell>
          <cell r="W396" t="str">
            <v>Y</v>
          </cell>
          <cell r="X396">
            <v>3</v>
          </cell>
          <cell r="Y396">
            <v>3</v>
          </cell>
          <cell r="Z396">
            <v>3</v>
          </cell>
          <cell r="AA396" t="str">
            <v>Y</v>
          </cell>
          <cell r="AB396"/>
          <cell r="AC396" t="str">
            <v>Y</v>
          </cell>
          <cell r="AD396">
            <v>0</v>
          </cell>
          <cell r="AE396">
            <v>0</v>
          </cell>
          <cell r="AF396" t="str">
            <v>N</v>
          </cell>
          <cell r="AG396" t="str">
            <v>N</v>
          </cell>
          <cell r="AH396" t="str">
            <v>N</v>
          </cell>
          <cell r="AI396" t="str">
            <v>B3</v>
          </cell>
          <cell r="AJ396" t="str">
            <v>B3</v>
          </cell>
          <cell r="AK396">
            <v>2</v>
          </cell>
          <cell r="AL396">
            <v>2</v>
          </cell>
          <cell r="AM396">
            <v>2</v>
          </cell>
          <cell r="AN396">
            <v>2</v>
          </cell>
          <cell r="AO396">
            <v>4</v>
          </cell>
          <cell r="AP396" t="str">
            <v>Y</v>
          </cell>
          <cell r="AQ396">
            <v>0</v>
          </cell>
          <cell r="AR396">
            <v>3</v>
          </cell>
          <cell r="AS396">
            <v>2</v>
          </cell>
          <cell r="AT396"/>
        </row>
        <row r="397">
          <cell r="B397" t="str">
            <v>SG1J94892465</v>
          </cell>
          <cell r="C397" t="str">
            <v>UMS HOLDINGS LIMITED</v>
          </cell>
          <cell r="D397">
            <v>0</v>
          </cell>
          <cell r="E397">
            <v>5</v>
          </cell>
          <cell r="F397">
            <v>5</v>
          </cell>
          <cell r="G397">
            <v>5</v>
          </cell>
          <cell r="H397">
            <v>3</v>
          </cell>
          <cell r="I397">
            <v>0.6</v>
          </cell>
          <cell r="J397">
            <v>1</v>
          </cell>
          <cell r="K397">
            <v>1</v>
          </cell>
          <cell r="L397">
            <v>2</v>
          </cell>
          <cell r="M397" t="str">
            <v>N</v>
          </cell>
          <cell r="N397" t="str">
            <v>Y</v>
          </cell>
          <cell r="O397" t="str">
            <v>N</v>
          </cell>
          <cell r="P397">
            <v>4</v>
          </cell>
          <cell r="Q397">
            <v>3</v>
          </cell>
          <cell r="R397">
            <v>0.75</v>
          </cell>
          <cell r="S397" t="str">
            <v>Y</v>
          </cell>
          <cell r="T397">
            <v>3</v>
          </cell>
          <cell r="U397">
            <v>3</v>
          </cell>
          <cell r="V397">
            <v>1</v>
          </cell>
          <cell r="W397" t="str">
            <v>Y</v>
          </cell>
          <cell r="X397">
            <v>3</v>
          </cell>
          <cell r="Y397">
            <v>3</v>
          </cell>
          <cell r="Z397">
            <v>3</v>
          </cell>
          <cell r="AA397" t="str">
            <v>Y</v>
          </cell>
          <cell r="AB397"/>
          <cell r="AC397" t="str">
            <v>Y</v>
          </cell>
          <cell r="AD397">
            <v>1</v>
          </cell>
          <cell r="AE397">
            <v>0.33333333333333298</v>
          </cell>
          <cell r="AF397" t="str">
            <v>N</v>
          </cell>
          <cell r="AG397" t="str">
            <v>Y</v>
          </cell>
          <cell r="AH397" t="str">
            <v>Y</v>
          </cell>
          <cell r="AI397" t="str">
            <v>E</v>
          </cell>
          <cell r="AJ397" t="str">
            <v>E</v>
          </cell>
          <cell r="AK397">
            <v>4</v>
          </cell>
          <cell r="AL397">
            <v>4</v>
          </cell>
          <cell r="AM397">
            <v>1</v>
          </cell>
          <cell r="AN397">
            <v>1</v>
          </cell>
          <cell r="AO397">
            <v>2</v>
          </cell>
          <cell r="AP397" t="str">
            <v>Y</v>
          </cell>
          <cell r="AQ397">
            <v>0</v>
          </cell>
          <cell r="AR397">
            <v>3</v>
          </cell>
          <cell r="AS397">
            <v>2</v>
          </cell>
          <cell r="AT397"/>
        </row>
        <row r="398">
          <cell r="B398" t="str">
            <v>SG1DG7000000</v>
          </cell>
          <cell r="C398" t="str">
            <v>UNI-ASIA GROUP LIMITED</v>
          </cell>
          <cell r="D398">
            <v>0</v>
          </cell>
          <cell r="E398">
            <v>7</v>
          </cell>
          <cell r="F398">
            <v>7</v>
          </cell>
          <cell r="G398">
            <v>7</v>
          </cell>
          <cell r="H398">
            <v>3</v>
          </cell>
          <cell r="I398">
            <v>0.42857142857142899</v>
          </cell>
          <cell r="J398">
            <v>1</v>
          </cell>
          <cell r="K398">
            <v>1</v>
          </cell>
          <cell r="L398">
            <v>2</v>
          </cell>
          <cell r="M398" t="str">
            <v>N</v>
          </cell>
          <cell r="N398" t="str">
            <v>Y</v>
          </cell>
          <cell r="O398" t="str">
            <v>N</v>
          </cell>
          <cell r="P398">
            <v>3</v>
          </cell>
          <cell r="Q398">
            <v>3</v>
          </cell>
          <cell r="R398">
            <v>1</v>
          </cell>
          <cell r="S398" t="str">
            <v>Y</v>
          </cell>
          <cell r="T398">
            <v>3</v>
          </cell>
          <cell r="U398">
            <v>3</v>
          </cell>
          <cell r="V398">
            <v>1</v>
          </cell>
          <cell r="W398" t="str">
            <v>Y</v>
          </cell>
          <cell r="X398">
            <v>3</v>
          </cell>
          <cell r="Y398">
            <v>3</v>
          </cell>
          <cell r="Z398">
            <v>3</v>
          </cell>
          <cell r="AA398" t="str">
            <v>Y</v>
          </cell>
          <cell r="AB398"/>
          <cell r="AC398" t="str">
            <v>Y</v>
          </cell>
          <cell r="AD398">
            <v>2</v>
          </cell>
          <cell r="AE398">
            <v>0.66666666666666696</v>
          </cell>
          <cell r="AF398" t="str">
            <v>Y</v>
          </cell>
          <cell r="AG398"/>
          <cell r="AH398" t="str">
            <v>Y</v>
          </cell>
          <cell r="AI398" t="str">
            <v>B1</v>
          </cell>
          <cell r="AJ398" t="str">
            <v>O</v>
          </cell>
          <cell r="AK398">
            <v>4</v>
          </cell>
          <cell r="AL398">
            <v>4</v>
          </cell>
          <cell r="AM398">
            <v>1</v>
          </cell>
          <cell r="AN398">
            <v>1</v>
          </cell>
          <cell r="AO398">
            <v>2</v>
          </cell>
          <cell r="AP398" t="str">
            <v>Y</v>
          </cell>
          <cell r="AQ398">
            <v>0</v>
          </cell>
          <cell r="AR398">
            <v>3</v>
          </cell>
          <cell r="AS398">
            <v>2</v>
          </cell>
          <cell r="AT398"/>
        </row>
        <row r="399">
          <cell r="B399" t="str">
            <v>SG1DI1000002</v>
          </cell>
          <cell r="C399" t="str">
            <v>UNION GAS HOLDINGS LIMITED</v>
          </cell>
          <cell r="D399">
            <v>1</v>
          </cell>
          <cell r="E399">
            <v>6</v>
          </cell>
          <cell r="F399">
            <v>5</v>
          </cell>
          <cell r="G399">
            <v>5</v>
          </cell>
          <cell r="H399">
            <v>3</v>
          </cell>
          <cell r="I399">
            <v>0.6</v>
          </cell>
          <cell r="J399">
            <v>1</v>
          </cell>
          <cell r="K399">
            <v>1</v>
          </cell>
          <cell r="L399">
            <v>3</v>
          </cell>
          <cell r="M399" t="str">
            <v>N</v>
          </cell>
          <cell r="N399" t="str">
            <v>Y</v>
          </cell>
          <cell r="O399" t="str">
            <v>N</v>
          </cell>
          <cell r="P399">
            <v>3</v>
          </cell>
          <cell r="Q399">
            <v>3</v>
          </cell>
          <cell r="R399">
            <v>1</v>
          </cell>
          <cell r="S399" t="str">
            <v>Y</v>
          </cell>
          <cell r="T399">
            <v>3</v>
          </cell>
          <cell r="U399">
            <v>3</v>
          </cell>
          <cell r="V399">
            <v>1</v>
          </cell>
          <cell r="W399" t="str">
            <v>Y</v>
          </cell>
          <cell r="X399">
            <v>3</v>
          </cell>
          <cell r="Y399">
            <v>3</v>
          </cell>
          <cell r="Z399">
            <v>3</v>
          </cell>
          <cell r="AA399" t="str">
            <v>Y</v>
          </cell>
          <cell r="AB399"/>
          <cell r="AC399" t="str">
            <v>Y</v>
          </cell>
          <cell r="AD399">
            <v>1</v>
          </cell>
          <cell r="AE399">
            <v>0.33333333333333298</v>
          </cell>
          <cell r="AF399" t="str">
            <v>N</v>
          </cell>
          <cell r="AG399" t="str">
            <v>Y</v>
          </cell>
          <cell r="AH399" t="str">
            <v>Y</v>
          </cell>
          <cell r="AI399" t="str">
            <v>E</v>
          </cell>
          <cell r="AJ399" t="str">
            <v>E</v>
          </cell>
          <cell r="AK399">
            <v>4</v>
          </cell>
          <cell r="AL399">
            <v>4</v>
          </cell>
          <cell r="AM399">
            <v>2</v>
          </cell>
          <cell r="AN399">
            <v>1</v>
          </cell>
          <cell r="AO399">
            <v>3</v>
          </cell>
          <cell r="AP399" t="str">
            <v>Y</v>
          </cell>
          <cell r="AQ399">
            <v>0</v>
          </cell>
          <cell r="AR399">
            <v>3</v>
          </cell>
          <cell r="AS399">
            <v>2</v>
          </cell>
          <cell r="AT399"/>
        </row>
        <row r="400">
          <cell r="B400" t="str">
            <v>SG1CJ6000007</v>
          </cell>
          <cell r="C400" t="str">
            <v>UNITED GLOBAL LIMITED</v>
          </cell>
          <cell r="D400">
            <v>0</v>
          </cell>
          <cell r="E400">
            <v>6</v>
          </cell>
          <cell r="F400">
            <v>6</v>
          </cell>
          <cell r="G400">
            <v>6</v>
          </cell>
          <cell r="H400">
            <v>3</v>
          </cell>
          <cell r="I400">
            <v>0.5</v>
          </cell>
          <cell r="J400">
            <v>1</v>
          </cell>
          <cell r="K400">
            <v>1</v>
          </cell>
          <cell r="L400">
            <v>3</v>
          </cell>
          <cell r="M400" t="str">
            <v>N</v>
          </cell>
          <cell r="N400" t="str">
            <v>Y</v>
          </cell>
          <cell r="O400" t="str">
            <v>N</v>
          </cell>
          <cell r="P400">
            <v>3</v>
          </cell>
          <cell r="Q400">
            <v>3</v>
          </cell>
          <cell r="R400">
            <v>1</v>
          </cell>
          <cell r="S400" t="str">
            <v>Y</v>
          </cell>
          <cell r="T400">
            <v>3</v>
          </cell>
          <cell r="U400">
            <v>3</v>
          </cell>
          <cell r="V400">
            <v>1</v>
          </cell>
          <cell r="W400" t="str">
            <v>Y</v>
          </cell>
          <cell r="X400">
            <v>3</v>
          </cell>
          <cell r="Y400">
            <v>3</v>
          </cell>
          <cell r="Z400">
            <v>3</v>
          </cell>
          <cell r="AA400" t="str">
            <v>Y</v>
          </cell>
          <cell r="AB400"/>
          <cell r="AC400" t="str">
            <v>Y</v>
          </cell>
          <cell r="AD400">
            <v>2</v>
          </cell>
          <cell r="AE400">
            <v>0.66666666666666696</v>
          </cell>
          <cell r="AF400" t="str">
            <v>Y</v>
          </cell>
          <cell r="AG400"/>
          <cell r="AH400" t="str">
            <v>Y</v>
          </cell>
          <cell r="AI400" t="str">
            <v>B3</v>
          </cell>
          <cell r="AJ400" t="str">
            <v>B2</v>
          </cell>
          <cell r="AK400">
            <v>4</v>
          </cell>
          <cell r="AL400">
            <v>3</v>
          </cell>
          <cell r="AM400">
            <v>1</v>
          </cell>
          <cell r="AN400">
            <v>1</v>
          </cell>
          <cell r="AO400">
            <v>2</v>
          </cell>
          <cell r="AP400" t="str">
            <v>Y</v>
          </cell>
          <cell r="AQ400">
            <v>0</v>
          </cell>
          <cell r="AR400">
            <v>3</v>
          </cell>
          <cell r="AS400">
            <v>2</v>
          </cell>
          <cell r="AT400"/>
        </row>
        <row r="401">
          <cell r="B401" t="str">
            <v>SG1K37001643</v>
          </cell>
          <cell r="C401" t="str">
            <v>UNITED INDUSTRIAL CORP LTD</v>
          </cell>
          <cell r="D401">
            <v>5</v>
          </cell>
          <cell r="E401">
            <v>15</v>
          </cell>
          <cell r="F401">
            <v>10</v>
          </cell>
          <cell r="G401">
            <v>10</v>
          </cell>
          <cell r="H401">
            <v>6</v>
          </cell>
          <cell r="I401">
            <v>0.6</v>
          </cell>
          <cell r="J401">
            <v>1</v>
          </cell>
          <cell r="K401">
            <v>0</v>
          </cell>
          <cell r="L401">
            <v>3</v>
          </cell>
          <cell r="M401" t="str">
            <v>N</v>
          </cell>
          <cell r="N401" t="str">
            <v>N</v>
          </cell>
          <cell r="O401" t="str">
            <v>Y</v>
          </cell>
          <cell r="P401">
            <v>4</v>
          </cell>
          <cell r="Q401">
            <v>3</v>
          </cell>
          <cell r="R401">
            <v>0.75</v>
          </cell>
          <cell r="S401" t="str">
            <v>Y</v>
          </cell>
          <cell r="T401">
            <v>4</v>
          </cell>
          <cell r="U401">
            <v>3</v>
          </cell>
          <cell r="V401">
            <v>0.75</v>
          </cell>
          <cell r="W401" t="str">
            <v>Y</v>
          </cell>
          <cell r="X401">
            <v>3</v>
          </cell>
          <cell r="Y401">
            <v>3</v>
          </cell>
          <cell r="Z401">
            <v>3</v>
          </cell>
          <cell r="AA401" t="str">
            <v>Y</v>
          </cell>
          <cell r="AB401"/>
          <cell r="AC401" t="str">
            <v>Y</v>
          </cell>
          <cell r="AD401">
            <v>1</v>
          </cell>
          <cell r="AE401">
            <v>0.33333333333333298</v>
          </cell>
          <cell r="AF401" t="str">
            <v>N</v>
          </cell>
          <cell r="AG401" t="str">
            <v>Y</v>
          </cell>
          <cell r="AH401" t="str">
            <v>N</v>
          </cell>
          <cell r="AI401" t="str">
            <v>E</v>
          </cell>
          <cell r="AJ401" t="str">
            <v>E</v>
          </cell>
          <cell r="AK401">
            <v>4</v>
          </cell>
          <cell r="AL401">
            <v>6</v>
          </cell>
          <cell r="AM401">
            <v>1</v>
          </cell>
          <cell r="AN401">
            <v>1</v>
          </cell>
          <cell r="AO401">
            <v>2</v>
          </cell>
          <cell r="AP401" t="str">
            <v>Y</v>
          </cell>
          <cell r="AQ401">
            <v>3</v>
          </cell>
          <cell r="AR401">
            <v>1</v>
          </cell>
          <cell r="AS401">
            <v>0</v>
          </cell>
          <cell r="AT401"/>
        </row>
        <row r="402">
          <cell r="B402" t="str">
            <v>SG1M31001969</v>
          </cell>
          <cell r="C402" t="str">
            <v>UNITED OVERSEAS BANK LTD</v>
          </cell>
          <cell r="D402">
            <v>4</v>
          </cell>
          <cell r="E402">
            <v>14</v>
          </cell>
          <cell r="F402">
            <v>10</v>
          </cell>
          <cell r="G402">
            <v>10</v>
          </cell>
          <cell r="H402">
            <v>6</v>
          </cell>
          <cell r="I402">
            <v>0.6</v>
          </cell>
          <cell r="J402">
            <v>1</v>
          </cell>
          <cell r="K402">
            <v>1</v>
          </cell>
          <cell r="L402">
            <v>1</v>
          </cell>
          <cell r="M402" t="str">
            <v>Y</v>
          </cell>
          <cell r="N402" t="str">
            <v>N</v>
          </cell>
          <cell r="O402" t="str">
            <v>Y</v>
          </cell>
          <cell r="P402">
            <v>5</v>
          </cell>
          <cell r="Q402">
            <v>3</v>
          </cell>
          <cell r="R402">
            <v>0.6</v>
          </cell>
          <cell r="S402" t="str">
            <v>Y</v>
          </cell>
          <cell r="T402">
            <v>5</v>
          </cell>
          <cell r="U402">
            <v>4</v>
          </cell>
          <cell r="V402">
            <v>0.8</v>
          </cell>
          <cell r="W402" t="str">
            <v>Y</v>
          </cell>
          <cell r="X402">
            <v>3</v>
          </cell>
          <cell r="Y402">
            <v>3</v>
          </cell>
          <cell r="Z402">
            <v>3</v>
          </cell>
          <cell r="AA402" t="str">
            <v>Y</v>
          </cell>
          <cell r="AB402"/>
          <cell r="AC402" t="str">
            <v>Y</v>
          </cell>
          <cell r="AD402">
            <v>1</v>
          </cell>
          <cell r="AE402">
            <v>0.33333333333333298</v>
          </cell>
          <cell r="AF402" t="str">
            <v>N</v>
          </cell>
          <cell r="AG402" t="str">
            <v>Y</v>
          </cell>
          <cell r="AH402" t="str">
            <v>Y</v>
          </cell>
          <cell r="AI402" t="str">
            <v>E</v>
          </cell>
          <cell r="AJ402" t="str">
            <v>E</v>
          </cell>
          <cell r="AK402">
            <v>6</v>
          </cell>
          <cell r="AL402">
            <v>4</v>
          </cell>
          <cell r="AM402">
            <v>6</v>
          </cell>
          <cell r="AN402">
            <v>5</v>
          </cell>
          <cell r="AO402">
            <v>11</v>
          </cell>
          <cell r="AP402" t="str">
            <v>Y</v>
          </cell>
          <cell r="AQ402">
            <v>2</v>
          </cell>
          <cell r="AR402">
            <v>1</v>
          </cell>
          <cell r="AS402">
            <v>0</v>
          </cell>
          <cell r="AT402"/>
        </row>
        <row r="403">
          <cell r="B403" t="str">
            <v>SG1M91002014</v>
          </cell>
          <cell r="C403" t="str">
            <v>UNITED OVERSEAS INSURANCE LTD</v>
          </cell>
          <cell r="D403">
            <v>1</v>
          </cell>
          <cell r="E403">
            <v>9</v>
          </cell>
          <cell r="F403">
            <v>8</v>
          </cell>
          <cell r="G403">
            <v>8</v>
          </cell>
          <cell r="H403">
            <v>3</v>
          </cell>
          <cell r="I403">
            <v>0.375</v>
          </cell>
          <cell r="J403">
            <v>1</v>
          </cell>
          <cell r="K403">
            <v>1</v>
          </cell>
          <cell r="L403">
            <v>3</v>
          </cell>
          <cell r="M403" t="str">
            <v>N</v>
          </cell>
          <cell r="N403" t="str">
            <v>N</v>
          </cell>
          <cell r="O403" t="str">
            <v>Y</v>
          </cell>
          <cell r="P403">
            <v>3</v>
          </cell>
          <cell r="Q403">
            <v>0</v>
          </cell>
          <cell r="R403">
            <v>0</v>
          </cell>
          <cell r="S403" t="str">
            <v>N</v>
          </cell>
          <cell r="T403">
            <v>4</v>
          </cell>
          <cell r="U403">
            <v>1</v>
          </cell>
          <cell r="V403">
            <v>0.25</v>
          </cell>
          <cell r="W403" t="str">
            <v>N</v>
          </cell>
          <cell r="X403">
            <v>4</v>
          </cell>
          <cell r="Y403">
            <v>2</v>
          </cell>
          <cell r="Z403">
            <v>2</v>
          </cell>
          <cell r="AA403" t="str">
            <v>N</v>
          </cell>
          <cell r="AB403" t="str">
            <v>N</v>
          </cell>
          <cell r="AC403" t="str">
            <v>Y</v>
          </cell>
          <cell r="AD403">
            <v>1</v>
          </cell>
          <cell r="AE403">
            <v>0.25</v>
          </cell>
          <cell r="AF403" t="str">
            <v>N</v>
          </cell>
          <cell r="AG403" t="str">
            <v>Y</v>
          </cell>
          <cell r="AH403" t="str">
            <v>N</v>
          </cell>
          <cell r="AI403" t="str">
            <v>B2</v>
          </cell>
          <cell r="AJ403" t="str">
            <v>B3</v>
          </cell>
          <cell r="AK403">
            <v>4</v>
          </cell>
          <cell r="AL403">
            <v>4</v>
          </cell>
          <cell r="AM403">
            <v>1</v>
          </cell>
          <cell r="AN403">
            <v>1</v>
          </cell>
          <cell r="AO403">
            <v>2</v>
          </cell>
          <cell r="AP403" t="str">
            <v>Y</v>
          </cell>
          <cell r="AQ403">
            <v>0</v>
          </cell>
          <cell r="AR403">
            <v>0</v>
          </cell>
          <cell r="AS403">
            <v>0</v>
          </cell>
          <cell r="AT403"/>
        </row>
        <row r="404">
          <cell r="B404" t="str">
            <v>SG1J21887414</v>
          </cell>
          <cell r="C404" t="str">
            <v>UOB-KAY HIAN HOLDINGS LIMITED</v>
          </cell>
          <cell r="D404">
            <v>0</v>
          </cell>
          <cell r="E404">
            <v>7</v>
          </cell>
          <cell r="F404">
            <v>7</v>
          </cell>
          <cell r="G404">
            <v>7</v>
          </cell>
          <cell r="H404">
            <v>4</v>
          </cell>
          <cell r="I404">
            <v>0.57142857142857095</v>
          </cell>
          <cell r="J404">
            <v>1</v>
          </cell>
          <cell r="K404">
            <v>1</v>
          </cell>
          <cell r="L404">
            <v>2</v>
          </cell>
          <cell r="M404" t="str">
            <v>N</v>
          </cell>
          <cell r="N404" t="str">
            <v>N</v>
          </cell>
          <cell r="O404" t="str">
            <v>Y</v>
          </cell>
          <cell r="P404">
            <v>3</v>
          </cell>
          <cell r="Q404">
            <v>2</v>
          </cell>
          <cell r="R404">
            <v>0.66666666666666696</v>
          </cell>
          <cell r="S404" t="str">
            <v>Y</v>
          </cell>
          <cell r="T404">
            <v>3</v>
          </cell>
          <cell r="U404">
            <v>3</v>
          </cell>
          <cell r="V404">
            <v>1</v>
          </cell>
          <cell r="W404" t="str">
            <v>Y</v>
          </cell>
          <cell r="X404">
            <v>4</v>
          </cell>
          <cell r="Y404">
            <v>3</v>
          </cell>
          <cell r="Z404">
            <v>4</v>
          </cell>
          <cell r="AA404" t="str">
            <v>N</v>
          </cell>
          <cell r="AB404" t="str">
            <v>N</v>
          </cell>
          <cell r="AC404" t="str">
            <v>Y</v>
          </cell>
          <cell r="AD404">
            <v>3</v>
          </cell>
          <cell r="AE404">
            <v>0.75</v>
          </cell>
          <cell r="AF404" t="str">
            <v>Y</v>
          </cell>
          <cell r="AG404"/>
          <cell r="AH404" t="str">
            <v>Y</v>
          </cell>
          <cell r="AI404" t="str">
            <v>E</v>
          </cell>
          <cell r="AJ404" t="str">
            <v>E</v>
          </cell>
          <cell r="AK404">
            <v>2</v>
          </cell>
          <cell r="AL404">
            <v>4</v>
          </cell>
          <cell r="AM404">
            <v>1</v>
          </cell>
          <cell r="AN404">
            <v>1</v>
          </cell>
          <cell r="AO404">
            <v>2</v>
          </cell>
          <cell r="AP404" t="str">
            <v>Y</v>
          </cell>
          <cell r="AQ404">
            <v>0</v>
          </cell>
          <cell r="AR404">
            <v>1</v>
          </cell>
          <cell r="AS404">
            <v>0</v>
          </cell>
          <cell r="AT404"/>
        </row>
        <row r="405">
          <cell r="B405" t="str">
            <v>SG2G29997704</v>
          </cell>
          <cell r="C405" t="str">
            <v>VALUEMAX GROUP LIMITED</v>
          </cell>
          <cell r="D405">
            <v>2</v>
          </cell>
          <cell r="E405">
            <v>8</v>
          </cell>
          <cell r="F405">
            <v>6</v>
          </cell>
          <cell r="G405">
            <v>6</v>
          </cell>
          <cell r="H405">
            <v>3</v>
          </cell>
          <cell r="I405">
            <v>0.5</v>
          </cell>
          <cell r="J405">
            <v>1</v>
          </cell>
          <cell r="K405">
            <v>1</v>
          </cell>
          <cell r="L405">
            <v>1</v>
          </cell>
          <cell r="M405" t="str">
            <v>Y</v>
          </cell>
          <cell r="N405" t="str">
            <v>N</v>
          </cell>
          <cell r="O405" t="str">
            <v>Y</v>
          </cell>
          <cell r="P405">
            <v>4</v>
          </cell>
          <cell r="Q405">
            <v>3</v>
          </cell>
          <cell r="R405">
            <v>0.75</v>
          </cell>
          <cell r="S405" t="str">
            <v>Y</v>
          </cell>
          <cell r="T405">
            <v>3</v>
          </cell>
          <cell r="U405">
            <v>3</v>
          </cell>
          <cell r="V405">
            <v>1</v>
          </cell>
          <cell r="W405" t="str">
            <v>Y</v>
          </cell>
          <cell r="X405">
            <v>3</v>
          </cell>
          <cell r="Y405">
            <v>3</v>
          </cell>
          <cell r="Z405">
            <v>3</v>
          </cell>
          <cell r="AA405" t="str">
            <v>Y</v>
          </cell>
          <cell r="AB405"/>
          <cell r="AC405" t="str">
            <v>Y</v>
          </cell>
          <cell r="AD405">
            <v>1</v>
          </cell>
          <cell r="AE405">
            <v>0.33333333333333298</v>
          </cell>
          <cell r="AF405" t="str">
            <v>N</v>
          </cell>
          <cell r="AG405" t="str">
            <v>Y</v>
          </cell>
          <cell r="AH405" t="str">
            <v>Y</v>
          </cell>
          <cell r="AI405" t="str">
            <v>B3</v>
          </cell>
          <cell r="AJ405" t="str">
            <v>B2</v>
          </cell>
          <cell r="AK405">
            <v>4</v>
          </cell>
          <cell r="AL405">
            <v>4</v>
          </cell>
          <cell r="AM405">
            <v>2</v>
          </cell>
          <cell r="AN405">
            <v>1</v>
          </cell>
          <cell r="AO405">
            <v>3</v>
          </cell>
          <cell r="AP405" t="str">
            <v>Y</v>
          </cell>
          <cell r="AQ405">
            <v>0</v>
          </cell>
          <cell r="AR405">
            <v>3</v>
          </cell>
          <cell r="AS405">
            <v>2</v>
          </cell>
          <cell r="AT405"/>
        </row>
        <row r="406">
          <cell r="B406" t="str">
            <v>SG0531000230</v>
          </cell>
          <cell r="C406" t="str">
            <v>VENTURE CORPORATION LIMITED</v>
          </cell>
          <cell r="D406">
            <v>1</v>
          </cell>
          <cell r="E406">
            <v>10</v>
          </cell>
          <cell r="F406">
            <v>9</v>
          </cell>
          <cell r="G406">
            <v>9</v>
          </cell>
          <cell r="H406">
            <v>8</v>
          </cell>
          <cell r="I406">
            <v>0.88888888888888895</v>
          </cell>
          <cell r="J406">
            <v>1</v>
          </cell>
          <cell r="K406">
            <v>1</v>
          </cell>
          <cell r="L406">
            <v>2</v>
          </cell>
          <cell r="M406" t="str">
            <v>N</v>
          </cell>
          <cell r="N406" t="str">
            <v>Y</v>
          </cell>
          <cell r="O406" t="str">
            <v>Y</v>
          </cell>
          <cell r="P406">
            <v>4</v>
          </cell>
          <cell r="Q406">
            <v>3</v>
          </cell>
          <cell r="R406">
            <v>0.75</v>
          </cell>
          <cell r="S406" t="str">
            <v>Y</v>
          </cell>
          <cell r="T406">
            <v>4</v>
          </cell>
          <cell r="U406">
            <v>4</v>
          </cell>
          <cell r="V406">
            <v>1</v>
          </cell>
          <cell r="W406" t="str">
            <v>Y</v>
          </cell>
          <cell r="X406">
            <v>5</v>
          </cell>
          <cell r="Y406">
            <v>5</v>
          </cell>
          <cell r="Z406">
            <v>5</v>
          </cell>
          <cell r="AA406" t="str">
            <v>Y</v>
          </cell>
          <cell r="AB406"/>
          <cell r="AC406" t="str">
            <v>Y</v>
          </cell>
          <cell r="AD406">
            <v>2</v>
          </cell>
          <cell r="AE406">
            <v>0.4</v>
          </cell>
          <cell r="AF406" t="str">
            <v>N</v>
          </cell>
          <cell r="AG406" t="str">
            <v>Y</v>
          </cell>
          <cell r="AH406" t="str">
            <v>N</v>
          </cell>
          <cell r="AI406" t="str">
            <v>E</v>
          </cell>
          <cell r="AJ406" t="str">
            <v>E</v>
          </cell>
          <cell r="AK406">
            <v>4</v>
          </cell>
          <cell r="AL406">
            <v>4</v>
          </cell>
          <cell r="AM406">
            <v>2</v>
          </cell>
          <cell r="AN406">
            <v>2</v>
          </cell>
          <cell r="AO406">
            <v>4</v>
          </cell>
          <cell r="AP406" t="str">
            <v>Y</v>
          </cell>
          <cell r="AQ406">
            <v>4</v>
          </cell>
          <cell r="AR406">
            <v>2</v>
          </cell>
          <cell r="AS406">
            <v>0</v>
          </cell>
          <cell r="AT406"/>
        </row>
        <row r="407">
          <cell r="B407" t="str">
            <v>SG1J10885650</v>
          </cell>
          <cell r="C407" t="str">
            <v>VIBROPOWER CORPORATION LIMITED</v>
          </cell>
          <cell r="D407">
            <v>0</v>
          </cell>
          <cell r="E407">
            <v>4</v>
          </cell>
          <cell r="F407">
            <v>4</v>
          </cell>
          <cell r="G407">
            <v>4</v>
          </cell>
          <cell r="H407">
            <v>3</v>
          </cell>
          <cell r="I407">
            <v>0.75</v>
          </cell>
          <cell r="J407">
            <v>1</v>
          </cell>
          <cell r="K407">
            <v>1</v>
          </cell>
          <cell r="L407">
            <v>1</v>
          </cell>
          <cell r="M407" t="str">
            <v>Y</v>
          </cell>
          <cell r="N407" t="str">
            <v>Y</v>
          </cell>
          <cell r="O407" t="str">
            <v>N</v>
          </cell>
          <cell r="P407">
            <v>3</v>
          </cell>
          <cell r="Q407">
            <v>3</v>
          </cell>
          <cell r="R407">
            <v>1</v>
          </cell>
          <cell r="S407" t="str">
            <v>Y</v>
          </cell>
          <cell r="T407">
            <v>3</v>
          </cell>
          <cell r="U407">
            <v>3</v>
          </cell>
          <cell r="V407">
            <v>1</v>
          </cell>
          <cell r="W407" t="str">
            <v>Y</v>
          </cell>
          <cell r="X407">
            <v>3</v>
          </cell>
          <cell r="Y407">
            <v>3</v>
          </cell>
          <cell r="Z407">
            <v>3</v>
          </cell>
          <cell r="AA407" t="str">
            <v>Y</v>
          </cell>
          <cell r="AB407"/>
          <cell r="AC407" t="str">
            <v>Y</v>
          </cell>
          <cell r="AD407">
            <v>1</v>
          </cell>
          <cell r="AE407">
            <v>0.33333333333333298</v>
          </cell>
          <cell r="AF407" t="str">
            <v>N</v>
          </cell>
          <cell r="AG407" t="str">
            <v>Y</v>
          </cell>
          <cell r="AH407" t="str">
            <v>Y</v>
          </cell>
          <cell r="AI407" t="str">
            <v>B3</v>
          </cell>
          <cell r="AJ407" t="str">
            <v>B2</v>
          </cell>
          <cell r="AK407">
            <v>3</v>
          </cell>
          <cell r="AL407">
            <v>2</v>
          </cell>
          <cell r="AM407">
            <v>1</v>
          </cell>
          <cell r="AN407">
            <v>1</v>
          </cell>
          <cell r="AO407">
            <v>2</v>
          </cell>
          <cell r="AP407" t="str">
            <v>Y</v>
          </cell>
          <cell r="AQ407">
            <v>1</v>
          </cell>
          <cell r="AR407">
            <v>3</v>
          </cell>
          <cell r="AS407">
            <v>2</v>
          </cell>
          <cell r="AT407"/>
        </row>
        <row r="408">
          <cell r="B408" t="str">
            <v>SGXE86215543</v>
          </cell>
          <cell r="C408" t="str">
            <v>VICOM LTD</v>
          </cell>
          <cell r="D408">
            <v>3</v>
          </cell>
          <cell r="E408">
            <v>13</v>
          </cell>
          <cell r="F408">
            <v>10</v>
          </cell>
          <cell r="G408">
            <v>10</v>
          </cell>
          <cell r="H408">
            <v>7</v>
          </cell>
          <cell r="I408">
            <v>0.7</v>
          </cell>
          <cell r="J408">
            <v>1</v>
          </cell>
          <cell r="K408">
            <v>1</v>
          </cell>
          <cell r="L408">
            <v>3</v>
          </cell>
          <cell r="M408" t="str">
            <v>N</v>
          </cell>
          <cell r="N408" t="str">
            <v>Y</v>
          </cell>
          <cell r="O408" t="str">
            <v>N</v>
          </cell>
          <cell r="P408">
            <v>5</v>
          </cell>
          <cell r="Q408">
            <v>4</v>
          </cell>
          <cell r="R408">
            <v>0.8</v>
          </cell>
          <cell r="S408" t="str">
            <v>Y</v>
          </cell>
          <cell r="T408">
            <v>6</v>
          </cell>
          <cell r="U408">
            <v>5</v>
          </cell>
          <cell r="V408">
            <v>0.83333333333333304</v>
          </cell>
          <cell r="W408" t="str">
            <v>Y</v>
          </cell>
          <cell r="X408">
            <v>5</v>
          </cell>
          <cell r="Y408">
            <v>5</v>
          </cell>
          <cell r="Z408">
            <v>5</v>
          </cell>
          <cell r="AA408" t="str">
            <v>Y</v>
          </cell>
          <cell r="AB408"/>
          <cell r="AC408" t="str">
            <v>Y</v>
          </cell>
          <cell r="AD408">
            <v>1</v>
          </cell>
          <cell r="AE408">
            <v>0.2</v>
          </cell>
          <cell r="AF408" t="str">
            <v>N</v>
          </cell>
          <cell r="AG408" t="str">
            <v>Y</v>
          </cell>
          <cell r="AH408" t="str">
            <v>Y</v>
          </cell>
          <cell r="AI408" t="str">
            <v>E</v>
          </cell>
          <cell r="AJ408" t="str">
            <v>E</v>
          </cell>
          <cell r="AK408">
            <v>4</v>
          </cell>
          <cell r="AL408">
            <v>3</v>
          </cell>
          <cell r="AM408">
            <v>2</v>
          </cell>
          <cell r="AN408">
            <v>2</v>
          </cell>
          <cell r="AO408">
            <v>4</v>
          </cell>
          <cell r="AP408" t="str">
            <v>Y</v>
          </cell>
          <cell r="AQ408">
            <v>4</v>
          </cell>
          <cell r="AR408">
            <v>0</v>
          </cell>
          <cell r="AS408">
            <v>0</v>
          </cell>
          <cell r="AT408"/>
        </row>
        <row r="409">
          <cell r="B409" t="str">
            <v>SG1W55939399</v>
          </cell>
          <cell r="C409" t="str">
            <v>Wee Hur Holdings Ltd</v>
          </cell>
          <cell r="D409">
            <v>0</v>
          </cell>
          <cell r="E409">
            <v>6</v>
          </cell>
          <cell r="F409">
            <v>6</v>
          </cell>
          <cell r="G409">
            <v>6</v>
          </cell>
          <cell r="H409">
            <v>2</v>
          </cell>
          <cell r="I409">
            <v>0.33333333333333298</v>
          </cell>
          <cell r="J409">
            <v>1</v>
          </cell>
          <cell r="K409">
            <v>1</v>
          </cell>
          <cell r="L409">
            <v>2</v>
          </cell>
          <cell r="M409" t="str">
            <v>N</v>
          </cell>
          <cell r="N409" t="str">
            <v>Y</v>
          </cell>
          <cell r="O409" t="str">
            <v>Y</v>
          </cell>
          <cell r="P409">
            <v>3</v>
          </cell>
          <cell r="Q409">
            <v>2</v>
          </cell>
          <cell r="R409">
            <v>0.66666666666666696</v>
          </cell>
          <cell r="S409" t="str">
            <v>Y</v>
          </cell>
          <cell r="T409">
            <v>3</v>
          </cell>
          <cell r="U409">
            <v>2</v>
          </cell>
          <cell r="V409">
            <v>0.66666666666666696</v>
          </cell>
          <cell r="W409" t="str">
            <v>Y</v>
          </cell>
          <cell r="X409">
            <v>3</v>
          </cell>
          <cell r="Y409">
            <v>2</v>
          </cell>
          <cell r="Z409">
            <v>3</v>
          </cell>
          <cell r="AA409" t="str">
            <v>N</v>
          </cell>
          <cell r="AB409" t="str">
            <v>N</v>
          </cell>
          <cell r="AC409" t="str">
            <v>Y</v>
          </cell>
          <cell r="AD409">
            <v>1</v>
          </cell>
          <cell r="AE409">
            <v>0.33333333333333298</v>
          </cell>
          <cell r="AF409" t="str">
            <v>N</v>
          </cell>
          <cell r="AG409" t="str">
            <v>Y</v>
          </cell>
          <cell r="AH409" t="str">
            <v>Y</v>
          </cell>
          <cell r="AI409" t="str">
            <v>E</v>
          </cell>
          <cell r="AJ409" t="str">
            <v>E</v>
          </cell>
          <cell r="AK409">
            <v>3</v>
          </cell>
          <cell r="AL409">
            <v>2</v>
          </cell>
          <cell r="AM409">
            <v>2</v>
          </cell>
          <cell r="AN409">
            <v>1</v>
          </cell>
          <cell r="AO409">
            <v>3</v>
          </cell>
          <cell r="AP409" t="str">
            <v>Y</v>
          </cell>
          <cell r="AQ409">
            <v>2</v>
          </cell>
          <cell r="AR409">
            <v>2</v>
          </cell>
          <cell r="AS409">
            <v>2</v>
          </cell>
          <cell r="AT409"/>
        </row>
        <row r="410">
          <cell r="B410" t="str">
            <v>SG1T56930848</v>
          </cell>
          <cell r="C410" t="str">
            <v>WILMAR INTERNATIONAL LIMITED</v>
          </cell>
          <cell r="D410">
            <v>2</v>
          </cell>
          <cell r="E410">
            <v>17</v>
          </cell>
          <cell r="F410">
            <v>15</v>
          </cell>
          <cell r="G410">
            <v>15</v>
          </cell>
          <cell r="H410">
            <v>8</v>
          </cell>
          <cell r="I410">
            <v>0.53333333333333299</v>
          </cell>
          <cell r="J410">
            <v>1</v>
          </cell>
          <cell r="K410">
            <v>1</v>
          </cell>
          <cell r="L410">
            <v>2</v>
          </cell>
          <cell r="M410" t="str">
            <v>N</v>
          </cell>
          <cell r="N410" t="str">
            <v>Y</v>
          </cell>
          <cell r="O410" t="str">
            <v>Y</v>
          </cell>
          <cell r="P410">
            <v>4</v>
          </cell>
          <cell r="Q410">
            <v>3</v>
          </cell>
          <cell r="R410">
            <v>0.75</v>
          </cell>
          <cell r="S410" t="str">
            <v>Y</v>
          </cell>
          <cell r="T410">
            <v>3</v>
          </cell>
          <cell r="U410">
            <v>3</v>
          </cell>
          <cell r="V410">
            <v>1</v>
          </cell>
          <cell r="W410" t="str">
            <v>Y</v>
          </cell>
          <cell r="X410">
            <v>3</v>
          </cell>
          <cell r="Y410">
            <v>3</v>
          </cell>
          <cell r="Z410">
            <v>3</v>
          </cell>
          <cell r="AA410" t="str">
            <v>Y</v>
          </cell>
          <cell r="AB410"/>
          <cell r="AC410" t="str">
            <v>Y</v>
          </cell>
          <cell r="AD410">
            <v>2</v>
          </cell>
          <cell r="AE410">
            <v>0.66666666666666696</v>
          </cell>
          <cell r="AF410" t="str">
            <v>Y</v>
          </cell>
          <cell r="AG410"/>
          <cell r="AH410" t="str">
            <v>Y</v>
          </cell>
          <cell r="AI410" t="str">
            <v>E</v>
          </cell>
          <cell r="AJ410" t="str">
            <v>E</v>
          </cell>
          <cell r="AK410">
            <v>3</v>
          </cell>
          <cell r="AL410">
            <v>3</v>
          </cell>
          <cell r="AM410">
            <v>1</v>
          </cell>
          <cell r="AN410">
            <v>1</v>
          </cell>
          <cell r="AO410">
            <v>2</v>
          </cell>
          <cell r="AP410" t="str">
            <v>Y</v>
          </cell>
          <cell r="AQ410">
            <v>3</v>
          </cell>
          <cell r="AR410">
            <v>3</v>
          </cell>
          <cell r="AS410">
            <v>0</v>
          </cell>
          <cell r="AT410"/>
        </row>
        <row r="411">
          <cell r="B411" t="str">
            <v>SG1DH0000005</v>
          </cell>
          <cell r="C411" t="str">
            <v>WORLD CLASS GLOBAL LIMITED</v>
          </cell>
          <cell r="D411">
            <v>0</v>
          </cell>
          <cell r="E411">
            <v>6</v>
          </cell>
          <cell r="F411">
            <v>6</v>
          </cell>
          <cell r="G411">
            <v>6</v>
          </cell>
          <cell r="H411">
            <v>3</v>
          </cell>
          <cell r="I411">
            <v>0.5</v>
          </cell>
          <cell r="J411">
            <v>2</v>
          </cell>
          <cell r="K411">
            <v>1</v>
          </cell>
          <cell r="L411">
            <v>3</v>
          </cell>
          <cell r="M411" t="str">
            <v>N</v>
          </cell>
          <cell r="N411" t="str">
            <v>Y</v>
          </cell>
          <cell r="O411" t="str">
            <v>N</v>
          </cell>
          <cell r="P411">
            <v>4</v>
          </cell>
          <cell r="Q411">
            <v>3</v>
          </cell>
          <cell r="R411">
            <v>0.75</v>
          </cell>
          <cell r="S411" t="str">
            <v>Y</v>
          </cell>
          <cell r="T411">
            <v>4</v>
          </cell>
          <cell r="U411">
            <v>3</v>
          </cell>
          <cell r="V411">
            <v>0.75</v>
          </cell>
          <cell r="W411" t="str">
            <v>Y</v>
          </cell>
          <cell r="X411">
            <v>4</v>
          </cell>
          <cell r="Y411">
            <v>3</v>
          </cell>
          <cell r="Z411">
            <v>4</v>
          </cell>
          <cell r="AA411" t="str">
            <v>N</v>
          </cell>
          <cell r="AB411" t="str">
            <v>N</v>
          </cell>
          <cell r="AC411" t="str">
            <v>Y</v>
          </cell>
          <cell r="AD411">
            <v>2</v>
          </cell>
          <cell r="AE411">
            <v>0.5</v>
          </cell>
          <cell r="AF411" t="str">
            <v>Y</v>
          </cell>
          <cell r="AG411"/>
          <cell r="AH411" t="str">
            <v>Y</v>
          </cell>
          <cell r="AI411" t="str">
            <v>B3</v>
          </cell>
          <cell r="AJ411" t="str">
            <v>B3</v>
          </cell>
          <cell r="AK411">
            <v>4</v>
          </cell>
          <cell r="AL411">
            <v>2</v>
          </cell>
          <cell r="AM411">
            <v>1</v>
          </cell>
          <cell r="AN411">
            <v>1</v>
          </cell>
          <cell r="AO411">
            <v>2</v>
          </cell>
          <cell r="AP411" t="str">
            <v>Y</v>
          </cell>
          <cell r="AQ411">
            <v>0</v>
          </cell>
          <cell r="AR411">
            <v>3</v>
          </cell>
          <cell r="AS411">
            <v>2</v>
          </cell>
          <cell r="AT411"/>
        </row>
        <row r="412">
          <cell r="B412" t="str">
            <v>SG1DH7000008</v>
          </cell>
          <cell r="C412" t="str">
            <v>Y VENTURES GROUP LTD.</v>
          </cell>
          <cell r="D412">
            <v>2</v>
          </cell>
          <cell r="E412">
            <v>9</v>
          </cell>
          <cell r="F412">
            <v>7</v>
          </cell>
          <cell r="G412">
            <v>7</v>
          </cell>
          <cell r="H412">
            <v>4</v>
          </cell>
          <cell r="I412">
            <v>0.57142857142857095</v>
          </cell>
          <cell r="J412">
            <v>1</v>
          </cell>
          <cell r="K412">
            <v>1</v>
          </cell>
          <cell r="L412">
            <v>2</v>
          </cell>
          <cell r="M412" t="str">
            <v>N</v>
          </cell>
          <cell r="N412" t="str">
            <v>Y</v>
          </cell>
          <cell r="O412" t="str">
            <v>Y</v>
          </cell>
          <cell r="P412">
            <v>4</v>
          </cell>
          <cell r="Q412">
            <v>4</v>
          </cell>
          <cell r="R412">
            <v>1</v>
          </cell>
          <cell r="S412" t="str">
            <v>Y</v>
          </cell>
          <cell r="T412">
            <v>4</v>
          </cell>
          <cell r="U412">
            <v>4</v>
          </cell>
          <cell r="V412">
            <v>1</v>
          </cell>
          <cell r="W412" t="str">
            <v>Y</v>
          </cell>
          <cell r="X412">
            <v>4</v>
          </cell>
          <cell r="Y412">
            <v>4</v>
          </cell>
          <cell r="Z412">
            <v>4</v>
          </cell>
          <cell r="AA412" t="str">
            <v>Y</v>
          </cell>
          <cell r="AB412"/>
          <cell r="AC412" t="str">
            <v>Y</v>
          </cell>
          <cell r="AD412">
            <v>2</v>
          </cell>
          <cell r="AE412">
            <v>0.5</v>
          </cell>
          <cell r="AF412" t="str">
            <v>Y</v>
          </cell>
          <cell r="AG412"/>
          <cell r="AH412" t="str">
            <v>Y</v>
          </cell>
          <cell r="AI412" t="str">
            <v>B3</v>
          </cell>
          <cell r="AJ412" t="str">
            <v>B3</v>
          </cell>
          <cell r="AK412">
            <v>2</v>
          </cell>
          <cell r="AL412">
            <v>2</v>
          </cell>
          <cell r="AM412">
            <v>1</v>
          </cell>
          <cell r="AN412">
            <v>2</v>
          </cell>
          <cell r="AO412">
            <v>3</v>
          </cell>
          <cell r="AP412" t="str">
            <v>Y</v>
          </cell>
          <cell r="AQ412">
            <v>0</v>
          </cell>
          <cell r="AR412">
            <v>4</v>
          </cell>
          <cell r="AS412">
            <v>0</v>
          </cell>
          <cell r="AT412"/>
        </row>
        <row r="413">
          <cell r="B413" t="str">
            <v>SG1U76934819</v>
          </cell>
          <cell r="C413" t="str">
            <v>YANGZIJIANG SHIPBLDG HLDGS LTD</v>
          </cell>
          <cell r="D413">
            <v>1</v>
          </cell>
          <cell r="E413">
            <v>7</v>
          </cell>
          <cell r="F413">
            <v>6</v>
          </cell>
          <cell r="G413">
            <v>6</v>
          </cell>
          <cell r="H413">
            <v>4</v>
          </cell>
          <cell r="I413">
            <v>0.66666666666666696</v>
          </cell>
          <cell r="J413">
            <v>1</v>
          </cell>
          <cell r="K413">
            <v>1</v>
          </cell>
          <cell r="L413">
            <v>2</v>
          </cell>
          <cell r="M413" t="str">
            <v>N</v>
          </cell>
          <cell r="N413" t="str">
            <v>Y</v>
          </cell>
          <cell r="O413" t="str">
            <v>Y</v>
          </cell>
          <cell r="P413">
            <v>4</v>
          </cell>
          <cell r="Q413">
            <v>3</v>
          </cell>
          <cell r="R413">
            <v>0.75</v>
          </cell>
          <cell r="S413" t="str">
            <v>Y</v>
          </cell>
          <cell r="T413">
            <v>4</v>
          </cell>
          <cell r="U413">
            <v>3</v>
          </cell>
          <cell r="V413">
            <v>0.75</v>
          </cell>
          <cell r="W413" t="str">
            <v>Y</v>
          </cell>
          <cell r="X413">
            <v>4</v>
          </cell>
          <cell r="Y413">
            <v>3</v>
          </cell>
          <cell r="Z413">
            <v>4</v>
          </cell>
          <cell r="AA413" t="str">
            <v>N</v>
          </cell>
          <cell r="AB413" t="str">
            <v>N</v>
          </cell>
          <cell r="AC413" t="str">
            <v>Y</v>
          </cell>
          <cell r="AD413">
            <v>3</v>
          </cell>
          <cell r="AE413">
            <v>0.75</v>
          </cell>
          <cell r="AF413" t="str">
            <v>Y</v>
          </cell>
          <cell r="AG413"/>
          <cell r="AH413" t="str">
            <v>Y</v>
          </cell>
          <cell r="AI413" t="str">
            <v>E</v>
          </cell>
          <cell r="AJ413" t="str">
            <v>E</v>
          </cell>
          <cell r="AK413">
            <v>4</v>
          </cell>
          <cell r="AL413">
            <v>4</v>
          </cell>
          <cell r="AM413">
            <v>1</v>
          </cell>
          <cell r="AN413">
            <v>1</v>
          </cell>
          <cell r="AO413">
            <v>2</v>
          </cell>
          <cell r="AP413" t="str">
            <v>Y</v>
          </cell>
          <cell r="AQ413">
            <v>1</v>
          </cell>
          <cell r="AR413">
            <v>3</v>
          </cell>
          <cell r="AS413">
            <v>0</v>
          </cell>
          <cell r="AT413"/>
        </row>
        <row r="414">
          <cell r="B414" t="str">
            <v>SG1T57930854</v>
          </cell>
          <cell r="C414" t="str">
            <v>YANLORD LAND GROUP LIMITED</v>
          </cell>
          <cell r="D414">
            <v>3</v>
          </cell>
          <cell r="E414">
            <v>12</v>
          </cell>
          <cell r="F414">
            <v>9</v>
          </cell>
          <cell r="G414">
            <v>9</v>
          </cell>
          <cell r="H414">
            <v>5</v>
          </cell>
          <cell r="I414">
            <v>0.55555555555555602</v>
          </cell>
          <cell r="J414">
            <v>1</v>
          </cell>
          <cell r="K414">
            <v>1</v>
          </cell>
          <cell r="L414">
            <v>2</v>
          </cell>
          <cell r="M414" t="str">
            <v>N</v>
          </cell>
          <cell r="N414" t="str">
            <v>Y</v>
          </cell>
          <cell r="O414" t="str">
            <v>N</v>
          </cell>
          <cell r="P414">
            <v>4</v>
          </cell>
          <cell r="Q414">
            <v>3</v>
          </cell>
          <cell r="R414">
            <v>0.75</v>
          </cell>
          <cell r="S414" t="str">
            <v>Y</v>
          </cell>
          <cell r="T414">
            <v>4</v>
          </cell>
          <cell r="U414">
            <v>4</v>
          </cell>
          <cell r="V414">
            <v>1</v>
          </cell>
          <cell r="W414" t="str">
            <v>Y</v>
          </cell>
          <cell r="X414">
            <v>4</v>
          </cell>
          <cell r="Y414">
            <v>4</v>
          </cell>
          <cell r="Z414">
            <v>4</v>
          </cell>
          <cell r="AA414" t="str">
            <v>Y</v>
          </cell>
          <cell r="AB414"/>
          <cell r="AC414" t="str">
            <v>Y</v>
          </cell>
          <cell r="AD414">
            <v>3</v>
          </cell>
          <cell r="AE414">
            <v>0.75</v>
          </cell>
          <cell r="AF414" t="str">
            <v>Y</v>
          </cell>
          <cell r="AG414"/>
          <cell r="AH414" t="str">
            <v>Y</v>
          </cell>
          <cell r="AI414" t="str">
            <v>B3</v>
          </cell>
          <cell r="AJ414" t="str">
            <v>B3</v>
          </cell>
          <cell r="AK414">
            <v>2</v>
          </cell>
          <cell r="AL414">
            <v>2</v>
          </cell>
          <cell r="AM414">
            <v>1</v>
          </cell>
          <cell r="AN414">
            <v>1</v>
          </cell>
          <cell r="AO414">
            <v>2</v>
          </cell>
          <cell r="AP414" t="str">
            <v>Y</v>
          </cell>
          <cell r="AQ414">
            <v>4</v>
          </cell>
          <cell r="AR414">
            <v>2</v>
          </cell>
          <cell r="AS414">
            <v>0</v>
          </cell>
          <cell r="AT414"/>
        </row>
        <row r="415">
          <cell r="B415" t="str">
            <v>SG1I10878425</v>
          </cell>
          <cell r="C415" t="str">
            <v>YEO HIAP SENG LTD</v>
          </cell>
          <cell r="D415">
            <v>6</v>
          </cell>
          <cell r="E415">
            <v>17</v>
          </cell>
          <cell r="F415">
            <v>11</v>
          </cell>
          <cell r="G415">
            <v>11</v>
          </cell>
          <cell r="H415">
            <v>7</v>
          </cell>
          <cell r="I415">
            <v>0.63636363636363602</v>
          </cell>
          <cell r="J415">
            <v>0</v>
          </cell>
          <cell r="K415">
            <v>0</v>
          </cell>
          <cell r="L415"/>
          <cell r="M415"/>
          <cell r="N415" t="str">
            <v>Y</v>
          </cell>
          <cell r="O415" t="str">
            <v>Y</v>
          </cell>
          <cell r="P415">
            <v>2</v>
          </cell>
          <cell r="Q415">
            <v>2</v>
          </cell>
          <cell r="R415">
            <v>1</v>
          </cell>
          <cell r="S415" t="str">
            <v>Y</v>
          </cell>
          <cell r="T415">
            <v>4</v>
          </cell>
          <cell r="U415">
            <v>4</v>
          </cell>
          <cell r="V415">
            <v>1</v>
          </cell>
          <cell r="W415" t="str">
            <v>Y</v>
          </cell>
          <cell r="X415">
            <v>3</v>
          </cell>
          <cell r="Y415">
            <v>3</v>
          </cell>
          <cell r="Z415">
            <v>3</v>
          </cell>
          <cell r="AA415" t="str">
            <v>Y</v>
          </cell>
          <cell r="AB415"/>
          <cell r="AC415" t="str">
            <v>Y</v>
          </cell>
          <cell r="AD415">
            <v>2</v>
          </cell>
          <cell r="AE415">
            <v>0.66666666666666696</v>
          </cell>
          <cell r="AF415" t="str">
            <v>Y</v>
          </cell>
          <cell r="AG415"/>
          <cell r="AH415" t="str">
            <v>Y</v>
          </cell>
          <cell r="AI415"/>
          <cell r="AJ415" t="str">
            <v>E</v>
          </cell>
          <cell r="AK415">
            <v>5</v>
          </cell>
          <cell r="AL415">
            <v>4</v>
          </cell>
          <cell r="AM415">
            <v>3</v>
          </cell>
          <cell r="AN415">
            <v>2</v>
          </cell>
          <cell r="AO415">
            <v>5</v>
          </cell>
          <cell r="AP415" t="str">
            <v>Y</v>
          </cell>
          <cell r="AQ415">
            <v>2</v>
          </cell>
          <cell r="AR415">
            <v>1</v>
          </cell>
          <cell r="AS415">
            <v>0</v>
          </cell>
          <cell r="AT415"/>
        </row>
        <row r="416">
          <cell r="B416" t="str">
            <v>SG1O24911883</v>
          </cell>
          <cell r="C416" t="str">
            <v>YING LI INTL REAL ESTATE LTD</v>
          </cell>
          <cell r="D416">
            <v>4</v>
          </cell>
          <cell r="E416">
            <v>15</v>
          </cell>
          <cell r="F416">
            <v>11</v>
          </cell>
          <cell r="G416">
            <v>11</v>
          </cell>
          <cell r="H416">
            <v>5</v>
          </cell>
          <cell r="I416">
            <v>0.45454545454545497</v>
          </cell>
          <cell r="J416">
            <v>1</v>
          </cell>
          <cell r="K416">
            <v>1</v>
          </cell>
          <cell r="L416">
            <v>3</v>
          </cell>
          <cell r="M416" t="str">
            <v>N</v>
          </cell>
          <cell r="N416" t="str">
            <v>Y</v>
          </cell>
          <cell r="O416" t="str">
            <v>Y</v>
          </cell>
          <cell r="P416">
            <v>3</v>
          </cell>
          <cell r="Q416">
            <v>2</v>
          </cell>
          <cell r="R416">
            <v>0.66666666666666696</v>
          </cell>
          <cell r="S416" t="str">
            <v>Y</v>
          </cell>
          <cell r="T416">
            <v>3</v>
          </cell>
          <cell r="U416">
            <v>2</v>
          </cell>
          <cell r="V416">
            <v>0.66666666666666696</v>
          </cell>
          <cell r="W416" t="str">
            <v>Y</v>
          </cell>
          <cell r="X416">
            <v>3</v>
          </cell>
          <cell r="Y416">
            <v>2</v>
          </cell>
          <cell r="Z416">
            <v>3</v>
          </cell>
          <cell r="AA416" t="str">
            <v>N</v>
          </cell>
          <cell r="AB416" t="str">
            <v>N</v>
          </cell>
          <cell r="AC416" t="str">
            <v>Y</v>
          </cell>
          <cell r="AD416">
            <v>1</v>
          </cell>
          <cell r="AE416">
            <v>0.33333333333333298</v>
          </cell>
          <cell r="AF416" t="str">
            <v>N</v>
          </cell>
          <cell r="AG416" t="str">
            <v>Y</v>
          </cell>
          <cell r="AH416" t="str">
            <v>N</v>
          </cell>
          <cell r="AI416" t="str">
            <v>ND</v>
          </cell>
          <cell r="AJ416" t="str">
            <v>ND</v>
          </cell>
          <cell r="AK416">
            <v>5</v>
          </cell>
          <cell r="AL416">
            <v>4</v>
          </cell>
          <cell r="AM416">
            <v>2</v>
          </cell>
          <cell r="AN416">
            <v>2</v>
          </cell>
          <cell r="AO416">
            <v>4</v>
          </cell>
          <cell r="AP416" t="str">
            <v>Y</v>
          </cell>
          <cell r="AQ416">
            <v>2</v>
          </cell>
          <cell r="AR416">
            <v>0</v>
          </cell>
          <cell r="AS416">
            <v>0</v>
          </cell>
          <cell r="AT416"/>
        </row>
        <row r="417">
          <cell r="B417" t="str">
            <v>SG1BA3000001</v>
          </cell>
          <cell r="C417" t="str">
            <v>YONGNAM HOLDINGS LIMITED</v>
          </cell>
          <cell r="D417">
            <v>0</v>
          </cell>
          <cell r="E417">
            <v>8</v>
          </cell>
          <cell r="F417">
            <v>8</v>
          </cell>
          <cell r="G417">
            <v>8</v>
          </cell>
          <cell r="H417">
            <v>4</v>
          </cell>
          <cell r="I417">
            <v>0.5</v>
          </cell>
          <cell r="J417">
            <v>1</v>
          </cell>
          <cell r="K417">
            <v>1</v>
          </cell>
          <cell r="L417">
            <v>2</v>
          </cell>
          <cell r="M417" t="str">
            <v>N</v>
          </cell>
          <cell r="N417" t="str">
            <v>Y</v>
          </cell>
          <cell r="O417" t="str">
            <v>Y</v>
          </cell>
          <cell r="P417">
            <v>3</v>
          </cell>
          <cell r="Q417">
            <v>3</v>
          </cell>
          <cell r="R417">
            <v>1</v>
          </cell>
          <cell r="S417" t="str">
            <v>Y</v>
          </cell>
          <cell r="T417">
            <v>3</v>
          </cell>
          <cell r="U417">
            <v>3</v>
          </cell>
          <cell r="V417">
            <v>1</v>
          </cell>
          <cell r="W417" t="str">
            <v>Y</v>
          </cell>
          <cell r="X417">
            <v>3</v>
          </cell>
          <cell r="Y417">
            <v>3</v>
          </cell>
          <cell r="Z417">
            <v>3</v>
          </cell>
          <cell r="AA417" t="str">
            <v>Y</v>
          </cell>
          <cell r="AB417"/>
          <cell r="AC417" t="str">
            <v>Y</v>
          </cell>
          <cell r="AD417">
            <v>0</v>
          </cell>
          <cell r="AE417">
            <v>0</v>
          </cell>
          <cell r="AF417" t="str">
            <v>N</v>
          </cell>
          <cell r="AG417" t="str">
            <v>N</v>
          </cell>
          <cell r="AH417" t="str">
            <v>N</v>
          </cell>
          <cell r="AI417" t="str">
            <v>E</v>
          </cell>
          <cell r="AJ417" t="str">
            <v>E</v>
          </cell>
          <cell r="AK417">
            <v>4</v>
          </cell>
          <cell r="AL417">
            <v>4</v>
          </cell>
          <cell r="AM417"/>
          <cell r="AN417"/>
          <cell r="AO417"/>
          <cell r="AP417" t="str">
            <v>Y</v>
          </cell>
          <cell r="AQ417">
            <v>4</v>
          </cell>
          <cell r="AR417">
            <v>1</v>
          </cell>
          <cell r="AS417">
            <v>0</v>
          </cell>
          <cell r="AT417"/>
        </row>
        <row r="418">
          <cell r="B418" t="str">
            <v>SG1CF1000000</v>
          </cell>
          <cell r="C418" t="str">
            <v>YHI INTERNATIONAL LIMITED</v>
          </cell>
          <cell r="D418">
            <v>1</v>
          </cell>
          <cell r="E418">
            <v>6</v>
          </cell>
          <cell r="F418">
            <v>5</v>
          </cell>
          <cell r="G418">
            <v>5</v>
          </cell>
          <cell r="H418">
            <v>3</v>
          </cell>
          <cell r="I418">
            <v>0.6</v>
          </cell>
          <cell r="J418">
            <v>1</v>
          </cell>
          <cell r="K418">
            <v>1</v>
          </cell>
          <cell r="L418">
            <v>2</v>
          </cell>
          <cell r="M418" t="str">
            <v>N</v>
          </cell>
          <cell r="N418" t="str">
            <v>Y</v>
          </cell>
          <cell r="O418" t="str">
            <v>Y</v>
          </cell>
          <cell r="P418">
            <v>4</v>
          </cell>
          <cell r="Q418">
            <v>3</v>
          </cell>
          <cell r="R418">
            <v>0.75</v>
          </cell>
          <cell r="S418" t="str">
            <v>Y</v>
          </cell>
          <cell r="T418">
            <v>3</v>
          </cell>
          <cell r="U418">
            <v>3</v>
          </cell>
          <cell r="V418">
            <v>1</v>
          </cell>
          <cell r="W418" t="str">
            <v>Y</v>
          </cell>
          <cell r="X418">
            <v>3</v>
          </cell>
          <cell r="Y418">
            <v>3</v>
          </cell>
          <cell r="Z418">
            <v>3</v>
          </cell>
          <cell r="AA418" t="str">
            <v>Y</v>
          </cell>
          <cell r="AB418"/>
          <cell r="AC418" t="str">
            <v>Y</v>
          </cell>
          <cell r="AD418">
            <v>2</v>
          </cell>
          <cell r="AE418">
            <v>0.66666666666666696</v>
          </cell>
          <cell r="AF418" t="str">
            <v>Y</v>
          </cell>
          <cell r="AG418"/>
          <cell r="AH418" t="str">
            <v>Y</v>
          </cell>
          <cell r="AI418"/>
          <cell r="AJ418"/>
          <cell r="AK418">
            <v>4</v>
          </cell>
          <cell r="AL418">
            <v>4</v>
          </cell>
          <cell r="AM418">
            <v>2</v>
          </cell>
          <cell r="AN418">
            <v>1</v>
          </cell>
          <cell r="AO418">
            <v>3</v>
          </cell>
          <cell r="AP418" t="str">
            <v>Y</v>
          </cell>
          <cell r="AQ418">
            <v>4</v>
          </cell>
          <cell r="AR418">
            <v>3</v>
          </cell>
          <cell r="AS418">
            <v>2</v>
          </cell>
          <cell r="AT418"/>
        </row>
        <row r="419">
          <cell r="B419" t="str">
            <v>SG1M94907805</v>
          </cell>
          <cell r="C419" t="str">
            <v>CHEUNG WOH TECHNOLOGIES LTD</v>
          </cell>
          <cell r="D419">
            <v>0</v>
          </cell>
          <cell r="E419">
            <v>6</v>
          </cell>
          <cell r="F419">
            <v>6</v>
          </cell>
          <cell r="G419">
            <v>6</v>
          </cell>
          <cell r="H419">
            <v>3</v>
          </cell>
          <cell r="I419">
            <v>0.5</v>
          </cell>
          <cell r="J419">
            <v>1</v>
          </cell>
          <cell r="K419">
            <v>1</v>
          </cell>
          <cell r="L419">
            <v>2</v>
          </cell>
          <cell r="M419" t="str">
            <v>N</v>
          </cell>
          <cell r="N419" t="str">
            <v>Y</v>
          </cell>
          <cell r="O419" t="str">
            <v>Y</v>
          </cell>
          <cell r="P419">
            <v>4</v>
          </cell>
          <cell r="Q419">
            <v>3</v>
          </cell>
          <cell r="R419">
            <v>0.75</v>
          </cell>
          <cell r="S419" t="str">
            <v>Y</v>
          </cell>
          <cell r="T419">
            <v>3</v>
          </cell>
          <cell r="U419">
            <v>3</v>
          </cell>
          <cell r="V419">
            <v>1</v>
          </cell>
          <cell r="W419" t="str">
            <v>Y</v>
          </cell>
          <cell r="X419">
            <v>3</v>
          </cell>
          <cell r="Y419">
            <v>3</v>
          </cell>
          <cell r="Z419">
            <v>3</v>
          </cell>
          <cell r="AA419" t="str">
            <v>Y</v>
          </cell>
          <cell r="AB419"/>
          <cell r="AC419" t="str">
            <v>Y</v>
          </cell>
          <cell r="AD419">
            <v>0</v>
          </cell>
          <cell r="AE419">
            <v>0</v>
          </cell>
          <cell r="AF419" t="str">
            <v>N</v>
          </cell>
          <cell r="AG419" t="str">
            <v>N</v>
          </cell>
          <cell r="AH419" t="str">
            <v>N</v>
          </cell>
          <cell r="AI419" t="str">
            <v>B3</v>
          </cell>
          <cell r="AJ419" t="str">
            <v>B3</v>
          </cell>
          <cell r="AK419">
            <v>4</v>
          </cell>
          <cell r="AL419">
            <v>4</v>
          </cell>
          <cell r="AM419">
            <v>2</v>
          </cell>
          <cell r="AN419">
            <v>2</v>
          </cell>
          <cell r="AO419">
            <v>4</v>
          </cell>
          <cell r="AP419" t="str">
            <v>Y</v>
          </cell>
          <cell r="AQ419">
            <v>2</v>
          </cell>
          <cell r="AR419">
            <v>3</v>
          </cell>
          <cell r="AS419">
            <v>2</v>
          </cell>
          <cell r="AT419"/>
        </row>
        <row r="420">
          <cell r="B420" t="str">
            <v>SG2C70966271</v>
          </cell>
          <cell r="C420" t="str">
            <v>DUTY FREE INTERNATIONAL LIMITED</v>
          </cell>
          <cell r="D420">
            <v>1</v>
          </cell>
          <cell r="E420">
            <v>6</v>
          </cell>
          <cell r="F420">
            <v>5</v>
          </cell>
          <cell r="G420">
            <v>5</v>
          </cell>
          <cell r="H420">
            <v>2</v>
          </cell>
          <cell r="I420">
            <v>0.4</v>
          </cell>
          <cell r="J420">
            <v>1</v>
          </cell>
          <cell r="K420">
            <v>1</v>
          </cell>
          <cell r="L420">
            <v>3</v>
          </cell>
          <cell r="M420" t="str">
            <v>N</v>
          </cell>
          <cell r="N420" t="str">
            <v>N</v>
          </cell>
          <cell r="O420" t="str">
            <v>N</v>
          </cell>
          <cell r="P420">
            <v>2</v>
          </cell>
          <cell r="Q420">
            <v>1</v>
          </cell>
          <cell r="R420">
            <v>0.5</v>
          </cell>
          <cell r="S420" t="str">
            <v>N</v>
          </cell>
          <cell r="T420">
            <v>2</v>
          </cell>
          <cell r="U420">
            <v>1</v>
          </cell>
          <cell r="V420">
            <v>0.5</v>
          </cell>
          <cell r="W420" t="str">
            <v>N</v>
          </cell>
          <cell r="X420">
            <v>2</v>
          </cell>
          <cell r="Y420">
            <v>2</v>
          </cell>
          <cell r="Z420">
            <v>2</v>
          </cell>
          <cell r="AA420" t="str">
            <v>Y</v>
          </cell>
          <cell r="AB420"/>
          <cell r="AC420" t="str">
            <v>Y</v>
          </cell>
          <cell r="AD420">
            <v>2</v>
          </cell>
          <cell r="AE420">
            <v>1</v>
          </cell>
          <cell r="AF420" t="str">
            <v>Y</v>
          </cell>
          <cell r="AG420"/>
          <cell r="AH420" t="str">
            <v>Y</v>
          </cell>
          <cell r="AI420" t="str">
            <v>B3</v>
          </cell>
          <cell r="AJ420" t="str">
            <v>B3</v>
          </cell>
          <cell r="AK420">
            <v>6</v>
          </cell>
          <cell r="AL420">
            <v>5</v>
          </cell>
          <cell r="AM420">
            <v>1</v>
          </cell>
          <cell r="AN420">
            <v>1</v>
          </cell>
          <cell r="AO420">
            <v>2</v>
          </cell>
          <cell r="AP420" t="str">
            <v>Y</v>
          </cell>
          <cell r="AQ420">
            <v>0</v>
          </cell>
          <cell r="AR420">
            <v>0</v>
          </cell>
          <cell r="AS420">
            <v>0</v>
          </cell>
          <cell r="AT420"/>
        </row>
        <row r="421">
          <cell r="B421" t="str">
            <v>SGXE46200569</v>
          </cell>
          <cell r="C421" t="str">
            <v>FORTRESS MINERALS LIMITED</v>
          </cell>
          <cell r="D421">
            <v>0</v>
          </cell>
          <cell r="E421">
            <v>8</v>
          </cell>
          <cell r="F421">
            <v>8</v>
          </cell>
          <cell r="G421">
            <v>8</v>
          </cell>
          <cell r="H421">
            <v>3</v>
          </cell>
          <cell r="I421">
            <v>0.375</v>
          </cell>
          <cell r="J421">
            <v>1</v>
          </cell>
          <cell r="K421">
            <v>1</v>
          </cell>
          <cell r="L421">
            <v>1</v>
          </cell>
          <cell r="M421" t="str">
            <v>Y</v>
          </cell>
          <cell r="N421" t="str">
            <v>N</v>
          </cell>
          <cell r="O421" t="str">
            <v>N</v>
          </cell>
          <cell r="P421">
            <v>3</v>
          </cell>
          <cell r="Q421">
            <v>2</v>
          </cell>
          <cell r="R421">
            <v>0.66666666666666696</v>
          </cell>
          <cell r="S421" t="str">
            <v>Y</v>
          </cell>
          <cell r="T421">
            <v>3</v>
          </cell>
          <cell r="U421">
            <v>2</v>
          </cell>
          <cell r="V421">
            <v>0.66666666666666696</v>
          </cell>
          <cell r="W421" t="str">
            <v>Y</v>
          </cell>
          <cell r="X421">
            <v>3</v>
          </cell>
          <cell r="Y421">
            <v>3</v>
          </cell>
          <cell r="Z421">
            <v>3</v>
          </cell>
          <cell r="AA421" t="str">
            <v>Y</v>
          </cell>
          <cell r="AB421"/>
          <cell r="AC421" t="str">
            <v>Y</v>
          </cell>
          <cell r="AD421">
            <v>3</v>
          </cell>
          <cell r="AE421">
            <v>1</v>
          </cell>
          <cell r="AF421" t="str">
            <v>Y</v>
          </cell>
          <cell r="AG421"/>
          <cell r="AH421" t="str">
            <v>Y</v>
          </cell>
          <cell r="AI421" t="str">
            <v>B4</v>
          </cell>
          <cell r="AJ421" t="str">
            <v>B3</v>
          </cell>
          <cell r="AK421">
            <v>6</v>
          </cell>
          <cell r="AL421">
            <v>6</v>
          </cell>
          <cell r="AM421">
            <v>2</v>
          </cell>
          <cell r="AN421">
            <v>1</v>
          </cell>
          <cell r="AO421">
            <v>3</v>
          </cell>
          <cell r="AP421" t="str">
            <v>Y</v>
          </cell>
          <cell r="AQ421">
            <v>0</v>
          </cell>
          <cell r="AR421">
            <v>2</v>
          </cell>
          <cell r="AS421">
            <v>0</v>
          </cell>
          <cell r="AT421"/>
        </row>
        <row r="422">
          <cell r="B422" t="str">
            <v>BMG075391109</v>
          </cell>
          <cell r="C422" t="str">
            <v>AZEUS SYSTEMS HOLDINGS LTD.</v>
          </cell>
          <cell r="D422">
            <v>0</v>
          </cell>
          <cell r="E422">
            <v>6</v>
          </cell>
          <cell r="F422">
            <v>6</v>
          </cell>
          <cell r="G422">
            <v>6</v>
          </cell>
          <cell r="H422">
            <v>3</v>
          </cell>
          <cell r="I422">
            <v>0.5</v>
          </cell>
          <cell r="J422">
            <v>1</v>
          </cell>
          <cell r="K422">
            <v>1</v>
          </cell>
          <cell r="L422">
            <v>2</v>
          </cell>
          <cell r="M422" t="str">
            <v>N</v>
          </cell>
          <cell r="N422" t="str">
            <v>Y</v>
          </cell>
          <cell r="O422" t="str">
            <v>Y</v>
          </cell>
          <cell r="P422">
            <v>3</v>
          </cell>
          <cell r="Q422">
            <v>2</v>
          </cell>
          <cell r="R422">
            <v>0.66666666666666696</v>
          </cell>
          <cell r="S422" t="str">
            <v>Y</v>
          </cell>
          <cell r="T422">
            <v>3</v>
          </cell>
          <cell r="U422">
            <v>3</v>
          </cell>
          <cell r="V422">
            <v>1</v>
          </cell>
          <cell r="W422" t="str">
            <v>Y</v>
          </cell>
          <cell r="X422">
            <v>3</v>
          </cell>
          <cell r="Y422">
            <v>3</v>
          </cell>
          <cell r="Z422">
            <v>3</v>
          </cell>
          <cell r="AA422" t="str">
            <v>Y</v>
          </cell>
          <cell r="AB422"/>
          <cell r="AC422" t="str">
            <v>Y</v>
          </cell>
          <cell r="AD422">
            <v>1</v>
          </cell>
          <cell r="AE422">
            <v>0.33333333333333298</v>
          </cell>
          <cell r="AF422" t="str">
            <v>N</v>
          </cell>
          <cell r="AG422" t="str">
            <v>Y</v>
          </cell>
          <cell r="AH422" t="str">
            <v>N</v>
          </cell>
          <cell r="AI422" t="str">
            <v>E</v>
          </cell>
          <cell r="AJ422" t="str">
            <v>E</v>
          </cell>
          <cell r="AK422">
            <v>2</v>
          </cell>
          <cell r="AL422">
            <v>2</v>
          </cell>
          <cell r="AM422">
            <v>1</v>
          </cell>
          <cell r="AN422">
            <v>1</v>
          </cell>
          <cell r="AO422">
            <v>2</v>
          </cell>
          <cell r="AP422" t="str">
            <v>Y</v>
          </cell>
          <cell r="AQ422">
            <v>2</v>
          </cell>
          <cell r="AR422">
            <v>2</v>
          </cell>
          <cell r="AS422">
            <v>0</v>
          </cell>
          <cell r="AT422"/>
        </row>
        <row r="423">
          <cell r="B423" t="str">
            <v>SG1B37000984</v>
          </cell>
          <cell r="C423" t="str">
            <v>CHEMICAL INDUSTRIES (FAR EAST) LIMITED.</v>
          </cell>
          <cell r="D423">
            <v>1</v>
          </cell>
          <cell r="E423">
            <v>10</v>
          </cell>
          <cell r="F423">
            <v>9</v>
          </cell>
          <cell r="G423">
            <v>9</v>
          </cell>
          <cell r="H423">
            <v>5</v>
          </cell>
          <cell r="I423">
            <v>0.55555555555555602</v>
          </cell>
          <cell r="J423">
            <v>1</v>
          </cell>
          <cell r="K423">
            <v>1</v>
          </cell>
          <cell r="L423">
            <v>2</v>
          </cell>
          <cell r="M423" t="str">
            <v>N</v>
          </cell>
          <cell r="N423" t="str">
            <v>Y</v>
          </cell>
          <cell r="O423" t="str">
            <v>N</v>
          </cell>
          <cell r="P423">
            <v>3</v>
          </cell>
          <cell r="Q423">
            <v>3</v>
          </cell>
          <cell r="R423">
            <v>1</v>
          </cell>
          <cell r="S423" t="str">
            <v>Y</v>
          </cell>
          <cell r="T423">
            <v>3</v>
          </cell>
          <cell r="U423">
            <v>3</v>
          </cell>
          <cell r="V423">
            <v>1</v>
          </cell>
          <cell r="W423" t="str">
            <v>Y</v>
          </cell>
          <cell r="X423">
            <v>3</v>
          </cell>
          <cell r="Y423">
            <v>3</v>
          </cell>
          <cell r="Z423">
            <v>3</v>
          </cell>
          <cell r="AA423" t="str">
            <v>Y</v>
          </cell>
          <cell r="AB423"/>
          <cell r="AC423" t="str">
            <v>Y</v>
          </cell>
          <cell r="AD423">
            <v>2</v>
          </cell>
          <cell r="AE423">
            <v>0.66666666666666696</v>
          </cell>
          <cell r="AF423" t="str">
            <v>Y</v>
          </cell>
          <cell r="AG423"/>
          <cell r="AH423" t="str">
            <v>Y</v>
          </cell>
          <cell r="AI423" t="str">
            <v>B3</v>
          </cell>
          <cell r="AJ423" t="str">
            <v>B3</v>
          </cell>
          <cell r="AK423">
            <v>4</v>
          </cell>
          <cell r="AL423">
            <v>2</v>
          </cell>
          <cell r="AM423">
            <v>1</v>
          </cell>
          <cell r="AN423">
            <v>2</v>
          </cell>
          <cell r="AO423">
            <v>3</v>
          </cell>
          <cell r="AP423" t="str">
            <v>Y</v>
          </cell>
          <cell r="AQ423">
            <v>2</v>
          </cell>
          <cell r="AR423">
            <v>3</v>
          </cell>
          <cell r="AS423">
            <v>0</v>
          </cell>
          <cell r="AT423"/>
        </row>
        <row r="424">
          <cell r="B424" t="str">
            <v>SG1I02877971</v>
          </cell>
          <cell r="C424" t="str">
            <v>ABUNDANCE INTERNATIONAL LIMITED</v>
          </cell>
          <cell r="D424">
            <v>0</v>
          </cell>
          <cell r="E424">
            <v>6</v>
          </cell>
          <cell r="F424">
            <v>6</v>
          </cell>
          <cell r="G424">
            <v>6</v>
          </cell>
          <cell r="H424">
            <v>3</v>
          </cell>
          <cell r="I424">
            <v>0.5</v>
          </cell>
          <cell r="J424">
            <v>1</v>
          </cell>
          <cell r="K424">
            <v>1</v>
          </cell>
          <cell r="L424">
            <v>2</v>
          </cell>
          <cell r="M424" t="str">
            <v>N</v>
          </cell>
          <cell r="N424" t="str">
            <v>Y</v>
          </cell>
          <cell r="O424" t="str">
            <v>Y</v>
          </cell>
          <cell r="P424">
            <v>3</v>
          </cell>
          <cell r="Q424">
            <v>3</v>
          </cell>
          <cell r="R424">
            <v>1</v>
          </cell>
          <cell r="S424" t="str">
            <v>Y</v>
          </cell>
          <cell r="T424">
            <v>3</v>
          </cell>
          <cell r="U424">
            <v>3</v>
          </cell>
          <cell r="V424">
            <v>1</v>
          </cell>
          <cell r="W424" t="str">
            <v>Y</v>
          </cell>
          <cell r="X424">
            <v>3</v>
          </cell>
          <cell r="Y424">
            <v>3</v>
          </cell>
          <cell r="Z424">
            <v>3</v>
          </cell>
          <cell r="AA424" t="str">
            <v>Y</v>
          </cell>
          <cell r="AB424"/>
          <cell r="AC424" t="str">
            <v>Y</v>
          </cell>
          <cell r="AD424">
            <v>2</v>
          </cell>
          <cell r="AE424">
            <v>0.66666666666666696</v>
          </cell>
          <cell r="AF424" t="str">
            <v>Y</v>
          </cell>
          <cell r="AG424"/>
          <cell r="AH424" t="str">
            <v>Y</v>
          </cell>
          <cell r="AI424" t="str">
            <v>B3</v>
          </cell>
          <cell r="AJ424" t="str">
            <v>B3</v>
          </cell>
          <cell r="AK424">
            <v>2</v>
          </cell>
          <cell r="AL424">
            <v>2</v>
          </cell>
          <cell r="AM424">
            <v>1</v>
          </cell>
          <cell r="AN424">
            <v>1</v>
          </cell>
          <cell r="AO424">
            <v>2</v>
          </cell>
          <cell r="AP424" t="str">
            <v>Y</v>
          </cell>
          <cell r="AQ424">
            <v>1</v>
          </cell>
          <cell r="AR424">
            <v>3</v>
          </cell>
          <cell r="AS424">
            <v>2</v>
          </cell>
          <cell r="AT424"/>
        </row>
        <row r="425">
          <cell r="B425" t="str">
            <v>SG1Q66923448</v>
          </cell>
          <cell r="C425" t="str">
            <v>ACESIAN PARTNERS LIMITED</v>
          </cell>
          <cell r="D425">
            <v>0</v>
          </cell>
          <cell r="E425">
            <v>6</v>
          </cell>
          <cell r="F425">
            <v>6</v>
          </cell>
          <cell r="G425">
            <v>6</v>
          </cell>
          <cell r="H425">
            <v>2</v>
          </cell>
          <cell r="I425">
            <v>0.33333333333333298</v>
          </cell>
          <cell r="J425">
            <v>1</v>
          </cell>
          <cell r="K425">
            <v>1</v>
          </cell>
          <cell r="L425">
            <v>1</v>
          </cell>
          <cell r="M425" t="str">
            <v>Y</v>
          </cell>
          <cell r="N425" t="str">
            <v>Y</v>
          </cell>
          <cell r="O425" t="str">
            <v>N</v>
          </cell>
          <cell r="P425">
            <v>3</v>
          </cell>
          <cell r="Q425">
            <v>2</v>
          </cell>
          <cell r="R425">
            <v>0.66666666666666696</v>
          </cell>
          <cell r="S425" t="str">
            <v>Y</v>
          </cell>
          <cell r="T425">
            <v>3</v>
          </cell>
          <cell r="U425">
            <v>2</v>
          </cell>
          <cell r="V425">
            <v>0.66666666666666696</v>
          </cell>
          <cell r="W425" t="str">
            <v>Y</v>
          </cell>
          <cell r="X425">
            <v>3</v>
          </cell>
          <cell r="Y425">
            <v>2</v>
          </cell>
          <cell r="Z425">
            <v>2</v>
          </cell>
          <cell r="AA425" t="str">
            <v>N</v>
          </cell>
          <cell r="AB425" t="str">
            <v>N</v>
          </cell>
          <cell r="AC425" t="str">
            <v>Y</v>
          </cell>
          <cell r="AD425">
            <v>1</v>
          </cell>
          <cell r="AE425">
            <v>0.33333333333333298</v>
          </cell>
          <cell r="AF425" t="str">
            <v>N</v>
          </cell>
          <cell r="AG425" t="str">
            <v>Y</v>
          </cell>
          <cell r="AH425" t="str">
            <v>N</v>
          </cell>
          <cell r="AI425" t="str">
            <v>B3</v>
          </cell>
          <cell r="AJ425" t="str">
            <v>E</v>
          </cell>
          <cell r="AK425">
            <v>4</v>
          </cell>
          <cell r="AL425">
            <v>4</v>
          </cell>
          <cell r="AM425">
            <v>1</v>
          </cell>
          <cell r="AN425">
            <v>1</v>
          </cell>
          <cell r="AO425">
            <v>2</v>
          </cell>
          <cell r="AP425" t="str">
            <v>Y</v>
          </cell>
          <cell r="AQ425">
            <v>1</v>
          </cell>
          <cell r="AR425">
            <v>2</v>
          </cell>
          <cell r="AS425">
            <v>2</v>
          </cell>
          <cell r="AT425"/>
        </row>
        <row r="426">
          <cell r="B426" t="str">
            <v>SG1P24916816</v>
          </cell>
          <cell r="C426" t="str">
            <v>ADVENTUS HOLDINGS LIMITED</v>
          </cell>
          <cell r="D426">
            <v>0</v>
          </cell>
          <cell r="E426">
            <v>5</v>
          </cell>
          <cell r="F426">
            <v>5</v>
          </cell>
          <cell r="G426">
            <v>5</v>
          </cell>
          <cell r="H426">
            <v>2</v>
          </cell>
          <cell r="I426">
            <v>0.4</v>
          </cell>
          <cell r="J426">
            <v>1</v>
          </cell>
          <cell r="K426">
            <v>0</v>
          </cell>
          <cell r="L426">
            <v>2</v>
          </cell>
          <cell r="M426" t="str">
            <v>N</v>
          </cell>
          <cell r="N426" t="str">
            <v>N</v>
          </cell>
          <cell r="O426" t="str">
            <v>N</v>
          </cell>
          <cell r="P426">
            <v>3</v>
          </cell>
          <cell r="Q426">
            <v>2</v>
          </cell>
          <cell r="R426">
            <v>0.66666666666666696</v>
          </cell>
          <cell r="S426" t="str">
            <v>Y</v>
          </cell>
          <cell r="T426">
            <v>3</v>
          </cell>
          <cell r="U426">
            <v>2</v>
          </cell>
          <cell r="V426">
            <v>0.66666666666666696</v>
          </cell>
          <cell r="W426" t="str">
            <v>N</v>
          </cell>
          <cell r="X426">
            <v>3</v>
          </cell>
          <cell r="Y426">
            <v>2</v>
          </cell>
          <cell r="Z426">
            <v>3</v>
          </cell>
          <cell r="AA426" t="str">
            <v>N</v>
          </cell>
          <cell r="AB426" t="str">
            <v>N</v>
          </cell>
          <cell r="AC426" t="str">
            <v>Y</v>
          </cell>
          <cell r="AD426">
            <v>1</v>
          </cell>
          <cell r="AE426">
            <v>0.33333333333333298</v>
          </cell>
          <cell r="AF426" t="str">
            <v>N</v>
          </cell>
          <cell r="AG426" t="str">
            <v>Y</v>
          </cell>
          <cell r="AH426" t="str">
            <v>Y</v>
          </cell>
          <cell r="AI426" t="str">
            <v>E</v>
          </cell>
          <cell r="AJ426" t="str">
            <v>E</v>
          </cell>
          <cell r="AK426">
            <v>3</v>
          </cell>
          <cell r="AL426">
            <v>3</v>
          </cell>
          <cell r="AM426">
            <v>2</v>
          </cell>
          <cell r="AN426">
            <v>2</v>
          </cell>
          <cell r="AO426">
            <v>4</v>
          </cell>
          <cell r="AP426" t="str">
            <v>Y</v>
          </cell>
          <cell r="AQ426">
            <v>1</v>
          </cell>
          <cell r="AR426">
            <v>2</v>
          </cell>
          <cell r="AS426">
            <v>2</v>
          </cell>
          <cell r="AT426"/>
        </row>
        <row r="427">
          <cell r="B427" t="str">
            <v>SG1BA1000003</v>
          </cell>
          <cell r="C427" t="str">
            <v>AEM HOLDINGS LTD</v>
          </cell>
          <cell r="D427">
            <v>0</v>
          </cell>
          <cell r="E427">
            <v>7</v>
          </cell>
          <cell r="F427">
            <v>7</v>
          </cell>
          <cell r="G427">
            <v>7</v>
          </cell>
          <cell r="H427">
            <v>4</v>
          </cell>
          <cell r="I427">
            <v>0.57142857142857095</v>
          </cell>
          <cell r="J427">
            <v>1</v>
          </cell>
          <cell r="K427">
            <v>0</v>
          </cell>
          <cell r="L427">
            <v>3</v>
          </cell>
          <cell r="M427" t="str">
            <v>N</v>
          </cell>
          <cell r="N427" t="str">
            <v>Y</v>
          </cell>
          <cell r="O427" t="str">
            <v>Y</v>
          </cell>
          <cell r="P427">
            <v>3</v>
          </cell>
          <cell r="Q427">
            <v>2</v>
          </cell>
          <cell r="R427">
            <v>0.66666666666666696</v>
          </cell>
          <cell r="S427" t="str">
            <v>Y</v>
          </cell>
          <cell r="T427">
            <v>3</v>
          </cell>
          <cell r="U427">
            <v>2</v>
          </cell>
          <cell r="V427">
            <v>0.66666666666666696</v>
          </cell>
          <cell r="W427" t="str">
            <v>Y</v>
          </cell>
          <cell r="X427">
            <v>3</v>
          </cell>
          <cell r="Y427">
            <v>2</v>
          </cell>
          <cell r="Z427">
            <v>3</v>
          </cell>
          <cell r="AA427" t="str">
            <v>N</v>
          </cell>
          <cell r="AB427" t="str">
            <v>N</v>
          </cell>
          <cell r="AC427" t="str">
            <v>Y</v>
          </cell>
          <cell r="AD427">
            <v>2</v>
          </cell>
          <cell r="AE427">
            <v>0.66666666666666696</v>
          </cell>
          <cell r="AF427" t="str">
            <v>Y</v>
          </cell>
          <cell r="AG427"/>
          <cell r="AH427" t="str">
            <v>Y</v>
          </cell>
          <cell r="AI427"/>
          <cell r="AJ427" t="str">
            <v>E</v>
          </cell>
          <cell r="AK427">
            <v>5</v>
          </cell>
          <cell r="AL427">
            <v>4</v>
          </cell>
          <cell r="AM427">
            <v>6</v>
          </cell>
          <cell r="AN427">
            <v>1</v>
          </cell>
          <cell r="AO427">
            <v>7</v>
          </cell>
          <cell r="AP427" t="str">
            <v>Y</v>
          </cell>
          <cell r="AQ427">
            <v>1</v>
          </cell>
          <cell r="AR427">
            <v>2</v>
          </cell>
          <cell r="AS427">
            <v>0</v>
          </cell>
          <cell r="AT427"/>
        </row>
        <row r="428">
          <cell r="B428" t="str">
            <v>SG1CI5000000</v>
          </cell>
          <cell r="C428" t="str">
            <v>ANCHUN INTERNATIONAL HLDGS LTD</v>
          </cell>
          <cell r="D428">
            <v>1</v>
          </cell>
          <cell r="E428">
            <v>9</v>
          </cell>
          <cell r="F428">
            <v>8</v>
          </cell>
          <cell r="G428">
            <v>8</v>
          </cell>
          <cell r="H428">
            <v>4</v>
          </cell>
          <cell r="I428">
            <v>0.5</v>
          </cell>
          <cell r="J428">
            <v>2</v>
          </cell>
          <cell r="K428">
            <v>1</v>
          </cell>
          <cell r="L428">
            <v>6</v>
          </cell>
          <cell r="M428" t="str">
            <v>N</v>
          </cell>
          <cell r="N428" t="str">
            <v>Y</v>
          </cell>
          <cell r="O428" t="str">
            <v>Y</v>
          </cell>
          <cell r="P428">
            <v>4</v>
          </cell>
          <cell r="Q428">
            <v>3</v>
          </cell>
          <cell r="R428">
            <v>0.75</v>
          </cell>
          <cell r="S428" t="str">
            <v>Y</v>
          </cell>
          <cell r="T428">
            <v>3</v>
          </cell>
          <cell r="U428">
            <v>2</v>
          </cell>
          <cell r="V428">
            <v>0.66666666666666696</v>
          </cell>
          <cell r="W428" t="str">
            <v>Y</v>
          </cell>
          <cell r="X428">
            <v>3</v>
          </cell>
          <cell r="Y428">
            <v>3</v>
          </cell>
          <cell r="Z428">
            <v>3</v>
          </cell>
          <cell r="AA428" t="str">
            <v>Y</v>
          </cell>
          <cell r="AB428"/>
          <cell r="AC428" t="str">
            <v>Y</v>
          </cell>
          <cell r="AD428">
            <v>2</v>
          </cell>
          <cell r="AE428">
            <v>0.66666666666666696</v>
          </cell>
          <cell r="AF428" t="str">
            <v>Y</v>
          </cell>
          <cell r="AG428"/>
          <cell r="AH428" t="str">
            <v>Y</v>
          </cell>
          <cell r="AI428" t="str">
            <v>B3</v>
          </cell>
          <cell r="AJ428" t="str">
            <v>B3</v>
          </cell>
          <cell r="AK428">
            <v>4</v>
          </cell>
          <cell r="AL428">
            <v>3</v>
          </cell>
          <cell r="AM428">
            <v>1</v>
          </cell>
          <cell r="AN428">
            <v>2</v>
          </cell>
          <cell r="AO428">
            <v>3</v>
          </cell>
          <cell r="AP428" t="str">
            <v>Y</v>
          </cell>
          <cell r="AQ428">
            <v>2</v>
          </cell>
          <cell r="AR428">
            <v>1</v>
          </cell>
          <cell r="AS428">
            <v>0</v>
          </cell>
          <cell r="AT428"/>
        </row>
        <row r="429">
          <cell r="B429" t="str">
            <v>SG1J70891671</v>
          </cell>
          <cell r="C429" t="str">
            <v>ANNICA HOLDINGS LIMITED</v>
          </cell>
          <cell r="D429">
            <v>0</v>
          </cell>
          <cell r="E429">
            <v>6</v>
          </cell>
          <cell r="F429">
            <v>6</v>
          </cell>
          <cell r="G429">
            <v>6</v>
          </cell>
          <cell r="H429">
            <v>3</v>
          </cell>
          <cell r="I429">
            <v>0.5</v>
          </cell>
          <cell r="J429">
            <v>0</v>
          </cell>
          <cell r="K429">
            <v>1</v>
          </cell>
          <cell r="L429"/>
          <cell r="M429"/>
          <cell r="N429" t="str">
            <v>Y</v>
          </cell>
          <cell r="O429" t="str">
            <v>Y</v>
          </cell>
          <cell r="P429">
            <v>3</v>
          </cell>
          <cell r="Q429">
            <v>3</v>
          </cell>
          <cell r="R429">
            <v>1</v>
          </cell>
          <cell r="S429" t="str">
            <v>Y</v>
          </cell>
          <cell r="T429">
            <v>3</v>
          </cell>
          <cell r="U429">
            <v>3</v>
          </cell>
          <cell r="V429">
            <v>1</v>
          </cell>
          <cell r="W429" t="str">
            <v>Y</v>
          </cell>
          <cell r="X429">
            <v>3</v>
          </cell>
          <cell r="Y429">
            <v>3</v>
          </cell>
          <cell r="Z429">
            <v>3</v>
          </cell>
          <cell r="AA429" t="str">
            <v>Y</v>
          </cell>
          <cell r="AB429"/>
          <cell r="AC429" t="str">
            <v>Y</v>
          </cell>
          <cell r="AD429">
            <v>1</v>
          </cell>
          <cell r="AE429">
            <v>0.33333333333333298</v>
          </cell>
          <cell r="AF429" t="str">
            <v>N</v>
          </cell>
          <cell r="AG429" t="str">
            <v>Y</v>
          </cell>
          <cell r="AH429" t="str">
            <v>Y</v>
          </cell>
          <cell r="AI429" t="str">
            <v>B3</v>
          </cell>
          <cell r="AJ429" t="str">
            <v>B3</v>
          </cell>
          <cell r="AK429">
            <v>4</v>
          </cell>
          <cell r="AL429">
            <v>4</v>
          </cell>
          <cell r="AM429">
            <v>4</v>
          </cell>
          <cell r="AN429">
            <v>4</v>
          </cell>
          <cell r="AO429">
            <v>8</v>
          </cell>
          <cell r="AP429" t="str">
            <v>Y</v>
          </cell>
          <cell r="AQ429">
            <v>0</v>
          </cell>
          <cell r="AR429">
            <v>3</v>
          </cell>
          <cell r="AS429">
            <v>2</v>
          </cell>
          <cell r="AT429"/>
        </row>
        <row r="430">
          <cell r="B430" t="str">
            <v>SG1Z42953799</v>
          </cell>
          <cell r="C430" t="str">
            <v>BBR HOLDINGS (S) LTD</v>
          </cell>
          <cell r="D430">
            <v>0</v>
          </cell>
          <cell r="E430">
            <v>9</v>
          </cell>
          <cell r="F430">
            <v>9</v>
          </cell>
          <cell r="G430">
            <v>9</v>
          </cell>
          <cell r="H430">
            <v>3</v>
          </cell>
          <cell r="I430">
            <v>0.33333333333333298</v>
          </cell>
          <cell r="J430">
            <v>1</v>
          </cell>
          <cell r="K430">
            <v>1</v>
          </cell>
          <cell r="L430">
            <v>1</v>
          </cell>
          <cell r="M430" t="str">
            <v>Y</v>
          </cell>
          <cell r="N430" t="str">
            <v>N</v>
          </cell>
          <cell r="O430" t="str">
            <v>Y</v>
          </cell>
          <cell r="P430">
            <v>3</v>
          </cell>
          <cell r="Q430">
            <v>3</v>
          </cell>
          <cell r="R430">
            <v>1</v>
          </cell>
          <cell r="S430" t="str">
            <v>Y</v>
          </cell>
          <cell r="T430">
            <v>3</v>
          </cell>
          <cell r="U430">
            <v>2</v>
          </cell>
          <cell r="V430">
            <v>0.66666666666666696</v>
          </cell>
          <cell r="W430" t="str">
            <v>Y</v>
          </cell>
          <cell r="X430">
            <v>3</v>
          </cell>
          <cell r="Y430">
            <v>3</v>
          </cell>
          <cell r="Z430">
            <v>3</v>
          </cell>
          <cell r="AA430" t="str">
            <v>Y</v>
          </cell>
          <cell r="AB430"/>
          <cell r="AC430" t="str">
            <v>Y</v>
          </cell>
          <cell r="AD430">
            <v>2</v>
          </cell>
          <cell r="AE430">
            <v>0.66666666666666696</v>
          </cell>
          <cell r="AF430" t="str">
            <v>Y</v>
          </cell>
          <cell r="AG430"/>
          <cell r="AH430" t="str">
            <v>Y</v>
          </cell>
          <cell r="AI430" t="str">
            <v>O</v>
          </cell>
          <cell r="AJ430" t="str">
            <v>B3</v>
          </cell>
          <cell r="AK430">
            <v>5</v>
          </cell>
          <cell r="AL430">
            <v>4</v>
          </cell>
          <cell r="AM430">
            <v>1</v>
          </cell>
          <cell r="AN430">
            <v>2</v>
          </cell>
          <cell r="AO430">
            <v>3</v>
          </cell>
          <cell r="AP430" t="str">
            <v>Y</v>
          </cell>
          <cell r="AQ430">
            <v>3</v>
          </cell>
          <cell r="AR430">
            <v>2</v>
          </cell>
          <cell r="AS430">
            <v>0</v>
          </cell>
          <cell r="AT430"/>
        </row>
        <row r="431">
          <cell r="B431" t="str">
            <v>SG1CD7000009</v>
          </cell>
          <cell r="C431" t="str">
            <v>BHG RETAIL REIT</v>
          </cell>
          <cell r="D431">
            <v>0</v>
          </cell>
          <cell r="E431">
            <v>5</v>
          </cell>
          <cell r="F431">
            <v>5</v>
          </cell>
          <cell r="G431">
            <v>5</v>
          </cell>
          <cell r="H431">
            <v>3</v>
          </cell>
          <cell r="I431">
            <v>0.6</v>
          </cell>
          <cell r="J431">
            <v>1</v>
          </cell>
          <cell r="K431">
            <v>0</v>
          </cell>
          <cell r="L431">
            <v>1</v>
          </cell>
          <cell r="M431" t="str">
            <v>Y</v>
          </cell>
          <cell r="N431" t="str">
            <v>N</v>
          </cell>
          <cell r="O431" t="str">
            <v>Y</v>
          </cell>
          <cell r="P431">
            <v>3</v>
          </cell>
          <cell r="Q431">
            <v>3</v>
          </cell>
          <cell r="R431">
            <v>1</v>
          </cell>
          <cell r="S431" t="str">
            <v>Y</v>
          </cell>
          <cell r="T431">
            <v>3</v>
          </cell>
          <cell r="U431">
            <v>3</v>
          </cell>
          <cell r="V431">
            <v>1</v>
          </cell>
          <cell r="W431" t="str">
            <v>Y</v>
          </cell>
          <cell r="X431">
            <v>3</v>
          </cell>
          <cell r="Y431">
            <v>3</v>
          </cell>
          <cell r="Z431">
            <v>3</v>
          </cell>
          <cell r="AA431" t="str">
            <v>Y</v>
          </cell>
          <cell r="AB431"/>
          <cell r="AC431" t="str">
            <v>Y</v>
          </cell>
          <cell r="AD431">
            <v>2</v>
          </cell>
          <cell r="AE431">
            <v>0.66666666666666696</v>
          </cell>
          <cell r="AF431" t="str">
            <v>Y</v>
          </cell>
          <cell r="AG431"/>
          <cell r="AH431" t="str">
            <v>Y</v>
          </cell>
          <cell r="AI431"/>
          <cell r="AJ431" t="str">
            <v>B3</v>
          </cell>
          <cell r="AK431">
            <v>2</v>
          </cell>
          <cell r="AL431">
            <v>2</v>
          </cell>
          <cell r="AM431">
            <v>1</v>
          </cell>
          <cell r="AN431">
            <v>1</v>
          </cell>
          <cell r="AO431">
            <v>2</v>
          </cell>
          <cell r="AP431" t="str">
            <v>Y</v>
          </cell>
          <cell r="AQ431">
            <v>0</v>
          </cell>
          <cell r="AR431">
            <v>3</v>
          </cell>
          <cell r="AS431">
            <v>2</v>
          </cell>
          <cell r="AT431"/>
        </row>
        <row r="432">
          <cell r="B432" t="str">
            <v>SG2R04002568</v>
          </cell>
          <cell r="C432" t="str">
            <v>BONVESTS HOLDINGS LTD</v>
          </cell>
          <cell r="D432">
            <v>0</v>
          </cell>
          <cell r="E432">
            <v>6</v>
          </cell>
          <cell r="F432">
            <v>6</v>
          </cell>
          <cell r="G432">
            <v>6</v>
          </cell>
          <cell r="H432">
            <v>3</v>
          </cell>
          <cell r="I432">
            <v>0.5</v>
          </cell>
          <cell r="J432">
            <v>1</v>
          </cell>
          <cell r="K432">
            <v>1</v>
          </cell>
          <cell r="L432">
            <v>2</v>
          </cell>
          <cell r="M432" t="str">
            <v>N</v>
          </cell>
          <cell r="N432" t="str">
            <v>N</v>
          </cell>
          <cell r="O432" t="str">
            <v>N</v>
          </cell>
          <cell r="P432">
            <v>4</v>
          </cell>
          <cell r="Q432">
            <v>3</v>
          </cell>
          <cell r="R432">
            <v>0.75</v>
          </cell>
          <cell r="S432" t="str">
            <v>Y</v>
          </cell>
          <cell r="T432">
            <v>3</v>
          </cell>
          <cell r="U432">
            <v>3</v>
          </cell>
          <cell r="V432">
            <v>1</v>
          </cell>
          <cell r="W432" t="str">
            <v>Y</v>
          </cell>
          <cell r="X432">
            <v>3</v>
          </cell>
          <cell r="Y432">
            <v>3</v>
          </cell>
          <cell r="Z432">
            <v>3</v>
          </cell>
          <cell r="AA432" t="str">
            <v>Y</v>
          </cell>
          <cell r="AB432"/>
          <cell r="AC432" t="str">
            <v>Y</v>
          </cell>
          <cell r="AD432">
            <v>2</v>
          </cell>
          <cell r="AE432">
            <v>0.66666666666666696</v>
          </cell>
          <cell r="AF432" t="str">
            <v>Y</v>
          </cell>
          <cell r="AG432"/>
          <cell r="AH432" t="str">
            <v>Y</v>
          </cell>
          <cell r="AI432" t="str">
            <v>B3</v>
          </cell>
          <cell r="AJ432" t="str">
            <v>B3</v>
          </cell>
          <cell r="AK432">
            <v>4</v>
          </cell>
          <cell r="AL432">
            <v>4</v>
          </cell>
          <cell r="AM432">
            <v>1</v>
          </cell>
          <cell r="AN432">
            <v>1</v>
          </cell>
          <cell r="AO432">
            <v>2</v>
          </cell>
          <cell r="AP432" t="str">
            <v>Y</v>
          </cell>
          <cell r="AQ432">
            <v>3</v>
          </cell>
          <cell r="AR432">
            <v>3</v>
          </cell>
          <cell r="AS432">
            <v>2</v>
          </cell>
          <cell r="AT432"/>
        </row>
        <row r="433">
          <cell r="B433" t="str">
            <v>SG1T66931158</v>
          </cell>
          <cell r="C433" t="str">
            <v>M&amp;C REIT MANAGEMENT LIMITED</v>
          </cell>
          <cell r="D433">
            <v>0</v>
          </cell>
          <cell r="E433">
            <v>6</v>
          </cell>
          <cell r="F433">
            <v>6</v>
          </cell>
          <cell r="G433">
            <v>6</v>
          </cell>
          <cell r="H433">
            <v>4</v>
          </cell>
          <cell r="I433">
            <v>0.66666666666666696</v>
          </cell>
          <cell r="J433">
            <v>1</v>
          </cell>
          <cell r="K433">
            <v>1</v>
          </cell>
          <cell r="L433">
            <v>3</v>
          </cell>
          <cell r="M433" t="str">
            <v>N</v>
          </cell>
          <cell r="N433" t="str">
            <v>Y</v>
          </cell>
          <cell r="O433" t="str">
            <v>Y</v>
          </cell>
          <cell r="P433">
            <v>3</v>
          </cell>
          <cell r="Q433">
            <v>3</v>
          </cell>
          <cell r="R433">
            <v>1</v>
          </cell>
          <cell r="S433" t="str">
            <v>Y</v>
          </cell>
          <cell r="T433">
            <v>3</v>
          </cell>
          <cell r="U433">
            <v>3</v>
          </cell>
          <cell r="V433">
            <v>1</v>
          </cell>
          <cell r="W433" t="str">
            <v>Y</v>
          </cell>
          <cell r="X433">
            <v>3</v>
          </cell>
          <cell r="Y433">
            <v>3</v>
          </cell>
          <cell r="Z433">
            <v>3</v>
          </cell>
          <cell r="AA433" t="str">
            <v>Y</v>
          </cell>
          <cell r="AB433"/>
          <cell r="AC433" t="str">
            <v>Y</v>
          </cell>
          <cell r="AD433">
            <v>3</v>
          </cell>
          <cell r="AE433">
            <v>1</v>
          </cell>
          <cell r="AF433" t="str">
            <v>Y</v>
          </cell>
          <cell r="AG433"/>
          <cell r="AH433" t="str">
            <v>Y</v>
          </cell>
          <cell r="AI433" t="str">
            <v>E</v>
          </cell>
          <cell r="AJ433" t="str">
            <v>E</v>
          </cell>
          <cell r="AK433">
            <v>9</v>
          </cell>
          <cell r="AL433">
            <v>4</v>
          </cell>
          <cell r="AM433">
            <v>2</v>
          </cell>
          <cell r="AN433">
            <v>3</v>
          </cell>
          <cell r="AO433">
            <v>5</v>
          </cell>
          <cell r="AP433" t="str">
            <v>Y</v>
          </cell>
          <cell r="AQ433">
            <v>0</v>
          </cell>
          <cell r="AR433">
            <v>2</v>
          </cell>
          <cell r="AS433">
            <v>0</v>
          </cell>
          <cell r="AT433"/>
        </row>
        <row r="434">
          <cell r="B434" t="str">
            <v>KYG211721207</v>
          </cell>
          <cell r="C434" t="str">
            <v>CHINA MINING INTERNATIONAL LTD</v>
          </cell>
          <cell r="D434">
            <v>1</v>
          </cell>
          <cell r="E434">
            <v>7</v>
          </cell>
          <cell r="F434">
            <v>6</v>
          </cell>
          <cell r="G434">
            <v>6</v>
          </cell>
          <cell r="H434">
            <v>3</v>
          </cell>
          <cell r="I434">
            <v>0.5</v>
          </cell>
          <cell r="J434">
            <v>1</v>
          </cell>
          <cell r="K434">
            <v>1</v>
          </cell>
          <cell r="L434">
            <v>2</v>
          </cell>
          <cell r="M434" t="str">
            <v>N</v>
          </cell>
          <cell r="N434" t="str">
            <v>N</v>
          </cell>
          <cell r="O434" t="str">
            <v>Y</v>
          </cell>
          <cell r="P434">
            <v>3</v>
          </cell>
          <cell r="Q434">
            <v>2</v>
          </cell>
          <cell r="R434">
            <v>0.66666666666666696</v>
          </cell>
          <cell r="S434" t="str">
            <v>Y</v>
          </cell>
          <cell r="T434">
            <v>3</v>
          </cell>
          <cell r="U434">
            <v>3</v>
          </cell>
          <cell r="V434">
            <v>1</v>
          </cell>
          <cell r="W434" t="str">
            <v>Y</v>
          </cell>
          <cell r="X434">
            <v>3</v>
          </cell>
          <cell r="Y434">
            <v>3</v>
          </cell>
          <cell r="Z434">
            <v>3</v>
          </cell>
          <cell r="AA434" t="str">
            <v>Y</v>
          </cell>
          <cell r="AB434"/>
          <cell r="AC434" t="str">
            <v>Y</v>
          </cell>
          <cell r="AD434">
            <v>2</v>
          </cell>
          <cell r="AE434">
            <v>0.66666666666666696</v>
          </cell>
          <cell r="AF434" t="str">
            <v>Y</v>
          </cell>
          <cell r="AG434"/>
          <cell r="AH434" t="str">
            <v>Y</v>
          </cell>
          <cell r="AI434" t="str">
            <v>B3</v>
          </cell>
          <cell r="AJ434" t="str">
            <v>B3</v>
          </cell>
          <cell r="AK434">
            <v>4</v>
          </cell>
          <cell r="AL434">
            <v>4</v>
          </cell>
          <cell r="AM434">
            <v>1</v>
          </cell>
          <cell r="AN434">
            <v>1</v>
          </cell>
          <cell r="AO434">
            <v>2</v>
          </cell>
          <cell r="AP434" t="str">
            <v>Y</v>
          </cell>
          <cell r="AQ434">
            <v>2</v>
          </cell>
          <cell r="AR434">
            <v>2</v>
          </cell>
          <cell r="AS434">
            <v>0</v>
          </cell>
          <cell r="AT434"/>
        </row>
        <row r="435">
          <cell r="B435" t="str">
            <v>SG1R89002252</v>
          </cell>
          <cell r="C435" t="str">
            <v>CITY DEVELOPMENTS LIMITED</v>
          </cell>
          <cell r="D435">
            <v>3</v>
          </cell>
          <cell r="E435">
            <v>13</v>
          </cell>
          <cell r="F435">
            <v>10</v>
          </cell>
          <cell r="G435">
            <v>10</v>
          </cell>
          <cell r="H435">
            <v>8</v>
          </cell>
          <cell r="I435">
            <v>0.8</v>
          </cell>
          <cell r="J435">
            <v>1</v>
          </cell>
          <cell r="K435">
            <v>1</v>
          </cell>
          <cell r="L435">
            <v>2</v>
          </cell>
          <cell r="M435" t="str">
            <v>N</v>
          </cell>
          <cell r="N435" t="str">
            <v>Y</v>
          </cell>
          <cell r="O435" t="str">
            <v>Y</v>
          </cell>
          <cell r="P435">
            <v>5</v>
          </cell>
          <cell r="Q435">
            <v>4</v>
          </cell>
          <cell r="R435">
            <v>0.8</v>
          </cell>
          <cell r="S435" t="str">
            <v>Y</v>
          </cell>
          <cell r="T435">
            <v>5</v>
          </cell>
          <cell r="U435">
            <v>5</v>
          </cell>
          <cell r="V435">
            <v>1</v>
          </cell>
          <cell r="W435" t="str">
            <v>Y</v>
          </cell>
          <cell r="X435">
            <v>3</v>
          </cell>
          <cell r="Y435">
            <v>3</v>
          </cell>
          <cell r="Z435">
            <v>3</v>
          </cell>
          <cell r="AA435" t="str">
            <v>Y</v>
          </cell>
          <cell r="AB435"/>
          <cell r="AC435" t="str">
            <v>Y</v>
          </cell>
          <cell r="AD435">
            <v>3</v>
          </cell>
          <cell r="AE435">
            <v>1</v>
          </cell>
          <cell r="AF435" t="str">
            <v>Y</v>
          </cell>
          <cell r="AG435"/>
          <cell r="AH435" t="str">
            <v>Y</v>
          </cell>
          <cell r="AI435" t="str">
            <v>E</v>
          </cell>
          <cell r="AJ435" t="str">
            <v>E</v>
          </cell>
          <cell r="AK435">
            <v>9</v>
          </cell>
          <cell r="AL435">
            <v>10</v>
          </cell>
          <cell r="AM435">
            <v>3</v>
          </cell>
          <cell r="AN435">
            <v>4</v>
          </cell>
          <cell r="AO435">
            <v>7</v>
          </cell>
          <cell r="AP435" t="str">
            <v>Y</v>
          </cell>
          <cell r="AQ435">
            <v>1</v>
          </cell>
          <cell r="AR435">
            <v>2</v>
          </cell>
          <cell r="AS435">
            <v>0</v>
          </cell>
          <cell r="AT435"/>
        </row>
        <row r="436">
          <cell r="B436" t="str">
            <v>SG2D72974892</v>
          </cell>
          <cell r="C436" t="str">
            <v>CNMC GOLDMINE HOLDINGS LIMITED</v>
          </cell>
          <cell r="D436">
            <v>0</v>
          </cell>
          <cell r="E436">
            <v>6</v>
          </cell>
          <cell r="F436">
            <v>6</v>
          </cell>
          <cell r="G436">
            <v>6</v>
          </cell>
          <cell r="H436">
            <v>3</v>
          </cell>
          <cell r="I436">
            <v>0.5</v>
          </cell>
          <cell r="J436">
            <v>1</v>
          </cell>
          <cell r="K436">
            <v>1</v>
          </cell>
          <cell r="L436">
            <v>2</v>
          </cell>
          <cell r="M436" t="str">
            <v>N</v>
          </cell>
          <cell r="N436" t="str">
            <v>Y</v>
          </cell>
          <cell r="O436" t="str">
            <v>N</v>
          </cell>
          <cell r="P436">
            <v>3</v>
          </cell>
          <cell r="Q436">
            <v>3</v>
          </cell>
          <cell r="R436">
            <v>1</v>
          </cell>
          <cell r="S436" t="str">
            <v>Y</v>
          </cell>
          <cell r="T436">
            <v>3</v>
          </cell>
          <cell r="U436">
            <v>3</v>
          </cell>
          <cell r="V436">
            <v>1</v>
          </cell>
          <cell r="W436" t="str">
            <v>Y</v>
          </cell>
          <cell r="X436">
            <v>3</v>
          </cell>
          <cell r="Y436">
            <v>3</v>
          </cell>
          <cell r="Z436">
            <v>3</v>
          </cell>
          <cell r="AA436" t="str">
            <v>Y</v>
          </cell>
          <cell r="AB436"/>
          <cell r="AC436" t="str">
            <v>Y</v>
          </cell>
          <cell r="AD436">
            <v>1</v>
          </cell>
          <cell r="AE436">
            <v>0.33333333333333298</v>
          </cell>
          <cell r="AF436" t="str">
            <v>N</v>
          </cell>
          <cell r="AG436" t="str">
            <v>Y</v>
          </cell>
          <cell r="AH436" t="str">
            <v>Y</v>
          </cell>
          <cell r="AI436" t="str">
            <v>O</v>
          </cell>
          <cell r="AJ436" t="str">
            <v>B3</v>
          </cell>
          <cell r="AK436">
            <v>2</v>
          </cell>
          <cell r="AL436">
            <v>2</v>
          </cell>
          <cell r="AM436">
            <v>1</v>
          </cell>
          <cell r="AN436">
            <v>1</v>
          </cell>
          <cell r="AO436">
            <v>2</v>
          </cell>
          <cell r="AP436" t="str">
            <v>Y</v>
          </cell>
          <cell r="AQ436">
            <v>0</v>
          </cell>
          <cell r="AR436">
            <v>3</v>
          </cell>
          <cell r="AS436">
            <v>2</v>
          </cell>
          <cell r="AT436"/>
        </row>
        <row r="437">
          <cell r="B437" t="str">
            <v>SG2E64980112</v>
          </cell>
          <cell r="C437" t="str">
            <v>CORDLIFE GROUP LIMITED</v>
          </cell>
          <cell r="D437">
            <v>1</v>
          </cell>
          <cell r="E437">
            <v>9</v>
          </cell>
          <cell r="F437">
            <v>8</v>
          </cell>
          <cell r="G437">
            <v>8</v>
          </cell>
          <cell r="H437">
            <v>2</v>
          </cell>
          <cell r="I437">
            <v>0.25</v>
          </cell>
          <cell r="J437">
            <v>1</v>
          </cell>
          <cell r="K437">
            <v>1</v>
          </cell>
          <cell r="L437">
            <v>3</v>
          </cell>
          <cell r="M437" t="str">
            <v>N</v>
          </cell>
          <cell r="N437" t="str">
            <v>N</v>
          </cell>
          <cell r="O437" t="str">
            <v>Y</v>
          </cell>
          <cell r="P437">
            <v>3</v>
          </cell>
          <cell r="Q437">
            <v>1</v>
          </cell>
          <cell r="R437">
            <v>0.33333333333333298</v>
          </cell>
          <cell r="S437" t="str">
            <v>Y</v>
          </cell>
          <cell r="T437">
            <v>2</v>
          </cell>
          <cell r="U437">
            <v>1</v>
          </cell>
          <cell r="V437">
            <v>0.5</v>
          </cell>
          <cell r="W437" t="str">
            <v>N</v>
          </cell>
          <cell r="X437">
            <v>3</v>
          </cell>
          <cell r="Y437">
            <v>1</v>
          </cell>
          <cell r="Z437">
            <v>2</v>
          </cell>
          <cell r="AA437" t="str">
            <v>N</v>
          </cell>
          <cell r="AB437" t="str">
            <v>N</v>
          </cell>
          <cell r="AC437" t="str">
            <v>Y</v>
          </cell>
          <cell r="AD437">
            <v>2</v>
          </cell>
          <cell r="AE437">
            <v>0.66666666666666696</v>
          </cell>
          <cell r="AF437" t="str">
            <v>Y</v>
          </cell>
          <cell r="AG437"/>
          <cell r="AH437" t="str">
            <v>Y</v>
          </cell>
          <cell r="AI437" t="str">
            <v>O</v>
          </cell>
          <cell r="AJ437" t="str">
            <v>E</v>
          </cell>
          <cell r="AK437">
            <v>4</v>
          </cell>
          <cell r="AL437">
            <v>4</v>
          </cell>
          <cell r="AM437">
            <v>1</v>
          </cell>
          <cell r="AN437">
            <v>2</v>
          </cell>
          <cell r="AO437">
            <v>3</v>
          </cell>
          <cell r="AP437" t="str">
            <v>Y</v>
          </cell>
          <cell r="AQ437">
            <v>0</v>
          </cell>
          <cell r="AR437">
            <v>0</v>
          </cell>
          <cell r="AS437">
            <v>0</v>
          </cell>
          <cell r="AT437"/>
        </row>
        <row r="438">
          <cell r="B438" t="str">
            <v>SG1DE2000000</v>
          </cell>
          <cell r="C438" t="str">
            <v>DASIN RETAIL TRUST</v>
          </cell>
          <cell r="D438">
            <v>0</v>
          </cell>
          <cell r="E438">
            <v>5</v>
          </cell>
          <cell r="F438">
            <v>5</v>
          </cell>
          <cell r="G438">
            <v>5</v>
          </cell>
          <cell r="H438">
            <v>3</v>
          </cell>
          <cell r="I438">
            <v>0.6</v>
          </cell>
          <cell r="J438">
            <v>1</v>
          </cell>
          <cell r="K438">
            <v>0</v>
          </cell>
          <cell r="L438">
            <v>3</v>
          </cell>
          <cell r="M438" t="str">
            <v>N</v>
          </cell>
          <cell r="N438" t="str">
            <v>Y</v>
          </cell>
          <cell r="O438" t="str">
            <v>N</v>
          </cell>
          <cell r="P438">
            <v>3</v>
          </cell>
          <cell r="Q438">
            <v>2</v>
          </cell>
          <cell r="R438">
            <v>0.66666666666666696</v>
          </cell>
          <cell r="S438" t="str">
            <v>Y</v>
          </cell>
          <cell r="T438">
            <v>3</v>
          </cell>
          <cell r="U438">
            <v>2</v>
          </cell>
          <cell r="V438">
            <v>0.66666666666666696</v>
          </cell>
          <cell r="W438" t="str">
            <v>Y</v>
          </cell>
          <cell r="X438">
            <v>3</v>
          </cell>
          <cell r="Y438">
            <v>3</v>
          </cell>
          <cell r="Z438">
            <v>3</v>
          </cell>
          <cell r="AA438" t="str">
            <v>Y</v>
          </cell>
          <cell r="AB438"/>
          <cell r="AC438" t="str">
            <v>Y</v>
          </cell>
          <cell r="AD438">
            <v>3</v>
          </cell>
          <cell r="AE438">
            <v>1</v>
          </cell>
          <cell r="AF438" t="str">
            <v>Y</v>
          </cell>
          <cell r="AG438"/>
          <cell r="AH438" t="str">
            <v>Y</v>
          </cell>
          <cell r="AI438"/>
          <cell r="AJ438" t="str">
            <v>E</v>
          </cell>
          <cell r="AK438">
            <v>2</v>
          </cell>
          <cell r="AL438">
            <v>4</v>
          </cell>
          <cell r="AM438">
            <v>1</v>
          </cell>
          <cell r="AN438">
            <v>1</v>
          </cell>
          <cell r="AO438">
            <v>2</v>
          </cell>
          <cell r="AP438" t="str">
            <v>Y</v>
          </cell>
          <cell r="AQ438">
            <v>0</v>
          </cell>
          <cell r="AR438">
            <v>1</v>
          </cell>
          <cell r="AS438">
            <v>0</v>
          </cell>
          <cell r="AT438"/>
        </row>
        <row r="439">
          <cell r="B439" t="str">
            <v>SGXE73993458</v>
          </cell>
          <cell r="C439" t="str">
            <v>OIO HOLDINGS LIMITED</v>
          </cell>
          <cell r="D439">
            <v>0</v>
          </cell>
          <cell r="E439">
            <v>5</v>
          </cell>
          <cell r="F439">
            <v>5</v>
          </cell>
          <cell r="G439">
            <v>5</v>
          </cell>
          <cell r="H439">
            <v>3</v>
          </cell>
          <cell r="I439">
            <v>0.6</v>
          </cell>
          <cell r="J439">
            <v>1</v>
          </cell>
          <cell r="K439">
            <v>0</v>
          </cell>
          <cell r="L439">
            <v>2</v>
          </cell>
          <cell r="M439" t="str">
            <v>N</v>
          </cell>
          <cell r="N439" t="str">
            <v>Y</v>
          </cell>
          <cell r="O439" t="str">
            <v>N</v>
          </cell>
          <cell r="P439">
            <v>3</v>
          </cell>
          <cell r="Q439">
            <v>3</v>
          </cell>
          <cell r="R439">
            <v>1</v>
          </cell>
          <cell r="S439" t="str">
            <v>Y</v>
          </cell>
          <cell r="T439">
            <v>3</v>
          </cell>
          <cell r="U439">
            <v>3</v>
          </cell>
          <cell r="V439">
            <v>1</v>
          </cell>
          <cell r="W439" t="str">
            <v>Y</v>
          </cell>
          <cell r="X439">
            <v>3</v>
          </cell>
          <cell r="Y439">
            <v>3</v>
          </cell>
          <cell r="Z439">
            <v>3</v>
          </cell>
          <cell r="AA439" t="str">
            <v>Y</v>
          </cell>
          <cell r="AB439"/>
          <cell r="AC439" t="str">
            <v>Y</v>
          </cell>
          <cell r="AD439">
            <v>2</v>
          </cell>
          <cell r="AE439">
            <v>0.66666666666666696</v>
          </cell>
          <cell r="AF439" t="str">
            <v>Y</v>
          </cell>
          <cell r="AG439"/>
          <cell r="AH439" t="str">
            <v>Y</v>
          </cell>
          <cell r="AI439" t="str">
            <v>E</v>
          </cell>
          <cell r="AJ439" t="str">
            <v>E</v>
          </cell>
          <cell r="AK439">
            <v>3</v>
          </cell>
          <cell r="AL439">
            <v>3</v>
          </cell>
          <cell r="AM439">
            <v>1</v>
          </cell>
          <cell r="AN439">
            <v>1</v>
          </cell>
          <cell r="AO439">
            <v>2</v>
          </cell>
          <cell r="AP439" t="str">
            <v>Y</v>
          </cell>
          <cell r="AQ439">
            <v>0</v>
          </cell>
          <cell r="AR439">
            <v>3</v>
          </cell>
          <cell r="AS439">
            <v>2</v>
          </cell>
          <cell r="AT439"/>
        </row>
        <row r="440">
          <cell r="B440" t="str">
            <v>SG1V37936969</v>
          </cell>
          <cell r="C440" t="str">
            <v>DUTECH HOLDINGS LIMITED</v>
          </cell>
          <cell r="D440">
            <v>0</v>
          </cell>
          <cell r="E440">
            <v>7</v>
          </cell>
          <cell r="F440">
            <v>7</v>
          </cell>
          <cell r="G440">
            <v>7</v>
          </cell>
          <cell r="H440">
            <v>4</v>
          </cell>
          <cell r="I440">
            <v>0.57142857142857095</v>
          </cell>
          <cell r="J440">
            <v>1</v>
          </cell>
          <cell r="K440">
            <v>1</v>
          </cell>
          <cell r="L440">
            <v>2</v>
          </cell>
          <cell r="M440" t="str">
            <v>N</v>
          </cell>
          <cell r="N440" t="str">
            <v>Y</v>
          </cell>
          <cell r="O440" t="str">
            <v>Y</v>
          </cell>
          <cell r="P440">
            <v>3</v>
          </cell>
          <cell r="Q440">
            <v>3</v>
          </cell>
          <cell r="R440">
            <v>1</v>
          </cell>
          <cell r="S440" t="str">
            <v>Y</v>
          </cell>
          <cell r="T440">
            <v>4</v>
          </cell>
          <cell r="U440">
            <v>3</v>
          </cell>
          <cell r="V440">
            <v>0.75</v>
          </cell>
          <cell r="W440" t="str">
            <v>Y</v>
          </cell>
          <cell r="X440">
            <v>4</v>
          </cell>
          <cell r="Y440">
            <v>4</v>
          </cell>
          <cell r="Z440">
            <v>4</v>
          </cell>
          <cell r="AA440" t="str">
            <v>Y</v>
          </cell>
          <cell r="AB440"/>
          <cell r="AC440" t="str">
            <v>Y</v>
          </cell>
          <cell r="AD440">
            <v>2</v>
          </cell>
          <cell r="AE440">
            <v>0.5</v>
          </cell>
          <cell r="AF440" t="str">
            <v>Y</v>
          </cell>
          <cell r="AG440"/>
          <cell r="AH440" t="str">
            <v>Y</v>
          </cell>
          <cell r="AI440" t="str">
            <v>E</v>
          </cell>
          <cell r="AJ440" t="str">
            <v>E</v>
          </cell>
          <cell r="AK440">
            <v>3</v>
          </cell>
          <cell r="AL440">
            <v>2</v>
          </cell>
          <cell r="AM440">
            <v>1</v>
          </cell>
          <cell r="AN440">
            <v>1</v>
          </cell>
          <cell r="AO440">
            <v>2</v>
          </cell>
          <cell r="AP440" t="str">
            <v>Y</v>
          </cell>
          <cell r="AQ440">
            <v>2</v>
          </cell>
          <cell r="AR440">
            <v>3</v>
          </cell>
          <cell r="AS440">
            <v>0</v>
          </cell>
          <cell r="AT440"/>
        </row>
        <row r="441">
          <cell r="B441" t="str">
            <v>SG1DA7000003</v>
          </cell>
          <cell r="C441" t="str">
            <v>EC WORLD ASSET MANAGEMENT PTE LTD</v>
          </cell>
          <cell r="D441">
            <v>0</v>
          </cell>
          <cell r="E441">
            <v>6</v>
          </cell>
          <cell r="F441">
            <v>6</v>
          </cell>
          <cell r="G441">
            <v>6</v>
          </cell>
          <cell r="H441">
            <v>4</v>
          </cell>
          <cell r="I441">
            <v>0.66666666666666696</v>
          </cell>
          <cell r="J441">
            <v>1</v>
          </cell>
          <cell r="K441">
            <v>1</v>
          </cell>
          <cell r="L441">
            <v>3</v>
          </cell>
          <cell r="M441" t="str">
            <v>N</v>
          </cell>
          <cell r="N441" t="str">
            <v>Y</v>
          </cell>
          <cell r="O441" t="str">
            <v>N</v>
          </cell>
          <cell r="P441">
            <v>4</v>
          </cell>
          <cell r="Q441">
            <v>3</v>
          </cell>
          <cell r="R441">
            <v>0.75</v>
          </cell>
          <cell r="S441" t="str">
            <v>Y</v>
          </cell>
          <cell r="T441">
            <v>4</v>
          </cell>
          <cell r="U441">
            <v>3</v>
          </cell>
          <cell r="V441">
            <v>0.75</v>
          </cell>
          <cell r="W441" t="str">
            <v>Y</v>
          </cell>
          <cell r="X441">
            <v>3</v>
          </cell>
          <cell r="Y441">
            <v>3</v>
          </cell>
          <cell r="Z441">
            <v>3</v>
          </cell>
          <cell r="AA441" t="str">
            <v>Y</v>
          </cell>
          <cell r="AB441"/>
          <cell r="AC441" t="str">
            <v>Y</v>
          </cell>
          <cell r="AD441">
            <v>2</v>
          </cell>
          <cell r="AE441">
            <v>0.66666666666666696</v>
          </cell>
          <cell r="AF441" t="str">
            <v>Y</v>
          </cell>
          <cell r="AG441"/>
          <cell r="AH441" t="str">
            <v>Y</v>
          </cell>
          <cell r="AI441" t="str">
            <v>O</v>
          </cell>
          <cell r="AJ441" t="str">
            <v>E</v>
          </cell>
          <cell r="AK441">
            <v>5</v>
          </cell>
          <cell r="AL441">
            <v>4</v>
          </cell>
          <cell r="AM441">
            <v>2</v>
          </cell>
          <cell r="AN441">
            <v>2</v>
          </cell>
          <cell r="AO441">
            <v>4</v>
          </cell>
          <cell r="AP441" t="str">
            <v>Y</v>
          </cell>
          <cell r="AQ441">
            <v>0</v>
          </cell>
          <cell r="AR441">
            <v>2</v>
          </cell>
          <cell r="AS441">
            <v>0</v>
          </cell>
          <cell r="AT441"/>
        </row>
        <row r="442">
          <cell r="B442" t="str">
            <v>SG1N88910129</v>
          </cell>
          <cell r="C442" t="str">
            <v>ECOWISE HOLDINGS LIMITED</v>
          </cell>
          <cell r="D442">
            <v>0</v>
          </cell>
          <cell r="E442">
            <v>5</v>
          </cell>
          <cell r="F442">
            <v>5</v>
          </cell>
          <cell r="G442">
            <v>5</v>
          </cell>
          <cell r="H442">
            <v>3</v>
          </cell>
          <cell r="I442">
            <v>0.6</v>
          </cell>
          <cell r="J442">
            <v>1</v>
          </cell>
          <cell r="K442">
            <v>1</v>
          </cell>
          <cell r="L442">
            <v>2</v>
          </cell>
          <cell r="M442" t="str">
            <v>N</v>
          </cell>
          <cell r="N442" t="str">
            <v>Y</v>
          </cell>
          <cell r="O442" t="str">
            <v>N</v>
          </cell>
          <cell r="P442">
            <v>3</v>
          </cell>
          <cell r="Q442">
            <v>3</v>
          </cell>
          <cell r="R442">
            <v>1</v>
          </cell>
          <cell r="S442" t="str">
            <v>Y</v>
          </cell>
          <cell r="T442">
            <v>3</v>
          </cell>
          <cell r="U442">
            <v>3</v>
          </cell>
          <cell r="V442">
            <v>1</v>
          </cell>
          <cell r="W442" t="str">
            <v>Y</v>
          </cell>
          <cell r="X442">
            <v>3</v>
          </cell>
          <cell r="Y442">
            <v>3</v>
          </cell>
          <cell r="Z442">
            <v>3</v>
          </cell>
          <cell r="AA442" t="str">
            <v>Y</v>
          </cell>
          <cell r="AB442"/>
          <cell r="AC442" t="str">
            <v>Y</v>
          </cell>
          <cell r="AD442">
            <v>1</v>
          </cell>
          <cell r="AE442">
            <v>0.33333333333333298</v>
          </cell>
          <cell r="AF442" t="str">
            <v>N</v>
          </cell>
          <cell r="AG442" t="str">
            <v>Y</v>
          </cell>
          <cell r="AH442" t="str">
            <v>Y</v>
          </cell>
          <cell r="AI442" t="str">
            <v>E</v>
          </cell>
          <cell r="AJ442" t="str">
            <v>E</v>
          </cell>
          <cell r="AK442">
            <v>3</v>
          </cell>
          <cell r="AL442">
            <v>3</v>
          </cell>
          <cell r="AM442">
            <v>2</v>
          </cell>
          <cell r="AN442">
            <v>1</v>
          </cell>
          <cell r="AO442">
            <v>3</v>
          </cell>
          <cell r="AP442" t="str">
            <v>Y</v>
          </cell>
          <cell r="AQ442">
            <v>0</v>
          </cell>
          <cell r="AR442">
            <v>3</v>
          </cell>
          <cell r="AS442">
            <v>2</v>
          </cell>
          <cell r="AT442"/>
        </row>
        <row r="443">
          <cell r="B443" t="str">
            <v>SG1S42927578</v>
          </cell>
          <cell r="C443" t="str">
            <v>EDITION LTD.</v>
          </cell>
          <cell r="D443">
            <v>1</v>
          </cell>
          <cell r="E443">
            <v>5</v>
          </cell>
          <cell r="F443">
            <v>4</v>
          </cell>
          <cell r="G443">
            <v>4</v>
          </cell>
          <cell r="H443">
            <v>2</v>
          </cell>
          <cell r="I443">
            <v>0.5</v>
          </cell>
          <cell r="J443">
            <v>1</v>
          </cell>
          <cell r="K443">
            <v>1</v>
          </cell>
          <cell r="L443">
            <v>1</v>
          </cell>
          <cell r="M443" t="str">
            <v>Y</v>
          </cell>
          <cell r="N443" t="str">
            <v>N</v>
          </cell>
          <cell r="O443" t="str">
            <v>N</v>
          </cell>
          <cell r="P443">
            <v>3</v>
          </cell>
          <cell r="Q443">
            <v>2</v>
          </cell>
          <cell r="R443">
            <v>0.66666666666666696</v>
          </cell>
          <cell r="S443" t="str">
            <v>Y</v>
          </cell>
          <cell r="T443">
            <v>3</v>
          </cell>
          <cell r="U443">
            <v>2</v>
          </cell>
          <cell r="V443">
            <v>0.66666666666666696</v>
          </cell>
          <cell r="W443" t="str">
            <v>Y</v>
          </cell>
          <cell r="X443">
            <v>3</v>
          </cell>
          <cell r="Y443">
            <v>2</v>
          </cell>
          <cell r="Z443">
            <v>2</v>
          </cell>
          <cell r="AA443" t="str">
            <v>N</v>
          </cell>
          <cell r="AB443" t="str">
            <v>N</v>
          </cell>
          <cell r="AC443" t="str">
            <v>Y</v>
          </cell>
          <cell r="AD443">
            <v>2</v>
          </cell>
          <cell r="AE443">
            <v>0.66666666666666696</v>
          </cell>
          <cell r="AF443" t="str">
            <v>Y</v>
          </cell>
          <cell r="AG443"/>
          <cell r="AH443" t="str">
            <v>Y</v>
          </cell>
          <cell r="AI443" t="str">
            <v>B3</v>
          </cell>
          <cell r="AJ443" t="str">
            <v>B3</v>
          </cell>
          <cell r="AK443">
            <v>2</v>
          </cell>
          <cell r="AL443">
            <v>2</v>
          </cell>
          <cell r="AM443">
            <v>1</v>
          </cell>
          <cell r="AN443">
            <v>1</v>
          </cell>
          <cell r="AO443">
            <v>2</v>
          </cell>
          <cell r="AP443" t="str">
            <v>Y</v>
          </cell>
          <cell r="AQ443">
            <v>0</v>
          </cell>
          <cell r="AR443">
            <v>2</v>
          </cell>
          <cell r="AS443">
            <v>2</v>
          </cell>
          <cell r="AT443"/>
        </row>
        <row r="444">
          <cell r="B444" t="str">
            <v>SG1H26001476</v>
          </cell>
          <cell r="C444" t="str">
            <v>ENGRO CORPORATION LIMITED</v>
          </cell>
          <cell r="D444">
            <v>0</v>
          </cell>
          <cell r="E444">
            <v>5</v>
          </cell>
          <cell r="F444">
            <v>5</v>
          </cell>
          <cell r="G444">
            <v>5</v>
          </cell>
          <cell r="H444">
            <v>3</v>
          </cell>
          <cell r="I444">
            <v>0.6</v>
          </cell>
          <cell r="J444">
            <v>1</v>
          </cell>
          <cell r="K444">
            <v>1</v>
          </cell>
          <cell r="L444">
            <v>2</v>
          </cell>
          <cell r="M444" t="str">
            <v>N</v>
          </cell>
          <cell r="N444" t="str">
            <v>Y</v>
          </cell>
          <cell r="O444" t="str">
            <v>N</v>
          </cell>
          <cell r="P444">
            <v>4</v>
          </cell>
          <cell r="Q444">
            <v>3</v>
          </cell>
          <cell r="R444">
            <v>0.75</v>
          </cell>
          <cell r="S444" t="str">
            <v>Y</v>
          </cell>
          <cell r="T444">
            <v>3</v>
          </cell>
          <cell r="U444">
            <v>3</v>
          </cell>
          <cell r="V444">
            <v>1</v>
          </cell>
          <cell r="W444" t="str">
            <v>Y</v>
          </cell>
          <cell r="X444">
            <v>3</v>
          </cell>
          <cell r="Y444">
            <v>3</v>
          </cell>
          <cell r="Z444">
            <v>3</v>
          </cell>
          <cell r="AA444" t="str">
            <v>Y</v>
          </cell>
          <cell r="AB444"/>
          <cell r="AC444" t="str">
            <v>Y</v>
          </cell>
          <cell r="AD444">
            <v>3</v>
          </cell>
          <cell r="AE444">
            <v>1</v>
          </cell>
          <cell r="AF444" t="str">
            <v>Y</v>
          </cell>
          <cell r="AG444"/>
          <cell r="AH444" t="str">
            <v>Y</v>
          </cell>
          <cell r="AI444" t="str">
            <v>O</v>
          </cell>
          <cell r="AJ444" t="str">
            <v>B3</v>
          </cell>
          <cell r="AK444">
            <v>5</v>
          </cell>
          <cell r="AL444">
            <v>4</v>
          </cell>
          <cell r="AM444">
            <v>1</v>
          </cell>
          <cell r="AN444">
            <v>1</v>
          </cell>
          <cell r="AO444">
            <v>2</v>
          </cell>
          <cell r="AP444" t="str">
            <v>Y</v>
          </cell>
          <cell r="AQ444">
            <v>0</v>
          </cell>
          <cell r="AR444">
            <v>3</v>
          </cell>
          <cell r="AS444">
            <v>2</v>
          </cell>
          <cell r="AT444"/>
        </row>
        <row r="445">
          <cell r="B445" t="str">
            <v>SG2B91959363</v>
          </cell>
          <cell r="C445" t="str">
            <v>ES GROUP (HOLDINGS) LIMITED</v>
          </cell>
          <cell r="D445">
            <v>1</v>
          </cell>
          <cell r="E445">
            <v>6</v>
          </cell>
          <cell r="F445">
            <v>5</v>
          </cell>
          <cell r="G445">
            <v>5</v>
          </cell>
          <cell r="H445">
            <v>2</v>
          </cell>
          <cell r="I445">
            <v>0.4</v>
          </cell>
          <cell r="J445">
            <v>1</v>
          </cell>
          <cell r="K445">
            <v>1</v>
          </cell>
          <cell r="L445">
            <v>1</v>
          </cell>
          <cell r="M445" t="str">
            <v>Y</v>
          </cell>
          <cell r="N445" t="str">
            <v>N</v>
          </cell>
          <cell r="O445" t="str">
            <v>Y</v>
          </cell>
          <cell r="P445">
            <v>3</v>
          </cell>
          <cell r="Q445">
            <v>2</v>
          </cell>
          <cell r="R445">
            <v>0.66666666666666696</v>
          </cell>
          <cell r="S445" t="str">
            <v>Y</v>
          </cell>
          <cell r="T445">
            <v>3</v>
          </cell>
          <cell r="U445">
            <v>2</v>
          </cell>
          <cell r="V445">
            <v>0.66666666666666696</v>
          </cell>
          <cell r="W445" t="str">
            <v>N</v>
          </cell>
          <cell r="X445">
            <v>3</v>
          </cell>
          <cell r="Y445">
            <v>2</v>
          </cell>
          <cell r="Z445">
            <v>3</v>
          </cell>
          <cell r="AA445" t="str">
            <v>N</v>
          </cell>
          <cell r="AB445" t="str">
            <v>N</v>
          </cell>
          <cell r="AC445" t="str">
            <v>N</v>
          </cell>
          <cell r="AD445">
            <v>1</v>
          </cell>
          <cell r="AE445">
            <v>0.33333333333333298</v>
          </cell>
          <cell r="AF445" t="str">
            <v>N</v>
          </cell>
          <cell r="AG445" t="str">
            <v>Y</v>
          </cell>
          <cell r="AH445" t="str">
            <v>N</v>
          </cell>
          <cell r="AI445" t="str">
            <v>B3</v>
          </cell>
          <cell r="AJ445" t="str">
            <v>B3</v>
          </cell>
          <cell r="AK445">
            <v>2</v>
          </cell>
          <cell r="AL445">
            <v>2</v>
          </cell>
          <cell r="AM445">
            <v>1</v>
          </cell>
          <cell r="AN445">
            <v>1</v>
          </cell>
          <cell r="AO445">
            <v>2</v>
          </cell>
          <cell r="AP445" t="str">
            <v>Y</v>
          </cell>
          <cell r="AQ445">
            <v>1</v>
          </cell>
          <cell r="AR445">
            <v>2</v>
          </cell>
          <cell r="AS445">
            <v>2</v>
          </cell>
          <cell r="AT445"/>
        </row>
        <row r="446">
          <cell r="B446" t="str">
            <v>SG1BF9000004</v>
          </cell>
          <cell r="C446" t="str">
            <v>FEDERAL INT(2000) LTD</v>
          </cell>
          <cell r="D446">
            <v>1</v>
          </cell>
          <cell r="E446">
            <v>8</v>
          </cell>
          <cell r="F446">
            <v>7</v>
          </cell>
          <cell r="G446">
            <v>7</v>
          </cell>
          <cell r="H446">
            <v>4</v>
          </cell>
          <cell r="I446">
            <v>0.57142857142857095</v>
          </cell>
          <cell r="J446">
            <v>1</v>
          </cell>
          <cell r="K446">
            <v>1</v>
          </cell>
          <cell r="L446">
            <v>2</v>
          </cell>
          <cell r="M446" t="str">
            <v>N</v>
          </cell>
          <cell r="N446" t="str">
            <v>N</v>
          </cell>
          <cell r="O446" t="str">
            <v>Y</v>
          </cell>
          <cell r="P446">
            <v>4</v>
          </cell>
          <cell r="Q446">
            <v>3</v>
          </cell>
          <cell r="R446">
            <v>0.75</v>
          </cell>
          <cell r="S446" t="str">
            <v>Y</v>
          </cell>
          <cell r="T446">
            <v>3</v>
          </cell>
          <cell r="U446">
            <v>3</v>
          </cell>
          <cell r="V446">
            <v>1</v>
          </cell>
          <cell r="W446" t="str">
            <v>Y</v>
          </cell>
          <cell r="X446">
            <v>4</v>
          </cell>
          <cell r="Y446">
            <v>4</v>
          </cell>
          <cell r="Z446">
            <v>4</v>
          </cell>
          <cell r="AA446" t="str">
            <v>Y</v>
          </cell>
          <cell r="AB446"/>
          <cell r="AC446" t="str">
            <v>Y</v>
          </cell>
          <cell r="AD446">
            <v>1</v>
          </cell>
          <cell r="AE446">
            <v>0.25</v>
          </cell>
          <cell r="AF446" t="str">
            <v>N</v>
          </cell>
          <cell r="AG446" t="str">
            <v>Y</v>
          </cell>
          <cell r="AH446" t="str">
            <v>Y</v>
          </cell>
          <cell r="AI446" t="str">
            <v>O</v>
          </cell>
          <cell r="AJ446" t="str">
            <v>B3</v>
          </cell>
          <cell r="AK446">
            <v>4</v>
          </cell>
          <cell r="AL446">
            <v>4</v>
          </cell>
          <cell r="AM446">
            <v>1</v>
          </cell>
          <cell r="AN446">
            <v>1</v>
          </cell>
          <cell r="AO446">
            <v>2</v>
          </cell>
          <cell r="AP446" t="str">
            <v>Y</v>
          </cell>
          <cell r="AQ446">
            <v>2</v>
          </cell>
          <cell r="AR446">
            <v>2</v>
          </cell>
          <cell r="AS446">
            <v>0</v>
          </cell>
          <cell r="AT446"/>
        </row>
        <row r="447">
          <cell r="B447" t="str">
            <v>SG1W35938974</v>
          </cell>
          <cell r="C447" t="str">
            <v>FIRST RESOURCES LIMITED</v>
          </cell>
          <cell r="D447">
            <v>0</v>
          </cell>
          <cell r="E447">
            <v>9</v>
          </cell>
          <cell r="F447">
            <v>9</v>
          </cell>
          <cell r="G447">
            <v>9</v>
          </cell>
          <cell r="H447">
            <v>6</v>
          </cell>
          <cell r="I447">
            <v>0.66666666666666696</v>
          </cell>
          <cell r="J447">
            <v>1</v>
          </cell>
          <cell r="K447">
            <v>1</v>
          </cell>
          <cell r="L447">
            <v>1</v>
          </cell>
          <cell r="M447" t="str">
            <v>Y</v>
          </cell>
          <cell r="N447" t="str">
            <v>N</v>
          </cell>
          <cell r="O447" t="str">
            <v>Y</v>
          </cell>
          <cell r="P447">
            <v>3</v>
          </cell>
          <cell r="Q447">
            <v>2</v>
          </cell>
          <cell r="R447">
            <v>0.66666666666666696</v>
          </cell>
          <cell r="S447" t="str">
            <v>Y</v>
          </cell>
          <cell r="T447">
            <v>3</v>
          </cell>
          <cell r="U447">
            <v>3</v>
          </cell>
          <cell r="V447">
            <v>1</v>
          </cell>
          <cell r="W447" t="str">
            <v>Y</v>
          </cell>
          <cell r="X447">
            <v>5</v>
          </cell>
          <cell r="Y447">
            <v>4</v>
          </cell>
          <cell r="Z447">
            <v>4</v>
          </cell>
          <cell r="AA447" t="str">
            <v>N</v>
          </cell>
          <cell r="AB447" t="str">
            <v>N</v>
          </cell>
          <cell r="AC447" t="str">
            <v>Y</v>
          </cell>
          <cell r="AD447">
            <v>2</v>
          </cell>
          <cell r="AE447">
            <v>0.4</v>
          </cell>
          <cell r="AF447" t="str">
            <v>N</v>
          </cell>
          <cell r="AG447" t="str">
            <v>Y</v>
          </cell>
          <cell r="AH447" t="str">
            <v>Y</v>
          </cell>
          <cell r="AI447" t="str">
            <v>E</v>
          </cell>
          <cell r="AJ447" t="str">
            <v>E</v>
          </cell>
          <cell r="AK447">
            <v>6</v>
          </cell>
          <cell r="AL447">
            <v>4</v>
          </cell>
          <cell r="AM447">
            <v>1</v>
          </cell>
          <cell r="AN447">
            <v>1</v>
          </cell>
          <cell r="AO447">
            <v>2</v>
          </cell>
          <cell r="AP447" t="str">
            <v>Y</v>
          </cell>
          <cell r="AQ447">
            <v>3</v>
          </cell>
          <cell r="AR447">
            <v>0</v>
          </cell>
          <cell r="AS447">
            <v>0</v>
          </cell>
          <cell r="AT447"/>
        </row>
        <row r="448">
          <cell r="B448" t="str">
            <v>SGXE87077033</v>
          </cell>
          <cell r="C448" t="str">
            <v>FORISE INTERNATIONAL LIMITED</v>
          </cell>
          <cell r="D448">
            <v>0</v>
          </cell>
          <cell r="E448">
            <v>5</v>
          </cell>
          <cell r="F448">
            <v>5</v>
          </cell>
          <cell r="G448">
            <v>5</v>
          </cell>
          <cell r="H448">
            <v>2</v>
          </cell>
          <cell r="I448">
            <v>0.4</v>
          </cell>
          <cell r="J448">
            <v>0</v>
          </cell>
          <cell r="K448">
            <v>0</v>
          </cell>
          <cell r="L448"/>
          <cell r="M448"/>
          <cell r="N448" t="str">
            <v>N</v>
          </cell>
          <cell r="O448" t="str">
            <v>N</v>
          </cell>
          <cell r="P448">
            <v>3</v>
          </cell>
          <cell r="Q448">
            <v>2</v>
          </cell>
          <cell r="R448">
            <v>0.66666666666666696</v>
          </cell>
          <cell r="S448" t="str">
            <v>Y</v>
          </cell>
          <cell r="T448">
            <v>3</v>
          </cell>
          <cell r="U448">
            <v>2</v>
          </cell>
          <cell r="V448">
            <v>0.66666666666666696</v>
          </cell>
          <cell r="W448" t="str">
            <v>Y</v>
          </cell>
          <cell r="X448">
            <v>2</v>
          </cell>
          <cell r="Y448">
            <v>2</v>
          </cell>
          <cell r="Z448">
            <v>2</v>
          </cell>
          <cell r="AA448" t="str">
            <v>Y</v>
          </cell>
          <cell r="AB448"/>
          <cell r="AC448" t="str">
            <v>Y</v>
          </cell>
          <cell r="AD448">
            <v>1</v>
          </cell>
          <cell r="AE448">
            <v>0.5</v>
          </cell>
          <cell r="AF448" t="str">
            <v>Y</v>
          </cell>
          <cell r="AG448"/>
          <cell r="AH448" t="str">
            <v>Y</v>
          </cell>
          <cell r="AI448" t="str">
            <v>B3</v>
          </cell>
          <cell r="AJ448" t="str">
            <v>E</v>
          </cell>
          <cell r="AK448">
            <v>3</v>
          </cell>
          <cell r="AL448">
            <v>3</v>
          </cell>
          <cell r="AM448"/>
          <cell r="AN448">
            <v>2</v>
          </cell>
          <cell r="AO448"/>
          <cell r="AP448" t="str">
            <v>Y</v>
          </cell>
          <cell r="AQ448">
            <v>0</v>
          </cell>
          <cell r="AR448">
            <v>2</v>
          </cell>
          <cell r="AS448">
            <v>0</v>
          </cell>
          <cell r="AT448"/>
        </row>
        <row r="449">
          <cell r="B449" t="str">
            <v>SG1B56010922</v>
          </cell>
          <cell r="C449" t="str">
            <v>FU YU CORPORATION LTD</v>
          </cell>
          <cell r="D449">
            <v>0</v>
          </cell>
          <cell r="E449">
            <v>6</v>
          </cell>
          <cell r="F449">
            <v>6</v>
          </cell>
          <cell r="G449">
            <v>6</v>
          </cell>
          <cell r="H449">
            <v>4</v>
          </cell>
          <cell r="I449">
            <v>0.66666666666666696</v>
          </cell>
          <cell r="J449">
            <v>1</v>
          </cell>
          <cell r="K449">
            <v>1</v>
          </cell>
          <cell r="L449">
            <v>1</v>
          </cell>
          <cell r="M449" t="str">
            <v>Y</v>
          </cell>
          <cell r="N449" t="str">
            <v>N</v>
          </cell>
          <cell r="O449" t="str">
            <v>N</v>
          </cell>
          <cell r="P449">
            <v>3</v>
          </cell>
          <cell r="Q449">
            <v>3</v>
          </cell>
          <cell r="R449">
            <v>1</v>
          </cell>
          <cell r="S449" t="str">
            <v>Y</v>
          </cell>
          <cell r="T449">
            <v>3</v>
          </cell>
          <cell r="U449">
            <v>3</v>
          </cell>
          <cell r="V449">
            <v>1</v>
          </cell>
          <cell r="W449" t="str">
            <v>Y</v>
          </cell>
          <cell r="X449">
            <v>3</v>
          </cell>
          <cell r="Y449">
            <v>3</v>
          </cell>
          <cell r="Z449">
            <v>3</v>
          </cell>
          <cell r="AA449" t="str">
            <v>Y</v>
          </cell>
          <cell r="AB449"/>
          <cell r="AC449" t="str">
            <v>Y</v>
          </cell>
          <cell r="AD449">
            <v>0</v>
          </cell>
          <cell r="AE449">
            <v>0</v>
          </cell>
          <cell r="AF449" t="str">
            <v>N</v>
          </cell>
          <cell r="AG449" t="str">
            <v>N</v>
          </cell>
          <cell r="AH449" t="str">
            <v>N</v>
          </cell>
          <cell r="AI449" t="str">
            <v>O</v>
          </cell>
          <cell r="AJ449" t="str">
            <v>B1</v>
          </cell>
          <cell r="AK449">
            <v>2</v>
          </cell>
          <cell r="AL449">
            <v>2</v>
          </cell>
          <cell r="AM449">
            <v>1</v>
          </cell>
          <cell r="AN449">
            <v>1</v>
          </cell>
          <cell r="AO449">
            <v>2</v>
          </cell>
          <cell r="AP449" t="str">
            <v>Y</v>
          </cell>
          <cell r="AQ449">
            <v>3</v>
          </cell>
          <cell r="AR449">
            <v>3</v>
          </cell>
          <cell r="AS449">
            <v>0</v>
          </cell>
          <cell r="AT449"/>
        </row>
        <row r="450">
          <cell r="B450" t="str">
            <v>SG0508000080</v>
          </cell>
          <cell r="C450" t="str">
            <v>FUJI OFFSET PLATES MFG LTD</v>
          </cell>
          <cell r="D450">
            <v>0</v>
          </cell>
          <cell r="E450">
            <v>5</v>
          </cell>
          <cell r="F450">
            <v>5</v>
          </cell>
          <cell r="G450">
            <v>5</v>
          </cell>
          <cell r="H450">
            <v>3</v>
          </cell>
          <cell r="I450">
            <v>0.6</v>
          </cell>
          <cell r="J450">
            <v>1</v>
          </cell>
          <cell r="K450">
            <v>1</v>
          </cell>
          <cell r="L450">
            <v>2</v>
          </cell>
          <cell r="M450" t="str">
            <v>N</v>
          </cell>
          <cell r="N450" t="str">
            <v>Y</v>
          </cell>
          <cell r="O450" t="str">
            <v>Y</v>
          </cell>
          <cell r="P450">
            <v>3</v>
          </cell>
          <cell r="Q450">
            <v>3</v>
          </cell>
          <cell r="R450">
            <v>1</v>
          </cell>
          <cell r="S450" t="str">
            <v>Y</v>
          </cell>
          <cell r="T450">
            <v>3</v>
          </cell>
          <cell r="U450">
            <v>3</v>
          </cell>
          <cell r="V450">
            <v>1</v>
          </cell>
          <cell r="W450" t="str">
            <v>Y</v>
          </cell>
          <cell r="X450">
            <v>3</v>
          </cell>
          <cell r="Y450">
            <v>3</v>
          </cell>
          <cell r="Z450">
            <v>3</v>
          </cell>
          <cell r="AA450" t="str">
            <v>Y</v>
          </cell>
          <cell r="AB450"/>
          <cell r="AC450" t="str">
            <v>Y</v>
          </cell>
          <cell r="AD450">
            <v>0</v>
          </cell>
          <cell r="AE450">
            <v>0</v>
          </cell>
          <cell r="AF450" t="str">
            <v>N</v>
          </cell>
          <cell r="AG450" t="str">
            <v>N</v>
          </cell>
          <cell r="AH450" t="str">
            <v>N</v>
          </cell>
          <cell r="AI450" t="str">
            <v>B3</v>
          </cell>
          <cell r="AJ450" t="str">
            <v>B3</v>
          </cell>
          <cell r="AK450">
            <v>2</v>
          </cell>
          <cell r="AL450">
            <v>2</v>
          </cell>
          <cell r="AM450">
            <v>1</v>
          </cell>
          <cell r="AN450">
            <v>1</v>
          </cell>
          <cell r="AO450">
            <v>2</v>
          </cell>
          <cell r="AP450" t="str">
            <v>Y</v>
          </cell>
          <cell r="AQ450">
            <v>1</v>
          </cell>
          <cell r="AR450">
            <v>3</v>
          </cell>
          <cell r="AS450">
            <v>2</v>
          </cell>
          <cell r="AT450"/>
        </row>
        <row r="451">
          <cell r="B451" t="str">
            <v>SGXE21576413</v>
          </cell>
          <cell r="C451" t="str">
            <v>GENTING SINGAPORE LIMITED</v>
          </cell>
          <cell r="D451">
            <v>1</v>
          </cell>
          <cell r="E451">
            <v>7</v>
          </cell>
          <cell r="F451">
            <v>6</v>
          </cell>
          <cell r="G451">
            <v>6</v>
          </cell>
          <cell r="H451">
            <v>4</v>
          </cell>
          <cell r="I451">
            <v>0.66666666666666696</v>
          </cell>
          <cell r="J451">
            <v>1</v>
          </cell>
          <cell r="K451">
            <v>1</v>
          </cell>
          <cell r="L451">
            <v>2</v>
          </cell>
          <cell r="M451" t="str">
            <v>N</v>
          </cell>
          <cell r="N451" t="str">
            <v>Y</v>
          </cell>
          <cell r="O451" t="str">
            <v>N</v>
          </cell>
          <cell r="P451">
            <v>3</v>
          </cell>
          <cell r="Q451">
            <v>2</v>
          </cell>
          <cell r="R451">
            <v>0.66666666666666696</v>
          </cell>
          <cell r="S451" t="str">
            <v>Y</v>
          </cell>
          <cell r="T451">
            <v>3</v>
          </cell>
          <cell r="U451">
            <v>3</v>
          </cell>
          <cell r="V451">
            <v>1</v>
          </cell>
          <cell r="W451" t="str">
            <v>Y</v>
          </cell>
          <cell r="X451">
            <v>3</v>
          </cell>
          <cell r="Y451">
            <v>3</v>
          </cell>
          <cell r="Z451">
            <v>3</v>
          </cell>
          <cell r="AA451" t="str">
            <v>Y</v>
          </cell>
          <cell r="AB451"/>
          <cell r="AC451" t="str">
            <v>Y</v>
          </cell>
          <cell r="AD451">
            <v>2</v>
          </cell>
          <cell r="AE451">
            <v>0.66666666666666696</v>
          </cell>
          <cell r="AF451" t="str">
            <v>Y</v>
          </cell>
          <cell r="AG451"/>
          <cell r="AH451" t="str">
            <v>Y</v>
          </cell>
          <cell r="AI451" t="str">
            <v>O</v>
          </cell>
          <cell r="AJ451" t="str">
            <v>B3</v>
          </cell>
          <cell r="AK451">
            <v>5</v>
          </cell>
          <cell r="AL451">
            <v>5</v>
          </cell>
          <cell r="AM451">
            <v>1</v>
          </cell>
          <cell r="AN451">
            <v>1</v>
          </cell>
          <cell r="AO451">
            <v>2</v>
          </cell>
          <cell r="AP451" t="str">
            <v>Y</v>
          </cell>
          <cell r="AQ451">
            <v>1</v>
          </cell>
          <cell r="AR451">
            <v>1</v>
          </cell>
          <cell r="AS451">
            <v>0</v>
          </cell>
          <cell r="AT451"/>
        </row>
        <row r="452">
          <cell r="B452" t="str">
            <v>SG1CD3000003</v>
          </cell>
          <cell r="C452" t="str">
            <v>GLOBAL PALM RESOURCES HLGS LTD</v>
          </cell>
          <cell r="D452">
            <v>0</v>
          </cell>
          <cell r="E452">
            <v>5</v>
          </cell>
          <cell r="F452">
            <v>5</v>
          </cell>
          <cell r="G452">
            <v>5</v>
          </cell>
          <cell r="H452">
            <v>3</v>
          </cell>
          <cell r="I452">
            <v>0.6</v>
          </cell>
          <cell r="J452">
            <v>1</v>
          </cell>
          <cell r="K452">
            <v>1</v>
          </cell>
          <cell r="L452">
            <v>2</v>
          </cell>
          <cell r="M452" t="str">
            <v>N</v>
          </cell>
          <cell r="N452" t="str">
            <v>Y</v>
          </cell>
          <cell r="O452" t="str">
            <v>N</v>
          </cell>
          <cell r="P452">
            <v>4</v>
          </cell>
          <cell r="Q452">
            <v>3</v>
          </cell>
          <cell r="R452">
            <v>0.75</v>
          </cell>
          <cell r="S452" t="str">
            <v>Y</v>
          </cell>
          <cell r="T452">
            <v>3</v>
          </cell>
          <cell r="U452">
            <v>3</v>
          </cell>
          <cell r="V452">
            <v>1</v>
          </cell>
          <cell r="W452" t="str">
            <v>Y</v>
          </cell>
          <cell r="X452">
            <v>3</v>
          </cell>
          <cell r="Y452">
            <v>3</v>
          </cell>
          <cell r="Z452">
            <v>3</v>
          </cell>
          <cell r="AA452" t="str">
            <v>Y</v>
          </cell>
          <cell r="AB452"/>
          <cell r="AC452" t="str">
            <v>Y</v>
          </cell>
          <cell r="AD452">
            <v>3</v>
          </cell>
          <cell r="AE452">
            <v>1</v>
          </cell>
          <cell r="AF452" t="str">
            <v>Y</v>
          </cell>
          <cell r="AG452"/>
          <cell r="AH452" t="str">
            <v>Y</v>
          </cell>
          <cell r="AI452" t="str">
            <v>E</v>
          </cell>
          <cell r="AJ452" t="str">
            <v>E</v>
          </cell>
          <cell r="AK452">
            <v>2</v>
          </cell>
          <cell r="AL452">
            <v>3</v>
          </cell>
          <cell r="AM452">
            <v>1</v>
          </cell>
          <cell r="AN452">
            <v>1</v>
          </cell>
          <cell r="AO452">
            <v>2</v>
          </cell>
          <cell r="AP452" t="str">
            <v>Y</v>
          </cell>
          <cell r="AQ452">
            <v>3</v>
          </cell>
          <cell r="AR452">
            <v>3</v>
          </cell>
          <cell r="AS452">
            <v>2</v>
          </cell>
          <cell r="AT452"/>
        </row>
        <row r="453">
          <cell r="B453" t="str">
            <v>SG1BB4000008</v>
          </cell>
          <cell r="C453" t="str">
            <v>GLOBAL TESTING CORPORATION LTD</v>
          </cell>
          <cell r="D453">
            <v>0</v>
          </cell>
          <cell r="E453">
            <v>4</v>
          </cell>
          <cell r="F453">
            <v>4</v>
          </cell>
          <cell r="G453">
            <v>4</v>
          </cell>
          <cell r="H453">
            <v>2</v>
          </cell>
          <cell r="I453">
            <v>0.5</v>
          </cell>
          <cell r="J453">
            <v>1</v>
          </cell>
          <cell r="K453">
            <v>0</v>
          </cell>
          <cell r="L453">
            <v>6</v>
          </cell>
          <cell r="M453" t="str">
            <v>N</v>
          </cell>
          <cell r="N453" t="str">
            <v>Y</v>
          </cell>
          <cell r="O453" t="str">
            <v>Y</v>
          </cell>
          <cell r="P453">
            <v>4</v>
          </cell>
          <cell r="Q453">
            <v>2</v>
          </cell>
          <cell r="R453">
            <v>0.5</v>
          </cell>
          <cell r="S453" t="str">
            <v>Y</v>
          </cell>
          <cell r="T453">
            <v>3</v>
          </cell>
          <cell r="U453">
            <v>2</v>
          </cell>
          <cell r="V453">
            <v>0.66666666666666696</v>
          </cell>
          <cell r="W453" t="str">
            <v>N</v>
          </cell>
          <cell r="X453">
            <v>3</v>
          </cell>
          <cell r="Y453">
            <v>2</v>
          </cell>
          <cell r="Z453">
            <v>2</v>
          </cell>
          <cell r="AA453" t="str">
            <v>N</v>
          </cell>
          <cell r="AB453" t="str">
            <v>N</v>
          </cell>
          <cell r="AC453" t="str">
            <v>Y</v>
          </cell>
          <cell r="AD453">
            <v>1</v>
          </cell>
          <cell r="AE453">
            <v>0.33333333333333298</v>
          </cell>
          <cell r="AF453" t="str">
            <v>N</v>
          </cell>
          <cell r="AG453" t="str">
            <v>Y</v>
          </cell>
          <cell r="AH453" t="str">
            <v>Y</v>
          </cell>
          <cell r="AI453" t="str">
            <v>B3</v>
          </cell>
          <cell r="AJ453" t="str">
            <v>B3</v>
          </cell>
          <cell r="AK453">
            <v>5</v>
          </cell>
          <cell r="AL453">
            <v>2</v>
          </cell>
          <cell r="AM453">
            <v>2</v>
          </cell>
          <cell r="AN453">
            <v>1</v>
          </cell>
          <cell r="AO453">
            <v>3</v>
          </cell>
          <cell r="AP453" t="str">
            <v>Y</v>
          </cell>
          <cell r="AQ453">
            <v>1</v>
          </cell>
          <cell r="AR453">
            <v>2</v>
          </cell>
          <cell r="AS453">
            <v>2</v>
          </cell>
          <cell r="AT453"/>
        </row>
        <row r="454">
          <cell r="B454" t="str">
            <v>MU0117U00026</v>
          </cell>
          <cell r="C454" t="str">
            <v>GOLDEN AGRI-RESOURCES LTD</v>
          </cell>
          <cell r="D454">
            <v>0</v>
          </cell>
          <cell r="E454">
            <v>8</v>
          </cell>
          <cell r="F454">
            <v>8</v>
          </cell>
          <cell r="G454">
            <v>8</v>
          </cell>
          <cell r="H454">
            <v>5</v>
          </cell>
          <cell r="I454">
            <v>0.625</v>
          </cell>
          <cell r="J454">
            <v>1</v>
          </cell>
          <cell r="K454">
            <v>1</v>
          </cell>
          <cell r="L454">
            <v>2</v>
          </cell>
          <cell r="M454" t="str">
            <v>N</v>
          </cell>
          <cell r="N454" t="str">
            <v>Y</v>
          </cell>
          <cell r="O454" t="str">
            <v>N</v>
          </cell>
          <cell r="P454">
            <v>3</v>
          </cell>
          <cell r="Q454">
            <v>2</v>
          </cell>
          <cell r="R454">
            <v>0.66666666666666696</v>
          </cell>
          <cell r="S454" t="str">
            <v>Y</v>
          </cell>
          <cell r="T454">
            <v>3</v>
          </cell>
          <cell r="U454">
            <v>2</v>
          </cell>
          <cell r="V454">
            <v>0.66666666666666696</v>
          </cell>
          <cell r="W454" t="str">
            <v>Y</v>
          </cell>
          <cell r="X454">
            <v>4</v>
          </cell>
          <cell r="Y454">
            <v>4</v>
          </cell>
          <cell r="Z454">
            <v>4</v>
          </cell>
          <cell r="AA454" t="str">
            <v>Y</v>
          </cell>
          <cell r="AB454"/>
          <cell r="AC454" t="str">
            <v>Y</v>
          </cell>
          <cell r="AD454">
            <v>2</v>
          </cell>
          <cell r="AE454">
            <v>0.5</v>
          </cell>
          <cell r="AF454" t="str">
            <v>Y</v>
          </cell>
          <cell r="AG454"/>
          <cell r="AH454" t="str">
            <v>N</v>
          </cell>
          <cell r="AI454" t="str">
            <v>O</v>
          </cell>
          <cell r="AJ454" t="str">
            <v>O</v>
          </cell>
          <cell r="AK454">
            <v>6</v>
          </cell>
          <cell r="AL454">
            <v>6</v>
          </cell>
          <cell r="AM454">
            <v>2</v>
          </cell>
          <cell r="AN454">
            <v>2</v>
          </cell>
          <cell r="AO454">
            <v>4</v>
          </cell>
          <cell r="AP454" t="str">
            <v>Y</v>
          </cell>
          <cell r="AQ454">
            <v>2</v>
          </cell>
          <cell r="AR454">
            <v>2</v>
          </cell>
          <cell r="AS454">
            <v>0</v>
          </cell>
          <cell r="AT454"/>
        </row>
        <row r="455">
          <cell r="B455" t="str">
            <v>SG1AG6000007</v>
          </cell>
          <cell r="C455" t="str">
            <v>GSS ENERGY LIMITED</v>
          </cell>
          <cell r="D455">
            <v>0</v>
          </cell>
          <cell r="E455">
            <v>6</v>
          </cell>
          <cell r="F455">
            <v>6</v>
          </cell>
          <cell r="G455">
            <v>6</v>
          </cell>
          <cell r="H455">
            <v>2</v>
          </cell>
          <cell r="I455">
            <v>0.33333333333333298</v>
          </cell>
          <cell r="J455">
            <v>1</v>
          </cell>
          <cell r="K455">
            <v>1</v>
          </cell>
          <cell r="L455">
            <v>1</v>
          </cell>
          <cell r="M455" t="str">
            <v>Y</v>
          </cell>
          <cell r="N455" t="str">
            <v>N</v>
          </cell>
          <cell r="O455" t="str">
            <v>N</v>
          </cell>
          <cell r="P455">
            <v>3</v>
          </cell>
          <cell r="Q455">
            <v>2</v>
          </cell>
          <cell r="R455">
            <v>0.66666666666666696</v>
          </cell>
          <cell r="S455" t="str">
            <v>Y</v>
          </cell>
          <cell r="T455">
            <v>3</v>
          </cell>
          <cell r="U455">
            <v>2</v>
          </cell>
          <cell r="V455">
            <v>0.66666666666666696</v>
          </cell>
          <cell r="W455" t="str">
            <v>Y</v>
          </cell>
          <cell r="X455">
            <v>3</v>
          </cell>
          <cell r="Y455">
            <v>2</v>
          </cell>
          <cell r="Z455">
            <v>3</v>
          </cell>
          <cell r="AA455" t="str">
            <v>N</v>
          </cell>
          <cell r="AB455" t="str">
            <v>N</v>
          </cell>
          <cell r="AC455" t="str">
            <v>Y</v>
          </cell>
          <cell r="AD455">
            <v>2</v>
          </cell>
          <cell r="AE455">
            <v>0.66666666666666696</v>
          </cell>
          <cell r="AF455" t="str">
            <v>Y</v>
          </cell>
          <cell r="AG455"/>
          <cell r="AH455" t="str">
            <v>Y</v>
          </cell>
          <cell r="AI455" t="str">
            <v>B3</v>
          </cell>
          <cell r="AJ455" t="str">
            <v>B3</v>
          </cell>
          <cell r="AK455">
            <v>5</v>
          </cell>
          <cell r="AL455">
            <v>2</v>
          </cell>
          <cell r="AM455">
            <v>2</v>
          </cell>
          <cell r="AN455">
            <v>2</v>
          </cell>
          <cell r="AO455">
            <v>4</v>
          </cell>
          <cell r="AP455" t="str">
            <v>Y</v>
          </cell>
          <cell r="AQ455">
            <v>0</v>
          </cell>
          <cell r="AR455">
            <v>2</v>
          </cell>
          <cell r="AS455">
            <v>0</v>
          </cell>
          <cell r="AT455"/>
        </row>
        <row r="456">
          <cell r="B456" t="str">
            <v>SG1V81937806</v>
          </cell>
          <cell r="C456" t="str">
            <v>HANWELL HOLDINGS LIMITED</v>
          </cell>
          <cell r="D456">
            <v>1</v>
          </cell>
          <cell r="E456">
            <v>8</v>
          </cell>
          <cell r="F456">
            <v>7</v>
          </cell>
          <cell r="G456">
            <v>7</v>
          </cell>
          <cell r="H456">
            <v>3</v>
          </cell>
          <cell r="I456">
            <v>0.42857142857142899</v>
          </cell>
          <cell r="J456">
            <v>1</v>
          </cell>
          <cell r="K456">
            <v>0</v>
          </cell>
          <cell r="L456">
            <v>6</v>
          </cell>
          <cell r="M456" t="str">
            <v>N</v>
          </cell>
          <cell r="N456" t="str">
            <v>N</v>
          </cell>
          <cell r="O456" t="str">
            <v>N</v>
          </cell>
          <cell r="P456">
            <v>3</v>
          </cell>
          <cell r="Q456">
            <v>3</v>
          </cell>
          <cell r="R456">
            <v>1</v>
          </cell>
          <cell r="S456" t="str">
            <v>Y</v>
          </cell>
          <cell r="T456">
            <v>3</v>
          </cell>
          <cell r="U456">
            <v>3</v>
          </cell>
          <cell r="V456">
            <v>1</v>
          </cell>
          <cell r="W456" t="str">
            <v>Y</v>
          </cell>
          <cell r="X456">
            <v>3</v>
          </cell>
          <cell r="Y456">
            <v>3</v>
          </cell>
          <cell r="Z456">
            <v>3</v>
          </cell>
          <cell r="AA456" t="str">
            <v>Y</v>
          </cell>
          <cell r="AB456"/>
          <cell r="AC456" t="str">
            <v>N</v>
          </cell>
          <cell r="AD456">
            <v>1</v>
          </cell>
          <cell r="AE456">
            <v>0.33333333333333298</v>
          </cell>
          <cell r="AF456" t="str">
            <v>N</v>
          </cell>
          <cell r="AG456" t="str">
            <v>Y</v>
          </cell>
          <cell r="AH456" t="str">
            <v>N</v>
          </cell>
          <cell r="AI456" t="str">
            <v>O</v>
          </cell>
          <cell r="AJ456" t="str">
            <v>B3</v>
          </cell>
          <cell r="AK456">
            <v>2</v>
          </cell>
          <cell r="AL456">
            <v>2</v>
          </cell>
          <cell r="AM456">
            <v>1</v>
          </cell>
          <cell r="AN456">
            <v>1</v>
          </cell>
          <cell r="AO456">
            <v>2</v>
          </cell>
          <cell r="AP456" t="str">
            <v>Y</v>
          </cell>
          <cell r="AQ456">
            <v>1</v>
          </cell>
          <cell r="AR456">
            <v>3</v>
          </cell>
          <cell r="AS456">
            <v>2</v>
          </cell>
          <cell r="AT456"/>
        </row>
        <row r="457">
          <cell r="B457" t="str">
            <v>SG1D25001158</v>
          </cell>
          <cell r="C457" t="str">
            <v>HAW PAR CORP LTD</v>
          </cell>
          <cell r="D457">
            <v>1</v>
          </cell>
          <cell r="E457">
            <v>12</v>
          </cell>
          <cell r="F457">
            <v>11</v>
          </cell>
          <cell r="G457">
            <v>11</v>
          </cell>
          <cell r="H457">
            <v>7</v>
          </cell>
          <cell r="I457">
            <v>0.63636363636363602</v>
          </cell>
          <cell r="J457">
            <v>1</v>
          </cell>
          <cell r="K457">
            <v>1</v>
          </cell>
          <cell r="L457">
            <v>6</v>
          </cell>
          <cell r="M457" t="str">
            <v>N</v>
          </cell>
          <cell r="N457" t="str">
            <v>N</v>
          </cell>
          <cell r="O457" t="str">
            <v>Y</v>
          </cell>
          <cell r="P457">
            <v>4</v>
          </cell>
          <cell r="Q457">
            <v>3</v>
          </cell>
          <cell r="R457">
            <v>0.75</v>
          </cell>
          <cell r="S457" t="str">
            <v>Y</v>
          </cell>
          <cell r="T457">
            <v>4</v>
          </cell>
          <cell r="U457">
            <v>3</v>
          </cell>
          <cell r="V457">
            <v>0.75</v>
          </cell>
          <cell r="W457" t="str">
            <v>Y</v>
          </cell>
          <cell r="X457">
            <v>4</v>
          </cell>
          <cell r="Y457">
            <v>4</v>
          </cell>
          <cell r="Z457">
            <v>4</v>
          </cell>
          <cell r="AA457" t="str">
            <v>Y</v>
          </cell>
          <cell r="AB457"/>
          <cell r="AC457" t="str">
            <v>Y</v>
          </cell>
          <cell r="AD457">
            <v>2</v>
          </cell>
          <cell r="AE457">
            <v>0.5</v>
          </cell>
          <cell r="AF457" t="str">
            <v>Y</v>
          </cell>
          <cell r="AG457"/>
          <cell r="AH457" t="str">
            <v>Y</v>
          </cell>
          <cell r="AI457" t="str">
            <v>E</v>
          </cell>
          <cell r="AJ457" t="str">
            <v>E</v>
          </cell>
          <cell r="AK457">
            <v>4</v>
          </cell>
          <cell r="AL457">
            <v>4</v>
          </cell>
          <cell r="AM457">
            <v>1</v>
          </cell>
          <cell r="AN457">
            <v>1</v>
          </cell>
          <cell r="AO457">
            <v>2</v>
          </cell>
          <cell r="AP457" t="str">
            <v>Y</v>
          </cell>
          <cell r="AQ457">
            <v>2</v>
          </cell>
          <cell r="AR457">
            <v>1</v>
          </cell>
          <cell r="AS457">
            <v>0</v>
          </cell>
          <cell r="AT457"/>
        </row>
        <row r="458">
          <cell r="B458" t="str">
            <v>SG1X09940682</v>
          </cell>
          <cell r="C458" t="str">
            <v>HEALTHWAY MEDICAL CORP LTD</v>
          </cell>
          <cell r="D458">
            <v>3</v>
          </cell>
          <cell r="E458">
            <v>9</v>
          </cell>
          <cell r="F458">
            <v>6</v>
          </cell>
          <cell r="G458">
            <v>6</v>
          </cell>
          <cell r="H458">
            <v>3</v>
          </cell>
          <cell r="I458">
            <v>0.5</v>
          </cell>
          <cell r="J458">
            <v>1</v>
          </cell>
          <cell r="K458">
            <v>0</v>
          </cell>
          <cell r="L458">
            <v>1</v>
          </cell>
          <cell r="M458" t="str">
            <v>Y</v>
          </cell>
          <cell r="N458" t="str">
            <v>Y</v>
          </cell>
          <cell r="O458" t="str">
            <v>N</v>
          </cell>
          <cell r="P458">
            <v>3</v>
          </cell>
          <cell r="Q458">
            <v>3</v>
          </cell>
          <cell r="R458">
            <v>1</v>
          </cell>
          <cell r="S458" t="str">
            <v>Y</v>
          </cell>
          <cell r="T458">
            <v>3</v>
          </cell>
          <cell r="U458">
            <v>3</v>
          </cell>
          <cell r="V458">
            <v>1</v>
          </cell>
          <cell r="W458" t="str">
            <v>Y</v>
          </cell>
          <cell r="X458">
            <v>3</v>
          </cell>
          <cell r="Y458">
            <v>3</v>
          </cell>
          <cell r="Z458">
            <v>3</v>
          </cell>
          <cell r="AA458" t="str">
            <v>Y</v>
          </cell>
          <cell r="AB458"/>
          <cell r="AC458" t="str">
            <v>Y</v>
          </cell>
          <cell r="AD458">
            <v>3</v>
          </cell>
          <cell r="AE458">
            <v>1</v>
          </cell>
          <cell r="AF458" t="str">
            <v>Y</v>
          </cell>
          <cell r="AG458"/>
          <cell r="AH458" t="str">
            <v>Y</v>
          </cell>
          <cell r="AI458" t="str">
            <v>B3</v>
          </cell>
          <cell r="AJ458" t="str">
            <v>B3</v>
          </cell>
          <cell r="AK458">
            <v>5</v>
          </cell>
          <cell r="AL458">
            <v>6</v>
          </cell>
          <cell r="AM458">
            <v>2</v>
          </cell>
          <cell r="AN458">
            <v>2</v>
          </cell>
          <cell r="AO458">
            <v>4</v>
          </cell>
          <cell r="AP458" t="str">
            <v>Y</v>
          </cell>
          <cell r="AQ458">
            <v>0</v>
          </cell>
          <cell r="AR458">
            <v>3</v>
          </cell>
          <cell r="AS458">
            <v>2</v>
          </cell>
          <cell r="AT458"/>
        </row>
        <row r="459">
          <cell r="B459" t="str">
            <v>SG1O44912994</v>
          </cell>
          <cell r="C459" t="str">
            <v>HEETON HOLDINGS LIMITED</v>
          </cell>
          <cell r="D459">
            <v>2</v>
          </cell>
          <cell r="E459">
            <v>9</v>
          </cell>
          <cell r="F459">
            <v>7</v>
          </cell>
          <cell r="G459">
            <v>7</v>
          </cell>
          <cell r="H459">
            <v>3</v>
          </cell>
          <cell r="I459">
            <v>0.42857142857142899</v>
          </cell>
          <cell r="J459">
            <v>1</v>
          </cell>
          <cell r="K459">
            <v>1</v>
          </cell>
          <cell r="L459">
            <v>3</v>
          </cell>
          <cell r="M459" t="str">
            <v>N</v>
          </cell>
          <cell r="N459" t="str">
            <v>Y</v>
          </cell>
          <cell r="O459" t="str">
            <v>Y</v>
          </cell>
          <cell r="P459">
            <v>4</v>
          </cell>
          <cell r="Q459">
            <v>3</v>
          </cell>
          <cell r="R459">
            <v>0.75</v>
          </cell>
          <cell r="S459" t="str">
            <v>Y</v>
          </cell>
          <cell r="T459">
            <v>3</v>
          </cell>
          <cell r="U459">
            <v>2</v>
          </cell>
          <cell r="V459">
            <v>0.66666666666666696</v>
          </cell>
          <cell r="W459" t="str">
            <v>Y</v>
          </cell>
          <cell r="X459">
            <v>3</v>
          </cell>
          <cell r="Y459">
            <v>2</v>
          </cell>
          <cell r="Z459">
            <v>3</v>
          </cell>
          <cell r="AA459" t="str">
            <v>N</v>
          </cell>
          <cell r="AB459" t="str">
            <v>N</v>
          </cell>
          <cell r="AC459" t="str">
            <v>Y</v>
          </cell>
          <cell r="AD459">
            <v>0</v>
          </cell>
          <cell r="AE459">
            <v>0</v>
          </cell>
          <cell r="AF459" t="str">
            <v>N</v>
          </cell>
          <cell r="AG459" t="str">
            <v>N</v>
          </cell>
          <cell r="AH459" t="str">
            <v>N</v>
          </cell>
          <cell r="AI459" t="str">
            <v>B3</v>
          </cell>
          <cell r="AJ459" t="str">
            <v>B3</v>
          </cell>
          <cell r="AK459">
            <v>4</v>
          </cell>
          <cell r="AL459">
            <v>4</v>
          </cell>
          <cell r="AM459">
            <v>1</v>
          </cell>
          <cell r="AN459">
            <v>1</v>
          </cell>
          <cell r="AO459">
            <v>2</v>
          </cell>
          <cell r="AP459" t="str">
            <v>Y</v>
          </cell>
          <cell r="AQ459">
            <v>2</v>
          </cell>
          <cell r="AR459">
            <v>1</v>
          </cell>
          <cell r="AS459">
            <v>0</v>
          </cell>
          <cell r="AT459"/>
        </row>
        <row r="460">
          <cell r="B460" t="str">
            <v>SG1U37933462</v>
          </cell>
          <cell r="C460" t="str">
            <v>HIAP HOE LIMITED</v>
          </cell>
          <cell r="D460">
            <v>0</v>
          </cell>
          <cell r="E460">
            <v>6</v>
          </cell>
          <cell r="F460">
            <v>6</v>
          </cell>
          <cell r="G460">
            <v>6</v>
          </cell>
          <cell r="H460">
            <v>3</v>
          </cell>
          <cell r="I460">
            <v>0.5</v>
          </cell>
          <cell r="J460">
            <v>1</v>
          </cell>
          <cell r="K460">
            <v>1</v>
          </cell>
          <cell r="L460">
            <v>1</v>
          </cell>
          <cell r="M460" t="str">
            <v>Y</v>
          </cell>
          <cell r="N460" t="str">
            <v>Y</v>
          </cell>
          <cell r="O460" t="str">
            <v>Y</v>
          </cell>
          <cell r="P460">
            <v>3</v>
          </cell>
          <cell r="Q460">
            <v>3</v>
          </cell>
          <cell r="R460">
            <v>1</v>
          </cell>
          <cell r="S460" t="str">
            <v>Y</v>
          </cell>
          <cell r="T460">
            <v>3</v>
          </cell>
          <cell r="U460">
            <v>3</v>
          </cell>
          <cell r="V460">
            <v>1</v>
          </cell>
          <cell r="W460" t="str">
            <v>Y</v>
          </cell>
          <cell r="X460">
            <v>3</v>
          </cell>
          <cell r="Y460">
            <v>3</v>
          </cell>
          <cell r="Z460">
            <v>3</v>
          </cell>
          <cell r="AA460" t="str">
            <v>Y</v>
          </cell>
          <cell r="AB460"/>
          <cell r="AC460" t="str">
            <v>Y</v>
          </cell>
          <cell r="AD460">
            <v>3</v>
          </cell>
          <cell r="AE460">
            <v>1</v>
          </cell>
          <cell r="AF460" t="str">
            <v>Y</v>
          </cell>
          <cell r="AG460"/>
          <cell r="AH460" t="str">
            <v>Y</v>
          </cell>
          <cell r="AI460" t="str">
            <v>B3</v>
          </cell>
          <cell r="AJ460" t="str">
            <v>B3</v>
          </cell>
          <cell r="AK460">
            <v>2</v>
          </cell>
          <cell r="AL460">
            <v>2</v>
          </cell>
          <cell r="AM460">
            <v>1</v>
          </cell>
          <cell r="AN460">
            <v>1</v>
          </cell>
          <cell r="AO460">
            <v>2</v>
          </cell>
          <cell r="AP460" t="str">
            <v>Y</v>
          </cell>
          <cell r="AQ460">
            <v>1</v>
          </cell>
          <cell r="AR460">
            <v>3</v>
          </cell>
          <cell r="AS460">
            <v>2</v>
          </cell>
          <cell r="AT460"/>
        </row>
        <row r="461">
          <cell r="B461" t="str">
            <v>SG1I70883703</v>
          </cell>
          <cell r="C461" t="str">
            <v>HLH GROUP LTD</v>
          </cell>
          <cell r="D461">
            <v>0</v>
          </cell>
          <cell r="E461">
            <v>9</v>
          </cell>
          <cell r="F461">
            <v>9</v>
          </cell>
          <cell r="G461">
            <v>9</v>
          </cell>
          <cell r="H461">
            <v>5</v>
          </cell>
          <cell r="I461">
            <v>0.55555555555555602</v>
          </cell>
          <cell r="J461">
            <v>1</v>
          </cell>
          <cell r="K461">
            <v>1</v>
          </cell>
          <cell r="L461">
            <v>1</v>
          </cell>
          <cell r="M461" t="str">
            <v>Y</v>
          </cell>
          <cell r="N461" t="str">
            <v>N</v>
          </cell>
          <cell r="O461" t="str">
            <v>Y</v>
          </cell>
          <cell r="P461">
            <v>6</v>
          </cell>
          <cell r="Q461">
            <v>5</v>
          </cell>
          <cell r="R461">
            <v>0.83333333333333304</v>
          </cell>
          <cell r="S461" t="str">
            <v>Y</v>
          </cell>
          <cell r="T461">
            <v>6</v>
          </cell>
          <cell r="U461">
            <v>5</v>
          </cell>
          <cell r="V461">
            <v>0.83333333333333304</v>
          </cell>
          <cell r="W461" t="str">
            <v>Y</v>
          </cell>
          <cell r="X461">
            <v>5</v>
          </cell>
          <cell r="Y461">
            <v>5</v>
          </cell>
          <cell r="Z461">
            <v>5</v>
          </cell>
          <cell r="AA461" t="str">
            <v>Y</v>
          </cell>
          <cell r="AB461"/>
          <cell r="AC461" t="str">
            <v>Y</v>
          </cell>
          <cell r="AD461">
            <v>0</v>
          </cell>
          <cell r="AE461">
            <v>0</v>
          </cell>
          <cell r="AF461" t="str">
            <v>N</v>
          </cell>
          <cell r="AG461" t="str">
            <v>N</v>
          </cell>
          <cell r="AH461" t="str">
            <v>N</v>
          </cell>
          <cell r="AI461" t="str">
            <v>B1</v>
          </cell>
          <cell r="AJ461" t="str">
            <v>B1</v>
          </cell>
          <cell r="AK461">
            <v>2</v>
          </cell>
          <cell r="AL461">
            <v>2</v>
          </cell>
          <cell r="AM461">
            <v>1</v>
          </cell>
          <cell r="AN461">
            <v>1</v>
          </cell>
          <cell r="AO461">
            <v>2</v>
          </cell>
          <cell r="AP461" t="str">
            <v>Y</v>
          </cell>
          <cell r="AQ461">
            <v>2</v>
          </cell>
          <cell r="AR461">
            <v>5</v>
          </cell>
          <cell r="AS461">
            <v>0</v>
          </cell>
          <cell r="AT461"/>
        </row>
        <row r="462">
          <cell r="B462" t="str">
            <v>SG1S47927920</v>
          </cell>
          <cell r="C462" t="str">
            <v>HOE LEONG CORPORATION LTD</v>
          </cell>
          <cell r="D462">
            <v>5</v>
          </cell>
          <cell r="E462">
            <v>9</v>
          </cell>
          <cell r="F462">
            <v>4</v>
          </cell>
          <cell r="G462">
            <v>4</v>
          </cell>
          <cell r="H462">
            <v>3</v>
          </cell>
          <cell r="I462">
            <v>0.75</v>
          </cell>
          <cell r="J462">
            <v>1</v>
          </cell>
          <cell r="K462">
            <v>1</v>
          </cell>
          <cell r="L462">
            <v>2</v>
          </cell>
          <cell r="M462" t="str">
            <v>N</v>
          </cell>
          <cell r="N462" t="str">
            <v>Y</v>
          </cell>
          <cell r="O462" t="str">
            <v>N</v>
          </cell>
          <cell r="P462">
            <v>3</v>
          </cell>
          <cell r="Q462">
            <v>2</v>
          </cell>
          <cell r="R462">
            <v>0.66666666666666696</v>
          </cell>
          <cell r="S462" t="str">
            <v>Y</v>
          </cell>
          <cell r="T462">
            <v>3</v>
          </cell>
          <cell r="U462">
            <v>3</v>
          </cell>
          <cell r="V462">
            <v>1</v>
          </cell>
          <cell r="W462" t="str">
            <v>Y</v>
          </cell>
          <cell r="X462">
            <v>3</v>
          </cell>
          <cell r="Y462">
            <v>3</v>
          </cell>
          <cell r="Z462">
            <v>3</v>
          </cell>
          <cell r="AA462" t="str">
            <v>Y</v>
          </cell>
          <cell r="AB462"/>
          <cell r="AC462" t="str">
            <v>Y</v>
          </cell>
          <cell r="AD462">
            <v>1</v>
          </cell>
          <cell r="AE462">
            <v>0.33333333333333298</v>
          </cell>
          <cell r="AF462" t="str">
            <v>N</v>
          </cell>
          <cell r="AG462" t="str">
            <v>Y</v>
          </cell>
          <cell r="AH462" t="str">
            <v>Y</v>
          </cell>
          <cell r="AI462"/>
          <cell r="AJ462" t="str">
            <v>B3</v>
          </cell>
          <cell r="AK462">
            <v>11</v>
          </cell>
          <cell r="AL462">
            <v>4</v>
          </cell>
          <cell r="AM462">
            <v>2</v>
          </cell>
          <cell r="AN462"/>
          <cell r="AO462"/>
          <cell r="AP462" t="str">
            <v>Y</v>
          </cell>
          <cell r="AQ462">
            <v>1</v>
          </cell>
          <cell r="AR462">
            <v>2</v>
          </cell>
          <cell r="AS462">
            <v>0</v>
          </cell>
          <cell r="AT462"/>
        </row>
        <row r="463">
          <cell r="B463" t="str">
            <v>SG1BE0000006</v>
          </cell>
          <cell r="C463" t="str">
            <v>HOR KEW CORPORATION LIMITED</v>
          </cell>
          <cell r="D463">
            <v>1</v>
          </cell>
          <cell r="E463">
            <v>6</v>
          </cell>
          <cell r="F463">
            <v>5</v>
          </cell>
          <cell r="G463">
            <v>5</v>
          </cell>
          <cell r="H463">
            <v>3</v>
          </cell>
          <cell r="I463">
            <v>0.6</v>
          </cell>
          <cell r="J463">
            <v>1</v>
          </cell>
          <cell r="K463">
            <v>1</v>
          </cell>
          <cell r="L463">
            <v>2</v>
          </cell>
          <cell r="M463" t="str">
            <v>N</v>
          </cell>
          <cell r="N463" t="str">
            <v>N</v>
          </cell>
          <cell r="O463" t="str">
            <v>N</v>
          </cell>
          <cell r="P463">
            <v>3</v>
          </cell>
          <cell r="Q463">
            <v>3</v>
          </cell>
          <cell r="R463">
            <v>1</v>
          </cell>
          <cell r="S463" t="str">
            <v>Y</v>
          </cell>
          <cell r="T463">
            <v>3</v>
          </cell>
          <cell r="U463">
            <v>3</v>
          </cell>
          <cell r="V463">
            <v>1</v>
          </cell>
          <cell r="W463" t="str">
            <v>Y</v>
          </cell>
          <cell r="X463">
            <v>3</v>
          </cell>
          <cell r="Y463">
            <v>3</v>
          </cell>
          <cell r="Z463">
            <v>3</v>
          </cell>
          <cell r="AA463" t="str">
            <v>Y</v>
          </cell>
          <cell r="AB463"/>
          <cell r="AC463" t="str">
            <v>Y</v>
          </cell>
          <cell r="AD463">
            <v>1</v>
          </cell>
          <cell r="AE463">
            <v>0.33333333333333298</v>
          </cell>
          <cell r="AF463" t="str">
            <v>N</v>
          </cell>
          <cell r="AG463" t="str">
            <v>Y</v>
          </cell>
          <cell r="AH463" t="str">
            <v>N</v>
          </cell>
          <cell r="AI463" t="str">
            <v>B3</v>
          </cell>
          <cell r="AJ463" t="str">
            <v>B3</v>
          </cell>
          <cell r="AK463">
            <v>4</v>
          </cell>
          <cell r="AL463">
            <v>4</v>
          </cell>
          <cell r="AM463">
            <v>3</v>
          </cell>
          <cell r="AN463">
            <v>1</v>
          </cell>
          <cell r="AO463">
            <v>4</v>
          </cell>
          <cell r="AP463" t="str">
            <v>Y</v>
          </cell>
          <cell r="AQ463">
            <v>3</v>
          </cell>
          <cell r="AR463">
            <v>3</v>
          </cell>
          <cell r="AS463">
            <v>2</v>
          </cell>
          <cell r="AT463"/>
        </row>
        <row r="464">
          <cell r="B464" t="str">
            <v>SG1J41888780</v>
          </cell>
          <cell r="C464" t="str">
            <v>Hotel Grand Central Ltd</v>
          </cell>
          <cell r="D464">
            <v>1</v>
          </cell>
          <cell r="E464">
            <v>9</v>
          </cell>
          <cell r="F464">
            <v>8</v>
          </cell>
          <cell r="G464">
            <v>8</v>
          </cell>
          <cell r="H464">
            <v>4</v>
          </cell>
          <cell r="I464">
            <v>0.5</v>
          </cell>
          <cell r="J464">
            <v>1</v>
          </cell>
          <cell r="K464">
            <v>1</v>
          </cell>
          <cell r="L464">
            <v>2</v>
          </cell>
          <cell r="M464" t="str">
            <v>N</v>
          </cell>
          <cell r="N464" t="str">
            <v>Y</v>
          </cell>
          <cell r="O464" t="str">
            <v>N</v>
          </cell>
          <cell r="P464">
            <v>3</v>
          </cell>
          <cell r="Q464">
            <v>2</v>
          </cell>
          <cell r="R464">
            <v>0.66666666666666696</v>
          </cell>
          <cell r="S464" t="str">
            <v>Y</v>
          </cell>
          <cell r="T464">
            <v>3</v>
          </cell>
          <cell r="U464">
            <v>3</v>
          </cell>
          <cell r="V464">
            <v>1</v>
          </cell>
          <cell r="W464" t="str">
            <v>Y</v>
          </cell>
          <cell r="X464">
            <v>3</v>
          </cell>
          <cell r="Y464">
            <v>3</v>
          </cell>
          <cell r="Z464">
            <v>3</v>
          </cell>
          <cell r="AA464" t="str">
            <v>Y</v>
          </cell>
          <cell r="AB464"/>
          <cell r="AC464" t="str">
            <v>Y</v>
          </cell>
          <cell r="AD464">
            <v>2</v>
          </cell>
          <cell r="AE464">
            <v>0.66666666666666696</v>
          </cell>
          <cell r="AF464" t="str">
            <v>Y</v>
          </cell>
          <cell r="AG464"/>
          <cell r="AH464" t="str">
            <v>Y</v>
          </cell>
          <cell r="AI464" t="str">
            <v>E</v>
          </cell>
          <cell r="AJ464" t="str">
            <v>E</v>
          </cell>
          <cell r="AK464">
            <v>4</v>
          </cell>
          <cell r="AL464">
            <v>4</v>
          </cell>
          <cell r="AM464">
            <v>1</v>
          </cell>
          <cell r="AN464">
            <v>1</v>
          </cell>
          <cell r="AO464">
            <v>2</v>
          </cell>
          <cell r="AP464" t="str">
            <v>Y</v>
          </cell>
          <cell r="AQ464">
            <v>2</v>
          </cell>
          <cell r="AR464">
            <v>2</v>
          </cell>
          <cell r="AS464">
            <v>0</v>
          </cell>
          <cell r="AT464"/>
        </row>
        <row r="465">
          <cell r="B465" t="str">
            <v>SG1X84942272</v>
          </cell>
          <cell r="C465" t="str">
            <v>JAPAN FOODS HOLDING LTD.</v>
          </cell>
          <cell r="D465">
            <v>1</v>
          </cell>
          <cell r="E465">
            <v>5</v>
          </cell>
          <cell r="F465">
            <v>4</v>
          </cell>
          <cell r="G465">
            <v>4</v>
          </cell>
          <cell r="H465">
            <v>2</v>
          </cell>
          <cell r="I465">
            <v>0.5</v>
          </cell>
          <cell r="J465">
            <v>1</v>
          </cell>
          <cell r="K465">
            <v>1</v>
          </cell>
          <cell r="L465">
            <v>2</v>
          </cell>
          <cell r="M465" t="str">
            <v>N</v>
          </cell>
          <cell r="N465" t="str">
            <v>Y</v>
          </cell>
          <cell r="O465" t="str">
            <v>N</v>
          </cell>
          <cell r="P465">
            <v>3</v>
          </cell>
          <cell r="Q465">
            <v>2</v>
          </cell>
          <cell r="R465">
            <v>0.66666666666666696</v>
          </cell>
          <cell r="S465" t="str">
            <v>Y</v>
          </cell>
          <cell r="T465">
            <v>3</v>
          </cell>
          <cell r="U465">
            <v>2</v>
          </cell>
          <cell r="V465">
            <v>0.66666666666666696</v>
          </cell>
          <cell r="W465" t="str">
            <v>Y</v>
          </cell>
          <cell r="X465">
            <v>3</v>
          </cell>
          <cell r="Y465">
            <v>2</v>
          </cell>
          <cell r="Z465">
            <v>3</v>
          </cell>
          <cell r="AA465" t="str">
            <v>N</v>
          </cell>
          <cell r="AB465" t="str">
            <v>N</v>
          </cell>
          <cell r="AC465" t="str">
            <v>Y</v>
          </cell>
          <cell r="AD465">
            <v>3</v>
          </cell>
          <cell r="AE465">
            <v>1</v>
          </cell>
          <cell r="AF465" t="str">
            <v>Y</v>
          </cell>
          <cell r="AG465"/>
          <cell r="AH465" t="str">
            <v>Y</v>
          </cell>
          <cell r="AI465" t="str">
            <v>E</v>
          </cell>
          <cell r="AJ465" t="str">
            <v>E</v>
          </cell>
          <cell r="AK465">
            <v>4</v>
          </cell>
          <cell r="AL465">
            <v>5</v>
          </cell>
          <cell r="AM465">
            <v>2</v>
          </cell>
          <cell r="AN465">
            <v>2</v>
          </cell>
          <cell r="AO465">
            <v>4</v>
          </cell>
          <cell r="AP465" t="str">
            <v>Y</v>
          </cell>
          <cell r="AQ465">
            <v>1</v>
          </cell>
          <cell r="AR465">
            <v>2</v>
          </cell>
          <cell r="AS465">
            <v>2</v>
          </cell>
          <cell r="AT465"/>
        </row>
        <row r="466">
          <cell r="B466" t="str">
            <v>SG1BH1000008</v>
          </cell>
          <cell r="C466" t="str">
            <v>Jb Foods Limited</v>
          </cell>
          <cell r="D466">
            <v>0</v>
          </cell>
          <cell r="E466">
            <v>6</v>
          </cell>
          <cell r="F466">
            <v>6</v>
          </cell>
          <cell r="G466">
            <v>6</v>
          </cell>
          <cell r="H466">
            <v>2</v>
          </cell>
          <cell r="I466">
            <v>0.33333333333333298</v>
          </cell>
          <cell r="J466">
            <v>1</v>
          </cell>
          <cell r="K466">
            <v>1</v>
          </cell>
          <cell r="L466">
            <v>1</v>
          </cell>
          <cell r="M466" t="str">
            <v>Y</v>
          </cell>
          <cell r="N466" t="str">
            <v>Y</v>
          </cell>
          <cell r="O466" t="str">
            <v>Y</v>
          </cell>
          <cell r="P466">
            <v>3</v>
          </cell>
          <cell r="Q466">
            <v>2</v>
          </cell>
          <cell r="R466">
            <v>0.66666666666666696</v>
          </cell>
          <cell r="S466" t="str">
            <v>Y</v>
          </cell>
          <cell r="T466">
            <v>3</v>
          </cell>
          <cell r="U466">
            <v>2</v>
          </cell>
          <cell r="V466">
            <v>0.66666666666666696</v>
          </cell>
          <cell r="W466" t="str">
            <v>Y</v>
          </cell>
          <cell r="X466">
            <v>3</v>
          </cell>
          <cell r="Y466">
            <v>2</v>
          </cell>
          <cell r="Z466">
            <v>2</v>
          </cell>
          <cell r="AA466" t="str">
            <v>N</v>
          </cell>
          <cell r="AB466" t="str">
            <v>N</v>
          </cell>
          <cell r="AC466" t="str">
            <v>Y</v>
          </cell>
          <cell r="AD466">
            <v>2</v>
          </cell>
          <cell r="AE466">
            <v>0.66666666666666696</v>
          </cell>
          <cell r="AF466" t="str">
            <v>Y</v>
          </cell>
          <cell r="AG466"/>
          <cell r="AH466" t="str">
            <v>Y</v>
          </cell>
          <cell r="AI466" t="str">
            <v>E</v>
          </cell>
          <cell r="AJ466" t="str">
            <v>E</v>
          </cell>
          <cell r="AK466">
            <v>6</v>
          </cell>
          <cell r="AL466">
            <v>4</v>
          </cell>
          <cell r="AM466">
            <v>1</v>
          </cell>
          <cell r="AN466">
            <v>1</v>
          </cell>
          <cell r="AO466">
            <v>2</v>
          </cell>
          <cell r="AP466" t="str">
            <v>Y</v>
          </cell>
          <cell r="AQ466">
            <v>0</v>
          </cell>
          <cell r="AR466">
            <v>2</v>
          </cell>
          <cell r="AS466">
            <v>0</v>
          </cell>
          <cell r="AT466"/>
        </row>
        <row r="467">
          <cell r="B467" t="str">
            <v>SG1V71937527</v>
          </cell>
          <cell r="C467" t="str">
            <v>JIUTIAN CHEMICAL GROUP LIMITED</v>
          </cell>
          <cell r="D467">
            <v>5</v>
          </cell>
          <cell r="E467">
            <v>14</v>
          </cell>
          <cell r="F467">
            <v>9</v>
          </cell>
          <cell r="G467">
            <v>9</v>
          </cell>
          <cell r="H467">
            <v>5</v>
          </cell>
          <cell r="I467">
            <v>0.55555555555555602</v>
          </cell>
          <cell r="J467">
            <v>1</v>
          </cell>
          <cell r="K467">
            <v>0</v>
          </cell>
          <cell r="L467">
            <v>6</v>
          </cell>
          <cell r="M467" t="str">
            <v>N</v>
          </cell>
          <cell r="N467" t="str">
            <v>Y</v>
          </cell>
          <cell r="O467" t="str">
            <v>N</v>
          </cell>
          <cell r="P467">
            <v>3</v>
          </cell>
          <cell r="Q467">
            <v>2</v>
          </cell>
          <cell r="R467">
            <v>0.66666666666666696</v>
          </cell>
          <cell r="S467" t="str">
            <v>Y</v>
          </cell>
          <cell r="T467">
            <v>3</v>
          </cell>
          <cell r="U467">
            <v>3</v>
          </cell>
          <cell r="V467">
            <v>1</v>
          </cell>
          <cell r="W467" t="str">
            <v>Y</v>
          </cell>
          <cell r="X467">
            <v>3</v>
          </cell>
          <cell r="Y467">
            <v>3</v>
          </cell>
          <cell r="Z467">
            <v>3</v>
          </cell>
          <cell r="AA467" t="str">
            <v>Y</v>
          </cell>
          <cell r="AB467"/>
          <cell r="AC467" t="str">
            <v>Y</v>
          </cell>
          <cell r="AD467">
            <v>2</v>
          </cell>
          <cell r="AE467">
            <v>0.66666666666666696</v>
          </cell>
          <cell r="AF467" t="str">
            <v>Y</v>
          </cell>
          <cell r="AG467"/>
          <cell r="AH467" t="str">
            <v>Y</v>
          </cell>
          <cell r="AI467" t="str">
            <v>B3</v>
          </cell>
          <cell r="AJ467" t="str">
            <v>B3</v>
          </cell>
          <cell r="AK467">
            <v>4</v>
          </cell>
          <cell r="AL467">
            <v>4</v>
          </cell>
          <cell r="AM467">
            <v>1</v>
          </cell>
          <cell r="AN467">
            <v>1</v>
          </cell>
          <cell r="AO467">
            <v>2</v>
          </cell>
          <cell r="AP467" t="str">
            <v>Y</v>
          </cell>
          <cell r="AQ467">
            <v>2</v>
          </cell>
          <cell r="AR467">
            <v>0</v>
          </cell>
          <cell r="AS467">
            <v>0</v>
          </cell>
          <cell r="AT467"/>
        </row>
        <row r="468">
          <cell r="B468" t="str">
            <v>BMG518851461</v>
          </cell>
          <cell r="C468" t="str">
            <v>JOYAS INTERNATIONAL HLDGS LTD</v>
          </cell>
          <cell r="D468">
            <v>0</v>
          </cell>
          <cell r="E468">
            <v>5</v>
          </cell>
          <cell r="F468">
            <v>5</v>
          </cell>
          <cell r="G468">
            <v>5</v>
          </cell>
          <cell r="H468">
            <v>2</v>
          </cell>
          <cell r="I468">
            <v>0.4</v>
          </cell>
          <cell r="J468">
            <v>1</v>
          </cell>
          <cell r="K468">
            <v>1</v>
          </cell>
          <cell r="L468">
            <v>1</v>
          </cell>
          <cell r="M468" t="str">
            <v>Y</v>
          </cell>
          <cell r="N468" t="str">
            <v>N</v>
          </cell>
          <cell r="O468" t="str">
            <v>Y</v>
          </cell>
          <cell r="P468">
            <v>3</v>
          </cell>
          <cell r="Q468">
            <v>2</v>
          </cell>
          <cell r="R468">
            <v>0.66666666666666696</v>
          </cell>
          <cell r="S468" t="str">
            <v>Y</v>
          </cell>
          <cell r="T468">
            <v>3</v>
          </cell>
          <cell r="U468">
            <v>2</v>
          </cell>
          <cell r="V468">
            <v>0.66666666666666696</v>
          </cell>
          <cell r="W468" t="str">
            <v>Y</v>
          </cell>
          <cell r="X468">
            <v>3</v>
          </cell>
          <cell r="Y468">
            <v>2</v>
          </cell>
          <cell r="Z468">
            <v>3</v>
          </cell>
          <cell r="AA468" t="str">
            <v>N</v>
          </cell>
          <cell r="AB468" t="str">
            <v>N</v>
          </cell>
          <cell r="AC468" t="str">
            <v>Y</v>
          </cell>
          <cell r="AD468">
            <v>3</v>
          </cell>
          <cell r="AE468">
            <v>1</v>
          </cell>
          <cell r="AF468" t="str">
            <v>Y</v>
          </cell>
          <cell r="AG468"/>
          <cell r="AH468" t="str">
            <v>Y</v>
          </cell>
          <cell r="AI468" t="str">
            <v>NIL</v>
          </cell>
          <cell r="AJ468" t="str">
            <v>B1</v>
          </cell>
          <cell r="AK468">
            <v>2</v>
          </cell>
          <cell r="AL468">
            <v>2</v>
          </cell>
          <cell r="AM468">
            <v>1</v>
          </cell>
          <cell r="AN468">
            <v>1</v>
          </cell>
          <cell r="AO468">
            <v>2</v>
          </cell>
          <cell r="AP468" t="str">
            <v>Y</v>
          </cell>
          <cell r="AQ468">
            <v>2</v>
          </cell>
          <cell r="AR468">
            <v>2</v>
          </cell>
          <cell r="AS468">
            <v>2</v>
          </cell>
          <cell r="AT468"/>
        </row>
        <row r="469">
          <cell r="B469" t="str">
            <v>SG1DA5000005</v>
          </cell>
          <cell r="C469" t="str">
            <v>KATRINA GROUP LTD.</v>
          </cell>
          <cell r="D469">
            <v>2</v>
          </cell>
          <cell r="E469">
            <v>6</v>
          </cell>
          <cell r="F469">
            <v>4</v>
          </cell>
          <cell r="G469">
            <v>4</v>
          </cell>
          <cell r="H469">
            <v>2</v>
          </cell>
          <cell r="I469">
            <v>0.5</v>
          </cell>
          <cell r="J469">
            <v>2</v>
          </cell>
          <cell r="K469">
            <v>1</v>
          </cell>
          <cell r="L469">
            <v>2</v>
          </cell>
          <cell r="M469" t="str">
            <v>N</v>
          </cell>
          <cell r="N469" t="str">
            <v>Y</v>
          </cell>
          <cell r="O469" t="str">
            <v>N</v>
          </cell>
          <cell r="P469">
            <v>2</v>
          </cell>
          <cell r="Q469">
            <v>2</v>
          </cell>
          <cell r="R469">
            <v>1</v>
          </cell>
          <cell r="S469" t="str">
            <v>N</v>
          </cell>
          <cell r="T469">
            <v>2</v>
          </cell>
          <cell r="U469">
            <v>2</v>
          </cell>
          <cell r="V469">
            <v>1</v>
          </cell>
          <cell r="W469" t="str">
            <v>Y</v>
          </cell>
          <cell r="X469">
            <v>2</v>
          </cell>
          <cell r="Y469">
            <v>2</v>
          </cell>
          <cell r="Z469">
            <v>2</v>
          </cell>
          <cell r="AA469" t="str">
            <v>Y</v>
          </cell>
          <cell r="AB469"/>
          <cell r="AC469" t="str">
            <v>Y</v>
          </cell>
          <cell r="AD469">
            <v>1</v>
          </cell>
          <cell r="AE469">
            <v>0.5</v>
          </cell>
          <cell r="AF469" t="str">
            <v>Y</v>
          </cell>
          <cell r="AG469"/>
          <cell r="AH469" t="str">
            <v>N</v>
          </cell>
          <cell r="AI469" t="str">
            <v>B3</v>
          </cell>
          <cell r="AJ469" t="str">
            <v>B3</v>
          </cell>
          <cell r="AK469">
            <v>3</v>
          </cell>
          <cell r="AL469">
            <v>2</v>
          </cell>
          <cell r="AM469">
            <v>1</v>
          </cell>
          <cell r="AN469">
            <v>2</v>
          </cell>
          <cell r="AO469">
            <v>3</v>
          </cell>
          <cell r="AP469" t="str">
            <v>Y</v>
          </cell>
          <cell r="AQ469">
            <v>0</v>
          </cell>
          <cell r="AR469">
            <v>2</v>
          </cell>
          <cell r="AS469">
            <v>0</v>
          </cell>
          <cell r="AT469"/>
        </row>
        <row r="470">
          <cell r="B470" t="str">
            <v>SG1AF6000009</v>
          </cell>
          <cell r="C470" t="str">
            <v>KEPPEL DC REIT MANAGEMENT PTE. LTD.</v>
          </cell>
          <cell r="D470">
            <v>1</v>
          </cell>
          <cell r="E470">
            <v>8</v>
          </cell>
          <cell r="F470">
            <v>7</v>
          </cell>
          <cell r="G470">
            <v>7</v>
          </cell>
          <cell r="H470">
            <v>5</v>
          </cell>
          <cell r="I470">
            <v>0.71428571428571397</v>
          </cell>
          <cell r="J470">
            <v>1</v>
          </cell>
          <cell r="K470">
            <v>0</v>
          </cell>
          <cell r="L470">
            <v>3</v>
          </cell>
          <cell r="M470" t="str">
            <v>N</v>
          </cell>
          <cell r="N470" t="str">
            <v>Y</v>
          </cell>
          <cell r="O470" t="str">
            <v>Y</v>
          </cell>
          <cell r="P470">
            <v>4</v>
          </cell>
          <cell r="Q470">
            <v>3</v>
          </cell>
          <cell r="R470">
            <v>0.75</v>
          </cell>
          <cell r="S470" t="str">
            <v>Y</v>
          </cell>
          <cell r="T470">
            <v>4</v>
          </cell>
          <cell r="U470">
            <v>3</v>
          </cell>
          <cell r="V470">
            <v>0.75</v>
          </cell>
          <cell r="W470" t="str">
            <v>Y</v>
          </cell>
          <cell r="X470">
            <v>3</v>
          </cell>
          <cell r="Y470">
            <v>3</v>
          </cell>
          <cell r="Z470">
            <v>3</v>
          </cell>
          <cell r="AA470" t="str">
            <v>Y</v>
          </cell>
          <cell r="AB470"/>
          <cell r="AC470" t="str">
            <v>Y</v>
          </cell>
          <cell r="AD470">
            <v>0</v>
          </cell>
          <cell r="AE470">
            <v>0</v>
          </cell>
          <cell r="AF470" t="str">
            <v>N</v>
          </cell>
          <cell r="AG470" t="str">
            <v>N</v>
          </cell>
          <cell r="AH470" t="str">
            <v>N</v>
          </cell>
          <cell r="AI470"/>
          <cell r="AJ470" t="str">
            <v>E</v>
          </cell>
          <cell r="AK470">
            <v>7</v>
          </cell>
          <cell r="AL470">
            <v>4</v>
          </cell>
          <cell r="AM470">
            <v>2</v>
          </cell>
          <cell r="AN470">
            <v>2</v>
          </cell>
          <cell r="AO470">
            <v>4</v>
          </cell>
          <cell r="AP470" t="str">
            <v>Y</v>
          </cell>
          <cell r="AQ470">
            <v>0</v>
          </cell>
          <cell r="AR470">
            <v>1</v>
          </cell>
          <cell r="AS470">
            <v>0</v>
          </cell>
          <cell r="AT470"/>
        </row>
        <row r="471">
          <cell r="B471" t="str">
            <v>SG1T22929874</v>
          </cell>
          <cell r="C471" t="str">
            <v>KEPPEL REIT MANAGEMENT LIMITED</v>
          </cell>
          <cell r="D471">
            <v>0</v>
          </cell>
          <cell r="E471">
            <v>8</v>
          </cell>
          <cell r="F471">
            <v>8</v>
          </cell>
          <cell r="G471">
            <v>8</v>
          </cell>
          <cell r="H471">
            <v>5</v>
          </cell>
          <cell r="I471">
            <v>0.625</v>
          </cell>
          <cell r="J471">
            <v>1</v>
          </cell>
          <cell r="K471">
            <v>0</v>
          </cell>
          <cell r="L471">
            <v>3</v>
          </cell>
          <cell r="M471" t="str">
            <v>N</v>
          </cell>
          <cell r="N471" t="str">
            <v>N</v>
          </cell>
          <cell r="O471" t="str">
            <v>Y</v>
          </cell>
          <cell r="P471">
            <v>3</v>
          </cell>
          <cell r="Q471">
            <v>2</v>
          </cell>
          <cell r="R471">
            <v>0.66666666666666696</v>
          </cell>
          <cell r="S471" t="str">
            <v>Y</v>
          </cell>
          <cell r="T471">
            <v>3</v>
          </cell>
          <cell r="U471">
            <v>2</v>
          </cell>
          <cell r="V471">
            <v>0.66666666666666696</v>
          </cell>
          <cell r="W471" t="str">
            <v>Y</v>
          </cell>
          <cell r="X471">
            <v>3</v>
          </cell>
          <cell r="Y471">
            <v>3</v>
          </cell>
          <cell r="Z471">
            <v>3</v>
          </cell>
          <cell r="AA471" t="str">
            <v>Y</v>
          </cell>
          <cell r="AB471"/>
          <cell r="AC471" t="str">
            <v>Y</v>
          </cell>
          <cell r="AD471">
            <v>0</v>
          </cell>
          <cell r="AE471">
            <v>0</v>
          </cell>
          <cell r="AF471" t="str">
            <v>N</v>
          </cell>
          <cell r="AG471" t="str">
            <v>N</v>
          </cell>
          <cell r="AH471" t="str">
            <v>N</v>
          </cell>
          <cell r="AI471"/>
          <cell r="AJ471" t="str">
            <v>E</v>
          </cell>
          <cell r="AK471">
            <v>8</v>
          </cell>
          <cell r="AL471">
            <v>5</v>
          </cell>
          <cell r="AM471">
            <v>3</v>
          </cell>
          <cell r="AN471">
            <v>3</v>
          </cell>
          <cell r="AO471">
            <v>6</v>
          </cell>
          <cell r="AP471" t="str">
            <v>Y</v>
          </cell>
          <cell r="AQ471">
            <v>0</v>
          </cell>
          <cell r="AR471">
            <v>1</v>
          </cell>
          <cell r="AS471">
            <v>0</v>
          </cell>
          <cell r="AT471"/>
        </row>
        <row r="472">
          <cell r="B472" t="str">
            <v>SG2G57000009</v>
          </cell>
          <cell r="C472" t="str">
            <v>KIM HENG OFFSHORE &amp; MARINE HOLDINGS LIMITED</v>
          </cell>
          <cell r="D472">
            <v>0</v>
          </cell>
          <cell r="E472">
            <v>4</v>
          </cell>
          <cell r="F472">
            <v>4</v>
          </cell>
          <cell r="G472">
            <v>4</v>
          </cell>
          <cell r="H472">
            <v>2</v>
          </cell>
          <cell r="I472">
            <v>0.5</v>
          </cell>
          <cell r="J472">
            <v>1</v>
          </cell>
          <cell r="K472">
            <v>1</v>
          </cell>
          <cell r="L472">
            <v>2</v>
          </cell>
          <cell r="M472" t="str">
            <v>N</v>
          </cell>
          <cell r="N472" t="str">
            <v>Y</v>
          </cell>
          <cell r="O472" t="str">
            <v>Y</v>
          </cell>
          <cell r="P472">
            <v>3</v>
          </cell>
          <cell r="Q472">
            <v>2</v>
          </cell>
          <cell r="R472">
            <v>0.66666666666666696</v>
          </cell>
          <cell r="S472" t="str">
            <v>Y</v>
          </cell>
          <cell r="T472">
            <v>3</v>
          </cell>
          <cell r="U472">
            <v>2</v>
          </cell>
          <cell r="V472">
            <v>0.66666666666666696</v>
          </cell>
          <cell r="W472" t="str">
            <v>Y</v>
          </cell>
          <cell r="X472">
            <v>3</v>
          </cell>
          <cell r="Y472">
            <v>2</v>
          </cell>
          <cell r="Z472">
            <v>3</v>
          </cell>
          <cell r="AA472" t="str">
            <v>N</v>
          </cell>
          <cell r="AB472" t="str">
            <v>N</v>
          </cell>
          <cell r="AC472" t="str">
            <v>Y</v>
          </cell>
          <cell r="AD472">
            <v>1</v>
          </cell>
          <cell r="AE472">
            <v>0.33333333333333298</v>
          </cell>
          <cell r="AF472" t="str">
            <v>N</v>
          </cell>
          <cell r="AG472" t="str">
            <v>Y</v>
          </cell>
          <cell r="AH472" t="str">
            <v>Y</v>
          </cell>
          <cell r="AI472" t="str">
            <v>O</v>
          </cell>
          <cell r="AJ472" t="str">
            <v>B3</v>
          </cell>
          <cell r="AK472">
            <v>4</v>
          </cell>
          <cell r="AL472">
            <v>4</v>
          </cell>
          <cell r="AM472">
            <v>2</v>
          </cell>
          <cell r="AN472">
            <v>2</v>
          </cell>
          <cell r="AO472">
            <v>4</v>
          </cell>
          <cell r="AP472" t="str">
            <v>Y</v>
          </cell>
          <cell r="AQ472">
            <v>0</v>
          </cell>
          <cell r="AR472">
            <v>2</v>
          </cell>
          <cell r="AS472">
            <v>2</v>
          </cell>
          <cell r="AT472"/>
        </row>
        <row r="473">
          <cell r="B473" t="str">
            <v>SG1W76939881</v>
          </cell>
          <cell r="C473" t="str">
            <v>KINGSMEN CREATIVES LTD</v>
          </cell>
          <cell r="D473">
            <v>0</v>
          </cell>
          <cell r="E473">
            <v>8</v>
          </cell>
          <cell r="F473">
            <v>8</v>
          </cell>
          <cell r="G473">
            <v>8</v>
          </cell>
          <cell r="H473">
            <v>3</v>
          </cell>
          <cell r="I473">
            <v>0.375</v>
          </cell>
          <cell r="J473">
            <v>1</v>
          </cell>
          <cell r="K473">
            <v>1</v>
          </cell>
          <cell r="L473">
            <v>2</v>
          </cell>
          <cell r="M473" t="str">
            <v>N</v>
          </cell>
          <cell r="N473" t="str">
            <v>N</v>
          </cell>
          <cell r="O473" t="str">
            <v>N</v>
          </cell>
          <cell r="P473">
            <v>5</v>
          </cell>
          <cell r="Q473">
            <v>3</v>
          </cell>
          <cell r="R473">
            <v>0.6</v>
          </cell>
          <cell r="S473" t="str">
            <v>Y</v>
          </cell>
          <cell r="T473">
            <v>3</v>
          </cell>
          <cell r="U473">
            <v>3</v>
          </cell>
          <cell r="V473">
            <v>1</v>
          </cell>
          <cell r="W473" t="str">
            <v>Y</v>
          </cell>
          <cell r="X473">
            <v>3</v>
          </cell>
          <cell r="Y473">
            <v>3</v>
          </cell>
          <cell r="Z473">
            <v>3</v>
          </cell>
          <cell r="AA473" t="str">
            <v>Y</v>
          </cell>
          <cell r="AB473"/>
          <cell r="AC473" t="str">
            <v>Y</v>
          </cell>
          <cell r="AD473">
            <v>1</v>
          </cell>
          <cell r="AE473">
            <v>0.33333333333333298</v>
          </cell>
          <cell r="AF473" t="str">
            <v>N</v>
          </cell>
          <cell r="AG473" t="str">
            <v>Y</v>
          </cell>
          <cell r="AH473" t="str">
            <v>Y</v>
          </cell>
          <cell r="AI473" t="str">
            <v>E</v>
          </cell>
          <cell r="AJ473" t="str">
            <v>E</v>
          </cell>
          <cell r="AK473">
            <v>4</v>
          </cell>
          <cell r="AL473">
            <v>4</v>
          </cell>
          <cell r="AM473">
            <v>1</v>
          </cell>
          <cell r="AN473">
            <v>1</v>
          </cell>
          <cell r="AO473">
            <v>2</v>
          </cell>
          <cell r="AP473" t="str">
            <v>Y</v>
          </cell>
          <cell r="AQ473">
            <v>1</v>
          </cell>
          <cell r="AR473">
            <v>3</v>
          </cell>
          <cell r="AS473">
            <v>2</v>
          </cell>
          <cell r="AT473"/>
        </row>
        <row r="474">
          <cell r="B474" t="str">
            <v>SG1X69942156</v>
          </cell>
          <cell r="C474" t="str">
            <v>KOYO INTERNATIONAL LIMITED</v>
          </cell>
          <cell r="D474">
            <v>0</v>
          </cell>
          <cell r="E474">
            <v>6</v>
          </cell>
          <cell r="F474">
            <v>6</v>
          </cell>
          <cell r="G474">
            <v>6</v>
          </cell>
          <cell r="H474">
            <v>3</v>
          </cell>
          <cell r="I474">
            <v>0.5</v>
          </cell>
          <cell r="J474">
            <v>1</v>
          </cell>
          <cell r="K474">
            <v>1</v>
          </cell>
          <cell r="L474">
            <v>1</v>
          </cell>
          <cell r="M474" t="str">
            <v>Y</v>
          </cell>
          <cell r="N474" t="str">
            <v>N</v>
          </cell>
          <cell r="O474" t="str">
            <v>N</v>
          </cell>
          <cell r="P474">
            <v>3</v>
          </cell>
          <cell r="Q474">
            <v>2</v>
          </cell>
          <cell r="R474">
            <v>0.66666666666666696</v>
          </cell>
          <cell r="S474" t="str">
            <v>Y</v>
          </cell>
          <cell r="T474">
            <v>3</v>
          </cell>
          <cell r="U474">
            <v>3</v>
          </cell>
          <cell r="V474">
            <v>1</v>
          </cell>
          <cell r="W474" t="str">
            <v>Y</v>
          </cell>
          <cell r="X474">
            <v>3</v>
          </cell>
          <cell r="Y474">
            <v>3</v>
          </cell>
          <cell r="Z474">
            <v>3</v>
          </cell>
          <cell r="AA474" t="str">
            <v>Y</v>
          </cell>
          <cell r="AB474"/>
          <cell r="AC474" t="str">
            <v>Y</v>
          </cell>
          <cell r="AD474">
            <v>0</v>
          </cell>
          <cell r="AE474">
            <v>0</v>
          </cell>
          <cell r="AF474" t="str">
            <v>N</v>
          </cell>
          <cell r="AG474" t="str">
            <v>N</v>
          </cell>
          <cell r="AH474" t="str">
            <v>N</v>
          </cell>
          <cell r="AI474" t="str">
            <v>B3</v>
          </cell>
          <cell r="AJ474" t="str">
            <v>B3</v>
          </cell>
          <cell r="AK474">
            <v>4</v>
          </cell>
          <cell r="AL474">
            <v>2</v>
          </cell>
          <cell r="AM474">
            <v>1</v>
          </cell>
          <cell r="AN474">
            <v>1</v>
          </cell>
          <cell r="AO474">
            <v>2</v>
          </cell>
          <cell r="AP474" t="str">
            <v>Y</v>
          </cell>
          <cell r="AQ474">
            <v>2</v>
          </cell>
          <cell r="AR474">
            <v>2</v>
          </cell>
          <cell r="AS474">
            <v>0</v>
          </cell>
          <cell r="AT474"/>
        </row>
        <row r="475">
          <cell r="B475" t="str">
            <v>SG2B93959478</v>
          </cell>
          <cell r="C475" t="str">
            <v>LEADER ENVIRONMENTAL TECH LTD</v>
          </cell>
          <cell r="D475">
            <v>4</v>
          </cell>
          <cell r="E475">
            <v>9</v>
          </cell>
          <cell r="F475">
            <v>5</v>
          </cell>
          <cell r="G475">
            <v>5</v>
          </cell>
          <cell r="H475">
            <v>3</v>
          </cell>
          <cell r="I475">
            <v>0.6</v>
          </cell>
          <cell r="J475">
            <v>1</v>
          </cell>
          <cell r="K475">
            <v>1</v>
          </cell>
          <cell r="L475">
            <v>2</v>
          </cell>
          <cell r="M475" t="str">
            <v>N</v>
          </cell>
          <cell r="N475" t="str">
            <v>Y</v>
          </cell>
          <cell r="O475" t="str">
            <v>Y</v>
          </cell>
          <cell r="P475">
            <v>3</v>
          </cell>
          <cell r="Q475">
            <v>2</v>
          </cell>
          <cell r="R475">
            <v>0.66666666666666696</v>
          </cell>
          <cell r="S475" t="str">
            <v>Y</v>
          </cell>
          <cell r="T475">
            <v>3</v>
          </cell>
          <cell r="U475">
            <v>3</v>
          </cell>
          <cell r="V475">
            <v>1</v>
          </cell>
          <cell r="W475" t="str">
            <v>Y</v>
          </cell>
          <cell r="X475">
            <v>3</v>
          </cell>
          <cell r="Y475">
            <v>2</v>
          </cell>
          <cell r="Z475">
            <v>2</v>
          </cell>
          <cell r="AA475" t="str">
            <v>N</v>
          </cell>
          <cell r="AB475" t="str">
            <v>N</v>
          </cell>
          <cell r="AC475" t="str">
            <v>Y</v>
          </cell>
          <cell r="AD475">
            <v>1</v>
          </cell>
          <cell r="AE475">
            <v>0.33333333333333298</v>
          </cell>
          <cell r="AF475" t="str">
            <v>N</v>
          </cell>
          <cell r="AG475" t="str">
            <v>Y</v>
          </cell>
          <cell r="AH475" t="str">
            <v>N</v>
          </cell>
          <cell r="AI475" t="str">
            <v>B2</v>
          </cell>
          <cell r="AJ475" t="str">
            <v>B1</v>
          </cell>
          <cell r="AK475">
            <v>4</v>
          </cell>
          <cell r="AL475">
            <v>4</v>
          </cell>
          <cell r="AM475">
            <v>1</v>
          </cell>
          <cell r="AN475">
            <v>1</v>
          </cell>
          <cell r="AO475">
            <v>2</v>
          </cell>
          <cell r="AP475" t="str">
            <v>Y</v>
          </cell>
          <cell r="AQ475">
            <v>2</v>
          </cell>
          <cell r="AR475">
            <v>2</v>
          </cell>
          <cell r="AS475">
            <v>0</v>
          </cell>
          <cell r="AT475"/>
        </row>
        <row r="476">
          <cell r="B476" t="str">
            <v>SG1W86940333</v>
          </cell>
          <cell r="C476" t="str">
            <v>LOW KENG HUAT (SINGAPORE) LTD</v>
          </cell>
          <cell r="D476">
            <v>4</v>
          </cell>
          <cell r="E476">
            <v>12</v>
          </cell>
          <cell r="F476">
            <v>8</v>
          </cell>
          <cell r="G476">
            <v>8</v>
          </cell>
          <cell r="H476">
            <v>4</v>
          </cell>
          <cell r="I476">
            <v>0.5</v>
          </cell>
          <cell r="J476">
            <v>1</v>
          </cell>
          <cell r="K476">
            <v>1</v>
          </cell>
          <cell r="L476">
            <v>2</v>
          </cell>
          <cell r="M476" t="str">
            <v>N</v>
          </cell>
          <cell r="N476" t="str">
            <v>Y</v>
          </cell>
          <cell r="O476" t="str">
            <v>N</v>
          </cell>
          <cell r="P476">
            <v>5</v>
          </cell>
          <cell r="Q476">
            <v>3</v>
          </cell>
          <cell r="R476">
            <v>0.6</v>
          </cell>
          <cell r="S476" t="str">
            <v>Y</v>
          </cell>
          <cell r="T476">
            <v>4</v>
          </cell>
          <cell r="U476">
            <v>3</v>
          </cell>
          <cell r="V476">
            <v>0.75</v>
          </cell>
          <cell r="W476" t="str">
            <v>Y</v>
          </cell>
          <cell r="X476">
            <v>3</v>
          </cell>
          <cell r="Y476">
            <v>3</v>
          </cell>
          <cell r="Z476">
            <v>3</v>
          </cell>
          <cell r="AA476" t="str">
            <v>Y</v>
          </cell>
          <cell r="AB476"/>
          <cell r="AC476" t="str">
            <v>Y</v>
          </cell>
          <cell r="AD476">
            <v>2</v>
          </cell>
          <cell r="AE476">
            <v>0.66666666666666696</v>
          </cell>
          <cell r="AF476" t="str">
            <v>Y</v>
          </cell>
          <cell r="AG476"/>
          <cell r="AH476" t="str">
            <v>N</v>
          </cell>
          <cell r="AI476" t="str">
            <v>E</v>
          </cell>
          <cell r="AJ476" t="str">
            <v>E</v>
          </cell>
          <cell r="AK476">
            <v>4</v>
          </cell>
          <cell r="AL476">
            <v>4</v>
          </cell>
          <cell r="AM476">
            <v>1</v>
          </cell>
          <cell r="AN476">
            <v>3</v>
          </cell>
          <cell r="AO476">
            <v>4</v>
          </cell>
          <cell r="AP476" t="str">
            <v>Y</v>
          </cell>
          <cell r="AQ476">
            <v>4</v>
          </cell>
          <cell r="AR476">
            <v>2</v>
          </cell>
          <cell r="AS476">
            <v>0</v>
          </cell>
          <cell r="AT476"/>
        </row>
        <row r="477">
          <cell r="B477" t="str">
            <v>SG2D18969584</v>
          </cell>
          <cell r="C477" t="str">
            <v>MAPLETREE COMMERCIAL TRUST MANAGEMENT LTD.</v>
          </cell>
          <cell r="D477">
            <v>2</v>
          </cell>
          <cell r="E477">
            <v>12</v>
          </cell>
          <cell r="F477">
            <v>10</v>
          </cell>
          <cell r="G477">
            <v>10</v>
          </cell>
          <cell r="H477">
            <v>6</v>
          </cell>
          <cell r="I477">
            <v>0.6</v>
          </cell>
          <cell r="J477">
            <v>1</v>
          </cell>
          <cell r="K477">
            <v>1</v>
          </cell>
          <cell r="L477">
            <v>3</v>
          </cell>
          <cell r="M477" t="str">
            <v>N</v>
          </cell>
          <cell r="N477" t="str">
            <v>Y</v>
          </cell>
          <cell r="O477" t="str">
            <v>N</v>
          </cell>
          <cell r="P477">
            <v>3</v>
          </cell>
          <cell r="Q477">
            <v>2</v>
          </cell>
          <cell r="R477">
            <v>0.66666666666666696</v>
          </cell>
          <cell r="S477" t="str">
            <v>Y</v>
          </cell>
          <cell r="T477">
            <v>3</v>
          </cell>
          <cell r="U477">
            <v>2</v>
          </cell>
          <cell r="V477">
            <v>0.66666666666666696</v>
          </cell>
          <cell r="W477" t="str">
            <v>Y</v>
          </cell>
          <cell r="X477">
            <v>4</v>
          </cell>
          <cell r="Y477">
            <v>3</v>
          </cell>
          <cell r="Z477">
            <v>4</v>
          </cell>
          <cell r="AA477" t="str">
            <v>N</v>
          </cell>
          <cell r="AB477" t="str">
            <v>N</v>
          </cell>
          <cell r="AC477" t="str">
            <v>Y</v>
          </cell>
          <cell r="AD477">
            <v>1</v>
          </cell>
          <cell r="AE477">
            <v>0.25</v>
          </cell>
          <cell r="AF477" t="str">
            <v>N</v>
          </cell>
          <cell r="AG477" t="str">
            <v>Y</v>
          </cell>
          <cell r="AH477" t="str">
            <v>N</v>
          </cell>
          <cell r="AI477" t="str">
            <v>B3</v>
          </cell>
          <cell r="AJ477" t="str">
            <v>E</v>
          </cell>
          <cell r="AK477">
            <v>7</v>
          </cell>
          <cell r="AL477">
            <v>5</v>
          </cell>
          <cell r="AM477">
            <v>1</v>
          </cell>
          <cell r="AN477">
            <v>1</v>
          </cell>
          <cell r="AO477">
            <v>2</v>
          </cell>
          <cell r="AP477" t="str">
            <v>Y</v>
          </cell>
          <cell r="AQ477">
            <v>0</v>
          </cell>
          <cell r="AR477">
            <v>0</v>
          </cell>
          <cell r="AS477">
            <v>0</v>
          </cell>
          <cell r="AT477"/>
        </row>
        <row r="478">
          <cell r="B478" t="str">
            <v>BMG5958R1043</v>
          </cell>
          <cell r="C478" t="str">
            <v>Medtecs International Corp Ltd</v>
          </cell>
          <cell r="D478">
            <v>4</v>
          </cell>
          <cell r="E478">
            <v>9</v>
          </cell>
          <cell r="F478">
            <v>5</v>
          </cell>
          <cell r="G478">
            <v>5</v>
          </cell>
          <cell r="H478">
            <v>3</v>
          </cell>
          <cell r="I478">
            <v>0.6</v>
          </cell>
          <cell r="J478">
            <v>1</v>
          </cell>
          <cell r="K478">
            <v>1</v>
          </cell>
          <cell r="L478">
            <v>2</v>
          </cell>
          <cell r="M478" t="str">
            <v>N</v>
          </cell>
          <cell r="N478" t="str">
            <v>Y</v>
          </cell>
          <cell r="O478" t="str">
            <v>N</v>
          </cell>
          <cell r="P478">
            <v>5</v>
          </cell>
          <cell r="Q478">
            <v>3</v>
          </cell>
          <cell r="R478">
            <v>0.6</v>
          </cell>
          <cell r="S478" t="str">
            <v>Y</v>
          </cell>
          <cell r="T478">
            <v>3</v>
          </cell>
          <cell r="U478">
            <v>3</v>
          </cell>
          <cell r="V478">
            <v>1</v>
          </cell>
          <cell r="W478" t="str">
            <v>Y</v>
          </cell>
          <cell r="X478">
            <v>3</v>
          </cell>
          <cell r="Y478">
            <v>3</v>
          </cell>
          <cell r="Z478">
            <v>3</v>
          </cell>
          <cell r="AA478" t="str">
            <v>Y</v>
          </cell>
          <cell r="AB478"/>
          <cell r="AC478" t="str">
            <v>Y</v>
          </cell>
          <cell r="AD478">
            <v>1</v>
          </cell>
          <cell r="AE478">
            <v>0.33333333333333298</v>
          </cell>
          <cell r="AF478" t="str">
            <v>N</v>
          </cell>
          <cell r="AG478" t="str">
            <v>Y</v>
          </cell>
          <cell r="AH478" t="str">
            <v>Y</v>
          </cell>
          <cell r="AI478" t="str">
            <v>B3</v>
          </cell>
          <cell r="AJ478" t="str">
            <v>B3</v>
          </cell>
          <cell r="AK478">
            <v>4</v>
          </cell>
          <cell r="AL478">
            <v>4</v>
          </cell>
          <cell r="AM478">
            <v>4</v>
          </cell>
          <cell r="AN478">
            <v>4</v>
          </cell>
          <cell r="AO478">
            <v>8</v>
          </cell>
          <cell r="AP478" t="str">
            <v>Y</v>
          </cell>
          <cell r="AQ478">
            <v>2</v>
          </cell>
          <cell r="AR478">
            <v>3</v>
          </cell>
          <cell r="AS478">
            <v>2</v>
          </cell>
          <cell r="AT478"/>
        </row>
        <row r="479">
          <cell r="B479" t="str">
            <v>SG2B96959558</v>
          </cell>
          <cell r="C479" t="str">
            <v>MERCURIUS CAP INVESTMENT LTD</v>
          </cell>
          <cell r="D479">
            <v>1</v>
          </cell>
          <cell r="E479">
            <v>5</v>
          </cell>
          <cell r="F479">
            <v>4</v>
          </cell>
          <cell r="G479">
            <v>4</v>
          </cell>
          <cell r="H479">
            <v>3</v>
          </cell>
          <cell r="I479">
            <v>0.75</v>
          </cell>
          <cell r="J479">
            <v>1</v>
          </cell>
          <cell r="K479">
            <v>1</v>
          </cell>
          <cell r="L479">
            <v>2</v>
          </cell>
          <cell r="M479" t="str">
            <v>N</v>
          </cell>
          <cell r="N479" t="str">
            <v>N</v>
          </cell>
          <cell r="O479" t="str">
            <v>Y</v>
          </cell>
          <cell r="P479">
            <v>3</v>
          </cell>
          <cell r="Q479">
            <v>3</v>
          </cell>
          <cell r="R479">
            <v>1</v>
          </cell>
          <cell r="S479" t="str">
            <v>Y</v>
          </cell>
          <cell r="T479">
            <v>3</v>
          </cell>
          <cell r="U479">
            <v>2</v>
          </cell>
          <cell r="V479">
            <v>0.66666666666666696</v>
          </cell>
          <cell r="W479" t="str">
            <v>Y</v>
          </cell>
          <cell r="X479">
            <v>3</v>
          </cell>
          <cell r="Y479">
            <v>3</v>
          </cell>
          <cell r="Z479">
            <v>3</v>
          </cell>
          <cell r="AA479" t="str">
            <v>Y</v>
          </cell>
          <cell r="AB479"/>
          <cell r="AC479" t="str">
            <v>Y</v>
          </cell>
          <cell r="AD479">
            <v>0</v>
          </cell>
          <cell r="AE479">
            <v>0</v>
          </cell>
          <cell r="AF479" t="str">
            <v>N</v>
          </cell>
          <cell r="AG479" t="str">
            <v>N</v>
          </cell>
          <cell r="AH479" t="str">
            <v>N</v>
          </cell>
          <cell r="AI479" t="str">
            <v>E</v>
          </cell>
          <cell r="AJ479" t="str">
            <v>E</v>
          </cell>
          <cell r="AK479">
            <v>4</v>
          </cell>
          <cell r="AL479">
            <v>4</v>
          </cell>
          <cell r="AM479">
            <v>2</v>
          </cell>
          <cell r="AN479">
            <v>1</v>
          </cell>
          <cell r="AO479">
            <v>3</v>
          </cell>
          <cell r="AP479" t="str">
            <v>Y</v>
          </cell>
          <cell r="AQ479">
            <v>0</v>
          </cell>
          <cell r="AR479">
            <v>2</v>
          </cell>
          <cell r="AS479">
            <v>0</v>
          </cell>
          <cell r="AT479"/>
        </row>
        <row r="480">
          <cell r="B480" t="str">
            <v>SG1O81915033</v>
          </cell>
          <cell r="C480" t="str">
            <v>METAL COMPONENT ENGG LTD</v>
          </cell>
          <cell r="D480">
            <v>2</v>
          </cell>
          <cell r="E480">
            <v>7</v>
          </cell>
          <cell r="F480">
            <v>5</v>
          </cell>
          <cell r="G480">
            <v>5</v>
          </cell>
          <cell r="H480">
            <v>4</v>
          </cell>
          <cell r="I480">
            <v>0.8</v>
          </cell>
          <cell r="J480">
            <v>1</v>
          </cell>
          <cell r="K480">
            <v>1</v>
          </cell>
          <cell r="L480">
            <v>2</v>
          </cell>
          <cell r="M480" t="str">
            <v>N</v>
          </cell>
          <cell r="N480" t="str">
            <v>Y</v>
          </cell>
          <cell r="O480" t="str">
            <v>Y</v>
          </cell>
          <cell r="P480">
            <v>4</v>
          </cell>
          <cell r="Q480">
            <v>4</v>
          </cell>
          <cell r="R480">
            <v>1</v>
          </cell>
          <cell r="S480" t="str">
            <v>Y</v>
          </cell>
          <cell r="T480">
            <v>4</v>
          </cell>
          <cell r="U480">
            <v>4</v>
          </cell>
          <cell r="V480">
            <v>1</v>
          </cell>
          <cell r="W480" t="str">
            <v>Y</v>
          </cell>
          <cell r="X480">
            <v>4</v>
          </cell>
          <cell r="Y480">
            <v>4</v>
          </cell>
          <cell r="Z480">
            <v>4</v>
          </cell>
          <cell r="AA480" t="str">
            <v>Y</v>
          </cell>
          <cell r="AB480"/>
          <cell r="AC480" t="str">
            <v>Y</v>
          </cell>
          <cell r="AD480">
            <v>1</v>
          </cell>
          <cell r="AE480">
            <v>0.25</v>
          </cell>
          <cell r="AF480" t="str">
            <v>N</v>
          </cell>
          <cell r="AG480" t="str">
            <v>Y</v>
          </cell>
          <cell r="AH480" t="str">
            <v>N</v>
          </cell>
          <cell r="AI480" t="str">
            <v>B3</v>
          </cell>
          <cell r="AJ480" t="str">
            <v>B3</v>
          </cell>
          <cell r="AK480">
            <v>2</v>
          </cell>
          <cell r="AL480">
            <v>2</v>
          </cell>
          <cell r="AM480">
            <v>1</v>
          </cell>
          <cell r="AN480">
            <v>1</v>
          </cell>
          <cell r="AO480">
            <v>2</v>
          </cell>
          <cell r="AP480" t="str">
            <v>Y</v>
          </cell>
          <cell r="AQ480">
            <v>2</v>
          </cell>
          <cell r="AR480">
            <v>4</v>
          </cell>
          <cell r="AS480">
            <v>0</v>
          </cell>
          <cell r="AT480"/>
        </row>
        <row r="481">
          <cell r="B481" t="str">
            <v>SG2F94994512</v>
          </cell>
          <cell r="C481" t="str">
            <v>MOYA HOLDINGS ASIA LIMITED</v>
          </cell>
          <cell r="D481">
            <v>1</v>
          </cell>
          <cell r="E481">
            <v>7</v>
          </cell>
          <cell r="F481">
            <v>6</v>
          </cell>
          <cell r="G481">
            <v>6</v>
          </cell>
          <cell r="H481">
            <v>3</v>
          </cell>
          <cell r="I481">
            <v>0.5</v>
          </cell>
          <cell r="J481">
            <v>1</v>
          </cell>
          <cell r="K481">
            <v>1</v>
          </cell>
          <cell r="L481">
            <v>1</v>
          </cell>
          <cell r="M481" t="str">
            <v>Y</v>
          </cell>
          <cell r="N481" t="str">
            <v>Y</v>
          </cell>
          <cell r="O481" t="str">
            <v>N</v>
          </cell>
          <cell r="P481">
            <v>4</v>
          </cell>
          <cell r="Q481">
            <v>3</v>
          </cell>
          <cell r="R481">
            <v>0.75</v>
          </cell>
          <cell r="S481" t="str">
            <v>Y</v>
          </cell>
          <cell r="T481">
            <v>4</v>
          </cell>
          <cell r="U481">
            <v>3</v>
          </cell>
          <cell r="V481">
            <v>0.75</v>
          </cell>
          <cell r="W481" t="str">
            <v>Y</v>
          </cell>
          <cell r="X481">
            <v>4</v>
          </cell>
          <cell r="Y481">
            <v>3</v>
          </cell>
          <cell r="Z481">
            <v>3</v>
          </cell>
          <cell r="AA481" t="str">
            <v>N</v>
          </cell>
          <cell r="AB481" t="str">
            <v>N</v>
          </cell>
          <cell r="AC481" t="str">
            <v>Y</v>
          </cell>
          <cell r="AD481">
            <v>0</v>
          </cell>
          <cell r="AE481">
            <v>0</v>
          </cell>
          <cell r="AF481" t="str">
            <v>N</v>
          </cell>
          <cell r="AG481" t="str">
            <v>N</v>
          </cell>
          <cell r="AH481" t="str">
            <v>N</v>
          </cell>
          <cell r="AI481" t="str">
            <v>B3</v>
          </cell>
          <cell r="AJ481" t="str">
            <v>B3</v>
          </cell>
          <cell r="AK481">
            <v>4</v>
          </cell>
          <cell r="AL481">
            <v>4</v>
          </cell>
          <cell r="AM481">
            <v>1</v>
          </cell>
          <cell r="AN481">
            <v>1</v>
          </cell>
          <cell r="AO481">
            <v>2</v>
          </cell>
          <cell r="AP481" t="str">
            <v>Y</v>
          </cell>
          <cell r="AQ481">
            <v>0</v>
          </cell>
          <cell r="AR481">
            <v>3</v>
          </cell>
          <cell r="AS481">
            <v>2</v>
          </cell>
          <cell r="AT481"/>
        </row>
        <row r="482">
          <cell r="B482" t="str">
            <v>SG0507000073</v>
          </cell>
          <cell r="C482" t="str">
            <v>MTQ CORPORATION LIMITED</v>
          </cell>
          <cell r="D482">
            <v>0</v>
          </cell>
          <cell r="E482">
            <v>7</v>
          </cell>
          <cell r="F482">
            <v>7</v>
          </cell>
          <cell r="G482">
            <v>7</v>
          </cell>
          <cell r="H482">
            <v>3</v>
          </cell>
          <cell r="I482">
            <v>0.42857142857142899</v>
          </cell>
          <cell r="J482">
            <v>1</v>
          </cell>
          <cell r="K482">
            <v>1</v>
          </cell>
          <cell r="L482">
            <v>3</v>
          </cell>
          <cell r="M482" t="str">
            <v>N</v>
          </cell>
          <cell r="N482" t="str">
            <v>Y</v>
          </cell>
          <cell r="O482" t="str">
            <v>N</v>
          </cell>
          <cell r="P482">
            <v>3</v>
          </cell>
          <cell r="Q482">
            <v>2</v>
          </cell>
          <cell r="R482">
            <v>0.66666666666666696</v>
          </cell>
          <cell r="S482" t="str">
            <v>Y</v>
          </cell>
          <cell r="T482">
            <v>3</v>
          </cell>
          <cell r="U482">
            <v>2</v>
          </cell>
          <cell r="V482">
            <v>0.66666666666666696</v>
          </cell>
          <cell r="W482" t="str">
            <v>Y</v>
          </cell>
          <cell r="X482">
            <v>3</v>
          </cell>
          <cell r="Y482">
            <v>2</v>
          </cell>
          <cell r="Z482">
            <v>2</v>
          </cell>
          <cell r="AA482" t="str">
            <v>N</v>
          </cell>
          <cell r="AB482" t="str">
            <v>N</v>
          </cell>
          <cell r="AC482" t="str">
            <v>Y</v>
          </cell>
          <cell r="AD482">
            <v>2</v>
          </cell>
          <cell r="AE482">
            <v>0.66666666666666696</v>
          </cell>
          <cell r="AF482" t="str">
            <v>Y</v>
          </cell>
          <cell r="AG482"/>
          <cell r="AH482" t="str">
            <v>Y</v>
          </cell>
          <cell r="AI482" t="str">
            <v>E</v>
          </cell>
          <cell r="AJ482" t="str">
            <v>E</v>
          </cell>
          <cell r="AK482">
            <v>5</v>
          </cell>
          <cell r="AL482">
            <v>4</v>
          </cell>
          <cell r="AM482">
            <v>1</v>
          </cell>
          <cell r="AN482">
            <v>1</v>
          </cell>
          <cell r="AO482">
            <v>2</v>
          </cell>
          <cell r="AP482" t="str">
            <v>Y</v>
          </cell>
          <cell r="AQ482">
            <v>2</v>
          </cell>
          <cell r="AR482">
            <v>1</v>
          </cell>
          <cell r="AS482">
            <v>0</v>
          </cell>
          <cell r="AT482"/>
        </row>
        <row r="483">
          <cell r="B483" t="str">
            <v>SG1BE2000004</v>
          </cell>
          <cell r="C483" t="str">
            <v>NAUTICAWT LIMITED</v>
          </cell>
          <cell r="D483">
            <v>4</v>
          </cell>
          <cell r="E483">
            <v>8</v>
          </cell>
          <cell r="F483">
            <v>4</v>
          </cell>
          <cell r="G483">
            <v>4</v>
          </cell>
          <cell r="H483">
            <v>3</v>
          </cell>
          <cell r="I483">
            <v>0.75</v>
          </cell>
          <cell r="J483">
            <v>1</v>
          </cell>
          <cell r="K483">
            <v>0</v>
          </cell>
          <cell r="L483">
            <v>6</v>
          </cell>
          <cell r="M483" t="str">
            <v>N</v>
          </cell>
          <cell r="N483" t="str">
            <v>Y</v>
          </cell>
          <cell r="O483" t="str">
            <v>Y</v>
          </cell>
          <cell r="P483">
            <v>3</v>
          </cell>
          <cell r="Q483">
            <v>3</v>
          </cell>
          <cell r="R483">
            <v>1</v>
          </cell>
          <cell r="S483" t="str">
            <v>Y</v>
          </cell>
          <cell r="T483">
            <v>3</v>
          </cell>
          <cell r="U483">
            <v>3</v>
          </cell>
          <cell r="V483">
            <v>1</v>
          </cell>
          <cell r="W483" t="str">
            <v>Y</v>
          </cell>
          <cell r="X483">
            <v>3</v>
          </cell>
          <cell r="Y483">
            <v>3</v>
          </cell>
          <cell r="Z483">
            <v>3</v>
          </cell>
          <cell r="AA483" t="str">
            <v>Y</v>
          </cell>
          <cell r="AB483"/>
          <cell r="AC483" t="str">
            <v>Y</v>
          </cell>
          <cell r="AD483">
            <v>1</v>
          </cell>
          <cell r="AE483">
            <v>0.33333333333333298</v>
          </cell>
          <cell r="AF483" t="str">
            <v>N</v>
          </cell>
          <cell r="AG483" t="str">
            <v>Y</v>
          </cell>
          <cell r="AH483" t="str">
            <v>Y</v>
          </cell>
          <cell r="AI483" t="str">
            <v>B3</v>
          </cell>
          <cell r="AJ483" t="str">
            <v>B3</v>
          </cell>
          <cell r="AK483">
            <v>3</v>
          </cell>
          <cell r="AL483">
            <v>2</v>
          </cell>
          <cell r="AM483">
            <v>1</v>
          </cell>
          <cell r="AN483">
            <v>1</v>
          </cell>
          <cell r="AO483">
            <v>2</v>
          </cell>
          <cell r="AP483" t="str">
            <v>Y</v>
          </cell>
          <cell r="AQ483">
            <v>0</v>
          </cell>
          <cell r="AR483">
            <v>3</v>
          </cell>
          <cell r="AS483">
            <v>2</v>
          </cell>
          <cell r="AT483"/>
        </row>
        <row r="484">
          <cell r="B484" t="str">
            <v>SG2B83959223</v>
          </cell>
          <cell r="C484" t="str">
            <v>NET PACIFIC FIN HLDGS LTD</v>
          </cell>
          <cell r="D484">
            <v>1</v>
          </cell>
          <cell r="E484">
            <v>9</v>
          </cell>
          <cell r="F484">
            <v>8</v>
          </cell>
          <cell r="G484">
            <v>8</v>
          </cell>
          <cell r="H484">
            <v>4</v>
          </cell>
          <cell r="I484">
            <v>0.5</v>
          </cell>
          <cell r="J484">
            <v>1</v>
          </cell>
          <cell r="K484">
            <v>1</v>
          </cell>
          <cell r="L484">
            <v>1</v>
          </cell>
          <cell r="M484" t="str">
            <v>Y</v>
          </cell>
          <cell r="N484" t="str">
            <v>Y</v>
          </cell>
          <cell r="O484" t="str">
            <v>Y</v>
          </cell>
          <cell r="P484">
            <v>5</v>
          </cell>
          <cell r="Q484">
            <v>4</v>
          </cell>
          <cell r="R484">
            <v>0.8</v>
          </cell>
          <cell r="S484" t="str">
            <v>Y</v>
          </cell>
          <cell r="T484">
            <v>3</v>
          </cell>
          <cell r="U484">
            <v>3</v>
          </cell>
          <cell r="V484">
            <v>1</v>
          </cell>
          <cell r="W484" t="str">
            <v>Y</v>
          </cell>
          <cell r="X484">
            <v>3</v>
          </cell>
          <cell r="Y484">
            <v>3</v>
          </cell>
          <cell r="Z484">
            <v>3</v>
          </cell>
          <cell r="AA484" t="str">
            <v>Y</v>
          </cell>
          <cell r="AB484"/>
          <cell r="AC484" t="str">
            <v>Y</v>
          </cell>
          <cell r="AD484">
            <v>3</v>
          </cell>
          <cell r="AE484">
            <v>1</v>
          </cell>
          <cell r="AF484" t="str">
            <v>Y</v>
          </cell>
          <cell r="AG484"/>
          <cell r="AH484" t="str">
            <v>Y</v>
          </cell>
          <cell r="AI484"/>
          <cell r="AJ484" t="str">
            <v>E</v>
          </cell>
          <cell r="AK484">
            <v>3</v>
          </cell>
          <cell r="AL484">
            <v>3</v>
          </cell>
          <cell r="AM484">
            <v>1</v>
          </cell>
          <cell r="AN484">
            <v>1</v>
          </cell>
          <cell r="AO484">
            <v>2</v>
          </cell>
          <cell r="AP484" t="str">
            <v>Y</v>
          </cell>
          <cell r="AQ484">
            <v>0</v>
          </cell>
          <cell r="AR484">
            <v>3</v>
          </cell>
          <cell r="AS484">
            <v>0</v>
          </cell>
          <cell r="AT484"/>
        </row>
        <row r="485">
          <cell r="B485" t="str">
            <v>SG1A83000921</v>
          </cell>
          <cell r="C485" t="str">
            <v>NIPPECRAFT LIMITED</v>
          </cell>
          <cell r="D485">
            <v>1</v>
          </cell>
          <cell r="E485">
            <v>6</v>
          </cell>
          <cell r="F485">
            <v>5</v>
          </cell>
          <cell r="G485">
            <v>5</v>
          </cell>
          <cell r="H485">
            <v>3</v>
          </cell>
          <cell r="I485">
            <v>0.6</v>
          </cell>
          <cell r="J485">
            <v>1</v>
          </cell>
          <cell r="K485">
            <v>1</v>
          </cell>
          <cell r="L485">
            <v>1</v>
          </cell>
          <cell r="M485" t="str">
            <v>Y</v>
          </cell>
          <cell r="N485" t="str">
            <v>Y</v>
          </cell>
          <cell r="O485" t="str">
            <v>N</v>
          </cell>
          <cell r="P485">
            <v>3</v>
          </cell>
          <cell r="Q485">
            <v>3</v>
          </cell>
          <cell r="R485">
            <v>1</v>
          </cell>
          <cell r="S485" t="str">
            <v>Y</v>
          </cell>
          <cell r="T485">
            <v>3</v>
          </cell>
          <cell r="U485">
            <v>3</v>
          </cell>
          <cell r="V485">
            <v>1</v>
          </cell>
          <cell r="W485" t="str">
            <v>Y</v>
          </cell>
          <cell r="X485">
            <v>3</v>
          </cell>
          <cell r="Y485">
            <v>3</v>
          </cell>
          <cell r="Z485">
            <v>3</v>
          </cell>
          <cell r="AA485" t="str">
            <v>Y</v>
          </cell>
          <cell r="AB485"/>
          <cell r="AC485" t="str">
            <v>Y</v>
          </cell>
          <cell r="AD485">
            <v>3</v>
          </cell>
          <cell r="AE485">
            <v>1</v>
          </cell>
          <cell r="AF485" t="str">
            <v>Y</v>
          </cell>
          <cell r="AG485"/>
          <cell r="AH485" t="str">
            <v>Y</v>
          </cell>
          <cell r="AI485" t="str">
            <v>E</v>
          </cell>
          <cell r="AJ485" t="str">
            <v>E</v>
          </cell>
          <cell r="AK485">
            <v>2</v>
          </cell>
          <cell r="AL485">
            <v>2</v>
          </cell>
          <cell r="AM485">
            <v>1</v>
          </cell>
          <cell r="AN485">
            <v>1</v>
          </cell>
          <cell r="AO485">
            <v>2</v>
          </cell>
          <cell r="AP485" t="str">
            <v>Y</v>
          </cell>
          <cell r="AQ485">
            <v>0</v>
          </cell>
          <cell r="AR485">
            <v>3</v>
          </cell>
          <cell r="AS485">
            <v>2</v>
          </cell>
          <cell r="AT485"/>
        </row>
        <row r="486">
          <cell r="B486" t="str">
            <v>SG1DD2000002</v>
          </cell>
          <cell r="C486" t="str">
            <v>Ocean Sky International Ltd</v>
          </cell>
          <cell r="D486">
            <v>3</v>
          </cell>
          <cell r="E486">
            <v>8</v>
          </cell>
          <cell r="F486">
            <v>5</v>
          </cell>
          <cell r="G486">
            <v>5</v>
          </cell>
          <cell r="H486">
            <v>4</v>
          </cell>
          <cell r="I486">
            <v>0.8</v>
          </cell>
          <cell r="J486">
            <v>1</v>
          </cell>
          <cell r="K486">
            <v>1</v>
          </cell>
          <cell r="L486">
            <v>2</v>
          </cell>
          <cell r="M486" t="str">
            <v>N</v>
          </cell>
          <cell r="N486" t="str">
            <v>Y</v>
          </cell>
          <cell r="O486" t="str">
            <v>Y</v>
          </cell>
          <cell r="P486">
            <v>5</v>
          </cell>
          <cell r="Q486">
            <v>4</v>
          </cell>
          <cell r="R486">
            <v>0.8</v>
          </cell>
          <cell r="S486" t="str">
            <v>Y</v>
          </cell>
          <cell r="T486">
            <v>4</v>
          </cell>
          <cell r="U486">
            <v>4</v>
          </cell>
          <cell r="V486">
            <v>1</v>
          </cell>
          <cell r="W486" t="str">
            <v>Y</v>
          </cell>
          <cell r="X486">
            <v>4</v>
          </cell>
          <cell r="Y486">
            <v>4</v>
          </cell>
          <cell r="Z486">
            <v>4</v>
          </cell>
          <cell r="AA486" t="str">
            <v>Y</v>
          </cell>
          <cell r="AB486"/>
          <cell r="AC486" t="str">
            <v>Y</v>
          </cell>
          <cell r="AD486">
            <v>2</v>
          </cell>
          <cell r="AE486">
            <v>0.5</v>
          </cell>
          <cell r="AF486" t="str">
            <v>Y</v>
          </cell>
          <cell r="AG486"/>
          <cell r="AH486" t="str">
            <v>Y</v>
          </cell>
          <cell r="AI486" t="str">
            <v>B3</v>
          </cell>
          <cell r="AJ486" t="str">
            <v>B3</v>
          </cell>
          <cell r="AK486">
            <v>3</v>
          </cell>
          <cell r="AL486">
            <v>4</v>
          </cell>
          <cell r="AM486">
            <v>2</v>
          </cell>
          <cell r="AN486">
            <v>1</v>
          </cell>
          <cell r="AO486">
            <v>3</v>
          </cell>
          <cell r="AP486" t="str">
            <v>Y</v>
          </cell>
          <cell r="AQ486">
            <v>2</v>
          </cell>
          <cell r="AR486">
            <v>4</v>
          </cell>
          <cell r="AS486">
            <v>0</v>
          </cell>
          <cell r="AT486"/>
        </row>
        <row r="487">
          <cell r="B487" t="str">
            <v>SG0584008601</v>
          </cell>
          <cell r="C487" t="str">
            <v>OEL (HOLDINGS) LIMITED</v>
          </cell>
          <cell r="D487">
            <v>4</v>
          </cell>
          <cell r="E487">
            <v>9</v>
          </cell>
          <cell r="F487">
            <v>5</v>
          </cell>
          <cell r="G487">
            <v>5</v>
          </cell>
          <cell r="H487">
            <v>3</v>
          </cell>
          <cell r="I487">
            <v>0.6</v>
          </cell>
          <cell r="J487">
            <v>1</v>
          </cell>
          <cell r="K487">
            <v>1</v>
          </cell>
          <cell r="L487">
            <v>2</v>
          </cell>
          <cell r="M487" t="str">
            <v>N</v>
          </cell>
          <cell r="N487" t="str">
            <v>N</v>
          </cell>
          <cell r="O487" t="str">
            <v>N</v>
          </cell>
          <cell r="P487">
            <v>2</v>
          </cell>
          <cell r="Q487">
            <v>2</v>
          </cell>
          <cell r="R487">
            <v>1</v>
          </cell>
          <cell r="S487" t="str">
            <v>N</v>
          </cell>
          <cell r="T487">
            <v>2</v>
          </cell>
          <cell r="U487">
            <v>2</v>
          </cell>
          <cell r="V487">
            <v>1</v>
          </cell>
          <cell r="W487" t="str">
            <v>N</v>
          </cell>
          <cell r="X487">
            <v>2</v>
          </cell>
          <cell r="Y487">
            <v>2</v>
          </cell>
          <cell r="Z487">
            <v>2</v>
          </cell>
          <cell r="AA487" t="str">
            <v>Y</v>
          </cell>
          <cell r="AB487"/>
          <cell r="AC487" t="str">
            <v>Y</v>
          </cell>
          <cell r="AD487">
            <v>1</v>
          </cell>
          <cell r="AE487">
            <v>0.5</v>
          </cell>
          <cell r="AF487" t="str">
            <v>Y</v>
          </cell>
          <cell r="AG487"/>
          <cell r="AH487" t="str">
            <v>Y</v>
          </cell>
          <cell r="AI487" t="str">
            <v>E</v>
          </cell>
          <cell r="AJ487" t="str">
            <v>E</v>
          </cell>
          <cell r="AK487">
            <v>5</v>
          </cell>
          <cell r="AL487">
            <v>2</v>
          </cell>
          <cell r="AM487">
            <v>2</v>
          </cell>
          <cell r="AN487">
            <v>3</v>
          </cell>
          <cell r="AO487">
            <v>5</v>
          </cell>
          <cell r="AP487" t="str">
            <v>Y</v>
          </cell>
          <cell r="AQ487">
            <v>2</v>
          </cell>
          <cell r="AR487">
            <v>2</v>
          </cell>
          <cell r="AS487">
            <v>0</v>
          </cell>
          <cell r="AT487"/>
        </row>
        <row r="488">
          <cell r="B488" t="str">
            <v>SG1S04926220</v>
          </cell>
          <cell r="C488" t="str">
            <v>OVERSEA-CHINESE BANKING CORPORATION LIMITED</v>
          </cell>
          <cell r="D488">
            <v>0</v>
          </cell>
          <cell r="E488">
            <v>12</v>
          </cell>
          <cell r="F488">
            <v>12</v>
          </cell>
          <cell r="G488">
            <v>12</v>
          </cell>
          <cell r="H488">
            <v>8</v>
          </cell>
          <cell r="I488">
            <v>0.66666666666666696</v>
          </cell>
          <cell r="J488">
            <v>1</v>
          </cell>
          <cell r="K488">
            <v>1</v>
          </cell>
          <cell r="L488">
            <v>1</v>
          </cell>
          <cell r="M488" t="str">
            <v>Y</v>
          </cell>
          <cell r="N488" t="str">
            <v>N</v>
          </cell>
          <cell r="O488" t="str">
            <v>Y</v>
          </cell>
          <cell r="P488">
            <v>5</v>
          </cell>
          <cell r="Q488">
            <v>4</v>
          </cell>
          <cell r="R488">
            <v>0.8</v>
          </cell>
          <cell r="S488" t="str">
            <v>Y</v>
          </cell>
          <cell r="T488">
            <v>6</v>
          </cell>
          <cell r="U488">
            <v>5</v>
          </cell>
          <cell r="V488">
            <v>0.83333333333333304</v>
          </cell>
          <cell r="W488" t="str">
            <v>Y</v>
          </cell>
          <cell r="X488">
            <v>4</v>
          </cell>
          <cell r="Y488">
            <v>4</v>
          </cell>
          <cell r="Z488">
            <v>4</v>
          </cell>
          <cell r="AA488" t="str">
            <v>Y</v>
          </cell>
          <cell r="AB488"/>
          <cell r="AC488" t="str">
            <v>Y</v>
          </cell>
          <cell r="AD488">
            <v>2</v>
          </cell>
          <cell r="AE488">
            <v>0.5</v>
          </cell>
          <cell r="AF488" t="str">
            <v>Y</v>
          </cell>
          <cell r="AG488"/>
          <cell r="AH488" t="str">
            <v>Y</v>
          </cell>
          <cell r="AI488" t="str">
            <v>E</v>
          </cell>
          <cell r="AJ488" t="str">
            <v>E</v>
          </cell>
          <cell r="AK488">
            <v>5</v>
          </cell>
          <cell r="AL488">
            <v>5</v>
          </cell>
          <cell r="AM488">
            <v>3</v>
          </cell>
          <cell r="AN488">
            <v>2</v>
          </cell>
          <cell r="AO488">
            <v>5</v>
          </cell>
          <cell r="AP488" t="str">
            <v>Y</v>
          </cell>
          <cell r="AQ488">
            <v>1</v>
          </cell>
          <cell r="AR488">
            <v>2</v>
          </cell>
          <cell r="AS488">
            <v>0</v>
          </cell>
          <cell r="AT488"/>
        </row>
        <row r="489">
          <cell r="B489" t="str">
            <v>SG1J17886040</v>
          </cell>
          <cell r="C489" t="str">
            <v>PACIFIC CENTURY REGIONAL DEVTS</v>
          </cell>
          <cell r="D489">
            <v>2</v>
          </cell>
          <cell r="E489">
            <v>10</v>
          </cell>
          <cell r="F489">
            <v>8</v>
          </cell>
          <cell r="G489">
            <v>8</v>
          </cell>
          <cell r="H489">
            <v>5</v>
          </cell>
          <cell r="I489">
            <v>0.625</v>
          </cell>
          <cell r="J489">
            <v>1</v>
          </cell>
          <cell r="K489">
            <v>1</v>
          </cell>
          <cell r="L489">
            <v>2</v>
          </cell>
          <cell r="M489" t="str">
            <v>N</v>
          </cell>
          <cell r="N489" t="str">
            <v>Y</v>
          </cell>
          <cell r="O489" t="str">
            <v>Y</v>
          </cell>
          <cell r="P489">
            <v>3</v>
          </cell>
          <cell r="Q489">
            <v>3</v>
          </cell>
          <cell r="R489">
            <v>1</v>
          </cell>
          <cell r="S489" t="str">
            <v>Y</v>
          </cell>
          <cell r="T489">
            <v>3</v>
          </cell>
          <cell r="U489">
            <v>3</v>
          </cell>
          <cell r="V489">
            <v>1</v>
          </cell>
          <cell r="W489" t="str">
            <v>Y</v>
          </cell>
          <cell r="X489">
            <v>4</v>
          </cell>
          <cell r="Y489">
            <v>4</v>
          </cell>
          <cell r="Z489">
            <v>4</v>
          </cell>
          <cell r="AA489" t="str">
            <v>Y</v>
          </cell>
          <cell r="AB489"/>
          <cell r="AC489" t="str">
            <v>Y</v>
          </cell>
          <cell r="AD489">
            <v>2</v>
          </cell>
          <cell r="AE489">
            <v>0.5</v>
          </cell>
          <cell r="AF489" t="str">
            <v>Y</v>
          </cell>
          <cell r="AG489"/>
          <cell r="AH489" t="str">
            <v>N</v>
          </cell>
          <cell r="AI489" t="str">
            <v>ND</v>
          </cell>
          <cell r="AJ489" t="str">
            <v>ND</v>
          </cell>
          <cell r="AK489">
            <v>3</v>
          </cell>
          <cell r="AL489">
            <v>4</v>
          </cell>
          <cell r="AM489">
            <v>1</v>
          </cell>
          <cell r="AN489">
            <v>2</v>
          </cell>
          <cell r="AO489">
            <v>3</v>
          </cell>
          <cell r="AP489" t="str">
            <v>Y</v>
          </cell>
          <cell r="AQ489">
            <v>2</v>
          </cell>
          <cell r="AR489">
            <v>0</v>
          </cell>
          <cell r="AS489">
            <v>0</v>
          </cell>
          <cell r="AT489"/>
        </row>
        <row r="490">
          <cell r="B490" t="str">
            <v>SG1I46882631</v>
          </cell>
          <cell r="C490" t="str">
            <v>PAVILLON HOLDINGS LTD.</v>
          </cell>
          <cell r="D490">
            <v>3</v>
          </cell>
          <cell r="E490">
            <v>8</v>
          </cell>
          <cell r="F490">
            <v>5</v>
          </cell>
          <cell r="G490">
            <v>5</v>
          </cell>
          <cell r="H490">
            <v>2</v>
          </cell>
          <cell r="I490">
            <v>0.4</v>
          </cell>
          <cell r="J490">
            <v>1</v>
          </cell>
          <cell r="K490">
            <v>1</v>
          </cell>
          <cell r="L490">
            <v>2</v>
          </cell>
          <cell r="M490" t="str">
            <v>N</v>
          </cell>
          <cell r="N490" t="str">
            <v>N</v>
          </cell>
          <cell r="O490" t="str">
            <v>N</v>
          </cell>
          <cell r="P490">
            <v>2</v>
          </cell>
          <cell r="Q490">
            <v>2</v>
          </cell>
          <cell r="R490">
            <v>1</v>
          </cell>
          <cell r="S490" t="str">
            <v>Y</v>
          </cell>
          <cell r="T490">
            <v>2</v>
          </cell>
          <cell r="U490">
            <v>2</v>
          </cell>
          <cell r="V490">
            <v>1</v>
          </cell>
          <cell r="W490" t="str">
            <v>Y</v>
          </cell>
          <cell r="X490">
            <v>3</v>
          </cell>
          <cell r="Y490">
            <v>2</v>
          </cell>
          <cell r="Z490">
            <v>2</v>
          </cell>
          <cell r="AA490" t="str">
            <v>N</v>
          </cell>
          <cell r="AB490" t="str">
            <v>N</v>
          </cell>
          <cell r="AC490" t="str">
            <v>Y</v>
          </cell>
          <cell r="AD490">
            <v>0</v>
          </cell>
          <cell r="AE490">
            <v>0</v>
          </cell>
          <cell r="AF490" t="str">
            <v>N</v>
          </cell>
          <cell r="AG490" t="str">
            <v>N</v>
          </cell>
          <cell r="AH490" t="str">
            <v>N</v>
          </cell>
          <cell r="AI490" t="str">
            <v>B3</v>
          </cell>
          <cell r="AJ490" t="str">
            <v>B3</v>
          </cell>
          <cell r="AK490">
            <v>2</v>
          </cell>
          <cell r="AL490">
            <v>2</v>
          </cell>
          <cell r="AM490">
            <v>1</v>
          </cell>
          <cell r="AN490">
            <v>1</v>
          </cell>
          <cell r="AO490">
            <v>2</v>
          </cell>
          <cell r="AP490" t="str">
            <v>Y</v>
          </cell>
          <cell r="AQ490">
            <v>0</v>
          </cell>
          <cell r="AR490">
            <v>2</v>
          </cell>
          <cell r="AS490">
            <v>0</v>
          </cell>
          <cell r="AT490"/>
        </row>
        <row r="491">
          <cell r="B491" t="str">
            <v>SG1BF0000003</v>
          </cell>
          <cell r="C491" t="str">
            <v>POWERMATIC DATA SYSTEMS LTD</v>
          </cell>
          <cell r="D491">
            <v>0</v>
          </cell>
          <cell r="E491">
            <v>5</v>
          </cell>
          <cell r="F491">
            <v>5</v>
          </cell>
          <cell r="G491">
            <v>5</v>
          </cell>
          <cell r="H491">
            <v>3</v>
          </cell>
          <cell r="I491">
            <v>0.6</v>
          </cell>
          <cell r="J491">
            <v>1</v>
          </cell>
          <cell r="K491">
            <v>1</v>
          </cell>
          <cell r="L491">
            <v>2</v>
          </cell>
          <cell r="M491" t="str">
            <v>N</v>
          </cell>
          <cell r="N491" t="str">
            <v>N</v>
          </cell>
          <cell r="O491" t="str">
            <v>Y</v>
          </cell>
          <cell r="P491">
            <v>3</v>
          </cell>
          <cell r="Q491">
            <v>3</v>
          </cell>
          <cell r="R491">
            <v>1</v>
          </cell>
          <cell r="S491" t="str">
            <v>Y</v>
          </cell>
          <cell r="T491">
            <v>3</v>
          </cell>
          <cell r="U491">
            <v>3</v>
          </cell>
          <cell r="V491">
            <v>1</v>
          </cell>
          <cell r="W491" t="str">
            <v>Y</v>
          </cell>
          <cell r="X491">
            <v>3</v>
          </cell>
          <cell r="Y491">
            <v>3</v>
          </cell>
          <cell r="Z491">
            <v>3</v>
          </cell>
          <cell r="AA491" t="str">
            <v>Y</v>
          </cell>
          <cell r="AB491"/>
          <cell r="AC491" t="str">
            <v>Y</v>
          </cell>
          <cell r="AD491">
            <v>2</v>
          </cell>
          <cell r="AE491">
            <v>0.66666666666666696</v>
          </cell>
          <cell r="AF491" t="str">
            <v>Y</v>
          </cell>
          <cell r="AG491"/>
          <cell r="AH491" t="str">
            <v>Y</v>
          </cell>
          <cell r="AI491" t="str">
            <v>B3</v>
          </cell>
          <cell r="AJ491" t="str">
            <v>B3</v>
          </cell>
          <cell r="AK491">
            <v>3</v>
          </cell>
          <cell r="AL491">
            <v>2</v>
          </cell>
          <cell r="AM491">
            <v>1</v>
          </cell>
          <cell r="AN491">
            <v>1</v>
          </cell>
          <cell r="AO491">
            <v>2</v>
          </cell>
          <cell r="AP491" t="str">
            <v>Y</v>
          </cell>
          <cell r="AQ491">
            <v>0</v>
          </cell>
          <cell r="AR491">
            <v>3</v>
          </cell>
          <cell r="AS491">
            <v>2</v>
          </cell>
          <cell r="AT491"/>
        </row>
        <row r="492">
          <cell r="B492" t="str">
            <v>SG1F48858053</v>
          </cell>
          <cell r="C492" t="str">
            <v>PROGEN HOLDINGS LTD</v>
          </cell>
          <cell r="D492">
            <v>1</v>
          </cell>
          <cell r="E492">
            <v>6</v>
          </cell>
          <cell r="F492">
            <v>5</v>
          </cell>
          <cell r="G492">
            <v>5</v>
          </cell>
          <cell r="H492">
            <v>3</v>
          </cell>
          <cell r="I492">
            <v>0.6</v>
          </cell>
          <cell r="J492">
            <v>1</v>
          </cell>
          <cell r="K492">
            <v>1</v>
          </cell>
          <cell r="L492">
            <v>1</v>
          </cell>
          <cell r="M492" t="str">
            <v>Y</v>
          </cell>
          <cell r="N492" t="str">
            <v>N</v>
          </cell>
          <cell r="O492" t="str">
            <v>N</v>
          </cell>
          <cell r="P492">
            <v>4</v>
          </cell>
          <cell r="Q492">
            <v>3</v>
          </cell>
          <cell r="R492">
            <v>0.75</v>
          </cell>
          <cell r="S492" t="str">
            <v>Y</v>
          </cell>
          <cell r="T492">
            <v>3</v>
          </cell>
          <cell r="U492">
            <v>3</v>
          </cell>
          <cell r="V492">
            <v>1</v>
          </cell>
          <cell r="W492" t="str">
            <v>Y</v>
          </cell>
          <cell r="X492">
            <v>3</v>
          </cell>
          <cell r="Y492">
            <v>3</v>
          </cell>
          <cell r="Z492">
            <v>3</v>
          </cell>
          <cell r="AA492" t="str">
            <v>Y</v>
          </cell>
          <cell r="AB492"/>
          <cell r="AC492" t="str">
            <v>Y</v>
          </cell>
          <cell r="AD492">
            <v>1</v>
          </cell>
          <cell r="AE492">
            <v>0.33333333333333298</v>
          </cell>
          <cell r="AF492" t="str">
            <v>N</v>
          </cell>
          <cell r="AG492" t="str">
            <v>Y</v>
          </cell>
          <cell r="AH492" t="str">
            <v>Y</v>
          </cell>
          <cell r="AI492" t="str">
            <v>B3</v>
          </cell>
          <cell r="AJ492" t="str">
            <v>B3</v>
          </cell>
          <cell r="AK492">
            <v>3</v>
          </cell>
          <cell r="AL492">
            <v>3</v>
          </cell>
          <cell r="AM492">
            <v>1</v>
          </cell>
          <cell r="AN492">
            <v>2</v>
          </cell>
          <cell r="AO492">
            <v>3</v>
          </cell>
          <cell r="AP492" t="str">
            <v>Y</v>
          </cell>
          <cell r="AQ492">
            <v>2</v>
          </cell>
          <cell r="AR492">
            <v>3</v>
          </cell>
          <cell r="AS492">
            <v>2</v>
          </cell>
          <cell r="AT492"/>
        </row>
        <row r="493">
          <cell r="B493" t="str">
            <v>SG1CC8000000</v>
          </cell>
          <cell r="C493" t="str">
            <v>PSL HOLDINGS LTD</v>
          </cell>
          <cell r="D493">
            <v>3</v>
          </cell>
          <cell r="E493">
            <v>10</v>
          </cell>
          <cell r="F493">
            <v>7</v>
          </cell>
          <cell r="G493">
            <v>7</v>
          </cell>
          <cell r="H493">
            <v>4</v>
          </cell>
          <cell r="I493">
            <v>0.57142857142857095</v>
          </cell>
          <cell r="J493">
            <v>1</v>
          </cell>
          <cell r="K493">
            <v>0</v>
          </cell>
          <cell r="L493">
            <v>3</v>
          </cell>
          <cell r="M493" t="str">
            <v>N</v>
          </cell>
          <cell r="N493" t="str">
            <v>N</v>
          </cell>
          <cell r="O493" t="str">
            <v>N</v>
          </cell>
          <cell r="P493">
            <v>4</v>
          </cell>
          <cell r="Q493">
            <v>4</v>
          </cell>
          <cell r="R493">
            <v>1</v>
          </cell>
          <cell r="S493" t="str">
            <v>Y</v>
          </cell>
          <cell r="T493">
            <v>4</v>
          </cell>
          <cell r="U493">
            <v>4</v>
          </cell>
          <cell r="V493">
            <v>1</v>
          </cell>
          <cell r="W493" t="str">
            <v>Y</v>
          </cell>
          <cell r="X493">
            <v>4</v>
          </cell>
          <cell r="Y493">
            <v>4</v>
          </cell>
          <cell r="Z493">
            <v>4</v>
          </cell>
          <cell r="AA493" t="str">
            <v>Y</v>
          </cell>
          <cell r="AB493"/>
          <cell r="AC493" t="str">
            <v>Y</v>
          </cell>
          <cell r="AD493">
            <v>2</v>
          </cell>
          <cell r="AE493">
            <v>0.5</v>
          </cell>
          <cell r="AF493" t="str">
            <v>Y</v>
          </cell>
          <cell r="AG493"/>
          <cell r="AH493" t="str">
            <v>Y</v>
          </cell>
          <cell r="AI493" t="str">
            <v>B3</v>
          </cell>
          <cell r="AJ493" t="str">
            <v>E</v>
          </cell>
          <cell r="AK493">
            <v>4</v>
          </cell>
          <cell r="AL493">
            <v>4</v>
          </cell>
          <cell r="AM493">
            <v>1</v>
          </cell>
          <cell r="AN493">
            <v>1</v>
          </cell>
          <cell r="AO493">
            <v>2</v>
          </cell>
          <cell r="AP493" t="str">
            <v>Y</v>
          </cell>
          <cell r="AQ493">
            <v>0</v>
          </cell>
          <cell r="AR493">
            <v>4</v>
          </cell>
          <cell r="AS493">
            <v>0</v>
          </cell>
          <cell r="AT493"/>
        </row>
        <row r="494">
          <cell r="B494" t="str">
            <v>SG1CH4000003</v>
          </cell>
          <cell r="C494" t="str">
            <v>RAFFLES MEDICAL GROUP LTD</v>
          </cell>
          <cell r="D494">
            <v>2</v>
          </cell>
          <cell r="E494">
            <v>13</v>
          </cell>
          <cell r="F494">
            <v>11</v>
          </cell>
          <cell r="G494">
            <v>11</v>
          </cell>
          <cell r="H494">
            <v>7</v>
          </cell>
          <cell r="I494">
            <v>0.63636363636363602</v>
          </cell>
          <cell r="J494">
            <v>1</v>
          </cell>
          <cell r="K494">
            <v>0</v>
          </cell>
          <cell r="L494">
            <v>2</v>
          </cell>
          <cell r="M494" t="str">
            <v>N</v>
          </cell>
          <cell r="N494" t="str">
            <v>Y</v>
          </cell>
          <cell r="O494" t="str">
            <v>Y</v>
          </cell>
          <cell r="P494">
            <v>5</v>
          </cell>
          <cell r="Q494">
            <v>4</v>
          </cell>
          <cell r="R494">
            <v>0.8</v>
          </cell>
          <cell r="S494" t="str">
            <v>Y</v>
          </cell>
          <cell r="T494">
            <v>5</v>
          </cell>
          <cell r="U494">
            <v>4</v>
          </cell>
          <cell r="V494">
            <v>0.8</v>
          </cell>
          <cell r="W494" t="str">
            <v>Y</v>
          </cell>
          <cell r="X494">
            <v>4</v>
          </cell>
          <cell r="Y494">
            <v>4</v>
          </cell>
          <cell r="Z494">
            <v>4</v>
          </cell>
          <cell r="AA494" t="str">
            <v>Y</v>
          </cell>
          <cell r="AB494"/>
          <cell r="AC494" t="str">
            <v>Y</v>
          </cell>
          <cell r="AD494">
            <v>1</v>
          </cell>
          <cell r="AE494">
            <v>0.25</v>
          </cell>
          <cell r="AF494" t="str">
            <v>N</v>
          </cell>
          <cell r="AG494" t="str">
            <v>Y</v>
          </cell>
          <cell r="AH494" t="str">
            <v>Y</v>
          </cell>
          <cell r="AI494" t="str">
            <v>B4</v>
          </cell>
          <cell r="AJ494" t="str">
            <v>B3</v>
          </cell>
          <cell r="AK494">
            <v>4</v>
          </cell>
          <cell r="AL494">
            <v>3</v>
          </cell>
          <cell r="AM494">
            <v>2</v>
          </cell>
          <cell r="AN494">
            <v>2</v>
          </cell>
          <cell r="AO494">
            <v>4</v>
          </cell>
          <cell r="AP494" t="str">
            <v>Y</v>
          </cell>
          <cell r="AQ494">
            <v>2</v>
          </cell>
          <cell r="AR494">
            <v>1</v>
          </cell>
          <cell r="AS494">
            <v>0</v>
          </cell>
          <cell r="AT494"/>
        </row>
        <row r="495">
          <cell r="B495" t="str">
            <v>SGXE46584095</v>
          </cell>
          <cell r="C495" t="str">
            <v>RECLAIMS GLOBAL LIMITED</v>
          </cell>
          <cell r="D495">
            <v>0</v>
          </cell>
          <cell r="E495">
            <v>8</v>
          </cell>
          <cell r="F495">
            <v>8</v>
          </cell>
          <cell r="G495">
            <v>8</v>
          </cell>
          <cell r="H495">
            <v>4</v>
          </cell>
          <cell r="I495">
            <v>0.5</v>
          </cell>
          <cell r="J495">
            <v>1</v>
          </cell>
          <cell r="K495">
            <v>1</v>
          </cell>
          <cell r="L495">
            <v>2</v>
          </cell>
          <cell r="M495" t="str">
            <v>N</v>
          </cell>
          <cell r="N495" t="str">
            <v>Y</v>
          </cell>
          <cell r="O495" t="str">
            <v>N</v>
          </cell>
          <cell r="P495">
            <v>3</v>
          </cell>
          <cell r="Q495">
            <v>3</v>
          </cell>
          <cell r="R495">
            <v>1</v>
          </cell>
          <cell r="S495" t="str">
            <v>Y</v>
          </cell>
          <cell r="T495">
            <v>3</v>
          </cell>
          <cell r="U495">
            <v>3</v>
          </cell>
          <cell r="V495">
            <v>1</v>
          </cell>
          <cell r="W495" t="str">
            <v>Y</v>
          </cell>
          <cell r="X495">
            <v>3</v>
          </cell>
          <cell r="Y495">
            <v>3</v>
          </cell>
          <cell r="Z495">
            <v>3</v>
          </cell>
          <cell r="AA495" t="str">
            <v>Y</v>
          </cell>
          <cell r="AB495"/>
          <cell r="AC495" t="str">
            <v>Y</v>
          </cell>
          <cell r="AD495">
            <v>3</v>
          </cell>
          <cell r="AE495">
            <v>1</v>
          </cell>
          <cell r="AF495" t="str">
            <v>Y</v>
          </cell>
          <cell r="AG495"/>
          <cell r="AH495" t="str">
            <v>Y</v>
          </cell>
          <cell r="AI495" t="str">
            <v>E</v>
          </cell>
          <cell r="AJ495" t="str">
            <v>E</v>
          </cell>
          <cell r="AK495">
            <v>3</v>
          </cell>
          <cell r="AL495">
            <v>2</v>
          </cell>
          <cell r="AM495">
            <v>1</v>
          </cell>
          <cell r="AN495">
            <v>1</v>
          </cell>
          <cell r="AO495">
            <v>2</v>
          </cell>
          <cell r="AP495" t="str">
            <v>Y</v>
          </cell>
          <cell r="AQ495">
            <v>0</v>
          </cell>
          <cell r="AR495">
            <v>1</v>
          </cell>
          <cell r="AS495">
            <v>0</v>
          </cell>
          <cell r="AT495"/>
        </row>
        <row r="496">
          <cell r="B496" t="str">
            <v>SG2C57965205</v>
          </cell>
          <cell r="C496" t="str">
            <v>SABANA SHARI'AH COMPLIANT REIT</v>
          </cell>
          <cell r="D496">
            <v>4</v>
          </cell>
          <cell r="E496">
            <v>6</v>
          </cell>
          <cell r="F496">
            <v>2</v>
          </cell>
          <cell r="G496">
            <v>2</v>
          </cell>
          <cell r="H496">
            <v>2</v>
          </cell>
          <cell r="I496">
            <v>1</v>
          </cell>
          <cell r="J496">
            <v>1</v>
          </cell>
          <cell r="K496">
            <v>0</v>
          </cell>
          <cell r="L496">
            <v>1</v>
          </cell>
          <cell r="M496" t="str">
            <v>Y</v>
          </cell>
          <cell r="N496" t="str">
            <v>N</v>
          </cell>
          <cell r="O496" t="str">
            <v>N</v>
          </cell>
          <cell r="P496">
            <v>1</v>
          </cell>
          <cell r="Q496">
            <v>1</v>
          </cell>
          <cell r="R496">
            <v>1</v>
          </cell>
          <cell r="S496" t="str">
            <v>N</v>
          </cell>
          <cell r="T496">
            <v>1</v>
          </cell>
          <cell r="U496">
            <v>1</v>
          </cell>
          <cell r="V496">
            <v>1</v>
          </cell>
          <cell r="W496" t="str">
            <v>N</v>
          </cell>
          <cell r="X496">
            <v>2</v>
          </cell>
          <cell r="Y496">
            <v>2</v>
          </cell>
          <cell r="Z496">
            <v>2</v>
          </cell>
          <cell r="AA496" t="str">
            <v>Y</v>
          </cell>
          <cell r="AB496"/>
          <cell r="AC496" t="str">
            <v>N</v>
          </cell>
          <cell r="AD496">
            <v>1</v>
          </cell>
          <cell r="AE496">
            <v>0.5</v>
          </cell>
          <cell r="AF496" t="str">
            <v>Y</v>
          </cell>
          <cell r="AG496"/>
          <cell r="AH496" t="str">
            <v>N</v>
          </cell>
          <cell r="AI496"/>
          <cell r="AJ496" t="str">
            <v>E</v>
          </cell>
          <cell r="AK496">
            <v>27</v>
          </cell>
          <cell r="AL496">
            <v>4</v>
          </cell>
          <cell r="AM496">
            <v>5</v>
          </cell>
          <cell r="AN496">
            <v>5</v>
          </cell>
          <cell r="AO496">
            <v>10</v>
          </cell>
          <cell r="AP496" t="str">
            <v>Y</v>
          </cell>
          <cell r="AQ496">
            <v>1</v>
          </cell>
          <cell r="AR496">
            <v>1</v>
          </cell>
          <cell r="AS496">
            <v>0</v>
          </cell>
          <cell r="AT496"/>
        </row>
        <row r="497">
          <cell r="B497" t="str">
            <v>SG1CF2000009</v>
          </cell>
          <cell r="C497" t="str">
            <v>SECURA GROUP LIMITED</v>
          </cell>
          <cell r="D497">
            <v>2</v>
          </cell>
          <cell r="E497">
            <v>10</v>
          </cell>
          <cell r="F497">
            <v>8</v>
          </cell>
          <cell r="G497">
            <v>8</v>
          </cell>
          <cell r="H497">
            <v>4</v>
          </cell>
          <cell r="I497">
            <v>0.5</v>
          </cell>
          <cell r="J497">
            <v>1</v>
          </cell>
          <cell r="K497">
            <v>1</v>
          </cell>
          <cell r="L497">
            <v>1</v>
          </cell>
          <cell r="M497" t="str">
            <v>Y</v>
          </cell>
          <cell r="N497" t="str">
            <v>N</v>
          </cell>
          <cell r="O497" t="str">
            <v>Y</v>
          </cell>
          <cell r="P497">
            <v>4</v>
          </cell>
          <cell r="Q497">
            <v>4</v>
          </cell>
          <cell r="R497">
            <v>1</v>
          </cell>
          <cell r="S497" t="str">
            <v>Y</v>
          </cell>
          <cell r="T497">
            <v>3</v>
          </cell>
          <cell r="U497">
            <v>3</v>
          </cell>
          <cell r="V497">
            <v>1</v>
          </cell>
          <cell r="W497" t="str">
            <v>Y</v>
          </cell>
          <cell r="X497">
            <v>4</v>
          </cell>
          <cell r="Y497">
            <v>3</v>
          </cell>
          <cell r="Z497">
            <v>4</v>
          </cell>
          <cell r="AA497" t="str">
            <v>N</v>
          </cell>
          <cell r="AB497" t="str">
            <v>N</v>
          </cell>
          <cell r="AC497" t="str">
            <v>Y</v>
          </cell>
          <cell r="AD497">
            <v>2</v>
          </cell>
          <cell r="AE497">
            <v>0.5</v>
          </cell>
          <cell r="AF497" t="str">
            <v>Y</v>
          </cell>
          <cell r="AG497"/>
          <cell r="AH497" t="str">
            <v>Y</v>
          </cell>
          <cell r="AI497" t="str">
            <v>B3</v>
          </cell>
          <cell r="AJ497" t="str">
            <v>B3</v>
          </cell>
          <cell r="AK497">
            <v>3</v>
          </cell>
          <cell r="AL497">
            <v>3</v>
          </cell>
          <cell r="AM497">
            <v>1</v>
          </cell>
          <cell r="AN497">
            <v>1</v>
          </cell>
          <cell r="AO497">
            <v>2</v>
          </cell>
          <cell r="AP497" t="str">
            <v>Y</v>
          </cell>
          <cell r="AQ497">
            <v>0</v>
          </cell>
          <cell r="AR497">
            <v>3</v>
          </cell>
          <cell r="AS497">
            <v>0</v>
          </cell>
          <cell r="AT497"/>
        </row>
        <row r="498">
          <cell r="B498" t="str">
            <v>SG1E36851343</v>
          </cell>
          <cell r="C498" t="str">
            <v>SERIAL SYSTEM LTD</v>
          </cell>
          <cell r="D498">
            <v>1</v>
          </cell>
          <cell r="E498">
            <v>7</v>
          </cell>
          <cell r="F498">
            <v>6</v>
          </cell>
          <cell r="G498">
            <v>6</v>
          </cell>
          <cell r="H498">
            <v>4</v>
          </cell>
          <cell r="I498">
            <v>0.66666666666666696</v>
          </cell>
          <cell r="J498">
            <v>1</v>
          </cell>
          <cell r="K498">
            <v>1</v>
          </cell>
          <cell r="L498">
            <v>2</v>
          </cell>
          <cell r="M498" t="str">
            <v>N</v>
          </cell>
          <cell r="N498" t="str">
            <v>Y</v>
          </cell>
          <cell r="O498" t="str">
            <v>N</v>
          </cell>
          <cell r="P498">
            <v>3</v>
          </cell>
          <cell r="Q498">
            <v>3</v>
          </cell>
          <cell r="R498">
            <v>1</v>
          </cell>
          <cell r="S498" t="str">
            <v>Y</v>
          </cell>
          <cell r="T498">
            <v>3</v>
          </cell>
          <cell r="U498">
            <v>3</v>
          </cell>
          <cell r="V498">
            <v>1</v>
          </cell>
          <cell r="W498" t="str">
            <v>Y</v>
          </cell>
          <cell r="X498">
            <v>3</v>
          </cell>
          <cell r="Y498">
            <v>3</v>
          </cell>
          <cell r="Z498">
            <v>3</v>
          </cell>
          <cell r="AA498" t="str">
            <v>Y</v>
          </cell>
          <cell r="AB498"/>
          <cell r="AC498" t="str">
            <v>Y</v>
          </cell>
          <cell r="AD498">
            <v>2</v>
          </cell>
          <cell r="AE498">
            <v>0.66666666666666696</v>
          </cell>
          <cell r="AF498" t="str">
            <v>Y</v>
          </cell>
          <cell r="AG498"/>
          <cell r="AH498" t="str">
            <v>Y</v>
          </cell>
          <cell r="AI498" t="str">
            <v>E</v>
          </cell>
          <cell r="AJ498" t="str">
            <v>E</v>
          </cell>
          <cell r="AK498">
            <v>3</v>
          </cell>
          <cell r="AL498">
            <v>3</v>
          </cell>
          <cell r="AM498">
            <v>2</v>
          </cell>
          <cell r="AN498">
            <v>1</v>
          </cell>
          <cell r="AO498">
            <v>3</v>
          </cell>
          <cell r="AP498" t="str">
            <v>Y</v>
          </cell>
          <cell r="AQ498">
            <v>1</v>
          </cell>
          <cell r="AR498">
            <v>3</v>
          </cell>
          <cell r="AS498">
            <v>0</v>
          </cell>
          <cell r="AT498"/>
        </row>
        <row r="499">
          <cell r="B499" t="str">
            <v>SG1BD0000008</v>
          </cell>
          <cell r="C499" t="str">
            <v>SEVAK LIMITED</v>
          </cell>
          <cell r="D499">
            <v>1</v>
          </cell>
          <cell r="E499">
            <v>5</v>
          </cell>
          <cell r="F499">
            <v>4</v>
          </cell>
          <cell r="G499">
            <v>4</v>
          </cell>
          <cell r="H499">
            <v>2</v>
          </cell>
          <cell r="I499">
            <v>0.5</v>
          </cell>
          <cell r="J499">
            <v>1</v>
          </cell>
          <cell r="K499">
            <v>0</v>
          </cell>
          <cell r="L499">
            <v>3</v>
          </cell>
          <cell r="M499" t="str">
            <v>N</v>
          </cell>
          <cell r="N499" t="str">
            <v>Y</v>
          </cell>
          <cell r="O499" t="str">
            <v>N</v>
          </cell>
          <cell r="P499">
            <v>3</v>
          </cell>
          <cell r="Q499">
            <v>2</v>
          </cell>
          <cell r="R499">
            <v>0.66666666666666696</v>
          </cell>
          <cell r="S499" t="str">
            <v>Y</v>
          </cell>
          <cell r="T499">
            <v>3</v>
          </cell>
          <cell r="U499">
            <v>2</v>
          </cell>
          <cell r="V499">
            <v>0.66666666666666696</v>
          </cell>
          <cell r="W499" t="str">
            <v>Y</v>
          </cell>
          <cell r="X499">
            <v>3</v>
          </cell>
          <cell r="Y499">
            <v>2</v>
          </cell>
          <cell r="Z499">
            <v>2</v>
          </cell>
          <cell r="AA499" t="str">
            <v>N</v>
          </cell>
          <cell r="AB499" t="str">
            <v>N</v>
          </cell>
          <cell r="AC499" t="str">
            <v>Y</v>
          </cell>
          <cell r="AD499">
            <v>0</v>
          </cell>
          <cell r="AE499">
            <v>0</v>
          </cell>
          <cell r="AF499" t="str">
            <v>N</v>
          </cell>
          <cell r="AG499" t="str">
            <v>N</v>
          </cell>
          <cell r="AH499" t="str">
            <v>N</v>
          </cell>
          <cell r="AI499" t="str">
            <v>B3</v>
          </cell>
          <cell r="AJ499" t="str">
            <v>E</v>
          </cell>
          <cell r="AK499">
            <v>6</v>
          </cell>
          <cell r="AL499">
            <v>2</v>
          </cell>
          <cell r="AM499">
            <v>3</v>
          </cell>
          <cell r="AN499">
            <v>4</v>
          </cell>
          <cell r="AO499">
            <v>7</v>
          </cell>
          <cell r="AP499" t="str">
            <v>Y</v>
          </cell>
          <cell r="AQ499">
            <v>0</v>
          </cell>
          <cell r="AR499">
            <v>2</v>
          </cell>
          <cell r="AS499">
            <v>2</v>
          </cell>
          <cell r="AT499"/>
        </row>
        <row r="500">
          <cell r="B500" t="str">
            <v>SG2D54973185</v>
          </cell>
          <cell r="C500" t="str">
            <v>SHENG SIONG GROUP LTD</v>
          </cell>
          <cell r="D500">
            <v>0</v>
          </cell>
          <cell r="E500">
            <v>10</v>
          </cell>
          <cell r="F500">
            <v>10</v>
          </cell>
          <cell r="G500">
            <v>10</v>
          </cell>
          <cell r="H500">
            <v>4</v>
          </cell>
          <cell r="I500">
            <v>0.4</v>
          </cell>
          <cell r="J500">
            <v>1</v>
          </cell>
          <cell r="K500">
            <v>1</v>
          </cell>
          <cell r="L500">
            <v>2</v>
          </cell>
          <cell r="M500" t="str">
            <v>N</v>
          </cell>
          <cell r="N500" t="str">
            <v>Y</v>
          </cell>
          <cell r="O500" t="str">
            <v>N</v>
          </cell>
          <cell r="P500">
            <v>3</v>
          </cell>
          <cell r="Q500">
            <v>2</v>
          </cell>
          <cell r="R500">
            <v>0.66666666666666696</v>
          </cell>
          <cell r="S500" t="str">
            <v>Y</v>
          </cell>
          <cell r="T500">
            <v>4</v>
          </cell>
          <cell r="U500">
            <v>3</v>
          </cell>
          <cell r="V500">
            <v>0.75</v>
          </cell>
          <cell r="W500" t="str">
            <v>Y</v>
          </cell>
          <cell r="X500">
            <v>5</v>
          </cell>
          <cell r="Y500">
            <v>4</v>
          </cell>
          <cell r="Z500">
            <v>5</v>
          </cell>
          <cell r="AA500" t="str">
            <v>N</v>
          </cell>
          <cell r="AB500" t="str">
            <v>N</v>
          </cell>
          <cell r="AC500" t="str">
            <v>Y</v>
          </cell>
          <cell r="AD500">
            <v>2</v>
          </cell>
          <cell r="AE500">
            <v>0.4</v>
          </cell>
          <cell r="AF500" t="str">
            <v>N</v>
          </cell>
          <cell r="AG500" t="str">
            <v>Y</v>
          </cell>
          <cell r="AH500" t="str">
            <v>Y</v>
          </cell>
          <cell r="AI500" t="str">
            <v>E</v>
          </cell>
          <cell r="AJ500" t="str">
            <v>E</v>
          </cell>
          <cell r="AK500">
            <v>4</v>
          </cell>
          <cell r="AL500">
            <v>4</v>
          </cell>
          <cell r="AM500">
            <v>1</v>
          </cell>
          <cell r="AN500">
            <v>1</v>
          </cell>
          <cell r="AO500">
            <v>2</v>
          </cell>
          <cell r="AP500" t="str">
            <v>Y</v>
          </cell>
          <cell r="AQ500">
            <v>0</v>
          </cell>
          <cell r="AR500">
            <v>1</v>
          </cell>
          <cell r="AS500">
            <v>0</v>
          </cell>
          <cell r="AT500"/>
        </row>
        <row r="501">
          <cell r="B501" t="str">
            <v>SG1I53882771</v>
          </cell>
          <cell r="C501" t="str">
            <v>SIA ENGINEERING COMPANY LIMITED</v>
          </cell>
          <cell r="D501">
            <v>3</v>
          </cell>
          <cell r="E501">
            <v>12</v>
          </cell>
          <cell r="F501">
            <v>9</v>
          </cell>
          <cell r="G501">
            <v>9</v>
          </cell>
          <cell r="H501">
            <v>6</v>
          </cell>
          <cell r="I501">
            <v>0.66666666666666696</v>
          </cell>
          <cell r="J501">
            <v>1</v>
          </cell>
          <cell r="K501">
            <v>0</v>
          </cell>
          <cell r="L501">
            <v>1</v>
          </cell>
          <cell r="M501" t="str">
            <v>Y</v>
          </cell>
          <cell r="N501" t="str">
            <v>N</v>
          </cell>
          <cell r="O501" t="str">
            <v>Y</v>
          </cell>
          <cell r="P501">
            <v>3</v>
          </cell>
          <cell r="Q501">
            <v>2</v>
          </cell>
          <cell r="R501">
            <v>0.66666666666666696</v>
          </cell>
          <cell r="S501" t="str">
            <v>Y</v>
          </cell>
          <cell r="T501">
            <v>3</v>
          </cell>
          <cell r="U501">
            <v>2</v>
          </cell>
          <cell r="V501">
            <v>0.66666666666666696</v>
          </cell>
          <cell r="W501" t="str">
            <v>Y</v>
          </cell>
          <cell r="X501">
            <v>5</v>
          </cell>
          <cell r="Y501">
            <v>4</v>
          </cell>
          <cell r="Z501">
            <v>4</v>
          </cell>
          <cell r="AA501" t="str">
            <v>N</v>
          </cell>
          <cell r="AB501" t="str">
            <v>N</v>
          </cell>
          <cell r="AC501" t="str">
            <v>Y</v>
          </cell>
          <cell r="AD501">
            <v>2</v>
          </cell>
          <cell r="AE501">
            <v>0.4</v>
          </cell>
          <cell r="AF501" t="str">
            <v>N</v>
          </cell>
          <cell r="AG501" t="str">
            <v>Y</v>
          </cell>
          <cell r="AH501" t="str">
            <v>Y</v>
          </cell>
          <cell r="AI501" t="str">
            <v>E</v>
          </cell>
          <cell r="AJ501" t="str">
            <v>E</v>
          </cell>
          <cell r="AK501">
            <v>5</v>
          </cell>
          <cell r="AL501">
            <v>4</v>
          </cell>
          <cell r="AM501">
            <v>4</v>
          </cell>
          <cell r="AN501">
            <v>3</v>
          </cell>
          <cell r="AO501">
            <v>7</v>
          </cell>
          <cell r="AP501" t="str">
            <v>Y</v>
          </cell>
          <cell r="AQ501">
            <v>1</v>
          </cell>
          <cell r="AR501">
            <v>0</v>
          </cell>
          <cell r="AS501">
            <v>0</v>
          </cell>
          <cell r="AT501"/>
        </row>
        <row r="502">
          <cell r="B502" t="str">
            <v>SG1BI7000000</v>
          </cell>
          <cell r="C502" t="str">
            <v>SIIC ENVIRONMENT HOLDINGS LTD</v>
          </cell>
          <cell r="D502">
            <v>5</v>
          </cell>
          <cell r="E502">
            <v>14</v>
          </cell>
          <cell r="F502">
            <v>9</v>
          </cell>
          <cell r="G502">
            <v>9</v>
          </cell>
          <cell r="H502">
            <v>3</v>
          </cell>
          <cell r="I502">
            <v>0.33333333333333298</v>
          </cell>
          <cell r="J502">
            <v>1</v>
          </cell>
          <cell r="K502">
            <v>1</v>
          </cell>
          <cell r="L502">
            <v>3</v>
          </cell>
          <cell r="M502" t="str">
            <v>N</v>
          </cell>
          <cell r="N502" t="str">
            <v>Y</v>
          </cell>
          <cell r="O502" t="str">
            <v>Y</v>
          </cell>
          <cell r="P502">
            <v>3</v>
          </cell>
          <cell r="Q502">
            <v>3</v>
          </cell>
          <cell r="R502">
            <v>1</v>
          </cell>
          <cell r="S502" t="str">
            <v>Y</v>
          </cell>
          <cell r="T502">
            <v>4</v>
          </cell>
          <cell r="U502">
            <v>3</v>
          </cell>
          <cell r="V502">
            <v>0.75</v>
          </cell>
          <cell r="W502" t="str">
            <v>Y</v>
          </cell>
          <cell r="X502">
            <v>3</v>
          </cell>
          <cell r="Y502">
            <v>3</v>
          </cell>
          <cell r="Z502">
            <v>3</v>
          </cell>
          <cell r="AA502" t="str">
            <v>Y</v>
          </cell>
          <cell r="AB502"/>
          <cell r="AC502" t="str">
            <v>Y</v>
          </cell>
          <cell r="AD502">
            <v>1</v>
          </cell>
          <cell r="AE502">
            <v>0.33333333333333298</v>
          </cell>
          <cell r="AF502" t="str">
            <v>N</v>
          </cell>
          <cell r="AG502" t="str">
            <v>Y</v>
          </cell>
          <cell r="AH502" t="str">
            <v>Y</v>
          </cell>
          <cell r="AI502" t="str">
            <v>B3</v>
          </cell>
          <cell r="AJ502" t="str">
            <v>B3</v>
          </cell>
          <cell r="AK502">
            <v>4</v>
          </cell>
          <cell r="AL502">
            <v>4</v>
          </cell>
          <cell r="AM502">
            <v>1</v>
          </cell>
          <cell r="AN502">
            <v>1</v>
          </cell>
          <cell r="AO502">
            <v>2</v>
          </cell>
          <cell r="AP502" t="str">
            <v>Y</v>
          </cell>
          <cell r="AQ502">
            <v>1</v>
          </cell>
          <cell r="AR502">
            <v>3</v>
          </cell>
          <cell r="AS502">
            <v>2</v>
          </cell>
          <cell r="AT502"/>
        </row>
        <row r="503">
          <cell r="B503" t="str">
            <v>SG1CB2000008</v>
          </cell>
          <cell r="C503" t="str">
            <v>SIN HENG HEAVY MACHINERY LTD</v>
          </cell>
          <cell r="D503">
            <v>7</v>
          </cell>
          <cell r="E503">
            <v>11</v>
          </cell>
          <cell r="F503">
            <v>4</v>
          </cell>
          <cell r="G503">
            <v>4</v>
          </cell>
          <cell r="H503">
            <v>1</v>
          </cell>
          <cell r="I503">
            <v>0.25</v>
          </cell>
          <cell r="J503">
            <v>0</v>
          </cell>
          <cell r="K503">
            <v>1</v>
          </cell>
          <cell r="L503"/>
          <cell r="M503"/>
          <cell r="N503" t="str">
            <v>Y</v>
          </cell>
          <cell r="O503" t="str">
            <v>N</v>
          </cell>
          <cell r="P503">
            <v>1</v>
          </cell>
          <cell r="Q503">
            <v>1</v>
          </cell>
          <cell r="R503">
            <v>1</v>
          </cell>
          <cell r="S503" t="str">
            <v>Y</v>
          </cell>
          <cell r="T503">
            <v>1</v>
          </cell>
          <cell r="U503">
            <v>1</v>
          </cell>
          <cell r="V503">
            <v>1</v>
          </cell>
          <cell r="W503" t="str">
            <v>Y</v>
          </cell>
          <cell r="X503">
            <v>1</v>
          </cell>
          <cell r="Y503">
            <v>1</v>
          </cell>
          <cell r="Z503">
            <v>1</v>
          </cell>
          <cell r="AA503" t="str">
            <v>Y</v>
          </cell>
          <cell r="AB503"/>
          <cell r="AC503" t="str">
            <v>N</v>
          </cell>
          <cell r="AD503">
            <v>1</v>
          </cell>
          <cell r="AE503">
            <v>1</v>
          </cell>
          <cell r="AF503" t="str">
            <v>Y</v>
          </cell>
          <cell r="AG503"/>
          <cell r="AH503" t="str">
            <v>N</v>
          </cell>
          <cell r="AI503" t="str">
            <v>B3</v>
          </cell>
          <cell r="AJ503" t="str">
            <v>B3</v>
          </cell>
          <cell r="AK503">
            <v>3</v>
          </cell>
          <cell r="AL503">
            <v>2</v>
          </cell>
          <cell r="AM503">
            <v>2</v>
          </cell>
          <cell r="AN503">
            <v>1</v>
          </cell>
          <cell r="AO503">
            <v>3</v>
          </cell>
          <cell r="AP503" t="str">
            <v>Y</v>
          </cell>
          <cell r="AQ503">
            <v>3</v>
          </cell>
          <cell r="AR503">
            <v>1</v>
          </cell>
          <cell r="AS503">
            <v>0</v>
          </cell>
          <cell r="AT503"/>
        </row>
        <row r="504">
          <cell r="B504" t="str">
            <v>SG2F03983689</v>
          </cell>
          <cell r="C504" t="str">
            <v>SINCAP GROUP LIMITED</v>
          </cell>
          <cell r="D504">
            <v>4</v>
          </cell>
          <cell r="E504">
            <v>9</v>
          </cell>
          <cell r="F504">
            <v>5</v>
          </cell>
          <cell r="G504">
            <v>5</v>
          </cell>
          <cell r="H504">
            <v>4</v>
          </cell>
          <cell r="I504">
            <v>0.8</v>
          </cell>
          <cell r="J504">
            <v>1</v>
          </cell>
          <cell r="K504">
            <v>1</v>
          </cell>
          <cell r="L504">
            <v>3</v>
          </cell>
          <cell r="M504" t="str">
            <v>N</v>
          </cell>
          <cell r="N504" t="str">
            <v>N</v>
          </cell>
          <cell r="O504" t="str">
            <v>Y</v>
          </cell>
          <cell r="P504">
            <v>3</v>
          </cell>
          <cell r="Q504">
            <v>3</v>
          </cell>
          <cell r="R504">
            <v>1</v>
          </cell>
          <cell r="S504" t="str">
            <v>Y</v>
          </cell>
          <cell r="T504">
            <v>3</v>
          </cell>
          <cell r="U504">
            <v>3</v>
          </cell>
          <cell r="V504">
            <v>1</v>
          </cell>
          <cell r="W504" t="str">
            <v>Y</v>
          </cell>
          <cell r="X504">
            <v>3</v>
          </cell>
          <cell r="Y504">
            <v>3</v>
          </cell>
          <cell r="Z504">
            <v>3</v>
          </cell>
          <cell r="AA504" t="str">
            <v>Y</v>
          </cell>
          <cell r="AB504"/>
          <cell r="AC504" t="str">
            <v>Y</v>
          </cell>
          <cell r="AD504">
            <v>1</v>
          </cell>
          <cell r="AE504">
            <v>0.33333333333333298</v>
          </cell>
          <cell r="AF504" t="str">
            <v>N</v>
          </cell>
          <cell r="AG504" t="str">
            <v>Y</v>
          </cell>
          <cell r="AH504" t="str">
            <v>Y</v>
          </cell>
          <cell r="AI504"/>
          <cell r="AJ504" t="str">
            <v>B3</v>
          </cell>
          <cell r="AK504">
            <v>2</v>
          </cell>
          <cell r="AL504">
            <v>2</v>
          </cell>
          <cell r="AM504">
            <v>1</v>
          </cell>
          <cell r="AN504">
            <v>1</v>
          </cell>
          <cell r="AO504">
            <v>2</v>
          </cell>
          <cell r="AP504" t="str">
            <v>Y</v>
          </cell>
          <cell r="AQ504">
            <v>0</v>
          </cell>
          <cell r="AR504">
            <v>3</v>
          </cell>
          <cell r="AS504">
            <v>0</v>
          </cell>
          <cell r="AT504"/>
        </row>
        <row r="505">
          <cell r="B505" t="str">
            <v>SG1S02002305</v>
          </cell>
          <cell r="C505" t="str">
            <v>SING INVESTMENTS &amp; FINANCE LTD</v>
          </cell>
          <cell r="D505">
            <v>3</v>
          </cell>
          <cell r="E505">
            <v>9</v>
          </cell>
          <cell r="F505">
            <v>6</v>
          </cell>
          <cell r="G505">
            <v>6</v>
          </cell>
          <cell r="H505">
            <v>4</v>
          </cell>
          <cell r="I505">
            <v>0.66666666666666696</v>
          </cell>
          <cell r="J505">
            <v>1</v>
          </cell>
          <cell r="K505">
            <v>1</v>
          </cell>
          <cell r="L505">
            <v>1</v>
          </cell>
          <cell r="M505" t="str">
            <v>Y</v>
          </cell>
          <cell r="N505" t="str">
            <v>N</v>
          </cell>
          <cell r="O505" t="str">
            <v>N</v>
          </cell>
          <cell r="P505">
            <v>3</v>
          </cell>
          <cell r="Q505">
            <v>2</v>
          </cell>
          <cell r="R505">
            <v>0.66666666666666696</v>
          </cell>
          <cell r="S505" t="str">
            <v>Y</v>
          </cell>
          <cell r="T505">
            <v>3</v>
          </cell>
          <cell r="U505">
            <v>3</v>
          </cell>
          <cell r="V505">
            <v>1</v>
          </cell>
          <cell r="W505" t="str">
            <v>Y</v>
          </cell>
          <cell r="X505">
            <v>3</v>
          </cell>
          <cell r="Y505">
            <v>3</v>
          </cell>
          <cell r="Z505">
            <v>3</v>
          </cell>
          <cell r="AA505" t="str">
            <v>Y</v>
          </cell>
          <cell r="AB505"/>
          <cell r="AC505" t="str">
            <v>Y</v>
          </cell>
          <cell r="AD505">
            <v>2</v>
          </cell>
          <cell r="AE505">
            <v>0.66666666666666696</v>
          </cell>
          <cell r="AF505" t="str">
            <v>Y</v>
          </cell>
          <cell r="AG505"/>
          <cell r="AH505" t="str">
            <v>Y</v>
          </cell>
          <cell r="AI505" t="str">
            <v>E</v>
          </cell>
          <cell r="AJ505" t="str">
            <v>E</v>
          </cell>
          <cell r="AK505">
            <v>4</v>
          </cell>
          <cell r="AL505">
            <v>4</v>
          </cell>
          <cell r="AM505">
            <v>1</v>
          </cell>
          <cell r="AN505">
            <v>3</v>
          </cell>
          <cell r="AO505">
            <v>4</v>
          </cell>
          <cell r="AP505" t="str">
            <v>Y</v>
          </cell>
          <cell r="AQ505">
            <v>2</v>
          </cell>
          <cell r="AR505">
            <v>1</v>
          </cell>
          <cell r="AS505">
            <v>0</v>
          </cell>
          <cell r="AT505"/>
        </row>
        <row r="506">
          <cell r="B506" t="str">
            <v>SG1V61937297</v>
          </cell>
          <cell r="C506" t="str">
            <v>SINGAPORE AIRLINES LIMITED</v>
          </cell>
          <cell r="D506">
            <v>3</v>
          </cell>
          <cell r="E506">
            <v>12</v>
          </cell>
          <cell r="F506">
            <v>9</v>
          </cell>
          <cell r="G506">
            <v>9</v>
          </cell>
          <cell r="H506">
            <v>8</v>
          </cell>
          <cell r="I506">
            <v>0.88888888888888895</v>
          </cell>
          <cell r="J506">
            <v>1</v>
          </cell>
          <cell r="K506">
            <v>1</v>
          </cell>
          <cell r="L506">
            <v>1</v>
          </cell>
          <cell r="M506" t="str">
            <v>Y</v>
          </cell>
          <cell r="N506" t="str">
            <v>N</v>
          </cell>
          <cell r="O506" t="str">
            <v>N</v>
          </cell>
          <cell r="P506">
            <v>4</v>
          </cell>
          <cell r="Q506">
            <v>3</v>
          </cell>
          <cell r="R506">
            <v>0.75</v>
          </cell>
          <cell r="S506" t="str">
            <v>Y</v>
          </cell>
          <cell r="T506">
            <v>3</v>
          </cell>
          <cell r="U506">
            <v>3</v>
          </cell>
          <cell r="V506">
            <v>1</v>
          </cell>
          <cell r="W506" t="str">
            <v>Y</v>
          </cell>
          <cell r="X506">
            <v>4</v>
          </cell>
          <cell r="Y506">
            <v>4</v>
          </cell>
          <cell r="Z506">
            <v>4</v>
          </cell>
          <cell r="AA506" t="str">
            <v>Y</v>
          </cell>
          <cell r="AB506"/>
          <cell r="AC506" t="str">
            <v>Y</v>
          </cell>
          <cell r="AD506">
            <v>3</v>
          </cell>
          <cell r="AE506">
            <v>0.75</v>
          </cell>
          <cell r="AF506" t="str">
            <v>Y</v>
          </cell>
          <cell r="AG506"/>
          <cell r="AH506" t="str">
            <v>Y</v>
          </cell>
          <cell r="AI506" t="str">
            <v>E</v>
          </cell>
          <cell r="AJ506" t="str">
            <v>E</v>
          </cell>
          <cell r="AK506">
            <v>5</v>
          </cell>
          <cell r="AL506">
            <v>4</v>
          </cell>
          <cell r="AM506">
            <v>4</v>
          </cell>
          <cell r="AN506">
            <v>4</v>
          </cell>
          <cell r="AO506">
            <v>8</v>
          </cell>
          <cell r="AP506" t="str">
            <v>Y</v>
          </cell>
          <cell r="AQ506">
            <v>0</v>
          </cell>
          <cell r="AR506">
            <v>0</v>
          </cell>
          <cell r="AS506">
            <v>0</v>
          </cell>
          <cell r="AT506"/>
        </row>
        <row r="507">
          <cell r="B507" t="str">
            <v>SG1J71891696</v>
          </cell>
          <cell r="C507" t="str">
            <v>SINGAPORE REINSURANCE COR LTD</v>
          </cell>
          <cell r="D507">
            <v>1</v>
          </cell>
          <cell r="E507">
            <v>6</v>
          </cell>
          <cell r="F507">
            <v>5</v>
          </cell>
          <cell r="G507">
            <v>5</v>
          </cell>
          <cell r="H507">
            <v>4</v>
          </cell>
          <cell r="I507">
            <v>0.8</v>
          </cell>
          <cell r="J507">
            <v>1</v>
          </cell>
          <cell r="K507">
            <v>0</v>
          </cell>
          <cell r="L507">
            <v>3</v>
          </cell>
          <cell r="M507" t="str">
            <v>N</v>
          </cell>
          <cell r="N507" t="str">
            <v>N</v>
          </cell>
          <cell r="O507" t="str">
            <v>Y</v>
          </cell>
          <cell r="P507">
            <v>5</v>
          </cell>
          <cell r="Q507">
            <v>4</v>
          </cell>
          <cell r="R507">
            <v>0.8</v>
          </cell>
          <cell r="S507" t="str">
            <v>Y</v>
          </cell>
          <cell r="T507">
            <v>5</v>
          </cell>
          <cell r="U507">
            <v>4</v>
          </cell>
          <cell r="V507">
            <v>0.8</v>
          </cell>
          <cell r="W507" t="str">
            <v>Y</v>
          </cell>
          <cell r="X507">
            <v>5</v>
          </cell>
          <cell r="Y507">
            <v>4</v>
          </cell>
          <cell r="Z507">
            <v>5</v>
          </cell>
          <cell r="AA507" t="str">
            <v>N</v>
          </cell>
          <cell r="AB507" t="str">
            <v>N</v>
          </cell>
          <cell r="AC507" t="str">
            <v>Y</v>
          </cell>
          <cell r="AD507">
            <v>0</v>
          </cell>
          <cell r="AE507">
            <v>0</v>
          </cell>
          <cell r="AF507" t="str">
            <v>N</v>
          </cell>
          <cell r="AG507" t="str">
            <v>N</v>
          </cell>
          <cell r="AH507" t="str">
            <v>N</v>
          </cell>
          <cell r="AI507"/>
          <cell r="AJ507" t="str">
            <v>ND</v>
          </cell>
          <cell r="AK507">
            <v>4</v>
          </cell>
          <cell r="AL507">
            <v>4</v>
          </cell>
          <cell r="AM507">
            <v>1</v>
          </cell>
          <cell r="AN507">
            <v>1</v>
          </cell>
          <cell r="AO507">
            <v>2</v>
          </cell>
          <cell r="AP507" t="str">
            <v>Y</v>
          </cell>
          <cell r="AQ507">
            <v>1</v>
          </cell>
          <cell r="AR507">
            <v>4</v>
          </cell>
          <cell r="AS507">
            <v>0</v>
          </cell>
          <cell r="AT507"/>
        </row>
        <row r="508">
          <cell r="B508" t="str">
            <v>SG1F60858221</v>
          </cell>
          <cell r="C508" t="str">
            <v>SINGAPORE TECH ENGINEERING LTD</v>
          </cell>
          <cell r="D508">
            <v>6</v>
          </cell>
          <cell r="E508">
            <v>21</v>
          </cell>
          <cell r="F508">
            <v>15</v>
          </cell>
          <cell r="G508">
            <v>15</v>
          </cell>
          <cell r="H508">
            <v>9</v>
          </cell>
          <cell r="I508">
            <v>0.6</v>
          </cell>
          <cell r="J508">
            <v>1</v>
          </cell>
          <cell r="K508">
            <v>1</v>
          </cell>
          <cell r="L508">
            <v>1</v>
          </cell>
          <cell r="M508" t="str">
            <v>Y</v>
          </cell>
          <cell r="N508" t="str">
            <v>N</v>
          </cell>
          <cell r="O508" t="str">
            <v>Y</v>
          </cell>
          <cell r="P508">
            <v>4</v>
          </cell>
          <cell r="Q508">
            <v>3</v>
          </cell>
          <cell r="R508">
            <v>0.75</v>
          </cell>
          <cell r="S508" t="str">
            <v>Y</v>
          </cell>
          <cell r="T508">
            <v>3</v>
          </cell>
          <cell r="U508">
            <v>2</v>
          </cell>
          <cell r="V508">
            <v>0.66666666666666696</v>
          </cell>
          <cell r="W508" t="str">
            <v>Y</v>
          </cell>
          <cell r="X508">
            <v>3</v>
          </cell>
          <cell r="Y508">
            <v>3</v>
          </cell>
          <cell r="Z508">
            <v>3</v>
          </cell>
          <cell r="AA508" t="str">
            <v>Y</v>
          </cell>
          <cell r="AB508"/>
          <cell r="AC508" t="str">
            <v>Y</v>
          </cell>
          <cell r="AD508">
            <v>1</v>
          </cell>
          <cell r="AE508">
            <v>0.33333333333333298</v>
          </cell>
          <cell r="AF508" t="str">
            <v>N</v>
          </cell>
          <cell r="AG508" t="str">
            <v>Y</v>
          </cell>
          <cell r="AH508" t="str">
            <v>Y</v>
          </cell>
          <cell r="AI508" t="str">
            <v>E</v>
          </cell>
          <cell r="AJ508" t="str">
            <v>E</v>
          </cell>
          <cell r="AK508">
            <v>5</v>
          </cell>
          <cell r="AL508">
            <v>5</v>
          </cell>
          <cell r="AM508">
            <v>4</v>
          </cell>
          <cell r="AN508">
            <v>2</v>
          </cell>
          <cell r="AO508">
            <v>6</v>
          </cell>
          <cell r="AP508" t="str">
            <v>Y</v>
          </cell>
          <cell r="AQ508">
            <v>4</v>
          </cell>
          <cell r="AR508">
            <v>0</v>
          </cell>
          <cell r="AS508">
            <v>0</v>
          </cell>
          <cell r="AT508"/>
        </row>
        <row r="509">
          <cell r="B509" t="str">
            <v>SG1T75931496</v>
          </cell>
          <cell r="C509" t="str">
            <v>SINGAPORE TELECOMMUNICATIONS LIMITED</v>
          </cell>
          <cell r="D509">
            <v>4</v>
          </cell>
          <cell r="E509">
            <v>13</v>
          </cell>
          <cell r="F509">
            <v>9</v>
          </cell>
          <cell r="G509">
            <v>9</v>
          </cell>
          <cell r="H509">
            <v>7</v>
          </cell>
          <cell r="I509">
            <v>0.77777777777777801</v>
          </cell>
          <cell r="J509">
            <v>1</v>
          </cell>
          <cell r="K509">
            <v>1</v>
          </cell>
          <cell r="L509">
            <v>6</v>
          </cell>
          <cell r="M509" t="str">
            <v>N</v>
          </cell>
          <cell r="N509" t="str">
            <v>Y</v>
          </cell>
          <cell r="O509" t="str">
            <v>Y</v>
          </cell>
          <cell r="P509">
            <v>5</v>
          </cell>
          <cell r="Q509">
            <v>4</v>
          </cell>
          <cell r="R509">
            <v>0.8</v>
          </cell>
          <cell r="S509" t="str">
            <v>Y</v>
          </cell>
          <cell r="T509">
            <v>4</v>
          </cell>
          <cell r="U509">
            <v>3</v>
          </cell>
          <cell r="V509">
            <v>0.75</v>
          </cell>
          <cell r="W509" t="str">
            <v>Y</v>
          </cell>
          <cell r="X509">
            <v>3</v>
          </cell>
          <cell r="Y509">
            <v>3</v>
          </cell>
          <cell r="Z509">
            <v>3</v>
          </cell>
          <cell r="AA509" t="str">
            <v>Y</v>
          </cell>
          <cell r="AB509"/>
          <cell r="AC509" t="str">
            <v>Y</v>
          </cell>
          <cell r="AD509">
            <v>2</v>
          </cell>
          <cell r="AE509">
            <v>0.66666666666666696</v>
          </cell>
          <cell r="AF509" t="str">
            <v>Y</v>
          </cell>
          <cell r="AG509"/>
          <cell r="AH509" t="str">
            <v>Y</v>
          </cell>
          <cell r="AI509" t="str">
            <v>E</v>
          </cell>
          <cell r="AJ509" t="str">
            <v>E</v>
          </cell>
          <cell r="AK509">
            <v>6</v>
          </cell>
          <cell r="AL509">
            <v>5</v>
          </cell>
          <cell r="AM509">
            <v>6</v>
          </cell>
          <cell r="AN509">
            <v>3</v>
          </cell>
          <cell r="AO509">
            <v>9</v>
          </cell>
          <cell r="AP509" t="str">
            <v>Y</v>
          </cell>
          <cell r="AQ509">
            <v>2</v>
          </cell>
          <cell r="AR509">
            <v>1</v>
          </cell>
          <cell r="AS509">
            <v>0</v>
          </cell>
          <cell r="AT509"/>
        </row>
        <row r="510">
          <cell r="B510" t="str">
            <v>SG1V73937608</v>
          </cell>
          <cell r="C510" t="str">
            <v>SINOSTAR PEC HOLDINGS LIMITED</v>
          </cell>
          <cell r="D510">
            <v>1</v>
          </cell>
          <cell r="E510">
            <v>6</v>
          </cell>
          <cell r="F510">
            <v>5</v>
          </cell>
          <cell r="G510">
            <v>5</v>
          </cell>
          <cell r="H510">
            <v>2</v>
          </cell>
          <cell r="I510">
            <v>0.4</v>
          </cell>
          <cell r="J510">
            <v>1</v>
          </cell>
          <cell r="K510">
            <v>1</v>
          </cell>
          <cell r="L510">
            <v>3</v>
          </cell>
          <cell r="M510" t="str">
            <v>N</v>
          </cell>
          <cell r="N510" t="str">
            <v>N</v>
          </cell>
          <cell r="O510" t="str">
            <v>N</v>
          </cell>
          <cell r="P510">
            <v>3</v>
          </cell>
          <cell r="Q510">
            <v>2</v>
          </cell>
          <cell r="R510">
            <v>0.66666666666666696</v>
          </cell>
          <cell r="S510" t="str">
            <v>Y</v>
          </cell>
          <cell r="T510">
            <v>3</v>
          </cell>
          <cell r="U510">
            <v>2</v>
          </cell>
          <cell r="V510">
            <v>0.66666666666666696</v>
          </cell>
          <cell r="W510" t="str">
            <v>Y</v>
          </cell>
          <cell r="X510">
            <v>3</v>
          </cell>
          <cell r="Y510">
            <v>2</v>
          </cell>
          <cell r="Z510">
            <v>3</v>
          </cell>
          <cell r="AA510" t="str">
            <v>N</v>
          </cell>
          <cell r="AB510" t="str">
            <v>N</v>
          </cell>
          <cell r="AC510" t="str">
            <v>Y</v>
          </cell>
          <cell r="AD510">
            <v>2</v>
          </cell>
          <cell r="AE510">
            <v>0.66666666666666696</v>
          </cell>
          <cell r="AF510" t="str">
            <v>Y</v>
          </cell>
          <cell r="AG510"/>
          <cell r="AH510" t="str">
            <v>Y</v>
          </cell>
          <cell r="AI510" t="str">
            <v>B3</v>
          </cell>
          <cell r="AJ510" t="str">
            <v>B3</v>
          </cell>
          <cell r="AK510">
            <v>4</v>
          </cell>
          <cell r="AL510">
            <v>4</v>
          </cell>
          <cell r="AM510">
            <v>1</v>
          </cell>
          <cell r="AN510">
            <v>2</v>
          </cell>
          <cell r="AO510">
            <v>3</v>
          </cell>
          <cell r="AP510" t="str">
            <v>Y</v>
          </cell>
          <cell r="AQ510">
            <v>1</v>
          </cell>
          <cell r="AR510">
            <v>2</v>
          </cell>
          <cell r="AS510">
            <v>2</v>
          </cell>
          <cell r="AT510"/>
        </row>
        <row r="511">
          <cell r="B511" t="str">
            <v>SG1V70937494</v>
          </cell>
          <cell r="C511" t="str">
            <v>SITRA HOLDINGS (INTL) LIMITED</v>
          </cell>
          <cell r="D511">
            <v>0</v>
          </cell>
          <cell r="E511">
            <v>7</v>
          </cell>
          <cell r="F511">
            <v>7</v>
          </cell>
          <cell r="G511">
            <v>7</v>
          </cell>
          <cell r="H511">
            <v>3</v>
          </cell>
          <cell r="I511">
            <v>0.42857142857142899</v>
          </cell>
          <cell r="J511">
            <v>1</v>
          </cell>
          <cell r="K511">
            <v>0</v>
          </cell>
          <cell r="L511">
            <v>6</v>
          </cell>
          <cell r="M511" t="str">
            <v>N</v>
          </cell>
          <cell r="N511" t="str">
            <v>Y</v>
          </cell>
          <cell r="O511" t="str">
            <v>Y</v>
          </cell>
          <cell r="P511">
            <v>5</v>
          </cell>
          <cell r="Q511">
            <v>3</v>
          </cell>
          <cell r="R511">
            <v>0.6</v>
          </cell>
          <cell r="S511" t="str">
            <v>Y</v>
          </cell>
          <cell r="T511">
            <v>2</v>
          </cell>
          <cell r="U511">
            <v>2</v>
          </cell>
          <cell r="V511">
            <v>1</v>
          </cell>
          <cell r="W511" t="str">
            <v>Y</v>
          </cell>
          <cell r="X511">
            <v>3</v>
          </cell>
          <cell r="Y511">
            <v>3</v>
          </cell>
          <cell r="Z511">
            <v>3</v>
          </cell>
          <cell r="AA511" t="str">
            <v>Y</v>
          </cell>
          <cell r="AB511"/>
          <cell r="AC511" t="str">
            <v>Y</v>
          </cell>
          <cell r="AD511">
            <v>1</v>
          </cell>
          <cell r="AE511">
            <v>0.33333333333333298</v>
          </cell>
          <cell r="AF511" t="str">
            <v>N</v>
          </cell>
          <cell r="AG511" t="str">
            <v>Y</v>
          </cell>
          <cell r="AH511" t="str">
            <v>Y</v>
          </cell>
          <cell r="AI511" t="str">
            <v>B1</v>
          </cell>
          <cell r="AJ511" t="str">
            <v>B1</v>
          </cell>
          <cell r="AK511">
            <v>2</v>
          </cell>
          <cell r="AL511">
            <v>2</v>
          </cell>
          <cell r="AM511">
            <v>1</v>
          </cell>
          <cell r="AN511">
            <v>1</v>
          </cell>
          <cell r="AO511">
            <v>2</v>
          </cell>
          <cell r="AP511" t="str">
            <v>Y</v>
          </cell>
          <cell r="AQ511">
            <v>2</v>
          </cell>
          <cell r="AR511">
            <v>2</v>
          </cell>
          <cell r="AS511">
            <v>0</v>
          </cell>
          <cell r="AT511"/>
        </row>
        <row r="512">
          <cell r="B512" t="str">
            <v>SG1W36938981</v>
          </cell>
          <cell r="C512" t="str">
            <v>SOON LIAN HOLDINGS LIMITED</v>
          </cell>
          <cell r="D512">
            <v>3</v>
          </cell>
          <cell r="E512">
            <v>10</v>
          </cell>
          <cell r="F512">
            <v>7</v>
          </cell>
          <cell r="G512">
            <v>7</v>
          </cell>
          <cell r="H512">
            <v>5</v>
          </cell>
          <cell r="I512">
            <v>0.71428571428571397</v>
          </cell>
          <cell r="J512">
            <v>1</v>
          </cell>
          <cell r="K512">
            <v>1</v>
          </cell>
          <cell r="L512">
            <v>2</v>
          </cell>
          <cell r="M512" t="str">
            <v>N</v>
          </cell>
          <cell r="N512" t="str">
            <v>N</v>
          </cell>
          <cell r="O512" t="str">
            <v>Y</v>
          </cell>
          <cell r="P512">
            <v>3</v>
          </cell>
          <cell r="Q512">
            <v>3</v>
          </cell>
          <cell r="R512">
            <v>1</v>
          </cell>
          <cell r="S512" t="str">
            <v>Y</v>
          </cell>
          <cell r="T512">
            <v>3</v>
          </cell>
          <cell r="U512">
            <v>3</v>
          </cell>
          <cell r="V512">
            <v>1</v>
          </cell>
          <cell r="W512" t="str">
            <v>Y</v>
          </cell>
          <cell r="X512">
            <v>3</v>
          </cell>
          <cell r="Y512">
            <v>3</v>
          </cell>
          <cell r="Z512">
            <v>3</v>
          </cell>
          <cell r="AA512" t="str">
            <v>Y</v>
          </cell>
          <cell r="AB512"/>
          <cell r="AC512" t="str">
            <v>Y</v>
          </cell>
          <cell r="AD512">
            <v>2</v>
          </cell>
          <cell r="AE512">
            <v>0.66666666666666696</v>
          </cell>
          <cell r="AF512" t="str">
            <v>Y</v>
          </cell>
          <cell r="AG512"/>
          <cell r="AH512" t="str">
            <v>Y</v>
          </cell>
          <cell r="AI512" t="str">
            <v>B3</v>
          </cell>
          <cell r="AJ512" t="str">
            <v>B3</v>
          </cell>
          <cell r="AK512">
            <v>4</v>
          </cell>
          <cell r="AL512">
            <v>3</v>
          </cell>
          <cell r="AM512">
            <v>2</v>
          </cell>
          <cell r="AN512">
            <v>1</v>
          </cell>
          <cell r="AO512">
            <v>3</v>
          </cell>
          <cell r="AP512" t="str">
            <v>Y</v>
          </cell>
          <cell r="AQ512">
            <v>0</v>
          </cell>
          <cell r="AR512">
            <v>3</v>
          </cell>
          <cell r="AS512">
            <v>0</v>
          </cell>
          <cell r="AT512"/>
        </row>
        <row r="513">
          <cell r="B513" t="str">
            <v>SG2E72981474</v>
          </cell>
          <cell r="C513" t="str">
            <v>STARLAND HOLDINGS LIMITED</v>
          </cell>
          <cell r="D513">
            <v>2</v>
          </cell>
          <cell r="E513">
            <v>6</v>
          </cell>
          <cell r="F513">
            <v>4</v>
          </cell>
          <cell r="G513">
            <v>4</v>
          </cell>
          <cell r="H513">
            <v>3</v>
          </cell>
          <cell r="I513">
            <v>0.75</v>
          </cell>
          <cell r="J513">
            <v>1</v>
          </cell>
          <cell r="K513">
            <v>0</v>
          </cell>
          <cell r="L513">
            <v>1</v>
          </cell>
          <cell r="M513" t="str">
            <v>Y</v>
          </cell>
          <cell r="N513" t="str">
            <v>Y</v>
          </cell>
          <cell r="O513" t="str">
            <v>N</v>
          </cell>
          <cell r="P513">
            <v>4</v>
          </cell>
          <cell r="Q513">
            <v>3</v>
          </cell>
          <cell r="R513">
            <v>0.75</v>
          </cell>
          <cell r="S513" t="str">
            <v>Y</v>
          </cell>
          <cell r="T513">
            <v>3</v>
          </cell>
          <cell r="U513">
            <v>3</v>
          </cell>
          <cell r="V513">
            <v>1</v>
          </cell>
          <cell r="W513" t="str">
            <v>Y</v>
          </cell>
          <cell r="X513">
            <v>3</v>
          </cell>
          <cell r="Y513">
            <v>3</v>
          </cell>
          <cell r="Z513">
            <v>3</v>
          </cell>
          <cell r="AA513" t="str">
            <v>Y</v>
          </cell>
          <cell r="AB513"/>
          <cell r="AC513" t="str">
            <v>Y</v>
          </cell>
          <cell r="AD513">
            <v>2</v>
          </cell>
          <cell r="AE513">
            <v>0.66666666666666696</v>
          </cell>
          <cell r="AF513" t="str">
            <v>Y</v>
          </cell>
          <cell r="AG513"/>
          <cell r="AH513" t="str">
            <v>Y</v>
          </cell>
          <cell r="AI513"/>
          <cell r="AJ513" t="str">
            <v>E</v>
          </cell>
          <cell r="AK513">
            <v>4</v>
          </cell>
          <cell r="AL513">
            <v>4</v>
          </cell>
          <cell r="AM513">
            <v>1</v>
          </cell>
          <cell r="AN513">
            <v>3</v>
          </cell>
          <cell r="AO513">
            <v>4</v>
          </cell>
          <cell r="AP513" t="str">
            <v>Y</v>
          </cell>
          <cell r="AQ513">
            <v>0</v>
          </cell>
          <cell r="AR513">
            <v>3</v>
          </cell>
          <cell r="AS513">
            <v>2</v>
          </cell>
          <cell r="AT513"/>
        </row>
        <row r="514">
          <cell r="B514" t="str">
            <v>SG1CC1000007</v>
          </cell>
          <cell r="C514" t="str">
            <v>SUNTAR ECO-CITY LIMITED</v>
          </cell>
          <cell r="D514">
            <v>1</v>
          </cell>
          <cell r="E514">
            <v>6</v>
          </cell>
          <cell r="F514">
            <v>5</v>
          </cell>
          <cell r="G514">
            <v>5</v>
          </cell>
          <cell r="H514">
            <v>2</v>
          </cell>
          <cell r="I514">
            <v>0.4</v>
          </cell>
          <cell r="J514">
            <v>1</v>
          </cell>
          <cell r="K514">
            <v>0</v>
          </cell>
          <cell r="L514">
            <v>3</v>
          </cell>
          <cell r="M514" t="str">
            <v>N</v>
          </cell>
          <cell r="N514" t="str">
            <v>Y</v>
          </cell>
          <cell r="O514" t="str">
            <v>N</v>
          </cell>
          <cell r="P514">
            <v>3</v>
          </cell>
          <cell r="Q514">
            <v>2</v>
          </cell>
          <cell r="R514">
            <v>0.66666666666666696</v>
          </cell>
          <cell r="S514" t="str">
            <v>Y</v>
          </cell>
          <cell r="T514">
            <v>3</v>
          </cell>
          <cell r="U514">
            <v>2</v>
          </cell>
          <cell r="V514">
            <v>0.66666666666666696</v>
          </cell>
          <cell r="W514" t="str">
            <v>Y</v>
          </cell>
          <cell r="X514">
            <v>3</v>
          </cell>
          <cell r="Y514">
            <v>2</v>
          </cell>
          <cell r="Z514">
            <v>3</v>
          </cell>
          <cell r="AA514" t="str">
            <v>N</v>
          </cell>
          <cell r="AB514" t="str">
            <v>N</v>
          </cell>
          <cell r="AC514" t="str">
            <v>Y</v>
          </cell>
          <cell r="AD514">
            <v>1</v>
          </cell>
          <cell r="AE514">
            <v>0.33333333333333298</v>
          </cell>
          <cell r="AF514" t="str">
            <v>N</v>
          </cell>
          <cell r="AG514" t="str">
            <v>Y</v>
          </cell>
          <cell r="AH514" t="str">
            <v>Y</v>
          </cell>
          <cell r="AI514" t="str">
            <v>B3</v>
          </cell>
          <cell r="AJ514" t="str">
            <v>B3</v>
          </cell>
          <cell r="AK514">
            <v>2</v>
          </cell>
          <cell r="AL514">
            <v>2</v>
          </cell>
          <cell r="AM514">
            <v>1</v>
          </cell>
          <cell r="AN514">
            <v>1</v>
          </cell>
          <cell r="AO514">
            <v>2</v>
          </cell>
          <cell r="AP514" t="str">
            <v>Y</v>
          </cell>
          <cell r="AQ514">
            <v>1</v>
          </cell>
          <cell r="AR514">
            <v>2</v>
          </cell>
          <cell r="AS514">
            <v>2</v>
          </cell>
          <cell r="AT514"/>
        </row>
        <row r="515">
          <cell r="B515" t="str">
            <v>SG1Q52922370</v>
          </cell>
          <cell r="C515" t="str">
            <v>SUNTEC REAL ESTATE INV TRUST</v>
          </cell>
          <cell r="D515">
            <v>2</v>
          </cell>
          <cell r="E515">
            <v>10</v>
          </cell>
          <cell r="F515">
            <v>8</v>
          </cell>
          <cell r="G515">
            <v>8</v>
          </cell>
          <cell r="H515">
            <v>4</v>
          </cell>
          <cell r="I515">
            <v>0.5</v>
          </cell>
          <cell r="J515">
            <v>1</v>
          </cell>
          <cell r="K515">
            <v>1</v>
          </cell>
          <cell r="L515">
            <v>3</v>
          </cell>
          <cell r="M515" t="str">
            <v>N</v>
          </cell>
          <cell r="N515" t="str">
            <v>Y</v>
          </cell>
          <cell r="O515" t="str">
            <v>N</v>
          </cell>
          <cell r="P515">
            <v>0</v>
          </cell>
          <cell r="Q515">
            <v>0</v>
          </cell>
          <cell r="R515"/>
          <cell r="S515" t="str">
            <v>N</v>
          </cell>
          <cell r="T515">
            <v>0</v>
          </cell>
          <cell r="U515">
            <v>0</v>
          </cell>
          <cell r="V515"/>
          <cell r="W515" t="str">
            <v>N</v>
          </cell>
          <cell r="X515">
            <v>4</v>
          </cell>
          <cell r="Y515">
            <v>4</v>
          </cell>
          <cell r="Z515">
            <v>4</v>
          </cell>
          <cell r="AA515" t="str">
            <v>Y</v>
          </cell>
          <cell r="AB515"/>
          <cell r="AC515" t="str">
            <v>Y</v>
          </cell>
          <cell r="AD515">
            <v>2</v>
          </cell>
          <cell r="AE515">
            <v>0.5</v>
          </cell>
          <cell r="AF515" t="str">
            <v>Y</v>
          </cell>
          <cell r="AG515"/>
          <cell r="AH515" t="str">
            <v>Y</v>
          </cell>
          <cell r="AI515"/>
          <cell r="AJ515" t="str">
            <v>E</v>
          </cell>
          <cell r="AK515">
            <v>4</v>
          </cell>
          <cell r="AL515">
            <v>4</v>
          </cell>
          <cell r="AM515">
            <v>0</v>
          </cell>
          <cell r="AN515">
            <v>0</v>
          </cell>
          <cell r="AO515">
            <v>0</v>
          </cell>
          <cell r="AP515" t="str">
            <v>Y</v>
          </cell>
          <cell r="AQ515">
            <v>0</v>
          </cell>
          <cell r="AR515">
            <v>0</v>
          </cell>
          <cell r="AS515">
            <v>0</v>
          </cell>
          <cell r="AT515"/>
        </row>
        <row r="516">
          <cell r="B516" t="str">
            <v>SG1BJ4000001</v>
          </cell>
          <cell r="C516" t="str">
            <v>SUTL ENTERPRISE LIMITED</v>
          </cell>
          <cell r="D516">
            <v>1</v>
          </cell>
          <cell r="E516">
            <v>6</v>
          </cell>
          <cell r="F516">
            <v>5</v>
          </cell>
          <cell r="G516">
            <v>5</v>
          </cell>
          <cell r="H516">
            <v>2</v>
          </cell>
          <cell r="I516">
            <v>0.4</v>
          </cell>
          <cell r="J516">
            <v>1</v>
          </cell>
          <cell r="K516">
            <v>1</v>
          </cell>
          <cell r="L516">
            <v>1</v>
          </cell>
          <cell r="M516" t="str">
            <v>Y</v>
          </cell>
          <cell r="N516" t="str">
            <v>N</v>
          </cell>
          <cell r="O516" t="str">
            <v>N</v>
          </cell>
          <cell r="P516">
            <v>3</v>
          </cell>
          <cell r="Q516">
            <v>2</v>
          </cell>
          <cell r="R516">
            <v>0.66666666666666696</v>
          </cell>
          <cell r="S516" t="str">
            <v>N</v>
          </cell>
          <cell r="T516">
            <v>3</v>
          </cell>
          <cell r="U516">
            <v>2</v>
          </cell>
          <cell r="V516">
            <v>0.66666666666666696</v>
          </cell>
          <cell r="W516" t="str">
            <v>Y</v>
          </cell>
          <cell r="X516">
            <v>3</v>
          </cell>
          <cell r="Y516">
            <v>2</v>
          </cell>
          <cell r="Z516">
            <v>3</v>
          </cell>
          <cell r="AA516" t="str">
            <v>N</v>
          </cell>
          <cell r="AB516" t="str">
            <v>N</v>
          </cell>
          <cell r="AC516" t="str">
            <v>Y</v>
          </cell>
          <cell r="AD516">
            <v>1</v>
          </cell>
          <cell r="AE516">
            <v>0.33333333333333298</v>
          </cell>
          <cell r="AF516" t="str">
            <v>N</v>
          </cell>
          <cell r="AG516" t="str">
            <v>Y</v>
          </cell>
          <cell r="AH516" t="str">
            <v>N</v>
          </cell>
          <cell r="AI516" t="str">
            <v>B3</v>
          </cell>
          <cell r="AJ516" t="str">
            <v>B3</v>
          </cell>
          <cell r="AK516">
            <v>2</v>
          </cell>
          <cell r="AL516">
            <v>4</v>
          </cell>
          <cell r="AM516">
            <v>1</v>
          </cell>
          <cell r="AN516">
            <v>1</v>
          </cell>
          <cell r="AO516">
            <v>2</v>
          </cell>
          <cell r="AP516" t="str">
            <v>Y</v>
          </cell>
          <cell r="AQ516">
            <v>1</v>
          </cell>
          <cell r="AR516">
            <v>2</v>
          </cell>
          <cell r="AS516">
            <v>0</v>
          </cell>
          <cell r="AT516"/>
        </row>
        <row r="517">
          <cell r="B517" t="str">
            <v>SGXE31442804</v>
          </cell>
          <cell r="C517" t="str">
            <v>SYNAGIE CORPORATION LTD.</v>
          </cell>
          <cell r="D517">
            <v>5</v>
          </cell>
          <cell r="E517">
            <v>9</v>
          </cell>
          <cell r="F517">
            <v>4</v>
          </cell>
          <cell r="G517">
            <v>4</v>
          </cell>
          <cell r="H517">
            <v>3</v>
          </cell>
          <cell r="I517">
            <v>0.75</v>
          </cell>
          <cell r="J517">
            <v>1</v>
          </cell>
          <cell r="K517">
            <v>1</v>
          </cell>
          <cell r="L517">
            <v>1</v>
          </cell>
          <cell r="M517" t="str">
            <v>Y</v>
          </cell>
          <cell r="N517" t="str">
            <v>N</v>
          </cell>
          <cell r="O517" t="str">
            <v>N</v>
          </cell>
          <cell r="P517">
            <v>3</v>
          </cell>
          <cell r="Q517">
            <v>3</v>
          </cell>
          <cell r="R517">
            <v>1</v>
          </cell>
          <cell r="S517" t="str">
            <v>Y</v>
          </cell>
          <cell r="T517">
            <v>3</v>
          </cell>
          <cell r="U517">
            <v>3</v>
          </cell>
          <cell r="V517">
            <v>1</v>
          </cell>
          <cell r="W517" t="str">
            <v>Y</v>
          </cell>
          <cell r="X517">
            <v>3</v>
          </cell>
          <cell r="Y517">
            <v>3</v>
          </cell>
          <cell r="Z517">
            <v>3</v>
          </cell>
          <cell r="AA517" t="str">
            <v>Y</v>
          </cell>
          <cell r="AB517"/>
          <cell r="AC517" t="str">
            <v>Y</v>
          </cell>
          <cell r="AD517">
            <v>1</v>
          </cell>
          <cell r="AE517">
            <v>0.33333333333333298</v>
          </cell>
          <cell r="AF517" t="str">
            <v>N</v>
          </cell>
          <cell r="AG517" t="str">
            <v>Y</v>
          </cell>
          <cell r="AH517" t="str">
            <v>Y</v>
          </cell>
          <cell r="AI517" t="str">
            <v>B1</v>
          </cell>
          <cell r="AJ517" t="str">
            <v>B1</v>
          </cell>
          <cell r="AK517">
            <v>4</v>
          </cell>
          <cell r="AL517">
            <v>4</v>
          </cell>
          <cell r="AM517">
            <v>1</v>
          </cell>
          <cell r="AN517">
            <v>1</v>
          </cell>
          <cell r="AO517">
            <v>2</v>
          </cell>
          <cell r="AP517" t="str">
            <v>Y</v>
          </cell>
          <cell r="AQ517">
            <v>0</v>
          </cell>
          <cell r="AR517">
            <v>3</v>
          </cell>
          <cell r="AS517">
            <v>2</v>
          </cell>
          <cell r="AT517"/>
        </row>
        <row r="518">
          <cell r="B518" t="str">
            <v>SG1F41856716</v>
          </cell>
          <cell r="C518" t="str">
            <v>TRANSIT-MIXED CONCRETE LTD</v>
          </cell>
          <cell r="D518">
            <v>2</v>
          </cell>
          <cell r="E518">
            <v>7</v>
          </cell>
          <cell r="F518">
            <v>5</v>
          </cell>
          <cell r="G518">
            <v>5</v>
          </cell>
          <cell r="H518">
            <v>2</v>
          </cell>
          <cell r="I518">
            <v>0.4</v>
          </cell>
          <cell r="J518">
            <v>1</v>
          </cell>
          <cell r="K518">
            <v>0</v>
          </cell>
          <cell r="L518">
            <v>1</v>
          </cell>
          <cell r="M518" t="str">
            <v>Y</v>
          </cell>
          <cell r="N518" t="str">
            <v>N</v>
          </cell>
          <cell r="O518" t="str">
            <v>N</v>
          </cell>
          <cell r="P518">
            <v>4</v>
          </cell>
          <cell r="Q518">
            <v>2</v>
          </cell>
          <cell r="R518">
            <v>0.5</v>
          </cell>
          <cell r="S518" t="str">
            <v>Y</v>
          </cell>
          <cell r="T518">
            <v>3</v>
          </cell>
          <cell r="U518">
            <v>2</v>
          </cell>
          <cell r="V518">
            <v>0.66666666666666696</v>
          </cell>
          <cell r="W518" t="str">
            <v>Y</v>
          </cell>
          <cell r="X518">
            <v>4</v>
          </cell>
          <cell r="Y518">
            <v>2</v>
          </cell>
          <cell r="Z518">
            <v>2</v>
          </cell>
          <cell r="AA518" t="str">
            <v>N</v>
          </cell>
          <cell r="AB518" t="str">
            <v>N</v>
          </cell>
          <cell r="AC518" t="str">
            <v>Y</v>
          </cell>
          <cell r="AD518">
            <v>2</v>
          </cell>
          <cell r="AE518">
            <v>0.5</v>
          </cell>
          <cell r="AF518" t="str">
            <v>Y</v>
          </cell>
          <cell r="AG518"/>
          <cell r="AH518" t="str">
            <v>Y</v>
          </cell>
          <cell r="AI518" t="str">
            <v>E</v>
          </cell>
          <cell r="AJ518" t="str">
            <v>E</v>
          </cell>
          <cell r="AK518">
            <v>7</v>
          </cell>
          <cell r="AL518">
            <v>4</v>
          </cell>
          <cell r="AM518">
            <v>1</v>
          </cell>
          <cell r="AN518">
            <v>1</v>
          </cell>
          <cell r="AO518">
            <v>2</v>
          </cell>
          <cell r="AP518" t="str">
            <v>Y</v>
          </cell>
          <cell r="AQ518">
            <v>2</v>
          </cell>
          <cell r="AR518">
            <v>2</v>
          </cell>
          <cell r="AS518">
            <v>0</v>
          </cell>
          <cell r="AT518"/>
        </row>
        <row r="519">
          <cell r="B519" t="str">
            <v>SG1BH8000001</v>
          </cell>
          <cell r="C519" t="str">
            <v>TYE SOON LIMITED</v>
          </cell>
          <cell r="D519">
            <v>5</v>
          </cell>
          <cell r="E519">
            <v>13</v>
          </cell>
          <cell r="F519">
            <v>8</v>
          </cell>
          <cell r="G519">
            <v>8</v>
          </cell>
          <cell r="H519">
            <v>3</v>
          </cell>
          <cell r="I519">
            <v>0.375</v>
          </cell>
          <cell r="J519">
            <v>1</v>
          </cell>
          <cell r="K519">
            <v>0</v>
          </cell>
          <cell r="L519">
            <v>1</v>
          </cell>
          <cell r="M519" t="str">
            <v>Y</v>
          </cell>
          <cell r="N519" t="str">
            <v>N</v>
          </cell>
          <cell r="O519" t="str">
            <v>N</v>
          </cell>
          <cell r="P519">
            <v>3</v>
          </cell>
          <cell r="Q519">
            <v>3</v>
          </cell>
          <cell r="R519">
            <v>1</v>
          </cell>
          <cell r="S519" t="str">
            <v>Y</v>
          </cell>
          <cell r="T519">
            <v>3</v>
          </cell>
          <cell r="U519">
            <v>3</v>
          </cell>
          <cell r="V519">
            <v>1</v>
          </cell>
          <cell r="W519" t="str">
            <v>Y</v>
          </cell>
          <cell r="X519">
            <v>3</v>
          </cell>
          <cell r="Y519">
            <v>3</v>
          </cell>
          <cell r="Z519">
            <v>3</v>
          </cell>
          <cell r="AA519" t="str">
            <v>Y</v>
          </cell>
          <cell r="AB519"/>
          <cell r="AC519" t="str">
            <v>Y</v>
          </cell>
          <cell r="AD519">
            <v>0</v>
          </cell>
          <cell r="AE519">
            <v>0</v>
          </cell>
          <cell r="AF519" t="str">
            <v>N</v>
          </cell>
          <cell r="AG519" t="str">
            <v>N</v>
          </cell>
          <cell r="AH519" t="str">
            <v>N</v>
          </cell>
          <cell r="AI519" t="str">
            <v>B3</v>
          </cell>
          <cell r="AJ519" t="str">
            <v>B3</v>
          </cell>
          <cell r="AK519">
            <v>2</v>
          </cell>
          <cell r="AL519">
            <v>2</v>
          </cell>
          <cell r="AM519">
            <v>2</v>
          </cell>
          <cell r="AN519">
            <v>2</v>
          </cell>
          <cell r="AO519">
            <v>4</v>
          </cell>
          <cell r="AP519" t="str">
            <v>Y</v>
          </cell>
          <cell r="AQ519">
            <v>0</v>
          </cell>
          <cell r="AR519">
            <v>3</v>
          </cell>
          <cell r="AS519">
            <v>2</v>
          </cell>
          <cell r="AT519"/>
        </row>
        <row r="520">
          <cell r="B520" t="str">
            <v>SG1S83002349</v>
          </cell>
          <cell r="C520" t="str">
            <v>UOL GROUP LIMITED</v>
          </cell>
          <cell r="D520">
            <v>3</v>
          </cell>
          <cell r="E520">
            <v>12</v>
          </cell>
          <cell r="F520">
            <v>9</v>
          </cell>
          <cell r="G520">
            <v>9</v>
          </cell>
          <cell r="H520">
            <v>5</v>
          </cell>
          <cell r="I520">
            <v>0.55555555555555602</v>
          </cell>
          <cell r="J520">
            <v>1</v>
          </cell>
          <cell r="K520">
            <v>1</v>
          </cell>
          <cell r="L520">
            <v>6</v>
          </cell>
          <cell r="M520" t="str">
            <v>N</v>
          </cell>
          <cell r="N520" t="str">
            <v>N</v>
          </cell>
          <cell r="O520" t="str">
            <v>Y</v>
          </cell>
          <cell r="P520">
            <v>3</v>
          </cell>
          <cell r="Q520">
            <v>2</v>
          </cell>
          <cell r="R520">
            <v>0.66666666666666696</v>
          </cell>
          <cell r="S520" t="str">
            <v>Y</v>
          </cell>
          <cell r="T520">
            <v>2</v>
          </cell>
          <cell r="U520">
            <v>1</v>
          </cell>
          <cell r="V520">
            <v>0.5</v>
          </cell>
          <cell r="W520" t="str">
            <v>N</v>
          </cell>
          <cell r="X520">
            <v>3</v>
          </cell>
          <cell r="Y520">
            <v>2</v>
          </cell>
          <cell r="Z520">
            <v>2</v>
          </cell>
          <cell r="AA520" t="str">
            <v>N</v>
          </cell>
          <cell r="AB520" t="str">
            <v>N</v>
          </cell>
          <cell r="AC520" t="str">
            <v>Y</v>
          </cell>
          <cell r="AD520">
            <v>1</v>
          </cell>
          <cell r="AE520">
            <v>0.33333333333333298</v>
          </cell>
          <cell r="AF520" t="str">
            <v>N</v>
          </cell>
          <cell r="AG520" t="str">
            <v>Y</v>
          </cell>
          <cell r="AH520" t="str">
            <v>Y</v>
          </cell>
          <cell r="AI520" t="str">
            <v>E</v>
          </cell>
          <cell r="AJ520" t="str">
            <v>E</v>
          </cell>
          <cell r="AK520">
            <v>4</v>
          </cell>
          <cell r="AL520">
            <v>4</v>
          </cell>
          <cell r="AM520">
            <v>1</v>
          </cell>
          <cell r="AN520">
            <v>2</v>
          </cell>
          <cell r="AO520">
            <v>3</v>
          </cell>
          <cell r="AP520" t="str">
            <v>Y</v>
          </cell>
          <cell r="AQ520">
            <v>2</v>
          </cell>
          <cell r="AR520">
            <v>1</v>
          </cell>
          <cell r="AS520">
            <v>0</v>
          </cell>
          <cell r="AT520"/>
        </row>
        <row r="521">
          <cell r="B521" t="str">
            <v>SG1AC9000003</v>
          </cell>
          <cell r="C521" t="str">
            <v>VERSALINK HOLDINGS LIMITED</v>
          </cell>
          <cell r="D521">
            <v>1</v>
          </cell>
          <cell r="E521">
            <v>7</v>
          </cell>
          <cell r="F521">
            <v>6</v>
          </cell>
          <cell r="G521">
            <v>6</v>
          </cell>
          <cell r="H521">
            <v>3</v>
          </cell>
          <cell r="I521">
            <v>0.5</v>
          </cell>
          <cell r="J521">
            <v>1</v>
          </cell>
          <cell r="K521">
            <v>1</v>
          </cell>
          <cell r="L521">
            <v>1</v>
          </cell>
          <cell r="M521" t="str">
            <v>Y</v>
          </cell>
          <cell r="N521" t="str">
            <v>N</v>
          </cell>
          <cell r="O521" t="str">
            <v>N</v>
          </cell>
          <cell r="P521">
            <v>4</v>
          </cell>
          <cell r="Q521">
            <v>3</v>
          </cell>
          <cell r="R521">
            <v>0.75</v>
          </cell>
          <cell r="S521" t="str">
            <v>Y</v>
          </cell>
          <cell r="T521">
            <v>3</v>
          </cell>
          <cell r="U521">
            <v>3</v>
          </cell>
          <cell r="V521">
            <v>1</v>
          </cell>
          <cell r="W521" t="str">
            <v>Y</v>
          </cell>
          <cell r="X521">
            <v>3</v>
          </cell>
          <cell r="Y521">
            <v>3</v>
          </cell>
          <cell r="Z521">
            <v>3</v>
          </cell>
          <cell r="AA521" t="str">
            <v>Y</v>
          </cell>
          <cell r="AB521"/>
          <cell r="AC521" t="str">
            <v>Y</v>
          </cell>
          <cell r="AD521">
            <v>2</v>
          </cell>
          <cell r="AE521">
            <v>0.66666666666666696</v>
          </cell>
          <cell r="AF521" t="str">
            <v>Y</v>
          </cell>
          <cell r="AG521"/>
          <cell r="AH521" t="str">
            <v>Y</v>
          </cell>
          <cell r="AI521" t="str">
            <v>B3</v>
          </cell>
          <cell r="AJ521" t="str">
            <v>B3</v>
          </cell>
          <cell r="AK521">
            <v>2</v>
          </cell>
          <cell r="AL521">
            <v>2</v>
          </cell>
          <cell r="AM521">
            <v>1</v>
          </cell>
          <cell r="AN521">
            <v>1</v>
          </cell>
          <cell r="AO521">
            <v>2</v>
          </cell>
          <cell r="AP521" t="str">
            <v>Y</v>
          </cell>
          <cell r="AQ521">
            <v>0</v>
          </cell>
          <cell r="AR521">
            <v>3</v>
          </cell>
          <cell r="AS521">
            <v>2</v>
          </cell>
          <cell r="AT521"/>
        </row>
        <row r="522">
          <cell r="B522" t="str">
            <v>BMG9643L1349</v>
          </cell>
          <cell r="C522" t="str">
            <v>WILLAS-ARRAY ELEC (HLDGS) LTD</v>
          </cell>
          <cell r="D522">
            <v>0</v>
          </cell>
          <cell r="E522">
            <v>9</v>
          </cell>
          <cell r="F522">
            <v>9</v>
          </cell>
          <cell r="G522">
            <v>9</v>
          </cell>
          <cell r="H522">
            <v>4</v>
          </cell>
          <cell r="I522">
            <v>0.44444444444444398</v>
          </cell>
          <cell r="J522">
            <v>1</v>
          </cell>
          <cell r="K522">
            <v>1</v>
          </cell>
          <cell r="L522">
            <v>2</v>
          </cell>
          <cell r="M522" t="str">
            <v>N</v>
          </cell>
          <cell r="N522" t="str">
            <v>Y</v>
          </cell>
          <cell r="O522" t="str">
            <v>N</v>
          </cell>
          <cell r="P522">
            <v>3</v>
          </cell>
          <cell r="Q522">
            <v>3</v>
          </cell>
          <cell r="R522">
            <v>1</v>
          </cell>
          <cell r="S522" t="str">
            <v>Y</v>
          </cell>
          <cell r="T522">
            <v>3</v>
          </cell>
          <cell r="U522">
            <v>3</v>
          </cell>
          <cell r="V522">
            <v>1</v>
          </cell>
          <cell r="W522" t="str">
            <v>Y</v>
          </cell>
          <cell r="X522">
            <v>3</v>
          </cell>
          <cell r="Y522">
            <v>3</v>
          </cell>
          <cell r="Z522">
            <v>3</v>
          </cell>
          <cell r="AA522" t="str">
            <v>Y</v>
          </cell>
          <cell r="AB522"/>
          <cell r="AC522" t="str">
            <v>Y</v>
          </cell>
          <cell r="AD522">
            <v>2</v>
          </cell>
          <cell r="AE522">
            <v>0.66666666666666696</v>
          </cell>
          <cell r="AF522" t="str">
            <v>Y</v>
          </cell>
          <cell r="AG522"/>
          <cell r="AH522" t="str">
            <v>Y</v>
          </cell>
          <cell r="AI522" t="str">
            <v>E</v>
          </cell>
          <cell r="AJ522" t="str">
            <v>E</v>
          </cell>
          <cell r="AK522">
            <v>5</v>
          </cell>
          <cell r="AL522">
            <v>4</v>
          </cell>
          <cell r="AM522">
            <v>2</v>
          </cell>
          <cell r="AN522">
            <v>2</v>
          </cell>
          <cell r="AO522">
            <v>4</v>
          </cell>
          <cell r="AP522" t="str">
            <v>Y</v>
          </cell>
          <cell r="AQ522">
            <v>2</v>
          </cell>
          <cell r="AR522">
            <v>3</v>
          </cell>
          <cell r="AS522">
            <v>0</v>
          </cell>
          <cell r="AT522"/>
        </row>
        <row r="523">
          <cell r="B523" t="str">
            <v>SG1DA6000004</v>
          </cell>
          <cell r="C523" t="str">
            <v>WONG FONG INDUSTRIES LTD</v>
          </cell>
          <cell r="D523">
            <v>3</v>
          </cell>
          <cell r="E523">
            <v>9</v>
          </cell>
          <cell r="F523">
            <v>6</v>
          </cell>
          <cell r="G523">
            <v>6</v>
          </cell>
          <cell r="H523">
            <v>2</v>
          </cell>
          <cell r="I523">
            <v>0.33333333333333298</v>
          </cell>
          <cell r="J523">
            <v>1</v>
          </cell>
          <cell r="K523">
            <v>1</v>
          </cell>
          <cell r="L523">
            <v>1</v>
          </cell>
          <cell r="M523" t="str">
            <v>Y</v>
          </cell>
          <cell r="N523" t="str">
            <v>Y</v>
          </cell>
          <cell r="O523" t="str">
            <v>Y</v>
          </cell>
          <cell r="P523">
            <v>3</v>
          </cell>
          <cell r="Q523">
            <v>2</v>
          </cell>
          <cell r="R523">
            <v>0.66666666666666696</v>
          </cell>
          <cell r="S523" t="str">
            <v>Y</v>
          </cell>
          <cell r="T523">
            <v>3</v>
          </cell>
          <cell r="U523">
            <v>2</v>
          </cell>
          <cell r="V523">
            <v>0.66666666666666696</v>
          </cell>
          <cell r="W523" t="str">
            <v>Y</v>
          </cell>
          <cell r="X523">
            <v>3</v>
          </cell>
          <cell r="Y523">
            <v>2</v>
          </cell>
          <cell r="Z523">
            <v>2</v>
          </cell>
          <cell r="AA523" t="str">
            <v>N</v>
          </cell>
          <cell r="AB523" t="str">
            <v>N</v>
          </cell>
          <cell r="AC523" t="str">
            <v>Y</v>
          </cell>
          <cell r="AD523">
            <v>2</v>
          </cell>
          <cell r="AE523">
            <v>0.66666666666666696</v>
          </cell>
          <cell r="AF523" t="str">
            <v>Y</v>
          </cell>
          <cell r="AG523"/>
          <cell r="AH523" t="str">
            <v>Y</v>
          </cell>
          <cell r="AI523"/>
          <cell r="AJ523" t="str">
            <v>B3</v>
          </cell>
          <cell r="AK523">
            <v>2</v>
          </cell>
          <cell r="AL523">
            <v>2</v>
          </cell>
          <cell r="AM523">
            <v>2</v>
          </cell>
          <cell r="AN523">
            <v>2</v>
          </cell>
          <cell r="AO523">
            <v>4</v>
          </cell>
          <cell r="AP523" t="str">
            <v>Y</v>
          </cell>
          <cell r="AQ523">
            <v>0</v>
          </cell>
          <cell r="AR523">
            <v>2</v>
          </cell>
          <cell r="AS523">
            <v>2</v>
          </cell>
          <cell r="AT523"/>
        </row>
        <row r="524">
          <cell r="B524" t="str">
            <v>MYA007968003</v>
          </cell>
          <cell r="C524" t="str">
            <v>ZICO HOLDINGS INC.</v>
          </cell>
          <cell r="D524">
            <v>2</v>
          </cell>
          <cell r="E524">
            <v>7</v>
          </cell>
          <cell r="F524">
            <v>5</v>
          </cell>
          <cell r="G524">
            <v>5</v>
          </cell>
          <cell r="H524">
            <v>3</v>
          </cell>
          <cell r="I524">
            <v>0.6</v>
          </cell>
          <cell r="J524">
            <v>1</v>
          </cell>
          <cell r="K524">
            <v>1</v>
          </cell>
          <cell r="L524">
            <v>1</v>
          </cell>
          <cell r="M524" t="str">
            <v>Y</v>
          </cell>
          <cell r="N524" t="str">
            <v>N</v>
          </cell>
          <cell r="O524" t="str">
            <v>N</v>
          </cell>
          <cell r="P524">
            <v>3</v>
          </cell>
          <cell r="Q524">
            <v>3</v>
          </cell>
          <cell r="R524">
            <v>1</v>
          </cell>
          <cell r="S524" t="str">
            <v>Y</v>
          </cell>
          <cell r="T524">
            <v>3</v>
          </cell>
          <cell r="U524">
            <v>3</v>
          </cell>
          <cell r="V524">
            <v>1</v>
          </cell>
          <cell r="W524" t="str">
            <v>Y</v>
          </cell>
          <cell r="X524">
            <v>3</v>
          </cell>
          <cell r="Y524">
            <v>3</v>
          </cell>
          <cell r="Z524">
            <v>3</v>
          </cell>
          <cell r="AA524" t="str">
            <v>Y</v>
          </cell>
          <cell r="AB524"/>
          <cell r="AC524" t="str">
            <v>Y</v>
          </cell>
          <cell r="AD524">
            <v>2</v>
          </cell>
          <cell r="AE524">
            <v>0.66666666666666696</v>
          </cell>
          <cell r="AF524" t="str">
            <v>Y</v>
          </cell>
          <cell r="AG524"/>
          <cell r="AH524" t="str">
            <v>Y</v>
          </cell>
          <cell r="AI524" t="str">
            <v>O</v>
          </cell>
          <cell r="AJ524" t="str">
            <v>B3</v>
          </cell>
          <cell r="AK524">
            <v>3</v>
          </cell>
          <cell r="AL524">
            <v>4</v>
          </cell>
          <cell r="AM524">
            <v>2</v>
          </cell>
          <cell r="AN524">
            <v>1</v>
          </cell>
          <cell r="AO524">
            <v>3</v>
          </cell>
          <cell r="AP524" t="str">
            <v>Y</v>
          </cell>
          <cell r="AQ524">
            <v>0</v>
          </cell>
          <cell r="AR524">
            <v>3</v>
          </cell>
          <cell r="AS524">
            <v>2</v>
          </cell>
          <cell r="AT524"/>
        </row>
        <row r="525">
          <cell r="B525" t="str">
            <v>SG2D63974620</v>
          </cell>
          <cell r="C525" t="str">
            <v>AIMS APAC REIT MANAGEMENT LIMITED</v>
          </cell>
          <cell r="D525">
            <v>0</v>
          </cell>
          <cell r="E525">
            <v>5</v>
          </cell>
          <cell r="F525">
            <v>5</v>
          </cell>
          <cell r="G525">
            <v>5</v>
          </cell>
          <cell r="H525">
            <v>3</v>
          </cell>
          <cell r="I525">
            <v>0.6</v>
          </cell>
          <cell r="J525">
            <v>1</v>
          </cell>
          <cell r="K525">
            <v>1</v>
          </cell>
          <cell r="L525">
            <v>3</v>
          </cell>
          <cell r="M525" t="str">
            <v>N</v>
          </cell>
          <cell r="N525" t="str">
            <v>Y</v>
          </cell>
          <cell r="O525" t="str">
            <v>N</v>
          </cell>
          <cell r="P525">
            <v>4</v>
          </cell>
          <cell r="Q525">
            <v>3</v>
          </cell>
          <cell r="R525">
            <v>0.75</v>
          </cell>
          <cell r="S525" t="str">
            <v>Y</v>
          </cell>
          <cell r="T525">
            <v>4</v>
          </cell>
          <cell r="U525">
            <v>3</v>
          </cell>
          <cell r="V525">
            <v>0.75</v>
          </cell>
          <cell r="W525" t="str">
            <v>Y</v>
          </cell>
          <cell r="X525">
            <v>3</v>
          </cell>
          <cell r="Y525">
            <v>3</v>
          </cell>
          <cell r="Z525">
            <v>3</v>
          </cell>
          <cell r="AA525" t="str">
            <v>Y</v>
          </cell>
          <cell r="AB525"/>
          <cell r="AC525" t="str">
            <v>Y</v>
          </cell>
          <cell r="AD525">
            <v>0</v>
          </cell>
          <cell r="AE525">
            <v>0</v>
          </cell>
          <cell r="AF525" t="str">
            <v>N</v>
          </cell>
          <cell r="AG525" t="str">
            <v>N</v>
          </cell>
          <cell r="AH525" t="str">
            <v>N</v>
          </cell>
          <cell r="AI525" t="str">
            <v>E</v>
          </cell>
          <cell r="AJ525" t="str">
            <v>E</v>
          </cell>
          <cell r="AK525">
            <v>5</v>
          </cell>
          <cell r="AL525">
            <v>4</v>
          </cell>
          <cell r="AM525">
            <v>2</v>
          </cell>
          <cell r="AN525">
            <v>2</v>
          </cell>
          <cell r="AO525">
            <v>4</v>
          </cell>
          <cell r="AP525" t="str">
            <v>Y</v>
          </cell>
          <cell r="AQ525">
            <v>0</v>
          </cell>
          <cell r="AR525">
            <v>3</v>
          </cell>
          <cell r="AS525">
            <v>2</v>
          </cell>
          <cell r="AT525"/>
        </row>
        <row r="526">
          <cell r="B526" t="str">
            <v>SG1M77906915</v>
          </cell>
          <cell r="C526" t="str">
            <v>ASCENDAS FUNDS MANAGEMENT (S) LIMITED</v>
          </cell>
          <cell r="D526">
            <v>3</v>
          </cell>
          <cell r="E526">
            <v>11</v>
          </cell>
          <cell r="F526">
            <v>8</v>
          </cell>
          <cell r="G526">
            <v>8</v>
          </cell>
          <cell r="H526">
            <v>5</v>
          </cell>
          <cell r="I526">
            <v>0.625</v>
          </cell>
          <cell r="J526">
            <v>1</v>
          </cell>
          <cell r="K526">
            <v>1</v>
          </cell>
          <cell r="L526">
            <v>1</v>
          </cell>
          <cell r="M526" t="str">
            <v>Y</v>
          </cell>
          <cell r="N526" t="str">
            <v>Y</v>
          </cell>
          <cell r="O526" t="str">
            <v>Y</v>
          </cell>
          <cell r="P526">
            <v>3</v>
          </cell>
          <cell r="Q526">
            <v>1</v>
          </cell>
          <cell r="R526">
            <v>0.33333333333333298</v>
          </cell>
          <cell r="S526" t="str">
            <v>N</v>
          </cell>
          <cell r="T526">
            <v>3</v>
          </cell>
          <cell r="U526">
            <v>1</v>
          </cell>
          <cell r="V526">
            <v>0.33333333333333298</v>
          </cell>
          <cell r="W526" t="str">
            <v>N</v>
          </cell>
          <cell r="X526">
            <v>6</v>
          </cell>
          <cell r="Y526">
            <v>4</v>
          </cell>
          <cell r="Z526">
            <v>4</v>
          </cell>
          <cell r="AA526" t="str">
            <v>N</v>
          </cell>
          <cell r="AB526" t="str">
            <v>N</v>
          </cell>
          <cell r="AC526" t="str">
            <v>N</v>
          </cell>
          <cell r="AD526">
            <v>1</v>
          </cell>
          <cell r="AE526">
            <v>0.16666666666666699</v>
          </cell>
          <cell r="AF526" t="str">
            <v>N</v>
          </cell>
          <cell r="AG526" t="str">
            <v>Y</v>
          </cell>
          <cell r="AH526" t="str">
            <v>N</v>
          </cell>
          <cell r="AI526" t="str">
            <v>O</v>
          </cell>
          <cell r="AJ526" t="str">
            <v>E</v>
          </cell>
          <cell r="AK526">
            <v>8</v>
          </cell>
          <cell r="AL526">
            <v>4</v>
          </cell>
          <cell r="AM526">
            <v>0</v>
          </cell>
          <cell r="AN526">
            <v>0</v>
          </cell>
          <cell r="AO526">
            <v>0</v>
          </cell>
          <cell r="AP526" t="str">
            <v>Y</v>
          </cell>
          <cell r="AQ526">
            <v>0</v>
          </cell>
          <cell r="AR526">
            <v>1</v>
          </cell>
          <cell r="AS526">
            <v>0</v>
          </cell>
          <cell r="AT526"/>
        </row>
        <row r="527">
          <cell r="B527" t="str">
            <v>SG1V35936920</v>
          </cell>
          <cell r="C527" t="str">
            <v>ASCENDAS PROPERTY FUND TRUSTEE PTE. LTD.</v>
          </cell>
          <cell r="D527">
            <v>1</v>
          </cell>
          <cell r="E527">
            <v>9</v>
          </cell>
          <cell r="F527">
            <v>8</v>
          </cell>
          <cell r="G527">
            <v>8</v>
          </cell>
          <cell r="H527">
            <v>5</v>
          </cell>
          <cell r="I527">
            <v>0.625</v>
          </cell>
          <cell r="J527">
            <v>1</v>
          </cell>
          <cell r="K527">
            <v>1</v>
          </cell>
          <cell r="L527">
            <v>1</v>
          </cell>
          <cell r="M527" t="str">
            <v>Y</v>
          </cell>
          <cell r="N527" t="str">
            <v>Y</v>
          </cell>
          <cell r="O527" t="str">
            <v>Y</v>
          </cell>
          <cell r="P527">
            <v>3</v>
          </cell>
          <cell r="Q527">
            <v>2</v>
          </cell>
          <cell r="R527">
            <v>0.66666666666666696</v>
          </cell>
          <cell r="S527" t="str">
            <v>N</v>
          </cell>
          <cell r="T527">
            <v>3</v>
          </cell>
          <cell r="U527">
            <v>2</v>
          </cell>
          <cell r="V527">
            <v>0.66666666666666696</v>
          </cell>
          <cell r="W527" t="str">
            <v>N</v>
          </cell>
          <cell r="X527">
            <v>3</v>
          </cell>
          <cell r="Y527">
            <v>3</v>
          </cell>
          <cell r="Z527">
            <v>3</v>
          </cell>
          <cell r="AA527" t="str">
            <v>Y</v>
          </cell>
          <cell r="AB527"/>
          <cell r="AC527" t="str">
            <v>N</v>
          </cell>
          <cell r="AD527">
            <v>2</v>
          </cell>
          <cell r="AE527">
            <v>0.66666666666666696</v>
          </cell>
          <cell r="AF527" t="str">
            <v>Y</v>
          </cell>
          <cell r="AG527"/>
          <cell r="AH527" t="str">
            <v>N</v>
          </cell>
          <cell r="AI527" t="str">
            <v>O</v>
          </cell>
          <cell r="AJ527" t="str">
            <v>E</v>
          </cell>
          <cell r="AK527">
            <v>6</v>
          </cell>
          <cell r="AL527">
            <v>4</v>
          </cell>
          <cell r="AM527">
            <v>0</v>
          </cell>
          <cell r="AN527">
            <v>0</v>
          </cell>
          <cell r="AO527">
            <v>0</v>
          </cell>
          <cell r="AP527" t="str">
            <v>Y</v>
          </cell>
          <cell r="AQ527">
            <v>0</v>
          </cell>
          <cell r="AR527">
            <v>1</v>
          </cell>
          <cell r="AS527">
            <v>0</v>
          </cell>
          <cell r="AT527"/>
        </row>
        <row r="528">
          <cell r="B528" t="str">
            <v>SG1DI2000001</v>
          </cell>
          <cell r="C528" t="str">
            <v>ASPEN (GROUP) HOLDINGS LIMITED</v>
          </cell>
          <cell r="D528">
            <v>0</v>
          </cell>
          <cell r="E528">
            <v>9</v>
          </cell>
          <cell r="F528">
            <v>9</v>
          </cell>
          <cell r="G528">
            <v>9</v>
          </cell>
          <cell r="H528">
            <v>3</v>
          </cell>
          <cell r="I528">
            <v>0.33333333333333298</v>
          </cell>
          <cell r="J528">
            <v>1</v>
          </cell>
          <cell r="K528">
            <v>1</v>
          </cell>
          <cell r="L528">
            <v>1</v>
          </cell>
          <cell r="M528" t="str">
            <v>Y</v>
          </cell>
          <cell r="N528" t="str">
            <v>N</v>
          </cell>
          <cell r="O528" t="str">
            <v>Y</v>
          </cell>
          <cell r="P528">
            <v>4</v>
          </cell>
          <cell r="Q528">
            <v>3</v>
          </cell>
          <cell r="R528">
            <v>0.75</v>
          </cell>
          <cell r="S528" t="str">
            <v>N</v>
          </cell>
          <cell r="T528">
            <v>3</v>
          </cell>
          <cell r="U528">
            <v>2</v>
          </cell>
          <cell r="V528">
            <v>0.66666666666666696</v>
          </cell>
          <cell r="W528" t="str">
            <v>N</v>
          </cell>
          <cell r="X528">
            <v>3</v>
          </cell>
          <cell r="Y528">
            <v>2</v>
          </cell>
          <cell r="Z528">
            <v>3</v>
          </cell>
          <cell r="AA528" t="str">
            <v>N</v>
          </cell>
          <cell r="AB528" t="str">
            <v>N</v>
          </cell>
          <cell r="AC528" t="str">
            <v>N</v>
          </cell>
          <cell r="AD528">
            <v>2</v>
          </cell>
          <cell r="AE528">
            <v>0.66666666666666696</v>
          </cell>
          <cell r="AF528" t="str">
            <v>Y</v>
          </cell>
          <cell r="AG528"/>
          <cell r="AH528" t="str">
            <v>N</v>
          </cell>
          <cell r="AI528" t="str">
            <v>O</v>
          </cell>
          <cell r="AJ528" t="str">
            <v>B3</v>
          </cell>
          <cell r="AK528">
            <v>2</v>
          </cell>
          <cell r="AL528">
            <v>3</v>
          </cell>
          <cell r="AM528">
            <v>2</v>
          </cell>
          <cell r="AN528">
            <v>2</v>
          </cell>
          <cell r="AO528">
            <v>4</v>
          </cell>
          <cell r="AP528" t="str">
            <v>Y</v>
          </cell>
          <cell r="AQ528">
            <v>0</v>
          </cell>
          <cell r="AR528">
            <v>2</v>
          </cell>
          <cell r="AS528">
            <v>0</v>
          </cell>
          <cell r="AT528"/>
        </row>
        <row r="529">
          <cell r="B529" t="str">
            <v>SG2D48972988</v>
          </cell>
          <cell r="C529" t="str">
            <v>FAR EAST GROUP LIMITED</v>
          </cell>
          <cell r="D529">
            <v>1</v>
          </cell>
          <cell r="E529">
            <v>7</v>
          </cell>
          <cell r="F529">
            <v>6</v>
          </cell>
          <cell r="G529">
            <v>6</v>
          </cell>
          <cell r="H529">
            <v>3</v>
          </cell>
          <cell r="I529">
            <v>0.5</v>
          </cell>
          <cell r="J529">
            <v>1</v>
          </cell>
          <cell r="K529">
            <v>1</v>
          </cell>
          <cell r="L529">
            <v>3</v>
          </cell>
          <cell r="M529" t="str">
            <v>N</v>
          </cell>
          <cell r="N529" t="str">
            <v>Y</v>
          </cell>
          <cell r="O529" t="str">
            <v>Y</v>
          </cell>
          <cell r="P529">
            <v>3</v>
          </cell>
          <cell r="Q529">
            <v>3</v>
          </cell>
          <cell r="R529">
            <v>1</v>
          </cell>
          <cell r="S529" t="str">
            <v>N</v>
          </cell>
          <cell r="T529">
            <v>3</v>
          </cell>
          <cell r="U529">
            <v>3</v>
          </cell>
          <cell r="V529">
            <v>1</v>
          </cell>
          <cell r="W529" t="str">
            <v>N</v>
          </cell>
          <cell r="X529">
            <v>3</v>
          </cell>
          <cell r="Y529">
            <v>3</v>
          </cell>
          <cell r="Z529">
            <v>3</v>
          </cell>
          <cell r="AA529" t="str">
            <v>Y</v>
          </cell>
          <cell r="AB529"/>
          <cell r="AC529" t="str">
            <v>Y</v>
          </cell>
          <cell r="AD529">
            <v>1</v>
          </cell>
          <cell r="AE529">
            <v>0.33333333333333298</v>
          </cell>
          <cell r="AF529" t="str">
            <v>N</v>
          </cell>
          <cell r="AG529" t="str">
            <v>Y</v>
          </cell>
          <cell r="AH529" t="str">
            <v>Y</v>
          </cell>
          <cell r="AI529" t="str">
            <v>O</v>
          </cell>
          <cell r="AJ529" t="str">
            <v>B2</v>
          </cell>
          <cell r="AK529">
            <v>4</v>
          </cell>
          <cell r="AL529">
            <v>2</v>
          </cell>
          <cell r="AM529">
            <v>1</v>
          </cell>
          <cell r="AN529">
            <v>1</v>
          </cell>
          <cell r="AO529">
            <v>2</v>
          </cell>
          <cell r="AP529" t="str">
            <v>Y</v>
          </cell>
          <cell r="AQ529">
            <v>0</v>
          </cell>
          <cell r="AR529">
            <v>3</v>
          </cell>
          <cell r="AS529">
            <v>2</v>
          </cell>
          <cell r="AT529"/>
        </row>
        <row r="530">
          <cell r="B530" t="str">
            <v>SG2G36998349</v>
          </cell>
          <cell r="C530" t="str">
            <v>FIGTREE HOLDINGS LIMITED</v>
          </cell>
          <cell r="D530">
            <v>1</v>
          </cell>
          <cell r="E530">
            <v>7</v>
          </cell>
          <cell r="F530">
            <v>6</v>
          </cell>
          <cell r="G530">
            <v>6</v>
          </cell>
          <cell r="H530">
            <v>2</v>
          </cell>
          <cell r="I530">
            <v>0.33333333333333298</v>
          </cell>
          <cell r="J530">
            <v>1</v>
          </cell>
          <cell r="K530">
            <v>1</v>
          </cell>
          <cell r="L530">
            <v>3</v>
          </cell>
          <cell r="M530" t="str">
            <v>N</v>
          </cell>
          <cell r="N530" t="str">
            <v>N</v>
          </cell>
          <cell r="O530" t="str">
            <v>N</v>
          </cell>
          <cell r="P530">
            <v>3</v>
          </cell>
          <cell r="Q530">
            <v>2</v>
          </cell>
          <cell r="R530">
            <v>0.66666666666666696</v>
          </cell>
          <cell r="S530" t="str">
            <v>N</v>
          </cell>
          <cell r="T530">
            <v>3</v>
          </cell>
          <cell r="U530">
            <v>2</v>
          </cell>
          <cell r="V530">
            <v>0.66666666666666696</v>
          </cell>
          <cell r="W530" t="str">
            <v>N</v>
          </cell>
          <cell r="X530">
            <v>3</v>
          </cell>
          <cell r="Y530">
            <v>2</v>
          </cell>
          <cell r="Z530">
            <v>3</v>
          </cell>
          <cell r="AA530" t="str">
            <v>N</v>
          </cell>
          <cell r="AB530" t="str">
            <v>N</v>
          </cell>
          <cell r="AC530" t="str">
            <v>N</v>
          </cell>
          <cell r="AD530">
            <v>1</v>
          </cell>
          <cell r="AE530">
            <v>0.33333333333333298</v>
          </cell>
          <cell r="AF530" t="str">
            <v>N</v>
          </cell>
          <cell r="AG530" t="str">
            <v>Y</v>
          </cell>
          <cell r="AH530" t="str">
            <v>N</v>
          </cell>
          <cell r="AI530" t="str">
            <v>E</v>
          </cell>
          <cell r="AJ530" t="str">
            <v>E</v>
          </cell>
          <cell r="AK530">
            <v>2</v>
          </cell>
          <cell r="AL530">
            <v>2</v>
          </cell>
          <cell r="AM530">
            <v>1</v>
          </cell>
          <cell r="AN530">
            <v>1</v>
          </cell>
          <cell r="AO530">
            <v>2</v>
          </cell>
          <cell r="AP530" t="str">
            <v>Y</v>
          </cell>
          <cell r="AQ530">
            <v>0</v>
          </cell>
          <cell r="AR530">
            <v>2</v>
          </cell>
          <cell r="AS530">
            <v>2</v>
          </cell>
          <cell r="AT530"/>
        </row>
        <row r="531">
          <cell r="B531" t="str">
            <v>SG1U27933225</v>
          </cell>
          <cell r="C531" t="str">
            <v>FIRST REIT MANAGEMENT LIMITED</v>
          </cell>
          <cell r="D531">
            <v>0</v>
          </cell>
          <cell r="E531">
            <v>7</v>
          </cell>
          <cell r="F531">
            <v>7</v>
          </cell>
          <cell r="G531">
            <v>7</v>
          </cell>
          <cell r="H531">
            <v>4</v>
          </cell>
          <cell r="I531">
            <v>0.57142857142857095</v>
          </cell>
          <cell r="J531">
            <v>1</v>
          </cell>
          <cell r="K531">
            <v>1</v>
          </cell>
          <cell r="L531">
            <v>1</v>
          </cell>
          <cell r="M531" t="str">
            <v>Y</v>
          </cell>
          <cell r="N531" t="str">
            <v>Y</v>
          </cell>
          <cell r="O531" t="str">
            <v>Y</v>
          </cell>
          <cell r="P531">
            <v>3</v>
          </cell>
          <cell r="Q531">
            <v>2</v>
          </cell>
          <cell r="R531">
            <v>0.66666666666666696</v>
          </cell>
          <cell r="S531" t="str">
            <v>Y</v>
          </cell>
          <cell r="T531">
            <v>3</v>
          </cell>
          <cell r="U531">
            <v>2</v>
          </cell>
          <cell r="V531">
            <v>0.66666666666666696</v>
          </cell>
          <cell r="W531" t="str">
            <v>Y</v>
          </cell>
          <cell r="X531">
            <v>4</v>
          </cell>
          <cell r="Y531">
            <v>4</v>
          </cell>
          <cell r="Z531">
            <v>4</v>
          </cell>
          <cell r="AA531" t="str">
            <v>Y</v>
          </cell>
          <cell r="AB531"/>
          <cell r="AC531" t="str">
            <v>Y</v>
          </cell>
          <cell r="AD531">
            <v>3</v>
          </cell>
          <cell r="AE531">
            <v>0.75</v>
          </cell>
          <cell r="AF531" t="str">
            <v>Y</v>
          </cell>
          <cell r="AG531"/>
          <cell r="AH531" t="str">
            <v>Y</v>
          </cell>
          <cell r="AI531"/>
          <cell r="AJ531" t="str">
            <v>E</v>
          </cell>
          <cell r="AK531">
            <v>9</v>
          </cell>
          <cell r="AL531">
            <v>4</v>
          </cell>
          <cell r="AM531">
            <v>1</v>
          </cell>
          <cell r="AN531">
            <v>1</v>
          </cell>
          <cell r="AO531">
            <v>2</v>
          </cell>
          <cell r="AP531" t="str">
            <v>Y</v>
          </cell>
          <cell r="AQ531">
            <v>0</v>
          </cell>
          <cell r="AR531">
            <v>2</v>
          </cell>
          <cell r="AS531">
            <v>0</v>
          </cell>
          <cell r="AT531"/>
        </row>
        <row r="532">
          <cell r="B532" t="str">
            <v>SG1AA5000001</v>
          </cell>
          <cell r="C532" t="str">
            <v>FRASERS HOSPITALITY ASSET MANAGEMENT PTE. LTD.</v>
          </cell>
          <cell r="D532">
            <v>0</v>
          </cell>
          <cell r="E532">
            <v>6</v>
          </cell>
          <cell r="F532">
            <v>6</v>
          </cell>
          <cell r="G532">
            <v>6</v>
          </cell>
          <cell r="H532">
            <v>4</v>
          </cell>
          <cell r="I532">
            <v>0.66666666666666696</v>
          </cell>
          <cell r="J532">
            <v>1</v>
          </cell>
          <cell r="K532">
            <v>0</v>
          </cell>
          <cell r="L532">
            <v>1</v>
          </cell>
          <cell r="M532" t="str">
            <v>Y</v>
          </cell>
          <cell r="N532" t="str">
            <v>N</v>
          </cell>
          <cell r="O532" t="str">
            <v>N</v>
          </cell>
          <cell r="P532">
            <v>4</v>
          </cell>
          <cell r="Q532">
            <v>3</v>
          </cell>
          <cell r="R532">
            <v>0.75</v>
          </cell>
          <cell r="S532" t="str">
            <v>N</v>
          </cell>
          <cell r="T532">
            <v>4</v>
          </cell>
          <cell r="U532">
            <v>3</v>
          </cell>
          <cell r="V532">
            <v>0.75</v>
          </cell>
          <cell r="W532" t="str">
            <v>N</v>
          </cell>
          <cell r="X532">
            <v>3</v>
          </cell>
          <cell r="Y532">
            <v>3</v>
          </cell>
          <cell r="Z532">
            <v>3</v>
          </cell>
          <cell r="AA532" t="str">
            <v>Y</v>
          </cell>
          <cell r="AB532"/>
          <cell r="AC532" t="str">
            <v>N</v>
          </cell>
          <cell r="AD532">
            <v>1</v>
          </cell>
          <cell r="AE532">
            <v>0.33333333333333298</v>
          </cell>
          <cell r="AF532" t="str">
            <v>N</v>
          </cell>
          <cell r="AG532" t="str">
            <v>Y</v>
          </cell>
          <cell r="AH532" t="str">
            <v>N</v>
          </cell>
          <cell r="AI532"/>
          <cell r="AJ532" t="str">
            <v>E</v>
          </cell>
          <cell r="AK532">
            <v>5</v>
          </cell>
          <cell r="AL532">
            <v>4</v>
          </cell>
          <cell r="AM532">
            <v>1</v>
          </cell>
          <cell r="AN532">
            <v>1</v>
          </cell>
          <cell r="AO532">
            <v>2</v>
          </cell>
          <cell r="AP532" t="str">
            <v>Y</v>
          </cell>
          <cell r="AQ532">
            <v>0</v>
          </cell>
          <cell r="AR532">
            <v>3</v>
          </cell>
          <cell r="AS532">
            <v>0</v>
          </cell>
          <cell r="AT532"/>
        </row>
        <row r="533">
          <cell r="B533" t="str">
            <v>SG1CI9000006</v>
          </cell>
          <cell r="C533" t="str">
            <v>FRASERS LOGISTICS &amp; INDUSTRIAL ASSET MANAGEMENT PTE. LTD.</v>
          </cell>
          <cell r="D533">
            <v>0</v>
          </cell>
          <cell r="E533">
            <v>9</v>
          </cell>
          <cell r="F533">
            <v>9</v>
          </cell>
          <cell r="G533">
            <v>9</v>
          </cell>
          <cell r="H533">
            <v>5</v>
          </cell>
          <cell r="I533">
            <v>0.55555555555555602</v>
          </cell>
          <cell r="J533">
            <v>1</v>
          </cell>
          <cell r="K533">
            <v>0</v>
          </cell>
          <cell r="L533">
            <v>1</v>
          </cell>
          <cell r="M533" t="str">
            <v>Y</v>
          </cell>
          <cell r="N533" t="str">
            <v>N</v>
          </cell>
          <cell r="O533" t="str">
            <v>Y</v>
          </cell>
          <cell r="P533">
            <v>4</v>
          </cell>
          <cell r="Q533">
            <v>3</v>
          </cell>
          <cell r="R533">
            <v>0.75</v>
          </cell>
          <cell r="S533" t="str">
            <v>N</v>
          </cell>
          <cell r="T533">
            <v>4</v>
          </cell>
          <cell r="U533">
            <v>3</v>
          </cell>
          <cell r="V533">
            <v>0.75</v>
          </cell>
          <cell r="W533" t="str">
            <v>N</v>
          </cell>
          <cell r="X533">
            <v>4</v>
          </cell>
          <cell r="Y533">
            <v>4</v>
          </cell>
          <cell r="Z533">
            <v>4</v>
          </cell>
          <cell r="AA533" t="str">
            <v>Y</v>
          </cell>
          <cell r="AB533"/>
          <cell r="AC533" t="str">
            <v>Y</v>
          </cell>
          <cell r="AD533">
            <v>2</v>
          </cell>
          <cell r="AE533">
            <v>0.5</v>
          </cell>
          <cell r="AF533" t="str">
            <v>Y</v>
          </cell>
          <cell r="AG533"/>
          <cell r="AH533" t="str">
            <v>N</v>
          </cell>
          <cell r="AI533"/>
          <cell r="AJ533" t="str">
            <v>E</v>
          </cell>
          <cell r="AK533">
            <v>8</v>
          </cell>
          <cell r="AL533">
            <v>5</v>
          </cell>
          <cell r="AM533">
            <v>2</v>
          </cell>
          <cell r="AN533">
            <v>2</v>
          </cell>
          <cell r="AO533">
            <v>4</v>
          </cell>
          <cell r="AP533" t="str">
            <v>Y</v>
          </cell>
          <cell r="AQ533">
            <v>0</v>
          </cell>
          <cell r="AR533">
            <v>3</v>
          </cell>
          <cell r="AS533">
            <v>0</v>
          </cell>
          <cell r="AT533"/>
        </row>
        <row r="534">
          <cell r="B534" t="str">
            <v>SG1AA4000002</v>
          </cell>
          <cell r="C534" t="str">
            <v>Healthbank Holdings limited</v>
          </cell>
          <cell r="D534">
            <v>0</v>
          </cell>
          <cell r="E534">
            <v>4</v>
          </cell>
          <cell r="F534">
            <v>4</v>
          </cell>
          <cell r="G534">
            <v>4</v>
          </cell>
          <cell r="H534">
            <v>2</v>
          </cell>
          <cell r="I534">
            <v>0.5</v>
          </cell>
          <cell r="J534">
            <v>1</v>
          </cell>
          <cell r="K534">
            <v>1</v>
          </cell>
          <cell r="L534">
            <v>1</v>
          </cell>
          <cell r="M534" t="str">
            <v>Y</v>
          </cell>
          <cell r="N534" t="str">
            <v>N</v>
          </cell>
          <cell r="O534" t="str">
            <v>N</v>
          </cell>
          <cell r="P534">
            <v>2</v>
          </cell>
          <cell r="Q534">
            <v>2</v>
          </cell>
          <cell r="R534">
            <v>1</v>
          </cell>
          <cell r="S534" t="str">
            <v>N</v>
          </cell>
          <cell r="T534">
            <v>2</v>
          </cell>
          <cell r="U534">
            <v>2</v>
          </cell>
          <cell r="V534">
            <v>1</v>
          </cell>
          <cell r="W534" t="str">
            <v>N</v>
          </cell>
          <cell r="X534">
            <v>2</v>
          </cell>
          <cell r="Y534">
            <v>2</v>
          </cell>
          <cell r="Z534">
            <v>2</v>
          </cell>
          <cell r="AA534" t="str">
            <v>Y</v>
          </cell>
          <cell r="AB534"/>
          <cell r="AC534" t="str">
            <v>N</v>
          </cell>
          <cell r="AD534">
            <v>2</v>
          </cell>
          <cell r="AE534">
            <v>1</v>
          </cell>
          <cell r="AF534" t="str">
            <v>Y</v>
          </cell>
          <cell r="AG534"/>
          <cell r="AH534" t="str">
            <v>N</v>
          </cell>
          <cell r="AI534" t="str">
            <v>B3</v>
          </cell>
          <cell r="AJ534" t="str">
            <v>B3</v>
          </cell>
          <cell r="AK534">
            <v>2</v>
          </cell>
          <cell r="AL534">
            <v>2</v>
          </cell>
          <cell r="AM534">
            <v>1</v>
          </cell>
          <cell r="AN534">
            <v>1</v>
          </cell>
          <cell r="AO534">
            <v>2</v>
          </cell>
          <cell r="AP534" t="str">
            <v>Y</v>
          </cell>
          <cell r="AQ534">
            <v>0</v>
          </cell>
          <cell r="AR534">
            <v>2</v>
          </cell>
          <cell r="AS534">
            <v>0</v>
          </cell>
          <cell r="AT534"/>
        </row>
        <row r="535">
          <cell r="B535" t="str">
            <v>SG1F76860344</v>
          </cell>
          <cell r="C535" t="str">
            <v>HONG LEONG ASIA LTD.</v>
          </cell>
          <cell r="D535">
            <v>1</v>
          </cell>
          <cell r="E535">
            <v>7</v>
          </cell>
          <cell r="F535">
            <v>6</v>
          </cell>
          <cell r="G535">
            <v>6</v>
          </cell>
          <cell r="H535">
            <v>4</v>
          </cell>
          <cell r="I535">
            <v>0.66666666666666696</v>
          </cell>
          <cell r="J535">
            <v>1</v>
          </cell>
          <cell r="K535">
            <v>1</v>
          </cell>
          <cell r="L535">
            <v>2</v>
          </cell>
          <cell r="M535" t="str">
            <v>N</v>
          </cell>
          <cell r="N535" t="str">
            <v>Y</v>
          </cell>
          <cell r="O535" t="str">
            <v>N</v>
          </cell>
          <cell r="P535">
            <v>3</v>
          </cell>
          <cell r="Q535">
            <v>2</v>
          </cell>
          <cell r="R535">
            <v>0.66666666666666696</v>
          </cell>
          <cell r="S535" t="str">
            <v>N</v>
          </cell>
          <cell r="T535">
            <v>3</v>
          </cell>
          <cell r="U535">
            <v>3</v>
          </cell>
          <cell r="V535">
            <v>1</v>
          </cell>
          <cell r="W535" t="str">
            <v>N</v>
          </cell>
          <cell r="X535">
            <v>4</v>
          </cell>
          <cell r="Y535">
            <v>4</v>
          </cell>
          <cell r="Z535">
            <v>4</v>
          </cell>
          <cell r="AA535" t="str">
            <v>Y</v>
          </cell>
          <cell r="AB535"/>
          <cell r="AC535" t="str">
            <v>N</v>
          </cell>
          <cell r="AD535">
            <v>2</v>
          </cell>
          <cell r="AE535">
            <v>0.5</v>
          </cell>
          <cell r="AF535" t="str">
            <v>Y</v>
          </cell>
          <cell r="AG535"/>
          <cell r="AH535" t="str">
            <v>N</v>
          </cell>
          <cell r="AI535" t="str">
            <v>E</v>
          </cell>
          <cell r="AJ535" t="str">
            <v>E</v>
          </cell>
          <cell r="AK535">
            <v>4</v>
          </cell>
          <cell r="AL535">
            <v>3</v>
          </cell>
          <cell r="AM535">
            <v>2</v>
          </cell>
          <cell r="AN535">
            <v>2</v>
          </cell>
          <cell r="AO535">
            <v>4</v>
          </cell>
          <cell r="AP535" t="str">
            <v>Y</v>
          </cell>
          <cell r="AQ535">
            <v>1</v>
          </cell>
          <cell r="AR535">
            <v>1</v>
          </cell>
          <cell r="AS535">
            <v>0</v>
          </cell>
          <cell r="AT535"/>
        </row>
        <row r="536">
          <cell r="B536" t="str">
            <v>SG2D67974808</v>
          </cell>
          <cell r="C536" t="str">
            <v>MEDI LIFESTYLE LIMITED</v>
          </cell>
          <cell r="D536">
            <v>3</v>
          </cell>
          <cell r="E536">
            <v>9</v>
          </cell>
          <cell r="F536">
            <v>6</v>
          </cell>
          <cell r="G536">
            <v>6</v>
          </cell>
          <cell r="H536">
            <v>4</v>
          </cell>
          <cell r="I536">
            <v>0.66666666666666696</v>
          </cell>
          <cell r="J536">
            <v>1</v>
          </cell>
          <cell r="K536">
            <v>1</v>
          </cell>
          <cell r="L536">
            <v>2</v>
          </cell>
          <cell r="M536" t="str">
            <v>N</v>
          </cell>
          <cell r="N536" t="str">
            <v>Y</v>
          </cell>
          <cell r="O536" t="str">
            <v>Y</v>
          </cell>
          <cell r="P536">
            <v>3</v>
          </cell>
          <cell r="Q536">
            <v>3</v>
          </cell>
          <cell r="R536">
            <v>1</v>
          </cell>
          <cell r="S536" t="str">
            <v>Y</v>
          </cell>
          <cell r="T536">
            <v>3</v>
          </cell>
          <cell r="U536">
            <v>3</v>
          </cell>
          <cell r="V536">
            <v>1</v>
          </cell>
          <cell r="W536" t="str">
            <v>Y</v>
          </cell>
          <cell r="X536">
            <v>3</v>
          </cell>
          <cell r="Y536">
            <v>3</v>
          </cell>
          <cell r="Z536">
            <v>3</v>
          </cell>
          <cell r="AA536" t="str">
            <v>Y</v>
          </cell>
          <cell r="AB536"/>
          <cell r="AC536" t="str">
            <v>Y</v>
          </cell>
          <cell r="AD536">
            <v>2</v>
          </cell>
          <cell r="AE536">
            <v>0.66666666666666696</v>
          </cell>
          <cell r="AF536" t="str">
            <v>Y</v>
          </cell>
          <cell r="AG536"/>
          <cell r="AH536" t="str">
            <v>Y</v>
          </cell>
          <cell r="AI536" t="str">
            <v>B3</v>
          </cell>
          <cell r="AJ536" t="str">
            <v>B3</v>
          </cell>
          <cell r="AK536">
            <v>4</v>
          </cell>
          <cell r="AL536">
            <v>4</v>
          </cell>
          <cell r="AM536">
            <v>2</v>
          </cell>
          <cell r="AN536">
            <v>1</v>
          </cell>
          <cell r="AO536">
            <v>3</v>
          </cell>
          <cell r="AP536" t="str">
            <v>Y</v>
          </cell>
          <cell r="AQ536">
            <v>0</v>
          </cell>
          <cell r="AR536">
            <v>2</v>
          </cell>
          <cell r="AS536">
            <v>0</v>
          </cell>
          <cell r="AT536"/>
        </row>
        <row r="537">
          <cell r="B537" t="str">
            <v>SG1F66858902</v>
          </cell>
          <cell r="C537" t="str">
            <v>INNOTEK LIMITED</v>
          </cell>
          <cell r="D537">
            <v>0</v>
          </cell>
          <cell r="E537">
            <v>5</v>
          </cell>
          <cell r="F537">
            <v>5</v>
          </cell>
          <cell r="G537">
            <v>5</v>
          </cell>
          <cell r="H537">
            <v>3</v>
          </cell>
          <cell r="I537">
            <v>0.6</v>
          </cell>
          <cell r="J537">
            <v>1</v>
          </cell>
          <cell r="K537">
            <v>1</v>
          </cell>
          <cell r="L537">
            <v>3</v>
          </cell>
          <cell r="M537" t="str">
            <v>N</v>
          </cell>
          <cell r="N537" t="str">
            <v>N</v>
          </cell>
          <cell r="O537" t="str">
            <v>Y</v>
          </cell>
          <cell r="P537">
            <v>3</v>
          </cell>
          <cell r="Q537">
            <v>2</v>
          </cell>
          <cell r="R537">
            <v>0.66666666666666696</v>
          </cell>
          <cell r="S537" t="str">
            <v>N</v>
          </cell>
          <cell r="T537">
            <v>3</v>
          </cell>
          <cell r="U537">
            <v>3</v>
          </cell>
          <cell r="V537">
            <v>1</v>
          </cell>
          <cell r="W537" t="str">
            <v>N</v>
          </cell>
          <cell r="X537">
            <v>3</v>
          </cell>
          <cell r="Y537">
            <v>2</v>
          </cell>
          <cell r="Z537">
            <v>3</v>
          </cell>
          <cell r="AA537" t="str">
            <v>N</v>
          </cell>
          <cell r="AB537" t="str">
            <v>N</v>
          </cell>
          <cell r="AC537" t="str">
            <v>N</v>
          </cell>
          <cell r="AD537">
            <v>0</v>
          </cell>
          <cell r="AE537">
            <v>0</v>
          </cell>
          <cell r="AF537" t="str">
            <v>N</v>
          </cell>
          <cell r="AG537" t="str">
            <v>N</v>
          </cell>
          <cell r="AH537" t="str">
            <v>N</v>
          </cell>
          <cell r="AI537" t="str">
            <v>E</v>
          </cell>
          <cell r="AJ537" t="str">
            <v>E</v>
          </cell>
          <cell r="AK537">
            <v>4</v>
          </cell>
          <cell r="AL537">
            <v>4</v>
          </cell>
          <cell r="AM537">
            <v>1</v>
          </cell>
          <cell r="AN537">
            <v>1</v>
          </cell>
          <cell r="AO537">
            <v>2</v>
          </cell>
          <cell r="AP537" t="str">
            <v>Y</v>
          </cell>
          <cell r="AQ537">
            <v>0</v>
          </cell>
          <cell r="AR537">
            <v>1</v>
          </cell>
          <cell r="AS537">
            <v>0</v>
          </cell>
          <cell r="AT537"/>
        </row>
        <row r="538">
          <cell r="B538" t="str">
            <v>SG1U48933923</v>
          </cell>
          <cell r="C538" t="str">
            <v>KEPPEL INFRASTRUCTURE FUND MANAGEMENT PTE LTD</v>
          </cell>
          <cell r="D538">
            <v>1</v>
          </cell>
          <cell r="E538">
            <v>6</v>
          </cell>
          <cell r="F538">
            <v>5</v>
          </cell>
          <cell r="G538">
            <v>5</v>
          </cell>
          <cell r="H538">
            <v>4</v>
          </cell>
          <cell r="I538">
            <v>0.8</v>
          </cell>
          <cell r="J538">
            <v>0</v>
          </cell>
          <cell r="K538">
            <v>0</v>
          </cell>
          <cell r="L538"/>
          <cell r="M538"/>
          <cell r="N538" t="str">
            <v>N</v>
          </cell>
          <cell r="O538" t="str">
            <v>Y</v>
          </cell>
          <cell r="P538">
            <v>3</v>
          </cell>
          <cell r="Q538">
            <v>2</v>
          </cell>
          <cell r="R538">
            <v>0.66666666666666696</v>
          </cell>
          <cell r="S538" t="str">
            <v>N</v>
          </cell>
          <cell r="T538">
            <v>3</v>
          </cell>
          <cell r="U538">
            <v>2</v>
          </cell>
          <cell r="V538">
            <v>0.66666666666666696</v>
          </cell>
          <cell r="W538" t="str">
            <v>N</v>
          </cell>
          <cell r="X538">
            <v>2</v>
          </cell>
          <cell r="Y538">
            <v>2</v>
          </cell>
          <cell r="Z538">
            <v>2</v>
          </cell>
          <cell r="AA538" t="str">
            <v>Y</v>
          </cell>
          <cell r="AB538"/>
          <cell r="AC538" t="str">
            <v>N</v>
          </cell>
          <cell r="AD538">
            <v>0</v>
          </cell>
          <cell r="AE538">
            <v>0</v>
          </cell>
          <cell r="AF538" t="str">
            <v>N</v>
          </cell>
          <cell r="AG538" t="str">
            <v>N</v>
          </cell>
          <cell r="AH538" t="str">
            <v>N</v>
          </cell>
          <cell r="AI538"/>
          <cell r="AJ538" t="str">
            <v>E</v>
          </cell>
          <cell r="AK538">
            <v>14</v>
          </cell>
          <cell r="AL538">
            <v>4</v>
          </cell>
          <cell r="AM538">
            <v>2</v>
          </cell>
          <cell r="AN538">
            <v>2</v>
          </cell>
          <cell r="AO538">
            <v>4</v>
          </cell>
          <cell r="AP538" t="str">
            <v>Y</v>
          </cell>
          <cell r="AQ538">
            <v>0</v>
          </cell>
          <cell r="AR538">
            <v>0</v>
          </cell>
          <cell r="AS538">
            <v>0</v>
          </cell>
          <cell r="AT538"/>
        </row>
        <row r="539">
          <cell r="B539" t="str">
            <v>SG1EA1000007</v>
          </cell>
          <cell r="C539" t="str">
            <v>KEPPEL PACIFIC OAK US REIT MANAGEMENT PTE. LTD.</v>
          </cell>
          <cell r="D539">
            <v>0</v>
          </cell>
          <cell r="E539">
            <v>5</v>
          </cell>
          <cell r="F539">
            <v>5</v>
          </cell>
          <cell r="G539">
            <v>5</v>
          </cell>
          <cell r="H539">
            <v>3</v>
          </cell>
          <cell r="I539">
            <v>0.6</v>
          </cell>
          <cell r="J539">
            <v>1</v>
          </cell>
          <cell r="K539">
            <v>0</v>
          </cell>
          <cell r="L539">
            <v>3</v>
          </cell>
          <cell r="M539" t="str">
            <v>N</v>
          </cell>
          <cell r="N539" t="str">
            <v>N</v>
          </cell>
          <cell r="O539" t="str">
            <v>Y</v>
          </cell>
          <cell r="P539">
            <v>3</v>
          </cell>
          <cell r="Q539">
            <v>3</v>
          </cell>
          <cell r="R539">
            <v>1</v>
          </cell>
          <cell r="S539" t="str">
            <v>N</v>
          </cell>
          <cell r="T539">
            <v>3</v>
          </cell>
          <cell r="U539">
            <v>3</v>
          </cell>
          <cell r="V539">
            <v>1</v>
          </cell>
          <cell r="W539" t="str">
            <v>N</v>
          </cell>
          <cell r="X539">
            <v>3</v>
          </cell>
          <cell r="Y539">
            <v>3</v>
          </cell>
          <cell r="Z539">
            <v>3</v>
          </cell>
          <cell r="AA539" t="str">
            <v>Y</v>
          </cell>
          <cell r="AB539"/>
          <cell r="AC539" t="str">
            <v>N</v>
          </cell>
          <cell r="AD539">
            <v>2</v>
          </cell>
          <cell r="AE539">
            <v>0.66666666666666696</v>
          </cell>
          <cell r="AF539" t="str">
            <v>Y</v>
          </cell>
          <cell r="AG539"/>
          <cell r="AH539" t="str">
            <v>N</v>
          </cell>
          <cell r="AI539"/>
          <cell r="AJ539" t="str">
            <v>E</v>
          </cell>
          <cell r="AK539">
            <v>5</v>
          </cell>
          <cell r="AL539">
            <v>4</v>
          </cell>
          <cell r="AM539">
            <v>2</v>
          </cell>
          <cell r="AN539">
            <v>2</v>
          </cell>
          <cell r="AO539">
            <v>4</v>
          </cell>
          <cell r="AP539" t="str">
            <v>Y</v>
          </cell>
          <cell r="AQ539">
            <v>0</v>
          </cell>
          <cell r="AR539">
            <v>3</v>
          </cell>
          <cell r="AS539">
            <v>2</v>
          </cell>
          <cell r="AT539"/>
        </row>
        <row r="540">
          <cell r="B540" t="str">
            <v>SG2C32962814</v>
          </cell>
          <cell r="C540" t="str">
            <v>MAPLETREE INDUSTRIAL TRUST MANAGEMENT LTD.</v>
          </cell>
          <cell r="D540">
            <v>4</v>
          </cell>
          <cell r="E540">
            <v>17</v>
          </cell>
          <cell r="F540">
            <v>13</v>
          </cell>
          <cell r="G540">
            <v>13</v>
          </cell>
          <cell r="H540">
            <v>8</v>
          </cell>
          <cell r="I540">
            <v>0.61538461538461497</v>
          </cell>
          <cell r="J540">
            <v>1</v>
          </cell>
          <cell r="K540">
            <v>1</v>
          </cell>
          <cell r="L540">
            <v>3</v>
          </cell>
          <cell r="M540" t="str">
            <v>N</v>
          </cell>
          <cell r="N540" t="str">
            <v>Y</v>
          </cell>
          <cell r="O540" t="str">
            <v>N</v>
          </cell>
          <cell r="P540">
            <v>2</v>
          </cell>
          <cell r="Q540">
            <v>1</v>
          </cell>
          <cell r="R540">
            <v>0.5</v>
          </cell>
          <cell r="S540" t="str">
            <v>N</v>
          </cell>
          <cell r="T540">
            <v>2</v>
          </cell>
          <cell r="U540">
            <v>1</v>
          </cell>
          <cell r="V540">
            <v>0.5</v>
          </cell>
          <cell r="W540" t="str">
            <v>N</v>
          </cell>
          <cell r="X540">
            <v>4</v>
          </cell>
          <cell r="Y540">
            <v>4</v>
          </cell>
          <cell r="Z540">
            <v>4</v>
          </cell>
          <cell r="AA540" t="str">
            <v>Y</v>
          </cell>
          <cell r="AB540"/>
          <cell r="AC540" t="str">
            <v>N</v>
          </cell>
          <cell r="AD540">
            <v>3</v>
          </cell>
          <cell r="AE540">
            <v>0.75</v>
          </cell>
          <cell r="AF540" t="str">
            <v>Y</v>
          </cell>
          <cell r="AG540"/>
          <cell r="AH540" t="str">
            <v>N</v>
          </cell>
          <cell r="AI540" t="str">
            <v>ND</v>
          </cell>
          <cell r="AJ540" t="str">
            <v>ND</v>
          </cell>
          <cell r="AK540">
            <v>6</v>
          </cell>
          <cell r="AL540">
            <v>6</v>
          </cell>
          <cell r="AM540">
            <v>1</v>
          </cell>
          <cell r="AN540">
            <v>1</v>
          </cell>
          <cell r="AO540">
            <v>2</v>
          </cell>
          <cell r="AP540" t="str">
            <v>Y</v>
          </cell>
          <cell r="AQ540">
            <v>3</v>
          </cell>
          <cell r="AR540">
            <v>0</v>
          </cell>
          <cell r="AS540">
            <v>0</v>
          </cell>
          <cell r="AT540"/>
        </row>
        <row r="541">
          <cell r="B541" t="str">
            <v>SG1S03926213</v>
          </cell>
          <cell r="C541" t="str">
            <v>MAPLETREE LOGISTICS TRUST MANAGEMENT LTD.</v>
          </cell>
          <cell r="D541">
            <v>2</v>
          </cell>
          <cell r="E541">
            <v>14</v>
          </cell>
          <cell r="F541">
            <v>12</v>
          </cell>
          <cell r="G541">
            <v>12</v>
          </cell>
          <cell r="H541">
            <v>7</v>
          </cell>
          <cell r="I541">
            <v>0.58333333333333304</v>
          </cell>
          <cell r="J541">
            <v>1</v>
          </cell>
          <cell r="K541">
            <v>1</v>
          </cell>
          <cell r="L541">
            <v>3</v>
          </cell>
          <cell r="M541" t="str">
            <v>N</v>
          </cell>
          <cell r="N541" t="str">
            <v>Y</v>
          </cell>
          <cell r="O541" t="str">
            <v>Y</v>
          </cell>
          <cell r="P541">
            <v>3</v>
          </cell>
          <cell r="Q541">
            <v>3</v>
          </cell>
          <cell r="R541">
            <v>1</v>
          </cell>
          <cell r="S541" t="str">
            <v>N</v>
          </cell>
          <cell r="T541">
            <v>3</v>
          </cell>
          <cell r="U541">
            <v>3</v>
          </cell>
          <cell r="V541">
            <v>1</v>
          </cell>
          <cell r="W541" t="str">
            <v>N</v>
          </cell>
          <cell r="X541">
            <v>4</v>
          </cell>
          <cell r="Y541">
            <v>4</v>
          </cell>
          <cell r="Z541">
            <v>4</v>
          </cell>
          <cell r="AA541" t="str">
            <v>Y</v>
          </cell>
          <cell r="AB541"/>
          <cell r="AC541" t="str">
            <v>N</v>
          </cell>
          <cell r="AD541">
            <v>1</v>
          </cell>
          <cell r="AE541">
            <v>0.25</v>
          </cell>
          <cell r="AF541" t="str">
            <v>N</v>
          </cell>
          <cell r="AG541" t="str">
            <v>Y</v>
          </cell>
          <cell r="AH541" t="str">
            <v>N</v>
          </cell>
          <cell r="AI541" t="str">
            <v>O</v>
          </cell>
          <cell r="AJ541" t="str">
            <v>E</v>
          </cell>
          <cell r="AK541">
            <v>6</v>
          </cell>
          <cell r="AL541">
            <v>5</v>
          </cell>
          <cell r="AM541">
            <v>1</v>
          </cell>
          <cell r="AN541">
            <v>1</v>
          </cell>
          <cell r="AO541">
            <v>2</v>
          </cell>
          <cell r="AP541" t="str">
            <v>Y</v>
          </cell>
          <cell r="AQ541">
            <v>0</v>
          </cell>
          <cell r="AR541">
            <v>0</v>
          </cell>
          <cell r="AS541">
            <v>0</v>
          </cell>
          <cell r="AT541"/>
        </row>
        <row r="542">
          <cell r="B542" t="str">
            <v>SG2F55990442</v>
          </cell>
          <cell r="C542" t="str">
            <v>MAPLETREE NORTH ASIA COMMERCIAL TRUST MANAGEMENT LTD.</v>
          </cell>
          <cell r="D542">
            <v>1</v>
          </cell>
          <cell r="E542">
            <v>10</v>
          </cell>
          <cell r="F542">
            <v>9</v>
          </cell>
          <cell r="G542">
            <v>9</v>
          </cell>
          <cell r="H542">
            <v>5</v>
          </cell>
          <cell r="I542">
            <v>0.55555555555555602</v>
          </cell>
          <cell r="J542">
            <v>1</v>
          </cell>
          <cell r="K542">
            <v>1</v>
          </cell>
          <cell r="L542">
            <v>3</v>
          </cell>
          <cell r="M542" t="str">
            <v>N</v>
          </cell>
          <cell r="N542" t="str">
            <v>Y</v>
          </cell>
          <cell r="O542" t="str">
            <v>N</v>
          </cell>
          <cell r="P542">
            <v>2</v>
          </cell>
          <cell r="Q542">
            <v>2</v>
          </cell>
          <cell r="R542">
            <v>1</v>
          </cell>
          <cell r="S542" t="str">
            <v>N</v>
          </cell>
          <cell r="T542">
            <v>2</v>
          </cell>
          <cell r="U542">
            <v>2</v>
          </cell>
          <cell r="V542">
            <v>1</v>
          </cell>
          <cell r="W542" t="str">
            <v>N</v>
          </cell>
          <cell r="X542">
            <v>3</v>
          </cell>
          <cell r="Y542">
            <v>3</v>
          </cell>
          <cell r="Z542">
            <v>3</v>
          </cell>
          <cell r="AA542" t="str">
            <v>Y</v>
          </cell>
          <cell r="AB542"/>
          <cell r="AC542" t="str">
            <v>N</v>
          </cell>
          <cell r="AD542">
            <v>2</v>
          </cell>
          <cell r="AE542">
            <v>0.66666666666666696</v>
          </cell>
          <cell r="AF542" t="str">
            <v>Y</v>
          </cell>
          <cell r="AG542"/>
          <cell r="AH542" t="str">
            <v>N</v>
          </cell>
          <cell r="AI542" t="str">
            <v>O</v>
          </cell>
          <cell r="AJ542" t="str">
            <v>E</v>
          </cell>
          <cell r="AK542">
            <v>7</v>
          </cell>
          <cell r="AL542">
            <v>5</v>
          </cell>
          <cell r="AM542">
            <v>1</v>
          </cell>
          <cell r="AN542">
            <v>1</v>
          </cell>
          <cell r="AO542">
            <v>2</v>
          </cell>
          <cell r="AP542" t="str">
            <v>Y</v>
          </cell>
          <cell r="AQ542">
            <v>0</v>
          </cell>
          <cell r="AR542">
            <v>0</v>
          </cell>
          <cell r="AS542">
            <v>0</v>
          </cell>
          <cell r="AT542"/>
        </row>
        <row r="543">
          <cell r="B543" t="str">
            <v>SG1EA9000009</v>
          </cell>
          <cell r="C543" t="str">
            <v>NO SIGNBOARD HOLDINGS LTD.</v>
          </cell>
          <cell r="D543">
            <v>1</v>
          </cell>
          <cell r="E543">
            <v>6</v>
          </cell>
          <cell r="F543">
            <v>5</v>
          </cell>
          <cell r="G543">
            <v>5</v>
          </cell>
          <cell r="H543">
            <v>3</v>
          </cell>
          <cell r="I543">
            <v>0.6</v>
          </cell>
          <cell r="J543">
            <v>1</v>
          </cell>
          <cell r="K543">
            <v>1</v>
          </cell>
          <cell r="L543">
            <v>2</v>
          </cell>
          <cell r="M543" t="str">
            <v>N</v>
          </cell>
          <cell r="N543" t="str">
            <v>Y</v>
          </cell>
          <cell r="O543" t="str">
            <v>N</v>
          </cell>
          <cell r="P543">
            <v>2</v>
          </cell>
          <cell r="Q543">
            <v>2</v>
          </cell>
          <cell r="R543">
            <v>1</v>
          </cell>
          <cell r="S543" t="str">
            <v>N</v>
          </cell>
          <cell r="T543">
            <v>2</v>
          </cell>
          <cell r="U543">
            <v>2</v>
          </cell>
          <cell r="V543">
            <v>1</v>
          </cell>
          <cell r="W543" t="str">
            <v>N</v>
          </cell>
          <cell r="X543">
            <v>2</v>
          </cell>
          <cell r="Y543">
            <v>2</v>
          </cell>
          <cell r="Z543">
            <v>2</v>
          </cell>
          <cell r="AA543" t="str">
            <v>Y</v>
          </cell>
          <cell r="AB543"/>
          <cell r="AC543" t="str">
            <v>N</v>
          </cell>
          <cell r="AD543">
            <v>1</v>
          </cell>
          <cell r="AE543">
            <v>0.5</v>
          </cell>
          <cell r="AF543" t="str">
            <v>Y</v>
          </cell>
          <cell r="AG543"/>
          <cell r="AH543" t="str">
            <v>N</v>
          </cell>
          <cell r="AI543" t="str">
            <v>O</v>
          </cell>
          <cell r="AJ543" t="str">
            <v>B3</v>
          </cell>
          <cell r="AK543">
            <v>7</v>
          </cell>
          <cell r="AL543">
            <v>6</v>
          </cell>
          <cell r="AM543">
            <v>1</v>
          </cell>
          <cell r="AN543">
            <v>1</v>
          </cell>
          <cell r="AO543">
            <v>2</v>
          </cell>
          <cell r="AP543" t="str">
            <v>Y</v>
          </cell>
          <cell r="AQ543">
            <v>0</v>
          </cell>
          <cell r="AR543">
            <v>2</v>
          </cell>
          <cell r="AS543">
            <v>0</v>
          </cell>
          <cell r="AT543"/>
        </row>
        <row r="544">
          <cell r="B544" t="str">
            <v>SG1ED2000000</v>
          </cell>
          <cell r="C544" t="str">
            <v>SASSEUR ASSET MANAGEMENT PTE. LTD.</v>
          </cell>
          <cell r="D544">
            <v>1</v>
          </cell>
          <cell r="E544">
            <v>7</v>
          </cell>
          <cell r="F544">
            <v>6</v>
          </cell>
          <cell r="G544">
            <v>6</v>
          </cell>
          <cell r="H544">
            <v>4</v>
          </cell>
          <cell r="I544">
            <v>0.66666666666666696</v>
          </cell>
          <cell r="J544">
            <v>1</v>
          </cell>
          <cell r="K544">
            <v>0</v>
          </cell>
          <cell r="L544">
            <v>3</v>
          </cell>
          <cell r="M544" t="str">
            <v>N</v>
          </cell>
          <cell r="N544" t="str">
            <v>Y</v>
          </cell>
          <cell r="O544" t="str">
            <v>Y</v>
          </cell>
          <cell r="P544">
            <v>3</v>
          </cell>
          <cell r="Q544">
            <v>2</v>
          </cell>
          <cell r="R544">
            <v>0.66666666666666696</v>
          </cell>
          <cell r="S544" t="str">
            <v>N</v>
          </cell>
          <cell r="T544">
            <v>3</v>
          </cell>
          <cell r="U544">
            <v>2</v>
          </cell>
          <cell r="V544">
            <v>0.66666666666666696</v>
          </cell>
          <cell r="W544" t="str">
            <v>N</v>
          </cell>
          <cell r="X544">
            <v>3</v>
          </cell>
          <cell r="Y544">
            <v>3</v>
          </cell>
          <cell r="Z544">
            <v>3</v>
          </cell>
          <cell r="AA544" t="str">
            <v>Y</v>
          </cell>
          <cell r="AB544"/>
          <cell r="AC544" t="str">
            <v>N</v>
          </cell>
          <cell r="AD544">
            <v>1</v>
          </cell>
          <cell r="AE544">
            <v>0.33333333333333298</v>
          </cell>
          <cell r="AF544" t="str">
            <v>N</v>
          </cell>
          <cell r="AG544" t="str">
            <v>Y</v>
          </cell>
          <cell r="AH544" t="str">
            <v>N</v>
          </cell>
          <cell r="AI544"/>
          <cell r="AJ544" t="str">
            <v>E</v>
          </cell>
          <cell r="AK544">
            <v>4</v>
          </cell>
          <cell r="AL544">
            <v>4</v>
          </cell>
          <cell r="AM544">
            <v>2</v>
          </cell>
          <cell r="AN544">
            <v>2</v>
          </cell>
          <cell r="AO544">
            <v>4</v>
          </cell>
          <cell r="AP544" t="str">
            <v>Y</v>
          </cell>
          <cell r="AQ544">
            <v>0</v>
          </cell>
          <cell r="AR544">
            <v>2</v>
          </cell>
          <cell r="AS544">
            <v>0</v>
          </cell>
          <cell r="AT544"/>
        </row>
        <row r="545">
          <cell r="B545" t="str">
            <v>SG1AE2000006</v>
          </cell>
          <cell r="C545" t="str">
            <v>Singapore Edevelopment Ltd</v>
          </cell>
          <cell r="D545">
            <v>0</v>
          </cell>
          <cell r="E545">
            <v>9</v>
          </cell>
          <cell r="F545">
            <v>9</v>
          </cell>
          <cell r="G545">
            <v>9</v>
          </cell>
          <cell r="H545">
            <v>3</v>
          </cell>
          <cell r="I545">
            <v>0.33333333333333298</v>
          </cell>
          <cell r="J545">
            <v>1</v>
          </cell>
          <cell r="K545">
            <v>1</v>
          </cell>
          <cell r="L545">
            <v>2</v>
          </cell>
          <cell r="M545" t="str">
            <v>N</v>
          </cell>
          <cell r="N545" t="str">
            <v>Y</v>
          </cell>
          <cell r="O545" t="str">
            <v>N</v>
          </cell>
          <cell r="P545">
            <v>2</v>
          </cell>
          <cell r="Q545">
            <v>1</v>
          </cell>
          <cell r="R545">
            <v>0.5</v>
          </cell>
          <cell r="S545" t="str">
            <v>N</v>
          </cell>
          <cell r="T545">
            <v>2</v>
          </cell>
          <cell r="U545">
            <v>2</v>
          </cell>
          <cell r="V545">
            <v>1</v>
          </cell>
          <cell r="W545" t="str">
            <v>N</v>
          </cell>
          <cell r="X545">
            <v>2</v>
          </cell>
          <cell r="Y545">
            <v>2</v>
          </cell>
          <cell r="Z545">
            <v>2</v>
          </cell>
          <cell r="AA545" t="str">
            <v>Y</v>
          </cell>
          <cell r="AB545"/>
          <cell r="AC545" t="str">
            <v>N</v>
          </cell>
          <cell r="AD545">
            <v>2</v>
          </cell>
          <cell r="AE545">
            <v>1</v>
          </cell>
          <cell r="AF545" t="str">
            <v>Y</v>
          </cell>
          <cell r="AG545"/>
          <cell r="AH545" t="str">
            <v>N</v>
          </cell>
          <cell r="AI545" t="str">
            <v>O</v>
          </cell>
          <cell r="AJ545" t="str">
            <v>B3</v>
          </cell>
          <cell r="AK545">
            <v>2</v>
          </cell>
          <cell r="AL545">
            <v>3</v>
          </cell>
          <cell r="AM545">
            <v>1</v>
          </cell>
          <cell r="AN545">
            <v>1</v>
          </cell>
          <cell r="AO545">
            <v>2</v>
          </cell>
          <cell r="AP545" t="str">
            <v>Y</v>
          </cell>
          <cell r="AQ545">
            <v>0</v>
          </cell>
          <cell r="AR545">
            <v>1</v>
          </cell>
          <cell r="AS545">
            <v>0</v>
          </cell>
          <cell r="AT545"/>
        </row>
        <row r="546">
          <cell r="B546" t="str">
            <v>BMG8585U1027</v>
          </cell>
          <cell r="C546" t="str">
            <v>SUNPOWER GROUP LTD.</v>
          </cell>
          <cell r="D546">
            <v>0</v>
          </cell>
          <cell r="E546">
            <v>8</v>
          </cell>
          <cell r="F546">
            <v>8</v>
          </cell>
          <cell r="G546">
            <v>8</v>
          </cell>
          <cell r="H546">
            <v>4</v>
          </cell>
          <cell r="I546">
            <v>0.5</v>
          </cell>
          <cell r="J546">
            <v>1</v>
          </cell>
          <cell r="K546">
            <v>0</v>
          </cell>
          <cell r="L546">
            <v>2</v>
          </cell>
          <cell r="M546" t="str">
            <v>N</v>
          </cell>
          <cell r="N546" t="str">
            <v>Y</v>
          </cell>
          <cell r="O546" t="str">
            <v>N</v>
          </cell>
          <cell r="P546">
            <v>7</v>
          </cell>
          <cell r="Q546">
            <v>4</v>
          </cell>
          <cell r="R546">
            <v>0.57142857142857095</v>
          </cell>
          <cell r="S546" t="str">
            <v>N</v>
          </cell>
          <cell r="T546">
            <v>5</v>
          </cell>
          <cell r="U546">
            <v>3</v>
          </cell>
          <cell r="V546">
            <v>0.6</v>
          </cell>
          <cell r="W546" t="str">
            <v>N</v>
          </cell>
          <cell r="X546">
            <v>3</v>
          </cell>
          <cell r="Y546">
            <v>3</v>
          </cell>
          <cell r="Z546">
            <v>3</v>
          </cell>
          <cell r="AA546" t="str">
            <v>Y</v>
          </cell>
          <cell r="AB546"/>
          <cell r="AC546" t="str">
            <v>N</v>
          </cell>
          <cell r="AD546">
            <v>2</v>
          </cell>
          <cell r="AE546">
            <v>0.66666666666666696</v>
          </cell>
          <cell r="AF546" t="str">
            <v>Y</v>
          </cell>
          <cell r="AG546"/>
          <cell r="AH546" t="str">
            <v>N</v>
          </cell>
          <cell r="AI546" t="str">
            <v>O</v>
          </cell>
          <cell r="AJ546" t="str">
            <v>B3</v>
          </cell>
          <cell r="AK546">
            <v>4</v>
          </cell>
          <cell r="AL546">
            <v>4</v>
          </cell>
          <cell r="AM546">
            <v>1</v>
          </cell>
          <cell r="AN546">
            <v>1</v>
          </cell>
          <cell r="AO546">
            <v>2</v>
          </cell>
          <cell r="AP546" t="str">
            <v>Y</v>
          </cell>
          <cell r="AQ546">
            <v>2</v>
          </cell>
          <cell r="AR546">
            <v>2</v>
          </cell>
          <cell r="AS546">
            <v>0</v>
          </cell>
          <cell r="AT546"/>
        </row>
        <row r="547">
          <cell r="B547" t="str">
            <v>CNE100000924</v>
          </cell>
          <cell r="C547" t="str">
            <v>TIANJIN ZHONG XIN PHARM GROUP</v>
          </cell>
          <cell r="D547">
            <v>0</v>
          </cell>
          <cell r="E547">
            <v>9</v>
          </cell>
          <cell r="F547">
            <v>9</v>
          </cell>
          <cell r="G547">
            <v>9</v>
          </cell>
          <cell r="H547">
            <v>3</v>
          </cell>
          <cell r="I547">
            <v>0.33333333333333298</v>
          </cell>
          <cell r="J547">
            <v>1</v>
          </cell>
          <cell r="K547">
            <v>0</v>
          </cell>
          <cell r="L547">
            <v>3</v>
          </cell>
          <cell r="M547" t="str">
            <v>N</v>
          </cell>
          <cell r="N547" t="str">
            <v>N</v>
          </cell>
          <cell r="O547" t="str">
            <v>Y</v>
          </cell>
          <cell r="P547">
            <v>3</v>
          </cell>
          <cell r="Q547">
            <v>2</v>
          </cell>
          <cell r="R547">
            <v>0.66666666666666696</v>
          </cell>
          <cell r="S547" t="str">
            <v>Y</v>
          </cell>
          <cell r="T547">
            <v>3</v>
          </cell>
          <cell r="U547">
            <v>2</v>
          </cell>
          <cell r="V547">
            <v>0.66666666666666696</v>
          </cell>
          <cell r="W547" t="str">
            <v>Y</v>
          </cell>
          <cell r="X547">
            <v>3</v>
          </cell>
          <cell r="Y547">
            <v>3</v>
          </cell>
          <cell r="Z547">
            <v>3</v>
          </cell>
          <cell r="AA547" t="str">
            <v>Y</v>
          </cell>
          <cell r="AB547"/>
          <cell r="AC547" t="str">
            <v>Y</v>
          </cell>
          <cell r="AD547">
            <v>1</v>
          </cell>
          <cell r="AE547">
            <v>0.33333333333333298</v>
          </cell>
          <cell r="AF547" t="str">
            <v>N</v>
          </cell>
          <cell r="AG547" t="str">
            <v>Y</v>
          </cell>
          <cell r="AH547" t="str">
            <v>Y</v>
          </cell>
          <cell r="AI547" t="str">
            <v>B3</v>
          </cell>
          <cell r="AJ547" t="str">
            <v>B3</v>
          </cell>
          <cell r="AK547">
            <v>9</v>
          </cell>
          <cell r="AL547">
            <v>6</v>
          </cell>
          <cell r="AM547">
            <v>1</v>
          </cell>
          <cell r="AN547">
            <v>3</v>
          </cell>
          <cell r="AO547">
            <v>4</v>
          </cell>
          <cell r="AP547" t="str">
            <v>Y</v>
          </cell>
          <cell r="AQ547">
            <v>0</v>
          </cell>
          <cell r="AR547">
            <v>2</v>
          </cell>
          <cell r="AS547">
            <v>0</v>
          </cell>
          <cell r="AT547"/>
        </row>
        <row r="548">
          <cell r="B548" t="str">
            <v>SG1BB6000006</v>
          </cell>
          <cell r="C548" t="str">
            <v>ACMA LTD.</v>
          </cell>
          <cell r="D548">
            <v>0</v>
          </cell>
          <cell r="E548">
            <v>5</v>
          </cell>
          <cell r="F548">
            <v>5</v>
          </cell>
          <cell r="G548">
            <v>5</v>
          </cell>
          <cell r="H548">
            <v>3</v>
          </cell>
          <cell r="I548">
            <v>0.6</v>
          </cell>
          <cell r="J548">
            <v>1</v>
          </cell>
          <cell r="K548">
            <v>1</v>
          </cell>
          <cell r="L548">
            <v>2</v>
          </cell>
          <cell r="M548" t="str">
            <v>N</v>
          </cell>
          <cell r="N548" t="str">
            <v>N</v>
          </cell>
          <cell r="O548" t="str">
            <v>Y</v>
          </cell>
          <cell r="P548">
            <v>3</v>
          </cell>
          <cell r="Q548">
            <v>3</v>
          </cell>
          <cell r="R548">
            <v>1</v>
          </cell>
          <cell r="S548" t="str">
            <v>Y</v>
          </cell>
          <cell r="T548">
            <v>3</v>
          </cell>
          <cell r="U548">
            <v>3</v>
          </cell>
          <cell r="V548">
            <v>1</v>
          </cell>
          <cell r="W548" t="str">
            <v>Y</v>
          </cell>
          <cell r="X548">
            <v>3</v>
          </cell>
          <cell r="Y548">
            <v>3</v>
          </cell>
          <cell r="Z548">
            <v>3</v>
          </cell>
          <cell r="AA548" t="str">
            <v>Y</v>
          </cell>
          <cell r="AB548"/>
          <cell r="AC548" t="str">
            <v>Y</v>
          </cell>
          <cell r="AD548">
            <v>2</v>
          </cell>
          <cell r="AE548">
            <v>0.66666666666666696</v>
          </cell>
          <cell r="AF548" t="str">
            <v>Y</v>
          </cell>
          <cell r="AG548"/>
          <cell r="AH548" t="str">
            <v>Y</v>
          </cell>
          <cell r="AI548" t="str">
            <v>B3</v>
          </cell>
          <cell r="AJ548" t="str">
            <v>B3</v>
          </cell>
          <cell r="AK548">
            <v>2</v>
          </cell>
          <cell r="AL548">
            <v>2</v>
          </cell>
          <cell r="AM548">
            <v>1</v>
          </cell>
          <cell r="AN548">
            <v>1</v>
          </cell>
          <cell r="AO548">
            <v>2</v>
          </cell>
          <cell r="AP548" t="str">
            <v>Y</v>
          </cell>
          <cell r="AQ548">
            <v>1</v>
          </cell>
          <cell r="AR548">
            <v>3</v>
          </cell>
          <cell r="AS548">
            <v>2</v>
          </cell>
          <cell r="AT548"/>
        </row>
        <row r="549">
          <cell r="B549" t="str">
            <v>SG2E65980228</v>
          </cell>
          <cell r="C549" t="str">
            <v>ADVANCED SYSTEMS AUTOMATION</v>
          </cell>
          <cell r="D549">
            <v>0</v>
          </cell>
          <cell r="E549">
            <v>4</v>
          </cell>
          <cell r="F549">
            <v>4</v>
          </cell>
          <cell r="G549">
            <v>4</v>
          </cell>
          <cell r="H549">
            <v>3</v>
          </cell>
          <cell r="I549">
            <v>0.75</v>
          </cell>
          <cell r="J549">
            <v>1</v>
          </cell>
          <cell r="K549">
            <v>1</v>
          </cell>
          <cell r="L549">
            <v>1</v>
          </cell>
          <cell r="M549" t="str">
            <v>Y</v>
          </cell>
          <cell r="N549" t="str">
            <v>N</v>
          </cell>
          <cell r="O549" t="str">
            <v>Y</v>
          </cell>
          <cell r="P549">
            <v>3</v>
          </cell>
          <cell r="Q549">
            <v>3</v>
          </cell>
          <cell r="R549">
            <v>1</v>
          </cell>
          <cell r="S549" t="str">
            <v>Y</v>
          </cell>
          <cell r="T549">
            <v>3</v>
          </cell>
          <cell r="U549">
            <v>3</v>
          </cell>
          <cell r="V549">
            <v>1</v>
          </cell>
          <cell r="W549" t="str">
            <v>Y</v>
          </cell>
          <cell r="X549">
            <v>3</v>
          </cell>
          <cell r="Y549">
            <v>3</v>
          </cell>
          <cell r="Z549">
            <v>3</v>
          </cell>
          <cell r="AA549" t="str">
            <v>Y</v>
          </cell>
          <cell r="AB549"/>
          <cell r="AC549" t="str">
            <v>Y</v>
          </cell>
          <cell r="AD549">
            <v>1</v>
          </cell>
          <cell r="AE549">
            <v>0.33333333333333298</v>
          </cell>
          <cell r="AF549" t="str">
            <v>N</v>
          </cell>
          <cell r="AG549" t="str">
            <v>Y</v>
          </cell>
          <cell r="AH549" t="str">
            <v>Y</v>
          </cell>
          <cell r="AI549" t="str">
            <v>E</v>
          </cell>
          <cell r="AJ549" t="str">
            <v>E</v>
          </cell>
          <cell r="AK549">
            <v>5</v>
          </cell>
          <cell r="AL549">
            <v>6</v>
          </cell>
          <cell r="AM549">
            <v>2</v>
          </cell>
          <cell r="AN549">
            <v>3</v>
          </cell>
          <cell r="AO549">
            <v>5</v>
          </cell>
          <cell r="AP549" t="str">
            <v>Y</v>
          </cell>
          <cell r="AQ549">
            <v>0</v>
          </cell>
          <cell r="AR549">
            <v>3</v>
          </cell>
          <cell r="AS549">
            <v>2</v>
          </cell>
          <cell r="AT549"/>
        </row>
        <row r="550">
          <cell r="B550" t="str">
            <v>SG1CG7000002</v>
          </cell>
          <cell r="C550" t="str">
            <v>VCPLUS LIMITED</v>
          </cell>
          <cell r="D550">
            <v>0</v>
          </cell>
          <cell r="E550">
            <v>5</v>
          </cell>
          <cell r="F550">
            <v>5</v>
          </cell>
          <cell r="G550">
            <v>5</v>
          </cell>
          <cell r="H550">
            <v>3</v>
          </cell>
          <cell r="I550">
            <v>0.6</v>
          </cell>
          <cell r="J550">
            <v>1</v>
          </cell>
          <cell r="K550">
            <v>0</v>
          </cell>
          <cell r="L550">
            <v>1</v>
          </cell>
          <cell r="M550" t="str">
            <v>Y</v>
          </cell>
          <cell r="N550" t="str">
            <v>Y</v>
          </cell>
          <cell r="O550" t="str">
            <v>Y</v>
          </cell>
          <cell r="P550">
            <v>3</v>
          </cell>
          <cell r="Q550">
            <v>3</v>
          </cell>
          <cell r="R550">
            <v>1</v>
          </cell>
          <cell r="S550" t="str">
            <v>Y</v>
          </cell>
          <cell r="T550">
            <v>3</v>
          </cell>
          <cell r="U550">
            <v>3</v>
          </cell>
          <cell r="V550">
            <v>1</v>
          </cell>
          <cell r="W550" t="str">
            <v>Y</v>
          </cell>
          <cell r="X550">
            <v>3</v>
          </cell>
          <cell r="Y550">
            <v>3</v>
          </cell>
          <cell r="Z550">
            <v>3</v>
          </cell>
          <cell r="AA550" t="str">
            <v>Y</v>
          </cell>
          <cell r="AB550"/>
          <cell r="AC550" t="str">
            <v>Y</v>
          </cell>
          <cell r="AD550">
            <v>2</v>
          </cell>
          <cell r="AE550">
            <v>0.66666666666666696</v>
          </cell>
          <cell r="AF550" t="str">
            <v>Y</v>
          </cell>
          <cell r="AG550"/>
          <cell r="AH550" t="str">
            <v>Y</v>
          </cell>
          <cell r="AI550" t="str">
            <v>B3</v>
          </cell>
          <cell r="AJ550" t="str">
            <v>B3</v>
          </cell>
          <cell r="AK550">
            <v>3</v>
          </cell>
          <cell r="AL550">
            <v>4</v>
          </cell>
          <cell r="AM550">
            <v>1</v>
          </cell>
          <cell r="AN550">
            <v>1</v>
          </cell>
          <cell r="AO550">
            <v>2</v>
          </cell>
          <cell r="AP550" t="str">
            <v>Y</v>
          </cell>
          <cell r="AQ550">
            <v>0</v>
          </cell>
          <cell r="AR550">
            <v>3</v>
          </cell>
          <cell r="AS550">
            <v>2</v>
          </cell>
          <cell r="AT550"/>
        </row>
        <row r="551">
          <cell r="B551" t="str">
            <v>SG1DF9000000</v>
          </cell>
          <cell r="C551" t="str">
            <v>AOXIN Q &amp; M DENTAL GRP LIMITED</v>
          </cell>
          <cell r="D551">
            <v>0</v>
          </cell>
          <cell r="E551">
            <v>6</v>
          </cell>
          <cell r="F551">
            <v>6</v>
          </cell>
          <cell r="G551">
            <v>6</v>
          </cell>
          <cell r="H551">
            <v>3</v>
          </cell>
          <cell r="I551">
            <v>0.5</v>
          </cell>
          <cell r="J551">
            <v>1</v>
          </cell>
          <cell r="K551">
            <v>1</v>
          </cell>
          <cell r="L551">
            <v>1</v>
          </cell>
          <cell r="M551" t="str">
            <v>Y</v>
          </cell>
          <cell r="N551" t="str">
            <v>N</v>
          </cell>
          <cell r="O551" t="str">
            <v>Y</v>
          </cell>
          <cell r="P551">
            <v>3</v>
          </cell>
          <cell r="Q551">
            <v>3</v>
          </cell>
          <cell r="R551">
            <v>1</v>
          </cell>
          <cell r="S551" t="str">
            <v>Y</v>
          </cell>
          <cell r="T551">
            <v>3</v>
          </cell>
          <cell r="U551">
            <v>3</v>
          </cell>
          <cell r="V551">
            <v>1</v>
          </cell>
          <cell r="W551" t="str">
            <v>Y</v>
          </cell>
          <cell r="X551">
            <v>3</v>
          </cell>
          <cell r="Y551">
            <v>3</v>
          </cell>
          <cell r="Z551">
            <v>3</v>
          </cell>
          <cell r="AA551" t="str">
            <v>Y</v>
          </cell>
          <cell r="AB551"/>
          <cell r="AC551" t="str">
            <v>Y</v>
          </cell>
          <cell r="AD551">
            <v>1</v>
          </cell>
          <cell r="AE551">
            <v>0.33333333333333298</v>
          </cell>
          <cell r="AF551" t="str">
            <v>N</v>
          </cell>
          <cell r="AG551" t="str">
            <v>Y</v>
          </cell>
          <cell r="AH551" t="str">
            <v>Y</v>
          </cell>
          <cell r="AI551" t="str">
            <v>B3</v>
          </cell>
          <cell r="AJ551" t="str">
            <v>B3</v>
          </cell>
          <cell r="AK551">
            <v>2</v>
          </cell>
          <cell r="AL551">
            <v>2</v>
          </cell>
          <cell r="AM551">
            <v>1</v>
          </cell>
          <cell r="AN551">
            <v>1</v>
          </cell>
          <cell r="AO551">
            <v>2</v>
          </cell>
          <cell r="AP551" t="str">
            <v>Y</v>
          </cell>
          <cell r="AQ551">
            <v>0</v>
          </cell>
          <cell r="AR551">
            <v>3</v>
          </cell>
          <cell r="AS551">
            <v>2</v>
          </cell>
          <cell r="AT551"/>
        </row>
        <row r="552">
          <cell r="B552" t="str">
            <v>SG1G77872271</v>
          </cell>
          <cell r="C552" t="str">
            <v>ASTI HOLDINGS LIMITED</v>
          </cell>
          <cell r="D552">
            <v>0</v>
          </cell>
          <cell r="E552">
            <v>6</v>
          </cell>
          <cell r="F552">
            <v>6</v>
          </cell>
          <cell r="G552">
            <v>6</v>
          </cell>
          <cell r="H552">
            <v>4</v>
          </cell>
          <cell r="I552">
            <v>0.66666666666666696</v>
          </cell>
          <cell r="J552">
            <v>1</v>
          </cell>
          <cell r="K552">
            <v>1</v>
          </cell>
          <cell r="L552">
            <v>2</v>
          </cell>
          <cell r="M552" t="str">
            <v>N</v>
          </cell>
          <cell r="N552" t="str">
            <v>Y</v>
          </cell>
          <cell r="O552" t="str">
            <v>Y</v>
          </cell>
          <cell r="P552">
            <v>3</v>
          </cell>
          <cell r="Q552">
            <v>3</v>
          </cell>
          <cell r="R552">
            <v>1</v>
          </cell>
          <cell r="S552" t="str">
            <v>Y</v>
          </cell>
          <cell r="T552">
            <v>3</v>
          </cell>
          <cell r="U552">
            <v>3</v>
          </cell>
          <cell r="V552">
            <v>1</v>
          </cell>
          <cell r="W552" t="str">
            <v>Y</v>
          </cell>
          <cell r="X552">
            <v>3</v>
          </cell>
          <cell r="Y552">
            <v>3</v>
          </cell>
          <cell r="Z552">
            <v>3</v>
          </cell>
          <cell r="AA552" t="str">
            <v>Y</v>
          </cell>
          <cell r="AB552"/>
          <cell r="AC552" t="str">
            <v>Y</v>
          </cell>
          <cell r="AD552">
            <v>2</v>
          </cell>
          <cell r="AE552">
            <v>0.66666666666666696</v>
          </cell>
          <cell r="AF552" t="str">
            <v>Y</v>
          </cell>
          <cell r="AG552"/>
          <cell r="AH552" t="str">
            <v>Y</v>
          </cell>
          <cell r="AI552" t="str">
            <v>E</v>
          </cell>
          <cell r="AJ552" t="str">
            <v>E</v>
          </cell>
          <cell r="AK552">
            <v>6</v>
          </cell>
          <cell r="AL552">
            <v>4</v>
          </cell>
          <cell r="AM552">
            <v>2</v>
          </cell>
          <cell r="AN552">
            <v>4</v>
          </cell>
          <cell r="AO552">
            <v>6</v>
          </cell>
          <cell r="AP552" t="str">
            <v>Y</v>
          </cell>
          <cell r="AQ552">
            <v>1</v>
          </cell>
          <cell r="AR552">
            <v>3</v>
          </cell>
          <cell r="AS552">
            <v>0</v>
          </cell>
          <cell r="AT552"/>
        </row>
        <row r="553">
          <cell r="B553" t="str">
            <v>SG1AI8000001</v>
          </cell>
          <cell r="C553" t="str">
            <v>BROOK CROMPTON HOLDINGS LTD.</v>
          </cell>
          <cell r="D553">
            <v>0</v>
          </cell>
          <cell r="E553">
            <v>4</v>
          </cell>
          <cell r="F553">
            <v>4</v>
          </cell>
          <cell r="G553">
            <v>4</v>
          </cell>
          <cell r="H553">
            <v>2</v>
          </cell>
          <cell r="I553">
            <v>0.5</v>
          </cell>
          <cell r="J553">
            <v>1</v>
          </cell>
          <cell r="K553">
            <v>1</v>
          </cell>
          <cell r="L553">
            <v>6</v>
          </cell>
          <cell r="M553" t="str">
            <v>N</v>
          </cell>
          <cell r="N553" t="str">
            <v>Y</v>
          </cell>
          <cell r="O553" t="str">
            <v>Y</v>
          </cell>
          <cell r="P553">
            <v>3</v>
          </cell>
          <cell r="Q553">
            <v>2</v>
          </cell>
          <cell r="R553">
            <v>0.66666666666666696</v>
          </cell>
          <cell r="S553" t="str">
            <v>Y</v>
          </cell>
          <cell r="T553">
            <v>3</v>
          </cell>
          <cell r="U553">
            <v>2</v>
          </cell>
          <cell r="V553">
            <v>0.66666666666666696</v>
          </cell>
          <cell r="W553" t="str">
            <v>Y</v>
          </cell>
          <cell r="X553">
            <v>3</v>
          </cell>
          <cell r="Y553">
            <v>2</v>
          </cell>
          <cell r="Z553">
            <v>2</v>
          </cell>
          <cell r="AA553" t="str">
            <v>N</v>
          </cell>
          <cell r="AB553" t="str">
            <v>N</v>
          </cell>
          <cell r="AC553" t="str">
            <v>Y</v>
          </cell>
          <cell r="AD553">
            <v>0</v>
          </cell>
          <cell r="AE553">
            <v>0</v>
          </cell>
          <cell r="AF553" t="str">
            <v>N</v>
          </cell>
          <cell r="AG553" t="str">
            <v>N</v>
          </cell>
          <cell r="AH553" t="str">
            <v>N</v>
          </cell>
          <cell r="AI553" t="str">
            <v>E</v>
          </cell>
          <cell r="AJ553" t="str">
            <v>E</v>
          </cell>
          <cell r="AK553">
            <v>0</v>
          </cell>
          <cell r="AL553">
            <v>0</v>
          </cell>
          <cell r="AM553">
            <v>0</v>
          </cell>
          <cell r="AN553">
            <v>0</v>
          </cell>
          <cell r="AO553">
            <v>0</v>
          </cell>
          <cell r="AP553" t="str">
            <v>Y</v>
          </cell>
          <cell r="AQ553">
            <v>1</v>
          </cell>
          <cell r="AR553">
            <v>2</v>
          </cell>
          <cell r="AS553">
            <v>2</v>
          </cell>
          <cell r="AT553"/>
        </row>
        <row r="554">
          <cell r="B554" t="str">
            <v>BMG2022E1104</v>
          </cell>
          <cell r="C554" t="str">
            <v>CDW HOLDING LIMITED</v>
          </cell>
          <cell r="D554">
            <v>0</v>
          </cell>
          <cell r="E554">
            <v>7</v>
          </cell>
          <cell r="F554">
            <v>7</v>
          </cell>
          <cell r="G554">
            <v>7</v>
          </cell>
          <cell r="H554">
            <v>4</v>
          </cell>
          <cell r="I554">
            <v>0.57142857142857095</v>
          </cell>
          <cell r="J554">
            <v>1</v>
          </cell>
          <cell r="K554">
            <v>1</v>
          </cell>
          <cell r="L554">
            <v>2</v>
          </cell>
          <cell r="M554" t="str">
            <v>N</v>
          </cell>
          <cell r="N554" t="str">
            <v>Y</v>
          </cell>
          <cell r="O554" t="str">
            <v>Y</v>
          </cell>
          <cell r="P554">
            <v>3</v>
          </cell>
          <cell r="Q554">
            <v>3</v>
          </cell>
          <cell r="R554">
            <v>1</v>
          </cell>
          <cell r="S554" t="str">
            <v>N</v>
          </cell>
          <cell r="T554">
            <v>3</v>
          </cell>
          <cell r="U554">
            <v>3</v>
          </cell>
          <cell r="V554">
            <v>1</v>
          </cell>
          <cell r="W554" t="str">
            <v>N</v>
          </cell>
          <cell r="X554">
            <v>4</v>
          </cell>
          <cell r="Y554">
            <v>4</v>
          </cell>
          <cell r="Z554">
            <v>4</v>
          </cell>
          <cell r="AA554" t="str">
            <v>Y</v>
          </cell>
          <cell r="AB554"/>
          <cell r="AC554" t="str">
            <v>N</v>
          </cell>
          <cell r="AD554">
            <v>3</v>
          </cell>
          <cell r="AE554">
            <v>0.75</v>
          </cell>
          <cell r="AF554" t="str">
            <v>Y</v>
          </cell>
          <cell r="AG554"/>
          <cell r="AH554" t="str">
            <v>N</v>
          </cell>
          <cell r="AI554" t="str">
            <v>E</v>
          </cell>
          <cell r="AJ554" t="str">
            <v>E</v>
          </cell>
          <cell r="AK554">
            <v>5</v>
          </cell>
          <cell r="AL554">
            <v>4</v>
          </cell>
          <cell r="AM554">
            <v>1</v>
          </cell>
          <cell r="AN554">
            <v>1</v>
          </cell>
          <cell r="AO554">
            <v>2</v>
          </cell>
          <cell r="AP554" t="str">
            <v>Y</v>
          </cell>
          <cell r="AQ554">
            <v>1</v>
          </cell>
          <cell r="AR554">
            <v>3</v>
          </cell>
          <cell r="AS554">
            <v>0</v>
          </cell>
          <cell r="AT554"/>
        </row>
        <row r="555">
          <cell r="B555" t="str">
            <v>SG1Q42922142</v>
          </cell>
          <cell r="C555" t="str">
            <v>CHINA HAIDA LTD</v>
          </cell>
          <cell r="D555">
            <v>0</v>
          </cell>
          <cell r="E555">
            <v>3</v>
          </cell>
          <cell r="F555">
            <v>3</v>
          </cell>
          <cell r="G555">
            <v>3</v>
          </cell>
          <cell r="H555">
            <v>2</v>
          </cell>
          <cell r="I555">
            <v>0.66666666666666696</v>
          </cell>
          <cell r="J555">
            <v>1</v>
          </cell>
          <cell r="K555">
            <v>0</v>
          </cell>
          <cell r="L555">
            <v>1</v>
          </cell>
          <cell r="M555" t="str">
            <v>Y</v>
          </cell>
          <cell r="N555" t="str">
            <v>Y</v>
          </cell>
          <cell r="O555" t="str">
            <v>Y</v>
          </cell>
          <cell r="P555">
            <v>3</v>
          </cell>
          <cell r="Q555">
            <v>2</v>
          </cell>
          <cell r="R555">
            <v>0.66666666666666696</v>
          </cell>
          <cell r="S555" t="str">
            <v>Y</v>
          </cell>
          <cell r="T555">
            <v>2</v>
          </cell>
          <cell r="U555">
            <v>2</v>
          </cell>
          <cell r="V555">
            <v>1</v>
          </cell>
          <cell r="W555" t="str">
            <v>Y</v>
          </cell>
          <cell r="X555">
            <v>2</v>
          </cell>
          <cell r="Y555">
            <v>2</v>
          </cell>
          <cell r="Z555">
            <v>2</v>
          </cell>
          <cell r="AA555" t="str">
            <v>Y</v>
          </cell>
          <cell r="AB555"/>
          <cell r="AC555" t="str">
            <v>Y</v>
          </cell>
          <cell r="AD555">
            <v>2</v>
          </cell>
          <cell r="AE555">
            <v>1</v>
          </cell>
          <cell r="AF555" t="str">
            <v>Y</v>
          </cell>
          <cell r="AG555"/>
          <cell r="AH555" t="str">
            <v>Y</v>
          </cell>
          <cell r="AI555" t="str">
            <v>B3</v>
          </cell>
          <cell r="AJ555" t="str">
            <v>B3</v>
          </cell>
          <cell r="AK555">
            <v>4</v>
          </cell>
          <cell r="AL555">
            <v>2</v>
          </cell>
          <cell r="AM555">
            <v>1</v>
          </cell>
          <cell r="AN555">
            <v>1</v>
          </cell>
          <cell r="AO555">
            <v>2</v>
          </cell>
          <cell r="AP555" t="str">
            <v>Y</v>
          </cell>
          <cell r="AQ555">
            <v>0</v>
          </cell>
          <cell r="AR555">
            <v>2</v>
          </cell>
          <cell r="AS555">
            <v>0</v>
          </cell>
          <cell r="AT555"/>
        </row>
        <row r="556">
          <cell r="B556" t="str">
            <v>BMG2113G1151</v>
          </cell>
          <cell r="C556" t="str">
            <v>CHINA INTERNATIONAL HLDGS LTD</v>
          </cell>
          <cell r="D556">
            <v>0</v>
          </cell>
          <cell r="E556">
            <v>6</v>
          </cell>
          <cell r="F556">
            <v>6</v>
          </cell>
          <cell r="G556">
            <v>6</v>
          </cell>
          <cell r="H556">
            <v>2</v>
          </cell>
          <cell r="I556">
            <v>0.33333333333333298</v>
          </cell>
          <cell r="J556">
            <v>1</v>
          </cell>
          <cell r="K556">
            <v>0</v>
          </cell>
          <cell r="L556">
            <v>3</v>
          </cell>
          <cell r="M556" t="str">
            <v>N</v>
          </cell>
          <cell r="N556" t="str">
            <v>N</v>
          </cell>
          <cell r="O556" t="str">
            <v>N</v>
          </cell>
          <cell r="P556">
            <v>3</v>
          </cell>
          <cell r="Q556">
            <v>2</v>
          </cell>
          <cell r="R556">
            <v>0.66666666666666696</v>
          </cell>
          <cell r="S556" t="str">
            <v>N</v>
          </cell>
          <cell r="T556">
            <v>3</v>
          </cell>
          <cell r="U556">
            <v>2</v>
          </cell>
          <cell r="V556">
            <v>0.66666666666666696</v>
          </cell>
          <cell r="W556" t="str">
            <v>N</v>
          </cell>
          <cell r="X556">
            <v>3</v>
          </cell>
          <cell r="Y556">
            <v>2</v>
          </cell>
          <cell r="Z556">
            <v>3</v>
          </cell>
          <cell r="AA556" t="str">
            <v>N</v>
          </cell>
          <cell r="AB556" t="str">
            <v>N</v>
          </cell>
          <cell r="AC556" t="str">
            <v>N</v>
          </cell>
          <cell r="AD556">
            <v>1</v>
          </cell>
          <cell r="AE556">
            <v>0.33333333333333298</v>
          </cell>
          <cell r="AF556" t="str">
            <v>N</v>
          </cell>
          <cell r="AG556" t="str">
            <v>Y</v>
          </cell>
          <cell r="AH556" t="str">
            <v>N</v>
          </cell>
          <cell r="AI556" t="str">
            <v>B3</v>
          </cell>
          <cell r="AJ556" t="str">
            <v>B3</v>
          </cell>
          <cell r="AK556">
            <v>4</v>
          </cell>
          <cell r="AL556">
            <v>4</v>
          </cell>
          <cell r="AM556">
            <v>1</v>
          </cell>
          <cell r="AN556">
            <v>1</v>
          </cell>
          <cell r="AO556">
            <v>2</v>
          </cell>
          <cell r="AP556" t="str">
            <v>Y</v>
          </cell>
          <cell r="AQ556">
            <v>1</v>
          </cell>
          <cell r="AR556">
            <v>2</v>
          </cell>
          <cell r="AS556">
            <v>2</v>
          </cell>
          <cell r="AT556"/>
        </row>
        <row r="557">
          <cell r="B557" t="str">
            <v>KYG229811156</v>
          </cell>
          <cell r="C557" t="str">
            <v>COMBINE WILL INTL HLDGS LTD</v>
          </cell>
          <cell r="D557">
            <v>0</v>
          </cell>
          <cell r="E557">
            <v>5</v>
          </cell>
          <cell r="F557">
            <v>5</v>
          </cell>
          <cell r="G557">
            <v>5</v>
          </cell>
          <cell r="H557">
            <v>3</v>
          </cell>
          <cell r="I557">
            <v>0.6</v>
          </cell>
          <cell r="J557">
            <v>1</v>
          </cell>
          <cell r="K557">
            <v>1</v>
          </cell>
          <cell r="L557">
            <v>2</v>
          </cell>
          <cell r="M557" t="str">
            <v>N</v>
          </cell>
          <cell r="N557" t="str">
            <v>Y</v>
          </cell>
          <cell r="O557" t="str">
            <v>Y</v>
          </cell>
          <cell r="P557">
            <v>3</v>
          </cell>
          <cell r="Q557">
            <v>3</v>
          </cell>
          <cell r="R557">
            <v>1</v>
          </cell>
          <cell r="S557" t="str">
            <v>Y</v>
          </cell>
          <cell r="T557">
            <v>3</v>
          </cell>
          <cell r="U557">
            <v>3</v>
          </cell>
          <cell r="V557">
            <v>1</v>
          </cell>
          <cell r="W557" t="str">
            <v>Y</v>
          </cell>
          <cell r="X557">
            <v>3</v>
          </cell>
          <cell r="Y557">
            <v>3</v>
          </cell>
          <cell r="Z557">
            <v>3</v>
          </cell>
          <cell r="AA557" t="str">
            <v>Y</v>
          </cell>
          <cell r="AB557"/>
          <cell r="AC557" t="str">
            <v>Y</v>
          </cell>
          <cell r="AD557">
            <v>1</v>
          </cell>
          <cell r="AE557">
            <v>0.33333333333333298</v>
          </cell>
          <cell r="AF557" t="str">
            <v>N</v>
          </cell>
          <cell r="AG557" t="str">
            <v>Y</v>
          </cell>
          <cell r="AH557" t="str">
            <v>N</v>
          </cell>
          <cell r="AI557" t="str">
            <v>E</v>
          </cell>
          <cell r="AJ557" t="str">
            <v>E</v>
          </cell>
          <cell r="AK557">
            <v>2</v>
          </cell>
          <cell r="AL557">
            <v>2</v>
          </cell>
          <cell r="AM557">
            <v>1</v>
          </cell>
          <cell r="AN557">
            <v>1</v>
          </cell>
          <cell r="AO557">
            <v>2</v>
          </cell>
          <cell r="AP557" t="str">
            <v>Y</v>
          </cell>
          <cell r="AQ557">
            <v>1</v>
          </cell>
          <cell r="AR557">
            <v>3</v>
          </cell>
          <cell r="AS557">
            <v>2</v>
          </cell>
          <cell r="AT557"/>
        </row>
        <row r="558">
          <cell r="B558" t="str">
            <v>SG1CC9000009</v>
          </cell>
          <cell r="C558" t="str">
            <v>DARCO WATER TECHNOLOGIES LIMITED</v>
          </cell>
          <cell r="D558">
            <v>0</v>
          </cell>
          <cell r="E558">
            <v>7</v>
          </cell>
          <cell r="F558">
            <v>7</v>
          </cell>
          <cell r="G558">
            <v>7</v>
          </cell>
          <cell r="H558">
            <v>4</v>
          </cell>
          <cell r="I558">
            <v>0.57142857142857095</v>
          </cell>
          <cell r="J558">
            <v>1</v>
          </cell>
          <cell r="K558">
            <v>1</v>
          </cell>
          <cell r="L558">
            <v>2</v>
          </cell>
          <cell r="M558" t="str">
            <v>N</v>
          </cell>
          <cell r="N558" t="str">
            <v>Y</v>
          </cell>
          <cell r="O558" t="str">
            <v>Y</v>
          </cell>
          <cell r="P558">
            <v>4</v>
          </cell>
          <cell r="Q558">
            <v>4</v>
          </cell>
          <cell r="R558">
            <v>1</v>
          </cell>
          <cell r="S558" t="str">
            <v>Y</v>
          </cell>
          <cell r="T558">
            <v>3</v>
          </cell>
          <cell r="U558">
            <v>3</v>
          </cell>
          <cell r="V558">
            <v>1</v>
          </cell>
          <cell r="W558" t="str">
            <v>Y</v>
          </cell>
          <cell r="X558">
            <v>4</v>
          </cell>
          <cell r="Y558">
            <v>4</v>
          </cell>
          <cell r="Z558">
            <v>4</v>
          </cell>
          <cell r="AA558" t="str">
            <v>Y</v>
          </cell>
          <cell r="AB558"/>
          <cell r="AC558" t="str">
            <v>Y</v>
          </cell>
          <cell r="AD558">
            <v>3</v>
          </cell>
          <cell r="AE558">
            <v>0.75</v>
          </cell>
          <cell r="AF558" t="str">
            <v>Y</v>
          </cell>
          <cell r="AG558"/>
          <cell r="AH558" t="str">
            <v>Y</v>
          </cell>
          <cell r="AI558" t="str">
            <v>B3</v>
          </cell>
          <cell r="AJ558" t="str">
            <v>B3</v>
          </cell>
          <cell r="AK558">
            <v>7</v>
          </cell>
          <cell r="AL558">
            <v>5</v>
          </cell>
          <cell r="AM558">
            <v>1</v>
          </cell>
          <cell r="AN558">
            <v>1</v>
          </cell>
          <cell r="AO558">
            <v>2</v>
          </cell>
          <cell r="AP558" t="str">
            <v>Y</v>
          </cell>
          <cell r="AQ558">
            <v>0</v>
          </cell>
          <cell r="AR558">
            <v>3</v>
          </cell>
          <cell r="AS558">
            <v>0</v>
          </cell>
          <cell r="AT558"/>
        </row>
        <row r="559">
          <cell r="B559" t="str">
            <v>SGXC73602341</v>
          </cell>
          <cell r="C559" t="str">
            <v>GLOBAL INVESTMENTS LIMITED</v>
          </cell>
          <cell r="D559">
            <v>0</v>
          </cell>
          <cell r="E559">
            <v>6</v>
          </cell>
          <cell r="F559">
            <v>6</v>
          </cell>
          <cell r="G559">
            <v>6</v>
          </cell>
          <cell r="H559">
            <v>4</v>
          </cell>
          <cell r="I559">
            <v>0.66666666666666696</v>
          </cell>
          <cell r="J559">
            <v>1</v>
          </cell>
          <cell r="K559">
            <v>0</v>
          </cell>
          <cell r="L559">
            <v>6</v>
          </cell>
          <cell r="M559" t="str">
            <v>N</v>
          </cell>
          <cell r="N559" t="str">
            <v>Y</v>
          </cell>
          <cell r="O559" t="str">
            <v>Y</v>
          </cell>
          <cell r="P559">
            <v>3</v>
          </cell>
          <cell r="Q559">
            <v>2</v>
          </cell>
          <cell r="R559">
            <v>0.66666666666666696</v>
          </cell>
          <cell r="S559" t="str">
            <v>N</v>
          </cell>
          <cell r="T559">
            <v>4</v>
          </cell>
          <cell r="U559">
            <v>4</v>
          </cell>
          <cell r="V559">
            <v>1</v>
          </cell>
          <cell r="W559" t="str">
            <v>Y</v>
          </cell>
          <cell r="X559">
            <v>3</v>
          </cell>
          <cell r="Y559">
            <v>3</v>
          </cell>
          <cell r="Z559">
            <v>3</v>
          </cell>
          <cell r="AA559" t="str">
            <v>Y</v>
          </cell>
          <cell r="AB559"/>
          <cell r="AC559" t="str">
            <v>N</v>
          </cell>
          <cell r="AD559">
            <v>0</v>
          </cell>
          <cell r="AE559">
            <v>0</v>
          </cell>
          <cell r="AF559" t="str">
            <v>N</v>
          </cell>
          <cell r="AG559" t="str">
            <v>N</v>
          </cell>
          <cell r="AH559" t="str">
            <v>N</v>
          </cell>
          <cell r="AI559"/>
          <cell r="AJ559" t="str">
            <v>E</v>
          </cell>
          <cell r="AK559">
            <v>8</v>
          </cell>
          <cell r="AL559">
            <v>4</v>
          </cell>
          <cell r="AM559">
            <v>2</v>
          </cell>
          <cell r="AN559">
            <v>7</v>
          </cell>
          <cell r="AO559">
            <v>9</v>
          </cell>
          <cell r="AP559" t="str">
            <v>Y</v>
          </cell>
          <cell r="AQ559">
            <v>1</v>
          </cell>
          <cell r="AR559">
            <v>1</v>
          </cell>
          <cell r="AS559">
            <v>0</v>
          </cell>
          <cell r="AT559"/>
        </row>
        <row r="560">
          <cell r="B560" t="str">
            <v>SG1Q40922128</v>
          </cell>
          <cell r="C560" t="str">
            <v>Green Build Technology Limited</v>
          </cell>
          <cell r="D560">
            <v>0</v>
          </cell>
          <cell r="E560">
            <v>5</v>
          </cell>
          <cell r="F560">
            <v>5</v>
          </cell>
          <cell r="G560">
            <v>5</v>
          </cell>
          <cell r="H560">
            <v>3</v>
          </cell>
          <cell r="I560">
            <v>0.6</v>
          </cell>
          <cell r="J560">
            <v>1</v>
          </cell>
          <cell r="K560">
            <v>1</v>
          </cell>
          <cell r="L560">
            <v>2</v>
          </cell>
          <cell r="M560" t="str">
            <v>N</v>
          </cell>
          <cell r="N560" t="str">
            <v>N</v>
          </cell>
          <cell r="O560" t="str">
            <v>N</v>
          </cell>
          <cell r="P560">
            <v>3</v>
          </cell>
          <cell r="Q560">
            <v>3</v>
          </cell>
          <cell r="R560">
            <v>1</v>
          </cell>
          <cell r="S560" t="str">
            <v>Y</v>
          </cell>
          <cell r="T560">
            <v>3</v>
          </cell>
          <cell r="U560">
            <v>3</v>
          </cell>
          <cell r="V560">
            <v>1</v>
          </cell>
          <cell r="W560" t="str">
            <v>Y</v>
          </cell>
          <cell r="X560">
            <v>3</v>
          </cell>
          <cell r="Y560">
            <v>3</v>
          </cell>
          <cell r="Z560">
            <v>3</v>
          </cell>
          <cell r="AA560" t="str">
            <v>Y</v>
          </cell>
          <cell r="AB560"/>
          <cell r="AC560" t="str">
            <v>Y</v>
          </cell>
          <cell r="AD560">
            <v>2</v>
          </cell>
          <cell r="AE560">
            <v>0.66666666666666696</v>
          </cell>
          <cell r="AF560" t="str">
            <v>Y</v>
          </cell>
          <cell r="AG560"/>
          <cell r="AH560" t="str">
            <v>Y</v>
          </cell>
          <cell r="AI560" t="str">
            <v>B1</v>
          </cell>
          <cell r="AJ560" t="str">
            <v>B1</v>
          </cell>
          <cell r="AK560">
            <v>2</v>
          </cell>
          <cell r="AL560">
            <v>2</v>
          </cell>
          <cell r="AM560">
            <v>1</v>
          </cell>
          <cell r="AN560">
            <v>1</v>
          </cell>
          <cell r="AO560">
            <v>2</v>
          </cell>
          <cell r="AP560" t="str">
            <v>Y</v>
          </cell>
          <cell r="AQ560">
            <v>0</v>
          </cell>
          <cell r="AR560">
            <v>3</v>
          </cell>
          <cell r="AS560">
            <v>2</v>
          </cell>
          <cell r="AT560"/>
        </row>
        <row r="561">
          <cell r="B561" t="str">
            <v>SG1Y78948920</v>
          </cell>
          <cell r="C561" t="str">
            <v>HENGYANG PETROCHEM LOG LIMITED</v>
          </cell>
          <cell r="D561">
            <v>0</v>
          </cell>
          <cell r="E561">
            <v>5</v>
          </cell>
          <cell r="F561">
            <v>5</v>
          </cell>
          <cell r="G561">
            <v>5</v>
          </cell>
          <cell r="H561">
            <v>2</v>
          </cell>
          <cell r="I561">
            <v>0.4</v>
          </cell>
          <cell r="J561">
            <v>1</v>
          </cell>
          <cell r="K561">
            <v>1</v>
          </cell>
          <cell r="L561">
            <v>2</v>
          </cell>
          <cell r="M561" t="str">
            <v>N</v>
          </cell>
          <cell r="N561" t="str">
            <v>Y</v>
          </cell>
          <cell r="O561" t="str">
            <v>N</v>
          </cell>
          <cell r="P561">
            <v>3</v>
          </cell>
          <cell r="Q561">
            <v>2</v>
          </cell>
          <cell r="R561">
            <v>0.66666666666666696</v>
          </cell>
          <cell r="S561" t="str">
            <v>Y</v>
          </cell>
          <cell r="T561">
            <v>3</v>
          </cell>
          <cell r="U561">
            <v>2</v>
          </cell>
          <cell r="V561">
            <v>0.66666666666666696</v>
          </cell>
          <cell r="W561" t="str">
            <v>Y</v>
          </cell>
          <cell r="X561">
            <v>3</v>
          </cell>
          <cell r="Y561">
            <v>2</v>
          </cell>
          <cell r="Z561">
            <v>3</v>
          </cell>
          <cell r="AA561" t="str">
            <v>N</v>
          </cell>
          <cell r="AB561" t="str">
            <v>N</v>
          </cell>
          <cell r="AC561" t="str">
            <v>Y</v>
          </cell>
          <cell r="AD561">
            <v>1</v>
          </cell>
          <cell r="AE561">
            <v>0.33333333333333298</v>
          </cell>
          <cell r="AF561" t="str">
            <v>N</v>
          </cell>
          <cell r="AG561" t="str">
            <v>Y</v>
          </cell>
          <cell r="AH561" t="str">
            <v>Y</v>
          </cell>
          <cell r="AI561" t="str">
            <v>B3</v>
          </cell>
          <cell r="AJ561" t="str">
            <v>B3</v>
          </cell>
          <cell r="AK561">
            <v>0</v>
          </cell>
          <cell r="AL561">
            <v>4</v>
          </cell>
          <cell r="AM561">
            <v>1</v>
          </cell>
          <cell r="AN561">
            <v>1</v>
          </cell>
          <cell r="AO561">
            <v>2</v>
          </cell>
          <cell r="AP561" t="str">
            <v>Y</v>
          </cell>
          <cell r="AQ561">
            <v>2</v>
          </cell>
          <cell r="AR561">
            <v>2</v>
          </cell>
          <cell r="AS561">
            <v>2</v>
          </cell>
          <cell r="AT561"/>
        </row>
        <row r="562">
          <cell r="B562" t="str">
            <v>SG1AF2000003</v>
          </cell>
          <cell r="C562" t="str">
            <v>HUATIONG GLOBAL LIMITED</v>
          </cell>
          <cell r="D562">
            <v>0</v>
          </cell>
          <cell r="E562">
            <v>6</v>
          </cell>
          <cell r="F562">
            <v>6</v>
          </cell>
          <cell r="G562">
            <v>6</v>
          </cell>
          <cell r="H562">
            <v>3</v>
          </cell>
          <cell r="I562">
            <v>0.5</v>
          </cell>
          <cell r="J562">
            <v>1</v>
          </cell>
          <cell r="K562">
            <v>1</v>
          </cell>
          <cell r="L562">
            <v>2</v>
          </cell>
          <cell r="M562" t="str">
            <v>N</v>
          </cell>
          <cell r="N562" t="str">
            <v>Y</v>
          </cell>
          <cell r="O562" t="str">
            <v>Y</v>
          </cell>
          <cell r="P562">
            <v>3</v>
          </cell>
          <cell r="Q562">
            <v>3</v>
          </cell>
          <cell r="R562">
            <v>1</v>
          </cell>
          <cell r="S562" t="str">
            <v>Y</v>
          </cell>
          <cell r="T562">
            <v>3</v>
          </cell>
          <cell r="U562">
            <v>3</v>
          </cell>
          <cell r="V562">
            <v>1</v>
          </cell>
          <cell r="W562" t="str">
            <v>Y</v>
          </cell>
          <cell r="X562">
            <v>3</v>
          </cell>
          <cell r="Y562">
            <v>3</v>
          </cell>
          <cell r="Z562">
            <v>3</v>
          </cell>
          <cell r="AA562" t="str">
            <v>Y</v>
          </cell>
          <cell r="AB562"/>
          <cell r="AC562" t="str">
            <v>Y</v>
          </cell>
          <cell r="AD562">
            <v>1</v>
          </cell>
          <cell r="AE562">
            <v>0.33333333333333298</v>
          </cell>
          <cell r="AF562" t="str">
            <v>N</v>
          </cell>
          <cell r="AG562" t="str">
            <v>Y</v>
          </cell>
          <cell r="AH562" t="str">
            <v>Y</v>
          </cell>
          <cell r="AI562" t="str">
            <v>B3</v>
          </cell>
          <cell r="AJ562" t="str">
            <v>B3</v>
          </cell>
          <cell r="AK562">
            <v>3</v>
          </cell>
          <cell r="AL562">
            <v>3</v>
          </cell>
          <cell r="AM562">
            <v>1</v>
          </cell>
          <cell r="AN562">
            <v>1</v>
          </cell>
          <cell r="AO562">
            <v>2</v>
          </cell>
          <cell r="AP562" t="str">
            <v>Y</v>
          </cell>
          <cell r="AQ562">
            <v>0</v>
          </cell>
          <cell r="AR562">
            <v>3</v>
          </cell>
          <cell r="AS562">
            <v>2</v>
          </cell>
          <cell r="AT562"/>
        </row>
        <row r="563">
          <cell r="B563" t="str">
            <v>SGXE23963270</v>
          </cell>
          <cell r="C563" t="str">
            <v>INCREDIBLE HOLDINGS PTE LTD</v>
          </cell>
          <cell r="D563">
            <v>0</v>
          </cell>
          <cell r="E563">
            <v>5</v>
          </cell>
          <cell r="F563">
            <v>5</v>
          </cell>
          <cell r="G563">
            <v>5</v>
          </cell>
          <cell r="H563">
            <v>3</v>
          </cell>
          <cell r="I563">
            <v>0.6</v>
          </cell>
          <cell r="J563">
            <v>1</v>
          </cell>
          <cell r="K563">
            <v>0</v>
          </cell>
          <cell r="L563">
            <v>1</v>
          </cell>
          <cell r="M563" t="str">
            <v>Y</v>
          </cell>
          <cell r="N563" t="str">
            <v>N</v>
          </cell>
          <cell r="O563" t="str">
            <v>N</v>
          </cell>
          <cell r="P563">
            <v>3</v>
          </cell>
          <cell r="Q563">
            <v>2</v>
          </cell>
          <cell r="R563">
            <v>0.66666666666666696</v>
          </cell>
          <cell r="S563" t="str">
            <v>Y</v>
          </cell>
          <cell r="T563">
            <v>3</v>
          </cell>
          <cell r="U563">
            <v>2</v>
          </cell>
          <cell r="V563">
            <v>0.66666666666666696</v>
          </cell>
          <cell r="W563" t="str">
            <v>Y</v>
          </cell>
          <cell r="X563">
            <v>3</v>
          </cell>
          <cell r="Y563">
            <v>2</v>
          </cell>
          <cell r="Z563">
            <v>2</v>
          </cell>
          <cell r="AA563" t="str">
            <v>N</v>
          </cell>
          <cell r="AB563" t="str">
            <v>N</v>
          </cell>
          <cell r="AC563" t="str">
            <v>Y</v>
          </cell>
          <cell r="AD563">
            <v>1</v>
          </cell>
          <cell r="AE563">
            <v>0.33333333333333298</v>
          </cell>
          <cell r="AF563" t="str">
            <v>N</v>
          </cell>
          <cell r="AG563" t="str">
            <v>Y</v>
          </cell>
          <cell r="AH563" t="str">
            <v>Y</v>
          </cell>
          <cell r="AI563" t="str">
            <v>E</v>
          </cell>
          <cell r="AJ563" t="str">
            <v>E</v>
          </cell>
          <cell r="AK563">
            <v>2</v>
          </cell>
          <cell r="AL563">
            <v>2</v>
          </cell>
          <cell r="AM563">
            <v>1</v>
          </cell>
          <cell r="AN563">
            <v>1</v>
          </cell>
          <cell r="AO563">
            <v>2</v>
          </cell>
          <cell r="AP563" t="str">
            <v>Y</v>
          </cell>
          <cell r="AQ563">
            <v>0</v>
          </cell>
          <cell r="AR563">
            <v>1</v>
          </cell>
          <cell r="AS563">
            <v>0</v>
          </cell>
          <cell r="AT563"/>
        </row>
        <row r="564">
          <cell r="B564" t="str">
            <v>SG1I79884330</v>
          </cell>
          <cell r="C564" t="str">
            <v>Jadason Enterprises Ltd</v>
          </cell>
          <cell r="D564">
            <v>0</v>
          </cell>
          <cell r="E564">
            <v>5</v>
          </cell>
          <cell r="F564">
            <v>5</v>
          </cell>
          <cell r="G564">
            <v>5</v>
          </cell>
          <cell r="H564">
            <v>1</v>
          </cell>
          <cell r="I564">
            <v>0.2</v>
          </cell>
          <cell r="J564">
            <v>1</v>
          </cell>
          <cell r="K564">
            <v>1</v>
          </cell>
          <cell r="L564">
            <v>1</v>
          </cell>
          <cell r="M564" t="str">
            <v>Y</v>
          </cell>
          <cell r="N564" t="str">
            <v>N</v>
          </cell>
          <cell r="O564" t="str">
            <v>N</v>
          </cell>
          <cell r="P564">
            <v>3</v>
          </cell>
          <cell r="Q564">
            <v>1</v>
          </cell>
          <cell r="R564">
            <v>0.33333333333333298</v>
          </cell>
          <cell r="S564" t="str">
            <v>N</v>
          </cell>
          <cell r="T564">
            <v>3</v>
          </cell>
          <cell r="U564">
            <v>1</v>
          </cell>
          <cell r="V564">
            <v>0.33333333333333298</v>
          </cell>
          <cell r="W564" t="str">
            <v>N</v>
          </cell>
          <cell r="X564">
            <v>3</v>
          </cell>
          <cell r="Y564">
            <v>1</v>
          </cell>
          <cell r="Z564">
            <v>3</v>
          </cell>
          <cell r="AA564" t="str">
            <v>N</v>
          </cell>
          <cell r="AB564" t="str">
            <v>N</v>
          </cell>
          <cell r="AC564" t="str">
            <v>N</v>
          </cell>
          <cell r="AD564">
            <v>1</v>
          </cell>
          <cell r="AE564">
            <v>0.33333333333333298</v>
          </cell>
          <cell r="AF564" t="str">
            <v>N</v>
          </cell>
          <cell r="AG564" t="str">
            <v>Y</v>
          </cell>
          <cell r="AH564" t="str">
            <v>Y</v>
          </cell>
          <cell r="AI564" t="str">
            <v>B3</v>
          </cell>
          <cell r="AJ564" t="str">
            <v>B3</v>
          </cell>
          <cell r="AK564">
            <v>2</v>
          </cell>
          <cell r="AL564">
            <v>2</v>
          </cell>
          <cell r="AM564">
            <v>1</v>
          </cell>
          <cell r="AN564">
            <v>1</v>
          </cell>
          <cell r="AO564">
            <v>2</v>
          </cell>
          <cell r="AP564" t="str">
            <v>Y</v>
          </cell>
          <cell r="AQ564">
            <v>1</v>
          </cell>
          <cell r="AR564">
            <v>1</v>
          </cell>
          <cell r="AS564">
            <v>0</v>
          </cell>
          <cell r="AT564"/>
        </row>
        <row r="565">
          <cell r="B565" t="str">
            <v>SGXE61141383</v>
          </cell>
          <cell r="C565" t="str">
            <v>KTMG LIMITED</v>
          </cell>
          <cell r="D565">
            <v>0</v>
          </cell>
          <cell r="E565">
            <v>5</v>
          </cell>
          <cell r="F565">
            <v>5</v>
          </cell>
          <cell r="G565">
            <v>5</v>
          </cell>
          <cell r="H565">
            <v>3</v>
          </cell>
          <cell r="I565">
            <v>0.6</v>
          </cell>
          <cell r="J565">
            <v>1</v>
          </cell>
          <cell r="K565">
            <v>2</v>
          </cell>
          <cell r="L565">
            <v>2</v>
          </cell>
          <cell r="M565" t="str">
            <v>N</v>
          </cell>
          <cell r="N565" t="str">
            <v>Y</v>
          </cell>
          <cell r="O565" t="str">
            <v>N</v>
          </cell>
          <cell r="P565">
            <v>3</v>
          </cell>
          <cell r="Q565">
            <v>3</v>
          </cell>
          <cell r="R565">
            <v>1</v>
          </cell>
          <cell r="S565" t="str">
            <v>Y</v>
          </cell>
          <cell r="T565">
            <v>3</v>
          </cell>
          <cell r="U565">
            <v>3</v>
          </cell>
          <cell r="V565">
            <v>1</v>
          </cell>
          <cell r="W565" t="str">
            <v>Y</v>
          </cell>
          <cell r="X565">
            <v>3</v>
          </cell>
          <cell r="Y565">
            <v>3</v>
          </cell>
          <cell r="Z565">
            <v>3</v>
          </cell>
          <cell r="AA565" t="str">
            <v>Y</v>
          </cell>
          <cell r="AB565"/>
          <cell r="AC565" t="str">
            <v>Y</v>
          </cell>
          <cell r="AD565">
            <v>1</v>
          </cell>
          <cell r="AE565">
            <v>0.33333333333333298</v>
          </cell>
          <cell r="AF565" t="str">
            <v>N</v>
          </cell>
          <cell r="AG565" t="str">
            <v>Y</v>
          </cell>
          <cell r="AH565" t="str">
            <v>Y</v>
          </cell>
          <cell r="AI565" t="str">
            <v>B1</v>
          </cell>
          <cell r="AJ565" t="str">
            <v>B1</v>
          </cell>
          <cell r="AK565">
            <v>2</v>
          </cell>
          <cell r="AL565">
            <v>3</v>
          </cell>
          <cell r="AM565">
            <v>1</v>
          </cell>
          <cell r="AN565">
            <v>1</v>
          </cell>
          <cell r="AO565">
            <v>2</v>
          </cell>
          <cell r="AP565" t="str">
            <v>Y</v>
          </cell>
          <cell r="AQ565">
            <v>2</v>
          </cell>
          <cell r="AR565">
            <v>3</v>
          </cell>
          <cell r="AS565">
            <v>2</v>
          </cell>
          <cell r="AT565"/>
        </row>
        <row r="566">
          <cell r="B566" t="str">
            <v>SG1P13916389</v>
          </cell>
          <cell r="C566" t="str">
            <v>MATEX INTERNATIONAL LTD</v>
          </cell>
          <cell r="D566">
            <v>0</v>
          </cell>
          <cell r="E566">
            <v>5</v>
          </cell>
          <cell r="F566">
            <v>5</v>
          </cell>
          <cell r="G566">
            <v>5</v>
          </cell>
          <cell r="H566">
            <v>3</v>
          </cell>
          <cell r="I566">
            <v>0.6</v>
          </cell>
          <cell r="J566">
            <v>1</v>
          </cell>
          <cell r="K566">
            <v>1</v>
          </cell>
          <cell r="L566">
            <v>1</v>
          </cell>
          <cell r="M566" t="str">
            <v>Y</v>
          </cell>
          <cell r="N566" t="str">
            <v>N</v>
          </cell>
          <cell r="O566" t="str">
            <v>N</v>
          </cell>
          <cell r="P566">
            <v>3</v>
          </cell>
          <cell r="Q566">
            <v>3</v>
          </cell>
          <cell r="R566">
            <v>1</v>
          </cell>
          <cell r="S566" t="str">
            <v>Y</v>
          </cell>
          <cell r="T566">
            <v>3</v>
          </cell>
          <cell r="U566">
            <v>3</v>
          </cell>
          <cell r="V566">
            <v>1</v>
          </cell>
          <cell r="W566" t="str">
            <v>Y</v>
          </cell>
          <cell r="X566">
            <v>3</v>
          </cell>
          <cell r="Y566">
            <v>3</v>
          </cell>
          <cell r="Z566">
            <v>3</v>
          </cell>
          <cell r="AA566" t="str">
            <v>Y</v>
          </cell>
          <cell r="AB566"/>
          <cell r="AC566" t="str">
            <v>Y</v>
          </cell>
          <cell r="AD566">
            <v>0</v>
          </cell>
          <cell r="AE566">
            <v>0</v>
          </cell>
          <cell r="AF566" t="str">
            <v>N</v>
          </cell>
          <cell r="AG566" t="str">
            <v>N</v>
          </cell>
          <cell r="AH566" t="str">
            <v>N</v>
          </cell>
          <cell r="AI566" t="str">
            <v>E</v>
          </cell>
          <cell r="AJ566" t="str">
            <v>E</v>
          </cell>
          <cell r="AK566">
            <v>2</v>
          </cell>
          <cell r="AL566">
            <v>3</v>
          </cell>
          <cell r="AM566">
            <v>1</v>
          </cell>
          <cell r="AN566">
            <v>1</v>
          </cell>
          <cell r="AO566">
            <v>2</v>
          </cell>
          <cell r="AP566" t="str">
            <v>Y</v>
          </cell>
          <cell r="AQ566">
            <v>1</v>
          </cell>
          <cell r="AR566">
            <v>3</v>
          </cell>
          <cell r="AS566">
            <v>2</v>
          </cell>
          <cell r="AT566"/>
        </row>
        <row r="567">
          <cell r="B567" t="str">
            <v>SG1E32850828</v>
          </cell>
          <cell r="C567" t="str">
            <v>NEW TOYO INTERNATIONAL HOLDINGS LTD</v>
          </cell>
          <cell r="D567">
            <v>0</v>
          </cell>
          <cell r="E567">
            <v>6</v>
          </cell>
          <cell r="F567">
            <v>6</v>
          </cell>
          <cell r="G567">
            <v>6</v>
          </cell>
          <cell r="H567">
            <v>3</v>
          </cell>
          <cell r="I567">
            <v>0.5</v>
          </cell>
          <cell r="J567">
            <v>2</v>
          </cell>
          <cell r="K567">
            <v>1</v>
          </cell>
          <cell r="L567">
            <v>2</v>
          </cell>
          <cell r="M567" t="str">
            <v>N</v>
          </cell>
          <cell r="N567" t="str">
            <v>Y</v>
          </cell>
          <cell r="O567" t="str">
            <v>N</v>
          </cell>
          <cell r="P567">
            <v>3</v>
          </cell>
          <cell r="Q567">
            <v>2</v>
          </cell>
          <cell r="R567">
            <v>0.66666666666666696</v>
          </cell>
          <cell r="S567" t="str">
            <v>Y</v>
          </cell>
          <cell r="T567">
            <v>4</v>
          </cell>
          <cell r="U567">
            <v>3</v>
          </cell>
          <cell r="V567">
            <v>0.75</v>
          </cell>
          <cell r="W567" t="str">
            <v>Y</v>
          </cell>
          <cell r="X567">
            <v>4</v>
          </cell>
          <cell r="Y567">
            <v>3</v>
          </cell>
          <cell r="Z567">
            <v>3</v>
          </cell>
          <cell r="AA567" t="str">
            <v>N</v>
          </cell>
          <cell r="AB567" t="str">
            <v>N</v>
          </cell>
          <cell r="AC567" t="str">
            <v>Y</v>
          </cell>
          <cell r="AD567">
            <v>2</v>
          </cell>
          <cell r="AE567">
            <v>0.5</v>
          </cell>
          <cell r="AF567" t="str">
            <v>Y</v>
          </cell>
          <cell r="AG567"/>
          <cell r="AH567" t="str">
            <v>Y</v>
          </cell>
          <cell r="AI567" t="str">
            <v>E</v>
          </cell>
          <cell r="AJ567" t="str">
            <v>E</v>
          </cell>
          <cell r="AK567">
            <v>6</v>
          </cell>
          <cell r="AL567">
            <v>4</v>
          </cell>
          <cell r="AM567">
            <v>3</v>
          </cell>
          <cell r="AN567">
            <v>4</v>
          </cell>
          <cell r="AO567">
            <v>7</v>
          </cell>
          <cell r="AP567" t="str">
            <v>Y</v>
          </cell>
          <cell r="AQ567">
            <v>0</v>
          </cell>
          <cell r="AR567">
            <v>2</v>
          </cell>
          <cell r="AS567">
            <v>0</v>
          </cell>
          <cell r="AT567"/>
        </row>
        <row r="568">
          <cell r="B568" t="str">
            <v>SG1M80907371</v>
          </cell>
          <cell r="C568" t="str">
            <v>OCEANUS GROUP LIMITED</v>
          </cell>
          <cell r="D568">
            <v>0</v>
          </cell>
          <cell r="E568">
            <v>5</v>
          </cell>
          <cell r="F568">
            <v>5</v>
          </cell>
          <cell r="G568">
            <v>5</v>
          </cell>
          <cell r="H568">
            <v>3</v>
          </cell>
          <cell r="I568">
            <v>0.6</v>
          </cell>
          <cell r="J568">
            <v>0</v>
          </cell>
          <cell r="K568">
            <v>1</v>
          </cell>
          <cell r="L568"/>
          <cell r="M568"/>
          <cell r="N568" t="str">
            <v>N</v>
          </cell>
          <cell r="O568" t="str">
            <v>N</v>
          </cell>
          <cell r="P568">
            <v>3</v>
          </cell>
          <cell r="Q568">
            <v>2</v>
          </cell>
          <cell r="R568">
            <v>0.66666666666666696</v>
          </cell>
          <cell r="S568" t="str">
            <v>Y</v>
          </cell>
          <cell r="T568">
            <v>3</v>
          </cell>
          <cell r="U568">
            <v>2</v>
          </cell>
          <cell r="V568">
            <v>0.66666666666666696</v>
          </cell>
          <cell r="W568" t="str">
            <v>Y</v>
          </cell>
          <cell r="X568">
            <v>3</v>
          </cell>
          <cell r="Y568">
            <v>2</v>
          </cell>
          <cell r="Z568">
            <v>2</v>
          </cell>
          <cell r="AA568" t="str">
            <v>N</v>
          </cell>
          <cell r="AB568" t="str">
            <v>N</v>
          </cell>
          <cell r="AC568" t="str">
            <v>Y</v>
          </cell>
          <cell r="AD568">
            <v>2</v>
          </cell>
          <cell r="AE568">
            <v>0.66666666666666696</v>
          </cell>
          <cell r="AF568" t="str">
            <v>Y</v>
          </cell>
          <cell r="AG568"/>
          <cell r="AH568" t="str">
            <v>Y</v>
          </cell>
          <cell r="AI568" t="str">
            <v>B3</v>
          </cell>
          <cell r="AJ568" t="str">
            <v>B3</v>
          </cell>
          <cell r="AK568">
            <v>5</v>
          </cell>
          <cell r="AL568">
            <v>5</v>
          </cell>
          <cell r="AM568">
            <v>1</v>
          </cell>
          <cell r="AN568">
            <v>1</v>
          </cell>
          <cell r="AO568">
            <v>2</v>
          </cell>
          <cell r="AP568" t="str">
            <v>Y</v>
          </cell>
          <cell r="AQ568">
            <v>0</v>
          </cell>
          <cell r="AR568">
            <v>1</v>
          </cell>
          <cell r="AS568">
            <v>0</v>
          </cell>
          <cell r="AT568"/>
        </row>
        <row r="569">
          <cell r="B569" t="str">
            <v>SGXE75616446</v>
          </cell>
          <cell r="C569" t="str">
            <v>SIM LEISURE GROUP LTD</v>
          </cell>
          <cell r="D569">
            <v>0</v>
          </cell>
          <cell r="E569">
            <v>6</v>
          </cell>
          <cell r="F569">
            <v>6</v>
          </cell>
          <cell r="G569">
            <v>6</v>
          </cell>
          <cell r="H569">
            <v>3</v>
          </cell>
          <cell r="I569">
            <v>0.5</v>
          </cell>
          <cell r="J569">
            <v>1</v>
          </cell>
          <cell r="K569">
            <v>1</v>
          </cell>
          <cell r="L569">
            <v>1</v>
          </cell>
          <cell r="M569" t="str">
            <v>Y</v>
          </cell>
          <cell r="N569" t="str">
            <v>N</v>
          </cell>
          <cell r="O569" t="str">
            <v>N</v>
          </cell>
          <cell r="P569">
            <v>3</v>
          </cell>
          <cell r="Q569">
            <v>3</v>
          </cell>
          <cell r="R569">
            <v>1</v>
          </cell>
          <cell r="S569" t="str">
            <v>Y</v>
          </cell>
          <cell r="T569">
            <v>3</v>
          </cell>
          <cell r="U569">
            <v>3</v>
          </cell>
          <cell r="V569">
            <v>1</v>
          </cell>
          <cell r="W569" t="str">
            <v>Y</v>
          </cell>
          <cell r="X569">
            <v>3</v>
          </cell>
          <cell r="Y569">
            <v>3</v>
          </cell>
          <cell r="Z569">
            <v>3</v>
          </cell>
          <cell r="AA569" t="str">
            <v>Y</v>
          </cell>
          <cell r="AB569"/>
          <cell r="AC569" t="str">
            <v>Y</v>
          </cell>
          <cell r="AD569">
            <v>2</v>
          </cell>
          <cell r="AE569">
            <v>0.66666666666666696</v>
          </cell>
          <cell r="AF569" t="str">
            <v>Y</v>
          </cell>
          <cell r="AG569"/>
          <cell r="AH569" t="str">
            <v>Y</v>
          </cell>
          <cell r="AI569" t="str">
            <v>B3</v>
          </cell>
          <cell r="AJ569" t="str">
            <v>B3</v>
          </cell>
          <cell r="AK569">
            <v>3</v>
          </cell>
          <cell r="AL569">
            <v>3</v>
          </cell>
          <cell r="AM569">
            <v>1</v>
          </cell>
          <cell r="AN569">
            <v>1</v>
          </cell>
          <cell r="AO569">
            <v>2</v>
          </cell>
          <cell r="AP569" t="str">
            <v>Y</v>
          </cell>
          <cell r="AQ569">
            <v>0</v>
          </cell>
          <cell r="AR569">
            <v>3</v>
          </cell>
          <cell r="AS569">
            <v>2</v>
          </cell>
          <cell r="AT569"/>
        </row>
        <row r="570">
          <cell r="B570" t="str">
            <v>SG1CG0000009</v>
          </cell>
          <cell r="C570" t="str">
            <v>SOUTHERN PACKAGING GROUP LTD</v>
          </cell>
          <cell r="D570">
            <v>0</v>
          </cell>
          <cell r="E570">
            <v>5</v>
          </cell>
          <cell r="F570">
            <v>5</v>
          </cell>
          <cell r="G570">
            <v>5</v>
          </cell>
          <cell r="H570">
            <v>3</v>
          </cell>
          <cell r="I570">
            <v>0.6</v>
          </cell>
          <cell r="J570">
            <v>1</v>
          </cell>
          <cell r="K570">
            <v>1</v>
          </cell>
          <cell r="L570">
            <v>2</v>
          </cell>
          <cell r="M570" t="str">
            <v>N</v>
          </cell>
          <cell r="N570" t="str">
            <v>Y</v>
          </cell>
          <cell r="O570" t="str">
            <v>N</v>
          </cell>
          <cell r="P570">
            <v>3</v>
          </cell>
          <cell r="Q570">
            <v>3</v>
          </cell>
          <cell r="R570">
            <v>1</v>
          </cell>
          <cell r="S570" t="str">
            <v>Y</v>
          </cell>
          <cell r="T570">
            <v>3</v>
          </cell>
          <cell r="U570">
            <v>3</v>
          </cell>
          <cell r="V570">
            <v>1</v>
          </cell>
          <cell r="W570" t="str">
            <v>Y</v>
          </cell>
          <cell r="X570">
            <v>3</v>
          </cell>
          <cell r="Y570">
            <v>3</v>
          </cell>
          <cell r="Z570">
            <v>3</v>
          </cell>
          <cell r="AA570" t="str">
            <v>Y</v>
          </cell>
          <cell r="AB570"/>
          <cell r="AC570" t="str">
            <v>Y</v>
          </cell>
          <cell r="AD570">
            <v>1</v>
          </cell>
          <cell r="AE570">
            <v>0.33333333333333298</v>
          </cell>
          <cell r="AF570" t="str">
            <v>N</v>
          </cell>
          <cell r="AG570" t="str">
            <v>Y</v>
          </cell>
          <cell r="AH570" t="str">
            <v>Y</v>
          </cell>
          <cell r="AI570" t="str">
            <v>B3</v>
          </cell>
          <cell r="AJ570" t="str">
            <v>B3</v>
          </cell>
          <cell r="AK570">
            <v>4</v>
          </cell>
          <cell r="AL570">
            <v>4</v>
          </cell>
          <cell r="AM570">
            <v>1</v>
          </cell>
          <cell r="AN570">
            <v>1</v>
          </cell>
          <cell r="AO570">
            <v>2</v>
          </cell>
          <cell r="AP570" t="str">
            <v>Y</v>
          </cell>
          <cell r="AQ570">
            <v>1</v>
          </cell>
          <cell r="AR570">
            <v>3</v>
          </cell>
          <cell r="AS570">
            <v>2</v>
          </cell>
          <cell r="AT570"/>
        </row>
        <row r="571">
          <cell r="B571" t="str">
            <v>SG0581008505</v>
          </cell>
          <cell r="C571" t="str">
            <v>SUNRISE SHARES HOLDINGS LTD.</v>
          </cell>
          <cell r="D571">
            <v>0</v>
          </cell>
          <cell r="E571">
            <v>5</v>
          </cell>
          <cell r="F571">
            <v>5</v>
          </cell>
          <cell r="G571">
            <v>5</v>
          </cell>
          <cell r="H571">
            <v>3</v>
          </cell>
          <cell r="I571">
            <v>0.6</v>
          </cell>
          <cell r="J571">
            <v>1</v>
          </cell>
          <cell r="K571">
            <v>1</v>
          </cell>
          <cell r="L571">
            <v>21</v>
          </cell>
          <cell r="M571" t="str">
            <v>N</v>
          </cell>
          <cell r="N571" t="str">
            <v>Y</v>
          </cell>
          <cell r="O571" t="str">
            <v>N</v>
          </cell>
          <cell r="P571">
            <v>3</v>
          </cell>
          <cell r="Q571">
            <v>3</v>
          </cell>
          <cell r="R571">
            <v>1</v>
          </cell>
          <cell r="S571" t="str">
            <v>Y</v>
          </cell>
          <cell r="T571">
            <v>3</v>
          </cell>
          <cell r="U571">
            <v>3</v>
          </cell>
          <cell r="V571">
            <v>1</v>
          </cell>
          <cell r="W571" t="str">
            <v>Y</v>
          </cell>
          <cell r="X571">
            <v>3</v>
          </cell>
          <cell r="Y571">
            <v>3</v>
          </cell>
          <cell r="Z571">
            <v>3</v>
          </cell>
          <cell r="AA571" t="str">
            <v>Y</v>
          </cell>
          <cell r="AB571"/>
          <cell r="AC571" t="str">
            <v>Y</v>
          </cell>
          <cell r="AD571">
            <v>2</v>
          </cell>
          <cell r="AE571">
            <v>0.66666666666666696</v>
          </cell>
          <cell r="AF571" t="str">
            <v>Y</v>
          </cell>
          <cell r="AG571"/>
          <cell r="AH571" t="str">
            <v>Y</v>
          </cell>
          <cell r="AI571" t="str">
            <v>B3</v>
          </cell>
          <cell r="AJ571" t="str">
            <v>B3</v>
          </cell>
          <cell r="AK571">
            <v>2</v>
          </cell>
          <cell r="AL571">
            <v>2</v>
          </cell>
          <cell r="AM571">
            <v>1</v>
          </cell>
          <cell r="AN571">
            <v>1</v>
          </cell>
          <cell r="AO571">
            <v>2</v>
          </cell>
          <cell r="AP571" t="str">
            <v>Y</v>
          </cell>
          <cell r="AQ571">
            <v>0</v>
          </cell>
          <cell r="AR571">
            <v>3</v>
          </cell>
          <cell r="AS571">
            <v>2</v>
          </cell>
          <cell r="AT571"/>
        </row>
        <row r="572">
          <cell r="B572" t="str">
            <v>SG1Q02920318</v>
          </cell>
          <cell r="C572" t="str">
            <v>THE PLACE HOLDINGS LIMITED</v>
          </cell>
          <cell r="D572">
            <v>0</v>
          </cell>
          <cell r="E572">
            <v>7</v>
          </cell>
          <cell r="F572">
            <v>7</v>
          </cell>
          <cell r="G572">
            <v>7</v>
          </cell>
          <cell r="H572">
            <v>4</v>
          </cell>
          <cell r="I572">
            <v>0.57142857142857095</v>
          </cell>
          <cell r="J572">
            <v>1</v>
          </cell>
          <cell r="K572">
            <v>1</v>
          </cell>
          <cell r="L572">
            <v>2</v>
          </cell>
          <cell r="M572" t="str">
            <v>N</v>
          </cell>
          <cell r="N572" t="str">
            <v>Y</v>
          </cell>
          <cell r="O572" t="str">
            <v>N</v>
          </cell>
          <cell r="P572">
            <v>4</v>
          </cell>
          <cell r="Q572">
            <v>4</v>
          </cell>
          <cell r="R572">
            <v>1</v>
          </cell>
          <cell r="S572" t="str">
            <v>Y</v>
          </cell>
          <cell r="T572">
            <v>4</v>
          </cell>
          <cell r="U572">
            <v>4</v>
          </cell>
          <cell r="V572">
            <v>1</v>
          </cell>
          <cell r="W572" t="str">
            <v>Y</v>
          </cell>
          <cell r="X572">
            <v>4</v>
          </cell>
          <cell r="Y572">
            <v>4</v>
          </cell>
          <cell r="Z572">
            <v>4</v>
          </cell>
          <cell r="AA572" t="str">
            <v>Y</v>
          </cell>
          <cell r="AB572"/>
          <cell r="AC572" t="str">
            <v>Y</v>
          </cell>
          <cell r="AD572">
            <v>1</v>
          </cell>
          <cell r="AE572">
            <v>0.25</v>
          </cell>
          <cell r="AF572" t="str">
            <v>N</v>
          </cell>
          <cell r="AG572" t="str">
            <v>Y</v>
          </cell>
          <cell r="AH572" t="str">
            <v>N</v>
          </cell>
          <cell r="AI572" t="str">
            <v>B3</v>
          </cell>
          <cell r="AJ572" t="str">
            <v>B3</v>
          </cell>
          <cell r="AK572">
            <v>5</v>
          </cell>
          <cell r="AL572">
            <v>2</v>
          </cell>
          <cell r="AM572">
            <v>1</v>
          </cell>
          <cell r="AN572">
            <v>1</v>
          </cell>
          <cell r="AO572">
            <v>2</v>
          </cell>
          <cell r="AP572" t="str">
            <v>Y</v>
          </cell>
          <cell r="AQ572">
            <v>1</v>
          </cell>
          <cell r="AR572">
            <v>4</v>
          </cell>
          <cell r="AS572">
            <v>0</v>
          </cell>
          <cell r="AT572"/>
        </row>
        <row r="573">
          <cell r="B573" t="str">
            <v>SG1I59882965</v>
          </cell>
          <cell r="C573" t="str">
            <v>TREK 2000 INT'L LTD</v>
          </cell>
          <cell r="D573">
            <v>0</v>
          </cell>
          <cell r="E573">
            <v>5</v>
          </cell>
          <cell r="F573">
            <v>5</v>
          </cell>
          <cell r="G573">
            <v>5</v>
          </cell>
          <cell r="H573">
            <v>3</v>
          </cell>
          <cell r="I573">
            <v>0.6</v>
          </cell>
          <cell r="J573">
            <v>1</v>
          </cell>
          <cell r="K573">
            <v>1</v>
          </cell>
          <cell r="L573">
            <v>4</v>
          </cell>
          <cell r="M573" t="str">
            <v>N</v>
          </cell>
          <cell r="N573" t="str">
            <v>N</v>
          </cell>
          <cell r="O573" t="str">
            <v>Y</v>
          </cell>
          <cell r="P573">
            <v>3</v>
          </cell>
          <cell r="Q573">
            <v>1</v>
          </cell>
          <cell r="R573">
            <v>0.33333333333333298</v>
          </cell>
          <cell r="S573" t="str">
            <v>Y</v>
          </cell>
          <cell r="T573">
            <v>3</v>
          </cell>
          <cell r="U573">
            <v>2</v>
          </cell>
          <cell r="V573">
            <v>0.66666666666666696</v>
          </cell>
          <cell r="W573" t="str">
            <v>Y</v>
          </cell>
          <cell r="X573">
            <v>3</v>
          </cell>
          <cell r="Y573">
            <v>3</v>
          </cell>
          <cell r="Z573">
            <v>3</v>
          </cell>
          <cell r="AA573" t="str">
            <v>Y</v>
          </cell>
          <cell r="AB573"/>
          <cell r="AC573" t="str">
            <v>Y</v>
          </cell>
          <cell r="AD573">
            <v>3</v>
          </cell>
          <cell r="AE573">
            <v>1</v>
          </cell>
          <cell r="AF573" t="str">
            <v>Y</v>
          </cell>
          <cell r="AG573"/>
          <cell r="AH573" t="str">
            <v>Y</v>
          </cell>
          <cell r="AI573" t="str">
            <v>B3</v>
          </cell>
          <cell r="AJ573" t="str">
            <v>B3</v>
          </cell>
          <cell r="AK573">
            <v>4</v>
          </cell>
          <cell r="AL573">
            <v>4</v>
          </cell>
          <cell r="AM573">
            <v>1</v>
          </cell>
          <cell r="AN573">
            <v>1</v>
          </cell>
          <cell r="AO573">
            <v>2</v>
          </cell>
          <cell r="AP573" t="str">
            <v>Y</v>
          </cell>
          <cell r="AQ573">
            <v>0</v>
          </cell>
          <cell r="AR573">
            <v>1</v>
          </cell>
          <cell r="AS573">
            <v>0</v>
          </cell>
          <cell r="AT573"/>
        </row>
        <row r="574">
          <cell r="B574" t="str">
            <v>SG1J35888424</v>
          </cell>
          <cell r="C574" t="str">
            <v>VIKING OFFSHORE AND MARINE LTD</v>
          </cell>
          <cell r="D574">
            <v>0</v>
          </cell>
          <cell r="E574">
            <v>5</v>
          </cell>
          <cell r="F574">
            <v>5</v>
          </cell>
          <cell r="G574">
            <v>5</v>
          </cell>
          <cell r="H574">
            <v>3</v>
          </cell>
          <cell r="I574">
            <v>0.6</v>
          </cell>
          <cell r="J574">
            <v>2</v>
          </cell>
          <cell r="K574">
            <v>1</v>
          </cell>
          <cell r="L574">
            <v>2</v>
          </cell>
          <cell r="M574" t="str">
            <v>N</v>
          </cell>
          <cell r="N574" t="str">
            <v>Y</v>
          </cell>
          <cell r="O574" t="str">
            <v>N</v>
          </cell>
          <cell r="P574">
            <v>3</v>
          </cell>
          <cell r="Q574">
            <v>3</v>
          </cell>
          <cell r="R574">
            <v>1</v>
          </cell>
          <cell r="S574" t="str">
            <v>Y</v>
          </cell>
          <cell r="T574">
            <v>3</v>
          </cell>
          <cell r="U574">
            <v>3</v>
          </cell>
          <cell r="V574">
            <v>1</v>
          </cell>
          <cell r="W574" t="str">
            <v>Y</v>
          </cell>
          <cell r="X574">
            <v>3</v>
          </cell>
          <cell r="Y574">
            <v>3</v>
          </cell>
          <cell r="Z574">
            <v>3</v>
          </cell>
          <cell r="AA574" t="str">
            <v>Y</v>
          </cell>
          <cell r="AB574"/>
          <cell r="AC574" t="str">
            <v>Y</v>
          </cell>
          <cell r="AD574">
            <v>0</v>
          </cell>
          <cell r="AE574">
            <v>0</v>
          </cell>
          <cell r="AF574" t="str">
            <v>N</v>
          </cell>
          <cell r="AG574" t="str">
            <v>N</v>
          </cell>
          <cell r="AH574" t="str">
            <v>N</v>
          </cell>
          <cell r="AI574" t="str">
            <v>B3</v>
          </cell>
          <cell r="AJ574" t="str">
            <v>B3</v>
          </cell>
          <cell r="AK574">
            <v>4</v>
          </cell>
          <cell r="AL574">
            <v>4</v>
          </cell>
          <cell r="AM574">
            <v>1</v>
          </cell>
          <cell r="AN574">
            <v>1</v>
          </cell>
          <cell r="AO574">
            <v>2</v>
          </cell>
          <cell r="AP574" t="str">
            <v>Y</v>
          </cell>
          <cell r="AQ574">
            <v>2</v>
          </cell>
          <cell r="AR574">
            <v>3</v>
          </cell>
          <cell r="AS574">
            <v>2</v>
          </cell>
          <cell r="AT574"/>
        </row>
        <row r="575">
          <cell r="B575" t="str">
            <v>SG1T29930156</v>
          </cell>
          <cell r="C575" t="str">
            <v>WORLD PRECISION MACHINERY LTD</v>
          </cell>
          <cell r="D575">
            <v>0</v>
          </cell>
          <cell r="E575">
            <v>4</v>
          </cell>
          <cell r="F575">
            <v>4</v>
          </cell>
          <cell r="G575">
            <v>4</v>
          </cell>
          <cell r="H575">
            <v>2</v>
          </cell>
          <cell r="I575">
            <v>0.5</v>
          </cell>
          <cell r="J575">
            <v>1</v>
          </cell>
          <cell r="K575">
            <v>0</v>
          </cell>
          <cell r="L575">
            <v>2</v>
          </cell>
          <cell r="M575" t="str">
            <v>N</v>
          </cell>
          <cell r="N575" t="str">
            <v>Y</v>
          </cell>
          <cell r="O575" t="str">
            <v>Y</v>
          </cell>
          <cell r="P575">
            <v>3</v>
          </cell>
          <cell r="Q575">
            <v>2</v>
          </cell>
          <cell r="R575">
            <v>0.66666666666666696</v>
          </cell>
          <cell r="S575" t="str">
            <v>Y</v>
          </cell>
          <cell r="T575">
            <v>3</v>
          </cell>
          <cell r="U575">
            <v>2</v>
          </cell>
          <cell r="V575">
            <v>0.66666666666666696</v>
          </cell>
          <cell r="W575" t="str">
            <v>Y</v>
          </cell>
          <cell r="X575">
            <v>3</v>
          </cell>
          <cell r="Y575">
            <v>2</v>
          </cell>
          <cell r="Z575">
            <v>2</v>
          </cell>
          <cell r="AA575" t="str">
            <v>N</v>
          </cell>
          <cell r="AB575" t="str">
            <v>N</v>
          </cell>
          <cell r="AC575" t="str">
            <v>Y</v>
          </cell>
          <cell r="AD575">
            <v>1</v>
          </cell>
          <cell r="AE575">
            <v>0.33333333333333298</v>
          </cell>
          <cell r="AF575" t="str">
            <v>N</v>
          </cell>
          <cell r="AG575" t="str">
            <v>Y</v>
          </cell>
          <cell r="AH575" t="str">
            <v>N</v>
          </cell>
          <cell r="AI575" t="str">
            <v>B3</v>
          </cell>
          <cell r="AJ575" t="str">
            <v>B3</v>
          </cell>
          <cell r="AK575">
            <v>5</v>
          </cell>
          <cell r="AL575">
            <v>6</v>
          </cell>
          <cell r="AM575">
            <v>1</v>
          </cell>
          <cell r="AN575">
            <v>1</v>
          </cell>
          <cell r="AO575">
            <v>2</v>
          </cell>
          <cell r="AP575" t="str">
            <v>Y</v>
          </cell>
          <cell r="AQ575">
            <v>2</v>
          </cell>
          <cell r="AR575">
            <v>2</v>
          </cell>
          <cell r="AS575">
            <v>2</v>
          </cell>
          <cell r="AT575"/>
        </row>
        <row r="576">
          <cell r="B576" t="str">
            <v>KYG9898S1075</v>
          </cell>
          <cell r="C576" t="str">
            <v>ZHENENG JINJIANG ENV HLDG CO</v>
          </cell>
          <cell r="D576">
            <v>0</v>
          </cell>
          <cell r="E576">
            <v>6</v>
          </cell>
          <cell r="F576">
            <v>6</v>
          </cell>
          <cell r="G576">
            <v>6</v>
          </cell>
          <cell r="H576">
            <v>4</v>
          </cell>
          <cell r="I576">
            <v>0.66666666666666696</v>
          </cell>
          <cell r="J576">
            <v>1</v>
          </cell>
          <cell r="K576">
            <v>1</v>
          </cell>
          <cell r="L576">
            <v>2</v>
          </cell>
          <cell r="M576" t="str">
            <v>N</v>
          </cell>
          <cell r="N576" t="str">
            <v>Y</v>
          </cell>
          <cell r="O576" t="str">
            <v>Y</v>
          </cell>
          <cell r="P576">
            <v>4</v>
          </cell>
          <cell r="Q576">
            <v>3</v>
          </cell>
          <cell r="R576">
            <v>0.75</v>
          </cell>
          <cell r="S576" t="str">
            <v>Y</v>
          </cell>
          <cell r="T576">
            <v>3</v>
          </cell>
          <cell r="U576">
            <v>3</v>
          </cell>
          <cell r="V576">
            <v>1</v>
          </cell>
          <cell r="W576" t="str">
            <v>Y</v>
          </cell>
          <cell r="X576">
            <v>3</v>
          </cell>
          <cell r="Y576">
            <v>3</v>
          </cell>
          <cell r="Z576">
            <v>3</v>
          </cell>
          <cell r="AA576" t="str">
            <v>Y</v>
          </cell>
          <cell r="AB576"/>
          <cell r="AC576" t="str">
            <v>Y</v>
          </cell>
          <cell r="AD576">
            <v>1</v>
          </cell>
          <cell r="AE576">
            <v>0.33333333333333298</v>
          </cell>
          <cell r="AF576" t="str">
            <v>N</v>
          </cell>
          <cell r="AG576" t="str">
            <v>Y</v>
          </cell>
          <cell r="AH576" t="str">
            <v>Y</v>
          </cell>
          <cell r="AI576" t="str">
            <v>ND</v>
          </cell>
          <cell r="AJ576" t="str">
            <v>ND</v>
          </cell>
          <cell r="AK576">
            <v>4</v>
          </cell>
          <cell r="AL576">
            <v>6</v>
          </cell>
          <cell r="AM576">
            <v>2</v>
          </cell>
          <cell r="AN576">
            <v>1</v>
          </cell>
          <cell r="AO576">
            <v>3</v>
          </cell>
          <cell r="AP576" t="str">
            <v>Y</v>
          </cell>
          <cell r="AQ576">
            <v>0</v>
          </cell>
          <cell r="AR576">
            <v>1</v>
          </cell>
          <cell r="AS576">
            <v>0</v>
          </cell>
          <cell r="AT576"/>
        </row>
        <row r="577">
          <cell r="B577" t="str">
            <v>SG1CD5000001</v>
          </cell>
          <cell r="C577" t="str">
            <v>ADVANCED HOLDINGS LTD.</v>
          </cell>
          <cell r="D577">
            <v>0</v>
          </cell>
          <cell r="E577">
            <v>4</v>
          </cell>
          <cell r="F577">
            <v>4</v>
          </cell>
          <cell r="G577">
            <v>4</v>
          </cell>
          <cell r="H577">
            <v>3</v>
          </cell>
          <cell r="I577">
            <v>0.75</v>
          </cell>
          <cell r="J577">
            <v>0</v>
          </cell>
          <cell r="K577">
            <v>0</v>
          </cell>
          <cell r="L577"/>
          <cell r="M577"/>
          <cell r="N577" t="str">
            <v>N</v>
          </cell>
          <cell r="O577" t="str">
            <v>N</v>
          </cell>
          <cell r="P577">
            <v>3</v>
          </cell>
          <cell r="Q577">
            <v>3</v>
          </cell>
          <cell r="R577">
            <v>1</v>
          </cell>
          <cell r="S577" t="str">
            <v>Y</v>
          </cell>
          <cell r="T577">
            <v>3</v>
          </cell>
          <cell r="U577">
            <v>3</v>
          </cell>
          <cell r="V577">
            <v>1</v>
          </cell>
          <cell r="W577" t="str">
            <v>Y</v>
          </cell>
          <cell r="X577">
            <v>3</v>
          </cell>
          <cell r="Y577">
            <v>3</v>
          </cell>
          <cell r="Z577">
            <v>3</v>
          </cell>
          <cell r="AA577" t="str">
            <v>Y</v>
          </cell>
          <cell r="AB577"/>
          <cell r="AC577" t="str">
            <v>Y</v>
          </cell>
          <cell r="AD577">
            <v>1</v>
          </cell>
          <cell r="AE577">
            <v>0.33333333333333298</v>
          </cell>
          <cell r="AF577" t="str">
            <v>N</v>
          </cell>
          <cell r="AG577" t="str">
            <v>Y</v>
          </cell>
          <cell r="AH577" t="str">
            <v>Y</v>
          </cell>
          <cell r="AI577" t="str">
            <v>O</v>
          </cell>
          <cell r="AJ577" t="str">
            <v>E</v>
          </cell>
          <cell r="AK577">
            <v>5</v>
          </cell>
          <cell r="AL577">
            <v>5</v>
          </cell>
          <cell r="AM577">
            <v>1</v>
          </cell>
          <cell r="AN577">
            <v>1</v>
          </cell>
          <cell r="AO577">
            <v>2</v>
          </cell>
          <cell r="AP577" t="str">
            <v>Y</v>
          </cell>
          <cell r="AQ577">
            <v>0</v>
          </cell>
          <cell r="AR577">
            <v>3</v>
          </cell>
          <cell r="AS577">
            <v>2</v>
          </cell>
          <cell r="AT577"/>
        </row>
        <row r="578">
          <cell r="B578" t="str">
            <v>SGXE82839874</v>
          </cell>
          <cell r="C578" t="str">
            <v>MEDINEX LIMITED</v>
          </cell>
          <cell r="D578">
            <v>0</v>
          </cell>
          <cell r="E578">
            <v>5</v>
          </cell>
          <cell r="F578">
            <v>5</v>
          </cell>
          <cell r="G578">
            <v>5</v>
          </cell>
          <cell r="H578">
            <v>3</v>
          </cell>
          <cell r="I578">
            <v>0.6</v>
          </cell>
          <cell r="J578">
            <v>1</v>
          </cell>
          <cell r="K578">
            <v>1</v>
          </cell>
          <cell r="L578">
            <v>3</v>
          </cell>
          <cell r="M578" t="str">
            <v>N</v>
          </cell>
          <cell r="N578" t="str">
            <v>Y</v>
          </cell>
          <cell r="O578" t="str">
            <v>N</v>
          </cell>
          <cell r="P578">
            <v>4</v>
          </cell>
          <cell r="Q578">
            <v>3</v>
          </cell>
          <cell r="R578">
            <v>0.75</v>
          </cell>
          <cell r="S578" t="str">
            <v>Y</v>
          </cell>
          <cell r="T578">
            <v>4</v>
          </cell>
          <cell r="U578">
            <v>3</v>
          </cell>
          <cell r="V578">
            <v>0.75</v>
          </cell>
          <cell r="W578" t="str">
            <v>Y</v>
          </cell>
          <cell r="X578">
            <v>4</v>
          </cell>
          <cell r="Y578">
            <v>3</v>
          </cell>
          <cell r="Z578">
            <v>4</v>
          </cell>
          <cell r="AA578" t="str">
            <v>N</v>
          </cell>
          <cell r="AB578" t="str">
            <v>N</v>
          </cell>
          <cell r="AC578" t="str">
            <v>Y</v>
          </cell>
          <cell r="AD578">
            <v>1</v>
          </cell>
          <cell r="AE578">
            <v>0.25</v>
          </cell>
          <cell r="AF578" t="str">
            <v>N</v>
          </cell>
          <cell r="AG578" t="str">
            <v>Y</v>
          </cell>
          <cell r="AH578" t="str">
            <v>N</v>
          </cell>
          <cell r="AI578" t="str">
            <v>E</v>
          </cell>
          <cell r="AJ578" t="str">
            <v>E</v>
          </cell>
          <cell r="AK578">
            <v>2</v>
          </cell>
          <cell r="AL578">
            <v>3</v>
          </cell>
          <cell r="AM578">
            <v>1</v>
          </cell>
          <cell r="AN578">
            <v>1</v>
          </cell>
          <cell r="AO578">
            <v>2</v>
          </cell>
          <cell r="AP578" t="str">
            <v>Y</v>
          </cell>
          <cell r="AQ578">
            <v>0</v>
          </cell>
          <cell r="AR578">
            <v>3</v>
          </cell>
          <cell r="AS578">
            <v>2</v>
          </cell>
          <cell r="AT578"/>
        </row>
        <row r="579">
          <cell r="B579" t="str">
            <v>SG2G82000008</v>
          </cell>
          <cell r="C579" t="str">
            <v>QT VASCULAR LTD.</v>
          </cell>
          <cell r="D579">
            <v>0</v>
          </cell>
          <cell r="E579">
            <v>4</v>
          </cell>
          <cell r="F579">
            <v>4</v>
          </cell>
          <cell r="G579">
            <v>4</v>
          </cell>
          <cell r="H579">
            <v>3</v>
          </cell>
          <cell r="I579">
            <v>0.75</v>
          </cell>
          <cell r="J579">
            <v>1</v>
          </cell>
          <cell r="K579">
            <v>1</v>
          </cell>
          <cell r="L579">
            <v>1</v>
          </cell>
          <cell r="M579" t="str">
            <v>Y</v>
          </cell>
          <cell r="N579" t="str">
            <v>N</v>
          </cell>
          <cell r="O579" t="str">
            <v>Y</v>
          </cell>
          <cell r="P579">
            <v>3</v>
          </cell>
          <cell r="Q579">
            <v>3</v>
          </cell>
          <cell r="R579">
            <v>1</v>
          </cell>
          <cell r="S579" t="str">
            <v>Y</v>
          </cell>
          <cell r="T579">
            <v>2</v>
          </cell>
          <cell r="U579">
            <v>2</v>
          </cell>
          <cell r="V579">
            <v>1</v>
          </cell>
          <cell r="W579" t="str">
            <v>Y</v>
          </cell>
          <cell r="X579">
            <v>3</v>
          </cell>
          <cell r="Y579">
            <v>3</v>
          </cell>
          <cell r="Z579">
            <v>3</v>
          </cell>
          <cell r="AA579" t="str">
            <v>Y</v>
          </cell>
          <cell r="AB579"/>
          <cell r="AC579" t="str">
            <v>Y</v>
          </cell>
          <cell r="AD579">
            <v>1</v>
          </cell>
          <cell r="AE579">
            <v>0.33333333333333298</v>
          </cell>
          <cell r="AF579" t="str">
            <v>N</v>
          </cell>
          <cell r="AG579" t="str">
            <v>Y</v>
          </cell>
          <cell r="AH579" t="str">
            <v>Y</v>
          </cell>
          <cell r="AI579" t="str">
            <v>O</v>
          </cell>
          <cell r="AJ579" t="str">
            <v>B3</v>
          </cell>
          <cell r="AK579">
            <v>4</v>
          </cell>
          <cell r="AL579">
            <v>2</v>
          </cell>
          <cell r="AM579">
            <v>1</v>
          </cell>
          <cell r="AN579">
            <v>1</v>
          </cell>
          <cell r="AO579">
            <v>2</v>
          </cell>
          <cell r="AP579" t="str">
            <v>Y</v>
          </cell>
          <cell r="AQ579">
            <v>0</v>
          </cell>
          <cell r="AR579">
            <v>2</v>
          </cell>
          <cell r="AS579">
            <v>0</v>
          </cell>
          <cell r="AT579"/>
        </row>
        <row r="580">
          <cell r="B580" t="str">
            <v>SG1CB0000000</v>
          </cell>
          <cell r="C580" t="str">
            <v>SHINVEST HOLDING LTD.</v>
          </cell>
          <cell r="D580">
            <v>0</v>
          </cell>
          <cell r="E580">
            <v>4</v>
          </cell>
          <cell r="F580">
            <v>4</v>
          </cell>
          <cell r="G580">
            <v>4</v>
          </cell>
          <cell r="H580">
            <v>2</v>
          </cell>
          <cell r="I580">
            <v>0.5</v>
          </cell>
          <cell r="J580">
            <v>1</v>
          </cell>
          <cell r="K580">
            <v>0</v>
          </cell>
          <cell r="L580">
            <v>1</v>
          </cell>
          <cell r="M580" t="str">
            <v>Y</v>
          </cell>
          <cell r="N580" t="str">
            <v>N</v>
          </cell>
          <cell r="O580" t="str">
            <v>Y</v>
          </cell>
          <cell r="P580">
            <v>3</v>
          </cell>
          <cell r="Q580">
            <v>2</v>
          </cell>
          <cell r="R580">
            <v>0.66666666666666696</v>
          </cell>
          <cell r="S580" t="str">
            <v>Y</v>
          </cell>
          <cell r="T580">
            <v>3</v>
          </cell>
          <cell r="U580">
            <v>2</v>
          </cell>
          <cell r="V580">
            <v>0.66666666666666696</v>
          </cell>
          <cell r="W580" t="str">
            <v>Y</v>
          </cell>
          <cell r="X580">
            <v>3</v>
          </cell>
          <cell r="Y580">
            <v>2</v>
          </cell>
          <cell r="Z580">
            <v>2</v>
          </cell>
          <cell r="AA580" t="str">
            <v>N</v>
          </cell>
          <cell r="AB580" t="str">
            <v>N</v>
          </cell>
          <cell r="AC580" t="str">
            <v>Y</v>
          </cell>
          <cell r="AD580">
            <v>2</v>
          </cell>
          <cell r="AE580">
            <v>0.66666666666666696</v>
          </cell>
          <cell r="AF580" t="str">
            <v>Y</v>
          </cell>
          <cell r="AG580"/>
          <cell r="AH580" t="str">
            <v>Y</v>
          </cell>
          <cell r="AI580" t="str">
            <v>B3</v>
          </cell>
          <cell r="AJ580" t="str">
            <v>B3</v>
          </cell>
          <cell r="AK580">
            <v>2</v>
          </cell>
          <cell r="AL580">
            <v>3</v>
          </cell>
          <cell r="AM580">
            <v>1</v>
          </cell>
          <cell r="AN580">
            <v>1</v>
          </cell>
          <cell r="AO580">
            <v>2</v>
          </cell>
          <cell r="AP580" t="str">
            <v>Y</v>
          </cell>
          <cell r="AQ580">
            <v>1</v>
          </cell>
          <cell r="AR580">
            <v>2</v>
          </cell>
          <cell r="AS580">
            <v>0</v>
          </cell>
          <cell r="AT580"/>
        </row>
        <row r="581">
          <cell r="B581" t="str">
            <v>SGXF90488481</v>
          </cell>
          <cell r="C581" t="str">
            <v>THOMSON MEDICAL GROUP LIMITED</v>
          </cell>
          <cell r="D581">
            <v>0</v>
          </cell>
          <cell r="E581">
            <v>7</v>
          </cell>
          <cell r="F581">
            <v>7</v>
          </cell>
          <cell r="G581">
            <v>7</v>
          </cell>
          <cell r="H581">
            <v>3</v>
          </cell>
          <cell r="I581">
            <v>0.42857142857142899</v>
          </cell>
          <cell r="J581">
            <v>1</v>
          </cell>
          <cell r="K581">
            <v>1</v>
          </cell>
          <cell r="L581">
            <v>1</v>
          </cell>
          <cell r="M581" t="str">
            <v>Y</v>
          </cell>
          <cell r="N581" t="str">
            <v>N</v>
          </cell>
          <cell r="O581" t="str">
            <v>Y</v>
          </cell>
          <cell r="P581">
            <v>3</v>
          </cell>
          <cell r="Q581">
            <v>2</v>
          </cell>
          <cell r="R581">
            <v>0.66666666666666696</v>
          </cell>
          <cell r="S581" t="str">
            <v>Y</v>
          </cell>
          <cell r="T581">
            <v>3</v>
          </cell>
          <cell r="U581">
            <v>2</v>
          </cell>
          <cell r="V581">
            <v>0.66666666666666696</v>
          </cell>
          <cell r="W581" t="str">
            <v>Y</v>
          </cell>
          <cell r="X581">
            <v>3</v>
          </cell>
          <cell r="Y581">
            <v>2</v>
          </cell>
          <cell r="Z581">
            <v>2</v>
          </cell>
          <cell r="AA581" t="str">
            <v>N</v>
          </cell>
          <cell r="AB581" t="str">
            <v>N</v>
          </cell>
          <cell r="AC581" t="str">
            <v>Y</v>
          </cell>
          <cell r="AD581">
            <v>3</v>
          </cell>
          <cell r="AE581">
            <v>1</v>
          </cell>
          <cell r="AF581" t="str">
            <v>Y</v>
          </cell>
          <cell r="AG581"/>
          <cell r="AH581" t="str">
            <v>Y</v>
          </cell>
          <cell r="AI581"/>
          <cell r="AJ581"/>
          <cell r="AK581">
            <v>6</v>
          </cell>
          <cell r="AL581">
            <v>5</v>
          </cell>
          <cell r="AM581">
            <v>5</v>
          </cell>
          <cell r="AN581">
            <v>1</v>
          </cell>
          <cell r="AO581">
            <v>6</v>
          </cell>
          <cell r="AP581" t="str">
            <v>Y</v>
          </cell>
          <cell r="AQ581">
            <v>0</v>
          </cell>
          <cell r="AR581">
            <v>1</v>
          </cell>
          <cell r="AS581">
            <v>0</v>
          </cell>
          <cell r="AT581"/>
        </row>
        <row r="582">
          <cell r="B582" t="str">
            <v>SGXE87511171</v>
          </cell>
          <cell r="C582" t="str">
            <v>Beverly JCG Limited</v>
          </cell>
          <cell r="D582">
            <v>0</v>
          </cell>
          <cell r="E582">
            <v>6</v>
          </cell>
          <cell r="F582">
            <v>6</v>
          </cell>
          <cell r="G582">
            <v>6</v>
          </cell>
          <cell r="H582">
            <v>3</v>
          </cell>
          <cell r="I582">
            <v>0.5</v>
          </cell>
          <cell r="J582">
            <v>1</v>
          </cell>
          <cell r="K582">
            <v>1</v>
          </cell>
          <cell r="L582">
            <v>2</v>
          </cell>
          <cell r="M582" t="str">
            <v>N</v>
          </cell>
          <cell r="N582" t="str">
            <v>Y</v>
          </cell>
          <cell r="O582" t="str">
            <v>N</v>
          </cell>
          <cell r="P582">
            <v>3</v>
          </cell>
          <cell r="Q582">
            <v>3</v>
          </cell>
          <cell r="R582">
            <v>1</v>
          </cell>
          <cell r="S582" t="str">
            <v>Y</v>
          </cell>
          <cell r="T582">
            <v>3</v>
          </cell>
          <cell r="U582">
            <v>3</v>
          </cell>
          <cell r="V582">
            <v>1</v>
          </cell>
          <cell r="W582" t="str">
            <v>Y</v>
          </cell>
          <cell r="X582">
            <v>3</v>
          </cell>
          <cell r="Y582">
            <v>3</v>
          </cell>
          <cell r="Z582">
            <v>3</v>
          </cell>
          <cell r="AA582" t="str">
            <v>Y</v>
          </cell>
          <cell r="AB582"/>
          <cell r="AC582" t="str">
            <v>Y</v>
          </cell>
          <cell r="AD582">
            <v>0</v>
          </cell>
          <cell r="AE582">
            <v>0</v>
          </cell>
          <cell r="AF582" t="str">
            <v>N</v>
          </cell>
          <cell r="AG582" t="str">
            <v>N</v>
          </cell>
          <cell r="AH582" t="str">
            <v>N</v>
          </cell>
          <cell r="AI582" t="str">
            <v>B3</v>
          </cell>
          <cell r="AJ582" t="str">
            <v>B3</v>
          </cell>
          <cell r="AK582">
            <v>8</v>
          </cell>
          <cell r="AL582">
            <v>4</v>
          </cell>
          <cell r="AM582">
            <v>1</v>
          </cell>
          <cell r="AN582">
            <v>1</v>
          </cell>
          <cell r="AO582">
            <v>2</v>
          </cell>
          <cell r="AP582" t="str">
            <v>Y</v>
          </cell>
          <cell r="AQ582">
            <v>0</v>
          </cell>
          <cell r="AR582">
            <v>3</v>
          </cell>
          <cell r="AS582">
            <v>2</v>
          </cell>
          <cell r="AT582"/>
        </row>
        <row r="583">
          <cell r="B583" t="str">
            <v>SG1S12926576</v>
          </cell>
          <cell r="C583" t="str">
            <v>HGH Holdings Limited</v>
          </cell>
          <cell r="D583">
            <v>0</v>
          </cell>
          <cell r="E583">
            <v>5</v>
          </cell>
          <cell r="F583">
            <v>5</v>
          </cell>
          <cell r="G583">
            <v>5</v>
          </cell>
          <cell r="H583">
            <v>3</v>
          </cell>
          <cell r="I583">
            <v>0.6</v>
          </cell>
          <cell r="J583">
            <v>1</v>
          </cell>
          <cell r="K583">
            <v>1</v>
          </cell>
          <cell r="L583">
            <v>2</v>
          </cell>
          <cell r="M583" t="str">
            <v>N</v>
          </cell>
          <cell r="N583" t="str">
            <v>Y</v>
          </cell>
          <cell r="O583" t="str">
            <v>N</v>
          </cell>
          <cell r="P583">
            <v>3</v>
          </cell>
          <cell r="Q583">
            <v>3</v>
          </cell>
          <cell r="R583">
            <v>1</v>
          </cell>
          <cell r="S583" t="str">
            <v>Y</v>
          </cell>
          <cell r="T583">
            <v>3</v>
          </cell>
          <cell r="U583">
            <v>3</v>
          </cell>
          <cell r="V583">
            <v>1</v>
          </cell>
          <cell r="W583" t="str">
            <v>Y</v>
          </cell>
          <cell r="X583">
            <v>3</v>
          </cell>
          <cell r="Y583">
            <v>3</v>
          </cell>
          <cell r="Z583">
            <v>3</v>
          </cell>
          <cell r="AA583" t="str">
            <v>Y</v>
          </cell>
          <cell r="AB583"/>
          <cell r="AC583" t="str">
            <v>Y</v>
          </cell>
          <cell r="AD583">
            <v>1</v>
          </cell>
          <cell r="AE583">
            <v>0.33333333333333298</v>
          </cell>
          <cell r="AF583" t="str">
            <v>N</v>
          </cell>
          <cell r="AG583" t="str">
            <v>Y</v>
          </cell>
          <cell r="AH583" t="str">
            <v>Y</v>
          </cell>
          <cell r="AI583" t="str">
            <v>O</v>
          </cell>
          <cell r="AJ583" t="str">
            <v>B3</v>
          </cell>
          <cell r="AK583">
            <v>2</v>
          </cell>
          <cell r="AL583">
            <v>2</v>
          </cell>
          <cell r="AM583">
            <v>1</v>
          </cell>
          <cell r="AN583">
            <v>1</v>
          </cell>
          <cell r="AO583">
            <v>2</v>
          </cell>
          <cell r="AP583" t="str">
            <v>Y</v>
          </cell>
          <cell r="AQ583">
            <v>0</v>
          </cell>
          <cell r="AR583">
            <v>3</v>
          </cell>
          <cell r="AS583">
            <v>2</v>
          </cell>
          <cell r="AT583"/>
        </row>
        <row r="584">
          <cell r="B584" t="str">
            <v>SG1Z70955880</v>
          </cell>
          <cell r="C584" t="str">
            <v>ARA LOGOS Logistic Trust</v>
          </cell>
          <cell r="D584">
            <v>0</v>
          </cell>
          <cell r="E584">
            <v>6</v>
          </cell>
          <cell r="F584">
            <v>6</v>
          </cell>
          <cell r="G584">
            <v>6</v>
          </cell>
          <cell r="H584">
            <v>3</v>
          </cell>
          <cell r="I584">
            <v>0.5</v>
          </cell>
          <cell r="J584">
            <v>1</v>
          </cell>
          <cell r="K584">
            <v>0</v>
          </cell>
          <cell r="L584">
            <v>3</v>
          </cell>
          <cell r="M584" t="str">
            <v>N</v>
          </cell>
          <cell r="N584" t="str">
            <v>Y</v>
          </cell>
          <cell r="O584" t="str">
            <v>Y</v>
          </cell>
          <cell r="P584">
            <v>0</v>
          </cell>
          <cell r="Q584">
            <v>0</v>
          </cell>
          <cell r="R584"/>
          <cell r="S584" t="str">
            <v>N</v>
          </cell>
          <cell r="T584">
            <v>0</v>
          </cell>
          <cell r="U584">
            <v>0</v>
          </cell>
          <cell r="V584"/>
          <cell r="W584" t="str">
            <v>N</v>
          </cell>
          <cell r="X584">
            <v>3</v>
          </cell>
          <cell r="Y584">
            <v>3</v>
          </cell>
          <cell r="Z584">
            <v>3</v>
          </cell>
          <cell r="AA584" t="str">
            <v>Y</v>
          </cell>
          <cell r="AB584"/>
          <cell r="AC584" t="str">
            <v>Y</v>
          </cell>
          <cell r="AD584">
            <v>1</v>
          </cell>
          <cell r="AE584">
            <v>0.33333333333333298</v>
          </cell>
          <cell r="AF584" t="str">
            <v>N</v>
          </cell>
          <cell r="AG584" t="str">
            <v>Y</v>
          </cell>
          <cell r="AH584" t="str">
            <v>Y</v>
          </cell>
          <cell r="AI584"/>
          <cell r="AJ584" t="str">
            <v>E</v>
          </cell>
          <cell r="AK584">
            <v>5</v>
          </cell>
          <cell r="AL584">
            <v>4</v>
          </cell>
          <cell r="AM584">
            <v>0</v>
          </cell>
          <cell r="AN584">
            <v>0</v>
          </cell>
          <cell r="AO584">
            <v>0</v>
          </cell>
          <cell r="AP584" t="str">
            <v>Y</v>
          </cell>
          <cell r="AQ584">
            <v>0</v>
          </cell>
          <cell r="AR584">
            <v>0</v>
          </cell>
          <cell r="AS584">
            <v>0</v>
          </cell>
          <cell r="AT584"/>
        </row>
        <row r="585">
          <cell r="B585" t="str">
            <v>KYG377411080</v>
          </cell>
          <cell r="C585" t="str">
            <v>GCCP RESOURCES LTD</v>
          </cell>
          <cell r="D585">
            <v>0</v>
          </cell>
          <cell r="E585">
            <v>6</v>
          </cell>
          <cell r="F585">
            <v>6</v>
          </cell>
          <cell r="G585">
            <v>6</v>
          </cell>
          <cell r="H585">
            <v>4</v>
          </cell>
          <cell r="I585">
            <v>0.66666666666666696</v>
          </cell>
          <cell r="J585">
            <v>1</v>
          </cell>
          <cell r="K585">
            <v>1</v>
          </cell>
          <cell r="L585">
            <v>1</v>
          </cell>
          <cell r="M585" t="str">
            <v>Y</v>
          </cell>
          <cell r="N585" t="str">
            <v>Y</v>
          </cell>
          <cell r="O585" t="str">
            <v>Y</v>
          </cell>
          <cell r="P585">
            <v>4</v>
          </cell>
          <cell r="Q585">
            <v>4</v>
          </cell>
          <cell r="R585">
            <v>1</v>
          </cell>
          <cell r="S585" t="str">
            <v>Y</v>
          </cell>
          <cell r="T585">
            <v>4</v>
          </cell>
          <cell r="U585">
            <v>4</v>
          </cell>
          <cell r="V585">
            <v>1</v>
          </cell>
          <cell r="W585" t="str">
            <v>Y</v>
          </cell>
          <cell r="X585">
            <v>4</v>
          </cell>
          <cell r="Y585">
            <v>4</v>
          </cell>
          <cell r="Z585">
            <v>4</v>
          </cell>
          <cell r="AA585" t="str">
            <v>Y</v>
          </cell>
          <cell r="AB585"/>
          <cell r="AC585" t="str">
            <v>Y</v>
          </cell>
          <cell r="AD585">
            <v>2</v>
          </cell>
          <cell r="AE585">
            <v>0.5</v>
          </cell>
          <cell r="AF585" t="str">
            <v>Y</v>
          </cell>
          <cell r="AG585"/>
          <cell r="AH585" t="str">
            <v>Y</v>
          </cell>
          <cell r="AI585" t="str">
            <v>B3</v>
          </cell>
          <cell r="AJ585" t="str">
            <v>B3</v>
          </cell>
          <cell r="AK585">
            <v>3</v>
          </cell>
          <cell r="AL585">
            <v>3</v>
          </cell>
          <cell r="AM585">
            <v>1</v>
          </cell>
          <cell r="AN585">
            <v>1</v>
          </cell>
          <cell r="AO585">
            <v>2</v>
          </cell>
          <cell r="AP585" t="str">
            <v>Y</v>
          </cell>
          <cell r="AQ585">
            <v>0</v>
          </cell>
          <cell r="AR585">
            <v>4</v>
          </cell>
          <cell r="AS585">
            <v>0</v>
          </cell>
          <cell r="AT585"/>
        </row>
        <row r="586">
          <cell r="B586" t="str">
            <v>SG2F00983534</v>
          </cell>
          <cell r="C586" t="str">
            <v>ATLANTIC NAVIATION HOLDINGS (SINGAPORE) LIMITED</v>
          </cell>
          <cell r="D586">
            <v>0</v>
          </cell>
          <cell r="E586">
            <v>6</v>
          </cell>
          <cell r="F586">
            <v>6</v>
          </cell>
          <cell r="G586">
            <v>6</v>
          </cell>
          <cell r="H586">
            <v>3</v>
          </cell>
          <cell r="I586">
            <v>0.5</v>
          </cell>
          <cell r="J586">
            <v>1</v>
          </cell>
          <cell r="K586">
            <v>1</v>
          </cell>
          <cell r="L586">
            <v>6</v>
          </cell>
          <cell r="M586" t="str">
            <v>N</v>
          </cell>
          <cell r="N586" t="str">
            <v>Y</v>
          </cell>
          <cell r="O586" t="str">
            <v>Y</v>
          </cell>
          <cell r="P586">
            <v>3</v>
          </cell>
          <cell r="Q586">
            <v>3</v>
          </cell>
          <cell r="R586">
            <v>1</v>
          </cell>
          <cell r="S586" t="str">
            <v>Y</v>
          </cell>
          <cell r="T586">
            <v>3</v>
          </cell>
          <cell r="U586">
            <v>3</v>
          </cell>
          <cell r="V586">
            <v>1</v>
          </cell>
          <cell r="W586" t="str">
            <v>Y</v>
          </cell>
          <cell r="X586">
            <v>3</v>
          </cell>
          <cell r="Y586">
            <v>3</v>
          </cell>
          <cell r="Z586">
            <v>3</v>
          </cell>
          <cell r="AA586" t="str">
            <v>Y</v>
          </cell>
          <cell r="AB586"/>
          <cell r="AC586" t="str">
            <v>Y</v>
          </cell>
          <cell r="AD586">
            <v>1</v>
          </cell>
          <cell r="AE586">
            <v>0.33333333333333298</v>
          </cell>
          <cell r="AF586" t="str">
            <v>N</v>
          </cell>
          <cell r="AG586" t="str">
            <v>Y</v>
          </cell>
          <cell r="AH586" t="str">
            <v>Y</v>
          </cell>
          <cell r="AI586" t="str">
            <v>E</v>
          </cell>
          <cell r="AJ586" t="str">
            <v>E</v>
          </cell>
          <cell r="AK586">
            <v>5</v>
          </cell>
          <cell r="AL586">
            <v>5</v>
          </cell>
          <cell r="AM586">
            <v>2</v>
          </cell>
          <cell r="AN586">
            <v>1</v>
          </cell>
          <cell r="AO586">
            <v>3</v>
          </cell>
          <cell r="AP586" t="str">
            <v>Y</v>
          </cell>
          <cell r="AQ586">
            <v>0</v>
          </cell>
          <cell r="AR586">
            <v>3</v>
          </cell>
          <cell r="AS586">
            <v>2</v>
          </cell>
          <cell r="AT586"/>
        </row>
        <row r="587">
          <cell r="B587" t="str">
            <v>SGXE54097436</v>
          </cell>
          <cell r="C587" t="str">
            <v>CREDIT BUREAU ASIA LIMITED</v>
          </cell>
          <cell r="D587">
            <v>0</v>
          </cell>
          <cell r="E587">
            <v>5</v>
          </cell>
          <cell r="F587">
            <v>5</v>
          </cell>
          <cell r="G587">
            <v>5</v>
          </cell>
          <cell r="H587">
            <v>3</v>
          </cell>
          <cell r="I587">
            <v>0.6</v>
          </cell>
          <cell r="J587">
            <v>1</v>
          </cell>
          <cell r="K587">
            <v>1</v>
          </cell>
          <cell r="L587">
            <v>2</v>
          </cell>
          <cell r="M587" t="str">
            <v>N</v>
          </cell>
          <cell r="N587" t="str">
            <v>Y</v>
          </cell>
          <cell r="O587" t="str">
            <v>Y</v>
          </cell>
          <cell r="P587">
            <v>3</v>
          </cell>
          <cell r="Q587">
            <v>3</v>
          </cell>
          <cell r="R587">
            <v>1</v>
          </cell>
          <cell r="S587" t="str">
            <v>Y</v>
          </cell>
          <cell r="T587">
            <v>3</v>
          </cell>
          <cell r="U587">
            <v>3</v>
          </cell>
          <cell r="V587">
            <v>1</v>
          </cell>
          <cell r="W587" t="str">
            <v>Y</v>
          </cell>
          <cell r="X587">
            <v>3</v>
          </cell>
          <cell r="Y587">
            <v>3</v>
          </cell>
          <cell r="Z587">
            <v>3</v>
          </cell>
          <cell r="AA587" t="str">
            <v>Y</v>
          </cell>
          <cell r="AB587"/>
          <cell r="AC587" t="str">
            <v>Y</v>
          </cell>
          <cell r="AD587">
            <v>0</v>
          </cell>
          <cell r="AE587">
            <v>0</v>
          </cell>
          <cell r="AF587" t="str">
            <v>N</v>
          </cell>
          <cell r="AG587" t="str">
            <v>N</v>
          </cell>
          <cell r="AH587" t="str">
            <v>N</v>
          </cell>
          <cell r="AI587" t="str">
            <v>O</v>
          </cell>
          <cell r="AJ587" t="str">
            <v>E</v>
          </cell>
          <cell r="AK587">
            <v>0</v>
          </cell>
          <cell r="AL587">
            <v>0</v>
          </cell>
          <cell r="AM587">
            <v>0</v>
          </cell>
          <cell r="AN587">
            <v>0</v>
          </cell>
          <cell r="AO587">
            <v>0</v>
          </cell>
          <cell r="AP587" t="str">
            <v>Y</v>
          </cell>
          <cell r="AQ587">
            <v>0</v>
          </cell>
          <cell r="AR587">
            <v>3</v>
          </cell>
          <cell r="AS587">
            <v>2</v>
          </cell>
          <cell r="AT587"/>
        </row>
        <row r="588">
          <cell r="B588" t="str">
            <v>SGXC61949712</v>
          </cell>
          <cell r="C588" t="str">
            <v>LENDLEASE GLOBAL COMMERCIAL TRUST MANAGEMENT PTE. LTD.</v>
          </cell>
          <cell r="D588">
            <v>0</v>
          </cell>
          <cell r="E588">
            <v>5</v>
          </cell>
          <cell r="F588">
            <v>5</v>
          </cell>
          <cell r="G588">
            <v>5</v>
          </cell>
          <cell r="H588">
            <v>3</v>
          </cell>
          <cell r="I588">
            <v>0.6</v>
          </cell>
          <cell r="J588">
            <v>1</v>
          </cell>
          <cell r="K588">
            <v>0</v>
          </cell>
          <cell r="L588">
            <v>6</v>
          </cell>
          <cell r="M588" t="str">
            <v>N</v>
          </cell>
          <cell r="N588" t="str">
            <v>Y</v>
          </cell>
          <cell r="O588" t="str">
            <v>Y</v>
          </cell>
          <cell r="P588">
            <v>4</v>
          </cell>
          <cell r="Q588">
            <v>3</v>
          </cell>
          <cell r="R588">
            <v>0.75</v>
          </cell>
          <cell r="S588" t="str">
            <v>Y</v>
          </cell>
          <cell r="T588">
            <v>4</v>
          </cell>
          <cell r="U588">
            <v>3</v>
          </cell>
          <cell r="V588">
            <v>0.75</v>
          </cell>
          <cell r="W588" t="str">
            <v>Y</v>
          </cell>
          <cell r="X588">
            <v>4</v>
          </cell>
          <cell r="Y588">
            <v>3</v>
          </cell>
          <cell r="Z588">
            <v>3</v>
          </cell>
          <cell r="AA588" t="str">
            <v>N</v>
          </cell>
          <cell r="AB588" t="str">
            <v>N</v>
          </cell>
          <cell r="AC588" t="str">
            <v>Y</v>
          </cell>
          <cell r="AD588">
            <v>2</v>
          </cell>
          <cell r="AE588">
            <v>0.5</v>
          </cell>
          <cell r="AF588" t="str">
            <v>Y</v>
          </cell>
          <cell r="AG588"/>
          <cell r="AH588" t="str">
            <v>Y</v>
          </cell>
          <cell r="AI588"/>
          <cell r="AJ588" t="str">
            <v>E</v>
          </cell>
          <cell r="AK588">
            <v>2</v>
          </cell>
          <cell r="AL588">
            <v>2</v>
          </cell>
          <cell r="AM588">
            <v>1</v>
          </cell>
          <cell r="AN588">
            <v>1</v>
          </cell>
          <cell r="AO588">
            <v>2</v>
          </cell>
          <cell r="AP588" t="str">
            <v>Y</v>
          </cell>
          <cell r="AQ588">
            <v>0</v>
          </cell>
          <cell r="AR588">
            <v>3</v>
          </cell>
          <cell r="AS588">
            <v>2</v>
          </cell>
          <cell r="AT588"/>
        </row>
        <row r="590">
          <cell r="B590" t="str">
            <v>Comments</v>
          </cell>
        </row>
      </sheetData>
      <sheetData sheetId="2" refreshError="1"/>
      <sheetData sheetId="3" refreshError="1">
        <row r="2">
          <cell r="E2" t="str">
            <v>SG1CH1000006</v>
          </cell>
          <cell r="F2" t="str">
            <v>SG1DB3000005</v>
          </cell>
          <cell r="G2" t="str">
            <v>SG1AG0000003</v>
          </cell>
          <cell r="H2" t="str">
            <v>SG1ED9000003</v>
          </cell>
          <cell r="I2" t="str">
            <v>SG1BG3000008</v>
          </cell>
          <cell r="J2" t="str">
            <v>SG1B93012089</v>
          </cell>
          <cell r="K2" t="str">
            <v>SG1V08936188</v>
          </cell>
          <cell r="L2" t="str">
            <v>SG1CF4000007</v>
          </cell>
          <cell r="M2" t="str">
            <v>SG1T58930911</v>
          </cell>
          <cell r="N2" t="str">
            <v>SG1T60930966</v>
          </cell>
          <cell r="O2" t="str">
            <v>SG2C81967185</v>
          </cell>
          <cell r="P2" t="str">
            <v>SG2G52000004</v>
          </cell>
          <cell r="Q2" t="str">
            <v>SG2F65991521</v>
          </cell>
          <cell r="R2" t="str">
            <v>SG1Y75948873</v>
          </cell>
          <cell r="S2" t="str">
            <v>SG1CA7000005</v>
          </cell>
          <cell r="T2" t="str">
            <v>SG2D92977651</v>
          </cell>
          <cell r="U2" t="str">
            <v>SG1DF1000008</v>
          </cell>
          <cell r="V2" t="str">
            <v>SG1AH9000002</v>
          </cell>
          <cell r="W2" t="str">
            <v>SG1W14938268</v>
          </cell>
          <cell r="X2" t="str">
            <v>SG1X43941639</v>
          </cell>
          <cell r="Y2" t="str">
            <v>SG2C90967473</v>
          </cell>
          <cell r="Z2" t="str">
            <v>SG1DB9000009</v>
          </cell>
          <cell r="AA2" t="str">
            <v>SG1BF2000001</v>
          </cell>
          <cell r="AB2" t="str">
            <v>SG1M25902545</v>
          </cell>
          <cell r="AC2" t="str">
            <v>TH0902010014</v>
          </cell>
          <cell r="AD2" t="str">
            <v>SG1J04885492</v>
          </cell>
          <cell r="AE2" t="str">
            <v>SG1D93474618</v>
          </cell>
          <cell r="AF2" t="str">
            <v>SG1P66918738</v>
          </cell>
          <cell r="AG2" t="str">
            <v>SG2G02994595</v>
          </cell>
          <cell r="AH2" t="str">
            <v>SG1CF3000008</v>
          </cell>
          <cell r="AI2" t="str">
            <v>SG1CB7000003</v>
          </cell>
          <cell r="AJ2" t="str">
            <v>MYA013922002</v>
          </cell>
          <cell r="AK2" t="str">
            <v>SG1E13001268</v>
          </cell>
          <cell r="AL2" t="str">
            <v>SG1DF7000002</v>
          </cell>
          <cell r="AM2" t="str">
            <v>SG1B17008288</v>
          </cell>
          <cell r="AN2" t="str">
            <v>SG2F06984247</v>
          </cell>
          <cell r="AO2" t="str">
            <v>SG1Z68955660</v>
          </cell>
          <cell r="AP2" t="str">
            <v>SG1G57870584</v>
          </cell>
          <cell r="AQ2" t="str">
            <v>SGXE65282837</v>
          </cell>
          <cell r="AR2" t="str">
            <v>SG1H05873721</v>
          </cell>
          <cell r="AS2" t="str">
            <v>SG1N25909283</v>
          </cell>
          <cell r="AT2" t="str">
            <v>SG1CB5000005</v>
          </cell>
          <cell r="AU2" t="str">
            <v>SG1R38924838</v>
          </cell>
          <cell r="AV2" t="str">
            <v>SG1V30936768</v>
          </cell>
          <cell r="AW2" t="str">
            <v>SG2F47989262</v>
          </cell>
          <cell r="AX2" t="str">
            <v>SG1DI0000003</v>
          </cell>
          <cell r="AY2" t="str">
            <v>KYG8763X1189</v>
          </cell>
          <cell r="AZ2" t="str">
            <v>SG1P02915996</v>
          </cell>
          <cell r="BA2" t="str">
            <v>KYG215691430</v>
          </cell>
          <cell r="BB2" t="str">
            <v>SG2B89959318</v>
          </cell>
          <cell r="BC2" t="str">
            <v>BMG2159Z2094</v>
          </cell>
          <cell r="BD2" t="str">
            <v>SG1H43875910</v>
          </cell>
          <cell r="BE2" t="str">
            <v>SG2E68980290</v>
          </cell>
          <cell r="BF2" t="str">
            <v>SG1A98006814</v>
          </cell>
          <cell r="BG2" t="str">
            <v>SG1H44875935</v>
          </cell>
          <cell r="BH2" t="str">
            <v>SG0532000247</v>
          </cell>
          <cell r="BI2" t="str">
            <v>BMG2860H2096</v>
          </cell>
          <cell r="BJ2" t="str">
            <v>SG1CA2000000</v>
          </cell>
          <cell r="BK2" t="str">
            <v>SG1D58018368</v>
          </cell>
          <cell r="BL2" t="str">
            <v>BMG392401094</v>
          </cell>
          <cell r="BM2" t="str">
            <v>SG1H06873795</v>
          </cell>
          <cell r="BN2" t="str">
            <v>SG0504000043</v>
          </cell>
          <cell r="BO2" t="str">
            <v>SG1CD2000004</v>
          </cell>
          <cell r="BP2" t="str">
            <v>SG1R95002270</v>
          </cell>
          <cell r="BQ2" t="str">
            <v>SG1AJ7000000</v>
          </cell>
          <cell r="BR2" t="str">
            <v>SG1CC4000004</v>
          </cell>
          <cell r="BS2" t="str">
            <v>SG2D90976473</v>
          </cell>
          <cell r="BT2" t="str">
            <v>SG2G87000003</v>
          </cell>
          <cell r="BU2" t="str">
            <v>SG1S82928544</v>
          </cell>
          <cell r="BV2" t="str">
            <v>SG1BJ0000005</v>
          </cell>
          <cell r="BW2" t="str">
            <v>SG2F95994529</v>
          </cell>
          <cell r="BX2" t="str">
            <v>SG1BD9000009</v>
          </cell>
          <cell r="BY2" t="str">
            <v>BMG521971033</v>
          </cell>
          <cell r="BZ2" t="str">
            <v>SG2D45972171</v>
          </cell>
          <cell r="CA2" t="str">
            <v>SG1CB1000009</v>
          </cell>
          <cell r="CB2" t="str">
            <v>SG1P64918631</v>
          </cell>
          <cell r="CC2" t="str">
            <v>BMG5376C1010</v>
          </cell>
          <cell r="CD2" t="str">
            <v>SG1BD6000002</v>
          </cell>
          <cell r="CE2" t="str">
            <v>SG1E20001293</v>
          </cell>
          <cell r="CF2" t="str">
            <v>BMG570141058</v>
          </cell>
          <cell r="CG2" t="str">
            <v>SG1AI2000007</v>
          </cell>
          <cell r="CH2" t="str">
            <v>SGXE91187273</v>
          </cell>
          <cell r="CI2" t="str">
            <v>SG1O09910991</v>
          </cell>
          <cell r="CJ2" t="str">
            <v>SG1CE0000004</v>
          </cell>
          <cell r="CK2" t="str">
            <v>SG0543000335</v>
          </cell>
          <cell r="CL2" t="str">
            <v>BMG6730R1079</v>
          </cell>
          <cell r="CM2" t="str">
            <v>TH6599010001</v>
          </cell>
          <cell r="CN2" t="str">
            <v>SG2F25986140</v>
          </cell>
          <cell r="CO2" t="str">
            <v>SG1DE5000007</v>
          </cell>
          <cell r="CP2" t="str">
            <v>SG2D81975377</v>
          </cell>
          <cell r="CQ2" t="str">
            <v>SG1Y45946619</v>
          </cell>
          <cell r="CR2" t="str">
            <v>SG1DB9000009</v>
          </cell>
          <cell r="CS2" t="str">
            <v>SG2C97968151</v>
          </cell>
          <cell r="CT2" t="str">
            <v>BMG7354C1038</v>
          </cell>
          <cell r="CU2" t="str">
            <v>SG1EA3000005</v>
          </cell>
          <cell r="CV2" t="str">
            <v>SG1O42912715</v>
          </cell>
          <cell r="CW2" t="str">
            <v>SG1J68891147</v>
          </cell>
          <cell r="CX2" t="str">
            <v>BMG8226U1071</v>
          </cell>
          <cell r="CY2" t="str">
            <v>SG1V04936067</v>
          </cell>
          <cell r="CZ2" t="str">
            <v>SG1J26887955</v>
          </cell>
          <cell r="DA2" t="str">
            <v>BMG8191N1048</v>
          </cell>
          <cell r="DB2" t="str">
            <v>SG1G32866137</v>
          </cell>
          <cell r="DC2" t="str">
            <v>SGXE58705265</v>
          </cell>
          <cell r="DD2" t="str">
            <v>SG1F88861140</v>
          </cell>
          <cell r="DE2" t="str">
            <v>SG1Y15944495</v>
          </cell>
          <cell r="DF2" t="str">
            <v>SG1G98873449</v>
          </cell>
          <cell r="DG2" t="str">
            <v>SG1AF1000004</v>
          </cell>
          <cell r="DH2" t="str">
            <v>SG1CC2000006</v>
          </cell>
          <cell r="DI2" t="str">
            <v>SG2G45999965</v>
          </cell>
          <cell r="DJ2" t="str">
            <v>SG1K66001688</v>
          </cell>
          <cell r="DK2" t="str">
            <v>SG2C28962695</v>
          </cell>
          <cell r="DL2" t="str">
            <v>SG1S18926810</v>
          </cell>
          <cell r="DM2" t="str">
            <v>SG1P25916898</v>
          </cell>
          <cell r="DN2" t="str">
            <v>SG1N09908665</v>
          </cell>
          <cell r="DO2" t="str">
            <v>SG1DC2000004</v>
          </cell>
          <cell r="DP2" t="str">
            <v>SG1G55870362</v>
          </cell>
          <cell r="DQ2" t="str">
            <v>SG1DH4000001</v>
          </cell>
          <cell r="DR2" t="str">
            <v>SG1ED7000005</v>
          </cell>
          <cell r="DS2" t="str">
            <v>SG2C64965297</v>
          </cell>
          <cell r="DT2" t="str">
            <v>SG2F79993489</v>
          </cell>
          <cell r="DU2" t="str">
            <v>SG1BF8000005</v>
          </cell>
          <cell r="DV2" t="str">
            <v>VGG270541169</v>
          </cell>
          <cell r="DW2" t="str">
            <v>SG1AE1000007</v>
          </cell>
          <cell r="DX2" t="str">
            <v>SG1C67001091</v>
          </cell>
          <cell r="DY2" t="str">
            <v>SG1O53913362</v>
          </cell>
          <cell r="DZ2" t="str">
            <v>SG1BJ7000008</v>
          </cell>
          <cell r="EA2" t="str">
            <v>SG1CF5000006</v>
          </cell>
          <cell r="EB2" t="str">
            <v>SG2C46963931</v>
          </cell>
          <cell r="EC2" t="str">
            <v>SG1AB5000009</v>
          </cell>
          <cell r="ED2" t="str">
            <v>SG2C00960329</v>
          </cell>
          <cell r="EE2" t="str">
            <v>SG1I67883666</v>
          </cell>
          <cell r="EF2" t="str">
            <v>BMG0171W1055</v>
          </cell>
          <cell r="EG2" t="str">
            <v>SG2F28986253</v>
          </cell>
          <cell r="EH2" t="str">
            <v>SG2F80993502</v>
          </cell>
          <cell r="EI2" t="str">
            <v>SG1X21941023</v>
          </cell>
          <cell r="EJ2" t="str">
            <v>SG1N86910089</v>
          </cell>
          <cell r="EK2" t="str">
            <v>SG1R62925800</v>
          </cell>
          <cell r="EL2" t="str">
            <v>SG1Y74948866</v>
          </cell>
          <cell r="EM2" t="str">
            <v>SG1AI3000006</v>
          </cell>
          <cell r="EN2" t="str">
            <v>SG1X13940751</v>
          </cell>
          <cell r="EO2" t="str">
            <v>SG1T88932077</v>
          </cell>
          <cell r="EP2" t="str">
            <v>SG1X55941717</v>
          </cell>
          <cell r="EQ2" t="str">
            <v>SG1X41941300</v>
          </cell>
          <cell r="ER2" t="str">
            <v>SG1CE1000003</v>
          </cell>
          <cell r="ES2" t="str">
            <v>SG1M59904946</v>
          </cell>
          <cell r="ET2" t="str">
            <v>SG1G40868794</v>
          </cell>
          <cell r="EU2" t="str">
            <v>SG1F84861094</v>
          </cell>
          <cell r="EV2" t="str">
            <v>SG2G55000001</v>
          </cell>
          <cell r="EW2" t="str">
            <v>SG1BH7000002</v>
          </cell>
          <cell r="EX2" t="str">
            <v>SG1C12012995</v>
          </cell>
          <cell r="EY2" t="str">
            <v>SG1G69871497</v>
          </cell>
          <cell r="EZ2" t="str">
            <v>SG1Z16951381</v>
          </cell>
          <cell r="FA2" t="str">
            <v>SG1CE8000006</v>
          </cell>
          <cell r="FB2" t="str">
            <v>SG1Y80949072</v>
          </cell>
          <cell r="FC2" t="str">
            <v>SG1W79939920</v>
          </cell>
          <cell r="FD2" t="str">
            <v>SG1Y33945565</v>
          </cell>
          <cell r="FE2" t="str">
            <v>SG1J32888328</v>
          </cell>
          <cell r="FF2" t="str">
            <v>SG1G23864448</v>
          </cell>
          <cell r="FG2" t="str">
            <v>SG2G85000005</v>
          </cell>
          <cell r="FH2" t="str">
            <v>SG1W44939146</v>
          </cell>
          <cell r="FI2" t="str">
            <v>SG2F02983607</v>
          </cell>
          <cell r="FJ2" t="str">
            <v>BMG5521X1092</v>
          </cell>
          <cell r="FK2" t="str">
            <v>SG1Y51946677</v>
          </cell>
          <cell r="FL2" t="str">
            <v>SG1P93919998</v>
          </cell>
          <cell r="FM2" t="str">
            <v>SGXE43386122</v>
          </cell>
          <cell r="FN2" t="str">
            <v>SG1EB7000009</v>
          </cell>
          <cell r="FO2" t="str">
            <v>SG1I11878499</v>
          </cell>
          <cell r="FP2" t="str">
            <v>SG1DC0000006</v>
          </cell>
          <cell r="FQ2" t="str">
            <v>SG2B09957087</v>
          </cell>
          <cell r="FR2" t="str">
            <v>SG1S80928447</v>
          </cell>
          <cell r="FS2" t="str">
            <v>SG2E97983414</v>
          </cell>
          <cell r="FT2" t="str">
            <v>SG1DH9000006</v>
          </cell>
          <cell r="FU2" t="str">
            <v>SG1Q78923675</v>
          </cell>
          <cell r="FV2" t="str">
            <v>SG1I31881119</v>
          </cell>
          <cell r="FW2" t="str">
            <v>BMG6700D1048</v>
          </cell>
          <cell r="FX2" t="str">
            <v>SG1W49939232</v>
          </cell>
          <cell r="FY2" t="str">
            <v>SG1D61018413</v>
          </cell>
          <cell r="FZ2" t="str">
            <v>SG1I98885227</v>
          </cell>
          <cell r="GA2" t="str">
            <v>BMG6900A1163</v>
          </cell>
          <cell r="GB2" t="str">
            <v>SG1AA8000008</v>
          </cell>
          <cell r="GC2" t="str">
            <v>SG1I77884290</v>
          </cell>
          <cell r="GD2"/>
          <cell r="GE2" t="str">
            <v>SG2F26986156</v>
          </cell>
          <cell r="GF2" t="str">
            <v>SG2G63000001</v>
          </cell>
          <cell r="GG2" t="str">
            <v>SG1DE0000002</v>
          </cell>
          <cell r="GH2" t="str">
            <v>SG1DG8000009</v>
          </cell>
          <cell r="GI2" t="str">
            <v>SG1I52882764</v>
          </cell>
          <cell r="GJ2" t="str">
            <v>SG1T17929525</v>
          </cell>
          <cell r="GK2" t="str">
            <v>SG1N89910219</v>
          </cell>
          <cell r="GL2" t="str">
            <v>SG1J24887775</v>
          </cell>
          <cell r="GM2" t="str">
            <v>SG2G73000009</v>
          </cell>
          <cell r="GN2" t="str">
            <v>SG1I47882655</v>
          </cell>
          <cell r="GO2" t="str">
            <v>SG1AA2000004</v>
          </cell>
          <cell r="GP2" t="str">
            <v>SG1AE9000009</v>
          </cell>
          <cell r="GQ2" t="str">
            <v>SG1BI4000003</v>
          </cell>
          <cell r="GR2" t="str">
            <v>SG1BF1000002</v>
          </cell>
          <cell r="GS2" t="str">
            <v>SG2G71000001</v>
          </cell>
          <cell r="GT2" t="str">
            <v>SG1I71883728</v>
          </cell>
          <cell r="GU2" t="str">
            <v>SG1J65890803</v>
          </cell>
          <cell r="GV2" t="str">
            <v>BMG9232V1054</v>
          </cell>
          <cell r="GW2" t="str">
            <v>SG1DF5000004</v>
          </cell>
          <cell r="GX2" t="str">
            <v>SG1CH0000007</v>
          </cell>
          <cell r="GY2" t="str">
            <v>SG1J89892363</v>
          </cell>
          <cell r="GZ2" t="str">
            <v>BMG9316Y1084</v>
          </cell>
          <cell r="HA2" t="str">
            <v>SGXE74791307</v>
          </cell>
          <cell r="HB2" t="str">
            <v>SG1T74931364</v>
          </cell>
          <cell r="HC2" t="str">
            <v>SG1CB9000001</v>
          </cell>
          <cell r="HD2" t="str">
            <v>SG0502000029</v>
          </cell>
          <cell r="HE2" t="str">
            <v>SG1CH8000009</v>
          </cell>
          <cell r="HF2" t="str">
            <v>SG1S12926576</v>
          </cell>
          <cell r="HG2" t="str">
            <v>SG0533000253</v>
          </cell>
          <cell r="HH2" t="str">
            <v>SG1CJ7000006</v>
          </cell>
          <cell r="HI2" t="str">
            <v>SG1AJ1000006</v>
          </cell>
          <cell r="HJ2" t="str">
            <v>SG1C01001033</v>
          </cell>
          <cell r="HK2" t="str">
            <v>SG1F08854688</v>
          </cell>
          <cell r="HL2" t="str">
            <v>SG1O45913009</v>
          </cell>
          <cell r="HM2" t="str">
            <v>SG1K10892752</v>
          </cell>
          <cell r="HN2" t="str">
            <v>SG1DJ0000001</v>
          </cell>
          <cell r="HO2" t="str">
            <v>SG2F77993036</v>
          </cell>
          <cell r="HP2"/>
          <cell r="HQ2" t="str">
            <v>SGXC80011726</v>
          </cell>
          <cell r="HR2" t="str">
            <v>SGXC16332337</v>
          </cell>
          <cell r="HS2" t="str">
            <v>SG1S11926551</v>
          </cell>
          <cell r="HT2" t="str">
            <v>SG2B95959500</v>
          </cell>
          <cell r="HU2" t="str">
            <v>SG0505000059</v>
          </cell>
          <cell r="HV2" t="str">
            <v>SG2G24997246</v>
          </cell>
          <cell r="HW2" t="str">
            <v>SG1G71871634</v>
          </cell>
          <cell r="HX2" t="str">
            <v>SG1K55001665</v>
          </cell>
          <cell r="HY2" t="str">
            <v>MYA012218006</v>
          </cell>
          <cell r="HZ2" t="str">
            <v>SG1CI3000002</v>
          </cell>
          <cell r="IA2" t="str">
            <v>SG1T49930665</v>
          </cell>
          <cell r="IB2" t="str">
            <v>SG1BH2000007</v>
          </cell>
          <cell r="IC2" t="str">
            <v>SG1CF8000003</v>
          </cell>
          <cell r="ID2" t="str">
            <v>SGXE89830751</v>
          </cell>
          <cell r="IE2" t="str">
            <v>SG1I69883698</v>
          </cell>
          <cell r="IF2" t="str">
            <v>SG1B21008464</v>
          </cell>
          <cell r="IG2" t="str">
            <v>SG2E67980267</v>
          </cell>
          <cell r="IH2" t="str">
            <v>BMG1792W1367</v>
          </cell>
          <cell r="II2" t="str">
            <v>SG1P32918333</v>
          </cell>
          <cell r="IJ2" t="str">
            <v>SG1J27887962</v>
          </cell>
          <cell r="IK2" t="str">
            <v>SG1M51904654</v>
          </cell>
          <cell r="IL2" t="str">
            <v>SG1U25933169</v>
          </cell>
          <cell r="IM2" t="str">
            <v>SG1BA0000004</v>
          </cell>
          <cell r="IN2" t="str">
            <v>SG1AI5000004</v>
          </cell>
          <cell r="IO2" t="str">
            <v>SG2D51973063</v>
          </cell>
          <cell r="IP2" t="str">
            <v>SG1N22909146</v>
          </cell>
          <cell r="IQ2" t="str">
            <v>SG1O97915910</v>
          </cell>
          <cell r="IR2" t="str">
            <v>SG1T06929205</v>
          </cell>
          <cell r="IS2" t="str">
            <v>BMG2116Y1057</v>
          </cell>
          <cell r="IT2" t="str">
            <v>SGXE54479022</v>
          </cell>
          <cell r="IU2" t="str">
            <v>SG1H36875612</v>
          </cell>
          <cell r="IV2" t="str">
            <v>SG1BE5000001</v>
          </cell>
          <cell r="IW2" t="str">
            <v>SG1Q38922098</v>
          </cell>
          <cell r="IX2" t="str">
            <v>SG1EB6000000</v>
          </cell>
          <cell r="IY2" t="str">
            <v>SG1G56870536</v>
          </cell>
          <cell r="IZ2" t="str">
            <v>SG1N31909426</v>
          </cell>
          <cell r="JA2" t="str">
            <v>SG1S76928401</v>
          </cell>
          <cell r="JB2" t="str">
            <v>SG1EA8000000</v>
          </cell>
          <cell r="JC2" t="str">
            <v>SG1G47869290</v>
          </cell>
          <cell r="JD2" t="str">
            <v>SG1L01001701</v>
          </cell>
          <cell r="JE2" t="str">
            <v>SG1Q25921608</v>
          </cell>
          <cell r="JF2" t="str">
            <v>SG2C93967918</v>
          </cell>
          <cell r="JG2" t="str">
            <v>SG1W32938860</v>
          </cell>
          <cell r="JH2" t="str">
            <v>SG1CE9000005</v>
          </cell>
          <cell r="JI2" t="str">
            <v>SG1B09007736</v>
          </cell>
          <cell r="JJ2" t="str">
            <v>SG1G27865383</v>
          </cell>
          <cell r="JK2" t="str">
            <v>SG1T70931228</v>
          </cell>
          <cell r="JL2" t="str">
            <v>SG1BF4000009</v>
          </cell>
          <cell r="JM2" t="str">
            <v>SG2P56002559</v>
          </cell>
          <cell r="JN2" t="str">
            <v>SG1BF9000004</v>
          </cell>
          <cell r="JO2" t="str">
            <v>SG2F08984575</v>
          </cell>
          <cell r="JP2" t="str">
            <v>KYG3488W1078</v>
          </cell>
          <cell r="JQ2" t="str">
            <v>SG1I44882534</v>
          </cell>
          <cell r="JR2" t="str">
            <v>SG1Q67923454</v>
          </cell>
          <cell r="JS2" t="str">
            <v>SG1R43925234</v>
          </cell>
          <cell r="JT2" t="str">
            <v>SG1U66934613</v>
          </cell>
          <cell r="JU2" t="str">
            <v>BMG3705H2069</v>
          </cell>
          <cell r="JV2" t="str">
            <v>SG1M32001976</v>
          </cell>
          <cell r="JW2" t="str">
            <v>SG1T37930313</v>
          </cell>
          <cell r="JX2" t="str">
            <v>SG2F24986083</v>
          </cell>
          <cell r="JY2" t="str">
            <v>SG2E91982768</v>
          </cell>
          <cell r="JZ2" t="str">
            <v>SG1AI1000008</v>
          </cell>
          <cell r="KA2" t="str">
            <v>SGXE82751350</v>
          </cell>
          <cell r="KB2" t="str">
            <v>SG1I55882803</v>
          </cell>
          <cell r="KC2" t="str">
            <v>SG1BG1000000</v>
          </cell>
          <cell r="KD2" t="str">
            <v>SG2F75992345</v>
          </cell>
          <cell r="KE2" t="str">
            <v>SG2F48989824</v>
          </cell>
          <cell r="KF2" t="str">
            <v>SG1Y31945526</v>
          </cell>
          <cell r="KG2" t="str">
            <v>SG1CH7000000</v>
          </cell>
          <cell r="KH2" t="str">
            <v>SG1O83915098</v>
          </cell>
          <cell r="KI2" t="str">
            <v>SG1AI6000003</v>
          </cell>
          <cell r="KJ2" t="str">
            <v>SG1H41875896</v>
          </cell>
          <cell r="KK2" t="str">
            <v>SG1Z21951640</v>
          </cell>
          <cell r="KL2" t="str">
            <v>SG1J14885763</v>
          </cell>
          <cell r="KM2" t="str">
            <v>SG1EE1000009</v>
          </cell>
          <cell r="KN2" t="str">
            <v>SG1M04001939</v>
          </cell>
          <cell r="KO2" t="str">
            <v>SG1Q03920366</v>
          </cell>
          <cell r="KP2" t="str">
            <v>SG2P14002527</v>
          </cell>
          <cell r="KQ2" t="str">
            <v>SG1P12002132</v>
          </cell>
          <cell r="KR2" t="str">
            <v>BMG4612P2085</v>
          </cell>
          <cell r="KS2" t="str">
            <v>SG1DH2000003</v>
          </cell>
          <cell r="KT2" t="str">
            <v>SG2D00968206</v>
          </cell>
          <cell r="KU2" t="str">
            <v>SG1H85877246</v>
          </cell>
          <cell r="KV2" t="str">
            <v>SG1EE4000006</v>
          </cell>
          <cell r="KW2" t="str">
            <v>SG1AF5000000</v>
          </cell>
          <cell r="KX2" t="str">
            <v>SG1A35000706</v>
          </cell>
          <cell r="KY2" t="str">
            <v>SG1U47933908</v>
          </cell>
          <cell r="KZ2" t="str">
            <v>SGXE38602509</v>
          </cell>
          <cell r="LA2" t="str">
            <v>SG1R37924805</v>
          </cell>
          <cell r="LB2" t="str">
            <v>SG1D87001195</v>
          </cell>
          <cell r="LC2" t="str">
            <v>SG1BB8000004</v>
          </cell>
          <cell r="LD2" t="str">
            <v>SG1AB8000006</v>
          </cell>
          <cell r="LE2" t="str">
            <v>SG1S48927937</v>
          </cell>
          <cell r="LF2" t="str">
            <v>SG1AD9000001</v>
          </cell>
          <cell r="LG2" t="str">
            <v>SG1D89001201</v>
          </cell>
          <cell r="LH2" t="str">
            <v>SG1AB9000005</v>
          </cell>
          <cell r="LI2" t="str">
            <v>SG1B51001017</v>
          </cell>
          <cell r="LJ2" t="str">
            <v>SG1EE3000007</v>
          </cell>
          <cell r="LK2" t="str">
            <v>SGXC75818630</v>
          </cell>
          <cell r="LL2" t="str">
            <v>SG1CE4000000</v>
          </cell>
          <cell r="LM2" t="str">
            <v>SG1U68934629</v>
          </cell>
          <cell r="LN2" t="str">
            <v>SG1S95928879</v>
          </cell>
          <cell r="LO2" t="str">
            <v>SG1B06007705</v>
          </cell>
          <cell r="LP2" t="str">
            <v>SG2F40988253</v>
          </cell>
          <cell r="LQ2" t="str">
            <v>SGXE10224322</v>
          </cell>
          <cell r="LR2" t="str">
            <v>SG1G91873040</v>
          </cell>
          <cell r="LS2" t="str">
            <v>SG1BG5000006</v>
          </cell>
          <cell r="LT2" t="str">
            <v>SG1W27938677</v>
          </cell>
          <cell r="LU2" t="str">
            <v>SG1EC1000003</v>
          </cell>
          <cell r="LV2" t="str">
            <v>SG1I14879601</v>
          </cell>
          <cell r="LW2" t="str">
            <v>SG1H45875967</v>
          </cell>
          <cell r="LX2" t="str">
            <v>SG1CI1000004</v>
          </cell>
          <cell r="LY2" t="str">
            <v>SG2E90982678</v>
          </cell>
          <cell r="LZ2" t="str">
            <v>SGXE29738106</v>
          </cell>
          <cell r="MA2" t="str">
            <v>SG1O60914015</v>
          </cell>
          <cell r="MB2" t="str">
            <v>SG1X07940643</v>
          </cell>
          <cell r="MC2" t="str">
            <v>TH0955010002</v>
          </cell>
          <cell r="MD2" t="str">
            <v>KYG6074A1085</v>
          </cell>
          <cell r="ME2" t="str">
            <v>SG1EA6000002</v>
          </cell>
          <cell r="MF2" t="str">
            <v>SG2G06995143</v>
          </cell>
          <cell r="MG2" t="str">
            <v>SG1BA2000002</v>
          </cell>
          <cell r="MH2" t="str">
            <v>SG2C34962861</v>
          </cell>
          <cell r="MI2" t="str">
            <v>SG1T36930298</v>
          </cell>
          <cell r="MJ2" t="str">
            <v>SG1I64883495</v>
          </cell>
          <cell r="MK2" t="str">
            <v>SG2C45963924</v>
          </cell>
          <cell r="ML2" t="str">
            <v>SG1F87001375</v>
          </cell>
          <cell r="MM2" t="str">
            <v>SG1S32927257</v>
          </cell>
          <cell r="MN2" t="str">
            <v>SG1M55904841</v>
          </cell>
          <cell r="MO2" t="str">
            <v>SG1Q75923504</v>
          </cell>
          <cell r="MP2" t="str">
            <v>SG1EB5000001</v>
          </cell>
          <cell r="MQ2" t="str">
            <v>TH6599010001</v>
          </cell>
          <cell r="MR2" t="str">
            <v>SG2G60000004</v>
          </cell>
          <cell r="MS2" t="str">
            <v>SG2B80958517</v>
          </cell>
          <cell r="MT2" t="str">
            <v>SG2F86994413</v>
          </cell>
          <cell r="MU2" t="str">
            <v>BMG6843Q1033</v>
          </cell>
          <cell r="MV2"/>
          <cell r="MW2" t="str">
            <v>SG2F49989922</v>
          </cell>
          <cell r="MX2" t="str">
            <v>SG1J17886040</v>
          </cell>
          <cell r="MY2" t="str">
            <v>SG2G39998387</v>
          </cell>
          <cell r="MZ2" t="str">
            <v>SG1Q04920423</v>
          </cell>
          <cell r="NA2" t="str">
            <v>SG1A67000830</v>
          </cell>
          <cell r="NB2" t="str">
            <v>SG1V52937132</v>
          </cell>
          <cell r="NC2" t="str">
            <v>SG1CI0000005</v>
          </cell>
          <cell r="ND2" t="str">
            <v>SG1BH6000003</v>
          </cell>
          <cell r="NE2" t="str">
            <v>SGXE26599816</v>
          </cell>
          <cell r="NF2" t="str">
            <v>SG1L96897898</v>
          </cell>
          <cell r="NG2" t="str">
            <v>SG1DA4000006</v>
          </cell>
          <cell r="NH2" t="str">
            <v>SGXE65086469</v>
          </cell>
          <cell r="NI2" t="str">
            <v>SG2E73981531</v>
          </cell>
          <cell r="NJ2" t="str">
            <v>SG1A49000759</v>
          </cell>
          <cell r="NK2" t="str">
            <v>SG1BE8000008</v>
          </cell>
          <cell r="NL2" t="str">
            <v>SG2G04994999</v>
          </cell>
          <cell r="NM2" t="str">
            <v>SG1H00001443</v>
          </cell>
          <cell r="NN2" t="str">
            <v>SG1U22933048</v>
          </cell>
          <cell r="NO2" t="str">
            <v>SG1W66939735</v>
          </cell>
          <cell r="NP2" t="str">
            <v>SG1W64939547</v>
          </cell>
          <cell r="NQ2" t="str">
            <v>SG1F29855813</v>
          </cell>
          <cell r="NR2" t="str">
            <v>IL0010927254</v>
          </cell>
          <cell r="NS2" t="str">
            <v>SG2G07995670</v>
          </cell>
          <cell r="NT2" t="str">
            <v>SG1Y97950360</v>
          </cell>
          <cell r="NU2" t="str">
            <v>SG1F58858209</v>
          </cell>
          <cell r="NV2" t="str">
            <v>SG1R50925390</v>
          </cell>
          <cell r="NW2" t="str">
            <v>SG1H97877952</v>
          </cell>
          <cell r="NX2" t="str">
            <v>SG1Y44946602</v>
          </cell>
          <cell r="NY2" t="str">
            <v>SG1G33866144</v>
          </cell>
          <cell r="NZ2" t="str">
            <v>SGXE31916740</v>
          </cell>
          <cell r="OA2" t="str">
            <v>SG1E97853881</v>
          </cell>
          <cell r="OB2" t="str">
            <v>SG1T28930090</v>
          </cell>
          <cell r="OC2" t="str">
            <v>SG2F97994568</v>
          </cell>
          <cell r="OD2" t="str">
            <v>SG1Y37945678</v>
          </cell>
          <cell r="OE2" t="str">
            <v>SG1DG2000005</v>
          </cell>
          <cell r="OF2" t="str">
            <v>SG1M01001924</v>
          </cell>
          <cell r="OG2" t="str">
            <v>SG1S49927944</v>
          </cell>
          <cell r="OH2" t="str">
            <v>SG1BG2000009</v>
          </cell>
          <cell r="OI2" t="str">
            <v>SG2F78993043</v>
          </cell>
          <cell r="OJ2" t="str">
            <v>SG1U97935860</v>
          </cell>
          <cell r="OK2" t="str">
            <v>SG1AJ0000007</v>
          </cell>
          <cell r="OL2" t="str">
            <v>SG1AB0000004</v>
          </cell>
          <cell r="OM2" t="str">
            <v>SG1AA7000009</v>
          </cell>
          <cell r="ON2" t="str">
            <v>SG1V12936232</v>
          </cell>
          <cell r="OO2" t="str">
            <v>SG1P15916395</v>
          </cell>
          <cell r="OP2" t="str">
            <v>SG1BJ1000004</v>
          </cell>
          <cell r="OQ2" t="str">
            <v>SG2D87975520</v>
          </cell>
          <cell r="OR2" t="str">
            <v>SG2G61000003</v>
          </cell>
          <cell r="OS2" t="str">
            <v>SG1K31894969</v>
          </cell>
          <cell r="OT2" t="str">
            <v>SG0561000464</v>
          </cell>
          <cell r="OU2" t="str">
            <v>SG1P75919099</v>
          </cell>
          <cell r="OV2" t="str">
            <v>SG1AJ2000005</v>
          </cell>
          <cell r="OW2" t="str">
            <v>SG1J49001550</v>
          </cell>
          <cell r="OX2" t="str">
            <v>IL0011328858</v>
          </cell>
          <cell r="OY2" t="str">
            <v>SG1A82000914</v>
          </cell>
          <cell r="OZ2" t="str">
            <v>SG1BH4000005</v>
          </cell>
          <cell r="PA2" t="str">
            <v>SG1BI9000008</v>
          </cell>
          <cell r="PB2" t="str">
            <v>SGXE45760753</v>
          </cell>
          <cell r="PC2" t="str">
            <v>SGXE89604008</v>
          </cell>
          <cell r="PD2" t="str">
            <v>SG2D13002373</v>
          </cell>
          <cell r="PE2"/>
          <cell r="PF2" t="str">
            <v>SG1J94892465</v>
          </cell>
          <cell r="PG2" t="str">
            <v>SG1DG7000000</v>
          </cell>
          <cell r="PH2" t="str">
            <v>SG1DI1000002</v>
          </cell>
          <cell r="PI2" t="str">
            <v>SG1CJ6000007</v>
          </cell>
          <cell r="PJ2" t="str">
            <v>SG1K37001643</v>
          </cell>
          <cell r="PK2" t="str">
            <v>SG1M31001969</v>
          </cell>
          <cell r="PL2" t="str">
            <v>SG1M91002014</v>
          </cell>
          <cell r="PM2" t="str">
            <v>SG1J21887414</v>
          </cell>
          <cell r="PN2" t="str">
            <v>SG2G29997704</v>
          </cell>
          <cell r="PO2" t="str">
            <v>SG0531000230</v>
          </cell>
          <cell r="PP2" t="str">
            <v>SG1J10885650</v>
          </cell>
          <cell r="PQ2" t="str">
            <v>SGXE86215543</v>
          </cell>
          <cell r="PR2" t="str">
            <v>SG1W55939399</v>
          </cell>
          <cell r="PS2" t="str">
            <v>SG1T56930848</v>
          </cell>
          <cell r="PT2" t="str">
            <v>SG1DH0000005</v>
          </cell>
          <cell r="PU2" t="str">
            <v>SG1DH7000008</v>
          </cell>
          <cell r="PV2" t="str">
            <v>SG1U76934819</v>
          </cell>
          <cell r="PW2" t="str">
            <v>SG1T57930854</v>
          </cell>
          <cell r="PX2" t="str">
            <v>SG1I10878425</v>
          </cell>
          <cell r="PY2" t="str">
            <v>SG1CF1000000</v>
          </cell>
          <cell r="PZ2" t="str">
            <v>SG1O24911883</v>
          </cell>
          <cell r="QA2" t="str">
            <v>SG1H15874503</v>
          </cell>
          <cell r="QB2" t="str">
            <v>SG1I02877971</v>
          </cell>
          <cell r="QC2" t="str">
            <v>SG1Q66923448</v>
          </cell>
          <cell r="QD2" t="str">
            <v>SG1P24916816</v>
          </cell>
          <cell r="QE2" t="str">
            <v>SG1BA1000003</v>
          </cell>
          <cell r="QF2" t="str">
            <v>SG1CI5000000</v>
          </cell>
          <cell r="QG2" t="str">
            <v>SG1J70891671</v>
          </cell>
          <cell r="QH2" t="str">
            <v>BMG075391109</v>
          </cell>
          <cell r="QI2" t="str">
            <v>SG1Z42953799</v>
          </cell>
          <cell r="QJ2" t="str">
            <v>SG1CD7000009</v>
          </cell>
          <cell r="QK2" t="str">
            <v>SG2R04002568</v>
          </cell>
          <cell r="QL2" t="str">
            <v>SG1T66931158</v>
          </cell>
          <cell r="QM2" t="str">
            <v>SG1B37000984</v>
          </cell>
          <cell r="QN2" t="str">
            <v>SG1M94907805</v>
          </cell>
          <cell r="QO2" t="str">
            <v>KYG211721207</v>
          </cell>
          <cell r="QP2" t="str">
            <v>SG1R89002252</v>
          </cell>
          <cell r="QQ2" t="str">
            <v>SG2D72974892</v>
          </cell>
          <cell r="QR2" t="str">
            <v>SG2E64980112</v>
          </cell>
          <cell r="QS2" t="str">
            <v>SG1DE2000000</v>
          </cell>
          <cell r="QT2" t="str">
            <v>SGXE73993458</v>
          </cell>
          <cell r="QU2" t="str">
            <v>SG1V37936969</v>
          </cell>
          <cell r="QV2" t="str">
            <v>SG2C70966271</v>
          </cell>
          <cell r="QW2" t="str">
            <v>SG1DA7000003</v>
          </cell>
          <cell r="QX2" t="str">
            <v>SG1N88910129</v>
          </cell>
          <cell r="QY2" t="str">
            <v>SG1S42927578</v>
          </cell>
          <cell r="QZ2" t="str">
            <v>SG1DD5000009</v>
          </cell>
          <cell r="RA2" t="str">
            <v>SG1H26001476</v>
          </cell>
          <cell r="RB2" t="str">
            <v>SG2B91959363</v>
          </cell>
          <cell r="RC2"/>
          <cell r="RD2" t="str">
            <v>SG1W35938974</v>
          </cell>
          <cell r="RE2" t="str">
            <v>SGXE87077033</v>
          </cell>
          <cell r="RF2" t="str">
            <v>SGXE46200569</v>
          </cell>
          <cell r="RG2" t="str">
            <v>SG1B56010922</v>
          </cell>
          <cell r="RH2" t="str">
            <v>SG0508000080</v>
          </cell>
          <cell r="RI2" t="str">
            <v>SGXE21576413</v>
          </cell>
          <cell r="RJ2" t="str">
            <v>SG1CD3000003</v>
          </cell>
          <cell r="RK2" t="str">
            <v>SG1BB4000008</v>
          </cell>
          <cell r="RL2" t="str">
            <v>MU0117U00026</v>
          </cell>
          <cell r="RM2" t="str">
            <v>SG1CF0000001</v>
          </cell>
          <cell r="RN2" t="str">
            <v>SG1AG6000007</v>
          </cell>
          <cell r="RO2" t="str">
            <v>SG1V81937806</v>
          </cell>
          <cell r="RP2" t="str">
            <v>SG1D25001158</v>
          </cell>
          <cell r="RQ2" t="str">
            <v>SG1X09940682</v>
          </cell>
          <cell r="RR2" t="str">
            <v>SG1O44912994</v>
          </cell>
          <cell r="RS2" t="str">
            <v>SG1U37933462</v>
          </cell>
          <cell r="RT2" t="str">
            <v>SG1I70883703</v>
          </cell>
          <cell r="RU2" t="str">
            <v>SG1S47927920</v>
          </cell>
          <cell r="RV2"/>
          <cell r="RW2" t="str">
            <v>SG1BE0000006</v>
          </cell>
          <cell r="RX2" t="str">
            <v>SG1J41888780</v>
          </cell>
          <cell r="RY2" t="str">
            <v>SG1G93873220</v>
          </cell>
          <cell r="RZ2" t="str">
            <v>SG1O75914679</v>
          </cell>
          <cell r="SA2" t="str">
            <v>SG1X84942272</v>
          </cell>
          <cell r="SB2" t="str">
            <v>SG1BH1000008</v>
          </cell>
          <cell r="SC2"/>
          <cell r="SD2" t="str">
            <v>SG1V71937527</v>
          </cell>
          <cell r="SE2" t="str">
            <v>BMG518851461</v>
          </cell>
          <cell r="SF2" t="str">
            <v>SG1DA5000005</v>
          </cell>
          <cell r="SG2" t="str">
            <v>SG1AF6000009</v>
          </cell>
          <cell r="SH2" t="str">
            <v>SG1T22929874</v>
          </cell>
          <cell r="SI2" t="str">
            <v>SG2G57000009</v>
          </cell>
          <cell r="SJ2" t="str">
            <v>SG1W76939881</v>
          </cell>
          <cell r="SK2" t="str">
            <v>SG1X69942156</v>
          </cell>
          <cell r="SL2" t="str">
            <v>SG2B93959478</v>
          </cell>
          <cell r="SM2" t="str">
            <v>SG1T35930281</v>
          </cell>
          <cell r="SN2" t="str">
            <v>SG1W86940333</v>
          </cell>
          <cell r="SO2" t="str">
            <v>SG2D18969584</v>
          </cell>
          <cell r="SP2" t="str">
            <v>BMG5958R1043</v>
          </cell>
          <cell r="SQ2" t="str">
            <v>SG2B96959558</v>
          </cell>
          <cell r="SR2" t="str">
            <v>SG1O81915033</v>
          </cell>
          <cell r="SS2" t="str">
            <v>SG2F94994512</v>
          </cell>
          <cell r="ST2" t="str">
            <v>SG0507000073</v>
          </cell>
          <cell r="SU2" t="str">
            <v>BMG6361R2024</v>
          </cell>
          <cell r="SV2" t="str">
            <v>SG1BE2000004</v>
          </cell>
          <cell r="SW2" t="str">
            <v>SG2B83959223</v>
          </cell>
          <cell r="SX2" t="str">
            <v>SG1R29924672</v>
          </cell>
          <cell r="SY2" t="str">
            <v>SG1A83000921</v>
          </cell>
          <cell r="SZ2" t="str">
            <v>SG1DD2000002</v>
          </cell>
          <cell r="TA2" t="str">
            <v>SG0584008601</v>
          </cell>
          <cell r="TB2" t="str">
            <v>SG1S04926220</v>
          </cell>
          <cell r="TC2"/>
          <cell r="TD2" t="str">
            <v>SG1I46882631</v>
          </cell>
          <cell r="TE2" t="str">
            <v>SG1BF0000003</v>
          </cell>
          <cell r="TF2" t="str">
            <v>SG1F48858053</v>
          </cell>
          <cell r="TG2" t="str">
            <v>SG1CC8000000</v>
          </cell>
          <cell r="TH2" t="str">
            <v>SG1CH4000003</v>
          </cell>
          <cell r="TI2" t="str">
            <v>SGXE46584095</v>
          </cell>
          <cell r="TJ2" t="str">
            <v>SG2C57965205</v>
          </cell>
          <cell r="TK2" t="str">
            <v>SG1CF2000009</v>
          </cell>
          <cell r="TL2" t="str">
            <v>SG1E36851343</v>
          </cell>
          <cell r="TM2" t="str">
            <v>SG1BD0000008</v>
          </cell>
          <cell r="TN2" t="str">
            <v>SG2D54973185</v>
          </cell>
          <cell r="TO2" t="str">
            <v>SG1I53882771</v>
          </cell>
          <cell r="TP2" t="str">
            <v>SG1BI7000000</v>
          </cell>
          <cell r="TQ2" t="str">
            <v>SG1CB2000008</v>
          </cell>
          <cell r="TR2" t="str">
            <v>SG2F03983689</v>
          </cell>
          <cell r="TS2" t="str">
            <v>SG1S02002305</v>
          </cell>
          <cell r="TT2" t="str">
            <v>SG1V61937297</v>
          </cell>
          <cell r="TU2" t="str">
            <v>SG1J71891696</v>
          </cell>
          <cell r="TV2" t="str">
            <v>SG1F60858221</v>
          </cell>
          <cell r="TW2" t="str">
            <v>SG1T75931496</v>
          </cell>
          <cell r="TX2" t="str">
            <v>SG1V73937608</v>
          </cell>
          <cell r="TY2" t="str">
            <v>SG1V70937494</v>
          </cell>
          <cell r="TZ2" t="str">
            <v>SG1W36938981</v>
          </cell>
          <cell r="UA2" t="str">
            <v>SG2E72981474</v>
          </cell>
          <cell r="UB2" t="str">
            <v>SG1CC1000007</v>
          </cell>
          <cell r="UC2" t="str">
            <v>SG1Q52922370</v>
          </cell>
          <cell r="UD2" t="str">
            <v>SG1BJ4000001</v>
          </cell>
          <cell r="UE2" t="str">
            <v>SGXE31442804</v>
          </cell>
          <cell r="UF2" t="str">
            <v>SG1F41856716</v>
          </cell>
          <cell r="UG2" t="str">
            <v>SG1BH8000001</v>
          </cell>
          <cell r="UH2" t="str">
            <v>SG1S83002349</v>
          </cell>
          <cell r="UI2" t="str">
            <v>SG1AC9000003</v>
          </cell>
          <cell r="UJ2" t="str">
            <v>BMG9643L1349</v>
          </cell>
          <cell r="UK2" t="str">
            <v>SG1DA6000004</v>
          </cell>
          <cell r="UL2" t="str">
            <v>MYA007968003</v>
          </cell>
          <cell r="UM2" t="str">
            <v>SG2D63974620</v>
          </cell>
          <cell r="UN2" t="str">
            <v>SG1M77906915</v>
          </cell>
          <cell r="UO2" t="str">
            <v>SG2F05983695</v>
          </cell>
          <cell r="UP2" t="str">
            <v>SG1V35936920</v>
          </cell>
          <cell r="UQ2" t="str">
            <v>SG1DI2000001</v>
          </cell>
          <cell r="UR2" t="str">
            <v>SG2B54957198</v>
          </cell>
          <cell r="US2" t="str">
            <v>SG2D48972988</v>
          </cell>
          <cell r="UT2" t="str">
            <v>SG2G36998349</v>
          </cell>
          <cell r="UU2" t="str">
            <v>SG1U27933225</v>
          </cell>
          <cell r="UV2" t="str">
            <v>SG1AA5000001</v>
          </cell>
          <cell r="UW2" t="str">
            <v>SG1CI9000006</v>
          </cell>
          <cell r="UX2" t="str">
            <v>SG1AA4000002</v>
          </cell>
          <cell r="UY2" t="str">
            <v>SG1F76860344</v>
          </cell>
          <cell r="UZ2" t="str">
            <v>SG2D67974808</v>
          </cell>
          <cell r="VA2" t="str">
            <v>SG1F66858902</v>
          </cell>
          <cell r="VB2" t="str">
            <v>SG1U48933923</v>
          </cell>
          <cell r="VC2" t="str">
            <v>SG1EA1000007</v>
          </cell>
          <cell r="VD2" t="str">
            <v>SG2C32962814</v>
          </cell>
          <cell r="VE2" t="str">
            <v>SG1S03926213</v>
          </cell>
          <cell r="VF2" t="str">
            <v>SG2F55990442</v>
          </cell>
          <cell r="VG2" t="str">
            <v>SG1W93940508</v>
          </cell>
          <cell r="VH2" t="str">
            <v>SG1EA9000009</v>
          </cell>
          <cell r="VI2" t="str">
            <v>SG1ED2000000</v>
          </cell>
          <cell r="VJ2" t="str">
            <v>SG1AE2000006</v>
          </cell>
          <cell r="VK2" t="str">
            <v>BMG8585U1027</v>
          </cell>
          <cell r="VL2" t="str">
            <v>CNE100000924</v>
          </cell>
          <cell r="VM2" t="str">
            <v>SG1N21908982</v>
          </cell>
          <cell r="VN2" t="str">
            <v>SG1BB6000006</v>
          </cell>
          <cell r="VO2" t="str">
            <v>SG2E65980228</v>
          </cell>
          <cell r="VP2" t="str">
            <v>SG1O07910928</v>
          </cell>
          <cell r="VQ2" t="str">
            <v>SG1CG7000002</v>
          </cell>
          <cell r="VR2" t="str">
            <v>SG1DF9000000</v>
          </cell>
          <cell r="VS2" t="str">
            <v>SG1G77872271</v>
          </cell>
          <cell r="VT2" t="str">
            <v>SG1AI8000001</v>
          </cell>
          <cell r="VU2" t="str">
            <v>BMG2022E1104</v>
          </cell>
          <cell r="VV2" t="str">
            <v>SG1Q42922142</v>
          </cell>
          <cell r="VW2" t="str">
            <v>BMG2113G1151</v>
          </cell>
          <cell r="VX2" t="str">
            <v>SG1P40918440</v>
          </cell>
          <cell r="VY2" t="str">
            <v>KYG229811156</v>
          </cell>
          <cell r="VZ2" t="str">
            <v>SG1CC9000009</v>
          </cell>
          <cell r="WA2" t="str">
            <v>SG1O90915222</v>
          </cell>
          <cell r="WB2" t="str">
            <v>SG1W38939029</v>
          </cell>
          <cell r="WC2" t="str">
            <v>SGXC73602341</v>
          </cell>
          <cell r="WD2" t="str">
            <v>SG1Q40922128</v>
          </cell>
          <cell r="WE2" t="str">
            <v>SG1Y78948920</v>
          </cell>
          <cell r="WF2" t="str">
            <v>SG1E67853093</v>
          </cell>
          <cell r="WG2" t="str">
            <v>SG1AF2000003</v>
          </cell>
          <cell r="WH2" t="str">
            <v>SGXE23963270</v>
          </cell>
          <cell r="WI2" t="str">
            <v>SG1I79884330</v>
          </cell>
          <cell r="WJ2" t="str">
            <v>KYG532261099</v>
          </cell>
          <cell r="WK2" t="str">
            <v>SG1W37938998</v>
          </cell>
          <cell r="WL2" t="str">
            <v>SGXE61141383</v>
          </cell>
          <cell r="WM2" t="str">
            <v>SG1P13916389</v>
          </cell>
          <cell r="WN2" t="str">
            <v>SG1E32850828</v>
          </cell>
          <cell r="WO2" t="str">
            <v>SG1M80907371</v>
          </cell>
          <cell r="WP2" t="str">
            <v>SG1AD8000002</v>
          </cell>
          <cell r="WQ2" t="str">
            <v>SG1CG4000005</v>
          </cell>
          <cell r="WR2" t="str">
            <v>KYG8064W1160</v>
          </cell>
          <cell r="WS2" t="str">
            <v>SGXE75616446</v>
          </cell>
          <cell r="WT2" t="str">
            <v>SG1CG0000009</v>
          </cell>
          <cell r="WU2" t="str">
            <v>SG0581008505</v>
          </cell>
          <cell r="WV2" t="str">
            <v>SG1Q02920318</v>
          </cell>
          <cell r="WW2" t="str">
            <v>SG1I59882965</v>
          </cell>
          <cell r="WX2" t="str">
            <v>SG1J35888424</v>
          </cell>
          <cell r="WY2" t="str">
            <v>SG1T29930156</v>
          </cell>
          <cell r="WZ2" t="str">
            <v>KYG9898S1075</v>
          </cell>
          <cell r="XA2" t="str">
            <v>SG2C76966531</v>
          </cell>
          <cell r="XB2" t="str">
            <v>SG1CD5000001</v>
          </cell>
          <cell r="XC2" t="str">
            <v>SG1BC8000002</v>
          </cell>
          <cell r="XD2" t="str">
            <v>SG1W52939285</v>
          </cell>
          <cell r="XE2" t="str">
            <v>SG1Q49922319</v>
          </cell>
          <cell r="XF2" t="str">
            <v>BMG5352E1479</v>
          </cell>
          <cell r="XG2" t="str">
            <v>SG2D82975475</v>
          </cell>
          <cell r="XH2" t="str">
            <v>SG1S94928862</v>
          </cell>
          <cell r="XI2" t="str">
            <v>SGXE82839874</v>
          </cell>
          <cell r="XJ2" t="str">
            <v>SG1AJ5000002</v>
          </cell>
          <cell r="XK2" t="str">
            <v>SG2G82000008</v>
          </cell>
          <cell r="XL2" t="str">
            <v>SG1CB0000000</v>
          </cell>
          <cell r="XM2" t="str">
            <v>SG2E77981776</v>
          </cell>
          <cell r="XN2" t="str">
            <v>SGXF90488481</v>
          </cell>
          <cell r="XO2" t="str">
            <v>SG1J09885596</v>
          </cell>
          <cell r="XP2" t="str">
            <v>SGXE87511171</v>
          </cell>
          <cell r="XQ2" t="str">
            <v>SG1S12926576</v>
          </cell>
          <cell r="XR2" t="str">
            <v>SG1Z70955880</v>
          </cell>
          <cell r="XS2" t="str">
            <v>KYG377411080</v>
          </cell>
          <cell r="XT2" t="str">
            <v>SG2F00983534</v>
          </cell>
          <cell r="XU2" t="str">
            <v>SGXE54097436</v>
          </cell>
          <cell r="XV2" t="str">
            <v>SGXC61949712</v>
          </cell>
        </row>
        <row r="3">
          <cell r="E3" t="str">
            <v>ACROMEC LIMITED</v>
          </cell>
          <cell r="F3" t="str">
            <v>AGV GROUP LIMITED</v>
          </cell>
          <cell r="G3" t="str">
            <v>AMPLEFIELD LIMITED</v>
          </cell>
          <cell r="H3" t="str">
            <v>ASIAN HEALTHCARE SPECIALISTS LIMITED</v>
          </cell>
          <cell r="I3" t="str">
            <v>BRC ASIA LIMITED</v>
          </cell>
          <cell r="J3" t="str">
            <v>CASA HOLDINGS LIMITED</v>
          </cell>
          <cell r="K3" t="str">
            <v>COSMOSTEEL HOLDINGS LIMITED</v>
          </cell>
          <cell r="L3" t="str">
            <v>ENVICTUS INTERNATIONAL HOLDINGS LIMITED</v>
          </cell>
          <cell r="M3" t="str">
            <v>FRASER AND NEAVE LIMITED.</v>
          </cell>
          <cell r="N3" t="str">
            <v>FRASERS CENTREPOINT ASSET MANAGEMENT LTD.</v>
          </cell>
          <cell r="O3" t="str">
            <v>FRASERS COMMERCIAL ASSET MANAGEMENT LTD.</v>
          </cell>
          <cell r="P3" t="str">
            <v>FRASERS PROPERTY LIMITED</v>
          </cell>
          <cell r="Q3" t="str">
            <v>GDS GLOBAL LIMITED</v>
          </cell>
          <cell r="R3" t="str">
            <v>GOODLAND GROUP LIMITED</v>
          </cell>
          <cell r="S3" t="str">
            <v>JUMBO GROUP LIMITED</v>
          </cell>
          <cell r="T3" t="str">
            <v>KEONG HONG HOLDINGS LIMITED</v>
          </cell>
          <cell r="U3" t="str">
            <v>KIMLY LIMITED</v>
          </cell>
          <cell r="V3" t="str">
            <v>LHN LIMITED</v>
          </cell>
          <cell r="W3" t="str">
            <v>MARCO POLO MARINE LTD.</v>
          </cell>
          <cell r="X3" t="str">
            <v>NAM LEE PRESSED METAL INDUSTRIES LIMITED</v>
          </cell>
          <cell r="Y3" t="str">
            <v>ONEAPEX LIMITED</v>
          </cell>
          <cell r="Z3" t="str">
            <v>PHILLIP CAPITAL MANAGEMENT (S) LTD</v>
          </cell>
          <cell r="AA3" t="str">
            <v>PNE INDUSTRIES LTD</v>
          </cell>
          <cell r="AB3" t="str">
            <v>SEN YUE HOLDINGS LIMITED
[Exclude from the study - JM]</v>
          </cell>
          <cell r="AC3" t="str">
            <v>THAI BEVERAGE PUBLIC CO LTD</v>
          </cell>
          <cell r="AD3" t="str">
            <v>MIYOSHI LIMITED</v>
          </cell>
          <cell r="AE3" t="str">
            <v>SECOND CHANCE PROPERTIES LTD</v>
          </cell>
          <cell r="AF3" t="str">
            <v>SINGAPORE PRESS HOLDINGS LIMITED</v>
          </cell>
          <cell r="AG3" t="str">
            <v>SPH REIT MANAGEMENT PTE. LTD.</v>
          </cell>
          <cell r="AH3" t="str">
            <v>A-SMART HOLDINGS LTD.</v>
          </cell>
          <cell r="AI3" t="str">
            <v>DATAPULSE TECHNOLOGY LIMITED</v>
          </cell>
          <cell r="AJ3" t="str">
            <v>JAWALA INC.</v>
          </cell>
          <cell r="AK3" t="str">
            <v>KHONG GUAN LIMITED</v>
          </cell>
          <cell r="AL3" t="str">
            <v>LIFEBRANDZ LTD.</v>
          </cell>
          <cell r="AM3" t="str">
            <v>SUNRIGHT LIMITED</v>
          </cell>
          <cell r="AN3" t="str">
            <v>SYSMA HOLDINGS LIMITED</v>
          </cell>
          <cell r="AO3" t="str">
            <v>T T J HOLDINGS LIMITED</v>
          </cell>
          <cell r="AP3" t="str">
            <v>VICPLAS INTERNATIONAL LTD</v>
          </cell>
          <cell r="AQ3" t="str">
            <v>ALLIANCE HEALTHCARE GROUP LIMITED</v>
          </cell>
          <cell r="AR3" t="str">
            <v>ASIAN MICRO HOLDINGS LIMITED</v>
          </cell>
          <cell r="AS3" t="str">
            <v>ASL MARINE HOLDINGS LTD.</v>
          </cell>
          <cell r="AT3" t="str">
            <v>ASTAKA HOLDINGS LIMITED</v>
          </cell>
          <cell r="AU3" t="str">
            <v>AUSGROUP LIMITED</v>
          </cell>
          <cell r="AV3" t="str">
            <v>AVI-TECH ELECTRONICS LIMITED</v>
          </cell>
          <cell r="AW3" t="str">
            <v>BOLDTEK HOLDINGS LIMITED</v>
          </cell>
          <cell r="AX3" t="str">
            <v>BRITISH AND MALAYAN HOLDINGS LIMITED</v>
          </cell>
          <cell r="AY3" t="str">
            <v>CAPITAL WORLD LIMITED.</v>
          </cell>
          <cell r="AZ3" t="str">
            <v>CFM HOLDINGS LIMITED</v>
          </cell>
          <cell r="BA3" t="str">
            <v>CHINA ENVIRONMENTAL RESOURCES GROUP LIMITED</v>
          </cell>
          <cell r="BB3" t="str">
            <v>CHINA REAL ESTATE GRP LTD.</v>
          </cell>
          <cell r="BC3" t="str">
            <v>CHINA YUANBANG PROP HLDGS LTD</v>
          </cell>
          <cell r="BD3" t="str">
            <v>CHUAN HUP HOLDINGS LIMITED</v>
          </cell>
          <cell r="BE3" t="str">
            <v>CIVMEC LIMITED</v>
          </cell>
          <cell r="BF3" t="str">
            <v>CREATIVE TECHNOLOGY LTD.</v>
          </cell>
          <cell r="BG3" t="str">
            <v>CWX GLOBAL LIMITED</v>
          </cell>
          <cell r="BH3" t="str">
            <v>DISA LIMITED</v>
          </cell>
          <cell r="BI3" t="str">
            <v>DUKANG DISTILLERS HLDGS LTD</v>
          </cell>
          <cell r="BJ3" t="str">
            <v>ELLIPSIZ LTD</v>
          </cell>
          <cell r="BK3" t="str">
            <v>F J BENJAMIN HOLDINGS LTD</v>
          </cell>
          <cell r="BL3" t="str">
            <v>GL LIMITED</v>
          </cell>
          <cell r="BM3" t="str">
            <v>GLOBAL DRAGON LIMITED</v>
          </cell>
          <cell r="BN3" t="str">
            <v>GRAND BANKS YACHTS LIMITED</v>
          </cell>
          <cell r="BO3" t="str">
            <v>GRP LIMITED</v>
          </cell>
          <cell r="BP3" t="str">
            <v>GUOCOLAND LIMITED</v>
          </cell>
          <cell r="BQ3" t="str">
            <v>GYP PROPERTIES LIMITED</v>
          </cell>
          <cell r="BR3" t="str">
            <v>HAI LECK HOLDINGS LIMITED</v>
          </cell>
          <cell r="BS3" t="str">
            <v>HATTEN LAND LIMITED</v>
          </cell>
          <cell r="BT3" t="str">
            <v>ICP LTD.</v>
          </cell>
          <cell r="BU3" t="str">
            <v>IMPERIUM CROWN LIMITED</v>
          </cell>
          <cell r="BV3" t="str">
            <v>IPS SECUREX HOLDINGS LIMITED</v>
          </cell>
          <cell r="BW3" t="str">
            <v>ISOTEAM LTD.</v>
          </cell>
          <cell r="BX3" t="str">
            <v>IX BIOPHARMA LTD.</v>
          </cell>
          <cell r="BY3" t="str">
            <v>KARIN TECHNOLOGY HLDGS LIMITED</v>
          </cell>
          <cell r="BZ3" t="str">
            <v>KITCHEN CULTURE HOLDINGS LTD.</v>
          </cell>
          <cell r="CA3" t="str">
            <v>KODA LTD</v>
          </cell>
          <cell r="CB3" t="str">
            <v>LASSETERS INTERNATIONAL HOLDINGS LIMITED</v>
          </cell>
          <cell r="CC3" t="str">
            <v>LCT HOLDINGS LIMITED</v>
          </cell>
          <cell r="CD3" t="str">
            <v>LION ASIAPAC LIMITED</v>
          </cell>
          <cell r="CE3" t="str">
            <v>LUM CHANG HOLDINGS LIMITED</v>
          </cell>
          <cell r="CF3" t="str">
            <v>LUXKING GROUP HOLDINGS LIMITED</v>
          </cell>
          <cell r="CG3" t="str">
            <v>MAGNUS ENERGY GROUP LTD.</v>
          </cell>
          <cell r="CH3" t="str">
            <v>METECH INTERNATIONAL LIMITED</v>
          </cell>
          <cell r="CI3" t="str">
            <v>MICRO-MECHANICS (HOLDINGS) LTD.</v>
          </cell>
          <cell r="CJ3" t="str">
            <v>NEW SILKROUTES GROUP LIMITED</v>
          </cell>
          <cell r="CK3" t="str">
            <v>NOEL GIFTS INTERNATIONAL LTD.</v>
          </cell>
          <cell r="CL3" t="str">
            <v>OKH GLOBAL LTD.</v>
          </cell>
          <cell r="CM3" t="str">
            <v>ONE ASSET MANAGEMENT LIMITED</v>
          </cell>
          <cell r="CN3" t="str">
            <v>OXLEY HOLDINGS LIMITED</v>
          </cell>
          <cell r="CO3" t="str">
            <v>PACIFIC STAR DEVELOPMENT LIMITED</v>
          </cell>
          <cell r="CP3" t="str">
            <v>PARKSON RETAIL ASIA LIMITED</v>
          </cell>
          <cell r="CQ3" t="str">
            <v>PEC LTD.</v>
          </cell>
          <cell r="CR3" t="str">
            <v>PHILLIP CAPITAL MANAGEMENT (S) LTD</v>
          </cell>
          <cell r="CS3" t="str">
            <v>RAFFLES EDUCATION CORPORATION LIMITED</v>
          </cell>
          <cell r="CT3" t="str">
            <v>RAFFLES INFRASTRUCTURE HOLDINGS LIMITED</v>
          </cell>
          <cell r="CU3" t="str">
            <v>RE&amp;S HOLDINGS LIMITED</v>
          </cell>
          <cell r="CV3" t="str">
            <v>SAKAE HOLDINGS LTD.</v>
          </cell>
          <cell r="CW3" t="str">
            <v>SANTAK HOLDINGS LIMITED</v>
          </cell>
          <cell r="CX3" t="str">
            <v>SILVERLAKE AXIS LTD</v>
          </cell>
          <cell r="CY3" t="str">
            <v>SIN GHEE HUAT CORPORATION LTD.</v>
          </cell>
          <cell r="CZ3" t="str">
            <v>SINGAPORE EXCHANGE LIMITED</v>
          </cell>
          <cell r="DA3" t="str">
            <v>SINOCLOUD GROUP LIMITED</v>
          </cell>
          <cell r="DB3" t="str">
            <v>SPINDEX INDUSTRIES LIMITED</v>
          </cell>
          <cell r="DC3" t="str">
            <v>ST GROUP FOOD INDUSTRIES HOLDINGS LIMITED</v>
          </cell>
          <cell r="DD3" t="str">
            <v>TAI SIN ELECTRIC LIMITED</v>
          </cell>
          <cell r="DE3" t="str">
            <v>TEHO INTERNATIONAL INC LTD.</v>
          </cell>
          <cell r="DF3" t="str">
            <v>TIONG WOON CORPORATION HOLDING LTD</v>
          </cell>
          <cell r="DG3" t="str">
            <v>UG HEALTHCARE CORPORATION LIMITED</v>
          </cell>
          <cell r="DH3" t="str">
            <v>UNION STEEL HOLDINGS LIMITED</v>
          </cell>
          <cell r="DI3" t="str">
            <v>WILTON RESOURCES CORPORATION LIMITED</v>
          </cell>
          <cell r="DJ3" t="str">
            <v>WING TAI HOLDINGS LIMITED</v>
          </cell>
          <cell r="DK3" t="str">
            <v>YAMADA GREEN RESOURCES LIMITED</v>
          </cell>
          <cell r="DL3" t="str">
            <v>YTL STARHILL GLOBAL REIT MANAGEMENT LIMITED</v>
          </cell>
          <cell r="DM3" t="str">
            <v>ZHONGXIN FRUIT AND JUICE LIMITED</v>
          </cell>
          <cell r="DN3" t="str">
            <v>GKE CORPORATION LIMITED</v>
          </cell>
          <cell r="DO3" t="str">
            <v>HC SURGICAL SPECIALISTS LIMITED</v>
          </cell>
          <cell r="DP3" t="str">
            <v>LIAN BENG GROUP LTD</v>
          </cell>
          <cell r="DQ3" t="str">
            <v>SHOPPER360 LIMITED</v>
          </cell>
          <cell r="DR3" t="str">
            <v>SLB DEVELOPMENT LTD.</v>
          </cell>
          <cell r="DS3" t="str">
            <v>TEE INTERNATIONAL LIMITED</v>
          </cell>
          <cell r="DT3" t="str">
            <v>TEE LAND LIMITED</v>
          </cell>
          <cell r="DU3" t="str">
            <v>YINDA INFOCOMM LIMITED</v>
          </cell>
          <cell r="DV3" t="str">
            <v>DEL MONTE PACIFIC LIMITED</v>
          </cell>
          <cell r="DW3" t="str">
            <v>MS HOLDINGS LIMITED</v>
          </cell>
          <cell r="DX3" t="str">
            <v>RENAISSANCE UNITED LIMITED</v>
          </cell>
          <cell r="DY3" t="str">
            <v>STAMFORD TYRES CORPORATION LIMITED</v>
          </cell>
          <cell r="DZ3" t="str">
            <v>VIBRANT GROUP LIMITED</v>
          </cell>
          <cell r="EA3" t="str">
            <v>XMH HOLDINGS LTD.</v>
          </cell>
          <cell r="EB3" t="str">
            <v>YORKSHINE HOLDINGS LIMITED</v>
          </cell>
          <cell r="EC3" t="str">
            <v>ACCORDIA GOLF TRUST MANAGEMENT PTE. LTD.</v>
          </cell>
          <cell r="ED3" t="str">
            <v>ACCRELIST LTD.</v>
          </cell>
          <cell r="EE3" t="str">
            <v>ADDVALUE TECHNOLOGIES LTD</v>
          </cell>
          <cell r="EF3" t="str">
            <v>ALIBABA PICTURES GROUP LIMITED (delisted as of 12/4/2020)</v>
          </cell>
          <cell r="EG3" t="str">
            <v>AMOS GROUP LIMITED</v>
          </cell>
          <cell r="EH3" t="str">
            <v>ARION ENTERTAINMENT SINGAPORE LIMITED</v>
          </cell>
          <cell r="EI3" t="str">
            <v>ARTIVISION TECHNOLOGIES LTD.</v>
          </cell>
          <cell r="EJ3" t="str">
            <v>ASIATIC GROUP (HOLDINGS) LIMITED</v>
          </cell>
          <cell r="EK3" t="str">
            <v>BAN LEONG TECHNOLOGIES LIMITED</v>
          </cell>
          <cell r="EL3" t="str">
            <v>BM MOBILITY LTD.</v>
          </cell>
          <cell r="EM3" t="str">
            <v>BOUSTEAD PROJECTS LIMITED</v>
          </cell>
          <cell r="EN3" t="str">
            <v>BOUSTEAD SINGAPORE LIMITED</v>
          </cell>
          <cell r="EO3" t="str">
            <v>BUKIT SEMBAWANG ESTATES LIMITED</v>
          </cell>
          <cell r="EP3" t="str">
            <v>CHASEN HOLDINGS LIMITED</v>
          </cell>
          <cell r="EQ3" t="str">
            <v>CHINA KUNDA TECHNOLOGY HOLDINGS LIMITED</v>
          </cell>
          <cell r="ER3" t="str">
            <v>CHINA STAR FOOD GROUP LIMITED</v>
          </cell>
          <cell r="ES3" t="str">
            <v>CORTINA HOLDINGS LIMITED</v>
          </cell>
          <cell r="ET3" t="str">
            <v>CPH LTD.</v>
          </cell>
          <cell r="EU3" t="str">
            <v>CSC HOLDINGS LIMITED</v>
          </cell>
          <cell r="EV3" t="str">
            <v>EUROSPORTS GLOBAL LIMITED</v>
          </cell>
          <cell r="EW3" t="str">
            <v>FABCHEM CHINA LIMITED</v>
          </cell>
          <cell r="EX3" t="str">
            <v>GP INDUSTRIES LIMITED</v>
          </cell>
          <cell r="EY3" t="str">
            <v>HIAP SENG ENGINEERING LTD</v>
          </cell>
          <cell r="EZ3" t="str">
            <v>HIAP TONG CORPORATION LTD.</v>
          </cell>
          <cell r="FA3" t="str">
            <v>INFORMATICS EDUCATION LTD.</v>
          </cell>
          <cell r="FB3" t="str">
            <v>JASON MARINE GROUP LIMITED</v>
          </cell>
          <cell r="FC3" t="str">
            <v>JASPER INVESTMENTS LIMITED</v>
          </cell>
          <cell r="FD3" t="str">
            <v>JUBILEE INDUSTRIES HOLDINGS LTD.</v>
          </cell>
          <cell r="FE3" t="str">
            <v>KING WAN CORPORATION LIMITED</v>
          </cell>
          <cell r="FF3" t="str">
            <v>KLW HOLDINGS LIMITED</v>
          </cell>
          <cell r="FG3" t="str">
            <v>KOP LIMITED</v>
          </cell>
          <cell r="FH3" t="str">
            <v>KSH HOLDINGS LIMITED</v>
          </cell>
          <cell r="FI3" t="str">
            <v>LEY CHOON GROUP HOLDINGS LIMITED</v>
          </cell>
          <cell r="FJ3" t="str">
            <v>LIONGOLD CORP LTD</v>
          </cell>
          <cell r="FK3" t="str">
            <v>MARY CHIA HOLDINGS LIMITED</v>
          </cell>
          <cell r="FL3" t="str">
            <v>MEGHMANI ORGANICS LIMITED</v>
          </cell>
          <cell r="FM3" t="str">
            <v>MEGROUP LTD.</v>
          </cell>
          <cell r="FN3" t="str">
            <v>MEMORIES GROUP LIMITED</v>
          </cell>
          <cell r="FO3" t="str">
            <v>METRO HOLDINGS LTD</v>
          </cell>
          <cell r="FP3" t="str">
            <v>MM2 ASIA LTD.</v>
          </cell>
          <cell r="FQ3" t="str">
            <v>MSM INTERNATIONAL LIMITED</v>
          </cell>
          <cell r="FR3" t="str">
            <v>MYP LTD.</v>
          </cell>
          <cell r="FS3" t="str">
            <v>NEO GROUP LIMITED</v>
          </cell>
          <cell r="FT3" t="str">
            <v>NETLINK NBN MANAGEMENT PTE. LTD.</v>
          </cell>
          <cell r="FU3" t="str">
            <v>NEW WAVE HOLDINGS LTD.</v>
          </cell>
          <cell r="FV3" t="str">
            <v>NGSC LIMITED</v>
          </cell>
          <cell r="FW3" t="str">
            <v>NUTRYFARM INTERNATIONAL LIMITED</v>
          </cell>
          <cell r="FX3" t="str">
            <v>OLD CHANG KEE LTD.</v>
          </cell>
          <cell r="FY3" t="str">
            <v>OSSIA INTERNATIONAL LIMITED</v>
          </cell>
          <cell r="FZ3" t="str">
            <v>P5 CAPITAL HOLDINGS LTD.</v>
          </cell>
          <cell r="GA3" t="str">
            <v>PAN HONG HOLDINGS GROUP LIMITED</v>
          </cell>
          <cell r="GB3" t="str">
            <v>PINE CAPITAL GROUP LIMITED</v>
          </cell>
          <cell r="GC3" t="str">
            <v>POLLUX PROPERTIES LTD.</v>
          </cell>
          <cell r="GD3" t="str">
            <v>POWERMATIC DATA SYSTEMS LIMITED</v>
          </cell>
          <cell r="GE3" t="str">
            <v>RHT HEALTH TRUST MANAGER PTE. LTD.</v>
          </cell>
          <cell r="GF3" t="str">
            <v>RICH CAPITAL HOLDINGS LIMITED</v>
          </cell>
          <cell r="GG3" t="str">
            <v>SAMURAI 2K AEROSOL LIMITED</v>
          </cell>
          <cell r="GH3" t="str">
            <v>SANLI ENVIRONMENTAL LIMITED</v>
          </cell>
          <cell r="GI3" t="str">
            <v>SATS LTD.</v>
          </cell>
          <cell r="GJ3" t="str">
            <v>SINGAPORE MYANMAR INVESTCO LIMITED</v>
          </cell>
          <cell r="GK3" t="str">
            <v>SINGAPORE POST LIMITED</v>
          </cell>
          <cell r="GL3" t="str">
            <v>SINGAPORE SHIPPING CORPORATION LIMITED</v>
          </cell>
          <cell r="GM3" t="str">
            <v>SINGHAIYI GROUP LTD.</v>
          </cell>
          <cell r="GN3" t="str">
            <v>STAMFORD LAND CORPORATION LTD</v>
          </cell>
          <cell r="GO3" t="str">
            <v>SUNMOON FOOD COMPANY LIMITED</v>
          </cell>
          <cell r="GP3" t="str">
            <v>THE HOUR GLASS LIMITED</v>
          </cell>
          <cell r="GQ3" t="str">
            <v>TLV HOLDINGS LIMITED</v>
          </cell>
          <cell r="GR3" t="str">
            <v>TRAVELITE HOLDINGS LTD.</v>
          </cell>
          <cell r="GS3" t="str">
            <v>TRITECH GROUP LIMITED</v>
          </cell>
          <cell r="GT3" t="str">
            <v>TT INTERNATIONAL LIMITED</v>
          </cell>
          <cell r="GU3" t="str">
            <v>TUNG LOK RESTAURANTS (2000) LTD</v>
          </cell>
          <cell r="GV3" t="str">
            <v>UNITED FOOD HOLDINGS LIMITED</v>
          </cell>
          <cell r="GW3" t="str">
            <v>UNUSUAL LIMITED</v>
          </cell>
          <cell r="GX3" t="str">
            <v>USP GROUP LIMITED</v>
          </cell>
          <cell r="GY3" t="str">
            <v>VALLIANZ HOLDINGS LIMITED</v>
          </cell>
          <cell r="GZ3" t="str">
            <v>VALUETRONICS HOLDINGS LIMITED</v>
          </cell>
          <cell r="HA3" t="str">
            <v>VIVIDTHREE HOLDINGS LTD.</v>
          </cell>
          <cell r="HB3" t="str">
            <v>YOMA STRATEGIC HOLDINGS LTD.</v>
          </cell>
          <cell r="HC3" t="str">
            <v>YONGMAO HOLDINGS LIMITED</v>
          </cell>
          <cell r="HD3" t="str">
            <v>3CNERGY LIMITED</v>
          </cell>
          <cell r="HE3" t="str">
            <v>A-SONIC AEROSPACE LIMITED</v>
          </cell>
          <cell r="HF3" t="str">
            <v>AA GROUP HOLDINGS LTD.</v>
          </cell>
          <cell r="HG3" t="str">
            <v>ABR HOLDINGS LIMITED</v>
          </cell>
          <cell r="HH3" t="str">
            <v>ADVANCER GLOBAL LIMITED</v>
          </cell>
          <cell r="HI3" t="str">
            <v>AEI CORPORATION LTD.</v>
          </cell>
          <cell r="HJ3" t="str">
            <v>AF GLOBAL LIMITED</v>
          </cell>
          <cell r="HK3" t="str">
            <v>AMARA HOLDINGS LIMITED</v>
          </cell>
          <cell r="HL3" t="str">
            <v>ANNAIK LIMITED</v>
          </cell>
          <cell r="HM3" t="str">
            <v>AP OIL INTERNATIONAL LIMITED</v>
          </cell>
          <cell r="HN3" t="str">
            <v>APAC REALTY LIMITED</v>
          </cell>
          <cell r="HO3" t="str">
            <v>APTT MANAGEMENT PTE. LIMITED</v>
          </cell>
          <cell r="HP3" t="str">
            <v>ARA TRUST MANAGEMENT (CACHE) LIMITED</v>
          </cell>
          <cell r="HQ3" t="str">
            <v>ARA TRUST MANAGEMENT (USH) PTE. LTD.</v>
          </cell>
          <cell r="HR3" t="str">
            <v>ASCOTT RESIDENCE TRUST MANAGEMENT LIMITED</v>
          </cell>
          <cell r="HS3" t="str">
            <v>ASIA ENTERPRISES HOLDING LIMITED</v>
          </cell>
          <cell r="HT3" t="str">
            <v>ASIA VETS HOLDINGS LTD.</v>
          </cell>
          <cell r="HU3" t="str">
            <v>ASIAMEDIC LIMITED</v>
          </cell>
          <cell r="HV3" t="str">
            <v>ASIAPHOS LIMITED</v>
          </cell>
          <cell r="HW3" t="str">
            <v>ASPIAL CORPORATION LIMITED</v>
          </cell>
          <cell r="HX3" t="str">
            <v>AVARGA LIMITED</v>
          </cell>
          <cell r="HY3" t="str">
            <v>AXCELASIA INC. (suspended)</v>
          </cell>
          <cell r="HZ3" t="str">
            <v>BAKER TECHNOLOGY LIMITED</v>
          </cell>
          <cell r="IA3" t="str">
            <v>BANYAN TREE HOLDINGS LIMITED</v>
          </cell>
          <cell r="IB3" t="str">
            <v>BENG KUANG MARINE LIMITED</v>
          </cell>
          <cell r="IC3" t="str">
            <v>BH GLOBAL CORPORATION LIMITED</v>
          </cell>
          <cell r="ID3" t="str">
            <v>BIOLIDICS LIMITED</v>
          </cell>
          <cell r="IE3" t="str">
            <v>BLUMONT GROUP LTD.</v>
          </cell>
          <cell r="IF3" t="str">
            <v>BROADWAY INDUSTRIAL GROUP LIMITED</v>
          </cell>
          <cell r="IG3" t="str">
            <v>BUMITAMA AGRI LTD.</v>
          </cell>
          <cell r="IH3" t="str">
            <v>BUND CENTER INVESTMENT LTD</v>
          </cell>
          <cell r="II3" t="str">
            <v>CAPITALAND COMMERCIAL TRUST MANAGEMENT LIMITED</v>
          </cell>
          <cell r="IJ3" t="str">
            <v>CAPITALAND LIMITED</v>
          </cell>
          <cell r="IK3" t="str">
            <v>CAPITALAND INTEGRATED COMMERCIAL TRUST MANAGEMENT LIMITED</v>
          </cell>
          <cell r="IL3" t="str">
            <v>CAPITALAND CHINA TRUST MANAGEMENT LIMITED</v>
          </cell>
          <cell r="IM3" t="str">
            <v>CAPTII LIMITED</v>
          </cell>
          <cell r="IN3" t="str">
            <v>CEI LIMITED</v>
          </cell>
          <cell r="IO3" t="str">
            <v>CENTURION CORPORATION LIMITED</v>
          </cell>
          <cell r="IP3" t="str">
            <v>CH OFFSHORE LTD.</v>
          </cell>
          <cell r="IQ3" t="str">
            <v>CHALLENGER TECHNOLOGIES LIMITED</v>
          </cell>
          <cell r="IR3" t="str">
            <v>CHINA AVIATION OIL (SINGAPORE) CORPORATION LTD</v>
          </cell>
          <cell r="IS3" t="str">
            <v>CHINA EVERBRIGHT WATER LIMITED</v>
          </cell>
          <cell r="IT3" t="str">
            <v>CHINA SUNSINE CHEMICAL HOLDINGS LTD.</v>
          </cell>
          <cell r="IU3" t="str">
            <v>CHIP ENG SENG CORPORATION LTD.</v>
          </cell>
          <cell r="IV3" t="str">
            <v>CHOO CHIANG HOLDINGS LTD.</v>
          </cell>
          <cell r="IW3" t="str">
            <v>CITICODE LTD.</v>
          </cell>
          <cell r="IX3" t="str">
            <v>CLEARBRIDGE HEALTH LIMITED</v>
          </cell>
          <cell r="IY3" t="str">
            <v>COLEX HOLDINGS LIMITED</v>
          </cell>
          <cell r="IZ3" t="str">
            <v>COMFORTDELGRO CORPORATION LIMITED</v>
          </cell>
          <cell r="JA3" t="str">
            <v>COSCO SHIPPING INTERNATIONAL (SINGAPORE) CO., LTD.</v>
          </cell>
          <cell r="JB3" t="str">
            <v>CROMWELL EREIT MANAGEMENT PTE. LTD.</v>
          </cell>
          <cell r="JC3" t="str">
            <v>CSE GLOBAL LIMITED</v>
          </cell>
          <cell r="JD3" t="str">
            <v>DBS GROUP HOLDINGS LTD</v>
          </cell>
          <cell r="JE3" t="str">
            <v>DELFI LIMITED</v>
          </cell>
          <cell r="JF3" t="str">
            <v>DYNA-MAC HOLDINGS LTD.</v>
          </cell>
          <cell r="JG3" t="str">
            <v>DYNAMIC COLOURS LIMITED (DELISTED as of 18/8/2020)</v>
          </cell>
          <cell r="JH3" t="str">
            <v>EINDEC CORPORATION LIMITED</v>
          </cell>
          <cell r="JI3" t="str">
            <v>ELEC &amp; ELTEK INTERNATIONAL COMPANY LIMITED (DELISTED AS OF 24/9/2020).</v>
          </cell>
          <cell r="JJ3" t="str">
            <v>ENVIRO-HUB HOLDINGS LTD.</v>
          </cell>
          <cell r="JK3" t="str">
            <v>ESR FUNDS MANAGEMENT (S) LIMITED</v>
          </cell>
          <cell r="JL3" t="str">
            <v>EXCELPOINT TECHNOLOGY LTD</v>
          </cell>
          <cell r="JM3" t="str">
            <v>FAR EAST ORCHARD LIMITED</v>
          </cell>
          <cell r="JN3" t="str">
            <v>FEDERAL INTERNATIONAL (2000) LTD</v>
          </cell>
          <cell r="JO3" t="str">
            <v>FEO HOSPITALITY ASSET MANAGEMENT PTE. LTD.</v>
          </cell>
          <cell r="JP3" t="str">
            <v>FIRST SPONSOR GROUP LIMITED</v>
          </cell>
          <cell r="JQ3" t="str">
            <v>FOOD EMPIRE HOLDINGS LIMITED</v>
          </cell>
          <cell r="JR3" t="str">
            <v>FRAGRANCE GROUP LIMITED</v>
          </cell>
          <cell r="JS3" t="str">
            <v>FRENCKEN GROUP LIMITED</v>
          </cell>
          <cell r="JT3" t="str">
            <v>FSL TRUST MANAGEMENT PTE. LTD.</v>
          </cell>
          <cell r="JU3" t="str">
            <v>FUXING CHINA GROUP LIMITED</v>
          </cell>
          <cell r="JV3" t="str">
            <v>G. K. GOH HOLDINGS LIMITED</v>
          </cell>
          <cell r="JW3" t="str">
            <v>GALLANT VENTURE LTD.</v>
          </cell>
          <cell r="JX3" t="str">
            <v>GEO ENERGY RESOURCES LIMITED</v>
          </cell>
          <cell r="JY3" t="str">
            <v>GLOBAL INVACOM GROUP LIMITED</v>
          </cell>
          <cell r="JZ3" t="str">
            <v>GOLDEN ENERGY AND RESOURCES LIMITED</v>
          </cell>
          <cell r="KA3" t="str">
            <v>GRAND VENTURE TECHNOLOGY LIMITED</v>
          </cell>
          <cell r="KB3" t="str">
            <v>GREAT EASTERN HOLDINGS LIMITED</v>
          </cell>
          <cell r="KC3" t="str">
            <v>GSH CORPORATION LIMITED</v>
          </cell>
          <cell r="KD3" t="str">
            <v>HAFARY HOLDINGS LIMITED</v>
          </cell>
          <cell r="KE3" t="str">
            <v>HALCYON AGRI CORPORATION LIMITED</v>
          </cell>
          <cell r="KF3" t="str">
            <v>HEATEC JIETONG HOLDINGS LTD.</v>
          </cell>
          <cell r="KG3" t="str">
            <v>HG METAL MANUFACTURING LIMITED</v>
          </cell>
          <cell r="KH3" t="str">
            <v>HI-P INTERNATIONAL LIMITED</v>
          </cell>
          <cell r="KI3" t="str">
            <v>HL GLOBAL ENTERPRISES LIMITED</v>
          </cell>
          <cell r="KJ3" t="str">
            <v>HO BEE LAND LIMITED</v>
          </cell>
          <cell r="KK3" t="str">
            <v>HOCK LIAN SENG HOLDINGS LIMITED</v>
          </cell>
          <cell r="KL3" t="str">
            <v>HONG FOK CORPORATION LIMITED</v>
          </cell>
          <cell r="KM3" t="str">
            <v>HONG LAI HUAT GROUP LIMITED</v>
          </cell>
          <cell r="KN3" t="str">
            <v>HONG LEONG FINANCE LIMITED</v>
          </cell>
          <cell r="KO3" t="str">
            <v>HOSEN GROUP LTD.</v>
          </cell>
          <cell r="KP3" t="str">
            <v>HOTEL PROPERTIES LIMITED</v>
          </cell>
          <cell r="KQ3" t="str">
            <v>HOTEL ROYAL LIMITED</v>
          </cell>
          <cell r="KR3" t="str">
            <v>HOTUNG INVESTMENT HLDGS LTD</v>
          </cell>
          <cell r="KS3" t="str">
            <v>HRNETGROUP LIMITED</v>
          </cell>
          <cell r="KT3" t="str">
            <v>HUTCHISON PORT HOLDINGS MANAGEMENT PTE. LIMITED</v>
          </cell>
          <cell r="KU3" t="str">
            <v>HWA HONG CORPORATION LIMITED</v>
          </cell>
          <cell r="KV3" t="str">
            <v>HYPHENS PHARMA INTERNATIONAL LIMITED</v>
          </cell>
          <cell r="KW3" t="str">
            <v>IFAST CORPORATION LTD.</v>
          </cell>
          <cell r="KX3" t="str">
            <v>IFS CAPITAL LIMITED</v>
          </cell>
          <cell r="KY3" t="str">
            <v>INDOFOOD AGRI RESOURCES LTD.</v>
          </cell>
          <cell r="KZ3" t="str">
            <v>INTERNATIONAL CEMENT GROUP LTD.</v>
          </cell>
          <cell r="LA3" t="str">
            <v>INTERRA RESOURCES LIMITED</v>
          </cell>
          <cell r="LB3" t="str">
            <v>INTRACO LIMITED</v>
          </cell>
          <cell r="LC3" t="str">
            <v>IPC CORPORATION LIMITED</v>
          </cell>
          <cell r="LD3" t="str">
            <v>IREIT GLOBAL GROUP PTE. LTD.</v>
          </cell>
          <cell r="LE3" t="str">
            <v>ISDN HOLDINGS LIMITED</v>
          </cell>
          <cell r="LF3" t="str">
            <v>ISEC HEALTHCARE LTD.</v>
          </cell>
          <cell r="LG3" t="str">
            <v>ISETAN (SINGAPORE) LIMITED</v>
          </cell>
          <cell r="LH3" t="str">
            <v>JAPFA LTD.</v>
          </cell>
          <cell r="LI3" t="str">
            <v>JARDINE CYCLE &amp; CARRIAGE LIMITED</v>
          </cell>
          <cell r="LJ3" t="str">
            <v>JEP HOLDINGS LTD.</v>
          </cell>
          <cell r="LK3" t="str">
            <v>KBS US PRIME PROPERTY MANAGEMENT PTE. LTD.</v>
          </cell>
          <cell r="LL3" t="str">
            <v>KENCANA AGRI LIMITED</v>
          </cell>
          <cell r="LM3" t="str">
            <v>KEPPEL CORPORATION LIMITED</v>
          </cell>
          <cell r="LN3" t="str">
            <v>KOH BROTHERS ECO ENGINEERING LIMITED</v>
          </cell>
          <cell r="LO3" t="str">
            <v>KOH BROTHERS GROUP LIMITED</v>
          </cell>
          <cell r="LP3" t="str">
            <v>KORI HOLDINGS LIMITED</v>
          </cell>
          <cell r="LQ3" t="str">
            <v>KOUFU GROUP LIMITED</v>
          </cell>
          <cell r="LR3" t="str">
            <v>KS ENERGY LIMITED</v>
          </cell>
          <cell r="LS3" t="str">
            <v>LHT HOLDINGS LIMITED</v>
          </cell>
          <cell r="LT3" t="str">
            <v>LMIRT MANAGEMENT LTD.</v>
          </cell>
          <cell r="LU3" t="str">
            <v>LY CORPORATION LIMITED</v>
          </cell>
          <cell r="LV3" t="str">
            <v>MANHATTAN RESOURCES LIMITED</v>
          </cell>
          <cell r="LW3" t="str">
            <v>MANUFACTURING INTEGRATION TECHNOLOGY LTD.</v>
          </cell>
          <cell r="LX3" t="str">
            <v>MANULIFE US REAL ESTATE MANAGEMENT PTE. LTD.</v>
          </cell>
          <cell r="LY3" t="str">
            <v>MAXI-CASH FINANCIAL SERVICES CORPORATION LTD.</v>
          </cell>
          <cell r="LZ3" t="str">
            <v>MDR LIMITED</v>
          </cell>
          <cell r="MA3" t="str">
            <v>MEGACHEM LIMITED</v>
          </cell>
          <cell r="MB3" t="str">
            <v>MENCAST HOLDINGS LTD.</v>
          </cell>
          <cell r="MC3" t="str">
            <v>MERMAID MARITIME PUBLIC CO LTD</v>
          </cell>
          <cell r="MD3" t="str">
            <v>MEWAH INTERNATIONAL INC.</v>
          </cell>
          <cell r="ME3" t="str">
            <v>MINDCHAMPS PRESCHOOL LIMITED</v>
          </cell>
          <cell r="MF3" t="str">
            <v>MONEYMAX FINANCIAL SERVICES LTD.</v>
          </cell>
          <cell r="MG3" t="str">
            <v>MULTI-CHEM LIMITED</v>
          </cell>
          <cell r="MH3" t="str">
            <v>MUN SIONG ENGINEERING LIMITED</v>
          </cell>
          <cell r="MI3" t="str">
            <v>NATURAL COOL HOLDINGS LIMITED</v>
          </cell>
          <cell r="MJ3" t="str">
            <v>NERA TELECOMMUNICATIONS LTD</v>
          </cell>
          <cell r="MK3" t="str">
            <v>NORDIC GROUP LIMITED</v>
          </cell>
          <cell r="ML3" t="str">
            <v>NSL LTD.</v>
          </cell>
          <cell r="MM3" t="str">
            <v>NTEGRATOR INTERNATIONAL LTD.</v>
          </cell>
          <cell r="MN3" t="str">
            <v>OKP HOLDINGS LIMITED</v>
          </cell>
          <cell r="MO3" t="str">
            <v>OLAM INTERNATIONAL LIMITED</v>
          </cell>
          <cell r="MP3" t="str">
            <v>OLIVE TREE ESTATES LIMITED</v>
          </cell>
          <cell r="MQ3" t="str">
            <v>ONE ASSET MANAGEMENT LIMITED</v>
          </cell>
          <cell r="MR3" t="str">
            <v>OUE COMMERCIAL REIT MANAGEMENT PTE. LTD.</v>
          </cell>
          <cell r="MS3" t="str">
            <v>OUE LIMITED</v>
          </cell>
          <cell r="MT3" t="str">
            <v>OUE LIPPO HEALTHCARE LIMITED</v>
          </cell>
          <cell r="MU3" t="str">
            <v>OUHUA ENERGY HOLDINGS LIMITED</v>
          </cell>
          <cell r="MV3" t="str">
            <v>OVERSEA-CHINESE BANKING CORPORATION LIMITED</v>
          </cell>
          <cell r="MW3" t="str">
            <v>OVERSEAS EDUCATION LIMITED</v>
          </cell>
          <cell r="MX3" t="str">
            <v>PACIFIC CENTURY REGIONAL DEVELOPMENTS LIMITED</v>
          </cell>
          <cell r="MY3" t="str">
            <v>PACIFIC RADIANCE LTD.</v>
          </cell>
          <cell r="MZ3" t="str">
            <v>PAN ASIAN HOLDINGS LIMITED</v>
          </cell>
          <cell r="NA3" t="str">
            <v>PAN-UNITED CORPORATION LTD.</v>
          </cell>
          <cell r="NB3" t="str">
            <v>PARKWAY TRUST MANAGEMENT LIMITED</v>
          </cell>
          <cell r="NC3" t="str">
            <v>PENGUIN INTERNATIONAL LIMITED</v>
          </cell>
          <cell r="ND3" t="str">
            <v>PHARMESIS INTERNATIONAL LTD.</v>
          </cell>
          <cell r="NE3" t="str">
            <v>PLATO CAPITAL LIMITED</v>
          </cell>
          <cell r="NF3" t="str">
            <v>POLARIS LTD.</v>
          </cell>
          <cell r="NG3" t="str">
            <v>PROCURRI CORPORATION LIMITED</v>
          </cell>
          <cell r="NH3" t="str">
            <v>PROPNEX LIMITED</v>
          </cell>
          <cell r="NI3" t="str">
            <v>Q &amp; M DENTAL GROUP (SINGAPORE) LIMITED</v>
          </cell>
          <cell r="NJ3" t="str">
            <v>QAF LIMITED</v>
          </cell>
          <cell r="NK3" t="str">
            <v>QIAN HU CORPORATION LIMITED</v>
          </cell>
          <cell r="NL3" t="str">
            <v>REX INTERNATIONAL HOLDING LIMITED</v>
          </cell>
          <cell r="NM3" t="str">
            <v>RH PETROGAS LIMITED</v>
          </cell>
          <cell r="NN3" t="str">
            <v>RIVERSTONE HOLDINGS LIMITED</v>
          </cell>
          <cell r="NO3" t="str">
            <v>ROXY-PACIFIC HOLDINGS LIMITED</v>
          </cell>
          <cell r="NP3" t="str">
            <v>SAMKO TIMBER LIMITED</v>
          </cell>
          <cell r="NQ3" t="str">
            <v>SAMUDERA SHIPPING LINE LTD</v>
          </cell>
          <cell r="NR3" t="str">
            <v>SARINE TECHNOLOGIES LTD.</v>
          </cell>
          <cell r="NS3" t="str">
            <v>SB REIT MANAGEMENT PTE. LTD.</v>
          </cell>
          <cell r="NT3" t="str">
            <v>SBI OFFSHORE LIMITED</v>
          </cell>
          <cell r="NU3" t="str">
            <v>SBS TRANSIT LTD</v>
          </cell>
          <cell r="NV3" t="str">
            <v>SEMBCORP INDUSTRIES LTD</v>
          </cell>
          <cell r="NW3" t="str">
            <v>SEMBCORP MARINE LTD</v>
          </cell>
          <cell r="NX3" t="str">
            <v>SEROJA INVESTMENTS LIMITED</v>
          </cell>
          <cell r="NY3" t="str">
            <v>SHS HOLDINGS LTD.</v>
          </cell>
          <cell r="NZ3" t="str">
            <v>SILKROAD NICKEL LTD.</v>
          </cell>
          <cell r="OA3" t="str">
            <v>SINARMAS LAND LIMITED</v>
          </cell>
          <cell r="OB3" t="str">
            <v>SING HOLDINGS LIMITED</v>
          </cell>
          <cell r="OC3" t="str">
            <v>SINGAPORE KITCHEN EQUIPMENT LIMITED</v>
          </cell>
          <cell r="OD3" t="str">
            <v>SINGAPORE MEDICAL GROUP LIMITED</v>
          </cell>
          <cell r="OE3" t="str">
            <v>SINGAPORE O&amp;G LTD.</v>
          </cell>
          <cell r="OF3" t="str">
            <v>SINGAPURA FINANCE LTD</v>
          </cell>
          <cell r="OG3" t="str">
            <v>SINJIA LAND LIMITED</v>
          </cell>
          <cell r="OH3" t="str">
            <v>SK JEWELLERY GROUP LIMITED</v>
          </cell>
          <cell r="OI3" t="str">
            <v>SOILBUILD CONSTRUCTION GROUP LTD.</v>
          </cell>
          <cell r="OJ3" t="str">
            <v>SOUP RESTAURANT GROUP LIMITED</v>
          </cell>
          <cell r="OK3" t="str">
            <v>SP CORPORATION LIMITED</v>
          </cell>
          <cell r="OL3" t="str">
            <v>SPACKMAN ENTERTAINMENT GROUP LIMITED</v>
          </cell>
          <cell r="OM3" t="str">
            <v>STARBURST HOLDINGS LIMITED</v>
          </cell>
          <cell r="ON3" t="str">
            <v>STARHUB LTD.</v>
          </cell>
          <cell r="OO3" t="str">
            <v>STRACO CORPORATION LIMITED</v>
          </cell>
          <cell r="OP3" t="str">
            <v>SUNNINGDALE TECH LTD.</v>
          </cell>
          <cell r="OQ3" t="str">
            <v>TA CORPORATION LTD.</v>
          </cell>
          <cell r="OR3" t="str">
            <v>TALKMED GROUP LIMITED</v>
          </cell>
          <cell r="OS3" t="str">
            <v>TAT SENG PACKAGING GROUP LTD</v>
          </cell>
          <cell r="OT3" t="str">
            <v>TECKWAH INDUSTRIAL CORPORATION LTD</v>
          </cell>
          <cell r="OU3" t="str">
            <v>TELECHOICE INTERNATIONAL LIMITED</v>
          </cell>
          <cell r="OV3" t="str">
            <v>THAKRAL CORPORATION LTD</v>
          </cell>
          <cell r="OW3" t="str">
            <v>THE STRAITS TRADING COMPANY LIMITED</v>
          </cell>
          <cell r="OX3" t="str">
            <v>THE TRENDLINES GROUP LTD.</v>
          </cell>
          <cell r="OY3" t="str">
            <v>TIH LIMITED</v>
          </cell>
          <cell r="OZ3" t="str">
            <v>TIONG SENG HOLDINGS LIMITED</v>
          </cell>
          <cell r="PA3" t="str">
            <v>TOP GLOBAL LIMITED</v>
          </cell>
          <cell r="PB3" t="str">
            <v>TRICKLESTAR LIMITED</v>
          </cell>
          <cell r="PC3" t="str">
            <v>TSH CORPORATION LIMITED</v>
          </cell>
          <cell r="PD3" t="str">
            <v>TUAN SING HOLDINGS LIMITED</v>
          </cell>
          <cell r="PE3" t="str">
            <v>TYE SOON LIMITED</v>
          </cell>
          <cell r="PF3" t="str">
            <v>UMS HOLDINGS LIMITED</v>
          </cell>
          <cell r="PG3" t="str">
            <v>UNI-ASIA GROUP LIMITED</v>
          </cell>
          <cell r="PH3" t="str">
            <v>UNION GAS HOLDINGS LIMITED</v>
          </cell>
          <cell r="PI3" t="str">
            <v>UNITED GLOBAL LIMITED</v>
          </cell>
          <cell r="PJ3" t="str">
            <v>UNITED INDUSTRIAL CORPORATION LIMITED</v>
          </cell>
          <cell r="PK3" t="str">
            <v>UNITED OVERSEAS BANK LIMITED</v>
          </cell>
          <cell r="PL3" t="str">
            <v>UNITED OVERSEAS INSURANCE LIMITED</v>
          </cell>
          <cell r="PM3" t="str">
            <v>UOB-KAY HIAN HOLDINGS LIMITED</v>
          </cell>
          <cell r="PN3" t="str">
            <v>VALUEMAX GROUP LIMITED</v>
          </cell>
          <cell r="PO3" t="str">
            <v>VENTURE CORPORATION LIMITED</v>
          </cell>
          <cell r="PP3" t="str">
            <v>VIBROPOWER CORPORATION LIMITED</v>
          </cell>
          <cell r="PQ3" t="str">
            <v>VICOM LTD</v>
          </cell>
          <cell r="PR3" t="str">
            <v>WEE HUR HOLDINGS LTD.</v>
          </cell>
          <cell r="PS3" t="str">
            <v>WILMAR INTERNATIONAL LIMITED</v>
          </cell>
          <cell r="PT3" t="str">
            <v>WORLD CLASS GLOBAL LIMITED</v>
          </cell>
          <cell r="PU3" t="str">
            <v>Y VENTURES GROUP LTD.</v>
          </cell>
          <cell r="PV3" t="str">
            <v>YANGZIJIANG SHIPBUILDING (HOLDINGS) LTD.</v>
          </cell>
          <cell r="PW3" t="str">
            <v>YANLORD LAND GROUP LIMITED</v>
          </cell>
          <cell r="PX3" t="str">
            <v>YEO HIAP SENG LTD</v>
          </cell>
          <cell r="PY3" t="str">
            <v>YHI INTERNATIONAL LIMITED</v>
          </cell>
          <cell r="PZ3" t="str">
            <v>YING LI INTERNATIONAL REAL ESTATE LIMITED</v>
          </cell>
          <cell r="QA3" t="str">
            <v>YONGNAM HOLDINGS LIMITED</v>
          </cell>
          <cell r="QB3" t="str">
            <v>ABUNDANCE INTERNATIONAL LIMITED</v>
          </cell>
          <cell r="QC3" t="str">
            <v>ACESIAN PARTNERS LIMITED</v>
          </cell>
          <cell r="QD3" t="str">
            <v>ADVENTUS HOLDINGS LIMITED</v>
          </cell>
          <cell r="QE3" t="str">
            <v>AEM HOLDINGS LTD</v>
          </cell>
          <cell r="QF3" t="str">
            <v>ANCHUN INTERNATIONAL HLDGS LTD</v>
          </cell>
          <cell r="QG3" t="str">
            <v>ANNICA HOLDINGS LIMITED</v>
          </cell>
          <cell r="QH3" t="str">
            <v>AZEUS SYSTEMS HOLDINGS LTD.</v>
          </cell>
          <cell r="QI3" t="str">
            <v>BBR HOLDINGS (S) LTD</v>
          </cell>
          <cell r="QJ3" t="str">
            <v>BHG RETAIL REIT</v>
          </cell>
          <cell r="QK3" t="str">
            <v>BONVESTS HOLDINGS LTD</v>
          </cell>
          <cell r="QL3" t="str">
            <v>CDL HOSPITALITY TRUSTS</v>
          </cell>
          <cell r="QM3" t="str">
            <v>CHEMICAL INDUSTRIES (FAR EAST) LIMITED.</v>
          </cell>
          <cell r="QN3" t="str">
            <v>CHEUNG WOH TECHNOLOGIES LTD</v>
          </cell>
          <cell r="QO3" t="str">
            <v>CHINA MINING INTERNATIONAL LTD</v>
          </cell>
          <cell r="QP3" t="str">
            <v>CITY DEVELOPMENTS LIMITED</v>
          </cell>
          <cell r="QQ3" t="str">
            <v>CNMC GOLDMINE HOLDINGS LIMITED</v>
          </cell>
          <cell r="QR3" t="str">
            <v>CORDLIFE GROUP LIMITED</v>
          </cell>
          <cell r="QS3" t="str">
            <v>DASIN RETAIL TRUST MANAGEMENT PTE.LTD.</v>
          </cell>
          <cell r="QT3" t="str">
            <v>DLF HOLDINGS LIMITED</v>
          </cell>
          <cell r="QU3" t="str">
            <v>DUTECH HOLDINGS LIMITED</v>
          </cell>
          <cell r="QV3" t="str">
            <v>DUTY FREE INTERNATIONAL LIMITED</v>
          </cell>
          <cell r="QW3" t="str">
            <v>EC WORLD REIT</v>
          </cell>
          <cell r="QX3" t="str">
            <v>ECOWISE HOLDINGS LIMITED</v>
          </cell>
          <cell r="QY3" t="str">
            <v>EDITION LTD.</v>
          </cell>
          <cell r="QZ3" t="str">
            <v>EMERGING TOWNS &amp; CITIES SINGAPORE LTD.</v>
          </cell>
          <cell r="RA3" t="str">
            <v>ENGRO CORPORATION LIMITED</v>
          </cell>
          <cell r="RB3" t="str">
            <v>ES GROUP (HOLDINGS) LIMITED</v>
          </cell>
          <cell r="RC3" t="str">
            <v>FEDERAL INT(2000) LTD</v>
          </cell>
          <cell r="RD3" t="str">
            <v>FIRST RESOURCES LIMITED</v>
          </cell>
          <cell r="RE3" t="str">
            <v>FORISE INTERNATIONAL LIMITED</v>
          </cell>
          <cell r="RF3" t="str">
            <v>FORTRESS MINERALS LIMITED</v>
          </cell>
          <cell r="RG3" t="str">
            <v>FU YU CORPORATION LTD</v>
          </cell>
          <cell r="RH3" t="str">
            <v>FUJI OFFSET PLATES MFG LTD</v>
          </cell>
          <cell r="RI3" t="str">
            <v>GENTING SINGAPORE LIMITED</v>
          </cell>
          <cell r="RJ3" t="str">
            <v>GLOBAL PALM RESOURCES HLGS LTD</v>
          </cell>
          <cell r="RK3" t="str">
            <v>GLOBAL TESTING CORPORATION LTD</v>
          </cell>
          <cell r="RL3" t="str">
            <v>GOLDEN AGRI-RESOURCES LTD</v>
          </cell>
          <cell r="RM3" t="str">
            <v>GS HOLDINGS LIMITED</v>
          </cell>
          <cell r="RN3" t="str">
            <v>GSS ENERGY LIMITED</v>
          </cell>
          <cell r="RO3" t="str">
            <v>HANWELL HOLDINGS LIMITED</v>
          </cell>
          <cell r="RP3" t="str">
            <v>HAW PAR CORP LTD</v>
          </cell>
          <cell r="RQ3" t="str">
            <v>HEALTHWAY MEDICAL CORP LTD</v>
          </cell>
          <cell r="RR3" t="str">
            <v>HEETON HOLDINGS LIMITED</v>
          </cell>
          <cell r="RS3" t="str">
            <v>HIAP HOE LIMITED</v>
          </cell>
          <cell r="RT3" t="str">
            <v>HLH GROUP LTD</v>
          </cell>
          <cell r="RU3" t="str">
            <v>HOE LEONG CORPORATION LTD</v>
          </cell>
          <cell r="RV3" t="str">
            <v>Hong Fok Corporation Ltd</v>
          </cell>
          <cell r="RW3" t="str">
            <v>HOR KEW CORPORATION LIMITED</v>
          </cell>
          <cell r="RX3" t="str">
            <v>Hotel Grand Central Ltd</v>
          </cell>
          <cell r="RY3" t="str">
            <v>INTERNATIONAL PRESS SOFTCOM</v>
          </cell>
          <cell r="RZ3" t="str">
            <v>JACKSPEED CORPORATION LIMITED</v>
          </cell>
          <cell r="SA3" t="str">
            <v>JAPAN FOODS HOLDING LTD.</v>
          </cell>
          <cell r="SB3" t="str">
            <v>Jb Foods Limited</v>
          </cell>
          <cell r="SC3" t="str">
            <v>JCG INVESTMENT HOLDINGS LTD.</v>
          </cell>
          <cell r="SD3" t="str">
            <v>JIUTIAN CHEMICAL GROUP LIMITED</v>
          </cell>
          <cell r="SE3" t="str">
            <v>JOYAS INTERNATIONAL HLDGS LTD</v>
          </cell>
          <cell r="SF3" t="str">
            <v>KATRINA GROUP LTD.</v>
          </cell>
          <cell r="SG3" t="str">
            <v>KEPPEL DC REIT MANAGEMENT PTE. LTD.</v>
          </cell>
          <cell r="SH3" t="str">
            <v>KEPPEL REIT MANAGEMENT LIMITED</v>
          </cell>
          <cell r="SI3" t="str">
            <v>KIM HENG OFFSHORE &amp; MARINE HOLDINGS LIMITED</v>
          </cell>
          <cell r="SJ3" t="str">
            <v>KINGSMEN CREATIVES LTD</v>
          </cell>
          <cell r="SK3" t="str">
            <v>KOYO INTERNATIONAL LIMITED</v>
          </cell>
          <cell r="SL3" t="str">
            <v>LEADER ENVIRONMENTAL TECH LTD</v>
          </cell>
          <cell r="SM3" t="str">
            <v>LORENZO INTERNATIONAL LIMITED</v>
          </cell>
          <cell r="SN3" t="str">
            <v>LOW KENG HUAT (SINGAPORE) LTD</v>
          </cell>
          <cell r="SO3" t="str">
            <v>MAPLETREE COMMERCIAL TRUST MANAGEMENT LTD.</v>
          </cell>
          <cell r="SP3" t="str">
            <v>Medtecs International Corp Ltd</v>
          </cell>
          <cell r="SQ3" t="str">
            <v>MERCURIUS CAP INVESTMENT LTD</v>
          </cell>
          <cell r="SR3" t="str">
            <v>METAL COMPONENT ENGG LTD</v>
          </cell>
          <cell r="SS3" t="str">
            <v>MOYA HOLDINGS ASIA LIMITED</v>
          </cell>
          <cell r="ST3" t="str">
            <v>MTQ CORPORATION LIMITED</v>
          </cell>
          <cell r="SU3" t="str">
            <v>NAM CHEONG LIMITED</v>
          </cell>
          <cell r="SV3" t="str">
            <v>NAUTICAWT LIMITED</v>
          </cell>
          <cell r="SW3" t="str">
            <v>NET PACIFIC FIN HLDGS LTD</v>
          </cell>
          <cell r="SX3" t="str">
            <v>NICO STEEL HOLDINGS LIMITED</v>
          </cell>
          <cell r="SY3" t="str">
            <v>NIPPECRAFT LIMITED</v>
          </cell>
          <cell r="SZ3" t="str">
            <v>Ocean Sky International Ltd</v>
          </cell>
          <cell r="TA3" t="str">
            <v>OEL (HOLDINGS) LIMITED</v>
          </cell>
          <cell r="TB3" t="str">
            <v>OVERSEA-CHINESE BANKING CORPORATION LIMITED</v>
          </cell>
          <cell r="TC3" t="str">
            <v>PACIFIC CENTURY REGIONAL DEVTS</v>
          </cell>
          <cell r="TD3" t="str">
            <v>PAVILLON HOLDINGS LTD.</v>
          </cell>
          <cell r="TE3" t="str">
            <v>POWERMATIC DATA SYSTEMS LTD</v>
          </cell>
          <cell r="TF3" t="str">
            <v>PROGEN HOLDINGS LTD</v>
          </cell>
          <cell r="TG3" t="str">
            <v>PSL HOLDINGS LTD</v>
          </cell>
          <cell r="TH3" t="str">
            <v>RAFFLES MEDICAL GROUP LTD</v>
          </cell>
          <cell r="TI3" t="str">
            <v>RECLAIMS GLOBAL LIMITED</v>
          </cell>
          <cell r="TJ3" t="str">
            <v>SABANA SHARI'AH COMPLIANT REIT</v>
          </cell>
          <cell r="TK3" t="str">
            <v>SECURA GROUP LIMITED</v>
          </cell>
          <cell r="TL3" t="str">
            <v>SERIAL SYSTEM LTD</v>
          </cell>
          <cell r="TM3" t="str">
            <v>SEVAK LIMITED</v>
          </cell>
          <cell r="TN3" t="str">
            <v>SHENG SIONG GROUP LTD</v>
          </cell>
          <cell r="TO3" t="str">
            <v>SIA ENGINEERING COMPANY LIMITED</v>
          </cell>
          <cell r="TP3" t="str">
            <v>SIIC ENVIRONMENT HOLDINGS LTD</v>
          </cell>
          <cell r="TQ3" t="str">
            <v>SIN HENG HEAVY MACHINERY LTD</v>
          </cell>
          <cell r="TR3" t="str">
            <v>SINCAP GROUP LIMITED (SUSPENDED AS OF 4/5/2021)</v>
          </cell>
          <cell r="TS3" t="str">
            <v>SING INVESTMENTS &amp; FINANCE LTD</v>
          </cell>
          <cell r="TT3" t="str">
            <v>SINGAPORE AIRLINES LIMITED</v>
          </cell>
          <cell r="TU3" t="str">
            <v>SINGAPORE REINSURANCE COR LTD</v>
          </cell>
          <cell r="TV3" t="str">
            <v>SINGAPORE TECH ENGINEERING LTD</v>
          </cell>
          <cell r="TW3" t="str">
            <v>SINGAPORE TELECOMMUNICATIONS LIMITED</v>
          </cell>
          <cell r="TX3" t="str">
            <v>SINOSTAR PEC HOLDINGS LIMITED</v>
          </cell>
          <cell r="TY3" t="str">
            <v>SITRA HOLDINGS (INTL) LIMITED</v>
          </cell>
          <cell r="TZ3" t="str">
            <v>SOON LIAN HOLDINGS LIMITED</v>
          </cell>
          <cell r="UA3" t="str">
            <v>STARLAND HOLDINGS LIMITED</v>
          </cell>
          <cell r="UB3" t="str">
            <v>SUNTAR ECO-CITY LIMITED</v>
          </cell>
          <cell r="UC3" t="str">
            <v>SUNTEC REAL ESTATE INV TRUST</v>
          </cell>
          <cell r="UD3" t="str">
            <v>SUTL ENTERPRISE LIMITED</v>
          </cell>
          <cell r="UE3" t="str">
            <v>SYNAGIE CORPORATION LTD.</v>
          </cell>
          <cell r="UF3" t="str">
            <v>TRANSIT-MIXED CONCRETE LTD</v>
          </cell>
          <cell r="UG3" t="str">
            <v>TYE SOON LTD</v>
          </cell>
          <cell r="UH3" t="str">
            <v>UOL GROUP LIMITED</v>
          </cell>
          <cell r="UI3" t="str">
            <v>VERSALINK HOLDINGS LIMITED</v>
          </cell>
          <cell r="UJ3" t="str">
            <v>WILLAS-ARRAY ELEC (HLDGS) LTD</v>
          </cell>
          <cell r="UK3" t="str">
            <v>WONG FONG INDUSTRIES LTD</v>
          </cell>
          <cell r="UL3" t="str">
            <v>ZICO HOLDINGS INC.</v>
          </cell>
          <cell r="UM3" t="str">
            <v>AIMS APAC REIT MANAGEMENT LIMITED</v>
          </cell>
          <cell r="UN3" t="str">
            <v>ASCENDAS FUNDS MANAGEMENT (S) LIMITED</v>
          </cell>
          <cell r="UO3" t="str">
            <v>ASCENDAS HOSPITALITY FUND MANAGEMENT PTE. LTD.</v>
          </cell>
          <cell r="UP3" t="str">
            <v>ASCENDAS PROPERTY FUND TRUSTEE PTE. LTD.</v>
          </cell>
          <cell r="UQ3" t="str">
            <v>ASPEN (GROUP) HOLDINGS LIMITED</v>
          </cell>
          <cell r="UR3" t="str">
            <v>CHARISMA ENERGY SERVICES LIMITED</v>
          </cell>
          <cell r="US3" t="str">
            <v>FAR EAST GROUP LIMITED</v>
          </cell>
          <cell r="UT3" t="str">
            <v>FIGTREE HOLDINGS LIMITED</v>
          </cell>
          <cell r="UU3" t="str">
            <v>FIRST REIT MANAGEMENT LIMITED</v>
          </cell>
          <cell r="UV3" t="str">
            <v>FRASERS HOSPITALITY ASSET MANAGEMENT PTE. LTD.</v>
          </cell>
          <cell r="UW3" t="str">
            <v>FRASERS LOGISTICS &amp; COMMERCIAL ASSET MANAGEMENT PTE. LTD.</v>
          </cell>
          <cell r="UX3" t="str">
            <v>Healthbank Holdings limited</v>
          </cell>
          <cell r="UY3" t="str">
            <v>HONG LEONG ASIA LTD.</v>
          </cell>
          <cell r="UZ3" t="str">
            <v>MEDI LIFESTYLE LIMITED</v>
          </cell>
          <cell r="VA3" t="str">
            <v>INNOTEK LIMITED</v>
          </cell>
          <cell r="VB3" t="str">
            <v>KEPPEL INFRASTRUCTURE FUND MANAGEMENT PTE LTD</v>
          </cell>
          <cell r="VC3" t="str">
            <v>KEPPEL PACIFIC OAK US REIT MANAGEMENT PTE. LTD.</v>
          </cell>
          <cell r="VD3" t="str">
            <v>MAPLETREE INDUSTRIAL TRUST MANAGEMENT LTD.</v>
          </cell>
          <cell r="VE3" t="str">
            <v>MAPLETREE LOGISTICS TRUST MANAGEMENT LTD.</v>
          </cell>
          <cell r="VF3" t="str">
            <v>MAPLETREE NORTH ASIA COMMERCIAL TRUST MANAGEMENT LTD.</v>
          </cell>
          <cell r="VG3" t="str">
            <v>Mmp Resources Limited (Delisted as of 1/4/2021)</v>
          </cell>
          <cell r="VH3" t="str">
            <v>NO SIGNBOARD HOLDINGS LTD.</v>
          </cell>
          <cell r="VI3" t="str">
            <v>SASSEUR ASSET MANAGEMENT PTE. LTD.</v>
          </cell>
          <cell r="VJ3" t="str">
            <v>Singapore Edevelopment Ltd</v>
          </cell>
          <cell r="VK3" t="str">
            <v>SUNPOWER GROUP LTD.</v>
          </cell>
          <cell r="VL3" t="str">
            <v>TIANJIN ZHONG XIN PHARM GROUP</v>
          </cell>
          <cell r="VM3" t="str">
            <v>Winas Limited</v>
          </cell>
          <cell r="VN3" t="str">
            <v>ACMA LTD.</v>
          </cell>
          <cell r="VO3" t="str">
            <v>ADVANCED SYSTEMS AUTOMATION</v>
          </cell>
          <cell r="VP3" t="str">
            <v>ALLIED TECHNOLOGIES LIMITED</v>
          </cell>
          <cell r="VQ3" t="str">
            <v>Anchor Resources Limited</v>
          </cell>
          <cell r="VR3" t="str">
            <v>AOXIN Q &amp; M DENTAL GRP LIMITED</v>
          </cell>
          <cell r="VS3" t="str">
            <v>ASTI HOLDINGS LIMITED</v>
          </cell>
          <cell r="VT3" t="str">
            <v>BROOK CROMPTON HOLDINGS LTD.</v>
          </cell>
          <cell r="VU3" t="str">
            <v>CDW HOLDING LIMITED</v>
          </cell>
          <cell r="VV3" t="str">
            <v>CHINA HAIDA LTD</v>
          </cell>
          <cell r="VW3" t="str">
            <v>CHINA INTERNATIONAL HLDGS LTD</v>
          </cell>
          <cell r="VX3" t="str">
            <v>CHINA JISHAN HOLDINGS LIMITED</v>
          </cell>
          <cell r="VY3" t="str">
            <v>COMBINE WILL INTL HLDGS LTD</v>
          </cell>
          <cell r="VZ3" t="str">
            <v>DARCO WATER TECHNOLOGIES LIMITED</v>
          </cell>
          <cell r="WA3" t="str">
            <v>DESIGN STUDIO GROUP LTD.</v>
          </cell>
          <cell r="WB3" t="str">
            <v>Ezion Holdings Limited</v>
          </cell>
          <cell r="WC3" t="str">
            <v>GLOBAL INVESTMENTS LIMITED</v>
          </cell>
          <cell r="WD3" t="str">
            <v>Green Build Technology Limited</v>
          </cell>
          <cell r="WE3" t="str">
            <v>HENGYANG PETROCHEM LOG LIMITED</v>
          </cell>
          <cell r="WF3" t="str">
            <v>HUAN HSIN HOLDINGS LTD</v>
          </cell>
          <cell r="WG3" t="str">
            <v>HUATIONG GLOBAL LIMITED</v>
          </cell>
          <cell r="WH3" t="str">
            <v>Incredible holdings</v>
          </cell>
          <cell r="WI3" t="str">
            <v>JADASON ENTERPRISES LTD</v>
          </cell>
          <cell r="WJ3" t="str">
            <v>KRISENERGY LTD.</v>
          </cell>
          <cell r="WK3" t="str">
            <v>KTL GLOBAL LIMITED</v>
          </cell>
          <cell r="WL3" t="str">
            <v>KTMG LIMITED</v>
          </cell>
          <cell r="WM3" t="str">
            <v>MATEX INTERNATIONAL LIMITED</v>
          </cell>
          <cell r="WN3" t="str">
            <v>NEW TOYO INT HLDGS LTD</v>
          </cell>
          <cell r="WO3" t="str">
            <v>OCEANUS GROUP LIMITED</v>
          </cell>
          <cell r="WP3" t="str">
            <v>PERENNIAL REAL ESTATE HOLDINGS LIMITED</v>
          </cell>
          <cell r="WQ3" t="str">
            <v>SAPPHIRE CORPORATION LIMITED</v>
          </cell>
          <cell r="WR3" t="str">
            <v>SHANGHAI TURBO ENTERPRISES LTD</v>
          </cell>
          <cell r="WS3" t="str">
            <v>SIM LEISURE GROUP LTD.</v>
          </cell>
          <cell r="WT3" t="str">
            <v>SOUTHERN PACKAGING GROUP LTD</v>
          </cell>
          <cell r="WU3" t="str">
            <v>SUNRISE SHARES HOLDINGS LTD.</v>
          </cell>
          <cell r="WV3" t="str">
            <v>The Place Holdings Limited</v>
          </cell>
          <cell r="WW3" t="str">
            <v>TREK 2000 INT'L LTD</v>
          </cell>
          <cell r="WX3" t="str">
            <v>VIKING OFFSHORE AND MARINE LTD</v>
          </cell>
          <cell r="WY3" t="str">
            <v>WORLD PRECISION MACHINERY LTD</v>
          </cell>
          <cell r="WZ3" t="str">
            <v>ZHENENG JINJIANG ENV HLDG CO</v>
          </cell>
          <cell r="XA3" t="str">
            <v>ZHONGMIN BAIHUI RETAIL GRP LTD</v>
          </cell>
          <cell r="XB3" t="str">
            <v>ADVANCED HOLDINGS LTD.</v>
          </cell>
          <cell r="XC3" t="str">
            <v>CAMSING HEALTHCARE LIMITED</v>
          </cell>
          <cell r="XD3" t="str">
            <v>EPICENTRE HOLDINGS LIMITED</v>
          </cell>
          <cell r="XE3" t="str">
            <v>FALCON ENERGY GROUP LIMITED</v>
          </cell>
          <cell r="XF3" t="str">
            <v>LAFE CORPORATION LIMITED</v>
          </cell>
          <cell r="XG3" t="str">
            <v>Libra Group Limited</v>
          </cell>
          <cell r="XH3" t="str">
            <v>LUZHOU BIO-CHEM TECHNOLOGY LTD</v>
          </cell>
          <cell r="XI3" t="str">
            <v>MEDINEX LIMITED</v>
          </cell>
          <cell r="XJ3" t="str">
            <v>MIRACH ENERGY LIMITED</v>
          </cell>
          <cell r="XK3" t="str">
            <v>QT VASCULAR LTD.</v>
          </cell>
          <cell r="XL3" t="str">
            <v>SHINVEST HOLDING LTD.</v>
          </cell>
          <cell r="XM3" t="str">
            <v>SWEE HONG LIMITED</v>
          </cell>
          <cell r="XN3" t="str">
            <v>THOMSON MEDICAL GROUP LIMITED</v>
          </cell>
          <cell r="XO3" t="str">
            <v>TRANSCORP HOLDINGS LIMITED</v>
          </cell>
          <cell r="XP3" t="str">
            <v>Beverly JCS Limited</v>
          </cell>
          <cell r="XQ3" t="str">
            <v>HGH Holdings Limited</v>
          </cell>
          <cell r="XR3" t="str">
            <v>ARA LOGOS Logistic Trust</v>
          </cell>
          <cell r="XS3" t="str">
            <v>GCCP Resources Ltd</v>
          </cell>
          <cell r="XT3" t="str">
            <v>Atlantic Navigation (S) Ltd</v>
          </cell>
          <cell r="XU3" t="str">
            <v xml:space="preserve">Credit Asia Bureau Asia Limited </v>
          </cell>
          <cell r="XV3" t="str">
            <v>LENDLEASE GLOBAL COMMERCIAL REIT</v>
          </cell>
        </row>
        <row r="4">
          <cell r="E4">
            <v>44104</v>
          </cell>
          <cell r="F4">
            <v>44104</v>
          </cell>
          <cell r="G4">
            <v>44104</v>
          </cell>
          <cell r="H4">
            <v>44104</v>
          </cell>
          <cell r="I4">
            <v>44104</v>
          </cell>
          <cell r="J4">
            <v>44104</v>
          </cell>
          <cell r="K4">
            <v>44104</v>
          </cell>
          <cell r="L4">
            <v>44104</v>
          </cell>
          <cell r="M4">
            <v>44104</v>
          </cell>
          <cell r="N4">
            <v>44104</v>
          </cell>
          <cell r="O4">
            <v>44104</v>
          </cell>
          <cell r="P4">
            <v>44104</v>
          </cell>
          <cell r="Q4">
            <v>44104</v>
          </cell>
          <cell r="R4">
            <v>44104</v>
          </cell>
          <cell r="S4">
            <v>44104</v>
          </cell>
          <cell r="T4">
            <v>44104</v>
          </cell>
          <cell r="U4">
            <v>44104</v>
          </cell>
          <cell r="V4">
            <v>44104</v>
          </cell>
          <cell r="W4">
            <v>44104</v>
          </cell>
          <cell r="X4">
            <v>44104</v>
          </cell>
          <cell r="Y4">
            <v>44104</v>
          </cell>
          <cell r="Z4">
            <v>44104</v>
          </cell>
          <cell r="AA4">
            <v>44104</v>
          </cell>
          <cell r="AB4">
            <v>44104</v>
          </cell>
          <cell r="AC4">
            <v>44104</v>
          </cell>
          <cell r="AD4">
            <v>44074</v>
          </cell>
          <cell r="AE4">
            <v>44074</v>
          </cell>
          <cell r="AF4">
            <v>44074</v>
          </cell>
          <cell r="AG4">
            <v>44074</v>
          </cell>
          <cell r="AH4">
            <v>44043</v>
          </cell>
          <cell r="AI4">
            <v>44043</v>
          </cell>
          <cell r="AJ4">
            <v>44043</v>
          </cell>
          <cell r="AK4">
            <v>44043</v>
          </cell>
          <cell r="AL4">
            <v>44043</v>
          </cell>
          <cell r="AM4">
            <v>44043</v>
          </cell>
          <cell r="AN4">
            <v>44043</v>
          </cell>
          <cell r="AO4">
            <v>44043</v>
          </cell>
          <cell r="AP4">
            <v>44043</v>
          </cell>
          <cell r="AQ4">
            <v>44012</v>
          </cell>
          <cell r="AR4">
            <v>44012</v>
          </cell>
          <cell r="AS4">
            <v>44012</v>
          </cell>
          <cell r="AT4">
            <v>44012</v>
          </cell>
          <cell r="AU4">
            <v>44012</v>
          </cell>
          <cell r="AV4">
            <v>44012</v>
          </cell>
          <cell r="AW4">
            <v>44012</v>
          </cell>
          <cell r="AX4">
            <v>44012</v>
          </cell>
          <cell r="AY4">
            <v>44012</v>
          </cell>
          <cell r="AZ4">
            <v>44012</v>
          </cell>
          <cell r="BA4">
            <v>44012</v>
          </cell>
          <cell r="BB4">
            <v>44012</v>
          </cell>
          <cell r="BC4">
            <v>44012</v>
          </cell>
          <cell r="BD4">
            <v>44012</v>
          </cell>
          <cell r="BE4">
            <v>44012</v>
          </cell>
          <cell r="BF4">
            <v>44012</v>
          </cell>
          <cell r="BG4">
            <v>44012</v>
          </cell>
          <cell r="BH4">
            <v>44012</v>
          </cell>
          <cell r="BI4">
            <v>44012</v>
          </cell>
          <cell r="BJ4">
            <v>44012</v>
          </cell>
          <cell r="BK4">
            <v>44012</v>
          </cell>
          <cell r="BL4">
            <v>44012</v>
          </cell>
          <cell r="BM4">
            <v>44012</v>
          </cell>
          <cell r="BN4">
            <v>44012</v>
          </cell>
          <cell r="BO4">
            <v>44012</v>
          </cell>
          <cell r="BP4">
            <v>44012</v>
          </cell>
          <cell r="BQ4">
            <v>44012</v>
          </cell>
          <cell r="BR4">
            <v>44012</v>
          </cell>
          <cell r="BS4">
            <v>44012</v>
          </cell>
          <cell r="BT4">
            <v>44012</v>
          </cell>
          <cell r="BU4">
            <v>44012</v>
          </cell>
          <cell r="BV4">
            <v>44012</v>
          </cell>
          <cell r="BW4">
            <v>44012</v>
          </cell>
          <cell r="BX4">
            <v>44012</v>
          </cell>
          <cell r="BY4">
            <v>44012</v>
          </cell>
          <cell r="BZ4">
            <v>44012</v>
          </cell>
          <cell r="CA4">
            <v>44012</v>
          </cell>
          <cell r="CB4">
            <v>44012</v>
          </cell>
          <cell r="CC4">
            <v>44012</v>
          </cell>
          <cell r="CD4">
            <v>44012</v>
          </cell>
          <cell r="CE4">
            <v>44012</v>
          </cell>
          <cell r="CF4">
            <v>44012</v>
          </cell>
          <cell r="CG4">
            <v>44012</v>
          </cell>
          <cell r="CH4">
            <v>44012</v>
          </cell>
          <cell r="CI4">
            <v>44012</v>
          </cell>
          <cell r="CJ4">
            <v>44012</v>
          </cell>
          <cell r="CK4">
            <v>44012</v>
          </cell>
          <cell r="CL4">
            <v>44012</v>
          </cell>
          <cell r="CM4">
            <v>44012</v>
          </cell>
          <cell r="CN4">
            <v>44012</v>
          </cell>
          <cell r="CO4">
            <v>44012</v>
          </cell>
          <cell r="CP4">
            <v>44012</v>
          </cell>
          <cell r="CQ4">
            <v>44012</v>
          </cell>
          <cell r="CR4">
            <v>44012</v>
          </cell>
          <cell r="CS4">
            <v>44012</v>
          </cell>
          <cell r="CT4">
            <v>44012</v>
          </cell>
          <cell r="CU4">
            <v>44012</v>
          </cell>
          <cell r="CV4">
            <v>44012</v>
          </cell>
          <cell r="CW4">
            <v>44012</v>
          </cell>
          <cell r="CX4">
            <v>44012</v>
          </cell>
          <cell r="CY4">
            <v>44012</v>
          </cell>
          <cell r="CZ4">
            <v>44012</v>
          </cell>
          <cell r="DA4">
            <v>44012</v>
          </cell>
          <cell r="DB4">
            <v>44012</v>
          </cell>
          <cell r="DC4">
            <v>44012</v>
          </cell>
          <cell r="DD4">
            <v>44012</v>
          </cell>
          <cell r="DE4">
            <v>44012</v>
          </cell>
          <cell r="DF4">
            <v>44012</v>
          </cell>
          <cell r="DG4">
            <v>44012</v>
          </cell>
          <cell r="DH4">
            <v>44012</v>
          </cell>
          <cell r="DI4">
            <v>44196</v>
          </cell>
          <cell r="DJ4">
            <v>44012</v>
          </cell>
          <cell r="DK4">
            <v>44012</v>
          </cell>
          <cell r="DL4">
            <v>44012</v>
          </cell>
          <cell r="DM4">
            <v>44012</v>
          </cell>
          <cell r="DN4">
            <v>43982</v>
          </cell>
          <cell r="DO4">
            <v>43982</v>
          </cell>
          <cell r="DP4">
            <v>43982</v>
          </cell>
          <cell r="DQ4">
            <v>43982</v>
          </cell>
          <cell r="DR4">
            <v>43982</v>
          </cell>
          <cell r="DS4">
            <v>43982</v>
          </cell>
          <cell r="DT4">
            <v>43982</v>
          </cell>
          <cell r="DU4">
            <v>43982</v>
          </cell>
          <cell r="DV4">
            <v>43951</v>
          </cell>
          <cell r="DW4">
            <v>43951</v>
          </cell>
          <cell r="DX4">
            <v>43951</v>
          </cell>
          <cell r="DY4">
            <v>43951</v>
          </cell>
          <cell r="DZ4">
            <v>43951</v>
          </cell>
          <cell r="EA4">
            <v>43951</v>
          </cell>
          <cell r="EB4">
            <v>43951</v>
          </cell>
          <cell r="EC4">
            <v>43921</v>
          </cell>
          <cell r="ED4">
            <v>43921</v>
          </cell>
          <cell r="EE4">
            <v>43921</v>
          </cell>
          <cell r="EF4">
            <v>43921</v>
          </cell>
          <cell r="EG4">
            <v>43921</v>
          </cell>
          <cell r="EH4">
            <v>43921</v>
          </cell>
          <cell r="EI4">
            <v>43921</v>
          </cell>
          <cell r="EJ4">
            <v>43921</v>
          </cell>
          <cell r="EK4">
            <v>43921</v>
          </cell>
          <cell r="EL4">
            <v>43921</v>
          </cell>
          <cell r="EM4">
            <v>43921</v>
          </cell>
          <cell r="EN4">
            <v>43921</v>
          </cell>
          <cell r="EO4">
            <v>43921</v>
          </cell>
          <cell r="EP4">
            <v>43921</v>
          </cell>
          <cell r="EQ4">
            <v>43921</v>
          </cell>
          <cell r="ER4">
            <v>43921</v>
          </cell>
          <cell r="ES4">
            <v>43921</v>
          </cell>
          <cell r="ET4">
            <v>43921</v>
          </cell>
          <cell r="EU4">
            <v>43921</v>
          </cell>
          <cell r="EV4">
            <v>43921</v>
          </cell>
          <cell r="EW4">
            <v>43921</v>
          </cell>
          <cell r="EX4">
            <v>43921</v>
          </cell>
          <cell r="EY4">
            <v>43921</v>
          </cell>
          <cell r="EZ4">
            <v>43921</v>
          </cell>
          <cell r="FA4">
            <v>43921</v>
          </cell>
          <cell r="FB4">
            <v>43921</v>
          </cell>
          <cell r="FC4">
            <v>43921</v>
          </cell>
          <cell r="FD4">
            <v>43921</v>
          </cell>
          <cell r="FE4">
            <v>43921</v>
          </cell>
          <cell r="FF4">
            <v>43921</v>
          </cell>
          <cell r="FG4">
            <v>43921</v>
          </cell>
          <cell r="FH4">
            <v>43921</v>
          </cell>
          <cell r="FI4">
            <v>43921</v>
          </cell>
          <cell r="FJ4">
            <v>43921</v>
          </cell>
          <cell r="FK4">
            <v>43921</v>
          </cell>
          <cell r="FL4">
            <v>43921</v>
          </cell>
          <cell r="FM4">
            <v>43921</v>
          </cell>
          <cell r="FN4">
            <v>43921</v>
          </cell>
          <cell r="FO4">
            <v>43921</v>
          </cell>
          <cell r="FP4">
            <v>43921</v>
          </cell>
          <cell r="FQ4">
            <v>43921</v>
          </cell>
          <cell r="FR4">
            <v>43921</v>
          </cell>
          <cell r="FS4">
            <v>43921</v>
          </cell>
          <cell r="FT4">
            <v>43921</v>
          </cell>
          <cell r="FU4">
            <v>43921</v>
          </cell>
          <cell r="FV4">
            <v>43921</v>
          </cell>
          <cell r="FW4">
            <v>43921</v>
          </cell>
          <cell r="FX4">
            <v>43921</v>
          </cell>
          <cell r="FY4">
            <v>43921</v>
          </cell>
          <cell r="FZ4">
            <v>43921</v>
          </cell>
          <cell r="GA4">
            <v>43921</v>
          </cell>
          <cell r="GB4">
            <v>43921</v>
          </cell>
          <cell r="GC4">
            <v>43921</v>
          </cell>
          <cell r="GD4">
            <v>43921</v>
          </cell>
          <cell r="GE4">
            <v>43921</v>
          </cell>
          <cell r="GF4">
            <v>43921</v>
          </cell>
          <cell r="GG4">
            <v>43921</v>
          </cell>
          <cell r="GH4">
            <v>43921</v>
          </cell>
          <cell r="GI4">
            <v>43921</v>
          </cell>
          <cell r="GJ4">
            <v>43921</v>
          </cell>
          <cell r="GK4">
            <v>43921</v>
          </cell>
          <cell r="GL4">
            <v>43921</v>
          </cell>
          <cell r="GM4">
            <v>43921</v>
          </cell>
          <cell r="GN4">
            <v>43921</v>
          </cell>
          <cell r="GO4">
            <v>43921</v>
          </cell>
          <cell r="GP4">
            <v>43921</v>
          </cell>
          <cell r="GQ4">
            <v>43921</v>
          </cell>
          <cell r="GR4">
            <v>43921</v>
          </cell>
          <cell r="GS4">
            <v>43921</v>
          </cell>
          <cell r="GT4">
            <v>43921</v>
          </cell>
          <cell r="GU4">
            <v>43921</v>
          </cell>
          <cell r="GV4">
            <v>43921</v>
          </cell>
          <cell r="GW4">
            <v>43921</v>
          </cell>
          <cell r="GX4">
            <v>43921</v>
          </cell>
          <cell r="GY4">
            <v>43921</v>
          </cell>
          <cell r="GZ4">
            <v>43921</v>
          </cell>
          <cell r="HA4">
            <v>43921</v>
          </cell>
          <cell r="HB4">
            <v>43921</v>
          </cell>
          <cell r="HC4">
            <v>43921</v>
          </cell>
          <cell r="HD4">
            <v>44196</v>
          </cell>
          <cell r="HE4">
            <v>44196</v>
          </cell>
          <cell r="HF4">
            <v>44196</v>
          </cell>
          <cell r="HG4">
            <v>44196</v>
          </cell>
          <cell r="HH4">
            <v>44196</v>
          </cell>
          <cell r="HI4">
            <v>44196</v>
          </cell>
          <cell r="HJ4">
            <v>44196</v>
          </cell>
          <cell r="HK4">
            <v>44196</v>
          </cell>
          <cell r="HL4">
            <v>44196</v>
          </cell>
          <cell r="HM4">
            <v>44196</v>
          </cell>
          <cell r="HN4">
            <v>44196</v>
          </cell>
          <cell r="HO4">
            <v>44196</v>
          </cell>
          <cell r="HP4">
            <v>44196</v>
          </cell>
          <cell r="HQ4">
            <v>44196</v>
          </cell>
          <cell r="HR4">
            <v>44196</v>
          </cell>
          <cell r="HS4">
            <v>44196</v>
          </cell>
          <cell r="HT4">
            <v>44196</v>
          </cell>
          <cell r="HU4">
            <v>44196</v>
          </cell>
          <cell r="HV4">
            <v>44196</v>
          </cell>
          <cell r="HW4">
            <v>44196</v>
          </cell>
          <cell r="HX4">
            <v>44196</v>
          </cell>
          <cell r="HY4">
            <v>44196</v>
          </cell>
          <cell r="HZ4">
            <v>44196</v>
          </cell>
          <cell r="IA4">
            <v>44196</v>
          </cell>
          <cell r="IB4">
            <v>44196</v>
          </cell>
          <cell r="IC4">
            <v>44196</v>
          </cell>
          <cell r="ID4">
            <v>44196</v>
          </cell>
          <cell r="IE4">
            <v>44196</v>
          </cell>
          <cell r="IF4">
            <v>44196</v>
          </cell>
          <cell r="IG4">
            <v>44196</v>
          </cell>
          <cell r="IH4">
            <v>44196</v>
          </cell>
          <cell r="II4">
            <v>44196</v>
          </cell>
          <cell r="IJ4">
            <v>44196</v>
          </cell>
          <cell r="IK4">
            <v>44196</v>
          </cell>
          <cell r="IL4">
            <v>44196</v>
          </cell>
          <cell r="IM4">
            <v>44196</v>
          </cell>
          <cell r="IN4">
            <v>44196</v>
          </cell>
          <cell r="IO4">
            <v>44196</v>
          </cell>
          <cell r="IP4">
            <v>44196</v>
          </cell>
          <cell r="IQ4">
            <v>44196</v>
          </cell>
          <cell r="IR4">
            <v>44196</v>
          </cell>
          <cell r="IS4">
            <v>44196</v>
          </cell>
          <cell r="IT4">
            <v>44196</v>
          </cell>
          <cell r="IU4">
            <v>44196</v>
          </cell>
          <cell r="IV4">
            <v>44196</v>
          </cell>
          <cell r="IW4">
            <v>44196</v>
          </cell>
          <cell r="IX4">
            <v>44196</v>
          </cell>
          <cell r="IY4">
            <v>44196</v>
          </cell>
          <cell r="IZ4">
            <v>44196</v>
          </cell>
          <cell r="JA4">
            <v>44196</v>
          </cell>
          <cell r="JB4">
            <v>44196</v>
          </cell>
          <cell r="JC4">
            <v>44196</v>
          </cell>
          <cell r="JD4">
            <v>44196</v>
          </cell>
          <cell r="JE4">
            <v>44196</v>
          </cell>
          <cell r="JF4">
            <v>44196</v>
          </cell>
          <cell r="JG4">
            <v>44196</v>
          </cell>
          <cell r="JH4">
            <v>44196</v>
          </cell>
          <cell r="JI4">
            <v>44196</v>
          </cell>
          <cell r="JJ4">
            <v>44196</v>
          </cell>
          <cell r="JK4">
            <v>44196</v>
          </cell>
          <cell r="JL4">
            <v>44196</v>
          </cell>
          <cell r="JM4">
            <v>44196</v>
          </cell>
          <cell r="JN4">
            <v>44196</v>
          </cell>
          <cell r="JO4">
            <v>44196</v>
          </cell>
          <cell r="JP4">
            <v>44196</v>
          </cell>
          <cell r="JQ4">
            <v>44196</v>
          </cell>
          <cell r="JR4">
            <v>44196</v>
          </cell>
          <cell r="JS4">
            <v>44196</v>
          </cell>
          <cell r="JT4">
            <v>44196</v>
          </cell>
          <cell r="JU4">
            <v>44196</v>
          </cell>
          <cell r="JV4">
            <v>44196</v>
          </cell>
          <cell r="JW4">
            <v>44196</v>
          </cell>
          <cell r="JX4">
            <v>44196</v>
          </cell>
          <cell r="JY4">
            <v>44196</v>
          </cell>
          <cell r="JZ4">
            <v>44196</v>
          </cell>
          <cell r="KA4">
            <v>44196</v>
          </cell>
          <cell r="KB4">
            <v>44196</v>
          </cell>
          <cell r="KC4">
            <v>44196</v>
          </cell>
          <cell r="KD4">
            <v>44196</v>
          </cell>
          <cell r="KE4">
            <v>44196</v>
          </cell>
          <cell r="KF4">
            <v>44196</v>
          </cell>
          <cell r="KG4">
            <v>44196</v>
          </cell>
          <cell r="KH4">
            <v>44196</v>
          </cell>
          <cell r="KI4">
            <v>44196</v>
          </cell>
          <cell r="KJ4">
            <v>44196</v>
          </cell>
          <cell r="KK4">
            <v>44196</v>
          </cell>
          <cell r="KL4">
            <v>44196</v>
          </cell>
          <cell r="KM4">
            <v>44196</v>
          </cell>
          <cell r="KN4">
            <v>44196</v>
          </cell>
          <cell r="KO4">
            <v>44196</v>
          </cell>
          <cell r="KP4">
            <v>44196</v>
          </cell>
          <cell r="KQ4">
            <v>44196</v>
          </cell>
          <cell r="KR4">
            <v>44196</v>
          </cell>
          <cell r="KS4">
            <v>44196</v>
          </cell>
          <cell r="KT4">
            <v>44196</v>
          </cell>
          <cell r="KU4">
            <v>44196</v>
          </cell>
          <cell r="KV4">
            <v>44196</v>
          </cell>
          <cell r="KW4">
            <v>44196</v>
          </cell>
          <cell r="KX4">
            <v>44196</v>
          </cell>
          <cell r="KY4">
            <v>44196</v>
          </cell>
          <cell r="KZ4">
            <v>44196</v>
          </cell>
          <cell r="LA4">
            <v>44196</v>
          </cell>
          <cell r="LB4">
            <v>44196</v>
          </cell>
          <cell r="LC4">
            <v>44196</v>
          </cell>
          <cell r="LD4">
            <v>44196</v>
          </cell>
          <cell r="LE4">
            <v>44196</v>
          </cell>
          <cell r="LF4">
            <v>44196</v>
          </cell>
          <cell r="LG4">
            <v>44196</v>
          </cell>
          <cell r="LH4">
            <v>44196</v>
          </cell>
          <cell r="LI4">
            <v>44196</v>
          </cell>
          <cell r="LJ4">
            <v>44196</v>
          </cell>
          <cell r="LK4">
            <v>44196</v>
          </cell>
          <cell r="LL4">
            <v>44196</v>
          </cell>
          <cell r="LM4">
            <v>44196</v>
          </cell>
          <cell r="LN4">
            <v>44196</v>
          </cell>
          <cell r="LO4">
            <v>44196</v>
          </cell>
          <cell r="LP4">
            <v>44196</v>
          </cell>
          <cell r="LQ4">
            <v>44196</v>
          </cell>
          <cell r="LR4">
            <v>44196</v>
          </cell>
          <cell r="LS4">
            <v>44196</v>
          </cell>
          <cell r="LT4">
            <v>44196</v>
          </cell>
          <cell r="LU4">
            <v>44196</v>
          </cell>
          <cell r="LV4">
            <v>44196</v>
          </cell>
          <cell r="LW4">
            <v>44196</v>
          </cell>
          <cell r="LX4">
            <v>44196</v>
          </cell>
          <cell r="LY4">
            <v>44196</v>
          </cell>
          <cell r="LZ4">
            <v>44196</v>
          </cell>
          <cell r="MA4">
            <v>44196</v>
          </cell>
          <cell r="MB4">
            <v>44196</v>
          </cell>
          <cell r="MC4">
            <v>44196</v>
          </cell>
          <cell r="MD4">
            <v>44196</v>
          </cell>
          <cell r="ME4">
            <v>44196</v>
          </cell>
          <cell r="MF4">
            <v>44196</v>
          </cell>
          <cell r="MG4">
            <v>44196</v>
          </cell>
          <cell r="MH4">
            <v>44196</v>
          </cell>
          <cell r="MI4">
            <v>44196</v>
          </cell>
          <cell r="MJ4">
            <v>44196</v>
          </cell>
          <cell r="MK4">
            <v>44196</v>
          </cell>
          <cell r="ML4">
            <v>44196</v>
          </cell>
          <cell r="MM4">
            <v>44196</v>
          </cell>
          <cell r="MN4">
            <v>44196</v>
          </cell>
          <cell r="MO4">
            <v>44196</v>
          </cell>
          <cell r="MP4">
            <v>44196</v>
          </cell>
          <cell r="MQ4">
            <v>44196</v>
          </cell>
          <cell r="MR4">
            <v>44196</v>
          </cell>
          <cell r="MS4">
            <v>44196</v>
          </cell>
          <cell r="MT4">
            <v>44196</v>
          </cell>
          <cell r="MU4">
            <v>44196</v>
          </cell>
          <cell r="MV4">
            <v>44196</v>
          </cell>
          <cell r="MW4">
            <v>44196</v>
          </cell>
          <cell r="MX4">
            <v>44196</v>
          </cell>
          <cell r="MY4">
            <v>44196</v>
          </cell>
          <cell r="MZ4">
            <v>44196</v>
          </cell>
          <cell r="NA4">
            <v>44196</v>
          </cell>
          <cell r="NB4">
            <v>44196</v>
          </cell>
          <cell r="NC4">
            <v>44196</v>
          </cell>
          <cell r="ND4">
            <v>44196</v>
          </cell>
          <cell r="NE4">
            <v>44196</v>
          </cell>
          <cell r="NF4">
            <v>44196</v>
          </cell>
          <cell r="NG4">
            <v>44196</v>
          </cell>
          <cell r="NH4">
            <v>44196</v>
          </cell>
          <cell r="NI4">
            <v>44196</v>
          </cell>
          <cell r="NJ4">
            <v>44196</v>
          </cell>
          <cell r="NK4">
            <v>44196</v>
          </cell>
          <cell r="NL4">
            <v>44196</v>
          </cell>
          <cell r="NM4">
            <v>44196</v>
          </cell>
          <cell r="NN4">
            <v>44196</v>
          </cell>
          <cell r="NO4">
            <v>44196</v>
          </cell>
          <cell r="NP4">
            <v>44196</v>
          </cell>
          <cell r="NQ4">
            <v>44196</v>
          </cell>
          <cell r="NR4">
            <v>44196</v>
          </cell>
          <cell r="NS4">
            <v>44196</v>
          </cell>
          <cell r="NT4">
            <v>44196</v>
          </cell>
          <cell r="NU4">
            <v>44196</v>
          </cell>
          <cell r="NV4">
            <v>44196</v>
          </cell>
          <cell r="NW4">
            <v>44196</v>
          </cell>
          <cell r="NX4">
            <v>44196</v>
          </cell>
          <cell r="NY4">
            <v>44196</v>
          </cell>
          <cell r="NZ4">
            <v>44196</v>
          </cell>
          <cell r="OA4">
            <v>44196</v>
          </cell>
          <cell r="OB4">
            <v>44196</v>
          </cell>
          <cell r="OC4">
            <v>44196</v>
          </cell>
          <cell r="OD4">
            <v>44196</v>
          </cell>
          <cell r="OE4">
            <v>44196</v>
          </cell>
          <cell r="OF4">
            <v>44196</v>
          </cell>
          <cell r="OG4">
            <v>44196</v>
          </cell>
          <cell r="OH4">
            <v>44196</v>
          </cell>
          <cell r="OI4">
            <v>44196</v>
          </cell>
          <cell r="OJ4">
            <v>44196</v>
          </cell>
          <cell r="OK4">
            <v>44196</v>
          </cell>
          <cell r="OL4">
            <v>44196</v>
          </cell>
          <cell r="OM4">
            <v>44196</v>
          </cell>
          <cell r="ON4">
            <v>44196</v>
          </cell>
          <cell r="OO4">
            <v>44196</v>
          </cell>
          <cell r="OP4">
            <v>44196</v>
          </cell>
          <cell r="OQ4">
            <v>44196</v>
          </cell>
          <cell r="OR4">
            <v>44196</v>
          </cell>
          <cell r="OS4">
            <v>44196</v>
          </cell>
          <cell r="OT4">
            <v>44196</v>
          </cell>
          <cell r="OU4">
            <v>44196</v>
          </cell>
          <cell r="OV4">
            <v>44196</v>
          </cell>
          <cell r="OW4">
            <v>44196</v>
          </cell>
          <cell r="OX4">
            <v>44196</v>
          </cell>
          <cell r="OY4">
            <v>44196</v>
          </cell>
          <cell r="OZ4">
            <v>44196</v>
          </cell>
          <cell r="PA4">
            <v>44196</v>
          </cell>
          <cell r="PB4">
            <v>44196</v>
          </cell>
          <cell r="PC4">
            <v>44196</v>
          </cell>
          <cell r="PD4">
            <v>44196</v>
          </cell>
          <cell r="PE4">
            <v>44196</v>
          </cell>
          <cell r="PF4">
            <v>44196</v>
          </cell>
          <cell r="PG4">
            <v>44196</v>
          </cell>
          <cell r="PH4">
            <v>44196</v>
          </cell>
          <cell r="PI4">
            <v>44196</v>
          </cell>
          <cell r="PJ4">
            <v>44196</v>
          </cell>
          <cell r="PK4">
            <v>44196</v>
          </cell>
          <cell r="PL4">
            <v>44196</v>
          </cell>
          <cell r="PM4">
            <v>44196</v>
          </cell>
          <cell r="PN4">
            <v>44196</v>
          </cell>
          <cell r="PO4">
            <v>44196</v>
          </cell>
          <cell r="PP4">
            <v>44196</v>
          </cell>
          <cell r="PQ4">
            <v>44196</v>
          </cell>
          <cell r="PR4">
            <v>44196</v>
          </cell>
          <cell r="PS4">
            <v>44196</v>
          </cell>
          <cell r="PT4">
            <v>44196</v>
          </cell>
          <cell r="PU4">
            <v>44196</v>
          </cell>
          <cell r="PV4">
            <v>44196</v>
          </cell>
          <cell r="PW4">
            <v>44196</v>
          </cell>
          <cell r="PX4">
            <v>44196</v>
          </cell>
          <cell r="PY4">
            <v>44196</v>
          </cell>
          <cell r="PZ4">
            <v>44196</v>
          </cell>
          <cell r="QA4">
            <v>44196</v>
          </cell>
          <cell r="QB4">
            <v>44196</v>
          </cell>
          <cell r="QC4">
            <v>44196</v>
          </cell>
          <cell r="QD4">
            <v>44196</v>
          </cell>
          <cell r="QE4">
            <v>44196</v>
          </cell>
          <cell r="QF4">
            <v>44196</v>
          </cell>
          <cell r="QG4">
            <v>44196</v>
          </cell>
          <cell r="QH4">
            <v>43921</v>
          </cell>
          <cell r="QI4">
            <v>44196</v>
          </cell>
          <cell r="QJ4">
            <v>44196</v>
          </cell>
          <cell r="QK4">
            <v>44196</v>
          </cell>
          <cell r="QL4">
            <v>44196</v>
          </cell>
          <cell r="QM4">
            <v>43921</v>
          </cell>
          <cell r="QN4">
            <v>43889</v>
          </cell>
          <cell r="QO4">
            <v>44196</v>
          </cell>
          <cell r="QP4">
            <v>44196</v>
          </cell>
          <cell r="QQ4">
            <v>44196</v>
          </cell>
          <cell r="QR4">
            <v>44196</v>
          </cell>
          <cell r="QS4">
            <v>44196</v>
          </cell>
          <cell r="QT4">
            <v>44196</v>
          </cell>
          <cell r="QU4">
            <v>44196</v>
          </cell>
          <cell r="QV4">
            <v>43890</v>
          </cell>
          <cell r="QW4">
            <v>44196</v>
          </cell>
          <cell r="QX4">
            <v>44135</v>
          </cell>
          <cell r="QY4">
            <v>44196</v>
          </cell>
          <cell r="QZ4">
            <v>44196</v>
          </cell>
          <cell r="RA4">
            <v>44196</v>
          </cell>
          <cell r="RB4">
            <v>44196</v>
          </cell>
          <cell r="RC4">
            <v>44196</v>
          </cell>
          <cell r="RD4">
            <v>44196</v>
          </cell>
          <cell r="RE4">
            <v>44196</v>
          </cell>
          <cell r="RF4">
            <v>43890</v>
          </cell>
          <cell r="RG4">
            <v>44196</v>
          </cell>
          <cell r="RH4">
            <v>44196</v>
          </cell>
          <cell r="RI4">
            <v>44196</v>
          </cell>
          <cell r="RJ4">
            <v>44196</v>
          </cell>
          <cell r="RK4">
            <v>44196</v>
          </cell>
          <cell r="RL4">
            <v>44196</v>
          </cell>
          <cell r="RM4">
            <v>44196</v>
          </cell>
          <cell r="RN4">
            <v>44196</v>
          </cell>
          <cell r="RO4">
            <v>44196</v>
          </cell>
          <cell r="RP4">
            <v>44196</v>
          </cell>
          <cell r="RQ4">
            <v>44196</v>
          </cell>
          <cell r="RR4">
            <v>44196</v>
          </cell>
          <cell r="RS4">
            <v>44196</v>
          </cell>
          <cell r="RT4">
            <v>43861</v>
          </cell>
          <cell r="RU4">
            <v>44196</v>
          </cell>
          <cell r="RV4">
            <v>44196</v>
          </cell>
          <cell r="RW4">
            <v>44196</v>
          </cell>
          <cell r="RX4">
            <v>44196</v>
          </cell>
          <cell r="RY4">
            <v>44196</v>
          </cell>
          <cell r="RZ4">
            <v>43889</v>
          </cell>
          <cell r="SA4">
            <v>43921</v>
          </cell>
          <cell r="SB4">
            <v>44196</v>
          </cell>
          <cell r="SC4">
            <v>44196</v>
          </cell>
          <cell r="SD4">
            <v>44196</v>
          </cell>
          <cell r="SE4">
            <v>44196</v>
          </cell>
          <cell r="SF4">
            <v>44196</v>
          </cell>
          <cell r="SG4">
            <v>44196</v>
          </cell>
          <cell r="SH4">
            <v>44196</v>
          </cell>
          <cell r="SI4">
            <v>44196</v>
          </cell>
          <cell r="SJ4">
            <v>44196</v>
          </cell>
          <cell r="SK4">
            <v>44196</v>
          </cell>
          <cell r="SL4">
            <v>44196</v>
          </cell>
          <cell r="SM4">
            <v>43921</v>
          </cell>
          <cell r="SN4">
            <v>43861</v>
          </cell>
          <cell r="SO4">
            <v>43921</v>
          </cell>
          <cell r="SP4">
            <v>44196</v>
          </cell>
          <cell r="SQ4">
            <v>44196</v>
          </cell>
          <cell r="SR4">
            <v>44196</v>
          </cell>
          <cell r="SS4">
            <v>44196</v>
          </cell>
          <cell r="ST4">
            <v>43921</v>
          </cell>
          <cell r="SU4">
            <v>44196</v>
          </cell>
          <cell r="SV4">
            <v>44196</v>
          </cell>
          <cell r="SW4">
            <v>44196</v>
          </cell>
          <cell r="SX4">
            <v>43889</v>
          </cell>
          <cell r="SY4">
            <v>44196</v>
          </cell>
          <cell r="SZ4">
            <v>44196</v>
          </cell>
          <cell r="TA4">
            <v>44196</v>
          </cell>
          <cell r="TB4">
            <v>44196</v>
          </cell>
          <cell r="TC4">
            <v>44196</v>
          </cell>
          <cell r="TD4">
            <v>44196</v>
          </cell>
          <cell r="TE4">
            <v>43921</v>
          </cell>
          <cell r="TF4">
            <v>44196</v>
          </cell>
          <cell r="TG4">
            <v>44196</v>
          </cell>
          <cell r="TH4">
            <v>44196</v>
          </cell>
          <cell r="TI4">
            <v>43861</v>
          </cell>
          <cell r="TJ4">
            <v>44196</v>
          </cell>
          <cell r="TK4">
            <v>44196</v>
          </cell>
          <cell r="TL4">
            <v>44196</v>
          </cell>
          <cell r="TM4">
            <v>44196</v>
          </cell>
          <cell r="TN4">
            <v>44196</v>
          </cell>
          <cell r="TO4">
            <v>43921</v>
          </cell>
          <cell r="TP4">
            <v>44196</v>
          </cell>
          <cell r="TQ4">
            <v>44196</v>
          </cell>
          <cell r="TR4">
            <v>44196</v>
          </cell>
          <cell r="TS4">
            <v>44196</v>
          </cell>
          <cell r="TT4">
            <v>43921</v>
          </cell>
          <cell r="TU4">
            <v>44196</v>
          </cell>
          <cell r="TV4">
            <v>44196</v>
          </cell>
          <cell r="TW4">
            <v>43921</v>
          </cell>
          <cell r="TX4">
            <v>44196</v>
          </cell>
          <cell r="TY4">
            <v>44196</v>
          </cell>
          <cell r="TZ4">
            <v>44196</v>
          </cell>
          <cell r="UA4">
            <v>44196</v>
          </cell>
          <cell r="UB4">
            <v>44196</v>
          </cell>
          <cell r="UC4">
            <v>44196</v>
          </cell>
          <cell r="UD4">
            <v>44196</v>
          </cell>
          <cell r="UE4">
            <v>44196</v>
          </cell>
          <cell r="UF4">
            <v>43889</v>
          </cell>
          <cell r="UG4">
            <v>44196</v>
          </cell>
          <cell r="UH4">
            <v>44196</v>
          </cell>
          <cell r="UI4">
            <v>43889</v>
          </cell>
          <cell r="UJ4">
            <v>43921</v>
          </cell>
          <cell r="UK4">
            <v>44196</v>
          </cell>
          <cell r="UL4">
            <v>44196</v>
          </cell>
          <cell r="UM4">
            <v>44286</v>
          </cell>
          <cell r="UN4">
            <v>43921</v>
          </cell>
          <cell r="UO4">
            <v>44196</v>
          </cell>
          <cell r="UP4">
            <v>44196</v>
          </cell>
          <cell r="UQ4">
            <v>44196</v>
          </cell>
          <cell r="UR4">
            <v>44196</v>
          </cell>
          <cell r="US4">
            <v>44196</v>
          </cell>
          <cell r="UT4">
            <v>44196</v>
          </cell>
          <cell r="UU4">
            <v>44104</v>
          </cell>
          <cell r="UV4">
            <v>44104</v>
          </cell>
          <cell r="UW4">
            <v>44104</v>
          </cell>
          <cell r="UX4">
            <v>44196</v>
          </cell>
          <cell r="UY4">
            <v>44196</v>
          </cell>
          <cell r="UZ4">
            <v>44196</v>
          </cell>
          <cell r="VA4">
            <v>44196</v>
          </cell>
          <cell r="VB4">
            <v>44196</v>
          </cell>
          <cell r="VC4">
            <v>44196</v>
          </cell>
          <cell r="VD4">
            <v>43921</v>
          </cell>
          <cell r="VE4">
            <v>43921</v>
          </cell>
          <cell r="VF4">
            <v>43921</v>
          </cell>
          <cell r="VG4">
            <v>44104</v>
          </cell>
          <cell r="VH4">
            <v>44104</v>
          </cell>
          <cell r="VI4">
            <v>44196</v>
          </cell>
          <cell r="VJ4">
            <v>44196</v>
          </cell>
          <cell r="VK4">
            <v>44196</v>
          </cell>
          <cell r="VL4">
            <v>44196</v>
          </cell>
          <cell r="VM4">
            <v>44196</v>
          </cell>
          <cell r="VN4">
            <v>44196</v>
          </cell>
          <cell r="VO4">
            <v>44196</v>
          </cell>
          <cell r="VP4">
            <v>44196</v>
          </cell>
          <cell r="VQ4">
            <v>44196</v>
          </cell>
          <cell r="VR4">
            <v>44196</v>
          </cell>
          <cell r="VS4">
            <v>44196</v>
          </cell>
          <cell r="VT4">
            <v>44196</v>
          </cell>
          <cell r="VU4">
            <v>44196</v>
          </cell>
          <cell r="VV4">
            <v>44196</v>
          </cell>
          <cell r="VW4">
            <v>44196</v>
          </cell>
          <cell r="VX4">
            <v>44196</v>
          </cell>
          <cell r="VY4">
            <v>44196</v>
          </cell>
          <cell r="VZ4">
            <v>44196</v>
          </cell>
          <cell r="WA4">
            <v>44196</v>
          </cell>
          <cell r="WB4">
            <v>44196</v>
          </cell>
          <cell r="WC4">
            <v>44196</v>
          </cell>
          <cell r="WD4">
            <v>44196</v>
          </cell>
          <cell r="WE4">
            <v>44196</v>
          </cell>
          <cell r="WF4">
            <v>44196</v>
          </cell>
          <cell r="WG4">
            <v>44196</v>
          </cell>
          <cell r="WH4">
            <v>44196</v>
          </cell>
          <cell r="WI4">
            <v>44196</v>
          </cell>
          <cell r="WJ4">
            <v>44196</v>
          </cell>
          <cell r="WK4">
            <v>44196</v>
          </cell>
          <cell r="WL4">
            <v>44196</v>
          </cell>
          <cell r="WM4">
            <v>44196</v>
          </cell>
          <cell r="WN4">
            <v>44196</v>
          </cell>
          <cell r="WO4">
            <v>44196</v>
          </cell>
          <cell r="WP4">
            <v>44196</v>
          </cell>
          <cell r="WQ4">
            <v>44196</v>
          </cell>
          <cell r="WR4">
            <v>44196</v>
          </cell>
          <cell r="WS4">
            <v>44196</v>
          </cell>
          <cell r="WT4">
            <v>44196</v>
          </cell>
          <cell r="WU4">
            <v>44196</v>
          </cell>
          <cell r="WV4">
            <v>44196</v>
          </cell>
          <cell r="WW4">
            <v>44196</v>
          </cell>
          <cell r="WX4">
            <v>44196</v>
          </cell>
          <cell r="WY4">
            <v>44196</v>
          </cell>
          <cell r="WZ4">
            <v>43921</v>
          </cell>
          <cell r="XA4">
            <v>44196</v>
          </cell>
          <cell r="XB4">
            <v>44196</v>
          </cell>
          <cell r="XC4">
            <v>43861</v>
          </cell>
          <cell r="XD4">
            <v>44012</v>
          </cell>
          <cell r="XE4">
            <v>44012</v>
          </cell>
          <cell r="XF4">
            <v>44196</v>
          </cell>
          <cell r="XG4">
            <v>44196</v>
          </cell>
          <cell r="XH4">
            <v>44196</v>
          </cell>
          <cell r="XI4">
            <v>44196</v>
          </cell>
          <cell r="XJ4">
            <v>44196</v>
          </cell>
          <cell r="XK4">
            <v>44196</v>
          </cell>
          <cell r="XL4">
            <v>44074</v>
          </cell>
          <cell r="XM4">
            <v>44012</v>
          </cell>
          <cell r="XN4">
            <v>44196</v>
          </cell>
          <cell r="XO4">
            <v>44196</v>
          </cell>
          <cell r="XP4">
            <v>44196</v>
          </cell>
          <cell r="XQ4">
            <v>44196</v>
          </cell>
          <cell r="XR4">
            <v>44196</v>
          </cell>
          <cell r="XS4">
            <v>44196</v>
          </cell>
          <cell r="XT4">
            <v>44196</v>
          </cell>
          <cell r="XU4">
            <v>44196</v>
          </cell>
          <cell r="XV4">
            <v>44012</v>
          </cell>
        </row>
        <row r="5">
          <cell r="E5" t="str">
            <v>https://links.sgx.com/FileOpen/Annual%20Report.ashx?App=Announcement&amp;FileID=644860</v>
          </cell>
          <cell r="F5" t="str">
            <v>https://links.sgx.com/FileOpen/AGV%20Group%20Limited%20-%20AR%20FY2020.ashx?App=Announcement&amp;FileID=645030</v>
          </cell>
          <cell r="G5" t="str">
            <v>https://links.sgx.com/FileOpen/Amplefield-Annual_Report_2020.ashx?App=Announcement&amp;FileID=644439</v>
          </cell>
          <cell r="H5" t="str">
            <v>https://links.sgx.com/FileOpen/AHS%20Annual%20Report%2030%20Sep%202020.ashx?App=Announcement&amp;FileID=644953</v>
          </cell>
          <cell r="I5" t="str">
            <v>https://links.sgx.com/FileOpen/BRC_Annual%20Report%202020.ashx?App=Announcement&amp;FileID=645047</v>
          </cell>
          <cell r="J5" t="str">
            <v>https://links.sgx.com/FileOpen/Casa_Annual%20Report_2020.ashx?App=Announcement&amp;FileID=644532</v>
          </cell>
          <cell r="K5" t="str">
            <v>https://links.sgx.com/FileOpen/CosmoSteel%20Annual%20Report%20FY2020.ashx?App=Announcement&amp;FileID=644272</v>
          </cell>
          <cell r="L5" t="str">
            <v>https://links.sgx.com/FileOpen/Envictus%20Annual%20Report%20FY2020.ashx?App=Announcement&amp;FileID=647706</v>
          </cell>
          <cell r="M5" t="str">
            <v>https://links.sgx.com/FileOpen/FN_AR_2020.ashx?App=Announcement&amp;FileID=643459</v>
          </cell>
          <cell r="N5" t="str">
            <v>https://links.sgx.com/FileOpen/FCT_Annual_Report_2020.ashx?App=Announcement&amp;FileID=643612</v>
          </cell>
          <cell r="O5"/>
          <cell r="P5" t="str">
            <v>https://links.sgx.com/FileOpen/FPL_Annual%20Report.ashx?App=Announcement&amp;FileID=643220</v>
          </cell>
          <cell r="Q5" t="str">
            <v>https://links.sgx.com/FileOpen/GDS%20-%20Annual%20Report%202020.ashx?App=Announcement&amp;FileID=643761</v>
          </cell>
          <cell r="R5" t="str">
            <v>https://links.sgx.com/FileOpen/AR%202020.ashx?App=Announcement&amp;FileID=644297</v>
          </cell>
          <cell r="S5" t="str">
            <v>https://links.sgx.com/FileOpen/Jumbo_Annual_Report_2020.ashx?App=Announcement&amp;FileID=645149</v>
          </cell>
          <cell r="T5" t="str">
            <v>https://links.sgx.com/FileOpen/1.%20KHH%20Annual%20Report%202020%20FINAL.ashx?App=Announcement&amp;FileID=644391</v>
          </cell>
          <cell r="U5" t="str">
            <v>https://links.sgx.com/FileOpen/Kimly%20Limited%20Annual%20Report%202020.ashx?App=Announcement&amp;FileID=644716</v>
          </cell>
          <cell r="V5" t="str">
            <v>https://links.sgx.com/FileOpen/LHN%20Limited%20-%20Annual%20Report%20FY20%20e.ashx?App=Announcement&amp;FileID=643676</v>
          </cell>
          <cell r="W5" t="str">
            <v>https://links.sgx.com/FileOpen/Marco%20Polo%20Marine%20Ltd%20Annual%20Report%202020.ashx?App=Announcement&amp;FileID=644502</v>
          </cell>
          <cell r="X5" t="str">
            <v>https://links.sgx.com/FileOpen/Nam%20Lee%20AR2020.ashx?App=Announcement&amp;FileID=643950</v>
          </cell>
          <cell r="Y5"/>
          <cell r="Z5"/>
          <cell r="AA5" t="str">
            <v>https://links.sgx.com/FileOpen/PNE_IND_AR2020.ashx?App=Announcement&amp;FileID=644217</v>
          </cell>
          <cell r="AB5" t="str">
            <v>https://links.sgx.com/FileOpen/SenYue%20AR20-Final.ashx?App=Announcement&amp;FileID=661217</v>
          </cell>
          <cell r="AC5" t="str">
            <v>https://links.sgx.com/FileOpen/THBEV_Sustainability_Report_2020_EN.ashx?App=Announcement&amp;FileID=644692</v>
          </cell>
          <cell r="AD5" t="str">
            <v>https://links.sgx.com/FileOpen/20201211-Annual%20Report%202020.ashx?App=Announcement&amp;FileID=642211</v>
          </cell>
          <cell r="AE5" t="str">
            <v>http://secondchance.com.sg/wp-content/uploads/2020/12/70507_2nd-Chance-AR2020-wtR17-final_compressed.pdf</v>
          </cell>
          <cell r="AF5" t="str">
            <v>https://corporate.sph.com.sg/system/assets/4285/SPH%20Limited%20Annual%20Report%202020.pdf</v>
          </cell>
          <cell r="AG5" t="str">
            <v>https://sphreit.listedcompany.com/misc/ar2020/SPHREIT-AR2020.pdf</v>
          </cell>
          <cell r="AH5" t="str">
            <v>http://www.a-smart.sg/AnnualReports/A-Smart%20Annual%20Report%202020.pdf</v>
          </cell>
          <cell r="AI5" t="str">
            <v>http://www.datapulse.com.sg/wp-content/uploads/2018/10/DTL_Annual-Report-FY2020.pdf (AR), http://www.datapulse.com.sg/wp-content/uploads/2018/10/DTL_Addendum-on-Share-Purchase-Mandate-and-IPT-Mandate-1.pdf (Addemdum to AR)</v>
          </cell>
          <cell r="AJ5" t="str">
            <v>https://jawalainc.com/wp-content/uploads/2020/11/Jawala-Inc-2020-Annual-Report.pdf</v>
          </cell>
          <cell r="AK5" t="str">
            <v>http://www.khongguanlimited.com/wp-content/uploads/2020/11/KGFML_AnnualReport2020-FInal.pdf</v>
          </cell>
          <cell r="AL5" t="str">
            <v>http://lifebrandz.listedcompany.com/newsroom/20210211_223830_1D3_YMHN3Z1AUBGF8MGI.1.pdf</v>
          </cell>
          <cell r="AM5" t="str">
            <v>https://www.sunright.com/eng/pdf/2020/5_Sunright_Annual_Report_2020.pdf</v>
          </cell>
          <cell r="AN5" t="str">
            <v>https://links.sgx.com/FileOpen/Sysma%20AR2020_Final.ashx?App=Announcement&amp;FileID=637939</v>
          </cell>
          <cell r="AO5" t="str">
            <v>https://links.sgx.com/FileOpen/T%20T%20J%20Holdings%20Limited%20Annual%20Report%202020%20SGX.ashx?App=Announcement&amp;FileID=637721</v>
          </cell>
          <cell r="AP5" t="str">
            <v>https://links.sgx.com/FileOpen/2020.11.04_Vicplas_2020_Annual_Report.ashx?App=Announcement&amp;FileID=637802</v>
          </cell>
          <cell r="AQ5" t="str">
            <v>https://links.sgx.com/FileOpen/AHG-Annual%20Report%202020.ashx?App=Announcement&amp;FileID=635052</v>
          </cell>
          <cell r="AR5" t="str">
            <v>https://links.sgx.com/FileOpen/AsianMicro%20AR2020-Final.ashx?App=Announcement&amp;FileID=634150</v>
          </cell>
          <cell r="AS5" t="str">
            <v>https://links.sgx.com/FileOpen/Sustainability%20Report%20FY2020.ashx?App=Announcement&amp;FileID=640940</v>
          </cell>
          <cell r="AT5" t="str">
            <v>https://links.sgx.com/FileOpen/Astaka%20Annual%20Report%202020_For%20SGX.ashx?App=Announcement&amp;FileID=634643</v>
          </cell>
          <cell r="AU5" t="str">
            <v>https://www.ausgroupltd.com/investor-centre/an28nual-reports/</v>
          </cell>
          <cell r="AV5" t="str">
            <v>http://avitech.listedcompany.com/newsroom/20201007_173101_BKY_F8NV6MOWDRCJZ0NC.1.pdf</v>
          </cell>
          <cell r="AW5" t="str">
            <v>http://www.boldtekholdings.com/wp-content/uploads/2020/11/Boldtek-Holdings-Limited-Annual-Report-2020.pdf</v>
          </cell>
          <cell r="AX5" t="str">
            <v>https://links.sgx.com/FileOpen/BMH%20-%20201007_%20Annual%20Report%202020_Final.ashx?App=Announcement&amp;FileID=634355</v>
          </cell>
          <cell r="AY5" t="str">
            <v>NIL</v>
          </cell>
          <cell r="AZ5" t="str">
            <v>http://cfmholdings.com/wp-content/uploads/2020/10/FY2020-Annual-Report.pdf</v>
          </cell>
          <cell r="BA5" t="str">
            <v>https://www.cergroup.com.hk/uploads/gallery_item/file/7870/e_01130ar-20201022.pdf</v>
          </cell>
          <cell r="BB5" t="str">
            <v>http://investor.asiastrategic.com.sg/newsroom/20201208_174210_5RA_EH9O4O9AOQWR0YFN.1.pdf</v>
          </cell>
          <cell r="BC5" t="str">
            <v>https://links.sgx.com/FileOpen/CYB-Annual_Report_FY2020.ashx?App=Announcement&amp;FileID=635280</v>
          </cell>
          <cell r="BD5" t="str">
            <v>http://chuanhup.listedcompany.com/newsroom/20201006_215142_C33_SM8XI61XM7K2S010.1.pdf</v>
          </cell>
          <cell r="BE5" t="str">
            <v>https://www.civmec.com.au/investors-media/financial-results-annual-reports/annual-report-2020/viewdocument/221</v>
          </cell>
          <cell r="BF5" t="str">
            <v>https://www.creative.com/corporate/investor/files/AR/fy20.pdf</v>
          </cell>
          <cell r="BG5" t="str">
            <v>https://ir.listedcompany.com/tracker.pl?type=5&amp;id=139690&amp;m=9f44c2fe9be4650b13565fcc41266b25f269bcf98540efc904b0f626c44e2a5b&amp;redirect=http%3A%2F%2Fcwxglobal.listedcompany.com%2Fmisc%2Far2020.pdf</v>
          </cell>
          <cell r="BH5" t="str">
            <v>https://disa.sg/download/Annual%20Report%20FY2020_Final.pdf</v>
          </cell>
          <cell r="BI5" t="str">
            <v>https://106b9c88-0292-4543-9699-78497f3cbd19.filesusr.com/ugd/fc2db5_e0fe3a7fceb74471bb11d7a4cc0ec538.pdf</v>
          </cell>
          <cell r="BJ5" t="str">
            <v>https://www.ellipsiz.com/wp-content/uploads/2020/10/ar2020.pdf</v>
          </cell>
          <cell r="BK5" t="str">
            <v>https://www.fjbenjamin.com/pdf/FJBenjamin-AR1920.pdf</v>
          </cell>
          <cell r="BL5" t="str">
            <v>/https://www.gl-grp.com/docs/annualreport/GL-AR-2020.pdf</v>
          </cell>
          <cell r="BM5" t="str">
            <v>https://links.sgx.com/FileOpen/GDL_Annual_Report_2020.ashx?App=Announcement&amp;FileID=634481</v>
          </cell>
          <cell r="BN5" t="str">
            <v>https://ir.listedcompany.com/tracker.pl?type=5&amp;id=137713&amp;m=35f7925ab2d160c93d4c1e5efcfe4e7f10da503181160ff7f1de5a2b547d0694&amp;redirect=http%3A%2F%2Fgrandbanks.listedcompany.com%2Fnewsroom%2F20201012_071218_G50_7PSVN05DQYJD6B1H.1.pdf</v>
          </cell>
          <cell r="BO5" t="str">
            <v>/https://links.sgx.com/FileOpen/GRP%20-%20AR.ashx?App=Announcement&amp;FileID=642281</v>
          </cell>
          <cell r="BP5" t="str">
            <v>https://www.guocoland.com.sg/Documents/AnnualRpt/AnnRep2020.pdf</v>
          </cell>
          <cell r="BQ5" t="str">
            <v>https://static1.squarespace.com/static/5991bdbabf629a7601e6ff91/t/5f86fe3f31054715fe50fb2d/1602682486109/AR2020.pdf</v>
          </cell>
          <cell r="BR5" t="str">
            <v>http://www.haileck.com/Upload/report/pdf/15.pdf</v>
          </cell>
          <cell r="BS5" t="str">
            <v>https://hattenland.listedcompany.com/newsroom/20201015_221520_PH0_YHJ6PHID82GWWLLR.2.pdf</v>
          </cell>
          <cell r="BT5" t="str">
            <v>https://links.sgx.com/FileOpen/ICP_Annual%20Report_FY2020.ashx?App=Announcement&amp;FileID=631608</v>
          </cell>
          <cell r="BU5" t="str">
            <v>https://www.imperium-crown.com/docs/AR/Imperium%20Crown%20Limited%20-%20AR2020.pdf</v>
          </cell>
          <cell r="BV5" t="str">
            <v>https://www.ips-securex.com/sites/default/files/2021-03/IPS%20Securex%20Holdings%20Limited%20Annual%20Report%202020.pdf</v>
          </cell>
          <cell r="BW5" t="str">
            <v>http://isoteam.listedcompany.com/newsroom/20201211_172156_5WF_CL43BSJ622PSE7V5.1.pdf</v>
          </cell>
          <cell r="BX5" t="str">
            <v>https://links.sgx.com/FileOpen/iX%20Biopharma%20Ltd%20-%20AR2020.ashx?App=Announcement&amp;FileID=633613</v>
          </cell>
          <cell r="BY5" t="str">
            <v>http://investor.karingroup.com/newsroom/20201007_195729_K29_QOCQKO2DFJK5U41B.1.pdf</v>
          </cell>
          <cell r="BZ5" t="str">
            <v>https://205d446a-df58-466b-ac5c-b9aedaa882eb.usrfiles.com/ugd/205d44_9dbd681bd8b24a8f9ad6e14eb4b053ed.pdf</v>
          </cell>
          <cell r="CA5" t="str">
            <v>https://links.sgx.com/FileOpen/Koda-AR2020.ashx?App=Announcement&amp;FileID=635326</v>
          </cell>
          <cell r="CB5" t="str">
            <v>http://investor.lasseters-intl.com/newsroom/20201007_065427_5EL_7IVQJON0HIYKMNM5.2.pdf</v>
          </cell>
          <cell r="CC5" t="str">
            <v>https://links.sgx.com/FileOpen/LCT%20AR2020_%20Final.ashx?App=Announcement&amp;FileID=634588</v>
          </cell>
          <cell r="CD5" t="str">
            <v>http://www.lionasiapac.com/images/Annual_Report_2020.pdf</v>
          </cell>
          <cell r="CE5" t="str">
            <v>https://lumchang.listedcompany.com/newsroom/20201005_173354_L19_S68VJ5IWFRRYR03A.1.pdf</v>
          </cell>
          <cell r="CF5" t="str">
            <v>http://www.newasiatapes.com/uploads/Financial%20report/Luxking_AR20_SGX.pdf</v>
          </cell>
          <cell r="CG5" t="str">
            <v>http://www.magnusenergy.com.sg/wp-content/uploads/2020/10/Magnus-Energy-AR-1510-high-res.pdf</v>
          </cell>
          <cell r="CH5" t="str">
            <v>https://www.metechinternational.com/attachment/Metech-International-Limited-Annual-Report-2020.pdf</v>
          </cell>
          <cell r="CI5" t="str">
            <v>https://micromechanics.listedcompany.com/newsroom/20201001_012143_5DD_QABJ1XKQD9C5LEUU.1.pdf</v>
          </cell>
          <cell r="CJ5" t="str">
            <v>https://links.sgx.com/FileOpen/New%20Silkroutes%20Group%20Limited%20-%20Annual%20Report%202020.ashx?App=Announcement&amp;FileID=635266</v>
          </cell>
          <cell r="CK5" t="str">
            <v>https://www.noelgifts.com/assets/img/AnnualReport/Annual-Report-2020.pdf</v>
          </cell>
          <cell r="CL5" t="str">
            <v>http://okh.listedcompany.com/newsroom/20201105_184729_S3N_JFLB72B0FT04SMAV.1.PDF</v>
          </cell>
          <cell r="CM5" t="str">
            <v>https://links.sgx.com/FileOpen/ONE-STOXXASEAN%201YR62-E.ashx?App=Announcement&amp;FileID=632680</v>
          </cell>
          <cell r="CN5" t="str">
            <v>https://www.oxley.com.sg/download/annual-report-2020/?wpdmdl=3383&amp;ind=-nd3ztcY5es0nwrOyxVjS-kJqzUBU6LyOoMFHze3ScUcauCf1ezqfD2SN8E7JLqh</v>
          </cell>
          <cell r="CO5" t="str">
            <v>https://links.sgx.com/FileOpen/PacificStar_Annual%20Report%202020.ashx?App=Announcement&amp;FileID=645177</v>
          </cell>
          <cell r="CP5" t="str">
            <v>https://links.sgx.com/FileOpen/Annual%20Report%202020.ashx?App=Announcement&amp;FileID=635354</v>
          </cell>
          <cell r="CQ5" t="str">
            <v>https://links.sgx.com/FileOpen/PEC%20Annual%20Report%2020.ashx?App=Announcement&amp;FileID=641884</v>
          </cell>
          <cell r="CR5" t="str">
            <v>https://links.sgx.com/FileOpen/Phillip%20SING%20Income%20ETF%2030.6.2020%20Final.ashx?App=Announcement&amp;FileID=629665</v>
          </cell>
          <cell r="CS5" t="str">
            <v>https://raffles.education/images/Investor/AnnualReport/REC-AR2020.pdf</v>
          </cell>
          <cell r="CT5" t="str">
            <v>https://rafflesinfrastructure.com/wp-content/uploads/2020/11/RIHL-AR2020-SGX.pdf</v>
          </cell>
          <cell r="CU5" t="str">
            <v>https://links.sgx.com/FileOpen/RES%20-AR2020.ashx?App=Announcement&amp;FileID=634594</v>
          </cell>
          <cell r="CV5" t="str">
            <v>https://links.sgx.com/FileOpen/Annual%20Report%202020_%20Final.ashx?App=Announcement&amp;FileID=635273</v>
          </cell>
          <cell r="CW5" t="str">
            <v>https://links.sgx.com/FileOpen/Santak%20AR%202020.ashx?App=Announcement&amp;FileID=634802</v>
          </cell>
          <cell r="CX5" t="str">
            <v>http://www.silverlakeaxis.com/img/pdf/SLAxis_AR2020.pdf</v>
          </cell>
          <cell r="CY5" t="str">
            <v>https://links.sgx.com/FileOpen/SGH%20Annual%20Report%20FY2020.ashx?App=Announcement&amp;FileID=634101</v>
          </cell>
          <cell r="CZ5" t="str">
            <v>https://links.sgx.com/FileOpen/2020%20SGX%20Annual%20Report.ashx?App=Announcement&amp;FileID=629959</v>
          </cell>
          <cell r="DA5" t="str">
            <v>https://links.sgx.com/FileOpen/SinoCloud%20Annual%20Report%202020.ashx?App=Announcement&amp;FileID=634415</v>
          </cell>
          <cell r="DB5" t="str">
            <v>https://links.sgx.com/FileOpen/Spindex%20Industries%20Ltd_AR2020.ashx?App=Announcement&amp;FileID=634526</v>
          </cell>
          <cell r="DC5" t="str">
            <v>https://links.sgx.com/FileOpen/Annual%20Report_5Nov2020.ashx?App=Announcement&amp;FileID=638022</v>
          </cell>
          <cell r="DD5" t="str">
            <v>https://links.sgx.com/FileOpen/Tai%20Sin%20AR2020.ashx?App=Announcement&amp;FileID=635009</v>
          </cell>
          <cell r="DE5" t="str">
            <v>https://investor.teho.com.sg/newsroom/20201011_003442_5OQ_AS55F70IORVSX1AK.1.pdf</v>
          </cell>
          <cell r="DF5" t="str">
            <v>https://tiongwoon.listedcompany.com/misc/ar2020.pdf</v>
          </cell>
          <cell r="DG5" t="str">
            <v>https://ughealthcarecorporation.listedcompany.com/newsroom/20201008_214034_8K7_8KBA3YZ2GKXT9GUU.1.pdf</v>
          </cell>
          <cell r="DH5" t="str">
            <v>https://unionsteel.listedcompany.com/ar.html</v>
          </cell>
          <cell r="DI5" t="str">
            <v>https://wilton.sg/investors/sgx-announcements/</v>
          </cell>
          <cell r="DJ5" t="str">
            <v>https://www.wingtaiasia.com.sg/uploadfiles/WTHAR2020.pdf</v>
          </cell>
          <cell r="DK5" t="str">
            <v>http://www.yamada-green.com/misc/Yamada_AR2020.pdf</v>
          </cell>
          <cell r="DL5" t="str">
            <v>https://links.sgx.com/FileOpen/Starhill%20AR%202020.ashx?App=Announcement&amp;FileID=632703</v>
          </cell>
          <cell r="DM5" t="str">
            <v>https://links.sgx.com/FileOpen/Zhongxin%20-%20Annual%20Report%202020.ashx?App=Announcement&amp;FileID=635223</v>
          </cell>
          <cell r="DN5" t="str">
            <v>https://gke.listedcompany.com/ar.html</v>
          </cell>
          <cell r="DO5" t="str">
            <v>https://www.hcsurgicalspecialists.com/images/PDF/090720%20%20Annual%20Report%202020.pdf</v>
          </cell>
          <cell r="DP5" t="str">
            <v>https://ir.lianbeng.com.sg/static-files/432b684b-db94-4752-afbd-3199751e0ffe</v>
          </cell>
          <cell r="DQ5" t="str">
            <v>https://shopper360.com.my/annual-report/</v>
          </cell>
          <cell r="DR5" t="str">
            <v>http://investor.slbdevelopment.com.sg/newsroom/20200910_192940_1J0_JZOCT1WOAEP3IUPL.1.pdf</v>
          </cell>
          <cell r="DS5" t="str">
            <v>https://links.sgx.com/FileOpen/TEE%20International%20ARFY20_final.ashx?App=Announcement&amp;FileID=634970</v>
          </cell>
          <cell r="DT5" t="str">
            <v>http://www.teeland.com.sg/attachment/202008261054111738169862_en.pdf</v>
          </cell>
          <cell r="DU5" t="str">
            <v>http://yinda.com.sg/wp-content/uploads/2018/08/Yinda-Infocomm-Annual-Report-2020.pdf</v>
          </cell>
          <cell r="DV5" t="str">
            <v>https://www.delmontepacific.com/hubfs/pdf/Del%20Monte%20Pacific%20Ltd%20FY2020%20Annual%20Report_FINAL.pdf</v>
          </cell>
          <cell r="DW5" t="str">
            <v>http://www.mohsengcranes.com/UploadedImg/files/Annual_Report_FY2020.pdf</v>
          </cell>
          <cell r="DX5" t="str">
            <v>https://ren-united.com/wp-content/uploads/2020/11/RUL-Annual-Report-2020.pdf</v>
          </cell>
          <cell r="DY5" t="str">
            <v>https://links.sgx.com/FileOpen/STCL_Annual%20Report%202020.ashx?App=Announcement&amp;FileID=631303</v>
          </cell>
          <cell r="DZ5" t="str">
            <v>https://links.sgx.com/FileOpen/Annual%20Report%20FY2020.ashx?App=Announcement&amp;FileID=631043</v>
          </cell>
          <cell r="EA5" t="str">
            <v>https://links.sgx.com/FileOpen/XMH%20Holdings%20Ltd.%20-%20AR2020--SGX.ashx?App=Announcement&amp;FileID=630873</v>
          </cell>
          <cell r="EB5"/>
          <cell r="EC5" t="str">
            <v>https://links.sgx.com/FileOpen/AGT_-_Annual_Report_2020.ashx?App=Announcement&amp;FileID=628746</v>
          </cell>
          <cell r="ED5" t="str">
            <v>http://accrelist.listedcompany.com/newsroom/20201111_083447_QZG_YLR47RN7UWYD3G2L.1.pdf</v>
          </cell>
          <cell r="EE5" t="str">
            <v>https://www.addvaluetech.com/wp-content/uploads/2020/09/Addvalue_Annual_Report_2020.pdf</v>
          </cell>
          <cell r="EF5" t="str">
            <v>https://links.sgx.com/FileOpen/e1060_20200528_ar.ashx?App=Announcement&amp;FileID=626402</v>
          </cell>
          <cell r="EG5" t="str">
            <v>https://investor.amosgroup.com/newsroom/20200811_073032_RF7_QRMLTQ3AU8IMT58Y.1.pdf</v>
          </cell>
          <cell r="EH5" t="str">
            <v>http://arion.listedcompany.com/misc/Arion-ar2020.pdf</v>
          </cell>
          <cell r="EI5" t="str">
            <v>https://links.sgx.com/FileOpen/2020%20Artivision%20-%20Annual%20Report%20-FINAL.ashx?App=Announcement&amp;FileID=630896</v>
          </cell>
          <cell r="EJ5" t="str">
            <v>https://www.asiatic.com.sg/images/annual-report/AGH-AR20.pdf</v>
          </cell>
          <cell r="EK5" t="str">
            <v>https://banleong.com/wp-content/uploads/2020/08/Ban-Leong-Technologies-Annual-Report-2020.pdf</v>
          </cell>
          <cell r="EL5"/>
          <cell r="EM5" t="str">
            <v>https://links.sgx.com/FileOpen/BP-FY2020%20AR.ashx?App=Announcement&amp;FileID=626079</v>
          </cell>
          <cell r="EN5" t="str">
            <v>https://links.sgx.com/FileOpen/Boustead%20Singapore%20FY2020%20AR.ashx?App=Announcement&amp;FileID=626027</v>
          </cell>
          <cell r="EO5" t="str">
            <v>https://www.bukitsembawang.sg/pdf/AR2020.pdf</v>
          </cell>
          <cell r="EP5" t="str">
            <v>https://www.chasen.com.sg/PDF/CHL_AR_2020.pdf</v>
          </cell>
          <cell r="EQ5" t="str">
            <v>https://links.sgx.com/FileOpen/China%20Kunda%20FY2020%20Annual%20Report.ashx?App=Announcement&amp;FileID=626357</v>
          </cell>
          <cell r="ER5" t="str">
            <v>https://links.sgx.com/FileOpen/China%20Star%20-%20AR%202020.ashx?App=Announcement&amp;FileID=631555</v>
          </cell>
          <cell r="ES5" t="str">
            <v>http://www.cortina.com.sg/wp-content/uploads/2020/08/Cortina-Holdings-Limited-Annual-Report-2020-FINAL-2.pdf</v>
          </cell>
          <cell r="ET5" t="str">
            <v>http://www.circuitsplus.com.sg/pdf/CPH_Ltd_Annual_Report_2020.pdf</v>
          </cell>
          <cell r="EU5" t="str">
            <v>https://links.sgx.com/FileOpen/CSC_Annual_Report.ashx?App=Announcement&amp;FileID=628415</v>
          </cell>
          <cell r="EV5" t="str">
            <v>https://links.sgx.com/FileOpen/ESG%20-%20Annual%20Report%202020.ashx?App=Announcement&amp;FileID=628557</v>
          </cell>
          <cell r="EW5" t="str">
            <v>https://links.sgx.com/FileOpen/Fabchem_AR20_SGX.ashx?App=Announcement&amp;FileID=631292</v>
          </cell>
          <cell r="EX5" t="str">
            <v>https://links.sgx.com/FileOpen/GP%20Industries%20Annual%20Report%202019-2020.ashx?App=Announcement&amp;FileID=628651</v>
          </cell>
          <cell r="EY5"/>
          <cell r="EZ5" t="str">
            <v>https://links.sgx.com/FileOpen/Hiap%20Tong_AR2020_SGX_high%20res.ashx?App=Announcement&amp;FileID=630355</v>
          </cell>
          <cell r="FA5" t="str">
            <v>https://links.sgx.com/FileOpen/IEL_Annual%20Report%202020.ashx?App=Announcement&amp;FileID=637815</v>
          </cell>
          <cell r="FB5" t="str">
            <v>https://links.sgx.com/FileOpen/JMG_Annual%20Report%202020.ashx?App=Announcement&amp;FileID=627349</v>
          </cell>
          <cell r="FC5" t="str">
            <v>https://links.sgx.com/FileOpen/Jasper%20Investments%20Limited_AR2020_1%20September%202020.ashx?App=Announcement&amp;FileID=630201</v>
          </cell>
          <cell r="FD5" t="str">
            <v>https://links.sgx.com/FileOpen/Jubilee%20-%20Annual%20Report.ashx?App=Announcement&amp;FileID=638594</v>
          </cell>
          <cell r="FE5" t="str">
            <v>https://links.sgx.com/FileOpen/King%20Wan_Annual%20Report%202020.ashx?App=Announcement&amp;FileID=631444</v>
          </cell>
          <cell r="FF5" t="str">
            <v>http://www.hso.com.sg/wp-content/uploads/2020/09/KLW-AR-2020.pdf</v>
          </cell>
          <cell r="FG5" t="str">
            <v>https://links.sgx.com/FileOpen/KOP%20AR2020.ashx?App=Announcement&amp;FileID=634914</v>
          </cell>
          <cell r="FH5" t="str">
            <v>http://kimsengheng.listedcompany.com/misc/ar2020.pdf</v>
          </cell>
          <cell r="FI5" t="str">
            <v>https://www.leychoon.com/wp-content/uploads/2020/11/Ley-Choon-Annual-Report-FY20.pdf</v>
          </cell>
          <cell r="FJ5" t="str">
            <v>https://links.sgx.com/FileOpen/LionGoldAnnualReport2020.ashx?App=Announcement&amp;FileID=634270</v>
          </cell>
          <cell r="FK5" t="str">
            <v>https://links.sgx.com/FileOpen/MCHL%20-%20Annual%20Report%202020_FINALCOPY.ashx?App=Announcement&amp;FileID=631661</v>
          </cell>
          <cell r="FL5" t="str">
            <v>https://links.sgx.com/FileOpen/Meghmani_Annual%20Report.ashx?App=Announcement&amp;FileID=628514</v>
          </cell>
          <cell r="FM5" t="str">
            <v>https://links.sgx.com/FileOpen/MeGroup-Annual_Report_FY2020.ashx?App=Announcement&amp;FileID=630911</v>
          </cell>
          <cell r="FN5" t="str">
            <v>https://links.sgx.com/FileOpen/Memories-Annual%20Report.ashx?App=Announcement&amp;FileID=644934</v>
          </cell>
          <cell r="FO5" t="str">
            <v>https://links.sgx.com/FileOpen/Annual%20Report%202020.ashx?App=Announcement&amp;FileID=629407</v>
          </cell>
          <cell r="FP5" t="str">
            <v>https://links.sgx.com/FileOpen/mm2%20Asia%20-%20FY2020%20Annual%20Report.ashx?App=Announcement&amp;FileID=630213</v>
          </cell>
          <cell r="FQ5" t="str">
            <v>https://links.sgx.com/FileOpen/MSMIL%20AR2020%20-%20Final.ashx?App=Announcement&amp;FileID=631288</v>
          </cell>
          <cell r="FR5" t="str">
            <v>https://links.sgx.com/FileOpen/MYP_Annual%20Report%202020.ashx?App=Announcement&amp;FileID=627760</v>
          </cell>
          <cell r="FS5" t="str">
            <v>https://links.sgx.com/FileOpen/NGL_AR2020%20-%20Final.ashx?App=Announcement&amp;FileID=630135</v>
          </cell>
          <cell r="FT5" t="str">
            <v>https://links.sgx.com/FileOpen/NetLink_NBN_Trust_-_Annual_Report_2020.ashx?App=Announcement&amp;FileID=619884</v>
          </cell>
          <cell r="FU5" t="str">
            <v>https://links.sgx.com/FileOpen/NW_Annual_Report_2020.ashx?App=Announcement&amp;FileID=630724</v>
          </cell>
          <cell r="FV5" t="str">
            <v>https://links.sgx.com/FileOpen/NGSCAnnual%20reportFY2020.ashx?App=Announcement&amp;FileID=619106</v>
          </cell>
          <cell r="FW5" t="str">
            <v>https://links.sgx.com/FileOpen/Annual%20Report%202020-NF-Final.ashx?App=Announcement&amp;FileID=648105</v>
          </cell>
          <cell r="FX5" t="str">
            <v>https://links.sgx.com/FileOpen/Annual%20Report%202020%20Combined_Final.ashx?App=Announcement&amp;FileID=630722</v>
          </cell>
          <cell r="FY5" t="str">
            <v>https://links.sgx.com/FileOpen/OSSIA%20Annual%20Report%202020%20Lo-res.ashx?App=Announcement&amp;FileID=631128</v>
          </cell>
          <cell r="FZ5" t="str">
            <v>https://links.sgx.com/FileOpen/P5_AR2020.ashx?App=Announcement&amp;FileID=631451</v>
          </cell>
          <cell r="GA5" t="str">
            <v>https://links.sgx.com/FileOpen/Pan%20Hong%20Annual%20Report%20FY20.ashx?App=Announcement&amp;FileID=623342</v>
          </cell>
          <cell r="GB5"/>
          <cell r="GC5" t="str">
            <v>https://links.sgx.com/FileOpen/Pollux%20Properties%20Ltd.%20Annual%20Report%20FYE%202020.ashx?App=Announcement&amp;FileID=631458</v>
          </cell>
          <cell r="GD5" t="str">
            <v>https://powermatic.com.sg/wp-content/uploads/2020/09/Powermatic-Data-Systems-Limited-Annual-Report-2020.pdf</v>
          </cell>
          <cell r="GE5"/>
          <cell r="GF5" t="str">
            <v>https://www.richcapital.com.sg/download/RCH_Annual%20Report%202020.pdf</v>
          </cell>
          <cell r="GG5" t="str">
            <v>https://links.sgx.com/FileOpen/Samurai2K_Combine%20-%20Final.ashx?App=Announcement&amp;FileID=630955</v>
          </cell>
          <cell r="GH5" t="str">
            <v>https://www.sanli.com.sg/wp-content/uploads/2020/09/ANNUAL-REPORT-2020.pdf</v>
          </cell>
          <cell r="GI5" t="str">
            <v>https://www.sats.com.sg/docs/default-source/financial-reports/annual-report/2019-2020/sats-annual-report-2019-20ae35f1c4059e4b438ad8a58929bac1b4.pdf?sfvrsn=e73b4e0c_0</v>
          </cell>
          <cell r="GJ5" t="str">
            <v>https://sin-mi.listedcompany.com/newsroom/20201012_065622_Y45_WVD1MXRF2LAL9G3I.1.pdf</v>
          </cell>
          <cell r="GK5" t="str">
            <v>https://www.singpost.com/sites/default/files/publications_file/2020/06/SingPost%20FY2019-20%20Annual%20Report.pdf</v>
          </cell>
          <cell r="GL5" t="str">
            <v>http://singaporeshipping.listedcompany.com/newsroom/20200713_064917_S19_FPWUDR9I5PGUSL9R.1.pdf</v>
          </cell>
          <cell r="GM5" t="str">
            <v>https://singhaiyi.listedcompany.com/newsroom/20200715_124405_5H0_TLS0N322ERAU3NET.1.pdf</v>
          </cell>
          <cell r="GN5" t="str">
            <v>http://stamfordland.listedcompany.com/newsroom/20200713_070600_H07_PWDYIY6LJYG36KXL.1.pdf</v>
          </cell>
          <cell r="GO5" t="str">
            <v>https://links.sgx.com/FileOpen/SunMoon%20Food%20Company%20Limited_Annual%20Report%202019_2020.ashx?App=Announcement&amp;FileID=630728</v>
          </cell>
          <cell r="GP5" t="str">
            <v>https://da8t9y7300ntx.cloudfront.net/wp-content/uploads/sites/6/2020/08/THG_AR2020-1.pdf</v>
          </cell>
          <cell r="GQ5" t="str">
            <v>http://www.tlvholdings.com.sg/misc/TLV-AR20.pdf</v>
          </cell>
          <cell r="GR5" t="str">
            <v>https://193e0e6d-f12a-4586-b5aa-4c07345336a6.filesusr.com/ugd/611531_c0f86302450a44b09d474e6a22469a65.pdf</v>
          </cell>
          <cell r="GS5" t="str">
            <v>https://www.tritech.com.sg/documents/annual_reports/TGL_AnnualReport_2020.pdf</v>
          </cell>
          <cell r="GT5" t="str">
            <v>https://links.sgx.com/FileOpen/TTIL_Annual_Report_2020.ashx?App=Announcement&amp;FileID=639304</v>
          </cell>
          <cell r="GU5" t="str">
            <v>http://tunglok.listedcompany.com/newsroom/20200807_170629_540_Q6DXU23KLNYOOT7S.1.pdf</v>
          </cell>
          <cell r="GV5" t="str">
            <v>https://links.sgx.com/FileOpen/United%20Food%20-%20Annual%20Report%20FY2020.ashx?App=Announcement&amp;FileID=639071</v>
          </cell>
          <cell r="GW5" t="str">
            <v>https://drive.google.com/file/d/1U9HI7gPENRD6zPT-ytEc31Vasc8-pKZh/view</v>
          </cell>
          <cell r="GX5" t="str">
            <v>https://www.uspgroup.com.sg/financial-report/</v>
          </cell>
          <cell r="GY5" t="str">
            <v>http://vallianz.listedcompany.com/newsroom/20200915_012906_WPC_49ZEQMCG51FMV0Y2.1.pdf</v>
          </cell>
          <cell r="GZ5" t="str">
            <v>http://www.valuetronics.com.hk/ir/doc/2020%2007%2021%20-%20FY2020%20Annual%20Report.pdf</v>
          </cell>
          <cell r="HA5" t="str">
            <v>https://bb11eec3-a910-453d-974c-a3b4121066a0.filesusr.com/ugd/aa0626_8ed86f446ab24628b364a526724661cf.pdf?index=true</v>
          </cell>
          <cell r="HB5" t="str">
            <v>https://yomastrategic.com/wp-content/uploads/2021/03/Yoma-Annual-Report-2020.pdf</v>
          </cell>
          <cell r="HC5" t="str">
            <v>http://yongmao.listedcompany.com/newsroom/20200902_230721_BKX_HE35KVLO11XIJSS0.1.pdf</v>
          </cell>
          <cell r="HD5" t="str">
            <v>https://links.sgx.com/FileOpen/3Cnergy_Annual_Report_2020.ashx?App=Announcement&amp;FileID=657951</v>
          </cell>
          <cell r="HE5" t="str">
            <v>https://links.sgx.com/FileOpen/Annual%20Report%20FY2020.ashx?App=Announcement&amp;FileID=657746</v>
          </cell>
          <cell r="HF5"/>
          <cell r="HG5" t="str">
            <v>https://links.sgx.com/FileOpen/ABR%20-%20210413_Annual%20Report%202020.ashx?App=Announcement&amp;FileID=659254</v>
          </cell>
          <cell r="HH5" t="str">
            <v>https://links.sgx.com/FileOpen/AGL%20-%20Annual%20Report%202020.ashx?App=Announcement&amp;FileID=660287</v>
          </cell>
          <cell r="HI5" t="str">
            <v>https://links.sgx.com/FileOpen/20210413_AEI_Ann_AR2020_Att.ashx?App=Announcement&amp;FileID=660490</v>
          </cell>
          <cell r="HJ5" t="str">
            <v>https://links.sgx.com/FileOpen/AF%20Global%20Limited%20Annual%20Report%202020.ashx?App=Announcement&amp;FileID=660618</v>
          </cell>
          <cell r="HK5" t="str">
            <v>https://links.sgx.com/FileOpen/Amara_AR2020.ashx?App=Announcement&amp;FileID=657716</v>
          </cell>
          <cell r="HL5" t="str">
            <v>https://links.sgx.com/FileOpen/ANNAIK%20LIMITED%20ANNUAL%20REPORT%202020.ashx?App=Announcement&amp;FileID=660414</v>
          </cell>
          <cell r="HM5" t="str">
            <v>https://links.sgx.com/FileOpen/AP%20Oil%20International%20Limited%20Annual%20Report%202020.ashx?App=Announcement&amp;FileID=657706</v>
          </cell>
          <cell r="HN5" t="str">
            <v>https://links.sgx.com/FileOpen/APAC_AR2020_Full%20Set.ashx?App=Announcement&amp;FileID=653589</v>
          </cell>
          <cell r="HO5" t="str">
            <v>https://links.sgx.com/FileOpen/APTTAnnualReport2020.ashx?App=Announcement&amp;FileID=657714</v>
          </cell>
          <cell r="HP5"/>
          <cell r="HQ5" t="str">
            <v>https://links.sgx.com/FileOpen/ARA%20H-Trust%20Annual%20Report%202020.ashx?App=Announcement&amp;FileID=654649</v>
          </cell>
          <cell r="HR5" t="str">
            <v>https://links.sgx.com/FileOpen/210326_ART_Annual%20Report%202020.ashx?App=Announcement&amp;FileID=653364</v>
          </cell>
          <cell r="HS5" t="str">
            <v>https://links.sgx.com/FileOpen/Asia%20Enterprises%20Holding%20Limited_AR%20FY2020.ashx?App=Announcement&amp;FileID=656337</v>
          </cell>
          <cell r="HT5" t="str">
            <v>https://links.sgx.com/FileOpen/AVH%20-%20Annual%20Report%20FY2020.ashx?App=Announcement&amp;FileID=659115</v>
          </cell>
          <cell r="HU5" t="str">
            <v>https://links.sgx.com/FileOpen/Annual_Report_2020.ashx?App=Announcement&amp;FileID=655968</v>
          </cell>
          <cell r="HV5" t="str">
            <v>https://links.sgx.com/FileOpen/Asiaphos_AR%202020.ashx?App=Announcement&amp;FileID=659119</v>
          </cell>
          <cell r="HW5" t="str">
            <v>https://links.sgx.com/FileOpen/ACL%20Annual%20Report%202020.ashx?App=Announcement&amp;FileID=661151</v>
          </cell>
          <cell r="HX5" t="str">
            <v>https://links.sgx.com/FileOpen/Avarga_Annual_Report_2020.ashx?App=Announcement&amp;FileID=657431</v>
          </cell>
          <cell r="HY5"/>
          <cell r="HZ5" t="str">
            <v>https://links.sgx.com/FileOpen/BTL_AR_FY20.ashx?App=Announcement&amp;FileID=655875</v>
          </cell>
          <cell r="IA5" t="str">
            <v>https://links.sgx.com/FileOpen/BTH2020%20Annual%20Report.ashx?App=Announcement&amp;FileID=659230</v>
          </cell>
          <cell r="IB5" t="str">
            <v>https://links.sgx.com/FileOpen/AnnualReport.ashx?App=Announcement&amp;FileID=658974</v>
          </cell>
          <cell r="IC5" t="str">
            <v>https://links.sgx.com/FileOpen/BHG_Annual_Report2020.ashx?App=Announcement&amp;FileID=656096</v>
          </cell>
          <cell r="ID5" t="str">
            <v>https://links.sgx.com/FileOpen/Biolidics-Annual%20Report%202020.ashx?App=Announcement&amp;FileID=661003</v>
          </cell>
          <cell r="IE5" t="str">
            <v>https://links.sgx.com/FileOpen/Annual%20Report%202020.ashx?App=Announcement&amp;FileID=654624</v>
          </cell>
          <cell r="IF5" t="str">
            <v>https://links.sgx.com/FileOpen/BIGL%20-%20Annual%20Report%202020.ashx?App=Announcement&amp;FileID=660631</v>
          </cell>
          <cell r="IG5" t="str">
            <v xml:space="preserve">https://links.sgx.com/FileOpen/BAL%20-%20Annual%20Report%202020.ashx?App=Announcement&amp;FileID=653375 </v>
          </cell>
          <cell r="IH5" t="str">
            <v>https://links.sgx.com/FileOpen/BCI-Annual%20Report%202020.ashx?App=Announcement&amp;FileID=654615</v>
          </cell>
          <cell r="II5"/>
          <cell r="IJ5" t="str">
            <v>https://links.sgx.com/1.0.0/corporate-announcements/548TRZBYV2AN80NF/3774f9a6092a09f3ab0083c2b117c9ab45445c8f38647835c13fc7af4b38c1db</v>
          </cell>
          <cell r="IK5" t="str">
            <v>https://links.sgx.com/FileOpen/01_CICT_Annual_Report_2020.ashx?App=Announcement&amp;FileID=652560</v>
          </cell>
          <cell r="IL5" t="str">
            <v>https://links.sgx.com/FileOpen/01_CLCT%20AR%202020.ashx?App=Announcement&amp;FileID=654223</v>
          </cell>
          <cell r="IM5" t="str">
            <v>https://links.sgx.com/FileOpen/Captii_Annual%20Report%20FY2020.ashx?App=Announcement&amp;FileID=656247</v>
          </cell>
          <cell r="IN5"/>
          <cell r="IO5" t="str">
            <v>https://links.sgx.com/FileOpen/CCL-Annual%20Report%202020_ENG.ashx?App=Announcement&amp;FileID=652969</v>
          </cell>
          <cell r="IP5" t="str">
            <v>https://links.sgx.com/FileOpen/CHO_AR_FY20.ashx?App=Announcement&amp;FileID=654214</v>
          </cell>
          <cell r="IQ5" t="str">
            <v>https://links.sgx.com/FileOpen/Challenger%20-%20Annual%20Report%20FY2020.ashx?App=Announcement&amp;FileID=659182</v>
          </cell>
          <cell r="IR5" t="str">
            <v>https://links.sgx.com/FileOpen/CAO_Annual_Report_2020.ashx?App=Announcement&amp;FileID=653963</v>
          </cell>
          <cell r="IS5" t="str">
            <v>https://links.sgx.com/FileOpen/CEWL_Annual_Report_2020.ashx?App=Announcement&amp;FileID=652788</v>
          </cell>
          <cell r="IT5" t="str">
            <v>https://links.sgx.com/FileOpen/China%20Sunsine%20-%20Annual%20Report%202020.ashx?App=Announcement&amp;FileID=657496</v>
          </cell>
          <cell r="IU5" t="str">
            <v>https://links.sgx.com/FileOpen/CES%20Annual%20Report%202020%20Final.ashx?App=Announcement&amp;FileID=657483</v>
          </cell>
          <cell r="IV5" t="str">
            <v>https://links.sgx.com/FileOpen/Annual%20Report%202020.ashx?App=Announcement&amp;FileID=660426</v>
          </cell>
          <cell r="IW5"/>
          <cell r="IX5" t="str">
            <v>https://links.sgx.com/FileOpen/Clearbridge%20Health%20Annual%20Report%202020.ashx?App=Announcement&amp;FileID=657626</v>
          </cell>
          <cell r="IY5" t="str">
            <v>https://links.sgx.com/FileOpen/Colex%20AR%202020.ashx?App=Announcement&amp;FileID=657439</v>
          </cell>
          <cell r="IZ5" t="str">
            <v>https://links.sgx.com/FileOpen/ComfortDelGro%20-%20AR%202020%20dated%2026%20March%202021.ashx?App=Announcement&amp;FileID=653369</v>
          </cell>
          <cell r="JA5" t="str">
            <v>https://links.sgx.com/FileOpen/COSCO%20SHIPPING_AR%202020.ashx?App=Announcement&amp;FileID=656159</v>
          </cell>
          <cell r="JB5" t="str">
            <v>https://investor.cromwelleuropeanreit.com.sg/misc/ar2020/CEREIT-Annual_Report_2020_5Apr2021.pdf</v>
          </cell>
          <cell r="JC5" t="str">
            <v>https://cseglobal.listedcompany.com/newsroom/20210405_060846_544_AOF75FPQ74032HOD.1.pdf</v>
          </cell>
          <cell r="JD5" t="str">
            <v>https://www.dbs.com/annualreports/2020/files/media/dbs-annual-report-2020.pdf</v>
          </cell>
          <cell r="JE5" t="str">
            <v>https://delfilimited.listedcompany.com/newsroom/DelfiLimitedAR2020v2_20210423.pdf</v>
          </cell>
          <cell r="JF5" t="str">
            <v>https://investor.dyna-mac.com/newsroom/20210407_174727_NO4_C4PGJZFAHMP2P730.1.pdf</v>
          </cell>
          <cell r="JG5"/>
          <cell r="JH5" t="str">
            <v>http://www.eindec.com.sg/pdf/ar2020.pdf</v>
          </cell>
          <cell r="JI5"/>
          <cell r="JJ5" t="str">
            <v>http://www.enviro-hub.com/misc/ar2020.pdf</v>
          </cell>
          <cell r="JK5" t="str">
            <v>https://esr-reit.listedcompany.com/misc/ar2020/ESR-REIT%20AR2020.pdf</v>
          </cell>
          <cell r="JL5" t="str">
            <v>https://excelpoint.listedcompany.com/newsroom/20210323_072606_BDF_P9UDSTB9119SY5EI.1.pdf</v>
          </cell>
          <cell r="JM5" t="str">
            <v>https://www.fareastorchard.com.sg/downloads/agm2020/AR2020.pdf</v>
          </cell>
          <cell r="JN5" t="str">
            <v>https://federal-int.com.sg/wp-content/uploads/2021/04/Federal-International-2000-Ltd-Annual-Report-2020.pdf</v>
          </cell>
          <cell r="JO5" t="str">
            <v>http://feht.listedcompany.com/newsroom/ar2020.pdf</v>
          </cell>
          <cell r="JP5" t="str">
            <v>https://firstsponsorgroup.listedcompany.com/newsroom/20210401_074106_ADN_ZESGRGAU71C0NMJ0.1.pdf</v>
          </cell>
          <cell r="JQ5" t="str">
            <v>https://foodempire.listedcompany.com/newsroom/20210407_071558_F03_PNYC8QX50ZIYKYS0.1.pdf</v>
          </cell>
          <cell r="JR5" t="str">
            <v>https://links.sgx.com/FileOpen/Fragrance%20Group%20Limited_Annual%20Report%202020.ashx?App=Announcement&amp;FileID=654439</v>
          </cell>
          <cell r="JS5" t="str">
            <v>http://frenckengroup.listedcompany.com/misc/Frencken%20AR2020.pdf</v>
          </cell>
          <cell r="JT5" t="str">
            <v>https://fsltrust.listedcompany.com/newsroom/20210404_191925_D8DU_NHYMPNUUW2SQPK3U.1.pdf</v>
          </cell>
          <cell r="JU5" t="str">
            <v>https://links.sgx.com/FileOpen/Fuxing-AR2020.ashx?App=Announcement&amp;FileID=660328</v>
          </cell>
          <cell r="JV5" t="str">
            <v>https://www.gkgoh.com/FileStore/Full/66download.pdf</v>
          </cell>
          <cell r="JW5" t="str">
            <v>http://gallantventure.listedcompany.com/misc/ar2020.pdf</v>
          </cell>
          <cell r="JX5" t="str">
            <v>http://geoenergy.listedcompany.com/newsroom/20210413_002900_RE4_09IVK1L6EZY8GA4C.1.pdf</v>
          </cell>
          <cell r="JY5" t="str">
            <v>https://cdn.shopify.com/s/files/1/0501/4949/0883/files/Global_Invacom_Group_Limited_Annual_Report_2020.pdf?v=1619085793</v>
          </cell>
          <cell r="JZ5" t="str">
            <v>http://investor.gear.com.sg/misc/ar2020.pdf</v>
          </cell>
          <cell r="KA5" t="str">
            <v>https://www.gvt.com.sg/downloads/Annual_Report_2020.pdf</v>
          </cell>
          <cell r="KB5" t="str">
            <v>https://www.greateasternlife.com/content/dam/great-eastern/sg/homepage/about-us/investor-relations/annual-reports/2020-annual-report.pdf</v>
          </cell>
          <cell r="KC5" t="str">
            <v>http://www.gshcorporation.com/pdf/AR2020.pdf</v>
          </cell>
          <cell r="KD5" t="str">
            <v>https://www.hafary.com.sg/investor_relations/annual_reports/ANNUAL-REPORT-2020-28.pdf</v>
          </cell>
          <cell r="KE5" t="str">
            <v>https://www.halcyonagri.com/wp-content/uploads/2021/05/HAC_Annual_Report_2020.pdf</v>
          </cell>
          <cell r="KF5" t="str">
            <v>http://www.heatecholdings.com/downloads/Annual%20Report%202020.pdf</v>
          </cell>
          <cell r="KG5" t="str">
            <v>http://hgmetal.listedcompany.com/misc/ar2020.pdf</v>
          </cell>
          <cell r="KH5" t="str">
            <v>DELISTED 19/4/21</v>
          </cell>
          <cell r="KI5" t="str">
            <v>/http://www.hlge.com.sg/wp-content/uploads/2021/04/HLGE-Annual-Report-2020.pdf</v>
          </cell>
          <cell r="KJ5" t="str">
            <v>http://hobee.com/wp-content/uploads/2014/10/HoBee-AR2020-Bookmarked_spread_lowres.pdf</v>
          </cell>
          <cell r="KK5" t="str">
            <v>https://hlsgroup.listedcompany.com/misc/ar2020.pdf</v>
          </cell>
          <cell r="KL5" t="str">
            <v>/http://hongfok.listedcompany.com/newsroom/20210407_075932_H30_KXPRO7VENW4U2479.1.pdf</v>
          </cell>
          <cell r="KM5" t="str">
            <v>/https://honglaihuatgroup.com/wp-content/uploads/2021/04/Hong-Lai-Huat-Group-Limited-Annual-Report-2020.pdf</v>
          </cell>
          <cell r="KN5" t="str">
            <v>https://www.hlf.com.sg/downloads/annual_report/ar2020.pdf</v>
          </cell>
          <cell r="KO5" t="str">
            <v>https://links.sgx.com/FileOpen/Hosen%20Group%20-%20Annual%20Report%202020.ashx?App=Announcement&amp;FileID=656153</v>
          </cell>
          <cell r="KP5" t="str">
            <v>https://www.hotelprop.com.sg/wp-content/uploads/2021/04/HPL_AR2020_FA_Highres-protected-1.pdf</v>
          </cell>
          <cell r="KQ5" t="str">
            <v>https://ir.listedcompany.com/tracker.pl?type=5&amp;id=231726&amp;m=c6389cf69e44442714d3051bf7aee08c9b8691a226051aa2e87a766fba96eade&amp;redirect=https%3A%2F%2Fhotelroyal.listedcompany.com%2Fnewsroom%2F20210407_001935_H12_4Y9P6UXYXBP2Y8TO.1.pdf</v>
          </cell>
          <cell r="KR5" t="str">
            <v>http://www.hihl.com.sg/eng/hihl/FinancialInformation-AnnualReports/Annual%20Report%202020.pdf</v>
          </cell>
          <cell r="KS5" t="str">
            <v>https://hrnetgroup.listedcompany.com/newsroom/20210406_173504_CHZ_2692JDNDZTHZ6PIM.1.pdf</v>
          </cell>
          <cell r="KT5" t="str">
            <v>https://www.hphtrust.com/misc/ar2020/HPHTAR2020(hi-res)_bookmarkversion.pdf</v>
          </cell>
          <cell r="KU5" t="str">
            <v>http://hwahongcorp.com/hwahongcorp/wp-content/uploads/2018/07/5April2021-HHFY2020-AnnualReport.pdf</v>
          </cell>
          <cell r="KV5" t="str">
            <v>https://www.hyphensgroup.com/wp-content/uploads/2021/04/Hyphens-Pharma-Annual-Report-2020.pdf</v>
          </cell>
          <cell r="KW5" t="str">
            <v>https://www.ifastcorp.com/ifastcorp/articleFiles/webarticles/14645/SG/iFASTCorp_AnnualReport_2020.pdf</v>
          </cell>
          <cell r="KX5" t="str">
            <v>https://static1.squarespace.com/static/5f34fa182e4f8d02498cf62b/t/606ced9611bc954464cd89c3/1617751474553/IFS_Capital_Limited_Annual_Report_2020.pdf</v>
          </cell>
          <cell r="KY5" t="str">
            <v>http://investor.indofoodagri.com/misc/ar2020/34/index.html</v>
          </cell>
          <cell r="KZ5" t="str">
            <v>https://internationalcementgroup.com/wp-content/uploads/2021/04/ICG-Annual-Report-2020.pdf</v>
          </cell>
          <cell r="LA5" t="str">
            <v>http://www.interraresources.com/download/annualreports/Interra%20AR2020.pdf</v>
          </cell>
          <cell r="LB5" t="str">
            <v>https://investor.intraco.com.sg/misc/ar2020.pdf</v>
          </cell>
          <cell r="LC5" t="str">
            <v>https://links.sgx.com/FileOpen/Annual%20Report%20FY2020.ashx?App=Announcement&amp;FileID=660401</v>
          </cell>
          <cell r="LD5" t="str">
            <v>http://links.sgx.com/FileOpen/IREIT%20Annual%20Report%202020.ashx?App=Announcement&amp;FileID=653928</v>
          </cell>
          <cell r="LE5" t="str">
            <v>https://links.sgx.com/FileOpen/ISDN-AR2020_ENG.ashx?App=Announcement&amp;FileID=653554</v>
          </cell>
          <cell r="LF5" t="str">
            <v>https://links.sgx.com/FileOpen/ISEC%20Healthcare%20Ltd.%20Annual%20Report%202020.ashx?App=Announcement&amp;FileID=655885</v>
          </cell>
          <cell r="LG5" t="str">
            <v>https://store-knrdocushe.mybigcommerce.com/content/pdf/Isetan_AR20_SGX_%28Final%29%20%20.pdf</v>
          </cell>
          <cell r="LH5" t="str">
            <v>https://japfa.com/files/report/Japfa_Ltd_AR2020.pdf</v>
          </cell>
          <cell r="LI5" t="str">
            <v>https://links.sgx.com/1.0.0/corporate-announcements/NJ9D1CCQPO35VLB6/653593_JCC%20Annual%20Report%202020%20-%20Final.pdf</v>
          </cell>
          <cell r="LJ5" t="str">
            <v>https://www.jep-holdings.com/jep_IR/jep.listedcompany.com/download/annual_report/JEP_AR_2020.pdf</v>
          </cell>
          <cell r="LK5" t="str">
            <v>https://links.sgx.com/FileOpen/PRIME%20US%20REIT%20Annual%20Report%20FY2020.ashx?App=Announcement&amp;FileID=660337</v>
          </cell>
          <cell r="LL5" t="str">
            <v>http://kencana.listedcompany.com/newsroom/Kencana_Agri_Annual_Report_2020.pdf</v>
          </cell>
          <cell r="LM5" t="str">
            <v>https://www.kepcorp.com/annualreport2020/theme/default/pdf/keppel-corporation-ar20-full-report.pdf</v>
          </cell>
          <cell r="LN5" t="str">
            <v>https://links.sgx.com/FileOpen/KBE-AR2020.ashx?App=Announcement&amp;FileID=659308</v>
          </cell>
          <cell r="LO5" t="str">
            <v>https://www.kohbrothers.com/images/finance/kbgl-ar2020.pdf</v>
          </cell>
          <cell r="LP5" t="str">
            <v>https://links.sgx.com/FileOpen/Kori%20Holdings%20Limited%20Annual%20Report%20FY2020.ashx?App=Announcement&amp;FileID=659090</v>
          </cell>
          <cell r="LQ5" t="str">
            <v>https://links.sgx.com/FileOpen/Koufu%202020%20Annual%20Report.ashx?App=Announcement&amp;FileID=656345</v>
          </cell>
          <cell r="LR5"/>
          <cell r="LS5" t="str">
            <v>https://links.sgx.com/FileOpen/LHT_Holdings_Limited_AR2020_HighRes.ashx?App=Announcement&amp;FileID=656350</v>
          </cell>
          <cell r="LT5" t="str">
            <v>https://links.sgx.com/FileOpen/LMIR_Trust_Annual_Report_FY2020.ashx?App=Announcement&amp;FileID=654250</v>
          </cell>
          <cell r="LU5" t="str">
            <v>https://links.sgx.com/FileOpen/LYCorp_Annual%20Report%202020.ashx?App=Announcement&amp;FileID=670799</v>
          </cell>
          <cell r="LV5" t="str">
            <v>https://links.sgx.com/FileOpen/MRL_AR_2020.ashx?App=Announcement&amp;FileID=657821</v>
          </cell>
          <cell r="LW5" t="str">
            <v>https://links.sgx.com/FileOpen/Annual_Report_2020.ashx?App=Announcement&amp;FileID=659189</v>
          </cell>
          <cell r="LX5" t="str">
            <v>https://links.sgx.com/FileOpen/Manulife%20US%20REIT%20Annual%20Report%20and%20Sustainability%20Report%202020.ashx?App=Announcement&amp;FileID=655911</v>
          </cell>
          <cell r="LY5" t="str">
            <v>https://maxi-cash.com/wp-content/uploads/2021/04/Maxi-Cash-Financial-Services_Annual-Report-FY2020.pdf</v>
          </cell>
          <cell r="LZ5" t="str">
            <v>https://www.m-dr.com/assets/docs/ar/AR2020.pdf</v>
          </cell>
          <cell r="MA5" t="str">
            <v>http://megachem.listedcompany.com/newsroom/20210401_063622_5DS_1YMLRC54QS335N1V.1.pdf</v>
          </cell>
          <cell r="MB5" t="str">
            <v>https://investor.mencast.com.sg/misc/ar2020.pdf</v>
          </cell>
          <cell r="MC5" t="str">
            <v>https://hub.optiwise.io/en/documents/19678/ar2020.pdf</v>
          </cell>
          <cell r="MD5" t="str">
            <v>https://www.mewahgroup.com/upload/AnnualReports/Mewah%20Annual%20Report%202020.pdf</v>
          </cell>
          <cell r="ME5" t="str">
            <v>https://investor.mindchamps.org/newsroom/20210407_202431_CNE_66BDP7N33PDL55ZC.1.pdf</v>
          </cell>
          <cell r="MF5" t="str">
            <v>https://moneymax.com.sg/wp-content/uploads/2021/04/MM-AR2020.pdf</v>
          </cell>
          <cell r="MG5" t="str">
            <v>https://media-multichem.todayir.com/202104061807521760920070_en.pdf</v>
          </cell>
          <cell r="MH5" t="str">
            <v>https://073fddcb-8546-40b6-ad35-901540b73b2d.usrfiles.com/ugd/073fdd_85e2b96d9481436883832c8ea9a2c441.pdf</v>
          </cell>
          <cell r="MI5" t="str">
            <v>https://links.sgx.com/FileOpen/NCH%20Annual%20Report%20FY2020.ashx?App=Announcement&amp;FileID=660354</v>
          </cell>
          <cell r="MJ5" t="str">
            <v>https://links.sgx.com/FileOpen/NeraTel%20Annual%20Report%202020.ashx?App=Announcement&amp;FileID=654311</v>
          </cell>
          <cell r="MK5" t="str">
            <v>https://links.sgx.com/FileOpen/Nordic%20Group%20Limited%20Annual%20Report%202020.ashx?App=Announcement&amp;FileID=657701</v>
          </cell>
          <cell r="ML5" t="str">
            <v>https://links.sgx.com/FileOpen/AR2020.ashx?App=Announcement&amp;FileID=654555</v>
          </cell>
          <cell r="MM5" t="str">
            <v>https://links.sgx.com/FileOpen/Ntegrator-Annual%20Report%20FY2020.ashx?App=Announcement&amp;FileID=655893</v>
          </cell>
          <cell r="MN5" t="str">
            <v>https://links.sgx.com/FileOpen/OKP%20AR%202020.ashx?App=Announcement&amp;FileID=654259</v>
          </cell>
          <cell r="MO5" t="str">
            <v>https://links.sgx.com/FileOpen/8Apr2021_Annual%20Report%202020.ashx?App=Announcement&amp;FileID=657437</v>
          </cell>
          <cell r="MP5" t="str">
            <v>https://links.sgx.com/FileOpen/Olive%20Tree%20-%20Annual%20Report%202020.ashx?App=Announcement&amp;FileID=657486</v>
          </cell>
          <cell r="MQ5" t="str">
            <v>https://links.sgx.com/FileOpen/ONE-STOXXASEAN%201YR62-E.ashx?App=Announcement&amp;FileID=632680</v>
          </cell>
          <cell r="MR5" t="str">
            <v>https://links.sgx.com/FileOpen/OUE_C-REIT_Annual_Report_FY_2020.ashx?App=Announcement&amp;FileID=655905</v>
          </cell>
          <cell r="MS5" t="str">
            <v>https://links.sgx.com/FileOpen/Annual_Report_2020.ashx?App=Announcement&amp;FileID=657457</v>
          </cell>
          <cell r="MT5" t="str">
            <v>https://links.sgx.com/FileOpen/OUELH_Annual%20Report%20FY2020_Final.ashx?App=Announcement&amp;FileID=654185</v>
          </cell>
          <cell r="MU5" t="str">
            <v>https://links.sgx.com/FileOpen/Ouhua%20-%20Annual%20Report%20FY2020.ashx?App=Announcement&amp;FileID=654069</v>
          </cell>
          <cell r="MV5" t="str">
            <v>https://links.sgx.com/FileOpen/2020%20Annual%20Report%20-%20English.ashx?App=Announcement&amp;FileID=654630</v>
          </cell>
          <cell r="MW5" t="str">
            <v>https://links.sgx.com/FileOpen/OEL%20Annual%20Report%202020.ashx?App=Announcement&amp;FileID=654762</v>
          </cell>
          <cell r="MX5" t="str">
            <v>https://links.sgx.com/FileOpen/PCRDL%20Annual%20Report%202020.ashx?App=Announcement&amp;FileID=654500</v>
          </cell>
          <cell r="MY5" t="str">
            <v>https://pacificradiance.listedcompany.com/newsroom/20210414_073610_T8V_SNNAMHGFXOGP1DLY.1.pdf</v>
          </cell>
          <cell r="MZ5" t="str">
            <v>http://www.panasian.com.sg/images/pdf/15-Apr-2021-PAN-ASIAN_AR2020-FA-1.pdf</v>
          </cell>
          <cell r="NA5" t="str">
            <v>https://panunited.listedcompany.com/misc/ar2020.pdf</v>
          </cell>
          <cell r="NB5" t="str">
            <v>https://plifereit.listedcompany.com/misc/ar2020/PLRAnnualReport2020.pdf</v>
          </cell>
          <cell r="NC5" t="str">
            <v>https://links.sgx.com/FileOpen/PIL-Annual%20Report%202020.ashx?App=Announcement&amp;FileID=660639</v>
          </cell>
          <cell r="ND5" t="str">
            <v>https://links.sgx.com/FileOpen/SAR20100018_Pharmesis_Internationall_Limited_ARarchive.ashx?App=Announcement&amp;FileID=659116</v>
          </cell>
          <cell r="NE5" t="str">
            <v>https://e98f178a-dd1c-4306-aaee-c3ccfc587922.filesusr.com/ugd/cf3a96_86c4d1c6913e46d3bb49f58cc0dbd64b.pdf</v>
          </cell>
          <cell r="NF5" t="str">
            <v>https://links.sgx.com/FileOpen/Polaris%20AR%20FY2020%20-%20Draft%2016.ashx?App=Announcement&amp;FileID=670129</v>
          </cell>
          <cell r="NG5" t="str">
            <v>https://links.sgx.com/FileOpen/Procurri%20-%20Annual%20Report%202020.ashx?App=Announcement&amp;FileID=659008</v>
          </cell>
          <cell r="NH5" t="str">
            <v>https://links.sgx.com/FileOpen/PNL%20-%20Annual%20Report%20FY2020%20-%20Final.ashx?App=Announcement&amp;FileID=655870</v>
          </cell>
          <cell r="NI5" t="str">
            <v>https://links.sgx.com/FileOpen/QnM_AR2020.ashx?App=Announcement&amp;FileID=658970</v>
          </cell>
          <cell r="NJ5" t="str">
            <v>https://links.sgx.com/FileOpen/QAF%20Annual%20Report%20FY2020.ashx?App=Announcement&amp;FileID=653263</v>
          </cell>
          <cell r="NK5" t="str">
            <v>https://links.sgx.com/FileOpen/QianHu_AR2020.ashx?App=Announcement&amp;FileID=650281</v>
          </cell>
          <cell r="NL5" t="str">
            <v>https://links.sgx.com/FileOpen/REX_Annual%20Report%202020.ashx?App=Announcement&amp;FileID=653175</v>
          </cell>
          <cell r="NM5" t="str">
            <v>https://links.sgx.com/FileOpen/RH%20Petrogas%20Limited%20AR%202020.ashx?App=Announcement&amp;FileID=660282</v>
          </cell>
          <cell r="NN5" t="str">
            <v>https://links.sgx.com/FileOpen/RHL_2020%20Annual%20Report.ashx?App=Announcement&amp;FileID=657536</v>
          </cell>
          <cell r="NO5" t="str">
            <v>https://links.sgx.com/FileOpen/RPH_Ann_Annual%20Report%202020.ashx?App=Announcement&amp;FileID=653736</v>
          </cell>
          <cell r="NP5" t="str">
            <v>https://links.sgx.com/FileOpen/Samko%20AR2020.ashx?App=Announcement&amp;FileID=661193</v>
          </cell>
          <cell r="NQ5" t="str">
            <v>https://links.sgx.com/FileOpen/01%20Samudera%20Editorial%20report.ashx?App=Announcement&amp;FileID=659166 ; https://links.sgx.com/FileOpen/02%20Samudera%20Financial%20report.ashx?App=Announcement&amp;FileID=659167</v>
          </cell>
          <cell r="NR5" t="str">
            <v>https://links.sgx.com/FileOpen/Sarine%20AR2020%20-%2013Apr2021.ashx?App=Announcement&amp;FileID=660373</v>
          </cell>
          <cell r="NS5" t="str">
            <v>Unpublished</v>
          </cell>
          <cell r="NT5" t="str">
            <v>Unpublished</v>
          </cell>
          <cell r="NU5" t="str">
            <v>https://links.sgx.com/FileOpen/SBS%20Transit%20Ltd%20-%20Annual%20Report%202020%20dated%2025%20Mar%202021.ashx?App=Announcement&amp;FileID=653191</v>
          </cell>
          <cell r="NV5" t="str">
            <v>https://links.sgx.com/FileOpen/Sembcorp_2020%20Annual%20Report.ashx?App=Announcement&amp;FileID=653938</v>
          </cell>
          <cell r="NW5" t="str">
            <v>https://links.sgx.com/FileOpen/SCM%20Annual%20Report.ashx?App=Announcement&amp;FileID=653925</v>
          </cell>
          <cell r="NX5" t="str">
            <v>https://links.sgx.com/FileOpen/Seroja%20Annual%20Report%202020.ashx?App=Announcement&amp;FileID=662155</v>
          </cell>
          <cell r="NY5" t="str">
            <v>https://links.sgx.com/FileOpen/SHS_Holdings_Ltd_-_Annual_Report.ashx?App=Announcement&amp;FileID=660605</v>
          </cell>
          <cell r="NZ5" t="str">
            <v>https://links.sgx.com/FileOpen/SRN%20AR2020_vF.ashx?App=Announcement&amp;FileID=661170</v>
          </cell>
          <cell r="OA5" t="str">
            <v>https://links.sgx.com/FileOpen/Sinarmas%20Land%20AR%202020-Final.ashx?App=Announcement&amp;FileID=656175</v>
          </cell>
          <cell r="OB5" t="str">
            <v>https://links.sgx.com/FileOpen/Annual%20Report%202020.ashx?App=Announcement&amp;FileID=654702</v>
          </cell>
          <cell r="OC5"/>
          <cell r="OD5" t="str">
            <v>https://links.sgx.com/FileOpen/SMG%20-%20Annual%20Report%202020%20-%2009042021.ashx?App=Announcement&amp;FileID=657724</v>
          </cell>
          <cell r="OE5" t="str">
            <v>https://links.sgx.com/FileOpen/SOG%20-%20Annual%20Report%202020.ashx?App=Announcement&amp;FileID=657605</v>
          </cell>
          <cell r="OF5" t="str">
            <v>https://links.sgx.com/FileOpen/SFL%20AR2020.ashx?App=Announcement&amp;FileID=654280</v>
          </cell>
          <cell r="OG5" t="str">
            <v>https://links.sgx.com/FileOpen/Sinjia%20-%20Annual%20Report%20FY2020.ashx?App=Announcement&amp;FileID=657697</v>
          </cell>
          <cell r="OH5"/>
          <cell r="OI5" t="str">
            <v>https://links.sgx.com/FileOpen/SBCG%20-%20Annual%20Report%20FY2020.ashx?App=Announcement&amp;FileID=654123</v>
          </cell>
          <cell r="OJ5" t="str">
            <v>https://links.sgx.com/FileOpen/Soup%20AR20.ashx?App=Announcement&amp;FileID=660775</v>
          </cell>
          <cell r="OK5" t="str">
            <v>https://links.sgx.com/FileOpen/SPCorp_AnnualReport2020.ashx?App=Announcement&amp;FileID=653943</v>
          </cell>
          <cell r="OL5" t="str">
            <v>https://links.sgx.com/FileOpen/Spackman_Entertainment_Annual%20Report%20FY2020.ashx?App=Announcement&amp;FileID=661190</v>
          </cell>
          <cell r="OM5" t="str">
            <v>https://links.sgx.com/FileOpen/Starburst%20Annual%20Report%20-%20FY2020.ashx?App=Announcement&amp;FileID=659242</v>
          </cell>
          <cell r="ON5" t="str">
            <v>https://links.sgx.com/FileOpen/StarHubAnnualReport2020.ashx?App=Announcement&amp;FileID=657445</v>
          </cell>
          <cell r="OO5" t="str">
            <v>https://links.sgx.com/FileOpen/Straco_AR2020.ashx?App=Announcement&amp;FileID=659022</v>
          </cell>
          <cell r="OP5"/>
          <cell r="OQ5" t="str">
            <v>https://links.sgx.com/FileOpen/TACorp-AnnualReport2020.ashx?App=Announcement&amp;FileID=665245</v>
          </cell>
          <cell r="OR5" t="str">
            <v>https://links.sgx.com/FileOpen/Talkmed%20Group%20Limited%20Annual%20Report%202020%20.ashx?App=Announcement&amp;FileID=654585</v>
          </cell>
          <cell r="OS5" t="str">
            <v>https://links.sgx.com/FileOpen/Annual%20Report%20FY2020.ashx?App=Announcement&amp;FileID=660522</v>
          </cell>
          <cell r="OT5"/>
          <cell r="OU5" t="str">
            <v>https://links.sgx.com/1.0.0/corporate-announcements/3UMRL6BEH59HOC6U/45b1ce7dfd55957d14d7d4e6f1eb2a676fdffe0ab0afd4a5d22bb83d6823b595</v>
          </cell>
          <cell r="OV5" t="str">
            <v>https://links.sgx.com/1.0.0/corporate-announcements/3VO3444S3YNMKNJN/08967a68b89c3af6f30a4fb818ff3bb3d80945c1c24fbfe03318f722245a2c2e</v>
          </cell>
          <cell r="OW5" t="str">
            <v>https://links.sgx.com/FileOpen/STC%20-%20AR%202020.ashx?App=Announcement&amp;FileID=660645</v>
          </cell>
          <cell r="OX5" t="str">
            <v>https://links.sgx.com/FileOpen/Trendlines%20-%20Annual%20Report%202020.ashx?App=Announcement&amp;FileID=652116</v>
          </cell>
          <cell r="OY5" t="str">
            <v>https://links.sgx.com/FileOpen/TIH_Limited_Annual_Report_2020.ashx?App=Announcement&amp;FileID=654265</v>
          </cell>
          <cell r="OZ5" t="str">
            <v>https://links.sgx.com/FileOpen/Tiong%20Seng%20Holdings%20Ltd%20Annual%20Report%202020.ashx?App=Announcement&amp;FileID=656330</v>
          </cell>
          <cell r="PA5" t="str">
            <v>https://links.sgx.com/FileOpen/TGL%20-%20Annual%20Report%202020.ashx?App=Announcement&amp;FileID=656000</v>
          </cell>
          <cell r="PB5" t="str">
            <v>https://links.sgx.com/FileOpen/Tricklestar-Revised%20Annual%20Report.ashx?App=Announcement&amp;FileID=651923</v>
          </cell>
          <cell r="PC5" t="str">
            <v>https://links.sgx.com/FileOpen/TSH_Annual_Report_2020.ashx?App=Announcement&amp;FileID=659294</v>
          </cell>
          <cell r="PD5" t="str">
            <v>https://links.sgx.com/FileOpen/TuanSing_FY2020AnnualReport.ashx?App=Announcement&amp;FileID=653961</v>
          </cell>
          <cell r="PE5" t="str">
            <v>https://links.sgx.com/FileOpen/TSL_AR2020_SGX.ashx?App=Announcement&amp;FileID=656316</v>
          </cell>
          <cell r="PF5" t="str">
            <v>https://links.sgx.com/FileOpen/UMS%20AR2020.ashx?App=Announcement&amp;FileID=658990</v>
          </cell>
          <cell r="PG5" t="str">
            <v>https://links.sgx.com/FileOpen/Uni-Asia%202021-04-15%20-%20Uni-Asia%20Group%20Limited%20AR2020.ashx?App=Announcement&amp;FileID=660975</v>
          </cell>
          <cell r="PH5" t="str">
            <v>https://links.sgx.com/FileOpen/Union%20Gas%20Holdings-AR2020.ashx?App=Announcement&amp;FileID=656039</v>
          </cell>
          <cell r="PI5" t="str">
            <v>https://links.sgx.com/FileOpen/United%20Global%20Limited%20Annual%20Report%202020.ashx?App=Announcement&amp;FileID=660462</v>
          </cell>
          <cell r="PJ5" t="str">
            <v>https://links.sgx.com/FileOpen/UIC%20AR%202020.ashx?App=Announcement&amp;FileID=654301</v>
          </cell>
          <cell r="PK5" t="str">
            <v>https://links.sgx.com/FileOpen/UOB%20Annual%20Report%202020.ashx?App=Announcement&amp;FileID=654093</v>
          </cell>
          <cell r="PL5" t="str">
            <v>https://links.sgx.com/FileOpen/UOI%20Annual%20Report%202020.ashx?App=Announcement&amp;FileID=654330</v>
          </cell>
          <cell r="PM5" t="str">
            <v>https://links.sgx.com/FileOpen/UOBKHHL%20Annual%20Report%202020.ashx?App=Announcement&amp;FileID=657733</v>
          </cell>
          <cell r="PN5" t="str">
            <v>https://links.sgx.com/FileOpen/SGX%20AR%202020.ashx?App=Announcement&amp;FileID=657521</v>
          </cell>
          <cell r="PO5" t="str">
            <v>https://links.sgx.com/FileOpen/Annual%20Report%20FY2020.ashx?App=Announcement&amp;FileID=656215</v>
          </cell>
          <cell r="PP5" t="str">
            <v>https://links.sgx.com/FileOpen/Annual%20Report%202020.ashx?App=Announcement&amp;FileID=660622</v>
          </cell>
          <cell r="PQ5" t="str">
            <v>https://links.sgx.com/FileOpen/VICOM%20Ltd%20-%20Annual%20Report%202020.ashx?App=Announcement&amp;FileID=653047</v>
          </cell>
          <cell r="PR5" t="str">
            <v>https://links.sgx.com/FileOpen/WeeHurFY2020AnnualReport.ashx?App=Announcement&amp;FileID=659012</v>
          </cell>
          <cell r="PS5" t="str">
            <v>https://links.sgx.com/FileOpen/WIL-Annual_Report_2020.ashx?App=Announcement&amp;FileID=653043</v>
          </cell>
          <cell r="PT5" t="str">
            <v>https://links.sgx.com/FileOpen/Annual%20Report%202020.ashx?App=Announcement&amp;FileID=660761</v>
          </cell>
          <cell r="PU5" t="str">
            <v>https://links.sgx.com/FileOpen/YV20_AR-Final.ashx?App=Announcement&amp;FileID=660320</v>
          </cell>
          <cell r="PV5" t="str">
            <v>https://links.sgx.com/FileOpen/YZJ_Annual_Report_2020.ashx?App=Announcement&amp;FileID=654795</v>
          </cell>
          <cell r="PW5" t="str">
            <v>https://links.sgx.com/FileOpen/25-03-2021-Yanlord_Annual_Report_2020.ashx?App=Announcement&amp;FileID=653350</v>
          </cell>
          <cell r="PX5" t="str">
            <v>https://links.sgx.com/FileOpen/Annual%20Report%20FY2020.ashx?App=Announcement&amp;FileID=654864</v>
          </cell>
          <cell r="PY5" t="str">
            <v>https://links.sgx.com/FileOpen/YHI-AR2020.ashx?App=Announcement&amp;FileID=654815</v>
          </cell>
          <cell r="PZ5" t="str">
            <v>https://links.sgx.com/FileOpen/Ying%20Li%20International%20Real%20Estate%20Limited_Annual%20Report%202020_FINAL.ashx?App=Announcement&amp;FileID=660586</v>
          </cell>
          <cell r="QA5"/>
          <cell r="QB5" t="str">
            <v>https://links.sgx.com/FileOpen/Abundance%20Annual%20Report%202020.final.ashx?App=Announcement&amp;FileID=659044</v>
          </cell>
          <cell r="QC5" t="str">
            <v>https://links.sgx.com/FileOpen/Acesian%20Partners%20Limited%20AR2020.ashx?App=Announcement&amp;FileID=657902</v>
          </cell>
          <cell r="QD5" t="str">
            <v>https://links.sgx.com/FileOpen/AHL%20-%20Annual%20Report%202020.ashx?App=Announcement&amp;FileID=661081</v>
          </cell>
          <cell r="QE5" t="str">
            <v>https://links.sgx.com/FileOpen/AEM%20Annual%20Report%202020.ashx?App=Announcement&amp;FileID=660759</v>
          </cell>
          <cell r="QF5" t="str">
            <v>https://links.sgx.com/FileOpen/AIH_Annual%20Report%20and%20Sustainability%20Report%202020.ashx?App=Announcement&amp;FileID=657690</v>
          </cell>
          <cell r="QG5" t="str">
            <v>https://links.sgx.com/FileOpen/Annica%20Annual%20Report%20FY2020.ashx?App=Announcement&amp;FileID=660931</v>
          </cell>
          <cell r="QH5" t="str">
            <v>https://links.sgx.com/FileOpen/Azeus_Annual%20Report%202020.ashx?App=Announcement&amp;FileID=624550</v>
          </cell>
          <cell r="QI5" t="str">
            <v>https://links.sgx.com/FileOpen/BBR_Annual_Report_2020.ashx?App=Announcement&amp;FileID=656041</v>
          </cell>
          <cell r="QJ5" t="str">
            <v>https://links.sgx.com/FileOpen/1.%20BHG%20Retail%20REIT%20Annual%20Report%202020.ashx?App=Announcement&amp;FileID=654845</v>
          </cell>
          <cell r="QK5" t="str">
            <v>https://links.sgx.com/FileOpen/Bonvests%20AR%202020.ashx?App=Announcement&amp;FileID=657764</v>
          </cell>
          <cell r="QL5" t="str">
            <v>https://links.sgx.com/FileOpen/CDLHT-AR2020.ashx?App=Announcement&amp;FileID=653183</v>
          </cell>
          <cell r="QM5" t="str">
            <v>https://links.sgx.com/FileOpen/20200727_CIL_AR2020_Att.ashx?App=Announcement&amp;FileID=625091</v>
          </cell>
          <cell r="QN5" t="str">
            <v>https://links.sgx.com/FileOpen/Annual%20Report%202020.ashx?App=Announcement&amp;FileID=622348</v>
          </cell>
          <cell r="QO5" t="str">
            <v>https://links.sgx.com/FileOpen/20210329_CMI_Ann_AnnRpt_att.ashx?App=Announcement&amp;FileID=653667</v>
          </cell>
          <cell r="QP5" t="str">
            <v>https://links.sgx.com/FileOpen/CDL_AR2020.ashx?App=Announcement&amp;FileID=660992</v>
          </cell>
          <cell r="QQ5" t="str">
            <v>https://links.sgx.com/FileOpen/CNMC_AR2020_FINAL.ashx?App=Announcement&amp;FileID=660971</v>
          </cell>
          <cell r="QR5" t="str">
            <v>https://links.sgx.com/FileOpen/Cordlife_Annual%20Report%202020.ashx?App=Announcement&amp;FileID=660927</v>
          </cell>
          <cell r="QS5" t="str">
            <v>https://links.sgx.com/FileOpen/DASINRT-Dasin%20Retail%20Trust%20Annual%20Report%202020.ashx?App=Announcement&amp;FileID=660669</v>
          </cell>
          <cell r="QT5" t="str">
            <v>https://links.sgx.com/FileOpen/OIO_ANNUAL_REPORT_2020.ashx?App=Announcement&amp;FileID=660940</v>
          </cell>
          <cell r="QU5" t="str">
            <v>https://links.sgx.com/FileOpen/Dutech-Annual_Report_FY2020.ashx?App=Announcement&amp;FileID=657614</v>
          </cell>
          <cell r="QV5" t="str">
            <v>https://links.sgx.com/FileOpen/DFI%20AR2020-Final.ashx?App=Announcement&amp;FileID=626192</v>
          </cell>
          <cell r="QW5" t="str">
            <v>https://ecwreit.listedcompany.com/newsroom/20210330_184905_BWCU_XW54YWZEBU2IEWJV.3.pdf</v>
          </cell>
          <cell r="QX5" t="str">
            <v>https://links.sgx.com/FileOpen/eWH%20-%20Annual%20Report%202020.ashx?App=Announcement&amp;FileID=648267</v>
          </cell>
          <cell r="QY5" t="str">
            <v>https://links.sgx.com/FileOpen/Edition_Annual%20Report%202020.ashx?App=Announcement&amp;FileID=660515</v>
          </cell>
          <cell r="QZ5" t="str">
            <v>trading suspended</v>
          </cell>
          <cell r="RA5" t="str">
            <v>https://links.sgx.com/FileOpen/EnGro%20Corporation%20Limited%20Annual%20Report%202020.ashx?App=Announcement&amp;FileID=660724</v>
          </cell>
          <cell r="RB5" t="str">
            <v>https://links.sgx.com/FileOpen/ES%20Group%20AR20%20fullset%20v1.ashx?App=Announcement&amp;FileID=657941</v>
          </cell>
          <cell r="RC5" t="str">
            <v>https://links.sgx.com/FileOpen/Federal_Annual%20Report%20FYE31Dec2020.ashx?App=Announcement&amp;FileID=659084</v>
          </cell>
          <cell r="RD5" t="str">
            <v>https://links.sgx.com/FileOpen/First_Resources_Limited_-_Annual_Report_2020.ashx?App=Announcement&amp;FileID=656195</v>
          </cell>
          <cell r="RE5" t="str">
            <v>https://links.sgx.com/FileOpen/Forise%20International%20Limited%20Annual%20Report%202020.ashx?App=Announcement&amp;FileID=659102</v>
          </cell>
          <cell r="RF5" t="str">
            <v>https://www.fortress.sg/download/annual-report-2020.pdf</v>
          </cell>
          <cell r="RG5" t="str">
            <v>https://links.sgx.com/FileOpen/Annual%20Report%20FY2020.ashx?App=Announcement&amp;FileID=654593</v>
          </cell>
          <cell r="RH5" t="str">
            <v>https://links.sgx.com/FileOpen/FOP%20-%202020%20Annual%20Report.ashx?App=Announcement&amp;FileID=660814</v>
          </cell>
          <cell r="RI5" t="str">
            <v>https://links.sgx.com/FileOpen/Annual%20Report%202020.ashx?App=Announcement&amp;FileID=653036</v>
          </cell>
          <cell r="RJ5" t="str">
            <v>https://links.sgx.com/FileOpen/GPRH_Annual_Report_FYE2020.ashx?App=Announcement&amp;FileID=659001</v>
          </cell>
          <cell r="RK5" t="str">
            <v>https://links.sgx.com/FileOpen/GTC%20-%20Annual%20Report%202020.ashx?App=Announcement&amp;FileID=660589</v>
          </cell>
          <cell r="RL5" t="str">
            <v>https://links.sgx.com/FileOpen/GAR08-07-04-2021-GAR%20AR20%20Final%20Full%20PDF%20with%20hyperlinks.ashx?App=Announcement&amp;FileID=656185</v>
          </cell>
          <cell r="RM5"/>
          <cell r="RN5" t="str">
            <v>https://links.sgx.com/FileOpen/SGX-GSS_Energy_AR2020.ashx?App=Announcement&amp;FileID=656430</v>
          </cell>
          <cell r="RO5" t="str">
            <v>https://links.sgx.com/FileOpen/Annual%20Report%202020_.ashx?App=Announcement&amp;FileID=656020</v>
          </cell>
          <cell r="RP5" t="str">
            <v>https://links.sgx.com/FileOpen/Haw%20Par%20Annual%20Report%202020.ashx?App=Announcement&amp;FileID=654020</v>
          </cell>
          <cell r="RQ5" t="str">
            <v>https://links.sgx.com/FileOpen/SAR20090028_Healthway_Medical_AR0115_C660.ashx?App=Announcement&amp;FileID=657653</v>
          </cell>
          <cell r="RR5" t="str">
            <v>https://links.sgx.com/FileOpen/Heeton%20AR%202020%20Final.ashx?App=Announcement&amp;FileID=661258</v>
          </cell>
          <cell r="RS5" t="str">
            <v>https://links.sgx.com/FileOpen/Hiap%20Hoe%20Limited%20Annual%20Report%202020.ashx?App=Announcement&amp;FileID=656141</v>
          </cell>
          <cell r="RT5" t="str">
            <v>https://honglaihuatgroup.com/wp-content/uploads/2021/04/Hong-Lai-Huat-Group-Limited-Annual-Report-2020.pdf</v>
          </cell>
          <cell r="RU5" t="str">
            <v>https://www.hoeleong.com/images/company/Annual%20Report/Hoe%20Leong%20Corporation%20Ltd%20Annual%20Report%202020.pdf</v>
          </cell>
          <cell r="RV5" t="str">
            <v>/http://hongfok.listedcompany.com/newsroom/20210407_075932_H30_KXPRO7VENW4U2479.1.pdf</v>
          </cell>
          <cell r="RW5" t="str">
            <v>https://links.sgx.com/FileOpen/HKCL_AnnualReport2020.ashx?App=Announcement&amp;FileID=660748</v>
          </cell>
          <cell r="RX5" t="str">
            <v>https://www.ghihotels.com/hgc/images/news/Hotel%20Grand%20Central%20Annual%20Report%202020.pdf</v>
          </cell>
          <cell r="RY5" t="str">
            <v xml:space="preserve">DELISTED </v>
          </cell>
          <cell r="RZ5" t="str">
            <v>http://jackspeed.com/Upload/announcement/pdf/160.pdf</v>
          </cell>
          <cell r="SA5" t="str">
            <v>https://media-japanfood.todayir.com/202010211452471705483258_en.pdf</v>
          </cell>
          <cell r="SB5" t="str">
            <v>https://www.jbcocoa.com/wp-content/uploads/2021/04/JBFL_Annual-Report-2020.pdf</v>
          </cell>
          <cell r="SC5" t="str">
            <v xml:space="preserve">NO AR </v>
          </cell>
          <cell r="SD5" t="str">
            <v>https://links.sgx.com/FileOpen/Jiutian%20AR2020.ashx?App=Announcement&amp;FileID=660315</v>
          </cell>
          <cell r="SE5" t="str">
            <v>https://3c34b4b4-80d2-43aa-8751-8aeacf5028dc.filesusr.com/ugd/04884d_28d6add889964f3e9b316a836c5e9efe.pdf</v>
          </cell>
          <cell r="SF5" t="str">
            <v>https://links.sgx.com/FileOpen/Katrina%20Annual%20Report%202020.ashx?App=Announcement&amp;FileID=661250</v>
          </cell>
          <cell r="SG5" t="str">
            <v>https://links.sgx.com/FileOpen/KDCR_AR20_Full%20Report.ashx?App=Announcement&amp;FileID=653754</v>
          </cell>
          <cell r="SH5" t="str">
            <v>https://www.keppelreit.com/file/investor-relations/publications/annual-reports/kreit-ar20-full-report.pdf</v>
          </cell>
          <cell r="SI5" t="str">
            <v>https://kimheng.listedcompany.com/newsroom/20210408_181011_5G2_6FCKOO8D2C6AAX58.1.pdf</v>
          </cell>
          <cell r="SJ5" t="str">
            <v>https://links.sgx.com/FileOpen/KingsmenAR2020.ashx?App=Announcement&amp;FileID=656304</v>
          </cell>
          <cell r="SK5" t="str">
            <v>https://links.sgx.com/FileOpen/Koyo%20International_Limited_Annual%20Report%20FY2020.ashx?App=Announcement&amp;FileID=659212</v>
          </cell>
          <cell r="SL5" t="str">
            <v>https://links.sgx.com/FileOpen/Leader%20AR2020%20-%20Full_.ashx?App=Announcement&amp;FileID=660821</v>
          </cell>
          <cell r="SM5" t="str">
            <v>N.A.</v>
          </cell>
          <cell r="SN5" t="str">
            <v>https://links.sgx.com/FileOpen/20200531_LKHS_Ann_AnnRptFY20.ashx?App=Announcement&amp;FileID=614304</v>
          </cell>
          <cell r="SO5" t="str">
            <v>https://www.mapletreecommercialtrust.com/services/view_file.aspx?f={6DA58A79-7E05-4128-A7B0-9CCAEF92B959}</v>
          </cell>
          <cell r="SP5" t="str">
            <v>https://links.sgx.com/FileOpen/Medtecs%20-%20Annual%20Report%20FY2020.ashx?App=Announcement&amp;FileID=660531</v>
          </cell>
          <cell r="SQ5" t="str">
            <v>https://links.sgx.com/FileOpen/Mercurius%20Capital%20Investment%20Limited%20Annual%20Report%202020.ashx?App=Announcement&amp;FileID=657926</v>
          </cell>
          <cell r="SR5" t="str">
            <v>https://links.sgx.com/FileOpen/Metal%20Component%20AR2020_FINAL.ashx?App=Announcement&amp;FileID=660539</v>
          </cell>
          <cell r="SS5" t="str">
            <v>https://links.sgx.com/FileOpen/MHAL_Annual_Report_2020.ashx?App=Announcement&amp;FileID=657473</v>
          </cell>
          <cell r="ST5" t="str">
            <v>https://links.sgx.com/FileOpen/MTQ_-_Annual_Report_2019-2020.ashx?App=Announcement&amp;FileID=621381</v>
          </cell>
          <cell r="SU5" t="str">
            <v>https://links.sgx.com/FileOpen/Annual%20Report%20FY2020.ashx?App=Announcement&amp;FileID=660609</v>
          </cell>
          <cell r="SV5" t="str">
            <v>https://links.sgx.com/FileOpen/Annual%20Report%20-%20FY2020.ashx?App=Announcement&amp;FileID=661264</v>
          </cell>
          <cell r="SW5" t="str">
            <v xml:space="preserve">https://links.sgx.com/FileOpen/NetPacific-AR2020.ashx?App=Announcement&amp;FileID=656416 </v>
          </cell>
          <cell r="SX5" t="str">
            <v>https://links.sgx.com/FileOpen/NSH_Annual%20Report%20for%20FYE%2029%20Feb%202020_Final.ashx?App=Announcement&amp;FileID=625010</v>
          </cell>
          <cell r="SY5" t="str">
            <v>https://links.sgx.com/FileOpen/Nippecraft%20Annual%20Report%202020.ashx?App=Announcement&amp;FileID=657924</v>
          </cell>
          <cell r="SZ5" t="str">
            <v>https://links.sgx.com/FileOpen/OSIL_2020_Annual_Report.ashx?App=Announcement&amp;FileID=658991</v>
          </cell>
          <cell r="TA5" t="str">
            <v>https://links.sgx.com/FileOpen/OEL-Annual%20Report%20FY2020.ashx?App=Announcement&amp;FileID=656395</v>
          </cell>
          <cell r="TB5" t="str">
            <v>https://www.ocbc.com/iwov-resources/sg/ocbc/gbc/pdf/investors/annual-reports/2020/2020%20annual%20report%20-%20english.pdf</v>
          </cell>
          <cell r="TC5" t="str">
            <v>https://links.sgx.com/FileOpen/PCRDL%20Annual%20Report%202020.ashx?App=Announcement&amp;FileID=654500</v>
          </cell>
          <cell r="TD5" t="str">
            <v>https://links.sgx.com/FileOpen/Pavillon%20Annual%20Report%20FY%202020.ashx?App=Announcement&amp;FileID=654725</v>
          </cell>
          <cell r="TE5" t="str">
            <v>https://powermatic.com.sg/wp-content/uploads/2020/09/Powermatic-Data-Systems-Limited-Annual-Report-2020.pdf</v>
          </cell>
          <cell r="TF5" t="str">
            <v>https://links.sgx.com/FileOpen/Progen_Annual_Report_FY2020.ashx?App=Announcement&amp;FileID=660597</v>
          </cell>
          <cell r="TG5" t="str">
            <v>https://links.sgx.com/FileOpen/PSL%20Holdings%20Limited%20Annual%20Report%202020.ashx?App=Announcement&amp;FileID=660417</v>
          </cell>
          <cell r="TH5" t="str">
            <v>https://www.rafflesmedicalgroup.com/wp-content/uploads/2021/04/Raffles_Medical_Group_Annual_Report_2020.pdf</v>
          </cell>
          <cell r="TI5" t="str">
            <v>https://links.sgx.com/FileOpen/Reclaims-Annual%20Report%20FY2020.ashx?App=Announcement&amp;FileID=612669</v>
          </cell>
          <cell r="TJ5" t="str">
            <v>http://sabana.listedcompany.com/newsroom/20210412_121236_M1GU_K60B1U6V0OZJ9WPX.1.pdf</v>
          </cell>
          <cell r="TK5" t="str">
            <v>https://links.sgx.com/FileOpen/Secura%20-%20Annual%20Report%20FY2020.ashx?App=Announcement&amp;FileID=654619</v>
          </cell>
          <cell r="TL5" t="str">
            <v>https://links.sgx.com/FileOpen/Serial_System_AR_Final.ashx?App=Announcement&amp;FileID=660524</v>
          </cell>
          <cell r="TM5" t="str">
            <v>https://links.sgx.com/FileOpen/Sevak%20-%20Annual%20Report%202020.ashx?App=Announcement&amp;FileID=657464</v>
          </cell>
          <cell r="TN5" t="str">
            <v>https://shengsiongcontent.s3.ap-southeast-1.amazonaws.com/wp-content/uploads/2021/04/12145931/FY2020-Annual-Report.pdf</v>
          </cell>
          <cell r="TO5" t="str">
            <v>https://www.siaec.com.sg/pdf/AnnualReport_2019.pdf</v>
          </cell>
          <cell r="TP5" t="str">
            <v>https://www.siicenv.com/media/1147/ar_fy2020.pdf</v>
          </cell>
          <cell r="TQ5" t="str">
            <v>http://sinheng.listedcompany.com/newsroom/20210408_181719_BKA_EKS0FZFY8S2QSG6O.1.pdf</v>
          </cell>
          <cell r="TR5" t="str">
            <v>NIL</v>
          </cell>
          <cell r="TS5" t="str">
            <v>https://www.sif.com.sg/wp-content/uploads/2021/03/ar20.pdf</v>
          </cell>
          <cell r="TT5" t="str">
            <v>https://www.singaporeair.com/saar5/pdf/Investor-Relations/Annual-Report/annualreport1920.pdf</v>
          </cell>
          <cell r="TU5" t="str">
            <v>https://www.singre.com.sg/sites/default/files/user-1/Annual_Report_2020.pdf</v>
          </cell>
          <cell r="TV5" t="str">
            <v>https://www.stengg.com/en/investor-relations/annual-reports/ar2020/</v>
          </cell>
          <cell r="TW5" t="str">
            <v>https://www.singtel.com/content/dam/singtel/investorRelations/annualReports/2020/singtel-annual-report-2020.pdf</v>
          </cell>
          <cell r="TX5" t="str">
            <v>https://links.sgx.com/FileOpen/Sinostar%20AR2020%20-%20FULLRev.ashx?App=Announcement&amp;FileID=661203</v>
          </cell>
          <cell r="TY5" t="str">
            <v>https://links.sgx.com/FileOpen/Sitra_Annual%20Report%202020.ashx?App=Announcement&amp;FileID=661165</v>
          </cell>
          <cell r="TZ5" t="str">
            <v>https://links.sgx.com/FileOpen/Soon%20Lian_Annual%20Report_FY2020.ashx?App=Announcement&amp;FileID=657851</v>
          </cell>
          <cell r="UA5" t="str">
            <v>https://links.sgx.com/FileOpen/Starland%20Holdings%20Limited-Annual%20Report%20FY2020.ashx?App=Announcement&amp;FileID=659120</v>
          </cell>
          <cell r="UB5" t="str">
            <v>https://links.sgx.com/FileOpen/Suntar_Annual%20Report%202020.ashx?App=Announcement&amp;FileID=661139</v>
          </cell>
          <cell r="UC5" t="str">
            <v>https://suntecreit.listedcompany.com/newsroom/20210331_074346_T82U_PBPY5HTRJALXYQD0.1.pdf</v>
          </cell>
          <cell r="UD5" t="str">
            <v>https://www.sutlenterprise.com/wp-content/uploads/2021/04/Annual-Report.pdf</v>
          </cell>
          <cell r="UE5" t="str">
            <v>https://links.sgx.com/FileOpen/V2Y%20Corporation%20Ltd.%20-%20Annual%20Report%20FY2020.ashx?App=Announcement&amp;FileID=656315</v>
          </cell>
          <cell r="UF5" t="str">
            <v>https://links.sgx.com/FileOpen/TMC%20AR2020.ashx?App=Announcement&amp;FileID=626654</v>
          </cell>
          <cell r="UG5" t="str">
            <v>https://www.tyesoon.com/wp-content/uploads/2021/04/Tye-Soon-AR2020.pdf</v>
          </cell>
          <cell r="UH5" t="str">
            <v>https://3ljx2m1ndho3557gp169nffb-wpengine.netdna-ssl.com/wp-content/uploads/uol-reports/files/Annual_Report_2020.pdf</v>
          </cell>
          <cell r="UI5" t="str">
            <v>https://links.sgx.com/FileOpen/Versalink%20AR%202020_FINAL.ashx?App=Announcement&amp;FileID=627070</v>
          </cell>
          <cell r="UJ5" t="str">
            <v>https://links.sgx.com/FileOpen/eWAE-20200624-AR.ashx?App=Announcement&amp;FileID=620416</v>
          </cell>
          <cell r="UK5" t="str">
            <v>https://links.sgx.com/FileOpen/WF_FY2020%20Annual%20Report.ashx?App=Announcement&amp;FileID=660335</v>
          </cell>
          <cell r="UL5" t="str">
            <v>https://links.sgx.com/FileOpen/ZICO_AR2020.ashx?App=Announcement&amp;FileID=660995</v>
          </cell>
          <cell r="UM5" t="str">
            <v>https://investor.aimsapacreit.com/misc/ar/ar2020/AAREIT_AnnualReport2020.pdf</v>
          </cell>
          <cell r="UN5"/>
          <cell r="UO5"/>
          <cell r="UP5" t="str">
            <v>https://links.sgx.com/FileOpen/Ascendas%20India%20Trust%20AR%20FY2020_FINAL.ashx?App=Announcement&amp;FileID=652566</v>
          </cell>
          <cell r="UQ5" t="str">
            <v>https://links.sgx.com/FileOpen/AGH_Annual%20Report%202020.ashx?App=Announcement&amp;FileID=654564</v>
          </cell>
          <cell r="UR5"/>
          <cell r="US5" t="str">
            <v>https://links.sgx.com/FileOpen/Far%20East%20Group%20Limited%20AR2020.ashx?App=Announcement&amp;FileID=660545</v>
          </cell>
          <cell r="UT5" t="str">
            <v>https://links.sgx.com/FileOpen/FHL_Annual%20Report%20FY2020.ashx?App=Announcement&amp;FileID=660423</v>
          </cell>
          <cell r="UU5" t="str">
            <v>https://links.sgx.com/FileOpen/First_REIT_Annual_Report_2020.ashx?App=Announcement&amp;FileID=654604</v>
          </cell>
          <cell r="UV5" t="str">
            <v>https://links.sgx.com/FileOpen/Frasers_Hospitality_Trust_AR2020.ashx?App=Announcement&amp;FileID=642942</v>
          </cell>
          <cell r="UW5" t="str">
            <v>https://links.sgx.com/FileOpen/FLCT_Annual_Report_2020.ashx?App=Announcement&amp;FileID=642710</v>
          </cell>
          <cell r="UX5" t="str">
            <v>https://links.sgx.com/FileOpen/HealthBank%20Annual%20Report%20FY%202020.ashx?App=Announcement&amp;FileID=660304</v>
          </cell>
          <cell r="UY5" t="str">
            <v>https://links.sgx.com/FileOpen/HLA%20-%20AR%202020.ashx?App=Announcement&amp;FileID=653748</v>
          </cell>
          <cell r="UZ5" t="str">
            <v>https://links.sgx.com/FileOpen/ML%20AR20%20Final.ashx?App=Announcement&amp;FileID=654598</v>
          </cell>
          <cell r="VA5" t="str">
            <v>https://links.sgx.com/FileOpen/Annual%20Report%202020%20Final.ashx?App=Announcement&amp;FileID=660359</v>
          </cell>
          <cell r="VB5" t="str">
            <v>https://www.kepinfratrust.com/file/investor-information/publications/kit-ar2020-full-report.pdf</v>
          </cell>
          <cell r="VC5" t="str">
            <v>https://www.koreusreit.com/file/downloads/keppel-pacific-oak-us-reit-annual-report-2020.pdf</v>
          </cell>
          <cell r="VD5" t="str">
            <v>https://www.mapletreeindustrialtrust.com/services/view_file.aspx?f={27CC9CFD-7CEC-4E3F-9627-E6F873C10332}</v>
          </cell>
          <cell r="VE5" t="str">
            <v>https://www.mapletreelogisticstrust.com/services/view_file.aspx?f={A78F4208-E518-4450-A88B-2E30319AFCCE}</v>
          </cell>
          <cell r="VF5" t="str">
            <v>https://www.mapletreenorthasiacommercialtrust.com/services/view_file.aspx?f={B87C615B-1BFD-43DF-A74D-694091D2AF51}</v>
          </cell>
          <cell r="VG5" t="str">
            <v>NIL</v>
          </cell>
          <cell r="VH5" t="str">
            <v>https://www.nosignboardholdings.com/pdf/NSB-Annual-Report-Sep-2020.pdf</v>
          </cell>
          <cell r="VI5" t="str">
            <v>https://links.sgx.com/FileOpen/Sasseur_REIT-Annual_Report_FY2020.ashx?App=Announcement&amp;FileID=656225</v>
          </cell>
          <cell r="VJ5" t="str">
            <v>https://links.sgx.com/FileOpen/Alset-AR2020.ashx?App=Announcement&amp;FileID=660568</v>
          </cell>
          <cell r="VK5" t="str">
            <v>https://links.sgx.com/FileOpen/20828671_Announcement_AnnualReportFY2020.ashx?App=Announcement&amp;FileID=654661</v>
          </cell>
          <cell r="VL5" t="str">
            <v>https://links.sgx.com/FileOpen/Tianjin%20Zhong%20Xin%20Pharmaceutical%20Group%20Corporation%20Limited%20Annual%20Report%202020.ashx?App=Announcement&amp;FileID=664275</v>
          </cell>
          <cell r="VM5" t="str">
            <v>Delisted 4 Aug 2020</v>
          </cell>
          <cell r="VN5" t="str">
            <v>https://links.sgx.com/FileOpen/ACMA%20LTD%20ANNUAL%20REPORT%202020.ashx?App=Announcement&amp;FileID=660593</v>
          </cell>
          <cell r="VO5" t="str">
            <v>https://www.asa.com.sg/PDF/AR2020_ASA.pdf</v>
          </cell>
          <cell r="VP5"/>
          <cell r="VQ5" t="str">
            <v>https://links.sgx.com/FileOpen/Annual%20Report%20Final.ashx?App=Announcement&amp;FileID=656285</v>
          </cell>
          <cell r="VR5" t="str">
            <v>https://links.sgx.com/FileOpen/Aoxin%20AR2020.ashx?App=Announcement&amp;FileID=659099</v>
          </cell>
          <cell r="VS5" t="str">
            <v>https://www.astigp.com/pdf/annual/ASTI_AR2020.pdf</v>
          </cell>
          <cell r="VT5" t="str">
            <v>https://links.sgx.com/FileOpen/Full%2001%20AR2020%20BRC.ashx?App=Announcement&amp;FileID=660949</v>
          </cell>
          <cell r="VU5" t="str">
            <v>https://links.sgx.com/FileOpen/CDW_Annual%20Report_FY2020.ashx?App=Announcement&amp;FileID=656370</v>
          </cell>
          <cell r="VV5" t="str">
            <v>https://links.sgx.com/FileOpen/CHL%20-%20Annual%20Report%20FY2020.ashx?App=Announcement&amp;FileID=671134</v>
          </cell>
          <cell r="VW5" t="str">
            <v>https://links.sgx.com/FileOpen/CIHL%20AR2020_Final.ashx?App=Announcement&amp;FileID=655958</v>
          </cell>
          <cell r="VX5"/>
          <cell r="VY5" t="str">
            <v>https://links.sgx.com/FileOpen/1.%20Combine%20Will%20Annual%20Report%202020.ashx?App=Announcement&amp;FileID=654771</v>
          </cell>
          <cell r="VZ5" t="str">
            <v>https://links.sgx.com/FileOpen/Darco-AR2020.ashx?App=Announcement&amp;FileID=660413</v>
          </cell>
          <cell r="WA5"/>
          <cell r="WB5"/>
          <cell r="WC5" t="str">
            <v>https://links.sgx.com/FileOpen/041_20210326_GILAnnualReport2020.ashx?App=Announcement&amp;FileID=653391</v>
          </cell>
          <cell r="WD5" t="str">
            <v>https://links.sgx.com/FileOpen/Green%20Build-AR2020.ashx?App=Announcement&amp;FileID=661161</v>
          </cell>
          <cell r="WE5" t="str">
            <v>https://links.sgx.com/FileOpen/Hengyang%20Annual%20Report%202020.ashx?App=Announcement&amp;FileID=660783</v>
          </cell>
          <cell r="WF5"/>
          <cell r="WG5" t="str">
            <v>https://links.sgx.com/FileOpen/Huationg-AR2020.ashx?App=Announcement&amp;FileID=660792</v>
          </cell>
          <cell r="WH5" t="str">
            <v>https://links.sgx.com/FileOpen/Incredible-AR2020%20revised.ashx?App=Announcement&amp;FileID=661529</v>
          </cell>
          <cell r="WI5" t="str">
            <v>https://links.sgx.com/FileOpen/Jadason_Annual_Report_2020.ashx?App=Announcement&amp;FileID=660692</v>
          </cell>
          <cell r="WJ5"/>
          <cell r="WK5"/>
          <cell r="WL5" t="str">
            <v>https://links.sgx.com/FileOpen/KTMG_Annual_Report_FY2020.ashx?App=Announcement&amp;FileID=660906</v>
          </cell>
          <cell r="WM5" t="str">
            <v>https://links.sgx.com/FileOpen/Matex%20AR2020.ashx?App=Announcement&amp;FileID=660444</v>
          </cell>
          <cell r="WN5" t="str">
            <v>https://links.sgx.com/FileOpen/NTIH_Annual%20Report%202020.ashx?App=Announcement&amp;FileID=665962</v>
          </cell>
          <cell r="WO5" t="str">
            <v>https://links.sgx.com/FileOpen/Oceanus%20Group%20Annual%20Report%202020.ashx?App=Announcement&amp;FileID=660708</v>
          </cell>
          <cell r="WP5"/>
          <cell r="WQ5"/>
          <cell r="WR5" t="str">
            <v>N.A.</v>
          </cell>
          <cell r="WS5" t="str">
            <v>https://links.sgx.com/FileOpen/Sim%20Leisure%20Group%202020%20Annual%20Report.ashx?App=Announcement&amp;FileID=666561</v>
          </cell>
          <cell r="WT5" t="str">
            <v>http://www.southern-packaging.com/en/report/list.aspx</v>
          </cell>
          <cell r="WU5" t="str">
            <v>https://links.sgx.com/FileOpen/SSHL%20-%20Annual%20Report%20FY2020%20-%20Final.ashx?App=Announcement&amp;FileID=660558</v>
          </cell>
          <cell r="WV5" t="str">
            <v>https://www.theplaceholdings.com/frontend/web/misc/ar2020.pdf</v>
          </cell>
          <cell r="WW5" t="str">
            <v>https://links.sgx.com/FileOpen/Annual%20Report-Trek%202000%20International%202020.ashx?App=Announcement&amp;FileID=660828</v>
          </cell>
          <cell r="WX5" t="str">
            <v>https://www.vikingom.com/brochure/AR2020.pdf</v>
          </cell>
          <cell r="WY5" t="str">
            <v>https://media-worldprecision.todayir.com/202104151158231785611481_en.pdf</v>
          </cell>
          <cell r="WZ5" t="str">
            <v>http://en.jinjiang-env.com/uploadfiles/202104/16180381498161.pdf</v>
          </cell>
          <cell r="XA5"/>
          <cell r="XB5" t="str">
            <v>https://links.sgx.com/FileOpen/Advanced%20Holdings%20Ltd_AR2020.ashx?App=Announcement&amp;FileID=661079</v>
          </cell>
          <cell r="XC5"/>
          <cell r="XD5"/>
          <cell r="XE5"/>
          <cell r="XF5"/>
          <cell r="XG5"/>
          <cell r="XH5"/>
          <cell r="XI5" t="str">
            <v>https://links.sgx.com/FileOpen/MediNex%20Limited%20Annual%20Report%202020.ashx?App=Announcement&amp;FileID=626673</v>
          </cell>
          <cell r="XJ5"/>
          <cell r="XK5" t="str">
            <v>https://links.sgx.com/FileOpen/QT%20Vascular%20FY2020%20Annual%20Report.ashx?App=Announcement&amp;FileID=661260</v>
          </cell>
          <cell r="XL5" t="str">
            <v>https://8e825fdb-1aaf-4d8c-bcd8-85c649780570.filesusr.com/ugd/2c3377_817f179254014b4ab509a7ee6bf76d2f.pdf</v>
          </cell>
          <cell r="XM5"/>
          <cell r="XN5" t="str">
            <v>https://links.sgx.com/FileOpen/Annual%20Report%202020.ashx?App=Announcement&amp;FileID=633620</v>
          </cell>
          <cell r="XO5"/>
          <cell r="XP5" t="str">
            <v>https://links.sgx.com/FileOpen/BJCG%20-%20FY2020%20Annual%20Report.ashx?App=Announcement&amp;FileID=671144</v>
          </cell>
          <cell r="XQ5" t="str">
            <v>https://links.sgx.com/FileOpen/HGH_Annual%20Report%202020.ashx?App=Announcement&amp;FileID=660482</v>
          </cell>
          <cell r="XR5" t="str">
            <v>https://links.sgx.com/FileOpen/ARA%20LOGOS%20Logistics%20Trust%20AR2020.ashx?App=Announcement&amp;FileID=657491</v>
          </cell>
          <cell r="XS5" t="str">
            <v>https://static.gccpresources.com/uploads/2021/04/GCCP-Annual_Report_2020.pdf</v>
          </cell>
          <cell r="XT5" t="str">
            <v>https://6ffb23a5-eb78-45a7-8ceb-49bd31b436cc.filesusr.com/ugd/aa7289_67ddf420e8b04479b052e695a11bcd43.pdf</v>
          </cell>
          <cell r="XU5" t="str">
            <v>https://creditbureauasia.com/files/2021/04/CBA-Annual-Report-2020.pdf</v>
          </cell>
          <cell r="XV5" t="str">
            <v>https://links.sgx.com/FileOpen/Annual%20Report%20FY2020.ashx?App=Announcement&amp;FileID=633852</v>
          </cell>
        </row>
        <row r="6">
          <cell r="E6" t="str">
            <v>https://links.sgx.com/FileOpen/Acromec%20SR%20FY2020.ashx?App=Announcement&amp;FileID=650423</v>
          </cell>
          <cell r="F6" t="str">
            <v>https://links.sgx.com/FileOpen/AGV%20Group%20Limited%20-%20AR%20FY2020.ashx?App=Announcement&amp;FileID=645030</v>
          </cell>
          <cell r="G6" t="str">
            <v>https://links.sgx.com/FileOpen/Amplefield-Sustainability_Report_FY2020.ashx?App=Announcement&amp;FileID=644440</v>
          </cell>
          <cell r="H6" t="str">
            <v>https://links.sgx.com/FileOpen/AHS%20Annual%20Report%2030%20Sep%202020.ashx?App=Announcement&amp;FileID=644953</v>
          </cell>
          <cell r="I6" t="str">
            <v>https://links.sgx.com/FileOpen/BRC_FY20%20Sustainability%20Report.ashx?App=Announcement&amp;FileID=650003</v>
          </cell>
          <cell r="J6" t="str">
            <v>https://links.sgx.com/FileOpen/CASA_SR_2020.ashx?App=Announcement&amp;FileID=650026</v>
          </cell>
          <cell r="K6" t="str">
            <v>https://links.sgx.com/FileOpen/CosmoSteel%20Annual%20Report%20FY2020.ashx?App=Announcement&amp;FileID=644272</v>
          </cell>
          <cell r="L6" t="str">
            <v>https://links.sgx.com/FileOpen/EIH_Sustainability%20report%202020.ashx?App=Announcement&amp;FileID=649552</v>
          </cell>
          <cell r="M6" t="str">
            <v>https://links.sgx.com/FileOpen/FN_Sustainability_Report_2020.ashx?App=Announcement&amp;FileID=643465</v>
          </cell>
          <cell r="N6" t="str">
            <v>https://links.sgx.com/FileOpen/FCT_Annual_Report_2020.ashx?App=Announcement&amp;FileID=643612</v>
          </cell>
          <cell r="O6"/>
          <cell r="P6" t="str">
            <v>https://links.sgx.com/FileOpen/FPL_Annual%20Report.ashx?App=Announcement&amp;FileID=643220</v>
          </cell>
          <cell r="Q6" t="str">
            <v>https://links.sgx.com/FileOpen/GDS%20-%20Annual%20Report%202020.ashx?App=Announcement&amp;FileID=643761</v>
          </cell>
          <cell r="R6" t="str">
            <v>https://links.sgx.com/FileOpen/Sustainability%20Report_Goodland_AR2020_30%20Nov%2020%20-%20Final.ashx?App=Announcement&amp;FileID=644304</v>
          </cell>
          <cell r="S6" t="str">
            <v>https://jumbogroup.listedcompany.com/newsroom/20210226_193336_42R_65T1I7145HW3J6Y0.1.pdf</v>
          </cell>
          <cell r="T6" t="str">
            <v>https://links.sgx.com/FileOpen/KHH%20Ann%20-%20Sustainability%20Report_FINAL%2009.02.2021.ashx?App=Announcement&amp;FileID=647762</v>
          </cell>
          <cell r="U6" t="str">
            <v>https://links.sgx.com/FileOpen/Kimly%20Limited%20Sustainability%20Report%202020.ashx?App=Announcement&amp;FileID=644718</v>
          </cell>
          <cell r="V6" t="str">
            <v>https://links.sgx.com/FileOpen/LHN%20-%20Sustainability%20Report%20FY20%20e.ashx?App=Announcement&amp;FileID=649945</v>
          </cell>
          <cell r="W6" t="str">
            <v>https://links.sgx.com/FileOpen/Marco%20Polo%20Marine%20Ltd%20Sustainability%20Report%202020.ashx?App=Announcement&amp;FileID=644501</v>
          </cell>
          <cell r="X6" t="str">
            <v>https://links.sgx.com/FileOpen/Nam%20Lee%20-%20Sustainability%20Report%20FY2020.ashx?App=Announcement&amp;FileID=648740</v>
          </cell>
          <cell r="Y6" t="str">
            <v>https://links.sgx.com/FileOpen/OneApex%20Limited_SR20_Final.ashx?App=Announcement&amp;FileID=649174</v>
          </cell>
          <cell r="Z6"/>
          <cell r="AA6" t="str">
            <v>https://links.sgx.com/FileOpen/PNE_Sustainability_Report_FY2020.ashx?App=Announcement&amp;FileID=649837</v>
          </cell>
          <cell r="AB6" t="str">
            <v>https://links.sgx.com/FileOpen/SenYue%20AR20-Final.ashx?App=Announcement&amp;FileID=661217</v>
          </cell>
          <cell r="AC6" t="str">
            <v>https://links.sgx.com/FileOpen/THBEV_Annual_Report_2020_EN.ashx?App=Announcement&amp;FileID=644691</v>
          </cell>
          <cell r="AD6" t="str">
            <v>https://links.sgx.com/FileOpen/20210129-Sustainability%20Report%202020.ashx?App=Announcement&amp;FileID=646664</v>
          </cell>
          <cell r="AE6" t="str">
            <v>http://secondchance.com.sg/invest/</v>
          </cell>
          <cell r="AF6" t="str">
            <v>https://corporate.sph.com.sg/system/assets/4178/SPH_AR2020_Sustainability_Report.pdf</v>
          </cell>
          <cell r="AG6" t="str">
            <v>https://sphreit.listedcompany.com/misc/ar2020/sph_reit_AR2020-Sustainability-Report.pdf</v>
          </cell>
          <cell r="AH6" t="str">
            <v>https://links.sgx.com/FileOpen/A-Smart%20-%20SR.ashx?App=Announcement&amp;FileID=644090</v>
          </cell>
          <cell r="AI6" t="str">
            <v>http://www.datapulse.com.sg/wp-content/uploads/2018/10/DTL_Annual-Report-FY2020.pdf (AR), http://www.datapulse.com.sg/wp-content/uploads/2018/10/DTL_Addendum-on-Share-Purchase-Mandate-and-IPT-Mandate-1.pdf (Addemdum to AR)</v>
          </cell>
          <cell r="AJ6" t="str">
            <v>https://jawalainc.com/wp-content/uploads/2020/11/Jawala-Inc-2020-Annual-Report.pdf</v>
          </cell>
          <cell r="AK6" t="str">
            <v>https://links.sgx.com/FileOpen/KGL-Sustainability%20Report-2020.ashx?App=Announcement&amp;FileID=643961</v>
          </cell>
          <cell r="AL6" t="str">
            <v>https://links.sgx.com/FileOpen/LifeBrandz%20-%20Sustainability%20Report%20FY2020.ashx?App=Announcement&amp;FileID=643842</v>
          </cell>
          <cell r="AM6" t="str">
            <v>https://www.sunright.com/eng/pdf/2020/5_Sunright_Annual_Report_2020.pdf</v>
          </cell>
          <cell r="AN6" t="str">
            <v>https://links.sgx.com/FileOpen/Sysma%20AR2020_Final.ashx?App=Announcement&amp;FileID=637939</v>
          </cell>
          <cell r="AO6" t="str">
            <v>https://links.sgx.com/FileOpen/TTJH_Sustainability%20Report%202020.ashx?App=Announcement&amp;FileID=637723</v>
          </cell>
          <cell r="AP6" t="str">
            <v>https://links.sgx.com/FileOpen/Vicplas%20Sustainability%20Report%202020.ashx?App=Announcement&amp;FileID=643795</v>
          </cell>
          <cell r="AQ6" t="str">
            <v>NIL</v>
          </cell>
          <cell r="AR6" t="str">
            <v>https://links.sgx.com/1.0.0/corporate-announcements/0ANWWU81MK2O2N68/a37405d38940d305e15dcd82b54799142b5213dfe45d7e2d6b9a6841492a1d39</v>
          </cell>
          <cell r="AS6" t="str">
            <v>https://links.sgx.com/1.0.0/corporate-announcements/0LDWHC9AZXD59SZG/99358e5a74dcdd2aa561b8ca6b870275f41f196bb149550b8f4ae5c137f421bb</v>
          </cell>
          <cell r="AT6" t="str">
            <v>https://links.sgx.com/FileOpen/Astaka%20Annual%20Report%202020_For%20SGX.ashx?App=Announcement&amp;FileID=634643</v>
          </cell>
          <cell r="AU6" t="str">
            <v>NIL</v>
          </cell>
          <cell r="AV6" t="str">
            <v>http://avitech.listedcompany.com/newsroom/Avi-Tech_FY2020_Sustainability_Report.pdf</v>
          </cell>
          <cell r="AW6" t="str">
            <v>http://www.boldtekholdings.com/wp-content/uploads/2020/12/SR-Final-FY2020_10122020.pdf</v>
          </cell>
          <cell r="AX6" t="str">
            <v>NIL</v>
          </cell>
          <cell r="AY6" t="str">
            <v>NIL</v>
          </cell>
          <cell r="AZ6" t="str">
            <v>https://links.sgx.com/FileOpen/CFM%20Sustainability%20Report%202020.ashx?App=Announcement&amp;FileID=635381</v>
          </cell>
          <cell r="BA6" t="str">
            <v>https://www.cergroup.com.hk/uploads/gallery_item/file/7884/e_01130esg-20201113.pdf</v>
          </cell>
          <cell r="BB6" t="str">
            <v>https://links.sgx.com/1.0.0/corporate-announcements/KFECHHQ7UZO7KOLC/c741d3cf319471ce133e8001c8014e42b31c37e0bfcb98f2a31917252c513379</v>
          </cell>
          <cell r="BC6" t="str">
            <v>NIL</v>
          </cell>
          <cell r="BD6" t="str">
            <v>http://chuanhup.listedcompany.com/newsroom/20201006_215318_C33_3BBI8BY6TATN4PIQ.1.pdf</v>
          </cell>
          <cell r="BE6" t="str">
            <v>/https://www.civmec.com.au/investors-media/financial-results-annual-reports/sustainability-report-2020/viewdocument/230</v>
          </cell>
          <cell r="BF6" t="str">
            <v>In AR</v>
          </cell>
          <cell r="BG6" t="str">
            <v>https://ir.listedcompany.com/tracker.pl?type=5&amp;id=140458&amp;m=c2b5f442fbb0bdff5bfaa1b6eafb347b538d9facbda6ec0a8e89b590c09d5ea3&amp;redirect=http%3A%2F%2Fcwxglobal.listedcompany.com%2Fnewsroom%2F20201130_185840_NULL_O7X5MWYR8ZVHMQE4.1.pdf</v>
          </cell>
          <cell r="BH6" t="str">
            <v>In the AR</v>
          </cell>
          <cell r="BI6" t="str">
            <v>Within AR</v>
          </cell>
          <cell r="BJ6" t="str">
            <v>https://www.ellipsiz.com/wp-content/uploads/2020/10/sr2020.pdf</v>
          </cell>
          <cell r="BK6" t="str">
            <v>https://links.sgx.com/FileOpen/F%20J%20Benjamin%20SR2020.ashx?App=Announcement&amp;FileID=640916</v>
          </cell>
          <cell r="BL6" t="str">
            <v>within AR</v>
          </cell>
          <cell r="BM6" t="str">
            <v>https://links.sgx.com/FileOpen/GDL_Sustainability_Report_2020.ashx?App=Announcement&amp;FileID=634483</v>
          </cell>
          <cell r="BN6" t="str">
            <v>Within AR</v>
          </cell>
          <cell r="BO6" t="str">
            <v>https://links.sgx.com/FileOpen/Sustainability%20report%20-%20FY2020%20FINAL.ashx?App=Announcement&amp;FileID=640729</v>
          </cell>
          <cell r="BP6" t="str">
            <v>https://www.guocoland.com.sg/Documents/SustainRpt/SustainabilityRpt2020.pdf</v>
          </cell>
          <cell r="BQ6" t="str">
            <v>https://static1.squarespace.com/static/5991bdbabf629a7601e6ff91/t/5f9955b72a20b21cc2cdec50/1603884501341/SR2020.pdf</v>
          </cell>
          <cell r="BR6" t="str">
            <v>ttp://www.haileck.com/Upload/Announcement/pdf/128.pdf</v>
          </cell>
          <cell r="BS6" t="str">
            <v>WITHIN AR</v>
          </cell>
          <cell r="BT6" t="str">
            <v>WITHIN AR</v>
          </cell>
          <cell r="BU6" t="str">
            <v>/https://links.sgx.com/FileOpen/Imperium%20Crown%20Limited%20-%20Sustainability%20Report%202020.ashx?App=Announcement&amp;FileID=640890</v>
          </cell>
          <cell r="BV6" t="str">
            <v>within AR</v>
          </cell>
          <cell r="BW6" t="str">
            <v>Within AR</v>
          </cell>
          <cell r="BX6" t="str">
            <v>https://links.sgx.com/FileOpen/iX%20Biopharma%20-%20Sustainability%20Report%202020.ashx?App=Announcement&amp;FileID=640892</v>
          </cell>
          <cell r="BY6" t="str">
            <v>http://investor.karingroup.com/newsroom/20201130_173449_K29_E421G4ILNJ82SFX7.1.pdf</v>
          </cell>
          <cell r="BZ6" t="str">
            <v>https://links.sgx.com/FileOpen/KCH%20Sustainability%20Report%20FY2020_Final.ashx?App=Announcement&amp;FileID=640943</v>
          </cell>
          <cell r="CA6" t="str">
            <v>Within AR</v>
          </cell>
          <cell r="CB6" t="str">
            <v>http://investor.lasseters-intl.com/newsroom/20201130_175401_5EL_A1QRFEIDBSV83WIW.1.pdf</v>
          </cell>
          <cell r="CC6" t="str">
            <v>links.sgx.com/FileOpen/LCT%20SR%20FY2020%2020201126.ashx?App=Announcement&amp;FileID=640886</v>
          </cell>
          <cell r="CD6" t="str">
            <v>http://www.lionasiapac.com/images/Sustainability_Report_FY2020.pdf</v>
          </cell>
          <cell r="CE6" t="str">
            <v>p.29 of AR</v>
          </cell>
          <cell r="CF6" t="str">
            <v>http://www.newasiatapes.com/uploads/Sustainability%20report/Luxking_SR20_Final.pdf</v>
          </cell>
          <cell r="CG6" t="str">
            <v>p.9 of AR</v>
          </cell>
          <cell r="CH6" t="str">
            <v>p.54 of AR or https://www.metechinternational.com/attachment/Sustainability-Report-FY2020.pdf</v>
          </cell>
          <cell r="CI6" t="str">
            <v>p.12 of AR</v>
          </cell>
          <cell r="CJ6" t="str">
            <v>https://links.sgx.com/FileOpen/New%20Silkroutes%20Group%20Limited%20-%20Sustainability%20Report%202020.ashx?App=Announcement&amp;FileID=640929</v>
          </cell>
          <cell r="CK6" t="str">
            <v>AR p.12</v>
          </cell>
          <cell r="CL6" t="str">
            <v>http://okh.listedcompany.com/newsroom/20201130_175446_S3N_2I2FY7973Q5AGAJF.1.pdf</v>
          </cell>
          <cell r="CM6"/>
          <cell r="CN6" t="str">
            <v>https://www.oxley.com.sg/download/sustainability-report-2020/?wpdmdl=3380&amp;refresh=60a09fddc54cd1621139421</v>
          </cell>
          <cell r="CO6" t="str">
            <v>https://links.sgx.com/FileOpen/20201130%20PSDL%20Sustainability%20Report%202020.ashx?App=Announcement&amp;FileID=640936</v>
          </cell>
          <cell r="CP6" t="str">
            <v>https://links.sgx.com/FileOpen/PRA%20Sustainability%20Report%202020.ashx?App=Announcement&amp;FileID=637310</v>
          </cell>
          <cell r="CQ6" t="str">
            <v>https://links.sgx.com/FileOpen/PEC%20Sustainability%20Report%2020.ashx?App=Announcement&amp;FileID=641885</v>
          </cell>
          <cell r="CR6"/>
          <cell r="CS6" t="str">
            <v>https://links.sgx.com/FileOpen/RE%20-%20SUSTAINABILITY%20REPORT%20FY2020.ashx?App=Announcement&amp;FileID=640861</v>
          </cell>
          <cell r="CT6" t="str">
            <v>p.13-24 of AR</v>
          </cell>
          <cell r="CU6" t="str">
            <v>p.25-41 of AR</v>
          </cell>
          <cell r="CV6" t="str">
            <v>https://eac983ad-b4cf-4806-85c0-f170f32244dd.filesusr.com/ugd/a0c38c_8dca8bb4ff804e399206c3b12b5c8ee7.pdf</v>
          </cell>
          <cell r="CW6" t="str">
            <v>https://links.sgx.com/FileOpen/Santak%20Sustainability%20Report%202020.ashx?App=Announcement&amp;FileID=640073</v>
          </cell>
          <cell r="CX6" t="str">
            <v>P.26 of AR</v>
          </cell>
          <cell r="CY6" t="str">
            <v>https://links.sgx.com/FileOpen/SGH%20FY2020%20SR_FINAL.ashx?App=Announcement&amp;FileID=640680</v>
          </cell>
          <cell r="CZ6" t="str">
            <v>https://investorrelations.sgx.com/static-files/c0a3cf0a-6232-4867-9b87-3a6194d74776</v>
          </cell>
          <cell r="DA6" t="str">
            <v>https://links.sgx.com/FileOpen/SinoCloud%20Sustainability%20Report%202020.ashx?App=Announcement&amp;FileID=640017</v>
          </cell>
          <cell r="DB6" t="str">
            <v>https://links.sgx.com/FileOpen/Spindex_Sustainability%20Report_FY2020.ashx?App=Announcement&amp;FileID=640893</v>
          </cell>
          <cell r="DC6" t="str">
            <v>not yet published</v>
          </cell>
          <cell r="DD6" t="str">
            <v>P.20 of AR</v>
          </cell>
          <cell r="DE6" t="str">
            <v>https://investor.teho.com.sg/newsroom/20201126_175014_5OQ_VUY958H01J4EUNOX.1.pdf</v>
          </cell>
          <cell r="DF6" t="str">
            <v>https://tiongwoon.listedcompany.com/misc/sr2020.pdf</v>
          </cell>
          <cell r="DG6"/>
          <cell r="DH6" t="str">
            <v>In AR</v>
          </cell>
          <cell r="DI6" t="str">
            <v>https://wilton.sg/sustainability/</v>
          </cell>
          <cell r="DJ6" t="str">
            <v>https://www.wingtaiasia.com.sg/uploadfiles/WTH_SR2020.pdf</v>
          </cell>
          <cell r="DK6" t="str">
            <v>https://links.sgx.com/FileOpen/Yamada_SR%20Report%202020.ashx?App=Announcement&amp;FileID=637693</v>
          </cell>
          <cell r="DL6" t="str">
            <v>https://links.sgx.com/FileOpen/Starhill%20AR%202020.ashx?App=Announcement&amp;FileID=632703</v>
          </cell>
          <cell r="DM6" t="str">
            <v>https://links.sgx.com/FileOpen/FY2020%20Sustainability%20Report%20-%20Zhongxin%20Fruit%20and%20Juice%20Company%20Limited.ashx?App=Announcement&amp;FileID=640674</v>
          </cell>
          <cell r="DN6" t="str">
            <v>https://links.sgx.com/FileOpen/GKE_SR20_SGX.ashx?App=Announcement&amp;FileID=636983</v>
          </cell>
          <cell r="DO6" t="str">
            <v>https://links.sgx.com/FileOpen/HCSS-Sustainability%20Report%20FY2020.ashx?App=Announcement&amp;FileID=636376</v>
          </cell>
          <cell r="DP6"/>
          <cell r="DQ6" t="str">
            <v>https://links.sgx.com/FileOpen/Shopper360%20Limited%20-%20Sustainability%20Report%20FY2020.ashx?App=Announcement&amp;FileID=636891</v>
          </cell>
          <cell r="DR6" t="str">
            <v>https://links.sgx.com/FileOpen/SLB_SR%20Final%2020201030.ashx?App=Announcement&amp;FileID=637230</v>
          </cell>
          <cell r="DS6" t="str">
            <v>-</v>
          </cell>
          <cell r="DT6" t="str">
            <v>-</v>
          </cell>
          <cell r="DU6" t="str">
            <v>https://links.sgx.com/FileOpen/Yinda%20Infocomm%20-%20Sustainability%20Report%20FYE%2031%20May%202020.ashx?App=Announcement&amp;FileID=637325</v>
          </cell>
          <cell r="DV6" t="str">
            <v>https://www.delmontepacific.com/hubfs/pdf/00,%20Del%20Monte%20FY2020%20Sustainability%20Report.pdf</v>
          </cell>
          <cell r="DW6" t="str">
            <v>http://www.mohsengcranes.com/UploadedImg/files/Sustainability%20Report%20FY2020.pdf</v>
          </cell>
          <cell r="DX6" t="str">
            <v>https://ren-united.com/wp-content/uploads/2020/12/RUL-Sustainability-Report-2020.pdf</v>
          </cell>
          <cell r="DY6" t="str">
            <v>https://links.sgx.com/FileOpen/STCL_Sustainability%20Report%202020-%20Final.ashx?App=Announcement&amp;FileID=637020</v>
          </cell>
          <cell r="DZ6" t="str">
            <v>https://links.sgx.com/FileOpen/Sustainability%20Report%20FY2020.ashx?App=Announcement&amp;FileID=631046</v>
          </cell>
          <cell r="EA6" t="str">
            <v>https://links.sgx.com/FileOpen/XMH%20SR%20FY2020_Final.ashx?App=Announcement&amp;FileID=633556</v>
          </cell>
          <cell r="EB6"/>
          <cell r="EC6"/>
          <cell r="ED6" t="str">
            <v>http://accrelist.listedcompany.com/newsroom/20201111_083447_QZG_YLR47RN7UWYD3G2L.1.pdf</v>
          </cell>
          <cell r="EE6" t="str">
            <v>https://www.addvaluetech.com/wp-content/uploads/2020/10/Addvalue_Sustainability_Report_2020.pdf</v>
          </cell>
          <cell r="EF6"/>
          <cell r="EG6" t="str">
            <v>https://investor.amosgroup.com/newsroom/20200811_073032_RF7_QRMLTQ3AU8IMT58Y.1.pdf</v>
          </cell>
          <cell r="EH6" t="str">
            <v>http://arion.listedcompany.com/newsroom/20201029_172635_YYB_L0MPFXE033G2ZBPA.1.pdf</v>
          </cell>
          <cell r="EI6"/>
          <cell r="EJ6" t="str">
            <v>https://links.sgx.com/FileOpen/Asiatic%20SR20.ashx?App=Announcement&amp;FileID=630047</v>
          </cell>
          <cell r="EK6" t="str">
            <v>https://banleong.com/wp-content/uploads/2020/08/Ban-Leong-Technologies-Annual-Report-2020.pdf</v>
          </cell>
          <cell r="EL6"/>
          <cell r="EM6" t="str">
            <v>https://links.sgx.com/FileOpen/Boustead%20Projects%20Limited%20FY2020%20Longevity%20Report.ashx?App=Announcement&amp;FileID=636787</v>
          </cell>
          <cell r="EN6" t="str">
            <v>https://links.sgx.com/FileOpen/Boustead%20Singapore%20Limited%20FY2020%20Longevity%20Report.ashx?App=Announcement&amp;FileID=636782</v>
          </cell>
          <cell r="EO6" t="str">
            <v>https://www.bukitsembawang.sg/pdf/AR2020.pdf</v>
          </cell>
          <cell r="EP6" t="str">
            <v>https://www.chasen.com.sg/PDF/SR%202020.pdf</v>
          </cell>
          <cell r="EQ6" t="str">
            <v>https://links.sgx.com/FileOpen/China%20Kunda%20FY2020%20Sustainability%20Report.ashx?App=Announcement&amp;FileID=633977</v>
          </cell>
          <cell r="ER6" t="str">
            <v>https://links.sgx.com/FileOpen/China%20Star%20-%20AR%202020.ashx?App=Announcement&amp;FileID=631555</v>
          </cell>
          <cell r="ES6" t="str">
            <v>http://www.cortina.com.sg/wp-content/uploads/2020/08/Cortina-Holdings-Limited-Annual-Report-2020-FINAL-2.pdf</v>
          </cell>
          <cell r="ET6" t="str">
            <v>https://links.sgx.com/FileOpen/CPH_SR_FY2020.ashx?App=Announcement&amp;FileID=636650</v>
          </cell>
          <cell r="EU6" t="str">
            <v>https://links.sgx.com/FileOpen/CSC_Sustainability_Report_2020.ashx?App=Announcement&amp;FileID=630012</v>
          </cell>
          <cell r="EV6"/>
          <cell r="EW6"/>
          <cell r="EX6" t="str">
            <v>https://links.sgx.com/1.0.0/corporate-announcements/QV46IQI9KIBEKQBL/630013_GP%20Industries%20Sustainability%20Report%202019-20.pdf</v>
          </cell>
          <cell r="EY6"/>
          <cell r="EZ6" t="str">
            <v>https://links.sgx.com/FileOpen/Hiap%20Tong%20SR%20FY20%20Final.ashx?App=Announcement&amp;FileID=636080</v>
          </cell>
          <cell r="FA6"/>
          <cell r="FB6"/>
          <cell r="FC6" t="str">
            <v>https://links.sgx.com/FileOpen/Jasper%20-%20Sustainability%20Report%20-%2025%20August%202020.ashx?App=Announcement&amp;FileID=629106</v>
          </cell>
          <cell r="FD6" t="str">
            <v>https://links.sgx.com/FileOpen/Jubilee%20-%20Annual%20Report.ashx?App=Announcement&amp;FileID=638594</v>
          </cell>
          <cell r="FE6" t="str">
            <v>https://links.sgx.com/FileOpen/King%20Wan_Sustainability%20Report_FY2020.ashx?App=Announcement&amp;FileID=637011</v>
          </cell>
          <cell r="FF6" t="str">
            <v>http://www.hso.com.sg/wp-content/uploads/2020/09/KLW-AR-2020.pdf</v>
          </cell>
          <cell r="FG6" t="str">
            <v>https://links.sgx.com/FileOpen/KOP%20-%20SR%20FY2020.ashx?App=Announcement&amp;FileID=636213</v>
          </cell>
          <cell r="FH6" t="str">
            <v>https://links.sgx.com/FileOpen/KSH%20Sustainability%20Report%20CY2019.ashx?App=Announcement&amp;FileID=627047</v>
          </cell>
          <cell r="FI6" t="str">
            <v>https://www.leychoon.com/wp-content/uploads/2021/01/2020-Sustainability-Report.pdf</v>
          </cell>
          <cell r="FJ6" t="str">
            <v>https://links.sgx.com/FileOpen/LGCFY2020SustainabilityReport.ashx?App=Announcement&amp;FileID=636790</v>
          </cell>
          <cell r="FK6" t="str">
            <v>https://links.sgx.com/FileOpen/Mary%20Chia_Sustainability%20Report%20Draft%202020_finalized_20201028%20to%20co.ashx?App=Announcement&amp;FileID=637030</v>
          </cell>
          <cell r="FL6" t="str">
            <v>https://links.sgx.com/FileOpen/MOL_Sustaintability%20Report%202020.ashx?App=Announcement&amp;FileID=634029</v>
          </cell>
          <cell r="FM6" t="str">
            <v>https://links.sgx.com/FileOpen/MeGroup_Sustainability_Report_2020.ashx?App=Announcement&amp;FileID=635655</v>
          </cell>
          <cell r="FN6" t="str">
            <v>https://links.sgx.com/FileOpen/Memories%20Group-SR-FP2020.ashx?App=Announcement&amp;FileID=650030</v>
          </cell>
          <cell r="FO6" t="str">
            <v>https://links.sgx.com/FileOpen/Sustainability%20Report%20Final.ashx?App=Announcement&amp;FileID=629946</v>
          </cell>
          <cell r="FP6" t="str">
            <v>https://links.sgx.com/FileOpen/mm2%20Asia%20-%20FY2020%20Sustainability%20Report.ashx?App=Announcement&amp;FileID=630207</v>
          </cell>
          <cell r="FQ6" t="str">
            <v>https://links.sgx.com/FileOpen/MSM%20-%20Sustainability%20Statement%202020.ashx?App=Announcement&amp;FileID=636175</v>
          </cell>
          <cell r="FR6" t="str">
            <v>https://links.sgx.com/FileOpen/MYP_Sustainability%20Report_FY2020.ashx?App=Announcement&amp;FileID=636625</v>
          </cell>
          <cell r="FS6" t="str">
            <v>https://links.sgx.com/FileOpen/NGL_AR2020%20-%20Final.ashx?App=Announcement&amp;FileID=630135</v>
          </cell>
          <cell r="FT6" t="str">
            <v>https://links.sgx.com/FileOpen/NetLink_NBN_Trust_-_Annual_Report_2020.ashx?App=Announcement&amp;FileID=619884</v>
          </cell>
          <cell r="FU6" t="str">
            <v>https://links.sgx.com/FileOpen/NewWave_SustainabilityReport2020.ashx?App=Announcement&amp;FileID=637095</v>
          </cell>
          <cell r="FV6" t="str">
            <v>https://links.sgx.com/FileOpen/SustainabilityReport.ashx?App=Announcement&amp;FileID=630880</v>
          </cell>
          <cell r="FW6" t="str">
            <v>https://links.sgx.com/FileOpen/Sustainability%20Report%20FY2020-Final.ashx?App=Announcement&amp;FileID=651261</v>
          </cell>
          <cell r="FX6" t="str">
            <v>https://links.sgx.com/FileOpen/Sustainabilty%20Report-31Mar2020-OCK.ashx?App=Announcement&amp;FileID=636743</v>
          </cell>
          <cell r="FY6" t="str">
            <v>https://links.sgx.com/FileOpen/OIL_Sustainability%20Report%202020.ashx?App=Announcement&amp;FileID=631118</v>
          </cell>
          <cell r="FZ6" t="str">
            <v>https://links.sgx.com/FileOpen/P5_AR2020.ashx?App=Announcement&amp;FileID=631451</v>
          </cell>
          <cell r="GA6" t="str">
            <v>https://links.sgx.com/FileOpen/Pan%20Hong%20Annual%20Report%20FY20.ashx?App=Announcement&amp;FileID=623342</v>
          </cell>
          <cell r="GB6"/>
          <cell r="GC6" t="str">
            <v>https://links.sgx.com/FileOpen/Pollux%20Properties%20%20Limited_SR2020.ashx?App=Announcement&amp;FileID=635407</v>
          </cell>
          <cell r="GD6" t="str">
            <v>https://powermatic.com.sg/wp-content/uploads/2020/08/Powermatic-Data-Systems-Limited-Sustainability-Report-FY2020.pdf</v>
          </cell>
          <cell r="GE6"/>
          <cell r="GF6" t="str">
            <v>https://links.sgx.com/FileOpen/RCHL%20Sustainability%20Report2020%20Final.ashx?App=Announcement&amp;FileID=630049</v>
          </cell>
          <cell r="GG6" t="str">
            <v>https://links.sgx.com/FileOpen/Samurai%202K%20Aerosol%20Ltd_Sustainability%20Report%20FY2020_clean.ashx?App=Announcement&amp;FileID=629736</v>
          </cell>
          <cell r="GH6" t="str">
            <v>https://www.sanli.com.sg/wp-content/uploads/2020/09/Sanli_Sustainability_Report_2020_25-sep-2020.pdf</v>
          </cell>
          <cell r="GI6" t="str">
            <v>https://www.sats.com.sg/docs/default-source/sustainability-reports/2019---2020/sats-sustainability-report-2019-20_full-version2419792eaff948d08a7f314e39326505.pdf?sfvrsn=545132d8_4</v>
          </cell>
          <cell r="GJ6" t="str">
            <v>https://sin-mi.listedcompany.com/newsroom/20200828_225810_Y45_OF4VHIVHT2L6V8FN.1.pdf</v>
          </cell>
          <cell r="GK6" t="str">
            <v>https://www.singpost.com/sites/default/files/b2c_financial_news_files/2020/08/ann20200821.pdf</v>
          </cell>
          <cell r="GL6" t="str">
            <v>http://singaporeshipping.listedcompany.com/newsroom/20200713_064917_S19_FPWUDR9I5PGUSL9R.2.pdf</v>
          </cell>
          <cell r="GM6" t="str">
            <v>https://singhaiyi.listedcompany.com/newsroom/20200715_124405_5H0_TLS0N322ERAU3NET.1.pdf</v>
          </cell>
          <cell r="GN6" t="str">
            <v>http://stamfordland.listedcompany.com/misc/agm-egm/SustainabilityReport2020.pdf</v>
          </cell>
          <cell r="GO6" t="str">
            <v>https://sunmoonfood.listedcompany.com/newsroom/20201029_234803_AAJ_4MYX7LYDU71S2TUO.1.pdf</v>
          </cell>
          <cell r="GP6" t="str">
            <v>https://da8t9y7300ntx.cloudfront.net/wp-content/uploads/sites/15/2020/08/THG_Sustainability-Report_2020.pdf</v>
          </cell>
          <cell r="GQ6" t="str">
            <v>https://links.sgx.com/FileOpen/TLV_SR20_SGX.ashx?App=Announcement&amp;FileID=640713</v>
          </cell>
          <cell r="GR6" t="str">
            <v>https://193e0e6d-f12a-4586-b5aa-4c07345336a6.filesusr.com/ugd/611531_c0f86302450a44b09d474e6a22469a65.pdf</v>
          </cell>
          <cell r="GS6" t="str">
            <v>https://www.tritech.com.sg/documents/annual_reports/TGL_Sustainability_Report_FY2020.pdf</v>
          </cell>
          <cell r="GT6" t="str">
            <v>NIL</v>
          </cell>
          <cell r="GU6" t="str">
            <v>http://tunglok.listedcompany.com/newsroom/20200828_204210_540_IT4KM3Y3FNQWGQNZ.1.pdf</v>
          </cell>
          <cell r="GV6" t="str">
            <v>https://links.sgx.com/FileOpen/United%20Food%20-%20Sustainability%20Report%20FY2020.ashx?App=Announcement&amp;FileID=630043</v>
          </cell>
          <cell r="GW6" t="str">
            <v>https://drive.google.com/file/d/1YA63U5mUJiSqoSg4GqJmYuP4_TpDe9Sl/view</v>
          </cell>
          <cell r="GX6" t="str">
            <v>https://www.uspgroup.com.sg/financial-report/</v>
          </cell>
          <cell r="GY6" t="str">
            <v>http://vallianz.listedcompany.com/newsroom/20201029_184148_WPC_V9K9S52QI1O3SJ6I.1.pdf</v>
          </cell>
          <cell r="GZ6" t="str">
            <v>https://links.sgx.com/FileOpen/Valuetronics-2020%20Sustainability%20Report.ashx?App=Announcement&amp;FileID=626065</v>
          </cell>
          <cell r="HA6" t="str">
            <v>https://links.sgx.com/FileOpen/Vividthree%20SR%2031%20Mar%202020.ashx?App=Announcement&amp;FileID=630011</v>
          </cell>
          <cell r="HB6" t="str">
            <v>https://links.sgx.com/FileOpen/Yoma%20Strategic%20Holdings%20Ltd%20Sustainability%20Report%202020.ashx?App=Announcement&amp;FileID=649962</v>
          </cell>
          <cell r="HC6" t="str">
            <v>http://yongmao.listedcompany.com/newsroom/20201029_181751_BKX_J5R7ZB66HKLK1WUJ.1.pdf</v>
          </cell>
          <cell r="HD6" t="str">
            <v>https://links.sgx.com/FileOpen/3Cnergy_Annual_Report_2020.ashx?App=Announcement&amp;FileID=657951</v>
          </cell>
          <cell r="HE6" t="str">
            <v>https://links.sgx.com/FileOpen/Sustainability%20Report%202020.ashx?App=Announcement&amp;FileID=668168</v>
          </cell>
          <cell r="HF6"/>
          <cell r="HG6" t="str">
            <v>https://links.sgx.com/FileOpen/ABR%20-%20210413_Annual%20Report%202020.ashx?App=Announcement&amp;FileID=659254</v>
          </cell>
          <cell r="HH6" t="str">
            <v>https://advancer.listedcompany.com/newsroom/20210531_184804_43Q_O3Q0TEY4OQO33VO3.1.pdf</v>
          </cell>
          <cell r="HI6" t="str">
            <v>https://links.sgx.com/FileOpen/20210531_AEI_SR2020_Att.ashx?App=Announcement&amp;FileID=669523</v>
          </cell>
          <cell r="HJ6" t="str">
            <v>https://links.sgx.com/FileOpen/AFGL_Sustainability_Report%202020.ashx?App=Announcement&amp;FileID=669631</v>
          </cell>
          <cell r="HK6" t="str">
            <v>https://links.sgx.com/FileOpen/Amara_AR2020.ashx?App=Announcement&amp;FileID=657716</v>
          </cell>
          <cell r="HL6" t="str">
            <v>https://links.sgx.com/FileOpen/AnnAik%20Limited%20Sustainability%20Report%202020.ashx?App=Announcement&amp;FileID=668170</v>
          </cell>
          <cell r="HM6" t="str">
            <v>https://links.sgx.com/FileOpen/AP%20Oil%20International%20Limited%20Annual%20Report%202020.ashx?App=Announcement&amp;FileID=657706</v>
          </cell>
          <cell r="HN6" t="str">
            <v>https://links.sgx.com/FileOpen/APAC_AR2020_Full%20Set.ashx?App=Announcement&amp;FileID=653589</v>
          </cell>
          <cell r="HO6" t="str">
            <v>https://links.sgx.com/FileOpen/APTTAnnualReport2020.ashx?App=Announcement&amp;FileID=657714</v>
          </cell>
          <cell r="HP6"/>
          <cell r="HQ6" t="str">
            <v>NIL</v>
          </cell>
          <cell r="HR6" t="str">
            <v>https://links.sgx.com/FileOpen/210326_ART_Annual%20Report%202020.ashx?App=Announcement&amp;FileID=653364</v>
          </cell>
          <cell r="HS6" t="str">
            <v>https://links.sgx.com/FileOpen/AEH%20-%20Sustainability%20Report%202020.ashx?App=Announcement&amp;FileID=667996</v>
          </cell>
          <cell r="HT6" t="str">
            <v>https://links.sgx.com/FileOpen/Asia%20Vets%20Holdings%20Ltd%20-%20Sustainability%20Report%20FY2020.ashx?App=Announcement&amp;FileID=667554</v>
          </cell>
          <cell r="HU6" t="str">
            <v>https://links.sgx.com/FileOpen/AML_Sustainability_Report_FY2020.ashx?App=Announcement&amp;FileID=667908</v>
          </cell>
          <cell r="HV6" t="str">
            <v>https://links.sgx.com/FileOpen/Asiaphos%20-%20Sustainability%20Report%20FYE%2031.12.2020.ashx?App=Announcement&amp;FileID=665410</v>
          </cell>
          <cell r="HW6" t="str">
            <v>https://links.sgx.com/FileOpen/ACL-SR%20FY2020.ashx?App=Announcement&amp;FileID=668318</v>
          </cell>
          <cell r="HX6" t="str">
            <v>https://docs.google.com/viewerng/viewer?url=http://www.avarga.com.sg/wp-content/uploads/2021/05/Avarga_Limited_SR_2020_15_May_2021.pdf</v>
          </cell>
          <cell r="HY6"/>
          <cell r="HZ6" t="str">
            <v>https://links.sgx.com/FileOpen/BTL_AR_FY20.ashx?App=Announcement&amp;FileID=655875</v>
          </cell>
          <cell r="IA6" t="str">
            <v>https://links.sgx.com/FileOpen/BTH2020%20Sustainability%20Report.ashx?App=Announcement&amp;FileID=659232</v>
          </cell>
          <cell r="IB6" t="str">
            <v>https://links.sgx.com/FileOpen/SustainabilityReport.ashx?App=Announcement&amp;FileID=667519</v>
          </cell>
          <cell r="IC6" t="str">
            <v>Pg 23 to 33 of AR</v>
          </cell>
          <cell r="ID6" t="str">
            <v>Pg 24 to 33 of AR</v>
          </cell>
          <cell r="IE6" t="str">
            <v>NIL</v>
          </cell>
          <cell r="IF6" t="str">
            <v>NIL</v>
          </cell>
          <cell r="IG6" t="str">
            <v>https://links.sgx.com/FileOpen/BAL_Sustainability%20Report%202020.ashx?App=Announcement&amp;FileID=662930</v>
          </cell>
          <cell r="IH6" t="str">
            <v>NIL</v>
          </cell>
          <cell r="II6"/>
          <cell r="IJ6" t="str">
            <v>Pg 46 to 51 of AR</v>
          </cell>
          <cell r="IK6" t="str">
            <v>Pg 33 to 39 of AR</v>
          </cell>
          <cell r="IL6" t="str">
            <v>Pg 92 to 102 of AR</v>
          </cell>
          <cell r="IM6" t="str">
            <v>Pg 8 to 13 of AR</v>
          </cell>
          <cell r="IN6"/>
          <cell r="IO6" t="str">
            <v>Pg 48 to 72 of AR</v>
          </cell>
          <cell r="IP6" t="str">
            <v>Pg 18 to 34 of AR</v>
          </cell>
          <cell r="IQ6" t="str">
            <v>Pg 13 to 34 of AR</v>
          </cell>
          <cell r="IR6" t="str">
            <v>Pg 48 to 54</v>
          </cell>
          <cell r="IS6" t="str">
            <v>Pg 49 to 59 of AR</v>
          </cell>
          <cell r="IT6" t="str">
            <v>https://links.sgx.com/FileOpen/China%20Sunsine%20-%20SR2020.ashx?App=Announcement&amp;FileID=657502</v>
          </cell>
          <cell r="IU6" t="str">
            <v>Pg 36 to 68 of AR</v>
          </cell>
          <cell r="IV6" t="str">
            <v>https://links.sgx.com/FileOpen/Sustainability%20Report%202020.ashx?App=Announcement&amp;FileID=660433</v>
          </cell>
          <cell r="IW6"/>
          <cell r="IX6" t="str">
            <v>Pg 19 to 28 of AR</v>
          </cell>
          <cell r="IY6" t="str">
            <v>https://links.sgx.com/FileOpen/Colex%20SR.ashx?App=Announcement&amp;FileID=666425</v>
          </cell>
          <cell r="IZ6" t="str">
            <v>https://links.sgx.com/FileOpen/ComfortDelGro%20-%20Sustainability%20Report%202020.ashx?App=Announcement&amp;FileID=653371</v>
          </cell>
          <cell r="JA6" t="str">
            <v>Pg 65 to 89 of AR</v>
          </cell>
          <cell r="JB6" t="str">
            <v>https://www.cromwellpropertygroup.com/__data/assets/pdf_file/0030/36975/CMW-2020-Sustainability-Report_final.pdf</v>
          </cell>
          <cell r="JC6" t="str">
            <v>https://cseglobal.listedcompany.com/misc/sr2020.pdf</v>
          </cell>
          <cell r="JD6" t="str">
            <v>https://www.dbs.com/iwov-resources/images/sustainability/reporting/pdf/DBS%20Sustainability%20Report%202020.pdf?pid=sg-group-pweb-sustainability-pdf-dbs-sustainability-report-2020</v>
          </cell>
          <cell r="JE6" t="str">
            <v>https://delfilimited.listedcompany.com/misc/sr2020.pdf</v>
          </cell>
          <cell r="JF6" t="str">
            <v>NIL (HAS NOT BEEN ISSUED AS OF 20/5/2021)</v>
          </cell>
          <cell r="JG6"/>
          <cell r="JH6" t="str">
            <v>NIL (HAS NOT BEEN ISSUED AS OF 20/5/2021)</v>
          </cell>
          <cell r="JI6"/>
          <cell r="JJ6" t="str">
            <v>NIL (HAS NOT BEEN ISSUED AS OF 20/5/2021)</v>
          </cell>
          <cell r="JK6" t="str">
            <v>https://esr-reit.listedcompany.com/misc/ar2020/ESR-REITAR2020SustainabilityReport.pdf</v>
          </cell>
          <cell r="JL6" t="str">
            <v>NIL (HAS NOT BEEN ISSUED AS OF 20/5/2021)</v>
          </cell>
          <cell r="JM6" t="str">
            <v>https://www.fareastorchard.com.sg/downloads/agm2020/SR2020.pdf</v>
          </cell>
          <cell r="JN6" t="str">
            <v>https://federal-int.com.sg/wp-content/uploads/2021/04/Federal-International-2000-Ltd-Annual-Report-2020.pdf</v>
          </cell>
          <cell r="JO6" t="str">
            <v>http://feht.listedcompany.com/newsroom/ar2020.pdf</v>
          </cell>
          <cell r="JP6" t="str">
            <v>https://firstsponsorgroup.listedcompany.com/newsroom/20210401_074106_ADN_ZESGRGAU71C0NMJ0.1.pdf</v>
          </cell>
          <cell r="JQ6" t="str">
            <v>NIL (HAS NOT BEEN ISSUED AS OF 21/5/2021)</v>
          </cell>
          <cell r="JR6" t="str">
            <v>NIL (HAS NOT BEEN ISSUED AS OF 22/5/2021)</v>
          </cell>
          <cell r="JS6" t="str">
            <v>http://frenckengroup.listedcompany.com/misc/Frencken%20AR2020.pdf</v>
          </cell>
          <cell r="JT6" t="str">
            <v>NIL (HAS NOT BEEN ISSUED AS OF 22/5/2021)</v>
          </cell>
          <cell r="JU6" t="str">
            <v>NIL (HAS NOT BEEN ISSUED AS OF 22/5/2021)</v>
          </cell>
          <cell r="JV6" t="str">
            <v>NIL (HAS NOT BEEN ISSUED AS OF 22/5/2021)</v>
          </cell>
          <cell r="JW6" t="str">
            <v>http://gallantventure.listedcompany.com/misc/sr2020.pdf</v>
          </cell>
          <cell r="JX6" t="str">
            <v>NIL (HAS NOT BEEN ISSUED AS OF 22/5/2021)</v>
          </cell>
          <cell r="JY6" t="str">
            <v>https://cdn.shopify.com/s/files/1/0501/4949/0883/files/Global_Invacom_Group_Limited_sustainability_report_2020.pdf?v=1619556441</v>
          </cell>
          <cell r="JZ6" t="str">
            <v>NIL (HAS NOT BEEN ISSUED AS OF 23/5/2021)</v>
          </cell>
          <cell r="KA6" t="str">
            <v>https://www.gvt.com.sg/downloads/Annual_Report_2020.pdf</v>
          </cell>
          <cell r="KB6" t="str">
            <v>https://www.greateasternlife.com/content/dam/great-eastern/sg/homepage/about-us/investor-relations/annual-reports/2020-annual-report.pdf</v>
          </cell>
          <cell r="KC6" t="str">
            <v>NIL (HAS NOT BEEN ISSUED AS OF 24/5/2021)</v>
          </cell>
          <cell r="KD6" t="str">
            <v>https://www.hafary.com.sg/investor_relations/annual_reports/ANNUAL-REPORT-2020-28.pdf</v>
          </cell>
          <cell r="KE6" t="str">
            <v>https://www.halcyonagri.com/wp-content/uploads/2021/05/HAC_Annual_Report_2020.pdf</v>
          </cell>
          <cell r="KF6" t="str">
            <v>Within AR</v>
          </cell>
          <cell r="KG6" t="str">
            <v>Within AR</v>
          </cell>
          <cell r="KH6" t="str">
            <v>DELISTED 19/4/21</v>
          </cell>
          <cell r="KI6" t="str">
            <v>Within AR</v>
          </cell>
          <cell r="KJ6" t="str">
            <v>Within AR</v>
          </cell>
          <cell r="KK6" t="str">
            <v>https://hlsgroup.listedcompany.com/news.html/id/2336151</v>
          </cell>
          <cell r="KL6" t="str">
            <v>Within AR</v>
          </cell>
          <cell r="KM6" t="str">
            <v>NO SR</v>
          </cell>
          <cell r="KN6" t="str">
            <v>Within AR</v>
          </cell>
          <cell r="KO6" t="str">
            <v xml:space="preserve">NO SR (released on 31/5/21) </v>
          </cell>
          <cell r="KP6" t="str">
            <v>https://www.hotelprop.com.sg/wp-content/uploads/2021/05/HPL-SR-2020-Final_22052021-v4-clean-version.pdf</v>
          </cell>
          <cell r="KQ6" t="str">
            <v>https://ir.listedcompany.com/tracker.pl?type=5&amp;id=231826&amp;m=48069264f7c4b448a3dcd0f4c7f45547f0cb4063275d9bef15a7fa9bd2629869&amp;redirect=http%3A%2F%2Fhotelroyal.listedcompany.com%2Fmisc%2Fsr2020.pdf</v>
          </cell>
          <cell r="KR6" t="str">
            <v>Within AR</v>
          </cell>
          <cell r="KS6" t="str">
            <v>Within AR</v>
          </cell>
          <cell r="KT6" t="str">
            <v>Within AR</v>
          </cell>
          <cell r="KU6" t="str">
            <v>not released yet</v>
          </cell>
          <cell r="KV6" t="str">
            <v>https://www.hyphensgroup.com/wp-content/uploads/2021/05/Hyphens-Pharma-Sustainability-Report-2020.pdf</v>
          </cell>
          <cell r="KW6" t="str">
            <v>AR pg 36-76</v>
          </cell>
          <cell r="KX6" t="str">
            <v>AR pg 16-17</v>
          </cell>
          <cell r="KY6" t="str">
            <v>http://investor.indofoodagri.com/misc/sr2020/4/index.html</v>
          </cell>
          <cell r="KZ6" t="str">
            <v>https://internationalcementgroup.com/wp-content/uploads/2021/04/ICG-Sustainability-Report-FY2020-1.pdf</v>
          </cell>
          <cell r="LA6" t="str">
            <v>http://www.interraresources.com/download/sustainabilityreports/Interra%20SR2020.pdf</v>
          </cell>
          <cell r="LB6" t="str">
            <v xml:space="preserve">p.30 of AR </v>
          </cell>
          <cell r="LC6" t="str">
            <v>https://www.ipc.com.sg/pdf/IPC%20Sustainability%20Report%202020.pdf</v>
          </cell>
          <cell r="LD6" t="str">
            <v xml:space="preserve">p.64 of AR </v>
          </cell>
          <cell r="LE6" t="str">
            <v>https://links.sgx.com/FileOpen/ISDN-Ann-ESG_Report_2020.ashx?App=Announcement&amp;FileID=667257</v>
          </cell>
          <cell r="LF6" t="str">
            <v>https://links.sgx.com/FileOpen/ISEC%20Sustainability%20Report%202020.ashx?App=Announcement&amp;FileID=668329</v>
          </cell>
          <cell r="LG6" t="str">
            <v>p.20 of AR</v>
          </cell>
          <cell r="LH6" t="str">
            <v>https://links.sgx.com/FileOpen/Japfa%20Ltd%20Sustainability%20Report%202020.ashx?App=Announcement&amp;FileID=668000</v>
          </cell>
          <cell r="LI6" t="str">
            <v>https://links.sgx.com/FileOpen/JAR013_SR2020.ashx?App=Announcement&amp;FileID=665783</v>
          </cell>
          <cell r="LJ6" t="str">
            <v>https://links.sgx.com/FileOpen/JEP%20SR_2020_final.ashx?App=Announcement&amp;FileID=668271</v>
          </cell>
          <cell r="LK6" t="str">
            <v>https://links.sgx.com/FileOpen/PRIME%20US%20REIT%20-%20Sustainability%20Report%202020%20-%20Final.ashx?App=Announcement&amp;FileID=669489</v>
          </cell>
          <cell r="LL6" t="str">
            <v>https://links.sgx.com/FileOpen/Kencana_Agri_SR_2020.ashx?App=Announcement&amp;FileID=669559</v>
          </cell>
          <cell r="LM6" t="str">
            <v>https://links.sgx.com/FileOpen/SRPT_KCL%20SR%202020.ashx?App=Announcement&amp;FileID=669406</v>
          </cell>
          <cell r="LN6" t="str">
            <v>p.11 of AR</v>
          </cell>
          <cell r="LO6" t="str">
            <v>p.15 of AR</v>
          </cell>
          <cell r="LP6" t="str">
            <v>not yet published</v>
          </cell>
          <cell r="LQ6" t="str">
            <v>https://links.sgx.com/FileOpen/Koufu%202020%20SR%202.ashx?App=Announcement&amp;FileID=667168</v>
          </cell>
          <cell r="LR6"/>
          <cell r="LS6" t="str">
            <v>AR p.140</v>
          </cell>
          <cell r="LT6" t="str">
            <v>p.42 of AR</v>
          </cell>
          <cell r="LU6" t="str">
            <v>Not released as of 17/6/2021</v>
          </cell>
          <cell r="LV6" t="str">
            <v>https://links.sgx.com/FileOpen/Manhattan_Resources_Limited_Sustainability_Report_2020.ashx?App=Announcement&amp;FileID=657825</v>
          </cell>
          <cell r="LW6" t="str">
            <v>AR p.13</v>
          </cell>
          <cell r="LX6" t="str">
            <v>AR p.62</v>
          </cell>
          <cell r="LY6" t="str">
            <v>not released yet</v>
          </cell>
          <cell r="LZ6" t="str">
            <v>AR pg 22-31</v>
          </cell>
          <cell r="MA6" t="str">
            <v>AR pg 70-89</v>
          </cell>
          <cell r="MB6" t="str">
            <v>https://investor.mencast.com.sg/newsroom/20210520_182053_5NF_LY301PT1ROCF5M01.1.pdf</v>
          </cell>
          <cell r="MC6" t="str">
            <v>AR pg 68-89</v>
          </cell>
          <cell r="MD6" t="str">
            <v>not released yet</v>
          </cell>
          <cell r="ME6" t="str">
            <v>not released yet</v>
          </cell>
          <cell r="MF6" t="str">
            <v>not released yet</v>
          </cell>
          <cell r="MG6" t="str">
            <v>AR pg 13-35</v>
          </cell>
          <cell r="MH6" t="str">
            <v>https://073fddcb-8546-40b6-ad35-901540b73b2d.usrfiles.com/ugd/073fdd_ba91c18b5714472cbe3df30b9795f634.pdf</v>
          </cell>
          <cell r="MI6" t="str">
            <v>N.A.</v>
          </cell>
          <cell r="MJ6" t="str">
            <v>N.A.</v>
          </cell>
          <cell r="MK6" t="str">
            <v>N.A.</v>
          </cell>
          <cell r="ML6" t="str">
            <v>https://links.sgx.com/FileOpen/SR2020.ashx?App=Announcement&amp;FileID=654557</v>
          </cell>
          <cell r="MM6" t="str">
            <v>N.A.</v>
          </cell>
          <cell r="MN6" t="str">
            <v>N.A.</v>
          </cell>
          <cell r="MO6" t="str">
            <v>N.A.</v>
          </cell>
          <cell r="MP6" t="str">
            <v>https://www.olivetreeestates.com/wp-content/uploads/2021/04/sustainability_report_fy2020.pdf</v>
          </cell>
          <cell r="MQ6" t="str">
            <v>N.A.</v>
          </cell>
          <cell r="MR6" t="str">
            <v>N.A.</v>
          </cell>
          <cell r="MS6" t="str">
            <v>N.A.</v>
          </cell>
          <cell r="MT6" t="str">
            <v>N.A.</v>
          </cell>
          <cell r="MU6" t="str">
            <v>https://links.sgx.com/FileOpen/Ouhua%20-%20Sustainability%20Report%20FYE%202020.pdf.ashx?App=Announcement&amp;FileID=667540</v>
          </cell>
          <cell r="MV6" t="str">
            <v>https://links.sgx.com/FileOpen/2020%20Annual%20Report%20-%20English.ashx?App=Announcement&amp;FileID=654630</v>
          </cell>
          <cell r="MW6" t="str">
            <v>N.A.</v>
          </cell>
          <cell r="MX6" t="str">
            <v>N.A.</v>
          </cell>
          <cell r="MY6" t="str">
            <v>In AR</v>
          </cell>
          <cell r="MZ6" t="str">
            <v>In AR</v>
          </cell>
          <cell r="NA6" t="str">
            <v>In AR</v>
          </cell>
          <cell r="NB6" t="str">
            <v>In AR</v>
          </cell>
          <cell r="NC6" t="str">
            <v>http://www.penguin.com.sg/wp-content/uploads/2019/03/Sustainability-Report-2020.pdf</v>
          </cell>
          <cell r="ND6" t="str">
            <v>https://links.sgx.com/FileOpen/Pharmesis%20Sustainability%20ReportFY2020_Final.ashx?App=Announcement&amp;FileID=669475</v>
          </cell>
          <cell r="NE6" t="str">
            <v>https://e98f178a-dd1c-4306-aaee-c3ccfc587922.filesusr.com/ugd/6587e3_5c9d88af1e204f709c2bbff11a907fba.pdf</v>
          </cell>
          <cell r="NF6" t="str">
            <v>In AR</v>
          </cell>
          <cell r="NG6" t="str">
            <v>In AR</v>
          </cell>
          <cell r="NH6" t="str">
            <v>https://investor.propnex.com/newsroom/20210528_173152_OYY_JMDFQDGH5KQN4GKX.1.pdf</v>
          </cell>
          <cell r="NI6" t="str">
            <v>http://qandm-dental.listedcompany.com/newsroom/20210531_183559_QC7_9IPLFMP0AIFIPOVP.1.pdf</v>
          </cell>
          <cell r="NJ6" t="str">
            <v>In AR</v>
          </cell>
          <cell r="NK6" t="str">
            <v>In AR</v>
          </cell>
          <cell r="NL6" t="str">
            <v>In AR</v>
          </cell>
          <cell r="NM6" t="str">
            <v>https://links.sgx.com/FileOpen/RHP_Sustainability_Report_FY2020.ashx?App=Announcement&amp;FileID=669520</v>
          </cell>
          <cell r="NN6" t="str">
            <v>https://riverstone.listedcompany.com/newsroom/20210528_173924_AP4_FYACU32RUP84YPUZ.1.pdf</v>
          </cell>
          <cell r="NO6" t="str">
            <v>In AR</v>
          </cell>
          <cell r="NP6" t="str">
            <v>https://links.sgx.com/FileOpen/Sustainability-Report-2020.ashx?App=Announcement&amp;FileID=669497</v>
          </cell>
          <cell r="NQ6" t="str">
            <v>In AR</v>
          </cell>
          <cell r="NR6" t="str">
            <v>https://sarine.listedcompany.com/newsroom/20210510_224847_U77_JU9UOR2YT09W1RGJ.1.pdf</v>
          </cell>
          <cell r="NS6" t="str">
            <v>Unpublished</v>
          </cell>
          <cell r="NT6" t="str">
            <v>Unpublished</v>
          </cell>
          <cell r="NU6" t="str">
            <v>https://links.sgx.com/FileOpen/SBS%20Transit%20Ltd%20-%20Annual%20Report%202020%20dated%2025%20Mar%202021.ashx?App=Announcement&amp;FileID=653191</v>
          </cell>
          <cell r="NV6" t="str">
            <v>https://links.sgx.com/FileOpen/Sembcorp_2020%20Annual%20Report.ashx?App=Announcement&amp;FileID=653938</v>
          </cell>
          <cell r="NW6" t="str">
            <v>https://links.sgx.com/FileOpen/Sustainability%20Report.ashx?App=Announcement&amp;FileID=653927</v>
          </cell>
          <cell r="NX6" t="str">
            <v>Unpublished for FY20, https://links.sgx.com/FileOpen/SIL%20-%20Sustainability%20Report%20-%20FY2020.ashx?App=Announcement&amp;FileID=659263</v>
          </cell>
          <cell r="NY6" t="str">
            <v>In AR</v>
          </cell>
          <cell r="NZ6" t="str">
            <v>Not yet published, https://www.silkroadnickel.com/annual-reports/</v>
          </cell>
          <cell r="OA6" t="str">
            <v>https://links.sgx.com/FileOpen/Sinarmas%20Land%20SR2020%20-%20Final.ashx?App=Announcement&amp;FileID=669488</v>
          </cell>
          <cell r="OB6" t="str">
            <v>https://links.sgx.com/FileOpen/Sustainability%20Report%202020.ashx?App=Announcement&amp;FileID=669568</v>
          </cell>
          <cell r="OC6" t="str">
            <v>https://links.sgx.com/FileOpen/SKE-Sustainability%20Report%20FY2020.ashx?App=Announcement&amp;FileID=669640</v>
          </cell>
          <cell r="OD6" t="str">
            <v>https://links.sgx.com/FileOpen/SMG%20-%20Annual%20Report%202020%20-%2009042021.ashx?App=Announcement&amp;FileID=657724</v>
          </cell>
          <cell r="OE6" t="str">
            <v>https://links.sgx.com/FileOpen/SOG%20-%20Annual%20Report%202020.ashx?App=Announcement&amp;FileID=657605</v>
          </cell>
          <cell r="OF6" t="str">
            <v>https://links.sgx.com/FileOpen/SFL%20AR2020.ashx?App=Announcement&amp;FileID=654280</v>
          </cell>
          <cell r="OG6" t="str">
            <v>https://links.sgx.com/FileOpen/Sinjia%20Land%20Limited%20-%20Sustainability%20Report%20FY2020.ashx?App=Announcement&amp;FileID=665057</v>
          </cell>
          <cell r="OH6"/>
          <cell r="OI6" t="str">
            <v>https://links.sgx.com/FileOpen/SBCG%20-%20FY2020%20Sustainability%20Report.ashx?App=Announcement&amp;FileID=669474</v>
          </cell>
          <cell r="OJ6" t="str">
            <v>https://links.sgx.com/FileOpen/Soup%20AR20.ashx?App=Announcement&amp;FileID=660775</v>
          </cell>
          <cell r="OK6" t="str">
            <v>https://links.sgx.com/FileOpen/SPCorp_AnnualReport2020.ashx?App=Announcement&amp;FileID=653943</v>
          </cell>
          <cell r="OL6" t="str">
            <v>https://links.sgx.com/FileOpen/Spackman_SR%20Report-2020.ashx?App=Announcement&amp;FileID=668194</v>
          </cell>
          <cell r="OM6" t="str">
            <v>https://links.sgx.com/FileOpen/Starburst%20Annual%20Report%20-%20FY2020.ashx?App=Announcement&amp;FileID=659242</v>
          </cell>
          <cell r="ON6" t="str">
            <v>https://links.sgx.com/FileOpen/StarHubAnnualReport2020.ashx?App=Announcement&amp;FileID=657445</v>
          </cell>
          <cell r="OO6" t="str">
            <v>https://links.sgx.com/FileOpen/Straco_AR2020.ashx?App=Announcement&amp;FileID=659022</v>
          </cell>
          <cell r="OP6"/>
          <cell r="OQ6" t="str">
            <v>https://links.sgx.com/FileOpen/TACorp%20-Sustainability%20Report%20FYE20.ashx?App=Announcement&amp;FileID=668109</v>
          </cell>
          <cell r="OR6" t="str">
            <v>https://links.sgx.com/FileOpen/TalkMed%20Group%20Limited%20-%20Sustainability%20Report%20FY2020.ashx?App=Announcement&amp;FileID=667328</v>
          </cell>
          <cell r="OS6" t="str">
            <v>https://links.sgx.com/FileOpen/Sustainability%20Report%202020.ashx?App=Announcement&amp;FileID=668254</v>
          </cell>
          <cell r="OT6"/>
          <cell r="OU6"/>
          <cell r="OV6"/>
          <cell r="OW6"/>
          <cell r="OX6"/>
          <cell r="OY6"/>
          <cell r="OZ6"/>
          <cell r="PA6"/>
          <cell r="PB6"/>
          <cell r="PC6"/>
          <cell r="PD6"/>
          <cell r="PE6"/>
          <cell r="PF6"/>
          <cell r="PG6" t="str">
            <v>https://links.sgx.com/FileOpen/Uni-Asia%202021-05-20%20-%20Sustainability%20Report%202020.ashx?App=Announcement&amp;FileID=667103</v>
          </cell>
          <cell r="PH6"/>
          <cell r="PI6"/>
          <cell r="PJ6"/>
          <cell r="PK6" t="str">
            <v>https://links.sgx.com/FileOpen/UOB-Sustainability%20Report%202020r.ashx?App=Announcement&amp;FileID=657908</v>
          </cell>
          <cell r="PL6"/>
          <cell r="PM6"/>
          <cell r="PN6" t="str">
            <v>https://links.sgx.com/FileOpen/ValueMax-Sustainability-Report-2020.ashx?App=Announcement&amp;FileID=657520</v>
          </cell>
          <cell r="PO6"/>
          <cell r="PP6"/>
          <cell r="PQ6" t="str">
            <v>https://links.sgx.com/FileOpen/VICOM%20Ltd%20-%20Annual%20Report%202020.ashx?App=Announcement&amp;FileID=653047</v>
          </cell>
          <cell r="PR6"/>
          <cell r="PS6" t="str">
            <v>https://links.sgx.com/FileOpen/WILMAR-SR2020.ashx?App=Announcement&amp;FileID=667105</v>
          </cell>
          <cell r="PT6"/>
          <cell r="PU6"/>
          <cell r="PV6"/>
          <cell r="PW6"/>
          <cell r="PX6"/>
          <cell r="PY6"/>
          <cell r="PZ6"/>
          <cell r="QA6" t="str">
            <v>https://links.sgx.com/FileOpen/Yongnam_SR2020.ashx?App=Announcement&amp;FileID=666946</v>
          </cell>
          <cell r="QB6" t="str">
            <v>https://links.sgx.com/FileOpen/Abundance%20Sustainability%20Report%202020.final.ashx?App=Announcement&amp;FileID=667548</v>
          </cell>
          <cell r="QC6" t="str">
            <v>https://links.sgx.com/FileOpen/Announcement%20-%20sustainability%20reporting%202020.ashx?App=Announcement&amp;FileID=666970</v>
          </cell>
          <cell r="QD6" t="str">
            <v>Pg 40 to 50 of AR</v>
          </cell>
          <cell r="QE6" t="str">
            <v>Pg 24 to 39 of AR</v>
          </cell>
          <cell r="QF6" t="str">
            <v>Pg 16 to 23 of AR</v>
          </cell>
          <cell r="QG6" t="str">
            <v>Pg 8 to 26 of AR</v>
          </cell>
          <cell r="QH6" t="str">
            <v>https://links.sgx.com/FileOpen/Azeus_SR20_310820.ashx?App=Announcement&amp;FileID=629996</v>
          </cell>
          <cell r="QI6" t="str">
            <v>https://links.sgx.com/FileOpen/BBR-SR-Report-FY2020_20210531_Final.ashx?App=Announcement&amp;FileID=669587</v>
          </cell>
          <cell r="QJ6" t="str">
            <v>Pg 74 to 92 of AR</v>
          </cell>
          <cell r="QK6" t="str">
            <v>https://links.sgx.com/FileOpen/Bonvests%20SR%202020.ashx?App=Announcement&amp;FileID=666376</v>
          </cell>
          <cell r="QL6" t="str">
            <v>Pg 108 to 120 of AR</v>
          </cell>
          <cell r="QM6" t="str">
            <v>https://links.sgx.com/FileOpen/CIL%20SUS%20REPORT.ashx?App=Announcement&amp;FileID=636973</v>
          </cell>
          <cell r="QN6" t="str">
            <v>https://links.sgx.com/FileOpen/CW_SR%20FY2020_28July2020.ashx?App=Announcement&amp;FileID=625321</v>
          </cell>
          <cell r="QO6" t="str">
            <v>Pg 36 to 43 of AR</v>
          </cell>
          <cell r="QP6" t="str">
            <v>https://links.sgx.com/FileOpen/CDL%20ISR%202020.ashx?App=Announcement&amp;FileID=605953</v>
          </cell>
          <cell r="QQ6" t="str">
            <v>Pg 29 to 54 of AR</v>
          </cell>
          <cell r="QR6" t="str">
            <v>https://links.sgx.com/FileOpen/Cordlife_Sustainability%20Report%20FY2020.ashx?App=Announcement&amp;FileID=667745</v>
          </cell>
          <cell r="QS6" t="str">
            <v>Pg 84 to 99 of AR</v>
          </cell>
          <cell r="QT6" t="str">
            <v>https://links.sgx.com/FileOpen/OIO_SustainabilityReport2020.ashx?App=Announcement&amp;FileID=666614</v>
          </cell>
          <cell r="QU6" t="str">
            <v>https://links.sgx.com/FileOpen/Dutech-Sustainability_Report_2020.ashx?App=Announcement&amp;FileID=657616</v>
          </cell>
          <cell r="QV6" t="str">
            <v>https://links.sgx.com/FileOpen/DFI_Sustainability%20Report%20FY2020%20Final_290720.ashx?App=Announcement&amp;FileID=625658</v>
          </cell>
          <cell r="QW6" t="str">
            <v>https://links.sgx.com/FileOpen/ECW%20REIT-Sustainability%20Report%20FY2020.ashx?App=Announcement&amp;FileID=667441</v>
          </cell>
          <cell r="QX6" t="str">
            <v>https://links.sgx.com/FileOpen/Sustainability%20Report%202020%20-%20Final.ashx?App=Announcement&amp;FileID=654092</v>
          </cell>
          <cell r="QY6" t="str">
            <v>P.10 of AR</v>
          </cell>
          <cell r="QZ6"/>
          <cell r="RA6" t="str">
            <v>https://links.sgx.com/FileOpen/EnGro%20Sustainability%20Report%202020%20SECURE.ashx?App=Announcement&amp;FileID=668300</v>
          </cell>
          <cell r="RB6" t="str">
            <v>https://links.sgx.com/FileOpen/Sustainability_Report_2020_-_04_05_2021_-_clean.ashx?App=Announcement&amp;FileID=664950</v>
          </cell>
          <cell r="RC6" t="str">
            <v>AR P.16</v>
          </cell>
          <cell r="RD6" t="str">
            <v>https://links.sgx.com/FileOpen/First_Resources_Limited_-_Sustainability_Report_2020.ashx?App=Announcement&amp;FileID=656197</v>
          </cell>
          <cell r="RE6" t="str">
            <v>AR P.14</v>
          </cell>
          <cell r="RF6" t="str">
            <v>will only be released for FY21, AR p.45</v>
          </cell>
          <cell r="RG6" t="str">
            <v>https://links.sgx.com/FileOpen/FY%20-%20SR%20FY2020.ashx?App=Announcement&amp;FileID=668230</v>
          </cell>
          <cell r="RH6" t="str">
            <v>https://links.sgx.com/FileOpen/Fuji%20Offset%20-%20FY2020%20Sustainability%20Report.ashx?App=Announcement&amp;FileID=668255</v>
          </cell>
          <cell r="RI6" t="str">
            <v>https://links.sgx.com/FileOpen/GENS%20Sustainability%20Report%202020.ashx?App=Announcement&amp;FileID=653037</v>
          </cell>
          <cell r="RJ6" t="str">
            <v>AR P.14</v>
          </cell>
          <cell r="RK6" t="str">
            <v>https://links.sgx.com/FileOpen/GTC%20-%20Sustainability%20Report%202020.ashx?App=Announcement&amp;FileID=660591</v>
          </cell>
          <cell r="RL6"/>
          <cell r="RM6" t="str">
            <v>https://links.sgx.com/FileOpen/Final%20SR%20FY2020.ashx?App=Announcement&amp;FileID=667980</v>
          </cell>
          <cell r="RN6" t="str">
            <v>https://links.sgx.com/FileOpen/SGX-GSS_Energy_AR2020.ashx?App=Announcement&amp;FileID=656430</v>
          </cell>
          <cell r="RO6" t="str">
            <v>https://links.sgx.com/FileOpen/Final_Hanwell%20SR%202020.ashx?App=Announcement&amp;FileID=668075</v>
          </cell>
          <cell r="RP6" t="str">
            <v>https://links.sgx.com/FileOpen/Haw%20Par%20SR2020.ashx?App=Announcement&amp;FileID=654021</v>
          </cell>
          <cell r="RQ6" t="str">
            <v>https://links.sgx.com/FileOpen/Healthway%20Medical%20Corporation_Sustainability%20Report%202020_20210531_clean.ashx?App=Announcement&amp;FileID=669575</v>
          </cell>
          <cell r="RR6" t="str">
            <v>https://links.sgx.com/FileOpen/Heeton%20SR2020.ashx?App=Announcement&amp;FileID=669446</v>
          </cell>
          <cell r="RS6" t="str">
            <v>https://links.sgx.com/FileOpen/HHL%20SR20.ashx?App=Announcement&amp;FileID=666443</v>
          </cell>
          <cell r="RT6" t="str">
            <v>https://honglaihuatgroup.com/wp-content/uploads/2020/05/Hong_Lai_Huat-SR2019.pdf</v>
          </cell>
          <cell r="RU6" t="str">
            <v>Within AR</v>
          </cell>
          <cell r="RV6" t="str">
            <v>Within AR</v>
          </cell>
          <cell r="RW6" t="str">
            <v>https://links.sgx.com/FileOpen/HKC_Sustainability_Report_31.12.2020.ashx?App=Announcement&amp;FileID=667295</v>
          </cell>
          <cell r="RX6" t="str">
            <v>NO SR</v>
          </cell>
          <cell r="RY6" t="str">
            <v xml:space="preserve">DELISTED </v>
          </cell>
          <cell r="RZ6" t="str">
            <v xml:space="preserve">Has no SR </v>
          </cell>
          <cell r="SA6" t="str">
            <v>Within AR</v>
          </cell>
          <cell r="SB6" t="str">
            <v>Within AR</v>
          </cell>
          <cell r="SC6"/>
          <cell r="SD6" t="str">
            <v>NO SR</v>
          </cell>
          <cell r="SE6" t="str">
            <v>Within AR</v>
          </cell>
          <cell r="SF6" t="str">
            <v>Within AR</v>
          </cell>
          <cell r="SG6" t="str">
            <v>Within AR</v>
          </cell>
          <cell r="SH6" t="str">
            <v>Within AR</v>
          </cell>
          <cell r="SI6" t="str">
            <v>NO SR</v>
          </cell>
          <cell r="SJ6" t="str">
            <v>https://links.sgx.com/FileOpen/Kingsmen2020SR.ashx?App=Announcement&amp;FileID=669533</v>
          </cell>
          <cell r="SK6" t="str">
            <v>https://links.sgx.com/FileOpen/Koyo%20International_Limited_Annual%20Report%20FY2020.ashx?App=Announcement&amp;FileID=659212</v>
          </cell>
          <cell r="SL6" t="str">
            <v>https://links.sgx.com/FileOpen/LEN%20SR_Final.ashx?App=Announcement&amp;FileID=667397</v>
          </cell>
          <cell r="SM6" t="str">
            <v>N.A.</v>
          </cell>
          <cell r="SN6" t="str">
            <v>N.A.</v>
          </cell>
          <cell r="SO6" t="str">
            <v>https://www.mapletreecommercialtrust.com/services/view_file.aspx?f={6DA58A79-7E05-4128-A7B0-9CCAEF92B959}</v>
          </cell>
          <cell r="SP6" t="str">
            <v>https://links.sgx.com/FileOpen/2020%20Medtecs%20Sustainability%20Report%2028%20May%202021.ashx?App=Announcement&amp;FileID=668169</v>
          </cell>
          <cell r="SQ6" t="str">
            <v>N.A.</v>
          </cell>
          <cell r="SR6" t="str">
            <v>https://links.sgx.com/FileOpen/MCE-GRP-SR-Report-FY2020.ashx?App=Announcement&amp;FileID=669580</v>
          </cell>
          <cell r="SS6" t="str">
            <v>https://links.sgx.com/FileOpen/Moya_Holdings_Asia_Limited_Sustainability_Report_2020.ashx?App=Announcement&amp;FileID=667909</v>
          </cell>
          <cell r="ST6" t="str">
            <v>N.A.</v>
          </cell>
          <cell r="SU6" t="str">
            <v>https://links.sgx.com/FileOpen/NCL_SR2020.ashx?App=Announcement&amp;FileID=668145</v>
          </cell>
          <cell r="SV6" t="str">
            <v>https://links.sgx.com/FileOpen/Sustainability%20Reporting.ashx?App=Announcement&amp;FileID=662116</v>
          </cell>
          <cell r="SW6" t="str">
            <v>In AR</v>
          </cell>
          <cell r="SX6" t="str">
            <v>https://links.sgx.com/FileOpen/NSH_Sustainability%20Report_FYE%2029.02.2020_Final.ashx?App=Announcement&amp;FileID=631520</v>
          </cell>
          <cell r="SY6" t="str">
            <v>In AR</v>
          </cell>
          <cell r="SZ6" t="str">
            <v>https://links.sgx.com/FileOpen/OSIL_SR_FY2020.ashx?App=Announcement&amp;FileID=669566</v>
          </cell>
          <cell r="TA6" t="str">
            <v>https://links.sgx.com/FileOpen/OEL-SR%20for%20FY2020.ashx?App=Announcement&amp;FileID=668301</v>
          </cell>
          <cell r="TB6" t="str">
            <v>https://www.ocbc.com/iwov-resources/sg/ocbc/gbc/pdf/investors/annual-reports/2020/2020%20annual%20report%20-%20english.pdf</v>
          </cell>
          <cell r="TC6" t="str">
            <v>https://links.sgx.com/FileOpen/PCRDL%20Annual%20Report%202020.ashx?App=Announcement&amp;FileID=654500</v>
          </cell>
          <cell r="TD6" t="str">
            <v>https://thaivillagerestaurant.com.sg/wp-content/uploads/Sustainability-Report-2020.pdf</v>
          </cell>
          <cell r="TE6" t="str">
            <v>https://powermatic.com.sg/wp-content/uploads/2020/08/Powermatic-Data-Systems-Limited-Sustainability-Report-FY2020.pdf</v>
          </cell>
          <cell r="TF6" t="str">
            <v>https://links.sgx.com/FileOpen/Progen_Annual_Report_FY2020.ashx?App=Announcement&amp;FileID=660597</v>
          </cell>
          <cell r="TG6" t="str">
            <v>https://links.sgx.com/FileOpen/PSL%20Holdings%20Limited%20Annual%20Report%202020.ashx?App=Announcement&amp;FileID=660417</v>
          </cell>
          <cell r="TH6" t="str">
            <v>https://www.rafflesmedicalgroup.com/wp-content/uploads/2021/05/rmg-sustainability-report-2020.pdf</v>
          </cell>
          <cell r="TI6" t="str">
            <v>https://links.sgx.com/FileOpen/Reclaims-Annual%20Report%20FY2020.ashx?App=Announcement&amp;FileID=612669</v>
          </cell>
          <cell r="TJ6" t="str">
            <v>http://sabana.listedcompany.com/newsroom/20210412_121236_M1GU_K60B1U6V0OZJ9WPX.1.pdf</v>
          </cell>
          <cell r="TK6" t="str">
            <v>https://www.securagroup.com.sg/wp-content/uploads/2021/05/SecuraGroup_SR_FY2020.pdf</v>
          </cell>
          <cell r="TL6" t="str">
            <v>https://links.sgx.com/FileOpen/SSGL%20Sustainability%20Report_2020.ashx?App=Announcement&amp;FileID=667541</v>
          </cell>
          <cell r="TM6" t="str">
            <v>In AR</v>
          </cell>
          <cell r="TN6" t="str">
            <v>https://shengsiongcontent.s3.ap-southeast-1.amazonaws.com/wp-content/uploads/2021/05/27204601/Sheng-Siong-SR2020.pdf</v>
          </cell>
          <cell r="TO6" t="str">
            <v>https://www.siaec.com.sg/pdf/SIAEC_SR_FY2019-20.pdf</v>
          </cell>
          <cell r="TP6" t="str">
            <v>https://www.siicenv.com/media/1149/siic-2020-sustainability-report_eng.pdf</v>
          </cell>
          <cell r="TQ6" t="str">
            <v>http://sinheng.listedcompany.com/newsroom/20210426_183707_BKA_M4K492D1W3R6GRYU.1.pdf</v>
          </cell>
          <cell r="TR6" t="str">
            <v>NIL</v>
          </cell>
          <cell r="TS6" t="str">
            <v>https://www.sif.com.sg/wp-content/uploads/2021/03/ar20.pdf</v>
          </cell>
          <cell r="TT6" t="str">
            <v>https://www.singaporeair.com/saar5/pdf/Investor-Relations/Annual-Report/sustainabilityreport1920.pdf</v>
          </cell>
          <cell r="TU6" t="str">
            <v>https://www.singre.com.sg/sites/default/files/user-1/Annual_Report_2020.pdf</v>
          </cell>
          <cell r="TV6" t="str">
            <v>https://www.stengg.com/en/investor-relations/annual-reports/ar2020/</v>
          </cell>
          <cell r="TW6" t="str">
            <v>https://www.singtel.com/content/dam/singtel/about-us/sustainability/reports/singtel-sustainability-report-2020.pdf</v>
          </cell>
          <cell r="TX6" t="str">
            <v>In AR</v>
          </cell>
          <cell r="TY6" t="str">
            <v>https://links.sgx.com/FileOpen/Sitra%20-%20Sustainability%20Report%20FY2020.ashx?App=Announcement&amp;FileID=666971</v>
          </cell>
          <cell r="TZ6" t="str">
            <v>In AR</v>
          </cell>
          <cell r="UA6" t="str">
            <v>In AR</v>
          </cell>
          <cell r="UB6" t="str">
            <v>https://links.sgx.com/FileOpen/Suntar%20-%20SR%20FY20.ashx?App=Announcement&amp;FileID=668314</v>
          </cell>
          <cell r="UC6" t="str">
            <v>https://suntecreit.listedcompany.com/misc/SuntecSR_Final_0106.pdf</v>
          </cell>
          <cell r="UD6" t="str">
            <v>https://www.sutlenterprise.com/wp-content/uploads/2021/05/SUTL-2020-Sustainability-Report-Final.pdf</v>
          </cell>
          <cell r="UE6" t="str">
            <v>https://links.sgx.com/FileOpen/V2Y%20Sustainability%20Report%20FY2020%20-%20Final.ashx?App=Announcement&amp;FileID=663062</v>
          </cell>
          <cell r="UF6" t="str">
            <v>https://links.sgx.com/FileOpen/TMC%20AR2020.ashx?App=Announcement&amp;FileID=626654</v>
          </cell>
          <cell r="UG6" t="str">
            <v>https://www.tyesoon.com/wp-content/uploads/2021/04/Tye-Soon-AR2020.pdf</v>
          </cell>
          <cell r="UH6" t="str">
            <v>https://3ljx2m1ndho3557gp169nffb-wpengine.netdna-ssl.com/wp-content/uploads/uol-reports/files/UOL_Sustainability_Report_2020.pdf</v>
          </cell>
          <cell r="UI6" t="str">
            <v>https://links.sgx.com/FileOpen/Sustainability%20Report%202020.ashx?App=Announcement&amp;FileID=632688</v>
          </cell>
          <cell r="UJ6" t="str">
            <v>https://links.sgx.com/FileOpen/eWAE-20200624-AR.ashx?App=Announcement&amp;FileID=620416</v>
          </cell>
          <cell r="UK6" t="str">
            <v>https://links.sgx.com/FileOpen/WF_FY2020%20Annual%20Report.ashx?App=Announcement&amp;FileID=660335</v>
          </cell>
          <cell r="UL6" t="str">
            <v>https://links.sgx.com/FileOpen/ZICO_Sustainability%20Report%202020_Final.ashx?App=Announcement&amp;FileID=669543</v>
          </cell>
          <cell r="UM6" t="str">
            <v>https://investor.aimsapacreit.com/misc/ar/ar2020/AAREIT_AR2020_SustainabilityReport.pdf</v>
          </cell>
          <cell r="UN6"/>
          <cell r="UO6"/>
          <cell r="UP6" t="str">
            <v>https://ir.a-itrust.com/misc/Aitrust-AR-FY2020_SR.pdf</v>
          </cell>
          <cell r="UQ6" t="str">
            <v>https://links.sgx.com/FileOpen/AGH%20_Sustainability%20Report_FY2020.ashx?App=Announcement&amp;FileID=668340</v>
          </cell>
          <cell r="UR6"/>
          <cell r="US6" t="str">
            <v>https://links.sgx.com/FileOpen/FEG%20Sustainability%20Report%20-%20FY2020%20-%20Final.ashx?App=Announcement&amp;FileID=669636</v>
          </cell>
          <cell r="UT6" t="str">
            <v>https://links.sgx.com/FileOpen/FHL_SR_FY2020.ashx?App=Announcement&amp;FileID=667266</v>
          </cell>
          <cell r="UU6" t="str">
            <v>Pg 36 to 66 of AR</v>
          </cell>
          <cell r="UV6" t="str">
            <v>Pg 66 to 89 of AR</v>
          </cell>
          <cell r="UW6" t="str">
            <v>In AR</v>
          </cell>
          <cell r="UX6" t="str">
            <v>https://links.sgx.com/FileOpen/HealthBank%20Holdings%20Sustainability%20Report%20FY2020%20-%20Final.ashx?App=Announcement&amp;FileID=669452</v>
          </cell>
          <cell r="UY6" t="str">
            <v>In AR</v>
          </cell>
          <cell r="UZ6" t="str">
            <v>https://links.sgx.com/FileOpen/MediLife%20SR2020-Final.ashx?App=Announcement&amp;FileID=669572</v>
          </cell>
          <cell r="VA6" t="str">
            <v>https://links.sgx.com/FileOpen/2020SustainabilityReport.ashx?App=Announcement&amp;FileID=668113</v>
          </cell>
          <cell r="VB6" t="str">
            <v>https://www.kepinfratrust.com/file/investor-information/publications/kit-ar2020-full-report.pdf</v>
          </cell>
          <cell r="VC6" t="str">
            <v>https://www.koreusreit.com/file/downloads/keppel-pacific-oak-us-reit-annual-report-2020.pdf</v>
          </cell>
          <cell r="VD6" t="str">
            <v>https://www.mapletreeindustrialtrust.com/services/view_file.aspx?f={27CC9CFD-7CEC-4E3F-9627-E6F873C10332}</v>
          </cell>
          <cell r="VE6" t="str">
            <v>https://www.mapletreelogisticstrust.com/services/view_file.aspx?f={A78F4208-E518-4450-A88B-2E30319AFCCE}</v>
          </cell>
          <cell r="VF6" t="str">
            <v>https://www.mapletreenorthasiacommercialtrust.com/services/view_file.aspx?f={B87C615B-1BFD-43DF-A74D-694091D2AF51}</v>
          </cell>
          <cell r="VG6" t="str">
            <v>NIL</v>
          </cell>
          <cell r="VH6" t="str">
            <v>https://links.sgx.com/FileOpen/Review%20SR%202020%20NSB%20-final.ashx?App=Announcement&amp;FileID=650130</v>
          </cell>
          <cell r="VI6" t="str">
            <v>https://links.sgx.com/FileOpen/Sasseur_REIT-Annual_Report_FY2020.ashx?App=Announcement&amp;FileID=656225</v>
          </cell>
          <cell r="VJ6" t="str">
            <v>https://links.sgx.com/FileOpen/Alset-Ann-Sustainability_Report_2020.ashx?App=Announcement&amp;FileID=666758</v>
          </cell>
          <cell r="VK6" t="str">
            <v>https://links.sgx.com/FileOpen/21226523_Announcement_Sustainability.Report.FY2020.ashx?App=Announcement&amp;FileID=668306</v>
          </cell>
          <cell r="VL6" t="str">
            <v>https://links.sgx.com/FileOpen/20210527%20Tianjin%20Zhongxin%20Pharmaceutical%20-%20SR%202020.ashx?App=Announcement&amp;FileID=668093</v>
          </cell>
          <cell r="VM6"/>
          <cell r="VN6" t="str">
            <v>https://links.sgx.com/FileOpen/ACMA%20LTD%20SUSTAINABILITY%20REPORT%20FY2020.ashx?App=Announcement&amp;FileID=669519</v>
          </cell>
          <cell r="VO6" t="str">
            <v>https://links.sgx.com/FileOpen/FY2020%20Sustainability%20Report_ASA.ashx?App=Announcement&amp;FileID=669435</v>
          </cell>
          <cell r="VP6"/>
          <cell r="VQ6" t="str">
            <v>AR p.52</v>
          </cell>
          <cell r="VR6" t="str">
            <v>https://links.sgx.com/FileOpen/Aoxin%20-%20Sustainability%20Report%202020_final.ashx?App=Announcement&amp;FileID=669526</v>
          </cell>
          <cell r="VS6" t="str">
            <v>https://links.sgx.com/FileOpen/ASTI_FY2020%20Sustainability%20Report.ashx?App=Announcement&amp;FileID=667078</v>
          </cell>
          <cell r="VT6" t="str">
            <v>AR P.30</v>
          </cell>
          <cell r="VU6" t="str">
            <v>AR P.21</v>
          </cell>
          <cell r="VV6" t="str">
            <v>not yet published</v>
          </cell>
          <cell r="VW6" t="str">
            <v>https://links.sgx.com/FileOpen/SR%20FY2020%20-%20Final.ashx?App=Announcement&amp;FileID=666763</v>
          </cell>
          <cell r="VX6"/>
          <cell r="VY6" t="str">
            <v>https://links.sgx.com/FileOpen/CWIHL_Sustainability%20Report%202020_Final_31%20May%202021.ashx?App=Announcement&amp;FileID=669615</v>
          </cell>
          <cell r="VZ6" t="str">
            <v>https://links.sgx.com/FileOpen/Darco_SR_Report_2020.ashx?App=Announcement&amp;FileID=669472</v>
          </cell>
          <cell r="WA6"/>
          <cell r="WB6"/>
          <cell r="WC6"/>
          <cell r="WD6" t="str">
            <v>https://links.sgx.com/FileOpen/Sustainability%20Report%20-%20FY2020.ashx?App=Announcement&amp;FileID=669634</v>
          </cell>
          <cell r="WE6" t="str">
            <v>https://links.sgx.com/FileOpen/HYListco.%20-%20FY2020%20Sustainability%20Report.ashx?App=Announcement&amp;FileID=667974</v>
          </cell>
          <cell r="WF6"/>
          <cell r="WG6" t="str">
            <v>https://links.sgx.com/FileOpen/HTG_SR2020.ashx?App=Announcement&amp;FileID=669547</v>
          </cell>
          <cell r="WH6" t="str">
            <v>https://links.sgx.com/FileOpen/Incredible%20FY2020%20SR%20Report.ashx?App=Announcement&amp;FileID=667755</v>
          </cell>
          <cell r="WI6" t="str">
            <v>https://links.sgx.com/FileOpen/Jadason_Sustainability_Report_2020.ashx?App=Announcement&amp;FileID=668112</v>
          </cell>
          <cell r="WJ6"/>
          <cell r="WK6"/>
          <cell r="WL6"/>
          <cell r="WM6" t="str">
            <v>N.A.</v>
          </cell>
          <cell r="WN6" t="str">
            <v>https://links.sgx.com/FileOpen/New%20Toyo%20SR20%20Final.ashx?App=Announcement&amp;FileID=667902</v>
          </cell>
          <cell r="WO6" t="str">
            <v>https://links.sgx.com/FileOpen/Oceanus%202020%20Sustainability%20Report.ashx?App=Announcement&amp;FileID=669527</v>
          </cell>
          <cell r="WP6"/>
          <cell r="WQ6"/>
          <cell r="WR6" t="str">
            <v>https://links.sgx.com/FileOpen/Shanghai%20Turbo_SR%20Report%202020.ashx?App=Announcement&amp;FileID=669404</v>
          </cell>
          <cell r="WS6" t="str">
            <v>N.A.</v>
          </cell>
          <cell r="WT6" t="str">
            <v>https://links.sgx.com/FileOpen/SPG%20-%20SR%20FY2020%20-%20Final.ashx?App=Announcement&amp;FileID=668176</v>
          </cell>
          <cell r="WU6" t="str">
            <v>https://links.sgx.com/FileOpen/SSHL%20-%20SR%20FY2020.ashx?App=Announcement&amp;FileID=668205</v>
          </cell>
          <cell r="WV6" t="str">
            <v>not released yet</v>
          </cell>
          <cell r="WW6" t="str">
            <v>AR pg 54-69</v>
          </cell>
          <cell r="WX6" t="str">
            <v>https://www.vikingom.com/brochure/SR2020.pdf</v>
          </cell>
          <cell r="WY6" t="str">
            <v>AR pg 47-63</v>
          </cell>
          <cell r="WZ6" t="str">
            <v>AR pg 48-74</v>
          </cell>
          <cell r="XA6"/>
          <cell r="XB6" t="str">
            <v>https://advancedholdings.com/aholdings/wp-content/uploads/2021/05/28-Apr-21-AHL-Sustainability-Report-2020_Final.pdf</v>
          </cell>
          <cell r="XC6"/>
          <cell r="XD6"/>
          <cell r="XE6"/>
          <cell r="XF6"/>
          <cell r="XG6"/>
          <cell r="XH6"/>
          <cell r="XI6" t="str">
            <v>https://links.sgx.com/FileOpen/MediNex%20Limited%20Annual%20Report%202020.ashx?App=Announcement&amp;FileID=626673</v>
          </cell>
          <cell r="XJ6"/>
          <cell r="XK6" t="str">
            <v>https://links.sgx.com/FileOpen/QT%20Vascular%20FY2020%20Annual%20Report.ashx?App=Announcement&amp;FileID=661260</v>
          </cell>
          <cell r="XL6" t="str">
            <v>https://links.sgx.com/FileOpen/Shinvest%20SR2020.ashx?App=Announcement&amp;FileID=646285</v>
          </cell>
          <cell r="XM6"/>
          <cell r="XN6" t="str">
            <v>https://links.sgx.com/FileOpen/Thomson_Medical_SR_30Jun20_FINAL.ashx?App=Announcement&amp;FileID=640752</v>
          </cell>
          <cell r="XO6"/>
          <cell r="XP6" t="str">
            <v>Pg 12 to 24 of AR</v>
          </cell>
          <cell r="XQ6" t="str">
            <v>https://links.sgx.com/FileOpen/HGH_Sustainability%20Report%202020.ashx?App=Announcement&amp;FileID=668174</v>
          </cell>
          <cell r="XR6" t="str">
            <v>https://links.sgx.com/FileOpen/ALOG%20-%20Sustainability%20Report%20FY2020.ashx?App=Announcement&amp;FileID=669549</v>
          </cell>
          <cell r="XS6" t="str">
            <v>https://links.sgx.com/FileOpen/GCCP-Sustainability_Report_FY2020.ashx?App=Announcement&amp;FileID=667936</v>
          </cell>
          <cell r="XT6" t="str">
            <v>https://links.sgx.com/FileOpen/Sustainability%20Report%202020%20310521_final.ashx?App=Announcement&amp;FileID=669545</v>
          </cell>
          <cell r="XU6" t="str">
            <v>NIL</v>
          </cell>
          <cell r="XV6" t="str">
            <v>https://links.sgx.com/FileOpen/Annual%20Report%20FY2020.ashx?App=Announcement&amp;FileID=633852</v>
          </cell>
        </row>
        <row r="7">
          <cell r="E7" t="str">
            <v>https://links.sgx.com/FileOpen/Acromec%20Limited%20-%20Notice%20of%20AGM.ashx?App=Announcement&amp;FileID=646340</v>
          </cell>
          <cell r="F7" t="str">
            <v>https://links.sgx.com/FileOpen/Notice%20of%20AGM.ashx?App=Announcement&amp;FileID=645029</v>
          </cell>
          <cell r="G7" t="str">
            <v>https://links.sgx.com/FileOpen/Amplefield-Notice_of_AGM.ashx?App=Announcement&amp;FileID=644437</v>
          </cell>
          <cell r="H7" t="str">
            <v>https://links.sgx.com/FileOpen/AHS%20Notice%20of%20AGM%20FYE%2030%20Sep%202020.ashx?App=Announcement&amp;FileID=644951</v>
          </cell>
          <cell r="I7" t="str">
            <v>https://links.sgx.com/FileOpen/BRC_Notice%20of%20AGM%202020.ashx?App=Announcement&amp;FileID=646459</v>
          </cell>
          <cell r="J7" t="str">
            <v>https://links.sgx.com/FileOpen/Casa_Notice%20of%20Agm.ashx?App=Announcement&amp;FileID=646007</v>
          </cell>
          <cell r="K7" t="str">
            <v>https://links.sgx.com/FileOpen/CosmoSteel%20FY2020%20Notice%20of%20AGM.ashx?App=Announcement&amp;FileID=644274</v>
          </cell>
          <cell r="L7" t="str">
            <v>https://links.sgx.com/FileOpen/Envictus%20Notice%20of%20AGM.ashx?App=Announcement&amp;FileID=651668</v>
          </cell>
          <cell r="M7" t="str">
            <v>https://links.sgx.com/FileOpen/FN_2021_AGM_Notice_28.12.20.ashx?App=Announcement&amp;FileID=643462</v>
          </cell>
          <cell r="N7" t="str">
            <v>https://links.sgx.com/FileOpen/Notice_of_AGM.ashx?App=Announcement&amp;FileID=643608</v>
          </cell>
          <cell r="O7"/>
          <cell r="P7" t="str">
            <v>https://links.sgx.com/FileOpen/FPL_Notice%20of%20AGM.ashx?App=Announcement&amp;FileID=643216</v>
          </cell>
          <cell r="Q7" t="str">
            <v>https://links.sgx.com/FileOpen/GDS%20-%20Notice%20of%20AGM.ashx?App=Announcement&amp;FileID=645922</v>
          </cell>
          <cell r="R7" t="str">
            <v>https://links.sgx.com/FileOpen/Notice%20of%20AGM%202020.ashx?App=Announcement&amp;FileID=644295</v>
          </cell>
          <cell r="S7" t="str">
            <v>https://links.sgx.com/FileOpen/Jumbo_Notice_of_AGM.ashx?App=Announcement&amp;FileID=645147</v>
          </cell>
          <cell r="T7" t="str">
            <v>https://links.sgx.com/FileOpen/1.%20KHH%20NoticeofAGM%20FINAL.ashx?App=Announcement&amp;FileID=644388</v>
          </cell>
          <cell r="U7" t="str">
            <v>https://links.sgx.com/FileOpen/Kimly%20-%20Notice%20of%20Annual%20General%20Meeting.ashx?App=Announcement&amp;FileID=644713</v>
          </cell>
          <cell r="V7" t="str">
            <v>https://links.sgx.com/FileOpen/LHN%20Limited%20-%20Notice%20of%20AGM%20FY20%20e.ashx?App=Announcement&amp;FileID=643682</v>
          </cell>
          <cell r="W7" t="str">
            <v>https://links.sgx.com/FileOpen/MPM%20-%20Notice%20of%20AGM%202020.ashx?App=Announcement&amp;FileID=644499</v>
          </cell>
          <cell r="X7" t="str">
            <v>https://links.sgx.com/FileOpen/Nam%20Lee%20-%20Notice%20of%202021%20AGM.ashx?App=Announcement&amp;FileID=643948</v>
          </cell>
          <cell r="Y7" t="str">
            <v>https://links.sgx.com/FileOpen/OAL-Notice%20of%20AGM%20FY2020.ashx?App=Announcement&amp;FileID=644441</v>
          </cell>
          <cell r="Z7"/>
          <cell r="AA7" t="str">
            <v>https://links.sgx.com/FileOpen/PNE_AGM_Notice.ashx?App=Announcement&amp;FileID=644215</v>
          </cell>
          <cell r="AB7" t="str">
            <v>https://links.sgx.com/FileOpen/SenYue-AGM.ashx?App=Announcement&amp;FileID=661211</v>
          </cell>
          <cell r="AC7" t="str">
            <v>https://links.sgx.com/FileOpen/THBEV_Invitation%20to%202021AGM_EN.ashx?App=Announcement&amp;FileID=644690</v>
          </cell>
          <cell r="AD7" t="str">
            <v>https://links.sgx.com/FileOpen/20201211-Meeting%20-%20Notice%20of%20AGM.ashx?App=Announcement&amp;FileID=643526</v>
          </cell>
          <cell r="AE7" t="str">
            <v>https://links.sgx.com/FileOpen/SCPL%20-%20Notice%20of%20AGM%20FYE%2031%20Aug%202020.ashx?App=Announcement&amp;FileID=641732</v>
          </cell>
          <cell r="AF7" t="str">
            <v>https://investor.sph.com.sg/misc/agm/SPHAR2020-NoticeofAGMFinalasprinted.pdf</v>
          </cell>
          <cell r="AG7" t="str">
            <v>https://links.sgx.com/FileOpen/SPH%20REIT%20NOTICE%20OF%20AGM.ashx?App=Announcement&amp;FileID=637793</v>
          </cell>
          <cell r="AH7" t="str">
            <v>https://links.sgx.com/FileOpen/A-Smart%20-%20Notice%20of%20AGM.ashx?App=Announcement&amp;FileID=638807</v>
          </cell>
          <cell r="AI7" t="str">
            <v>https://links.sgx.com/FileOpen/DTL_Notice%20of%20AGM.ashx?App=Announcement&amp;FileID=638367</v>
          </cell>
          <cell r="AJ7" t="str">
            <v>https://links.sgx.com/FileOpen/Notice%20of%20AGM.ashx?App=Announcement&amp;FileID=638080</v>
          </cell>
          <cell r="AK7" t="str">
            <v>https://links.sgx.com/FileOpen/KGL%20Notic%20of%20AGM.ashx?App=Announcement&amp;FileID=638669</v>
          </cell>
          <cell r="AL7" t="str">
            <v>https://links.sgx.com/FileOpen/Notice%20of%20AGM.ashx?App=Announcement&amp;FileID=650084</v>
          </cell>
          <cell r="AM7" t="str">
            <v>https://links.sgx.com/FileOpen/Sunright_Notice_of_AGM.ashx?App=Announcement&amp;FileID=640098</v>
          </cell>
          <cell r="AN7" t="str">
            <v>https://links.sgx.com/FileOpen/Sysma_Notice%20of%20AGM2020.ashx?App=Announcement&amp;FileID=637934</v>
          </cell>
          <cell r="AO7" t="str">
            <v>https://links.sgx.com/FileOpen/TTJ-Notice%20of%20AGM%202020.ashx?App=Announcement&amp;FileID=637719</v>
          </cell>
          <cell r="AP7" t="str">
            <v>https://links.sgx.com/FileOpen/2020.11.04_Vicplas_Notice_of_AGM.ashx?App=Announcement&amp;FileID=637799</v>
          </cell>
          <cell r="AQ7" t="str">
            <v>https://links.sgx.com/FileOpen/Notice%20of%20AGM.ashx?App=Announcement&amp;FileID=635037</v>
          </cell>
          <cell r="AR7" t="str">
            <v>https://links.sgx.com/FileOpen/Notice%20of%20AGM_Final.ashx?App=Announcement&amp;FileID=634154</v>
          </cell>
          <cell r="AS7" t="str">
            <v>https://aslmarine.listedcompany.com/misc/notice-of-agm-2020.pdf</v>
          </cell>
          <cell r="AT7" t="str">
            <v>https://links.sgx.com/FileOpen/Astaka%20Notice%20of%20AGM.ashx?App=Announcement&amp;FileID=634641</v>
          </cell>
          <cell r="AU7" t="str">
            <v>https://www.ausgroupltd.com/announcements/ausgroup-notice-of-agm-fy2020/</v>
          </cell>
          <cell r="AV7" t="str">
            <v>http://avitech.listedcompany.com/newsroom/20201007_172944_BKY_J2MCGJLAXJTNJ9A5.1.pdf</v>
          </cell>
          <cell r="AW7" t="str">
            <v>https://links.sgx.com/FileOpen/Notice%20AGM.ashx?App=Announcement&amp;FileID=638745</v>
          </cell>
          <cell r="AX7" t="str">
            <v>https://links.sgx.com/FileOpen/BMH%20-%20201007_Notice%20of%20AGM%20FY2020_Final.ashx?App=Announcement&amp;FileID=634353</v>
          </cell>
          <cell r="AY7" t="str">
            <v>NIL</v>
          </cell>
          <cell r="AZ7" t="str">
            <v>https://links.sgx.com/FileOpen/CFM_AGM%20Notice.ashx?App=Announcement&amp;FileID=636856</v>
          </cell>
          <cell r="BA7" t="str">
            <v>https://www.cergroup.com.hk/uploads/gallery_item/file/7874/e_notice_of_AGM.pdf</v>
          </cell>
          <cell r="BB7" t="str">
            <v>https://links.sgx.com/FileOpen/AP%20Strategic%20-%20AGM%20Minutes.ashx?App=Announcement&amp;FileID=645231</v>
          </cell>
          <cell r="BC7" t="str">
            <v>https://links.sgx.com/FileOpen/CYB-Notice_AGM_FY2020.ashx?App=Announcement&amp;FileID=635279</v>
          </cell>
          <cell r="BD7" t="str">
            <v>http://chuanhup.listedcompany.com/newsroom/20201006_213433_C33_OA4Y2TNMUAAPL2RJ.1.pdf</v>
          </cell>
          <cell r="BE7" t="str">
            <v>https://links.sgx.com/FileOpen/Notice%20of%20Annual%20General%20Meeting%20and%20Proxy%20Form.ashx?App=Announcement&amp;FileID=637256</v>
          </cell>
          <cell r="BF7" t="str">
            <v>https://links.sgx.com/FileOpen/NoticeofAGM.ashx?App=Announcement&amp;FileID=635072</v>
          </cell>
          <cell r="BG7" t="str">
            <v>https://links.sgx.com/1.0.0/corporate-announcements/8ORKWS3O9CBJKD8K/639353_Notice%20of%20AGM%2001%20AR%202020%20CWX.pdf</v>
          </cell>
          <cell r="BH7" t="str">
            <v>https://links.sgx.com/FileOpen/Notice%20of%20AGM%202020.ashx?App=Announcement&amp;FileID=635121</v>
          </cell>
          <cell r="BI7" t="str">
            <v>https://links.sgx.com/FileOpen/DukangAGM2020.ashx?App=Announcement&amp;FileID=635114</v>
          </cell>
          <cell r="BJ7" t="str">
            <v>https://links.sgx.com/FileOpen/Notice%20of%20AGM.ashx?App=Announcement&amp;FileID=633925</v>
          </cell>
          <cell r="BK7" t="str">
            <v>https://links.sgx.com/FileOpen/Notice%20of%20AGM.ashx?App=Announcement&amp;FileID=634806</v>
          </cell>
          <cell r="BL7" t="str">
            <v>https://links.sgx.com/FileOpen/GL-Notice-of-59th-AGM-30Sep2020.ashx?App=Announcement&amp;FileID=635915</v>
          </cell>
          <cell r="BM7" t="str">
            <v>https://links.sgx.com/FileOpen/GDL_Notice_of_Annual_General_Meeting.ashx?App=Announcement&amp;FileID=636238</v>
          </cell>
          <cell r="BN7" t="str">
            <v>https://links.sgx.com/1.0.0/corporate-announcements/J6IFJQ0WDAZFVP9L/634796_AGM_Proxy_Form.pdf</v>
          </cell>
          <cell r="BO7" t="str">
            <v>https://links.sgx.com/FileOpen/GRP%20-%20Notice.ashx?App=Announcement&amp;FileID=642278</v>
          </cell>
          <cell r="BP7" t="str">
            <v>https://links.sgx.com/FileOpen/GLL%20Notice%20of%20AGM.ashx?App=Announcement&amp;FileID=634277</v>
          </cell>
          <cell r="BQ7" t="str">
            <v>https://links.sgx.com/FileOpen/GYP%20Properties%20Limited%20FY2020%20Notice%20of%20AGM.ashx?App=Announcement&amp;FileID=635250</v>
          </cell>
          <cell r="BR7" t="str">
            <v>/https://links.sgx.com/FileOpen/Notice%20of%20AGM.ashx?App=Announcement&amp;FileID=634206</v>
          </cell>
          <cell r="BS7" t="str">
            <v>https://links.sgx.com/FileOpen/Notice%20of%20AGM%20FY2020.ashx?App=Announcement&amp;FileID=635431</v>
          </cell>
          <cell r="BT7" t="str">
            <v>/https://links.sgx.com/FileOpen/ICP_Notice%20of%20AGM.ashx?App=Announcement&amp;FileID=631604</v>
          </cell>
          <cell r="BU7" t="str">
            <v>/https://links.sgx.com/FileOpen/1.%20ICL%20-%20Notice%20of%20AGM.ashx?App=Announcement&amp;FileID=635335</v>
          </cell>
          <cell r="BV7" t="str">
            <v>https://links.sgx.com/FileOpen/IPS%20-%20Notice%20of%20AGM.ashx?App=Announcement&amp;FileID=634776</v>
          </cell>
          <cell r="BW7" t="str">
            <v>https://links.sgx.com/FileOpen/ISOTeam%20Notice%20of%20Annual%20General%20Meeting.ashx?App=Announcement&amp;FileID=642115</v>
          </cell>
          <cell r="BX7" t="str">
            <v>https://links.sgx.com/FileOpen/iX%20Biopharma%20Ltd%20-%20Notice%20of%20AGM.ashx?App=Announcement&amp;FileID=633610</v>
          </cell>
          <cell r="BY7" t="str">
            <v>http://investor.karingroup.com/newsroom/20201007_195653_K29_YQY37538V3ZA0V6M.1.pdf</v>
          </cell>
          <cell r="BZ7" t="str">
            <v>https://links.sgx.com/FileOpen/Kitchen%20Culture%20-%20Notice%20of%20AGM%20141020.ashx?App=Announcement&amp;FileID=637118</v>
          </cell>
          <cell r="CA7" t="str">
            <v>https://links.sgx.com/FileOpen/Koda-AGM_Notice.ashx?App=Announcement&amp;FileID=635322</v>
          </cell>
          <cell r="CB7" t="str">
            <v>https://links.sgx.com/FileOpen/Lasseters%20-%20Notice%20of%20AGM.ashx?App=Announcement&amp;FileID=634258</v>
          </cell>
          <cell r="CC7" t="str">
            <v>https://links.sgx.com/FileOpen/LCT%20Notice%20of%20AGM.ashx?App=Announcement&amp;FileID=634586</v>
          </cell>
          <cell r="CD7" t="str">
            <v>https://links.sgx.com/FileOpen/LAP%20Notice%20of%20AGM.ashx?App=Announcement&amp;FileID=634274</v>
          </cell>
          <cell r="CE7" t="str">
            <v>https://lumchang.listedcompany.com/misc/notice-of-agm-ar2020.pdf</v>
          </cell>
          <cell r="CF7" t="str">
            <v>https://links.sgx.com/FileOpen/Luxking-Notice%20of%20AGM.ashx?App=Announcement&amp;FileID=633822</v>
          </cell>
          <cell r="CG7" t="str">
            <v>https://links.sgx.com/FileOpen/Magnus%20Energy-%20notice%20of%20AGM.ashx?App=Announcement&amp;FileID=635427</v>
          </cell>
          <cell r="CH7" t="str">
            <v>https://links.sgx.com/FileOpen/MIL%20Notice%20of%20AGM%202020.ashx?App=Announcement&amp;FileID=635092</v>
          </cell>
          <cell r="CI7" t="str">
            <v>https://links.sgx.com/FileOpen/MMH-Notice%20of%20AGM.ashx?App=Announcement&amp;FileID=633597</v>
          </cell>
          <cell r="CJ7" t="str">
            <v>https://links.sgx.com/FileOpen/New%20Silkroutes%20Group%20Limited%20-%20Notice%20of%20AGM.ashx?App=Announcement&amp;FileID=635263</v>
          </cell>
          <cell r="CK7" t="str">
            <v>https://links.sgx.com/FileOpen/Notice%20of%20AGM.ashx?App=Announcement&amp;FileID=636226</v>
          </cell>
          <cell r="CL7" t="str">
            <v>http://okh.listedcompany.com/newsroom/20201105_184858_S3N_GJ8E0OMKXXP80DQU.1.PDF</v>
          </cell>
          <cell r="CM7"/>
          <cell r="CN7" t="str">
            <v>https://links.sgx.com/FileOpen/Notice%20of%20AGM.ashx?App=Announcement&amp;FileID=634611</v>
          </cell>
          <cell r="CO7" t="str">
            <v>https://links.sgx.com/FileOpen/PacificStar-Notice%20of%20AGM_14%20Jan%202021.ashx?App=Announcement&amp;FileID=645199</v>
          </cell>
          <cell r="CP7" t="str">
            <v>https://links.sgx.com/FileOpen/AGM%20Notice.ashx?App=Announcement&amp;FileID=635347</v>
          </cell>
          <cell r="CQ7" t="str">
            <v>https://links.sgx.com/FileOpen/PEC%20Notice%20of%20AGM.ashx?App=Announcement&amp;FileID=641880</v>
          </cell>
          <cell r="CR7"/>
          <cell r="CS7" t="str">
            <v>https://links.sgx.com/FileOpen/REC%20-%20Notice%20of%20AGM%20-%2030%20Oct%202020.ashx?App=Announcement&amp;FileID=634404</v>
          </cell>
          <cell r="CT7" t="str">
            <v>https://links.sgx.com/FileOpen/RIHL%20AR2020-Notice%20of%20AGM.ashx?App=Announcement&amp;FileID=635257</v>
          </cell>
          <cell r="CU7" t="str">
            <v>https://links.sgx.com/FileOpen/RES-Notice%20of%20AGM.ashx?App=Announcement&amp;FileID=634592</v>
          </cell>
          <cell r="CV7" t="str">
            <v>https://links.sgx.com/FileOpen/Sakae%20Holdings%20Ltd_Notice%20of%20AGM.ashx?App=Announcement&amp;FileID=635270</v>
          </cell>
          <cell r="CW7" t="str">
            <v>https://links.sgx.com/FileOpen/Santak%202020_Notice%20of%20AGM.ashx?App=Announcement&amp;FileID=634799</v>
          </cell>
          <cell r="CX7" t="str">
            <v>https://links.sgx.com/FileOpen/NoticeAGM.ashx?App=Announcement&amp;FileID=636557</v>
          </cell>
          <cell r="CY7" t="str">
            <v>https://links.sgx.com/FileOpen/Notice%20of%20AGM.ashx?App=Announcement&amp;FileID=634098</v>
          </cell>
          <cell r="CZ7" t="str">
            <v>https://links.sgx.com/FileOpen/2020%20SGX%20Notice%20of%20AGM.ashx?App=Announcement&amp;FileID=629955</v>
          </cell>
          <cell r="DA7" t="str">
            <v>https://links.sgx.com/FileOpen/SinoCloud%20Notice%20of%20AGM%202020.ashx?App=Announcement&amp;FileID=634411</v>
          </cell>
          <cell r="DB7" t="str">
            <v>https://links.sgx.com/FileOpen/Spindex_Notice%20of%20the%2033rd%20AGM.ashx?App=Announcement&amp;FileID=634521</v>
          </cell>
          <cell r="DC7" t="str">
            <v>https://links.sgx.com/FileOpen/Notice%20of%20AGM_5Nov2020.ashx?App=Announcement&amp;FileID=638019</v>
          </cell>
          <cell r="DD7" t="str">
            <v>https://links.sgx.com/FileOpen/Tai%20Sin-AR%20Notice%20of%20AGM.ashx?App=Announcement&amp;FileID=635007</v>
          </cell>
          <cell r="DE7" t="str">
            <v>https://links.sgx.com/FileOpen/TEHO_Notice%20of%20AGM.ashx?App=Announcement&amp;FileID=634768</v>
          </cell>
          <cell r="DF7" t="str">
            <v>https://tiongwoon.listedcompany.com/news.html/id/800816</v>
          </cell>
          <cell r="DG7" t="str">
            <v>https://ughealthcarecorporation.listedcompany.com/news.html/id/800839</v>
          </cell>
          <cell r="DH7" t="str">
            <v>https://unionsteel.listedcompany.com/news.html/id/801285</v>
          </cell>
          <cell r="DI7" t="str">
            <v>https://links.sgx.com/FileOpen/WRC%20-%20Notice%20of%20AGM%20FY2020%20-%20final.ashx?App=Announcement&amp;FileID=664063</v>
          </cell>
          <cell r="DJ7" t="str">
            <v>https://www.wingtaiasia.com.sg/uploadfiles/news/WT_AR2020_CleanPDFNAGM.pdf</v>
          </cell>
          <cell r="DK7" t="str">
            <v>http://www.yamada-green.com/misc/Yamada_NoticeofAGM_2020.pdf</v>
          </cell>
          <cell r="DL7" t="str">
            <v>https://starhillglobalreit.listedcompany.com/misc/agm-egm/SGRARFY-2019_20-NoticeofAGM-FINAL.pdf</v>
          </cell>
          <cell r="DM7" t="str">
            <v>https://links.sgx.com/1.0.0/corporate-announcements/GLADM1K4US5OYBWS/917e9dc2d7d4a5f8dcc6b9d4775e680e438dd136045febf9e1a8d4e80b97b7c6</v>
          </cell>
          <cell r="DN7" t="str">
            <v>https://links.sgx.com/FileOpen/GKE_Notice%20of%20AGM_SGX.ashx?App=Announcement&amp;FileID=630669</v>
          </cell>
          <cell r="DO7" t="str">
            <v>https://links.sgx.com/FileOpen/HCSS-Notice%20of%20AGM.ashx?App=Announcement&amp;FileID=630739</v>
          </cell>
          <cell r="DP7" t="str">
            <v>https://ir.lianbeng.com.sg/static-files/5c08e03e-502e-4f79-ab4a-9aa988018adc</v>
          </cell>
          <cell r="DQ7" t="str">
            <v>https://shopper360.com.my/shopper360-limited-notice-of-agm/</v>
          </cell>
          <cell r="DR7" t="str">
            <v>https://links.sgx.com/FileOpen/Notice%20of%20AGM.ashx?App=Announcement&amp;FileID=631259</v>
          </cell>
          <cell r="DS7" t="str">
            <v>https://links.sgx.com/FileOpen/TEE%20Int%20FY2020%20AGMAD.ashx?App=Announcement&amp;FileID=634968</v>
          </cell>
          <cell r="DT7" t="str">
            <v>https://links.sgx.com/FileOpen/Amcorp%20Global%20Limited%20-%20Notice%20of%20AGM.ashx?App=Announcement&amp;FileID=631241</v>
          </cell>
          <cell r="DU7" t="str">
            <v>https://links.sgx.com/FileOpen/Yinda%20-%20Notice%20of%20AGM%2014%20Oct%202020.ashx?App=Announcement&amp;FileID=635244</v>
          </cell>
          <cell r="DV7" t="str">
            <v>https://www.delmontepacific.com/hubfs/pdf/Del%20Monte%20Pacific%202020%20Notice%20of%20AGM.pdf</v>
          </cell>
          <cell r="DW7" t="str">
            <v>http://www.mohsengcranes.com/UploadedImg/files/Notice%20of%20AGM%20FY2020.pdf</v>
          </cell>
          <cell r="DX7" t="str">
            <v>https://links.sgx.com/FileOpen/Renaissance%20United-AGM%20Notice%20and%20Proxy%20Form.ashx?App=Announcement&amp;FileID=638780</v>
          </cell>
          <cell r="DY7" t="str">
            <v>https://links.sgx.com/FileOpen/STCL_Notice%20of%20AGM.ashx?App=Announcement&amp;FileID=631300</v>
          </cell>
          <cell r="DZ7" t="str">
            <v>https://links.sgx.com/FileOpen/Notice%20of%20AGM%20FY2020.ashx?App=Announcement&amp;FileID=631047</v>
          </cell>
          <cell r="EA7" t="str">
            <v>https://links.sgx.com/FileOpen/XMH%20Holdings%20Ltd.%20-%20Notice%20of%20AGM.ashx?App=Announcement&amp;FileID=630870</v>
          </cell>
          <cell r="EB7"/>
          <cell r="EC7" t="str">
            <v>https://links.sgx.com/FileOpen/AGT_-_Notice_of_AGM.ashx?App=Announcement&amp;FileID=628743</v>
          </cell>
          <cell r="ED7" t="str">
            <v>http://accrelist.listedcompany.com/newsroom/20201111_083447_QZG_YLR47RN7UWYD3G2L.1.pdf</v>
          </cell>
          <cell r="EE7" t="str">
            <v>https://links.sgx.com/FileOpen/Addvalue_AGM_Notice_7Sep2020.ashx?App=Announcement&amp;FileID=630711</v>
          </cell>
          <cell r="EF7" t="str">
            <v>https://staticpacific.blob.core.windows.net/press-releases-attachments/1240829/HKEX-EPS_20200728_9373030_0.PDF</v>
          </cell>
          <cell r="EG7" t="str">
            <v>https://investor.amosgroup.com/newsroom/20200811_073032_RF7_QRMLTQ3AU8IMT58Y.1.pdf</v>
          </cell>
          <cell r="EH7" t="str">
            <v>https://links.sgx.com/FileOpen/AES%20AGM%20notice.ashx?App=Announcement&amp;FileID=631496</v>
          </cell>
          <cell r="EI7" t="str">
            <v>https://links.sgx.com/FileOpen/2020%20Artivision-%20Announcement%20to%20Shareholders.ashx?App=Announcement&amp;FileID=630899</v>
          </cell>
          <cell r="EJ7" t="str">
            <v>https://www.asiatic.com.sg/images/annual-report/Notice-AGM-2020.pdf</v>
          </cell>
          <cell r="EK7" t="str">
            <v>https://banleong.com/wp-content/uploads/2020/08/Ban-Leong-Technologies-Notice-of-AGM-2020.pdf</v>
          </cell>
          <cell r="EL7"/>
          <cell r="EM7" t="str">
            <v>https://links.sgx.com/FileOpen/BP-Notice%20of%202020%20AGM.ashx?App=Announcement&amp;FileID=626069</v>
          </cell>
          <cell r="EN7" t="str">
            <v>https://links.sgx.com/FileOpen/Boustead%20Singapore%20Notice%20of%20Annual%20General%20Meeting-0.08.2020.ashx?App=Announcement&amp;FileID=626022</v>
          </cell>
          <cell r="EO7" t="str">
            <v>https://links.sgx.com/FileOpen/BSEL_Notice_of_AGM2020.ashx?App=Announcement&amp;FileID=622138</v>
          </cell>
          <cell r="EP7" t="str">
            <v>https://links.sgx.com/FileOpen/Chasen%20-%20Notice%20of%20AGM.ashx?App=Announcement&amp;FileID=630415</v>
          </cell>
          <cell r="EQ7" t="str">
            <v>https://links.sgx.com/FileOpen/China%20Kunda%20Notice%20of%20AGM.ashx?App=Announcement&amp;FileID=626358</v>
          </cell>
          <cell r="ER7" t="str">
            <v>https://links.sgx.com/FileOpen/China%20Star%20-%20Notice%20of%20AGM.ashx?App=Announcement&amp;FileID=631553</v>
          </cell>
          <cell r="ES7" t="str">
            <v>http://www.cortina.com.sg/wp-content/uploads/2020/08/13.-11Aug2020-NoticeofAGM2020.pdf</v>
          </cell>
          <cell r="ET7" t="str">
            <v>https://links.sgx.com/FileOpen/CPH_Notice_Of_AGM_2020.ashx?App=Announcement&amp;FileID=630730</v>
          </cell>
          <cell r="EU7" t="str">
            <v>https://links.sgx.com/FileOpen/Notice%20of%20AGM_2020.ashx?App=Announcement&amp;FileID=627303</v>
          </cell>
          <cell r="EV7" t="str">
            <v>https://links.sgx.com/FileOpen/Notice%20of%20Annual%20General%20Meeting.ashx?App=Announcement&amp;FileID=628554</v>
          </cell>
          <cell r="EW7" t="str">
            <v>https://links.sgx.com/FileOpen/Fabchem_Notice%20of%20AGM.ashx?App=Announcement&amp;FileID=631294</v>
          </cell>
          <cell r="EX7" t="str">
            <v>https://links.sgx.com/FileOpen/GP%20Industries%20Notice%20of%202020%20AGM.ashx?App=Announcement&amp;FileID=628648</v>
          </cell>
          <cell r="EY7"/>
          <cell r="EZ7" t="str">
            <v>https://links.sgx.com/FileOpen/Hiap%20Tong_Notice%20of%20AGM_SGX.ashx?App=Announcement&amp;FileID=630351</v>
          </cell>
          <cell r="FA7" t="str">
            <v>https://links.sgx.com/FileOpen/2_Revised%20Notice%20of%20AGM.ashx?App=Announcement&amp;FileID=638608</v>
          </cell>
          <cell r="FB7" t="str">
            <v>https://links.sgx.com/FileOpen/JMG_Notice_AGM%202020.ashx?App=Announcement&amp;FileID=627346</v>
          </cell>
          <cell r="FC7" t="str">
            <v>https://links.sgx.com/FileOpen/Jasper%20Investments%20Limited_Notice%20of%20Annual%20General%20Meeting_1%20September%202020.ashx?App=Announcement&amp;FileID=630204</v>
          </cell>
          <cell r="FD7" t="str">
            <v>https://links.sgx.com/FileOpen/Jubilee-AR2020-Notice%20of%20AGM.ashx?App=Announcement&amp;FileID=640532</v>
          </cell>
          <cell r="FE7" t="str">
            <v>https://links.sgx.com/FileOpen/King%20Wan_Notice%20of%20AGM.ashx?App=Announcement&amp;FileID=633233</v>
          </cell>
          <cell r="FF7" t="str">
            <v>https://links.sgx.com/FileOpen/KLW%20AGM%20Notice.ashx?App=Announcement&amp;FileID=633373</v>
          </cell>
          <cell r="FG7" t="str">
            <v>https://links.sgx.com/FileOpen/KOP%20FY2020%20Notice%20of%20AGM.ashx?App=Announcement&amp;FileID=634922</v>
          </cell>
          <cell r="FH7" t="str">
            <v>https://links.sgx.com/1.0.0/corporate-announcements/BDVAIZ932MRDY8DJ</v>
          </cell>
          <cell r="FI7" t="str">
            <v>https://links.sgx.com/FileOpen/Ley%20Choon%20Group%20Holdings%20Limited%20Notice%20of%20AGM%20FY2020.ashx?App=Announcement&amp;FileID=638013</v>
          </cell>
          <cell r="FJ7" t="str">
            <v>https://links.sgx.com/FileOpen/LionGoldNoticeofAGM7Oct2020.ashx?App=Announcement&amp;FileID=634268</v>
          </cell>
          <cell r="FK7" t="str">
            <v>https://links.sgx.com/FileOpen/MCH%20Notice%20of%20AGM%2014Sep2020.ashx?App=Announcement&amp;FileID=631612</v>
          </cell>
          <cell r="FL7" t="str">
            <v>https://links.sgx.com/FileOpen/Meghmani_Notice%20of%20AGM.ashx?App=Announcement&amp;FileID=628515</v>
          </cell>
          <cell r="FM7" t="str">
            <v>https://links.sgx.com/FileOpen/MeGroup-Notice_of_AGM.ashx?App=Announcement&amp;FileID=630907</v>
          </cell>
          <cell r="FN7" t="str">
            <v>https://links.sgx.com/FileOpen/Memories%20Group_Notice%20of%20AGM.ashx?App=Announcement&amp;FileID=644936</v>
          </cell>
          <cell r="FO7" t="str">
            <v>https://links.sgx.com/FileOpen/Notice%20of%20AGM.ashx?App=Announcement&amp;FileID=629409</v>
          </cell>
          <cell r="FP7" t="str">
            <v>https://links.sgx.com/FileOpen/mm2%20Asia_Notice%20of%20AGM%20FY2020.ashx?App=Announcement&amp;FileID=632059</v>
          </cell>
          <cell r="FQ7" t="str">
            <v>https://links.sgx.com/FileOpen/MSMIL%20-%20Notice%20of%20AGM.ashx?App=Announcement&amp;FileID=631289</v>
          </cell>
          <cell r="FR7" t="str">
            <v>https://links.sgx.com/FileOpen/MYP_Notice_AGM%202020.ashx?App=Announcement&amp;FileID=627756</v>
          </cell>
          <cell r="FS7" t="str">
            <v>https://links.sgx.com/FileOpen/NGL_Notice%20of%20AGM.pdf.ashx?App=Announcement&amp;FileID=630128</v>
          </cell>
          <cell r="FT7" t="str">
            <v>https://links.sgx.com/FileOpen/NetLink_NBN_Trust_-_AGM_Notice.ashx?App=Announcement&amp;FileID=629061</v>
          </cell>
          <cell r="FU7" t="str">
            <v>https://links.sgx.com/FileOpen/NW_Notice_Of_AGM_2020.ashx?App=Announcement&amp;FileID=630717</v>
          </cell>
          <cell r="FV7" t="str">
            <v>https://links.sgx.com/FileOpen/Notice%20of%20AGM.ashx?App=Announcement&amp;FileID=619109</v>
          </cell>
          <cell r="FW7" t="str">
            <v>https://links.sgx.com/FileOpen/AGM%202020%20Notice-5Feb2021-Final.ashx?App=Announcement&amp;FileID=647511</v>
          </cell>
          <cell r="FX7" t="str">
            <v>https://links.sgx.com/FileOpen/AGM%20Notice-OCK-7Sep2020-Final.ashx?App=Announcement&amp;FileID=630718</v>
          </cell>
          <cell r="FY7" t="str">
            <v>https://links.sgx.com/FileOpen/Ossia%20-%20Notice%20of%20AGM%202020_Final.ashx?App=Announcement&amp;FileID=631116</v>
          </cell>
          <cell r="FZ7" t="str">
            <v>https://links.sgx.com/FileOpen/Notice_of_21st_AGM.ashx?App=Announcement&amp;FileID=631448</v>
          </cell>
          <cell r="GA7" t="str">
            <v>https://links.sgx.com/FileOpen/Pan%20Hong%20-%20Notice%20of%20AGM.ashx?App=Announcement&amp;FileID=623344</v>
          </cell>
          <cell r="GB7"/>
          <cell r="GC7" t="str">
            <v>https://links.sgx.com/FileOpen/Pollux%20Properties%20Ltd.%20Notice%20of%20AGM%20FYE%202020.ashx?App=Announcement&amp;FileID=631456</v>
          </cell>
          <cell r="GD7" t="str">
            <v>https://links.sgx.com/FileOpen/PM_Notice_AGM.ashx?App=Announcement&amp;FileID=630746</v>
          </cell>
          <cell r="GE7"/>
          <cell r="GF7" t="str">
            <v>https://links.sgx.com/FileOpen/20200924_Notice%20of%20AGM.ashx?App=Announcement&amp;FileID=632591</v>
          </cell>
          <cell r="GG7" t="str">
            <v>https://links.sgx.com/FileOpen/Samurai%20Notice%20of%20AGM.ashx?App=Announcement&amp;FileID=630951</v>
          </cell>
          <cell r="GH7" t="str">
            <v>https://links.sgx.com/FileOpen/Sanli_AGM_Notice_2020.ashx?App=Announcement&amp;FileID=631094</v>
          </cell>
          <cell r="GI7" t="str">
            <v>https://www.sats.com.sg/docs/default-source/annual-reports/sats_notice_of_agm_2020.pdf?sfvrsn=ad956349_2</v>
          </cell>
          <cell r="GJ7" t="str">
            <v>https://sin-mi.listedcompany.com/newsroom/20201012_065433_Y45_L4PB3RR1KOU83EMH.1.pdf</v>
          </cell>
          <cell r="GK7" t="str">
            <v>https://www.singpost.com/sites/default/files/Notice_of_AGM.pdf</v>
          </cell>
          <cell r="GL7" t="str">
            <v>http://singaporeshipping.listedcompany.com/misc/SSC-NoticeofAGM%20-final.pdf</v>
          </cell>
          <cell r="GM7" t="str">
            <v>https://singhaiyi.listedcompany.com/misc/SHG_Notice_of_AGM_and_EGM.pdf</v>
          </cell>
          <cell r="GN7" t="str">
            <v>http://stamfordland.listedcompany.com/misc/agm-egm/NoticeofAGM.pdf</v>
          </cell>
          <cell r="GO7" t="str">
            <v>https://sunmoonfood.listedcompany.com/newsroom/20200907_001310_AAJ_V9CK0HTXRFCUXH5E.1.pdf</v>
          </cell>
          <cell r="GP7" t="str">
            <v>https://da8t9y7300ntx.cloudfront.net/wp-content/uploads/sites/15/2020/08/1-Notice-of-AGM.pdf</v>
          </cell>
          <cell r="GQ7" t="str">
            <v>https://links.sgx.com/FileOpen/TLVHoldingsLimited_NoticeofAGM.ashx?App=Announcement&amp;FileID=634459</v>
          </cell>
          <cell r="GR7" t="str">
            <v>https://links.sgx.com/FileOpen/Travelite%20-%20Notice%20of%20AGM.ashx?App=Announcement&amp;FileID=631143</v>
          </cell>
          <cell r="GS7" t="str">
            <v>https://www.tritech.com.sg/documents/annual_reports/Notice%20of%20AGM%20FY2020.pdf</v>
          </cell>
          <cell r="GT7" t="str">
            <v>https://links.sgx.com/FileOpen/TTIL_Notice_of_AGM_FY2020.ashx?App=Announcement&amp;FileID=639303</v>
          </cell>
          <cell r="GU7" t="str">
            <v>http://tunglok.listedcompany.com/newsroom/20200825_172124_540_CIU71T43UXTVD76Z.1.pdf</v>
          </cell>
          <cell r="GV7" t="str">
            <v>https://links.sgx.com/FileOpen/United%20Food%20-%20Notice%20of%20FY2020%20AGM.ashx?App=Announcement&amp;FileID=639069</v>
          </cell>
          <cell r="GW7" t="str">
            <v>http://www.shareinvestor.com/news/news.html?source=regional_sgxnet&amp;nid=10406307</v>
          </cell>
          <cell r="GX7" t="str">
            <v>https://www.shareinvestor.com/news/news.html?source=regional_sgxnet&amp;nid=31903407</v>
          </cell>
          <cell r="GY7" t="str">
            <v>http://vallianz.listedcompany.com/newsroom/20201029_183946_WPC_6RV5266AX5CN0P2H.1.pdf</v>
          </cell>
          <cell r="GZ7" t="str">
            <v>https://links.sgx.com/FileOpen/VHL-AGM%20Minutes-20200814.ashx?App=Announcement&amp;FileID=627988</v>
          </cell>
          <cell r="HA7" t="str">
            <v>https://links.sgx.com/FileOpen/VV3_Notice%20of%20AGM_FY2020.ashx?App=Announcement&amp;FileID=623385</v>
          </cell>
          <cell r="HB7" t="str">
            <v>https://yomastrategic.com/wp-content/uploads/2021/03/13-January-2021-Notice-of-AGM.pdf</v>
          </cell>
          <cell r="HC7" t="str">
            <v>http://yongmao.listedcompany.com/news_search.html?search=presentation</v>
          </cell>
          <cell r="HD7" t="str">
            <v>https://links.sgx.com/FileOpen/3Cnergy_2021_AGM_Notice.ashx?App=Announcement&amp;FileID=657947</v>
          </cell>
          <cell r="HE7" t="str">
            <v>https://links.sgx.com/FileOpen/Notice%20of%20AGM%202021.ashx?App=Announcement&amp;FileID=657744</v>
          </cell>
          <cell r="HF7"/>
          <cell r="HG7" t="str">
            <v>https://links.sgx.com/FileOpen/ABR%20-%20210413_Notice%20of%20AGM%20AR2020.ashx?App=Announcement&amp;FileID=659251</v>
          </cell>
          <cell r="HH7" t="str">
            <v>https://links.sgx.com/FileOpen/AGL%20-%20Notice%20of%20AGM.ashx?App=Announcement&amp;FileID=664127</v>
          </cell>
          <cell r="HI7" t="str">
            <v>https://links.sgx.com/FileOpen/20210413_AEI_Ann_AGM_Notice_Att.ashx?App=Announcement&amp;FileID=660487</v>
          </cell>
          <cell r="HJ7" t="str">
            <v>https://links.sgx.com/FileOpen/AF%20Global_Notice%20of%20AGM.ashx?App=Announcement&amp;FileID=660611</v>
          </cell>
          <cell r="HK7" t="str">
            <v>https://links.sgx.com/FileOpen/Amara_NoticeOfAGM.ashx?App=Announcement&amp;FileID=657711</v>
          </cell>
          <cell r="HL7" t="str">
            <v>https://links.sgx.com/FileOpen/NOTICE%20OF%20ANNUAL%20GENERAL%20MEETING.ashx?App=Announcement&amp;FileID=660402</v>
          </cell>
          <cell r="HM7" t="str">
            <v>https://links.sgx.com/FileOpen/AP%20Oil%20AGM%20Notice.ashx?App=Announcement&amp;FileID=657704</v>
          </cell>
          <cell r="HN7" t="str">
            <v>https://links.sgx.com/FileOpen/APAC%20Realty_Notice%20of%20AGM.ashx?App=Announcement&amp;FileID=653586</v>
          </cell>
          <cell r="HO7" t="str">
            <v>https://links.sgx.com/FileOpen/APTTNoticeofAGM.ashx?App=Announcement&amp;FileID=657708</v>
          </cell>
          <cell r="HP7"/>
          <cell r="HQ7" t="str">
            <v>https://links.sgx.com/FileOpen/ARA%20H-Trust%20Notice%20of%20AGM.ashx?App=Announcement&amp;FileID=654646</v>
          </cell>
          <cell r="HR7" t="str">
            <v>https://investor.ascottresidencetrust.com/misc/ascott_notice_of_agm2021.pdf</v>
          </cell>
          <cell r="HS7" t="str">
            <v>https://links.sgx.com/FileOpen/AEH_Notice%20of%20AGM%20FY2020.ashx?App=Announcement&amp;FileID=656335</v>
          </cell>
          <cell r="HT7" t="str">
            <v>https://links.sgx.com/FileOpen/AVH%20-%20Notice%20of%20AGM%20FY2020.ashx?App=Announcement&amp;FileID=663039</v>
          </cell>
          <cell r="HU7" t="str">
            <v>https://links.sgx.com/FileOpen/Notice_Of_AGM.ashx?App=Announcement&amp;FileID=655965</v>
          </cell>
          <cell r="HV7" t="str">
            <v>https://links.sgx.com/FileOpen/Notice_Of_AGM.ashx?App=Announcement&amp;FileID=655965</v>
          </cell>
          <cell r="HW7" t="str">
            <v>https://links.sgx.com/FileOpen/ACL%20Notice%20of%20AGM.ashx?App=Announcement&amp;FileID=661154</v>
          </cell>
          <cell r="HX7" t="str">
            <v>https://links.sgx.com/FileOpen/Avarga_Notice_of_AGM.ashx?App=Announcement&amp;FileID=657428</v>
          </cell>
          <cell r="HY7"/>
          <cell r="HZ7" t="str">
            <v>https://links.sgx.com/FileOpen/BTL_AGM%20_Notice_6Apr21.ashx?App=Announcement&amp;FileID=655873</v>
          </cell>
          <cell r="IA7" t="str">
            <v>https://links.sgx.com/FileOpen/BTH2020%20Notice%20of%20AGM.ashx?App=Announcement&amp;FileID=659226</v>
          </cell>
          <cell r="IB7" t="str">
            <v>https://links.sgx.com/FileOpen/Notice%20of%20AGM.ashx?App=Announcement&amp;FileID=658975</v>
          </cell>
          <cell r="IC7" t="str">
            <v>https://links.sgx.com/FileOpen/BHG_Notice_of_AGM.ashx?App=Announcement&amp;FileID=656091</v>
          </cell>
          <cell r="ID7" t="str">
            <v>https://links.sgx.com/FileOpen/Biolidics-30%20April%202021-Notice%20of%20AGM.ashx?App=Announcement&amp;FileID=660999</v>
          </cell>
          <cell r="IE7" t="str">
            <v>https://links.sgx.com/FileOpen/AGM%20Notice.ashx?App=Announcement&amp;FileID=662910</v>
          </cell>
          <cell r="IF7" t="str">
            <v>https://links.sgx.com/FileOpen/BIGL%20-%20Notice%20of%20AGM.ashx?App=Announcement&amp;FileID=660628</v>
          </cell>
          <cell r="IG7" t="str">
            <v>https://links.sgx.com/FileOpen/BAL%20-%20Notice%20of%20AGM.ashx?App=Announcement&amp;FileID=653372</v>
          </cell>
          <cell r="IH7" t="str">
            <v>https://links.sgx.com/FileOpen/BCI-Notice%20of%202021%20AGM.ashx?App=Announcement&amp;FileID=654608</v>
          </cell>
          <cell r="II7"/>
          <cell r="IJ7" t="str">
            <v>https://links.sgx.com/FileOpen/CL_AGM_Notice_5Apr2021.ashx?App=Announcement&amp;FileID=654668</v>
          </cell>
          <cell r="IK7" t="str">
            <v>https://links.sgx.com/FileOpen/01_Annc_Notice_of_AGM_20210319.ashx?App=Announcement&amp;FileID=652555</v>
          </cell>
          <cell r="IL7" t="str">
            <v>https://links.sgx.com/FileOpen/01_CLCT_AGM_Notice.ashx?App=Announcement&amp;FileID=654220</v>
          </cell>
          <cell r="IM7" t="str">
            <v>https://links.sgx.com/FileOpen/Captii_Notice%20of%20AGM.ashx?App=Announcement&amp;FileID=663350</v>
          </cell>
          <cell r="IN7"/>
          <cell r="IO7" t="str">
            <v>https://links.sgx.com/FileOpen/CCL-AGM%20Notice%20dd%2024%20Mar%202021_ENG.ashx?App=Announcement&amp;FileID=652965</v>
          </cell>
          <cell r="IP7" t="str">
            <v>https://links.sgx.com/FileOpen/CHO_AGM_Notice_1Apr21.ashx?App=Announcement&amp;FileID=654212</v>
          </cell>
          <cell r="IQ7" t="str">
            <v>https://links.sgx.com/FileOpen/Challenger%20-%20Notice%20of%20AGM%20and%20Additional%20Information.ashx?App=Announcement&amp;FileID=659176</v>
          </cell>
          <cell r="IR7" t="str">
            <v>https://links.sgx.com/FileOpen/CAO_2021_Notice%20_of_Annual_General_Meeting.ashx?App=Announcement&amp;FileID=653953</v>
          </cell>
          <cell r="IS7" t="str">
            <v>https://links.sgx.com/FileOpen/CEWL_Notice_of_AGM.ashx?App=Announcement&amp;FileID=652786</v>
          </cell>
          <cell r="IT7" t="str">
            <v>https://links.sgx.com/FileOpen/China%20Sunsine%20-%20Notice%20of%20AGM%20and%20Additional%20Info%20re-election.ashx?App=Announcement&amp;FileID=657492</v>
          </cell>
          <cell r="IU7" t="str">
            <v>https://links.sgx.com/FileOpen/CES_Notice%20of%20AGM.ashx?App=Announcement&amp;FileID=657476</v>
          </cell>
          <cell r="IV7" t="str">
            <v>https://links.sgx.com/FileOpen/Notice%20of%20AGM.ashx?App=Announcement&amp;FileID=660415</v>
          </cell>
          <cell r="IW7"/>
          <cell r="IX7" t="str">
            <v>https://links.sgx.com/FileOpen/Clearbridge%20Health_Notice%20of%20AGM%202021.ashx?App=Announcement&amp;FileID=662688</v>
          </cell>
          <cell r="IY7" t="str">
            <v>https://links.sgx.com/FileOpen/Colex%20Notice%20AGM.ashx?App=Announcement&amp;FileID=657440</v>
          </cell>
          <cell r="IZ7" t="str">
            <v>https://links.sgx.com/FileOpen/ComfortDelGro%20-%20Notice%20of%20AGM%20dated%2026%20March%202021.ashx?App=Announcement&amp;FileID=666132</v>
          </cell>
          <cell r="JA7" t="str">
            <v>https://links.sgx.com/FileOpen/Notice%20of%20Annual%20General%20Meeting.ashx?App=Announcement&amp;FileID=656147</v>
          </cell>
          <cell r="JB7" t="str">
            <v>https://investor.cromwelleuropeanreit.com.sg/misc/CEREIT-AR2020-Notice-of-AGM-1Apr12pm.pdf</v>
          </cell>
          <cell r="JC7" t="str">
            <v>https://cseglobal.listedcompany.com/newsroom/20210405_060717_544_MQMO3YF02G2BER5S.1.pdf</v>
          </cell>
          <cell r="JD7" t="str">
            <v>https://www.dbs.com/iwov-resources/images/investors/other-materials/2021/Notice%20of%20AGM.pdf</v>
          </cell>
          <cell r="JE7" t="str">
            <v>https://delfilimited.listedcompany.com/newsroom/20210412_065259_P34_8WDHUELUG3MK4CL5.1.pdf</v>
          </cell>
          <cell r="JF7" t="str">
            <v>https://investor.dyna-mac.com/newsroom/20210407_181446_NO4_SB1ZS6P7DDHS480E.1.pdf</v>
          </cell>
          <cell r="JG7"/>
          <cell r="JH7" t="str">
            <v>http://www.eindec.com.sg/pdf/notice_of_agm2021.pdf</v>
          </cell>
          <cell r="JI7"/>
          <cell r="JJ7" t="str">
            <v>http://www.enviro-hub.com/misc/notice-of-agm-ar2020.pdf</v>
          </cell>
          <cell r="JK7" t="str">
            <v>https://esr-reit.listedcompany.com/newsroom/20210407_064956_J91U_4946JQ6U3LUB8V9A.2.pdf</v>
          </cell>
          <cell r="JL7" t="str">
            <v>https://excelpoint.listedcompany.com/newsroom/20210323_072404_BDF_9NWPZHZ7EXIVBALU.1.pdf</v>
          </cell>
          <cell r="JM7" t="str">
            <v>https://links.sgx.com/FileOpen/FarEastOrchard-Notice_of_AGM.ashx?App=Announcement&amp;FileID=657736</v>
          </cell>
          <cell r="JN7" t="str">
            <v>https://links.sgx.com/FileOpen/Federal_Notice%20of%20AGM_12April2021.ashx?App=Announcement&amp;FileID=659077</v>
          </cell>
          <cell r="JO7" t="str">
            <v>http://feht.listedcompany.com/misc/FEHT_AGM_Notice2021.pdf</v>
          </cell>
          <cell r="JP7" t="str">
            <v>https://firstsponsorgroup.listedcompany.com/newsroom/20210401_074055_ADN_APM264YN6J4YRO8X.1.pdf</v>
          </cell>
          <cell r="JQ7" t="str">
            <v>https://links.sgx.com/FileOpen/FE_Notice-AGM-FY2020_Final.ashx?App=Announcement&amp;FileID=656199</v>
          </cell>
          <cell r="JR7" t="str">
            <v>https://links.sgx.com/FileOpen/Announcement%20-%20Notice%20of%20AGM.ashx?App=Announcement&amp;FileID=654435</v>
          </cell>
          <cell r="JS7" t="str">
            <v>http://frenckengroup.listedcompany.com/newsroom/20210406_183857_E28_E6UFGRM1GMIF2DS3.1.pdf</v>
          </cell>
          <cell r="JT7" t="str">
            <v>https://links.sgx.com/FileOpen/First%20Ship%20Lease%20Trust_Notice%20of%20AGM%20of%20the%20Unitholders%202020.ashx?App=Announcement&amp;FileID=654547</v>
          </cell>
          <cell r="JU7" t="str">
            <v>https://links.sgx.com/FileOpen/Fuxing-Notice%20of%20AGM.ashx?App=Announcement&amp;FileID=660327</v>
          </cell>
          <cell r="JV7" t="str">
            <v>https://www.gkgoh.com/FileStore/Full/584Announcements.pdf</v>
          </cell>
          <cell r="JW7" t="str">
            <v>http://gallantventure.listedcompany.com/newsroom/20210415_074745_5IG_SYFP5N4O2NJIM9QS.1.pdf</v>
          </cell>
          <cell r="JX7" t="str">
            <v>http://geoenergy.listedcompany.com/newsroom/20210413_002748_RE4_XPM14RNI4MEE8A9R.1.pdf</v>
          </cell>
          <cell r="JY7" t="str">
            <v>https://globalinvacom.listedcompany.com/newsroom/20210413_073012_QS9_RJZXF3CV77DKKJOM.1.pdf</v>
          </cell>
          <cell r="JZ7" t="str">
            <v>http://investor.gear.com.sg/misc/2020GEAR-NoticeofAGM.pdf</v>
          </cell>
          <cell r="KA7" t="str">
            <v>https://www.gvt.com.sg/downloads/notice_of_agm_2021.pdf</v>
          </cell>
          <cell r="KB7" t="str">
            <v>https://www.greateasternlife.com/content/dam/great-eastern/sg/homepage/about-us/investor-relations/agm-and-egm/2021/notice-of-agm-20210416.pdf</v>
          </cell>
          <cell r="KC7" t="str">
            <v>http://www.gshcorporation.com/pdf/2021%20AGM/GSH%20-%20Notice%20of%20AGM.pdf</v>
          </cell>
          <cell r="KD7" t="str">
            <v>https://links.sgx.com/FileOpen/HHL%20-%20Notice%20of%20AGM.ashx?App=Announcement&amp;FileID=653692</v>
          </cell>
          <cell r="KE7" t="str">
            <v>https://www.halcyonagri.com/wp-content/uploads/2021/05/Notice-of-AGM.pdf</v>
          </cell>
          <cell r="KF7" t="str">
            <v>https://links.sgx.com/FileOpen/Notice%20of%20AGM.ashx?App=Announcement&amp;FileID=657846</v>
          </cell>
          <cell r="KG7" t="str">
            <v>https://links.sgx.com/FileOpen/HG%20Metal-Notice%20of%20AGM.ashx?App=Announcement&amp;FileID=657567</v>
          </cell>
          <cell r="KH7" t="str">
            <v>DELISTED 19/4/21</v>
          </cell>
          <cell r="KI7" t="str">
            <v>https://links.sgx.com/FileOpen/HLGE_Notice_of_AGM.ashx?App=Announcement&amp;FileID=656188</v>
          </cell>
          <cell r="KJ7" t="str">
            <v>https://links.sgx.com/FileOpen/HBL_FY2020_Notice_of_AGM_Final.ashx?App=Announcement&amp;FileID=654190</v>
          </cell>
          <cell r="KK7" t="str">
            <v>https://hlsgroup.listedcompany.com/misc/notice_of_agm_ar2020.pdf</v>
          </cell>
          <cell r="KL7" t="str">
            <v>https://links.sgx.com/FileOpen/HFC%20Notice%20of%20AGM%207.4.2021_FINAL.ashx?App=Announcement&amp;FileID=656216</v>
          </cell>
          <cell r="KM7" t="str">
            <v>https://links.sgx.com/FileOpen/AGM%20Booklet.ashx?App=Announcement&amp;FileID=657530</v>
          </cell>
          <cell r="KN7" t="str">
            <v>https://links.sgx.com/1.0.0/corporate-announcements/TWVTQ8FM9APG24XQ/653912_HLF%20AR%202020%20-%20Notice%20of%20AGM_Final.pdf</v>
          </cell>
          <cell r="KO7" t="str">
            <v>https://links.sgx.com/FileOpen/Hosen%20Notice%20of%20AGM.ashx?App=Announcement&amp;FileID=656150</v>
          </cell>
          <cell r="KP7" t="str">
            <v>https://links.sgx.com/FileOpen/AGM_Notice.ashx?App=Announcement&amp;FileID=655878</v>
          </cell>
          <cell r="KQ7" t="str">
            <v>https://links.sgx.com/FileOpen/AGM_Notice.ashx?App=Announcement&amp;FileID=655878</v>
          </cell>
          <cell r="KR7" t="str">
            <v>https://links.sgx.com/1.0.0/corporate-announcements/YEWUDYEJ8O788MC0/654345_Hotung%20Investment%20Holdings%20Limited_Notice%20of%20AGM.pdf</v>
          </cell>
          <cell r="KS7" t="str">
            <v>https://links.sgx.com/FileOpen/HRnet_Notice%20of%20AGM_060421.ashx?App=Announcement&amp;FileID=656001</v>
          </cell>
          <cell r="KT7" t="str">
            <v>https://links.sgx.com/FileOpen/HPHT%20AR2020%20Notice%20of%20AGM_SGX.ashx?App=Announcement&amp;FileID=653606</v>
          </cell>
          <cell r="KU7" t="str">
            <v>http://hwahongcorp.com/hwahongcorp/wp-content/uploads/2018/07/5April2021-Notice-of-AGM.pdf</v>
          </cell>
          <cell r="KV7" t="str">
            <v>https://links.sgx.com/FileOpen/Hyphens-AGM%20Notice.ashx?App=Announcement&amp;FileID=660295</v>
          </cell>
          <cell r="KW7" t="str">
            <v>https://www.ifastcorp.com/ifastcorp/articleFiles/webarticles/14645/SG/iFASTCorp_AGMBooklet_20210401.pdf</v>
          </cell>
          <cell r="KX7" t="str">
            <v>https://static1.squarespace.com/static/5f34fa182e4f8d02498cf62b/t/606ced107a5eeb276167adf1/1617751313357/IFS_Capital_Limited_Notice_of_AGM.pdf</v>
          </cell>
          <cell r="KY7" t="str">
            <v>https://links.sgx.com/FileOpen/1.%20IFAR%20-%20Notice%20of%20AGM%20with%20Supplemental%20info%2028Apr2021.ashx?App=Announcement&amp;FileID=657459</v>
          </cell>
          <cell r="KZ7" t="str">
            <v>https://links.sgx.com/FileOpen/Notice%20of%20AGM.ashx?App=Announcement&amp;FileID=657829</v>
          </cell>
          <cell r="LA7" t="str">
            <v>https://links.sgx.com/FileOpen/Notice_of_AGM.ashx?App=Announcement&amp;FileID=660889</v>
          </cell>
          <cell r="LB7" t="str">
            <v>https://links.sgx.com/FileOpen/Intraco%20Limited_Notice%20of%20AGM.ashx?App=Announcement&amp;FileID=654652</v>
          </cell>
          <cell r="LC7" t="str">
            <v>https://links.sgx.com/FileOpen/Notice%20of%20AGM.ashx?App=Announcement&amp;FileID=660396</v>
          </cell>
          <cell r="LD7" t="str">
            <v>https://links.sgx.com/FileOpen/IREIT%20Notice%20of%20AGM.ashx?App=Announcement&amp;FileID=653930</v>
          </cell>
          <cell r="LE7" t="str">
            <v>https://links.sgx.com/FileOpen/ISDN-AGMNotice_ENG.ashx?App=Announcement&amp;FileID=653558</v>
          </cell>
          <cell r="LF7" t="str">
            <v>https://www.isechealthcare.com/wp-content/uploads/2021/04/ISECH-AGM-2021-Notice-of-AGM_6Apr2021.pdf</v>
          </cell>
          <cell r="LG7" t="str">
            <v>https://links.sgx.com/FileOpen/Isetan%20AGM%20SGX%20Final.ashx?App=Announcement&amp;FileID=655929</v>
          </cell>
          <cell r="LH7" t="str">
            <v>https://links.sgx.com/FileOpen/Japfa%20Ltd%20Notice%20of%20AGM%20and%20books%20closure.ashx?App=Announcement&amp;FileID=653992</v>
          </cell>
          <cell r="LI7" t="str">
            <v>https://links.sgx.com/FileOpen/AGM%20Notice%202021_29%20Mar%2021_FINAL.ashx?App=Announcement&amp;FileID=653599</v>
          </cell>
          <cell r="LJ7" t="str">
            <v>https://links.sgx.com/FileOpen/Notice%20of%20AGM_22%20Apr%2021.ashx?App=Announcement&amp;FileID=655931</v>
          </cell>
          <cell r="LK7" t="str">
            <v>https://links.sgx.com/FileOpen/2%20Prime%20-%20Notice%20of%20Annual%20General%20Meeting.ashx?App=Announcement&amp;FileID=660339</v>
          </cell>
          <cell r="LL7" t="str">
            <v>https://links.sgx.com/FileOpen/Kencana_Agri_AR2020_Notice_of_AGM.ashx?App=Announcement&amp;FileID=664068</v>
          </cell>
          <cell r="LM7" t="str">
            <v>https://links.sgx.com/FileOpen/KCL_Notice%20of%20AGM.ashx?App=Announcement&amp;FileID=654194</v>
          </cell>
          <cell r="LN7" t="str">
            <v>https://links.sgx.com/FileOpen/KBE-FY2020_Notice_of_AGM.ashx?App=Announcement&amp;FileID=659305</v>
          </cell>
          <cell r="LO7" t="str">
            <v>https://links.sgx.com/FileOpen/KBGL-FY2020_Notice_of_AGM.ashx?App=Announcement&amp;FileID=659313</v>
          </cell>
          <cell r="LP7" t="str">
            <v>https://links.sgx.com/FileOpen/Kori%20Holdings%20Limited%20AGM%20Notice%20FY2020.ashx?App=Announcement&amp;FileID=659086</v>
          </cell>
          <cell r="LQ7" t="str">
            <v>https://links.sgx.com/FileOpen/Notice%20of%20AGM.ashx?App=Announcement&amp;FileID=656267</v>
          </cell>
          <cell r="LR7"/>
          <cell r="LS7" t="str">
            <v>http://www.lht.com.sg/pdf/AGM2020.pdf</v>
          </cell>
          <cell r="LT7" t="str">
            <v>https://links.sgx.com/FileOpen/Notice_of_AGM.ashx?App=Announcement&amp;FileID=654245</v>
          </cell>
          <cell r="LU7" t="str">
            <v>https://links.sgx.com/FileOpen/LYCorp_FY2020%20Notice%20of%20AGM.ashx?App=Announcement&amp;FileID=670795</v>
          </cell>
          <cell r="LV7" t="str">
            <v>https://links.sgx.com/FileOpen/MRL_Notice_of_AGM_FY2020.ashx?App=Announcement&amp;FileID=657815</v>
          </cell>
          <cell r="LW7" t="str">
            <v>https://links.sgx.com/FileOpen/Notice_of_Annual_General_Meeting.ashx?App=Announcement&amp;FileID=659187</v>
          </cell>
          <cell r="LX7" t="str">
            <v>https://links.sgx.com/FileOpen/Manulife%20US%20REIT%20Notice%20of%20AGM.ashx?App=Announcement&amp;FileID=655909</v>
          </cell>
          <cell r="LY7" t="str">
            <v>https://maxi-cash.com/wp-content/uploads/2021/04/Maxi-Cash-Financial-Services_Notice-of-AGM-FY2020.pdf</v>
          </cell>
          <cell r="LZ7" t="str">
            <v>https://links.sgx.com/FileOpen/mDR_Notice_of_AGM2021.ashx?App=Announcement&amp;FileID=664544</v>
          </cell>
          <cell r="MA7" t="str">
            <v>https://links.sgx.com/FileOpen/Megachem_Notice%20of%20AGM.ashx?App=Announcement&amp;FileID=654206</v>
          </cell>
          <cell r="MB7" t="str">
            <v>https://links.sgx.com/FileOpen/Mencast20%20Notice%20of%20AGM.ashx?App=Announcement&amp;FileID=661010</v>
          </cell>
          <cell r="MC7" t="str">
            <v>https://hub.optiwise.io/en/documents/19640/Mermaid_AGM2021_Notice.pdf</v>
          </cell>
          <cell r="MD7" t="str">
            <v>https://links.sgx.com/FileOpen/Mewah%20Notice%20of%20AGM%202021.ashx?App=Announcement&amp;FileID=663033</v>
          </cell>
          <cell r="ME7" t="str">
            <v>https://investor.mindchamps.org/newsroom/20210407_202418_CNE_H4GN3L85D1EI1E34.1.pdf</v>
          </cell>
          <cell r="MF7" t="str">
            <v>https://links.sgx.com/FileOpen/MoneyMax%20AGM%20%20EGM.ashx?App=Announcement&amp;FileID=663088</v>
          </cell>
          <cell r="MG7" t="str">
            <v>https://media-multichem.todayir.com/202104061753311756150885_en.pdf</v>
          </cell>
          <cell r="MH7" t="str">
            <v>https://links.sgx.com/FileOpen/MSE%20-%20Notice%20of%20AGM.ashx?App=Announcement&amp;FileID=662451</v>
          </cell>
          <cell r="MI7" t="str">
            <v>https://links.sgx.com/FileOpen/NCH%20Notice%20of%20AGM.ashx?App=Announcement&amp;FileID=660351</v>
          </cell>
          <cell r="MJ7" t="str">
            <v>https://links.sgx.com/FileOpen/NeraTel%20FY2020_Notice%20of%20AGM.ashx?App=Announcement&amp;FileID=654304</v>
          </cell>
          <cell r="MK7" t="str">
            <v>https://links.sgx.com/FileOpen/Notice%20of%20AGM.ashx?App=Announcement&amp;FileID=657698</v>
          </cell>
          <cell r="ML7" t="str">
            <v>https://links.sgx.com/FileOpen/Notice%20of%20AGM.ashx?App=Announcement&amp;FileID=654558</v>
          </cell>
          <cell r="MM7" t="str">
            <v>https://links.sgx.com/FileOpen/Ntegrator-AGM%20Notice-20210406.ashx?App=Announcement&amp;FileID=655887</v>
          </cell>
          <cell r="MN7" t="str">
            <v>https://links.sgx.com/FileOpen/Notice%20of%20AGM.ashx?App=Announcement&amp;FileID=654256</v>
          </cell>
          <cell r="MO7" t="str">
            <v>https://links.sgx.com/FileOpen/8Apr2021_Notice%20of%20AGM%20and%20Addendum.ashx?App=Announcement&amp;FileID=662384</v>
          </cell>
          <cell r="MP7" t="str">
            <v>https://www.olivetreeestates.com/wp-content/uploads/2021/04/agm2021.pdf</v>
          </cell>
          <cell r="MQ7" t="str">
            <v>N.A.</v>
          </cell>
          <cell r="MR7" t="str">
            <v>https://links.sgx.com/FileOpen/OUE_C-REIT_Notice_of_AGM.ashx?App=Announcement&amp;FileID=655897</v>
          </cell>
          <cell r="MS7" t="str">
            <v>https://links.sgx.com/FileOpen/Notice%20of%20AGM.ashx?App=Announcement&amp;FileID=657453</v>
          </cell>
          <cell r="MT7" t="str">
            <v>https://links.sgx.com/FileOpen/OUELH_Notice%20of%202021%20AGM.ashx?App=Announcement&amp;FileID=654174</v>
          </cell>
          <cell r="MU7" t="str">
            <v>https://links.sgx.com/FileOpen/Ouhua%20-%20Notice%20of%20AGM%20FY2020.ashx?App=Announcement&amp;FileID=654065</v>
          </cell>
          <cell r="MV7" t="str">
            <v>https://links.sgx.com/FileOpen/Notice%20of%20AGM.ashx?App=Announcement&amp;FileID=654625</v>
          </cell>
          <cell r="MW7" t="str">
            <v>https://links.sgx.com/FileOpen/OEL%20-%20Notice%20of%20AGM.ashx?App=Announcement&amp;FileID=661871</v>
          </cell>
          <cell r="MX7" t="str">
            <v>https://links.sgx.com/FileOpen/PCRDL%20Notice%20of%2057th%20AGM.ashx?App=Announcement&amp;FileID=654497</v>
          </cell>
          <cell r="MY7" t="str">
            <v>https://links.sgx.com/FileOpen/PRL-Notice%20of%20AGM.ashx?App=Announcement&amp;FileID=614850</v>
          </cell>
          <cell r="MZ7" t="str">
            <v>https://links.sgx.com/FileOpen/Notice%20of%20AGM.ashx?App=Announcement&amp;FileID=611958</v>
          </cell>
          <cell r="NA7" t="str">
            <v>https://links.sgx.com/FileOpen/Notice_of_AGM.ashx?App=Announcement&amp;FileID=614758</v>
          </cell>
          <cell r="NB7" t="str">
            <v>https://links.sgx.com/FileOpen/PLife%20REIT%20-%20AGM%20Notice_FINAL.ashx?App=Announcement&amp;FileID=612698</v>
          </cell>
          <cell r="NC7" t="str">
            <v>https://links.sgx.com/FileOpen/PIL-Notice%20of%20AGM_Final.ashx?App=Announcement&amp;FileID=610017</v>
          </cell>
          <cell r="ND7" t="str">
            <v>https://links.sgx.com/FileOpen/1.%20Notice%20of%20AGM_2020%2006%2011.ashx?App=Announcement&amp;FileID=617491</v>
          </cell>
          <cell r="NE7" t="str">
            <v>https://links.sgx.com/FileOpen/Plato%20Notice%20of%20AGM_15Apr2020.ashx?App=Announcement&amp;FileID=606694</v>
          </cell>
          <cell r="NF7" t="str">
            <v>https://links.sgx.com/FileOpen/Polaris_Revised%20Notice%20of%20AGM.ashx?App=Announcement&amp;FileID=610405</v>
          </cell>
          <cell r="NG7" t="str">
            <v>https://links.sgx.com/FileOpen/PCL%20-%20Notice%20of%20AGM%20FY2019.ashx?App=Announcement&amp;FileID=612487</v>
          </cell>
          <cell r="NH7" t="str">
            <v>https://links.sgx.com/FileOpen/Propnex_Notice%20of%20AGM.ashx?App=Announcement&amp;FileID=615562</v>
          </cell>
          <cell r="NI7" t="str">
            <v>https://links.sgx.com/FileOpen/QnM_AR2019_AGM_Notice.ashx?App=Announcement&amp;FileID=612219</v>
          </cell>
          <cell r="NJ7" t="str">
            <v>https://links.sgx.com/FileOpen/1_QAF%20Notice%20of%20AGM.ashx?App=Announcement&amp;FileID=616745</v>
          </cell>
          <cell r="NK7" t="str">
            <v>https://links.sgx.com/FileOpen/AGMNotice.ashx?App=Announcement&amp;FileID=597788</v>
          </cell>
          <cell r="NL7" t="str">
            <v>https://links.sgx.com/FileOpen/20200429_RIH_NoticeOfAGM_Final.ashx?App=Announcement&amp;FileID=608537</v>
          </cell>
          <cell r="NM7" t="str">
            <v>https://links.sgx.com/FileOpen/RH_Petrogas_Notice_of_AGM.ashx?App=Announcement&amp;FileID=610474</v>
          </cell>
          <cell r="NN7" t="str">
            <v>https://links.sgx.com/FileOpen/RSH%20-%20Revised%20Notice%20of%20AGM.ashx?App=Announcement&amp;FileID=610217</v>
          </cell>
          <cell r="NO7" t="str">
            <v>https://links.sgx.com/FileOpen/RPH_Ann_Notice_of_Adjourned_AGM.ashx?App=Announcement&amp;FileID=607332</v>
          </cell>
          <cell r="NP7" t="str">
            <v>https://links.sgx.com/FileOpen/1.%20Samko%20-%20Notice%20of%20AGM%20-%2020%20May%202020.ashx?App=Announcement&amp;FileID=611628</v>
          </cell>
          <cell r="NQ7" t="str">
            <v>https://links.sgx.com/FileOpen/02%20Notice%20of%20Deferred%20Annual%20General%20Meeting.ashx?App=Announcement&amp;FileID=617029</v>
          </cell>
          <cell r="NR7" t="str">
            <v>https://links.sgx.com/FileOpen/Sarine%20Technologies%20Ltd.%20%20-%20Notice%20of%20Adjourned%20AGM%202020.ashx?App=Announcement&amp;FileID=614568</v>
          </cell>
          <cell r="NS7" t="str">
            <v>https://links.sgx.com/FileOpen/Notice%20of%20AGM.ashx?App=Announcement&amp;FileID=617358</v>
          </cell>
          <cell r="NT7" t="str">
            <v>https://links.sgx.com/FileOpen/Notice%20of%20AGM.ashx?App=Announcement&amp;FileID=618904</v>
          </cell>
          <cell r="NU7" t="str">
            <v>https://links.sgx.com/FileOpen/SBS%20Transit%20Ltd%20-%20Notice%20of%20AGM%20dated%2025%20March%202021.ashx?App=Announcement&amp;FileID=665680</v>
          </cell>
          <cell r="NV7" t="str">
            <v>https://www.sembcorp.com/en/media/597993/notice_of_agm.pdf</v>
          </cell>
          <cell r="NW7" t="str">
            <v>https://links.sgx.com/FileOpen/AGM%20Notice.ashx?App=Announcement&amp;FileID=653920</v>
          </cell>
          <cell r="NX7" t="str">
            <v>https://links.sgx.com/FileOpen/Notice%20of%20AGM.ashx?App=Announcement&amp;FileID=621353</v>
          </cell>
          <cell r="NY7" t="str">
            <v>https://links.sgx.com/FileOpen/SHS_-_Notice_of_AGM.ashx?App=Announcement&amp;FileID=615100</v>
          </cell>
          <cell r="NZ7" t="str">
            <v>https://links.sgx.com/FileOpen/Silkroad-Notice%20of%20AGM.ashx?App=Announcement&amp;FileID=620809</v>
          </cell>
          <cell r="OA7" t="str">
            <v>https://links.sgx.com/FileOpen/SML%20-%20Notice%20of%20AGM%20-%20Final.ashx?App=Announcement&amp;FileID=656172</v>
          </cell>
          <cell r="OB7" t="str">
            <v>https://links.sgx.com/FileOpen/Notice%20of%20Annual%20General%20Meeting.ashx?App=Announcement&amp;FileID=654705</v>
          </cell>
          <cell r="OC7"/>
          <cell r="OD7" t="str">
            <v>https://links.sgx.com/FileOpen/SMG%20-%20Notice%20of%20AGM%20-%2009042021.ashx?App=Announcement&amp;FileID=657728</v>
          </cell>
          <cell r="OE7" t="str">
            <v>https://links.sgx.com/FileOpen/SOG%20-%20Notice%20of%20AGM_8%20Apr%202021.ashx?App=Announcement&amp;FileID=657569</v>
          </cell>
          <cell r="OF7" t="str">
            <v>https://links.sgx.com/FileOpen/Notice%20of%20AGM.ashx?App=Announcement&amp;FileID=654278</v>
          </cell>
          <cell r="OG7" t="str">
            <v>https://links.sgx.com/FileOpen/Sinjia%20AGM%20of%20Notice%20-%20FY%202020.ashx?App=Announcement&amp;FileID=657694</v>
          </cell>
          <cell r="OH7"/>
          <cell r="OI7" t="str">
            <v>https://links.sgx.com/FileOpen/SBCG%20-%20Notice%20of%20AGM%201.4.2021.ashx?App=Announcement&amp;FileID=654120</v>
          </cell>
          <cell r="OJ7" t="str">
            <v>https://links.sgx.com/FileOpen/Soup%20AGM%20Notice.ashx?App=Announcement&amp;FileID=660781</v>
          </cell>
          <cell r="OK7" t="str">
            <v>https://links.sgx.com/FileOpen/SPCorp_AGM_Notice.ashx?App=Announcement&amp;FileID=653939</v>
          </cell>
          <cell r="OL7" t="str">
            <v>https://links.sgx.com/FileOpen/Spackman%20-%20AGM%20-%20Notice%20of%20AGM.ashx?App=Announcement&amp;FileID=661182</v>
          </cell>
          <cell r="OM7" t="str">
            <v>https://links.sgx.com/FileOpen/Starburst%20Adv%20-%20Notice%20of%20AGM.ashx?App=Announcement&amp;FileID=659241</v>
          </cell>
          <cell r="ON7" t="str">
            <v>https://links.sgx.com/FileOpen/AGMNoticeDated8April2021.ashx?App=Announcement&amp;FileID=657442</v>
          </cell>
          <cell r="OO7" t="str">
            <v>https://links.sgx.com/FileOpen/Straco_Notice_of_AGM.ashx?App=Announcement&amp;FileID=659024</v>
          </cell>
          <cell r="OP7"/>
          <cell r="OQ7" t="str">
            <v>https://links.sgx.com/FileOpen/TACorp-Notice-of-AGM.ashx?App=Announcement&amp;FileID=665242</v>
          </cell>
          <cell r="OR7" t="str">
            <v>https://links.sgx.com/FileOpen/TalkMed%20Group-%20Notice%20of%20AGM.ashx?App=Announcement&amp;FileID=654579</v>
          </cell>
          <cell r="OS7" t="str">
            <v>https://links.sgx.com/FileOpen/Notice%20of%20AGM.ashx?App=Announcement&amp;FileID=660519</v>
          </cell>
          <cell r="OT7"/>
          <cell r="OU7" t="str">
            <v>https://links.sgx.com/1.0.0/corporate-announcements/6AE49X012P5A3U7C/e47bb519d17d3dfdecb0a77e06fc934f335fe5a1b33f6d69e27ef1194a37e4c6</v>
          </cell>
          <cell r="OV7" t="str">
            <v>https://links.sgx.com/FileOpen/ThakralCorp_AGM_Notice_20210414.ashx?App=Announcement&amp;FileID=660465</v>
          </cell>
          <cell r="OW7" t="str">
            <v>https://links.sgx.com/FileOpen/STC%20-%20Notice%20of%20AGM.ashx?App=Announcement&amp;FileID=660642</v>
          </cell>
          <cell r="OX7" t="str">
            <v>https://links.sgx.com/FileOpen/1.%20Notice%20of%20AGM.ashx?App=Announcement&amp;FileID=652117</v>
          </cell>
          <cell r="OY7" t="str">
            <v>https://links.sgx.com/FileOpen/TIH_Notice_of_AGM_2021.ashx?App=Announcement&amp;FileID=654263</v>
          </cell>
          <cell r="OZ7" t="str">
            <v>https://links.sgx.com/FileOpen/Notice%20of%20Annual%20General%20Meeting.ashx?App=Announcement&amp;FileID=656327</v>
          </cell>
          <cell r="PA7" t="str">
            <v>https://links.sgx.com/FileOpen/TGL%20-%20Notice%20of%20AGM%206.4.2021.ashx?App=Announcement&amp;FileID=655996</v>
          </cell>
          <cell r="PB7" t="str">
            <v>https://links.sgx.com/FileOpen/Tricklestar-Revised%20Notice%20of%20AGM.ashx?App=Announcement&amp;FileID=651919</v>
          </cell>
          <cell r="PC7" t="str">
            <v>https://links.sgx.com/FileOpen/TSH_Notice_of_AGM2021.ashx?App=Announcement&amp;FileID=659291</v>
          </cell>
          <cell r="PD7" t="str">
            <v>https://links.sgx.com/FileOpen/TuanSing_AGM_Notice.ashx?App=Announcement&amp;FileID=653957</v>
          </cell>
          <cell r="PE7" t="str">
            <v>https://links.sgx.com/FileOpen/1_Notice_of_65th_AGM.ashx?App=Announcement&amp;FileID=662147</v>
          </cell>
          <cell r="PF7" t="str">
            <v>https://links.sgx.com/FileOpen/UMS%20FY2020_Notice%20of%20AGM.ashx?App=Announcement&amp;FileID=658988</v>
          </cell>
          <cell r="PG7" t="str">
            <v>https://links.sgx.com/FileOpen/Uni-Asia%202021-04-15%20-%20Uni-Asia%20Notice%20of%20AGM.ashx?App=Announcement&amp;FileID=660976</v>
          </cell>
          <cell r="PH7" t="str">
            <v>https://links.sgx.com/FileOpen/Union%20Gas%20Holdings-Notice%20of%20AGM.ashx?App=Announcement&amp;FileID=656027</v>
          </cell>
          <cell r="PI7" t="str">
            <v>https://links.sgx.com/FileOpen/UGL%20-%20Notice%20of%20AGM.ashx?App=Announcement&amp;FileID=660456</v>
          </cell>
          <cell r="PJ7" t="str">
            <v>https://links.sgx.com/FileOpen/UIC%20Notice%20of%20AGM%201%20Apr%2021.ashx?App=Announcement&amp;FileID=654299</v>
          </cell>
          <cell r="PK7" t="str">
            <v>https://links.sgx.com/FileOpen/Notice%20of%20AGM.ashx?App=Announcement&amp;FileID=654097</v>
          </cell>
          <cell r="PL7" t="str">
            <v>https://links.sgx.com/FileOpen/Notice%20of%20Annual%20General%20Meeting.ashx?App=Announcement&amp;FileID=654318</v>
          </cell>
          <cell r="PM7" t="str">
            <v>https://links.sgx.com/FileOpen/UOBKHHL%20Notice%20of%20AGM%202021.ashx?App=Announcement&amp;FileID=657731</v>
          </cell>
          <cell r="PN7" t="str">
            <v>https://links.sgx.com/FileOpen/Notice%20of%20AGM%2001%20AR2020%20VAM.ashx?App=Announcement&amp;FileID=657516</v>
          </cell>
          <cell r="PO7" t="str">
            <v>https://links.sgx.com/FileOpen/Notice%20of%20AGM%20FY2020.ashx?App=Announcement&amp;FileID=656211</v>
          </cell>
          <cell r="PP7" t="str">
            <v>https://links.sgx.com/FileOpen/Notice%20of%20AGM.ashx?App=Announcement&amp;FileID=660619</v>
          </cell>
          <cell r="PQ7" t="str">
            <v>https://links.sgx.com/FileOpen/VICOM%20Ltd%20-%20Notice%20of%20AGM%2028.4.2021.ashx?App=Announcement&amp;FileID=653046</v>
          </cell>
          <cell r="PR7" t="str">
            <v>https://links.sgx.com/FileOpen/WeeHur_NoticeofAGM2021.ashx?App=Announcement&amp;FileID=659009</v>
          </cell>
          <cell r="PS7" t="str">
            <v>https://links.sgx.com/FileOpen/WIL-Notice_of_AGM.ashx?App=Announcement&amp;FileID=653039</v>
          </cell>
          <cell r="PT7" t="str">
            <v>https://links.sgx.com/FileOpen/Notice%20of%20AGM.ashx?App=Announcement&amp;FileID=660768</v>
          </cell>
          <cell r="PU7" t="str">
            <v>https://links.sgx.com/FileOpen/YV20_AGM_Notice.ashx?App=Announcement&amp;FileID=660318</v>
          </cell>
          <cell r="PV7" t="str">
            <v>https://links.sgx.com/FileOpen/YZJ_Notice_of_AGM.ashx?App=Announcement&amp;FileID=654792</v>
          </cell>
          <cell r="PW7" t="str">
            <v>https://links.sgx.com/FileOpen/25-03-2021-Yanlord_Notice_of_AGM.ashx?App=Announcement&amp;FileID=653348</v>
          </cell>
          <cell r="PX7" t="str">
            <v>https://links.sgx.com/FileOpen/Notice%20of%20AGM.ashx?App=Announcement&amp;FileID=654861</v>
          </cell>
          <cell r="PY7" t="str">
            <v>https://links.sgx.com/FileOpen/YHI-Notice_of_AGM.ashx?App=Announcement&amp;FileID=654811</v>
          </cell>
          <cell r="PZ7" t="str">
            <v>https://links.sgx.com/FileOpen/YL_Notice%20of%20AGM_Final.ashx?App=Announcement&amp;FileID=660584</v>
          </cell>
          <cell r="QA7"/>
          <cell r="QB7" t="str">
            <v>https://links.sgx.com/FileOpen/Notice%20of%20AGM%202021.final.ashx?App=Announcement&amp;FileID=659045</v>
          </cell>
          <cell r="QC7" t="str">
            <v>https://links.sgx.com/FileOpen/Acesian-FY20-Notice%20of%20AGM.ashx?App=Announcement&amp;FileID=657898</v>
          </cell>
          <cell r="QD7" t="str">
            <v>https://links.sgx.com/FileOpen/AHL%20-%20Notice%20of%20AGM.ashx?App=Announcement&amp;FileID=664327</v>
          </cell>
          <cell r="QE7" t="str">
            <v>https://links.sgx.com/FileOpen/AEM%20AGM%20Notice.ashx?App=Announcement&amp;FileID=663671</v>
          </cell>
          <cell r="QF7" t="str">
            <v>https://links.sgx.com/FileOpen/2.%20AIH_Notice%20of%20AGM.ashx?App=Announcement&amp;FileID=662795</v>
          </cell>
          <cell r="QG7" t="str">
            <v>https://links.sgx.com/FileOpen/Annica%20-%20Notice%20of%20AGM.ashx?App=Announcement&amp;FileID=660932</v>
          </cell>
          <cell r="QH7" t="str">
            <v>https://links.sgx.com/FileOpen/Azeus_Notice%20of%20AGM.ashx?App=Announcement&amp;FileID=627532</v>
          </cell>
          <cell r="QI7" t="str">
            <v>https://links.sgx.com/FileOpen/BBR_Notice_of_AGM.ashx?App=Announcement&amp;FileID=656043</v>
          </cell>
          <cell r="QJ7" t="str">
            <v>https://links.sgx.com/FileOpen/1.%20Notice%20of%20AGM.ashx?App=Announcement&amp;FileID=654841</v>
          </cell>
          <cell r="QK7" t="str">
            <v>https://links.sgx.com/FileOpen/Bonvests%20AGM%20Notice.ashx?App=Announcement&amp;FileID=657765</v>
          </cell>
          <cell r="QL7" t="str">
            <v>https://links.sgx.com/FileOpen/CDLHT-Notice_AGM.25032021.ashx?App=Announcement&amp;FileID=653181</v>
          </cell>
          <cell r="QM7" t="str">
            <v>https://links.sgx.com/FileOpen/20200727_CIL_AGM_Notice_final_Att.ashx?App=Announcement&amp;FileID=625088</v>
          </cell>
          <cell r="QN7" t="str">
            <v>https://links.sgx.com/FileOpen/Notice%20of%20AGM.ashx?App=Announcement&amp;FileID=622355</v>
          </cell>
          <cell r="QO7" t="str">
            <v>https://links.sgx.com/FileOpen/20210329_CMI_Ann_AGMNotice_att.ashx?App=Announcement&amp;FileID=653664</v>
          </cell>
          <cell r="QP7" t="str">
            <v>https://links.sgx.com/FileOpen/CDL_Notice_of_AGM.ashx?App=Announcement&amp;FileID=660989</v>
          </cell>
          <cell r="QQ7" t="str">
            <v>https://links.sgx.com/FileOpen/CNMC_AGMNotice_FINAL.ashx?App=Announcement&amp;FileID=660969</v>
          </cell>
          <cell r="QR7" t="str">
            <v>https://links.sgx.com/FileOpen/Cordlife_Notice_of_AGM_FY2020.ashx?App=Announcement&amp;FileID=660837</v>
          </cell>
          <cell r="QS7" t="str">
            <v>https://links.sgx.com/FileOpen/DASINRT-Notice%20of%20AGM%20dated%2014%20April%202021.ashx?App=Announcement&amp;FileID=660667</v>
          </cell>
          <cell r="QT7" t="str">
            <v>https://links.sgx.com/FileOpen/OIO_NOTICE_OF_AGM.ashx?App=Announcement&amp;FileID=660936</v>
          </cell>
          <cell r="QU7" t="str">
            <v>https://links.sgx.com/FileOpen/Dutech-Notice_of_AGM.ashx?App=Announcement&amp;FileID=657609</v>
          </cell>
          <cell r="QV7" t="str">
            <v>https://links.sgx.com/FileOpen/DFI%20Notice%20of%20AGM2020.ashx?App=Announcement&amp;FileID=626190</v>
          </cell>
          <cell r="QW7" t="str">
            <v>https://links.sgx.com/FileOpen/ECWREIT-AGM%20Notice%20FY2020.ashx?App=Announcement&amp;FileID=653810</v>
          </cell>
          <cell r="QX7" t="str">
            <v>https://links.sgx.com/FileOpen/eWH_Notice%20of%20AGM_12%20Feb%202021.ashx?App=Announcement&amp;FileID=648263</v>
          </cell>
          <cell r="QY7" t="str">
            <v>https://links.sgx.com/FileOpen/Edition_Notice%20of%20AGM.ashx?App=Announcement&amp;FileID=660512</v>
          </cell>
          <cell r="QZ7"/>
          <cell r="RA7" t="str">
            <v>https://links.sgx.com/FileOpen/Request%20Form_Notice%20of%20AGM_Proxy%20Form.ashx?App=Announcement&amp;FileID=660726</v>
          </cell>
          <cell r="RB7" t="str">
            <v>https://links.sgx.com/FileOpen/Notice%20of%20AGM.ashx?App=Announcement&amp;FileID=657943</v>
          </cell>
          <cell r="RC7" t="str">
            <v>https://links.sgx.com/FileOpen/Federal_Notice%20of%20AGM_12April2021.ashx?App=Announcement&amp;FileID=659077</v>
          </cell>
          <cell r="RD7" t="str">
            <v>https://links.sgx.com/FileOpen/First_Resources_-_Notice_of_AGM_including_Additional_Information_and_Appendix.ashx?App=Announcement&amp;FileID=656190</v>
          </cell>
          <cell r="RE7" t="str">
            <v>https://links.sgx.com/FileOpen/Forise%20-%20Notice%20of%20AGM.ashx?App=Announcement&amp;FileID=662890</v>
          </cell>
          <cell r="RF7" t="str">
            <v>https://links.sgx.com/FileOpen/Fortress_FS_Notice%20of%20AGM.ashx?App=Announcement&amp;FileID=615670</v>
          </cell>
          <cell r="RG7" t="str">
            <v>https://links.sgx.com/FileOpen/Notice%20of%20AGM.ashx?App=Announcement&amp;FileID=654590</v>
          </cell>
          <cell r="RH7" t="str">
            <v>https://links.sgx.com/FileOpen/FOP%20-%20AGM2021%20Notice%20of%20AGM.ashx?App=Announcement&amp;FileID=660784</v>
          </cell>
          <cell r="RI7" t="str">
            <v>https://gentingsingaporeplc.gcs-web.com/static-files/535ddb9e-dd26-43ef-9701-07430d421135</v>
          </cell>
          <cell r="RJ7" t="str">
            <v>https://links.sgx.com/FileOpen/GPRH_AGM_Booklet_FYE2020.ashx?App=Announcement&amp;FileID=659000</v>
          </cell>
          <cell r="RK7" t="str">
            <v>https://links.sgx.com/FileOpen/GTC%20-%20Notice%20of%20AGM.ashx?App=Announcement&amp;FileID=660587</v>
          </cell>
          <cell r="RL7" t="str">
            <v>https://links.sgx.com/FileOpen/GAR07-07-04-2021-Notice%20of%20Annual%20Meeting.ashx?App=Announcement&amp;FileID=656178</v>
          </cell>
          <cell r="RM7"/>
          <cell r="RN7" t="str">
            <v>https://links.sgx.com/FileOpen/SGX-GSS_Energy_FY2020_AGM.ashx?App=Announcement&amp;FileID=656427</v>
          </cell>
          <cell r="RO7" t="str">
            <v>https://links.sgx.com/FileOpen/Notice%20of%20AGM.ashx?App=Announcement&amp;FileID=656017</v>
          </cell>
          <cell r="RP7" t="str">
            <v>https://links.sgx.com/FileOpen/Notice%20of%20AGM%2023%20April%202021.ashx?App=Announcement&amp;FileID=654018</v>
          </cell>
          <cell r="RQ7" t="str">
            <v>https://links.sgx.com/FileOpen/HMC_AR2020_Notice_of_AGM.ashx?App=Announcement&amp;FileID=657651</v>
          </cell>
          <cell r="RR7" t="str">
            <v>https://links.sgx.com/FileOpen/Heeton%20AGM%20Notice%20and%20Proxy%20Form.ashx?App=Announcement&amp;FileID=661131</v>
          </cell>
          <cell r="RS7" t="str">
            <v>https://links.sgx.com/FileOpen/Notice%20of%20Annual%20General%20Meeting.ashx?App=Announcement&amp;FileID=656142</v>
          </cell>
          <cell r="RT7" t="str">
            <v>https://honglaihuatgroup.com/wp-content/uploads/2021/02/HLH_Group_Limited_-_Notice_of_EGM.pdf</v>
          </cell>
          <cell r="RU7" t="str">
            <v>https://links.sgx.com/FileOpen/Notice%20of%20AGM.ashx?App=Announcement&amp;FileID=660717</v>
          </cell>
          <cell r="RV7" t="str">
            <v>https://links.sgx.com/FileOpen/HFC%20Notice%20of%20AGM%207.4.2021_FINAL.ashx?App=Announcement&amp;FileID=656216</v>
          </cell>
          <cell r="RW7" t="str">
            <v>https://links.sgx.com/FileOpen/HKC_Notice_of22ndAGM.ashx?App=Announcement&amp;FileID=660751</v>
          </cell>
          <cell r="RX7" t="str">
            <v>https://links.sgx.com/FileOpen/NOTICE%20AGM.ashx?App=Announcement&amp;FileID=660746</v>
          </cell>
          <cell r="RY7" t="str">
            <v xml:space="preserve">DELISTED </v>
          </cell>
          <cell r="RZ7" t="str">
            <v>https://links.sgx.com/FileOpen/Notice%20of%20Annual%20General%20Meeting.ashx?App=Announcement&amp;FileID=612926</v>
          </cell>
          <cell r="SA7" t="str">
            <v>https://links.sgx.com/FileOpen/2020.08.25_JFH_Notice%20of%20AGM.ashx?App=Announcement&amp;FileID=629014</v>
          </cell>
          <cell r="SB7" t="str">
            <v>https://links.sgx.com/FileOpen/Notice%20of%20AGM%202020.ashx?App=Announcement&amp;FileID=660365</v>
          </cell>
          <cell r="SC7"/>
          <cell r="SD7" t="str">
            <v>https://links.sgx.com/FileOpen/Jiutian_Notice%20of%20AGM.ashx?App=Announcement&amp;FileID=660312</v>
          </cell>
          <cell r="SE7" t="str">
            <v>https://links.sgx.com/FileOpen/Joyas-AGM_Notice.ashx?App=Announcement&amp;FileID=656374</v>
          </cell>
          <cell r="SF7" t="str">
            <v>https://links.sgx.com/FileOpen/Katrina%20FY2020-Notice%20of%20AGM.ashx?App=Announcement&amp;FileID=664321</v>
          </cell>
          <cell r="SG7" t="str">
            <v>https://links.sgx.com/FileOpen/KDC%20REIT%20-%20AGM%20Notice_30032021.ashx?App=Announcement&amp;FileID=653752</v>
          </cell>
          <cell r="SH7" t="str">
            <v>/https://links.sgx.com/FileOpen/KREIT%20AGM%20Notice.ashx?App=Announcement&amp;FileID=654229</v>
          </cell>
          <cell r="SI7" t="str">
            <v>https://kimheng.listedcompany.com/newsroom/20210408_180933_5G2_PHEIESRJW4FAL5WU.2.pdf</v>
          </cell>
          <cell r="SJ7" t="str">
            <v>https://links.sgx.com/FileOpen/KingsmenNoticeof18thAGM.ashx?App=Announcement&amp;FileID=663916</v>
          </cell>
          <cell r="SK7" t="str">
            <v>https://links.sgx.com/FileOpen/Koyo%20Internatioanl%20Limited_Notice%20of%20AGM.ashx?App=Announcement&amp;FileID=663151</v>
          </cell>
          <cell r="SL7" t="str">
            <v>https://links.sgx.com/FileOpen/Leader%20-%20Notice%20of%20AGM.ashx?App=Announcement&amp;FileID=664516</v>
          </cell>
          <cell r="SM7" t="str">
            <v>N.A.</v>
          </cell>
          <cell r="SN7" t="str">
            <v>https://links.sgx.com/FileOpen/20200531_LKHS_Ann_AGMNotice.ashx?App=Announcement&amp;FileID=614303</v>
          </cell>
          <cell r="SO7" t="str">
            <v>https://www.mapletreecommercialtrust.com/services/view_file.aspx?f={BA2D19EC-C8FE-4C6E-878F-49AE1D137C44}</v>
          </cell>
          <cell r="SP7" t="str">
            <v>https://links.sgx.com/FileOpen/Medtecs%20-%20Notice%20of%20AGM%20FY2020.ashx?App=Announcement&amp;FileID=660532</v>
          </cell>
          <cell r="SQ7" t="str">
            <v>https://links.sgx.com/FileOpen/MCIL%20-%20Notice%20of%20AGM%20FY2020.ashx?App=Announcement&amp;FileID=657921</v>
          </cell>
          <cell r="SR7" t="str">
            <v>https://links.sgx.com/FileOpen/MCE%20Notice%20of%20AGM.ashx?App=Announcement&amp;FileID=660540</v>
          </cell>
          <cell r="SS7" t="str">
            <v>https://links.sgx.com/FileOpen/MHAL_Notice_of_AGM.ashx?App=Announcement&amp;FileID=657471</v>
          </cell>
          <cell r="ST7" t="str">
            <v>https://links.sgx.com/FileOpen/MTQ_-_Notice_of_AGM.ashx?App=Announcement&amp;FileID=621378</v>
          </cell>
          <cell r="SU7" t="str">
            <v>https://links.sgx.com/FileOpen/Nam%20Cheong%20-%20Notice%20of%20AGM.ashx?App=Announcement&amp;FileID=615369</v>
          </cell>
          <cell r="SV7" t="str">
            <v>https://links.sgx.com/FileOpen/Notice%20of%20AGM.ashx?App=Announcement&amp;FileID=617501</v>
          </cell>
          <cell r="SW7" t="str">
            <v>https://links.sgx.com/FileOpen/NetPacific-AGMNotice.ashx?App=Announcement&amp;FileID=615200</v>
          </cell>
          <cell r="SX7" t="str">
            <v>https://links.sgx.com/FileOpen/NSH_Notice%20of%20AGM_03.06.2019.ashx?App=Announcement&amp;FileID=562174</v>
          </cell>
          <cell r="SY7" t="str">
            <v>https://links.sgx.com/FileOpen/Nippecraft%20Limited%20-%20Revised%20Notice%20of%20AGM.ashx?App=Announcement&amp;FileID=614564</v>
          </cell>
          <cell r="SZ7" t="str">
            <v>https://links.sgx.com/FileOpen/OSIL_Notice_of_AGM.ashx?App=Announcement&amp;FileID=615205</v>
          </cell>
          <cell r="TA7" t="str">
            <v>https://links.sgx.com/FileOpen/2020%20OEL-Notice%20of%20AGM.ashx?App=Announcement&amp;FileID=615296</v>
          </cell>
          <cell r="TB7" t="str">
            <v>https://www.ocbc.com/iwov-resources/sg/ocbc/gbc/pdf/investors/annual-reports/2020/notice%20of%20agm.pdf</v>
          </cell>
          <cell r="TC7" t="str">
            <v>https://links.sgx.com/FileOpen/PCRDL%20Notice%20of%2057th%20AGM.ashx?App=Announcement&amp;FileID=654497</v>
          </cell>
          <cell r="TD7" t="str">
            <v>https://links.sgx.com/FileOpen/Pavillon%20-%20Notice%20of%20AGM.ashx?App=Announcement&amp;FileID=661847</v>
          </cell>
          <cell r="TE7" t="str">
            <v>https://links.sgx.com/FileOpen/PM_Notice_AGM.ashx?App=Announcement&amp;FileID=630746</v>
          </cell>
          <cell r="TF7" t="str">
            <v>https://links.sgx.com/FileOpen/Progen_AGM%20Notice_2021.ashx?App=Announcement&amp;FileID=660598</v>
          </cell>
          <cell r="TG7" t="str">
            <v>https://links.sgx.com/FileOpen/Notice%20of%20AGM.ashx?App=Announcement&amp;FileID=660407</v>
          </cell>
          <cell r="TH7" t="str">
            <v>https://www.rafflesmedicalgroup.com/wp-content/uploads/2021/04/1.-RMG-Notice-of-AGM-1-April-2021.pdf</v>
          </cell>
          <cell r="TI7" t="str">
            <v>https://links.sgx.com/FileOpen/Reclaims-Notice%20of%20AGM%202020.ashx?App=Announcement&amp;FileID=612665</v>
          </cell>
          <cell r="TJ7" t="str">
            <v>http://sabana.listedcompany.com/newsroom/20210427_173840_M1GU_TTCBC4Q0S7OGTVOV.2.pdf</v>
          </cell>
          <cell r="TK7" t="str">
            <v>https://links.sgx.com/FileOpen/Secura%20-%20Notice%20of%20AGM%20FY2019.ashx?App=Announcement&amp;FileID=611854</v>
          </cell>
          <cell r="TL7" t="str">
            <v>https://links.sgx.com/FileOpen/NOTICE_OF_AGM_15APR20.ashx?App=Announcement&amp;FileID=606954</v>
          </cell>
          <cell r="TM7" t="str">
            <v>https://links.sgx.com/FileOpen/Sevak%20-%20Notice%20of%20Annual%20General%20Meeting.ashx?App=Announcement&amp;FileID=617796</v>
          </cell>
          <cell r="TN7" t="str">
            <v>https://shengsiongcontent.s3.ap-southeast-1.amazonaws.com/wp-content/uploads/2021/04/12150147/SSG-AGM-Notice.pdf</v>
          </cell>
          <cell r="TO7" t="str">
            <v>https://links.sgx.com/FileOpen/SIAEC%202020%20Notice%20of%20AGM.ashx?App=Announcement&amp;FileID=620623</v>
          </cell>
          <cell r="TP7" t="str">
            <v>https://links.sgx.com/FileOpen/SIIC-%20Notice%20of%20AGM%20FY2020%20ENG.ashx?App=Announcement&amp;FileID=653322</v>
          </cell>
          <cell r="TQ7" t="str">
            <v>http://sinheng.listedcompany.com/newsroom/20210408_181559_BKA_WH2Q60WA5ST3NC90.1.pdf</v>
          </cell>
          <cell r="TR7" t="str">
            <v>NIL</v>
          </cell>
          <cell r="TS7" t="str">
            <v>https://www.sif.com.sg/wp-content/uploads/2021/03/notice-of-agm.pdf</v>
          </cell>
          <cell r="TT7" t="str">
            <v>https://www.singaporeair.com/saar5/pdf/Investor-Relations/AGM-EGM/agm-notice2020.pdf</v>
          </cell>
          <cell r="TU7" t="str">
            <v>https://www.singre.com.sg/sites/default/files/2021-03/SGX%20Announcement%201%20%2823.03.2021%29%20Annual%20General%20Meeting.pdf</v>
          </cell>
          <cell r="TV7" t="str">
            <v>https://www.stengg.com/media/1317438/notice-of-agm-fy2020.pdf</v>
          </cell>
          <cell r="TW7" t="str">
            <v>https://www.singtel.com/content/dam/singtel/investorRelations/annualReports/2020/notice-of-agm.pdf</v>
          </cell>
          <cell r="TX7" t="str">
            <v>https://links.sgx.com/FileOpen/Sinostar-noticeAGM.ashx?App=Announcement&amp;FileID=619037</v>
          </cell>
          <cell r="TY7" t="str">
            <v>https://links.sgx.com/FileOpen/2020%2005%2015%20Sitra_AGM%20Booklet.ashx?App=Announcement&amp;FileID=611241</v>
          </cell>
          <cell r="TZ7" t="str">
            <v>https://links.sgx.com/FileOpen/SoonLianHldgs_Notice_of_AGM.ashx?App=Announcement&amp;FileID=608734</v>
          </cell>
          <cell r="UA7" t="str">
            <v>https://links.sgx.com/FileOpen/Starland%20Holdings%20Limited-Notice%20of%20AGM.ashx?App=Announcement&amp;FileID=610759</v>
          </cell>
          <cell r="UB7" t="str">
            <v>https://links.sgx.com/FileOpen/Notice%20of%20AGM.ashx?App=Announcement&amp;FileID=617564</v>
          </cell>
          <cell r="UC7" t="str">
            <v>https://links.sgx.com/1.0.0/corporate-announcements/AIBOS49J0LL275RZ/ca2c63bc6de83a0476be5334860a3323d76777ee8444eb4bc8aba2a0131f697b</v>
          </cell>
          <cell r="UD7" t="str">
            <v>https://links.sgx.com/FileOpen/Notice%20of%20AGM.ashx?App=Announcement&amp;FileID=656031</v>
          </cell>
          <cell r="UE7" t="str">
            <v>https://links.sgx.com/FileOpen/V2Y%20Corporation%20Ltd.%20-%20Notice%20of%20AGM%202020.ashx?App=Announcement&amp;FileID=662053</v>
          </cell>
          <cell r="UF7" t="str">
            <v>https://links.sgx.com/FileOpen/Notice%20of%20AGM.ashx?App=Announcement&amp;FileID=629080</v>
          </cell>
          <cell r="UG7" t="str">
            <v>https://links.sgx.com/FileOpen/1_Notice_of_65th_AGM.ashx?App=Announcement&amp;FileID=662423</v>
          </cell>
          <cell r="UH7" t="str">
            <v>https://links.sgx.com/FileOpen/UOL%20AR%202020%20-%20Notice%20of%20AGM.ashx?App=Announcement&amp;FileID=662292</v>
          </cell>
          <cell r="UI7" t="str">
            <v>https://links.sgx.com/FileOpen/Notice%20of%20AGM.ashx?App=Announcement&amp;FileID=629368</v>
          </cell>
          <cell r="UJ7" t="str">
            <v>https://links.sgx.com/FileOpen/eWAE-20200624-AGM.ashx?App=Announcement&amp;FileID=625310</v>
          </cell>
          <cell r="UK7" t="str">
            <v>https://links.sgx.com/FileOpen/WF_Notice%20of%20AGM.ashx?App=Announcement&amp;FileID=663518</v>
          </cell>
          <cell r="UL7" t="str">
            <v>https://links.sgx.com/FileOpen/ZHI%20Notice%20of%20AGM%20Proxy%20Form.ashx?App=Announcement&amp;FileID=664558</v>
          </cell>
          <cell r="UM7"/>
          <cell r="UN7"/>
          <cell r="UO7"/>
          <cell r="UP7" t="str">
            <v>https://ir.a-itrust.com/agm.html</v>
          </cell>
          <cell r="UQ7" t="str">
            <v>https://links.sgx.com/FileOpen/AGH_Notice%20of%20AGM%202021.ashx?App=Announcement&amp;FileID=654561</v>
          </cell>
          <cell r="UR7"/>
          <cell r="US7" t="str">
            <v>https://links.sgx.com/FileOpen/Far%20East%20Group%20Limited-Notice%20of%20AGM.ashx?App=Announcement&amp;FileID=660543</v>
          </cell>
          <cell r="UT7" t="str">
            <v>https://links.sgx.com/FileOpen/FHL_Notice%20of%20AGM_FY2020.ashx?App=Announcement&amp;FileID=660418</v>
          </cell>
          <cell r="UU7" t="str">
            <v>https://links.sgx.com/FileOpen/First_REIT_Notice_of_AGM.ashx?App=Announcement&amp;FileID=654600</v>
          </cell>
          <cell r="UV7" t="str">
            <v>https://links.sgx.com/FileOpen/Frasers_Hospitality_Trust_Notice_of_AGM.ashx?App=Announcement&amp;FileID=642938</v>
          </cell>
          <cell r="UW7" t="str">
            <v>https://links.sgx.com/FileOpen/Notice_of_AGM.ashx?App=Announcement&amp;FileID=590705</v>
          </cell>
          <cell r="UX7" t="str">
            <v>https://links.sgx.com/FileOpen/Healthbank%20-%20Notice%20of%20AGM.ashx?App=Announcement&amp;FileID=612727</v>
          </cell>
          <cell r="UY7" t="str">
            <v>https://links.sgx.com/FileOpen/HLA%20-%20Notice%20of%20AGM_Final.ashx?App=Announcement&amp;FileID=612483</v>
          </cell>
          <cell r="UZ7" t="str">
            <v>https://links.sgx.com/FileOpen/IEV-Notice%20of%20AGM-FInal.ashx?App=Announcement&amp;FileID=611152</v>
          </cell>
          <cell r="VA7" t="str">
            <v>https://links.sgx.com/FileOpen/Notice%20of%20AGM.ashx?App=Announcement&amp;FileID=611310</v>
          </cell>
          <cell r="VB7" t="str">
            <v>https://www.kepinfratrust.com/file/investor-information/agm-and-egm/2021/kit-agm-notice-of-agm-2021.pdf</v>
          </cell>
          <cell r="VC7" t="str">
            <v>https://www.koreusreit.com/file/downloads/agm-april-2021/kore-agm-notice-29032021.pdf</v>
          </cell>
          <cell r="VD7" t="str">
            <v>https://www.mapletreeindustrialtrust.com/services/view_file.aspx?f={80E6D27C-0028-4DEA-BAF0-53AF14325534}</v>
          </cell>
          <cell r="VE7" t="str">
            <v>https://www.mapletreelogisticstrust.com/services/view_file.aspx?f={F38152DC-2BDF-4A67-B062-F8DA6A5F0EE1}</v>
          </cell>
          <cell r="VF7" t="str">
            <v>https://www.mapletreenorthasiacommercialtrust.com/services/view_file.aspx?f={A7662CEE-7DDE-4A8E-8FA1-79CAEFD6F324}</v>
          </cell>
          <cell r="VG7" t="str">
            <v>NIL</v>
          </cell>
          <cell r="VH7" t="str">
            <v>https://www.nosignboardholdings.com/pdf/Notice-of-AGM-AR-2020-NSB.pdf</v>
          </cell>
          <cell r="VI7" t="str">
            <v>https://links.sgx.com/FileOpen/Sasseur_REIT-Notice_of_AGM.ashx?App=Announcement&amp;FileID=656222</v>
          </cell>
          <cell r="VJ7" t="str">
            <v>https://links.sgx.com/FileOpen/Alset-AGMNotice.ashx?App=Announcement&amp;FileID=660565</v>
          </cell>
          <cell r="VK7" t="str">
            <v>https://links.sgx.com/FileOpen/20828590_Announcement_Notice.of.AGM.ashx?App=Announcement&amp;FileID=654659</v>
          </cell>
          <cell r="VL7" t="str">
            <v>https://links.sgx.com/FileOpen/20210430%20Revised%20Notice%20of%20AGM.ashx?App=Announcement&amp;FileID=664317</v>
          </cell>
          <cell r="VM7"/>
          <cell r="VN7" t="str">
            <v>https://links.sgx.com/FileOpen/Acma%20Ltd-Notice%20of%20AGM%20on%2029Apr21.ashx?App=Announcement&amp;FileID=660594</v>
          </cell>
          <cell r="VO7" t="str">
            <v>https://links.sgx.com/FileOpen/ASA_Notice%20of%20AGM%202021.ashx?App=Announcement&amp;FileID=669372</v>
          </cell>
          <cell r="VP7"/>
          <cell r="VQ7" t="str">
            <v>https://links.sgx.com/FileOpen/Notice%20of%20Meeting%20Final.ashx?App=Announcement&amp;FileID=663849</v>
          </cell>
          <cell r="VR7" t="str">
            <v>https://links.sgx.com/FileOpen/Aoxin%20AR2020-Notice%20of%20AGM.ashx?App=Announcement&amp;FileID=663619</v>
          </cell>
          <cell r="VS7" t="str">
            <v>https://links.sgx.com/FileOpen/ASTI_Notice%20of%20AGM%202021.ashx?App=Announcement&amp;FileID=666502</v>
          </cell>
          <cell r="VT7" t="str">
            <v>https://links.sgx.com/FileOpen/AGM%20Notice.ashx?App=Announcement&amp;FileID=660945</v>
          </cell>
          <cell r="VU7" t="str">
            <v>https://links.sgx.com/FileOpen/2.%20Notice%20of%20Annual%20General%20Meeting.ashx?App=Announcement&amp;FileID=656381</v>
          </cell>
          <cell r="VV7" t="str">
            <v>https://links.sgx.com/FileOpen/Haida%20FY2020%20AGM%20-%20Notice.ashx?App=Announcement&amp;FileID=671132</v>
          </cell>
          <cell r="VW7" t="str">
            <v>https://links.sgx.com/FileOpen/CIHL%20Notice%20of%20AGM.ashx?App=Announcement&amp;FileID=655954</v>
          </cell>
          <cell r="VX7"/>
          <cell r="VY7"/>
          <cell r="VZ7" t="str">
            <v>https://links.sgx.com/FileOpen/Darco-Notice_of_AGM.ashx?App=Announcement&amp;FileID=660410</v>
          </cell>
          <cell r="WA7"/>
          <cell r="WB7"/>
          <cell r="WC7" t="str">
            <v>https://links.sgx.com/FileOpen/042a_20210326_NoticeOf2021AGM.ashx?App=Announcement&amp;FileID=653392</v>
          </cell>
          <cell r="WD7" t="str">
            <v>https://links.sgx.com/FileOpen/GBT%20Notice%20of%20AGM.ashx?App=Announcement&amp;FileID=661149</v>
          </cell>
          <cell r="WE7" t="str">
            <v>https://links.sgx.com/FileOpen/Hengyang%20Notice%20of%20AGM%202020.ashx?App=Announcement&amp;FileID=660774</v>
          </cell>
          <cell r="WF7"/>
          <cell r="WG7" t="str">
            <v>https://links.sgx.com/FileOpen/Huationg-AGM_Notice.ashx?App=Announcement&amp;FileID=660790</v>
          </cell>
          <cell r="WH7" t="str">
            <v>https://links.sgx.com/FileOpen/Incredible%20-%20Notice%20of%20AGM.ashx?App=Announcement&amp;FileID=660886</v>
          </cell>
          <cell r="WI7" t="str">
            <v>https://links.sgx.com/FileOpen/Jadason_Notice_of_AGM.ashx?App=Announcement&amp;FileID=660693</v>
          </cell>
          <cell r="WJ7"/>
          <cell r="WK7"/>
          <cell r="WL7" t="str">
            <v>https://links.sgx.com/FileOpen/KTMG_Notice_of_AGM_FY2020.ashx?App=Announcement&amp;FileID=660902</v>
          </cell>
          <cell r="WM7" t="str">
            <v>https://links.sgx.com/FileOpen/Matex%20-%20Notice%20of%20AGM.ashx?App=Announcement&amp;FileID=663391</v>
          </cell>
          <cell r="WN7" t="str">
            <v>https://links.sgx.com/FileOpen/NTIH_AGM%20Notice.ashx?App=Announcement&amp;FileID=665958</v>
          </cell>
          <cell r="WO7" t="str">
            <v>https://links.sgx.com/FileOpen/Notice%20of%20AGM%2029%20April%202021.ashx?App=Announcement&amp;FileID=663778</v>
          </cell>
          <cell r="WP7"/>
          <cell r="WQ7"/>
          <cell r="WR7" t="str">
            <v>N.A.</v>
          </cell>
          <cell r="WS7" t="str">
            <v>https://links.sgx.com/FileOpen/Sim%20Leisure-%20Notice%20of%20AGM%20FY2020.ashx?App=Announcement&amp;FileID=669642</v>
          </cell>
          <cell r="WT7" t="str">
            <v>https://links.sgx.com/FileOpen/SPG%20-%20Notice%20of%20AGM%20-%20Final.ashx?App=Announcement&amp;FileID=657667</v>
          </cell>
          <cell r="WU7" t="str">
            <v>https://links.sgx.com/FileOpen/SSHL%20-%20Notice%20of%20AGM%20FY2020.ashx?App=Announcement&amp;FileID=664056</v>
          </cell>
          <cell r="WV7" t="str">
            <v>https://links.sgx.com/FileOpen/1.%20TPHL_Notice%20of%20AGM_FY2020.ashx?App=Announcement&amp;FileID=658977</v>
          </cell>
          <cell r="WW7" t="str">
            <v>https://links.sgx.com/FileOpen/Trek%20-%20210413_Notice%20of%20AGM%202021.ashx?App=Announcement&amp;FileID=660507</v>
          </cell>
          <cell r="WX7" t="str">
            <v>https://links.sgx.com/FileOpen/VOM_Notice%20of%20AGM.ashx?App=Announcement&amp;FileID=671160</v>
          </cell>
          <cell r="WY7" t="str">
            <v>https://links.sgx.com/FileOpen/WPM_Notice%20of%20AGM.ashx?App=Announcement&amp;FileID=660954</v>
          </cell>
          <cell r="WZ7" t="str">
            <v>https://links.sgx.com/FileOpen/Notice%20of%20AGM.ashx?App=Announcement&amp;FileID=657954</v>
          </cell>
          <cell r="XA7"/>
          <cell r="XB7" t="str">
            <v>https://links.sgx.com/FileOpen/Notice%20AGM_AHL%202020.ashx?App=Announcement&amp;FileID=661083</v>
          </cell>
          <cell r="XC7"/>
          <cell r="XD7"/>
          <cell r="XE7"/>
          <cell r="XF7"/>
          <cell r="XG7"/>
          <cell r="XH7"/>
          <cell r="XI7"/>
          <cell r="XJ7"/>
          <cell r="XK7" t="str">
            <v>https://links.sgx.com/FileOpen/QTV%20FY2020%20Notice%20of%20AGM%20and%20Proxy%20Form.ashx?App=Announcement&amp;FileID=661262</v>
          </cell>
          <cell r="XL7" t="str">
            <v>https://8e825fdb-1aaf-4d8c-bcd8-85c649780570.filesusr.com/ugd/2c3377_c235653a418d4e4893c1c6136a502a47.pdf</v>
          </cell>
          <cell r="XM7"/>
          <cell r="XN7" t="str">
            <v>https://links.sgx.com/FileOpen/2.%20Notice%20of%20AGM.ashx?App=Announcement&amp;FileID=633622</v>
          </cell>
          <cell r="XO7"/>
          <cell r="XP7" t="str">
            <v>https://links.sgx.com/FileOpen/BJCG%20-%20Notice%20of%20AGM.ashx?App=Announcement&amp;FileID=671772</v>
          </cell>
          <cell r="XQ7" t="str">
            <v>https://links.sgx.com/FileOpen/2.%20HGH_Notice%20of%20AGM.ashx?App=Announcement&amp;FileID=660479</v>
          </cell>
          <cell r="XR7" t="str">
            <v>https://links.sgx.com/FileOpen/Notice%20of%20Annual%20General%20Meeting.ashx?App=Announcement&amp;FileID=657487</v>
          </cell>
          <cell r="XS7" t="str">
            <v>https://links.sgx.com/FileOpen/GCCP-Notice_of_AGM.ashx?App=Announcement&amp;FileID=661178</v>
          </cell>
          <cell r="XT7" t="str">
            <v>https://links.sgx.com/FileOpen/Atlantic%20-%20AR2020-Notice%20of%20AGM.ashx?App=Announcement&amp;FileID=672914</v>
          </cell>
          <cell r="XU7" t="str">
            <v>https://creditbureauasia.com/files/2021/04/CBA-FY2020-AGM-Notice-of-AGM.pdf</v>
          </cell>
          <cell r="XV7" t="str">
            <v>https://links.sgx.com/FileOpen/Notice%20of%20AGM.ashx?App=Announcement&amp;FileID=633849</v>
          </cell>
        </row>
        <row r="8">
          <cell r="E8" t="str">
            <v>https://acromec.listedcompany.com/newsroom/20210226_121933_43F_TDDIME8JG54HGL0O.1.pdf</v>
          </cell>
          <cell r="F8" t="str">
            <v>https://links.sgx.com/FileOpen/AGV%20Group%20Limited%20-%20Minutes%20of%20AGM.ashx?App=Announcement&amp;FileID=650001</v>
          </cell>
          <cell r="G8" t="str">
            <v>https://amplefield.com/investor-relations/</v>
          </cell>
          <cell r="H8" t="str">
            <v>https://investor.asianhealthcare.com.sg/news.html/id/819977</v>
          </cell>
          <cell r="I8" t="str">
            <v>https://links.sgx.com/FileOpen/BRC_Minutes%20of%20EGM%20held%20on%2028.01.2021.ashx?App=Announcement&amp;FileID=650012</v>
          </cell>
          <cell r="J8" t="str">
            <v>https://links.sgx.com/FileOpen/Casa_Minutes%20of%20AGM.ashx?App=Announcement&amp;FileID=646234</v>
          </cell>
          <cell r="K8" t="str">
            <v>https://links.sgx.com/FileOpen/Cosmosteel%20-%20Minutes%20of%20AGM%20dated%2027.01.2021.ashx?App=Announcement&amp;FileID=649997</v>
          </cell>
          <cell r="L8" t="str">
            <v>https://www.envictus-intl.com/doc/news/announcement/2021/20210319%20EIH%20Minutes%20of%20AGM.pdf</v>
          </cell>
          <cell r="M8" t="str">
            <v>https://links.sgx.com/FileOpen/FNL%202021%20AGM%20Minutes%20-%2021%20Jan%202021.ashx?App=Announcement&amp;FileID=646898</v>
          </cell>
          <cell r="N8" t="str">
            <v>https://fct.frasersproperty.com/newsroom/20210219_185737_J69U_HPOAS1J90H6TAP8D.1.pdf</v>
          </cell>
          <cell r="O8"/>
          <cell r="P8" t="str">
            <v>https://investor.frasersproperty.com/newsroom/20210219_193602_TQ5_LTF022Y5G746UO26.1.pdf</v>
          </cell>
          <cell r="Q8" t="str">
            <v>https://gdsglobal.listedcompany.com/newsroom/20210209_173233_5VP_O9DEYCCR7WQFFBTU.1.pdf</v>
          </cell>
          <cell r="R8" t="str">
            <v>https://links.sgx.com/FileOpen/20210127%20Minutes%20of%20AGM%20Final.ashx?App=Announcement&amp;FileID=649326</v>
          </cell>
          <cell r="S8" t="str">
            <v>https://links.sgx.com/FileOpen/Jumbo_Minutes_of_AGM_29%20January_2021.ashx?App=Announcement&amp;FileID=650054</v>
          </cell>
          <cell r="T8" t="str">
            <v>https://links.sgx.com/FileOpen/KHH-Minutes%20of%20AGM_FINAL.ashx?App=Announcement&amp;FileID=648743</v>
          </cell>
          <cell r="U8" t="str">
            <v>https://links.sgx.com/FileOpen/Kimly%20-%20Results%20of%20Annual%20Genaral%20Meeting.ashx?App=Announcement&amp;FileID=646240</v>
          </cell>
          <cell r="V8" t="str">
            <v>https://links.sgx.com/FileOpen/LHN%20-%20Mins%20of%20FY20%20AGM%20e%20-Eng%20Wee.ashx?App=Announcement&amp;FileID=648965</v>
          </cell>
          <cell r="W8" t="str">
            <v>https://links.sgx.com/FileOpen/MPM%20-%20AGM%20Minutes.ashx?App=Announcement&amp;FileID=647973</v>
          </cell>
          <cell r="X8" t="str">
            <v>https://links.sgx.com/FileOpen/Nam%20Lee%20AGM%20Minutes_22%20Jan%202021_final.ashx?App=Announcement&amp;FileID=646885</v>
          </cell>
          <cell r="Y8" t="str">
            <v>https://links.sgx.com/FileOpen/Minutes%20of%20AGM%20held%20on%2028%20January%202021.ashx?App=Announcement&amp;FileID=649632</v>
          </cell>
          <cell r="Z8"/>
          <cell r="AA8" t="str">
            <v>https://links.sgx.com/FileOpen/20210121%20-%20PNE%202021%20AGM%20Minutes.ashx?App=Announcement&amp;FileID=646475</v>
          </cell>
          <cell r="AB8"/>
          <cell r="AC8"/>
          <cell r="AD8" t="str">
            <v>https://links.sgx.com/FileOpen/20210105%20-%20Minutes%20of%20AGM%20held%20on%2028%20Dec%202020.ashx?App=Announcement&amp;FileID=644311</v>
          </cell>
          <cell r="AE8" t="str">
            <v>https://links.sgx.com/FileOpen/SCPL%20-%20AGM%20FY2020%20Minutes%20of%20AGM%20301220.ashx?App=Announcement&amp;FileID=646230</v>
          </cell>
          <cell r="AF8" t="str">
            <v>https://investor.sph.com.sg/newsroom/20201215_173042_T39_JKF4L9RE3C35T8IO.1.pdf</v>
          </cell>
          <cell r="AG8" t="str">
            <v>https://sphreit.listedcompany.com/misc/agm/SPHREIT-7th-AGM-Minutes.pdf</v>
          </cell>
          <cell r="AH8" t="str">
            <v>https://links.sgx.com/FileOpen/A-Smart%20-%20Minutes%20of%20AGM%2027%20November%202020.ashx?App=Announcement&amp;FileID=643115</v>
          </cell>
          <cell r="AI8" t="str">
            <v>http://www.datapulse.com.sg/wp-content/uploads/2018/10/DTL_Minutes-of-AGM-held-on-27-Nov-2020.pdf</v>
          </cell>
          <cell r="AJ8" t="str">
            <v>https://links.sgx.com/FileOpen/3rd%20AGM%20Minutes.ashx?App=Announcement&amp;FileID=642269</v>
          </cell>
          <cell r="AK8" t="str">
            <v>http://www.shareinvestor.com/news/news.html?source=sg_sgxnet&amp;nid=30742107</v>
          </cell>
          <cell r="AL8" t="str">
            <v>https://links.sgx.com/FileOpen/Lifebrandz%20-%20Minutes%20of%20AGM%20.ashx?App=Announcement&amp;FileID=651585</v>
          </cell>
          <cell r="AM8" t="str">
            <v>https://www.sunright.com/eng/pdf/2020/Sunright_AGM_2020_Minutes_Final.pdf</v>
          </cell>
          <cell r="AN8" t="str">
            <v>https://links.sgx.com/FileOpen/SHL_AGM%20Minutes_27Nov2020.ashx?App=Announcement&amp;FileID=642664</v>
          </cell>
          <cell r="AO8" t="str">
            <v>https://links.sgx.com/FileOpen/T%20T%20J%20-%20Minutes%20of%20AGM%202020.ashx?App=Announcement&amp;FileID=641539</v>
          </cell>
          <cell r="AP8" t="str">
            <v>https://links.sgx.com/FileOpen/2020.12.04%20mins%20of%2022agm%20held%20on%202020.11.26.ashx?App=Announcement&amp;FileID=641512</v>
          </cell>
          <cell r="AQ8" t="str">
            <v>https://links.sgx.com/FileOpen/AHG_AGM%20Minutes%2028%20Oct%202020.ashx?App=Announcement&amp;FileID=640496</v>
          </cell>
          <cell r="AR8" t="str">
            <v>https://links.sgx.com/FileOpen/Asian%20Micro%20AGM%20Minutes%20FY2020_Final.ashx?App=Announcement&amp;FileID=639636</v>
          </cell>
          <cell r="AS8" t="str">
            <v>https://links.sgx.com/FileOpen/ASL%20Marine%20_Minutes%20of%20AGM.ashx?App=Announcement&amp;FileID=642171</v>
          </cell>
          <cell r="AT8" t="str">
            <v>https://astaka.com.my/minutes-of-annual-general-meeting/</v>
          </cell>
          <cell r="AU8" t="str">
            <v>https://www.ausgroupltd.com/announcements/general-announcement-minutes-of-agm-13nov2020/</v>
          </cell>
          <cell r="AV8" t="str">
            <v>http://avitech.listedcompany.com/newsroom/20201123_213509_BKY_C48HYC15M2OAAX02.1.pdf</v>
          </cell>
          <cell r="AW8" t="str">
            <v>https://links.sgx.com/FileOpen/Boldtek%20Minutes%20of%20AGM.ashx?App=Announcement&amp;FileID=642396</v>
          </cell>
          <cell r="AX8" t="str">
            <v>https://links.sgx.com/FileOpen/BMH%20-%20201116_Minutes%20of%20AGM%20FY2020_Final.ashx?App=Announcement&amp;FileID=639420</v>
          </cell>
          <cell r="AY8" t="str">
            <v>NIL</v>
          </cell>
          <cell r="AZ8" t="str">
            <v>https://links.sgx.com/FileOpen/CFM%20Minutes%20of%20AGM%202020%20-%2028.10.2020.ashx?App=Announcement&amp;FileID=638518</v>
          </cell>
          <cell r="BA8" t="str">
            <v>https://links.sgx.com/1.0.0/corporate-announcements/E6F64A7BD7Z43DC2/05db42edd13e8cd1cb7e3b1cc4d98116f0ab3561ac22bc94b6b70e793e6586a6</v>
          </cell>
          <cell r="BB8" t="str">
            <v>https://links.sgx.com/1.0.0/corporate-announcements/ZZNP7ZITBJ7NS3RK/e3260763267bc910dde99f76b326456a45d60d19df9295b2b6fec72ca11e724d</v>
          </cell>
          <cell r="BC8" t="str">
            <v>https://links.sgx.com/FileOpen/CYB_-_AGM_Minutes_30_Oct_20.ashx?App=Announcement&amp;FileID=638505</v>
          </cell>
          <cell r="BD8" t="str">
            <v>http://chuanhup.listedcompany.com/newsroom/20201112_184208_C33_17W9RMM07HGY0BYN.1.pdf</v>
          </cell>
          <cell r="BE8" t="str">
            <v>https://www.civmec.com.au/images/201119_-_Signed_-_Minutes_of_AGM_30.10.20.pdf</v>
          </cell>
          <cell r="BF8" t="str">
            <v>https://links.sgx.com/FileOpen/AGMMinutes.ashx?App=Announcement&amp;FileID=639564</v>
          </cell>
          <cell r="BG8" t="str">
            <v>https://links.sgx.com/1.0.0/corporate-announcements/3OX172H70I9HS948/641120_CWX%20Global%20-%20Minutes%20of%20AGM.pdf</v>
          </cell>
          <cell r="BH8" t="str">
            <v>https://www.disa.sg/files/2020-10-30-DL-AGM-Minutes.pdf</v>
          </cell>
          <cell r="BI8" t="str">
            <v>https://repository.shareinvestor.com/rpt_view.pl/id/27093407.1/type/sgxnet/original_filename/1</v>
          </cell>
          <cell r="BJ8" t="str">
            <v>/https://links.sgx.com/FileOpen/Minutes%20of%2025th%20AGM%202020.ashx?App=Announcement&amp;FileID=638253</v>
          </cell>
          <cell r="BK8" t="str">
            <v>/https://links.sgx.com/FileOpen/AGM%20minutes.ashx?App=Announcement&amp;FileID=637905</v>
          </cell>
          <cell r="BL8" t="str">
            <v>/https://www.gl-grp.com/docs/agm/2020/20201104%20AGM2020-Mins-Rev.pdf</v>
          </cell>
          <cell r="BM8" t="str">
            <v>https://links.sgx.com/FileOpen/GDL-Minutes_of_AGM_23.10.2020.ashx?App=Announcement&amp;FileID=639808</v>
          </cell>
          <cell r="BN8" t="str">
            <v>http://grandbanks.listedcompany.com/newsroom/20201113_172102_G50_41B2U4IQ5N68GEUC.1.pdf</v>
          </cell>
          <cell r="BO8" t="str">
            <v>https://links.sgx.com/FileOpen/Minutes%20of%20AGM.ashx?App=Announcement&amp;FileID=645541</v>
          </cell>
          <cell r="BP8" t="str">
            <v>https://links.sgx.com/FileOpen/2020%20AGM%20Minutes.ashx?App=Announcement&amp;FileID=637746</v>
          </cell>
          <cell r="BQ8" t="str">
            <v>/https://static1.squarespace.com/static/5991bdbabf629a7601e6ff91/t/5fc50f31145a8629dc50cbbe/1606750004135/20201130.pdf</v>
          </cell>
          <cell r="BR8" t="str">
            <v>ttps://links.sgx.com/FileOpen/Minutes%20of%20Annual%20General%20Meeting.ashx?App=Announcement&amp;FileID=639899</v>
          </cell>
          <cell r="BS8" t="str">
            <v>https://hattenland.listedcompany.com/newsroom/20210331_204652_PH0_C5Z2OTJW5GHLA4BL.1.pdf</v>
          </cell>
          <cell r="BT8" t="str">
            <v>https://links.sgx.com/FileOpen/ICP_Results%20of%20AGM_30Sep2020.ashx?App=Announcement&amp;FileID=633541</v>
          </cell>
          <cell r="BU8" t="str">
            <v>https://links.sgx.com/FileOpen/ICL%20-%20AGM%20Minutes%2030%20October%202020%20-%20Final.ashx?App=Announcement&amp;FileID=639688</v>
          </cell>
          <cell r="BV8" t="str">
            <v>/https://links.sgx.com/FileOpen/IPS%20-%20Minutes%20of%20AGM%202020.ashx?App=Announcement&amp;FileID=640791</v>
          </cell>
          <cell r="BW8" t="str">
            <v>http://isoteam.listedcompany.com/newsroom/20210120_180824_5WF_6HIXKGUQIPE2VDSU.1.pdf</v>
          </cell>
          <cell r="BX8" t="str">
            <v>https://links.sgx.com/FileOpen/iX_2020%20AGM%20Minutes_16Oct2020.ashx?App=Announcement&amp;FileID=637340</v>
          </cell>
          <cell r="BY8" t="str">
            <v>http://investor.karingroup.com/newsroom/20201116_235940_K29_X1OHUYUV2SWM18B7.1.pdf</v>
          </cell>
          <cell r="BZ8" t="str">
            <v>https://links.sgx.com/FileOpen/KCH%20-%20Minutes%20of%20AGM%20291020.ashx?App=Announcement&amp;FileID=640683</v>
          </cell>
          <cell r="CA8" t="str">
            <v>https://links.sgx.com/FileOpen/Koda-Ann-AGM_Minutes.ashx?App=Announcement&amp;FileID=639663</v>
          </cell>
          <cell r="CB8" t="str">
            <v>ttps://links.sgx.com/FileOpen/LIH%20-%20Minutes%20of%20AGM_Final.ashx?App=Announcement&amp;FileID=638340</v>
          </cell>
          <cell r="CC8" t="str">
            <v>https://links.sgx.com/FileOpen/LCT%20Minutes%20of%20AGM%2029Oct2020_Final.ashx?App=Announcement&amp;FileID=640381</v>
          </cell>
          <cell r="CD8" t="str">
            <v>https://links.sgx.com/FileOpen/LAP%20Minutes%20of%2050th%20AGM.ashx?App=Announcement&amp;FileID=638422</v>
          </cell>
          <cell r="CE8" t="str">
            <v>https://lumchang.listedcompany.com/misc/agm-minutes-2020.pdf</v>
          </cell>
          <cell r="CF8" t="str">
            <v>https://links.sgx.com/FileOpen/Luxking-Annc-AGM%20Minutes%202020.ashx?App=Announcement&amp;FileID=636413</v>
          </cell>
          <cell r="CG8" t="str">
            <v>http://www.magnusenergy.com.sg/wp-content/uploads/2020/11/MEG-AGM-Minutes-30.10.2020.pdf</v>
          </cell>
          <cell r="CH8" t="str">
            <v>https://www.metechinternational.com/attachment/291019-AGM-minutes.pdf</v>
          </cell>
          <cell r="CI8" t="str">
            <v>https://micromechanics.listedcompany.com/newsroom/20201030_121541_5DD_91VBZMJFZ5TSTPCB.2.pdf</v>
          </cell>
          <cell r="CJ8" t="str">
            <v>https://links.sgx.com/FileOpen/NSG%20FY2020%20AGM%20Minutes.ashx?App=Announcement&amp;FileID=637889</v>
          </cell>
          <cell r="CK8" t="str">
            <v>https://www.noelgifts.com/assets/img/AnnualReport/Minutes-of-AGM-2020.pdf</v>
          </cell>
          <cell r="CL8" t="str">
            <v>http://okh.listedcompany.com/newsroom/20201228_172005_S3N_2MDPA4OO9M76TGPA.1.pdf</v>
          </cell>
          <cell r="CM8"/>
          <cell r="CN8" t="str">
            <v>https://www.oxley.com.sg/download/general-announcementminutes-of-annual-general-meeting/?wpdmdl=3427&amp;refresh=60a09fddb64691621139421</v>
          </cell>
          <cell r="CO8" t="str">
            <v>https://links.sgx.com/FileOpen/PSDL%20-%20Minutes%20of%20AGM%20held%20on%2029%20Jan%202021.ashx?App=Announcement&amp;FileID=646846</v>
          </cell>
          <cell r="CP8" t="str">
            <v>https://links.sgx.com/FileOpen/AGM%20Minutes%2030%20Oct%202020.ashx?App=Announcement&amp;FileID=640412</v>
          </cell>
          <cell r="CQ8" t="str">
            <v>https://links.sgx.com/FileOpen/PEC%20AGM%20Minutes.ashx?App=Announcement&amp;FileID=645233</v>
          </cell>
          <cell r="CR8"/>
          <cell r="CS8" t="str">
            <v>https://links.sgx.com/FileOpen/RE%20Announcement%20-%20Minutes%20of%20AGM%20held%20on%2030%20October%202020.ashx?App=Announcement&amp;FileID=640082</v>
          </cell>
          <cell r="CT8" t="str">
            <v>https://links.sgx.com/FileOpen/RI_Minutes%20of%20AGM%20held%20on%2030%20Oct%202020.ashx?App=Announcement&amp;FileID=640938</v>
          </cell>
          <cell r="CU8" t="str">
            <v>https://links.sgx.com/FileOpen/RES-Minutes%20of%20Annual%20General%20Meeting.ashx?App=Announcement&amp;FileID=638499</v>
          </cell>
          <cell r="CV8" t="str">
            <v>https://eac983ad-b4cf-4806-85c0-f170f32244dd.filesusr.com/ugd/a0c38c_00b974c139c847a0b0dcb05efff75187.pdf</v>
          </cell>
          <cell r="CW8" t="str">
            <v>https://links.sgx.com/FileOpen/Santak%20Minutes%20of%20AGM%20FY2020-Final.ashx?App=Announcement&amp;FileID=640228</v>
          </cell>
          <cell r="CX8" t="str">
            <v>http://www.silverlakeaxis.com/img/pdf/SAL-20201027-Minutes%20of%20AGM.pdf</v>
          </cell>
          <cell r="CY8" t="str">
            <v>https://links.sgx.com/FileOpen/SGH%20AGM%20Minutes%202020.ashx?App=Announcement&amp;FileID=638500</v>
          </cell>
          <cell r="CZ8" t="str">
            <v>https://links.sgx.com/FileOpen/Minutes%20of%20Twenty-First%20SGX%20Annual%20General%20Meeting.ashx?App=Announcement&amp;FileID=634877</v>
          </cell>
          <cell r="DA8" t="str">
            <v>https://www.sinocloudgroup.com/single-post/2020-11-18</v>
          </cell>
          <cell r="DB8" t="str">
            <v>https://links.sgx.com/FileOpen/Spindex_Minutes%20Of%20Annual%20General%20Meeting.ashx?App=Announcement&amp;FileID=638263</v>
          </cell>
          <cell r="DC8" t="str">
            <v>https://links.sgx.com/FileOpen/ST%20GROUP_%20AGM%20Minutes%20FY2020%20with%20appendix%20I.ashx?App=Announcement&amp;FileID=642416</v>
          </cell>
          <cell r="DD8" t="str">
            <v>https://links.sgx.com/FileOpen/2020-1029%20AGM%20Minutes.ashx?App=Announcement&amp;FileID=637523</v>
          </cell>
          <cell r="DE8" t="str">
            <v>https://investor.teho.com.sg/newsroom/20201104_182848_5OQ_FTGU2IAYN0LANYWK.1.pdf</v>
          </cell>
          <cell r="DF8" t="str">
            <v>https://tiongwoon.listedcompany.com/news.html/id/806156</v>
          </cell>
          <cell r="DG8" t="str">
            <v>https://ughealthcarecorporation.listedcompany.com/news.html/id/809452</v>
          </cell>
          <cell r="DH8" t="str">
            <v>https://unionsteel.listedcompany.com/news.html/id/808213</v>
          </cell>
          <cell r="DI8" t="str">
            <v>https://links.sgx.com/FileOpen/Wilton%20-%20Minutes%20of%20AGM%2030042021%20-%20final.ashx?App=Announcement&amp;FileID=667495</v>
          </cell>
          <cell r="DJ8" t="str">
            <v>https://www.wingtaiasia.com.sg/uploadfiles/news/WTH%20-%20Minutes%20of%20AGM%20held%20on%2028%20Oct%202020.pdf</v>
          </cell>
          <cell r="DK8" t="str">
            <v>https://links.sgx.com/FileOpen/Yamada%20-%20FY2020%20AGM%20Minutes.ashx?App=Announcement&amp;FileID=638028</v>
          </cell>
          <cell r="DL8" t="str">
            <v>https://starhillglobalreit.listedcompany.com/newsroom/20201123_190214_P40U_WOP2QWLY21XCHG3W.1.pdf</v>
          </cell>
          <cell r="DM8" t="str">
            <v>https://links.sgx.com/1.0.0/corporate-announcements/Y272F1DXQXLKO3VX/96268da8b3c16cec1a71a4af541c7d4645768ba5045cd5df6c992e158adae88d</v>
          </cell>
          <cell r="DN8" t="str">
            <v>https://links.sgx.com/FileOpen/GKE%20-%20Minutes%20of%20AGM%2025%20September%202020.ashx?App=Announcement&amp;FileID=634091</v>
          </cell>
          <cell r="DO8" t="str">
            <v>http://www.hcsurgicalspecialists.com/images/PDF/092920%20HCSS-AGM%20Minutes.pdf</v>
          </cell>
          <cell r="DP8" t="str">
            <v>https://ir.lianbeng.com.sg/static-files/13b4ee76-df55-49af-8b54-baf792d248c1</v>
          </cell>
          <cell r="DQ8" t="str">
            <v>https://shopper360.com.my/shopper360-limited-minutes-agm-29-sept-2020/</v>
          </cell>
          <cell r="DR8" t="str">
            <v>http://investor.slbdevelopment.com.sg/newsroom/20201006_174225_1J0_DJX3WKFRT8W17I2J.1.pdf</v>
          </cell>
          <cell r="DS8" t="str">
            <v>https://links.sgx.com/1.0.0/corporate-announcements/GDGJ9FWCM7DBUYXM/ffebf5e23a4b26c1002044e3421519e813bd3b98478e3809a735a7781c99cdc8</v>
          </cell>
          <cell r="DT8" t="str">
            <v>http://www.teeland.com.sg/attachment/2020093018165990738233_en.pdf</v>
          </cell>
          <cell r="DU8" t="str">
            <v>https://links.sgx.com/FileOpen/Yinda%20-%20Minutes%20of%20AGM%20held%20on%2029%20October%202020.ashx?App=Announcement&amp;FileID=639023</v>
          </cell>
          <cell r="DV8" t="str">
            <v>https://www.delmontepacific.com/hubfs/pdf/2020.09.17%20DMPL%20-%20AGM%20Minutes%20-%20FINAL.pdf</v>
          </cell>
          <cell r="DW8" t="str">
            <v>http://www.mohsengcranes.com/UploadedImg/News/17122020_102309_AM_MinutesofAGM.pdf</v>
          </cell>
          <cell r="DX8" t="str">
            <v>https://links.sgx.com/FileOpen/Minutes%20of%20AGM%2025%20Nov%202020.ashx?App=Announcement&amp;FileID=643444</v>
          </cell>
          <cell r="DY8" t="str">
            <v>https://links.sgx.com/FileOpen/STCL_Minutes%20of%20the%202020%20AGM.ashx?App=Announcement&amp;FileID=637026</v>
          </cell>
          <cell r="DZ8" t="str">
            <v>https://links.sgx.com/FileOpen/Announcement.ashx?App=Announcement&amp;FileID=633979</v>
          </cell>
          <cell r="EA8" t="str">
            <v>https://links.sgx.com/FileOpen/Minutes%20of%20the%20Annual%20General%20Meeting%20held%20on%2030%20September%202020.ashx?App=Announcement&amp;FileID=636580</v>
          </cell>
          <cell r="EB8"/>
          <cell r="EC8" t="str">
            <v>https://links.sgx.com/FileOpen/1.%20AGT%20-%20AGM%20Minutes.ashx?App=Announcement&amp;FileID=635182</v>
          </cell>
          <cell r="ED8" t="str">
            <v>http://accrelist.listedcompany.com/newsroom/20201111_083447_QZG_YLR47RN7UWYD3G2L.1.pdf</v>
          </cell>
          <cell r="EE8" t="str">
            <v>https://www.addvaluetech.com/wp-content/uploads/2020/10/Addvalue_AGM_2020_minutes.pdf</v>
          </cell>
          <cell r="EF8"/>
          <cell r="EG8" t="str">
            <v>https://investor.amosgroup.com/newsroom/20200811_073032_RF7_QRMLTQ3AU8IMT58Y.1.pdf</v>
          </cell>
          <cell r="EH8" t="str">
            <v>https://links.sgx.com/FileOpen/Minutes%20of%20the%20Annual%20General%20Meeting%20held%20on%2029%20September%202020.ashx?App=Announcement&amp;FileID=636198</v>
          </cell>
          <cell r="EI8" t="str">
            <v>https://links.sgx.com/FileOpen/Artivision%20-%20Minutes%20of%20AGM%2029%20September%202020.ashx?App=Announcement&amp;FileID=634515</v>
          </cell>
          <cell r="EJ8" t="str">
            <v>https://links.sgx.com/FileOpen/AGHL-Annc-AGM%20Minutes.ashx?App=Announcement&amp;FileID=636261</v>
          </cell>
          <cell r="EK8" t="str">
            <v>https://links.sgx.com/FileOpen/BLTL_AGM_Minutes_2020.ashx?App=Announcement&amp;FileID=632559</v>
          </cell>
          <cell r="EL8"/>
          <cell r="EM8" t="str">
            <v>https://links.sgx.com/FileOpen/Boustead%20Projects%20Limited%202020%20AGM%20Minutes.ashx?App=Announcement&amp;FileID=632551</v>
          </cell>
          <cell r="EN8" t="str">
            <v>https://links.sgx.com/FileOpen/Boustead%20Singapore%20Limited%202020%20AGM%20Minutes.ashx?App=Announcement&amp;FileID=632493</v>
          </cell>
          <cell r="EO8" t="str">
            <v>https://www.bukitsembawang.sg/pdf/gm/2020/BSEL_Minutes.of.54th.AGM_24.7.20.pdf</v>
          </cell>
          <cell r="EP8" t="str">
            <v>https://www.chasen.com.sg/pdf_news_releases/Minutes%20of%20Annual%20General%20Meeting%20held%20on%2025%20September%202020.pdf</v>
          </cell>
          <cell r="EQ8" t="str">
            <v>https://links.sgx.com/FileOpen/China%20Kunda%20-%20FY2020%20AGM%20Minutes.ashx?App=Announcement&amp;FileID=629593</v>
          </cell>
          <cell r="ER8" t="str">
            <v>https://links.sgx.com/FileOpen/20200929%20-%20AGM%20Minutes.ashx?App=Announcement&amp;FileID=635380</v>
          </cell>
          <cell r="ES8" t="str">
            <v>https://links.sgx.com/FileOpen/AGMminutes3Sept20.ashx?App=Announcement&amp;FileID=633801</v>
          </cell>
          <cell r="ET8" t="str">
            <v>https://links.sgx.com/FileOpen/CPH_Minutes_Of_AGM.ashx?App=Announcement&amp;FileID=635107</v>
          </cell>
          <cell r="EU8" t="str">
            <v>https://links.sgx.com/FileOpen/AGM_Minutes.ashx?App=Announcement&amp;FileID=631530</v>
          </cell>
          <cell r="EV8" t="str">
            <v>https://links.sgx.com/FileOpen/Minutes%20of%20Annual%20General%20Meeting.ashx?App=Announcement&amp;FileID=633227</v>
          </cell>
          <cell r="EW8" t="str">
            <v>https://links.sgx.com/FileOpen/Fabchem%20-%20AGM%20Minutes%202020.ashx?App=Announcement&amp;FileID=633242</v>
          </cell>
          <cell r="EX8" t="str">
            <v>https://links.sgx.com/FileOpen/GPI-%20Minutes%20of%20AGM_11%20Sept%202020.ashx?App=Announcement&amp;FileID=633027</v>
          </cell>
          <cell r="EY8"/>
          <cell r="EZ8" t="str">
            <v>https://links.sgx.com/FileOpen/AGM%20minutes%20final.ashx?App=Announcement&amp;FileID=635781</v>
          </cell>
          <cell r="FA8" t="str">
            <v>https://links.sgx.com/FileOpen/1.%20AGM%20Mins_Appendix%20A%2026Nov20_FINAL%2018.12.2020.ashx?App=Announcement&amp;FileID=642744</v>
          </cell>
          <cell r="FB8" t="str">
            <v>https://links.sgx.com/FileOpen/JMG_Minutes_of_AGM_28_Aug_2020.ashx?App=Announcement&amp;FileID=632171</v>
          </cell>
          <cell r="FC8" t="str">
            <v>https://links.sgx.com/FileOpen/Jasper%20-%2020200922%20-%20AGM%20minutes.ashx?App=Announcement&amp;FileID=634113</v>
          </cell>
          <cell r="FD8" t="str">
            <v>https://links.sgx.com/FileOpen/Jubilee%20-%20Minutes%20of%20AGM%2026112020%20-%20final.ashx?App=Announcement&amp;FileID=643410</v>
          </cell>
          <cell r="FE8" t="str">
            <v>https://links.sgx.com/FileOpen/King%20Wan_Minutes%20of%20AGM_FY2020.ashx?App=Announcement&amp;FileID=636408</v>
          </cell>
          <cell r="FF8" t="str">
            <v>https://links.sgx.com/FileOpen/HS%20Optimus%20-%20AGM%20FY2020%20Minutes.ashx?App=Announcement&amp;FileID=639263</v>
          </cell>
          <cell r="FG8" t="str">
            <v>https://links.sgx.com/FileOpen/KOP%20-%20Minutes%20of%20AGM%202020.ashx?App=Announcement&amp;FileID=640514</v>
          </cell>
          <cell r="FH8" t="str">
            <v>https://links.sgx.com/FileOpen/KSH%20Holdings%20Limited%20-%20Minutes%20of%20AGM%202020%20-%20Publish%20Copy.ashx?App=Announcement&amp;FileID=633993</v>
          </cell>
          <cell r="FI8" t="str">
            <v>https://links.sgx.com/FileOpen/Ley%20Choon%20-%20AGM%202020%20Minutes.final.ashx?App=Announcement&amp;FileID=642432</v>
          </cell>
          <cell r="FJ8" t="str">
            <v>https://links.sgx.com/FileOpen/LionGoldCorpLtdMinutesofAGMon30Oct2020.ashx?App=Announcement&amp;FileID=639907</v>
          </cell>
          <cell r="FK8" t="str">
            <v>https://links.sgx.com/FileOpen/MCHL_Minutes%20of%20AGM_FY2020_26Oct20.ashx?App=Announcement&amp;FileID=636572</v>
          </cell>
          <cell r="FL8"/>
          <cell r="FM8" t="str">
            <v>https://links.sgx.com/FileOpen/MeGroup-Minutes_of_AGM_23Sept2020.ashx?App=Announcement&amp;FileID=633666</v>
          </cell>
          <cell r="FN8" t="str">
            <v>https://links.sgx.com/FileOpen/MGL_Minutes%20of%20AGM_20210128%20-%20final.ashx?App=Announcement&amp;FileID=647807</v>
          </cell>
          <cell r="FO8" t="str">
            <v>https://links.sgx.com/FileOpen/MHL%20-%20Minutes%20of%20AGM%202020.ashx?App=Announcement&amp;FileID=634645</v>
          </cell>
          <cell r="FP8" t="str">
            <v>https://links.sgx.com/FileOpen/AGM%20Minutes%2017%20Sep%202020_MM2%20Asia%20Ltd.ashx?App=Announcement&amp;FileID=633854</v>
          </cell>
          <cell r="FQ8" t="str">
            <v>https://links.sgx.com/FileOpen/MSM%20-%2020200929%20-%20AGM%20FYE%2031%20March%202020.ashx?App=Announcement&amp;FileID=636068</v>
          </cell>
          <cell r="FR8" t="str">
            <v>https://links.sgx.com/FileOpen/MYP_Minutes%20of%20AGM_7%20Sept%202020.ashx?App=Announcement&amp;FileID=634163</v>
          </cell>
          <cell r="FS8" t="str">
            <v>https://links.sgx.com/FileOpen/NGL-AGM-Minutes-24_Sep_2020_final.ashx?App=Announcement&amp;FileID=633692</v>
          </cell>
          <cell r="FT8" t="str">
            <v>https://links.sgx.com/FileOpen/NetLink_NBN_Trust_-_AGM_Minutes_of_28_September_2020.ashx?App=Announcement&amp;FileID=635016</v>
          </cell>
          <cell r="FU8" t="str">
            <v>https://links.sgx.com/FileOpen/NW_Minutes_Of_AGM.ashx?App=Announcement&amp;FileID=635108</v>
          </cell>
          <cell r="FV8" t="str">
            <v>https://links.sgx.com/FileOpen/MinutesofAGM.ashx?App=Announcement&amp;FileID=623824</v>
          </cell>
          <cell r="FW8" t="str">
            <v>https://links.sgx.com/FileOpen/AGM%20minutes-26Feb2021-SGX%20version.ashx?App=Announcement&amp;FileID=651970</v>
          </cell>
          <cell r="FX8" t="str">
            <v>https://links.sgx.com/FileOpen/AGM%20minutes-29Sep2020-SGX.ashx?App=Announcement&amp;FileID=635518</v>
          </cell>
          <cell r="FY8"/>
          <cell r="FZ8" t="str">
            <v>https://links.sgx.com/FileOpen/AGM_FY2020_Minutes.ashx?App=Announcement&amp;FileID=636673</v>
          </cell>
          <cell r="GA8" t="str">
            <v>https://links.sgx.com/FileOpen/PH_Minutes%20of%20AGM%20with%20Appendix%20I_29Jul2020.ashx?App=Announcement&amp;FileID=625448</v>
          </cell>
          <cell r="GB8"/>
          <cell r="GC8" t="str">
            <v>https://links.sgx.com/FileOpen/Pollux%20Properties%20Ltd_Minutes%20of%20AGM_29%20Sept%202020.ashx?App=Announcement&amp;FileID=635096</v>
          </cell>
          <cell r="GD8" t="str">
            <v>https://links.sgx.com/FileOpen/PMD-AGM%20Minutes%2029%20Sept%202020.ashx?App=Announcement&amp;FileID=635524</v>
          </cell>
          <cell r="GE8"/>
          <cell r="GF8" t="str">
            <v>https://links.sgx.com/FileOpen/20201009%20RCHL%20AGM%20mins_final.ashx?App=Announcement&amp;FileID=635327</v>
          </cell>
          <cell r="GG8" t="str">
            <v>https://links.sgx.com/FileOpen/Samurai%20Minutes%20of%20AGM%20held%20on%2023%20September%202020_clean.ashx?App=Announcement&amp;FileID=633300</v>
          </cell>
          <cell r="GH8" t="str">
            <v>https://www.sanli.com.sg/wp-content/uploads/2020/10/Sanli_AGM_Minutes_2020-13Oct2020.pdf</v>
          </cell>
          <cell r="GI8" t="str">
            <v>https://www.sats.com.sg/docs/default-source/annual-general-meeting/2019-2020/sats-47th-agm-minutes.pdf?sfvrsn=3abc5d6a_0</v>
          </cell>
          <cell r="GJ8" t="str">
            <v>https://sin-mi.listedcompany.com/newsroom/20201126_174608_Y45_ZYNIEYVBTRHE4JOZ.1.pdf</v>
          </cell>
          <cell r="GK8" t="str">
            <v>https://www.singpost.com/sites/default/files/Minutes_of_the_28th_Annual_General_Meeting.pdf</v>
          </cell>
          <cell r="GL8" t="str">
            <v>http://singaporeshipping.listedcompany.com/newsroom/20200806_180137_S19_ZU9E9Y0ARWG0R62J.1.pdf</v>
          </cell>
          <cell r="GM8" t="str">
            <v>https://singhaiyi.listedcompany.com/newsroom/20200819_180826_5H0_RCJV4JWZBVJYUXWB.1.pdf</v>
          </cell>
          <cell r="GN8" t="str">
            <v>http://stamfordland.listedcompany.com/newsroom/20200806_180313_H07_82YRILS7G5LLB29V.1.pdf</v>
          </cell>
          <cell r="GO8" t="str">
            <v>https://links.sgx.com/FileOpen/SMF-%20Minutes%20of%20AGM%2029%20September%202020.ashx?App=Announcement&amp;FileID=637041</v>
          </cell>
          <cell r="GP8" t="str">
            <v>https://da8t9y7300ntx.cloudfront.net/wp-content/uploads/sites/15/2020/09/Minutes-of-AGM_SGX.pdf</v>
          </cell>
          <cell r="GQ8" t="str">
            <v>http://www.tlvholdings.com.sg/misc/TLV_AGM_Minutes03112020.pdf</v>
          </cell>
          <cell r="GR8" t="str">
            <v>https://193e0e6d-f12a-4586-b5aa-4c07345336a6.filesusr.com/ugd/611531_b989bd76bc544947835723b587f50878.pdf</v>
          </cell>
          <cell r="GS8" t="str">
            <v>https://links.sgx.com/FileOpen/20200928_MinutesofAGM.ashx?App=Announcement&amp;FileID=633969</v>
          </cell>
          <cell r="GT8" t="str">
            <v>https://links.sgx.com/FileOpen/TTIL_Minutes_of_AGM_FY2020_28Nov2020.ashx?App=Announcement&amp;FileID=643458</v>
          </cell>
          <cell r="GU8" t="str">
            <v>http://tunglok.listedcompany.com/newsroom/20200828_172650_540_MMRQA6KPZOC84JB9.3.pdf</v>
          </cell>
          <cell r="GV8" t="str">
            <v>https://links.sgx.com/FileOpen/United%20Food%20-%20Minutes%20of%20AGM%20held%20on%2030%20November%202020.ashx?App=Announcement&amp;FileID=644214</v>
          </cell>
          <cell r="GW8" t="str">
            <v>https://links.sgx.com/FileOpen/UnUsUaL%20AGM%20Minutes%2023%20Jul%202020%2023.7.20.ashx?App=Announcement&amp;FileID=624816</v>
          </cell>
          <cell r="GX8" t="str">
            <v>https://www.shareinvestor.com/news/news.html?source=sg_sgxnet&amp;nid=36060507</v>
          </cell>
          <cell r="GY8" t="str">
            <v>http://vallianz.listedcompany.com/newsroom/20200914_235828_WPC_2UXMTH3J2V0RHPSG.1.pdf</v>
          </cell>
          <cell r="GZ8" t="str">
            <v>https://links.sgx.com/FileOpen/Valuetronics-FY2020%20Notice%20of%20AGM.ashx?App=Announcement&amp;FileID=624303</v>
          </cell>
          <cell r="HA8" t="str">
            <v>https://links.sgx.com/FileOpen/VividThree_AGM%20minutes.ashx?App=Announcement&amp;FileID=625532</v>
          </cell>
          <cell r="HB8" t="str">
            <v>https://yomastrategic.com/wp-content/uploads/2021/03/29-January-2021-Minutes-of-AGM.pdf</v>
          </cell>
          <cell r="HC8" t="str">
            <v>http://yongmao.listedcompany.com/newsroom/20201001_180838_BKX_2YUJJR9CBI1ILA2U.4.pdf</v>
          </cell>
          <cell r="HD8" t="str">
            <v>https://links.sgx.com/FileOpen/3Cnergy_20210427_2021_AGM_Minutes.ashx?App=Announcement&amp;FileID=667155</v>
          </cell>
          <cell r="HE8" t="str">
            <v>https://links.sgx.com/FileOpen/sgxnet20210525_Minutes%20of%20AGM.ashx?App=Announcement&amp;FileID=667715</v>
          </cell>
          <cell r="HF8"/>
          <cell r="HG8" t="str">
            <v>https://links.sgx.com/FileOpen/ABR%20-%20210428_Minutes%20of%20AGM%20FY2020%20Final.ashx?App=Announcement&amp;FileID=666654</v>
          </cell>
          <cell r="HH8" t="str">
            <v>https://www.shareinvestor.com/news/news.html?source=regional_sgxnet&amp;nid=515434220</v>
          </cell>
          <cell r="HI8" t="str">
            <v>https://links.sgx.com/FileOpen/20210428_AEI_AGM%20FY2020_Minutes_Att.ashx?App=Announcement&amp;FileID=667566</v>
          </cell>
          <cell r="HJ8" t="str">
            <v>https://links.sgx.com/FileOpen/AFGL_AGM%20Minutes_29%20April%202021%20.ashx?App=Announcement&amp;FileID=668336</v>
          </cell>
          <cell r="HK8" t="str">
            <v>https://links.sgx.com/FileOpen/Amara_MinutesOfAnnualGeneralMeeting.ashx?App=Announcement&amp;FileID=666968</v>
          </cell>
          <cell r="HL8" t="str">
            <v>https://www.annaik.com.sg/wp-content/uploads/AnnAik-Limited-Minutes-AGM-for-the-financial-year-ended-31-December-2020.pdf</v>
          </cell>
          <cell r="HM8" t="str">
            <v>https://links.sgx.com/FileOpen/AGM%20Minutes%202021.ashx?App=Announcement&amp;FileID=666139</v>
          </cell>
          <cell r="HN8" t="str">
            <v>https://links.sgx.com/1.0.0/corporate-announcements/AJEI2DT5EG8G0O80/9f1ba1a38f6187e03719e66f5ac66508db38c9070a457b74ab707f4318bee42b</v>
          </cell>
          <cell r="HO8" t="str">
            <v>http://www.aptt.sg/wp-beta/wp-content/uploads/2021/05/Minutes-of-AGM-2021.pdf</v>
          </cell>
          <cell r="HP8"/>
          <cell r="HQ8" t="str">
            <v>https://links.sgx.com/FileOpen/USH_AGM%20Minutes_FY2020.ashx?App=Announcement&amp;FileID=667799</v>
          </cell>
          <cell r="HR8" t="str">
            <v>https://links.sgx.com/FileOpen/20210419_Results%20of%20AGM.ashx?App=Announcement&amp;FileID=661483</v>
          </cell>
          <cell r="HS8" t="str">
            <v>https://links.sgx.com/FileOpen/AEH%20-%20Minutes%20of%20AGM%20FY2020.ashx?App=Announcement&amp;FileID=667389</v>
          </cell>
          <cell r="HT8" t="str">
            <v>http://asiavets.com/wp-content/uploads/AVH-FY2020-Annual-General-Meeting-Minutes.pdf</v>
          </cell>
          <cell r="HU8" t="str">
            <v>https://links.sgx.com/FileOpen/AML_AGM_Minutes_20210429.ashx?App=Announcement&amp;FileID=666371</v>
          </cell>
          <cell r="HV8" t="str">
            <v>https://links.sgx.com/FileOpen/AML_AGM_Minutes_20210429.ashx?App=Announcement&amp;FileID=666371</v>
          </cell>
          <cell r="HW8" t="str">
            <v>https://links.sgx.com/FileOpen/ACL-AGM%20Minutes.ashx?App=Announcement&amp;FileID=667214</v>
          </cell>
          <cell r="HX8" t="str">
            <v>https://links.sgx.com/FileOpen/Avarga_AGM_Minutes_on_23_Apr_2021.ashx?App=Announcement&amp;FileID=666783</v>
          </cell>
          <cell r="HY8"/>
          <cell r="HZ8" t="str">
            <v>https://www.bakertech.com.sg/pdf/BTL_Min_AGM_28Apr21.pdf</v>
          </cell>
          <cell r="IA8" t="str">
            <v>https://investor.banyantree.com/PDF/Newsroom/2021/BTH-Minutes-AGM-2021.pdf</v>
          </cell>
          <cell r="IB8" t="str">
            <v>https://links.sgx.com/FileOpen/MinutesofAGM.ashx?App=Announcement&amp;FileID=667152</v>
          </cell>
          <cell r="IC8" t="str">
            <v>https://links.sgx.com/FileOpen/BHG_Results_of_AGM_22April2021.ashx?App=Announcement&amp;FileID=662098</v>
          </cell>
          <cell r="ID8" t="str">
            <v>https://links.sgx.com/FileOpen/Biolidics-20210430-Results%20of%20AGM.ashx?App=Announcement&amp;FileID=664371</v>
          </cell>
          <cell r="IE8" t="str">
            <v>NIL</v>
          </cell>
          <cell r="IF8" t="str">
            <v>https://links.sgx.com/FileOpen/BIGL%20-%20Minutes%20of%20Annual%20General%20Meeting%20held%20on%2029%20April%202021.ashx?App=Announcement&amp;FileID=666816</v>
          </cell>
          <cell r="IG8" t="str">
            <v>https://links.sgx.com/FileOpen/Bumitama%20-%20Minutes%20of%20AGM%20held%20on%2012%20April%202021.ashx?App=Announcement&amp;FileID=663013</v>
          </cell>
          <cell r="IH8" t="str">
            <v>https://links.sgx.com/FileOpen/BCI-Results%20of%20AGM-26%20Apr%202021.ashx?App=Announcement&amp;FileID=662633</v>
          </cell>
          <cell r="II8"/>
          <cell r="IJ8" t="str">
            <v>https://links.sgx.com/FileOpen/CL_AGM_Minutes.ashx?App=Announcement&amp;FileID=666915</v>
          </cell>
          <cell r="IK8" t="str">
            <v>https://links.sgx.com/FileOpen/20210420_CLCT_AGM_mInutes.ashx?App=Announcement&amp;FileID=666643</v>
          </cell>
          <cell r="IL8" t="str">
            <v>https://links.sgx.com/FileOpen/20210420_CLCT_AGM_mInutes.ashx?App=Announcement&amp;FileID=666643</v>
          </cell>
          <cell r="IM8" t="str">
            <v>https://links.sgx.com/FileOpen/Captii%20-%20Results%20of%20the%20AGM.ashx?App=Announcement&amp;FileID=663353</v>
          </cell>
          <cell r="IN8"/>
          <cell r="IO8" t="str">
            <v>https://links.sgx.com/FileOpen/CCL-Minutes%20of%20AGM%20on%2027%20Apr%202021_ENG.ashx?App=Announcement&amp;FileID=665338</v>
          </cell>
          <cell r="IP8" t="str">
            <v>https://links.sgx.com/FileOpen/CHO_AGM_min_23Apr21.ashx?App=Announcement&amp;FileID=666340</v>
          </cell>
          <cell r="IQ8" t="str">
            <v>https://links.sgx.com/FileOpen/Challenger%20-%20AGM%20Minutes%20FYE%202020.ashx?App=Announcement&amp;FileID=667528</v>
          </cell>
          <cell r="IR8" t="str">
            <v>https://links.sgx.com/FileOpen/CAO_Minutes_of_27th_Annual_General_Meeting_held_on_28_April_2021.ashx?App=Announcement&amp;FileID=664994</v>
          </cell>
          <cell r="IS8" t="str">
            <v>https://links.sgx.com/FileOpen/CEWL_-_Minutes_of_the_FY2020_Annual_General_Meeting_Final.ashx?App=Announcement&amp;FileID=667637</v>
          </cell>
          <cell r="IT8" t="str">
            <v>https://links.sgx.com/FileOpen/20210430%20CSCH%20Annt%20-%20Results%20of%20AGM.ashx?App=Announcement&amp;FileID=664572</v>
          </cell>
          <cell r="IU8" t="str">
            <v>https://links.sgx.com/FileOpen/Minutes%20of%20AGM_23April2021.ashx?App=Announcement&amp;FileID=666394</v>
          </cell>
          <cell r="IV8" t="str">
            <v>https://links.sgx.com/FileOpen/CCH%20Minutes%20of%20AGM%20FY2020.ashx?App=Announcement&amp;FileID=667350</v>
          </cell>
          <cell r="IW8"/>
          <cell r="IX8" t="str">
            <v>https://links.sgx.com/FileOpen/CBH-20210426-AGM%20Minutes.ashx?App=Announcement&amp;FileID=667161</v>
          </cell>
          <cell r="IY8" t="str">
            <v>https://links.sgx.com/FileOpen/Colex_AGMmins_280421.ashx?App=Announcement&amp;FileID=665454</v>
          </cell>
          <cell r="IZ8" t="str">
            <v>https://links.sgx.com/FileOpen/CDG%20-%20Minutes%20of%20AGM%20held%20on%2030%20April%202021..ashx?App=Announcement&amp;FileID=666133</v>
          </cell>
          <cell r="JA8" t="str">
            <v>https://links.sgx.com/FileOpen/COSCO_Minutes%20of%20AGM.ashx?App=Announcement&amp;FileID=666372</v>
          </cell>
          <cell r="JB8" t="str">
            <v>NIL (HAS NOT BEEN ISSUED AS OF 20/5/2021)</v>
          </cell>
          <cell r="JC8" t="str">
            <v>https://cseglobal.listedcompany.com/newsroom/20210518_173217_544_0PJC2GJAIT6EQDLR.1.pdf</v>
          </cell>
          <cell r="JD8" t="str">
            <v>https://www.dbs.com/iwov-resources/images/investors/other-materials/2021/Minutes%20of%20DBSH%20AGM%20held%20on%2030%20March%202021.pdf</v>
          </cell>
          <cell r="JE8" t="str">
            <v>NIL (HAS NOT BEEN ISSUED AS OF 20/5/2021)</v>
          </cell>
          <cell r="JF8" t="str">
            <v>https://investor.dyna-mac.com/newsroom/20210512_172500_NO4_5MCO8YQMDACRYAST.1.pdf</v>
          </cell>
          <cell r="JG8"/>
          <cell r="JH8" t="str">
            <v>https://links.sgx.com/FileOpen/Eindec%20Corporation%20Limited%20-%20Minutes%20of%20AGM.ashx?App=Announcement&amp;FileID=665011</v>
          </cell>
          <cell r="JI8"/>
          <cell r="JJ8" t="str">
            <v>http://www.enviro-hub.com/misc/agm2021-minutes.pdf</v>
          </cell>
          <cell r="JK8" t="str">
            <v>NIL (HAS NOT BEEN ISSUED AS OF 21/5/2021)</v>
          </cell>
          <cell r="JL8" t="str">
            <v>https://excelpoint.listedcompany.com/newsroom/20210430_172917_BDF_Q31I3ZS5T4XK4IGB.1.pdf</v>
          </cell>
          <cell r="JM8" t="str">
            <v>https://www.fareastorchard.com.sg/downloads/agm2020/Minutes_of_AGM.pdf</v>
          </cell>
          <cell r="JN8" t="str">
            <v>https://links.sgx.com/FileOpen/Federal_Minutes%20of%20AGM%20held%20on%2028%20April%202021.ashx?App=Announcement&amp;FileID=666633</v>
          </cell>
          <cell r="JO8" t="str">
            <v>http://feht.listedcompany.com/misc/FEHT_MinutesAGM_2021.pdf</v>
          </cell>
          <cell r="JP8" t="str">
            <v>https://firstsponsorgroup.listedcompany.com/newsroom/20210423_123023_ADN_Q2Z6BOO6NCOEIIYK.5.pdf</v>
          </cell>
          <cell r="JQ8" t="str">
            <v>https://links.sgx.com/FileOpen/Food%20Empire%20AGM%20Mins%2026%20April%202021%20w%20appendix%201.ashx?App=Announcement&amp;FileID=665686</v>
          </cell>
          <cell r="JR8" t="str">
            <v>https://links.sgx.com/FileOpen/FRAGRANCE%20AGM%20Minutes%20FYE31122020.ashx?App=Announcement&amp;FileID=663060</v>
          </cell>
          <cell r="JS8" t="str">
            <v>http://frenckengroup.listedcompany.com/newsroom/20210512_172305_E28_N6ZFPE1805FDH5G3.1.pdf</v>
          </cell>
          <cell r="JT8" t="str">
            <v>https://links.sgx.com/FileOpen/20210430_FSL%20Trust_AGM%20Minutes.ashx?App=Announcement&amp;FileID=664468</v>
          </cell>
          <cell r="JU8" t="str">
            <v>https://links.sgx.com/FileOpen/Fuxing-Minutes%20of%20AGM%20FY2020.ashx?App=Announcement&amp;FileID=666028</v>
          </cell>
          <cell r="JV8" t="str">
            <v>https://www.gkgoh.com/FileStore/Full/592Announcements.pdf</v>
          </cell>
          <cell r="JW8" t="str">
            <v>http://gallantventure.listedcompany.com/newsroom/20210503_173248_5IG_YBQQPVAI1AS49UQ7.1.pdf</v>
          </cell>
          <cell r="JX8" t="str">
            <v>NIL (HAS NOT BEEN ISSUED AS OF 22/5/2021)</v>
          </cell>
          <cell r="JY8" t="str">
            <v>https://globalinvacom.listedcompany.com/newsroom/20210428_173020_QS9_RM117SZN82OBDRWQ.2.pdf</v>
          </cell>
          <cell r="JZ8" t="str">
            <v>http://investor.gear.com.sg/newsroom/20210514_174635_AUE_WB4Z07NS6X81SUNW.1.pdf</v>
          </cell>
          <cell r="KA8" t="str">
            <v>https://www.gvt.com.sg/downloads/GVT_AGM_Minutes_27Apr21.pdf</v>
          </cell>
          <cell r="KB8" t="str">
            <v>https://www.greateasternlife.com/content/dam/great-eastern/sg/homepage/about-us/investor-relations/agm-and-egm/2021/minutes-of-agm.pdf</v>
          </cell>
          <cell r="KC8" t="str">
            <v>http://www.gshcorporation.com/pdf/2021%20AGM/2021%20AGM%20Minutes.pdf</v>
          </cell>
          <cell r="KD8" t="str">
            <v>https://links.sgx.com/FileOpen/HHL%20-%20Appendix%20for%20Renewal%20of%20IPT%20Mandate.ashx?App=Announcement&amp;FileID=653694</v>
          </cell>
          <cell r="KE8" t="str">
            <v>NIL (AGM has not taken place yet - AGM on 15 June 2021)</v>
          </cell>
          <cell r="KF8" t="str">
            <v>/http://www.heatecholdings.com/downloads/26APR2021%20AGM%20Minutes.pdf</v>
          </cell>
          <cell r="KG8" t="str">
            <v>https://repository.shareinvestor.com/rpt_view.pl/id/515435912.1/type/sgxnet/original_filename/1</v>
          </cell>
          <cell r="KH8" t="str">
            <v>DELISTED 19/4/21</v>
          </cell>
          <cell r="KI8" t="str">
            <v>https://links.sgx.com/FileOpen/HLGE%20_Minutes_of_AGM.ashx?App=Announcement&amp;FileID=666777</v>
          </cell>
          <cell r="KJ8" t="str">
            <v>http://hobee.com/wp-content/uploads/2014/10/HBL_Minutes_of_AGM_2021_Final.pdf</v>
          </cell>
          <cell r="KK8" t="str">
            <v>https://hlsgroup.listedcompany.com/news.html/id/2336463</v>
          </cell>
          <cell r="KL8" t="str">
            <v>NO MINUTES</v>
          </cell>
          <cell r="KM8" t="str">
            <v>https://links.sgx.com/FileOpen/HLH%20Minutes%20of%20AGM%20-%2030%20April%202021.ashx?App=Announcement&amp;FileID=665781</v>
          </cell>
          <cell r="KN8" t="str">
            <v>No Mins</v>
          </cell>
          <cell r="KO8" t="str">
            <v>https://links.sgx.com/FileOpen/Hosen%20Group%20-%20Minutes%20of%20AGM%2029%20Apr%202021.ashx?App=Announcement&amp;FileID=664008</v>
          </cell>
          <cell r="KP8" t="str">
            <v>https://links.sgx.com/FileOpen/HPL%20AGM%20Min%2028Apr2021_final.ashx?App=Announcement&amp;FileID=665649</v>
          </cell>
          <cell r="KQ8" t="str">
            <v>https://hotelroyal.listedcompany.com/newsroom/20210520_173841_H12_BP15VRG6VH76YTMH.1.pdf</v>
          </cell>
          <cell r="KR8" t="str">
            <v>https://repository.shareinvestor.com/rpt_view.pl/id/515435944.1/type/sgxnet/original_filename/1</v>
          </cell>
          <cell r="KS8" t="str">
            <v>https://links.sgx.com/FileOpen/HGL%20-%20AGM_Minutes_21Apr-f.ashx?App=Announcement&amp;FileID=667114</v>
          </cell>
          <cell r="KT8" t="str">
            <v>https://links.sgx.com/FileOpen/HPH%20Trust%20-%202021%20AGM%20minutes%20and%20responses%20to%20questions%20-%20signed.ashx?App=Announcement&amp;FileID=666645</v>
          </cell>
          <cell r="KU8" t="str">
            <v>https://links.sgx.com/FileOpen/HHC_AGM_Minutes%20and%20QA_23Apr2021.ashx?App=Announcement&amp;FileID=667291</v>
          </cell>
          <cell r="KV8" t="str">
            <v>https://links.sgx.com/FileOpen/Hyphens_AGM%20Minutes_28042021.ashx?App=Announcement&amp;FileID=663607</v>
          </cell>
          <cell r="KW8" t="str">
            <v>https://www.ifastcorp.com/ifastcorp/sgx-news-pdf/20210519/20210519_183912_AIY_IS67L0Y6SNWO7B2J.1.pdf</v>
          </cell>
          <cell r="KX8" t="str">
            <v>https://static1.squarespace.com/static/5f34fa182e4f8d02498cf62b/t/60a3a3dd3c9af62b4c1bd7f5/1621337054317/SGX_Announcement__Minutes_of_Thirty-Fourth_Annual_General_Meeting_of_IFS_Capital_Limited.pdf</v>
          </cell>
          <cell r="KY8" t="str">
            <v>https://links.sgx.com/FileOpen/IFAR-AGM%20Results-28%20Apr%202021.ashx?App=Announcement&amp;FileID=663512</v>
          </cell>
          <cell r="KZ8" t="str">
            <v>https://internationalcementgroup.com/wp-content/uploads/2021/04/ICG_Minutes-of-AGM_26-April-2021_final.pdf</v>
          </cell>
          <cell r="LA8" t="str">
            <v>http://www.interraresources.com/download/announcements/2021-10-05%20SG210414MEETNFF3%20Minutes%20of%20AGM%20held%20on%2029%20April%202021.pdf</v>
          </cell>
          <cell r="LB8" t="str">
            <v>https://investor.intraco.com.sg/newsroom/20210512_171938_I06_B1E12RIEO9KNQ0XZ.1.pdf</v>
          </cell>
          <cell r="LC8" t="str">
            <v>https://links.sgx.com/FileOpen/IPC-Results-AGM2021.ashx?App=Announcement&amp;FileID=663864</v>
          </cell>
          <cell r="LD8" t="str">
            <v>http://ireitglobal.listedcompany.com/newsroom/20210519_232920_UD1U_4KB0IVOMIDHL4OGI.1.pdf</v>
          </cell>
          <cell r="LE8" t="str">
            <v>https://links.sgx.com/FileOpen/ISDN-Ann-_AGM_Minutes_ENG.ashx?App=Announcement&amp;FileID=664526</v>
          </cell>
          <cell r="LF8" t="str">
            <v>https://www.isechealthcare.com/wp-content/uploads/2021/05/ISECH-AGM-Minutes_FYE-31-Dec-2020_21Apr2021.pdf</v>
          </cell>
          <cell r="LG8" t="str">
            <v>instead of minutes, presentations slides are published https://store-knrdocushe.mybigcommerce.com/content/pdf/Chairman%27s%20speech%20%28Final%29%20%20.pdf and https://store-knrdocushe.mybigcommerce.com/content/pdf/MD%27s%20speech%20%28Dir%29%20%28Final%29%27.pdf</v>
          </cell>
          <cell r="LH8" t="str">
            <v>https://japfa.com/files/report/20210415_AGM_minutes.pdf</v>
          </cell>
          <cell r="LI8" t="str">
            <v>https://www.jcclgroup.com/sites/jccl-group/files/jccl-group/media/news/2021/6may2021-jcc.pdf</v>
          </cell>
          <cell r="LJ8" t="str">
            <v>https://links.sgx.com/FileOpen/210519-AGM%20Minutes_22Apr21.ashx?App=Announcement&amp;FileID=666889</v>
          </cell>
          <cell r="LK8" t="str">
            <v>presentation slides published instead of minutes https://links.sgx.com/FileOpen/1.%20PRIME%20AGM%202021_Presentation_Proven%20Resilience%20Positioned%20For%20Growth_28%20April%202021.ashx?App=Announcement&amp;FileID=663274</v>
          </cell>
          <cell r="LL8" t="str">
            <v>results published instead of minutes https://links.sgx.com/FileOpen/Kencana_Agri_All_Resolutions_passed_at%20AGM.ashx?App=Announcement&amp;FileID=664071</v>
          </cell>
          <cell r="LM8" t="str">
            <v>https://www.kepcorp.com/en/file/media/media-releases-sgx/2021/05-may/12-may-kcl-sgxnet/minutes-of-kcl-2021-agm.pdf</v>
          </cell>
          <cell r="LN8" t="str">
            <v>presentation slides instead of minutes published https://links.sgx.com/FileOpen/KBE-AGM_Corporate_Presentation.ashx?App=Announcement&amp;FileID=663163</v>
          </cell>
          <cell r="LO8" t="str">
            <v>presentation slides published instead of minutes https://links.sgx.com/FileOpen/KBGL-Corporate_Presentation.ashx?App=Announcement&amp;FileID=663170</v>
          </cell>
          <cell r="LP8" t="str">
            <v>https://links.sgx.com/FileOpen/Kori%20Minutes%20of%20AGM%2027%20April%202021.ashx?App=Announcement&amp;FileID=665804</v>
          </cell>
          <cell r="LQ8" t="str">
            <v>http://investor.koufu.com.sg/newsroom/20210518_173719_VL6_GVQZBF3EWZDNG3EE.1.pdf</v>
          </cell>
          <cell r="LR8"/>
          <cell r="LS8" t="str">
            <v>https://links.sgx.com/FileOpen/LHT_AGM_%20Minutes_29%20Apr%202021_FINAL.ashx?App=Announcement&amp;FileID=664027</v>
          </cell>
          <cell r="LT8" t="str">
            <v>http://lmir.listedcompany.com/newsroom/20210520_173224_D5IU_VZ79VNJIBGUWFCEC.1.pdf</v>
          </cell>
          <cell r="LU8" t="str">
            <v>AGM to be on 28 June 2021</v>
          </cell>
          <cell r="LV8" t="str">
            <v>minutes not published yet, only results https://links.sgx.com/FileOpen/Results_of_AGM.ashx?App=Announcement&amp;FileID=662682</v>
          </cell>
          <cell r="LW8" t="str">
            <v>https://links.sgx.com/FileOpen/MIT_AGM_Minutes.ashx?App=Announcement&amp;FileID=667520</v>
          </cell>
          <cell r="LX8" t="str">
            <v>https://links.sgx.com/FileOpen/MUST%20FY2020%20AGM%20Minutes.ashx?App=Announcement&amp;FileID=665478</v>
          </cell>
          <cell r="LY8" t="str">
            <v>not released yet</v>
          </cell>
          <cell r="LZ8" t="str">
            <v>not released yet</v>
          </cell>
          <cell r="MA8" t="str">
            <v>https://megachem.listedcompany.com/newsroom/20210430_173629_5DS_00UJMABSIY2SOT92.1.pdf</v>
          </cell>
          <cell r="MB8" t="str">
            <v>https://investor.mencast.com.sg/newsroom/20210511_182856_5NF_36B4CGEC5323H2BV.1.pdf</v>
          </cell>
          <cell r="MC8" t="str">
            <v>not released yet</v>
          </cell>
          <cell r="MD8" t="str">
            <v>https://www.mewahgroup.com/upload/Announcements/Minutes%20of%20AGM%20held%20on%2028%20April%202021_Final.pdf</v>
          </cell>
          <cell r="ME8" t="str">
            <v>https://investor.mindchamps.org/newsroom/20210518_174757_CNE_6U2YD5XN0MTLMPXP.1.pdf</v>
          </cell>
          <cell r="MF8" t="str">
            <v>https://moneymax.com.sg/download/AGM/2021/MMFS_Minutes-of-AGM-held-on-27-April-2021.pdf</v>
          </cell>
          <cell r="MG8" t="str">
            <v>https://media-multichem.todayir.com/202105251350591761177690_en.pdf</v>
          </cell>
          <cell r="MH8" t="str">
            <v>https://links.sgx.com/FileOpen/MSE%20-%20Minutes%20of%20AGM%20230421.ashx?App=Announcement&amp;FileID=667353</v>
          </cell>
          <cell r="MI8" t="str">
            <v>N.A.</v>
          </cell>
          <cell r="MJ8" t="str">
            <v>https://links.sgx.com/FileOpen/Nera_Minutes_of_AGM_FY2020.ashx?App=Announcement&amp;FileID=665763</v>
          </cell>
          <cell r="MK8" t="str">
            <v>https://docs.google.com/viewerng/viewer?url=https://www.nordicgrouplimited.com/wp-content/uploads/2021/05/NGL_Minutes-of-AGM-held-on-26-April-2021.pdf&amp;hl=en_US</v>
          </cell>
          <cell r="ML8" t="str">
            <v>https://www.nsl.com.sg/images/Announcements/2021/NSL_AGM_2021_minutes.pdf</v>
          </cell>
          <cell r="MM8" t="str">
            <v>https://links.sgx.com/FileOpen/Ntegrator-AGM%20Minutes-20210428.ashx?App=Announcement&amp;FileID=663702</v>
          </cell>
          <cell r="MN8" t="str">
            <v>http://okp.listedcompany.com/newsroom/20210521_182446_5CF_KCVJUTAFGW0T5XLF.1.pdf</v>
          </cell>
          <cell r="MO8" t="str">
            <v>https://www.olamgroup.com/content/dam/olamgroup/investor-relations/ir-library/agm/agm-pdfs/olam_minutes-of-agm_23-apr-2021.pdf</v>
          </cell>
          <cell r="MP8" t="str">
            <v>N.A.</v>
          </cell>
          <cell r="MQ8" t="str">
            <v>N.A.</v>
          </cell>
          <cell r="MR8" t="str">
            <v>N.A.</v>
          </cell>
          <cell r="MS8" t="str">
            <v>https://links.sgx.com/FileOpen/OUE_Minutes_of_AGM_held_on_30_April_2021.ashx?App=Announcement&amp;FileID=668224</v>
          </cell>
          <cell r="MT8" t="str">
            <v>https://investor.ouelh.com/newsroom/20210517_121209_5WA_65Z4U6U38QGHFZQP.1.pdf</v>
          </cell>
          <cell r="MU8" t="str">
            <v>http://ouhua.listedcompany.com/newsroom/20210429_173611_AJ2_01Q6VHRFP34UVIXT.1.pdf</v>
          </cell>
          <cell r="MV8" t="str">
            <v>https://www.ocbc.com/iwov-resources/sg/ocbc/gbc/pdf/investors/annual-reports/2020/ocbc%20minutes%20of%20agm%2029%20april%202021.pdf</v>
          </cell>
          <cell r="MW8" t="str">
            <v>https://oel.listedcompany.com/newsroom/20210512_172005_RQ1_I6MVF8NE5WEU7XV3.1.pdf</v>
          </cell>
          <cell r="MX8" t="str">
            <v>https://www.pcrd.com/public/uploads/keys/20_5_2021-Announcement_Minutes_of_57th_Annual_General_Meeting.pdf</v>
          </cell>
          <cell r="MY8" t="str">
            <v>https://pacificradiance.listedcompany.com/misc/PacificRadiance-Minutes-of-AGM-21072020.pdf</v>
          </cell>
          <cell r="MZ8" t="str">
            <v>https://links.sgx.com/FileOpen/Pan%20Asian%20Holdings%20Limited_AGM%20Minutes%202020.ashx?App=Announcement&amp;FileID=622081</v>
          </cell>
          <cell r="NA8" t="str">
            <v>https://panunited.listedcompany.com/pdf/minutes-of-28th-agm.pdf</v>
          </cell>
          <cell r="NB8" t="str">
            <v>https://plifereit.listedcompany.com/newsroom/20200717_171738_C2PU_LV4YDU7ZG5X07NB7.1.pdf</v>
          </cell>
          <cell r="NC8" t="str">
            <v>http://www.penguin.com.sg/wp-content/uploads/2011/07/PIL-Minutes-of-AGM-2020_Final.pdf</v>
          </cell>
          <cell r="ND8" t="str">
            <v>https://links.sgx.com/FileOpen/2.%20Pharmesis_Minutes%2016th%20AGM_2020%2006%2026_draft.ashx?App=Announcement&amp;FileID=621032</v>
          </cell>
          <cell r="NE8" t="str">
            <v>https://links.sgx.com/FileOpen/Plato_AGM%20Minutes_FYE%2031%20Dec%202019_23%20Jun%202020.ashx?App=Announcement&amp;FileID=624503</v>
          </cell>
          <cell r="NF8" t="str">
            <v>https://wearepolaris.sg/wp-content/uploads/2020/06/Polaris_Minutes-of-AGM-FY2019.pdf</v>
          </cell>
          <cell r="NG8" t="str">
            <v>https://investor.procurri.com/newsroom/20200703_184316_BVQ_Y03NAOWBV9UQGXH2.1.pdf</v>
          </cell>
          <cell r="NH8" t="str">
            <v>https://investor.propnex.com/newsroom/20200714_192345_OYY_TQ1WYSLI391YBZIQ.1.pdf</v>
          </cell>
          <cell r="NI8" t="str">
            <v>https://qandm-dental.listedcompany.com/newsroom/20200713_172938_QC7_90TZQC4BQEH1QDP6.1.pdf</v>
          </cell>
          <cell r="NJ8" t="str">
            <v>https://links.sgx.com/FileOpen/AGM%20Minutes%2025%20June%202020_final.ashx?App=Announcement&amp;FileID=624364</v>
          </cell>
          <cell r="NK8" t="str">
            <v>https://links.sgx.com/FileOpen/AGMMinutes.ashx?App=Announcement&amp;FileID=602910</v>
          </cell>
          <cell r="NL8" t="str">
            <v>https://links.sgx.com/FileOpen/RIH_2020AGMminutes_Final.ashx?App=Announcement&amp;FileID=616924</v>
          </cell>
          <cell r="NM8" t="str">
            <v>https://links.sgx.com/FileOpen/RHPL_Minutes_of_AGM_2020.ashx?App=Announcement&amp;FileID=619688</v>
          </cell>
          <cell r="NN8" t="str">
            <v>https://links.sgx.com/FileOpen/Minutes%20of%20AGM%20held%20on%203%20June%202020.ashx?App=Announcement&amp;FileID=619393</v>
          </cell>
          <cell r="NO8" t="str">
            <v>https://links.sgx.com/FileOpen/RPH_AGM_Mins_4May20_Final.ashx?App=Announcement&amp;FileID=614399</v>
          </cell>
          <cell r="NP8" t="str">
            <v>https://links.sgx.com/FileOpen/Samko%20-%20Minutes%20of%20AGM%20held%20on%205%20June%202020.ashx?App=Announcement&amp;FileID=620864</v>
          </cell>
          <cell r="NQ8" t="str">
            <v>https://links.sgx.com/FileOpen/Samudera%20-%20AGM%20Minutes%2025%20June%202020.ashx?App=Announcement&amp;FileID=624379</v>
          </cell>
          <cell r="NR8" t="str">
            <v>https://links.sgx.com/FileOpen/Minutes%20of%20AGM%20held%20on%2025June2020%20F.ashx?App=Announcement&amp;FileID=625021</v>
          </cell>
          <cell r="NS8" t="str">
            <v>https://links.sgx.com/FileOpen/SB%20REIT%20AGM%20Minutes.ashx?App=Announcement&amp;FileID=622014</v>
          </cell>
          <cell r="NT8" t="str">
            <v>http://sbioffshore.com/wp-content/uploads/2020/08/29-Jul-2020-Minutes-of-AGM-held-on-29-Jun-2020.pdf</v>
          </cell>
          <cell r="NU8" t="str">
            <v>https://links.sgx.com/FileOpen/SBST%20-%20Minutes%20of%20AGM%20held%20on%2029%20April%202021.ashx?App=Announcement&amp;FileID=665683</v>
          </cell>
          <cell r="NV8" t="str">
            <v>https://www.sembcorp.com/en/media/680909/sembcorp_2021-agm-minutes.pdf</v>
          </cell>
          <cell r="NW8" t="str">
            <v>https://links.sgx.com/FileOpen/SCM%20AGM%20Minutes%2023%20April%202021.ashx?App=Announcement&amp;FileID=667080</v>
          </cell>
          <cell r="NX8" t="str">
            <v>https://links.sgx.com/FileOpen/Seroja%20-%20AGM%20Minutes%20FY2019%20%20.ashx?App=Announcement&amp;FileID=623218</v>
          </cell>
          <cell r="NY8" t="str">
            <v>https://links.sgx.com/FileOpen/SHS_-_Minutes_of_AGM.ashx?App=Announcement&amp;FileID=624727</v>
          </cell>
          <cell r="NZ8" t="str">
            <v>https://links.sgx.com/FileOpen/Silkroad%20-%20AGM%20FY2019%20Minutes%20final.ashx?App=Announcement&amp;FileID=622530</v>
          </cell>
          <cell r="OA8" t="str">
            <v>https://links.sgx.com/FileOpen/SML-2021%20AGM%20Minutes.ashx?App=Announcement&amp;FileID=667695</v>
          </cell>
          <cell r="OB8" t="str">
            <v>https://links.sgx.com/FileOpen/SHL%20AGM%20Minutes.final.ashx?App=Announcement&amp;FileID=667549</v>
          </cell>
          <cell r="OC8"/>
          <cell r="OD8" t="str">
            <v>https://links.sgx.com/FileOpen/SMG_Minutes%20of%20AGM_26.04.%202021.ashx?App=Announcement&amp;FileID=667651</v>
          </cell>
          <cell r="OE8" t="str">
            <v>https://links.sgx.com/FileOpen/SOG%20-%20Minutes%20of%20AGM%2023%20April%202021.ashx?App=Announcement&amp;FileID=662391</v>
          </cell>
          <cell r="OF8" t="str">
            <v>https://links.sgx.com/FileOpen/SFL-AGM%20Minutes%20FYE%2031%20Dec%202020.ashx?App=Announcement&amp;FileID=666086</v>
          </cell>
          <cell r="OG8" t="str">
            <v>https://links.sgx.com/FileOpen/Sinjia_AGM%20Minutes%202021.ashx?App=Announcement&amp;FileID=665457</v>
          </cell>
          <cell r="OH8"/>
          <cell r="OI8" t="str">
            <v>https://links.sgx.com/FileOpen/SBCG%20-%20Minutes%20of%20AGM%2023April2021.ashx?App=Announcement&amp;FileID=667304</v>
          </cell>
          <cell r="OJ8" t="str">
            <v>https://links.sgx.com/FileOpen/SRGL%20-%20Minutes%20%20%20AGM%20FY20.ashx?App=Announcement&amp;FileID=667688</v>
          </cell>
          <cell r="OK8" t="str">
            <v>https://links.sgx.com/FileOpen/SPCorp_210416_68thAGM_Minutes.ashx?App=Announcement&amp;FileID=666540</v>
          </cell>
          <cell r="OL8" t="str">
            <v>https://links.sgx.com/FileOpen/SEGL%20-%20Minutes%20of%20AGM%20held%20on%2030%20April%202021.ashx?App=Announcement&amp;FileID=668216</v>
          </cell>
          <cell r="OM8" t="str">
            <v>https://links.sgx.com/FileOpen/Starburst%20Minutes%20of%20AGM%20on%2029%20April%202021.ashx?App=Announcement&amp;FileID=667194</v>
          </cell>
          <cell r="ON8" t="str">
            <v>https://links.sgx.com/FileOpen/MinsOf23rdAGM300421.ashx?App=Announcement&amp;FileID=667923</v>
          </cell>
          <cell r="OO8" t="str">
            <v>https://links.sgx.com/FileOpen/Straco-Minutes%20of%20AGM%202021.ashx?App=Announcement&amp;FileID=664337</v>
          </cell>
          <cell r="OP8"/>
          <cell r="OQ8"/>
          <cell r="OR8" t="str">
            <v>https://links.sgx.com/FileOpen/TGL%20-%20AGM%20Minutes%20-%2020%20April%202021.ashx?App=Announcement&amp;FileID=665689</v>
          </cell>
          <cell r="OS8" t="str">
            <v>https://links.sgx.com/FileOpen/Tat%20Seng%20Packaging%20Group%20Ltd%20-%20Minutes%20-%20AGM%20for%20the%20financial%20year%20ended%2031%20December%202020.ashx?App=Announcement&amp;FileID=667767</v>
          </cell>
          <cell r="OT8"/>
          <cell r="OU8" t="str">
            <v>https://links.sgx.com/1.0.0/corporate-announcements/N4F7NFXBWGRI7JX2/208bdc3707c5dd0f09ae09aa1344be78464acff9e2b4edfd3e3cc3b0a82d4a63</v>
          </cell>
          <cell r="OV8"/>
          <cell r="OW8" t="str">
            <v>https://straitstrading.listedcompany.com/newsroom/20210518_175437_S20_OWLNMHFGSCCRZU3N.1.pdf</v>
          </cell>
          <cell r="OX8" t="str">
            <v>https://links.sgx.com/FileOpen/Trendlines%20-%20AGM%20Minutes%2022%20April%202021.ashx?App=Announcement&amp;FileID=667319</v>
          </cell>
          <cell r="OY8" t="str">
            <v>https://links.sgx.com/FileOpen/AGM_Minutes_22Apr2021.ashx?App=Announcement&amp;FileID=664283</v>
          </cell>
          <cell r="OZ8" t="str">
            <v>https://links.sgx.com/FileOpen/Tiong%20Seng%20Min%20of%20AGM%20FY2020.ashx?App=Announcement&amp;FileID=667344</v>
          </cell>
          <cell r="PA8"/>
          <cell r="PB8" t="str">
            <v>https://links.sgx.com/FileOpen/TrickleStar-Minutes%20of%20AGM.ashx?App=Announcement&amp;FileID=661895</v>
          </cell>
          <cell r="PC8" t="str">
            <v>https://links.sgx.com/FileOpen/TSH_2021_AGM_Minutes_28.04.21.ashx?App=Announcement&amp;FileID=665678</v>
          </cell>
          <cell r="PD8"/>
          <cell r="PE8" t="str">
            <v>https://links.sgx.com/FileOpen/Min_of_65th_AGM.ashx?App=Announcement&amp;FileID=667356</v>
          </cell>
          <cell r="PF8" t="str">
            <v>https://links.sgx.com/FileOpen/UMS%20-%20AGM%20Minutes%20held%20on%2028%20April%202021%20-%20final.ashx?App=Announcement&amp;FileID=666781</v>
          </cell>
          <cell r="PG8" t="str">
            <v>https://links.sgx.com/FileOpen/Uni-Asia%202021-04-30%20-%20AGM%20Minutes.ashx?App=Announcement&amp;FileID=664245</v>
          </cell>
          <cell r="PH8"/>
          <cell r="PI8"/>
          <cell r="PJ8"/>
          <cell r="PK8" t="str">
            <v>https://links.sgx.com/FileOpen/UOB%202021%20AGM%20minutes.ashx?App=Announcement&amp;FileID=667638</v>
          </cell>
          <cell r="PL8" t="str">
            <v>https://links.sgx.com/FileOpen/UOI%20AGM%20Minutes%20of%2023%20April%202021.ashx?App=Announcement&amp;FileID=666365</v>
          </cell>
          <cell r="PM8"/>
          <cell r="PN8" t="str">
            <v>https://links.sgx.com/FileOpen/ValueMax%20-%20Minutes%20of%20AGM%20held%20on%2027%20April%202021.ashx?App=Announcement&amp;FileID=663173</v>
          </cell>
          <cell r="PO8" t="str">
            <v>https://links.sgx.com/FileOpen/VCL-Minutes%20of%20AGM-29%20Apr%202021.ashx?App=Announcement&amp;FileID=666417</v>
          </cell>
          <cell r="PP8"/>
          <cell r="PQ8" t="str">
            <v>https://links.sgx.com/FileOpen/VICOM%20Ltd%20-%20Minutes%20of%20AGM%20held%20on%2028%20April%202021.ashx?App=Announcement&amp;FileID=665672</v>
          </cell>
          <cell r="PR8"/>
          <cell r="PS8" t="str">
            <v>https://links.sgx.com/FileOpen/Wilmar2021AGM_Minutes.ashx?App=Announcement&amp;FileID=661087</v>
          </cell>
          <cell r="PT8" t="str">
            <v>https://links.sgx.com/FileOpen/WCG%20AGM%20Minutes.ashx?App=Announcement&amp;FileID=667014</v>
          </cell>
          <cell r="PU8" t="str">
            <v>https://links.sgx.com/FileOpen/YVG%20-%20Minutes%20of%20AGM%20-%20FY2020%20-%20Final%20-%20120521.ashx?App=Announcement&amp;FileID=666113</v>
          </cell>
          <cell r="PV8"/>
          <cell r="PW8" t="str">
            <v>https://links.sgx.com/FileOpen/29-04-2021-Yanlord_AGM_Minutes.ashx?App=Announcement&amp;FileID=663990</v>
          </cell>
          <cell r="PX8"/>
          <cell r="PY8" t="str">
            <v>https://links.sgx.com/FileOpen/YHI-Ann-AGM_Minutes.ashx?App=Announcement&amp;FileID=665597</v>
          </cell>
          <cell r="PZ8"/>
          <cell r="QA8"/>
          <cell r="QB8" t="str">
            <v>https://links.sgx.com/FileOpen/ABIL%20-%20Minutes%20of%20AGM.final.ashx?App=Announcement&amp;FileID=666950</v>
          </cell>
          <cell r="QC8" t="str">
            <v>https://links.sgx.com/FileOpen/Acesian%20-%20AGM%20Minutes%2027%20April%202021.ashx?App=Announcement&amp;FileID=667408</v>
          </cell>
          <cell r="QD8" t="str">
            <v>https://links.sgx.com/FileOpen/AHL%20-%20Minutes%20of%20AGM%2030%20April%202021.ashx?App=Announcement&amp;FileID=667713</v>
          </cell>
          <cell r="QE8" t="str">
            <v>https://links.sgx.com/FileOpen/AEM_AGM%20Minutes%20FY2020.ashx?App=Announcement&amp;FileID=665472</v>
          </cell>
          <cell r="QF8" t="str">
            <v>https://links.sgx.com/FileOpen/AIH_Minutes%20of%20AGM%202021%20and%20Appendix.ashx?App=Announcement&amp;FileID=664617</v>
          </cell>
          <cell r="QG8" t="str">
            <v>https://links.sgx.com/FileOpen/Annica%20-%20Announcement%20on%20AGM%20Minutes%20Final.ashx?App=Announcement&amp;FileID=668172</v>
          </cell>
          <cell r="QH8" t="str">
            <v>https://links.sgx.com/FileOpen/Minutes%20of%20AGM%20FY2020_final.ashx?App=Announcement&amp;FileID=631223</v>
          </cell>
          <cell r="QI8" t="str">
            <v>https://links.sgx.com/FileOpen/BBR-Minutes_of_27th_AGM.ashx?App=Announcement&amp;FileID=664563</v>
          </cell>
          <cell r="QJ8" t="str">
            <v>https://links.sgx.com/FileOpen/BHG%20REIT%20-%20Minutes%20of%20AGM_%2027%20Apr%202021.ashx?App=Announcement&amp;FileID=667673</v>
          </cell>
          <cell r="QK8" t="str">
            <v>https://links.sgx.com/FileOpen/BV%20AGM%20Minutes%20290421.ashx?App=Announcement&amp;FileID=665441</v>
          </cell>
          <cell r="QL8" t="str">
            <v>https://links.sgx.com/FileOpen/CDLHT-AGM%20Minutes%2023.04.2021.ashx?App=Announcement&amp;FileID=667277</v>
          </cell>
          <cell r="QM8" t="str">
            <v>https://links.sgx.com/FileOpen/20201030_CIL_Ann_AGMmins_Att.ashx?App=Announcement&amp;FileID=637298</v>
          </cell>
          <cell r="QN8" t="str">
            <v>https://links.sgx.com/FileOpen/Minutes%20of%20AGM_14Aug2020.ashx?App=Announcement&amp;FileID=627952</v>
          </cell>
          <cell r="QO8" t="str">
            <v>https://links.sgx.com/FileOpen/20210511_CMI_Ann_AGMMinutes_att.ashx?App=Announcement&amp;FileID=665920</v>
          </cell>
          <cell r="QP8" t="str">
            <v>https://links.sgx.com/FileOpen/CDL_Minutes_of_AGM_2021.ashx?App=Announcement&amp;FileID=667496</v>
          </cell>
          <cell r="QQ8" t="str">
            <v>https://links.sgx.com/FileOpen/Minutes_AGM_2021.ashx?App=Announcement&amp;FileID=667939</v>
          </cell>
          <cell r="QR8" t="str">
            <v>https://links.sgx.com/FileOpen/Cordlife_AGM%20Mins%20and%20Attendance_30%20Apr%202021_Final.ashx?App=Announcement&amp;FileID=667159</v>
          </cell>
          <cell r="QS8" t="str">
            <v>https://links.sgx.com/FileOpen/DASINRT-Minutes%20of%20AGM%20held%20on%2029%20April%202021.ashx?App=Announcement&amp;FileID=667699</v>
          </cell>
          <cell r="QT8" t="str">
            <v>https://links.sgx.com/FileOpen/OIO_Minutes_of_AGM_2021.ashx?App=Announcement&amp;FileID=666626</v>
          </cell>
          <cell r="QU8" t="str">
            <v>https://links.sgx.com/FileOpen/Dutech-Minutes_of_AGM.ashx?App=Announcement&amp;FileID=667898</v>
          </cell>
          <cell r="QV8" t="str">
            <v>https://links.sgx.com/FileOpen/DFI_AGM_Minutes_27%20Aug%202020_Appendix%20I.ashx?App=Announcement&amp;FileID=630573</v>
          </cell>
          <cell r="QW8" t="str">
            <v>https://links.sgx.com/FileOpen/EC%20World%20REIT%20-%20AGM%20minutes.ashx?App=Announcement&amp;FileID=666355</v>
          </cell>
          <cell r="QX8" t="str">
            <v>https://links.sgx.com/FileOpen/20210227-ecoWise%20Holdings%20Limited_Minutes%20of%20AGM.ashx?App=Announcement&amp;FileID=652717</v>
          </cell>
          <cell r="QY8" t="str">
            <v>https://links.sgx.com/FileOpen/Edition_%20AGM%20Minutes.ashx?App=Announcement&amp;FileID=668338</v>
          </cell>
          <cell r="QZ8"/>
          <cell r="RA8" t="str">
            <v>https://links.sgx.com/FileOpen/EnGro%202021%20AGM%20minutes.ashx?App=Announcement&amp;FileID=665664</v>
          </cell>
          <cell r="RB8" t="str">
            <v>http://www.esgroup.com.sg/attachment/2021051718110381985917_en.pdf</v>
          </cell>
          <cell r="RC8" t="str">
            <v>https://links.sgx.com/FileOpen/Federal_Minutes%20of%20AGM%20held%20on%2028%20April%202021.ashx?App=Announcement&amp;FileID=666633</v>
          </cell>
          <cell r="RD8" t="str">
            <v>https://links.sgx.com/FileOpen/First_Resources_-_Minutes_of_AGM_held_on_29_April_2021.ashx?App=Announcement&amp;FileID=667111</v>
          </cell>
          <cell r="RE8" t="str">
            <v>https://links.sgx.com/FileOpen/Forise%20-%20AGM%20Minutes.ashx?App=Announcement&amp;FileID=662893</v>
          </cell>
          <cell r="RF8" t="str">
            <v>https://www.fortress.sg/download/FY2020-AGM-MINUTES.pdf</v>
          </cell>
          <cell r="RG8" t="str">
            <v>https://links.sgx.com/FileOpen/Minutes%20of%20AGM.ashx?App=Announcement&amp;FileID=665396</v>
          </cell>
          <cell r="RH8" t="str">
            <v>https://links.sgx.com/FileOpen/FOP%20-%20AGM%20Minutes_29%20April%202021.ashx?App=Announcement&amp;FileID=667547</v>
          </cell>
          <cell r="RI8" t="str">
            <v>minutes not released, only results https://links.sgx.com/FileOpen/GENS%20-%20Announcement%20on%2036th%20AGM%20held%20on%2015%20April%202021.ashx?App=Announcement&amp;FileID=661086</v>
          </cell>
          <cell r="RJ8" t="str">
            <v>https://links.sgx.com/FileOpen/GPR_AGM_FY2020.ashx?App=Announcement&amp;FileID=666771</v>
          </cell>
          <cell r="RK8" t="str">
            <v>https://links.sgx.com/FileOpen/GTC%20-%20AGM%20FY2021%20Minutes.ashx?App=Announcement&amp;FileID=664367</v>
          </cell>
          <cell r="RL8" t="str">
            <v>https://links.sgx.com/FileOpen/GAR-2021%20AM%20-%20Minutes.ashx?App=Announcement&amp;FileID=667666</v>
          </cell>
          <cell r="RM8"/>
          <cell r="RN8" t="str">
            <v>https://gssenergy.com.sg/wp-content/uploads/2021/04/Minutes-of-AGM-2021.pdf</v>
          </cell>
          <cell r="RO8" t="str">
            <v>http://www.hanwell.com.sg/files/2021_AGM_minutes.pdf</v>
          </cell>
          <cell r="RP8" t="str">
            <v>https://hawpar.listedcompany.com/newsroom/20210430_172725_H02_L00B2EO1S2MGK2EH.1.pdf</v>
          </cell>
          <cell r="RQ8" t="str">
            <v>https://links.sgx.com/FileOpen/HMC_Minutes%20of%20AGM%202021_FY2020_FINAL.ashx?App=Announcement&amp;FileID=665443</v>
          </cell>
          <cell r="RR8" t="str">
            <v>https://links.sgx.com/FileOpen/Heeton%20-%20Minutes%20of%20AGM.ashx?App=Announcement&amp;FileID=666906</v>
          </cell>
          <cell r="RS8" t="str">
            <v>https://www.hiaphoe.com/sites/default/files/HHL%20-%20AGM%20Minutes%20held%20on%2029%20Apr%202021.e_0.pdf</v>
          </cell>
          <cell r="RT8" t="str">
            <v>https://honglaihuatgroup.com/wp-content/uploads/2021/03/HLH-EGM-Minutes-held-on-23-Feb-2021.pdf</v>
          </cell>
          <cell r="RU8" t="str">
            <v>/https://links.sgx.com/FileOpen/HLC_Minutes%20of%20AGM_29%20April%202021_Final.ashx?App=Announcement&amp;FileID=665848</v>
          </cell>
          <cell r="RV8" t="str">
            <v>http://hongfok.listedcompany.com/news.html/id/2337091</v>
          </cell>
          <cell r="RW8" t="str">
            <v>https://links.sgx.com/FileOpen/HKC_22AGM_Minutes.ashx?App=Announcement&amp;FileID=667922</v>
          </cell>
          <cell r="RX8" t="str">
            <v>ttps://links.sgx.com/FileOpen/AGM%20FY2020%20Minutes.ashx?App=Announcement&amp;FileID=665091</v>
          </cell>
          <cell r="RY8" t="str">
            <v xml:space="preserve">DELISTED </v>
          </cell>
          <cell r="RZ8" t="str">
            <v>https://links.sgx.com/FileOpen/Minutes%20of%20Annual%20General%20Meeting.ashx?App=Announcement&amp;FileID=624574</v>
          </cell>
          <cell r="SA8" t="str">
            <v>/https://links.sgx.com/FileOpen/2020.09.14_JFH_AGM%20minutes.ashx?App=Announcement&amp;FileID=631514</v>
          </cell>
          <cell r="SB8" t="str">
            <v>https://links.sgx.com/FileOpen/JBFL%20-%20AGM%20Minutes%20-%2028%20April%202021.ashx?App=Announcement&amp;FileID=667162</v>
          </cell>
          <cell r="SC8"/>
          <cell r="SD8" t="str">
            <v>https://links.sgx.com/FileOpen/Jiutian%20-%20Minutes%20of%20AGM.ashx?App=Announcement&amp;FileID=668147</v>
          </cell>
          <cell r="SE8" t="str">
            <v>https://links.sgx.com/1.0.0/corporate-announcements/U47CUMM0795KN0NP/663643_Joyas-Ann-AGM_Minutes.pdf</v>
          </cell>
          <cell r="SF8" t="str">
            <v>https://links.sgx.com/FileOpen/KGL-Minutes-AGM%20FY20-Final.ashx?App=Announcement&amp;FileID=665605</v>
          </cell>
          <cell r="SG8" t="str">
            <v>https://wpcms.kepcorp.com/wm/cms-site/kcl/file/media/media-releases-sgx/2021/05-may/7-may-kdcr-sgxnet/kdcreit-2021-agm-minutes.pdf</v>
          </cell>
          <cell r="SH8" t="str">
            <v>https://www.keppelreit.com/file/investor-relations/agm-and-egm/2021/kreit-2021-agm-minutes-23-april-2021.pdf</v>
          </cell>
          <cell r="SI8" t="str">
            <v>https://kimheng.listedcompany.com/newsroom/20210521_174532_5G2_5KRD7OSKHD1DZ0LM.1.pdf</v>
          </cell>
          <cell r="SJ8" t="str">
            <v>http://kingsmen.listedcompany.com/newsroom/20210524_210908_5MZ_264LJJAJOX9XQX02.1.pdf</v>
          </cell>
          <cell r="SK8" t="str">
            <v>N.A.</v>
          </cell>
          <cell r="SL8" t="str">
            <v>https://leaderet.listedcompany.com/newsroom/20210518_180357_LS9_P6W6X34K09BBJ6GX.1.pdf</v>
          </cell>
          <cell r="SM8" t="str">
            <v>N.A.</v>
          </cell>
          <cell r="SN8" t="str">
            <v>N.A.</v>
          </cell>
          <cell r="SO8" t="str">
            <v>https://www.mapletreecommercialtrust.com/services/view_file.aspx?f={2CD85F0B-FB98-4C9C-9637-05C73248FACE}</v>
          </cell>
          <cell r="SP8" t="str">
            <v>https://links.sgx.com/FileOpen/Medtecs%20-%20Minutes%20of%20AGM%20dated%2028%20April%202021.ashx?App=Announcement&amp;FileID=667147</v>
          </cell>
          <cell r="SQ8" t="str">
            <v>https://links.sgx.com/FileOpen/MCIL%20-%20Minutes%20of%20AGM%20-%20FY2020%20final.ashx?App=Announcement&amp;FileID=666393</v>
          </cell>
          <cell r="SR8" t="str">
            <v>https://links.sgx.com/FileOpen/MCE_AGM%20minutes_28%20April%202021_final.ashx?App=Announcement&amp;FileID=666712</v>
          </cell>
          <cell r="SS8" t="str">
            <v>http://www.moyaasia.com/uploads/1/0/9/1/109184111/moya_holdings_asia_limited_minutes_of_agm_23_april_2021.pdf</v>
          </cell>
          <cell r="ST8" t="str">
            <v>http://mtq.listedcompany.com/newsroom/MTQ-Minutesof51stAnnualGeneralMeeting.pdf</v>
          </cell>
          <cell r="SU8" t="str">
            <v>https://links.sgx.com/FileOpen/NCL%20-%20AGM%20Minutes%20_Final.ashx?App=Announcement&amp;FileID=624194</v>
          </cell>
          <cell r="SV8" t="str">
            <v>https://links.sgx.com/FileOpen/Minutes%20of%20AGM%20-%20FY2019.ashx?App=Announcement&amp;FileID=623239</v>
          </cell>
          <cell r="SW8" t="str">
            <v>https://links.sgx.com/FileOpen/NetPacific-Ann-AGMMinutes.ashx?App=Announcement&amp;FileID=622862</v>
          </cell>
          <cell r="SX8" t="str">
            <v>https://links.sgx.com/FileOpen/NSHL_Minutes%20of%20AGM_14082020_Final.ashx?App=Announcement&amp;FileID=631380</v>
          </cell>
          <cell r="SY8" t="str">
            <v>https://links.sgx.com/FileOpen/Nippecraft%20Limited%20-%20Minutes%20of%20AGM%20held%20on%2024%20June%202020.ashx?App=Announcement&amp;FileID=623794</v>
          </cell>
          <cell r="SZ8" t="str">
            <v>https://links.sgx.com/FileOpen/OSIL_Minutes_of_AGM_2020.ashx?App=Announcement&amp;FileID=623693</v>
          </cell>
          <cell r="TA8" t="str">
            <v>https://links.sgx.com/FileOpen/2020.06.26%20OEL-AGM-Minutes.ashx?App=Announcement&amp;FileID=622185</v>
          </cell>
          <cell r="TB8" t="str">
            <v>https://links.sgx.com/FileOpen/OCBC-Minutes_of_AGM_29April2021.ashx?App=Announcement&amp;FileID=667895</v>
          </cell>
          <cell r="TC8" t="str">
            <v>https://links.sgx.com/FileOpen/PCRD-Minutes%20of%2057th%20Annual%20General%20Meeting-23.4.2021.ashx?App=Announcement&amp;FileID=667140</v>
          </cell>
          <cell r="TD8" t="str">
            <v>https://links.sgx.com/FileOpen/Minutes%20of%20AGM_11.05.2021.ashx?App=Announcement&amp;FileID=665813</v>
          </cell>
          <cell r="TE8" t="str">
            <v>https://links.sgx.com/FileOpen/PMD-AGM%20Minutes%2029%20Sept%202020.ashx?App=Announcement&amp;FileID=635524</v>
          </cell>
          <cell r="TF8" t="str">
            <v>https://links.sgx.com/FileOpen/PHL%20AGM%20mins%20FY2020.ashx?App=Announcement&amp;FileID=668164</v>
          </cell>
          <cell r="TG8" t="str">
            <v>https://links.sgx.com/FileOpen/Minutes%20of%20AGM%20FY2020.ashx?App=Announcement&amp;FileID=666377</v>
          </cell>
          <cell r="TH8" t="str">
            <v>https://www.rafflesmedicalgroup.com/wp-content/uploads/2021/05/RMG-Minutes-of-32nd-AGM-held-on-26-April-2021.pdf</v>
          </cell>
          <cell r="TI8" t="str">
            <v>https://links.sgx.com/FileOpen/Reclaims-Minutes%20of%20AGM%20held%20on%2012%20June%202020.ashx?App=Announcement&amp;FileID=623036</v>
          </cell>
          <cell r="TJ8" t="str">
            <v>http://sabana.listedcompany.com/newsroom/20210510_183003_M1GU_5FO9MX5BQ2WZN8WA.1.pdf</v>
          </cell>
          <cell r="TK8" t="str">
            <v>https://www.securagroup.com.sg/wp-content/uploads/2020/07/Secura-AGM-Minutes_12-Jun-2020.pdf</v>
          </cell>
          <cell r="TL8" t="str">
            <v>https://links.sgx.com/FileOpen/Serial_System_Ltd_AGM_Minutes_and_app1.ashx?App=Announcement&amp;FileID=611795</v>
          </cell>
          <cell r="TM8" t="str">
            <v>https://links.sgx.com/FileOpen/Sevak%20-%20AGM%20Minutes%2029%20June%202020.ashx?App=Announcement&amp;FileID=624793</v>
          </cell>
          <cell r="TN8" t="str">
            <v>https://links.sgx.com/FileOpen/SSG%20-%20Minutes%20of%20AGM%20-%2026%20April%202021.ashx?App=Announcement&amp;FileID=662988</v>
          </cell>
          <cell r="TO8" t="str">
            <v>https://links.sgx.com/FileOpen/38th%20SIAEC%20AGM%20Minutes%202020.ashx?App=Announcement&amp;FileID=628136</v>
          </cell>
          <cell r="TP8" t="str">
            <v>https://staticpacific.blob.core.windows.net/press-releases-attachments/1311859/SIIC%20-%20Minutes%20of%20AGM_ENG.pdf</v>
          </cell>
          <cell r="TQ8" t="str">
            <v>http://sinheng.listedcompany.com/newsroom/20210525_175315_BKA_60X1OGQYP6LX895X.1.pdf</v>
          </cell>
          <cell r="TR8" t="str">
            <v>NIL</v>
          </cell>
          <cell r="TS8" t="str">
            <v>https://links.sgx.com/FileOpen/SIF%20-%20Minutes%20of%20AGM%20-%2026%20April%202021.ashx?App=Announcement&amp;FileID=667510</v>
          </cell>
          <cell r="TT8" t="str">
            <v>https://www.singaporeair.com/saar5/pdf/Investor-Relations/AGM-EGM/AGM-Mins-2020.pdf</v>
          </cell>
          <cell r="TU8" t="str">
            <v>https://www.singre.com.sg/sites/default/files/2021-05/SGX%20General_Announcement%20-%20Minutes%20of%20AGM%202021.pdf</v>
          </cell>
          <cell r="TV8" t="str">
            <v>https://www.stengg.com/media/1317549/24th-annual-general-meeting-minutes.pdf</v>
          </cell>
          <cell r="TW8" t="str">
            <v>https://www.singtel.com/content/dam/singtel/investorRelations/annualReports/2020/agm-2020-minutes-signed.pdf</v>
          </cell>
          <cell r="TX8" t="str">
            <v>https://links.sgx.com/FileOpen/STAR%20Minutes%20of%20AGM%20%202020.ashx?App=Announcement&amp;FileID=624293</v>
          </cell>
          <cell r="TY8" t="str">
            <v>https://links.sgx.com/FileOpen/Sitra_AGM2020_Minutes%20Final.ashx?App=Announcement&amp;FileID=622335</v>
          </cell>
          <cell r="TZ8" t="str">
            <v>https://links.sgx.com/FileOpen/SoonLianHldgs_Minutes_of_AGM.ashx?App=Announcement&amp;FileID=615428</v>
          </cell>
          <cell r="UA8" t="str">
            <v>https://links.sgx.com/FileOpen/Starland-20200605-AGM%20Minutes.ashx?App=Announcement&amp;FileID=617303</v>
          </cell>
          <cell r="UB8" t="str">
            <v>https://links.sgx.com/FileOpen/SEL%20-%20Minutes%20of%20AGM%20FYE311219.ashx?App=Announcement&amp;FileID=624402</v>
          </cell>
          <cell r="UC8" t="str">
            <v>https://suntecreit.listedcompany.com/newsroom/20210423_071346_T82U_8F8VYPDOZ4G2PPNB.1.pdf</v>
          </cell>
          <cell r="UD8" t="str">
            <v>https://links.sgx.com/FileOpen/SUTL%20AGM%202021%20Minutes.ashx?App=Announcement&amp;FileID=666743</v>
          </cell>
          <cell r="UE8" t="str">
            <v>https://links.sgx.com/FileOpen/V2Y%20Corporation%20Ltd%20-%20Minutes%20of%20FY2020%20AGM%20-%20annt.ashx?App=Announcement&amp;FileID=665857</v>
          </cell>
          <cell r="UF8" t="str">
            <v>https://links.sgx.com/FileOpen/AGM%20minutes.ashx?App=Announcement&amp;FileID=629087</v>
          </cell>
          <cell r="UG8" t="str">
            <v>https://www.tyesoon.com/wp-content/uploads/2021/05/Min_of_65th_AGM-1.pdf</v>
          </cell>
          <cell r="UH8" t="str">
            <v>https://3ljx2m1ndho3557gp169nffb-wpengine.netdna-ssl.com/wp-content/uploads/uol-announcements/2021/20210512_171635_U14_OXNTOUN5KL4U2YL5.1.pdf</v>
          </cell>
          <cell r="UI8" t="str">
            <v>https://links.sgx.com/FileOpen/Versalink_AGM%202020%20Minutes.ashx?App=Announcement&amp;FileID=630276</v>
          </cell>
          <cell r="UJ8" t="str">
            <v>https://links.sgx.com/FileOpen/eWAE-20200825-SGX.ashx?App=Announcement&amp;FileID=629128</v>
          </cell>
          <cell r="UK8" t="str">
            <v>https://links.sgx.com/FileOpen/AGM%20Minutes_FY2020.ashx?App=Announcement&amp;FileID=667714</v>
          </cell>
          <cell r="UL8" t="str">
            <v>https://links.sgx.com/FileOpen/ZHI%20AGM%20minutes%20-%2030%20April%202021.ashx?App=Announcement&amp;FileID=667039</v>
          </cell>
          <cell r="UM8"/>
          <cell r="UN8"/>
          <cell r="UO8"/>
          <cell r="UP8" t="str">
            <v>https://links.sgx.com/FileOpen/a-iTrust_AGM_Minutes%202021_F.ashx?App=Announcement&amp;FileID=665236</v>
          </cell>
          <cell r="UQ8" t="str">
            <v>https://links.sgx.com/FileOpen/AGH_Minutes%20of%20AGM_26%20Apr%202021.ashx?App=Announcement&amp;FileID=667372</v>
          </cell>
          <cell r="UR8"/>
          <cell r="US8" t="str">
            <v>https://links.sgx.com/FileOpen/FEG%20-%202021%20AGM%20Minutes%20Final.ashx?App=Announcement&amp;FileID=668020</v>
          </cell>
          <cell r="UT8" t="str">
            <v>https://links.sgx.com/FileOpen/FHL_Minutes%20of%20AGM%20held%20on%2029.04.2021.ashx?App=Announcement&amp;FileID=666911</v>
          </cell>
          <cell r="UU8" t="str">
            <v>https://links.sgx.com/FileOpen/First_REIT_Minutes_of_AGM_held_on_27_April_2021.ashx?App=Announcement&amp;FileID=667733</v>
          </cell>
          <cell r="UV8" t="str">
            <v>https://links.sgx.com/FileOpen/FHT-AGM_Minutes.ashx?App=Announcement&amp;FileID=648672</v>
          </cell>
          <cell r="UW8" t="str">
            <v>https://flct.frasersproperty.com/misc/FLCT-Minutes-of-AGM-14012020.pdf</v>
          </cell>
          <cell r="UX8" t="str">
            <v>https://links.sgx.com/FileOpen/HealthBank%20AGM%20FY19%20-%20AGM%20Minutes%20-%20Final.ashx?App=Announcement&amp;FileID=619672</v>
          </cell>
          <cell r="UY8" t="str">
            <v>https://links.sgx.com/FileOpen/AGM%20Mins_20200618.ashx?App=Announcement&amp;FileID=623988</v>
          </cell>
          <cell r="UZ8" t="str">
            <v>https://links.sgx.com/FileOpen/IEV-Min%20of%20AGM-2020-Final.ashx?App=Announcement&amp;FileID=623268</v>
          </cell>
          <cell r="VA8" t="str">
            <v>http://innotek.listedcompany.com/newsroom/20200629_171456_M14_8GY94YRD9X6Q9S0W.1.pdf</v>
          </cell>
          <cell r="VB8" t="str">
            <v>https://www.kepinfratrust.com/file/investor-information/agm-and-egm/2021/kit-agm-minutes-20-april-2021-final.pdf</v>
          </cell>
          <cell r="VC8" t="str">
            <v>https://www.koreusreit.com/file/downloads/agm-april-2021/kore-2021-agm-minutes-20-april-2021.pdf</v>
          </cell>
          <cell r="VD8" t="str">
            <v>https://www.mapletreeindustrialtrust.com/services/view_file.aspx?f={F265824B-4A95-45A5-9FCE-522D3363A6CE}</v>
          </cell>
          <cell r="VE8" t="str">
            <v>https://www.mapletreelogisticstrust.com/services/view_file.aspx?f={E34A14BB-C37D-4D1F-9675-27CE38F10AAA}</v>
          </cell>
          <cell r="VF8" t="str">
            <v>https://www.mapletreenorthasiacommercialtrust.com/services/view_file.aspx?f={693093F4-5428-4F55-9779-9BC37EA71370}</v>
          </cell>
          <cell r="VG8" t="str">
            <v>NIL</v>
          </cell>
          <cell r="VH8" t="str">
            <v>https://links.sgx.com/FileOpen/NSB%20-%20AGM%20Minutes%20.ashx?App=Announcement&amp;FileID=616944</v>
          </cell>
          <cell r="VI8" t="str">
            <v>https://links.sgx.com/FileOpen/Sasseur_REIT-Minutes_of_AGM_22April2021.ashx?App=Announcement&amp;FileID=664276</v>
          </cell>
          <cell r="VJ8" t="str">
            <v>https://links.sgx.com/FileOpen/Alset-Ann-AGM_FY2020-Minutes_of_AGM.ashx?App=Announcement&amp;FileID=663498</v>
          </cell>
          <cell r="VK8" t="str">
            <v>https://links.sgx.com/FileOpen/21161694_Announcement_Minutes.of.AGM.ashx?App=Announcement&amp;FileID=666963</v>
          </cell>
          <cell r="VL8" t="str">
            <v>https://links.sgx.com/FileOpen/20210517%20TJZX%20-%20results%20of%20AGM.ashx?App=Announcement&amp;FileID=666674</v>
          </cell>
          <cell r="VM8"/>
          <cell r="VN8" t="str">
            <v>https://links.sgx.com/FileOpen/ACMA%20Announcement%20on%2056th%20AGM%20Minutes%20Held%20on%2029%20April%202021.ashx?App=Announcement&amp;FileID=667481</v>
          </cell>
          <cell r="VO8" t="str">
            <v>https://links.sgx.com/FileOpen/ASA_AGM%20Minutes.ashx?App=Announcement&amp;FileID=669933</v>
          </cell>
          <cell r="VP8"/>
          <cell r="VQ8" t="str">
            <v>https://links.sgx.com/FileOpen/VCPlus%20Limited%20-Minutes%20of%20AGM%20-%2029%20April%202021.e.ashx?App=Announcement&amp;FileID=667517</v>
          </cell>
          <cell r="VR8" t="str">
            <v>https://links.sgx.com/FileOpen/AGM%20Minutes_2021%2004%2028%20FINAL%20r.ashx?App=Announcement&amp;FileID=666060</v>
          </cell>
          <cell r="VS8" t="str">
            <v>minutes not published</v>
          </cell>
          <cell r="VT8" t="str">
            <v>https://links.sgx.com/FileOpen/BCHL_AGM%20Minutes_29%20April%202021.ashx?App=Announcement&amp;FileID=667542</v>
          </cell>
          <cell r="VU8" t="str">
            <v>https://links.sgx.com/FileOpen/CDW_AGM%20Minutes_30%20April%202021_Final.ashx?App=Announcement&amp;FileID=669369</v>
          </cell>
          <cell r="VV8" t="str">
            <v>AGM to be held on 29 June 2021</v>
          </cell>
          <cell r="VW8" t="str">
            <v>https://links.sgx.com/FileOpen/20210423%20Minutes%20of%20AGM%20final.ashx?App=Announcement&amp;FileID=666813</v>
          </cell>
          <cell r="VX8"/>
          <cell r="VY8" t="str">
            <v>https://links.sgx.com/FileOpen/CWIHL%20-%20Minutes%20of%20AGM%202021%20-%20final.ashx?App=Announcement&amp;FileID=666694</v>
          </cell>
          <cell r="VZ8"/>
          <cell r="WA8"/>
          <cell r="WB8"/>
          <cell r="WC8" t="str">
            <v>https://links.sgx.com/FileOpen/069_20210428_GIL15th%20AGMMinutes.ashx?App=Announcement&amp;FileID=663460</v>
          </cell>
          <cell r="WD8" t="str">
            <v>https://links.sgx.com/FileOpen/GBT_AGM%20Minutes%20-%20final.ashx?App=Announcement&amp;FileID=667705</v>
          </cell>
          <cell r="WE8" t="str">
            <v>https://links.sgx.com/FileOpen/HYListco.%20-%20Minutes%20of%20AGM%20held%20on%2030%20April%202021.ashx?App=Announcement&amp;FileID=665694</v>
          </cell>
          <cell r="WF8"/>
          <cell r="WG8" t="str">
            <v>https://links.sgx.com/FileOpen/Huationg-Ann-FY2020_AGM_Minutes.ashx?App=Announcement&amp;FileID=664269</v>
          </cell>
          <cell r="WH8" t="str">
            <v>https://links.sgx.com/FileOpen/Incredible%20-%20minutes%20of%20AGM.ashx?App=Announcement&amp;FileID=665235</v>
          </cell>
          <cell r="WI8" t="str">
            <v>https://links.sgx.com/FileOpen/Jadason_AGM_Minutes_30April2021.ashx?App=Announcement&amp;FileID=666788</v>
          </cell>
          <cell r="WJ8"/>
          <cell r="WK8"/>
          <cell r="WL8" t="str">
            <v>https://links.sgx.com/FileOpen/KTMG_Minutes%20of%20AGM_2021_Appendix1.ashx?App=Announcement&amp;FileID=665627</v>
          </cell>
          <cell r="WM8" t="str">
            <v>https://links.sgx.com/FileOpen/Matex%20AGM%20Minutes%202021.ashx?App=Announcement&amp;FileID=665009</v>
          </cell>
          <cell r="WN8" t="str">
            <v>N.A.</v>
          </cell>
          <cell r="WO8" t="str">
            <v>https://links.sgx.com/FileOpen/AGM%20Minutes%2029.4.2021.ashx?App=Announcement&amp;FileID=665696</v>
          </cell>
          <cell r="WP8"/>
          <cell r="WQ8"/>
          <cell r="WR8" t="str">
            <v>N.A.</v>
          </cell>
          <cell r="WS8" t="str">
            <v>N.A.</v>
          </cell>
          <cell r="WT8" t="str">
            <v>N.A.</v>
          </cell>
          <cell r="WU8" t="str">
            <v>https://links.sgx.com/FileOpen/SSHL%20-%20Minutes%20of%20AGM%20-%2029%20April%202021.ashx?App=Announcement&amp;FileID=667765</v>
          </cell>
          <cell r="WV8" t="str">
            <v>https://www.theplaceholdings.com/view&amp;id=1026</v>
          </cell>
          <cell r="WW8"/>
          <cell r="WX8" t="str">
            <v>Agm not over</v>
          </cell>
          <cell r="WY8" t="str">
            <v>https://links.sgx.com/FileOpen/Minutes%20of%20AGM_30April2021.ashx?App=Announcement&amp;FileID=664433</v>
          </cell>
          <cell r="WZ8" t="str">
            <v>https://links.sgx.com/FileOpen/ZJE%20-%20Minutes%20of%20AGM%20FY2020.ashx?App=Announcement&amp;FileID=667516</v>
          </cell>
          <cell r="XA8"/>
          <cell r="XB8" t="str">
            <v>https://advancedholdings.com/aholdings/wp-content/uploads/2021/05/17-May-21-AHL-minutes-of-AGM-30-April-2021.pdf</v>
          </cell>
          <cell r="XC8"/>
          <cell r="XD8"/>
          <cell r="XE8"/>
          <cell r="XF8"/>
          <cell r="XG8"/>
          <cell r="XH8"/>
          <cell r="XI8"/>
          <cell r="XJ8"/>
          <cell r="XK8" t="str">
            <v>file:///C:/Users/Chua%20Cheng%20Tat/Desktop/QT_Vascular__Minutes_of_FY2020_AGM.pdf</v>
          </cell>
          <cell r="XL8" t="str">
            <v>https://8e825fdb-1aaf-4d8c-bcd8-85c649780570.filesusr.com/ugd/2c3377_4911c104616f48819f09347df73b1890.pdf</v>
          </cell>
          <cell r="XM8"/>
          <cell r="XN8" t="str">
            <v>https://links.sgx.com/FileOpen/Annc%20-%20Minutes%20of%20AGM%202020_Final.ashx?App=Announcement&amp;FileID=639451</v>
          </cell>
          <cell r="XO8"/>
          <cell r="XP8" t="str">
            <v>To be held on 29 June 2021</v>
          </cell>
          <cell r="XQ8" t="str">
            <v>https://links.sgx.com/FileOpen/HGH_Minutes%20of%20AGM.ashx?App=Announcement&amp;FileID=665054</v>
          </cell>
          <cell r="XR8" t="str">
            <v>https://links.sgx.com/FileOpen/ALOG_%20AGM%20Minutes_FY2020.ashx?App=Announcement&amp;FileID=667336</v>
          </cell>
          <cell r="XS8" t="str">
            <v>https://links.sgx.com/FileOpen/GCCP-Minutes_of_AGM.ashx?App=Announcement&amp;FileID=666773</v>
          </cell>
          <cell r="XT8" t="str">
            <v>NIL (Minutes not published yet)</v>
          </cell>
          <cell r="XU8" t="str">
            <v>https://links.sgx.com/FileOpen/CBA%20-%20Minutes%20of%20AGM%20-%2026%20June%202021%20.ashx?App=Announcement&amp;FileID=663921</v>
          </cell>
          <cell r="XV8" t="str">
            <v>https://links.sgx.com/FileOpen/AGM%20Minutes%20FY2020.ashx?App=Announcement&amp;FileID=640423</v>
          </cell>
        </row>
        <row r="9">
          <cell r="E9" t="str">
            <v>Cheng Tat</v>
          </cell>
          <cell r="F9" t="str">
            <v>Cheng Tat</v>
          </cell>
          <cell r="G9" t="str">
            <v>Cheng Tat</v>
          </cell>
          <cell r="H9" t="str">
            <v>Cheng Tat</v>
          </cell>
          <cell r="I9" t="str">
            <v>Cheng Tat</v>
          </cell>
          <cell r="J9" t="str">
            <v>Cheng Tat</v>
          </cell>
          <cell r="K9" t="str">
            <v>Cheng Tat</v>
          </cell>
          <cell r="L9" t="str">
            <v>Cheng Tat</v>
          </cell>
          <cell r="M9" t="str">
            <v>Cheng Tat</v>
          </cell>
          <cell r="N9" t="str">
            <v>Cheng Tat</v>
          </cell>
          <cell r="O9" t="str">
            <v>Cheng Tat</v>
          </cell>
          <cell r="P9" t="str">
            <v>Cheng Tat</v>
          </cell>
          <cell r="Q9" t="str">
            <v>Cheng Tat</v>
          </cell>
          <cell r="R9" t="str">
            <v>Cheng Tat</v>
          </cell>
          <cell r="S9" t="str">
            <v>Cheng Tat</v>
          </cell>
          <cell r="T9" t="str">
            <v>Cheng Tat</v>
          </cell>
          <cell r="U9" t="str">
            <v>Cheng Tat</v>
          </cell>
          <cell r="V9" t="str">
            <v>Cheng Tat</v>
          </cell>
          <cell r="W9" t="str">
            <v>Cheng Tat</v>
          </cell>
          <cell r="X9" t="str">
            <v>Cheng Tat</v>
          </cell>
          <cell r="Y9" t="str">
            <v>Cheng Tat</v>
          </cell>
          <cell r="Z9" t="str">
            <v>Cheng Tat</v>
          </cell>
          <cell r="AA9" t="str">
            <v>Cheng Tat</v>
          </cell>
          <cell r="AB9" t="str">
            <v>Cheng Tat</v>
          </cell>
          <cell r="AC9" t="str">
            <v>Cheng Tat</v>
          </cell>
          <cell r="AD9" t="str">
            <v>Cheng Tat</v>
          </cell>
          <cell r="AE9" t="str">
            <v>Wen Yu</v>
          </cell>
          <cell r="AF9" t="str">
            <v>Wen Yu</v>
          </cell>
          <cell r="AG9" t="str">
            <v>Wen Yu</v>
          </cell>
          <cell r="AH9" t="str">
            <v>Wen Yu</v>
          </cell>
          <cell r="AI9" t="str">
            <v>Wen Yu</v>
          </cell>
          <cell r="AJ9" t="str">
            <v>Wen Yu</v>
          </cell>
          <cell r="AK9" t="str">
            <v>Wen Yu</v>
          </cell>
          <cell r="AL9" t="str">
            <v>Wen Yu</v>
          </cell>
          <cell r="AM9" t="str">
            <v>Wen Yu</v>
          </cell>
          <cell r="AN9" t="str">
            <v>Wen Yu</v>
          </cell>
          <cell r="AO9" t="str">
            <v>Wen Yu</v>
          </cell>
          <cell r="AP9" t="str">
            <v>Wen Yu</v>
          </cell>
          <cell r="AQ9" t="str">
            <v>Wen Yu</v>
          </cell>
          <cell r="AR9" t="str">
            <v>Wen Yu</v>
          </cell>
          <cell r="AS9" t="str">
            <v>Wen Yu</v>
          </cell>
          <cell r="AT9" t="str">
            <v>Wen Yu</v>
          </cell>
          <cell r="AU9" t="str">
            <v>Wen Yu</v>
          </cell>
          <cell r="AV9" t="str">
            <v>Wen Yu</v>
          </cell>
          <cell r="AW9" t="str">
            <v>Wen Yu</v>
          </cell>
          <cell r="AX9" t="str">
            <v>Wen Yu</v>
          </cell>
          <cell r="AY9" t="str">
            <v>Wen Yu</v>
          </cell>
          <cell r="AZ9" t="str">
            <v>Wen Yu</v>
          </cell>
          <cell r="BA9" t="str">
            <v>Wen Yu</v>
          </cell>
          <cell r="BB9" t="str">
            <v>Wen Yu</v>
          </cell>
          <cell r="BC9" t="str">
            <v>Wen Yu</v>
          </cell>
          <cell r="BD9" t="str">
            <v>Wen Yu</v>
          </cell>
          <cell r="BE9" t="str">
            <v>Jun Kiat</v>
          </cell>
          <cell r="BF9" t="str">
            <v>Jun Kiat</v>
          </cell>
          <cell r="BG9" t="str">
            <v>Jun Kiat</v>
          </cell>
          <cell r="BH9" t="str">
            <v>Jun Kiat</v>
          </cell>
          <cell r="BI9" t="str">
            <v>Jun Kiat</v>
          </cell>
          <cell r="BJ9" t="str">
            <v>Jun Kiat</v>
          </cell>
          <cell r="BK9" t="str">
            <v>Jun Kiat</v>
          </cell>
          <cell r="BL9" t="str">
            <v>Jun Kiat</v>
          </cell>
          <cell r="BM9" t="str">
            <v>Jun Kiat</v>
          </cell>
          <cell r="BN9" t="str">
            <v>Jun Kiat</v>
          </cell>
          <cell r="BO9" t="str">
            <v>Jun Kiat</v>
          </cell>
          <cell r="BP9" t="str">
            <v>Jun Kiat</v>
          </cell>
          <cell r="BQ9" t="str">
            <v>Jun Kiat</v>
          </cell>
          <cell r="BR9" t="str">
            <v>Jun Kiat</v>
          </cell>
          <cell r="BS9" t="str">
            <v>Jun Kiat</v>
          </cell>
          <cell r="BT9" t="str">
            <v>Jun Kiat</v>
          </cell>
          <cell r="BU9" t="str">
            <v>Jun Kiat</v>
          </cell>
          <cell r="BV9" t="str">
            <v>Jun Kiat</v>
          </cell>
          <cell r="BW9" t="str">
            <v>Jun Kiat</v>
          </cell>
          <cell r="BX9" t="str">
            <v>Jun Kiat</v>
          </cell>
          <cell r="BY9" t="str">
            <v>Jun Kiat</v>
          </cell>
          <cell r="BZ9" t="str">
            <v>Jun Kiat</v>
          </cell>
          <cell r="CA9" t="str">
            <v>Jun Kiat</v>
          </cell>
          <cell r="CB9" t="str">
            <v>Jun Kiat</v>
          </cell>
          <cell r="CC9" t="str">
            <v>Jun Kiat</v>
          </cell>
          <cell r="CD9" t="str">
            <v>Jun Kiat</v>
          </cell>
          <cell r="CE9" t="str">
            <v>Shannen</v>
          </cell>
          <cell r="CF9" t="str">
            <v>Shannen</v>
          </cell>
          <cell r="CG9" t="str">
            <v>Shannen</v>
          </cell>
          <cell r="CH9" t="str">
            <v>Shannen</v>
          </cell>
          <cell r="CI9" t="str">
            <v>Shannen</v>
          </cell>
          <cell r="CJ9" t="str">
            <v>Shannen</v>
          </cell>
          <cell r="CK9" t="str">
            <v>Shannen</v>
          </cell>
          <cell r="CL9" t="str">
            <v>Shannen</v>
          </cell>
          <cell r="CM9" t="str">
            <v>Shannen</v>
          </cell>
          <cell r="CN9" t="str">
            <v>Shannen</v>
          </cell>
          <cell r="CO9" t="str">
            <v>Shannen</v>
          </cell>
          <cell r="CP9" t="str">
            <v>Shannen</v>
          </cell>
          <cell r="CQ9" t="str">
            <v>Shannen</v>
          </cell>
          <cell r="CR9" t="str">
            <v>Shannen</v>
          </cell>
          <cell r="CS9" t="str">
            <v>Shannen</v>
          </cell>
          <cell r="CT9" t="str">
            <v>Shannen</v>
          </cell>
          <cell r="CU9" t="str">
            <v>Shannen</v>
          </cell>
          <cell r="CV9" t="str">
            <v>Shannen</v>
          </cell>
          <cell r="CW9" t="str">
            <v>Shannen</v>
          </cell>
          <cell r="CX9" t="str">
            <v>Shannen</v>
          </cell>
          <cell r="CY9" t="str">
            <v>Shannen</v>
          </cell>
          <cell r="CZ9" t="str">
            <v>Shannen</v>
          </cell>
          <cell r="DA9" t="str">
            <v>Shannen</v>
          </cell>
          <cell r="DB9" t="str">
            <v>Shannen</v>
          </cell>
          <cell r="DC9" t="str">
            <v>Shannen</v>
          </cell>
          <cell r="DD9" t="str">
            <v>Shannen</v>
          </cell>
          <cell r="DE9" t="str">
            <v>Xin Yi</v>
          </cell>
          <cell r="DF9" t="str">
            <v>Xin Yi</v>
          </cell>
          <cell r="DG9" t="str">
            <v>Xin Yi</v>
          </cell>
          <cell r="DH9" t="str">
            <v>Xin Yi</v>
          </cell>
          <cell r="DI9" t="str">
            <v>Xin Yi</v>
          </cell>
          <cell r="DJ9" t="str">
            <v>Xin Yi</v>
          </cell>
          <cell r="DK9" t="str">
            <v>Xin Yi</v>
          </cell>
          <cell r="DL9" t="str">
            <v>Xin Yi</v>
          </cell>
          <cell r="DM9" t="str">
            <v>Tae Young</v>
          </cell>
          <cell r="DN9" t="str">
            <v>Tae Young</v>
          </cell>
          <cell r="DO9" t="str">
            <v>Tae Young</v>
          </cell>
          <cell r="DP9" t="str">
            <v>Tae Young</v>
          </cell>
          <cell r="DQ9" t="str">
            <v>Tae Young</v>
          </cell>
          <cell r="DR9" t="str">
            <v>Tae Young</v>
          </cell>
          <cell r="DS9" t="str">
            <v>Tae Young</v>
          </cell>
          <cell r="DT9" t="str">
            <v>Tae Young</v>
          </cell>
          <cell r="DU9" t="str">
            <v>Tae Young</v>
          </cell>
          <cell r="DV9" t="str">
            <v>Tae Young</v>
          </cell>
          <cell r="DW9" t="str">
            <v>Tae Young</v>
          </cell>
          <cell r="DX9" t="str">
            <v>Tae Young</v>
          </cell>
          <cell r="DY9" t="str">
            <v>Aster</v>
          </cell>
          <cell r="DZ9" t="str">
            <v>Aster</v>
          </cell>
          <cell r="EA9" t="str">
            <v>Aster</v>
          </cell>
          <cell r="EB9" t="str">
            <v>Aster</v>
          </cell>
          <cell r="EC9" t="str">
            <v>Aster</v>
          </cell>
          <cell r="ED9" t="str">
            <v>Kai Lin</v>
          </cell>
          <cell r="EE9" t="str">
            <v>Kai Lin</v>
          </cell>
          <cell r="EF9" t="str">
            <v>Kai Lin</v>
          </cell>
          <cell r="EG9" t="str">
            <v>Kai Lin</v>
          </cell>
          <cell r="EH9" t="str">
            <v>Kai Lin</v>
          </cell>
          <cell r="EI9" t="str">
            <v>Kai Lin</v>
          </cell>
          <cell r="EJ9" t="str">
            <v>Kai Lin</v>
          </cell>
          <cell r="EK9" t="str">
            <v>Kai Lin</v>
          </cell>
          <cell r="EL9" t="str">
            <v>Kai Lin</v>
          </cell>
          <cell r="EM9" t="str">
            <v>Kai Lin</v>
          </cell>
          <cell r="EN9" t="str">
            <v>Kai Lin</v>
          </cell>
          <cell r="EO9" t="str">
            <v>Kai Lin</v>
          </cell>
          <cell r="EP9" t="str">
            <v>Kai Lin</v>
          </cell>
          <cell r="EQ9" t="str">
            <v>Aster</v>
          </cell>
          <cell r="ER9" t="str">
            <v>Kai Lin</v>
          </cell>
          <cell r="ES9" t="str">
            <v>Kai Lin</v>
          </cell>
          <cell r="ET9" t="str">
            <v>Kai Lin</v>
          </cell>
          <cell r="EU9" t="str">
            <v>Aster</v>
          </cell>
          <cell r="EV9" t="str">
            <v>Aster</v>
          </cell>
          <cell r="EW9" t="str">
            <v>Aster</v>
          </cell>
          <cell r="EX9" t="str">
            <v>Aster</v>
          </cell>
          <cell r="EY9" t="str">
            <v>Aster</v>
          </cell>
          <cell r="EZ9" t="str">
            <v>Aster</v>
          </cell>
          <cell r="FA9" t="str">
            <v>Aster</v>
          </cell>
          <cell r="FB9" t="str">
            <v>Aster</v>
          </cell>
          <cell r="FC9" t="str">
            <v>Aster</v>
          </cell>
          <cell r="FD9" t="str">
            <v>Jieru</v>
          </cell>
          <cell r="FE9" t="str">
            <v>Jieru</v>
          </cell>
          <cell r="FF9" t="str">
            <v>Jieru</v>
          </cell>
          <cell r="FG9" t="str">
            <v>Jieru</v>
          </cell>
          <cell r="FH9" t="str">
            <v>Jieru</v>
          </cell>
          <cell r="FI9" t="str">
            <v>Jieru</v>
          </cell>
          <cell r="FJ9" t="str">
            <v>Jieru</v>
          </cell>
          <cell r="FK9" t="str">
            <v>Jieru</v>
          </cell>
          <cell r="FL9" t="str">
            <v>Jieru</v>
          </cell>
          <cell r="FM9" t="str">
            <v>Jieru</v>
          </cell>
          <cell r="FN9" t="str">
            <v>Jieru</v>
          </cell>
          <cell r="FO9" t="str">
            <v>Jieru</v>
          </cell>
          <cell r="FP9" t="str">
            <v>Jieru</v>
          </cell>
          <cell r="FQ9" t="str">
            <v>Jieru</v>
          </cell>
          <cell r="FR9" t="str">
            <v>Jieru</v>
          </cell>
          <cell r="FS9" t="str">
            <v>Jieru</v>
          </cell>
          <cell r="FT9" t="str">
            <v>Jieru</v>
          </cell>
          <cell r="FU9" t="str">
            <v>Jieru</v>
          </cell>
          <cell r="FV9" t="str">
            <v>Jieru</v>
          </cell>
          <cell r="FW9" t="str">
            <v>Jieru</v>
          </cell>
          <cell r="FX9" t="str">
            <v>Jieru</v>
          </cell>
          <cell r="FY9" t="str">
            <v>Jieru</v>
          </cell>
          <cell r="FZ9" t="str">
            <v>Jieru</v>
          </cell>
          <cell r="GA9" t="str">
            <v>Jieru</v>
          </cell>
          <cell r="GB9" t="str">
            <v>Jieru</v>
          </cell>
          <cell r="GC9" t="str">
            <v>Jieru</v>
          </cell>
          <cell r="GD9" t="str">
            <v>Timothy</v>
          </cell>
          <cell r="GE9" t="str">
            <v>Timothy</v>
          </cell>
          <cell r="GF9" t="str">
            <v>Timothy</v>
          </cell>
          <cell r="GG9" t="str">
            <v>Timothy</v>
          </cell>
          <cell r="GH9" t="str">
            <v>Timothy</v>
          </cell>
          <cell r="GI9" t="str">
            <v>Timothy</v>
          </cell>
          <cell r="GJ9" t="str">
            <v>Timothy</v>
          </cell>
          <cell r="GK9" t="str">
            <v>Timothy</v>
          </cell>
          <cell r="GL9" t="str">
            <v>Timothy</v>
          </cell>
          <cell r="GM9" t="str">
            <v>Timothy</v>
          </cell>
          <cell r="GN9" t="str">
            <v>Timothy</v>
          </cell>
          <cell r="GO9" t="str">
            <v>Timothy</v>
          </cell>
          <cell r="GP9" t="str">
            <v>Timothy</v>
          </cell>
          <cell r="GQ9" t="str">
            <v>Timothy</v>
          </cell>
          <cell r="GR9" t="str">
            <v>Timothy</v>
          </cell>
          <cell r="GS9" t="str">
            <v>Timothy</v>
          </cell>
          <cell r="GT9" t="str">
            <v>Timothy</v>
          </cell>
          <cell r="GU9" t="str">
            <v>Timothy</v>
          </cell>
          <cell r="GV9" t="str">
            <v>Timothy</v>
          </cell>
          <cell r="GW9" t="str">
            <v>Timothy</v>
          </cell>
          <cell r="GX9" t="str">
            <v>Timothy</v>
          </cell>
          <cell r="GY9" t="str">
            <v>Timothy</v>
          </cell>
          <cell r="GZ9" t="str">
            <v>Timothy</v>
          </cell>
          <cell r="HA9" t="str">
            <v>Timothy</v>
          </cell>
          <cell r="HB9" t="str">
            <v>Timothy</v>
          </cell>
          <cell r="HC9" t="str">
            <v>Timothy</v>
          </cell>
          <cell r="HD9" t="str">
            <v>Cheng Tat</v>
          </cell>
          <cell r="HE9" t="str">
            <v>Cheng Tat</v>
          </cell>
          <cell r="HF9" t="str">
            <v>Cheng Tat</v>
          </cell>
          <cell r="HG9" t="str">
            <v>Cheng Tat</v>
          </cell>
          <cell r="HH9" t="str">
            <v>Cheng Tat</v>
          </cell>
          <cell r="HI9" t="str">
            <v>Cheng Tat</v>
          </cell>
          <cell r="HJ9" t="str">
            <v>Cheng Tat</v>
          </cell>
          <cell r="HK9" t="str">
            <v>Cheng Tat</v>
          </cell>
          <cell r="HL9" t="str">
            <v>Cheng Tat</v>
          </cell>
          <cell r="HM9" t="str">
            <v>Cheng Tat</v>
          </cell>
          <cell r="HN9" t="str">
            <v>Cheng Tat</v>
          </cell>
          <cell r="HO9" t="str">
            <v>Cheng Tat</v>
          </cell>
          <cell r="HP9" t="str">
            <v>Cheng Tat</v>
          </cell>
          <cell r="HQ9" t="str">
            <v>Cheng Tat</v>
          </cell>
          <cell r="HR9" t="str">
            <v>Cheng Tat</v>
          </cell>
          <cell r="HS9" t="str">
            <v>Cheng Tat</v>
          </cell>
          <cell r="HT9" t="str">
            <v>Cheng Tat</v>
          </cell>
          <cell r="HU9" t="str">
            <v>Cheng Tat</v>
          </cell>
          <cell r="HV9" t="str">
            <v>Cheng Tat</v>
          </cell>
          <cell r="HW9" t="str">
            <v>Cheng Tat</v>
          </cell>
          <cell r="HX9" t="str">
            <v>Cheng Tat</v>
          </cell>
          <cell r="HY9" t="str">
            <v>Cheng Tat</v>
          </cell>
          <cell r="HZ9" t="str">
            <v>Cheng Tat</v>
          </cell>
          <cell r="IA9" t="str">
            <v>Cheng Tat</v>
          </cell>
          <cell r="IB9" t="str">
            <v>Cheng Tat</v>
          </cell>
          <cell r="IC9" t="str">
            <v>Wen Yu</v>
          </cell>
          <cell r="ID9" t="str">
            <v>Wen Yu</v>
          </cell>
          <cell r="IE9" t="str">
            <v>Wen Yu</v>
          </cell>
          <cell r="IF9" t="str">
            <v>Wen Yu</v>
          </cell>
          <cell r="IG9" t="str">
            <v>Wen Yu</v>
          </cell>
          <cell r="IH9" t="str">
            <v>Wen Yu</v>
          </cell>
          <cell r="II9" t="str">
            <v>Wen Yu</v>
          </cell>
          <cell r="IJ9" t="str">
            <v>Wen Yu</v>
          </cell>
          <cell r="IK9" t="str">
            <v>Wen Yu</v>
          </cell>
          <cell r="IL9" t="str">
            <v>Wen Yu</v>
          </cell>
          <cell r="IM9" t="str">
            <v>Wen Yu</v>
          </cell>
          <cell r="IN9" t="str">
            <v>Wen Yu</v>
          </cell>
          <cell r="IO9" t="str">
            <v>Wen Yu</v>
          </cell>
          <cell r="IP9" t="str">
            <v>Wen Yu</v>
          </cell>
          <cell r="IQ9" t="str">
            <v>Wen Yu</v>
          </cell>
          <cell r="IR9" t="str">
            <v>Wen Yu</v>
          </cell>
          <cell r="IS9" t="str">
            <v>Wen Yu</v>
          </cell>
          <cell r="IT9" t="str">
            <v>Wen Yu</v>
          </cell>
          <cell r="IU9" t="str">
            <v>Wen Yu</v>
          </cell>
          <cell r="IV9" t="str">
            <v>Wen Yu</v>
          </cell>
          <cell r="IW9" t="str">
            <v>Wen Yu</v>
          </cell>
          <cell r="IX9" t="str">
            <v>Wen Yu</v>
          </cell>
          <cell r="IY9" t="str">
            <v>Wen Yu</v>
          </cell>
          <cell r="IZ9" t="str">
            <v>Wen Yu</v>
          </cell>
          <cell r="JA9" t="str">
            <v>Wen Yu</v>
          </cell>
          <cell r="JB9" t="str">
            <v>Timothy</v>
          </cell>
          <cell r="JC9" t="str">
            <v>Timothy</v>
          </cell>
          <cell r="JD9" t="str">
            <v>Timothy</v>
          </cell>
          <cell r="JE9" t="str">
            <v>Timothy</v>
          </cell>
          <cell r="JF9" t="str">
            <v>Timothy</v>
          </cell>
          <cell r="JG9" t="str">
            <v>Timothy</v>
          </cell>
          <cell r="JH9" t="str">
            <v>Timothy</v>
          </cell>
          <cell r="JI9" t="str">
            <v>Timothy</v>
          </cell>
          <cell r="JJ9" t="str">
            <v>Timothy</v>
          </cell>
          <cell r="JK9" t="str">
            <v>Timothy</v>
          </cell>
          <cell r="JL9" t="str">
            <v>Timothy</v>
          </cell>
          <cell r="JM9" t="str">
            <v>Timothy</v>
          </cell>
          <cell r="JN9" t="str">
            <v>Timothy</v>
          </cell>
          <cell r="JO9" t="str">
            <v>Timothy</v>
          </cell>
          <cell r="JP9" t="str">
            <v>Timothy</v>
          </cell>
          <cell r="JQ9" t="str">
            <v>Timothy</v>
          </cell>
          <cell r="JR9" t="str">
            <v>Timothy</v>
          </cell>
          <cell r="JS9" t="str">
            <v>Timothy</v>
          </cell>
          <cell r="JT9" t="str">
            <v>Timothy</v>
          </cell>
          <cell r="JU9" t="str">
            <v>Timothy</v>
          </cell>
          <cell r="JV9" t="str">
            <v>Timothy</v>
          </cell>
          <cell r="JW9" t="str">
            <v>Timothy</v>
          </cell>
          <cell r="JX9" t="str">
            <v>Timothy</v>
          </cell>
          <cell r="JY9" t="str">
            <v>Timothy</v>
          </cell>
          <cell r="JZ9" t="str">
            <v>Timothy</v>
          </cell>
          <cell r="KA9" t="str">
            <v>Timothy</v>
          </cell>
          <cell r="KB9" t="str">
            <v>Timothy</v>
          </cell>
          <cell r="KC9" t="str">
            <v>Timothy</v>
          </cell>
          <cell r="KD9" t="str">
            <v>Timothy</v>
          </cell>
          <cell r="KE9" t="str">
            <v>Timothy</v>
          </cell>
          <cell r="KF9" t="str">
            <v>Jun Kiat</v>
          </cell>
          <cell r="KG9" t="str">
            <v>Jun Kiat</v>
          </cell>
          <cell r="KH9" t="str">
            <v>Jun Kiat</v>
          </cell>
          <cell r="KI9" t="str">
            <v>Jun Kiat</v>
          </cell>
          <cell r="KJ9" t="str">
            <v>Jun Kiat</v>
          </cell>
          <cell r="KK9" t="str">
            <v>Jun Kiat</v>
          </cell>
          <cell r="KL9" t="str">
            <v>Jun Kiat</v>
          </cell>
          <cell r="KM9" t="str">
            <v>Jun Kiat</v>
          </cell>
          <cell r="KN9" t="str">
            <v>Jun Kiat</v>
          </cell>
          <cell r="KO9" t="str">
            <v>Jun Kiat</v>
          </cell>
          <cell r="KP9" t="str">
            <v>Jun Kiat</v>
          </cell>
          <cell r="KQ9" t="str">
            <v>Jun Kiat</v>
          </cell>
          <cell r="KR9" t="str">
            <v>Jun Kiat</v>
          </cell>
          <cell r="KS9" t="str">
            <v>Jun Kiat</v>
          </cell>
          <cell r="KT9" t="str">
            <v>Jun Kiat</v>
          </cell>
          <cell r="KU9" t="str">
            <v>Ping Xiang</v>
          </cell>
          <cell r="KV9" t="str">
            <v>Ping Xiang</v>
          </cell>
          <cell r="KW9" t="str">
            <v>Ping Xiang</v>
          </cell>
          <cell r="KX9" t="str">
            <v>Ping Xiang</v>
          </cell>
          <cell r="KY9" t="str">
            <v>Ping Xiang</v>
          </cell>
          <cell r="KZ9" t="str">
            <v>Shannen</v>
          </cell>
          <cell r="LA9" t="str">
            <v>Shannen</v>
          </cell>
          <cell r="LB9" t="str">
            <v>Shannen</v>
          </cell>
          <cell r="LC9" t="str">
            <v>Shannen</v>
          </cell>
          <cell r="LD9" t="str">
            <v>Shannen</v>
          </cell>
          <cell r="LE9" t="str">
            <v>Shannen</v>
          </cell>
          <cell r="LF9" t="str">
            <v>Shannen</v>
          </cell>
          <cell r="LG9" t="str">
            <v>Shannen</v>
          </cell>
          <cell r="LH9" t="str">
            <v>Shannen</v>
          </cell>
          <cell r="LI9" t="str">
            <v>Shannen</v>
          </cell>
          <cell r="LJ9" t="str">
            <v>Shannen</v>
          </cell>
          <cell r="LK9" t="str">
            <v>Shannen</v>
          </cell>
          <cell r="LL9" t="str">
            <v>Shannen</v>
          </cell>
          <cell r="LM9" t="str">
            <v>Shannen</v>
          </cell>
          <cell r="LN9" t="str">
            <v>Shannen</v>
          </cell>
          <cell r="LO9" t="str">
            <v>Shannen</v>
          </cell>
          <cell r="LP9" t="str">
            <v>Shannen</v>
          </cell>
          <cell r="LQ9" t="str">
            <v>Shannen</v>
          </cell>
          <cell r="LR9" t="str">
            <v>Shannen</v>
          </cell>
          <cell r="LS9" t="str">
            <v>Shannen</v>
          </cell>
          <cell r="LT9" t="str">
            <v>Shannen</v>
          </cell>
          <cell r="LU9" t="str">
            <v>Shannen</v>
          </cell>
          <cell r="LV9" t="str">
            <v>Shannen</v>
          </cell>
          <cell r="LW9" t="str">
            <v>Shannen</v>
          </cell>
          <cell r="LX9" t="str">
            <v>Shannen</v>
          </cell>
          <cell r="LY9" t="str">
            <v>Ping Xiang</v>
          </cell>
          <cell r="LZ9" t="str">
            <v>Ping Xiang</v>
          </cell>
          <cell r="MA9" t="str">
            <v>Ping Xiang</v>
          </cell>
          <cell r="MB9" t="str">
            <v>Ping Xiang</v>
          </cell>
          <cell r="MC9" t="str">
            <v>Ping Xiang</v>
          </cell>
          <cell r="MD9" t="str">
            <v>Ping Xiang</v>
          </cell>
          <cell r="ME9" t="str">
            <v>Ping Xiang</v>
          </cell>
          <cell r="MF9" t="str">
            <v>Ping Xiang</v>
          </cell>
          <cell r="MG9" t="str">
            <v>Ping Xiang</v>
          </cell>
          <cell r="MH9" t="str">
            <v>Ping Xiang</v>
          </cell>
          <cell r="MI9" t="str">
            <v>Himani</v>
          </cell>
          <cell r="MJ9" t="str">
            <v>Himani</v>
          </cell>
          <cell r="MK9" t="str">
            <v>Himani</v>
          </cell>
          <cell r="ML9" t="str">
            <v>Himani</v>
          </cell>
          <cell r="MM9" t="str">
            <v>Himani</v>
          </cell>
          <cell r="MN9" t="str">
            <v>Himani</v>
          </cell>
          <cell r="MO9" t="str">
            <v>Himani</v>
          </cell>
          <cell r="MP9" t="str">
            <v>Himani</v>
          </cell>
          <cell r="MQ9" t="str">
            <v>Himani</v>
          </cell>
          <cell r="MR9" t="str">
            <v>Himani</v>
          </cell>
          <cell r="MS9" t="str">
            <v>Himani</v>
          </cell>
          <cell r="MT9" t="str">
            <v>Himani</v>
          </cell>
          <cell r="MU9" t="str">
            <v>Himani</v>
          </cell>
          <cell r="MV9" t="str">
            <v>Jieru</v>
          </cell>
          <cell r="MW9" t="str">
            <v>Himani</v>
          </cell>
          <cell r="MX9" t="str">
            <v>Himani</v>
          </cell>
          <cell r="MY9" t="str">
            <v>Jun Hui</v>
          </cell>
          <cell r="MZ9" t="str">
            <v>Jun Hui</v>
          </cell>
          <cell r="NA9" t="str">
            <v>Jun Hui</v>
          </cell>
          <cell r="NB9" t="str">
            <v>Jun Hui</v>
          </cell>
          <cell r="NC9" t="str">
            <v>Jun Hui</v>
          </cell>
          <cell r="ND9" t="str">
            <v>Jun Hui</v>
          </cell>
          <cell r="NE9" t="str">
            <v>Jun Hui</v>
          </cell>
          <cell r="NF9" t="str">
            <v>Jun Hui</v>
          </cell>
          <cell r="NG9" t="str">
            <v>Jun Hui</v>
          </cell>
          <cell r="NH9" t="str">
            <v>Jun Hui</v>
          </cell>
          <cell r="NI9" t="str">
            <v>Jun Hui</v>
          </cell>
          <cell r="NJ9" t="str">
            <v>Jun Hui</v>
          </cell>
          <cell r="NK9" t="str">
            <v>Jun Hui</v>
          </cell>
          <cell r="NL9" t="str">
            <v>Jun Hui</v>
          </cell>
          <cell r="NM9" t="str">
            <v>Jun Hui</v>
          </cell>
          <cell r="NN9" t="str">
            <v>Jun Hui</v>
          </cell>
          <cell r="NO9" t="str">
            <v>Jun Hui</v>
          </cell>
          <cell r="NP9" t="str">
            <v>Jun Hui</v>
          </cell>
          <cell r="NQ9" t="str">
            <v>Jun Hui</v>
          </cell>
          <cell r="NR9" t="str">
            <v>Jun Hui</v>
          </cell>
          <cell r="NS9" t="str">
            <v>Jun Hui</v>
          </cell>
          <cell r="NT9" t="str">
            <v>Jun Hui</v>
          </cell>
          <cell r="NU9" t="str">
            <v>Jieru</v>
          </cell>
          <cell r="NV9" t="str">
            <v>Jieru</v>
          </cell>
          <cell r="NW9" t="str">
            <v>Jieru</v>
          </cell>
          <cell r="NX9" t="str">
            <v>Jun Hui</v>
          </cell>
          <cell r="NY9" t="str">
            <v>Jun Hui</v>
          </cell>
          <cell r="NZ9" t="str">
            <v>Jun Hui</v>
          </cell>
          <cell r="OA9" t="str">
            <v>Jieru</v>
          </cell>
          <cell r="OB9" t="str">
            <v>Jieru</v>
          </cell>
          <cell r="OC9" t="str">
            <v>Jieru</v>
          </cell>
          <cell r="OD9" t="str">
            <v>Jieru</v>
          </cell>
          <cell r="OE9" t="str">
            <v>Jieru</v>
          </cell>
          <cell r="OF9" t="str">
            <v>Jieru</v>
          </cell>
          <cell r="OG9" t="str">
            <v>Jieru</v>
          </cell>
          <cell r="OH9" t="str">
            <v>Jieru</v>
          </cell>
          <cell r="OI9" t="str">
            <v>Jieru</v>
          </cell>
          <cell r="OJ9" t="str">
            <v>Jieru</v>
          </cell>
          <cell r="OK9" t="str">
            <v>Jieru</v>
          </cell>
          <cell r="OL9" t="str">
            <v>Jieru</v>
          </cell>
          <cell r="OM9" t="str">
            <v>Jieru</v>
          </cell>
          <cell r="ON9" t="str">
            <v>JIeru</v>
          </cell>
          <cell r="OO9" t="str">
            <v>Jieru</v>
          </cell>
          <cell r="OP9" t="str">
            <v>Jieru</v>
          </cell>
          <cell r="OQ9" t="str">
            <v>Jieru</v>
          </cell>
          <cell r="OR9" t="str">
            <v>Jieru</v>
          </cell>
          <cell r="OS9" t="str">
            <v>Jieru</v>
          </cell>
          <cell r="OT9" t="str">
            <v>Aster</v>
          </cell>
          <cell r="OU9" t="str">
            <v>Aster</v>
          </cell>
          <cell r="OV9" t="str">
            <v>Aster</v>
          </cell>
          <cell r="OW9" t="str">
            <v>Aster</v>
          </cell>
          <cell r="OX9" t="str">
            <v>Aster</v>
          </cell>
          <cell r="OY9" t="str">
            <v>Aster</v>
          </cell>
          <cell r="OZ9" t="str">
            <v>Aster</v>
          </cell>
          <cell r="PA9" t="str">
            <v>Aster</v>
          </cell>
          <cell r="PB9" t="str">
            <v>Aster</v>
          </cell>
          <cell r="PC9" t="str">
            <v>Aster</v>
          </cell>
          <cell r="PD9" t="str">
            <v>Aster</v>
          </cell>
          <cell r="PE9" t="str">
            <v>Aster</v>
          </cell>
          <cell r="PF9" t="str">
            <v>Aster</v>
          </cell>
          <cell r="PG9" t="str">
            <v>Aster</v>
          </cell>
          <cell r="PH9" t="str">
            <v>Aster</v>
          </cell>
          <cell r="PI9" t="str">
            <v>Aster</v>
          </cell>
          <cell r="PJ9" t="str">
            <v>Aster</v>
          </cell>
          <cell r="PK9" t="str">
            <v>Jieru</v>
          </cell>
          <cell r="PL9" t="str">
            <v>Aster</v>
          </cell>
          <cell r="PM9" t="str">
            <v>Aster</v>
          </cell>
          <cell r="PN9" t="str">
            <v>Aster</v>
          </cell>
          <cell r="PO9" t="str">
            <v>Aster</v>
          </cell>
          <cell r="PP9" t="str">
            <v>Aster</v>
          </cell>
          <cell r="PQ9" t="str">
            <v>Jieru</v>
          </cell>
          <cell r="PR9" t="str">
            <v>Aster</v>
          </cell>
          <cell r="PS9" t="str">
            <v>Aster</v>
          </cell>
          <cell r="PT9" t="str">
            <v>Aster</v>
          </cell>
          <cell r="PU9" t="str">
            <v>Aster</v>
          </cell>
          <cell r="PV9" t="str">
            <v>Aster</v>
          </cell>
          <cell r="PW9" t="str">
            <v>Aster</v>
          </cell>
          <cell r="PX9" t="str">
            <v>Aster</v>
          </cell>
          <cell r="PY9" t="str">
            <v>Aster</v>
          </cell>
          <cell r="PZ9" t="str">
            <v>Aster</v>
          </cell>
          <cell r="QA9" t="str">
            <v>Aster</v>
          </cell>
          <cell r="QB9" t="str">
            <v>Wen Yu</v>
          </cell>
          <cell r="QC9" t="str">
            <v>Wen Yu</v>
          </cell>
          <cell r="QD9" t="str">
            <v>Wen Yu</v>
          </cell>
          <cell r="QE9" t="str">
            <v>Wen Yu</v>
          </cell>
          <cell r="QF9" t="str">
            <v>Wen Yu</v>
          </cell>
          <cell r="QG9" t="str">
            <v>Wen Yu</v>
          </cell>
          <cell r="QH9" t="str">
            <v>Wen Yu</v>
          </cell>
          <cell r="QI9" t="str">
            <v>Wen Yu</v>
          </cell>
          <cell r="QJ9" t="str">
            <v>Wen Yu</v>
          </cell>
          <cell r="QK9" t="str">
            <v>Wen Yu</v>
          </cell>
          <cell r="QL9" t="str">
            <v>Wen Yu</v>
          </cell>
          <cell r="QM9" t="str">
            <v>Wen Yu</v>
          </cell>
          <cell r="QN9" t="str">
            <v>Wen Yu</v>
          </cell>
          <cell r="QO9" t="str">
            <v>Wen Yu</v>
          </cell>
          <cell r="QP9" t="str">
            <v>Wen Yu</v>
          </cell>
          <cell r="QQ9" t="str">
            <v>Wen Yu</v>
          </cell>
          <cell r="QR9" t="str">
            <v>Wen Yu</v>
          </cell>
          <cell r="QS9" t="str">
            <v>Wen Yu</v>
          </cell>
          <cell r="QT9" t="str">
            <v>Wen Yu</v>
          </cell>
          <cell r="QU9" t="str">
            <v>Wen Yu</v>
          </cell>
          <cell r="QV9" t="str">
            <v>Shannen</v>
          </cell>
          <cell r="QW9" t="str">
            <v>Shannen</v>
          </cell>
          <cell r="QX9" t="str">
            <v>Shannen</v>
          </cell>
          <cell r="QY9" t="str">
            <v>Shannen</v>
          </cell>
          <cell r="QZ9" t="str">
            <v>Shannen</v>
          </cell>
          <cell r="RA9" t="str">
            <v>Shannen</v>
          </cell>
          <cell r="RB9" t="str">
            <v>Shannen</v>
          </cell>
          <cell r="RC9" t="str">
            <v>Shannen</v>
          </cell>
          <cell r="RD9" t="str">
            <v>Shannen</v>
          </cell>
          <cell r="RE9" t="str">
            <v>Shannen</v>
          </cell>
          <cell r="RF9" t="str">
            <v>Shannen</v>
          </cell>
          <cell r="RG9" t="str">
            <v>Shannen</v>
          </cell>
          <cell r="RH9" t="str">
            <v>Shannen</v>
          </cell>
          <cell r="RI9" t="str">
            <v>Shannen</v>
          </cell>
          <cell r="RJ9" t="str">
            <v>Shannen</v>
          </cell>
          <cell r="RK9" t="str">
            <v>Cheng Tat</v>
          </cell>
          <cell r="RL9" t="str">
            <v>Cheng Tat</v>
          </cell>
          <cell r="RM9" t="str">
            <v>Cheng Tat</v>
          </cell>
          <cell r="RN9" t="str">
            <v>Cheng Tat</v>
          </cell>
          <cell r="RO9" t="str">
            <v>Cheng Tat</v>
          </cell>
          <cell r="RP9" t="str">
            <v>Cheng Tat</v>
          </cell>
          <cell r="RQ9" t="str">
            <v>Cheng Tat</v>
          </cell>
          <cell r="RR9" t="str">
            <v>Cheng Tat</v>
          </cell>
          <cell r="RS9" t="str">
            <v>Cheng Tat</v>
          </cell>
          <cell r="RT9" t="str">
            <v>Cheng Tat</v>
          </cell>
          <cell r="RU9" t="str">
            <v>Jun Kiat</v>
          </cell>
          <cell r="RV9" t="str">
            <v>Jun Kiat</v>
          </cell>
          <cell r="RW9" t="str">
            <v>Jun Kiat</v>
          </cell>
          <cell r="RX9" t="str">
            <v>Jun Kiat</v>
          </cell>
          <cell r="RY9" t="str">
            <v>Jun Kiat</v>
          </cell>
          <cell r="RZ9" t="str">
            <v>Jun Kiat</v>
          </cell>
          <cell r="SA9" t="str">
            <v>Jun Kiat</v>
          </cell>
          <cell r="SB9" t="str">
            <v>Jun Kiat</v>
          </cell>
          <cell r="SC9" t="str">
            <v>Jun Kiat</v>
          </cell>
          <cell r="SD9" t="str">
            <v>Jun Kiat</v>
          </cell>
          <cell r="SE9" t="str">
            <v>Jun Kiat</v>
          </cell>
          <cell r="SF9" t="str">
            <v>Jun Kiat</v>
          </cell>
          <cell r="SG9" t="str">
            <v>Jun Kiat</v>
          </cell>
          <cell r="SH9" t="str">
            <v>Jun Kiat</v>
          </cell>
          <cell r="SI9" t="str">
            <v>Jun Kiat</v>
          </cell>
          <cell r="SJ9" t="str">
            <v>Himani</v>
          </cell>
          <cell r="SK9" t="str">
            <v>Himani</v>
          </cell>
          <cell r="SL9" t="str">
            <v>Himani</v>
          </cell>
          <cell r="SM9" t="str">
            <v>Himani</v>
          </cell>
          <cell r="SN9" t="str">
            <v>Himani</v>
          </cell>
          <cell r="SO9" t="str">
            <v>Timothy</v>
          </cell>
          <cell r="SP9" t="str">
            <v>Himani</v>
          </cell>
          <cell r="SQ9" t="str">
            <v>Himani</v>
          </cell>
          <cell r="SR9" t="str">
            <v>Himani</v>
          </cell>
          <cell r="SS9" t="str">
            <v>Himani</v>
          </cell>
          <cell r="ST9" t="str">
            <v>Himani</v>
          </cell>
          <cell r="SU9" t="str">
            <v>Jun Hui</v>
          </cell>
          <cell r="SV9" t="str">
            <v>Jun Hui</v>
          </cell>
          <cell r="SW9" t="str">
            <v>Jun Hui</v>
          </cell>
          <cell r="SX9" t="str">
            <v>Jun Hui</v>
          </cell>
          <cell r="SY9" t="str">
            <v>Jun Hui</v>
          </cell>
          <cell r="SZ9" t="str">
            <v>Jun Hui</v>
          </cell>
          <cell r="TA9" t="str">
            <v>Jun Hui</v>
          </cell>
          <cell r="TB9" t="str">
            <v>Timothy</v>
          </cell>
          <cell r="TC9" t="str">
            <v>Timothy</v>
          </cell>
          <cell r="TD9" t="str">
            <v>Timothy</v>
          </cell>
          <cell r="TE9" t="str">
            <v>Timothy</v>
          </cell>
          <cell r="TF9" t="str">
            <v>Timothy</v>
          </cell>
          <cell r="TG9" t="str">
            <v>Timothy</v>
          </cell>
          <cell r="TH9" t="str">
            <v>Timothy</v>
          </cell>
          <cell r="TI9" t="str">
            <v>Timothy</v>
          </cell>
          <cell r="TJ9" t="str">
            <v>Timothy</v>
          </cell>
          <cell r="TK9" t="str">
            <v>Jun Hui</v>
          </cell>
          <cell r="TL9" t="str">
            <v>Jun Hui</v>
          </cell>
          <cell r="TM9" t="str">
            <v>Jun Hui</v>
          </cell>
          <cell r="TN9" t="str">
            <v>Timothy</v>
          </cell>
          <cell r="TO9" t="str">
            <v>Timothy</v>
          </cell>
          <cell r="TP9" t="str">
            <v>Timothy</v>
          </cell>
          <cell r="TQ9" t="str">
            <v>Timothy</v>
          </cell>
          <cell r="TR9" t="str">
            <v>Timothy</v>
          </cell>
          <cell r="TS9" t="str">
            <v>Timothy</v>
          </cell>
          <cell r="TT9" t="str">
            <v>Timothy</v>
          </cell>
          <cell r="TU9" t="str">
            <v>Timothy</v>
          </cell>
          <cell r="TV9" t="str">
            <v>Timothy</v>
          </cell>
          <cell r="TW9" t="str">
            <v>Timothy</v>
          </cell>
          <cell r="TX9" t="str">
            <v>Jun Hui</v>
          </cell>
          <cell r="TY9" t="str">
            <v>Jun Hui</v>
          </cell>
          <cell r="TZ9" t="str">
            <v>Jun Hui</v>
          </cell>
          <cell r="UA9" t="str">
            <v>Jun Hui</v>
          </cell>
          <cell r="UB9" t="str">
            <v>Jun Hui</v>
          </cell>
          <cell r="UC9" t="str">
            <v>Che-Fu</v>
          </cell>
          <cell r="UD9" t="str">
            <v>Che-Fu</v>
          </cell>
          <cell r="UE9" t="str">
            <v>Che-Fu</v>
          </cell>
          <cell r="UF9" t="str">
            <v>Che-Fu</v>
          </cell>
          <cell r="UG9" t="str">
            <v>Che-Fu</v>
          </cell>
          <cell r="UH9" t="str">
            <v>Che-Fu</v>
          </cell>
          <cell r="UI9" t="str">
            <v>Che-Fu</v>
          </cell>
          <cell r="UJ9" t="str">
            <v>Che-Fu</v>
          </cell>
          <cell r="UK9" t="str">
            <v>Che-Fu</v>
          </cell>
          <cell r="UL9" t="str">
            <v>Che-Fu</v>
          </cell>
          <cell r="UM9" t="str">
            <v>Cheng Tat</v>
          </cell>
          <cell r="UN9" t="str">
            <v>Cheng Tat</v>
          </cell>
          <cell r="UO9" t="str">
            <v>Cheng Tat</v>
          </cell>
          <cell r="UP9" t="str">
            <v>Cheng Tat</v>
          </cell>
          <cell r="UQ9" t="str">
            <v>Cheng Tat</v>
          </cell>
          <cell r="UR9" t="str">
            <v>Wen Yu</v>
          </cell>
          <cell r="US9" t="str">
            <v>Wen Yu</v>
          </cell>
          <cell r="UT9" t="str">
            <v>Wen Yu</v>
          </cell>
          <cell r="UU9" t="str">
            <v>Wen Yu</v>
          </cell>
          <cell r="UV9" t="str">
            <v>Wen Yu</v>
          </cell>
          <cell r="UW9" t="str">
            <v>Jun Hui</v>
          </cell>
          <cell r="UX9" t="str">
            <v>Jun Hui</v>
          </cell>
          <cell r="UY9" t="str">
            <v>Jun Hui</v>
          </cell>
          <cell r="UZ9" t="str">
            <v>Jun Hui</v>
          </cell>
          <cell r="VA9" t="str">
            <v>Jun Hui</v>
          </cell>
          <cell r="VB9" t="str">
            <v>Timothy</v>
          </cell>
          <cell r="VC9" t="str">
            <v>Timothy</v>
          </cell>
          <cell r="VD9" t="str">
            <v>Timothy</v>
          </cell>
          <cell r="VE9" t="str">
            <v>Timothy</v>
          </cell>
          <cell r="VF9" t="str">
            <v>Timothy</v>
          </cell>
          <cell r="VG9" t="str">
            <v>Timothy</v>
          </cell>
          <cell r="VH9" t="str">
            <v>Timothy</v>
          </cell>
          <cell r="VI9" t="str">
            <v>Keng Jin</v>
          </cell>
          <cell r="VJ9" t="str">
            <v>Keng Jin</v>
          </cell>
          <cell r="VK9" t="str">
            <v>Keng Jin</v>
          </cell>
          <cell r="VL9" t="str">
            <v>Keng Jin</v>
          </cell>
          <cell r="VM9" t="str">
            <v>Keng Jin</v>
          </cell>
          <cell r="VN9" t="str">
            <v>Shannen</v>
          </cell>
          <cell r="VO9" t="str">
            <v>Shannen</v>
          </cell>
          <cell r="VP9" t="str">
            <v>-</v>
          </cell>
          <cell r="VQ9" t="str">
            <v>Shannen</v>
          </cell>
          <cell r="VR9" t="str">
            <v>Shannen</v>
          </cell>
          <cell r="VS9" t="str">
            <v>Shannen</v>
          </cell>
          <cell r="VT9" t="str">
            <v>Shannen</v>
          </cell>
          <cell r="VU9" t="str">
            <v>Shannen</v>
          </cell>
          <cell r="VV9" t="str">
            <v>Shannen</v>
          </cell>
          <cell r="VW9" t="str">
            <v>Shannen</v>
          </cell>
          <cell r="VX9" t="str">
            <v>-</v>
          </cell>
          <cell r="VY9" t="str">
            <v>Aster</v>
          </cell>
          <cell r="VZ9" t="str">
            <v>Aster</v>
          </cell>
          <cell r="WA9" t="str">
            <v>-</v>
          </cell>
          <cell r="WB9" t="str">
            <v>-</v>
          </cell>
          <cell r="WC9" t="str">
            <v>Aster</v>
          </cell>
          <cell r="WD9" t="str">
            <v>Aster</v>
          </cell>
          <cell r="WE9" t="str">
            <v>Aster</v>
          </cell>
          <cell r="WF9" t="str">
            <v>-</v>
          </cell>
          <cell r="WG9" t="str">
            <v>Aster</v>
          </cell>
          <cell r="WH9" t="str">
            <v>Aster</v>
          </cell>
          <cell r="WI9" t="str">
            <v>Aster</v>
          </cell>
          <cell r="WJ9" t="str">
            <v>-</v>
          </cell>
          <cell r="WK9" t="str">
            <v>-</v>
          </cell>
          <cell r="WL9" t="str">
            <v>Aster</v>
          </cell>
          <cell r="WM9" t="str">
            <v>Himani</v>
          </cell>
          <cell r="WN9" t="str">
            <v>Himani</v>
          </cell>
          <cell r="WO9" t="str">
            <v>HImani</v>
          </cell>
          <cell r="WP9" t="str">
            <v>-</v>
          </cell>
          <cell r="WQ9" t="str">
            <v>-</v>
          </cell>
          <cell r="WR9" t="str">
            <v>Himani</v>
          </cell>
          <cell r="WS9" t="str">
            <v>Himani</v>
          </cell>
          <cell r="WT9" t="str">
            <v>Himani</v>
          </cell>
          <cell r="WU9" t="str">
            <v>Ping Xiang</v>
          </cell>
          <cell r="WV9" t="str">
            <v>Ping Xiang</v>
          </cell>
          <cell r="WW9" t="str">
            <v>Ping Xiang</v>
          </cell>
          <cell r="WX9" t="str">
            <v>Ping Xiang</v>
          </cell>
          <cell r="WY9" t="str">
            <v>Ping Xiang</v>
          </cell>
          <cell r="WZ9" t="str">
            <v>Ping Xiang</v>
          </cell>
          <cell r="XA9" t="str">
            <v>-</v>
          </cell>
          <cell r="XB9" t="str">
            <v>Cheng Tat</v>
          </cell>
          <cell r="XC9" t="str">
            <v>-</v>
          </cell>
          <cell r="XD9" t="str">
            <v>-</v>
          </cell>
          <cell r="XE9" t="str">
            <v>-</v>
          </cell>
          <cell r="XF9" t="str">
            <v>-</v>
          </cell>
          <cell r="XG9" t="str">
            <v>-</v>
          </cell>
          <cell r="XH9" t="str">
            <v>-</v>
          </cell>
          <cell r="XI9" t="str">
            <v>Cheng Tat</v>
          </cell>
          <cell r="XJ9" t="str">
            <v>-</v>
          </cell>
          <cell r="XK9" t="str">
            <v>Cheng Tat</v>
          </cell>
          <cell r="XL9" t="str">
            <v>Cheng Tat</v>
          </cell>
          <cell r="XM9" t="str">
            <v>-</v>
          </cell>
          <cell r="XN9" t="str">
            <v>Wen Yu</v>
          </cell>
          <cell r="XO9" t="str">
            <v>-</v>
          </cell>
          <cell r="XP9" t="str">
            <v>Wen Yu</v>
          </cell>
          <cell r="XQ9" t="str">
            <v>Wen Yu</v>
          </cell>
          <cell r="XR9" t="str">
            <v>Wen Yu</v>
          </cell>
          <cell r="XS9" t="str">
            <v>Timothy</v>
          </cell>
          <cell r="XT9" t="str">
            <v>Timothy</v>
          </cell>
          <cell r="XU9" t="str">
            <v>Timothy</v>
          </cell>
          <cell r="XV9" t="str">
            <v>Timothy</v>
          </cell>
        </row>
        <row r="10">
          <cell r="E10" t="str">
            <v xml:space="preserve">Wen Yu </v>
          </cell>
          <cell r="F10" t="str">
            <v xml:space="preserve">Wen Yu </v>
          </cell>
          <cell r="G10" t="str">
            <v xml:space="preserve">Wen Yu </v>
          </cell>
          <cell r="H10" t="str">
            <v xml:space="preserve">Wen Yu </v>
          </cell>
          <cell r="I10" t="str">
            <v xml:space="preserve">Wen Yu </v>
          </cell>
          <cell r="J10" t="str">
            <v xml:space="preserve">Wen Yu </v>
          </cell>
          <cell r="K10" t="str">
            <v xml:space="preserve">Wen Yu </v>
          </cell>
          <cell r="L10" t="str">
            <v xml:space="preserve">Wen Yu </v>
          </cell>
          <cell r="M10" t="str">
            <v xml:space="preserve">Wen Yu </v>
          </cell>
          <cell r="N10" t="str">
            <v xml:space="preserve">Wen Yu </v>
          </cell>
          <cell r="O10" t="str">
            <v>-</v>
          </cell>
          <cell r="P10" t="str">
            <v xml:space="preserve">Wen Yu </v>
          </cell>
          <cell r="Q10" t="str">
            <v xml:space="preserve">Wen Yu </v>
          </cell>
          <cell r="R10" t="str">
            <v xml:space="preserve">Wen Yu </v>
          </cell>
          <cell r="S10" t="str">
            <v xml:space="preserve">Wen Yu </v>
          </cell>
          <cell r="T10" t="str">
            <v xml:space="preserve">Wen Yu </v>
          </cell>
          <cell r="U10" t="str">
            <v xml:space="preserve">Wen Yu </v>
          </cell>
          <cell r="V10" t="str">
            <v xml:space="preserve">Wen Yu </v>
          </cell>
          <cell r="W10" t="str">
            <v xml:space="preserve">Wen Yu </v>
          </cell>
          <cell r="X10" t="str">
            <v xml:space="preserve">Wen Yu </v>
          </cell>
          <cell r="Y10" t="str">
            <v xml:space="preserve">Wen Yu </v>
          </cell>
          <cell r="Z10" t="str">
            <v>-</v>
          </cell>
          <cell r="AA10" t="str">
            <v xml:space="preserve">Wen Yu </v>
          </cell>
          <cell r="AB10" t="str">
            <v xml:space="preserve">Wen Yu </v>
          </cell>
          <cell r="AC10" t="str">
            <v xml:space="preserve">Wen Yu </v>
          </cell>
          <cell r="AD10" t="str">
            <v xml:space="preserve">Wen Yu </v>
          </cell>
          <cell r="AE10" t="str">
            <v>Jun Kiat</v>
          </cell>
          <cell r="AF10" t="str">
            <v>Jun Kiat</v>
          </cell>
          <cell r="AG10" t="str">
            <v>Jun Kiat</v>
          </cell>
          <cell r="AH10" t="str">
            <v>Jun Kiat</v>
          </cell>
          <cell r="AI10" t="str">
            <v>Jun Kiat</v>
          </cell>
          <cell r="AJ10" t="str">
            <v>Jun Kiat</v>
          </cell>
          <cell r="AK10" t="str">
            <v>Jun Kiat</v>
          </cell>
          <cell r="AL10" t="str">
            <v>Jun Kiat</v>
          </cell>
          <cell r="AM10" t="str">
            <v>Jun Kiat</v>
          </cell>
          <cell r="AN10" t="str">
            <v>Jun Kiat</v>
          </cell>
          <cell r="AO10" t="str">
            <v>Jun Kiat</v>
          </cell>
          <cell r="AP10" t="str">
            <v>Jun Kiat</v>
          </cell>
          <cell r="AQ10" t="str">
            <v>Jun Kiat</v>
          </cell>
          <cell r="AR10" t="str">
            <v>Jun Kiat</v>
          </cell>
          <cell r="AS10" t="str">
            <v>Jun Kiat</v>
          </cell>
          <cell r="AT10" t="str">
            <v>Jun Kiat</v>
          </cell>
          <cell r="AU10" t="str">
            <v>Jun Kiat</v>
          </cell>
          <cell r="AV10" t="str">
            <v>Jun Kiat</v>
          </cell>
          <cell r="AW10" t="str">
            <v>Jun Kiat</v>
          </cell>
          <cell r="AX10" t="str">
            <v>Jun Kiat</v>
          </cell>
          <cell r="AY10" t="str">
            <v>-</v>
          </cell>
          <cell r="AZ10" t="str">
            <v>Jun Kiat</v>
          </cell>
          <cell r="BA10" t="str">
            <v>-</v>
          </cell>
          <cell r="BB10" t="str">
            <v>Jun Kiat</v>
          </cell>
          <cell r="BC10" t="str">
            <v>Jun Kiat</v>
          </cell>
          <cell r="BD10" t="str">
            <v>Jun Kiat</v>
          </cell>
          <cell r="BE10" t="str">
            <v>Cheng Tat</v>
          </cell>
          <cell r="BF10" t="str">
            <v>Cheng Tat</v>
          </cell>
          <cell r="BG10" t="str">
            <v>Cheng Tat</v>
          </cell>
          <cell r="BH10" t="str">
            <v>Cheng Tat</v>
          </cell>
          <cell r="BI10" t="str">
            <v>Cheng Tat</v>
          </cell>
          <cell r="BJ10" t="str">
            <v>Cheng Tat</v>
          </cell>
          <cell r="BK10" t="str">
            <v>Cheng Tat</v>
          </cell>
          <cell r="BL10" t="str">
            <v>Cheng Tat</v>
          </cell>
          <cell r="BM10" t="str">
            <v>Cheng Tat</v>
          </cell>
          <cell r="BN10" t="str">
            <v>Cheng Tat</v>
          </cell>
          <cell r="BO10" t="str">
            <v>Cheng Tat</v>
          </cell>
          <cell r="BP10" t="str">
            <v>Cheng Tat</v>
          </cell>
          <cell r="BQ10" t="str">
            <v>Cheng Tat</v>
          </cell>
          <cell r="BR10" t="str">
            <v>Cheng Tat</v>
          </cell>
          <cell r="BS10" t="str">
            <v>Cheng Tat</v>
          </cell>
          <cell r="BT10" t="str">
            <v>Cheng Tat</v>
          </cell>
          <cell r="BU10" t="str">
            <v>Cheng Tat</v>
          </cell>
          <cell r="BV10" t="str">
            <v>Cheng Tat</v>
          </cell>
          <cell r="BW10" t="str">
            <v>Cheng Tat</v>
          </cell>
          <cell r="BX10" t="str">
            <v>Cheng Tat</v>
          </cell>
          <cell r="BY10" t="str">
            <v>Cheng Tat</v>
          </cell>
          <cell r="BZ10" t="str">
            <v>Cheng Tat</v>
          </cell>
          <cell r="CA10" t="str">
            <v>Cheng Tat</v>
          </cell>
          <cell r="CB10" t="str">
            <v>Cheng Tat</v>
          </cell>
          <cell r="CC10" t="str">
            <v>Cheng Tat</v>
          </cell>
          <cell r="CD10" t="str">
            <v>Cheng Tat</v>
          </cell>
          <cell r="CE10" t="str">
            <v>Jun Hui</v>
          </cell>
          <cell r="CF10" t="str">
            <v>Jun Hui</v>
          </cell>
          <cell r="CG10" t="str">
            <v>Jun Hui</v>
          </cell>
          <cell r="CH10" t="str">
            <v>Jun Hui</v>
          </cell>
          <cell r="CI10" t="str">
            <v>Jun Hui</v>
          </cell>
          <cell r="CJ10" t="str">
            <v>Jun Hui</v>
          </cell>
          <cell r="CK10" t="str">
            <v>Jun Hui</v>
          </cell>
          <cell r="CL10" t="str">
            <v>Jun Hui</v>
          </cell>
          <cell r="CM10" t="str">
            <v>-</v>
          </cell>
          <cell r="CN10" t="str">
            <v>Jun Hui</v>
          </cell>
          <cell r="CO10" t="str">
            <v>Jun Hui</v>
          </cell>
          <cell r="CP10" t="str">
            <v>Jun Hui</v>
          </cell>
          <cell r="CQ10" t="str">
            <v>Jun Hui</v>
          </cell>
          <cell r="CR10" t="str">
            <v>-</v>
          </cell>
          <cell r="CS10" t="str">
            <v>Jun Hui</v>
          </cell>
          <cell r="CT10" t="str">
            <v>Jun Hui</v>
          </cell>
          <cell r="CU10" t="str">
            <v>Jun Hui</v>
          </cell>
          <cell r="CV10" t="str">
            <v>Jun Hui</v>
          </cell>
          <cell r="CW10" t="str">
            <v>Jun Hui</v>
          </cell>
          <cell r="CX10" t="str">
            <v>Jun Hui</v>
          </cell>
          <cell r="CY10" t="str">
            <v>Jun Hui</v>
          </cell>
          <cell r="CZ10" t="str">
            <v>Jun Hui</v>
          </cell>
          <cell r="DA10" t="str">
            <v>Jun Hui</v>
          </cell>
          <cell r="DB10" t="str">
            <v>Jun Hui</v>
          </cell>
          <cell r="DC10" t="str">
            <v>Jun Hui</v>
          </cell>
          <cell r="DD10" t="str">
            <v>Jun Hui</v>
          </cell>
          <cell r="DE10" t="str">
            <v>Jun Hui</v>
          </cell>
          <cell r="DF10" t="str">
            <v>Jun Hui</v>
          </cell>
          <cell r="DG10" t="str">
            <v>Jun Hui</v>
          </cell>
          <cell r="DH10" t="str">
            <v>Jun Hui</v>
          </cell>
          <cell r="DI10" t="str">
            <v>Jun Hui</v>
          </cell>
          <cell r="DJ10" t="str">
            <v>Timothy</v>
          </cell>
          <cell r="DK10" t="str">
            <v>Timothy</v>
          </cell>
          <cell r="DL10" t="str">
            <v>Timothy</v>
          </cell>
          <cell r="DM10" t="str">
            <v>Timothy</v>
          </cell>
          <cell r="DN10" t="str">
            <v>Timothy</v>
          </cell>
          <cell r="DO10" t="str">
            <v>Timothy</v>
          </cell>
          <cell r="DP10" t="str">
            <v>Timothy</v>
          </cell>
          <cell r="DQ10" t="str">
            <v>Timothy</v>
          </cell>
          <cell r="DR10" t="str">
            <v>Timothy</v>
          </cell>
          <cell r="DS10" t="str">
            <v>Timothy</v>
          </cell>
          <cell r="DT10" t="str">
            <v>Timothy</v>
          </cell>
          <cell r="DU10" t="str">
            <v>Timothy</v>
          </cell>
          <cell r="DV10" t="str">
            <v>Timothy</v>
          </cell>
          <cell r="DW10" t="str">
            <v>Timothy</v>
          </cell>
          <cell r="DX10" t="str">
            <v>Timothy</v>
          </cell>
          <cell r="DY10" t="str">
            <v>-</v>
          </cell>
          <cell r="DZ10" t="str">
            <v>-</v>
          </cell>
          <cell r="EA10" t="str">
            <v>-</v>
          </cell>
          <cell r="EB10" t="str">
            <v>-</v>
          </cell>
          <cell r="EC10" t="str">
            <v>-</v>
          </cell>
          <cell r="ED10" t="str">
            <v>Timothy</v>
          </cell>
          <cell r="EE10" t="str">
            <v>Timothy</v>
          </cell>
          <cell r="EF10" t="str">
            <v>Timothy</v>
          </cell>
          <cell r="EG10" t="str">
            <v>Timothy</v>
          </cell>
          <cell r="EH10" t="str">
            <v>Timothy</v>
          </cell>
          <cell r="EI10" t="str">
            <v>Timothy</v>
          </cell>
          <cell r="EJ10" t="str">
            <v>Timothy</v>
          </cell>
          <cell r="EK10" t="str">
            <v>Timothy</v>
          </cell>
          <cell r="EL10" t="str">
            <v>Timothy</v>
          </cell>
          <cell r="EM10" t="str">
            <v>Timothy</v>
          </cell>
          <cell r="EN10" t="str">
            <v>Timothy</v>
          </cell>
          <cell r="EO10" t="str">
            <v>Timothy</v>
          </cell>
          <cell r="EP10" t="str">
            <v>Timothy</v>
          </cell>
          <cell r="EQ10" t="str">
            <v>-</v>
          </cell>
          <cell r="ER10" t="str">
            <v>Timothy</v>
          </cell>
          <cell r="ES10" t="str">
            <v>Timothy</v>
          </cell>
          <cell r="ET10" t="str">
            <v>Timothy</v>
          </cell>
          <cell r="EU10" t="str">
            <v>-</v>
          </cell>
          <cell r="EV10" t="str">
            <v>-</v>
          </cell>
          <cell r="EW10" t="str">
            <v>-</v>
          </cell>
          <cell r="EX10" t="str">
            <v>-</v>
          </cell>
          <cell r="EY10" t="str">
            <v>-</v>
          </cell>
          <cell r="EZ10" t="str">
            <v>-</v>
          </cell>
          <cell r="FA10" t="str">
            <v>-</v>
          </cell>
          <cell r="FB10" t="str">
            <v>-</v>
          </cell>
          <cell r="FC10" t="str">
            <v>-</v>
          </cell>
          <cell r="FD10" t="str">
            <v>-</v>
          </cell>
          <cell r="FE10" t="str">
            <v>-</v>
          </cell>
          <cell r="FF10" t="str">
            <v>-</v>
          </cell>
          <cell r="FG10" t="str">
            <v>-</v>
          </cell>
          <cell r="FH10" t="str">
            <v>-</v>
          </cell>
          <cell r="FI10" t="str">
            <v>-</v>
          </cell>
          <cell r="FJ10" t="str">
            <v>-</v>
          </cell>
          <cell r="FK10" t="str">
            <v>-</v>
          </cell>
          <cell r="FL10" t="str">
            <v>-</v>
          </cell>
          <cell r="FM10" t="str">
            <v>-</v>
          </cell>
          <cell r="FN10" t="str">
            <v>-</v>
          </cell>
          <cell r="FO10" t="str">
            <v>-</v>
          </cell>
          <cell r="FP10" t="str">
            <v>-</v>
          </cell>
          <cell r="FQ10" t="str">
            <v>-</v>
          </cell>
          <cell r="FR10" t="str">
            <v>-</v>
          </cell>
          <cell r="FS10" t="str">
            <v>-</v>
          </cell>
          <cell r="FT10" t="str">
            <v>-</v>
          </cell>
          <cell r="FU10" t="str">
            <v>-</v>
          </cell>
          <cell r="FV10" t="str">
            <v>-</v>
          </cell>
          <cell r="FW10" t="str">
            <v>-</v>
          </cell>
          <cell r="FX10" t="str">
            <v>-</v>
          </cell>
          <cell r="FY10" t="str">
            <v>-</v>
          </cell>
          <cell r="FZ10" t="str">
            <v>-</v>
          </cell>
          <cell r="GA10" t="str">
            <v>-</v>
          </cell>
          <cell r="GB10" t="str">
            <v>-</v>
          </cell>
          <cell r="GC10" t="str">
            <v>-</v>
          </cell>
          <cell r="GD10" t="str">
            <v>Timothy</v>
          </cell>
          <cell r="GE10" t="str">
            <v>Timothy</v>
          </cell>
          <cell r="GF10" t="str">
            <v>Timothy</v>
          </cell>
          <cell r="GG10" t="str">
            <v>Timothy</v>
          </cell>
          <cell r="GH10" t="str">
            <v>Timothy</v>
          </cell>
          <cell r="GI10" t="str">
            <v>Timothy</v>
          </cell>
          <cell r="GJ10" t="str">
            <v>Timothy</v>
          </cell>
          <cell r="GK10" t="str">
            <v>Timothy</v>
          </cell>
          <cell r="GL10" t="str">
            <v>Timothy</v>
          </cell>
          <cell r="GM10" t="str">
            <v>Timothy</v>
          </cell>
          <cell r="GN10" t="str">
            <v>Timothy</v>
          </cell>
          <cell r="GO10" t="str">
            <v>Timothy</v>
          </cell>
          <cell r="GP10" t="str">
            <v>Timothy</v>
          </cell>
          <cell r="GQ10" t="str">
            <v>Timothy</v>
          </cell>
          <cell r="GR10" t="str">
            <v>Timothy</v>
          </cell>
          <cell r="GS10" t="str">
            <v>Timothy</v>
          </cell>
          <cell r="GT10" t="str">
            <v>Timothy</v>
          </cell>
          <cell r="GU10" t="str">
            <v>Timothy</v>
          </cell>
          <cell r="GV10" t="str">
            <v>Timothy</v>
          </cell>
          <cell r="GW10" t="str">
            <v>Timothy</v>
          </cell>
          <cell r="GX10" t="str">
            <v>Timothy</v>
          </cell>
          <cell r="GY10" t="str">
            <v>Timothy</v>
          </cell>
          <cell r="GZ10" t="str">
            <v>Timothy</v>
          </cell>
          <cell r="HA10" t="str">
            <v>Timothy</v>
          </cell>
          <cell r="HB10" t="str">
            <v>Timothy</v>
          </cell>
          <cell r="HC10" t="str">
            <v>Timothy</v>
          </cell>
          <cell r="HD10" t="str">
            <v>Timothy</v>
          </cell>
          <cell r="HE10" t="str">
            <v>Timothy</v>
          </cell>
          <cell r="HF10" t="str">
            <v>Timothy</v>
          </cell>
          <cell r="HG10" t="str">
            <v>Timothy</v>
          </cell>
          <cell r="HH10" t="str">
            <v>Timothy</v>
          </cell>
          <cell r="HI10" t="str">
            <v>Timothy</v>
          </cell>
          <cell r="HJ10" t="str">
            <v>Timothy</v>
          </cell>
          <cell r="HK10" t="str">
            <v>Timothy</v>
          </cell>
          <cell r="HL10" t="str">
            <v>Timothy</v>
          </cell>
          <cell r="HM10" t="str">
            <v>Timothy</v>
          </cell>
          <cell r="HN10" t="str">
            <v>Timothy</v>
          </cell>
          <cell r="HO10" t="str">
            <v>Timothy</v>
          </cell>
          <cell r="HP10" t="str">
            <v>Timothy</v>
          </cell>
          <cell r="HQ10" t="str">
            <v>Timothy</v>
          </cell>
          <cell r="HR10" t="str">
            <v>Timothy</v>
          </cell>
          <cell r="HS10" t="str">
            <v>Timothy</v>
          </cell>
          <cell r="HT10" t="str">
            <v>Timothy</v>
          </cell>
          <cell r="HU10" t="str">
            <v>Timothy</v>
          </cell>
          <cell r="HV10" t="str">
            <v>Timothy</v>
          </cell>
          <cell r="HW10" t="str">
            <v>Timothy</v>
          </cell>
          <cell r="HX10" t="str">
            <v>Timothy</v>
          </cell>
          <cell r="HY10" t="str">
            <v>Timothy</v>
          </cell>
          <cell r="HZ10" t="str">
            <v>Timothy</v>
          </cell>
          <cell r="IA10" t="str">
            <v>Timothy</v>
          </cell>
          <cell r="IB10" t="str">
            <v>Timothy</v>
          </cell>
          <cell r="IC10" t="str">
            <v>-</v>
          </cell>
          <cell r="ID10" t="str">
            <v>-</v>
          </cell>
          <cell r="IE10" t="str">
            <v>-</v>
          </cell>
          <cell r="IF10" t="str">
            <v>-</v>
          </cell>
          <cell r="IG10" t="str">
            <v>-</v>
          </cell>
          <cell r="IH10" t="str">
            <v>-</v>
          </cell>
          <cell r="II10" t="str">
            <v>Wen Yu</v>
          </cell>
          <cell r="IJ10" t="str">
            <v>-</v>
          </cell>
          <cell r="IK10" t="str">
            <v>-</v>
          </cell>
          <cell r="IL10" t="str">
            <v>-</v>
          </cell>
          <cell r="IM10" t="str">
            <v>-</v>
          </cell>
          <cell r="IN10" t="str">
            <v>Wen Yu</v>
          </cell>
          <cell r="IO10" t="str">
            <v>-</v>
          </cell>
          <cell r="IP10" t="str">
            <v>-</v>
          </cell>
          <cell r="IQ10" t="str">
            <v>-</v>
          </cell>
          <cell r="IR10" t="str">
            <v>-</v>
          </cell>
          <cell r="IS10" t="str">
            <v>-</v>
          </cell>
          <cell r="IT10" t="str">
            <v>-</v>
          </cell>
          <cell r="IU10" t="str">
            <v>-</v>
          </cell>
          <cell r="IV10" t="str">
            <v>-</v>
          </cell>
          <cell r="IW10" t="str">
            <v>Wen Yu</v>
          </cell>
          <cell r="IX10" t="str">
            <v>-</v>
          </cell>
          <cell r="IY10" t="str">
            <v>-</v>
          </cell>
          <cell r="IZ10" t="str">
            <v>-</v>
          </cell>
          <cell r="JA10" t="str">
            <v>-</v>
          </cell>
          <cell r="JB10" t="str">
            <v>-</v>
          </cell>
          <cell r="JC10" t="str">
            <v>-</v>
          </cell>
          <cell r="JD10" t="str">
            <v>-</v>
          </cell>
          <cell r="JE10" t="str">
            <v>-</v>
          </cell>
          <cell r="JF10" t="str">
            <v>-</v>
          </cell>
          <cell r="JG10" t="str">
            <v>-</v>
          </cell>
          <cell r="JH10" t="str">
            <v>-</v>
          </cell>
          <cell r="JI10" t="str">
            <v>-</v>
          </cell>
          <cell r="JJ10" t="str">
            <v>-</v>
          </cell>
          <cell r="JK10" t="str">
            <v>-</v>
          </cell>
          <cell r="JL10" t="str">
            <v>-</v>
          </cell>
          <cell r="JM10" t="str">
            <v>-</v>
          </cell>
          <cell r="JN10" t="str">
            <v>-</v>
          </cell>
          <cell r="JO10" t="str">
            <v>-</v>
          </cell>
          <cell r="JP10" t="str">
            <v>-</v>
          </cell>
          <cell r="JQ10" t="str">
            <v>-</v>
          </cell>
          <cell r="JR10" t="str">
            <v>-</v>
          </cell>
          <cell r="JS10" t="str">
            <v>-</v>
          </cell>
          <cell r="JT10" t="str">
            <v>-</v>
          </cell>
          <cell r="JU10" t="str">
            <v>-</v>
          </cell>
          <cell r="JV10" t="str">
            <v>-</v>
          </cell>
          <cell r="JW10" t="str">
            <v>-</v>
          </cell>
          <cell r="JX10" t="str">
            <v>-</v>
          </cell>
          <cell r="JY10" t="str">
            <v>-</v>
          </cell>
          <cell r="JZ10" t="str">
            <v>-</v>
          </cell>
          <cell r="KA10" t="str">
            <v>-</v>
          </cell>
          <cell r="KB10" t="str">
            <v>-</v>
          </cell>
          <cell r="KC10" t="str">
            <v>-</v>
          </cell>
          <cell r="KD10" t="str">
            <v>-</v>
          </cell>
          <cell r="KE10" t="str">
            <v>-</v>
          </cell>
          <cell r="KF10" t="str">
            <v>-</v>
          </cell>
          <cell r="KG10" t="str">
            <v>-</v>
          </cell>
          <cell r="KH10" t="str">
            <v>-</v>
          </cell>
          <cell r="KI10" t="str">
            <v>-</v>
          </cell>
          <cell r="KJ10" t="str">
            <v>-</v>
          </cell>
          <cell r="KK10" t="str">
            <v>-</v>
          </cell>
          <cell r="KL10" t="str">
            <v>-</v>
          </cell>
          <cell r="KM10" t="str">
            <v>-</v>
          </cell>
          <cell r="KN10" t="str">
            <v>-</v>
          </cell>
          <cell r="KO10" t="str">
            <v>-</v>
          </cell>
          <cell r="KP10" t="str">
            <v>-</v>
          </cell>
          <cell r="KQ10" t="str">
            <v>-</v>
          </cell>
          <cell r="KR10" t="str">
            <v>-</v>
          </cell>
          <cell r="KS10" t="str">
            <v>-</v>
          </cell>
          <cell r="KT10" t="str">
            <v>-</v>
          </cell>
          <cell r="KU10" t="str">
            <v>Cheng Tat</v>
          </cell>
          <cell r="KV10" t="str">
            <v>Cheng Tat</v>
          </cell>
          <cell r="KW10" t="str">
            <v>Cheng Tat</v>
          </cell>
          <cell r="KX10" t="str">
            <v>Cheng Tat</v>
          </cell>
          <cell r="KY10" t="str">
            <v>Cheng Tat</v>
          </cell>
          <cell r="KZ10" t="str">
            <v>Wen Yu</v>
          </cell>
          <cell r="LA10" t="str">
            <v>Wen Yu</v>
          </cell>
          <cell r="LB10" t="str">
            <v>Wen Yu</v>
          </cell>
          <cell r="LC10" t="str">
            <v>Wen Yu</v>
          </cell>
          <cell r="LD10" t="str">
            <v>Wen Yu</v>
          </cell>
          <cell r="LE10" t="str">
            <v>Wen Yu</v>
          </cell>
          <cell r="LF10" t="str">
            <v>Wen Yu</v>
          </cell>
          <cell r="LG10" t="str">
            <v>Wen Yu</v>
          </cell>
          <cell r="LH10" t="str">
            <v>Wen Yu</v>
          </cell>
          <cell r="LI10" t="str">
            <v>Wen Yu</v>
          </cell>
          <cell r="LJ10" t="str">
            <v>Wen Yu</v>
          </cell>
          <cell r="LK10" t="str">
            <v>Wen Yu</v>
          </cell>
          <cell r="LL10" t="str">
            <v>Wen Yu</v>
          </cell>
          <cell r="LM10" t="str">
            <v>Wen Yu</v>
          </cell>
          <cell r="LN10" t="str">
            <v>Wen Yu</v>
          </cell>
          <cell r="LO10" t="str">
            <v>Wen Yu</v>
          </cell>
          <cell r="LP10" t="str">
            <v>Wen Yu</v>
          </cell>
          <cell r="LQ10" t="str">
            <v>Wen Yu</v>
          </cell>
          <cell r="LR10" t="str">
            <v>Wen Yu</v>
          </cell>
          <cell r="LS10" t="str">
            <v>Wen Yu</v>
          </cell>
          <cell r="LT10" t="str">
            <v>Wen Yu</v>
          </cell>
          <cell r="LU10" t="str">
            <v>Wen Yu</v>
          </cell>
          <cell r="LV10" t="str">
            <v>Wen Yu</v>
          </cell>
          <cell r="LW10" t="str">
            <v>Wen Yu</v>
          </cell>
          <cell r="LX10" t="str">
            <v>Wen Yu</v>
          </cell>
          <cell r="LY10" t="str">
            <v>Cheng Tat</v>
          </cell>
          <cell r="LZ10" t="str">
            <v>Cheng Tat</v>
          </cell>
          <cell r="MA10" t="str">
            <v>Cheng Tat</v>
          </cell>
          <cell r="MB10" t="str">
            <v>Cheng Tat</v>
          </cell>
          <cell r="MC10" t="str">
            <v>Cheng Tat</v>
          </cell>
          <cell r="MD10" t="str">
            <v>Cheng Tat</v>
          </cell>
          <cell r="ME10" t="str">
            <v>Cheng Tat</v>
          </cell>
          <cell r="MF10" t="str">
            <v>Cheng Tat</v>
          </cell>
          <cell r="MG10" t="str">
            <v>Cheng Tat</v>
          </cell>
          <cell r="MH10" t="str">
            <v>Cheng Tat</v>
          </cell>
          <cell r="MI10" t="str">
            <v>Cheng Tat</v>
          </cell>
          <cell r="MJ10" t="str">
            <v>Cheng Tat</v>
          </cell>
          <cell r="MK10" t="str">
            <v>Cheng Tat</v>
          </cell>
          <cell r="ML10" t="str">
            <v>Cheng Tat</v>
          </cell>
          <cell r="MM10" t="str">
            <v>Cheng Tat</v>
          </cell>
          <cell r="MN10" t="str">
            <v>Cheng Tat</v>
          </cell>
          <cell r="MO10" t="str">
            <v>Cheng Tat</v>
          </cell>
          <cell r="MP10" t="str">
            <v>Cheng Tat</v>
          </cell>
          <cell r="MQ10" t="str">
            <v>Cheng Tat</v>
          </cell>
          <cell r="MR10" t="str">
            <v>Cheng Tat</v>
          </cell>
          <cell r="MS10" t="str">
            <v>Jun Hui</v>
          </cell>
          <cell r="MT10" t="str">
            <v>Jun Hui</v>
          </cell>
          <cell r="MU10" t="str">
            <v>Jun Hui</v>
          </cell>
          <cell r="MV10" t="str">
            <v>-</v>
          </cell>
          <cell r="MW10" t="str">
            <v>Jun Hui</v>
          </cell>
          <cell r="MX10" t="str">
            <v>Jun Hui</v>
          </cell>
          <cell r="MY10" t="str">
            <v>Jun Hui</v>
          </cell>
          <cell r="MZ10" t="str">
            <v>Jun Hui</v>
          </cell>
          <cell r="NA10" t="str">
            <v>Jun Hui</v>
          </cell>
          <cell r="NB10" t="str">
            <v>Jun Hui</v>
          </cell>
          <cell r="NC10" t="str">
            <v>Jun Hui</v>
          </cell>
          <cell r="ND10" t="str">
            <v>Jun Hui</v>
          </cell>
          <cell r="NE10" t="str">
            <v>Jun Hui</v>
          </cell>
          <cell r="NF10" t="str">
            <v>Jun Hui</v>
          </cell>
          <cell r="NG10" t="str">
            <v>Jun Hui</v>
          </cell>
          <cell r="NH10" t="str">
            <v>Jun Hui</v>
          </cell>
          <cell r="NI10" t="str">
            <v>Jun Hui</v>
          </cell>
          <cell r="NJ10" t="str">
            <v>Jun Hui</v>
          </cell>
          <cell r="NK10" t="str">
            <v>Jun Hui</v>
          </cell>
          <cell r="NL10" t="str">
            <v>Jun Hui</v>
          </cell>
          <cell r="NM10" t="str">
            <v>Jun Hui</v>
          </cell>
          <cell r="NN10" t="str">
            <v>Jun Hui</v>
          </cell>
          <cell r="NO10" t="str">
            <v>Jun Hui</v>
          </cell>
          <cell r="NP10" t="str">
            <v>Jun Hui</v>
          </cell>
          <cell r="NQ10" t="str">
            <v>Jun Hui</v>
          </cell>
          <cell r="NR10" t="str">
            <v>Jun Hui</v>
          </cell>
          <cell r="NS10" t="str">
            <v>Jun Hui</v>
          </cell>
          <cell r="NT10" t="str">
            <v>Jun Hui</v>
          </cell>
          <cell r="NU10" t="str">
            <v>-</v>
          </cell>
          <cell r="NV10" t="str">
            <v>-</v>
          </cell>
          <cell r="NW10" t="str">
            <v>-</v>
          </cell>
          <cell r="NX10" t="str">
            <v>Jun Hui</v>
          </cell>
          <cell r="NY10" t="str">
            <v>Jun Hui</v>
          </cell>
          <cell r="NZ10" t="str">
            <v>Jun Hui</v>
          </cell>
          <cell r="OA10" t="str">
            <v>-</v>
          </cell>
          <cell r="OB10" t="str">
            <v>-</v>
          </cell>
          <cell r="OC10" t="str">
            <v>Timothy</v>
          </cell>
          <cell r="OD10" t="str">
            <v>-</v>
          </cell>
          <cell r="OE10" t="str">
            <v>-</v>
          </cell>
          <cell r="OF10" t="str">
            <v>-</v>
          </cell>
          <cell r="OG10" t="str">
            <v>-</v>
          </cell>
          <cell r="OH10" t="str">
            <v>Timothy</v>
          </cell>
          <cell r="OI10" t="str">
            <v>-</v>
          </cell>
          <cell r="OJ10" t="str">
            <v>-</v>
          </cell>
          <cell r="OK10" t="str">
            <v>-</v>
          </cell>
          <cell r="OL10" t="str">
            <v>-</v>
          </cell>
          <cell r="OM10" t="str">
            <v>-</v>
          </cell>
          <cell r="ON10" t="str">
            <v>-</v>
          </cell>
          <cell r="OO10" t="str">
            <v>-</v>
          </cell>
          <cell r="OP10" t="str">
            <v>Timothy</v>
          </cell>
          <cell r="OQ10" t="str">
            <v>-</v>
          </cell>
          <cell r="OR10" t="str">
            <v>-</v>
          </cell>
          <cell r="OS10" t="str">
            <v>-</v>
          </cell>
          <cell r="OT10" t="str">
            <v>-</v>
          </cell>
          <cell r="OU10" t="str">
            <v>-</v>
          </cell>
          <cell r="OV10" t="str">
            <v>-</v>
          </cell>
          <cell r="OW10" t="str">
            <v>-</v>
          </cell>
          <cell r="OX10" t="str">
            <v>-</v>
          </cell>
          <cell r="OY10" t="str">
            <v>-</v>
          </cell>
          <cell r="OZ10" t="str">
            <v>-</v>
          </cell>
          <cell r="PA10" t="str">
            <v>-</v>
          </cell>
          <cell r="PB10" t="str">
            <v>-</v>
          </cell>
          <cell r="PC10" t="str">
            <v>-</v>
          </cell>
          <cell r="PD10" t="str">
            <v>-</v>
          </cell>
          <cell r="PE10" t="str">
            <v>-</v>
          </cell>
          <cell r="PF10" t="str">
            <v>-</v>
          </cell>
          <cell r="PG10" t="str">
            <v>-</v>
          </cell>
          <cell r="PH10" t="str">
            <v>-</v>
          </cell>
          <cell r="PI10" t="str">
            <v>-</v>
          </cell>
          <cell r="PJ10" t="str">
            <v>-</v>
          </cell>
          <cell r="PK10" t="str">
            <v>-</v>
          </cell>
          <cell r="PL10" t="str">
            <v>-</v>
          </cell>
          <cell r="PM10" t="str">
            <v>-</v>
          </cell>
          <cell r="PN10" t="str">
            <v>-</v>
          </cell>
          <cell r="PO10" t="str">
            <v>-</v>
          </cell>
          <cell r="PP10" t="str">
            <v>-</v>
          </cell>
          <cell r="PQ10" t="str">
            <v>-</v>
          </cell>
          <cell r="PR10" t="str">
            <v>-</v>
          </cell>
          <cell r="PS10" t="str">
            <v>-</v>
          </cell>
          <cell r="PT10" t="str">
            <v>-</v>
          </cell>
          <cell r="PU10" t="str">
            <v>-</v>
          </cell>
          <cell r="PV10" t="str">
            <v>-</v>
          </cell>
          <cell r="PW10" t="str">
            <v>-</v>
          </cell>
          <cell r="PX10" t="str">
            <v>-</v>
          </cell>
          <cell r="PY10" t="str">
            <v>-</v>
          </cell>
          <cell r="PZ10" t="str">
            <v>-</v>
          </cell>
          <cell r="QA10" t="str">
            <v>Timothy</v>
          </cell>
          <cell r="QB10" t="str">
            <v>Wen Yu</v>
          </cell>
          <cell r="QC10" t="str">
            <v>Wen Yu</v>
          </cell>
          <cell r="QD10" t="str">
            <v>Wen Yu</v>
          </cell>
          <cell r="QE10" t="str">
            <v>Wen Yu</v>
          </cell>
          <cell r="QF10" t="str">
            <v>Wen Yu</v>
          </cell>
          <cell r="QG10" t="str">
            <v>Wen Yu</v>
          </cell>
          <cell r="QH10" t="str">
            <v>Wen Yu</v>
          </cell>
          <cell r="QI10" t="str">
            <v>Wen Yu</v>
          </cell>
          <cell r="QJ10" t="str">
            <v>Wen Yu</v>
          </cell>
          <cell r="QK10" t="str">
            <v>Wen Yu</v>
          </cell>
          <cell r="QL10" t="str">
            <v>Wen Yu</v>
          </cell>
          <cell r="QM10" t="str">
            <v>Wen Yu</v>
          </cell>
          <cell r="QN10" t="str">
            <v>Wen Yu</v>
          </cell>
          <cell r="QO10" t="str">
            <v>Wen Yu</v>
          </cell>
          <cell r="QP10" t="str">
            <v>Wen Yu</v>
          </cell>
          <cell r="QQ10" t="str">
            <v>Wen Yu</v>
          </cell>
          <cell r="QR10" t="str">
            <v>Wen Yu</v>
          </cell>
          <cell r="QS10" t="str">
            <v>Wen Yu</v>
          </cell>
          <cell r="QT10" t="str">
            <v>Wen Yu</v>
          </cell>
          <cell r="QU10" t="str">
            <v>Wen Yu</v>
          </cell>
          <cell r="QV10" t="str">
            <v>Wen Yu</v>
          </cell>
          <cell r="QW10" t="str">
            <v>Wen Yu</v>
          </cell>
          <cell r="QX10" t="str">
            <v>Wen Yu</v>
          </cell>
          <cell r="QY10" t="str">
            <v>Wen Yu</v>
          </cell>
          <cell r="QZ10" t="str">
            <v>-</v>
          </cell>
          <cell r="RA10" t="str">
            <v>Wen Yu</v>
          </cell>
          <cell r="RB10" t="str">
            <v>Wen Yu</v>
          </cell>
          <cell r="RC10" t="str">
            <v>Wen Yu</v>
          </cell>
          <cell r="RD10" t="str">
            <v>Wen Yu</v>
          </cell>
          <cell r="RE10" t="str">
            <v>Wen Yu</v>
          </cell>
          <cell r="RF10" t="str">
            <v>Wen Yu</v>
          </cell>
          <cell r="RG10" t="str">
            <v>Wen Yu</v>
          </cell>
          <cell r="RH10" t="str">
            <v>Wen Yu</v>
          </cell>
          <cell r="RI10" t="str">
            <v>Wen Yu</v>
          </cell>
          <cell r="RJ10" t="str">
            <v>Wen Yu</v>
          </cell>
          <cell r="RK10" t="str">
            <v>Cheng Tat</v>
          </cell>
          <cell r="RL10" t="str">
            <v>Cheng Tat</v>
          </cell>
          <cell r="RM10" t="str">
            <v>Cheng Tat</v>
          </cell>
          <cell r="RN10" t="str">
            <v>Cheng Tat</v>
          </cell>
          <cell r="RO10" t="str">
            <v>Cheng Tat</v>
          </cell>
          <cell r="RP10" t="str">
            <v>Cheng Tat</v>
          </cell>
          <cell r="RQ10" t="str">
            <v>Cheng Tat</v>
          </cell>
          <cell r="RR10" t="str">
            <v>Cheng Tat</v>
          </cell>
          <cell r="RS10" t="str">
            <v>Cheng Tat</v>
          </cell>
          <cell r="RT10" t="str">
            <v>Cheng Tat</v>
          </cell>
          <cell r="RU10" t="str">
            <v>-</v>
          </cell>
          <cell r="RV10" t="str">
            <v>-</v>
          </cell>
          <cell r="RW10" t="str">
            <v>-</v>
          </cell>
          <cell r="RX10" t="str">
            <v>-</v>
          </cell>
          <cell r="RY10" t="str">
            <v>-</v>
          </cell>
          <cell r="RZ10" t="str">
            <v>-</v>
          </cell>
          <cell r="SA10" t="str">
            <v>-</v>
          </cell>
          <cell r="SB10" t="str">
            <v>-</v>
          </cell>
          <cell r="SC10" t="str">
            <v>-</v>
          </cell>
          <cell r="SD10" t="str">
            <v>-</v>
          </cell>
          <cell r="SE10" t="str">
            <v>-</v>
          </cell>
          <cell r="SF10" t="str">
            <v>-</v>
          </cell>
          <cell r="SG10" t="str">
            <v>-</v>
          </cell>
          <cell r="SH10" t="str">
            <v>-</v>
          </cell>
          <cell r="SI10" t="str">
            <v>-</v>
          </cell>
          <cell r="SJ10" t="str">
            <v>Cheng Tat</v>
          </cell>
          <cell r="SK10" t="str">
            <v>Cheng Tat</v>
          </cell>
          <cell r="SL10" t="str">
            <v>Cheng Tat</v>
          </cell>
          <cell r="SM10" t="str">
            <v>Cheng Tat</v>
          </cell>
          <cell r="SN10" t="str">
            <v>Cheng Tat</v>
          </cell>
          <cell r="SO10" t="str">
            <v>Timothy</v>
          </cell>
          <cell r="SP10" t="str">
            <v>Jun Hui</v>
          </cell>
          <cell r="SQ10" t="str">
            <v>Jun Hui</v>
          </cell>
          <cell r="SR10" t="str">
            <v>Jun Hui</v>
          </cell>
          <cell r="SS10" t="str">
            <v>Jun Hui</v>
          </cell>
          <cell r="ST10" t="str">
            <v>Jun Hui</v>
          </cell>
          <cell r="SU10" t="str">
            <v>Jun Hui</v>
          </cell>
          <cell r="SV10" t="str">
            <v>Jun Hui</v>
          </cell>
          <cell r="SW10" t="str">
            <v>Jun Hui</v>
          </cell>
          <cell r="SX10" t="str">
            <v>Jun Hui</v>
          </cell>
          <cell r="SY10" t="str">
            <v>Jun Hui</v>
          </cell>
          <cell r="SZ10" t="str">
            <v>Jun Hui</v>
          </cell>
          <cell r="TA10" t="str">
            <v>Jun Hui</v>
          </cell>
          <cell r="TB10" t="str">
            <v>Timothy</v>
          </cell>
          <cell r="TC10" t="str">
            <v>Timothy</v>
          </cell>
          <cell r="TD10" t="str">
            <v>Timothy</v>
          </cell>
          <cell r="TE10" t="str">
            <v>Timothy</v>
          </cell>
          <cell r="TF10" t="str">
            <v>Timothy</v>
          </cell>
          <cell r="TG10" t="str">
            <v>Timothy</v>
          </cell>
          <cell r="TH10" t="str">
            <v>Timothy</v>
          </cell>
          <cell r="TI10" t="str">
            <v>Timothy</v>
          </cell>
          <cell r="TJ10" t="str">
            <v>Timothy</v>
          </cell>
          <cell r="TK10" t="str">
            <v>Jun Hui</v>
          </cell>
          <cell r="TL10" t="str">
            <v>Jun Hui</v>
          </cell>
          <cell r="TM10" t="str">
            <v>Jun Hui</v>
          </cell>
          <cell r="TN10" t="str">
            <v>Timothy</v>
          </cell>
          <cell r="TO10" t="str">
            <v>Timothy</v>
          </cell>
          <cell r="TP10" t="str">
            <v>Timothy</v>
          </cell>
          <cell r="TQ10" t="str">
            <v>Timothy</v>
          </cell>
          <cell r="TR10" t="str">
            <v>-</v>
          </cell>
          <cell r="TS10" t="str">
            <v>Timothy</v>
          </cell>
          <cell r="TT10" t="str">
            <v>Timothy</v>
          </cell>
          <cell r="TU10" t="str">
            <v>Timothy</v>
          </cell>
          <cell r="TV10" t="str">
            <v>Timothy</v>
          </cell>
          <cell r="TW10" t="str">
            <v>Timothy</v>
          </cell>
          <cell r="TX10" t="str">
            <v>Jun Hui</v>
          </cell>
          <cell r="TY10" t="str">
            <v>Jun Hui</v>
          </cell>
          <cell r="TZ10" t="str">
            <v>Jun Hui</v>
          </cell>
          <cell r="UA10" t="str">
            <v>Jun Hui</v>
          </cell>
          <cell r="UB10" t="str">
            <v>Jun Hui</v>
          </cell>
          <cell r="UC10" t="str">
            <v>Timothy</v>
          </cell>
          <cell r="UD10" t="str">
            <v>Timothy</v>
          </cell>
          <cell r="UE10" t="str">
            <v>Timothy</v>
          </cell>
          <cell r="UF10" t="str">
            <v>Timothy</v>
          </cell>
          <cell r="UG10" t="str">
            <v>Timothy</v>
          </cell>
          <cell r="UH10" t="str">
            <v>Timothy</v>
          </cell>
          <cell r="UI10" t="str">
            <v>Timothy</v>
          </cell>
          <cell r="UJ10" t="str">
            <v>Timothy</v>
          </cell>
          <cell r="UK10" t="str">
            <v>Timothy</v>
          </cell>
          <cell r="UL10" t="str">
            <v>Timothy</v>
          </cell>
          <cell r="UM10"/>
          <cell r="UN10"/>
          <cell r="UO10"/>
          <cell r="UP10"/>
          <cell r="UQ10"/>
          <cell r="UR10"/>
          <cell r="US10"/>
          <cell r="UT10"/>
          <cell r="UU10"/>
          <cell r="UV10"/>
          <cell r="UW10"/>
          <cell r="UX10"/>
          <cell r="UY10"/>
          <cell r="UZ10"/>
          <cell r="VA10"/>
          <cell r="VB10"/>
          <cell r="VC10"/>
          <cell r="VD10"/>
          <cell r="VE10"/>
          <cell r="VF10"/>
          <cell r="VG10"/>
          <cell r="VH10"/>
          <cell r="VI10"/>
          <cell r="VJ10"/>
          <cell r="VK10"/>
          <cell r="VL10"/>
          <cell r="VM10"/>
          <cell r="VN10" t="str">
            <v>Timothy</v>
          </cell>
          <cell r="VO10" t="str">
            <v>Timothy</v>
          </cell>
          <cell r="VP10" t="str">
            <v>-</v>
          </cell>
          <cell r="VQ10" t="str">
            <v>Timothy</v>
          </cell>
          <cell r="VR10" t="str">
            <v>Timothy</v>
          </cell>
          <cell r="VS10" t="str">
            <v>Timothy</v>
          </cell>
          <cell r="VT10" t="str">
            <v>Timothy</v>
          </cell>
          <cell r="VU10" t="str">
            <v>Timothy</v>
          </cell>
          <cell r="VV10" t="str">
            <v>Timothy</v>
          </cell>
          <cell r="VW10" t="str">
            <v>Timothy</v>
          </cell>
          <cell r="VX10" t="str">
            <v>-</v>
          </cell>
          <cell r="VY10" t="str">
            <v>-</v>
          </cell>
          <cell r="VZ10" t="str">
            <v>-</v>
          </cell>
          <cell r="WA10" t="str">
            <v>-</v>
          </cell>
          <cell r="WB10" t="str">
            <v>-</v>
          </cell>
          <cell r="WC10" t="str">
            <v>-</v>
          </cell>
          <cell r="WD10" t="str">
            <v>-</v>
          </cell>
          <cell r="WE10" t="str">
            <v>-</v>
          </cell>
          <cell r="WF10" t="str">
            <v>-</v>
          </cell>
          <cell r="WG10" t="str">
            <v>-</v>
          </cell>
          <cell r="WH10" t="str">
            <v>-</v>
          </cell>
          <cell r="WI10" t="str">
            <v>-</v>
          </cell>
          <cell r="WJ10" t="str">
            <v>-</v>
          </cell>
          <cell r="WK10" t="str">
            <v>-</v>
          </cell>
          <cell r="WL10" t="str">
            <v>-</v>
          </cell>
          <cell r="WM10" t="str">
            <v>Timothy</v>
          </cell>
          <cell r="WN10" t="str">
            <v>Timothy</v>
          </cell>
          <cell r="WO10" t="str">
            <v>Jun Hui</v>
          </cell>
          <cell r="WP10" t="str">
            <v>-</v>
          </cell>
          <cell r="WQ10" t="str">
            <v>-</v>
          </cell>
          <cell r="WR10" t="str">
            <v>Jun Hui</v>
          </cell>
          <cell r="WS10" t="str">
            <v>Jun Hui</v>
          </cell>
          <cell r="WT10" t="str">
            <v>Jun Hui</v>
          </cell>
          <cell r="WU10" t="str">
            <v>Jun Hui</v>
          </cell>
          <cell r="WV10" t="str">
            <v>Jun Hui</v>
          </cell>
          <cell r="WW10" t="str">
            <v>Jun Hui</v>
          </cell>
          <cell r="WX10" t="str">
            <v>Jun Hui</v>
          </cell>
          <cell r="WY10" t="str">
            <v>Jun Hui</v>
          </cell>
          <cell r="WZ10" t="str">
            <v>Jun Hui</v>
          </cell>
          <cell r="XA10" t="str">
            <v>-</v>
          </cell>
          <cell r="XB10"/>
          <cell r="XC10"/>
          <cell r="XD10"/>
          <cell r="XE10"/>
          <cell r="XF10"/>
          <cell r="XG10"/>
          <cell r="XH10"/>
          <cell r="XI10"/>
          <cell r="XJ10"/>
          <cell r="XK10"/>
          <cell r="XL10"/>
          <cell r="XM10"/>
          <cell r="XN10"/>
          <cell r="XO10"/>
          <cell r="XP10"/>
          <cell r="XQ10"/>
          <cell r="XR10"/>
          <cell r="XS10"/>
          <cell r="XT10"/>
          <cell r="XU10"/>
          <cell r="XV10"/>
        </row>
        <row r="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cell r="CE11"/>
          <cell r="CF11"/>
          <cell r="CG11"/>
          <cell r="CH11"/>
          <cell r="CI11"/>
          <cell r="CJ11"/>
          <cell r="CK11"/>
          <cell r="CL11"/>
          <cell r="CM11"/>
          <cell r="CN11"/>
          <cell r="CO11"/>
          <cell r="CP11"/>
          <cell r="CQ11"/>
          <cell r="CR11"/>
          <cell r="CS11"/>
          <cell r="CT11"/>
          <cell r="CU11"/>
          <cell r="CV11"/>
          <cell r="CW11"/>
          <cell r="CX11"/>
          <cell r="CY11"/>
          <cell r="CZ11"/>
          <cell r="DA11"/>
          <cell r="DB11"/>
          <cell r="DC11"/>
          <cell r="DD11"/>
          <cell r="DE11"/>
          <cell r="DF11"/>
          <cell r="DG11"/>
          <cell r="DH11"/>
          <cell r="DI11"/>
          <cell r="DJ11"/>
          <cell r="DK11"/>
          <cell r="DL11"/>
          <cell r="DM11"/>
          <cell r="DN11"/>
          <cell r="DO11"/>
          <cell r="DP11"/>
          <cell r="DQ11"/>
          <cell r="DR11"/>
          <cell r="DS11"/>
          <cell r="DT11"/>
          <cell r="DU11"/>
          <cell r="DV11"/>
          <cell r="DW11"/>
          <cell r="DX11"/>
          <cell r="DY11"/>
          <cell r="DZ11"/>
          <cell r="EA11"/>
          <cell r="EB11"/>
          <cell r="EC11"/>
          <cell r="ED11"/>
          <cell r="EE11"/>
          <cell r="EF11"/>
          <cell r="EG11"/>
          <cell r="EH11"/>
          <cell r="EI11"/>
          <cell r="EJ11"/>
          <cell r="EK11"/>
          <cell r="EL11"/>
          <cell r="EM11"/>
          <cell r="EN11"/>
          <cell r="EO11"/>
          <cell r="EP11"/>
          <cell r="EQ11"/>
          <cell r="ER11"/>
          <cell r="ES11"/>
          <cell r="ET11"/>
          <cell r="EU11"/>
          <cell r="EV11"/>
          <cell r="EW11"/>
          <cell r="EX11"/>
          <cell r="EY11"/>
          <cell r="EZ11"/>
          <cell r="FA11"/>
          <cell r="FB11"/>
          <cell r="FC11"/>
          <cell r="FD11"/>
          <cell r="FE11"/>
          <cell r="FF11"/>
          <cell r="FG11"/>
          <cell r="FH11"/>
          <cell r="FI11"/>
          <cell r="FJ11"/>
          <cell r="FK11"/>
          <cell r="FL11"/>
          <cell r="FM11"/>
          <cell r="FN11"/>
          <cell r="FO11"/>
          <cell r="FP11"/>
          <cell r="FQ11"/>
          <cell r="FR11"/>
          <cell r="FS11"/>
          <cell r="FT11"/>
          <cell r="FU11"/>
          <cell r="FV11"/>
          <cell r="FW11"/>
          <cell r="FX11"/>
          <cell r="FY11"/>
          <cell r="FZ11"/>
          <cell r="GA11"/>
          <cell r="GB11"/>
          <cell r="GC11"/>
          <cell r="GD11"/>
          <cell r="GE11"/>
          <cell r="GF11"/>
          <cell r="GG11"/>
          <cell r="GH11"/>
          <cell r="GI11"/>
          <cell r="GJ11"/>
          <cell r="GK11"/>
          <cell r="GL11"/>
          <cell r="GM11"/>
          <cell r="GN11"/>
          <cell r="GO11"/>
          <cell r="GP11"/>
          <cell r="GQ11"/>
          <cell r="GR11"/>
          <cell r="GS11"/>
          <cell r="GT11"/>
          <cell r="GU11"/>
          <cell r="GV11"/>
          <cell r="GW11"/>
          <cell r="GX11"/>
          <cell r="GY11"/>
          <cell r="GZ11"/>
          <cell r="HA11"/>
          <cell r="HB11"/>
          <cell r="HC11"/>
          <cell r="HD11"/>
          <cell r="HE11"/>
          <cell r="HF11"/>
          <cell r="HG11"/>
          <cell r="HH11"/>
          <cell r="HI11"/>
          <cell r="HJ11"/>
          <cell r="HK11"/>
          <cell r="HL11"/>
          <cell r="HM11"/>
          <cell r="HN11"/>
          <cell r="HO11"/>
          <cell r="HP11"/>
          <cell r="HQ11"/>
          <cell r="HR11"/>
          <cell r="HS11"/>
          <cell r="HT11"/>
          <cell r="HU11"/>
          <cell r="HV11"/>
          <cell r="HW11"/>
          <cell r="HX11"/>
          <cell r="HY11"/>
          <cell r="HZ11"/>
          <cell r="IA11"/>
          <cell r="IB11"/>
          <cell r="IC11"/>
          <cell r="ID11"/>
          <cell r="IE11"/>
          <cell r="IF11"/>
          <cell r="IG11"/>
          <cell r="IH11"/>
          <cell r="II11"/>
          <cell r="IJ11"/>
          <cell r="IK11"/>
          <cell r="IL11"/>
          <cell r="IM11"/>
          <cell r="IN11"/>
          <cell r="IO11"/>
          <cell r="IP11"/>
          <cell r="IQ11"/>
          <cell r="IR11"/>
          <cell r="IS11"/>
          <cell r="IT11"/>
          <cell r="IU11"/>
          <cell r="IV11"/>
          <cell r="IW11"/>
          <cell r="IX11"/>
          <cell r="IY11"/>
          <cell r="IZ11"/>
          <cell r="JA11"/>
          <cell r="JB11"/>
          <cell r="JC11"/>
          <cell r="JD11"/>
          <cell r="JE11"/>
          <cell r="JF11"/>
          <cell r="JG11"/>
          <cell r="JH11"/>
          <cell r="JI11"/>
          <cell r="JJ11"/>
          <cell r="JK11"/>
          <cell r="JL11"/>
          <cell r="JM11"/>
          <cell r="JN11"/>
          <cell r="JO11"/>
          <cell r="JP11"/>
          <cell r="JQ11"/>
          <cell r="JR11"/>
          <cell r="JS11"/>
          <cell r="JT11"/>
          <cell r="JU11"/>
          <cell r="JV11"/>
          <cell r="JW11"/>
          <cell r="JX11"/>
          <cell r="JY11"/>
          <cell r="JZ11"/>
          <cell r="KA11"/>
          <cell r="KB11"/>
          <cell r="KC11"/>
          <cell r="KD11"/>
          <cell r="KE11"/>
          <cell r="KF11"/>
          <cell r="KG11"/>
          <cell r="KH11"/>
          <cell r="KI11"/>
          <cell r="KJ11"/>
          <cell r="KK11"/>
          <cell r="KL11"/>
          <cell r="KM11"/>
          <cell r="KN11"/>
          <cell r="KO11"/>
          <cell r="KP11"/>
          <cell r="KQ11"/>
          <cell r="KR11"/>
          <cell r="KS11"/>
          <cell r="KT11"/>
          <cell r="KU11"/>
          <cell r="KV11"/>
          <cell r="KW11"/>
          <cell r="KX11"/>
          <cell r="KY11"/>
          <cell r="KZ11"/>
          <cell r="LA11"/>
          <cell r="LB11"/>
          <cell r="LC11"/>
          <cell r="LD11"/>
          <cell r="LE11"/>
          <cell r="LF11"/>
          <cell r="LG11"/>
          <cell r="LH11"/>
          <cell r="LI11"/>
          <cell r="LJ11"/>
          <cell r="LK11"/>
          <cell r="LL11"/>
          <cell r="LM11"/>
          <cell r="LN11"/>
          <cell r="LO11"/>
          <cell r="LP11"/>
          <cell r="LQ11"/>
          <cell r="LR11"/>
          <cell r="LS11"/>
          <cell r="LT11"/>
          <cell r="LU11"/>
          <cell r="LV11"/>
          <cell r="LW11"/>
          <cell r="LX11"/>
          <cell r="LY11"/>
          <cell r="LZ11"/>
          <cell r="MA11"/>
          <cell r="MB11"/>
          <cell r="MC11"/>
          <cell r="MD11"/>
          <cell r="ME11"/>
          <cell r="MF11"/>
          <cell r="MG11"/>
          <cell r="MH11"/>
          <cell r="MI11"/>
          <cell r="MJ11"/>
          <cell r="MK11"/>
          <cell r="ML11"/>
          <cell r="MM11"/>
          <cell r="MN11"/>
          <cell r="MO11"/>
          <cell r="MP11"/>
          <cell r="MQ11"/>
          <cell r="MR11"/>
          <cell r="MS11"/>
          <cell r="MT11"/>
          <cell r="MU11"/>
          <cell r="MV11"/>
          <cell r="MW11"/>
          <cell r="MX11"/>
          <cell r="MY11"/>
          <cell r="MZ11"/>
          <cell r="NA11"/>
          <cell r="NB11"/>
          <cell r="NC11"/>
          <cell r="ND11"/>
          <cell r="NE11"/>
          <cell r="NF11"/>
          <cell r="NG11"/>
          <cell r="NH11"/>
          <cell r="NI11"/>
          <cell r="NJ11"/>
          <cell r="NK11"/>
          <cell r="NL11"/>
          <cell r="NM11"/>
          <cell r="NN11"/>
          <cell r="NO11"/>
          <cell r="NP11"/>
          <cell r="NQ11"/>
          <cell r="NR11"/>
          <cell r="NS11"/>
          <cell r="NT11"/>
          <cell r="NU11"/>
          <cell r="NV11"/>
          <cell r="NW11"/>
          <cell r="NX11"/>
          <cell r="NY11"/>
          <cell r="NZ11"/>
          <cell r="OA11"/>
          <cell r="OB11"/>
          <cell r="OC11"/>
          <cell r="OD11"/>
          <cell r="OE11"/>
          <cell r="OF11"/>
          <cell r="OG11"/>
          <cell r="OH11"/>
          <cell r="OI11"/>
          <cell r="OJ11"/>
          <cell r="OK11"/>
          <cell r="OL11"/>
          <cell r="OM11"/>
          <cell r="ON11"/>
          <cell r="OO11"/>
          <cell r="OP11"/>
          <cell r="OQ11"/>
          <cell r="OR11"/>
          <cell r="OS11"/>
          <cell r="OT11"/>
          <cell r="OU11"/>
          <cell r="OV11"/>
          <cell r="OW11"/>
          <cell r="OX11"/>
          <cell r="OY11"/>
          <cell r="OZ11"/>
          <cell r="PA11"/>
          <cell r="PB11"/>
          <cell r="PC11"/>
          <cell r="PD11"/>
          <cell r="PE11"/>
          <cell r="PF11"/>
          <cell r="PG11"/>
          <cell r="PH11"/>
          <cell r="PI11"/>
          <cell r="PJ11"/>
          <cell r="PK11"/>
          <cell r="PL11"/>
          <cell r="PM11"/>
          <cell r="PN11"/>
          <cell r="PO11"/>
          <cell r="PP11"/>
          <cell r="PQ11"/>
          <cell r="PR11"/>
          <cell r="PS11"/>
          <cell r="PT11"/>
          <cell r="PU11"/>
          <cell r="PV11"/>
          <cell r="PW11"/>
          <cell r="PX11"/>
          <cell r="PY11"/>
          <cell r="PZ11"/>
          <cell r="QA11"/>
          <cell r="QB11"/>
          <cell r="QC11"/>
          <cell r="QD11"/>
          <cell r="QE11"/>
          <cell r="QF11"/>
          <cell r="QG11"/>
          <cell r="QH11"/>
          <cell r="QI11"/>
          <cell r="QJ11"/>
          <cell r="QK11"/>
          <cell r="QL11"/>
          <cell r="QM11"/>
          <cell r="QN11"/>
          <cell r="QO11"/>
          <cell r="QP11"/>
          <cell r="QQ11"/>
          <cell r="QR11"/>
          <cell r="QS11"/>
          <cell r="QT11"/>
          <cell r="QU11"/>
          <cell r="QV11"/>
          <cell r="QW11"/>
          <cell r="QX11"/>
          <cell r="QY11"/>
          <cell r="QZ11"/>
          <cell r="RA11"/>
          <cell r="RB11"/>
          <cell r="RC11"/>
          <cell r="RD11"/>
          <cell r="RE11"/>
          <cell r="RF11"/>
          <cell r="RG11"/>
          <cell r="RH11"/>
          <cell r="RI11"/>
          <cell r="RJ11"/>
          <cell r="RK11"/>
          <cell r="RL11"/>
          <cell r="RM11"/>
          <cell r="RN11"/>
          <cell r="RO11"/>
          <cell r="RP11"/>
          <cell r="RQ11"/>
          <cell r="RR11"/>
          <cell r="RS11"/>
          <cell r="RT11"/>
          <cell r="RU11"/>
          <cell r="RV11"/>
          <cell r="RW11"/>
          <cell r="RX11"/>
          <cell r="RY11"/>
          <cell r="RZ11"/>
          <cell r="SA11"/>
          <cell r="SB11"/>
          <cell r="SC11"/>
          <cell r="SD11"/>
          <cell r="SE11"/>
          <cell r="SF11"/>
          <cell r="SG11"/>
          <cell r="SH11"/>
          <cell r="SI11"/>
          <cell r="SJ11"/>
          <cell r="SK11"/>
          <cell r="SL11"/>
          <cell r="SM11"/>
          <cell r="SN11"/>
          <cell r="SO11"/>
          <cell r="SP11"/>
          <cell r="SQ11"/>
          <cell r="SR11"/>
          <cell r="SS11"/>
          <cell r="ST11"/>
          <cell r="SU11"/>
          <cell r="SV11"/>
          <cell r="SW11"/>
          <cell r="SX11"/>
          <cell r="SY11"/>
          <cell r="SZ11"/>
          <cell r="TA11"/>
          <cell r="TB11"/>
          <cell r="TC11"/>
          <cell r="TD11"/>
          <cell r="TE11"/>
          <cell r="TF11"/>
          <cell r="TG11"/>
          <cell r="TH11"/>
          <cell r="TI11"/>
          <cell r="TJ11"/>
          <cell r="TK11"/>
          <cell r="TL11"/>
          <cell r="TM11"/>
          <cell r="TN11"/>
          <cell r="TO11"/>
          <cell r="TP11"/>
          <cell r="TQ11"/>
          <cell r="TR11"/>
          <cell r="TS11"/>
          <cell r="TT11"/>
          <cell r="TU11"/>
          <cell r="TV11"/>
          <cell r="TW11"/>
          <cell r="TX11"/>
          <cell r="TY11"/>
          <cell r="TZ11"/>
          <cell r="UA11"/>
          <cell r="UB11"/>
          <cell r="UC11"/>
          <cell r="UD11"/>
          <cell r="UE11"/>
          <cell r="UF11"/>
          <cell r="UG11"/>
          <cell r="UH11"/>
          <cell r="UI11"/>
          <cell r="UJ11"/>
          <cell r="UK11"/>
          <cell r="UL11"/>
          <cell r="UM11"/>
          <cell r="UN11"/>
          <cell r="UO11"/>
          <cell r="UP11"/>
          <cell r="UQ11"/>
          <cell r="UR11"/>
          <cell r="US11"/>
          <cell r="UT11"/>
          <cell r="UU11"/>
          <cell r="UV11"/>
          <cell r="UW11"/>
          <cell r="UX11"/>
          <cell r="UY11"/>
          <cell r="UZ11"/>
          <cell r="VA11"/>
          <cell r="VB11"/>
          <cell r="VC11"/>
          <cell r="VD11"/>
          <cell r="VE11"/>
          <cell r="VF11"/>
          <cell r="VG11"/>
          <cell r="VH11"/>
          <cell r="VI11"/>
          <cell r="VJ11"/>
          <cell r="VK11"/>
          <cell r="VL11"/>
          <cell r="VM11"/>
          <cell r="VN11"/>
          <cell r="VO11"/>
          <cell r="VP11"/>
          <cell r="VQ11"/>
          <cell r="VR11"/>
          <cell r="VS11"/>
          <cell r="VT11"/>
          <cell r="VU11"/>
          <cell r="VV11"/>
          <cell r="VW11"/>
          <cell r="VX11"/>
          <cell r="VY11"/>
          <cell r="VZ11"/>
          <cell r="WA11"/>
          <cell r="WB11"/>
          <cell r="WC11"/>
          <cell r="WD11"/>
          <cell r="WE11"/>
          <cell r="WF11"/>
          <cell r="WG11"/>
          <cell r="WH11"/>
          <cell r="WI11"/>
          <cell r="WJ11"/>
          <cell r="WK11"/>
          <cell r="WL11"/>
          <cell r="WM11"/>
          <cell r="WN11"/>
          <cell r="WO11"/>
          <cell r="WP11"/>
          <cell r="WQ11"/>
          <cell r="WR11"/>
          <cell r="WS11"/>
          <cell r="WT11"/>
          <cell r="WU11"/>
          <cell r="WV11"/>
          <cell r="WW11"/>
          <cell r="WX11"/>
          <cell r="WY11"/>
          <cell r="WZ11"/>
          <cell r="XA11"/>
          <cell r="XB11"/>
          <cell r="XC11"/>
          <cell r="XD11"/>
          <cell r="XE11"/>
          <cell r="XF11"/>
          <cell r="XG11"/>
          <cell r="XH11"/>
          <cell r="XI11"/>
          <cell r="XJ11"/>
          <cell r="XK11"/>
          <cell r="XL11"/>
          <cell r="XM11"/>
          <cell r="XN11"/>
          <cell r="XO11"/>
          <cell r="XP11"/>
          <cell r="XQ11"/>
          <cell r="XR11"/>
          <cell r="XS11"/>
          <cell r="XT11"/>
          <cell r="XU11"/>
          <cell r="XV11"/>
        </row>
        <row r="12">
          <cell r="E12"/>
          <cell r="F12"/>
          <cell r="G12"/>
          <cell r="H12"/>
          <cell r="I12"/>
          <cell r="J12"/>
          <cell r="K12"/>
          <cell r="L12"/>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cell r="CE12"/>
          <cell r="CF12"/>
          <cell r="CG12"/>
          <cell r="CH12"/>
          <cell r="CI12"/>
          <cell r="CJ12"/>
          <cell r="CK12"/>
          <cell r="CL12"/>
          <cell r="CM12"/>
          <cell r="CN12"/>
          <cell r="CO12"/>
          <cell r="CP12"/>
          <cell r="CQ12"/>
          <cell r="CR12"/>
          <cell r="CS12"/>
          <cell r="CT12"/>
          <cell r="CU12"/>
          <cell r="CV12"/>
          <cell r="CW12"/>
          <cell r="CX12"/>
          <cell r="CY12"/>
          <cell r="CZ12"/>
          <cell r="DA12"/>
          <cell r="DB12"/>
          <cell r="DC12"/>
          <cell r="DD12"/>
          <cell r="DE12"/>
          <cell r="DF12"/>
          <cell r="DG12"/>
          <cell r="DH12"/>
          <cell r="DI12"/>
          <cell r="DJ12"/>
          <cell r="DK12"/>
          <cell r="DL12"/>
          <cell r="DM12"/>
          <cell r="DN12"/>
          <cell r="DO12"/>
          <cell r="DP12"/>
          <cell r="DQ12"/>
          <cell r="DR12"/>
          <cell r="DS12"/>
          <cell r="DT12"/>
          <cell r="DU12"/>
          <cell r="DV12"/>
          <cell r="DW12"/>
          <cell r="DX12"/>
          <cell r="DY12"/>
          <cell r="DZ12"/>
          <cell r="EA12"/>
          <cell r="EB12"/>
          <cell r="EC12"/>
          <cell r="ED12"/>
          <cell r="EE12"/>
          <cell r="EF12"/>
          <cell r="EG12"/>
          <cell r="EH12"/>
          <cell r="EI12"/>
          <cell r="EJ12"/>
          <cell r="EK12"/>
          <cell r="EL12"/>
          <cell r="EM12"/>
          <cell r="EN12"/>
          <cell r="EO12"/>
          <cell r="EP12"/>
          <cell r="EQ12"/>
          <cell r="ER12"/>
          <cell r="ES12"/>
          <cell r="ET12"/>
          <cell r="EU12"/>
          <cell r="EV12"/>
          <cell r="EW12"/>
          <cell r="EX12"/>
          <cell r="EY12"/>
          <cell r="EZ12"/>
          <cell r="FA12"/>
          <cell r="FB12"/>
          <cell r="FC12"/>
          <cell r="FD12"/>
          <cell r="FE12"/>
          <cell r="FF12"/>
          <cell r="FG12"/>
          <cell r="FH12"/>
          <cell r="FI12"/>
          <cell r="FJ12"/>
          <cell r="FK12"/>
          <cell r="FL12"/>
          <cell r="FM12"/>
          <cell r="FN12"/>
          <cell r="FO12"/>
          <cell r="FP12"/>
          <cell r="FQ12"/>
          <cell r="FR12"/>
          <cell r="FS12"/>
          <cell r="FT12"/>
          <cell r="FU12"/>
          <cell r="FV12"/>
          <cell r="FW12"/>
          <cell r="FX12"/>
          <cell r="FY12"/>
          <cell r="FZ12"/>
          <cell r="GA12"/>
          <cell r="GB12"/>
          <cell r="GC12"/>
          <cell r="GD12"/>
          <cell r="GE12"/>
          <cell r="GF12"/>
          <cell r="GG12"/>
          <cell r="GH12"/>
          <cell r="GI12"/>
          <cell r="GJ12"/>
          <cell r="GK12"/>
          <cell r="GL12"/>
          <cell r="GM12"/>
          <cell r="GN12"/>
          <cell r="GO12"/>
          <cell r="GP12"/>
          <cell r="GQ12"/>
          <cell r="GR12"/>
          <cell r="GS12"/>
          <cell r="GT12"/>
          <cell r="GU12"/>
          <cell r="GV12"/>
          <cell r="GW12"/>
          <cell r="GX12"/>
          <cell r="GY12"/>
          <cell r="GZ12"/>
          <cell r="HA12"/>
          <cell r="HB12"/>
          <cell r="HC12"/>
          <cell r="HD12"/>
          <cell r="HE12"/>
          <cell r="HF12"/>
          <cell r="HG12"/>
          <cell r="HH12"/>
          <cell r="HI12"/>
          <cell r="HJ12"/>
          <cell r="HK12"/>
          <cell r="HL12"/>
          <cell r="HM12"/>
          <cell r="HN12"/>
          <cell r="HO12"/>
          <cell r="HP12"/>
          <cell r="HQ12"/>
          <cell r="HR12"/>
          <cell r="HS12"/>
          <cell r="HT12"/>
          <cell r="HU12"/>
          <cell r="HV12"/>
          <cell r="HW12"/>
          <cell r="HX12"/>
          <cell r="HY12"/>
          <cell r="HZ12"/>
          <cell r="IA12"/>
          <cell r="IB12"/>
          <cell r="IC12"/>
          <cell r="ID12"/>
          <cell r="IE12"/>
          <cell r="IF12"/>
          <cell r="IG12"/>
          <cell r="IH12"/>
          <cell r="II12"/>
          <cell r="IJ12"/>
          <cell r="IK12"/>
          <cell r="IL12"/>
          <cell r="IM12"/>
          <cell r="IN12"/>
          <cell r="IO12"/>
          <cell r="IP12"/>
          <cell r="IQ12"/>
          <cell r="IR12"/>
          <cell r="IS12"/>
          <cell r="IT12"/>
          <cell r="IU12"/>
          <cell r="IV12"/>
          <cell r="IW12"/>
          <cell r="IX12"/>
          <cell r="IY12"/>
          <cell r="IZ12"/>
          <cell r="JA12"/>
          <cell r="JB12"/>
          <cell r="JC12"/>
          <cell r="JD12"/>
          <cell r="JE12"/>
          <cell r="JF12"/>
          <cell r="JG12"/>
          <cell r="JH12"/>
          <cell r="JI12"/>
          <cell r="JJ12"/>
          <cell r="JK12"/>
          <cell r="JL12"/>
          <cell r="JM12"/>
          <cell r="JN12"/>
          <cell r="JO12"/>
          <cell r="JP12"/>
          <cell r="JQ12"/>
          <cell r="JR12"/>
          <cell r="JS12"/>
          <cell r="JT12"/>
          <cell r="JU12"/>
          <cell r="JV12"/>
          <cell r="JW12"/>
          <cell r="JX12"/>
          <cell r="JY12"/>
          <cell r="JZ12"/>
          <cell r="KA12"/>
          <cell r="KB12"/>
          <cell r="KC12"/>
          <cell r="KD12"/>
          <cell r="KE12"/>
          <cell r="KF12"/>
          <cell r="KG12"/>
          <cell r="KH12"/>
          <cell r="KI12"/>
          <cell r="KJ12"/>
          <cell r="KK12"/>
          <cell r="KL12"/>
          <cell r="KM12"/>
          <cell r="KN12"/>
          <cell r="KO12"/>
          <cell r="KP12"/>
          <cell r="KQ12"/>
          <cell r="KR12"/>
          <cell r="KS12"/>
          <cell r="KT12"/>
          <cell r="KU12"/>
          <cell r="KV12"/>
          <cell r="KW12"/>
          <cell r="KX12"/>
          <cell r="KY12"/>
          <cell r="KZ12"/>
          <cell r="LA12"/>
          <cell r="LB12"/>
          <cell r="LC12"/>
          <cell r="LD12"/>
          <cell r="LE12"/>
          <cell r="LF12"/>
          <cell r="LG12"/>
          <cell r="LH12"/>
          <cell r="LI12"/>
          <cell r="LJ12"/>
          <cell r="LK12"/>
          <cell r="LL12"/>
          <cell r="LM12"/>
          <cell r="LN12"/>
          <cell r="LO12"/>
          <cell r="LP12"/>
          <cell r="LQ12"/>
          <cell r="LR12"/>
          <cell r="LS12"/>
          <cell r="LT12"/>
          <cell r="LU12"/>
          <cell r="LV12"/>
          <cell r="LW12"/>
          <cell r="LX12"/>
          <cell r="LY12"/>
          <cell r="LZ12"/>
          <cell r="MA12"/>
          <cell r="MB12"/>
          <cell r="MC12"/>
          <cell r="MD12"/>
          <cell r="ME12"/>
          <cell r="MF12"/>
          <cell r="MG12"/>
          <cell r="MH12"/>
          <cell r="MI12"/>
          <cell r="MJ12"/>
          <cell r="MK12"/>
          <cell r="ML12"/>
          <cell r="MM12"/>
          <cell r="MN12"/>
          <cell r="MO12"/>
          <cell r="MP12"/>
          <cell r="MQ12"/>
          <cell r="MR12"/>
          <cell r="MS12"/>
          <cell r="MT12"/>
          <cell r="MU12"/>
          <cell r="MV12"/>
          <cell r="MW12"/>
          <cell r="MX12"/>
          <cell r="MY12"/>
          <cell r="MZ12"/>
          <cell r="NA12"/>
          <cell r="NB12"/>
          <cell r="NC12"/>
          <cell r="ND12"/>
          <cell r="NE12"/>
          <cell r="NF12"/>
          <cell r="NG12"/>
          <cell r="NH12"/>
          <cell r="NI12"/>
          <cell r="NJ12"/>
          <cell r="NK12"/>
          <cell r="NL12"/>
          <cell r="NM12"/>
          <cell r="NN12"/>
          <cell r="NO12"/>
          <cell r="NP12"/>
          <cell r="NQ12"/>
          <cell r="NR12"/>
          <cell r="NS12"/>
          <cell r="NT12"/>
          <cell r="NU12"/>
          <cell r="NV12"/>
          <cell r="NW12"/>
          <cell r="NX12"/>
          <cell r="NY12"/>
          <cell r="NZ12"/>
          <cell r="OA12"/>
          <cell r="OB12"/>
          <cell r="OC12"/>
          <cell r="OD12"/>
          <cell r="OE12"/>
          <cell r="OF12"/>
          <cell r="OG12"/>
          <cell r="OH12"/>
          <cell r="OI12"/>
          <cell r="OJ12"/>
          <cell r="OK12"/>
          <cell r="OL12"/>
          <cell r="OM12"/>
          <cell r="ON12"/>
          <cell r="OO12"/>
          <cell r="OP12"/>
          <cell r="OQ12"/>
          <cell r="OR12"/>
          <cell r="OS12"/>
          <cell r="OT12"/>
          <cell r="OU12"/>
          <cell r="OV12"/>
          <cell r="OW12"/>
          <cell r="OX12"/>
          <cell r="OY12"/>
          <cell r="OZ12"/>
          <cell r="PA12"/>
          <cell r="PB12"/>
          <cell r="PC12"/>
          <cell r="PD12"/>
          <cell r="PE12"/>
          <cell r="PF12"/>
          <cell r="PG12"/>
          <cell r="PH12"/>
          <cell r="PI12"/>
          <cell r="PJ12"/>
          <cell r="PK12"/>
          <cell r="PL12"/>
          <cell r="PM12"/>
          <cell r="PN12"/>
          <cell r="PO12"/>
          <cell r="PP12"/>
          <cell r="PQ12"/>
          <cell r="PR12"/>
          <cell r="PS12"/>
          <cell r="PT12"/>
          <cell r="PU12"/>
          <cell r="PV12"/>
          <cell r="PW12"/>
          <cell r="PX12"/>
          <cell r="PY12"/>
          <cell r="PZ12"/>
          <cell r="QA12"/>
          <cell r="QB12"/>
          <cell r="QC12"/>
          <cell r="QD12"/>
          <cell r="QE12"/>
          <cell r="QF12"/>
          <cell r="QG12"/>
          <cell r="QH12"/>
          <cell r="QI12"/>
          <cell r="QJ12"/>
          <cell r="QK12"/>
          <cell r="QL12"/>
          <cell r="QM12"/>
          <cell r="QN12"/>
          <cell r="QO12"/>
          <cell r="QP12"/>
          <cell r="QQ12"/>
          <cell r="QR12"/>
          <cell r="QS12"/>
          <cell r="QT12"/>
          <cell r="QU12"/>
          <cell r="QV12"/>
          <cell r="QW12"/>
          <cell r="QX12"/>
          <cell r="QY12"/>
          <cell r="QZ12"/>
          <cell r="RA12"/>
          <cell r="RB12"/>
          <cell r="RC12"/>
          <cell r="RD12"/>
          <cell r="RE12"/>
          <cell r="RF12"/>
          <cell r="RG12"/>
          <cell r="RH12"/>
          <cell r="RI12"/>
          <cell r="RJ12"/>
          <cell r="RK12"/>
          <cell r="RL12"/>
          <cell r="RM12"/>
          <cell r="RN12"/>
          <cell r="RO12"/>
          <cell r="RP12"/>
          <cell r="RQ12"/>
          <cell r="RR12"/>
          <cell r="RS12"/>
          <cell r="RT12"/>
          <cell r="RU12"/>
          <cell r="RV12"/>
          <cell r="RW12"/>
          <cell r="RX12"/>
          <cell r="RY12"/>
          <cell r="RZ12"/>
          <cell r="SA12"/>
          <cell r="SB12"/>
          <cell r="SC12"/>
          <cell r="SD12"/>
          <cell r="SE12"/>
          <cell r="SF12"/>
          <cell r="SG12"/>
          <cell r="SH12"/>
          <cell r="SI12"/>
          <cell r="SJ12"/>
          <cell r="SK12"/>
          <cell r="SL12"/>
          <cell r="SM12"/>
          <cell r="SN12"/>
          <cell r="SO12"/>
          <cell r="SP12"/>
          <cell r="SQ12"/>
          <cell r="SR12"/>
          <cell r="SS12"/>
          <cell r="ST12"/>
          <cell r="SU12"/>
          <cell r="SV12"/>
          <cell r="SW12"/>
          <cell r="SX12"/>
          <cell r="SY12"/>
          <cell r="SZ12"/>
          <cell r="TA12"/>
          <cell r="TB12"/>
          <cell r="TC12"/>
          <cell r="TD12"/>
          <cell r="TE12"/>
          <cell r="TF12"/>
          <cell r="TG12"/>
          <cell r="TH12"/>
          <cell r="TI12"/>
          <cell r="TJ12"/>
          <cell r="TK12"/>
          <cell r="TL12"/>
          <cell r="TM12"/>
          <cell r="TN12"/>
          <cell r="TO12"/>
          <cell r="TP12"/>
          <cell r="TQ12"/>
          <cell r="TR12"/>
          <cell r="TS12"/>
          <cell r="TT12"/>
          <cell r="TU12"/>
          <cell r="TV12"/>
          <cell r="TW12"/>
          <cell r="TX12"/>
          <cell r="TY12"/>
          <cell r="TZ12"/>
          <cell r="UA12"/>
          <cell r="UB12"/>
          <cell r="UC12"/>
          <cell r="UD12"/>
          <cell r="UE12"/>
          <cell r="UF12"/>
          <cell r="UG12"/>
          <cell r="UH12"/>
          <cell r="UI12"/>
          <cell r="UJ12"/>
          <cell r="UK12"/>
          <cell r="UL12"/>
          <cell r="UM12"/>
          <cell r="UN12"/>
          <cell r="UO12"/>
          <cell r="UP12"/>
          <cell r="UQ12"/>
          <cell r="UR12"/>
          <cell r="US12"/>
          <cell r="UT12"/>
          <cell r="UU12"/>
          <cell r="UV12"/>
          <cell r="UW12"/>
          <cell r="UX12"/>
          <cell r="UY12"/>
          <cell r="UZ12"/>
          <cell r="VA12"/>
          <cell r="VB12"/>
          <cell r="VC12"/>
          <cell r="VD12"/>
          <cell r="VE12"/>
          <cell r="VF12"/>
          <cell r="VG12"/>
          <cell r="VH12"/>
          <cell r="VI12"/>
          <cell r="VJ12"/>
          <cell r="VK12"/>
          <cell r="VL12"/>
          <cell r="VM12"/>
          <cell r="VN12"/>
          <cell r="VO12"/>
          <cell r="VP12"/>
          <cell r="VQ12"/>
          <cell r="VR12"/>
          <cell r="VS12"/>
          <cell r="VT12"/>
          <cell r="VU12"/>
          <cell r="VV12"/>
          <cell r="VW12"/>
          <cell r="VX12"/>
          <cell r="VY12"/>
          <cell r="VZ12"/>
          <cell r="WA12"/>
          <cell r="WB12"/>
          <cell r="WC12"/>
          <cell r="WD12"/>
          <cell r="WE12"/>
          <cell r="WF12"/>
          <cell r="WG12"/>
          <cell r="WH12"/>
          <cell r="WI12"/>
          <cell r="WJ12"/>
          <cell r="WK12"/>
          <cell r="WL12"/>
          <cell r="WM12"/>
          <cell r="WN12"/>
          <cell r="WO12"/>
          <cell r="WP12"/>
          <cell r="WQ12"/>
          <cell r="WR12"/>
          <cell r="WS12"/>
          <cell r="WT12"/>
          <cell r="WU12"/>
          <cell r="WV12"/>
          <cell r="WW12"/>
          <cell r="WX12"/>
          <cell r="WY12"/>
          <cell r="WZ12"/>
          <cell r="XA12"/>
          <cell r="XB12"/>
          <cell r="XC12"/>
          <cell r="XD12"/>
          <cell r="XE12"/>
          <cell r="XF12"/>
          <cell r="XG12"/>
          <cell r="XH12"/>
          <cell r="XI12"/>
          <cell r="XJ12"/>
          <cell r="XK12"/>
          <cell r="XL12"/>
          <cell r="XM12"/>
          <cell r="XN12"/>
          <cell r="XO12"/>
          <cell r="XP12"/>
          <cell r="XQ12"/>
          <cell r="XR12"/>
          <cell r="XS12"/>
          <cell r="XT12"/>
          <cell r="XU12"/>
          <cell r="XV12"/>
        </row>
        <row r="13">
          <cell r="E13"/>
          <cell r="F13"/>
          <cell r="G13"/>
          <cell r="H13"/>
          <cell r="I13"/>
          <cell r="J13"/>
          <cell r="K13"/>
          <cell r="L13"/>
          <cell r="M13"/>
          <cell r="N13"/>
          <cell r="O13"/>
          <cell r="P13"/>
          <cell r="Q13"/>
          <cell r="R13"/>
          <cell r="S13"/>
          <cell r="T13"/>
          <cell r="U13"/>
          <cell r="V13"/>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cell r="CE13"/>
          <cell r="CF13"/>
          <cell r="CG13"/>
          <cell r="CH13"/>
          <cell r="CI13"/>
          <cell r="CJ13"/>
          <cell r="CK13"/>
          <cell r="CL13"/>
          <cell r="CM13"/>
          <cell r="CN13"/>
          <cell r="CO13"/>
          <cell r="CP13"/>
          <cell r="CQ13"/>
          <cell r="CR13"/>
          <cell r="CS13"/>
          <cell r="CT13"/>
          <cell r="CU13"/>
          <cell r="CV13"/>
          <cell r="CW13"/>
          <cell r="CX13"/>
          <cell r="CY13"/>
          <cell r="CZ13"/>
          <cell r="DA13"/>
          <cell r="DB13"/>
          <cell r="DC13"/>
          <cell r="DD13"/>
          <cell r="DE13"/>
          <cell r="DF13"/>
          <cell r="DG13"/>
          <cell r="DH13"/>
          <cell r="DI13"/>
          <cell r="DJ13"/>
          <cell r="DK13"/>
          <cell r="DL13"/>
          <cell r="DM13"/>
          <cell r="DN13"/>
          <cell r="DO13"/>
          <cell r="DP13"/>
          <cell r="DQ13"/>
          <cell r="DR13"/>
          <cell r="DS13"/>
          <cell r="DT13"/>
          <cell r="DU13"/>
          <cell r="DV13"/>
          <cell r="DW13"/>
          <cell r="DX13"/>
          <cell r="DY13"/>
          <cell r="DZ13"/>
          <cell r="EA13"/>
          <cell r="EB13"/>
          <cell r="EC13"/>
          <cell r="ED13"/>
          <cell r="EE13"/>
          <cell r="EF13"/>
          <cell r="EG13"/>
          <cell r="EH13"/>
          <cell r="EI13"/>
          <cell r="EJ13"/>
          <cell r="EK13"/>
          <cell r="EL13"/>
          <cell r="EM13"/>
          <cell r="EN13"/>
          <cell r="EO13"/>
          <cell r="EP13"/>
          <cell r="EQ13"/>
          <cell r="ER13"/>
          <cell r="ES13"/>
          <cell r="ET13"/>
          <cell r="EU13"/>
          <cell r="EV13"/>
          <cell r="EW13"/>
          <cell r="EX13"/>
          <cell r="EY13"/>
          <cell r="EZ13"/>
          <cell r="FA13"/>
          <cell r="FB13"/>
          <cell r="FC13"/>
          <cell r="FD13"/>
          <cell r="FE13"/>
          <cell r="FF13"/>
          <cell r="FG13"/>
          <cell r="FH13"/>
          <cell r="FI13"/>
          <cell r="FJ13"/>
          <cell r="FK13"/>
          <cell r="FL13"/>
          <cell r="FM13"/>
          <cell r="FN13"/>
          <cell r="FO13"/>
          <cell r="FP13"/>
          <cell r="FQ13"/>
          <cell r="FR13"/>
          <cell r="FS13"/>
          <cell r="FT13"/>
          <cell r="FU13"/>
          <cell r="FV13"/>
          <cell r="FW13"/>
          <cell r="FX13"/>
          <cell r="FY13"/>
          <cell r="FZ13"/>
          <cell r="GA13"/>
          <cell r="GB13"/>
          <cell r="GC13"/>
          <cell r="GD13"/>
          <cell r="GE13"/>
          <cell r="GF13"/>
          <cell r="GG13"/>
          <cell r="GH13"/>
          <cell r="GI13"/>
          <cell r="GJ13"/>
          <cell r="GK13"/>
          <cell r="GL13"/>
          <cell r="GM13"/>
          <cell r="GN13"/>
          <cell r="GO13"/>
          <cell r="GP13"/>
          <cell r="GQ13"/>
          <cell r="GR13"/>
          <cell r="GS13"/>
          <cell r="GT13"/>
          <cell r="GU13"/>
          <cell r="GV13"/>
          <cell r="GW13"/>
          <cell r="GX13"/>
          <cell r="GY13"/>
          <cell r="GZ13"/>
          <cell r="HA13"/>
          <cell r="HB13"/>
          <cell r="HC13"/>
          <cell r="HD13"/>
          <cell r="HE13"/>
          <cell r="HF13"/>
          <cell r="HG13"/>
          <cell r="HH13"/>
          <cell r="HI13"/>
          <cell r="HJ13"/>
          <cell r="HK13"/>
          <cell r="HL13"/>
          <cell r="HM13"/>
          <cell r="HN13"/>
          <cell r="HO13"/>
          <cell r="HP13"/>
          <cell r="HQ13"/>
          <cell r="HR13"/>
          <cell r="HS13"/>
          <cell r="HT13"/>
          <cell r="HU13"/>
          <cell r="HV13"/>
          <cell r="HW13"/>
          <cell r="HX13"/>
          <cell r="HY13"/>
          <cell r="HZ13"/>
          <cell r="IA13"/>
          <cell r="IB13"/>
          <cell r="IC13"/>
          <cell r="ID13"/>
          <cell r="IE13"/>
          <cell r="IF13"/>
          <cell r="IG13"/>
          <cell r="IH13"/>
          <cell r="II13"/>
          <cell r="IJ13"/>
          <cell r="IK13"/>
          <cell r="IL13"/>
          <cell r="IM13"/>
          <cell r="IN13"/>
          <cell r="IO13"/>
          <cell r="IP13"/>
          <cell r="IQ13"/>
          <cell r="IR13"/>
          <cell r="IS13"/>
          <cell r="IT13"/>
          <cell r="IU13"/>
          <cell r="IV13"/>
          <cell r="IW13"/>
          <cell r="IX13"/>
          <cell r="IY13"/>
          <cell r="IZ13"/>
          <cell r="JA13"/>
          <cell r="JB13"/>
          <cell r="JC13"/>
          <cell r="JD13"/>
          <cell r="JE13"/>
          <cell r="JF13"/>
          <cell r="JG13"/>
          <cell r="JH13"/>
          <cell r="JI13"/>
          <cell r="JJ13"/>
          <cell r="JK13"/>
          <cell r="JL13"/>
          <cell r="JM13"/>
          <cell r="JN13"/>
          <cell r="JO13"/>
          <cell r="JP13"/>
          <cell r="JQ13"/>
          <cell r="JR13"/>
          <cell r="JS13"/>
          <cell r="JT13"/>
          <cell r="JU13"/>
          <cell r="JV13"/>
          <cell r="JW13"/>
          <cell r="JX13"/>
          <cell r="JY13"/>
          <cell r="JZ13"/>
          <cell r="KA13"/>
          <cell r="KB13"/>
          <cell r="KC13"/>
          <cell r="KD13"/>
          <cell r="KE13"/>
          <cell r="KF13"/>
          <cell r="KG13"/>
          <cell r="KH13"/>
          <cell r="KI13"/>
          <cell r="KJ13"/>
          <cell r="KK13"/>
          <cell r="KL13"/>
          <cell r="KM13"/>
          <cell r="KN13"/>
          <cell r="KO13"/>
          <cell r="KP13"/>
          <cell r="KQ13"/>
          <cell r="KR13"/>
          <cell r="KS13"/>
          <cell r="KT13"/>
          <cell r="KU13"/>
          <cell r="KV13"/>
          <cell r="KW13"/>
          <cell r="KX13"/>
          <cell r="KY13"/>
          <cell r="KZ13"/>
          <cell r="LA13"/>
          <cell r="LB13"/>
          <cell r="LC13"/>
          <cell r="LD13"/>
          <cell r="LE13"/>
          <cell r="LF13"/>
          <cell r="LG13"/>
          <cell r="LH13"/>
          <cell r="LI13"/>
          <cell r="LJ13"/>
          <cell r="LK13"/>
          <cell r="LL13"/>
          <cell r="LM13"/>
          <cell r="LN13"/>
          <cell r="LO13"/>
          <cell r="LP13"/>
          <cell r="LQ13"/>
          <cell r="LR13"/>
          <cell r="LS13"/>
          <cell r="LT13"/>
          <cell r="LU13"/>
          <cell r="LV13"/>
          <cell r="LW13"/>
          <cell r="LX13"/>
          <cell r="LY13"/>
          <cell r="LZ13"/>
          <cell r="MA13"/>
          <cell r="MB13"/>
          <cell r="MC13"/>
          <cell r="MD13"/>
          <cell r="ME13"/>
          <cell r="MF13"/>
          <cell r="MG13"/>
          <cell r="MH13"/>
          <cell r="MI13"/>
          <cell r="MJ13"/>
          <cell r="MK13"/>
          <cell r="ML13"/>
          <cell r="MM13"/>
          <cell r="MN13"/>
          <cell r="MO13"/>
          <cell r="MP13"/>
          <cell r="MQ13"/>
          <cell r="MR13"/>
          <cell r="MS13"/>
          <cell r="MT13"/>
          <cell r="MU13"/>
          <cell r="MV13"/>
          <cell r="MW13"/>
          <cell r="MX13"/>
          <cell r="MY13"/>
          <cell r="MZ13"/>
          <cell r="NA13"/>
          <cell r="NB13"/>
          <cell r="NC13"/>
          <cell r="ND13"/>
          <cell r="NE13"/>
          <cell r="NF13"/>
          <cell r="NG13"/>
          <cell r="NH13"/>
          <cell r="NI13"/>
          <cell r="NJ13"/>
          <cell r="NK13"/>
          <cell r="NL13"/>
          <cell r="NM13"/>
          <cell r="NN13"/>
          <cell r="NO13"/>
          <cell r="NP13"/>
          <cell r="NQ13"/>
          <cell r="NR13"/>
          <cell r="NS13"/>
          <cell r="NT13"/>
          <cell r="NU13"/>
          <cell r="NV13"/>
          <cell r="NW13"/>
          <cell r="NX13"/>
          <cell r="NY13"/>
          <cell r="NZ13"/>
          <cell r="OA13"/>
          <cell r="OB13"/>
          <cell r="OC13"/>
          <cell r="OD13"/>
          <cell r="OE13"/>
          <cell r="OF13"/>
          <cell r="OG13"/>
          <cell r="OH13"/>
          <cell r="OI13"/>
          <cell r="OJ13"/>
          <cell r="OK13"/>
          <cell r="OL13"/>
          <cell r="OM13"/>
          <cell r="ON13"/>
          <cell r="OO13"/>
          <cell r="OP13"/>
          <cell r="OQ13"/>
          <cell r="OR13"/>
          <cell r="OS13"/>
          <cell r="OT13"/>
          <cell r="OU13"/>
          <cell r="OV13"/>
          <cell r="OW13"/>
          <cell r="OX13"/>
          <cell r="OY13"/>
          <cell r="OZ13"/>
          <cell r="PA13"/>
          <cell r="PB13"/>
          <cell r="PC13"/>
          <cell r="PD13"/>
          <cell r="PE13"/>
          <cell r="PF13"/>
          <cell r="PG13"/>
          <cell r="PH13"/>
          <cell r="PI13"/>
          <cell r="PJ13"/>
          <cell r="PK13"/>
          <cell r="PL13"/>
          <cell r="PM13"/>
          <cell r="PN13"/>
          <cell r="PO13"/>
          <cell r="PP13"/>
          <cell r="PQ13"/>
          <cell r="PR13"/>
          <cell r="PS13"/>
          <cell r="PT13"/>
          <cell r="PU13"/>
          <cell r="PV13"/>
          <cell r="PW13"/>
          <cell r="PX13"/>
          <cell r="PY13"/>
          <cell r="PZ13"/>
          <cell r="QA13"/>
          <cell r="QB13"/>
          <cell r="QC13"/>
          <cell r="QD13"/>
          <cell r="QE13"/>
          <cell r="QF13"/>
          <cell r="QG13"/>
          <cell r="QH13"/>
          <cell r="QI13"/>
          <cell r="QJ13"/>
          <cell r="QK13"/>
          <cell r="QL13"/>
          <cell r="QM13"/>
          <cell r="QN13"/>
          <cell r="QO13"/>
          <cell r="QP13"/>
          <cell r="QQ13"/>
          <cell r="QR13"/>
          <cell r="QS13"/>
          <cell r="QT13"/>
          <cell r="QU13"/>
          <cell r="QV13"/>
          <cell r="QW13"/>
          <cell r="QX13"/>
          <cell r="QY13"/>
          <cell r="QZ13"/>
          <cell r="RA13"/>
          <cell r="RB13"/>
          <cell r="RC13"/>
          <cell r="RD13"/>
          <cell r="RE13"/>
          <cell r="RF13"/>
          <cell r="RG13"/>
          <cell r="RH13"/>
          <cell r="RI13"/>
          <cell r="RJ13"/>
          <cell r="RK13"/>
          <cell r="RL13"/>
          <cell r="RM13"/>
          <cell r="RN13"/>
          <cell r="RO13"/>
          <cell r="RP13"/>
          <cell r="RQ13"/>
          <cell r="RR13"/>
          <cell r="RS13"/>
          <cell r="RT13"/>
          <cell r="RU13"/>
          <cell r="RV13"/>
          <cell r="RW13"/>
          <cell r="RX13"/>
          <cell r="RY13"/>
          <cell r="RZ13"/>
          <cell r="SA13"/>
          <cell r="SB13"/>
          <cell r="SC13"/>
          <cell r="SD13"/>
          <cell r="SE13"/>
          <cell r="SF13"/>
          <cell r="SG13"/>
          <cell r="SH13"/>
          <cell r="SI13"/>
          <cell r="SJ13"/>
          <cell r="SK13"/>
          <cell r="SL13"/>
          <cell r="SM13"/>
          <cell r="SN13"/>
          <cell r="SO13"/>
          <cell r="SP13"/>
          <cell r="SQ13"/>
          <cell r="SR13"/>
          <cell r="SS13"/>
          <cell r="ST13"/>
          <cell r="SU13"/>
          <cell r="SV13"/>
          <cell r="SW13"/>
          <cell r="SX13"/>
          <cell r="SY13"/>
          <cell r="SZ13"/>
          <cell r="TA13"/>
          <cell r="TB13"/>
          <cell r="TC13"/>
          <cell r="TD13"/>
          <cell r="TE13"/>
          <cell r="TF13"/>
          <cell r="TG13"/>
          <cell r="TH13"/>
          <cell r="TI13"/>
          <cell r="TJ13"/>
          <cell r="TK13"/>
          <cell r="TL13"/>
          <cell r="TM13"/>
          <cell r="TN13"/>
          <cell r="TO13"/>
          <cell r="TP13"/>
          <cell r="TQ13"/>
          <cell r="TR13"/>
          <cell r="TS13"/>
          <cell r="TT13"/>
          <cell r="TU13"/>
          <cell r="TV13"/>
          <cell r="TW13"/>
          <cell r="TX13"/>
          <cell r="TY13"/>
          <cell r="TZ13"/>
          <cell r="UA13"/>
          <cell r="UB13"/>
          <cell r="UC13"/>
          <cell r="UD13"/>
          <cell r="UE13"/>
          <cell r="UF13"/>
          <cell r="UG13"/>
          <cell r="UH13"/>
          <cell r="UI13"/>
          <cell r="UJ13"/>
          <cell r="UK13"/>
          <cell r="UL13"/>
          <cell r="UM13"/>
          <cell r="UN13"/>
          <cell r="UO13"/>
          <cell r="UP13"/>
          <cell r="UQ13"/>
          <cell r="UR13"/>
          <cell r="US13"/>
          <cell r="UT13"/>
          <cell r="UU13"/>
          <cell r="UV13"/>
          <cell r="UW13"/>
          <cell r="UX13"/>
          <cell r="UY13"/>
          <cell r="UZ13"/>
          <cell r="VA13"/>
          <cell r="VB13"/>
          <cell r="VC13"/>
          <cell r="VD13"/>
          <cell r="VE13"/>
          <cell r="VF13"/>
          <cell r="VG13"/>
          <cell r="VH13"/>
          <cell r="VI13"/>
          <cell r="VJ13"/>
          <cell r="VK13"/>
          <cell r="VL13"/>
          <cell r="VM13"/>
          <cell r="VN13"/>
          <cell r="VO13"/>
          <cell r="VP13"/>
          <cell r="VQ13"/>
          <cell r="VR13"/>
          <cell r="VS13"/>
          <cell r="VT13"/>
          <cell r="VU13"/>
          <cell r="VV13"/>
          <cell r="VW13"/>
          <cell r="VX13"/>
          <cell r="VY13"/>
          <cell r="VZ13"/>
          <cell r="WA13"/>
          <cell r="WB13"/>
          <cell r="WC13"/>
          <cell r="WD13"/>
          <cell r="WE13"/>
          <cell r="WF13"/>
          <cell r="WG13"/>
          <cell r="WH13"/>
          <cell r="WI13"/>
          <cell r="WJ13"/>
          <cell r="WK13"/>
          <cell r="WL13"/>
          <cell r="WM13"/>
          <cell r="WN13"/>
          <cell r="WO13"/>
          <cell r="WP13"/>
          <cell r="WQ13"/>
          <cell r="WR13"/>
          <cell r="WS13"/>
          <cell r="WT13"/>
          <cell r="WU13"/>
          <cell r="WV13"/>
          <cell r="WW13"/>
          <cell r="WX13"/>
          <cell r="WY13"/>
          <cell r="WZ13"/>
          <cell r="XA13"/>
          <cell r="XB13"/>
          <cell r="XC13"/>
          <cell r="XD13"/>
          <cell r="XE13"/>
          <cell r="XF13"/>
          <cell r="XG13"/>
          <cell r="XH13"/>
          <cell r="XI13"/>
          <cell r="XJ13"/>
          <cell r="XK13"/>
          <cell r="XL13"/>
          <cell r="XM13"/>
          <cell r="XN13"/>
          <cell r="XO13"/>
          <cell r="XP13"/>
          <cell r="XQ13"/>
          <cell r="XR13"/>
          <cell r="XS13"/>
          <cell r="XT13"/>
          <cell r="XU13"/>
          <cell r="XV13"/>
        </row>
        <row r="14">
          <cell r="E14"/>
          <cell r="F14"/>
          <cell r="G14"/>
          <cell r="H14"/>
          <cell r="I14"/>
          <cell r="J14"/>
          <cell r="K14"/>
          <cell r="L14"/>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cell r="CE14"/>
          <cell r="CF14"/>
          <cell r="CG14"/>
          <cell r="CH14"/>
          <cell r="CI14"/>
          <cell r="CJ14"/>
          <cell r="CK14"/>
          <cell r="CL14"/>
          <cell r="CM14"/>
          <cell r="CN14"/>
          <cell r="CO14"/>
          <cell r="CP14"/>
          <cell r="CQ14"/>
          <cell r="CR14"/>
          <cell r="CS14"/>
          <cell r="CT14"/>
          <cell r="CU14"/>
          <cell r="CV14"/>
          <cell r="CW14"/>
          <cell r="CX14"/>
          <cell r="CY14"/>
          <cell r="CZ14"/>
          <cell r="DA14"/>
          <cell r="DB14"/>
          <cell r="DC14"/>
          <cell r="DD14"/>
          <cell r="DE14"/>
          <cell r="DF14"/>
          <cell r="DG14"/>
          <cell r="DH14"/>
          <cell r="DI14"/>
          <cell r="DJ14"/>
          <cell r="DK14"/>
          <cell r="DL14"/>
          <cell r="DM14"/>
          <cell r="DN14"/>
          <cell r="DO14"/>
          <cell r="DP14"/>
          <cell r="DQ14"/>
          <cell r="DR14"/>
          <cell r="DS14"/>
          <cell r="DT14"/>
          <cell r="DU14"/>
          <cell r="DV14"/>
          <cell r="DW14"/>
          <cell r="DX14"/>
          <cell r="DY14"/>
          <cell r="DZ14"/>
          <cell r="EA14"/>
          <cell r="EB14"/>
          <cell r="EC14"/>
          <cell r="ED14"/>
          <cell r="EE14"/>
          <cell r="EF14"/>
          <cell r="EG14"/>
          <cell r="EH14" t="str">
            <v>BMG0171W1055</v>
          </cell>
          <cell r="EI14"/>
          <cell r="EJ14"/>
          <cell r="EK14"/>
          <cell r="EL14"/>
          <cell r="EM14"/>
          <cell r="EN14"/>
          <cell r="EO14"/>
          <cell r="EP14"/>
          <cell r="EQ14"/>
          <cell r="ER14"/>
          <cell r="ES14"/>
          <cell r="ET14"/>
          <cell r="EU14"/>
          <cell r="EV14"/>
          <cell r="EW14"/>
          <cell r="EX14"/>
          <cell r="EY14"/>
          <cell r="EZ14"/>
          <cell r="FA14"/>
          <cell r="FB14"/>
          <cell r="FC14"/>
          <cell r="FD14"/>
          <cell r="FE14"/>
          <cell r="FF14"/>
          <cell r="FG14"/>
          <cell r="FH14"/>
          <cell r="FI14"/>
          <cell r="FJ14"/>
          <cell r="FK14"/>
          <cell r="FL14"/>
          <cell r="FM14"/>
          <cell r="FN14"/>
          <cell r="FO14"/>
          <cell r="FP14"/>
          <cell r="FQ14"/>
          <cell r="FR14"/>
          <cell r="FS14"/>
          <cell r="FT14"/>
          <cell r="FU14"/>
          <cell r="FV14"/>
          <cell r="FW14"/>
          <cell r="FX14"/>
          <cell r="FY14"/>
          <cell r="FZ14"/>
          <cell r="GA14"/>
          <cell r="GB14"/>
          <cell r="GC14"/>
          <cell r="GD14"/>
          <cell r="GE14"/>
          <cell r="GF14"/>
          <cell r="GG14"/>
          <cell r="GH14"/>
          <cell r="GI14"/>
          <cell r="GJ14"/>
          <cell r="GK14"/>
          <cell r="GL14"/>
          <cell r="GM14"/>
          <cell r="GN14"/>
          <cell r="GO14"/>
          <cell r="GP14"/>
          <cell r="GQ14"/>
          <cell r="GR14"/>
          <cell r="GS14"/>
          <cell r="GT14"/>
          <cell r="GU14"/>
          <cell r="GV14"/>
          <cell r="GW14"/>
          <cell r="GX14"/>
          <cell r="GY14"/>
          <cell r="GZ14"/>
          <cell r="HA14"/>
          <cell r="HB14"/>
          <cell r="HC14"/>
          <cell r="HD14"/>
          <cell r="HE14"/>
          <cell r="HF14"/>
          <cell r="HG14"/>
          <cell r="HH14"/>
          <cell r="HI14"/>
          <cell r="HJ14"/>
          <cell r="HK14"/>
          <cell r="HL14"/>
          <cell r="HM14"/>
          <cell r="HN14"/>
          <cell r="HO14"/>
          <cell r="HP14"/>
          <cell r="HQ14"/>
          <cell r="HR14"/>
          <cell r="HS14"/>
          <cell r="HT14"/>
          <cell r="HU14"/>
          <cell r="HV14"/>
          <cell r="HW14"/>
          <cell r="HX14"/>
          <cell r="HY14"/>
          <cell r="HZ14"/>
          <cell r="IA14"/>
          <cell r="IB14"/>
          <cell r="IC14"/>
          <cell r="ID14"/>
          <cell r="IE14"/>
          <cell r="IF14"/>
          <cell r="IG14"/>
          <cell r="IH14"/>
          <cell r="II14"/>
          <cell r="IJ14"/>
          <cell r="IK14"/>
          <cell r="IL14"/>
          <cell r="IM14"/>
          <cell r="IN14"/>
          <cell r="IO14"/>
          <cell r="IP14"/>
          <cell r="IQ14"/>
          <cell r="IR14"/>
          <cell r="IS14"/>
          <cell r="IT14"/>
          <cell r="IU14"/>
          <cell r="IV14"/>
          <cell r="IW14"/>
          <cell r="IX14"/>
          <cell r="IY14"/>
          <cell r="IZ14"/>
          <cell r="JA14"/>
          <cell r="JB14"/>
          <cell r="JC14"/>
          <cell r="JD14"/>
          <cell r="JE14"/>
          <cell r="JF14"/>
          <cell r="JG14"/>
          <cell r="JH14"/>
          <cell r="JI14"/>
          <cell r="JJ14"/>
          <cell r="JK14"/>
          <cell r="JL14"/>
          <cell r="JM14"/>
          <cell r="JN14"/>
          <cell r="JO14"/>
          <cell r="JP14"/>
          <cell r="JQ14"/>
          <cell r="JR14"/>
          <cell r="JS14"/>
          <cell r="JT14"/>
          <cell r="JU14"/>
          <cell r="JV14"/>
          <cell r="JW14"/>
          <cell r="JX14"/>
          <cell r="JY14"/>
          <cell r="JZ14"/>
          <cell r="KA14"/>
          <cell r="KB14"/>
          <cell r="KC14"/>
          <cell r="KD14"/>
          <cell r="KE14"/>
          <cell r="KF14"/>
          <cell r="KG14"/>
          <cell r="KH14"/>
          <cell r="KI14"/>
          <cell r="KJ14"/>
          <cell r="KK14"/>
          <cell r="KL14"/>
          <cell r="KM14"/>
          <cell r="KN14"/>
          <cell r="KO14"/>
          <cell r="KP14"/>
          <cell r="KQ14"/>
          <cell r="KR14"/>
          <cell r="KS14"/>
          <cell r="KT14"/>
          <cell r="KU14"/>
          <cell r="KV14"/>
          <cell r="KW14"/>
          <cell r="KX14"/>
          <cell r="KY14"/>
          <cell r="KZ14"/>
          <cell r="LA14"/>
          <cell r="LB14"/>
          <cell r="LC14"/>
          <cell r="LD14"/>
          <cell r="LE14"/>
          <cell r="LF14"/>
          <cell r="LG14"/>
          <cell r="LH14"/>
          <cell r="LI14"/>
          <cell r="LJ14"/>
          <cell r="LK14"/>
          <cell r="LL14"/>
          <cell r="LM14"/>
          <cell r="LN14"/>
          <cell r="LO14"/>
          <cell r="LP14"/>
          <cell r="LQ14"/>
          <cell r="LR14"/>
          <cell r="LS14"/>
          <cell r="LT14"/>
          <cell r="LU14"/>
          <cell r="LV14"/>
          <cell r="LW14"/>
          <cell r="LX14"/>
          <cell r="LY14"/>
          <cell r="LZ14"/>
          <cell r="MA14"/>
          <cell r="MB14"/>
          <cell r="MC14"/>
          <cell r="MD14"/>
          <cell r="ME14"/>
          <cell r="MF14"/>
          <cell r="MG14"/>
          <cell r="MH14"/>
          <cell r="MI14"/>
          <cell r="MJ14"/>
          <cell r="MK14"/>
          <cell r="ML14"/>
          <cell r="MM14"/>
          <cell r="MN14"/>
          <cell r="MO14"/>
          <cell r="MP14"/>
          <cell r="MQ14"/>
          <cell r="MR14"/>
          <cell r="MS14"/>
          <cell r="MT14"/>
          <cell r="MU14"/>
          <cell r="MV14"/>
          <cell r="MW14"/>
          <cell r="MX14"/>
          <cell r="MY14"/>
          <cell r="MZ14"/>
          <cell r="NA14"/>
          <cell r="NB14"/>
          <cell r="NC14"/>
          <cell r="ND14"/>
          <cell r="NE14"/>
          <cell r="NF14"/>
          <cell r="NG14"/>
          <cell r="NH14"/>
          <cell r="NI14"/>
          <cell r="NJ14"/>
          <cell r="NK14"/>
          <cell r="NL14"/>
          <cell r="NM14"/>
          <cell r="NN14"/>
          <cell r="NO14"/>
          <cell r="NP14"/>
          <cell r="NQ14"/>
          <cell r="NR14"/>
          <cell r="NS14"/>
          <cell r="NT14"/>
          <cell r="NU14"/>
          <cell r="NV14"/>
          <cell r="NW14"/>
          <cell r="NX14"/>
          <cell r="NY14"/>
          <cell r="NZ14"/>
          <cell r="OA14"/>
          <cell r="OB14"/>
          <cell r="OC14"/>
          <cell r="OD14"/>
          <cell r="OE14"/>
          <cell r="OF14"/>
          <cell r="OG14"/>
          <cell r="OH14"/>
          <cell r="OI14"/>
          <cell r="OJ14"/>
          <cell r="OK14"/>
          <cell r="OL14"/>
          <cell r="OM14"/>
          <cell r="ON14"/>
          <cell r="OO14"/>
          <cell r="OP14"/>
          <cell r="OQ14"/>
          <cell r="OR14"/>
          <cell r="OS14"/>
          <cell r="OT14"/>
          <cell r="OU14"/>
          <cell r="OV14"/>
          <cell r="OW14"/>
          <cell r="OX14"/>
          <cell r="OY14"/>
          <cell r="OZ14"/>
          <cell r="PA14"/>
          <cell r="PB14"/>
          <cell r="PC14"/>
          <cell r="PD14"/>
          <cell r="PE14"/>
          <cell r="PF14"/>
          <cell r="PG14"/>
          <cell r="PH14"/>
          <cell r="PI14"/>
          <cell r="PJ14"/>
          <cell r="PK14"/>
          <cell r="PL14"/>
          <cell r="PM14"/>
          <cell r="PN14"/>
          <cell r="PO14"/>
          <cell r="PP14"/>
          <cell r="PQ14"/>
          <cell r="PR14"/>
          <cell r="PS14"/>
          <cell r="PT14"/>
          <cell r="PU14"/>
          <cell r="PV14"/>
          <cell r="PW14"/>
          <cell r="PX14"/>
          <cell r="PY14"/>
          <cell r="PZ14"/>
          <cell r="QA14"/>
          <cell r="QB14"/>
          <cell r="QC14"/>
          <cell r="QD14"/>
          <cell r="QE14"/>
          <cell r="QF14"/>
          <cell r="QG14"/>
          <cell r="QH14"/>
          <cell r="QI14"/>
          <cell r="QJ14"/>
          <cell r="QK14"/>
          <cell r="QL14"/>
          <cell r="QM14"/>
          <cell r="QN14"/>
          <cell r="QO14"/>
          <cell r="QP14"/>
          <cell r="QQ14"/>
          <cell r="QR14"/>
          <cell r="QS14"/>
          <cell r="QT14"/>
          <cell r="QU14"/>
          <cell r="QV14"/>
          <cell r="QW14"/>
          <cell r="QX14"/>
          <cell r="QY14"/>
          <cell r="QZ14"/>
          <cell r="RA14"/>
          <cell r="RB14"/>
          <cell r="RC14"/>
          <cell r="RD14"/>
          <cell r="RE14"/>
          <cell r="RF14"/>
          <cell r="RG14"/>
          <cell r="RH14"/>
          <cell r="RI14"/>
          <cell r="RJ14"/>
          <cell r="RK14"/>
          <cell r="RL14"/>
          <cell r="RM14"/>
          <cell r="RN14"/>
          <cell r="RO14"/>
          <cell r="RP14"/>
          <cell r="RQ14"/>
          <cell r="RR14"/>
          <cell r="RS14"/>
          <cell r="RT14"/>
          <cell r="RU14"/>
          <cell r="RV14"/>
          <cell r="RW14"/>
          <cell r="RX14"/>
          <cell r="RY14"/>
          <cell r="RZ14"/>
          <cell r="SA14"/>
          <cell r="SB14"/>
          <cell r="SC14"/>
          <cell r="SD14"/>
          <cell r="SE14"/>
          <cell r="SF14"/>
          <cell r="SG14"/>
          <cell r="SH14"/>
          <cell r="SI14"/>
          <cell r="SJ14"/>
          <cell r="SK14"/>
          <cell r="SL14"/>
          <cell r="SM14"/>
          <cell r="SN14"/>
          <cell r="SO14"/>
          <cell r="SP14"/>
          <cell r="SQ14"/>
          <cell r="SR14"/>
          <cell r="SS14"/>
          <cell r="ST14"/>
          <cell r="SU14"/>
          <cell r="SV14"/>
          <cell r="SW14"/>
          <cell r="SX14"/>
          <cell r="SY14"/>
          <cell r="SZ14"/>
          <cell r="TA14"/>
          <cell r="TB14"/>
          <cell r="TC14"/>
          <cell r="TD14"/>
          <cell r="TE14"/>
          <cell r="TF14"/>
          <cell r="TG14"/>
          <cell r="TH14"/>
          <cell r="TI14"/>
          <cell r="TJ14"/>
          <cell r="TK14"/>
          <cell r="TL14"/>
          <cell r="TM14"/>
          <cell r="TN14"/>
          <cell r="TO14"/>
          <cell r="TP14"/>
          <cell r="TQ14"/>
          <cell r="TR14"/>
          <cell r="TS14"/>
          <cell r="TT14"/>
          <cell r="TU14"/>
          <cell r="TV14"/>
          <cell r="TW14"/>
          <cell r="TX14"/>
          <cell r="TY14"/>
          <cell r="TZ14"/>
          <cell r="UA14"/>
          <cell r="UB14"/>
          <cell r="UC14"/>
          <cell r="UD14"/>
          <cell r="UE14"/>
          <cell r="UF14"/>
          <cell r="UG14"/>
          <cell r="UH14"/>
          <cell r="UI14"/>
          <cell r="UJ14"/>
          <cell r="UK14"/>
          <cell r="UL14"/>
          <cell r="UM14"/>
          <cell r="UN14"/>
          <cell r="UO14"/>
          <cell r="UP14"/>
          <cell r="UQ14"/>
          <cell r="UR14"/>
          <cell r="US14"/>
          <cell r="UT14"/>
          <cell r="UU14"/>
          <cell r="UV14"/>
          <cell r="UW14"/>
          <cell r="UX14"/>
          <cell r="UY14"/>
          <cell r="UZ14"/>
          <cell r="VA14"/>
          <cell r="VB14"/>
          <cell r="VC14"/>
          <cell r="VD14"/>
          <cell r="VE14"/>
          <cell r="VF14"/>
          <cell r="VG14"/>
          <cell r="VH14"/>
          <cell r="VI14"/>
          <cell r="VJ14"/>
          <cell r="VK14"/>
          <cell r="VL14"/>
          <cell r="VM14"/>
          <cell r="VN14"/>
          <cell r="VO14"/>
          <cell r="VP14"/>
          <cell r="VQ14"/>
          <cell r="VR14"/>
          <cell r="VS14"/>
          <cell r="VT14"/>
          <cell r="VU14"/>
          <cell r="VV14"/>
          <cell r="VW14"/>
          <cell r="VX14"/>
          <cell r="VY14"/>
          <cell r="VZ14"/>
          <cell r="WA14"/>
          <cell r="WB14"/>
          <cell r="WC14"/>
          <cell r="WD14"/>
          <cell r="WE14"/>
          <cell r="WF14"/>
          <cell r="WG14"/>
          <cell r="WH14"/>
          <cell r="WI14"/>
          <cell r="WJ14"/>
          <cell r="WK14"/>
          <cell r="WL14"/>
          <cell r="WM14"/>
          <cell r="WN14"/>
          <cell r="WO14"/>
          <cell r="WP14"/>
          <cell r="WQ14"/>
          <cell r="WR14"/>
          <cell r="WS14"/>
          <cell r="WT14"/>
          <cell r="WU14"/>
          <cell r="WV14"/>
          <cell r="WW14"/>
          <cell r="WX14"/>
          <cell r="WY14"/>
          <cell r="WZ14"/>
          <cell r="XA14"/>
          <cell r="XB14"/>
          <cell r="XC14"/>
          <cell r="XD14"/>
          <cell r="XE14"/>
          <cell r="XF14"/>
          <cell r="XG14"/>
          <cell r="XH14"/>
          <cell r="XI14"/>
          <cell r="XJ14"/>
          <cell r="XK14"/>
          <cell r="XL14"/>
          <cell r="XM14"/>
          <cell r="XN14"/>
          <cell r="XO14"/>
          <cell r="XP14"/>
          <cell r="XQ14"/>
          <cell r="XR14"/>
          <cell r="XS14"/>
          <cell r="XT14"/>
          <cell r="XU14"/>
          <cell r="XV14"/>
        </row>
        <row r="15">
          <cell r="E15"/>
          <cell r="F15"/>
          <cell r="G15"/>
          <cell r="H15"/>
          <cell r="I15"/>
          <cell r="J15"/>
          <cell r="K15"/>
          <cell r="L15"/>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cell r="CE15"/>
          <cell r="CF15"/>
          <cell r="CG15"/>
          <cell r="CH15"/>
          <cell r="CI15"/>
          <cell r="CJ15"/>
          <cell r="CK15"/>
          <cell r="CL15"/>
          <cell r="CM15"/>
          <cell r="CN15"/>
          <cell r="CO15"/>
          <cell r="CP15"/>
          <cell r="CQ15"/>
          <cell r="CR15"/>
          <cell r="CS15"/>
          <cell r="CT15"/>
          <cell r="CU15"/>
          <cell r="CV15"/>
          <cell r="CW15"/>
          <cell r="CX15"/>
          <cell r="CY15"/>
          <cell r="CZ15"/>
          <cell r="DA15"/>
          <cell r="DB15"/>
          <cell r="DC15"/>
          <cell r="DD15"/>
          <cell r="DE15"/>
          <cell r="DF15"/>
          <cell r="DG15"/>
          <cell r="DH15"/>
          <cell r="DI15"/>
          <cell r="DJ15"/>
          <cell r="DK15"/>
          <cell r="DL15"/>
          <cell r="DM15"/>
          <cell r="DN15"/>
          <cell r="DO15"/>
          <cell r="DP15"/>
          <cell r="DQ15"/>
          <cell r="DR15"/>
          <cell r="DS15"/>
          <cell r="DT15"/>
          <cell r="DU15"/>
          <cell r="DV15"/>
          <cell r="DW15"/>
          <cell r="DX15"/>
          <cell r="DY15"/>
          <cell r="DZ15"/>
          <cell r="EA15"/>
          <cell r="EB15"/>
          <cell r="EC15"/>
          <cell r="ED15"/>
          <cell r="EE15"/>
          <cell r="EF15"/>
          <cell r="EG15"/>
          <cell r="EH15"/>
          <cell r="EI15"/>
          <cell r="EJ15"/>
          <cell r="EK15"/>
          <cell r="EL15"/>
          <cell r="EM15"/>
          <cell r="EN15"/>
          <cell r="EO15"/>
          <cell r="EP15"/>
          <cell r="EQ15"/>
          <cell r="ER15"/>
          <cell r="ES15"/>
          <cell r="ET15"/>
          <cell r="EU15"/>
          <cell r="EV15"/>
          <cell r="EW15"/>
          <cell r="EX15"/>
          <cell r="EY15"/>
          <cell r="EZ15"/>
          <cell r="FA15"/>
          <cell r="FB15"/>
          <cell r="FC15"/>
          <cell r="FD15"/>
          <cell r="FE15"/>
          <cell r="FF15"/>
          <cell r="FG15"/>
          <cell r="FH15"/>
          <cell r="FI15"/>
          <cell r="FJ15"/>
          <cell r="FK15"/>
          <cell r="FL15"/>
          <cell r="FM15"/>
          <cell r="FN15"/>
          <cell r="FO15"/>
          <cell r="FP15"/>
          <cell r="FQ15"/>
          <cell r="FR15"/>
          <cell r="FS15"/>
          <cell r="FT15"/>
          <cell r="FU15"/>
          <cell r="FV15"/>
          <cell r="FW15"/>
          <cell r="FX15"/>
          <cell r="FY15"/>
          <cell r="FZ15"/>
          <cell r="GA15"/>
          <cell r="GB15"/>
          <cell r="GC15"/>
          <cell r="GD15"/>
          <cell r="GE15"/>
          <cell r="GF15"/>
          <cell r="GG15"/>
          <cell r="GH15"/>
          <cell r="GI15"/>
          <cell r="GJ15"/>
          <cell r="GK15"/>
          <cell r="GL15"/>
          <cell r="GM15"/>
          <cell r="GN15"/>
          <cell r="GO15"/>
          <cell r="GP15"/>
          <cell r="GQ15"/>
          <cell r="GR15"/>
          <cell r="GS15"/>
          <cell r="GT15"/>
          <cell r="GU15"/>
          <cell r="GV15"/>
          <cell r="GW15"/>
          <cell r="GX15"/>
          <cell r="GY15"/>
          <cell r="GZ15"/>
          <cell r="HA15"/>
          <cell r="HB15"/>
          <cell r="HC15"/>
          <cell r="HD15"/>
          <cell r="HE15"/>
          <cell r="HF15"/>
          <cell r="HG15"/>
          <cell r="HH15"/>
          <cell r="HI15"/>
          <cell r="HJ15"/>
          <cell r="HK15"/>
          <cell r="HL15"/>
          <cell r="HM15"/>
          <cell r="HN15"/>
          <cell r="HO15"/>
          <cell r="HP15"/>
          <cell r="HQ15"/>
          <cell r="HR15"/>
          <cell r="HS15"/>
          <cell r="HT15"/>
          <cell r="HU15"/>
          <cell r="HV15"/>
          <cell r="HW15"/>
          <cell r="HX15"/>
          <cell r="HY15"/>
          <cell r="HZ15"/>
          <cell r="IA15"/>
          <cell r="IB15"/>
          <cell r="IC15"/>
          <cell r="ID15"/>
          <cell r="IE15"/>
          <cell r="IF15"/>
          <cell r="IG15"/>
          <cell r="IH15"/>
          <cell r="II15"/>
          <cell r="IJ15"/>
          <cell r="IK15"/>
          <cell r="IL15"/>
          <cell r="IM15"/>
          <cell r="IN15"/>
          <cell r="IO15"/>
          <cell r="IP15"/>
          <cell r="IQ15"/>
          <cell r="IR15"/>
          <cell r="IS15"/>
          <cell r="IT15"/>
          <cell r="IU15"/>
          <cell r="IV15"/>
          <cell r="IW15"/>
          <cell r="IX15"/>
          <cell r="IY15"/>
          <cell r="IZ15"/>
          <cell r="JA15"/>
          <cell r="JB15"/>
          <cell r="JC15"/>
          <cell r="JD15"/>
          <cell r="JE15"/>
          <cell r="JF15"/>
          <cell r="JG15"/>
          <cell r="JH15"/>
          <cell r="JI15"/>
          <cell r="JJ15"/>
          <cell r="JK15"/>
          <cell r="JL15"/>
          <cell r="JM15"/>
          <cell r="JN15"/>
          <cell r="JO15"/>
          <cell r="JP15"/>
          <cell r="JQ15"/>
          <cell r="JR15"/>
          <cell r="JS15"/>
          <cell r="JT15"/>
          <cell r="JU15"/>
          <cell r="JV15"/>
          <cell r="JW15"/>
          <cell r="JX15"/>
          <cell r="JY15"/>
          <cell r="JZ15"/>
          <cell r="KA15"/>
          <cell r="KB15"/>
          <cell r="KC15"/>
          <cell r="KD15"/>
          <cell r="KE15"/>
          <cell r="KF15"/>
          <cell r="KG15"/>
          <cell r="KH15"/>
          <cell r="KI15"/>
          <cell r="KJ15"/>
          <cell r="KK15"/>
          <cell r="KL15"/>
          <cell r="KM15"/>
          <cell r="KN15"/>
          <cell r="KO15"/>
          <cell r="KP15"/>
          <cell r="KQ15"/>
          <cell r="KR15"/>
          <cell r="KS15"/>
          <cell r="KT15"/>
          <cell r="KU15"/>
          <cell r="KV15"/>
          <cell r="KW15"/>
          <cell r="KX15"/>
          <cell r="KY15"/>
          <cell r="KZ15"/>
          <cell r="LA15"/>
          <cell r="LB15"/>
          <cell r="LC15"/>
          <cell r="LD15"/>
          <cell r="LE15"/>
          <cell r="LF15"/>
          <cell r="LG15"/>
          <cell r="LH15"/>
          <cell r="LI15"/>
          <cell r="LJ15"/>
          <cell r="LK15"/>
          <cell r="LL15"/>
          <cell r="LM15"/>
          <cell r="LN15"/>
          <cell r="LO15"/>
          <cell r="LP15"/>
          <cell r="LQ15"/>
          <cell r="LR15"/>
          <cell r="LS15"/>
          <cell r="LT15"/>
          <cell r="LU15"/>
          <cell r="LV15"/>
          <cell r="LW15"/>
          <cell r="LX15"/>
          <cell r="LY15"/>
          <cell r="LZ15"/>
          <cell r="MA15"/>
          <cell r="MB15"/>
          <cell r="MC15"/>
          <cell r="MD15"/>
          <cell r="ME15"/>
          <cell r="MF15"/>
          <cell r="MG15"/>
          <cell r="MH15"/>
          <cell r="MI15"/>
          <cell r="MJ15"/>
          <cell r="MK15"/>
          <cell r="ML15"/>
          <cell r="MM15"/>
          <cell r="MN15"/>
          <cell r="MO15"/>
          <cell r="MP15"/>
          <cell r="MQ15"/>
          <cell r="MR15"/>
          <cell r="MS15"/>
          <cell r="MT15"/>
          <cell r="MU15"/>
          <cell r="MV15"/>
          <cell r="MW15"/>
          <cell r="MX15"/>
          <cell r="MY15"/>
          <cell r="MZ15"/>
          <cell r="NA15"/>
          <cell r="NB15"/>
          <cell r="NC15"/>
          <cell r="ND15"/>
          <cell r="NE15"/>
          <cell r="NF15"/>
          <cell r="NG15"/>
          <cell r="NH15"/>
          <cell r="NI15"/>
          <cell r="NJ15"/>
          <cell r="NK15"/>
          <cell r="NL15"/>
          <cell r="NM15"/>
          <cell r="NN15"/>
          <cell r="NO15"/>
          <cell r="NP15"/>
          <cell r="NQ15"/>
          <cell r="NR15"/>
          <cell r="NS15"/>
          <cell r="NT15"/>
          <cell r="NU15"/>
          <cell r="NV15"/>
          <cell r="NW15"/>
          <cell r="NX15"/>
          <cell r="NY15"/>
          <cell r="NZ15"/>
          <cell r="OA15"/>
          <cell r="OB15"/>
          <cell r="OC15"/>
          <cell r="OD15"/>
          <cell r="OE15"/>
          <cell r="OF15"/>
          <cell r="OG15"/>
          <cell r="OH15"/>
          <cell r="OI15"/>
          <cell r="OJ15"/>
          <cell r="OK15"/>
          <cell r="OL15"/>
          <cell r="OM15"/>
          <cell r="ON15"/>
          <cell r="OO15"/>
          <cell r="OP15"/>
          <cell r="OQ15"/>
          <cell r="OR15"/>
          <cell r="OS15"/>
          <cell r="OT15"/>
          <cell r="OU15"/>
          <cell r="OV15"/>
          <cell r="OW15"/>
          <cell r="OX15"/>
          <cell r="OY15"/>
          <cell r="OZ15"/>
          <cell r="PA15"/>
          <cell r="PB15"/>
          <cell r="PC15"/>
          <cell r="PD15"/>
          <cell r="PE15"/>
          <cell r="PF15"/>
          <cell r="PG15"/>
          <cell r="PH15"/>
          <cell r="PI15"/>
          <cell r="PJ15"/>
          <cell r="PK15"/>
          <cell r="PL15"/>
          <cell r="PM15"/>
          <cell r="PN15"/>
          <cell r="PO15"/>
          <cell r="PP15"/>
          <cell r="PQ15"/>
          <cell r="PR15"/>
          <cell r="PS15"/>
          <cell r="PT15"/>
          <cell r="PU15"/>
          <cell r="PV15"/>
          <cell r="PW15"/>
          <cell r="PX15"/>
          <cell r="PY15"/>
          <cell r="PZ15"/>
          <cell r="QA15"/>
          <cell r="QB15"/>
          <cell r="QC15"/>
          <cell r="QD15"/>
          <cell r="QE15"/>
          <cell r="QF15"/>
          <cell r="QG15"/>
          <cell r="QH15"/>
          <cell r="QI15"/>
          <cell r="QJ15"/>
          <cell r="QK15"/>
          <cell r="QL15"/>
          <cell r="QM15"/>
          <cell r="QN15"/>
          <cell r="QO15"/>
          <cell r="QP15"/>
          <cell r="QQ15"/>
          <cell r="QR15"/>
          <cell r="QS15"/>
          <cell r="QT15"/>
          <cell r="QU15"/>
          <cell r="QV15"/>
          <cell r="QW15"/>
          <cell r="QX15"/>
          <cell r="QY15"/>
          <cell r="QZ15"/>
          <cell r="RA15"/>
          <cell r="RB15"/>
          <cell r="RC15"/>
          <cell r="RD15"/>
          <cell r="RE15"/>
          <cell r="RF15"/>
          <cell r="RG15"/>
          <cell r="RH15"/>
          <cell r="RI15"/>
          <cell r="RJ15"/>
          <cell r="RK15"/>
          <cell r="RL15"/>
          <cell r="RM15"/>
          <cell r="RN15"/>
          <cell r="RO15"/>
          <cell r="RP15"/>
          <cell r="RQ15"/>
          <cell r="RR15"/>
          <cell r="RS15"/>
          <cell r="RT15"/>
          <cell r="RU15"/>
          <cell r="RV15"/>
          <cell r="RW15"/>
          <cell r="RX15"/>
          <cell r="RY15"/>
          <cell r="RZ15"/>
          <cell r="SA15"/>
          <cell r="SB15"/>
          <cell r="SC15"/>
          <cell r="SD15"/>
          <cell r="SE15"/>
          <cell r="SF15"/>
          <cell r="SG15"/>
          <cell r="SH15"/>
          <cell r="SI15"/>
          <cell r="SJ15"/>
          <cell r="SK15"/>
          <cell r="SL15"/>
          <cell r="SM15"/>
          <cell r="SN15"/>
          <cell r="SO15"/>
          <cell r="SP15"/>
          <cell r="SQ15"/>
          <cell r="SR15"/>
          <cell r="SS15"/>
          <cell r="ST15"/>
          <cell r="SU15"/>
          <cell r="SV15"/>
          <cell r="SW15"/>
          <cell r="SX15"/>
          <cell r="SY15"/>
          <cell r="SZ15"/>
          <cell r="TA15"/>
          <cell r="TB15"/>
          <cell r="TC15"/>
          <cell r="TD15"/>
          <cell r="TE15"/>
          <cell r="TF15"/>
          <cell r="TG15"/>
          <cell r="TH15"/>
          <cell r="TI15"/>
          <cell r="TJ15"/>
          <cell r="TK15"/>
          <cell r="TL15"/>
          <cell r="TM15"/>
          <cell r="TN15"/>
          <cell r="TO15"/>
          <cell r="TP15"/>
          <cell r="TQ15"/>
          <cell r="TR15"/>
          <cell r="TS15"/>
          <cell r="TT15"/>
          <cell r="TU15"/>
          <cell r="TV15"/>
          <cell r="TW15"/>
          <cell r="TX15"/>
          <cell r="TY15"/>
          <cell r="TZ15"/>
          <cell r="UA15"/>
          <cell r="UB15"/>
          <cell r="UC15"/>
          <cell r="UD15"/>
          <cell r="UE15"/>
          <cell r="UF15"/>
          <cell r="UG15"/>
          <cell r="UH15"/>
          <cell r="UI15"/>
          <cell r="UJ15"/>
          <cell r="UK15"/>
          <cell r="UL15"/>
          <cell r="UM15"/>
          <cell r="UN15"/>
          <cell r="UO15"/>
          <cell r="UP15"/>
          <cell r="UQ15"/>
          <cell r="UR15"/>
          <cell r="US15"/>
          <cell r="UT15"/>
          <cell r="UU15"/>
          <cell r="UV15"/>
          <cell r="UW15"/>
          <cell r="UX15"/>
          <cell r="UY15"/>
          <cell r="UZ15"/>
          <cell r="VA15"/>
          <cell r="VB15"/>
          <cell r="VC15"/>
          <cell r="VD15"/>
          <cell r="VE15"/>
          <cell r="VF15"/>
          <cell r="VG15"/>
          <cell r="VH15"/>
          <cell r="VI15"/>
          <cell r="VJ15"/>
          <cell r="VK15"/>
          <cell r="VL15"/>
          <cell r="VM15"/>
          <cell r="VN15"/>
          <cell r="VO15"/>
          <cell r="VP15"/>
          <cell r="VQ15"/>
          <cell r="VR15"/>
          <cell r="VS15"/>
          <cell r="VT15"/>
          <cell r="VU15"/>
          <cell r="VV15"/>
          <cell r="VW15"/>
          <cell r="VX15"/>
          <cell r="VY15"/>
          <cell r="VZ15"/>
          <cell r="WA15"/>
          <cell r="WB15"/>
          <cell r="WC15"/>
          <cell r="WD15"/>
          <cell r="WE15"/>
          <cell r="WF15"/>
          <cell r="WG15"/>
          <cell r="WH15"/>
          <cell r="WI15"/>
          <cell r="WJ15"/>
          <cell r="WK15"/>
          <cell r="WL15"/>
          <cell r="WM15"/>
          <cell r="WN15"/>
          <cell r="WO15"/>
          <cell r="WP15"/>
          <cell r="WQ15"/>
          <cell r="WR15"/>
          <cell r="WS15"/>
          <cell r="WT15"/>
          <cell r="WU15"/>
          <cell r="WV15"/>
          <cell r="WW15"/>
          <cell r="WX15"/>
          <cell r="WY15"/>
          <cell r="WZ15"/>
          <cell r="XA15"/>
          <cell r="XB15"/>
          <cell r="XC15"/>
          <cell r="XD15"/>
          <cell r="XE15"/>
          <cell r="XF15"/>
          <cell r="XG15"/>
          <cell r="XH15"/>
          <cell r="XI15"/>
          <cell r="XJ15"/>
          <cell r="XK15"/>
          <cell r="XL15"/>
          <cell r="XM15"/>
          <cell r="XN15"/>
          <cell r="XO15"/>
          <cell r="XP15"/>
          <cell r="XQ15"/>
          <cell r="XR15"/>
          <cell r="XS15"/>
          <cell r="XT15"/>
          <cell r="XU15"/>
          <cell r="XV15"/>
        </row>
        <row r="16">
          <cell r="E16"/>
          <cell r="F16"/>
          <cell r="G16"/>
          <cell r="H16"/>
          <cell r="I16"/>
          <cell r="J16"/>
          <cell r="K16"/>
          <cell r="L16"/>
          <cell r="M16"/>
          <cell r="N16"/>
          <cell r="O16"/>
          <cell r="P16"/>
          <cell r="Q16"/>
          <cell r="R16"/>
          <cell r="S16"/>
          <cell r="T16"/>
          <cell r="U16"/>
          <cell r="V16"/>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cell r="CE16"/>
          <cell r="CF16"/>
          <cell r="CG16"/>
          <cell r="CH16"/>
          <cell r="CI16"/>
          <cell r="CJ16"/>
          <cell r="CK16"/>
          <cell r="CL16"/>
          <cell r="CM16"/>
          <cell r="CN16"/>
          <cell r="CO16"/>
          <cell r="CP16"/>
          <cell r="CQ16"/>
          <cell r="CR16"/>
          <cell r="CS16"/>
          <cell r="CT16"/>
          <cell r="CU16"/>
          <cell r="CV16"/>
          <cell r="CW16"/>
          <cell r="CX16"/>
          <cell r="CY16"/>
          <cell r="CZ16"/>
          <cell r="DA16"/>
          <cell r="DB16"/>
          <cell r="DC16"/>
          <cell r="DD16"/>
          <cell r="DE16"/>
          <cell r="DF16"/>
          <cell r="DG16"/>
          <cell r="DH16"/>
          <cell r="DI16"/>
          <cell r="DJ16"/>
          <cell r="DK16"/>
          <cell r="DL16"/>
          <cell r="DM16"/>
          <cell r="DN16"/>
          <cell r="DO16"/>
          <cell r="DP16"/>
          <cell r="DQ16"/>
          <cell r="DR16"/>
          <cell r="DS16"/>
          <cell r="DT16"/>
          <cell r="DU16"/>
          <cell r="DV16"/>
          <cell r="DW16"/>
          <cell r="DX16"/>
          <cell r="DY16"/>
          <cell r="DZ16"/>
          <cell r="EA16"/>
          <cell r="EB16"/>
          <cell r="EC16"/>
          <cell r="ED16"/>
          <cell r="EE16"/>
          <cell r="EF16"/>
          <cell r="EG16"/>
          <cell r="EH16"/>
          <cell r="EI16"/>
          <cell r="EJ16"/>
          <cell r="EK16"/>
          <cell r="EL16"/>
          <cell r="EM16"/>
          <cell r="EN16"/>
          <cell r="EO16"/>
          <cell r="EP16"/>
          <cell r="EQ16"/>
          <cell r="ER16"/>
          <cell r="ES16"/>
          <cell r="ET16"/>
          <cell r="EU16"/>
          <cell r="EV16"/>
          <cell r="EW16"/>
          <cell r="EX16"/>
          <cell r="EY16"/>
          <cell r="EZ16"/>
          <cell r="FA16"/>
          <cell r="FB16"/>
          <cell r="FC16"/>
          <cell r="FD16"/>
          <cell r="FE16"/>
          <cell r="FF16"/>
          <cell r="FG16"/>
          <cell r="FH16"/>
          <cell r="FI16"/>
          <cell r="FJ16"/>
          <cell r="FK16"/>
          <cell r="FL16"/>
          <cell r="FM16"/>
          <cell r="FN16"/>
          <cell r="FO16"/>
          <cell r="FP16"/>
          <cell r="FQ16"/>
          <cell r="FR16"/>
          <cell r="FS16"/>
          <cell r="FT16"/>
          <cell r="FU16"/>
          <cell r="FV16"/>
          <cell r="FW16"/>
          <cell r="FX16"/>
          <cell r="FY16"/>
          <cell r="FZ16"/>
          <cell r="GA16"/>
          <cell r="GB16"/>
          <cell r="GC16"/>
          <cell r="GD16"/>
          <cell r="GE16"/>
          <cell r="GF16"/>
          <cell r="GG16"/>
          <cell r="GH16"/>
          <cell r="GI16"/>
          <cell r="GJ16"/>
          <cell r="GK16"/>
          <cell r="GL16"/>
          <cell r="GM16"/>
          <cell r="GN16"/>
          <cell r="GO16"/>
          <cell r="GP16"/>
          <cell r="GQ16"/>
          <cell r="GR16"/>
          <cell r="GS16"/>
          <cell r="GT16"/>
          <cell r="GU16"/>
          <cell r="GV16"/>
          <cell r="GW16"/>
          <cell r="GX16"/>
          <cell r="GY16"/>
          <cell r="GZ16"/>
          <cell r="HA16"/>
          <cell r="HB16"/>
          <cell r="HC16"/>
          <cell r="HD16"/>
          <cell r="HE16"/>
          <cell r="HF16"/>
          <cell r="HG16"/>
          <cell r="HH16"/>
          <cell r="HI16"/>
          <cell r="HJ16"/>
          <cell r="HK16"/>
          <cell r="HL16"/>
          <cell r="HM16"/>
          <cell r="HN16"/>
          <cell r="HO16"/>
          <cell r="HP16"/>
          <cell r="HQ16"/>
          <cell r="HR16"/>
          <cell r="HS16"/>
          <cell r="HT16"/>
          <cell r="HU16"/>
          <cell r="HV16"/>
          <cell r="HW16"/>
          <cell r="HX16"/>
          <cell r="HY16"/>
          <cell r="HZ16"/>
          <cell r="IA16"/>
          <cell r="IB16"/>
          <cell r="IC16"/>
          <cell r="ID16"/>
          <cell r="IE16"/>
          <cell r="IF16"/>
          <cell r="IG16"/>
          <cell r="IH16"/>
          <cell r="II16"/>
          <cell r="IJ16"/>
          <cell r="IK16"/>
          <cell r="IL16"/>
          <cell r="IM16"/>
          <cell r="IN16"/>
          <cell r="IO16"/>
          <cell r="IP16"/>
          <cell r="IQ16"/>
          <cell r="IR16"/>
          <cell r="IS16"/>
          <cell r="IT16"/>
          <cell r="IU16"/>
          <cell r="IV16"/>
          <cell r="IW16"/>
          <cell r="IX16"/>
          <cell r="IY16"/>
          <cell r="IZ16"/>
          <cell r="JA16"/>
          <cell r="JB16"/>
          <cell r="JC16"/>
          <cell r="JD16"/>
          <cell r="JE16"/>
          <cell r="JF16"/>
          <cell r="JG16"/>
          <cell r="JH16"/>
          <cell r="JI16"/>
          <cell r="JJ16"/>
          <cell r="JK16"/>
          <cell r="JL16"/>
          <cell r="JM16"/>
          <cell r="JN16"/>
          <cell r="JO16"/>
          <cell r="JP16"/>
          <cell r="JQ16"/>
          <cell r="JR16"/>
          <cell r="JS16"/>
          <cell r="JT16"/>
          <cell r="JU16"/>
          <cell r="JV16"/>
          <cell r="JW16"/>
          <cell r="JX16"/>
          <cell r="JY16"/>
          <cell r="JZ16"/>
          <cell r="KA16"/>
          <cell r="KB16"/>
          <cell r="KC16"/>
          <cell r="KD16"/>
          <cell r="KE16"/>
          <cell r="KF16"/>
          <cell r="KG16"/>
          <cell r="KH16"/>
          <cell r="KI16"/>
          <cell r="KJ16"/>
          <cell r="KK16"/>
          <cell r="KL16"/>
          <cell r="KM16"/>
          <cell r="KN16"/>
          <cell r="KO16"/>
          <cell r="KP16"/>
          <cell r="KQ16"/>
          <cell r="KR16"/>
          <cell r="KS16"/>
          <cell r="KT16"/>
          <cell r="KU16"/>
          <cell r="KV16"/>
          <cell r="KW16"/>
          <cell r="KX16"/>
          <cell r="KY16"/>
          <cell r="KZ16"/>
          <cell r="LA16"/>
          <cell r="LB16"/>
          <cell r="LC16"/>
          <cell r="LD16"/>
          <cell r="LE16"/>
          <cell r="LF16"/>
          <cell r="LG16"/>
          <cell r="LH16"/>
          <cell r="LI16"/>
          <cell r="LJ16"/>
          <cell r="LK16"/>
          <cell r="LL16"/>
          <cell r="LM16"/>
          <cell r="LN16"/>
          <cell r="LO16"/>
          <cell r="LP16"/>
          <cell r="LQ16"/>
          <cell r="LR16"/>
          <cell r="LS16"/>
          <cell r="LT16"/>
          <cell r="LU16"/>
          <cell r="LV16"/>
          <cell r="LW16"/>
          <cell r="LX16"/>
          <cell r="LY16"/>
          <cell r="LZ16"/>
          <cell r="MA16"/>
          <cell r="MB16"/>
          <cell r="MC16"/>
          <cell r="MD16"/>
          <cell r="ME16"/>
          <cell r="MF16"/>
          <cell r="MG16"/>
          <cell r="MH16"/>
          <cell r="MI16"/>
          <cell r="MJ16"/>
          <cell r="MK16"/>
          <cell r="ML16"/>
          <cell r="MM16"/>
          <cell r="MN16"/>
          <cell r="MO16"/>
          <cell r="MP16"/>
          <cell r="MQ16"/>
          <cell r="MR16"/>
          <cell r="MS16"/>
          <cell r="MT16"/>
          <cell r="MU16"/>
          <cell r="MV16"/>
          <cell r="MW16"/>
          <cell r="MX16"/>
          <cell r="MY16"/>
          <cell r="MZ16"/>
          <cell r="NA16"/>
          <cell r="NB16"/>
          <cell r="NC16"/>
          <cell r="ND16"/>
          <cell r="NE16"/>
          <cell r="NF16"/>
          <cell r="NG16"/>
          <cell r="NH16"/>
          <cell r="NI16"/>
          <cell r="NJ16"/>
          <cell r="NK16"/>
          <cell r="NL16"/>
          <cell r="NM16"/>
          <cell r="NN16"/>
          <cell r="NO16"/>
          <cell r="NP16"/>
          <cell r="NQ16"/>
          <cell r="NR16"/>
          <cell r="NS16"/>
          <cell r="NT16"/>
          <cell r="NU16"/>
          <cell r="NV16"/>
          <cell r="NW16"/>
          <cell r="NX16"/>
          <cell r="NY16"/>
          <cell r="NZ16"/>
          <cell r="OA16"/>
          <cell r="OB16"/>
          <cell r="OC16"/>
          <cell r="OD16"/>
          <cell r="OE16"/>
          <cell r="OF16"/>
          <cell r="OG16"/>
          <cell r="OH16"/>
          <cell r="OI16"/>
          <cell r="OJ16"/>
          <cell r="OK16"/>
          <cell r="OL16"/>
          <cell r="OM16"/>
          <cell r="ON16"/>
          <cell r="OO16"/>
          <cell r="OP16"/>
          <cell r="OQ16"/>
          <cell r="OR16"/>
          <cell r="OS16"/>
          <cell r="OT16"/>
          <cell r="OU16"/>
          <cell r="OV16"/>
          <cell r="OW16"/>
          <cell r="OX16"/>
          <cell r="OY16"/>
          <cell r="OZ16"/>
          <cell r="PA16"/>
          <cell r="PB16"/>
          <cell r="PC16"/>
          <cell r="PD16"/>
          <cell r="PE16"/>
          <cell r="PF16"/>
          <cell r="PG16"/>
          <cell r="PH16"/>
          <cell r="PI16"/>
          <cell r="PJ16"/>
          <cell r="PK16"/>
          <cell r="PL16"/>
          <cell r="PM16"/>
          <cell r="PN16"/>
          <cell r="PO16"/>
          <cell r="PP16"/>
          <cell r="PQ16"/>
          <cell r="PR16"/>
          <cell r="PS16"/>
          <cell r="PT16"/>
          <cell r="PU16"/>
          <cell r="PV16"/>
          <cell r="PW16"/>
          <cell r="PX16"/>
          <cell r="PY16"/>
          <cell r="PZ16"/>
          <cell r="QA16"/>
          <cell r="QB16"/>
          <cell r="QC16"/>
          <cell r="QD16"/>
          <cell r="QE16"/>
          <cell r="QF16"/>
          <cell r="QG16"/>
          <cell r="QH16"/>
          <cell r="QI16"/>
          <cell r="QJ16"/>
          <cell r="QK16"/>
          <cell r="QL16"/>
          <cell r="QM16"/>
          <cell r="QN16"/>
          <cell r="QO16"/>
          <cell r="QP16"/>
          <cell r="QQ16"/>
          <cell r="QR16"/>
          <cell r="QS16"/>
          <cell r="QT16"/>
          <cell r="QU16"/>
          <cell r="QV16"/>
          <cell r="QW16"/>
          <cell r="QX16"/>
          <cell r="QY16"/>
          <cell r="QZ16"/>
          <cell r="RA16"/>
          <cell r="RB16"/>
          <cell r="RC16"/>
          <cell r="RD16"/>
          <cell r="RE16"/>
          <cell r="RF16"/>
          <cell r="RG16"/>
          <cell r="RH16"/>
          <cell r="RI16"/>
          <cell r="RJ16"/>
          <cell r="RK16"/>
          <cell r="RL16"/>
          <cell r="RM16"/>
          <cell r="RN16"/>
          <cell r="RO16"/>
          <cell r="RP16"/>
          <cell r="RQ16"/>
          <cell r="RR16"/>
          <cell r="RS16"/>
          <cell r="RT16"/>
          <cell r="RU16"/>
          <cell r="RV16"/>
          <cell r="RW16"/>
          <cell r="RX16"/>
          <cell r="RY16"/>
          <cell r="RZ16"/>
          <cell r="SA16"/>
          <cell r="SB16"/>
          <cell r="SC16"/>
          <cell r="SD16"/>
          <cell r="SE16"/>
          <cell r="SF16"/>
          <cell r="SG16"/>
          <cell r="SH16"/>
          <cell r="SI16"/>
          <cell r="SJ16"/>
          <cell r="SK16"/>
          <cell r="SL16"/>
          <cell r="SM16"/>
          <cell r="SN16"/>
          <cell r="SO16"/>
          <cell r="SP16"/>
          <cell r="SQ16"/>
          <cell r="SR16"/>
          <cell r="SS16"/>
          <cell r="ST16"/>
          <cell r="SU16"/>
          <cell r="SV16"/>
          <cell r="SW16"/>
          <cell r="SX16"/>
          <cell r="SY16"/>
          <cell r="SZ16"/>
          <cell r="TA16"/>
          <cell r="TB16"/>
          <cell r="TC16"/>
          <cell r="TD16"/>
          <cell r="TE16"/>
          <cell r="TF16"/>
          <cell r="TG16"/>
          <cell r="TH16"/>
          <cell r="TI16"/>
          <cell r="TJ16"/>
          <cell r="TK16"/>
          <cell r="TL16"/>
          <cell r="TM16"/>
          <cell r="TN16"/>
          <cell r="TO16"/>
          <cell r="TP16"/>
          <cell r="TQ16"/>
          <cell r="TR16"/>
          <cell r="TS16"/>
          <cell r="TT16"/>
          <cell r="TU16"/>
          <cell r="TV16"/>
          <cell r="TW16"/>
          <cell r="TX16"/>
          <cell r="TY16"/>
          <cell r="TZ16"/>
          <cell r="UA16"/>
          <cell r="UB16"/>
          <cell r="UC16"/>
          <cell r="UD16"/>
          <cell r="UE16"/>
          <cell r="UF16"/>
          <cell r="UG16"/>
          <cell r="UH16"/>
          <cell r="UI16"/>
          <cell r="UJ16"/>
          <cell r="UK16"/>
          <cell r="UL16"/>
          <cell r="UM16"/>
          <cell r="UN16"/>
          <cell r="UO16"/>
          <cell r="UP16"/>
          <cell r="UQ16"/>
          <cell r="UR16"/>
          <cell r="US16"/>
          <cell r="UT16"/>
          <cell r="UU16"/>
          <cell r="UV16"/>
          <cell r="UW16"/>
          <cell r="UX16"/>
          <cell r="UY16"/>
          <cell r="UZ16"/>
          <cell r="VA16"/>
          <cell r="VB16"/>
          <cell r="VC16"/>
          <cell r="VD16"/>
          <cell r="VE16"/>
          <cell r="VF16"/>
          <cell r="VG16"/>
          <cell r="VH16"/>
          <cell r="VI16"/>
          <cell r="VJ16"/>
          <cell r="VK16"/>
          <cell r="VL16"/>
          <cell r="VM16"/>
          <cell r="VN16"/>
          <cell r="VO16"/>
          <cell r="VP16"/>
          <cell r="VQ16"/>
          <cell r="VR16"/>
          <cell r="VS16"/>
          <cell r="VT16"/>
          <cell r="VU16"/>
          <cell r="VV16"/>
          <cell r="VW16"/>
          <cell r="VX16"/>
          <cell r="VY16"/>
          <cell r="VZ16"/>
          <cell r="WA16"/>
          <cell r="WB16"/>
          <cell r="WC16"/>
          <cell r="WD16"/>
          <cell r="WE16"/>
          <cell r="WF16"/>
          <cell r="WG16"/>
          <cell r="WH16"/>
          <cell r="WI16"/>
          <cell r="WJ16"/>
          <cell r="WK16"/>
          <cell r="WL16"/>
          <cell r="WM16"/>
          <cell r="WN16"/>
          <cell r="WO16"/>
          <cell r="WP16"/>
          <cell r="WQ16"/>
          <cell r="WR16"/>
          <cell r="WS16"/>
          <cell r="WT16"/>
          <cell r="WU16"/>
          <cell r="WV16"/>
          <cell r="WW16"/>
          <cell r="WX16"/>
          <cell r="WY16"/>
          <cell r="WZ16"/>
          <cell r="XA16"/>
          <cell r="XB16"/>
          <cell r="XC16"/>
          <cell r="XD16"/>
          <cell r="XE16"/>
          <cell r="XF16"/>
          <cell r="XG16"/>
          <cell r="XH16"/>
          <cell r="XI16"/>
          <cell r="XJ16"/>
          <cell r="XK16"/>
          <cell r="XL16"/>
          <cell r="XM16"/>
          <cell r="XN16"/>
          <cell r="XO16"/>
          <cell r="XP16"/>
          <cell r="XQ16"/>
          <cell r="XR16"/>
          <cell r="XS16"/>
          <cell r="XT16"/>
          <cell r="XU16"/>
          <cell r="XV16"/>
        </row>
        <row r="17">
          <cell r="E17"/>
          <cell r="F17"/>
          <cell r="G17"/>
          <cell r="H17"/>
          <cell r="I17"/>
          <cell r="J17"/>
          <cell r="K17"/>
          <cell r="L17"/>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cell r="CE17"/>
          <cell r="CF17"/>
          <cell r="CG17"/>
          <cell r="CH17"/>
          <cell r="CI17"/>
          <cell r="CJ17"/>
          <cell r="CK17"/>
          <cell r="CL17"/>
          <cell r="CM17"/>
          <cell r="CN17"/>
          <cell r="CO17"/>
          <cell r="CP17"/>
          <cell r="CQ17"/>
          <cell r="CR17"/>
          <cell r="CS17"/>
          <cell r="CT17"/>
          <cell r="CU17"/>
          <cell r="CV17"/>
          <cell r="CW17"/>
          <cell r="CX17"/>
          <cell r="CY17"/>
          <cell r="CZ17"/>
          <cell r="DA17"/>
          <cell r="DB17"/>
          <cell r="DC17"/>
          <cell r="DD17"/>
          <cell r="DE17"/>
          <cell r="DF17"/>
          <cell r="DG17"/>
          <cell r="DH17"/>
          <cell r="DI17"/>
          <cell r="DJ17"/>
          <cell r="DK17"/>
          <cell r="DL17"/>
          <cell r="DM17"/>
          <cell r="DN17"/>
          <cell r="DO17"/>
          <cell r="DP17"/>
          <cell r="DQ17"/>
          <cell r="DR17"/>
          <cell r="DS17"/>
          <cell r="DT17"/>
          <cell r="DU17"/>
          <cell r="DV17"/>
          <cell r="DW17"/>
          <cell r="DX17"/>
          <cell r="DY17"/>
          <cell r="DZ17"/>
          <cell r="EA17"/>
          <cell r="EB17"/>
          <cell r="EC17"/>
          <cell r="ED17"/>
          <cell r="EE17"/>
          <cell r="EF17"/>
          <cell r="EG17"/>
          <cell r="EH17"/>
          <cell r="EI17"/>
          <cell r="EJ17"/>
          <cell r="EK17"/>
          <cell r="EL17"/>
          <cell r="EM17"/>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cell r="FO17"/>
          <cell r="FP17"/>
          <cell r="FQ17"/>
          <cell r="FR17"/>
          <cell r="FS17"/>
          <cell r="FT17"/>
          <cell r="FU17"/>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cell r="IB17"/>
          <cell r="IC17"/>
          <cell r="ID17"/>
          <cell r="IE17"/>
          <cell r="IF17"/>
          <cell r="IG17"/>
          <cell r="IH17"/>
          <cell r="II17"/>
          <cell r="IJ17"/>
          <cell r="IK17"/>
          <cell r="IL17"/>
          <cell r="IM17"/>
          <cell r="IN17"/>
          <cell r="IO17"/>
          <cell r="IP17"/>
          <cell r="IQ17"/>
          <cell r="IR17"/>
          <cell r="IS17"/>
          <cell r="IT17"/>
          <cell r="IU17"/>
          <cell r="IV17"/>
          <cell r="IW17"/>
          <cell r="IX17"/>
          <cell r="IY17"/>
          <cell r="IZ17"/>
          <cell r="JA17"/>
          <cell r="JB17"/>
          <cell r="JC17"/>
          <cell r="JD17"/>
          <cell r="JE17"/>
          <cell r="JF17"/>
          <cell r="JG17"/>
          <cell r="JH17"/>
          <cell r="JI17"/>
          <cell r="JJ17"/>
          <cell r="JK17"/>
          <cell r="JL17"/>
          <cell r="JM17"/>
          <cell r="JN17"/>
          <cell r="JO17"/>
          <cell r="JP17"/>
          <cell r="JQ17"/>
          <cell r="JR17"/>
          <cell r="JS17"/>
          <cell r="JT17"/>
          <cell r="JU17"/>
          <cell r="JV17"/>
          <cell r="JW17"/>
          <cell r="JX17"/>
          <cell r="JY17"/>
          <cell r="JZ17"/>
          <cell r="KA17"/>
          <cell r="KB17"/>
          <cell r="KC17"/>
          <cell r="KD17"/>
          <cell r="KE17"/>
          <cell r="KF17"/>
          <cell r="KG17"/>
          <cell r="KH17"/>
          <cell r="KI17"/>
          <cell r="KJ17"/>
          <cell r="KK17"/>
          <cell r="KL17"/>
          <cell r="KM17"/>
          <cell r="KN17"/>
          <cell r="KO17"/>
          <cell r="KP17"/>
          <cell r="KQ17"/>
          <cell r="KR17"/>
          <cell r="KS17"/>
          <cell r="KT17"/>
          <cell r="KU17"/>
          <cell r="KV17"/>
          <cell r="KW17"/>
          <cell r="KX17"/>
          <cell r="KY17"/>
          <cell r="KZ17"/>
          <cell r="LA17"/>
          <cell r="LB17"/>
          <cell r="LC17"/>
          <cell r="LD17"/>
          <cell r="LE17"/>
          <cell r="LF17"/>
          <cell r="LG17"/>
          <cell r="LH17"/>
          <cell r="LI17"/>
          <cell r="LJ17"/>
          <cell r="LK17"/>
          <cell r="LL17"/>
          <cell r="LM17"/>
          <cell r="LN17"/>
          <cell r="LO17"/>
          <cell r="LP17"/>
          <cell r="LQ17"/>
          <cell r="LR17"/>
          <cell r="LS17"/>
          <cell r="LT17"/>
          <cell r="LU17"/>
          <cell r="LV17"/>
          <cell r="LW17"/>
          <cell r="LX17"/>
          <cell r="LY17"/>
          <cell r="LZ17"/>
          <cell r="MA17"/>
          <cell r="MB17"/>
          <cell r="MC17"/>
          <cell r="MD17"/>
          <cell r="ME17"/>
          <cell r="MF17"/>
          <cell r="MG17"/>
          <cell r="MH17"/>
          <cell r="MI17"/>
          <cell r="MJ17"/>
          <cell r="MK17"/>
          <cell r="ML17"/>
          <cell r="MM17"/>
          <cell r="MN17"/>
          <cell r="MO17"/>
          <cell r="MP17"/>
          <cell r="MQ17"/>
          <cell r="MR17"/>
          <cell r="MS17"/>
          <cell r="MT17"/>
          <cell r="MU17"/>
          <cell r="MV17"/>
          <cell r="MW17"/>
          <cell r="MX17"/>
          <cell r="MY17"/>
          <cell r="MZ17"/>
          <cell r="NA17"/>
          <cell r="NB17"/>
          <cell r="NC17"/>
          <cell r="ND17"/>
          <cell r="NE17"/>
          <cell r="NF17"/>
          <cell r="NG17"/>
          <cell r="NH17"/>
          <cell r="NI17"/>
          <cell r="NJ17"/>
          <cell r="NK17"/>
          <cell r="NL17"/>
          <cell r="NM17"/>
          <cell r="NN17"/>
          <cell r="NO17"/>
          <cell r="NP17"/>
          <cell r="NQ17"/>
          <cell r="NR17"/>
          <cell r="NS17"/>
          <cell r="NT17"/>
          <cell r="NU17"/>
          <cell r="NV17"/>
          <cell r="NW17"/>
          <cell r="NX17"/>
          <cell r="NY17"/>
          <cell r="NZ17"/>
          <cell r="OA17"/>
          <cell r="OB17"/>
          <cell r="OC17"/>
          <cell r="OD17"/>
          <cell r="OE17"/>
          <cell r="OF17"/>
          <cell r="OG17"/>
          <cell r="OH17"/>
          <cell r="OI17"/>
          <cell r="OJ17"/>
          <cell r="OK17"/>
          <cell r="OL17"/>
          <cell r="OM17"/>
          <cell r="ON17"/>
          <cell r="OO17"/>
          <cell r="OP17"/>
          <cell r="OQ17"/>
          <cell r="OR17"/>
          <cell r="OS17"/>
          <cell r="OT17"/>
          <cell r="OU17"/>
          <cell r="OV17"/>
          <cell r="OW17"/>
          <cell r="OX17"/>
          <cell r="OY17"/>
          <cell r="OZ17"/>
          <cell r="PA17"/>
          <cell r="PB17"/>
          <cell r="PC17"/>
          <cell r="PD17"/>
          <cell r="PE17"/>
          <cell r="PF17"/>
          <cell r="PG17"/>
          <cell r="PH17"/>
          <cell r="PI17"/>
          <cell r="PJ17"/>
          <cell r="PK17"/>
          <cell r="PL17"/>
          <cell r="PM17"/>
          <cell r="PN17"/>
          <cell r="PO17"/>
          <cell r="PP17"/>
          <cell r="PQ17"/>
          <cell r="PR17"/>
          <cell r="PS17"/>
          <cell r="PT17"/>
          <cell r="PU17"/>
          <cell r="PV17"/>
          <cell r="PW17"/>
          <cell r="PX17"/>
          <cell r="PY17"/>
          <cell r="PZ17"/>
          <cell r="QA17"/>
          <cell r="QB17"/>
          <cell r="QC17"/>
          <cell r="QD17"/>
          <cell r="QE17"/>
          <cell r="QF17"/>
          <cell r="QG17"/>
          <cell r="QH17"/>
          <cell r="QI17"/>
          <cell r="QJ17"/>
          <cell r="QK17"/>
          <cell r="QL17"/>
          <cell r="QM17"/>
          <cell r="QN17"/>
          <cell r="QO17"/>
          <cell r="QP17"/>
          <cell r="QQ17"/>
          <cell r="QR17"/>
          <cell r="QS17"/>
          <cell r="QT17"/>
          <cell r="QU17"/>
          <cell r="QV17"/>
          <cell r="QW17"/>
          <cell r="QX17"/>
          <cell r="QY17"/>
          <cell r="QZ17"/>
          <cell r="RA17"/>
          <cell r="RB17"/>
          <cell r="RC17"/>
          <cell r="RD17"/>
          <cell r="RE17"/>
          <cell r="RF17"/>
          <cell r="RG17"/>
          <cell r="RH17"/>
          <cell r="RI17"/>
          <cell r="RJ17"/>
          <cell r="RK17"/>
          <cell r="RL17"/>
          <cell r="RM17"/>
          <cell r="RN17"/>
          <cell r="RO17"/>
          <cell r="RP17"/>
          <cell r="RQ17"/>
          <cell r="RR17"/>
          <cell r="RS17"/>
          <cell r="RT17"/>
          <cell r="RU17"/>
          <cell r="RV17"/>
          <cell r="RW17"/>
          <cell r="RX17"/>
          <cell r="RY17"/>
          <cell r="RZ17"/>
          <cell r="SA17"/>
          <cell r="SB17"/>
          <cell r="SC17"/>
          <cell r="SD17"/>
          <cell r="SE17"/>
          <cell r="SF17"/>
          <cell r="SG17"/>
          <cell r="SH17"/>
          <cell r="SI17"/>
          <cell r="SJ17"/>
          <cell r="SK17"/>
          <cell r="SL17"/>
          <cell r="SM17"/>
          <cell r="SN17"/>
          <cell r="SO17"/>
          <cell r="SP17"/>
          <cell r="SQ17"/>
          <cell r="SR17"/>
          <cell r="SS17"/>
          <cell r="ST17"/>
          <cell r="SU17"/>
          <cell r="SV17"/>
          <cell r="SW17"/>
          <cell r="SX17"/>
          <cell r="SY17"/>
          <cell r="SZ17"/>
          <cell r="TA17"/>
          <cell r="TB17"/>
          <cell r="TC17"/>
          <cell r="TD17"/>
          <cell r="TE17"/>
          <cell r="TF17"/>
          <cell r="TG17"/>
          <cell r="TH17"/>
          <cell r="TI17"/>
          <cell r="TJ17"/>
          <cell r="TK17"/>
          <cell r="TL17"/>
          <cell r="TM17"/>
          <cell r="TN17"/>
          <cell r="TO17"/>
          <cell r="TP17"/>
          <cell r="TQ17"/>
          <cell r="TR17"/>
          <cell r="TS17"/>
          <cell r="TT17"/>
          <cell r="TU17"/>
          <cell r="TV17"/>
          <cell r="TW17"/>
          <cell r="TX17"/>
          <cell r="TY17"/>
          <cell r="TZ17"/>
          <cell r="UA17"/>
          <cell r="UB17"/>
          <cell r="UC17"/>
          <cell r="UD17"/>
          <cell r="UE17"/>
          <cell r="UF17"/>
          <cell r="UG17"/>
          <cell r="UH17"/>
          <cell r="UI17"/>
          <cell r="UJ17"/>
          <cell r="UK17"/>
          <cell r="UL17"/>
          <cell r="UM17"/>
          <cell r="UN17"/>
          <cell r="UO17"/>
          <cell r="UP17"/>
          <cell r="UQ17"/>
          <cell r="UR17"/>
          <cell r="US17"/>
          <cell r="UT17"/>
          <cell r="UU17"/>
          <cell r="UV17"/>
          <cell r="UW17"/>
          <cell r="UX17"/>
          <cell r="UY17"/>
          <cell r="UZ17"/>
          <cell r="VA17"/>
          <cell r="VB17"/>
          <cell r="VC17"/>
          <cell r="VD17"/>
          <cell r="VE17"/>
          <cell r="VF17"/>
          <cell r="VG17"/>
          <cell r="VH17"/>
          <cell r="VI17"/>
          <cell r="VJ17"/>
          <cell r="VK17"/>
          <cell r="VL17"/>
          <cell r="VM17"/>
          <cell r="VN17"/>
          <cell r="VO17"/>
          <cell r="VP17"/>
          <cell r="VQ17"/>
          <cell r="VR17"/>
          <cell r="VS17"/>
          <cell r="VT17"/>
          <cell r="VU17"/>
          <cell r="VV17"/>
          <cell r="VW17"/>
          <cell r="VX17"/>
          <cell r="VY17"/>
          <cell r="VZ17"/>
          <cell r="WA17"/>
          <cell r="WB17"/>
          <cell r="WC17"/>
          <cell r="WD17"/>
          <cell r="WE17"/>
          <cell r="WF17"/>
          <cell r="WG17"/>
          <cell r="WH17"/>
          <cell r="WI17"/>
          <cell r="WJ17"/>
          <cell r="WK17"/>
          <cell r="WL17"/>
          <cell r="WM17"/>
          <cell r="WN17"/>
          <cell r="WO17"/>
          <cell r="WP17"/>
          <cell r="WQ17"/>
          <cell r="WR17"/>
          <cell r="WS17"/>
          <cell r="WT17"/>
          <cell r="WU17"/>
          <cell r="WV17"/>
          <cell r="WW17"/>
          <cell r="WX17"/>
          <cell r="WY17"/>
          <cell r="WZ17"/>
          <cell r="XA17"/>
          <cell r="XB17"/>
          <cell r="XC17"/>
          <cell r="XD17"/>
          <cell r="XE17"/>
          <cell r="XF17"/>
          <cell r="XG17"/>
          <cell r="XH17"/>
          <cell r="XI17"/>
          <cell r="XJ17"/>
          <cell r="XK17"/>
          <cell r="XL17"/>
          <cell r="XM17"/>
          <cell r="XN17"/>
          <cell r="XO17"/>
          <cell r="XP17"/>
          <cell r="XQ17"/>
          <cell r="XR17"/>
          <cell r="XS17"/>
          <cell r="XT17"/>
          <cell r="XU17"/>
          <cell r="XV17"/>
        </row>
        <row r="18">
          <cell r="E18"/>
          <cell r="F18"/>
          <cell r="G18"/>
          <cell r="H18"/>
          <cell r="I18"/>
          <cell r="J18"/>
          <cell r="K18"/>
          <cell r="L18"/>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cell r="CE18"/>
          <cell r="CF18"/>
          <cell r="CG18"/>
          <cell r="CH18"/>
          <cell r="CI18"/>
          <cell r="CJ18"/>
          <cell r="CK18"/>
          <cell r="CL18"/>
          <cell r="CM18"/>
          <cell r="CN18"/>
          <cell r="CO18"/>
          <cell r="CP18"/>
          <cell r="CQ18"/>
          <cell r="CR18"/>
          <cell r="CS18"/>
          <cell r="CT18"/>
          <cell r="CU18"/>
          <cell r="CV18"/>
          <cell r="CW18"/>
          <cell r="CX18"/>
          <cell r="CY18"/>
          <cell r="CZ18"/>
          <cell r="DA18"/>
          <cell r="DB18"/>
          <cell r="DC18"/>
          <cell r="DD18"/>
          <cell r="DE18"/>
          <cell r="DF18"/>
          <cell r="DG18"/>
          <cell r="DH18"/>
          <cell r="DI18"/>
          <cell r="DJ18"/>
          <cell r="DK18"/>
          <cell r="DL18"/>
          <cell r="DM18"/>
          <cell r="DN18"/>
          <cell r="DO18"/>
          <cell r="DP18"/>
          <cell r="DQ18"/>
          <cell r="DR18"/>
          <cell r="DS18"/>
          <cell r="DT18"/>
          <cell r="DU18"/>
          <cell r="DV18"/>
          <cell r="DW18"/>
          <cell r="DX18"/>
          <cell r="DY18"/>
          <cell r="DZ18"/>
          <cell r="EA18"/>
          <cell r="EB18"/>
          <cell r="EC18"/>
          <cell r="ED18"/>
          <cell r="EE18"/>
          <cell r="EF18"/>
          <cell r="EG18"/>
          <cell r="EH18"/>
          <cell r="EI18"/>
          <cell r="EJ18"/>
          <cell r="EK18"/>
          <cell r="EL18"/>
          <cell r="EM18"/>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cell r="FO18"/>
          <cell r="FP18"/>
          <cell r="FQ18"/>
          <cell r="FR18"/>
          <cell r="FS18"/>
          <cell r="FT18"/>
          <cell r="FU18"/>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cell r="IB18"/>
          <cell r="IC18"/>
          <cell r="ID18"/>
          <cell r="IE18"/>
          <cell r="IF18"/>
          <cell r="IG18"/>
          <cell r="IH18"/>
          <cell r="II18"/>
          <cell r="IJ18"/>
          <cell r="IK18"/>
          <cell r="IL18"/>
          <cell r="IM18"/>
          <cell r="IN18"/>
          <cell r="IO18"/>
          <cell r="IP18"/>
          <cell r="IQ18"/>
          <cell r="IR18"/>
          <cell r="IS18"/>
          <cell r="IT18"/>
          <cell r="IU18"/>
          <cell r="IV18"/>
          <cell r="IW18"/>
          <cell r="IX18"/>
          <cell r="IY18"/>
          <cell r="IZ18"/>
          <cell r="JA18"/>
          <cell r="JB18"/>
          <cell r="JC18"/>
          <cell r="JD18"/>
          <cell r="JE18"/>
          <cell r="JF18"/>
          <cell r="JG18"/>
          <cell r="JH18"/>
          <cell r="JI18"/>
          <cell r="JJ18"/>
          <cell r="JK18"/>
          <cell r="JL18"/>
          <cell r="JM18"/>
          <cell r="JN18"/>
          <cell r="JO18"/>
          <cell r="JP18"/>
          <cell r="JQ18"/>
          <cell r="JR18"/>
          <cell r="JS18"/>
          <cell r="JT18"/>
          <cell r="JU18"/>
          <cell r="JV18"/>
          <cell r="JW18"/>
          <cell r="JX18"/>
          <cell r="JY18"/>
          <cell r="JZ18"/>
          <cell r="KA18"/>
          <cell r="KB18"/>
          <cell r="KC18"/>
          <cell r="KD18"/>
          <cell r="KE18"/>
          <cell r="KF18"/>
          <cell r="KG18"/>
          <cell r="KH18"/>
          <cell r="KI18"/>
          <cell r="KJ18"/>
          <cell r="KK18"/>
          <cell r="KL18"/>
          <cell r="KM18"/>
          <cell r="KN18"/>
          <cell r="KO18"/>
          <cell r="KP18"/>
          <cell r="KQ18"/>
          <cell r="KR18"/>
          <cell r="KS18"/>
          <cell r="KT18"/>
          <cell r="KU18"/>
          <cell r="KV18"/>
          <cell r="KW18"/>
          <cell r="KX18"/>
          <cell r="KY18"/>
          <cell r="KZ18"/>
          <cell r="LA18"/>
          <cell r="LB18"/>
          <cell r="LC18"/>
          <cell r="LD18"/>
          <cell r="LE18"/>
          <cell r="LF18"/>
          <cell r="LG18"/>
          <cell r="LH18"/>
          <cell r="LI18"/>
          <cell r="LJ18"/>
          <cell r="LK18"/>
          <cell r="LL18"/>
          <cell r="LM18"/>
          <cell r="LN18"/>
          <cell r="LO18"/>
          <cell r="LP18"/>
          <cell r="LQ18"/>
          <cell r="LR18"/>
          <cell r="LS18"/>
          <cell r="LT18"/>
          <cell r="LU18"/>
          <cell r="LV18"/>
          <cell r="LW18"/>
          <cell r="LX18"/>
          <cell r="LY18"/>
          <cell r="LZ18"/>
          <cell r="MA18"/>
          <cell r="MB18"/>
          <cell r="MC18"/>
          <cell r="MD18"/>
          <cell r="ME18"/>
          <cell r="MF18"/>
          <cell r="MG18"/>
          <cell r="MH18"/>
          <cell r="MI18"/>
          <cell r="MJ18"/>
          <cell r="MK18"/>
          <cell r="ML18"/>
          <cell r="MM18"/>
          <cell r="MN18"/>
          <cell r="MO18"/>
          <cell r="MP18"/>
          <cell r="MQ18"/>
          <cell r="MR18"/>
          <cell r="MS18"/>
          <cell r="MT18"/>
          <cell r="MU18"/>
          <cell r="MV18"/>
          <cell r="MW18"/>
          <cell r="MX18"/>
          <cell r="MY18"/>
          <cell r="MZ18"/>
          <cell r="NA18"/>
          <cell r="NB18"/>
          <cell r="NC18"/>
          <cell r="ND18"/>
          <cell r="NE18"/>
          <cell r="NF18"/>
          <cell r="NG18"/>
          <cell r="NH18"/>
          <cell r="NI18"/>
          <cell r="NJ18"/>
          <cell r="NK18"/>
          <cell r="NL18"/>
          <cell r="NM18"/>
          <cell r="NN18"/>
          <cell r="NO18"/>
          <cell r="NP18"/>
          <cell r="NQ18"/>
          <cell r="NR18"/>
          <cell r="NS18"/>
          <cell r="NT18"/>
          <cell r="NU18"/>
          <cell r="NV18"/>
          <cell r="NW18"/>
          <cell r="NX18"/>
          <cell r="NY18"/>
          <cell r="NZ18"/>
          <cell r="OA18"/>
          <cell r="OB18"/>
          <cell r="OC18"/>
          <cell r="OD18"/>
          <cell r="OE18"/>
          <cell r="OF18"/>
          <cell r="OG18"/>
          <cell r="OH18"/>
          <cell r="OI18"/>
          <cell r="OJ18"/>
          <cell r="OK18"/>
          <cell r="OL18"/>
          <cell r="OM18"/>
          <cell r="ON18"/>
          <cell r="OO18"/>
          <cell r="OP18"/>
          <cell r="OQ18"/>
          <cell r="OR18"/>
          <cell r="OS18"/>
          <cell r="OT18"/>
          <cell r="OU18"/>
          <cell r="OV18"/>
          <cell r="OW18"/>
          <cell r="OX18"/>
          <cell r="OY18"/>
          <cell r="OZ18"/>
          <cell r="PA18"/>
          <cell r="PB18"/>
          <cell r="PC18"/>
          <cell r="PD18"/>
          <cell r="PE18"/>
          <cell r="PF18"/>
          <cell r="PG18"/>
          <cell r="PH18"/>
          <cell r="PI18"/>
          <cell r="PJ18"/>
          <cell r="PK18"/>
          <cell r="PL18"/>
          <cell r="PM18"/>
          <cell r="PN18"/>
          <cell r="PO18"/>
          <cell r="PP18"/>
          <cell r="PQ18"/>
          <cell r="PR18"/>
          <cell r="PS18"/>
          <cell r="PT18"/>
          <cell r="PU18"/>
          <cell r="PV18"/>
          <cell r="PW18"/>
          <cell r="PX18"/>
          <cell r="PY18"/>
          <cell r="PZ18"/>
          <cell r="QA18"/>
          <cell r="QB18"/>
          <cell r="QC18"/>
          <cell r="QD18"/>
          <cell r="QE18"/>
          <cell r="QF18"/>
          <cell r="QG18"/>
          <cell r="QH18"/>
          <cell r="QI18"/>
          <cell r="QJ18"/>
          <cell r="QK18"/>
          <cell r="QL18"/>
          <cell r="QM18"/>
          <cell r="QN18"/>
          <cell r="QO18"/>
          <cell r="QP18"/>
          <cell r="QQ18"/>
          <cell r="QR18"/>
          <cell r="QS18"/>
          <cell r="QT18"/>
          <cell r="QU18"/>
          <cell r="QV18"/>
          <cell r="QW18"/>
          <cell r="QX18"/>
          <cell r="QY18"/>
          <cell r="QZ18"/>
          <cell r="RA18"/>
          <cell r="RB18"/>
          <cell r="RC18"/>
          <cell r="RD18"/>
          <cell r="RE18"/>
          <cell r="RF18"/>
          <cell r="RG18"/>
          <cell r="RH18"/>
          <cell r="RI18"/>
          <cell r="RJ18"/>
          <cell r="RK18"/>
          <cell r="RL18"/>
          <cell r="RM18"/>
          <cell r="RN18"/>
          <cell r="RO18"/>
          <cell r="RP18"/>
          <cell r="RQ18"/>
          <cell r="RR18"/>
          <cell r="RS18"/>
          <cell r="RT18"/>
          <cell r="RU18"/>
          <cell r="RV18"/>
          <cell r="RW18"/>
          <cell r="RX18"/>
          <cell r="RY18"/>
          <cell r="RZ18"/>
          <cell r="SA18"/>
          <cell r="SB18"/>
          <cell r="SC18"/>
          <cell r="SD18"/>
          <cell r="SE18"/>
          <cell r="SF18"/>
          <cell r="SG18"/>
          <cell r="SH18"/>
          <cell r="SI18"/>
          <cell r="SJ18"/>
          <cell r="SK18"/>
          <cell r="SL18"/>
          <cell r="SM18"/>
          <cell r="SN18"/>
          <cell r="SO18"/>
          <cell r="SP18"/>
          <cell r="SQ18"/>
          <cell r="SR18"/>
          <cell r="SS18"/>
          <cell r="ST18"/>
          <cell r="SU18"/>
          <cell r="SV18"/>
          <cell r="SW18"/>
          <cell r="SX18"/>
          <cell r="SY18"/>
          <cell r="SZ18"/>
          <cell r="TA18"/>
          <cell r="TB18"/>
          <cell r="TC18"/>
          <cell r="TD18"/>
          <cell r="TE18"/>
          <cell r="TF18"/>
          <cell r="TG18"/>
          <cell r="TH18"/>
          <cell r="TI18"/>
          <cell r="TJ18"/>
          <cell r="TK18"/>
          <cell r="TL18"/>
          <cell r="TM18"/>
          <cell r="TN18"/>
          <cell r="TO18"/>
          <cell r="TP18"/>
          <cell r="TQ18"/>
          <cell r="TR18"/>
          <cell r="TS18"/>
          <cell r="TT18"/>
          <cell r="TU18"/>
          <cell r="TV18"/>
          <cell r="TW18"/>
          <cell r="TX18"/>
          <cell r="TY18"/>
          <cell r="TZ18"/>
          <cell r="UA18"/>
          <cell r="UB18"/>
          <cell r="UC18"/>
          <cell r="UD18"/>
          <cell r="UE18"/>
          <cell r="UF18"/>
          <cell r="UG18"/>
          <cell r="UH18"/>
          <cell r="UI18"/>
          <cell r="UJ18"/>
          <cell r="UK18"/>
          <cell r="UL18"/>
          <cell r="UM18"/>
          <cell r="UN18"/>
          <cell r="UO18"/>
          <cell r="UP18"/>
          <cell r="UQ18"/>
          <cell r="UR18"/>
          <cell r="US18"/>
          <cell r="UT18"/>
          <cell r="UU18"/>
          <cell r="UV18"/>
          <cell r="UW18"/>
          <cell r="UX18"/>
          <cell r="UY18"/>
          <cell r="UZ18"/>
          <cell r="VA18"/>
          <cell r="VB18"/>
          <cell r="VC18"/>
          <cell r="VD18"/>
          <cell r="VE18"/>
          <cell r="VF18"/>
          <cell r="VG18"/>
          <cell r="VH18"/>
          <cell r="VI18"/>
          <cell r="VJ18"/>
          <cell r="VK18"/>
          <cell r="VL18"/>
          <cell r="VM18"/>
          <cell r="VN18"/>
          <cell r="VO18"/>
          <cell r="VP18"/>
          <cell r="VQ18"/>
          <cell r="VR18"/>
          <cell r="VS18"/>
          <cell r="VT18"/>
          <cell r="VU18"/>
          <cell r="VV18"/>
          <cell r="VW18"/>
          <cell r="VX18"/>
          <cell r="VY18"/>
          <cell r="VZ18"/>
          <cell r="WA18"/>
          <cell r="WB18"/>
          <cell r="WC18"/>
          <cell r="WD18"/>
          <cell r="WE18"/>
          <cell r="WF18"/>
          <cell r="WG18"/>
          <cell r="WH18"/>
          <cell r="WI18"/>
          <cell r="WJ18"/>
          <cell r="WK18"/>
          <cell r="WL18"/>
          <cell r="WM18"/>
          <cell r="WN18"/>
          <cell r="WO18"/>
          <cell r="WP18"/>
          <cell r="WQ18"/>
          <cell r="WR18"/>
          <cell r="WS18"/>
          <cell r="WT18"/>
          <cell r="WU18"/>
          <cell r="WV18"/>
          <cell r="WW18"/>
          <cell r="WX18"/>
          <cell r="WY18"/>
          <cell r="WZ18"/>
          <cell r="XA18"/>
          <cell r="XB18"/>
          <cell r="XC18"/>
          <cell r="XD18"/>
          <cell r="XE18"/>
          <cell r="XF18"/>
          <cell r="XG18"/>
          <cell r="XH18"/>
          <cell r="XI18"/>
          <cell r="XJ18"/>
          <cell r="XK18"/>
          <cell r="XL18"/>
          <cell r="XM18"/>
          <cell r="XN18"/>
          <cell r="XO18"/>
          <cell r="XP18"/>
          <cell r="XQ18"/>
          <cell r="XR18"/>
          <cell r="XS18"/>
          <cell r="XT18"/>
          <cell r="XU18"/>
          <cell r="XV18"/>
        </row>
        <row r="19">
          <cell r="E19"/>
          <cell r="F19"/>
          <cell r="G19"/>
          <cell r="H19"/>
          <cell r="I19"/>
          <cell r="J19"/>
          <cell r="K19"/>
          <cell r="L19"/>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cell r="CE19"/>
          <cell r="CF19"/>
          <cell r="CG19"/>
          <cell r="CH19"/>
          <cell r="CI19"/>
          <cell r="CJ19"/>
          <cell r="CK19"/>
          <cell r="CL19"/>
          <cell r="CM19"/>
          <cell r="CN19"/>
          <cell r="CO19"/>
          <cell r="CP19"/>
          <cell r="CQ19"/>
          <cell r="CR19"/>
          <cell r="CS19"/>
          <cell r="CT19"/>
          <cell r="CU19"/>
          <cell r="CV19"/>
          <cell r="CW19"/>
          <cell r="CX19"/>
          <cell r="CY19"/>
          <cell r="CZ19"/>
          <cell r="DA19"/>
          <cell r="DB19"/>
          <cell r="DC19"/>
          <cell r="DD19"/>
          <cell r="DE19"/>
          <cell r="DF19"/>
          <cell r="DG19"/>
          <cell r="DH19"/>
          <cell r="DI19"/>
          <cell r="DJ19"/>
          <cell r="DK19"/>
          <cell r="DL19"/>
          <cell r="DM19"/>
          <cell r="DN19"/>
          <cell r="DO19"/>
          <cell r="DP19"/>
          <cell r="DQ19"/>
          <cell r="DR19"/>
          <cell r="DS19"/>
          <cell r="DT19"/>
          <cell r="DU19"/>
          <cell r="DV19"/>
          <cell r="DW19"/>
          <cell r="DX19"/>
          <cell r="DY19"/>
          <cell r="DZ19"/>
          <cell r="EA19"/>
          <cell r="EB19"/>
          <cell r="EC19"/>
          <cell r="ED19"/>
          <cell r="EE19"/>
          <cell r="EF19"/>
          <cell r="EG19"/>
          <cell r="EH19"/>
          <cell r="EI19"/>
          <cell r="EJ19"/>
          <cell r="EK19"/>
          <cell r="EL19"/>
          <cell r="EM19"/>
          <cell r="EN19"/>
          <cell r="EO19"/>
          <cell r="EP19"/>
          <cell r="EQ19"/>
          <cell r="ER19"/>
          <cell r="ES19"/>
          <cell r="ET19"/>
          <cell r="EU19"/>
          <cell r="EV19"/>
          <cell r="EW19"/>
          <cell r="EX19"/>
          <cell r="EY19"/>
          <cell r="EZ19"/>
          <cell r="FA19"/>
          <cell r="FB19"/>
          <cell r="FC19"/>
          <cell r="FD19"/>
          <cell r="FE19"/>
          <cell r="FF19"/>
          <cell r="FG19"/>
          <cell r="FH19"/>
          <cell r="FI19"/>
          <cell r="FJ19"/>
          <cell r="FK19"/>
          <cell r="FL19"/>
          <cell r="FM19"/>
          <cell r="FN19"/>
          <cell r="FO19"/>
          <cell r="FP19"/>
          <cell r="FQ19"/>
          <cell r="FR19"/>
          <cell r="FS19"/>
          <cell r="FT19"/>
          <cell r="FU19"/>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cell r="IB19"/>
          <cell r="IC19"/>
          <cell r="ID19"/>
          <cell r="IE19"/>
          <cell r="IF19"/>
          <cell r="IG19"/>
          <cell r="IH19"/>
          <cell r="II19"/>
          <cell r="IJ19"/>
          <cell r="IK19"/>
          <cell r="IL19"/>
          <cell r="IM19"/>
          <cell r="IN19"/>
          <cell r="IO19"/>
          <cell r="IP19"/>
          <cell r="IQ19"/>
          <cell r="IR19"/>
          <cell r="IS19"/>
          <cell r="IT19"/>
          <cell r="IU19"/>
          <cell r="IV19"/>
          <cell r="IW19"/>
          <cell r="IX19"/>
          <cell r="IY19"/>
          <cell r="IZ19"/>
          <cell r="JA19"/>
          <cell r="JB19"/>
          <cell r="JC19"/>
          <cell r="JD19"/>
          <cell r="JE19"/>
          <cell r="JF19"/>
          <cell r="JG19"/>
          <cell r="JH19"/>
          <cell r="JI19"/>
          <cell r="JJ19"/>
          <cell r="JK19"/>
          <cell r="JL19"/>
          <cell r="JM19"/>
          <cell r="JN19"/>
          <cell r="JO19"/>
          <cell r="JP19"/>
          <cell r="JQ19"/>
          <cell r="JR19"/>
          <cell r="JS19"/>
          <cell r="JT19"/>
          <cell r="JU19"/>
          <cell r="JV19"/>
          <cell r="JW19"/>
          <cell r="JX19"/>
          <cell r="JY19"/>
          <cell r="JZ19"/>
          <cell r="KA19"/>
          <cell r="KB19"/>
          <cell r="KC19"/>
          <cell r="KD19"/>
          <cell r="KE19"/>
          <cell r="KF19"/>
          <cell r="KG19"/>
          <cell r="KH19"/>
          <cell r="KI19"/>
          <cell r="KJ19"/>
          <cell r="KK19"/>
          <cell r="KL19"/>
          <cell r="KM19"/>
          <cell r="KN19"/>
          <cell r="KO19"/>
          <cell r="KP19"/>
          <cell r="KQ19"/>
          <cell r="KR19"/>
          <cell r="KS19"/>
          <cell r="KT19"/>
          <cell r="KU19"/>
          <cell r="KV19"/>
          <cell r="KW19"/>
          <cell r="KX19"/>
          <cell r="KY19"/>
          <cell r="KZ19"/>
          <cell r="LA19"/>
          <cell r="LB19"/>
          <cell r="LC19"/>
          <cell r="LD19"/>
          <cell r="LE19"/>
          <cell r="LF19"/>
          <cell r="LG19"/>
          <cell r="LH19"/>
          <cell r="LI19"/>
          <cell r="LJ19"/>
          <cell r="LK19"/>
          <cell r="LL19"/>
          <cell r="LM19"/>
          <cell r="LN19"/>
          <cell r="LO19"/>
          <cell r="LP19"/>
          <cell r="LQ19"/>
          <cell r="LR19"/>
          <cell r="LS19"/>
          <cell r="LT19"/>
          <cell r="LU19"/>
          <cell r="LV19"/>
          <cell r="LW19"/>
          <cell r="LX19"/>
          <cell r="LY19"/>
          <cell r="LZ19"/>
          <cell r="MA19"/>
          <cell r="MB19"/>
          <cell r="MC19"/>
          <cell r="MD19"/>
          <cell r="ME19"/>
          <cell r="MF19"/>
          <cell r="MG19"/>
          <cell r="MH19"/>
          <cell r="MI19"/>
          <cell r="MJ19"/>
          <cell r="MK19"/>
          <cell r="ML19"/>
          <cell r="MM19"/>
          <cell r="MN19"/>
          <cell r="MO19"/>
          <cell r="MP19"/>
          <cell r="MQ19"/>
          <cell r="MR19"/>
          <cell r="MS19"/>
          <cell r="MT19"/>
          <cell r="MU19"/>
          <cell r="MV19"/>
          <cell r="MW19"/>
          <cell r="MX19"/>
          <cell r="MY19"/>
          <cell r="MZ19"/>
          <cell r="NA19"/>
          <cell r="NB19"/>
          <cell r="NC19"/>
          <cell r="ND19"/>
          <cell r="NE19"/>
          <cell r="NF19"/>
          <cell r="NG19"/>
          <cell r="NH19"/>
          <cell r="NI19"/>
          <cell r="NJ19"/>
          <cell r="NK19"/>
          <cell r="NL19"/>
          <cell r="NM19"/>
          <cell r="NN19"/>
          <cell r="NO19"/>
          <cell r="NP19"/>
          <cell r="NQ19"/>
          <cell r="NR19"/>
          <cell r="NS19"/>
          <cell r="NT19"/>
          <cell r="NU19"/>
          <cell r="NV19"/>
          <cell r="NW19"/>
          <cell r="NX19"/>
          <cell r="NY19"/>
          <cell r="NZ19"/>
          <cell r="OA19"/>
          <cell r="OB19"/>
          <cell r="OC19"/>
          <cell r="OD19"/>
          <cell r="OE19"/>
          <cell r="OF19"/>
          <cell r="OG19"/>
          <cell r="OH19"/>
          <cell r="OI19"/>
          <cell r="OJ19"/>
          <cell r="OK19"/>
          <cell r="OL19"/>
          <cell r="OM19"/>
          <cell r="ON19"/>
          <cell r="OO19"/>
          <cell r="OP19"/>
          <cell r="OQ19"/>
          <cell r="OR19"/>
          <cell r="OS19"/>
          <cell r="OT19"/>
          <cell r="OU19"/>
          <cell r="OV19"/>
          <cell r="OW19"/>
          <cell r="OX19"/>
          <cell r="OY19"/>
          <cell r="OZ19"/>
          <cell r="PA19"/>
          <cell r="PB19"/>
          <cell r="PC19"/>
          <cell r="PD19"/>
          <cell r="PE19"/>
          <cell r="PF19"/>
          <cell r="PG19"/>
          <cell r="PH19"/>
          <cell r="PI19"/>
          <cell r="PJ19"/>
          <cell r="PK19"/>
          <cell r="PL19"/>
          <cell r="PM19"/>
          <cell r="PN19"/>
          <cell r="PO19"/>
          <cell r="PP19"/>
          <cell r="PQ19"/>
          <cell r="PR19"/>
          <cell r="PS19"/>
          <cell r="PT19"/>
          <cell r="PU19"/>
          <cell r="PV19"/>
          <cell r="PW19"/>
          <cell r="PX19"/>
          <cell r="PY19"/>
          <cell r="PZ19"/>
          <cell r="QA19"/>
          <cell r="QB19"/>
          <cell r="QC19"/>
          <cell r="QD19"/>
          <cell r="QE19"/>
          <cell r="QF19"/>
          <cell r="QG19"/>
          <cell r="QH19"/>
          <cell r="QI19"/>
          <cell r="QJ19"/>
          <cell r="QK19"/>
          <cell r="QL19"/>
          <cell r="QM19"/>
          <cell r="QN19"/>
          <cell r="QO19"/>
          <cell r="QP19"/>
          <cell r="QQ19"/>
          <cell r="QR19"/>
          <cell r="QS19"/>
          <cell r="QT19"/>
          <cell r="QU19"/>
          <cell r="QV19"/>
          <cell r="QW19"/>
          <cell r="QX19"/>
          <cell r="QY19"/>
          <cell r="QZ19"/>
          <cell r="RA19"/>
          <cell r="RB19"/>
          <cell r="RC19"/>
          <cell r="RD19"/>
          <cell r="RE19"/>
          <cell r="RF19"/>
          <cell r="RG19"/>
          <cell r="RH19"/>
          <cell r="RI19"/>
          <cell r="RJ19"/>
          <cell r="RK19"/>
          <cell r="RL19"/>
          <cell r="RM19"/>
          <cell r="RN19"/>
          <cell r="RO19"/>
          <cell r="RP19"/>
          <cell r="RQ19"/>
          <cell r="RR19"/>
          <cell r="RS19"/>
          <cell r="RT19"/>
          <cell r="RU19"/>
          <cell r="RV19"/>
          <cell r="RW19"/>
          <cell r="RX19"/>
          <cell r="RY19"/>
          <cell r="RZ19"/>
          <cell r="SA19"/>
          <cell r="SB19"/>
          <cell r="SC19"/>
          <cell r="SD19"/>
          <cell r="SE19"/>
          <cell r="SF19"/>
          <cell r="SG19"/>
          <cell r="SH19"/>
          <cell r="SI19"/>
          <cell r="SJ19"/>
          <cell r="SK19"/>
          <cell r="SL19"/>
          <cell r="SM19"/>
          <cell r="SN19"/>
          <cell r="SO19"/>
          <cell r="SP19"/>
          <cell r="SQ19"/>
          <cell r="SR19"/>
          <cell r="SS19"/>
          <cell r="ST19"/>
          <cell r="SU19"/>
          <cell r="SV19"/>
          <cell r="SW19"/>
          <cell r="SX19"/>
          <cell r="SY19"/>
          <cell r="SZ19"/>
          <cell r="TA19"/>
          <cell r="TB19"/>
          <cell r="TC19"/>
          <cell r="TD19"/>
          <cell r="TE19"/>
          <cell r="TF19"/>
          <cell r="TG19"/>
          <cell r="TH19"/>
          <cell r="TI19"/>
          <cell r="TJ19"/>
          <cell r="TK19"/>
          <cell r="TL19"/>
          <cell r="TM19"/>
          <cell r="TN19"/>
          <cell r="TO19"/>
          <cell r="TP19"/>
          <cell r="TQ19"/>
          <cell r="TR19"/>
          <cell r="TS19"/>
          <cell r="TT19"/>
          <cell r="TU19"/>
          <cell r="TV19"/>
          <cell r="TW19"/>
          <cell r="TX19"/>
          <cell r="TY19"/>
          <cell r="TZ19"/>
          <cell r="UA19"/>
          <cell r="UB19"/>
          <cell r="UC19"/>
          <cell r="UD19"/>
          <cell r="UE19"/>
          <cell r="UF19"/>
          <cell r="UG19"/>
          <cell r="UH19"/>
          <cell r="UI19"/>
          <cell r="UJ19"/>
          <cell r="UK19"/>
          <cell r="UL19"/>
          <cell r="UM19"/>
          <cell r="UN19"/>
          <cell r="UO19"/>
          <cell r="UP19"/>
          <cell r="UQ19"/>
          <cell r="UR19"/>
          <cell r="US19"/>
          <cell r="UT19"/>
          <cell r="UU19"/>
          <cell r="UV19"/>
          <cell r="UW19"/>
          <cell r="UX19"/>
          <cell r="UY19"/>
          <cell r="UZ19"/>
          <cell r="VA19"/>
          <cell r="VB19"/>
          <cell r="VC19"/>
          <cell r="VD19"/>
          <cell r="VE19"/>
          <cell r="VF19"/>
          <cell r="VG19"/>
          <cell r="VH19"/>
          <cell r="VI19"/>
          <cell r="VJ19"/>
          <cell r="VK19"/>
          <cell r="VL19"/>
          <cell r="VM19"/>
          <cell r="VN19"/>
          <cell r="VO19"/>
          <cell r="VP19"/>
          <cell r="VQ19"/>
          <cell r="VR19"/>
          <cell r="VS19"/>
          <cell r="VT19"/>
          <cell r="VU19"/>
          <cell r="VV19"/>
          <cell r="VW19"/>
          <cell r="VX19"/>
          <cell r="VY19"/>
          <cell r="VZ19"/>
          <cell r="WA19"/>
          <cell r="WB19"/>
          <cell r="WC19"/>
          <cell r="WD19"/>
          <cell r="WE19"/>
          <cell r="WF19"/>
          <cell r="WG19"/>
          <cell r="WH19"/>
          <cell r="WI19"/>
          <cell r="WJ19"/>
          <cell r="WK19"/>
          <cell r="WL19"/>
          <cell r="WM19"/>
          <cell r="WN19"/>
          <cell r="WO19"/>
          <cell r="WP19"/>
          <cell r="WQ19"/>
          <cell r="WR19"/>
          <cell r="WS19"/>
          <cell r="WT19"/>
          <cell r="WU19"/>
          <cell r="WV19"/>
          <cell r="WW19"/>
          <cell r="WX19"/>
          <cell r="WY19"/>
          <cell r="WZ19"/>
          <cell r="XA19"/>
          <cell r="XB19"/>
          <cell r="XC19"/>
          <cell r="XD19"/>
          <cell r="XE19"/>
          <cell r="XF19"/>
          <cell r="XG19"/>
          <cell r="XH19"/>
          <cell r="XI19"/>
          <cell r="XJ19"/>
          <cell r="XK19"/>
          <cell r="XL19"/>
          <cell r="XM19"/>
          <cell r="XN19"/>
          <cell r="XO19"/>
          <cell r="XP19"/>
          <cell r="XQ19"/>
          <cell r="XR19"/>
          <cell r="XS19"/>
          <cell r="XT19"/>
          <cell r="XU19"/>
          <cell r="XV19"/>
        </row>
        <row r="20">
          <cell r="E20"/>
          <cell r="F20"/>
          <cell r="G20"/>
          <cell r="H20"/>
          <cell r="I20"/>
          <cell r="J20"/>
          <cell r="K20"/>
          <cell r="L20"/>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cell r="CE20"/>
          <cell r="CF20"/>
          <cell r="CG20"/>
          <cell r="CH20"/>
          <cell r="CI20"/>
          <cell r="CJ20"/>
          <cell r="CK20"/>
          <cell r="CL20"/>
          <cell r="CM20"/>
          <cell r="CN20"/>
          <cell r="CO20"/>
          <cell r="CP20"/>
          <cell r="CQ20"/>
          <cell r="CR20"/>
          <cell r="CS20"/>
          <cell r="CT20"/>
          <cell r="CU20"/>
          <cell r="CV20"/>
          <cell r="CW20"/>
          <cell r="CX20"/>
          <cell r="CY20"/>
          <cell r="CZ20"/>
          <cell r="DA20"/>
          <cell r="DB20"/>
          <cell r="DC20"/>
          <cell r="DD20"/>
          <cell r="DE20"/>
          <cell r="DF20"/>
          <cell r="DG20"/>
          <cell r="DH20"/>
          <cell r="DI20"/>
          <cell r="DJ20"/>
          <cell r="DK20"/>
          <cell r="DL20"/>
          <cell r="DM20"/>
          <cell r="DN20"/>
          <cell r="DO20"/>
          <cell r="DP20"/>
          <cell r="DQ20"/>
          <cell r="DR20"/>
          <cell r="DS20"/>
          <cell r="DT20"/>
          <cell r="DU20"/>
          <cell r="DV20"/>
          <cell r="DW20"/>
          <cell r="DX20"/>
          <cell r="DY20"/>
          <cell r="DZ20"/>
          <cell r="EA20"/>
          <cell r="EB20"/>
          <cell r="EC20"/>
          <cell r="ED20"/>
          <cell r="EE20"/>
          <cell r="EF20"/>
          <cell r="EG20"/>
          <cell r="EH20"/>
          <cell r="EI20"/>
          <cell r="EJ20"/>
          <cell r="EK20"/>
          <cell r="EL20"/>
          <cell r="EM20"/>
          <cell r="EN20"/>
          <cell r="EO20"/>
          <cell r="EP20"/>
          <cell r="EQ20"/>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cell r="IB20"/>
          <cell r="IC20"/>
          <cell r="ID20"/>
          <cell r="IE20"/>
          <cell r="IF20"/>
          <cell r="IG20"/>
          <cell r="IH20"/>
          <cell r="II20"/>
          <cell r="IJ20"/>
          <cell r="IK20"/>
          <cell r="IL20"/>
          <cell r="IM20"/>
          <cell r="IN20"/>
          <cell r="IO20"/>
          <cell r="IP20"/>
          <cell r="IQ20"/>
          <cell r="IR20"/>
          <cell r="IS20"/>
          <cell r="IT20"/>
          <cell r="IU20"/>
          <cell r="IV20"/>
          <cell r="IW20"/>
          <cell r="IX20"/>
          <cell r="IY20"/>
          <cell r="IZ20"/>
          <cell r="JA20"/>
          <cell r="JB20"/>
          <cell r="JC20"/>
          <cell r="JD20"/>
          <cell r="JE20"/>
          <cell r="JF20"/>
          <cell r="JG20"/>
          <cell r="JH20"/>
          <cell r="JI20"/>
          <cell r="JJ20"/>
          <cell r="JK20"/>
          <cell r="JL20"/>
          <cell r="JM20"/>
          <cell r="JN20"/>
          <cell r="JO20"/>
          <cell r="JP20"/>
          <cell r="JQ20"/>
          <cell r="JR20"/>
          <cell r="JS20"/>
          <cell r="JT20"/>
          <cell r="JU20"/>
          <cell r="JV20"/>
          <cell r="JW20"/>
          <cell r="JX20"/>
          <cell r="JY20"/>
          <cell r="JZ20"/>
          <cell r="KA20"/>
          <cell r="KB20"/>
          <cell r="KC20"/>
          <cell r="KD20"/>
          <cell r="KE20"/>
          <cell r="KF20"/>
          <cell r="KG20"/>
          <cell r="KH20"/>
          <cell r="KI20"/>
          <cell r="KJ20"/>
          <cell r="KK20"/>
          <cell r="KL20"/>
          <cell r="KM20"/>
          <cell r="KN20"/>
          <cell r="KO20"/>
          <cell r="KP20"/>
          <cell r="KQ20"/>
          <cell r="KR20"/>
          <cell r="KS20"/>
          <cell r="KT20"/>
          <cell r="KU20"/>
          <cell r="KV20"/>
          <cell r="KW20"/>
          <cell r="KX20"/>
          <cell r="KY20"/>
          <cell r="KZ20"/>
          <cell r="LA20"/>
          <cell r="LB20"/>
          <cell r="LC20"/>
          <cell r="LD20"/>
          <cell r="LE20"/>
          <cell r="LF20"/>
          <cell r="LG20"/>
          <cell r="LH20"/>
          <cell r="LI20"/>
          <cell r="LJ20"/>
          <cell r="LK20"/>
          <cell r="LL20"/>
          <cell r="LM20"/>
          <cell r="LN20"/>
          <cell r="LO20"/>
          <cell r="LP20"/>
          <cell r="LQ20"/>
          <cell r="LR20"/>
          <cell r="LS20"/>
          <cell r="LT20"/>
          <cell r="LU20"/>
          <cell r="LV20"/>
          <cell r="LW20"/>
          <cell r="LX20"/>
          <cell r="LY20"/>
          <cell r="LZ20"/>
          <cell r="MA20"/>
          <cell r="MB20"/>
          <cell r="MC20"/>
          <cell r="MD20"/>
          <cell r="ME20"/>
          <cell r="MF20"/>
          <cell r="MG20"/>
          <cell r="MH20"/>
          <cell r="MI20"/>
          <cell r="MJ20"/>
          <cell r="MK20"/>
          <cell r="ML20"/>
          <cell r="MM20"/>
          <cell r="MN20"/>
          <cell r="MO20"/>
          <cell r="MP20"/>
          <cell r="MQ20"/>
          <cell r="MR20"/>
          <cell r="MS20"/>
          <cell r="MT20"/>
          <cell r="MU20"/>
          <cell r="MV20"/>
          <cell r="MW20"/>
          <cell r="MX20"/>
          <cell r="MY20"/>
          <cell r="MZ20"/>
          <cell r="NA20"/>
          <cell r="NB20"/>
          <cell r="NC20"/>
          <cell r="ND20"/>
          <cell r="NE20"/>
          <cell r="NF20"/>
          <cell r="NG20"/>
          <cell r="NH20"/>
          <cell r="NI20"/>
          <cell r="NJ20"/>
          <cell r="NK20"/>
          <cell r="NL20"/>
          <cell r="NM20"/>
          <cell r="NN20"/>
          <cell r="NO20"/>
          <cell r="NP20"/>
          <cell r="NQ20"/>
          <cell r="NR20"/>
          <cell r="NS20"/>
          <cell r="NT20"/>
          <cell r="NU20"/>
          <cell r="NV20"/>
          <cell r="NW20"/>
          <cell r="NX20"/>
          <cell r="NY20"/>
          <cell r="NZ20"/>
          <cell r="OA20"/>
          <cell r="OB20"/>
          <cell r="OC20"/>
          <cell r="OD20"/>
          <cell r="OE20"/>
          <cell r="OF20"/>
          <cell r="OG20"/>
          <cell r="OH20"/>
          <cell r="OI20"/>
          <cell r="OJ20"/>
          <cell r="OK20"/>
          <cell r="OL20"/>
          <cell r="OM20"/>
          <cell r="ON20"/>
          <cell r="OO20"/>
          <cell r="OP20"/>
          <cell r="OQ20"/>
          <cell r="OR20"/>
          <cell r="OS20"/>
          <cell r="OT20"/>
          <cell r="OU20"/>
          <cell r="OV20"/>
          <cell r="OW20"/>
          <cell r="OX20"/>
          <cell r="OY20"/>
          <cell r="OZ20"/>
          <cell r="PA20"/>
          <cell r="PB20"/>
          <cell r="PC20"/>
          <cell r="PD20"/>
          <cell r="PE20"/>
          <cell r="PF20"/>
          <cell r="PG20"/>
          <cell r="PH20"/>
          <cell r="PI20"/>
          <cell r="PJ20"/>
          <cell r="PK20"/>
          <cell r="PL20"/>
          <cell r="PM20"/>
          <cell r="PN20"/>
          <cell r="PO20"/>
          <cell r="PP20"/>
          <cell r="PQ20"/>
          <cell r="PR20"/>
          <cell r="PS20"/>
          <cell r="PT20"/>
          <cell r="PU20"/>
          <cell r="PV20"/>
          <cell r="PW20"/>
          <cell r="PX20"/>
          <cell r="PY20"/>
          <cell r="PZ20"/>
          <cell r="QA20"/>
          <cell r="QB20"/>
          <cell r="QC20"/>
          <cell r="QD20"/>
          <cell r="QE20"/>
          <cell r="QF20"/>
          <cell r="QG20"/>
          <cell r="QH20"/>
          <cell r="QI20"/>
          <cell r="QJ20"/>
          <cell r="QK20"/>
          <cell r="QL20"/>
          <cell r="QM20"/>
          <cell r="QN20"/>
          <cell r="QO20"/>
          <cell r="QP20"/>
          <cell r="QQ20"/>
          <cell r="QR20"/>
          <cell r="QS20"/>
          <cell r="QT20"/>
          <cell r="QU20"/>
          <cell r="QV20"/>
          <cell r="QW20"/>
          <cell r="QX20"/>
          <cell r="QY20"/>
          <cell r="QZ20"/>
          <cell r="RA20"/>
          <cell r="RB20"/>
          <cell r="RC20"/>
          <cell r="RD20"/>
          <cell r="RE20"/>
          <cell r="RF20"/>
          <cell r="RG20"/>
          <cell r="RH20"/>
          <cell r="RI20"/>
          <cell r="RJ20"/>
          <cell r="RK20"/>
          <cell r="RL20"/>
          <cell r="RM20"/>
          <cell r="RN20"/>
          <cell r="RO20"/>
          <cell r="RP20"/>
          <cell r="RQ20"/>
          <cell r="RR20"/>
          <cell r="RS20"/>
          <cell r="RT20"/>
          <cell r="RU20"/>
          <cell r="RV20"/>
          <cell r="RW20"/>
          <cell r="RX20"/>
          <cell r="RY20"/>
          <cell r="RZ20"/>
          <cell r="SA20"/>
          <cell r="SB20"/>
          <cell r="SC20"/>
          <cell r="SD20"/>
          <cell r="SE20"/>
          <cell r="SF20"/>
          <cell r="SG20"/>
          <cell r="SH20"/>
          <cell r="SI20"/>
          <cell r="SJ20"/>
          <cell r="SK20"/>
          <cell r="SL20"/>
          <cell r="SM20"/>
          <cell r="SN20"/>
          <cell r="SO20"/>
          <cell r="SP20"/>
          <cell r="SQ20"/>
          <cell r="SR20"/>
          <cell r="SS20"/>
          <cell r="ST20"/>
          <cell r="SU20"/>
          <cell r="SV20"/>
          <cell r="SW20"/>
          <cell r="SX20"/>
          <cell r="SY20"/>
          <cell r="SZ20"/>
          <cell r="TA20"/>
          <cell r="TB20"/>
          <cell r="TC20"/>
          <cell r="TD20"/>
          <cell r="TE20"/>
          <cell r="TF20"/>
          <cell r="TG20"/>
          <cell r="TH20"/>
          <cell r="TI20"/>
          <cell r="TJ20"/>
          <cell r="TK20"/>
          <cell r="TL20"/>
          <cell r="TM20"/>
          <cell r="TN20"/>
          <cell r="TO20"/>
          <cell r="TP20"/>
          <cell r="TQ20"/>
          <cell r="TR20"/>
          <cell r="TS20"/>
          <cell r="TT20"/>
          <cell r="TU20"/>
          <cell r="TV20"/>
          <cell r="TW20"/>
          <cell r="TX20"/>
          <cell r="TY20"/>
          <cell r="TZ20"/>
          <cell r="UA20"/>
          <cell r="UB20"/>
          <cell r="UC20"/>
          <cell r="UD20"/>
          <cell r="UE20"/>
          <cell r="UF20"/>
          <cell r="UG20"/>
          <cell r="UH20"/>
          <cell r="UI20"/>
          <cell r="UJ20"/>
          <cell r="UK20"/>
          <cell r="UL20"/>
          <cell r="UM20"/>
          <cell r="UN20"/>
          <cell r="UO20"/>
          <cell r="UP20"/>
          <cell r="UQ20"/>
          <cell r="UR20"/>
          <cell r="US20"/>
          <cell r="UT20"/>
          <cell r="UU20"/>
          <cell r="UV20"/>
          <cell r="UW20"/>
          <cell r="UX20"/>
          <cell r="UY20"/>
          <cell r="UZ20"/>
          <cell r="VA20"/>
          <cell r="VB20"/>
          <cell r="VC20"/>
          <cell r="VD20"/>
          <cell r="VE20"/>
          <cell r="VF20"/>
          <cell r="VG20"/>
          <cell r="VH20"/>
          <cell r="VI20"/>
          <cell r="VJ20"/>
          <cell r="VK20"/>
          <cell r="VL20"/>
          <cell r="VM20"/>
          <cell r="VN20"/>
          <cell r="VO20"/>
          <cell r="VP20"/>
          <cell r="VQ20"/>
          <cell r="VR20"/>
          <cell r="VS20"/>
          <cell r="VT20"/>
          <cell r="VU20"/>
          <cell r="VV20"/>
          <cell r="VW20"/>
          <cell r="VX20"/>
          <cell r="VY20"/>
          <cell r="VZ20"/>
          <cell r="WA20"/>
          <cell r="WB20"/>
          <cell r="WC20"/>
          <cell r="WD20"/>
          <cell r="WE20"/>
          <cell r="WF20"/>
          <cell r="WG20"/>
          <cell r="WH20"/>
          <cell r="WI20"/>
          <cell r="WJ20"/>
          <cell r="WK20"/>
          <cell r="WL20"/>
          <cell r="WM20"/>
          <cell r="WN20"/>
          <cell r="WO20"/>
          <cell r="WP20"/>
          <cell r="WQ20"/>
          <cell r="WR20"/>
          <cell r="WS20"/>
          <cell r="WT20"/>
          <cell r="WU20"/>
          <cell r="WV20"/>
          <cell r="WW20"/>
          <cell r="WX20"/>
          <cell r="WY20"/>
          <cell r="WZ20"/>
          <cell r="XA20"/>
          <cell r="XB20"/>
          <cell r="XC20"/>
          <cell r="XD20"/>
          <cell r="XE20"/>
          <cell r="XF20"/>
          <cell r="XG20"/>
          <cell r="XH20"/>
          <cell r="XI20"/>
          <cell r="XJ20"/>
          <cell r="XK20"/>
          <cell r="XL20"/>
          <cell r="XM20"/>
          <cell r="XN20"/>
          <cell r="XO20"/>
          <cell r="XP20"/>
          <cell r="XQ20"/>
          <cell r="XR20"/>
          <cell r="XS20"/>
          <cell r="XT20"/>
          <cell r="XU20"/>
          <cell r="XV20"/>
        </row>
        <row r="21">
          <cell r="E21"/>
          <cell r="F21"/>
          <cell r="G21"/>
          <cell r="H21"/>
          <cell r="I21"/>
          <cell r="J21"/>
          <cell r="K21"/>
          <cell r="L21"/>
          <cell r="M21"/>
          <cell r="N21"/>
          <cell r="O21"/>
          <cell r="P21"/>
          <cell r="Q21"/>
          <cell r="R21"/>
          <cell r="S21"/>
          <cell r="T21"/>
          <cell r="U21"/>
          <cell r="V21"/>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cell r="CE21"/>
          <cell r="CF21"/>
          <cell r="CG21"/>
          <cell r="CH21"/>
          <cell r="CI21"/>
          <cell r="CJ21"/>
          <cell r="CK21"/>
          <cell r="CL21"/>
          <cell r="CM21"/>
          <cell r="CN21"/>
          <cell r="CO21"/>
          <cell r="CP21"/>
          <cell r="CQ21"/>
          <cell r="CR21"/>
          <cell r="CS21"/>
          <cell r="CT21"/>
          <cell r="CU21"/>
          <cell r="CV21"/>
          <cell r="CW21"/>
          <cell r="CX21"/>
          <cell r="CY21"/>
          <cell r="CZ21"/>
          <cell r="DA21"/>
          <cell r="DB21"/>
          <cell r="DC21"/>
          <cell r="DD21"/>
          <cell r="DE21"/>
          <cell r="DF21"/>
          <cell r="DG21"/>
          <cell r="DH21"/>
          <cell r="DI21"/>
          <cell r="DJ21"/>
          <cell r="DK21"/>
          <cell r="DL21"/>
          <cell r="DM21"/>
          <cell r="DN21"/>
          <cell r="DO21"/>
          <cell r="DP21"/>
          <cell r="DQ21"/>
          <cell r="DR21"/>
          <cell r="DS21"/>
          <cell r="DT21"/>
          <cell r="DU21"/>
          <cell r="DV21"/>
          <cell r="DW21"/>
          <cell r="DX21"/>
          <cell r="DY21"/>
          <cell r="DZ21"/>
          <cell r="EA21"/>
          <cell r="EB21"/>
          <cell r="EC21"/>
          <cell r="ED21"/>
          <cell r="EE21"/>
          <cell r="EF21"/>
          <cell r="EG21"/>
          <cell r="EH21"/>
          <cell r="EI21"/>
          <cell r="EJ21"/>
          <cell r="EK21"/>
          <cell r="EL21"/>
          <cell r="EM21"/>
          <cell r="EN21"/>
          <cell r="EO21"/>
          <cell r="EP21"/>
          <cell r="EQ21"/>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cell r="IB21"/>
          <cell r="IC21"/>
          <cell r="ID21"/>
          <cell r="IE21"/>
          <cell r="IF21"/>
          <cell r="IG21"/>
          <cell r="IH21"/>
          <cell r="II21"/>
          <cell r="IJ21"/>
          <cell r="IK21"/>
          <cell r="IL21"/>
          <cell r="IM21"/>
          <cell r="IN21"/>
          <cell r="IO21"/>
          <cell r="IP21"/>
          <cell r="IQ21"/>
          <cell r="IR21"/>
          <cell r="IS21"/>
          <cell r="IT21"/>
          <cell r="IU21"/>
          <cell r="IV21"/>
          <cell r="IW21"/>
          <cell r="IX21"/>
          <cell r="IY21"/>
          <cell r="IZ21"/>
          <cell r="JA21"/>
          <cell r="JB21"/>
          <cell r="JC21"/>
          <cell r="JD21"/>
          <cell r="JE21"/>
          <cell r="JF21"/>
          <cell r="JG21"/>
          <cell r="JH21"/>
          <cell r="JI21"/>
          <cell r="JJ21"/>
          <cell r="JK21"/>
          <cell r="JL21"/>
          <cell r="JM21"/>
          <cell r="JN21"/>
          <cell r="JO21"/>
          <cell r="JP21"/>
          <cell r="JQ21"/>
          <cell r="JR21"/>
          <cell r="JS21"/>
          <cell r="JT21"/>
          <cell r="JU21"/>
          <cell r="JV21"/>
          <cell r="JW21"/>
          <cell r="JX21"/>
          <cell r="JY21"/>
          <cell r="JZ21"/>
          <cell r="KA21"/>
          <cell r="KB21"/>
          <cell r="KC21"/>
          <cell r="KD21"/>
          <cell r="KE21"/>
          <cell r="KF21"/>
          <cell r="KG21"/>
          <cell r="KH21"/>
          <cell r="KI21"/>
          <cell r="KJ21"/>
          <cell r="KK21"/>
          <cell r="KL21"/>
          <cell r="KM21"/>
          <cell r="KN21"/>
          <cell r="KO21"/>
          <cell r="KP21"/>
          <cell r="KQ21"/>
          <cell r="KR21"/>
          <cell r="KS21"/>
          <cell r="KT21"/>
          <cell r="KU21"/>
          <cell r="KV21"/>
          <cell r="KW21"/>
          <cell r="KX21"/>
          <cell r="KY21"/>
          <cell r="KZ21"/>
          <cell r="LA21"/>
          <cell r="LB21"/>
          <cell r="LC21"/>
          <cell r="LD21"/>
          <cell r="LE21"/>
          <cell r="LF21"/>
          <cell r="LG21"/>
          <cell r="LH21"/>
          <cell r="LI21"/>
          <cell r="LJ21"/>
          <cell r="LK21"/>
          <cell r="LL21"/>
          <cell r="LM21"/>
          <cell r="LN21"/>
          <cell r="LO21"/>
          <cell r="LP21"/>
          <cell r="LQ21"/>
          <cell r="LR21"/>
          <cell r="LS21"/>
          <cell r="LT21"/>
          <cell r="LU21"/>
          <cell r="LV21"/>
          <cell r="LW21"/>
          <cell r="LX21"/>
          <cell r="LY21"/>
          <cell r="LZ21"/>
          <cell r="MA21"/>
          <cell r="MB21"/>
          <cell r="MC21"/>
          <cell r="MD21"/>
          <cell r="ME21"/>
          <cell r="MF21"/>
          <cell r="MG21"/>
          <cell r="MH21"/>
          <cell r="MI21"/>
          <cell r="MJ21"/>
          <cell r="MK21"/>
          <cell r="ML21"/>
          <cell r="MM21"/>
          <cell r="MN21"/>
          <cell r="MO21"/>
          <cell r="MP21"/>
          <cell r="MQ21"/>
          <cell r="MR21"/>
          <cell r="MS21"/>
          <cell r="MT21"/>
          <cell r="MU21"/>
          <cell r="MV21"/>
          <cell r="MW21"/>
          <cell r="MX21"/>
          <cell r="MY21"/>
          <cell r="MZ21"/>
          <cell r="NA21"/>
          <cell r="NB21"/>
          <cell r="NC21"/>
          <cell r="ND21"/>
          <cell r="NE21"/>
          <cell r="NF21"/>
          <cell r="NG21"/>
          <cell r="NH21"/>
          <cell r="NI21"/>
          <cell r="NJ21"/>
          <cell r="NK21"/>
          <cell r="NL21"/>
          <cell r="NM21"/>
          <cell r="NN21"/>
          <cell r="NO21"/>
          <cell r="NP21"/>
          <cell r="NQ21"/>
          <cell r="NR21"/>
          <cell r="NS21"/>
          <cell r="NT21"/>
          <cell r="NU21"/>
          <cell r="NV21"/>
          <cell r="NW21"/>
          <cell r="NX21"/>
          <cell r="NY21"/>
          <cell r="NZ21"/>
          <cell r="OA21"/>
          <cell r="OB21"/>
          <cell r="OC21"/>
          <cell r="OD21"/>
          <cell r="OE21"/>
          <cell r="OF21"/>
          <cell r="OG21"/>
          <cell r="OH21"/>
          <cell r="OI21"/>
          <cell r="OJ21"/>
          <cell r="OK21"/>
          <cell r="OL21"/>
          <cell r="OM21"/>
          <cell r="ON21"/>
          <cell r="OO21"/>
          <cell r="OP21"/>
          <cell r="OQ21"/>
          <cell r="OR21"/>
          <cell r="OS21"/>
          <cell r="OT21"/>
          <cell r="OU21"/>
          <cell r="OV21"/>
          <cell r="OW21"/>
          <cell r="OX21"/>
          <cell r="OY21"/>
          <cell r="OZ21"/>
          <cell r="PA21"/>
          <cell r="PB21"/>
          <cell r="PC21"/>
          <cell r="PD21"/>
          <cell r="PE21"/>
          <cell r="PF21"/>
          <cell r="PG21"/>
          <cell r="PH21"/>
          <cell r="PI21"/>
          <cell r="PJ21"/>
          <cell r="PK21"/>
          <cell r="PL21"/>
          <cell r="PM21"/>
          <cell r="PN21"/>
          <cell r="PO21"/>
          <cell r="PP21"/>
          <cell r="PQ21"/>
          <cell r="PR21"/>
          <cell r="PS21"/>
          <cell r="PT21"/>
          <cell r="PU21"/>
          <cell r="PV21"/>
          <cell r="PW21"/>
          <cell r="PX21"/>
          <cell r="PY21"/>
          <cell r="PZ21"/>
          <cell r="QA21"/>
          <cell r="QB21"/>
          <cell r="QC21"/>
          <cell r="QD21"/>
          <cell r="QE21"/>
          <cell r="QF21"/>
          <cell r="QG21"/>
          <cell r="QH21"/>
          <cell r="QI21"/>
          <cell r="QJ21"/>
          <cell r="QK21"/>
          <cell r="QL21"/>
          <cell r="QM21"/>
          <cell r="QN21"/>
          <cell r="QO21"/>
          <cell r="QP21"/>
          <cell r="QQ21"/>
          <cell r="QR21"/>
          <cell r="QS21"/>
          <cell r="QT21"/>
          <cell r="QU21"/>
          <cell r="QV21"/>
          <cell r="QW21"/>
          <cell r="QX21"/>
          <cell r="QY21"/>
          <cell r="QZ21"/>
          <cell r="RA21"/>
          <cell r="RB21"/>
          <cell r="RC21"/>
          <cell r="RD21"/>
          <cell r="RE21"/>
          <cell r="RF21"/>
          <cell r="RG21"/>
          <cell r="RH21"/>
          <cell r="RI21"/>
          <cell r="RJ21"/>
          <cell r="RK21"/>
          <cell r="RL21"/>
          <cell r="RM21"/>
          <cell r="RN21"/>
          <cell r="RO21"/>
          <cell r="RP21"/>
          <cell r="RQ21"/>
          <cell r="RR21"/>
          <cell r="RS21"/>
          <cell r="RT21"/>
          <cell r="RU21"/>
          <cell r="RV21"/>
          <cell r="RW21"/>
          <cell r="RX21"/>
          <cell r="RY21"/>
          <cell r="RZ21"/>
          <cell r="SA21"/>
          <cell r="SB21"/>
          <cell r="SC21"/>
          <cell r="SD21"/>
          <cell r="SE21"/>
          <cell r="SF21"/>
          <cell r="SG21"/>
          <cell r="SH21"/>
          <cell r="SI21"/>
          <cell r="SJ21"/>
          <cell r="SK21"/>
          <cell r="SL21"/>
          <cell r="SM21"/>
          <cell r="SN21"/>
          <cell r="SO21"/>
          <cell r="SP21"/>
          <cell r="SQ21"/>
          <cell r="SR21"/>
          <cell r="SS21"/>
          <cell r="ST21"/>
          <cell r="SU21"/>
          <cell r="SV21"/>
          <cell r="SW21"/>
          <cell r="SX21"/>
          <cell r="SY21"/>
          <cell r="SZ21"/>
          <cell r="TA21"/>
          <cell r="TB21"/>
          <cell r="TC21"/>
          <cell r="TD21"/>
          <cell r="TE21"/>
          <cell r="TF21"/>
          <cell r="TG21"/>
          <cell r="TH21"/>
          <cell r="TI21"/>
          <cell r="TJ21"/>
          <cell r="TK21"/>
          <cell r="TL21"/>
          <cell r="TM21"/>
          <cell r="TN21"/>
          <cell r="TO21"/>
          <cell r="TP21"/>
          <cell r="TQ21"/>
          <cell r="TR21"/>
          <cell r="TS21"/>
          <cell r="TT21"/>
          <cell r="TU21"/>
          <cell r="TV21"/>
          <cell r="TW21"/>
          <cell r="TX21"/>
          <cell r="TY21"/>
          <cell r="TZ21"/>
          <cell r="UA21"/>
          <cell r="UB21"/>
          <cell r="UC21"/>
          <cell r="UD21"/>
          <cell r="UE21"/>
          <cell r="UF21"/>
          <cell r="UG21"/>
          <cell r="UH21"/>
          <cell r="UI21"/>
          <cell r="UJ21"/>
          <cell r="UK21"/>
          <cell r="UL21"/>
          <cell r="UM21"/>
          <cell r="UN21"/>
          <cell r="UO21"/>
          <cell r="UP21"/>
          <cell r="UQ21"/>
          <cell r="UR21"/>
          <cell r="US21"/>
          <cell r="UT21"/>
          <cell r="UU21"/>
          <cell r="UV21"/>
          <cell r="UW21"/>
          <cell r="UX21"/>
          <cell r="UY21"/>
          <cell r="UZ21"/>
          <cell r="VA21"/>
          <cell r="VB21"/>
          <cell r="VC21"/>
          <cell r="VD21"/>
          <cell r="VE21"/>
          <cell r="VF21"/>
          <cell r="VG21"/>
          <cell r="VH21"/>
          <cell r="VI21"/>
          <cell r="VJ21"/>
          <cell r="VK21"/>
          <cell r="VL21"/>
          <cell r="VM21"/>
          <cell r="VN21"/>
          <cell r="VO21"/>
          <cell r="VP21"/>
          <cell r="VQ21"/>
          <cell r="VR21"/>
          <cell r="VS21"/>
          <cell r="VT21"/>
          <cell r="VU21"/>
          <cell r="VV21"/>
          <cell r="VW21"/>
          <cell r="VX21"/>
          <cell r="VY21"/>
          <cell r="VZ21"/>
          <cell r="WA21"/>
          <cell r="WB21"/>
          <cell r="WC21"/>
          <cell r="WD21"/>
          <cell r="WE21"/>
          <cell r="WF21"/>
          <cell r="WG21"/>
          <cell r="WH21"/>
          <cell r="WI21"/>
          <cell r="WJ21"/>
          <cell r="WK21"/>
          <cell r="WL21"/>
          <cell r="WM21"/>
          <cell r="WN21"/>
          <cell r="WO21"/>
          <cell r="WP21"/>
          <cell r="WQ21"/>
          <cell r="WR21"/>
          <cell r="WS21"/>
          <cell r="WT21"/>
          <cell r="WU21"/>
          <cell r="WV21"/>
          <cell r="WW21"/>
          <cell r="WX21"/>
          <cell r="WY21"/>
          <cell r="WZ21"/>
          <cell r="XA21"/>
          <cell r="XB21"/>
          <cell r="XC21"/>
          <cell r="XD21"/>
          <cell r="XE21"/>
          <cell r="XF21"/>
          <cell r="XG21"/>
          <cell r="XH21"/>
          <cell r="XI21"/>
          <cell r="XJ21"/>
          <cell r="XK21"/>
          <cell r="XL21"/>
          <cell r="XM21"/>
          <cell r="XN21"/>
          <cell r="XO21"/>
          <cell r="XP21"/>
          <cell r="XQ21"/>
          <cell r="XR21"/>
          <cell r="XS21"/>
          <cell r="XT21"/>
          <cell r="XU21"/>
          <cell r="XV21"/>
        </row>
        <row r="22">
          <cell r="E22"/>
          <cell r="F22"/>
          <cell r="G22"/>
          <cell r="H22"/>
          <cell r="I22"/>
          <cell r="J22"/>
          <cell r="K22"/>
          <cell r="L22"/>
          <cell r="M22"/>
          <cell r="N22"/>
          <cell r="O22"/>
          <cell r="P22"/>
          <cell r="Q22"/>
          <cell r="R22"/>
          <cell r="S22"/>
          <cell r="T22"/>
          <cell r="U22"/>
          <cell r="V22"/>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cell r="CE22"/>
          <cell r="CF22"/>
          <cell r="CG22"/>
          <cell r="CH22"/>
          <cell r="CI22"/>
          <cell r="CJ22"/>
          <cell r="CK22"/>
          <cell r="CL22"/>
          <cell r="CM22"/>
          <cell r="CN22"/>
          <cell r="CO22"/>
          <cell r="CP22"/>
          <cell r="CQ22"/>
          <cell r="CR22"/>
          <cell r="CS22"/>
          <cell r="CT22"/>
          <cell r="CU22"/>
          <cell r="CV22"/>
          <cell r="CW22"/>
          <cell r="CX22"/>
          <cell r="CY22"/>
          <cell r="CZ22"/>
          <cell r="DA22"/>
          <cell r="DB22"/>
          <cell r="DC22"/>
          <cell r="DD22"/>
          <cell r="DE22"/>
          <cell r="DF22"/>
          <cell r="DG22"/>
          <cell r="DH22"/>
          <cell r="DI22"/>
          <cell r="DJ22"/>
          <cell r="DK22"/>
          <cell r="DL22"/>
          <cell r="DM22"/>
          <cell r="DN22"/>
          <cell r="DO22"/>
          <cell r="DP22"/>
          <cell r="DQ22"/>
          <cell r="DR22"/>
          <cell r="DS22"/>
          <cell r="DT22"/>
          <cell r="DU22"/>
          <cell r="DV22"/>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cell r="IB22"/>
          <cell r="IC22"/>
          <cell r="ID22"/>
          <cell r="IE22"/>
          <cell r="IF22"/>
          <cell r="IG22"/>
          <cell r="IH22"/>
          <cell r="II22"/>
          <cell r="IJ22"/>
          <cell r="IK22"/>
          <cell r="IL22"/>
          <cell r="IM22"/>
          <cell r="IN22"/>
          <cell r="IO22"/>
          <cell r="IP22"/>
          <cell r="IQ22"/>
          <cell r="IR22"/>
          <cell r="IS22"/>
          <cell r="IT22"/>
          <cell r="IU22"/>
          <cell r="IV22"/>
          <cell r="IW22"/>
          <cell r="IX22"/>
          <cell r="IY22"/>
          <cell r="IZ22"/>
          <cell r="JA22"/>
          <cell r="JB22"/>
          <cell r="JC22"/>
          <cell r="JD22"/>
          <cell r="JE22"/>
          <cell r="JF22"/>
          <cell r="JG22"/>
          <cell r="JH22"/>
          <cell r="JI22"/>
          <cell r="JJ22"/>
          <cell r="JK22"/>
          <cell r="JL22"/>
          <cell r="JM22"/>
          <cell r="JN22"/>
          <cell r="JO22"/>
          <cell r="JP22"/>
          <cell r="JQ22"/>
          <cell r="JR22"/>
          <cell r="JS22"/>
          <cell r="JT22"/>
          <cell r="JU22"/>
          <cell r="JV22"/>
          <cell r="JW22"/>
          <cell r="JX22"/>
          <cell r="JY22"/>
          <cell r="JZ22"/>
          <cell r="KA22"/>
          <cell r="KB22"/>
          <cell r="KC22"/>
          <cell r="KD22"/>
          <cell r="KE22"/>
          <cell r="KF22"/>
          <cell r="KG22"/>
          <cell r="KH22"/>
          <cell r="KI22"/>
          <cell r="KJ22"/>
          <cell r="KK22"/>
          <cell r="KL22"/>
          <cell r="KM22"/>
          <cell r="KN22"/>
          <cell r="KO22"/>
          <cell r="KP22"/>
          <cell r="KQ22"/>
          <cell r="KR22"/>
          <cell r="KS22"/>
          <cell r="KT22"/>
          <cell r="KU22"/>
          <cell r="KV22"/>
          <cell r="KW22"/>
          <cell r="KX22"/>
          <cell r="KY22"/>
          <cell r="KZ22"/>
          <cell r="LA22"/>
          <cell r="LB22"/>
          <cell r="LC22"/>
          <cell r="LD22"/>
          <cell r="LE22"/>
          <cell r="LF22"/>
          <cell r="LG22"/>
          <cell r="LH22"/>
          <cell r="LI22"/>
          <cell r="LJ22"/>
          <cell r="LK22"/>
          <cell r="LL22"/>
          <cell r="LM22"/>
          <cell r="LN22"/>
          <cell r="LO22"/>
          <cell r="LP22"/>
          <cell r="LQ22"/>
          <cell r="LR22"/>
          <cell r="LS22"/>
          <cell r="LT22"/>
          <cell r="LU22"/>
          <cell r="LV22"/>
          <cell r="LW22"/>
          <cell r="LX22"/>
          <cell r="LY22"/>
          <cell r="LZ22"/>
          <cell r="MA22"/>
          <cell r="MB22"/>
          <cell r="MC22"/>
          <cell r="MD22"/>
          <cell r="ME22"/>
          <cell r="MF22"/>
          <cell r="MG22"/>
          <cell r="MH22"/>
          <cell r="MI22"/>
          <cell r="MJ22"/>
          <cell r="MK22"/>
          <cell r="ML22"/>
          <cell r="MM22"/>
          <cell r="MN22"/>
          <cell r="MO22"/>
          <cell r="MP22"/>
          <cell r="MQ22"/>
          <cell r="MR22"/>
          <cell r="MS22"/>
          <cell r="MT22"/>
          <cell r="MU22"/>
          <cell r="MV22"/>
          <cell r="MW22"/>
          <cell r="MX22"/>
          <cell r="MY22"/>
          <cell r="MZ22"/>
          <cell r="NA22"/>
          <cell r="NB22"/>
          <cell r="NC22"/>
          <cell r="ND22"/>
          <cell r="NE22"/>
          <cell r="NF22"/>
          <cell r="NG22"/>
          <cell r="NH22"/>
          <cell r="NI22"/>
          <cell r="NJ22"/>
          <cell r="NK22"/>
          <cell r="NL22"/>
          <cell r="NM22"/>
          <cell r="NN22"/>
          <cell r="NO22"/>
          <cell r="NP22"/>
          <cell r="NQ22"/>
          <cell r="NR22"/>
          <cell r="NS22"/>
          <cell r="NT22"/>
          <cell r="NU22"/>
          <cell r="NV22"/>
          <cell r="NW22"/>
          <cell r="NX22"/>
          <cell r="NY22"/>
          <cell r="NZ22"/>
          <cell r="OA22"/>
          <cell r="OB22"/>
          <cell r="OC22"/>
          <cell r="OD22"/>
          <cell r="OE22"/>
          <cell r="OF22"/>
          <cell r="OG22"/>
          <cell r="OH22"/>
          <cell r="OI22"/>
          <cell r="OJ22"/>
          <cell r="OK22"/>
          <cell r="OL22"/>
          <cell r="OM22"/>
          <cell r="ON22"/>
          <cell r="OO22"/>
          <cell r="OP22"/>
          <cell r="OQ22"/>
          <cell r="OR22"/>
          <cell r="OS22"/>
          <cell r="OT22"/>
          <cell r="OU22"/>
          <cell r="OV22"/>
          <cell r="OW22"/>
          <cell r="OX22"/>
          <cell r="OY22"/>
          <cell r="OZ22"/>
          <cell r="PA22"/>
          <cell r="PB22"/>
          <cell r="PC22"/>
          <cell r="PD22"/>
          <cell r="PE22"/>
          <cell r="PF22"/>
          <cell r="PG22"/>
          <cell r="PH22"/>
          <cell r="PI22"/>
          <cell r="PJ22"/>
          <cell r="PK22"/>
          <cell r="PL22"/>
          <cell r="PM22"/>
          <cell r="PN22"/>
          <cell r="PO22"/>
          <cell r="PP22"/>
          <cell r="PQ22"/>
          <cell r="PR22"/>
          <cell r="PS22"/>
          <cell r="PT22"/>
          <cell r="PU22"/>
          <cell r="PV22"/>
          <cell r="PW22"/>
          <cell r="PX22"/>
          <cell r="PY22"/>
          <cell r="PZ22"/>
          <cell r="QA22"/>
          <cell r="QB22"/>
          <cell r="QC22"/>
          <cell r="QD22"/>
          <cell r="QE22"/>
          <cell r="QF22"/>
          <cell r="QG22"/>
          <cell r="QH22"/>
          <cell r="QI22"/>
          <cell r="QJ22"/>
          <cell r="QK22"/>
          <cell r="QL22"/>
          <cell r="QM22"/>
          <cell r="QN22"/>
          <cell r="QO22"/>
          <cell r="QP22"/>
          <cell r="QQ22"/>
          <cell r="QR22"/>
          <cell r="QS22"/>
          <cell r="QT22"/>
          <cell r="QU22"/>
          <cell r="QV22"/>
          <cell r="QW22"/>
          <cell r="QX22"/>
          <cell r="QY22"/>
          <cell r="QZ22"/>
          <cell r="RA22"/>
          <cell r="RB22"/>
          <cell r="RC22"/>
          <cell r="RD22"/>
          <cell r="RE22"/>
          <cell r="RF22"/>
          <cell r="RG22"/>
          <cell r="RH22"/>
          <cell r="RI22"/>
          <cell r="RJ22"/>
          <cell r="RK22"/>
          <cell r="RL22"/>
          <cell r="RM22"/>
          <cell r="RN22"/>
          <cell r="RO22"/>
          <cell r="RP22"/>
          <cell r="RQ22"/>
          <cell r="RR22"/>
          <cell r="RS22"/>
          <cell r="RT22"/>
          <cell r="RU22"/>
          <cell r="RV22"/>
          <cell r="RW22"/>
          <cell r="RX22"/>
          <cell r="RY22"/>
          <cell r="RZ22"/>
          <cell r="SA22"/>
          <cell r="SB22"/>
          <cell r="SC22"/>
          <cell r="SD22"/>
          <cell r="SE22"/>
          <cell r="SF22"/>
          <cell r="SG22"/>
          <cell r="SH22"/>
          <cell r="SI22"/>
          <cell r="SJ22"/>
          <cell r="SK22"/>
          <cell r="SL22"/>
          <cell r="SM22"/>
          <cell r="SN22"/>
          <cell r="SO22"/>
          <cell r="SP22"/>
          <cell r="SQ22"/>
          <cell r="SR22"/>
          <cell r="SS22"/>
          <cell r="ST22"/>
          <cell r="SU22"/>
          <cell r="SV22"/>
          <cell r="SW22"/>
          <cell r="SX22"/>
          <cell r="SY22"/>
          <cell r="SZ22"/>
          <cell r="TA22"/>
          <cell r="TB22"/>
          <cell r="TC22"/>
          <cell r="TD22"/>
          <cell r="TE22"/>
          <cell r="TF22"/>
          <cell r="TG22"/>
          <cell r="TH22"/>
          <cell r="TI22"/>
          <cell r="TJ22"/>
          <cell r="TK22"/>
          <cell r="TL22"/>
          <cell r="TM22"/>
          <cell r="TN22"/>
          <cell r="TO22"/>
          <cell r="TP22"/>
          <cell r="TQ22"/>
          <cell r="TR22"/>
          <cell r="TS22"/>
          <cell r="TT22"/>
          <cell r="TU22"/>
          <cell r="TV22"/>
          <cell r="TW22"/>
          <cell r="TX22"/>
          <cell r="TY22"/>
          <cell r="TZ22"/>
          <cell r="UA22"/>
          <cell r="UB22"/>
          <cell r="UC22"/>
          <cell r="UD22"/>
          <cell r="UE22"/>
          <cell r="UF22"/>
          <cell r="UG22"/>
          <cell r="UH22"/>
          <cell r="UI22"/>
          <cell r="UJ22"/>
          <cell r="UK22"/>
          <cell r="UL22"/>
          <cell r="UM22"/>
          <cell r="UN22"/>
          <cell r="UO22"/>
          <cell r="UP22"/>
          <cell r="UQ22"/>
          <cell r="UR22"/>
          <cell r="US22"/>
          <cell r="UT22"/>
          <cell r="UU22"/>
          <cell r="UV22"/>
          <cell r="UW22"/>
          <cell r="UX22"/>
          <cell r="UY22"/>
          <cell r="UZ22"/>
          <cell r="VA22"/>
          <cell r="VB22"/>
          <cell r="VC22"/>
          <cell r="VD22"/>
          <cell r="VE22"/>
          <cell r="VF22"/>
          <cell r="VG22"/>
          <cell r="VH22"/>
          <cell r="VI22"/>
          <cell r="VJ22"/>
          <cell r="VK22"/>
          <cell r="VL22"/>
          <cell r="VM22"/>
          <cell r="VN22"/>
          <cell r="VO22"/>
          <cell r="VP22"/>
          <cell r="VQ22"/>
          <cell r="VR22"/>
          <cell r="VS22"/>
          <cell r="VT22"/>
          <cell r="VU22"/>
          <cell r="VV22"/>
          <cell r="VW22"/>
          <cell r="VX22"/>
          <cell r="VY22"/>
          <cell r="VZ22"/>
          <cell r="WA22"/>
          <cell r="WB22"/>
          <cell r="WC22"/>
          <cell r="WD22"/>
          <cell r="WE22"/>
          <cell r="WF22"/>
          <cell r="WG22"/>
          <cell r="WH22"/>
          <cell r="WI22"/>
          <cell r="WJ22"/>
          <cell r="WK22"/>
          <cell r="WL22"/>
          <cell r="WM22"/>
          <cell r="WN22"/>
          <cell r="WO22"/>
          <cell r="WP22"/>
          <cell r="WQ22"/>
          <cell r="WR22"/>
          <cell r="WS22"/>
          <cell r="WT22"/>
          <cell r="WU22"/>
          <cell r="WV22"/>
          <cell r="WW22"/>
          <cell r="WX22"/>
          <cell r="WY22"/>
          <cell r="WZ22"/>
          <cell r="XA22"/>
          <cell r="XB22"/>
          <cell r="XC22"/>
          <cell r="XD22"/>
          <cell r="XE22"/>
          <cell r="XF22"/>
          <cell r="XG22"/>
          <cell r="XH22"/>
          <cell r="XI22"/>
          <cell r="XJ22"/>
          <cell r="XK22"/>
          <cell r="XL22"/>
          <cell r="XM22"/>
          <cell r="XN22"/>
          <cell r="XO22"/>
          <cell r="XP22"/>
          <cell r="XQ22"/>
          <cell r="XR22"/>
          <cell r="XS22"/>
          <cell r="XT22"/>
          <cell r="XU22"/>
          <cell r="XV22"/>
        </row>
        <row r="23">
          <cell r="E23"/>
          <cell r="F23"/>
          <cell r="G23"/>
          <cell r="H23"/>
          <cell r="I23"/>
          <cell r="J23"/>
          <cell r="K23"/>
          <cell r="L23"/>
          <cell r="M23"/>
          <cell r="N23"/>
          <cell r="O23"/>
          <cell r="P23"/>
          <cell r="Q23"/>
          <cell r="R23"/>
          <cell r="S23"/>
          <cell r="T23"/>
          <cell r="U23"/>
          <cell r="V23"/>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cell r="CE23"/>
          <cell r="CF23"/>
          <cell r="CG23"/>
          <cell r="CH23"/>
          <cell r="CI23"/>
          <cell r="CJ23"/>
          <cell r="CK23"/>
          <cell r="CL23"/>
          <cell r="CM23"/>
          <cell r="CN23"/>
          <cell r="CO23"/>
          <cell r="CP23"/>
          <cell r="CQ23"/>
          <cell r="CR23"/>
          <cell r="CS23"/>
          <cell r="CT23"/>
          <cell r="CU23"/>
          <cell r="CV23"/>
          <cell r="CW23"/>
          <cell r="CX23"/>
          <cell r="CY23"/>
          <cell r="CZ23"/>
          <cell r="DA23"/>
          <cell r="DB23"/>
          <cell r="DC23"/>
          <cell r="DD23"/>
          <cell r="DE23"/>
          <cell r="DF23"/>
          <cell r="DG23"/>
          <cell r="DH23"/>
          <cell r="DI23"/>
          <cell r="DJ23"/>
          <cell r="DK23"/>
          <cell r="DL23"/>
          <cell r="DM23"/>
          <cell r="DN23"/>
          <cell r="DO23"/>
          <cell r="DP23"/>
          <cell r="DQ23"/>
          <cell r="DR23"/>
          <cell r="DS23"/>
          <cell r="DT23"/>
          <cell r="DU23"/>
          <cell r="DV23"/>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cell r="IB23"/>
          <cell r="IC23"/>
          <cell r="ID23"/>
          <cell r="IE23"/>
          <cell r="IF23"/>
          <cell r="IG23"/>
          <cell r="IH23"/>
          <cell r="II23"/>
          <cell r="IJ23"/>
          <cell r="IK23"/>
          <cell r="IL23"/>
          <cell r="IM23"/>
          <cell r="IN23"/>
          <cell r="IO23"/>
          <cell r="IP23"/>
          <cell r="IQ23"/>
          <cell r="IR23"/>
          <cell r="IS23"/>
          <cell r="IT23"/>
          <cell r="IU23"/>
          <cell r="IV23"/>
          <cell r="IW23"/>
          <cell r="IX23"/>
          <cell r="IY23"/>
          <cell r="IZ23"/>
          <cell r="JA23"/>
          <cell r="JB23"/>
          <cell r="JC23"/>
          <cell r="JD23"/>
          <cell r="JE23"/>
          <cell r="JF23"/>
          <cell r="JG23"/>
          <cell r="JH23"/>
          <cell r="JI23"/>
          <cell r="JJ23"/>
          <cell r="JK23"/>
          <cell r="JL23"/>
          <cell r="JM23"/>
          <cell r="JN23"/>
          <cell r="JO23"/>
          <cell r="JP23"/>
          <cell r="JQ23"/>
          <cell r="JR23"/>
          <cell r="JS23"/>
          <cell r="JT23"/>
          <cell r="JU23"/>
          <cell r="JV23"/>
          <cell r="JW23"/>
          <cell r="JX23"/>
          <cell r="JY23"/>
          <cell r="JZ23"/>
          <cell r="KA23"/>
          <cell r="KB23"/>
          <cell r="KC23"/>
          <cell r="KD23"/>
          <cell r="KE23"/>
          <cell r="KF23"/>
          <cell r="KG23"/>
          <cell r="KH23"/>
          <cell r="KI23"/>
          <cell r="KJ23"/>
          <cell r="KK23"/>
          <cell r="KL23"/>
          <cell r="KM23"/>
          <cell r="KN23"/>
          <cell r="KO23"/>
          <cell r="KP23"/>
          <cell r="KQ23"/>
          <cell r="KR23"/>
          <cell r="KS23"/>
          <cell r="KT23"/>
          <cell r="KU23"/>
          <cell r="KV23"/>
          <cell r="KW23"/>
          <cell r="KX23"/>
          <cell r="KY23"/>
          <cell r="KZ23"/>
          <cell r="LA23"/>
          <cell r="LB23"/>
          <cell r="LC23"/>
          <cell r="LD23"/>
          <cell r="LE23"/>
          <cell r="LF23"/>
          <cell r="LG23"/>
          <cell r="LH23"/>
          <cell r="LI23"/>
          <cell r="LJ23"/>
          <cell r="LK23"/>
          <cell r="LL23"/>
          <cell r="LM23"/>
          <cell r="LN23"/>
          <cell r="LO23"/>
          <cell r="LP23"/>
          <cell r="LQ23"/>
          <cell r="LR23"/>
          <cell r="LS23"/>
          <cell r="LT23"/>
          <cell r="LU23"/>
          <cell r="LV23"/>
          <cell r="LW23"/>
          <cell r="LX23"/>
          <cell r="LY23"/>
          <cell r="LZ23"/>
          <cell r="MA23"/>
          <cell r="MB23"/>
          <cell r="MC23"/>
          <cell r="MD23"/>
          <cell r="ME23"/>
          <cell r="MF23"/>
          <cell r="MG23"/>
          <cell r="MH23"/>
          <cell r="MI23"/>
          <cell r="MJ23"/>
          <cell r="MK23"/>
          <cell r="ML23"/>
          <cell r="MM23"/>
          <cell r="MN23"/>
          <cell r="MO23"/>
          <cell r="MP23"/>
          <cell r="MQ23"/>
          <cell r="MR23"/>
          <cell r="MS23"/>
          <cell r="MT23"/>
          <cell r="MU23"/>
          <cell r="MV23"/>
          <cell r="MW23"/>
          <cell r="MX23"/>
          <cell r="MY23"/>
          <cell r="MZ23"/>
          <cell r="NA23"/>
          <cell r="NB23"/>
          <cell r="NC23"/>
          <cell r="ND23"/>
          <cell r="NE23"/>
          <cell r="NF23"/>
          <cell r="NG23"/>
          <cell r="NH23"/>
          <cell r="NI23"/>
          <cell r="NJ23"/>
          <cell r="NK23"/>
          <cell r="NL23"/>
          <cell r="NM23"/>
          <cell r="NN23"/>
          <cell r="NO23"/>
          <cell r="NP23"/>
          <cell r="NQ23"/>
          <cell r="NR23"/>
          <cell r="NS23"/>
          <cell r="NT23"/>
          <cell r="NU23"/>
          <cell r="NV23"/>
          <cell r="NW23"/>
          <cell r="NX23"/>
          <cell r="NY23"/>
          <cell r="NZ23"/>
          <cell r="OA23"/>
          <cell r="OB23"/>
          <cell r="OC23"/>
          <cell r="OD23"/>
          <cell r="OE23"/>
          <cell r="OF23"/>
          <cell r="OG23"/>
          <cell r="OH23"/>
          <cell r="OI23"/>
          <cell r="OJ23"/>
          <cell r="OK23"/>
          <cell r="OL23"/>
          <cell r="OM23"/>
          <cell r="ON23"/>
          <cell r="OO23"/>
          <cell r="OP23"/>
          <cell r="OQ23"/>
          <cell r="OR23"/>
          <cell r="OS23"/>
          <cell r="OT23"/>
          <cell r="OU23"/>
          <cell r="OV23"/>
          <cell r="OW23"/>
          <cell r="OX23"/>
          <cell r="OY23"/>
          <cell r="OZ23"/>
          <cell r="PA23"/>
          <cell r="PB23"/>
          <cell r="PC23"/>
          <cell r="PD23"/>
          <cell r="PE23"/>
          <cell r="PF23"/>
          <cell r="PG23"/>
          <cell r="PH23"/>
          <cell r="PI23"/>
          <cell r="PJ23"/>
          <cell r="PK23"/>
          <cell r="PL23"/>
          <cell r="PM23"/>
          <cell r="PN23"/>
          <cell r="PO23"/>
          <cell r="PP23"/>
          <cell r="PQ23"/>
          <cell r="PR23"/>
          <cell r="PS23"/>
          <cell r="PT23"/>
          <cell r="PU23"/>
          <cell r="PV23"/>
          <cell r="PW23"/>
          <cell r="PX23"/>
          <cell r="PY23"/>
          <cell r="PZ23"/>
          <cell r="QA23"/>
          <cell r="QB23"/>
          <cell r="QC23"/>
          <cell r="QD23"/>
          <cell r="QE23"/>
          <cell r="QF23"/>
          <cell r="QG23"/>
          <cell r="QH23"/>
          <cell r="QI23"/>
          <cell r="QJ23"/>
          <cell r="QK23"/>
          <cell r="QL23"/>
          <cell r="QM23"/>
          <cell r="QN23"/>
          <cell r="QO23"/>
          <cell r="QP23"/>
          <cell r="QQ23"/>
          <cell r="QR23"/>
          <cell r="QS23"/>
          <cell r="QT23"/>
          <cell r="QU23"/>
          <cell r="QV23"/>
          <cell r="QW23"/>
          <cell r="QX23"/>
          <cell r="QY23"/>
          <cell r="QZ23"/>
          <cell r="RA23"/>
          <cell r="RB23"/>
          <cell r="RC23"/>
          <cell r="RD23"/>
          <cell r="RE23"/>
          <cell r="RF23"/>
          <cell r="RG23"/>
          <cell r="RH23"/>
          <cell r="RI23"/>
          <cell r="RJ23"/>
          <cell r="RK23"/>
          <cell r="RL23"/>
          <cell r="RM23"/>
          <cell r="RN23"/>
          <cell r="RO23"/>
          <cell r="RP23"/>
          <cell r="RQ23"/>
          <cell r="RR23"/>
          <cell r="RS23"/>
          <cell r="RT23"/>
          <cell r="RU23"/>
          <cell r="RV23"/>
          <cell r="RW23"/>
          <cell r="RX23"/>
          <cell r="RY23"/>
          <cell r="RZ23"/>
          <cell r="SA23"/>
          <cell r="SB23"/>
          <cell r="SC23"/>
          <cell r="SD23"/>
          <cell r="SE23"/>
          <cell r="SF23"/>
          <cell r="SG23"/>
          <cell r="SH23"/>
          <cell r="SI23"/>
          <cell r="SJ23"/>
          <cell r="SK23"/>
          <cell r="SL23"/>
          <cell r="SM23"/>
          <cell r="SN23"/>
          <cell r="SO23"/>
          <cell r="SP23"/>
          <cell r="SQ23"/>
          <cell r="SR23"/>
          <cell r="SS23"/>
          <cell r="ST23"/>
          <cell r="SU23"/>
          <cell r="SV23"/>
          <cell r="SW23"/>
          <cell r="SX23"/>
          <cell r="SY23"/>
          <cell r="SZ23"/>
          <cell r="TA23"/>
          <cell r="TB23"/>
          <cell r="TC23"/>
          <cell r="TD23"/>
          <cell r="TE23"/>
          <cell r="TF23"/>
          <cell r="TG23"/>
          <cell r="TH23"/>
          <cell r="TI23"/>
          <cell r="TJ23"/>
          <cell r="TK23"/>
          <cell r="TL23"/>
          <cell r="TM23"/>
          <cell r="TN23"/>
          <cell r="TO23"/>
          <cell r="TP23"/>
          <cell r="TQ23"/>
          <cell r="TR23"/>
          <cell r="TS23"/>
          <cell r="TT23"/>
          <cell r="TU23"/>
          <cell r="TV23"/>
          <cell r="TW23"/>
          <cell r="TX23"/>
          <cell r="TY23"/>
          <cell r="TZ23"/>
          <cell r="UA23"/>
          <cell r="UB23"/>
          <cell r="UC23"/>
          <cell r="UD23"/>
          <cell r="UE23"/>
          <cell r="UF23"/>
          <cell r="UG23"/>
          <cell r="UH23"/>
          <cell r="UI23"/>
          <cell r="UJ23"/>
          <cell r="UK23"/>
          <cell r="UL23"/>
          <cell r="UM23"/>
          <cell r="UN23"/>
          <cell r="UO23"/>
          <cell r="UP23"/>
          <cell r="UQ23"/>
          <cell r="UR23"/>
          <cell r="US23"/>
          <cell r="UT23"/>
          <cell r="UU23"/>
          <cell r="UV23"/>
          <cell r="UW23"/>
          <cell r="UX23"/>
          <cell r="UY23"/>
          <cell r="UZ23"/>
          <cell r="VA23"/>
          <cell r="VB23"/>
          <cell r="VC23"/>
          <cell r="VD23"/>
          <cell r="VE23"/>
          <cell r="VF23"/>
          <cell r="VG23"/>
          <cell r="VH23"/>
          <cell r="VI23"/>
          <cell r="VJ23"/>
          <cell r="VK23"/>
          <cell r="VL23"/>
          <cell r="VM23"/>
          <cell r="VN23"/>
          <cell r="VO23"/>
          <cell r="VP23"/>
          <cell r="VQ23"/>
          <cell r="VR23"/>
          <cell r="VS23"/>
          <cell r="VT23"/>
          <cell r="VU23"/>
          <cell r="VV23"/>
          <cell r="VW23"/>
          <cell r="VX23"/>
          <cell r="VY23"/>
          <cell r="VZ23"/>
          <cell r="WA23"/>
          <cell r="WB23"/>
          <cell r="WC23"/>
          <cell r="WD23"/>
          <cell r="WE23"/>
          <cell r="WF23"/>
          <cell r="WG23"/>
          <cell r="WH23"/>
          <cell r="WI23"/>
          <cell r="WJ23"/>
          <cell r="WK23"/>
          <cell r="WL23"/>
          <cell r="WM23"/>
          <cell r="WN23"/>
          <cell r="WO23"/>
          <cell r="WP23"/>
          <cell r="WQ23"/>
          <cell r="WR23"/>
          <cell r="WS23"/>
          <cell r="WT23"/>
          <cell r="WU23"/>
          <cell r="WV23"/>
          <cell r="WW23"/>
          <cell r="WX23"/>
          <cell r="WY23"/>
          <cell r="WZ23"/>
          <cell r="XA23"/>
          <cell r="XB23"/>
          <cell r="XC23"/>
          <cell r="XD23"/>
          <cell r="XE23"/>
          <cell r="XF23"/>
          <cell r="XG23"/>
          <cell r="XH23"/>
          <cell r="XI23"/>
          <cell r="XJ23"/>
          <cell r="XK23"/>
          <cell r="XL23"/>
          <cell r="XM23"/>
          <cell r="XN23"/>
          <cell r="XO23"/>
          <cell r="XP23"/>
          <cell r="XQ23"/>
          <cell r="XR23"/>
          <cell r="XS23"/>
          <cell r="XT23"/>
          <cell r="XU23"/>
          <cell r="XV23"/>
        </row>
        <row r="24">
          <cell r="E24"/>
          <cell r="F24"/>
          <cell r="G24"/>
          <cell r="H24"/>
          <cell r="I24"/>
          <cell r="J24"/>
          <cell r="K24"/>
          <cell r="L24"/>
          <cell r="M24"/>
          <cell r="N24"/>
          <cell r="O24"/>
          <cell r="P24"/>
          <cell r="Q24"/>
          <cell r="R24"/>
          <cell r="S24"/>
          <cell r="T24"/>
          <cell r="U24"/>
          <cell r="V24"/>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cell r="CE24"/>
          <cell r="CF24"/>
          <cell r="CG24"/>
          <cell r="CH24"/>
          <cell r="CI24"/>
          <cell r="CJ24"/>
          <cell r="CK24"/>
          <cell r="CL24"/>
          <cell r="CM24"/>
          <cell r="CN24"/>
          <cell r="CO24"/>
          <cell r="CP24"/>
          <cell r="CQ24"/>
          <cell r="CR24"/>
          <cell r="CS24"/>
          <cell r="CT24"/>
          <cell r="CU24"/>
          <cell r="CV24"/>
          <cell r="CW24"/>
          <cell r="CX24"/>
          <cell r="CY24"/>
          <cell r="CZ24"/>
          <cell r="DA24"/>
          <cell r="DB24"/>
          <cell r="DC24"/>
          <cell r="DD24"/>
          <cell r="DE24"/>
          <cell r="DF24"/>
          <cell r="DG24"/>
          <cell r="DH24"/>
          <cell r="DI24"/>
          <cell r="DJ24"/>
          <cell r="DK24"/>
          <cell r="DL24"/>
          <cell r="DM24"/>
          <cell r="DN24"/>
          <cell r="DO24"/>
          <cell r="DP24"/>
          <cell r="DQ24"/>
          <cell r="DR24"/>
          <cell r="DS24"/>
          <cell r="DT24"/>
          <cell r="DU24"/>
          <cell r="DV24"/>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cell r="IB24"/>
          <cell r="IC24"/>
          <cell r="ID24"/>
          <cell r="IE24"/>
          <cell r="IF24"/>
          <cell r="IG24"/>
          <cell r="IH24"/>
          <cell r="II24"/>
          <cell r="IJ24"/>
          <cell r="IK24"/>
          <cell r="IL24"/>
          <cell r="IM24"/>
          <cell r="IN24"/>
          <cell r="IO24"/>
          <cell r="IP24"/>
          <cell r="IQ24"/>
          <cell r="IR24"/>
          <cell r="IS24"/>
          <cell r="IT24"/>
          <cell r="IU24"/>
          <cell r="IV24"/>
          <cell r="IW24"/>
          <cell r="IX24"/>
          <cell r="IY24"/>
          <cell r="IZ24"/>
          <cell r="JA24"/>
          <cell r="JB24"/>
          <cell r="JC24"/>
          <cell r="JD24"/>
          <cell r="JE24"/>
          <cell r="JF24"/>
          <cell r="JG24"/>
          <cell r="JH24"/>
          <cell r="JI24"/>
          <cell r="JJ24"/>
          <cell r="JK24"/>
          <cell r="JL24"/>
          <cell r="JM24"/>
          <cell r="JN24"/>
          <cell r="JO24"/>
          <cell r="JP24"/>
          <cell r="JQ24"/>
          <cell r="JR24"/>
          <cell r="JS24"/>
          <cell r="JT24"/>
          <cell r="JU24"/>
          <cell r="JV24"/>
          <cell r="JW24"/>
          <cell r="JX24"/>
          <cell r="JY24"/>
          <cell r="JZ24"/>
          <cell r="KA24"/>
          <cell r="KB24"/>
          <cell r="KC24"/>
          <cell r="KD24"/>
          <cell r="KE24"/>
          <cell r="KF24"/>
          <cell r="KG24"/>
          <cell r="KH24"/>
          <cell r="KI24"/>
          <cell r="KJ24"/>
          <cell r="KK24"/>
          <cell r="KL24"/>
          <cell r="KM24"/>
          <cell r="KN24"/>
          <cell r="KO24"/>
          <cell r="KP24"/>
          <cell r="KQ24"/>
          <cell r="KR24"/>
          <cell r="KS24"/>
          <cell r="KT24"/>
          <cell r="KU24"/>
          <cell r="KV24"/>
          <cell r="KW24"/>
          <cell r="KX24"/>
          <cell r="KY24"/>
          <cell r="KZ24"/>
          <cell r="LA24"/>
          <cell r="LB24"/>
          <cell r="LC24"/>
          <cell r="LD24"/>
          <cell r="LE24"/>
          <cell r="LF24"/>
          <cell r="LG24"/>
          <cell r="LH24"/>
          <cell r="LI24"/>
          <cell r="LJ24"/>
          <cell r="LK24"/>
          <cell r="LL24"/>
          <cell r="LM24"/>
          <cell r="LN24"/>
          <cell r="LO24"/>
          <cell r="LP24"/>
          <cell r="LQ24"/>
          <cell r="LR24"/>
          <cell r="LS24"/>
          <cell r="LT24"/>
          <cell r="LU24"/>
          <cell r="LV24"/>
          <cell r="LW24"/>
          <cell r="LX24"/>
          <cell r="LY24"/>
          <cell r="LZ24"/>
          <cell r="MA24"/>
          <cell r="MB24"/>
          <cell r="MC24"/>
          <cell r="MD24"/>
          <cell r="ME24"/>
          <cell r="MF24"/>
          <cell r="MG24"/>
          <cell r="MH24"/>
          <cell r="MI24"/>
          <cell r="MJ24"/>
          <cell r="MK24"/>
          <cell r="ML24"/>
          <cell r="MM24"/>
          <cell r="MN24"/>
          <cell r="MO24"/>
          <cell r="MP24"/>
          <cell r="MQ24"/>
          <cell r="MR24"/>
          <cell r="MS24"/>
          <cell r="MT24"/>
          <cell r="MU24"/>
          <cell r="MV24"/>
          <cell r="MW24"/>
          <cell r="MX24"/>
          <cell r="MY24"/>
          <cell r="MZ24"/>
          <cell r="NA24"/>
          <cell r="NB24"/>
          <cell r="NC24"/>
          <cell r="ND24"/>
          <cell r="NE24"/>
          <cell r="NF24"/>
          <cell r="NG24"/>
          <cell r="NH24"/>
          <cell r="NI24"/>
          <cell r="NJ24"/>
          <cell r="NK24"/>
          <cell r="NL24"/>
          <cell r="NM24"/>
          <cell r="NN24"/>
          <cell r="NO24"/>
          <cell r="NP24"/>
          <cell r="NQ24"/>
          <cell r="NR24"/>
          <cell r="NS24"/>
          <cell r="NT24"/>
          <cell r="NU24"/>
          <cell r="NV24"/>
          <cell r="NW24"/>
          <cell r="NX24"/>
          <cell r="NY24"/>
          <cell r="NZ24"/>
          <cell r="OA24"/>
          <cell r="OB24"/>
          <cell r="OC24"/>
          <cell r="OD24"/>
          <cell r="OE24"/>
          <cell r="OF24"/>
          <cell r="OG24"/>
          <cell r="OH24"/>
          <cell r="OI24"/>
          <cell r="OJ24"/>
          <cell r="OK24"/>
          <cell r="OL24"/>
          <cell r="OM24"/>
          <cell r="ON24"/>
          <cell r="OO24"/>
          <cell r="OP24"/>
          <cell r="OQ24"/>
          <cell r="OR24"/>
          <cell r="OS24"/>
          <cell r="OT24"/>
          <cell r="OU24"/>
          <cell r="OV24"/>
          <cell r="OW24"/>
          <cell r="OX24"/>
          <cell r="OY24"/>
          <cell r="OZ24"/>
          <cell r="PA24"/>
          <cell r="PB24"/>
          <cell r="PC24"/>
          <cell r="PD24"/>
          <cell r="PE24"/>
          <cell r="PF24"/>
          <cell r="PG24"/>
          <cell r="PH24"/>
          <cell r="PI24"/>
          <cell r="PJ24"/>
          <cell r="PK24"/>
          <cell r="PL24"/>
          <cell r="PM24"/>
          <cell r="PN24"/>
          <cell r="PO24"/>
          <cell r="PP24"/>
          <cell r="PQ24"/>
          <cell r="PR24"/>
          <cell r="PS24"/>
          <cell r="PT24"/>
          <cell r="PU24"/>
          <cell r="PV24"/>
          <cell r="PW24"/>
          <cell r="PX24"/>
          <cell r="PY24"/>
          <cell r="PZ24"/>
          <cell r="QA24"/>
          <cell r="QB24"/>
          <cell r="QC24"/>
          <cell r="QD24"/>
          <cell r="QE24"/>
          <cell r="QF24"/>
          <cell r="QG24"/>
          <cell r="QH24"/>
          <cell r="QI24"/>
          <cell r="QJ24"/>
          <cell r="QK24"/>
          <cell r="QL24"/>
          <cell r="QM24"/>
          <cell r="QN24"/>
          <cell r="QO24"/>
          <cell r="QP24"/>
          <cell r="QQ24"/>
          <cell r="QR24"/>
          <cell r="QS24"/>
          <cell r="QT24"/>
          <cell r="QU24"/>
          <cell r="QV24"/>
          <cell r="QW24"/>
          <cell r="QX24"/>
          <cell r="QY24"/>
          <cell r="QZ24"/>
          <cell r="RA24"/>
          <cell r="RB24"/>
          <cell r="RC24"/>
          <cell r="RD24"/>
          <cell r="RE24"/>
          <cell r="RF24"/>
          <cell r="RG24"/>
          <cell r="RH24"/>
          <cell r="RI24"/>
          <cell r="RJ24"/>
          <cell r="RK24"/>
          <cell r="RL24"/>
          <cell r="RM24"/>
          <cell r="RN24"/>
          <cell r="RO24"/>
          <cell r="RP24"/>
          <cell r="RQ24"/>
          <cell r="RR24"/>
          <cell r="RS24"/>
          <cell r="RT24"/>
          <cell r="RU24"/>
          <cell r="RV24"/>
          <cell r="RW24"/>
          <cell r="RX24"/>
          <cell r="RY24"/>
          <cell r="RZ24"/>
          <cell r="SA24"/>
          <cell r="SB24"/>
          <cell r="SC24"/>
          <cell r="SD24"/>
          <cell r="SE24"/>
          <cell r="SF24"/>
          <cell r="SG24"/>
          <cell r="SH24"/>
          <cell r="SI24"/>
          <cell r="SJ24"/>
          <cell r="SK24"/>
          <cell r="SL24"/>
          <cell r="SM24"/>
          <cell r="SN24"/>
          <cell r="SO24"/>
          <cell r="SP24"/>
          <cell r="SQ24"/>
          <cell r="SR24"/>
          <cell r="SS24"/>
          <cell r="ST24"/>
          <cell r="SU24"/>
          <cell r="SV24"/>
          <cell r="SW24"/>
          <cell r="SX24"/>
          <cell r="SY24"/>
          <cell r="SZ24"/>
          <cell r="TA24"/>
          <cell r="TB24"/>
          <cell r="TC24"/>
          <cell r="TD24"/>
          <cell r="TE24"/>
          <cell r="TF24"/>
          <cell r="TG24"/>
          <cell r="TH24"/>
          <cell r="TI24"/>
          <cell r="TJ24"/>
          <cell r="TK24"/>
          <cell r="TL24"/>
          <cell r="TM24"/>
          <cell r="TN24"/>
          <cell r="TO24"/>
          <cell r="TP24"/>
          <cell r="TQ24"/>
          <cell r="TR24"/>
          <cell r="TS24"/>
          <cell r="TT24"/>
          <cell r="TU24"/>
          <cell r="TV24"/>
          <cell r="TW24"/>
          <cell r="TX24"/>
          <cell r="TY24"/>
          <cell r="TZ24"/>
          <cell r="UA24"/>
          <cell r="UB24"/>
          <cell r="UC24"/>
          <cell r="UD24"/>
          <cell r="UE24"/>
          <cell r="UF24"/>
          <cell r="UG24"/>
          <cell r="UH24"/>
          <cell r="UI24"/>
          <cell r="UJ24"/>
          <cell r="UK24"/>
          <cell r="UL24"/>
          <cell r="UM24"/>
          <cell r="UN24"/>
          <cell r="UO24"/>
          <cell r="UP24"/>
          <cell r="UQ24"/>
          <cell r="UR24"/>
          <cell r="US24"/>
          <cell r="UT24"/>
          <cell r="UU24"/>
          <cell r="UV24"/>
          <cell r="UW24"/>
          <cell r="UX24"/>
          <cell r="UY24"/>
          <cell r="UZ24"/>
          <cell r="VA24"/>
          <cell r="VB24"/>
          <cell r="VC24"/>
          <cell r="VD24"/>
          <cell r="VE24"/>
          <cell r="VF24"/>
          <cell r="VG24"/>
          <cell r="VH24"/>
          <cell r="VI24"/>
          <cell r="VJ24"/>
          <cell r="VK24"/>
          <cell r="VL24"/>
          <cell r="VM24"/>
          <cell r="VN24"/>
          <cell r="VO24"/>
          <cell r="VP24"/>
          <cell r="VQ24"/>
          <cell r="VR24"/>
          <cell r="VS24"/>
          <cell r="VT24"/>
          <cell r="VU24"/>
          <cell r="VV24"/>
          <cell r="VW24"/>
          <cell r="VX24"/>
          <cell r="VY24"/>
          <cell r="VZ24"/>
          <cell r="WA24"/>
          <cell r="WB24"/>
          <cell r="WC24"/>
          <cell r="WD24"/>
          <cell r="WE24"/>
          <cell r="WF24"/>
          <cell r="WG24"/>
          <cell r="WH24"/>
          <cell r="WI24"/>
          <cell r="WJ24"/>
          <cell r="WK24"/>
          <cell r="WL24"/>
          <cell r="WM24"/>
          <cell r="WN24"/>
          <cell r="WO24"/>
          <cell r="WP24"/>
          <cell r="WQ24"/>
          <cell r="WR24"/>
          <cell r="WS24"/>
          <cell r="WT24"/>
          <cell r="WU24"/>
          <cell r="WV24"/>
          <cell r="WW24"/>
          <cell r="WX24"/>
          <cell r="WY24"/>
          <cell r="WZ24"/>
          <cell r="XA24"/>
          <cell r="XB24"/>
          <cell r="XC24"/>
          <cell r="XD24"/>
          <cell r="XE24"/>
          <cell r="XF24"/>
          <cell r="XG24"/>
          <cell r="XH24"/>
          <cell r="XI24"/>
          <cell r="XJ24"/>
          <cell r="XK24"/>
          <cell r="XL24"/>
          <cell r="XM24"/>
          <cell r="XN24"/>
          <cell r="XO24"/>
          <cell r="XP24"/>
          <cell r="XQ24"/>
          <cell r="XR24"/>
          <cell r="XS24"/>
          <cell r="XT24"/>
          <cell r="XU24"/>
          <cell r="XV24"/>
        </row>
        <row r="25">
          <cell r="E25"/>
          <cell r="F25"/>
          <cell r="G25"/>
          <cell r="H25"/>
          <cell r="I25"/>
          <cell r="J25"/>
          <cell r="K25"/>
          <cell r="L25"/>
          <cell r="M25"/>
          <cell r="N25"/>
          <cell r="O25"/>
          <cell r="P25"/>
          <cell r="Q25"/>
          <cell r="R25"/>
          <cell r="S25"/>
          <cell r="T25"/>
          <cell r="U25"/>
          <cell r="V25"/>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cell r="CE25"/>
          <cell r="CF25"/>
          <cell r="CG25"/>
          <cell r="CH25"/>
          <cell r="CI25"/>
          <cell r="CJ25"/>
          <cell r="CK25"/>
          <cell r="CL25"/>
          <cell r="CM25"/>
          <cell r="CN25"/>
          <cell r="CO25"/>
          <cell r="CP25"/>
          <cell r="CQ25"/>
          <cell r="CR25"/>
          <cell r="CS25"/>
          <cell r="CT25"/>
          <cell r="CU25"/>
          <cell r="CV25"/>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cell r="IB25"/>
          <cell r="IC25"/>
          <cell r="ID25"/>
          <cell r="IE25"/>
          <cell r="IF25"/>
          <cell r="IG25"/>
          <cell r="IH25"/>
          <cell r="II25"/>
          <cell r="IJ25"/>
          <cell r="IK25"/>
          <cell r="IL25"/>
          <cell r="IM25"/>
          <cell r="IN25"/>
          <cell r="IO25"/>
          <cell r="IP25"/>
          <cell r="IQ25"/>
          <cell r="IR25"/>
          <cell r="IS25"/>
          <cell r="IT25"/>
          <cell r="IU25"/>
          <cell r="IV25"/>
          <cell r="IW25"/>
          <cell r="IX25"/>
          <cell r="IY25"/>
          <cell r="IZ25"/>
          <cell r="JA25"/>
          <cell r="JB25"/>
          <cell r="JC25"/>
          <cell r="JD25"/>
          <cell r="JE25"/>
          <cell r="JF25"/>
          <cell r="JG25"/>
          <cell r="JH25"/>
          <cell r="JI25"/>
          <cell r="JJ25"/>
          <cell r="JK25"/>
          <cell r="JL25"/>
          <cell r="JM25"/>
          <cell r="JN25"/>
          <cell r="JO25"/>
          <cell r="JP25"/>
          <cell r="JQ25"/>
          <cell r="JR25"/>
          <cell r="JS25"/>
          <cell r="JT25"/>
          <cell r="JU25"/>
          <cell r="JV25"/>
          <cell r="JW25"/>
          <cell r="JX25"/>
          <cell r="JY25"/>
          <cell r="JZ25"/>
          <cell r="KA25"/>
          <cell r="KB25"/>
          <cell r="KC25"/>
          <cell r="KD25"/>
          <cell r="KE25"/>
          <cell r="KF25"/>
          <cell r="KG25"/>
          <cell r="KH25"/>
          <cell r="KI25" t="str">
            <v xml:space="preserve"> </v>
          </cell>
          <cell r="KJ25"/>
          <cell r="KK25"/>
          <cell r="KL25"/>
          <cell r="KM25"/>
          <cell r="KN25"/>
          <cell r="KO25"/>
          <cell r="KP25"/>
          <cell r="KQ25"/>
          <cell r="KR25"/>
          <cell r="KS25"/>
          <cell r="KT25"/>
          <cell r="KU25"/>
          <cell r="KV25"/>
          <cell r="KW25"/>
          <cell r="KX25"/>
          <cell r="KY25"/>
          <cell r="KZ25"/>
          <cell r="LA25"/>
          <cell r="LB25"/>
          <cell r="LC25"/>
          <cell r="LD25"/>
          <cell r="LE25"/>
          <cell r="LF25"/>
          <cell r="LG25"/>
          <cell r="LH25"/>
          <cell r="LI25"/>
          <cell r="LJ25"/>
          <cell r="LK25"/>
          <cell r="LL25"/>
          <cell r="LM25"/>
          <cell r="LN25"/>
          <cell r="LO25"/>
          <cell r="LP25"/>
          <cell r="LQ25"/>
          <cell r="LR25"/>
          <cell r="LS25"/>
          <cell r="LT25"/>
          <cell r="LU25"/>
          <cell r="LV25"/>
          <cell r="LW25"/>
          <cell r="LX25"/>
          <cell r="LY25"/>
          <cell r="LZ25"/>
          <cell r="MA25"/>
          <cell r="MB25"/>
          <cell r="MC25"/>
          <cell r="MD25"/>
          <cell r="ME25"/>
          <cell r="MF25"/>
          <cell r="MG25"/>
          <cell r="MH25"/>
          <cell r="MI25"/>
          <cell r="MJ25"/>
          <cell r="MK25"/>
          <cell r="ML25"/>
          <cell r="MM25"/>
          <cell r="MN25"/>
          <cell r="MO25"/>
          <cell r="MP25"/>
          <cell r="MQ25"/>
          <cell r="MR25"/>
          <cell r="MS25"/>
          <cell r="MT25"/>
          <cell r="MU25"/>
          <cell r="MV25"/>
          <cell r="MW25"/>
          <cell r="MX25"/>
          <cell r="MY25"/>
          <cell r="MZ25"/>
          <cell r="NA25"/>
          <cell r="NB25"/>
          <cell r="NC25"/>
          <cell r="ND25"/>
          <cell r="NE25"/>
          <cell r="NF25"/>
          <cell r="NG25"/>
          <cell r="NH25"/>
          <cell r="NI25"/>
          <cell r="NJ25"/>
          <cell r="NK25"/>
          <cell r="NL25"/>
          <cell r="NM25"/>
          <cell r="NN25"/>
          <cell r="NO25"/>
          <cell r="NP25"/>
          <cell r="NQ25"/>
          <cell r="NR25"/>
          <cell r="NS25"/>
          <cell r="NT25"/>
          <cell r="NU25"/>
          <cell r="NV25"/>
          <cell r="NW25"/>
          <cell r="NX25"/>
          <cell r="NY25"/>
          <cell r="NZ25"/>
          <cell r="OA25"/>
          <cell r="OB25"/>
          <cell r="OC25"/>
          <cell r="OD25"/>
          <cell r="OE25"/>
          <cell r="OF25"/>
          <cell r="OG25"/>
          <cell r="OH25"/>
          <cell r="OI25"/>
          <cell r="OJ25"/>
          <cell r="OK25"/>
          <cell r="OL25"/>
          <cell r="OM25"/>
          <cell r="ON25"/>
          <cell r="OO25"/>
          <cell r="OP25"/>
          <cell r="OQ25"/>
          <cell r="OR25"/>
          <cell r="OS25"/>
          <cell r="OT25"/>
          <cell r="OU25"/>
          <cell r="OV25"/>
          <cell r="OW25"/>
          <cell r="OX25"/>
          <cell r="OY25"/>
          <cell r="OZ25"/>
          <cell r="PA25"/>
          <cell r="PB25"/>
          <cell r="PC25"/>
          <cell r="PD25"/>
          <cell r="PE25"/>
          <cell r="PF25"/>
          <cell r="PG25"/>
          <cell r="PH25"/>
          <cell r="PI25"/>
          <cell r="PJ25"/>
          <cell r="PK25"/>
          <cell r="PL25"/>
          <cell r="PM25"/>
          <cell r="PN25"/>
          <cell r="PO25"/>
          <cell r="PP25"/>
          <cell r="PQ25"/>
          <cell r="PR25"/>
          <cell r="PS25"/>
          <cell r="PT25"/>
          <cell r="PU25"/>
          <cell r="PV25"/>
          <cell r="PW25"/>
          <cell r="PX25"/>
          <cell r="PY25"/>
          <cell r="PZ25"/>
          <cell r="QA25"/>
          <cell r="QB25"/>
          <cell r="QC25"/>
          <cell r="QD25"/>
          <cell r="QE25"/>
          <cell r="QF25"/>
          <cell r="QG25"/>
          <cell r="QH25"/>
          <cell r="QI25"/>
          <cell r="QJ25"/>
          <cell r="QK25"/>
          <cell r="QL25"/>
          <cell r="QM25"/>
          <cell r="QN25"/>
          <cell r="QO25"/>
          <cell r="QP25"/>
          <cell r="QQ25"/>
          <cell r="QR25"/>
          <cell r="QS25"/>
          <cell r="QT25"/>
          <cell r="QU25"/>
          <cell r="QV25"/>
          <cell r="QW25"/>
          <cell r="QX25"/>
          <cell r="QY25"/>
          <cell r="QZ25"/>
          <cell r="RA25"/>
          <cell r="RB25"/>
          <cell r="RC25"/>
          <cell r="RD25"/>
          <cell r="RE25"/>
          <cell r="RF25"/>
          <cell r="RG25"/>
          <cell r="RH25"/>
          <cell r="RI25"/>
          <cell r="RJ25"/>
          <cell r="RK25"/>
          <cell r="RL25"/>
          <cell r="RM25"/>
          <cell r="RN25"/>
          <cell r="RO25"/>
          <cell r="RP25"/>
          <cell r="RQ25"/>
          <cell r="RR25"/>
          <cell r="RS25"/>
          <cell r="RT25"/>
          <cell r="RU25"/>
          <cell r="RV25"/>
          <cell r="RW25"/>
          <cell r="RX25"/>
          <cell r="RY25"/>
          <cell r="RZ25"/>
          <cell r="SA25"/>
          <cell r="SB25"/>
          <cell r="SC25"/>
          <cell r="SD25"/>
          <cell r="SE25"/>
          <cell r="SF25"/>
          <cell r="SG25"/>
          <cell r="SH25"/>
          <cell r="SI25"/>
          <cell r="SJ25"/>
          <cell r="SK25"/>
          <cell r="SL25"/>
          <cell r="SM25"/>
          <cell r="SN25"/>
          <cell r="SO25"/>
          <cell r="SP25"/>
          <cell r="SQ25"/>
          <cell r="SR25"/>
          <cell r="SS25"/>
          <cell r="ST25"/>
          <cell r="SU25"/>
          <cell r="SV25"/>
          <cell r="SW25"/>
          <cell r="SX25"/>
          <cell r="SY25"/>
          <cell r="SZ25"/>
          <cell r="TA25"/>
          <cell r="TB25"/>
          <cell r="TC25"/>
          <cell r="TD25"/>
          <cell r="TE25"/>
          <cell r="TF25"/>
          <cell r="TG25"/>
          <cell r="TH25"/>
          <cell r="TI25"/>
          <cell r="TJ25"/>
          <cell r="TK25"/>
          <cell r="TL25"/>
          <cell r="TM25"/>
          <cell r="TN25"/>
          <cell r="TO25"/>
          <cell r="TP25"/>
          <cell r="TQ25"/>
          <cell r="TR25"/>
          <cell r="TS25"/>
          <cell r="TT25"/>
          <cell r="TU25"/>
          <cell r="TV25"/>
          <cell r="TW25"/>
          <cell r="TX25"/>
          <cell r="TY25"/>
          <cell r="TZ25"/>
          <cell r="UA25"/>
          <cell r="UB25"/>
          <cell r="UC25"/>
          <cell r="UD25"/>
          <cell r="UE25"/>
          <cell r="UF25"/>
          <cell r="UG25"/>
          <cell r="UH25"/>
          <cell r="UI25"/>
          <cell r="UJ25"/>
          <cell r="UK25"/>
          <cell r="UL25"/>
          <cell r="UM25"/>
          <cell r="UN25"/>
          <cell r="UO25"/>
          <cell r="UP25"/>
          <cell r="UQ25"/>
          <cell r="UR25"/>
          <cell r="US25"/>
          <cell r="UT25"/>
          <cell r="UU25"/>
          <cell r="UV25"/>
          <cell r="UW25"/>
          <cell r="UX25"/>
          <cell r="UY25"/>
          <cell r="UZ25"/>
          <cell r="VA25"/>
          <cell r="VB25"/>
          <cell r="VC25"/>
          <cell r="VD25"/>
          <cell r="VE25"/>
          <cell r="VF25"/>
          <cell r="VG25"/>
          <cell r="VH25"/>
          <cell r="VI25"/>
          <cell r="VJ25"/>
          <cell r="VK25"/>
          <cell r="VL25"/>
          <cell r="VM25"/>
          <cell r="VN25"/>
          <cell r="VO25"/>
          <cell r="VP25"/>
          <cell r="VQ25"/>
          <cell r="VR25"/>
          <cell r="VS25"/>
          <cell r="VT25"/>
          <cell r="VU25"/>
          <cell r="VV25"/>
          <cell r="VW25"/>
          <cell r="VX25"/>
          <cell r="VY25"/>
          <cell r="VZ25"/>
          <cell r="WA25"/>
          <cell r="WB25"/>
          <cell r="WC25"/>
          <cell r="WD25"/>
          <cell r="WE25"/>
          <cell r="WF25"/>
          <cell r="WG25"/>
          <cell r="WH25"/>
          <cell r="WI25"/>
          <cell r="WJ25"/>
          <cell r="WK25"/>
          <cell r="WL25"/>
          <cell r="WM25"/>
          <cell r="WN25"/>
          <cell r="WO25"/>
          <cell r="WP25"/>
          <cell r="WQ25"/>
          <cell r="WR25"/>
          <cell r="WS25"/>
          <cell r="WT25"/>
          <cell r="WU25"/>
          <cell r="WV25"/>
          <cell r="WW25"/>
          <cell r="WX25"/>
          <cell r="WY25"/>
          <cell r="WZ25"/>
          <cell r="XA25"/>
          <cell r="XB25"/>
          <cell r="XC25"/>
          <cell r="XD25"/>
          <cell r="XE25"/>
          <cell r="XF25"/>
          <cell r="XG25"/>
          <cell r="XH25"/>
          <cell r="XI25"/>
          <cell r="XJ25"/>
          <cell r="XK25"/>
          <cell r="XL25"/>
          <cell r="XM25"/>
          <cell r="XN25"/>
          <cell r="XO25"/>
          <cell r="XP25"/>
          <cell r="XQ25"/>
          <cell r="XR25"/>
          <cell r="XS25"/>
          <cell r="XT25"/>
          <cell r="XU25"/>
          <cell r="XV25"/>
        </row>
        <row r="26">
          <cell r="E26" t="str">
            <v>N</v>
          </cell>
          <cell r="F26" t="str">
            <v>N</v>
          </cell>
          <cell r="G26" t="str">
            <v>Y</v>
          </cell>
          <cell r="H26" t="str">
            <v>Y</v>
          </cell>
          <cell r="I26" t="str">
            <v>Y</v>
          </cell>
          <cell r="J26" t="str">
            <v>Y</v>
          </cell>
          <cell r="K26" t="str">
            <v>Y</v>
          </cell>
          <cell r="L26" t="str">
            <v>Y</v>
          </cell>
          <cell r="M26" t="str">
            <v>Y</v>
          </cell>
          <cell r="N26" t="str">
            <v>Y</v>
          </cell>
          <cell r="O26"/>
          <cell r="P26" t="str">
            <v>N</v>
          </cell>
          <cell r="Q26" t="str">
            <v>N</v>
          </cell>
          <cell r="R26" t="str">
            <v>N</v>
          </cell>
          <cell r="S26" t="str">
            <v>Y</v>
          </cell>
          <cell r="T26" t="str">
            <v>N</v>
          </cell>
          <cell r="U26" t="str">
            <v>N</v>
          </cell>
          <cell r="V26" t="str">
            <v>N</v>
          </cell>
          <cell r="W26" t="str">
            <v>N</v>
          </cell>
          <cell r="X26" t="str">
            <v>N</v>
          </cell>
          <cell r="Y26" t="str">
            <v>N</v>
          </cell>
          <cell r="Z26"/>
          <cell r="AA26" t="str">
            <v>N</v>
          </cell>
          <cell r="AB26" t="str">
            <v>Y</v>
          </cell>
          <cell r="AC26" t="str">
            <v>N</v>
          </cell>
          <cell r="AD26" t="str">
            <v>Y</v>
          </cell>
          <cell r="AE26" t="str">
            <v>Y</v>
          </cell>
          <cell r="AF26" t="str">
            <v>Y</v>
          </cell>
          <cell r="AG26" t="str">
            <v>Y</v>
          </cell>
          <cell r="AH26" t="str">
            <v>Y</v>
          </cell>
          <cell r="AI26" t="str">
            <v>Y</v>
          </cell>
          <cell r="AJ26" t="str">
            <v>N</v>
          </cell>
          <cell r="AK26" t="str">
            <v>N</v>
          </cell>
          <cell r="AL26" t="str">
            <v>N</v>
          </cell>
          <cell r="AM26" t="str">
            <v>N</v>
          </cell>
          <cell r="AN26" t="str">
            <v>N</v>
          </cell>
          <cell r="AO26" t="str">
            <v>N</v>
          </cell>
          <cell r="AP26" t="str">
            <v>Y</v>
          </cell>
          <cell r="AQ26" t="str">
            <v>N</v>
          </cell>
          <cell r="AR26" t="str">
            <v>N</v>
          </cell>
          <cell r="AS26" t="str">
            <v>N</v>
          </cell>
          <cell r="AT26" t="str">
            <v>Y</v>
          </cell>
          <cell r="AU26" t="str">
            <v>Y</v>
          </cell>
          <cell r="AV26" t="str">
            <v>Y</v>
          </cell>
          <cell r="AW26" t="str">
            <v>Y</v>
          </cell>
          <cell r="AX26" t="str">
            <v>Y</v>
          </cell>
          <cell r="AY26"/>
          <cell r="AZ26" t="str">
            <v>N</v>
          </cell>
          <cell r="BA26"/>
          <cell r="BB26" t="str">
            <v>N</v>
          </cell>
          <cell r="BC26" t="str">
            <v>Y</v>
          </cell>
          <cell r="BD26" t="str">
            <v>Y</v>
          </cell>
          <cell r="BE26" t="str">
            <v>N</v>
          </cell>
          <cell r="BF26" t="str">
            <v>N</v>
          </cell>
          <cell r="BG26" t="str">
            <v>Y</v>
          </cell>
          <cell r="BH26" t="str">
            <v>Y</v>
          </cell>
          <cell r="BI26" t="str">
            <v>N</v>
          </cell>
          <cell r="BJ26" t="str">
            <v>Y</v>
          </cell>
          <cell r="BK26" t="str">
            <v>N</v>
          </cell>
          <cell r="BL26" t="str">
            <v>Y</v>
          </cell>
          <cell r="BM26" t="str">
            <v>N</v>
          </cell>
          <cell r="BN26" t="str">
            <v>Y</v>
          </cell>
          <cell r="BO26" t="str">
            <v>N</v>
          </cell>
          <cell r="BP26" t="str">
            <v>Y</v>
          </cell>
          <cell r="BQ26" t="str">
            <v>Y</v>
          </cell>
          <cell r="BR26" t="str">
            <v>N</v>
          </cell>
          <cell r="BS26" t="str">
            <v>N</v>
          </cell>
          <cell r="BT26" t="str">
            <v>N</v>
          </cell>
          <cell r="BU26" t="str">
            <v>N</v>
          </cell>
          <cell r="BV26" t="str">
            <v>Y</v>
          </cell>
          <cell r="BW26" t="str">
            <v>N</v>
          </cell>
          <cell r="BX26" t="str">
            <v>N</v>
          </cell>
          <cell r="BY26" t="str">
            <v>N</v>
          </cell>
          <cell r="BZ26" t="str">
            <v>N</v>
          </cell>
          <cell r="CA26" t="str">
            <v>N</v>
          </cell>
          <cell r="CB26" t="str">
            <v>N</v>
          </cell>
          <cell r="CC26" t="str">
            <v>N</v>
          </cell>
          <cell r="CD26" t="str">
            <v>Y</v>
          </cell>
          <cell r="CE26" t="str">
            <v>N</v>
          </cell>
          <cell r="CF26" t="str">
            <v>N</v>
          </cell>
          <cell r="CG26" t="str">
            <v>Y</v>
          </cell>
          <cell r="CH26" t="str">
            <v>Y</v>
          </cell>
          <cell r="CI26" t="str">
            <v>Y</v>
          </cell>
          <cell r="CJ26" t="str">
            <v>Y</v>
          </cell>
          <cell r="CK26" t="str">
            <v>N</v>
          </cell>
          <cell r="CL26" t="str">
            <v>Y</v>
          </cell>
          <cell r="CM26"/>
          <cell r="CN26" t="str">
            <v>N</v>
          </cell>
          <cell r="CO26" t="str">
            <v>N</v>
          </cell>
          <cell r="CP26" t="str">
            <v>N</v>
          </cell>
          <cell r="CQ26" t="str">
            <v>N</v>
          </cell>
          <cell r="CR26"/>
          <cell r="CS26" t="str">
            <v>N</v>
          </cell>
          <cell r="CT26" t="str">
            <v>Y</v>
          </cell>
          <cell r="CU26" t="str">
            <v>Y</v>
          </cell>
          <cell r="CV26" t="str">
            <v>N</v>
          </cell>
          <cell r="CW26" t="str">
            <v>Y</v>
          </cell>
          <cell r="CX26" t="str">
            <v>N</v>
          </cell>
          <cell r="CY26" t="str">
            <v>Y</v>
          </cell>
          <cell r="CZ26" t="str">
            <v>Y</v>
          </cell>
          <cell r="DA26" t="str">
            <v>N</v>
          </cell>
          <cell r="DB26" t="str">
            <v>N</v>
          </cell>
          <cell r="DC26" t="str">
            <v>N</v>
          </cell>
          <cell r="DD26" t="str">
            <v>N</v>
          </cell>
          <cell r="DE26" t="str">
            <v>N</v>
          </cell>
          <cell r="DF26" t="str">
            <v>N</v>
          </cell>
          <cell r="DG26" t="str">
            <v>Y</v>
          </cell>
          <cell r="DH26" t="str">
            <v>N</v>
          </cell>
          <cell r="DI26" t="str">
            <v>N</v>
          </cell>
          <cell r="DJ26" t="str">
            <v>N</v>
          </cell>
          <cell r="DK26" t="str">
            <v>Y</v>
          </cell>
          <cell r="DL26" t="str">
            <v>Y</v>
          </cell>
          <cell r="DM26" t="str">
            <v>N</v>
          </cell>
          <cell r="DN26" t="str">
            <v>N</v>
          </cell>
          <cell r="DO26" t="str">
            <v>Y</v>
          </cell>
          <cell r="DP26" t="str">
            <v>N</v>
          </cell>
          <cell r="DQ26" t="str">
            <v>N</v>
          </cell>
          <cell r="DR26" t="str">
            <v>N</v>
          </cell>
          <cell r="DS26" t="str">
            <v>N</v>
          </cell>
          <cell r="DT26" t="str">
            <v>Y</v>
          </cell>
          <cell r="DU26" t="str">
            <v>Y</v>
          </cell>
          <cell r="DV26" t="str">
            <v>N</v>
          </cell>
          <cell r="DW26" t="str">
            <v>N</v>
          </cell>
          <cell r="DX26" t="str">
            <v>N</v>
          </cell>
          <cell r="DY26" t="str">
            <v>Y</v>
          </cell>
          <cell r="DZ26" t="str">
            <v>Y</v>
          </cell>
          <cell r="EA26" t="str">
            <v>N</v>
          </cell>
          <cell r="EB26"/>
          <cell r="EC26" t="str">
            <v>Y</v>
          </cell>
          <cell r="ED26" t="str">
            <v>N</v>
          </cell>
          <cell r="EE26" t="str">
            <v>N</v>
          </cell>
          <cell r="EF26" t="str">
            <v>N</v>
          </cell>
          <cell r="EG26" t="str">
            <v>N</v>
          </cell>
          <cell r="EH26" t="str">
            <v>N</v>
          </cell>
          <cell r="EI26" t="str">
            <v>Y</v>
          </cell>
          <cell r="EJ26" t="str">
            <v>Y</v>
          </cell>
          <cell r="EK26" t="str">
            <v>N</v>
          </cell>
          <cell r="EL26"/>
          <cell r="EM26" t="str">
            <v>Y</v>
          </cell>
          <cell r="EN26" t="str">
            <v>N</v>
          </cell>
          <cell r="EO26" t="str">
            <v>Y</v>
          </cell>
          <cell r="EP26" t="str">
            <v>Y</v>
          </cell>
          <cell r="EQ26" t="str">
            <v>N</v>
          </cell>
          <cell r="ER26" t="str">
            <v>N</v>
          </cell>
          <cell r="ES26" t="str">
            <v>N</v>
          </cell>
          <cell r="ET26" t="str">
            <v>Y</v>
          </cell>
          <cell r="EU26" t="str">
            <v>Y</v>
          </cell>
          <cell r="EV26" t="str">
            <v>N</v>
          </cell>
          <cell r="EW26" t="str">
            <v>Y</v>
          </cell>
          <cell r="EX26" t="str">
            <v>N</v>
          </cell>
          <cell r="EY26"/>
          <cell r="EZ26" t="str">
            <v>N</v>
          </cell>
          <cell r="FA26" t="str">
            <v>Y</v>
          </cell>
          <cell r="FB26" t="str">
            <v>N</v>
          </cell>
          <cell r="FC26" t="str">
            <v>Y</v>
          </cell>
          <cell r="FD26" t="str">
            <v>N</v>
          </cell>
          <cell r="FE26" t="str">
            <v>N</v>
          </cell>
          <cell r="FF26" t="str">
            <v>Y</v>
          </cell>
          <cell r="FG26" t="str">
            <v>N</v>
          </cell>
          <cell r="FH26" t="str">
            <v>N</v>
          </cell>
          <cell r="FI26" t="str">
            <v>N</v>
          </cell>
          <cell r="FJ26" t="str">
            <v>N</v>
          </cell>
          <cell r="FK26" t="str">
            <v>N</v>
          </cell>
          <cell r="FL26" t="str">
            <v>N</v>
          </cell>
          <cell r="FM26" t="str">
            <v>N</v>
          </cell>
          <cell r="FN26" t="str">
            <v>N</v>
          </cell>
          <cell r="FO26" t="str">
            <v>Y</v>
          </cell>
          <cell r="FP26" t="str">
            <v>N</v>
          </cell>
          <cell r="FQ26" t="str">
            <v>N</v>
          </cell>
          <cell r="FR26" t="str">
            <v>N</v>
          </cell>
          <cell r="FS26" t="str">
            <v>N</v>
          </cell>
          <cell r="FT26" t="str">
            <v>Y</v>
          </cell>
          <cell r="FU26" t="str">
            <v>Y</v>
          </cell>
          <cell r="FV26"/>
          <cell r="FW26" t="str">
            <v>Y</v>
          </cell>
          <cell r="FX26" t="str">
            <v>N</v>
          </cell>
          <cell r="FY26" t="str">
            <v>N</v>
          </cell>
          <cell r="FZ26" t="str">
            <v>Y</v>
          </cell>
          <cell r="GA26" t="str">
            <v>N</v>
          </cell>
          <cell r="GB26"/>
          <cell r="GC26" t="str">
            <v>N</v>
          </cell>
          <cell r="GD26" t="str">
            <v>N</v>
          </cell>
          <cell r="GE26"/>
          <cell r="GF26" t="str">
            <v>Y</v>
          </cell>
          <cell r="GG26" t="str">
            <v>Y</v>
          </cell>
          <cell r="GH26" t="str">
            <v>Y</v>
          </cell>
          <cell r="GI26" t="str">
            <v>Y</v>
          </cell>
          <cell r="GJ26" t="str">
            <v>Y</v>
          </cell>
          <cell r="GK26" t="str">
            <v>Y</v>
          </cell>
          <cell r="GL26" t="str">
            <v>N</v>
          </cell>
          <cell r="GM26" t="str">
            <v>Y</v>
          </cell>
          <cell r="GN26" t="str">
            <v>N</v>
          </cell>
          <cell r="GO26" t="str">
            <v>Y</v>
          </cell>
          <cell r="GP26" t="str">
            <v>N</v>
          </cell>
          <cell r="GQ26" t="str">
            <v>Y</v>
          </cell>
          <cell r="GR26" t="str">
            <v>N</v>
          </cell>
          <cell r="GS26" t="str">
            <v>Y</v>
          </cell>
          <cell r="GT26" t="str">
            <v>N</v>
          </cell>
          <cell r="GU26" t="str">
            <v>Y</v>
          </cell>
          <cell r="GV26" t="str">
            <v>Y</v>
          </cell>
          <cell r="GW26" t="str">
            <v>Y</v>
          </cell>
          <cell r="GX26" t="str">
            <v>Y</v>
          </cell>
          <cell r="GY26" t="str">
            <v>Y</v>
          </cell>
          <cell r="GZ26" t="str">
            <v>N</v>
          </cell>
          <cell r="HA26" t="str">
            <v>Y</v>
          </cell>
          <cell r="HB26" t="str">
            <v>N</v>
          </cell>
          <cell r="HC26" t="str">
            <v>N</v>
          </cell>
          <cell r="HD26" t="str">
            <v>Y</v>
          </cell>
          <cell r="HE26" t="str">
            <v>N</v>
          </cell>
          <cell r="HF26"/>
          <cell r="HG26" t="str">
            <v>N</v>
          </cell>
          <cell r="HH26" t="str">
            <v>Y</v>
          </cell>
          <cell r="HI26" t="str">
            <v>Y</v>
          </cell>
          <cell r="HJ26" t="str">
            <v>Y</v>
          </cell>
          <cell r="HK26" t="str">
            <v>N</v>
          </cell>
          <cell r="HL26" t="str">
            <v>N</v>
          </cell>
          <cell r="HM26" t="str">
            <v>N</v>
          </cell>
          <cell r="HN26" t="str">
            <v>N</v>
          </cell>
          <cell r="HO26" t="str">
            <v>Y</v>
          </cell>
          <cell r="HP26"/>
          <cell r="HQ26" t="str">
            <v>Y</v>
          </cell>
          <cell r="HR26" t="str">
            <v>Y</v>
          </cell>
          <cell r="HS26" t="str">
            <v>Y</v>
          </cell>
          <cell r="HT26" t="str">
            <v>N</v>
          </cell>
          <cell r="HU26" t="str">
            <v>Y</v>
          </cell>
          <cell r="HV26" t="str">
            <v>Y</v>
          </cell>
          <cell r="HW26" t="str">
            <v>N</v>
          </cell>
          <cell r="HX26" t="str">
            <v>N</v>
          </cell>
          <cell r="HY26"/>
          <cell r="HZ26" t="str">
            <v>Y</v>
          </cell>
          <cell r="IA26" t="str">
            <v>N</v>
          </cell>
          <cell r="IB26" t="str">
            <v>N</v>
          </cell>
          <cell r="IC26" t="str">
            <v>N</v>
          </cell>
          <cell r="ID26" t="str">
            <v>Y</v>
          </cell>
          <cell r="IE26" t="str">
            <v>Y</v>
          </cell>
          <cell r="IF26" t="str">
            <v>Y</v>
          </cell>
          <cell r="IG26" t="str">
            <v>N</v>
          </cell>
          <cell r="IH26" t="str">
            <v>N</v>
          </cell>
          <cell r="II26"/>
          <cell r="IJ26" t="str">
            <v>Y</v>
          </cell>
          <cell r="IK26" t="str">
            <v>Y</v>
          </cell>
          <cell r="IL26" t="str">
            <v>N</v>
          </cell>
          <cell r="IM26" t="str">
            <v>N</v>
          </cell>
          <cell r="IN26"/>
          <cell r="IO26" t="str">
            <v>N</v>
          </cell>
          <cell r="IP26" t="str">
            <v>Y</v>
          </cell>
          <cell r="IQ26" t="str">
            <v>N</v>
          </cell>
          <cell r="IR26" t="str">
            <v>Y</v>
          </cell>
          <cell r="IS26" t="str">
            <v>Y</v>
          </cell>
          <cell r="IT26" t="str">
            <v>N</v>
          </cell>
          <cell r="IU26" t="str">
            <v>Y</v>
          </cell>
          <cell r="IV26" t="str">
            <v>N</v>
          </cell>
          <cell r="IW26"/>
          <cell r="IX26" t="str">
            <v>Y</v>
          </cell>
          <cell r="IY26" t="str">
            <v>Y</v>
          </cell>
          <cell r="IZ26" t="str">
            <v>Y</v>
          </cell>
          <cell r="JA26" t="str">
            <v>N</v>
          </cell>
          <cell r="JB26" t="str">
            <v>Y</v>
          </cell>
          <cell r="JC26" t="str">
            <v>Y</v>
          </cell>
          <cell r="JD26" t="str">
            <v>Y</v>
          </cell>
          <cell r="JE26" t="str">
            <v>Y</v>
          </cell>
          <cell r="JF26" t="str">
            <v>N</v>
          </cell>
          <cell r="JG26"/>
          <cell r="JH26" t="str">
            <v>Y</v>
          </cell>
          <cell r="JI26"/>
          <cell r="JJ26" t="str">
            <v>N</v>
          </cell>
          <cell r="JK26" t="str">
            <v>Y</v>
          </cell>
          <cell r="JL26" t="str">
            <v>N</v>
          </cell>
          <cell r="JM26" t="str">
            <v>Y</v>
          </cell>
          <cell r="JN26" t="str">
            <v>N</v>
          </cell>
          <cell r="JO26" t="str">
            <v>Y</v>
          </cell>
          <cell r="JP26" t="str">
            <v>Y</v>
          </cell>
          <cell r="JQ26" t="str">
            <v>N</v>
          </cell>
          <cell r="JR26" t="str">
            <v>N</v>
          </cell>
          <cell r="JS26" t="str">
            <v>Y</v>
          </cell>
          <cell r="JT26" t="str">
            <v>Y</v>
          </cell>
          <cell r="JU26" t="str">
            <v>N</v>
          </cell>
          <cell r="JV26" t="str">
            <v>Y</v>
          </cell>
          <cell r="JW26" t="str">
            <v>Y</v>
          </cell>
          <cell r="JX26" t="str">
            <v>Y</v>
          </cell>
          <cell r="JY26" t="str">
            <v>N</v>
          </cell>
          <cell r="JZ26" t="str">
            <v>N</v>
          </cell>
          <cell r="KA26" t="str">
            <v>N</v>
          </cell>
          <cell r="KB26" t="str">
            <v>Y</v>
          </cell>
          <cell r="KC26" t="str">
            <v>N</v>
          </cell>
          <cell r="KD26" t="str">
            <v>Y</v>
          </cell>
          <cell r="KE26" t="str">
            <v>Y</v>
          </cell>
          <cell r="KF26" t="str">
            <v>Y</v>
          </cell>
          <cell r="KG26" t="str">
            <v>Y</v>
          </cell>
          <cell r="KH26" t="str">
            <v>N</v>
          </cell>
          <cell r="KI26"/>
          <cell r="KJ26" t="str">
            <v>N</v>
          </cell>
          <cell r="KK26" t="str">
            <v>Y</v>
          </cell>
          <cell r="KL26" t="str">
            <v>N</v>
          </cell>
          <cell r="KM26" t="str">
            <v>Y</v>
          </cell>
          <cell r="KN26" t="str">
            <v>N</v>
          </cell>
          <cell r="KO26" t="str">
            <v>Y</v>
          </cell>
          <cell r="KP26" t="str">
            <v>N</v>
          </cell>
          <cell r="KQ26" t="str">
            <v>Y</v>
          </cell>
          <cell r="KR26" t="str">
            <v>N</v>
          </cell>
          <cell r="KS26" t="str">
            <v>N</v>
          </cell>
          <cell r="KT26" t="str">
            <v>Y</v>
          </cell>
          <cell r="KU26" t="str">
            <v>Y</v>
          </cell>
          <cell r="KV26" t="str">
            <v>N</v>
          </cell>
          <cell r="KW26" t="str">
            <v>N</v>
          </cell>
          <cell r="KX26" t="str">
            <v>Y</v>
          </cell>
          <cell r="KY26" t="str">
            <v>Y</v>
          </cell>
          <cell r="KZ26" t="str">
            <v>N</v>
          </cell>
          <cell r="LA26" t="str">
            <v>Y</v>
          </cell>
          <cell r="LB26" t="str">
            <v>Y</v>
          </cell>
          <cell r="LC26" t="str">
            <v>N</v>
          </cell>
          <cell r="LD26" t="str">
            <v>Y</v>
          </cell>
          <cell r="LE26" t="str">
            <v>Y</v>
          </cell>
          <cell r="LF26" t="str">
            <v>Y</v>
          </cell>
          <cell r="LG26" t="str">
            <v>Y</v>
          </cell>
          <cell r="LH26" t="str">
            <v>N</v>
          </cell>
          <cell r="LI26" t="str">
            <v>Y</v>
          </cell>
          <cell r="LJ26" t="str">
            <v>N</v>
          </cell>
          <cell r="LK26" t="str">
            <v>Y</v>
          </cell>
          <cell r="LL26" t="str">
            <v>N</v>
          </cell>
          <cell r="LM26" t="str">
            <v>Y</v>
          </cell>
          <cell r="LN26" t="str">
            <v>Y</v>
          </cell>
          <cell r="LO26" t="str">
            <v>N</v>
          </cell>
          <cell r="LP26" t="str">
            <v>N</v>
          </cell>
          <cell r="LQ26" t="str">
            <v>N</v>
          </cell>
          <cell r="LR26"/>
          <cell r="LS26" t="str">
            <v>N</v>
          </cell>
          <cell r="LT26" t="str">
            <v>Y</v>
          </cell>
          <cell r="LU26" t="str">
            <v>N</v>
          </cell>
          <cell r="LV26" t="str">
            <v>Y</v>
          </cell>
          <cell r="LW26" t="str">
            <v>Y</v>
          </cell>
          <cell r="LX26" t="str">
            <v>Y</v>
          </cell>
          <cell r="LY26" t="str">
            <v>Y</v>
          </cell>
          <cell r="LZ26" t="str">
            <v>N</v>
          </cell>
          <cell r="MA26" t="str">
            <v>Y</v>
          </cell>
          <cell r="MB26" t="str">
            <v>N</v>
          </cell>
          <cell r="MC26" t="str">
            <v>Y</v>
          </cell>
          <cell r="MD26" t="str">
            <v>N</v>
          </cell>
          <cell r="ME26" t="str">
            <v>N</v>
          </cell>
          <cell r="MF26" t="str">
            <v>N</v>
          </cell>
          <cell r="MG26" t="str">
            <v>Y</v>
          </cell>
          <cell r="MH26" t="str">
            <v>N</v>
          </cell>
          <cell r="MI26" t="str">
            <v>Y</v>
          </cell>
          <cell r="MJ26" t="str">
            <v>N</v>
          </cell>
          <cell r="MK26" t="str">
            <v>N</v>
          </cell>
          <cell r="ML26" t="str">
            <v>Y</v>
          </cell>
          <cell r="MM26" t="str">
            <v>N</v>
          </cell>
          <cell r="MN26" t="str">
            <v>N</v>
          </cell>
          <cell r="MO26" t="str">
            <v>Y</v>
          </cell>
          <cell r="MP26" t="str">
            <v>Y</v>
          </cell>
          <cell r="MQ26"/>
          <cell r="MR26" t="str">
            <v>Y</v>
          </cell>
          <cell r="MS26" t="str">
            <v>N</v>
          </cell>
          <cell r="MT26" t="str">
            <v>Y</v>
          </cell>
          <cell r="MU26" t="str">
            <v>N</v>
          </cell>
          <cell r="MV26" t="str">
            <v>Y</v>
          </cell>
          <cell r="MW26" t="str">
            <v>N</v>
          </cell>
          <cell r="MX26" t="str">
            <v>N</v>
          </cell>
          <cell r="MY26" t="str">
            <v>N</v>
          </cell>
          <cell r="MZ26" t="str">
            <v>N</v>
          </cell>
          <cell r="NA26" t="str">
            <v>Y</v>
          </cell>
          <cell r="NB26"/>
          <cell r="NC26" t="str">
            <v>N</v>
          </cell>
          <cell r="ND26"/>
          <cell r="NE26" t="str">
            <v>N</v>
          </cell>
          <cell r="NF26" t="str">
            <v>N</v>
          </cell>
          <cell r="NG26" t="str">
            <v>N</v>
          </cell>
          <cell r="NH26" t="str">
            <v>N</v>
          </cell>
          <cell r="NI26"/>
          <cell r="NJ26"/>
          <cell r="NK26" t="str">
            <v>N</v>
          </cell>
          <cell r="NL26" t="str">
            <v>N</v>
          </cell>
          <cell r="NM26" t="str">
            <v>Y</v>
          </cell>
          <cell r="NN26" t="str">
            <v>N</v>
          </cell>
          <cell r="NO26" t="str">
            <v>N</v>
          </cell>
          <cell r="NP26" t="str">
            <v>Y</v>
          </cell>
          <cell r="NQ26" t="str">
            <v>N</v>
          </cell>
          <cell r="NR26" t="str">
            <v>N</v>
          </cell>
          <cell r="NS26"/>
          <cell r="NT26"/>
          <cell r="NU26" t="str">
            <v>Y</v>
          </cell>
          <cell r="NV26" t="str">
            <v>Y</v>
          </cell>
          <cell r="NW26" t="str">
            <v>Y</v>
          </cell>
          <cell r="NX26" t="str">
            <v>Y</v>
          </cell>
          <cell r="NY26" t="str">
            <v>N</v>
          </cell>
          <cell r="NZ26"/>
          <cell r="OA26" t="str">
            <v>N</v>
          </cell>
          <cell r="OB26" t="str">
            <v>Y</v>
          </cell>
          <cell r="OC26"/>
          <cell r="OD26" t="str">
            <v>Y</v>
          </cell>
          <cell r="OE26" t="str">
            <v>N</v>
          </cell>
          <cell r="OF26" t="str">
            <v>N</v>
          </cell>
          <cell r="OG26" t="str">
            <v>Y</v>
          </cell>
          <cell r="OH26"/>
          <cell r="OI26" t="str">
            <v>N</v>
          </cell>
          <cell r="OJ26" t="str">
            <v>Y</v>
          </cell>
          <cell r="OK26" t="str">
            <v>Y</v>
          </cell>
          <cell r="OL26" t="str">
            <v>Y</v>
          </cell>
          <cell r="OM26" t="str">
            <v>N</v>
          </cell>
          <cell r="ON26" t="str">
            <v>Y</v>
          </cell>
          <cell r="OO26" t="str">
            <v>N</v>
          </cell>
          <cell r="OP26"/>
          <cell r="OQ26" t="str">
            <v>N</v>
          </cell>
          <cell r="OR26" t="str">
            <v>Y</v>
          </cell>
          <cell r="OS26" t="str">
            <v>Y</v>
          </cell>
          <cell r="OT26"/>
          <cell r="OU26" t="str">
            <v>Y</v>
          </cell>
          <cell r="OV26" t="str">
            <v>Y</v>
          </cell>
          <cell r="OW26" t="str">
            <v>N</v>
          </cell>
          <cell r="OX26" t="str">
            <v>N</v>
          </cell>
          <cell r="OY26" t="str">
            <v>N</v>
          </cell>
          <cell r="OZ26" t="str">
            <v>Y</v>
          </cell>
          <cell r="PA26" t="str">
            <v>Y</v>
          </cell>
          <cell r="PB26" t="str">
            <v>N</v>
          </cell>
          <cell r="PC26" t="str">
            <v>Y</v>
          </cell>
          <cell r="PD26" t="str">
            <v>Y</v>
          </cell>
          <cell r="PE26" t="str">
            <v>Y</v>
          </cell>
          <cell r="PF26" t="str">
            <v>N</v>
          </cell>
          <cell r="PG26" t="str">
            <v>N</v>
          </cell>
          <cell r="PH26" t="str">
            <v>Y</v>
          </cell>
          <cell r="PI26" t="str">
            <v>Y</v>
          </cell>
          <cell r="PJ26" t="str">
            <v>Y</v>
          </cell>
          <cell r="PK26" t="str">
            <v>Y</v>
          </cell>
          <cell r="PL26" t="str">
            <v>Y</v>
          </cell>
          <cell r="PM26" t="str">
            <v>N</v>
          </cell>
          <cell r="PN26" t="str">
            <v>Y</v>
          </cell>
          <cell r="PO26" t="str">
            <v>N</v>
          </cell>
          <cell r="PP26" t="str">
            <v>Y</v>
          </cell>
          <cell r="PQ26" t="str">
            <v>Y</v>
          </cell>
          <cell r="PR26" t="str">
            <v>N</v>
          </cell>
          <cell r="PS26" t="str">
            <v>N</v>
          </cell>
          <cell r="PT26" t="str">
            <v>Y</v>
          </cell>
          <cell r="PU26" t="str">
            <v>N</v>
          </cell>
          <cell r="PV26" t="str">
            <v>N</v>
          </cell>
          <cell r="PW26" t="str">
            <v>N</v>
          </cell>
          <cell r="PX26" t="str">
            <v>Y</v>
          </cell>
          <cell r="PY26" t="str">
            <v>N</v>
          </cell>
          <cell r="PZ26" t="str">
            <v>Y</v>
          </cell>
          <cell r="QA26"/>
          <cell r="QB26" t="str">
            <v>N</v>
          </cell>
          <cell r="QC26" t="str">
            <v>Y</v>
          </cell>
          <cell r="QD26" t="str">
            <v>N</v>
          </cell>
          <cell r="QE26" t="str">
            <v>Y</v>
          </cell>
          <cell r="QF26" t="str">
            <v>Y</v>
          </cell>
          <cell r="QG26" t="str">
            <v>Y</v>
          </cell>
          <cell r="QH26" t="str">
            <v>N</v>
          </cell>
          <cell r="QI26" t="str">
            <v>Y</v>
          </cell>
          <cell r="QJ26" t="str">
            <v>Y</v>
          </cell>
          <cell r="QK26" t="str">
            <v>N</v>
          </cell>
          <cell r="QL26" t="str">
            <v>Y</v>
          </cell>
          <cell r="QM26" t="str">
            <v>N</v>
          </cell>
          <cell r="QN26" t="str">
            <v>N</v>
          </cell>
          <cell r="QO26" t="str">
            <v>Y</v>
          </cell>
          <cell r="QP26" t="str">
            <v>N</v>
          </cell>
          <cell r="QQ26" t="str">
            <v>N</v>
          </cell>
          <cell r="QR26" t="str">
            <v>Y</v>
          </cell>
          <cell r="QS26" t="str">
            <v>Y</v>
          </cell>
          <cell r="QT26" t="str">
            <v>N</v>
          </cell>
          <cell r="QU26" t="str">
            <v>N</v>
          </cell>
          <cell r="QV26" t="str">
            <v>Y</v>
          </cell>
          <cell r="QW26" t="str">
            <v>Y</v>
          </cell>
          <cell r="QX26" t="str">
            <v>N</v>
          </cell>
          <cell r="QY26" t="str">
            <v>Y</v>
          </cell>
          <cell r="QZ26"/>
          <cell r="RA26" t="str">
            <v>N</v>
          </cell>
          <cell r="RB26" t="str">
            <v>Y</v>
          </cell>
          <cell r="RC26" t="str">
            <v>N</v>
          </cell>
          <cell r="RD26" t="str">
            <v>Y</v>
          </cell>
          <cell r="RE26" t="str">
            <v>N</v>
          </cell>
          <cell r="RF26" t="str">
            <v>Y</v>
          </cell>
          <cell r="RG26" t="str">
            <v>Y</v>
          </cell>
          <cell r="RH26" t="str">
            <v>N</v>
          </cell>
          <cell r="RI26" t="str">
            <v>N</v>
          </cell>
          <cell r="RJ26" t="str">
            <v>N</v>
          </cell>
          <cell r="RK26" t="str">
            <v>Y</v>
          </cell>
          <cell r="RL26" t="str">
            <v>N</v>
          </cell>
          <cell r="RM26"/>
          <cell r="RN26" t="str">
            <v>Y</v>
          </cell>
          <cell r="RO26" t="str">
            <v>Y</v>
          </cell>
          <cell r="RP26" t="str">
            <v>Y</v>
          </cell>
          <cell r="RQ26" t="str">
            <v>Y</v>
          </cell>
          <cell r="RR26" t="str">
            <v>Y</v>
          </cell>
          <cell r="RS26" t="str">
            <v>Y</v>
          </cell>
          <cell r="RT26" t="str">
            <v>Y</v>
          </cell>
          <cell r="RU26" t="str">
            <v>N</v>
          </cell>
          <cell r="RV26" t="str">
            <v>Y</v>
          </cell>
          <cell r="RW26" t="str">
            <v>N</v>
          </cell>
          <cell r="RX26" t="str">
            <v>N</v>
          </cell>
          <cell r="RY26"/>
          <cell r="RZ26" t="str">
            <v>Y</v>
          </cell>
          <cell r="SA26" t="str">
            <v>N</v>
          </cell>
          <cell r="SB26" t="str">
            <v>Y</v>
          </cell>
          <cell r="SC26"/>
          <cell r="SD26" t="str">
            <v>N</v>
          </cell>
          <cell r="SE26" t="str">
            <v>Y</v>
          </cell>
          <cell r="SF26" t="str">
            <v>N</v>
          </cell>
          <cell r="SG26" t="str">
            <v>N</v>
          </cell>
          <cell r="SH26" t="str">
            <v>Y</v>
          </cell>
          <cell r="SI26" t="str">
            <v>N</v>
          </cell>
          <cell r="SJ26" t="str">
            <v>N</v>
          </cell>
          <cell r="SK26" t="str">
            <v>Y</v>
          </cell>
          <cell r="SL26" t="str">
            <v>N</v>
          </cell>
          <cell r="SM26"/>
          <cell r="SN26" t="str">
            <v>N</v>
          </cell>
          <cell r="SO26" t="str">
            <v>Y</v>
          </cell>
          <cell r="SP26" t="str">
            <v>N</v>
          </cell>
          <cell r="SQ26" t="str">
            <v>N</v>
          </cell>
          <cell r="SR26" t="str">
            <v>N</v>
          </cell>
          <cell r="SS26" t="str">
            <v>Y</v>
          </cell>
          <cell r="ST26" t="str">
            <v>N</v>
          </cell>
          <cell r="SU26" t="str">
            <v>N</v>
          </cell>
          <cell r="SV26" t="str">
            <v>Y</v>
          </cell>
          <cell r="SW26"/>
          <cell r="SX26" t="str">
            <v>N</v>
          </cell>
          <cell r="SY26"/>
          <cell r="SZ26" t="str">
            <v>N</v>
          </cell>
          <cell r="TA26" t="str">
            <v>N</v>
          </cell>
          <cell r="TB26" t="str">
            <v>Y</v>
          </cell>
          <cell r="TC26" t="str">
            <v>N</v>
          </cell>
          <cell r="TD26" t="str">
            <v>N</v>
          </cell>
          <cell r="TE26" t="str">
            <v>N</v>
          </cell>
          <cell r="TF26" t="str">
            <v>Y</v>
          </cell>
          <cell r="TG26" t="str">
            <v>Y</v>
          </cell>
          <cell r="TH26" t="str">
            <v>N</v>
          </cell>
          <cell r="TI26" t="str">
            <v>N</v>
          </cell>
          <cell r="TJ26" t="str">
            <v>Y</v>
          </cell>
          <cell r="TK26"/>
          <cell r="TL26" t="str">
            <v>N</v>
          </cell>
          <cell r="TM26" t="str">
            <v>Y</v>
          </cell>
          <cell r="TN26" t="str">
            <v>N</v>
          </cell>
          <cell r="TO26" t="str">
            <v>Y</v>
          </cell>
          <cell r="TP26" t="str">
            <v>Y</v>
          </cell>
          <cell r="TQ26" t="str">
            <v>Y</v>
          </cell>
          <cell r="TR26"/>
          <cell r="TS26" t="str">
            <v>Y</v>
          </cell>
          <cell r="TT26" t="str">
            <v>Y</v>
          </cell>
          <cell r="TU26" t="str">
            <v>Y</v>
          </cell>
          <cell r="TV26" t="str">
            <v>Y</v>
          </cell>
          <cell r="TW26" t="str">
            <v>Y</v>
          </cell>
          <cell r="TX26" t="str">
            <v>Y</v>
          </cell>
          <cell r="TY26" t="str">
            <v>Y</v>
          </cell>
          <cell r="TZ26" t="str">
            <v>N</v>
          </cell>
          <cell r="UA26"/>
          <cell r="UB26" t="str">
            <v>N</v>
          </cell>
          <cell r="UC26" t="str">
            <v>Y</v>
          </cell>
          <cell r="UD26" t="str">
            <v>Y</v>
          </cell>
          <cell r="UE26" t="str">
            <v>Y</v>
          </cell>
          <cell r="UF26" t="str">
            <v>Y</v>
          </cell>
          <cell r="UG26" t="str">
            <v>Y</v>
          </cell>
          <cell r="UH26" t="str">
            <v>Y</v>
          </cell>
          <cell r="UI26" t="str">
            <v>Y</v>
          </cell>
          <cell r="UJ26" t="str">
            <v>N</v>
          </cell>
          <cell r="UK26" t="str">
            <v>Y</v>
          </cell>
          <cell r="UL26" t="str">
            <v>Y</v>
          </cell>
          <cell r="UM26" t="str">
            <v>Y</v>
          </cell>
          <cell r="UN26" t="str">
            <v>Y</v>
          </cell>
          <cell r="UO26"/>
          <cell r="UP26" t="str">
            <v>Y</v>
          </cell>
          <cell r="UQ26" t="str">
            <v>Y</v>
          </cell>
          <cell r="UR26"/>
          <cell r="US26" t="str">
            <v>Y</v>
          </cell>
          <cell r="UT26" t="str">
            <v>Y</v>
          </cell>
          <cell r="UU26" t="str">
            <v>Y</v>
          </cell>
          <cell r="UV26" t="str">
            <v>Y</v>
          </cell>
          <cell r="UW26"/>
          <cell r="UX26"/>
          <cell r="UY26" t="str">
            <v>N</v>
          </cell>
          <cell r="UZ26" t="str">
            <v>N</v>
          </cell>
          <cell r="VA26" t="str">
            <v>Y</v>
          </cell>
          <cell r="VB26" t="str">
            <v>Y</v>
          </cell>
          <cell r="VC26" t="str">
            <v>Y</v>
          </cell>
          <cell r="VD26" t="str">
            <v>Y</v>
          </cell>
          <cell r="VE26" t="str">
            <v>Y</v>
          </cell>
          <cell r="VF26" t="str">
            <v>Y</v>
          </cell>
          <cell r="VG26"/>
          <cell r="VH26" t="str">
            <v>N</v>
          </cell>
          <cell r="VI26" t="str">
            <v>Y</v>
          </cell>
          <cell r="VJ26" t="str">
            <v>N</v>
          </cell>
          <cell r="VK26" t="str">
            <v>N</v>
          </cell>
          <cell r="VL26" t="str">
            <v>N</v>
          </cell>
          <cell r="VM26"/>
          <cell r="VN26" t="str">
            <v>N</v>
          </cell>
          <cell r="VO26" t="str">
            <v>Y</v>
          </cell>
          <cell r="VP26"/>
          <cell r="VQ26" t="str">
            <v>Y</v>
          </cell>
          <cell r="VR26" t="str">
            <v>Y</v>
          </cell>
          <cell r="VS26" t="str">
            <v>N</v>
          </cell>
          <cell r="VT26" t="str">
            <v>Y</v>
          </cell>
          <cell r="VU26" t="str">
            <v>N</v>
          </cell>
          <cell r="VV26" t="str">
            <v>Y</v>
          </cell>
          <cell r="VW26" t="str">
            <v>Y</v>
          </cell>
          <cell r="VX26"/>
          <cell r="VY26" t="str">
            <v>N</v>
          </cell>
          <cell r="VZ26" t="str">
            <v>N</v>
          </cell>
          <cell r="WA26"/>
          <cell r="WB26"/>
          <cell r="WC26" t="str">
            <v>Y</v>
          </cell>
          <cell r="WD26" t="str">
            <v>N</v>
          </cell>
          <cell r="WE26" t="str">
            <v>N</v>
          </cell>
          <cell r="WF26"/>
          <cell r="WG26" t="str">
            <v>N</v>
          </cell>
          <cell r="WH26" t="str">
            <v>Y</v>
          </cell>
          <cell r="WI26" t="str">
            <v>Y</v>
          </cell>
          <cell r="WJ26"/>
          <cell r="WK26"/>
          <cell r="WL26" t="str">
            <v>N</v>
          </cell>
          <cell r="WM26" t="str">
            <v>Y</v>
          </cell>
          <cell r="WN26" t="str">
            <v>N</v>
          </cell>
          <cell r="WO26"/>
          <cell r="WP26"/>
          <cell r="WQ26"/>
          <cell r="WR26"/>
          <cell r="WS26" t="str">
            <v>Y</v>
          </cell>
          <cell r="WT26" t="str">
            <v>N</v>
          </cell>
          <cell r="WU26" t="str">
            <v>N</v>
          </cell>
          <cell r="WV26" t="str">
            <v>N</v>
          </cell>
          <cell r="WW26" t="str">
            <v>Y</v>
          </cell>
          <cell r="WX26" t="str">
            <v>N</v>
          </cell>
          <cell r="WY26" t="str">
            <v>N</v>
          </cell>
          <cell r="WZ26" t="str">
            <v>N</v>
          </cell>
          <cell r="XA26"/>
          <cell r="XB26" t="str">
            <v>Y</v>
          </cell>
          <cell r="XC26"/>
          <cell r="XD26"/>
          <cell r="XE26"/>
          <cell r="XF26"/>
          <cell r="XG26"/>
          <cell r="XH26"/>
          <cell r="XI26" t="str">
            <v>Y</v>
          </cell>
          <cell r="XJ26"/>
          <cell r="XK26" t="str">
            <v>Y</v>
          </cell>
          <cell r="XL26" t="str">
            <v>Y</v>
          </cell>
          <cell r="XM26"/>
          <cell r="XN26" t="str">
            <v>Y</v>
          </cell>
          <cell r="XO26"/>
          <cell r="XP26" t="str">
            <v>N</v>
          </cell>
          <cell r="XQ26" t="str">
            <v>N</v>
          </cell>
          <cell r="XR26" t="str">
            <v>Y</v>
          </cell>
          <cell r="XS26" t="str">
            <v>Y</v>
          </cell>
          <cell r="XT26" t="str">
            <v>Y</v>
          </cell>
          <cell r="XU26" t="str">
            <v>N</v>
          </cell>
          <cell r="XV26" t="str">
            <v>Y</v>
          </cell>
        </row>
        <row r="27">
          <cell r="E27"/>
          <cell r="F27"/>
          <cell r="G27"/>
          <cell r="H27"/>
          <cell r="I27"/>
          <cell r="J27"/>
          <cell r="K27"/>
          <cell r="L27"/>
          <cell r="M27"/>
          <cell r="N27"/>
          <cell r="O27"/>
          <cell r="P27"/>
          <cell r="Q27"/>
          <cell r="R27"/>
          <cell r="S27"/>
          <cell r="T27"/>
          <cell r="U27"/>
          <cell r="V27"/>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cell r="CE27"/>
          <cell r="CF27"/>
          <cell r="CG27"/>
          <cell r="CH27"/>
          <cell r="CI27"/>
          <cell r="CJ27"/>
          <cell r="CK27"/>
          <cell r="CL27"/>
          <cell r="CM27"/>
          <cell r="CN27"/>
          <cell r="CO27"/>
          <cell r="CP27"/>
          <cell r="CQ27"/>
          <cell r="CR27"/>
          <cell r="CS27"/>
          <cell r="CT27"/>
          <cell r="CU27"/>
          <cell r="CV27"/>
          <cell r="CW27"/>
          <cell r="CX27"/>
          <cell r="CY27"/>
          <cell r="CZ27"/>
          <cell r="DA27"/>
          <cell r="DB27"/>
          <cell r="DC27"/>
          <cell r="DD27"/>
          <cell r="DE27"/>
          <cell r="DF27"/>
          <cell r="DG27"/>
          <cell r="DH27"/>
          <cell r="DI27"/>
          <cell r="DJ27"/>
          <cell r="DK27"/>
          <cell r="DL27"/>
          <cell r="DM27"/>
          <cell r="DN27"/>
          <cell r="DO27"/>
          <cell r="DP27"/>
          <cell r="DQ27"/>
          <cell r="DR27"/>
          <cell r="DS27"/>
          <cell r="DT27"/>
          <cell r="DU27"/>
          <cell r="DV27"/>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cell r="IB27"/>
          <cell r="IC27"/>
          <cell r="ID27"/>
          <cell r="IE27"/>
          <cell r="IF27"/>
          <cell r="IG27"/>
          <cell r="IH27"/>
          <cell r="II27"/>
          <cell r="IJ27"/>
          <cell r="IK27"/>
          <cell r="IL27"/>
          <cell r="IM27"/>
          <cell r="IN27"/>
          <cell r="IO27"/>
          <cell r="IP27"/>
          <cell r="IQ27"/>
          <cell r="IR27"/>
          <cell r="IS27"/>
          <cell r="IT27"/>
          <cell r="IU27"/>
          <cell r="IV27"/>
          <cell r="IW27"/>
          <cell r="IX27"/>
          <cell r="IY27"/>
          <cell r="IZ27"/>
          <cell r="JA27"/>
          <cell r="JB27"/>
          <cell r="JC27"/>
          <cell r="JD27"/>
          <cell r="JE27"/>
          <cell r="JF27"/>
          <cell r="JG27"/>
          <cell r="JH27"/>
          <cell r="JI27"/>
          <cell r="JJ27"/>
          <cell r="JK27"/>
          <cell r="JL27"/>
          <cell r="JM27"/>
          <cell r="JN27"/>
          <cell r="JO27"/>
          <cell r="JP27"/>
          <cell r="JQ27"/>
          <cell r="JR27"/>
          <cell r="JS27"/>
          <cell r="JT27"/>
          <cell r="JU27"/>
          <cell r="JV27"/>
          <cell r="JW27"/>
          <cell r="JX27"/>
          <cell r="JY27"/>
          <cell r="JZ27"/>
          <cell r="KA27"/>
          <cell r="KB27"/>
          <cell r="KC27"/>
          <cell r="KD27"/>
          <cell r="KE27"/>
          <cell r="KF27"/>
          <cell r="KG27"/>
          <cell r="KH27"/>
          <cell r="KI27"/>
          <cell r="KJ27"/>
          <cell r="KK27"/>
          <cell r="KL27"/>
          <cell r="KM27"/>
          <cell r="KN27"/>
          <cell r="KO27"/>
          <cell r="KP27"/>
          <cell r="KQ27"/>
          <cell r="KR27"/>
          <cell r="KS27"/>
          <cell r="KT27"/>
          <cell r="KU27"/>
          <cell r="KV27"/>
          <cell r="KW27"/>
          <cell r="KX27"/>
          <cell r="KY27"/>
          <cell r="KZ27"/>
          <cell r="LA27"/>
          <cell r="LB27"/>
          <cell r="LC27"/>
          <cell r="LD27"/>
          <cell r="LE27"/>
          <cell r="LF27"/>
          <cell r="LG27"/>
          <cell r="LH27"/>
          <cell r="LI27"/>
          <cell r="LJ27"/>
          <cell r="LK27"/>
          <cell r="LL27"/>
          <cell r="LM27"/>
          <cell r="LN27"/>
          <cell r="LO27"/>
          <cell r="LP27"/>
          <cell r="LQ27"/>
          <cell r="LR27"/>
          <cell r="LS27"/>
          <cell r="LT27"/>
          <cell r="LU27"/>
          <cell r="LV27"/>
          <cell r="LW27"/>
          <cell r="LX27"/>
          <cell r="LY27"/>
          <cell r="LZ27"/>
          <cell r="MA27"/>
          <cell r="MB27"/>
          <cell r="MC27"/>
          <cell r="MD27"/>
          <cell r="ME27"/>
          <cell r="MF27"/>
          <cell r="MG27"/>
          <cell r="MH27"/>
          <cell r="MI27"/>
          <cell r="MJ27"/>
          <cell r="MK27"/>
          <cell r="ML27"/>
          <cell r="MM27"/>
          <cell r="MN27"/>
          <cell r="MO27"/>
          <cell r="MP27"/>
          <cell r="MQ27"/>
          <cell r="MR27"/>
          <cell r="MS27"/>
          <cell r="MT27"/>
          <cell r="MU27"/>
          <cell r="MV27"/>
          <cell r="MW27"/>
          <cell r="MX27"/>
          <cell r="MY27"/>
          <cell r="MZ27"/>
          <cell r="NA27"/>
          <cell r="NB27"/>
          <cell r="NC27"/>
          <cell r="ND27"/>
          <cell r="NE27"/>
          <cell r="NF27"/>
          <cell r="NG27"/>
          <cell r="NH27"/>
          <cell r="NI27"/>
          <cell r="NJ27"/>
          <cell r="NK27"/>
          <cell r="NL27"/>
          <cell r="NM27"/>
          <cell r="NN27"/>
          <cell r="NO27"/>
          <cell r="NP27"/>
          <cell r="NQ27"/>
          <cell r="NR27"/>
          <cell r="NS27"/>
          <cell r="NT27"/>
          <cell r="NU27"/>
          <cell r="NV27"/>
          <cell r="NW27"/>
          <cell r="NX27"/>
          <cell r="NY27"/>
          <cell r="NZ27"/>
          <cell r="OA27"/>
          <cell r="OB27"/>
          <cell r="OC27"/>
          <cell r="OD27"/>
          <cell r="OE27"/>
          <cell r="OF27"/>
          <cell r="OG27"/>
          <cell r="OH27"/>
          <cell r="OI27"/>
          <cell r="OJ27"/>
          <cell r="OK27"/>
          <cell r="OL27"/>
          <cell r="OM27"/>
          <cell r="ON27"/>
          <cell r="OO27"/>
          <cell r="OP27"/>
          <cell r="OQ27"/>
          <cell r="OR27"/>
          <cell r="OS27"/>
          <cell r="OT27"/>
          <cell r="OU27"/>
          <cell r="OV27"/>
          <cell r="OW27"/>
          <cell r="OX27"/>
          <cell r="OY27"/>
          <cell r="OZ27"/>
          <cell r="PA27"/>
          <cell r="PB27"/>
          <cell r="PC27"/>
          <cell r="PD27"/>
          <cell r="PE27"/>
          <cell r="PF27"/>
          <cell r="PG27"/>
          <cell r="PH27"/>
          <cell r="PI27"/>
          <cell r="PJ27"/>
          <cell r="PK27"/>
          <cell r="PL27"/>
          <cell r="PM27"/>
          <cell r="PN27"/>
          <cell r="PO27"/>
          <cell r="PP27"/>
          <cell r="PQ27"/>
          <cell r="PR27"/>
          <cell r="PS27"/>
          <cell r="PT27"/>
          <cell r="PU27"/>
          <cell r="PV27"/>
          <cell r="PW27"/>
          <cell r="PX27"/>
          <cell r="PY27"/>
          <cell r="PZ27"/>
          <cell r="QA27"/>
          <cell r="QB27"/>
          <cell r="QC27"/>
          <cell r="QD27"/>
          <cell r="QE27"/>
          <cell r="QF27"/>
          <cell r="QG27"/>
          <cell r="QH27"/>
          <cell r="QI27"/>
          <cell r="QJ27"/>
          <cell r="QK27"/>
          <cell r="QL27"/>
          <cell r="QM27"/>
          <cell r="QN27"/>
          <cell r="QO27"/>
          <cell r="QP27"/>
          <cell r="QQ27"/>
          <cell r="QR27"/>
          <cell r="QS27"/>
          <cell r="QT27"/>
          <cell r="QU27"/>
          <cell r="QV27"/>
          <cell r="QW27"/>
          <cell r="QX27"/>
          <cell r="QY27"/>
          <cell r="QZ27"/>
          <cell r="RA27"/>
          <cell r="RB27"/>
          <cell r="RC27"/>
          <cell r="RD27"/>
          <cell r="RE27"/>
          <cell r="RF27"/>
          <cell r="RG27"/>
          <cell r="RH27"/>
          <cell r="RI27"/>
          <cell r="RJ27"/>
          <cell r="RK27"/>
          <cell r="RL27"/>
          <cell r="RM27"/>
          <cell r="RN27"/>
          <cell r="RO27"/>
          <cell r="RP27"/>
          <cell r="RQ27"/>
          <cell r="RR27"/>
          <cell r="RS27"/>
          <cell r="RT27"/>
          <cell r="RU27"/>
          <cell r="RV27"/>
          <cell r="RW27"/>
          <cell r="RX27"/>
          <cell r="RY27"/>
          <cell r="RZ27"/>
          <cell r="SA27"/>
          <cell r="SB27"/>
          <cell r="SC27"/>
          <cell r="SD27"/>
          <cell r="SE27"/>
          <cell r="SF27"/>
          <cell r="SG27"/>
          <cell r="SH27"/>
          <cell r="SI27"/>
          <cell r="SJ27"/>
          <cell r="SK27"/>
          <cell r="SL27"/>
          <cell r="SM27"/>
          <cell r="SN27"/>
          <cell r="SO27"/>
          <cell r="SP27"/>
          <cell r="SQ27"/>
          <cell r="SR27"/>
          <cell r="SS27"/>
          <cell r="ST27"/>
          <cell r="SU27"/>
          <cell r="SV27"/>
          <cell r="SW27"/>
          <cell r="SX27"/>
          <cell r="SY27"/>
          <cell r="SZ27"/>
          <cell r="TA27"/>
          <cell r="TB27"/>
          <cell r="TC27"/>
          <cell r="TD27"/>
          <cell r="TE27"/>
          <cell r="TF27"/>
          <cell r="TG27"/>
          <cell r="TH27"/>
          <cell r="TI27"/>
          <cell r="TJ27"/>
          <cell r="TK27"/>
          <cell r="TL27"/>
          <cell r="TM27"/>
          <cell r="TN27"/>
          <cell r="TO27"/>
          <cell r="TP27"/>
          <cell r="TQ27"/>
          <cell r="TR27"/>
          <cell r="TS27"/>
          <cell r="TT27"/>
          <cell r="TU27"/>
          <cell r="TV27"/>
          <cell r="TW27"/>
          <cell r="TX27"/>
          <cell r="TY27"/>
          <cell r="TZ27"/>
          <cell r="UA27"/>
          <cell r="UB27"/>
          <cell r="UC27"/>
          <cell r="UD27"/>
          <cell r="UE27"/>
          <cell r="UF27"/>
          <cell r="UG27"/>
          <cell r="UH27"/>
          <cell r="UI27"/>
          <cell r="UJ27"/>
          <cell r="UK27"/>
          <cell r="UL27"/>
          <cell r="UM27"/>
          <cell r="UN27"/>
          <cell r="UO27"/>
          <cell r="UP27"/>
          <cell r="UQ27"/>
          <cell r="UR27"/>
          <cell r="US27"/>
          <cell r="UT27"/>
          <cell r="UU27"/>
          <cell r="UV27"/>
          <cell r="UW27"/>
          <cell r="UX27"/>
          <cell r="UY27"/>
          <cell r="UZ27"/>
          <cell r="VA27"/>
          <cell r="VB27"/>
          <cell r="VC27"/>
          <cell r="VD27"/>
          <cell r="VE27"/>
          <cell r="VF27"/>
          <cell r="VG27"/>
          <cell r="VH27"/>
          <cell r="VI27"/>
          <cell r="VJ27"/>
          <cell r="VK27"/>
          <cell r="VL27"/>
          <cell r="VM27"/>
          <cell r="VN27"/>
          <cell r="VO27"/>
          <cell r="VP27"/>
          <cell r="VQ27"/>
          <cell r="VR27"/>
          <cell r="VS27"/>
          <cell r="VT27"/>
          <cell r="VU27"/>
          <cell r="VV27"/>
          <cell r="VW27"/>
          <cell r="VX27"/>
          <cell r="VY27"/>
          <cell r="VZ27"/>
          <cell r="WA27"/>
          <cell r="WB27"/>
          <cell r="WC27"/>
          <cell r="WD27"/>
          <cell r="WE27"/>
          <cell r="WF27"/>
          <cell r="WG27"/>
          <cell r="WH27"/>
          <cell r="WI27"/>
          <cell r="WJ27"/>
          <cell r="WK27"/>
          <cell r="WL27"/>
          <cell r="WM27"/>
          <cell r="WN27"/>
          <cell r="WO27"/>
          <cell r="WP27"/>
          <cell r="WQ27"/>
          <cell r="WR27"/>
          <cell r="WS27"/>
          <cell r="WT27"/>
          <cell r="WU27"/>
          <cell r="WV27"/>
          <cell r="WW27"/>
          <cell r="WX27"/>
          <cell r="WY27"/>
          <cell r="WZ27"/>
          <cell r="XA27"/>
          <cell r="XB27"/>
          <cell r="XC27"/>
          <cell r="XD27"/>
          <cell r="XE27"/>
          <cell r="XF27"/>
          <cell r="XG27"/>
          <cell r="XH27"/>
          <cell r="XI27"/>
          <cell r="XJ27"/>
          <cell r="XK27"/>
          <cell r="XL27"/>
          <cell r="XM27"/>
          <cell r="XN27"/>
          <cell r="XO27"/>
          <cell r="XP27"/>
          <cell r="XQ27"/>
          <cell r="XR27"/>
          <cell r="XS27"/>
          <cell r="XT27"/>
          <cell r="XU27"/>
          <cell r="XV27"/>
        </row>
        <row r="28">
          <cell r="E28"/>
          <cell r="F28"/>
          <cell r="G28"/>
          <cell r="H28"/>
          <cell r="I28"/>
          <cell r="J28"/>
          <cell r="K28"/>
          <cell r="L28"/>
          <cell r="M28"/>
          <cell r="N28"/>
          <cell r="O28"/>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cell r="CE28"/>
          <cell r="CF28"/>
          <cell r="CG28"/>
          <cell r="CH28"/>
          <cell r="CI28"/>
          <cell r="CJ28"/>
          <cell r="CK28"/>
          <cell r="CL28"/>
          <cell r="CM28"/>
          <cell r="CN28"/>
          <cell r="CO28"/>
          <cell r="CP28"/>
          <cell r="CQ28"/>
          <cell r="CR28"/>
          <cell r="CS28"/>
          <cell r="CT28"/>
          <cell r="CU28"/>
          <cell r="CV28"/>
          <cell r="CW28"/>
          <cell r="CX28"/>
          <cell r="CY28"/>
          <cell r="CZ28"/>
          <cell r="DA28"/>
          <cell r="DB28"/>
          <cell r="DC28"/>
          <cell r="DD28"/>
          <cell r="DE28"/>
          <cell r="DF28"/>
          <cell r="DG28"/>
          <cell r="DH28"/>
          <cell r="DI28"/>
          <cell r="DJ28"/>
          <cell r="DK28"/>
          <cell r="DL28"/>
          <cell r="DM28"/>
          <cell r="DN28"/>
          <cell r="DO28"/>
          <cell r="DP28"/>
          <cell r="DQ28"/>
          <cell r="DR28"/>
          <cell r="DS28"/>
          <cell r="DT28"/>
          <cell r="DU28"/>
          <cell r="DV28"/>
          <cell r="DW28"/>
          <cell r="DX28"/>
          <cell r="DY28"/>
          <cell r="DZ28"/>
          <cell r="EA28"/>
          <cell r="EB28"/>
          <cell r="EC28"/>
          <cell r="ED28"/>
          <cell r="EE28"/>
          <cell r="EF28"/>
          <cell r="EG28"/>
          <cell r="EH28"/>
          <cell r="EI28"/>
          <cell r="EJ28"/>
          <cell r="EK28"/>
          <cell r="EL28"/>
          <cell r="EM28"/>
          <cell r="EN28"/>
          <cell r="EO28"/>
          <cell r="EP28"/>
          <cell r="EQ28"/>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cell r="IB28"/>
          <cell r="IC28"/>
          <cell r="ID28"/>
          <cell r="IE28"/>
          <cell r="IF28"/>
          <cell r="IG28"/>
          <cell r="IH28"/>
          <cell r="II28"/>
          <cell r="IJ28"/>
          <cell r="IK28"/>
          <cell r="IL28"/>
          <cell r="IM28"/>
          <cell r="IN28"/>
          <cell r="IO28"/>
          <cell r="IP28"/>
          <cell r="IQ28"/>
          <cell r="IR28"/>
          <cell r="IS28"/>
          <cell r="IT28"/>
          <cell r="IU28"/>
          <cell r="IV28"/>
          <cell r="IW28"/>
          <cell r="IX28"/>
          <cell r="IY28"/>
          <cell r="IZ28"/>
          <cell r="JA28"/>
          <cell r="JB28"/>
          <cell r="JC28"/>
          <cell r="JD28"/>
          <cell r="JE28"/>
          <cell r="JF28"/>
          <cell r="JG28"/>
          <cell r="JH28"/>
          <cell r="JI28"/>
          <cell r="JJ28"/>
          <cell r="JK28"/>
          <cell r="JL28"/>
          <cell r="JM28"/>
          <cell r="JN28"/>
          <cell r="JO28"/>
          <cell r="JP28"/>
          <cell r="JQ28"/>
          <cell r="JR28"/>
          <cell r="JS28"/>
          <cell r="JT28"/>
          <cell r="JU28"/>
          <cell r="JV28"/>
          <cell r="JW28"/>
          <cell r="JX28"/>
          <cell r="JY28"/>
          <cell r="JZ28"/>
          <cell r="KA28"/>
          <cell r="KB28"/>
          <cell r="KC28"/>
          <cell r="KD28"/>
          <cell r="KE28"/>
          <cell r="KF28"/>
          <cell r="KG28"/>
          <cell r="KH28"/>
          <cell r="KI28"/>
          <cell r="KJ28"/>
          <cell r="KK28"/>
          <cell r="KL28"/>
          <cell r="KM28"/>
          <cell r="KN28"/>
          <cell r="KO28"/>
          <cell r="KP28"/>
          <cell r="KQ28"/>
          <cell r="KR28"/>
          <cell r="KS28"/>
          <cell r="KT28"/>
          <cell r="KU28"/>
          <cell r="KV28"/>
          <cell r="KW28"/>
          <cell r="KX28"/>
          <cell r="KY28"/>
          <cell r="KZ28"/>
          <cell r="LA28"/>
          <cell r="LB28"/>
          <cell r="LC28"/>
          <cell r="LD28"/>
          <cell r="LE28"/>
          <cell r="LF28"/>
          <cell r="LG28"/>
          <cell r="LH28"/>
          <cell r="LI28"/>
          <cell r="LJ28"/>
          <cell r="LK28"/>
          <cell r="LL28"/>
          <cell r="LM28"/>
          <cell r="LN28"/>
          <cell r="LO28"/>
          <cell r="LP28"/>
          <cell r="LQ28"/>
          <cell r="LR28"/>
          <cell r="LS28"/>
          <cell r="LT28"/>
          <cell r="LU28"/>
          <cell r="LV28"/>
          <cell r="LW28"/>
          <cell r="LX28"/>
          <cell r="LY28"/>
          <cell r="LZ28"/>
          <cell r="MA28"/>
          <cell r="MB28"/>
          <cell r="MC28"/>
          <cell r="MD28"/>
          <cell r="ME28"/>
          <cell r="MF28"/>
          <cell r="MG28"/>
          <cell r="MH28"/>
          <cell r="MI28"/>
          <cell r="MJ28"/>
          <cell r="MK28"/>
          <cell r="ML28"/>
          <cell r="MM28"/>
          <cell r="MN28"/>
          <cell r="MO28"/>
          <cell r="MP28"/>
          <cell r="MQ28"/>
          <cell r="MR28"/>
          <cell r="MS28"/>
          <cell r="MT28"/>
          <cell r="MU28"/>
          <cell r="MV28"/>
          <cell r="MW28"/>
          <cell r="MX28"/>
          <cell r="MY28"/>
          <cell r="MZ28"/>
          <cell r="NA28"/>
          <cell r="NB28"/>
          <cell r="NC28"/>
          <cell r="ND28"/>
          <cell r="NE28"/>
          <cell r="NF28"/>
          <cell r="NG28"/>
          <cell r="NH28"/>
          <cell r="NI28"/>
          <cell r="NJ28"/>
          <cell r="NK28"/>
          <cell r="NL28"/>
          <cell r="NM28"/>
          <cell r="NN28"/>
          <cell r="NO28"/>
          <cell r="NP28"/>
          <cell r="NQ28"/>
          <cell r="NR28"/>
          <cell r="NS28"/>
          <cell r="NT28"/>
          <cell r="NU28"/>
          <cell r="NV28"/>
          <cell r="NW28"/>
          <cell r="NX28"/>
          <cell r="NY28"/>
          <cell r="NZ28"/>
          <cell r="OA28"/>
          <cell r="OB28"/>
          <cell r="OC28"/>
          <cell r="OD28"/>
          <cell r="OE28"/>
          <cell r="OF28"/>
          <cell r="OG28"/>
          <cell r="OH28"/>
          <cell r="OI28"/>
          <cell r="OJ28"/>
          <cell r="OK28"/>
          <cell r="OL28"/>
          <cell r="OM28"/>
          <cell r="ON28"/>
          <cell r="OO28"/>
          <cell r="OP28"/>
          <cell r="OQ28"/>
          <cell r="OR28"/>
          <cell r="OS28"/>
          <cell r="OT28"/>
          <cell r="OU28"/>
          <cell r="OV28"/>
          <cell r="OW28"/>
          <cell r="OX28"/>
          <cell r="OY28"/>
          <cell r="OZ28"/>
          <cell r="PA28"/>
          <cell r="PB28"/>
          <cell r="PC28"/>
          <cell r="PD28"/>
          <cell r="PE28"/>
          <cell r="PF28"/>
          <cell r="PG28"/>
          <cell r="PH28"/>
          <cell r="PI28"/>
          <cell r="PJ28"/>
          <cell r="PK28"/>
          <cell r="PL28"/>
          <cell r="PM28"/>
          <cell r="PN28"/>
          <cell r="PO28"/>
          <cell r="PP28"/>
          <cell r="PQ28"/>
          <cell r="PR28"/>
          <cell r="PS28"/>
          <cell r="PT28"/>
          <cell r="PU28"/>
          <cell r="PV28"/>
          <cell r="PW28"/>
          <cell r="PX28"/>
          <cell r="PY28"/>
          <cell r="PZ28"/>
          <cell r="QA28"/>
          <cell r="QB28"/>
          <cell r="QC28"/>
          <cell r="QD28"/>
          <cell r="QE28"/>
          <cell r="QF28"/>
          <cell r="QG28"/>
          <cell r="QH28"/>
          <cell r="QI28"/>
          <cell r="QJ28"/>
          <cell r="QK28"/>
          <cell r="QL28"/>
          <cell r="QM28"/>
          <cell r="QN28"/>
          <cell r="QO28"/>
          <cell r="QP28"/>
          <cell r="QQ28"/>
          <cell r="QR28"/>
          <cell r="QS28"/>
          <cell r="QT28"/>
          <cell r="QU28"/>
          <cell r="QV28"/>
          <cell r="QW28"/>
          <cell r="QX28"/>
          <cell r="QY28"/>
          <cell r="QZ28"/>
          <cell r="RA28"/>
          <cell r="RB28"/>
          <cell r="RC28"/>
          <cell r="RD28"/>
          <cell r="RE28"/>
          <cell r="RF28"/>
          <cell r="RG28"/>
          <cell r="RH28"/>
          <cell r="RI28"/>
          <cell r="RJ28"/>
          <cell r="RK28"/>
          <cell r="RL28"/>
          <cell r="RM28"/>
          <cell r="RN28"/>
          <cell r="RO28"/>
          <cell r="RP28"/>
          <cell r="RQ28"/>
          <cell r="RR28"/>
          <cell r="RS28"/>
          <cell r="RT28"/>
          <cell r="RU28"/>
          <cell r="RV28"/>
          <cell r="RW28"/>
          <cell r="RX28"/>
          <cell r="RY28"/>
          <cell r="RZ28"/>
          <cell r="SA28"/>
          <cell r="SB28"/>
          <cell r="SC28"/>
          <cell r="SD28"/>
          <cell r="SE28"/>
          <cell r="SF28"/>
          <cell r="SG28"/>
          <cell r="SH28"/>
          <cell r="SI28"/>
          <cell r="SJ28"/>
          <cell r="SK28"/>
          <cell r="SL28"/>
          <cell r="SM28"/>
          <cell r="SN28"/>
          <cell r="SO28"/>
          <cell r="SP28"/>
          <cell r="SQ28"/>
          <cell r="SR28"/>
          <cell r="SS28"/>
          <cell r="ST28"/>
          <cell r="SU28"/>
          <cell r="SV28"/>
          <cell r="SW28"/>
          <cell r="SX28"/>
          <cell r="SY28"/>
          <cell r="SZ28"/>
          <cell r="TA28"/>
          <cell r="TB28"/>
          <cell r="TC28"/>
          <cell r="TD28"/>
          <cell r="TE28"/>
          <cell r="TF28"/>
          <cell r="TG28"/>
          <cell r="TH28"/>
          <cell r="TI28"/>
          <cell r="TJ28"/>
          <cell r="TK28"/>
          <cell r="TL28"/>
          <cell r="TM28"/>
          <cell r="TN28"/>
          <cell r="TO28"/>
          <cell r="TP28"/>
          <cell r="TQ28"/>
          <cell r="TR28"/>
          <cell r="TS28"/>
          <cell r="TT28"/>
          <cell r="TU28"/>
          <cell r="TV28"/>
          <cell r="TW28"/>
          <cell r="TX28"/>
          <cell r="TY28"/>
          <cell r="TZ28"/>
          <cell r="UA28"/>
          <cell r="UB28"/>
          <cell r="UC28"/>
          <cell r="UD28"/>
          <cell r="UE28"/>
          <cell r="UF28"/>
          <cell r="UG28"/>
          <cell r="UH28"/>
          <cell r="UI28"/>
          <cell r="UJ28"/>
          <cell r="UK28"/>
          <cell r="UL28"/>
          <cell r="UM28"/>
          <cell r="UN28"/>
          <cell r="UO28"/>
          <cell r="UP28"/>
          <cell r="UQ28"/>
          <cell r="UR28"/>
          <cell r="US28"/>
          <cell r="UT28"/>
          <cell r="UU28"/>
          <cell r="UV28"/>
          <cell r="UW28"/>
          <cell r="UX28"/>
          <cell r="UY28"/>
          <cell r="UZ28"/>
          <cell r="VA28"/>
          <cell r="VB28"/>
          <cell r="VC28"/>
          <cell r="VD28"/>
          <cell r="VE28"/>
          <cell r="VF28"/>
          <cell r="VG28"/>
          <cell r="VH28"/>
          <cell r="VI28"/>
          <cell r="VJ28"/>
          <cell r="VK28"/>
          <cell r="VL28"/>
          <cell r="VM28"/>
          <cell r="VN28"/>
          <cell r="VO28"/>
          <cell r="VP28"/>
          <cell r="VQ28"/>
          <cell r="VR28"/>
          <cell r="VS28"/>
          <cell r="VT28"/>
          <cell r="VU28"/>
          <cell r="VV28"/>
          <cell r="VW28"/>
          <cell r="VX28"/>
          <cell r="VY28"/>
          <cell r="VZ28"/>
          <cell r="WA28"/>
          <cell r="WB28"/>
          <cell r="WC28"/>
          <cell r="WD28"/>
          <cell r="WE28"/>
          <cell r="WF28"/>
          <cell r="WG28"/>
          <cell r="WH28"/>
          <cell r="WI28"/>
          <cell r="WJ28"/>
          <cell r="WK28"/>
          <cell r="WL28"/>
          <cell r="WM28"/>
          <cell r="WN28"/>
          <cell r="WO28"/>
          <cell r="WP28"/>
          <cell r="WQ28"/>
          <cell r="WR28"/>
          <cell r="WS28"/>
          <cell r="WT28"/>
          <cell r="WU28"/>
          <cell r="WV28"/>
          <cell r="WW28"/>
          <cell r="WX28"/>
          <cell r="WY28"/>
          <cell r="WZ28"/>
          <cell r="XA28"/>
          <cell r="XB28"/>
          <cell r="XC28"/>
          <cell r="XD28"/>
          <cell r="XE28"/>
          <cell r="XF28"/>
          <cell r="XG28"/>
          <cell r="XH28"/>
          <cell r="XI28"/>
          <cell r="XJ28"/>
          <cell r="XK28"/>
          <cell r="XL28"/>
          <cell r="XM28"/>
          <cell r="XN28"/>
          <cell r="XO28"/>
          <cell r="XP28"/>
          <cell r="XQ28"/>
          <cell r="XR28"/>
          <cell r="XS28"/>
          <cell r="XT28"/>
          <cell r="XU28"/>
          <cell r="XV28"/>
        </row>
        <row r="29">
          <cell r="E29"/>
          <cell r="F29"/>
          <cell r="G29"/>
          <cell r="H29"/>
          <cell r="I29"/>
          <cell r="J29"/>
          <cell r="K29"/>
          <cell r="L29"/>
          <cell r="M29"/>
          <cell r="N29"/>
          <cell r="O29"/>
          <cell r="P29"/>
          <cell r="Q29"/>
          <cell r="R29"/>
          <cell r="S29"/>
          <cell r="T29"/>
          <cell r="U29"/>
          <cell r="V29"/>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cell r="CE29"/>
          <cell r="CF29"/>
          <cell r="CG29"/>
          <cell r="CH29"/>
          <cell r="CI29"/>
          <cell r="CJ29"/>
          <cell r="CK29"/>
          <cell r="CL29"/>
          <cell r="CM29"/>
          <cell r="CN29"/>
          <cell r="CO29"/>
          <cell r="CP29"/>
          <cell r="CQ29"/>
          <cell r="CR29"/>
          <cell r="CS29"/>
          <cell r="CT29"/>
          <cell r="CU29"/>
          <cell r="CV29"/>
          <cell r="CW29"/>
          <cell r="CX29"/>
          <cell r="CY29"/>
          <cell r="CZ29"/>
          <cell r="DA29"/>
          <cell r="DB29"/>
          <cell r="DC29"/>
          <cell r="DD29"/>
          <cell r="DE29"/>
          <cell r="DF29"/>
          <cell r="DG29"/>
          <cell r="DH29"/>
          <cell r="DI29"/>
          <cell r="DJ29"/>
          <cell r="DK29"/>
          <cell r="DL29"/>
          <cell r="DM29"/>
          <cell r="DN29"/>
          <cell r="DO29"/>
          <cell r="DP29"/>
          <cell r="DQ29"/>
          <cell r="DR29"/>
          <cell r="DS29"/>
          <cell r="DT29"/>
          <cell r="DU29"/>
          <cell r="DV29"/>
          <cell r="DW29"/>
          <cell r="DX29"/>
          <cell r="DY29"/>
          <cell r="DZ29"/>
          <cell r="EA29"/>
          <cell r="EB29"/>
          <cell r="EC29"/>
          <cell r="ED29"/>
          <cell r="EE29"/>
          <cell r="EF29"/>
          <cell r="EG29"/>
          <cell r="EH29"/>
          <cell r="EI29"/>
          <cell r="EJ29"/>
          <cell r="EK29"/>
          <cell r="EL29"/>
          <cell r="EM29"/>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cell r="FO29"/>
          <cell r="FP29"/>
          <cell r="FQ29"/>
          <cell r="FR29"/>
          <cell r="FS29"/>
          <cell r="FT29"/>
          <cell r="FU29"/>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cell r="IB29"/>
          <cell r="IC29"/>
          <cell r="ID29"/>
          <cell r="IE29"/>
          <cell r="IF29"/>
          <cell r="IG29"/>
          <cell r="IH29"/>
          <cell r="II29"/>
          <cell r="IJ29"/>
          <cell r="IK29"/>
          <cell r="IL29"/>
          <cell r="IM29"/>
          <cell r="IN29"/>
          <cell r="IO29"/>
          <cell r="IP29"/>
          <cell r="IQ29"/>
          <cell r="IR29"/>
          <cell r="IS29"/>
          <cell r="IT29"/>
          <cell r="IU29"/>
          <cell r="IV29"/>
          <cell r="IW29"/>
          <cell r="IX29"/>
          <cell r="IY29"/>
          <cell r="IZ29"/>
          <cell r="JA29"/>
          <cell r="JB29"/>
          <cell r="JC29"/>
          <cell r="JD29"/>
          <cell r="JE29"/>
          <cell r="JF29"/>
          <cell r="JG29"/>
          <cell r="JH29"/>
          <cell r="JI29"/>
          <cell r="JJ29"/>
          <cell r="JK29"/>
          <cell r="JL29"/>
          <cell r="JM29"/>
          <cell r="JN29"/>
          <cell r="JO29"/>
          <cell r="JP29"/>
          <cell r="JQ29"/>
          <cell r="JR29"/>
          <cell r="JS29"/>
          <cell r="JT29"/>
          <cell r="JU29"/>
          <cell r="JV29"/>
          <cell r="JW29"/>
          <cell r="JX29"/>
          <cell r="JY29"/>
          <cell r="JZ29"/>
          <cell r="KA29"/>
          <cell r="KB29"/>
          <cell r="KC29"/>
          <cell r="KD29"/>
          <cell r="KE29"/>
          <cell r="KF29"/>
          <cell r="KG29"/>
          <cell r="KH29"/>
          <cell r="KI29"/>
          <cell r="KJ29"/>
          <cell r="KK29"/>
          <cell r="KL29"/>
          <cell r="KM29"/>
          <cell r="KN29"/>
          <cell r="KO29"/>
          <cell r="KP29"/>
          <cell r="KQ29"/>
          <cell r="KR29"/>
          <cell r="KS29"/>
          <cell r="KT29"/>
          <cell r="KU29"/>
          <cell r="KV29"/>
          <cell r="KW29"/>
          <cell r="KX29"/>
          <cell r="KY29"/>
          <cell r="KZ29"/>
          <cell r="LA29"/>
          <cell r="LB29"/>
          <cell r="LC29"/>
          <cell r="LD29"/>
          <cell r="LE29"/>
          <cell r="LF29"/>
          <cell r="LG29"/>
          <cell r="LH29"/>
          <cell r="LI29"/>
          <cell r="LJ29"/>
          <cell r="LK29"/>
          <cell r="LL29"/>
          <cell r="LM29"/>
          <cell r="LN29"/>
          <cell r="LO29"/>
          <cell r="LP29"/>
          <cell r="LQ29"/>
          <cell r="LR29"/>
          <cell r="LS29"/>
          <cell r="LT29"/>
          <cell r="LU29"/>
          <cell r="LV29"/>
          <cell r="LW29"/>
          <cell r="LX29"/>
          <cell r="LY29"/>
          <cell r="LZ29"/>
          <cell r="MA29"/>
          <cell r="MB29"/>
          <cell r="MC29"/>
          <cell r="MD29"/>
          <cell r="ME29"/>
          <cell r="MF29"/>
          <cell r="MG29"/>
          <cell r="MH29"/>
          <cell r="MI29"/>
          <cell r="MJ29"/>
          <cell r="MK29"/>
          <cell r="ML29"/>
          <cell r="MM29"/>
          <cell r="MN29"/>
          <cell r="MO29"/>
          <cell r="MP29"/>
          <cell r="MQ29"/>
          <cell r="MR29"/>
          <cell r="MS29"/>
          <cell r="MT29"/>
          <cell r="MU29"/>
          <cell r="MV29"/>
          <cell r="MW29"/>
          <cell r="MX29"/>
          <cell r="MY29"/>
          <cell r="MZ29"/>
          <cell r="NA29"/>
          <cell r="NB29"/>
          <cell r="NC29"/>
          <cell r="ND29"/>
          <cell r="NE29"/>
          <cell r="NF29"/>
          <cell r="NG29"/>
          <cell r="NH29"/>
          <cell r="NI29"/>
          <cell r="NJ29"/>
          <cell r="NK29"/>
          <cell r="NL29"/>
          <cell r="NM29"/>
          <cell r="NN29"/>
          <cell r="NO29"/>
          <cell r="NP29"/>
          <cell r="NQ29"/>
          <cell r="NR29"/>
          <cell r="NS29"/>
          <cell r="NT29"/>
          <cell r="NU29"/>
          <cell r="NV29"/>
          <cell r="NW29"/>
          <cell r="NX29"/>
          <cell r="NY29"/>
          <cell r="NZ29"/>
          <cell r="OA29"/>
          <cell r="OB29"/>
          <cell r="OC29"/>
          <cell r="OD29"/>
          <cell r="OE29"/>
          <cell r="OF29"/>
          <cell r="OG29"/>
          <cell r="OH29"/>
          <cell r="OI29"/>
          <cell r="OJ29"/>
          <cell r="OK29"/>
          <cell r="OL29"/>
          <cell r="OM29"/>
          <cell r="ON29"/>
          <cell r="OO29"/>
          <cell r="OP29"/>
          <cell r="OQ29"/>
          <cell r="OR29"/>
          <cell r="OS29"/>
          <cell r="OT29"/>
          <cell r="OU29"/>
          <cell r="OV29"/>
          <cell r="OW29"/>
          <cell r="OX29"/>
          <cell r="OY29"/>
          <cell r="OZ29"/>
          <cell r="PA29"/>
          <cell r="PB29"/>
          <cell r="PC29"/>
          <cell r="PD29"/>
          <cell r="PE29"/>
          <cell r="PF29"/>
          <cell r="PG29"/>
          <cell r="PH29"/>
          <cell r="PI29"/>
          <cell r="PJ29"/>
          <cell r="PK29"/>
          <cell r="PL29"/>
          <cell r="PM29"/>
          <cell r="PN29"/>
          <cell r="PO29"/>
          <cell r="PP29"/>
          <cell r="PQ29"/>
          <cell r="PR29"/>
          <cell r="PS29"/>
          <cell r="PT29"/>
          <cell r="PU29"/>
          <cell r="PV29"/>
          <cell r="PW29"/>
          <cell r="PX29"/>
          <cell r="PY29"/>
          <cell r="PZ29"/>
          <cell r="QA29"/>
          <cell r="QB29"/>
          <cell r="QC29"/>
          <cell r="QD29"/>
          <cell r="QE29"/>
          <cell r="QF29"/>
          <cell r="QG29"/>
          <cell r="QH29"/>
          <cell r="QI29"/>
          <cell r="QJ29"/>
          <cell r="QK29"/>
          <cell r="QL29"/>
          <cell r="QM29"/>
          <cell r="QN29"/>
          <cell r="QO29"/>
          <cell r="QP29"/>
          <cell r="QQ29"/>
          <cell r="QR29"/>
          <cell r="QS29"/>
          <cell r="QT29"/>
          <cell r="QU29"/>
          <cell r="QV29"/>
          <cell r="QW29"/>
          <cell r="QX29"/>
          <cell r="QY29"/>
          <cell r="QZ29"/>
          <cell r="RA29"/>
          <cell r="RB29"/>
          <cell r="RC29"/>
          <cell r="RD29"/>
          <cell r="RE29"/>
          <cell r="RF29"/>
          <cell r="RG29"/>
          <cell r="RH29"/>
          <cell r="RI29"/>
          <cell r="RJ29"/>
          <cell r="RK29"/>
          <cell r="RL29"/>
          <cell r="RM29"/>
          <cell r="RN29"/>
          <cell r="RO29"/>
          <cell r="RP29"/>
          <cell r="RQ29"/>
          <cell r="RR29"/>
          <cell r="RS29"/>
          <cell r="RT29"/>
          <cell r="RU29"/>
          <cell r="RV29"/>
          <cell r="RW29"/>
          <cell r="RX29"/>
          <cell r="RY29"/>
          <cell r="RZ29"/>
          <cell r="SA29"/>
          <cell r="SB29"/>
          <cell r="SC29"/>
          <cell r="SD29"/>
          <cell r="SE29"/>
          <cell r="SF29"/>
          <cell r="SG29"/>
          <cell r="SH29"/>
          <cell r="SI29"/>
          <cell r="SJ29"/>
          <cell r="SK29"/>
          <cell r="SL29"/>
          <cell r="SM29"/>
          <cell r="SN29"/>
          <cell r="SO29"/>
          <cell r="SP29"/>
          <cell r="SQ29"/>
          <cell r="SR29"/>
          <cell r="SS29"/>
          <cell r="ST29"/>
          <cell r="SU29"/>
          <cell r="SV29"/>
          <cell r="SW29"/>
          <cell r="SX29"/>
          <cell r="SY29"/>
          <cell r="SZ29"/>
          <cell r="TA29"/>
          <cell r="TB29"/>
          <cell r="TC29"/>
          <cell r="TD29"/>
          <cell r="TE29"/>
          <cell r="TF29"/>
          <cell r="TG29"/>
          <cell r="TH29"/>
          <cell r="TI29"/>
          <cell r="TJ29"/>
          <cell r="TK29"/>
          <cell r="TL29"/>
          <cell r="TM29"/>
          <cell r="TN29"/>
          <cell r="TO29"/>
          <cell r="TP29"/>
          <cell r="TQ29"/>
          <cell r="TR29"/>
          <cell r="TS29"/>
          <cell r="TT29"/>
          <cell r="TU29"/>
          <cell r="TV29"/>
          <cell r="TW29"/>
          <cell r="TX29"/>
          <cell r="TY29"/>
          <cell r="TZ29"/>
          <cell r="UA29"/>
          <cell r="UB29"/>
          <cell r="UC29"/>
          <cell r="UD29"/>
          <cell r="UE29"/>
          <cell r="UF29"/>
          <cell r="UG29"/>
          <cell r="UH29"/>
          <cell r="UI29"/>
          <cell r="UJ29"/>
          <cell r="UK29"/>
          <cell r="UL29"/>
          <cell r="UM29"/>
          <cell r="UN29"/>
          <cell r="UO29"/>
          <cell r="UP29"/>
          <cell r="UQ29"/>
          <cell r="UR29"/>
          <cell r="US29"/>
          <cell r="UT29"/>
          <cell r="UU29"/>
          <cell r="UV29"/>
          <cell r="UW29"/>
          <cell r="UX29"/>
          <cell r="UY29"/>
          <cell r="UZ29"/>
          <cell r="VA29"/>
          <cell r="VB29"/>
          <cell r="VC29"/>
          <cell r="VD29"/>
          <cell r="VE29"/>
          <cell r="VF29"/>
          <cell r="VG29"/>
          <cell r="VH29"/>
          <cell r="VI29"/>
          <cell r="VJ29"/>
          <cell r="VK29"/>
          <cell r="VL29"/>
          <cell r="VM29"/>
          <cell r="VN29"/>
          <cell r="VO29"/>
          <cell r="VP29"/>
          <cell r="VQ29"/>
          <cell r="VR29"/>
          <cell r="VS29"/>
          <cell r="VT29"/>
          <cell r="VU29"/>
          <cell r="VV29"/>
          <cell r="VW29"/>
          <cell r="VX29"/>
          <cell r="VY29"/>
          <cell r="VZ29"/>
          <cell r="WA29"/>
          <cell r="WB29"/>
          <cell r="WC29"/>
          <cell r="WD29"/>
          <cell r="WE29"/>
          <cell r="WF29"/>
          <cell r="WG29"/>
          <cell r="WH29"/>
          <cell r="WI29"/>
          <cell r="WJ29"/>
          <cell r="WK29"/>
          <cell r="WL29"/>
          <cell r="WM29"/>
          <cell r="WN29"/>
          <cell r="WO29"/>
          <cell r="WP29"/>
          <cell r="WQ29"/>
          <cell r="WR29"/>
          <cell r="WS29"/>
          <cell r="WT29"/>
          <cell r="WU29"/>
          <cell r="WV29"/>
          <cell r="WW29"/>
          <cell r="WX29"/>
          <cell r="WY29"/>
          <cell r="WZ29"/>
          <cell r="XA29"/>
          <cell r="XB29"/>
          <cell r="XC29"/>
          <cell r="XD29"/>
          <cell r="XE29"/>
          <cell r="XF29"/>
          <cell r="XG29"/>
          <cell r="XH29"/>
          <cell r="XI29"/>
          <cell r="XJ29"/>
          <cell r="XK29"/>
          <cell r="XL29"/>
          <cell r="XM29"/>
          <cell r="XN29"/>
          <cell r="XO29"/>
          <cell r="XP29"/>
          <cell r="XQ29"/>
          <cell r="XR29"/>
          <cell r="XS29"/>
          <cell r="XT29"/>
          <cell r="XU29"/>
          <cell r="XV29"/>
        </row>
        <row r="30">
          <cell r="E30"/>
          <cell r="F30"/>
          <cell r="G30"/>
          <cell r="H30"/>
          <cell r="I30"/>
          <cell r="J30"/>
          <cell r="K30"/>
          <cell r="L30"/>
          <cell r="M30"/>
          <cell r="N30"/>
          <cell r="O30"/>
          <cell r="P30"/>
          <cell r="Q30"/>
          <cell r="R30"/>
          <cell r="S30"/>
          <cell r="T30"/>
          <cell r="U30"/>
          <cell r="V30"/>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cell r="CE30"/>
          <cell r="CF30"/>
          <cell r="CG30"/>
          <cell r="CH30"/>
          <cell r="CI30"/>
          <cell r="CJ30"/>
          <cell r="CK30"/>
          <cell r="CL30"/>
          <cell r="CM30"/>
          <cell r="CN30"/>
          <cell r="CO30"/>
          <cell r="CP30"/>
          <cell r="CQ30"/>
          <cell r="CR30"/>
          <cell r="CS30"/>
          <cell r="CT30"/>
          <cell r="CU30"/>
          <cell r="CV30"/>
          <cell r="CW30"/>
          <cell r="CX30"/>
          <cell r="CY30"/>
          <cell r="CZ30"/>
          <cell r="DA30"/>
          <cell r="DB30"/>
          <cell r="DC30"/>
          <cell r="DD30"/>
          <cell r="DE30"/>
          <cell r="DF30"/>
          <cell r="DG30"/>
          <cell r="DH30"/>
          <cell r="DI30"/>
          <cell r="DJ30"/>
          <cell r="DK30"/>
          <cell r="DL30"/>
          <cell r="DM30"/>
          <cell r="DN30"/>
          <cell r="DO30"/>
          <cell r="DP30"/>
          <cell r="DQ30"/>
          <cell r="DR30"/>
          <cell r="DS30"/>
          <cell r="DT30"/>
          <cell r="DU30"/>
          <cell r="DV30"/>
          <cell r="DW30"/>
          <cell r="DX30"/>
          <cell r="DY30"/>
          <cell r="DZ30"/>
          <cell r="EA30"/>
          <cell r="EB30"/>
          <cell r="EC30"/>
          <cell r="ED30"/>
          <cell r="EE30"/>
          <cell r="EF30"/>
          <cell r="EG30"/>
          <cell r="EH30"/>
          <cell r="EI30"/>
          <cell r="EJ30"/>
          <cell r="EK30"/>
          <cell r="EL30"/>
          <cell r="EM30"/>
          <cell r="EN30"/>
          <cell r="EO30"/>
          <cell r="EP30"/>
          <cell r="EQ30"/>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cell r="IB30"/>
          <cell r="IC30"/>
          <cell r="ID30"/>
          <cell r="IE30"/>
          <cell r="IF30"/>
          <cell r="IG30"/>
          <cell r="IH30"/>
          <cell r="II30"/>
          <cell r="IJ30"/>
          <cell r="IK30"/>
          <cell r="IL30"/>
          <cell r="IM30"/>
          <cell r="IN30"/>
          <cell r="IO30"/>
          <cell r="IP30"/>
          <cell r="IQ30"/>
          <cell r="IR30"/>
          <cell r="IS30"/>
          <cell r="IT30"/>
          <cell r="IU30"/>
          <cell r="IV30"/>
          <cell r="IW30"/>
          <cell r="IX30"/>
          <cell r="IY30"/>
          <cell r="IZ30"/>
          <cell r="JA30"/>
          <cell r="JB30"/>
          <cell r="JC30"/>
          <cell r="JD30"/>
          <cell r="JE30"/>
          <cell r="JF30"/>
          <cell r="JG30"/>
          <cell r="JH30"/>
          <cell r="JI30"/>
          <cell r="JJ30"/>
          <cell r="JK30"/>
          <cell r="JL30"/>
          <cell r="JM30"/>
          <cell r="JN30"/>
          <cell r="JO30"/>
          <cell r="JP30"/>
          <cell r="JQ30"/>
          <cell r="JR30"/>
          <cell r="JS30"/>
          <cell r="JT30"/>
          <cell r="JU30"/>
          <cell r="JV30"/>
          <cell r="JW30"/>
          <cell r="JX30"/>
          <cell r="JY30"/>
          <cell r="JZ30"/>
          <cell r="KA30"/>
          <cell r="KB30"/>
          <cell r="KC30"/>
          <cell r="KD30"/>
          <cell r="KE30"/>
          <cell r="KF30"/>
          <cell r="KG30"/>
          <cell r="KH30"/>
          <cell r="KI30"/>
          <cell r="KJ30"/>
          <cell r="KK30"/>
          <cell r="KL30"/>
          <cell r="KM30"/>
          <cell r="KN30"/>
          <cell r="KO30"/>
          <cell r="KP30"/>
          <cell r="KQ30"/>
          <cell r="KR30"/>
          <cell r="KS30"/>
          <cell r="KT30"/>
          <cell r="KU30"/>
          <cell r="KV30"/>
          <cell r="KW30"/>
          <cell r="KX30"/>
          <cell r="KY30"/>
          <cell r="KZ30"/>
          <cell r="LA30"/>
          <cell r="LB30"/>
          <cell r="LC30"/>
          <cell r="LD30"/>
          <cell r="LE30"/>
          <cell r="LF30"/>
          <cell r="LG30"/>
          <cell r="LH30"/>
          <cell r="LI30"/>
          <cell r="LJ30"/>
          <cell r="LK30"/>
          <cell r="LL30"/>
          <cell r="LM30"/>
          <cell r="LN30"/>
          <cell r="LO30"/>
          <cell r="LP30"/>
          <cell r="LQ30"/>
          <cell r="LR30"/>
          <cell r="LS30"/>
          <cell r="LT30"/>
          <cell r="LU30"/>
          <cell r="LV30"/>
          <cell r="LW30"/>
          <cell r="LX30"/>
          <cell r="LY30"/>
          <cell r="LZ30"/>
          <cell r="MA30"/>
          <cell r="MB30"/>
          <cell r="MC30"/>
          <cell r="MD30"/>
          <cell r="ME30"/>
          <cell r="MF30"/>
          <cell r="MG30"/>
          <cell r="MH30"/>
          <cell r="MI30"/>
          <cell r="MJ30"/>
          <cell r="MK30"/>
          <cell r="ML30"/>
          <cell r="MM30"/>
          <cell r="MN30"/>
          <cell r="MO30"/>
          <cell r="MP30"/>
          <cell r="MQ30"/>
          <cell r="MR30"/>
          <cell r="MS30"/>
          <cell r="MT30"/>
          <cell r="MU30"/>
          <cell r="MV30"/>
          <cell r="MW30"/>
          <cell r="MX30"/>
          <cell r="MY30"/>
          <cell r="MZ30"/>
          <cell r="NA30"/>
          <cell r="NB30"/>
          <cell r="NC30"/>
          <cell r="ND30"/>
          <cell r="NE30"/>
          <cell r="NF30"/>
          <cell r="NG30"/>
          <cell r="NH30"/>
          <cell r="NI30"/>
          <cell r="NJ30"/>
          <cell r="NK30"/>
          <cell r="NL30"/>
          <cell r="NM30"/>
          <cell r="NN30"/>
          <cell r="NO30"/>
          <cell r="NP30"/>
          <cell r="NQ30"/>
          <cell r="NR30"/>
          <cell r="NS30"/>
          <cell r="NT30"/>
          <cell r="NU30"/>
          <cell r="NV30"/>
          <cell r="NW30"/>
          <cell r="NX30"/>
          <cell r="NY30"/>
          <cell r="NZ30"/>
          <cell r="OA30"/>
          <cell r="OB30"/>
          <cell r="OC30"/>
          <cell r="OD30"/>
          <cell r="OE30"/>
          <cell r="OF30"/>
          <cell r="OG30"/>
          <cell r="OH30"/>
          <cell r="OI30"/>
          <cell r="OJ30"/>
          <cell r="OK30"/>
          <cell r="OL30"/>
          <cell r="OM30"/>
          <cell r="ON30"/>
          <cell r="OO30"/>
          <cell r="OP30"/>
          <cell r="OQ30"/>
          <cell r="OR30"/>
          <cell r="OS30"/>
          <cell r="OT30"/>
          <cell r="OU30"/>
          <cell r="OV30"/>
          <cell r="OW30"/>
          <cell r="OX30"/>
          <cell r="OY30"/>
          <cell r="OZ30"/>
          <cell r="PA30"/>
          <cell r="PB30"/>
          <cell r="PC30"/>
          <cell r="PD30"/>
          <cell r="PE30"/>
          <cell r="PF30"/>
          <cell r="PG30"/>
          <cell r="PH30"/>
          <cell r="PI30"/>
          <cell r="PJ30"/>
          <cell r="PK30"/>
          <cell r="PL30"/>
          <cell r="PM30"/>
          <cell r="PN30"/>
          <cell r="PO30"/>
          <cell r="PP30"/>
          <cell r="PQ30"/>
          <cell r="PR30"/>
          <cell r="PS30"/>
          <cell r="PT30"/>
          <cell r="PU30"/>
          <cell r="PV30"/>
          <cell r="PW30"/>
          <cell r="PX30"/>
          <cell r="PY30"/>
          <cell r="PZ30"/>
          <cell r="QA30"/>
          <cell r="QB30"/>
          <cell r="QC30"/>
          <cell r="QD30"/>
          <cell r="QE30"/>
          <cell r="QF30"/>
          <cell r="QG30"/>
          <cell r="QH30"/>
          <cell r="QI30"/>
          <cell r="QJ30"/>
          <cell r="QK30"/>
          <cell r="QL30"/>
          <cell r="QM30"/>
          <cell r="QN30"/>
          <cell r="QO30"/>
          <cell r="QP30"/>
          <cell r="QQ30"/>
          <cell r="QR30"/>
          <cell r="QS30"/>
          <cell r="QT30"/>
          <cell r="QU30"/>
          <cell r="QV30"/>
          <cell r="QW30"/>
          <cell r="QX30"/>
          <cell r="QY30"/>
          <cell r="QZ30"/>
          <cell r="RA30"/>
          <cell r="RB30"/>
          <cell r="RC30"/>
          <cell r="RD30"/>
          <cell r="RE30"/>
          <cell r="RF30"/>
          <cell r="RG30"/>
          <cell r="RH30"/>
          <cell r="RI30"/>
          <cell r="RJ30"/>
          <cell r="RK30"/>
          <cell r="RL30"/>
          <cell r="RM30"/>
          <cell r="RN30"/>
          <cell r="RO30"/>
          <cell r="RP30"/>
          <cell r="RQ30"/>
          <cell r="RR30"/>
          <cell r="RS30"/>
          <cell r="RT30"/>
          <cell r="RU30"/>
          <cell r="RV30"/>
          <cell r="RW30"/>
          <cell r="RX30"/>
          <cell r="RY30"/>
          <cell r="RZ30"/>
          <cell r="SA30"/>
          <cell r="SB30"/>
          <cell r="SC30"/>
          <cell r="SD30"/>
          <cell r="SE30"/>
          <cell r="SF30"/>
          <cell r="SG30"/>
          <cell r="SH30"/>
          <cell r="SI30"/>
          <cell r="SJ30"/>
          <cell r="SK30"/>
          <cell r="SL30"/>
          <cell r="SM30"/>
          <cell r="SN30"/>
          <cell r="SO30"/>
          <cell r="SP30"/>
          <cell r="SQ30"/>
          <cell r="SR30"/>
          <cell r="SS30"/>
          <cell r="ST30"/>
          <cell r="SU30"/>
          <cell r="SV30"/>
          <cell r="SW30"/>
          <cell r="SX30"/>
          <cell r="SY30"/>
          <cell r="SZ30"/>
          <cell r="TA30"/>
          <cell r="TB30"/>
          <cell r="TC30"/>
          <cell r="TD30"/>
          <cell r="TE30"/>
          <cell r="TF30"/>
          <cell r="TG30"/>
          <cell r="TH30"/>
          <cell r="TI30"/>
          <cell r="TJ30"/>
          <cell r="TK30"/>
          <cell r="TL30"/>
          <cell r="TM30"/>
          <cell r="TN30"/>
          <cell r="TO30"/>
          <cell r="TP30"/>
          <cell r="TQ30"/>
          <cell r="TR30"/>
          <cell r="TS30"/>
          <cell r="TT30"/>
          <cell r="TU30"/>
          <cell r="TV30"/>
          <cell r="TW30"/>
          <cell r="TX30"/>
          <cell r="TY30"/>
          <cell r="TZ30"/>
          <cell r="UA30"/>
          <cell r="UB30"/>
          <cell r="UC30"/>
          <cell r="UD30"/>
          <cell r="UE30"/>
          <cell r="UF30"/>
          <cell r="UG30"/>
          <cell r="UH30"/>
          <cell r="UI30"/>
          <cell r="UJ30"/>
          <cell r="UK30"/>
          <cell r="UL30"/>
          <cell r="UM30"/>
          <cell r="UN30"/>
          <cell r="UO30"/>
          <cell r="UP30"/>
          <cell r="UQ30"/>
          <cell r="UR30"/>
          <cell r="US30"/>
          <cell r="UT30"/>
          <cell r="UU30"/>
          <cell r="UV30"/>
          <cell r="UW30"/>
          <cell r="UX30"/>
          <cell r="UY30"/>
          <cell r="UZ30"/>
          <cell r="VA30"/>
          <cell r="VB30"/>
          <cell r="VC30"/>
          <cell r="VD30"/>
          <cell r="VE30"/>
          <cell r="VF30"/>
          <cell r="VG30"/>
          <cell r="VH30"/>
          <cell r="VI30"/>
          <cell r="VJ30"/>
          <cell r="VK30"/>
          <cell r="VL30"/>
          <cell r="VM30"/>
          <cell r="VN30"/>
          <cell r="VO30"/>
          <cell r="VP30"/>
          <cell r="VQ30"/>
          <cell r="VR30"/>
          <cell r="VS30"/>
          <cell r="VT30"/>
          <cell r="VU30"/>
          <cell r="VV30"/>
          <cell r="VW30"/>
          <cell r="VX30"/>
          <cell r="VY30"/>
          <cell r="VZ30"/>
          <cell r="WA30"/>
          <cell r="WB30"/>
          <cell r="WC30"/>
          <cell r="WD30"/>
          <cell r="WE30"/>
          <cell r="WF30"/>
          <cell r="WG30"/>
          <cell r="WH30"/>
          <cell r="WI30"/>
          <cell r="WJ30"/>
          <cell r="WK30"/>
          <cell r="WL30"/>
          <cell r="WM30"/>
          <cell r="WN30"/>
          <cell r="WO30"/>
          <cell r="WP30"/>
          <cell r="WQ30"/>
          <cell r="WR30"/>
          <cell r="WS30"/>
          <cell r="WT30"/>
          <cell r="WU30"/>
          <cell r="WV30"/>
          <cell r="WW30"/>
          <cell r="WX30"/>
          <cell r="WY30"/>
          <cell r="WZ30"/>
          <cell r="XA30"/>
          <cell r="XB30"/>
          <cell r="XC30"/>
          <cell r="XD30"/>
          <cell r="XE30"/>
          <cell r="XF30"/>
          <cell r="XG30"/>
          <cell r="XH30"/>
          <cell r="XI30"/>
          <cell r="XJ30"/>
          <cell r="XK30"/>
          <cell r="XL30"/>
          <cell r="XM30"/>
          <cell r="XN30"/>
          <cell r="XO30"/>
          <cell r="XP30"/>
          <cell r="XQ30"/>
          <cell r="XR30"/>
          <cell r="XS30"/>
          <cell r="XT30"/>
          <cell r="XU30"/>
          <cell r="XV30"/>
        </row>
        <row r="31">
          <cell r="E31" t="str">
            <v>N</v>
          </cell>
          <cell r="F31" t="str">
            <v>N</v>
          </cell>
          <cell r="G31" t="str">
            <v>N</v>
          </cell>
          <cell r="H31" t="str">
            <v>Y</v>
          </cell>
          <cell r="I31" t="str">
            <v>N</v>
          </cell>
          <cell r="J31" t="str">
            <v>Y</v>
          </cell>
          <cell r="K31" t="str">
            <v>Y</v>
          </cell>
          <cell r="L31" t="str">
            <v>N</v>
          </cell>
          <cell r="M31" t="str">
            <v>Y</v>
          </cell>
          <cell r="N31" t="str">
            <v>Y</v>
          </cell>
          <cell r="O31"/>
          <cell r="P31" t="str">
            <v>Y</v>
          </cell>
          <cell r="Q31" t="str">
            <v>N</v>
          </cell>
          <cell r="R31" t="str">
            <v>N</v>
          </cell>
          <cell r="S31" t="str">
            <v>Y</v>
          </cell>
          <cell r="T31" t="str">
            <v>Y</v>
          </cell>
          <cell r="U31" t="str">
            <v>Y</v>
          </cell>
          <cell r="V31" t="str">
            <v>Y</v>
          </cell>
          <cell r="W31" t="str">
            <v>N</v>
          </cell>
          <cell r="X31" t="str">
            <v>Y</v>
          </cell>
          <cell r="Y31" t="str">
            <v>Y</v>
          </cell>
          <cell r="Z31"/>
          <cell r="AA31" t="str">
            <v>N</v>
          </cell>
          <cell r="AB31" t="str">
            <v>N</v>
          </cell>
          <cell r="AC31" t="str">
            <v>Y</v>
          </cell>
          <cell r="AD31" t="str">
            <v>Y</v>
          </cell>
          <cell r="AE31" t="str">
            <v>Y</v>
          </cell>
          <cell r="AF31" t="str">
            <v>Y</v>
          </cell>
          <cell r="AG31" t="str">
            <v>Y</v>
          </cell>
          <cell r="AH31" t="str">
            <v>N</v>
          </cell>
          <cell r="AI31" t="str">
            <v>Y</v>
          </cell>
          <cell r="AJ31" t="str">
            <v>N</v>
          </cell>
          <cell r="AK31" t="str">
            <v>N</v>
          </cell>
          <cell r="AL31" t="str">
            <v>N</v>
          </cell>
          <cell r="AM31" t="str">
            <v>N</v>
          </cell>
          <cell r="AN31" t="str">
            <v>N</v>
          </cell>
          <cell r="AO31" t="str">
            <v>N</v>
          </cell>
          <cell r="AP31" t="str">
            <v>Y</v>
          </cell>
          <cell r="AQ31" t="str">
            <v>N</v>
          </cell>
          <cell r="AR31" t="str">
            <v>Y</v>
          </cell>
          <cell r="AS31" t="str">
            <v>Y</v>
          </cell>
          <cell r="AT31" t="str">
            <v>Y</v>
          </cell>
          <cell r="AU31" t="str">
            <v>N</v>
          </cell>
          <cell r="AV31" t="str">
            <v>Y</v>
          </cell>
          <cell r="AW31" t="str">
            <v>N</v>
          </cell>
          <cell r="AX31" t="str">
            <v>N</v>
          </cell>
          <cell r="AY31"/>
          <cell r="AZ31" t="str">
            <v>N</v>
          </cell>
          <cell r="BA31"/>
          <cell r="BB31" t="str">
            <v>Y</v>
          </cell>
          <cell r="BC31" t="str">
            <v>Y</v>
          </cell>
          <cell r="BD31" t="str">
            <v>N</v>
          </cell>
          <cell r="BE31" t="str">
            <v>Y</v>
          </cell>
          <cell r="BF31" t="str">
            <v>Y</v>
          </cell>
          <cell r="BG31" t="str">
            <v>Y</v>
          </cell>
          <cell r="BH31" t="str">
            <v>N</v>
          </cell>
          <cell r="BI31" t="str">
            <v>Y</v>
          </cell>
          <cell r="BJ31" t="str">
            <v>Y</v>
          </cell>
          <cell r="BK31" t="str">
            <v>Y</v>
          </cell>
          <cell r="BL31" t="str">
            <v>Y</v>
          </cell>
          <cell r="BM31" t="str">
            <v>N</v>
          </cell>
          <cell r="BN31" t="str">
            <v>N</v>
          </cell>
          <cell r="BO31" t="str">
            <v>Y</v>
          </cell>
          <cell r="BP31" t="str">
            <v>Y</v>
          </cell>
          <cell r="BQ31" t="str">
            <v>Y</v>
          </cell>
          <cell r="BR31" t="str">
            <v>N</v>
          </cell>
          <cell r="BS31" t="str">
            <v>Y</v>
          </cell>
          <cell r="BT31" t="str">
            <v>N</v>
          </cell>
          <cell r="BU31" t="str">
            <v>Y</v>
          </cell>
          <cell r="BV31" t="str">
            <v>N</v>
          </cell>
          <cell r="BW31" t="str">
            <v>Y</v>
          </cell>
          <cell r="BX31" t="str">
            <v>N</v>
          </cell>
          <cell r="BY31" t="str">
            <v>Y</v>
          </cell>
          <cell r="BZ31" t="str">
            <v>N</v>
          </cell>
          <cell r="CA31" t="str">
            <v>N</v>
          </cell>
          <cell r="CB31" t="str">
            <v>N</v>
          </cell>
          <cell r="CC31" t="str">
            <v>N</v>
          </cell>
          <cell r="CD31" t="str">
            <v>N</v>
          </cell>
          <cell r="CE31" t="str">
            <v>N</v>
          </cell>
          <cell r="CF31" t="str">
            <v>Y</v>
          </cell>
          <cell r="CG31" t="str">
            <v>Y</v>
          </cell>
          <cell r="CH31" t="str">
            <v>Y</v>
          </cell>
          <cell r="CI31" t="str">
            <v>Y</v>
          </cell>
          <cell r="CJ31" t="str">
            <v>N</v>
          </cell>
          <cell r="CK31" t="str">
            <v>Y</v>
          </cell>
          <cell r="CL31" t="str">
            <v>N</v>
          </cell>
          <cell r="CM31"/>
          <cell r="CN31" t="str">
            <v>Y</v>
          </cell>
          <cell r="CO31" t="str">
            <v>Y</v>
          </cell>
          <cell r="CP31" t="str">
            <v>N</v>
          </cell>
          <cell r="CQ31" t="str">
            <v>Y</v>
          </cell>
          <cell r="CR31"/>
          <cell r="CS31" t="str">
            <v>Y</v>
          </cell>
          <cell r="CT31" t="str">
            <v>Y</v>
          </cell>
          <cell r="CU31" t="str">
            <v>Y</v>
          </cell>
          <cell r="CV31" t="str">
            <v>Y</v>
          </cell>
          <cell r="CW31" t="str">
            <v>N</v>
          </cell>
          <cell r="CX31" t="str">
            <v>Y</v>
          </cell>
          <cell r="CY31" t="str">
            <v>Y</v>
          </cell>
          <cell r="CZ31" t="str">
            <v>Y</v>
          </cell>
          <cell r="DA31" t="str">
            <v>Y</v>
          </cell>
          <cell r="DB31" t="str">
            <v>Y</v>
          </cell>
          <cell r="DC31" t="str">
            <v>Y</v>
          </cell>
          <cell r="DD31" t="str">
            <v>Y</v>
          </cell>
          <cell r="DE31" t="str">
            <v>Y</v>
          </cell>
          <cell r="DF31" t="str">
            <v>Y</v>
          </cell>
          <cell r="DG31" t="str">
            <v>N</v>
          </cell>
          <cell r="DH31" t="str">
            <v>N</v>
          </cell>
          <cell r="DI31" t="str">
            <v>Y</v>
          </cell>
          <cell r="DJ31" t="str">
            <v>N</v>
          </cell>
          <cell r="DK31" t="str">
            <v>N</v>
          </cell>
          <cell r="DL31" t="str">
            <v>Y</v>
          </cell>
          <cell r="DM31" t="str">
            <v>N</v>
          </cell>
          <cell r="DN31" t="str">
            <v>N</v>
          </cell>
          <cell r="DO31" t="str">
            <v>Y</v>
          </cell>
          <cell r="DP31" t="str">
            <v>N</v>
          </cell>
          <cell r="DQ31" t="str">
            <v>N</v>
          </cell>
          <cell r="DR31" t="str">
            <v>N</v>
          </cell>
          <cell r="DS31" t="str">
            <v>Y</v>
          </cell>
          <cell r="DT31" t="str">
            <v>N</v>
          </cell>
          <cell r="DU31" t="str">
            <v>N</v>
          </cell>
          <cell r="DV31" t="str">
            <v>Y</v>
          </cell>
          <cell r="DW31" t="str">
            <v>N</v>
          </cell>
          <cell r="DX31" t="str">
            <v>N</v>
          </cell>
          <cell r="DY31" t="str">
            <v>N</v>
          </cell>
          <cell r="DZ31" t="str">
            <v>N</v>
          </cell>
          <cell r="EA31" t="str">
            <v>N</v>
          </cell>
          <cell r="EB31"/>
          <cell r="EC31" t="str">
            <v>Y</v>
          </cell>
          <cell r="ED31" t="str">
            <v>N</v>
          </cell>
          <cell r="EE31" t="str">
            <v>Y</v>
          </cell>
          <cell r="EF31" t="str">
            <v>Y</v>
          </cell>
          <cell r="EG31" t="str">
            <v>N</v>
          </cell>
          <cell r="EH31" t="str">
            <v>N</v>
          </cell>
          <cell r="EI31" t="str">
            <v>N</v>
          </cell>
          <cell r="EJ31" t="str">
            <v>N</v>
          </cell>
          <cell r="EK31" t="str">
            <v>N</v>
          </cell>
          <cell r="EL31"/>
          <cell r="EM31" t="str">
            <v>N</v>
          </cell>
          <cell r="EN31" t="str">
            <v>N</v>
          </cell>
          <cell r="EO31" t="str">
            <v>N</v>
          </cell>
          <cell r="EP31" t="str">
            <v>N</v>
          </cell>
          <cell r="EQ31" t="str">
            <v>Y</v>
          </cell>
          <cell r="ER31" t="str">
            <v>N</v>
          </cell>
          <cell r="ES31" t="str">
            <v>Y</v>
          </cell>
          <cell r="ET31" t="str">
            <v>N</v>
          </cell>
          <cell r="EU31" t="str">
            <v>Y</v>
          </cell>
          <cell r="EV31" t="str">
            <v>N</v>
          </cell>
          <cell r="EW31" t="str">
            <v>N</v>
          </cell>
          <cell r="EX31" t="str">
            <v>Y</v>
          </cell>
          <cell r="EY31"/>
          <cell r="EZ31" t="str">
            <v>Y</v>
          </cell>
          <cell r="FA31" t="str">
            <v>N</v>
          </cell>
          <cell r="FB31" t="str">
            <v>N</v>
          </cell>
          <cell r="FC31" t="str">
            <v>N</v>
          </cell>
          <cell r="FD31" t="str">
            <v>Y</v>
          </cell>
          <cell r="FE31" t="str">
            <v>N</v>
          </cell>
          <cell r="FF31" t="str">
            <v>Y</v>
          </cell>
          <cell r="FG31" t="str">
            <v>N</v>
          </cell>
          <cell r="FH31" t="str">
            <v>Y</v>
          </cell>
          <cell r="FI31" t="str">
            <v>Y</v>
          </cell>
          <cell r="FJ31" t="str">
            <v>Y</v>
          </cell>
          <cell r="FK31" t="str">
            <v>Y</v>
          </cell>
          <cell r="FL31" t="str">
            <v>N</v>
          </cell>
          <cell r="FM31" t="str">
            <v>Y</v>
          </cell>
          <cell r="FN31" t="str">
            <v>Y</v>
          </cell>
          <cell r="FO31" t="str">
            <v>Y</v>
          </cell>
          <cell r="FP31" t="str">
            <v>N</v>
          </cell>
          <cell r="FQ31" t="str">
            <v>N</v>
          </cell>
          <cell r="FR31" t="str">
            <v>Y</v>
          </cell>
          <cell r="FS31" t="str">
            <v>Y</v>
          </cell>
          <cell r="FT31" t="str">
            <v>Y</v>
          </cell>
          <cell r="FU31" t="str">
            <v>Y</v>
          </cell>
          <cell r="FV31" t="str">
            <v>Y</v>
          </cell>
          <cell r="FW31" t="str">
            <v>Y</v>
          </cell>
          <cell r="FX31" t="str">
            <v>Y</v>
          </cell>
          <cell r="FY31" t="str">
            <v>N</v>
          </cell>
          <cell r="FZ31" t="str">
            <v>Y</v>
          </cell>
          <cell r="GA31" t="str">
            <v>Y</v>
          </cell>
          <cell r="GB31"/>
          <cell r="GC31" t="str">
            <v>Y</v>
          </cell>
          <cell r="GD31" t="str">
            <v>Y</v>
          </cell>
          <cell r="GE31"/>
          <cell r="GF31" t="str">
            <v>N</v>
          </cell>
          <cell r="GG31" t="str">
            <v>Y</v>
          </cell>
          <cell r="GH31" t="str">
            <v>N</v>
          </cell>
          <cell r="GI31" t="str">
            <v>Y</v>
          </cell>
          <cell r="GJ31" t="str">
            <v>N</v>
          </cell>
          <cell r="GK31" t="str">
            <v>Y</v>
          </cell>
          <cell r="GL31" t="str">
            <v>Y</v>
          </cell>
          <cell r="GM31" t="str">
            <v>N</v>
          </cell>
          <cell r="GN31" t="str">
            <v>Y</v>
          </cell>
          <cell r="GO31" t="str">
            <v>N</v>
          </cell>
          <cell r="GP31" t="str">
            <v>Y</v>
          </cell>
          <cell r="GQ31" t="str">
            <v>Y</v>
          </cell>
          <cell r="GR31" t="str">
            <v>N</v>
          </cell>
          <cell r="GS31" t="str">
            <v>Y</v>
          </cell>
          <cell r="GT31" t="str">
            <v>N</v>
          </cell>
          <cell r="GU31" t="str">
            <v>Y</v>
          </cell>
          <cell r="GV31" t="str">
            <v>N</v>
          </cell>
          <cell r="GW31" t="str">
            <v>N</v>
          </cell>
          <cell r="GX31" t="str">
            <v>N</v>
          </cell>
          <cell r="GY31" t="str">
            <v>N</v>
          </cell>
          <cell r="GZ31" t="str">
            <v>N</v>
          </cell>
          <cell r="HA31" t="str">
            <v>N</v>
          </cell>
          <cell r="HB31" t="str">
            <v>Y</v>
          </cell>
          <cell r="HC31" t="str">
            <v>N</v>
          </cell>
          <cell r="HD31" t="str">
            <v>Y</v>
          </cell>
          <cell r="HE31" t="str">
            <v>N</v>
          </cell>
          <cell r="HF31"/>
          <cell r="HG31" t="str">
            <v>N</v>
          </cell>
          <cell r="HH31" t="str">
            <v>N</v>
          </cell>
          <cell r="HI31" t="str">
            <v>Y</v>
          </cell>
          <cell r="HJ31" t="str">
            <v>N</v>
          </cell>
          <cell r="HK31" t="str">
            <v>N</v>
          </cell>
          <cell r="HL31" t="str">
            <v>N</v>
          </cell>
          <cell r="HM31" t="str">
            <v>N</v>
          </cell>
          <cell r="HN31" t="str">
            <v>Y</v>
          </cell>
          <cell r="HO31" t="str">
            <v>Y</v>
          </cell>
          <cell r="HP31"/>
          <cell r="HQ31" t="str">
            <v>Y</v>
          </cell>
          <cell r="HR31" t="str">
            <v>Y</v>
          </cell>
          <cell r="HS31" t="str">
            <v>N</v>
          </cell>
          <cell r="HT31" t="str">
            <v>Y</v>
          </cell>
          <cell r="HU31" t="str">
            <v>N</v>
          </cell>
          <cell r="HV31" t="str">
            <v>N</v>
          </cell>
          <cell r="HW31" t="str">
            <v>Y</v>
          </cell>
          <cell r="HX31" t="str">
            <v>Y</v>
          </cell>
          <cell r="HY31"/>
          <cell r="HZ31" t="str">
            <v>N</v>
          </cell>
          <cell r="IA31" t="str">
            <v>Y</v>
          </cell>
          <cell r="IB31" t="str">
            <v>Y</v>
          </cell>
          <cell r="IC31" t="str">
            <v>N</v>
          </cell>
          <cell r="ID31" t="str">
            <v>Y</v>
          </cell>
          <cell r="IE31" t="str">
            <v>N</v>
          </cell>
          <cell r="IF31" t="str">
            <v>Y</v>
          </cell>
          <cell r="IG31" t="str">
            <v>N</v>
          </cell>
          <cell r="IH31" t="str">
            <v>N</v>
          </cell>
          <cell r="II31"/>
          <cell r="IJ31" t="str">
            <v>Y</v>
          </cell>
          <cell r="IK31" t="str">
            <v>Y</v>
          </cell>
          <cell r="IL31" t="str">
            <v>Y</v>
          </cell>
          <cell r="IM31" t="str">
            <v>N</v>
          </cell>
          <cell r="IN31"/>
          <cell r="IO31" t="str">
            <v>Y</v>
          </cell>
          <cell r="IP31" t="str">
            <v>N</v>
          </cell>
          <cell r="IQ31" t="str">
            <v>N</v>
          </cell>
          <cell r="IR31" t="str">
            <v>Y</v>
          </cell>
          <cell r="IS31" t="str">
            <v>Y</v>
          </cell>
          <cell r="IT31" t="str">
            <v>Y</v>
          </cell>
          <cell r="IU31" t="str">
            <v>Y</v>
          </cell>
          <cell r="IV31" t="str">
            <v>Y</v>
          </cell>
          <cell r="IW31"/>
          <cell r="IX31" t="str">
            <v>Y</v>
          </cell>
          <cell r="IY31" t="str">
            <v>N</v>
          </cell>
          <cell r="IZ31" t="str">
            <v>Y</v>
          </cell>
          <cell r="JA31" t="str">
            <v>Y</v>
          </cell>
          <cell r="JB31" t="str">
            <v>Y</v>
          </cell>
          <cell r="JC31" t="str">
            <v>Y</v>
          </cell>
          <cell r="JD31" t="str">
            <v>Y</v>
          </cell>
          <cell r="JE31" t="str">
            <v>N</v>
          </cell>
          <cell r="JF31" t="str">
            <v>Y</v>
          </cell>
          <cell r="JG31"/>
          <cell r="JH31" t="str">
            <v>N</v>
          </cell>
          <cell r="JI31"/>
          <cell r="JJ31" t="str">
            <v>N</v>
          </cell>
          <cell r="JK31" t="str">
            <v>Y</v>
          </cell>
          <cell r="JL31" t="str">
            <v>Y</v>
          </cell>
          <cell r="JM31" t="str">
            <v>Y</v>
          </cell>
          <cell r="JN31" t="str">
            <v>N</v>
          </cell>
          <cell r="JO31" t="str">
            <v>Y</v>
          </cell>
          <cell r="JP31" t="str">
            <v>Y</v>
          </cell>
          <cell r="JQ31" t="str">
            <v xml:space="preserve">Y </v>
          </cell>
          <cell r="JR31" t="str">
            <v>N</v>
          </cell>
          <cell r="JS31" t="str">
            <v>N</v>
          </cell>
          <cell r="JT31" t="str">
            <v>Y</v>
          </cell>
          <cell r="JU31" t="str">
            <v>N</v>
          </cell>
          <cell r="JV31" t="str">
            <v>Y</v>
          </cell>
          <cell r="JW31" t="str">
            <v>N</v>
          </cell>
          <cell r="JX31" t="str">
            <v>Y</v>
          </cell>
          <cell r="JY31" t="str">
            <v>Y</v>
          </cell>
          <cell r="JZ31" t="str">
            <v>N</v>
          </cell>
          <cell r="KA31" t="str">
            <v>N</v>
          </cell>
          <cell r="KB31" t="str">
            <v>Y</v>
          </cell>
          <cell r="KC31" t="str">
            <v>Y</v>
          </cell>
          <cell r="KD31" t="str">
            <v>Y</v>
          </cell>
          <cell r="KE31" t="str">
            <v>Y</v>
          </cell>
          <cell r="KF31" t="str">
            <v>N</v>
          </cell>
          <cell r="KG31" t="str">
            <v>N</v>
          </cell>
          <cell r="KH31" t="str">
            <v>Y</v>
          </cell>
          <cell r="KI31" t="str">
            <v>Y</v>
          </cell>
          <cell r="KJ31" t="str">
            <v>N</v>
          </cell>
          <cell r="KK31" t="str">
            <v>N</v>
          </cell>
          <cell r="KL31" t="str">
            <v>Y</v>
          </cell>
          <cell r="KM31" t="str">
            <v>Y</v>
          </cell>
          <cell r="KN31" t="str">
            <v>N</v>
          </cell>
          <cell r="KO31" t="str">
            <v>N</v>
          </cell>
          <cell r="KP31" t="str">
            <v>Y</v>
          </cell>
          <cell r="KQ31" t="str">
            <v>N</v>
          </cell>
          <cell r="KR31" t="str">
            <v>N</v>
          </cell>
          <cell r="KS31" t="str">
            <v>Y</v>
          </cell>
          <cell r="KT31" t="str">
            <v>Y</v>
          </cell>
          <cell r="KU31" t="str">
            <v>Y</v>
          </cell>
          <cell r="KV31" t="str">
            <v>N</v>
          </cell>
          <cell r="KW31" t="str">
            <v>Y</v>
          </cell>
          <cell r="KX31" t="str">
            <v>Y</v>
          </cell>
          <cell r="KY31" t="str">
            <v>Y</v>
          </cell>
          <cell r="KZ31" t="str">
            <v>N</v>
          </cell>
          <cell r="LA31" t="str">
            <v>N</v>
          </cell>
          <cell r="LB31" t="str">
            <v>Y</v>
          </cell>
          <cell r="LC31" t="str">
            <v>N</v>
          </cell>
          <cell r="LD31" t="str">
            <v>Y</v>
          </cell>
          <cell r="LE31" t="str">
            <v>Y</v>
          </cell>
          <cell r="LF31" t="str">
            <v>Y</v>
          </cell>
          <cell r="LG31" t="str">
            <v>Y</v>
          </cell>
          <cell r="LH31" t="str">
            <v>N</v>
          </cell>
          <cell r="LI31" t="str">
            <v>Y</v>
          </cell>
          <cell r="LJ31" t="str">
            <v>Y</v>
          </cell>
          <cell r="LK31" t="str">
            <v>Y</v>
          </cell>
          <cell r="LL31" t="str">
            <v>N</v>
          </cell>
          <cell r="LM31" t="str">
            <v>Y</v>
          </cell>
          <cell r="LN31" t="str">
            <v>N</v>
          </cell>
          <cell r="LO31" t="str">
            <v>N</v>
          </cell>
          <cell r="LP31" t="str">
            <v>Y</v>
          </cell>
          <cell r="LQ31" t="str">
            <v>Y</v>
          </cell>
          <cell r="LR31"/>
          <cell r="LS31" t="str">
            <v>Y</v>
          </cell>
          <cell r="LT31" t="str">
            <v>Y</v>
          </cell>
          <cell r="LU31" t="str">
            <v>N</v>
          </cell>
          <cell r="LV31" t="str">
            <v>N</v>
          </cell>
          <cell r="LW31" t="str">
            <v>N</v>
          </cell>
          <cell r="LX31" t="str">
            <v>Y</v>
          </cell>
          <cell r="LY31" t="str">
            <v>Y</v>
          </cell>
          <cell r="LZ31" t="str">
            <v>Y</v>
          </cell>
          <cell r="MA31" t="str">
            <v>N</v>
          </cell>
          <cell r="MB31" t="str">
            <v>Y</v>
          </cell>
          <cell r="MC31" t="str">
            <v>N</v>
          </cell>
          <cell r="MD31" t="str">
            <v>Y</v>
          </cell>
          <cell r="ME31" t="str">
            <v>Y</v>
          </cell>
          <cell r="MF31" t="str">
            <v>N</v>
          </cell>
          <cell r="MG31" t="str">
            <v>Y</v>
          </cell>
          <cell r="MH31" t="str">
            <v>N</v>
          </cell>
          <cell r="MI31" t="str">
            <v>Y</v>
          </cell>
          <cell r="MJ31" t="str">
            <v>Y</v>
          </cell>
          <cell r="MK31" t="str">
            <v>Y</v>
          </cell>
          <cell r="ML31" t="str">
            <v>N</v>
          </cell>
          <cell r="MM31" t="str">
            <v>N</v>
          </cell>
          <cell r="MN31" t="str">
            <v>Y</v>
          </cell>
          <cell r="MO31" t="str">
            <v>Y</v>
          </cell>
          <cell r="MP31" t="str">
            <v>Y</v>
          </cell>
          <cell r="MQ31"/>
          <cell r="MR31" t="str">
            <v>Y</v>
          </cell>
          <cell r="MS31" t="str">
            <v>Y</v>
          </cell>
          <cell r="MT31" t="str">
            <v>Y</v>
          </cell>
          <cell r="MU31" t="str">
            <v>Y</v>
          </cell>
          <cell r="MV31" t="str">
            <v>Y</v>
          </cell>
          <cell r="MW31" t="str">
            <v>N</v>
          </cell>
          <cell r="MX31" t="str">
            <v>N</v>
          </cell>
          <cell r="MY31" t="str">
            <v>Y</v>
          </cell>
          <cell r="MZ31" t="str">
            <v>Y</v>
          </cell>
          <cell r="NA31" t="str">
            <v>Y</v>
          </cell>
          <cell r="NB31" t="str">
            <v>Y</v>
          </cell>
          <cell r="NC31" t="str">
            <v>Y</v>
          </cell>
          <cell r="ND31" t="str">
            <v>N</v>
          </cell>
          <cell r="NE31" t="str">
            <v>Y</v>
          </cell>
          <cell r="NF31" t="str">
            <v>Y</v>
          </cell>
          <cell r="NG31" t="str">
            <v>Y</v>
          </cell>
          <cell r="NH31" t="str">
            <v>Y</v>
          </cell>
          <cell r="NI31" t="str">
            <v>Y</v>
          </cell>
          <cell r="NJ31" t="str">
            <v>Y</v>
          </cell>
          <cell r="NK31" t="str">
            <v>Y</v>
          </cell>
          <cell r="NL31" t="str">
            <v>Y</v>
          </cell>
          <cell r="NM31" t="str">
            <v>Y</v>
          </cell>
          <cell r="NN31" t="str">
            <v>Y</v>
          </cell>
          <cell r="NO31" t="str">
            <v>Y</v>
          </cell>
          <cell r="NP31" t="str">
            <v>Y</v>
          </cell>
          <cell r="NQ31" t="str">
            <v>N</v>
          </cell>
          <cell r="NR31" t="str">
            <v>N</v>
          </cell>
          <cell r="NS31"/>
          <cell r="NT31"/>
          <cell r="NU31" t="str">
            <v>Y</v>
          </cell>
          <cell r="NV31" t="str">
            <v>Y</v>
          </cell>
          <cell r="NW31" t="str">
            <v>Y</v>
          </cell>
          <cell r="NX31" t="str">
            <v>Y</v>
          </cell>
          <cell r="NY31" t="str">
            <v>Y</v>
          </cell>
          <cell r="NZ31" t="str">
            <v>Y</v>
          </cell>
          <cell r="OA31" t="str">
            <v>Y</v>
          </cell>
          <cell r="OB31" t="str">
            <v>Y</v>
          </cell>
          <cell r="OC31"/>
          <cell r="OD31" t="str">
            <v>Y</v>
          </cell>
          <cell r="OE31" t="str">
            <v>Y</v>
          </cell>
          <cell r="OF31" t="str">
            <v>N</v>
          </cell>
          <cell r="OG31" t="str">
            <v>Y</v>
          </cell>
          <cell r="OH31"/>
          <cell r="OI31" t="str">
            <v>Y</v>
          </cell>
          <cell r="OJ31" t="str">
            <v>Y</v>
          </cell>
          <cell r="OK31" t="str">
            <v>Y</v>
          </cell>
          <cell r="OL31" t="str">
            <v>Y</v>
          </cell>
          <cell r="OM31" t="str">
            <v>Y</v>
          </cell>
          <cell r="ON31" t="str">
            <v>Y</v>
          </cell>
          <cell r="OO31" t="str">
            <v>Y</v>
          </cell>
          <cell r="OP31"/>
          <cell r="OQ31" t="str">
            <v>Y</v>
          </cell>
          <cell r="OR31" t="str">
            <v>Y</v>
          </cell>
          <cell r="OS31" t="str">
            <v>Y</v>
          </cell>
          <cell r="OT31"/>
          <cell r="OU31" t="str">
            <v>Y</v>
          </cell>
          <cell r="OV31" t="str">
            <v>Y</v>
          </cell>
          <cell r="OW31" t="str">
            <v>Y</v>
          </cell>
          <cell r="OX31" t="str">
            <v>Y</v>
          </cell>
          <cell r="OY31" t="str">
            <v>Y</v>
          </cell>
          <cell r="OZ31" t="str">
            <v>Y</v>
          </cell>
          <cell r="PA31" t="str">
            <v>Y</v>
          </cell>
          <cell r="PB31" t="str">
            <v>Y</v>
          </cell>
          <cell r="PC31" t="str">
            <v>Y</v>
          </cell>
          <cell r="PD31" t="str">
            <v>Y</v>
          </cell>
          <cell r="PE31" t="str">
            <v>Y</v>
          </cell>
          <cell r="PF31" t="str">
            <v>Y</v>
          </cell>
          <cell r="PG31" t="str">
            <v>Y</v>
          </cell>
          <cell r="PH31" t="str">
            <v>N</v>
          </cell>
          <cell r="PI31" t="str">
            <v>Y</v>
          </cell>
          <cell r="PJ31" t="str">
            <v>Y</v>
          </cell>
          <cell r="PK31" t="str">
            <v>Y</v>
          </cell>
          <cell r="PL31" t="str">
            <v>N</v>
          </cell>
          <cell r="PM31" t="str">
            <v>Y</v>
          </cell>
          <cell r="PN31" t="str">
            <v>N</v>
          </cell>
          <cell r="PO31" t="str">
            <v>Y</v>
          </cell>
          <cell r="PP31" t="str">
            <v>N</v>
          </cell>
          <cell r="PQ31" t="str">
            <v>Y</v>
          </cell>
          <cell r="PR31" t="str">
            <v>N</v>
          </cell>
          <cell r="PS31" t="str">
            <v>Y</v>
          </cell>
          <cell r="PT31" t="str">
            <v>N</v>
          </cell>
          <cell r="PU31" t="str">
            <v>N</v>
          </cell>
          <cell r="PV31" t="str">
            <v>N</v>
          </cell>
          <cell r="PW31" t="str">
            <v>Y</v>
          </cell>
          <cell r="PX31" t="str">
            <v>N</v>
          </cell>
          <cell r="PY31" t="str">
            <v>N</v>
          </cell>
          <cell r="PZ31" t="str">
            <v>Y</v>
          </cell>
          <cell r="QA31"/>
          <cell r="QB31" t="str">
            <v>N</v>
          </cell>
          <cell r="QC31" t="str">
            <v>Y</v>
          </cell>
          <cell r="QD31" t="str">
            <v>Y</v>
          </cell>
          <cell r="QE31" t="str">
            <v>Y</v>
          </cell>
          <cell r="QF31" t="str">
            <v>N</v>
          </cell>
          <cell r="QG31" t="str">
            <v>N</v>
          </cell>
          <cell r="QH31" t="str">
            <v>N</v>
          </cell>
          <cell r="QI31" t="str">
            <v>Y</v>
          </cell>
          <cell r="QJ31" t="str">
            <v>Y</v>
          </cell>
          <cell r="QK31" t="str">
            <v>N</v>
          </cell>
          <cell r="QL31" t="str">
            <v>Y</v>
          </cell>
          <cell r="QM31" t="str">
            <v>N</v>
          </cell>
          <cell r="QN31" t="str">
            <v>N</v>
          </cell>
          <cell r="QO31" t="str">
            <v>N</v>
          </cell>
          <cell r="QP31" t="str">
            <v>Y</v>
          </cell>
          <cell r="QQ31" t="str">
            <v>Y</v>
          </cell>
          <cell r="QR31" t="str">
            <v>Y</v>
          </cell>
          <cell r="QS31" t="str">
            <v>Y</v>
          </cell>
          <cell r="QT31" t="str">
            <v>N</v>
          </cell>
          <cell r="QU31" t="str">
            <v>Y</v>
          </cell>
          <cell r="QV31" t="str">
            <v>N</v>
          </cell>
          <cell r="QW31" t="str">
            <v>Y</v>
          </cell>
          <cell r="QX31" t="str">
            <v>N</v>
          </cell>
          <cell r="QY31" t="str">
            <v>N</v>
          </cell>
          <cell r="QZ31"/>
          <cell r="RA31" t="str">
            <v>Y</v>
          </cell>
          <cell r="RB31" t="str">
            <v>Y</v>
          </cell>
          <cell r="RC31" t="str">
            <v>N</v>
          </cell>
          <cell r="RD31" t="str">
            <v>Y</v>
          </cell>
          <cell r="RE31" t="str">
            <v>N</v>
          </cell>
          <cell r="RF31" t="str">
            <v>Y</v>
          </cell>
          <cell r="RG31" t="str">
            <v>N</v>
          </cell>
          <cell r="RH31" t="str">
            <v>N</v>
          </cell>
          <cell r="RI31" t="str">
            <v>Y</v>
          </cell>
          <cell r="RJ31" t="str">
            <v>Y</v>
          </cell>
          <cell r="RK31" t="str">
            <v>Y</v>
          </cell>
          <cell r="RL31" t="str">
            <v>Y</v>
          </cell>
          <cell r="RM31"/>
          <cell r="RN31" t="str">
            <v>Y</v>
          </cell>
          <cell r="RO31" t="str">
            <v>Y</v>
          </cell>
          <cell r="RP31" t="str">
            <v>Y</v>
          </cell>
          <cell r="RQ31" t="str">
            <v>Y</v>
          </cell>
          <cell r="RR31" t="str">
            <v>N</v>
          </cell>
          <cell r="RS31" t="str">
            <v>N</v>
          </cell>
          <cell r="RT31" t="str">
            <v>Y</v>
          </cell>
          <cell r="RU31" t="str">
            <v>N</v>
          </cell>
          <cell r="RV31" t="str">
            <v>Y</v>
          </cell>
          <cell r="RW31" t="str">
            <v>N</v>
          </cell>
          <cell r="RX31" t="str">
            <v>Y</v>
          </cell>
          <cell r="RY31"/>
          <cell r="RZ31" t="str">
            <v>N</v>
          </cell>
          <cell r="SA31" t="str">
            <v>N</v>
          </cell>
          <cell r="SB31" t="str">
            <v>N</v>
          </cell>
          <cell r="SC31"/>
          <cell r="SD31" t="str">
            <v>N</v>
          </cell>
          <cell r="SE31" t="str">
            <v>N</v>
          </cell>
          <cell r="SF31" t="str">
            <v>N</v>
          </cell>
          <cell r="SG31" t="str">
            <v>Y</v>
          </cell>
          <cell r="SH31" t="str">
            <v>Y</v>
          </cell>
          <cell r="SI31" t="str">
            <v>N</v>
          </cell>
          <cell r="SJ31" t="str">
            <v>N</v>
          </cell>
          <cell r="SK31" t="str">
            <v>Y</v>
          </cell>
          <cell r="SL31" t="str">
            <v>Y</v>
          </cell>
          <cell r="SM31"/>
          <cell r="SN31" t="str">
            <v>N</v>
          </cell>
          <cell r="SO31" t="str">
            <v>N</v>
          </cell>
          <cell r="SP31" t="str">
            <v>Y</v>
          </cell>
          <cell r="SQ31" t="str">
            <v>N</v>
          </cell>
          <cell r="SR31" t="str">
            <v>N</v>
          </cell>
          <cell r="SS31" t="str">
            <v>Y</v>
          </cell>
          <cell r="ST31" t="str">
            <v>N</v>
          </cell>
          <cell r="SU31" t="str">
            <v>Y</v>
          </cell>
          <cell r="SV31" t="str">
            <v>Y</v>
          </cell>
          <cell r="SW31" t="str">
            <v>N</v>
          </cell>
          <cell r="SX31" t="str">
            <v>Y</v>
          </cell>
          <cell r="SY31" t="str">
            <v>N</v>
          </cell>
          <cell r="SZ31" t="str">
            <v>Y</v>
          </cell>
          <cell r="TA31" t="str">
            <v>Y</v>
          </cell>
          <cell r="TB31" t="str">
            <v>Y</v>
          </cell>
          <cell r="TC31" t="str">
            <v>N</v>
          </cell>
          <cell r="TD31" t="str">
            <v>N</v>
          </cell>
          <cell r="TE31" t="str">
            <v>Y</v>
          </cell>
          <cell r="TF31" t="str">
            <v>Y</v>
          </cell>
          <cell r="TG31" t="str">
            <v>N</v>
          </cell>
          <cell r="TH31" t="str">
            <v>Y</v>
          </cell>
          <cell r="TI31" t="str">
            <v>Y</v>
          </cell>
          <cell r="TJ31" t="str">
            <v>N</v>
          </cell>
          <cell r="TK31" t="str">
            <v>Y</v>
          </cell>
          <cell r="TL31" t="str">
            <v>Y</v>
          </cell>
          <cell r="TM31" t="str">
            <v>Y</v>
          </cell>
          <cell r="TN31" t="str">
            <v>N</v>
          </cell>
          <cell r="TO31" t="str">
            <v>Y</v>
          </cell>
          <cell r="TP31" t="str">
            <v>N</v>
          </cell>
          <cell r="TQ31" t="str">
            <v>N</v>
          </cell>
          <cell r="TR31"/>
          <cell r="TS31" t="str">
            <v>Y</v>
          </cell>
          <cell r="TT31" t="str">
            <v>Y</v>
          </cell>
          <cell r="TU31" t="str">
            <v>Y</v>
          </cell>
          <cell r="TV31" t="str">
            <v>Y</v>
          </cell>
          <cell r="TW31" t="str">
            <v>Y</v>
          </cell>
          <cell r="TX31" t="str">
            <v>Y</v>
          </cell>
          <cell r="TY31" t="str">
            <v>Y</v>
          </cell>
          <cell r="TZ31" t="str">
            <v>N</v>
          </cell>
          <cell r="UA31" t="str">
            <v>Y</v>
          </cell>
          <cell r="UB31" t="str">
            <v>N</v>
          </cell>
          <cell r="UC31" t="str">
            <v>Y</v>
          </cell>
          <cell r="UD31" t="str">
            <v>Y</v>
          </cell>
          <cell r="UE31" t="str">
            <v>N</v>
          </cell>
          <cell r="UF31" t="str">
            <v>N</v>
          </cell>
          <cell r="UG31" t="str">
            <v>Y</v>
          </cell>
          <cell r="UH31" t="str">
            <v>Y</v>
          </cell>
          <cell r="UI31" t="str">
            <v>N</v>
          </cell>
          <cell r="UJ31" t="str">
            <v>Y</v>
          </cell>
          <cell r="UK31" t="str">
            <v>Y</v>
          </cell>
          <cell r="UL31" t="str">
            <v>Y</v>
          </cell>
          <cell r="UM31" t="str">
            <v>Y</v>
          </cell>
          <cell r="UN31" t="str">
            <v>Y</v>
          </cell>
          <cell r="UO31"/>
          <cell r="UP31" t="str">
            <v>Y</v>
          </cell>
          <cell r="UQ31" t="str">
            <v>Y</v>
          </cell>
          <cell r="UR31"/>
          <cell r="US31" t="str">
            <v>N</v>
          </cell>
          <cell r="UT31" t="str">
            <v>Y</v>
          </cell>
          <cell r="UU31" t="str">
            <v>Y</v>
          </cell>
          <cell r="UV31" t="str">
            <v>Y</v>
          </cell>
          <cell r="UW31" t="str">
            <v>Y</v>
          </cell>
          <cell r="UX31" t="str">
            <v>Y</v>
          </cell>
          <cell r="UY31" t="str">
            <v>Y</v>
          </cell>
          <cell r="UZ31" t="str">
            <v>N</v>
          </cell>
          <cell r="VA31" t="str">
            <v>Y</v>
          </cell>
          <cell r="VB31" t="str">
            <v>Y</v>
          </cell>
          <cell r="VC31" t="str">
            <v>Y</v>
          </cell>
          <cell r="VD31" t="str">
            <v>N</v>
          </cell>
          <cell r="VE31" t="str">
            <v>N</v>
          </cell>
          <cell r="VF31" t="str">
            <v>N</v>
          </cell>
          <cell r="VG31"/>
          <cell r="VH31" t="str">
            <v>N</v>
          </cell>
          <cell r="VI31" t="str">
            <v>Y</v>
          </cell>
          <cell r="VJ31" t="str">
            <v>Y</v>
          </cell>
          <cell r="VK31" t="str">
            <v>N</v>
          </cell>
          <cell r="VL31" t="str">
            <v>Y</v>
          </cell>
          <cell r="VM31"/>
          <cell r="VN31" t="str">
            <v>N</v>
          </cell>
          <cell r="VO31" t="str">
            <v>N</v>
          </cell>
          <cell r="VP31"/>
          <cell r="VQ31" t="str">
            <v>Y</v>
          </cell>
          <cell r="VR31" t="str">
            <v>N</v>
          </cell>
          <cell r="VS31" t="str">
            <v>Y</v>
          </cell>
          <cell r="VT31" t="str">
            <v>N</v>
          </cell>
          <cell r="VU31" t="str">
            <v>N</v>
          </cell>
          <cell r="VV31" t="str">
            <v>N</v>
          </cell>
          <cell r="VW31" t="str">
            <v>N</v>
          </cell>
          <cell r="VX31"/>
          <cell r="VY31" t="str">
            <v>N</v>
          </cell>
          <cell r="VZ31" t="str">
            <v>Y</v>
          </cell>
          <cell r="WA31"/>
          <cell r="WB31"/>
          <cell r="WC31" t="str">
            <v>Y</v>
          </cell>
          <cell r="WD31" t="str">
            <v>N</v>
          </cell>
          <cell r="WE31" t="str">
            <v>N</v>
          </cell>
          <cell r="WF31"/>
          <cell r="WG31" t="str">
            <v>N</v>
          </cell>
          <cell r="WH31" t="str">
            <v>Y</v>
          </cell>
          <cell r="WI31" t="str">
            <v>N</v>
          </cell>
          <cell r="WJ31"/>
          <cell r="WK31"/>
          <cell r="WL31" t="str">
            <v>N</v>
          </cell>
          <cell r="WM31" t="str">
            <v>N</v>
          </cell>
          <cell r="WN31" t="str">
            <v>Y</v>
          </cell>
          <cell r="WO31" t="str">
            <v>Y</v>
          </cell>
          <cell r="WP31"/>
          <cell r="WQ31"/>
          <cell r="WR31"/>
          <cell r="WS31" t="str">
            <v>N</v>
          </cell>
          <cell r="WT31" t="str">
            <v>Y</v>
          </cell>
          <cell r="WU31" t="str">
            <v>N</v>
          </cell>
          <cell r="WV31" t="str">
            <v>Y</v>
          </cell>
          <cell r="WW31" t="str">
            <v>N</v>
          </cell>
          <cell r="WX31" t="str">
            <v>Y</v>
          </cell>
          <cell r="WY31" t="str">
            <v>Y</v>
          </cell>
          <cell r="WZ31" t="str">
            <v>Y</v>
          </cell>
          <cell r="XA31"/>
          <cell r="XB31" t="str">
            <v>N</v>
          </cell>
          <cell r="XC31"/>
          <cell r="XD31"/>
          <cell r="XE31"/>
          <cell r="XF31"/>
          <cell r="XG31"/>
          <cell r="XH31"/>
          <cell r="XI31" t="str">
            <v>Y</v>
          </cell>
          <cell r="XJ31"/>
          <cell r="XK31" t="str">
            <v>Y</v>
          </cell>
          <cell r="XL31" t="str">
            <v>N</v>
          </cell>
          <cell r="XM31"/>
          <cell r="XN31" t="str">
            <v>Y</v>
          </cell>
          <cell r="XO31"/>
          <cell r="XP31" t="str">
            <v>N</v>
          </cell>
          <cell r="XQ31" t="str">
            <v>N</v>
          </cell>
          <cell r="XR31" t="str">
            <v>Y</v>
          </cell>
          <cell r="XS31" t="str">
            <v>Y</v>
          </cell>
          <cell r="XT31" t="str">
            <v>N</v>
          </cell>
          <cell r="XU31" t="str">
            <v>N</v>
          </cell>
          <cell r="XV31" t="str">
            <v>Y</v>
          </cell>
        </row>
        <row r="32">
          <cell r="E32" t="str">
            <v>Y</v>
          </cell>
          <cell r="F32" t="str">
            <v>Y</v>
          </cell>
          <cell r="G32" t="str">
            <v>Y</v>
          </cell>
          <cell r="H32" t="str">
            <v>Y</v>
          </cell>
          <cell r="I32" t="str">
            <v>Y</v>
          </cell>
          <cell r="J32" t="str">
            <v>Y</v>
          </cell>
          <cell r="K32" t="str">
            <v>Y</v>
          </cell>
          <cell r="L32" t="str">
            <v>Y</v>
          </cell>
          <cell r="M32" t="str">
            <v>Y</v>
          </cell>
          <cell r="N32" t="str">
            <v>Y</v>
          </cell>
          <cell r="O32"/>
          <cell r="P32" t="str">
            <v>Y</v>
          </cell>
          <cell r="Q32" t="str">
            <v>Y</v>
          </cell>
          <cell r="R32" t="str">
            <v>Y</v>
          </cell>
          <cell r="S32" t="str">
            <v>Y</v>
          </cell>
          <cell r="T32" t="str">
            <v>Y</v>
          </cell>
          <cell r="U32" t="str">
            <v>Y</v>
          </cell>
          <cell r="V32" t="str">
            <v>Y</v>
          </cell>
          <cell r="W32" t="str">
            <v>N</v>
          </cell>
          <cell r="X32" t="str">
            <v>Y</v>
          </cell>
          <cell r="Y32" t="str">
            <v>Y</v>
          </cell>
          <cell r="Z32"/>
          <cell r="AA32" t="str">
            <v>Y</v>
          </cell>
          <cell r="AB32" t="str">
            <v>Y</v>
          </cell>
          <cell r="AC32" t="str">
            <v>Y</v>
          </cell>
          <cell r="AD32" t="str">
            <v>Y</v>
          </cell>
          <cell r="AE32" t="str">
            <v>Y</v>
          </cell>
          <cell r="AF32" t="str">
            <v>Y</v>
          </cell>
          <cell r="AG32" t="str">
            <v>Y</v>
          </cell>
          <cell r="AH32" t="str">
            <v>Y</v>
          </cell>
          <cell r="AI32" t="str">
            <v>N</v>
          </cell>
          <cell r="AJ32" t="str">
            <v>Y</v>
          </cell>
          <cell r="AK32" t="str">
            <v>N</v>
          </cell>
          <cell r="AL32" t="str">
            <v>Y</v>
          </cell>
          <cell r="AM32" t="str">
            <v>Y</v>
          </cell>
          <cell r="AN32" t="str">
            <v>Y</v>
          </cell>
          <cell r="AO32" t="str">
            <v>Y</v>
          </cell>
          <cell r="AP32" t="str">
            <v>Y</v>
          </cell>
          <cell r="AQ32" t="str">
            <v>N</v>
          </cell>
          <cell r="AR32" t="str">
            <v>N</v>
          </cell>
          <cell r="AS32" t="str">
            <v>Y</v>
          </cell>
          <cell r="AT32" t="str">
            <v>Y</v>
          </cell>
          <cell r="AU32" t="str">
            <v>N</v>
          </cell>
          <cell r="AV32" t="str">
            <v>N</v>
          </cell>
          <cell r="AW32" t="str">
            <v>Y</v>
          </cell>
          <cell r="AX32" t="str">
            <v>N</v>
          </cell>
          <cell r="AY32"/>
          <cell r="AZ32" t="str">
            <v>Y</v>
          </cell>
          <cell r="BA32"/>
          <cell r="BB32" t="str">
            <v>Y</v>
          </cell>
          <cell r="BC32" t="str">
            <v>Y</v>
          </cell>
          <cell r="BD32" t="str">
            <v>Y</v>
          </cell>
          <cell r="BE32" t="str">
            <v>Y</v>
          </cell>
          <cell r="BF32" t="str">
            <v>Y</v>
          </cell>
          <cell r="BG32" t="str">
            <v>Y</v>
          </cell>
          <cell r="BH32" t="str">
            <v>Y</v>
          </cell>
          <cell r="BI32" t="str">
            <v>Y</v>
          </cell>
          <cell r="BJ32" t="str">
            <v>Y</v>
          </cell>
          <cell r="BK32" t="str">
            <v>Y</v>
          </cell>
          <cell r="BL32" t="str">
            <v>Y</v>
          </cell>
          <cell r="BM32" t="str">
            <v>N</v>
          </cell>
          <cell r="BN32" t="str">
            <v>N</v>
          </cell>
          <cell r="BO32" t="str">
            <v>Y</v>
          </cell>
          <cell r="BP32" t="str">
            <v>Y</v>
          </cell>
          <cell r="BQ32" t="str">
            <v>Y</v>
          </cell>
          <cell r="BR32" t="str">
            <v>Y</v>
          </cell>
          <cell r="BS32" t="str">
            <v>Y</v>
          </cell>
          <cell r="BT32" t="str">
            <v>Y</v>
          </cell>
          <cell r="BU32" t="str">
            <v>Y</v>
          </cell>
          <cell r="BV32" t="str">
            <v>Y</v>
          </cell>
          <cell r="BW32" t="str">
            <v>Y</v>
          </cell>
          <cell r="BX32" t="str">
            <v>Y</v>
          </cell>
          <cell r="BY32" t="str">
            <v>Y</v>
          </cell>
          <cell r="BZ32" t="str">
            <v>Y</v>
          </cell>
          <cell r="CA32" t="str">
            <v>Y</v>
          </cell>
          <cell r="CB32" t="str">
            <v>Y</v>
          </cell>
          <cell r="CC32" t="str">
            <v>Y</v>
          </cell>
          <cell r="CD32" t="str">
            <v>N</v>
          </cell>
          <cell r="CE32" t="str">
            <v>Y</v>
          </cell>
          <cell r="CF32" t="str">
            <v>Y</v>
          </cell>
          <cell r="CG32" t="str">
            <v>Y</v>
          </cell>
          <cell r="CH32" t="str">
            <v>Y</v>
          </cell>
          <cell r="CI32" t="str">
            <v>N</v>
          </cell>
          <cell r="CJ32" t="str">
            <v>Y</v>
          </cell>
          <cell r="CK32" t="str">
            <v>Y</v>
          </cell>
          <cell r="CL32" t="str">
            <v>Y</v>
          </cell>
          <cell r="CM32"/>
          <cell r="CN32" t="str">
            <v>Y</v>
          </cell>
          <cell r="CO32" t="str">
            <v>Y</v>
          </cell>
          <cell r="CP32" t="str">
            <v>Y</v>
          </cell>
          <cell r="CQ32" t="str">
            <v>Y</v>
          </cell>
          <cell r="CR32"/>
          <cell r="CS32" t="str">
            <v>Y</v>
          </cell>
          <cell r="CT32" t="str">
            <v>Y</v>
          </cell>
          <cell r="CU32" t="str">
            <v>Y</v>
          </cell>
          <cell r="CV32" t="str">
            <v>Y</v>
          </cell>
          <cell r="CW32" t="str">
            <v>Y</v>
          </cell>
          <cell r="CX32" t="str">
            <v>Y</v>
          </cell>
          <cell r="CY32" t="str">
            <v>Y</v>
          </cell>
          <cell r="CZ32" t="str">
            <v>Y</v>
          </cell>
          <cell r="DA32" t="str">
            <v>Y</v>
          </cell>
          <cell r="DB32" t="str">
            <v>Y</v>
          </cell>
          <cell r="DC32" t="str">
            <v>Y</v>
          </cell>
          <cell r="DD32" t="str">
            <v>Y</v>
          </cell>
          <cell r="DE32" t="str">
            <v>Y</v>
          </cell>
          <cell r="DF32" t="str">
            <v>Y</v>
          </cell>
          <cell r="DG32" t="str">
            <v>Y</v>
          </cell>
          <cell r="DH32" t="str">
            <v>Y</v>
          </cell>
          <cell r="DI32" t="str">
            <v>Y</v>
          </cell>
          <cell r="DJ32" t="str">
            <v>Y</v>
          </cell>
          <cell r="DK32" t="str">
            <v>Y</v>
          </cell>
          <cell r="DL32" t="str">
            <v>Y</v>
          </cell>
          <cell r="DM32" t="str">
            <v>Y</v>
          </cell>
          <cell r="DN32" t="str">
            <v>Y</v>
          </cell>
          <cell r="DO32" t="str">
            <v>Y</v>
          </cell>
          <cell r="DP32" t="str">
            <v>Y</v>
          </cell>
          <cell r="DQ32" t="str">
            <v>Y</v>
          </cell>
          <cell r="DR32" t="str">
            <v>Y</v>
          </cell>
          <cell r="DS32" t="str">
            <v>Y</v>
          </cell>
          <cell r="DT32" t="str">
            <v>Y</v>
          </cell>
          <cell r="DU32" t="str">
            <v>Y</v>
          </cell>
          <cell r="DV32" t="str">
            <v>Y</v>
          </cell>
          <cell r="DW32" t="str">
            <v>Y</v>
          </cell>
          <cell r="DX32" t="str">
            <v>Y</v>
          </cell>
          <cell r="DY32" t="str">
            <v>Y</v>
          </cell>
          <cell r="DZ32" t="str">
            <v>Y</v>
          </cell>
          <cell r="EA32" t="str">
            <v>Y</v>
          </cell>
          <cell r="EB32"/>
          <cell r="EC32" t="str">
            <v>Y</v>
          </cell>
          <cell r="ED32" t="str">
            <v>Y</v>
          </cell>
          <cell r="EE32" t="str">
            <v>Y</v>
          </cell>
          <cell r="EF32" t="str">
            <v>Y</v>
          </cell>
          <cell r="EG32" t="str">
            <v>Y</v>
          </cell>
          <cell r="EH32" t="str">
            <v>Y</v>
          </cell>
          <cell r="EI32" t="str">
            <v>Y</v>
          </cell>
          <cell r="EJ32" t="str">
            <v>Y</v>
          </cell>
          <cell r="EK32" t="str">
            <v>Y</v>
          </cell>
          <cell r="EL32"/>
          <cell r="EM32" t="str">
            <v>Y</v>
          </cell>
          <cell r="EN32" t="str">
            <v>Y</v>
          </cell>
          <cell r="EO32" t="str">
            <v>N</v>
          </cell>
          <cell r="EP32" t="str">
            <v>Y</v>
          </cell>
          <cell r="EQ32" t="str">
            <v>Y</v>
          </cell>
          <cell r="ER32" t="str">
            <v>Y</v>
          </cell>
          <cell r="ES32" t="str">
            <v>Y</v>
          </cell>
          <cell r="ET32" t="str">
            <v>N</v>
          </cell>
          <cell r="EU32" t="str">
            <v>Y</v>
          </cell>
          <cell r="EV32" t="str">
            <v>Y</v>
          </cell>
          <cell r="EW32" t="str">
            <v>Y</v>
          </cell>
          <cell r="EX32" t="str">
            <v>Y</v>
          </cell>
          <cell r="EY32"/>
          <cell r="EZ32" t="str">
            <v>Y</v>
          </cell>
          <cell r="FA32" t="str">
            <v>Y</v>
          </cell>
          <cell r="FB32" t="str">
            <v>Y</v>
          </cell>
          <cell r="FC32" t="str">
            <v>Y</v>
          </cell>
          <cell r="FD32" t="str">
            <v>Y</v>
          </cell>
          <cell r="FE32" t="str">
            <v>Y</v>
          </cell>
          <cell r="FF32" t="str">
            <v>Y</v>
          </cell>
          <cell r="FG32" t="str">
            <v>Y</v>
          </cell>
          <cell r="FH32" t="str">
            <v>Y</v>
          </cell>
          <cell r="FI32" t="str">
            <v>Y</v>
          </cell>
          <cell r="FJ32" t="str">
            <v>Y</v>
          </cell>
          <cell r="FK32" t="str">
            <v>Y</v>
          </cell>
          <cell r="FL32" t="str">
            <v>Y</v>
          </cell>
          <cell r="FM32" t="str">
            <v>Y</v>
          </cell>
          <cell r="FN32" t="str">
            <v>Y</v>
          </cell>
          <cell r="FO32" t="str">
            <v>Y</v>
          </cell>
          <cell r="FP32" t="str">
            <v>Y</v>
          </cell>
          <cell r="FQ32" t="str">
            <v>N</v>
          </cell>
          <cell r="FR32" t="str">
            <v>N</v>
          </cell>
          <cell r="FS32" t="str">
            <v>Y</v>
          </cell>
          <cell r="FT32" t="str">
            <v>Y</v>
          </cell>
          <cell r="FU32" t="str">
            <v>Y</v>
          </cell>
          <cell r="FV32" t="str">
            <v>Y</v>
          </cell>
          <cell r="FW32" t="str">
            <v>Y</v>
          </cell>
          <cell r="FX32" t="str">
            <v>Y</v>
          </cell>
          <cell r="FY32" t="str">
            <v>Y</v>
          </cell>
          <cell r="FZ32" t="str">
            <v>Y</v>
          </cell>
          <cell r="GA32" t="str">
            <v>Y</v>
          </cell>
          <cell r="GB32"/>
          <cell r="GC32" t="str">
            <v>Y</v>
          </cell>
          <cell r="GD32" t="str">
            <v>Y</v>
          </cell>
          <cell r="GE32"/>
          <cell r="GF32" t="str">
            <v>Y</v>
          </cell>
          <cell r="GG32" t="str">
            <v>Y</v>
          </cell>
          <cell r="GH32" t="str">
            <v>Y</v>
          </cell>
          <cell r="GI32" t="str">
            <v>Y</v>
          </cell>
          <cell r="GJ32" t="str">
            <v>Y</v>
          </cell>
          <cell r="GK32" t="str">
            <v>Y</v>
          </cell>
          <cell r="GL32" t="str">
            <v>Y</v>
          </cell>
          <cell r="GM32" t="str">
            <v>Y</v>
          </cell>
          <cell r="GN32" t="str">
            <v>Y</v>
          </cell>
          <cell r="GO32" t="str">
            <v>Y</v>
          </cell>
          <cell r="GP32" t="str">
            <v>Y</v>
          </cell>
          <cell r="GQ32" t="str">
            <v>Y</v>
          </cell>
          <cell r="GR32" t="str">
            <v>Y</v>
          </cell>
          <cell r="GS32" t="str">
            <v>Y</v>
          </cell>
          <cell r="GT32" t="str">
            <v>Y</v>
          </cell>
          <cell r="GU32" t="str">
            <v>Y</v>
          </cell>
          <cell r="GV32" t="str">
            <v>Y</v>
          </cell>
          <cell r="GW32" t="str">
            <v>Y</v>
          </cell>
          <cell r="GX32" t="str">
            <v>Y</v>
          </cell>
          <cell r="GY32" t="str">
            <v>Y</v>
          </cell>
          <cell r="GZ32" t="str">
            <v>Y</v>
          </cell>
          <cell r="HA32" t="str">
            <v>Y</v>
          </cell>
          <cell r="HB32" t="str">
            <v>Y</v>
          </cell>
          <cell r="HC32" t="str">
            <v>Y</v>
          </cell>
          <cell r="HD32" t="str">
            <v>Y</v>
          </cell>
          <cell r="HE32" t="str">
            <v>Y</v>
          </cell>
          <cell r="HF32"/>
          <cell r="HG32" t="str">
            <v>N</v>
          </cell>
          <cell r="HH32" t="str">
            <v>Y</v>
          </cell>
          <cell r="HI32" t="str">
            <v>Y</v>
          </cell>
          <cell r="HJ32" t="str">
            <v>Y</v>
          </cell>
          <cell r="HK32" t="str">
            <v>Y</v>
          </cell>
          <cell r="HL32" t="str">
            <v>Y</v>
          </cell>
          <cell r="HM32" t="str">
            <v>Y</v>
          </cell>
          <cell r="HN32" t="str">
            <v>Y</v>
          </cell>
          <cell r="HO32" t="str">
            <v>Y</v>
          </cell>
          <cell r="HP32"/>
          <cell r="HQ32" t="str">
            <v>Y</v>
          </cell>
          <cell r="HR32" t="str">
            <v>Y</v>
          </cell>
          <cell r="HS32" t="str">
            <v>Y</v>
          </cell>
          <cell r="HT32" t="str">
            <v>Y</v>
          </cell>
          <cell r="HU32" t="str">
            <v>Y</v>
          </cell>
          <cell r="HV32" t="str">
            <v>Y</v>
          </cell>
          <cell r="HW32" t="str">
            <v>Y</v>
          </cell>
          <cell r="HX32" t="str">
            <v>N</v>
          </cell>
          <cell r="HY32"/>
          <cell r="HZ32" t="str">
            <v>Y</v>
          </cell>
          <cell r="IA32" t="str">
            <v>Y</v>
          </cell>
          <cell r="IB32" t="str">
            <v>Y</v>
          </cell>
          <cell r="IC32" t="str">
            <v>N</v>
          </cell>
          <cell r="ID32" t="str">
            <v>Y</v>
          </cell>
          <cell r="IE32" t="str">
            <v>N</v>
          </cell>
          <cell r="IF32" t="str">
            <v>Y</v>
          </cell>
          <cell r="IG32" t="str">
            <v>N</v>
          </cell>
          <cell r="IH32" t="str">
            <v>N</v>
          </cell>
          <cell r="II32"/>
          <cell r="IJ32" t="str">
            <v>Y</v>
          </cell>
          <cell r="IK32" t="str">
            <v>Y</v>
          </cell>
          <cell r="IL32" t="str">
            <v>Y</v>
          </cell>
          <cell r="IM32" t="str">
            <v>N</v>
          </cell>
          <cell r="IN32"/>
          <cell r="IO32" t="str">
            <v>Y</v>
          </cell>
          <cell r="IP32" t="str">
            <v>N</v>
          </cell>
          <cell r="IQ32" t="str">
            <v>N</v>
          </cell>
          <cell r="IR32" t="str">
            <v>Y</v>
          </cell>
          <cell r="IS32" t="str">
            <v>N</v>
          </cell>
          <cell r="IT32" t="str">
            <v>Y</v>
          </cell>
          <cell r="IU32" t="str">
            <v>Y</v>
          </cell>
          <cell r="IV32" t="str">
            <v>Y</v>
          </cell>
          <cell r="IW32"/>
          <cell r="IX32" t="str">
            <v>Y</v>
          </cell>
          <cell r="IY32" t="str">
            <v>Y</v>
          </cell>
          <cell r="IZ32" t="str">
            <v>Y</v>
          </cell>
          <cell r="JA32" t="str">
            <v>N</v>
          </cell>
          <cell r="JB32" t="str">
            <v>Y</v>
          </cell>
          <cell r="JC32" t="str">
            <v>Y</v>
          </cell>
          <cell r="JD32" t="str">
            <v>Y</v>
          </cell>
          <cell r="JE32" t="str">
            <v>Y</v>
          </cell>
          <cell r="JF32" t="str">
            <v>Y</v>
          </cell>
          <cell r="JG32"/>
          <cell r="JH32" t="str">
            <v>Y</v>
          </cell>
          <cell r="JI32"/>
          <cell r="JJ32" t="str">
            <v>Y</v>
          </cell>
          <cell r="JK32" t="str">
            <v>Y</v>
          </cell>
          <cell r="JL32" t="str">
            <v>Y</v>
          </cell>
          <cell r="JM32" t="str">
            <v>Y</v>
          </cell>
          <cell r="JN32" t="str">
            <v>Y</v>
          </cell>
          <cell r="JO32" t="str">
            <v>Y</v>
          </cell>
          <cell r="JP32" t="str">
            <v>Y</v>
          </cell>
          <cell r="JQ32" t="str">
            <v xml:space="preserve">Y </v>
          </cell>
          <cell r="JR32" t="str">
            <v>Y</v>
          </cell>
          <cell r="JS32" t="str">
            <v>Y</v>
          </cell>
          <cell r="JT32" t="str">
            <v>Y</v>
          </cell>
          <cell r="JU32" t="str">
            <v>Y</v>
          </cell>
          <cell r="JV32" t="str">
            <v>Y</v>
          </cell>
          <cell r="JW32" t="str">
            <v>Y</v>
          </cell>
          <cell r="JX32" t="str">
            <v>Y</v>
          </cell>
          <cell r="JY32" t="str">
            <v>Y</v>
          </cell>
          <cell r="JZ32" t="str">
            <v>Y</v>
          </cell>
          <cell r="KA32" t="str">
            <v>Y</v>
          </cell>
          <cell r="KB32" t="str">
            <v>Y</v>
          </cell>
          <cell r="KC32" t="str">
            <v>Y</v>
          </cell>
          <cell r="KD32" t="str">
            <v>Y</v>
          </cell>
          <cell r="KE32" t="str">
            <v>Y</v>
          </cell>
          <cell r="KF32" t="str">
            <v>Y</v>
          </cell>
          <cell r="KG32" t="str">
            <v>N</v>
          </cell>
          <cell r="KH32" t="str">
            <v>Y</v>
          </cell>
          <cell r="KI32" t="str">
            <v>Y</v>
          </cell>
          <cell r="KJ32" t="str">
            <v>Y</v>
          </cell>
          <cell r="KK32" t="str">
            <v>N</v>
          </cell>
          <cell r="KL32" t="str">
            <v>Y</v>
          </cell>
          <cell r="KM32" t="str">
            <v>N</v>
          </cell>
          <cell r="KN32" t="str">
            <v>Y</v>
          </cell>
          <cell r="KO32" t="str">
            <v>Y</v>
          </cell>
          <cell r="KP32" t="str">
            <v>N</v>
          </cell>
          <cell r="KQ32" t="str">
            <v>Y</v>
          </cell>
          <cell r="KR32" t="str">
            <v>N</v>
          </cell>
          <cell r="KS32" t="str">
            <v>N</v>
          </cell>
          <cell r="KT32" t="str">
            <v>Y</v>
          </cell>
          <cell r="KU32" t="str">
            <v>Y</v>
          </cell>
          <cell r="KV32" t="str">
            <v>N</v>
          </cell>
          <cell r="KW32" t="str">
            <v>Y</v>
          </cell>
          <cell r="KX32" t="str">
            <v>N</v>
          </cell>
          <cell r="KY32" t="str">
            <v>Y</v>
          </cell>
          <cell r="KZ32" t="str">
            <v>Y</v>
          </cell>
          <cell r="LA32" t="str">
            <v>Y</v>
          </cell>
          <cell r="LB32" t="str">
            <v>Y</v>
          </cell>
          <cell r="LC32" t="str">
            <v>Y</v>
          </cell>
          <cell r="LD32" t="str">
            <v>Y</v>
          </cell>
          <cell r="LE32" t="str">
            <v>Y</v>
          </cell>
          <cell r="LF32" t="str">
            <v>Y</v>
          </cell>
          <cell r="LG32" t="str">
            <v>Y</v>
          </cell>
          <cell r="LH32" t="str">
            <v>Y</v>
          </cell>
          <cell r="LI32" t="str">
            <v>Y</v>
          </cell>
          <cell r="LJ32" t="str">
            <v>Y</v>
          </cell>
          <cell r="LK32" t="str">
            <v>Y</v>
          </cell>
          <cell r="LL32" t="str">
            <v>Y</v>
          </cell>
          <cell r="LM32" t="str">
            <v>Y</v>
          </cell>
          <cell r="LN32" t="str">
            <v>Y</v>
          </cell>
          <cell r="LO32" t="str">
            <v>Y</v>
          </cell>
          <cell r="LP32" t="str">
            <v>Y</v>
          </cell>
          <cell r="LQ32" t="str">
            <v>Y</v>
          </cell>
          <cell r="LR32"/>
          <cell r="LS32" t="str">
            <v>Y</v>
          </cell>
          <cell r="LT32" t="str">
            <v>Y</v>
          </cell>
          <cell r="LU32" t="str">
            <v>Y</v>
          </cell>
          <cell r="LV32" t="str">
            <v>Y</v>
          </cell>
          <cell r="LW32" t="str">
            <v>Y</v>
          </cell>
          <cell r="LX32" t="str">
            <v>Y</v>
          </cell>
          <cell r="LY32" t="str">
            <v>N</v>
          </cell>
          <cell r="LZ32" t="str">
            <v>Y</v>
          </cell>
          <cell r="MA32" t="str">
            <v>Y</v>
          </cell>
          <cell r="MB32" t="str">
            <v>Y</v>
          </cell>
          <cell r="MC32" t="str">
            <v>Y</v>
          </cell>
          <cell r="MD32" t="str">
            <v>Y</v>
          </cell>
          <cell r="ME32" t="str">
            <v>Y</v>
          </cell>
          <cell r="MF32" t="str">
            <v>N</v>
          </cell>
          <cell r="MG32" t="str">
            <v>N</v>
          </cell>
          <cell r="MH32" t="str">
            <v>Y</v>
          </cell>
          <cell r="MI32" t="str">
            <v>Y</v>
          </cell>
          <cell r="MJ32" t="str">
            <v>Y</v>
          </cell>
          <cell r="MK32" t="str">
            <v>Y</v>
          </cell>
          <cell r="ML32" t="str">
            <v>N</v>
          </cell>
          <cell r="MM32" t="str">
            <v>N</v>
          </cell>
          <cell r="MN32" t="str">
            <v>Y</v>
          </cell>
          <cell r="MO32" t="str">
            <v>Y</v>
          </cell>
          <cell r="MP32" t="str">
            <v>Y</v>
          </cell>
          <cell r="MQ32"/>
          <cell r="MR32" t="str">
            <v>Y</v>
          </cell>
          <cell r="MS32" t="str">
            <v>Y</v>
          </cell>
          <cell r="MT32" t="str">
            <v>Y</v>
          </cell>
          <cell r="MU32" t="str">
            <v>N</v>
          </cell>
          <cell r="MV32" t="str">
            <v>Y</v>
          </cell>
          <cell r="MW32" t="str">
            <v>Y</v>
          </cell>
          <cell r="MX32" t="str">
            <v>Y</v>
          </cell>
          <cell r="MY32" t="str">
            <v>Y</v>
          </cell>
          <cell r="MZ32" t="str">
            <v>Y</v>
          </cell>
          <cell r="NA32" t="str">
            <v>Y</v>
          </cell>
          <cell r="NB32" t="str">
            <v>Y</v>
          </cell>
          <cell r="NC32" t="str">
            <v>Y</v>
          </cell>
          <cell r="ND32" t="str">
            <v>Y</v>
          </cell>
          <cell r="NE32" t="str">
            <v>Y</v>
          </cell>
          <cell r="NF32" t="str">
            <v>Y</v>
          </cell>
          <cell r="NG32" t="str">
            <v>Y</v>
          </cell>
          <cell r="NH32" t="str">
            <v>Y</v>
          </cell>
          <cell r="NI32" t="str">
            <v>Y</v>
          </cell>
          <cell r="NJ32" t="str">
            <v>Y</v>
          </cell>
          <cell r="NK32" t="str">
            <v>Y</v>
          </cell>
          <cell r="NL32" t="str">
            <v>Y</v>
          </cell>
          <cell r="NM32" t="str">
            <v>Y</v>
          </cell>
          <cell r="NN32" t="str">
            <v>Y</v>
          </cell>
          <cell r="NO32" t="str">
            <v>Y</v>
          </cell>
          <cell r="NP32" t="str">
            <v>Y</v>
          </cell>
          <cell r="NQ32" t="str">
            <v>Y</v>
          </cell>
          <cell r="NR32" t="str">
            <v>Y</v>
          </cell>
          <cell r="NS32"/>
          <cell r="NT32"/>
          <cell r="NU32" t="str">
            <v>Y</v>
          </cell>
          <cell r="NV32" t="str">
            <v>Y</v>
          </cell>
          <cell r="NW32" t="str">
            <v>Y</v>
          </cell>
          <cell r="NX32" t="str">
            <v>Y</v>
          </cell>
          <cell r="NY32" t="str">
            <v>Y</v>
          </cell>
          <cell r="NZ32" t="str">
            <v>Y</v>
          </cell>
          <cell r="OA32" t="str">
            <v>Y</v>
          </cell>
          <cell r="OB32" t="str">
            <v>Y</v>
          </cell>
          <cell r="OC32"/>
          <cell r="OD32" t="str">
            <v>Y</v>
          </cell>
          <cell r="OE32" t="str">
            <v>Y</v>
          </cell>
          <cell r="OF32" t="str">
            <v>Y</v>
          </cell>
          <cell r="OG32" t="str">
            <v>Y</v>
          </cell>
          <cell r="OH32"/>
          <cell r="OI32" t="str">
            <v>Y</v>
          </cell>
          <cell r="OJ32" t="str">
            <v>Y</v>
          </cell>
          <cell r="OK32" t="str">
            <v>Y</v>
          </cell>
          <cell r="OL32" t="str">
            <v>Y</v>
          </cell>
          <cell r="OM32" t="str">
            <v>Y</v>
          </cell>
          <cell r="ON32" t="str">
            <v>Y</v>
          </cell>
          <cell r="OO32" t="str">
            <v>Y</v>
          </cell>
          <cell r="OP32"/>
          <cell r="OQ32" t="str">
            <v>Y</v>
          </cell>
          <cell r="OR32" t="str">
            <v>Y</v>
          </cell>
          <cell r="OS32" t="str">
            <v>Y</v>
          </cell>
          <cell r="OT32"/>
          <cell r="OU32" t="str">
            <v>Y</v>
          </cell>
          <cell r="OV32" t="str">
            <v>Y</v>
          </cell>
          <cell r="OW32" t="str">
            <v>N</v>
          </cell>
          <cell r="OX32" t="str">
            <v>Y</v>
          </cell>
          <cell r="OY32" t="str">
            <v>Y</v>
          </cell>
          <cell r="OZ32" t="str">
            <v>Y</v>
          </cell>
          <cell r="PA32" t="str">
            <v>Y</v>
          </cell>
          <cell r="PB32" t="str">
            <v>Y</v>
          </cell>
          <cell r="PC32" t="str">
            <v>Y</v>
          </cell>
          <cell r="PD32" t="str">
            <v>Y</v>
          </cell>
          <cell r="PE32" t="str">
            <v>Y</v>
          </cell>
          <cell r="PF32" t="str">
            <v>Y</v>
          </cell>
          <cell r="PG32" t="str">
            <v>Y</v>
          </cell>
          <cell r="PH32" t="str">
            <v>Y</v>
          </cell>
          <cell r="PI32" t="str">
            <v>Y</v>
          </cell>
          <cell r="PJ32" t="str">
            <v>Y</v>
          </cell>
          <cell r="PK32" t="str">
            <v>Y</v>
          </cell>
          <cell r="PL32" t="str">
            <v>Y</v>
          </cell>
          <cell r="PM32" t="str">
            <v>Y</v>
          </cell>
          <cell r="PN32" t="str">
            <v>Y</v>
          </cell>
          <cell r="PO32" t="str">
            <v>Y</v>
          </cell>
          <cell r="PP32" t="str">
            <v>N</v>
          </cell>
          <cell r="PQ32" t="str">
            <v>Y</v>
          </cell>
          <cell r="PR32" t="str">
            <v>Y</v>
          </cell>
          <cell r="PS32" t="str">
            <v>Y</v>
          </cell>
          <cell r="PT32" t="str">
            <v>Y</v>
          </cell>
          <cell r="PU32" t="str">
            <v>Y</v>
          </cell>
          <cell r="PV32" t="str">
            <v>N</v>
          </cell>
          <cell r="PW32" t="str">
            <v>Y</v>
          </cell>
          <cell r="PX32" t="str">
            <v>Y</v>
          </cell>
          <cell r="PY32" t="str">
            <v>Y</v>
          </cell>
          <cell r="PZ32" t="str">
            <v>Y</v>
          </cell>
          <cell r="QA32"/>
          <cell r="QB32" t="str">
            <v>Y</v>
          </cell>
          <cell r="QC32" t="str">
            <v>N</v>
          </cell>
          <cell r="QD32" t="str">
            <v>N</v>
          </cell>
          <cell r="QE32" t="str">
            <v>N</v>
          </cell>
          <cell r="QF32" t="str">
            <v>Y</v>
          </cell>
          <cell r="QG32" t="str">
            <v>N</v>
          </cell>
          <cell r="QH32" t="str">
            <v>N</v>
          </cell>
          <cell r="QI32" t="str">
            <v>N</v>
          </cell>
          <cell r="QJ32" t="str">
            <v>N</v>
          </cell>
          <cell r="QK32" t="str">
            <v>Y</v>
          </cell>
          <cell r="QL32" t="str">
            <v>Y</v>
          </cell>
          <cell r="QM32" t="str">
            <v>N</v>
          </cell>
          <cell r="QN32" t="str">
            <v>Y</v>
          </cell>
          <cell r="QO32" t="str">
            <v>Y</v>
          </cell>
          <cell r="QP32" t="str">
            <v>Y</v>
          </cell>
          <cell r="QQ32" t="str">
            <v>N</v>
          </cell>
          <cell r="QR32" t="str">
            <v>Y</v>
          </cell>
          <cell r="QS32" t="str">
            <v>N</v>
          </cell>
          <cell r="QT32" t="str">
            <v>Y</v>
          </cell>
          <cell r="QU32" t="str">
            <v>Y</v>
          </cell>
          <cell r="QV32" t="str">
            <v>Y</v>
          </cell>
          <cell r="QW32" t="str">
            <v>Y</v>
          </cell>
          <cell r="QX32" t="str">
            <v>Y</v>
          </cell>
          <cell r="QY32" t="str">
            <v>Y</v>
          </cell>
          <cell r="QZ32"/>
          <cell r="RA32" t="str">
            <v>Y</v>
          </cell>
          <cell r="RB32" t="str">
            <v>Y</v>
          </cell>
          <cell r="RC32" t="str">
            <v>Y</v>
          </cell>
          <cell r="RD32" t="str">
            <v>Y</v>
          </cell>
          <cell r="RE32" t="str">
            <v>Y</v>
          </cell>
          <cell r="RF32" t="str">
            <v>Y</v>
          </cell>
          <cell r="RG32" t="str">
            <v>Y</v>
          </cell>
          <cell r="RH32" t="str">
            <v>Y</v>
          </cell>
          <cell r="RI32" t="str">
            <v>Y</v>
          </cell>
          <cell r="RJ32" t="str">
            <v>Y</v>
          </cell>
          <cell r="RK32" t="str">
            <v>Y</v>
          </cell>
          <cell r="RL32" t="str">
            <v>Y</v>
          </cell>
          <cell r="RM32"/>
          <cell r="RN32" t="str">
            <v>Y</v>
          </cell>
          <cell r="RO32" t="str">
            <v>Y</v>
          </cell>
          <cell r="RP32" t="str">
            <v>Y</v>
          </cell>
          <cell r="RQ32" t="str">
            <v>Y</v>
          </cell>
          <cell r="RR32" t="str">
            <v>N</v>
          </cell>
          <cell r="RS32" t="str">
            <v>Y</v>
          </cell>
          <cell r="RT32" t="str">
            <v>Y</v>
          </cell>
          <cell r="RU32" t="str">
            <v>Y</v>
          </cell>
          <cell r="RV32" t="str">
            <v>Y</v>
          </cell>
          <cell r="RW32" t="str">
            <v>N</v>
          </cell>
          <cell r="RX32" t="str">
            <v>Y</v>
          </cell>
          <cell r="RY32"/>
          <cell r="RZ32" t="str">
            <v>Y</v>
          </cell>
          <cell r="SA32" t="str">
            <v>Y</v>
          </cell>
          <cell r="SB32" t="str">
            <v>N</v>
          </cell>
          <cell r="SC32"/>
          <cell r="SD32" t="str">
            <v>N</v>
          </cell>
          <cell r="SE32" t="str">
            <v>Y</v>
          </cell>
          <cell r="SF32" t="str">
            <v>Y</v>
          </cell>
          <cell r="SG32" t="str">
            <v>Y</v>
          </cell>
          <cell r="SH32" t="str">
            <v>Y</v>
          </cell>
          <cell r="SI32" t="str">
            <v>Y</v>
          </cell>
          <cell r="SJ32" t="str">
            <v>Y</v>
          </cell>
          <cell r="SK32" t="str">
            <v>Y</v>
          </cell>
          <cell r="SL32" t="str">
            <v>Y</v>
          </cell>
          <cell r="SM32"/>
          <cell r="SN32" t="str">
            <v>Y</v>
          </cell>
          <cell r="SO32" t="str">
            <v>Y</v>
          </cell>
          <cell r="SP32" t="str">
            <v>Y</v>
          </cell>
          <cell r="SQ32" t="str">
            <v>N</v>
          </cell>
          <cell r="SR32" t="str">
            <v>Y</v>
          </cell>
          <cell r="SS32" t="str">
            <v>Y</v>
          </cell>
          <cell r="ST32" t="str">
            <v>Y</v>
          </cell>
          <cell r="SU32" t="str">
            <v>Y</v>
          </cell>
          <cell r="SV32" t="str">
            <v>Y</v>
          </cell>
          <cell r="SW32" t="str">
            <v>Y</v>
          </cell>
          <cell r="SX32" t="str">
            <v>Y</v>
          </cell>
          <cell r="SY32" t="str">
            <v>Y</v>
          </cell>
          <cell r="SZ32" t="str">
            <v>Y</v>
          </cell>
          <cell r="TA32" t="str">
            <v>Y</v>
          </cell>
          <cell r="TB32" t="str">
            <v>Y</v>
          </cell>
          <cell r="TC32" t="str">
            <v>Y</v>
          </cell>
          <cell r="TD32" t="str">
            <v>Y</v>
          </cell>
          <cell r="TE32" t="str">
            <v>Y</v>
          </cell>
          <cell r="TF32" t="str">
            <v>Y</v>
          </cell>
          <cell r="TG32" t="str">
            <v>Y</v>
          </cell>
          <cell r="TH32" t="str">
            <v>Y</v>
          </cell>
          <cell r="TI32" t="str">
            <v>Y</v>
          </cell>
          <cell r="TJ32" t="str">
            <v>Y</v>
          </cell>
          <cell r="TK32" t="str">
            <v>Y</v>
          </cell>
          <cell r="TL32" t="str">
            <v>Y</v>
          </cell>
          <cell r="TM32" t="str">
            <v>Y</v>
          </cell>
          <cell r="TN32" t="str">
            <v>Y</v>
          </cell>
          <cell r="TO32" t="str">
            <v>Y</v>
          </cell>
          <cell r="TP32" t="str">
            <v>Y</v>
          </cell>
          <cell r="TQ32" t="str">
            <v>Y</v>
          </cell>
          <cell r="TR32"/>
          <cell r="TS32" t="str">
            <v>Y</v>
          </cell>
          <cell r="TT32" t="str">
            <v>Y</v>
          </cell>
          <cell r="TU32" t="str">
            <v>Y</v>
          </cell>
          <cell r="TV32" t="str">
            <v>Y</v>
          </cell>
          <cell r="TW32" t="str">
            <v>Y</v>
          </cell>
          <cell r="TX32" t="str">
            <v>Y</v>
          </cell>
          <cell r="TY32" t="str">
            <v>Y</v>
          </cell>
          <cell r="TZ32" t="str">
            <v>Y</v>
          </cell>
          <cell r="UA32" t="str">
            <v>Y</v>
          </cell>
          <cell r="UB32" t="str">
            <v>Y</v>
          </cell>
          <cell r="UC32" t="str">
            <v>Y</v>
          </cell>
          <cell r="UD32" t="str">
            <v>Y</v>
          </cell>
          <cell r="UE32" t="str">
            <v>Y</v>
          </cell>
          <cell r="UF32" t="str">
            <v>Y</v>
          </cell>
          <cell r="UG32" t="str">
            <v>Y</v>
          </cell>
          <cell r="UH32" t="str">
            <v>Y</v>
          </cell>
          <cell r="UI32" t="str">
            <v>Y</v>
          </cell>
          <cell r="UJ32" t="str">
            <v>Y</v>
          </cell>
          <cell r="UK32" t="str">
            <v>Y</v>
          </cell>
          <cell r="UL32" t="str">
            <v>Y</v>
          </cell>
          <cell r="UM32" t="str">
            <v>Y</v>
          </cell>
          <cell r="UN32" t="str">
            <v>Y</v>
          </cell>
          <cell r="UO32"/>
          <cell r="UP32" t="str">
            <v>Y</v>
          </cell>
          <cell r="UQ32" t="str">
            <v>Y</v>
          </cell>
          <cell r="UR32"/>
          <cell r="US32" t="str">
            <v>N</v>
          </cell>
          <cell r="UT32" t="str">
            <v>Y</v>
          </cell>
          <cell r="UU32" t="str">
            <v>Y</v>
          </cell>
          <cell r="UV32" t="str">
            <v>N</v>
          </cell>
          <cell r="UW32" t="str">
            <v>Y</v>
          </cell>
          <cell r="UX32" t="str">
            <v>Y</v>
          </cell>
          <cell r="UY32" t="str">
            <v>Y</v>
          </cell>
          <cell r="UZ32" t="str">
            <v>Y</v>
          </cell>
          <cell r="VA32" t="str">
            <v>Y</v>
          </cell>
          <cell r="VB32" t="str">
            <v>Y</v>
          </cell>
          <cell r="VC32" t="str">
            <v>Y</v>
          </cell>
          <cell r="VD32" t="str">
            <v>Y</v>
          </cell>
          <cell r="VE32" t="str">
            <v>Y</v>
          </cell>
          <cell r="VF32" t="str">
            <v>Y</v>
          </cell>
          <cell r="VG32"/>
          <cell r="VH32" t="str">
            <v>Y</v>
          </cell>
          <cell r="VI32" t="str">
            <v>Y</v>
          </cell>
          <cell r="VJ32" t="str">
            <v>Y</v>
          </cell>
          <cell r="VK32" t="str">
            <v>Y</v>
          </cell>
          <cell r="VL32" t="str">
            <v>Y</v>
          </cell>
          <cell r="VM32"/>
          <cell r="VN32" t="str">
            <v>Y</v>
          </cell>
          <cell r="VO32" t="str">
            <v>Y</v>
          </cell>
          <cell r="VP32"/>
          <cell r="VQ32" t="str">
            <v>Y</v>
          </cell>
          <cell r="VR32" t="str">
            <v>Y</v>
          </cell>
          <cell r="VS32" t="str">
            <v>Y</v>
          </cell>
          <cell r="VT32" t="str">
            <v>Y</v>
          </cell>
          <cell r="VU32" t="str">
            <v>Y</v>
          </cell>
          <cell r="VV32" t="str">
            <v>Y</v>
          </cell>
          <cell r="VW32" t="str">
            <v>Y</v>
          </cell>
          <cell r="VX32"/>
          <cell r="VY32" t="str">
            <v>Y</v>
          </cell>
          <cell r="VZ32" t="str">
            <v>Y</v>
          </cell>
          <cell r="WA32"/>
          <cell r="WB32"/>
          <cell r="WC32" t="str">
            <v>Y</v>
          </cell>
          <cell r="WD32" t="str">
            <v>Y</v>
          </cell>
          <cell r="WE32" t="str">
            <v>Y</v>
          </cell>
          <cell r="WF32"/>
          <cell r="WG32" t="str">
            <v>Y</v>
          </cell>
          <cell r="WH32" t="str">
            <v>Y</v>
          </cell>
          <cell r="WI32" t="str">
            <v>Y</v>
          </cell>
          <cell r="WJ32"/>
          <cell r="WK32"/>
          <cell r="WL32" t="str">
            <v>Y</v>
          </cell>
          <cell r="WM32" t="str">
            <v>Y</v>
          </cell>
          <cell r="WN32" t="str">
            <v>Y</v>
          </cell>
          <cell r="WO32" t="str">
            <v>Y</v>
          </cell>
          <cell r="WP32"/>
          <cell r="WQ32"/>
          <cell r="WR32"/>
          <cell r="WS32" t="str">
            <v>Y</v>
          </cell>
          <cell r="WT32" t="str">
            <v>Y</v>
          </cell>
          <cell r="WU32" t="str">
            <v>N</v>
          </cell>
          <cell r="WV32" t="str">
            <v>N</v>
          </cell>
          <cell r="WW32" t="str">
            <v>N</v>
          </cell>
          <cell r="WX32" t="str">
            <v>N</v>
          </cell>
          <cell r="WY32" t="str">
            <v>N</v>
          </cell>
          <cell r="WZ32" t="str">
            <v>N</v>
          </cell>
          <cell r="XA32"/>
          <cell r="XB32" t="str">
            <v>Y</v>
          </cell>
          <cell r="XC32"/>
          <cell r="XD32"/>
          <cell r="XE32"/>
          <cell r="XF32"/>
          <cell r="XG32"/>
          <cell r="XH32"/>
          <cell r="XI32" t="str">
            <v>Y</v>
          </cell>
          <cell r="XJ32"/>
          <cell r="XK32" t="str">
            <v>Y</v>
          </cell>
          <cell r="XL32" t="str">
            <v>Y</v>
          </cell>
          <cell r="XM32"/>
          <cell r="XN32" t="str">
            <v>Y</v>
          </cell>
          <cell r="XO32"/>
          <cell r="XP32" t="str">
            <v>Y</v>
          </cell>
          <cell r="XQ32" t="str">
            <v>Y</v>
          </cell>
          <cell r="XR32" t="str">
            <v>Y</v>
          </cell>
          <cell r="XS32" t="str">
            <v>Y</v>
          </cell>
          <cell r="XT32" t="str">
            <v>Y</v>
          </cell>
          <cell r="XU32" t="str">
            <v>Y</v>
          </cell>
          <cell r="XV32" t="str">
            <v>Y</v>
          </cell>
        </row>
        <row r="33">
          <cell r="E33" t="str">
            <v>Y</v>
          </cell>
          <cell r="F33" t="str">
            <v>Y</v>
          </cell>
          <cell r="G33" t="str">
            <v>Y</v>
          </cell>
          <cell r="H33" t="str">
            <v>Y</v>
          </cell>
          <cell r="I33" t="str">
            <v>Y</v>
          </cell>
          <cell r="J33" t="str">
            <v>Y</v>
          </cell>
          <cell r="K33" t="str">
            <v>Y</v>
          </cell>
          <cell r="L33" t="str">
            <v>Y</v>
          </cell>
          <cell r="M33" t="str">
            <v>Y</v>
          </cell>
          <cell r="N33" t="str">
            <v>Y</v>
          </cell>
          <cell r="O33"/>
          <cell r="P33" t="str">
            <v>Y</v>
          </cell>
          <cell r="Q33" t="str">
            <v>Y</v>
          </cell>
          <cell r="R33" t="str">
            <v>Y</v>
          </cell>
          <cell r="S33" t="str">
            <v>Y</v>
          </cell>
          <cell r="T33" t="str">
            <v>N</v>
          </cell>
          <cell r="U33" t="str">
            <v>Y</v>
          </cell>
          <cell r="V33" t="str">
            <v>Y</v>
          </cell>
          <cell r="W33" t="str">
            <v>Y</v>
          </cell>
          <cell r="X33" t="str">
            <v>Y</v>
          </cell>
          <cell r="Y33" t="str">
            <v>Y</v>
          </cell>
          <cell r="Z33"/>
          <cell r="AA33" t="str">
            <v>N</v>
          </cell>
          <cell r="AB33" t="str">
            <v>Y</v>
          </cell>
          <cell r="AC33" t="str">
            <v>Y</v>
          </cell>
          <cell r="AD33" t="str">
            <v>Y</v>
          </cell>
          <cell r="AE33" t="str">
            <v>Y</v>
          </cell>
          <cell r="AF33" t="str">
            <v>Y</v>
          </cell>
          <cell r="AG33" t="str">
            <v>Y</v>
          </cell>
          <cell r="AH33" t="str">
            <v>N</v>
          </cell>
          <cell r="AI33" t="str">
            <v>Y</v>
          </cell>
          <cell r="AJ33" t="str">
            <v>Y</v>
          </cell>
          <cell r="AK33" t="str">
            <v>Y</v>
          </cell>
          <cell r="AL33" t="str">
            <v>Y</v>
          </cell>
          <cell r="AM33" t="str">
            <v>Y</v>
          </cell>
          <cell r="AN33" t="str">
            <v>Y</v>
          </cell>
          <cell r="AO33" t="str">
            <v>Y</v>
          </cell>
          <cell r="AP33" t="str">
            <v>Y</v>
          </cell>
          <cell r="AQ33" t="str">
            <v>Y</v>
          </cell>
          <cell r="AR33" t="str">
            <v>Y</v>
          </cell>
          <cell r="AS33" t="str">
            <v>Y</v>
          </cell>
          <cell r="AT33" t="str">
            <v>Y</v>
          </cell>
          <cell r="AU33" t="str">
            <v>Y</v>
          </cell>
          <cell r="AV33" t="str">
            <v>Y</v>
          </cell>
          <cell r="AW33" t="str">
            <v>Y</v>
          </cell>
          <cell r="AX33" t="str">
            <v>Y</v>
          </cell>
          <cell r="AY33"/>
          <cell r="AZ33" t="str">
            <v>Y</v>
          </cell>
          <cell r="BA33"/>
          <cell r="BB33" t="str">
            <v>Y</v>
          </cell>
          <cell r="BC33" t="str">
            <v>Y</v>
          </cell>
          <cell r="BD33" t="str">
            <v>Y</v>
          </cell>
          <cell r="BE33" t="str">
            <v>Y</v>
          </cell>
          <cell r="BF33" t="str">
            <v>Y</v>
          </cell>
          <cell r="BG33" t="str">
            <v>Y</v>
          </cell>
          <cell r="BH33" t="str">
            <v>Y</v>
          </cell>
          <cell r="BI33" t="str">
            <v>N</v>
          </cell>
          <cell r="BJ33" t="str">
            <v>N</v>
          </cell>
          <cell r="BK33" t="str">
            <v>Y</v>
          </cell>
          <cell r="BL33" t="str">
            <v>N</v>
          </cell>
          <cell r="BM33" t="str">
            <v>N</v>
          </cell>
          <cell r="BN33" t="str">
            <v>Y</v>
          </cell>
          <cell r="BO33" t="str">
            <v>Y</v>
          </cell>
          <cell r="BP33" t="str">
            <v>Y</v>
          </cell>
          <cell r="BQ33" t="str">
            <v>N</v>
          </cell>
          <cell r="BR33" t="str">
            <v>Y</v>
          </cell>
          <cell r="BS33" t="str">
            <v>Y</v>
          </cell>
          <cell r="BT33" t="str">
            <v>Y</v>
          </cell>
          <cell r="BU33" t="str">
            <v>Y</v>
          </cell>
          <cell r="BV33" t="str">
            <v>Y</v>
          </cell>
          <cell r="BW33" t="str">
            <v>Y</v>
          </cell>
          <cell r="BX33" t="str">
            <v>Y</v>
          </cell>
          <cell r="BY33" t="str">
            <v>Y</v>
          </cell>
          <cell r="BZ33" t="str">
            <v>Y</v>
          </cell>
          <cell r="CA33" t="str">
            <v>Y</v>
          </cell>
          <cell r="CB33" t="str">
            <v>Y</v>
          </cell>
          <cell r="CC33" t="str">
            <v>Y</v>
          </cell>
          <cell r="CD33" t="str">
            <v>Y</v>
          </cell>
          <cell r="CE33" t="str">
            <v>Y</v>
          </cell>
          <cell r="CF33" t="str">
            <v>Y</v>
          </cell>
          <cell r="CG33" t="str">
            <v>Y</v>
          </cell>
          <cell r="CH33" t="str">
            <v>Y</v>
          </cell>
          <cell r="CI33" t="str">
            <v>N</v>
          </cell>
          <cell r="CJ33" t="str">
            <v>Y</v>
          </cell>
          <cell r="CK33" t="str">
            <v>N</v>
          </cell>
          <cell r="CL33" t="str">
            <v>Y</v>
          </cell>
          <cell r="CM33"/>
          <cell r="CN33" t="str">
            <v>Y</v>
          </cell>
          <cell r="CO33" t="str">
            <v>Y</v>
          </cell>
          <cell r="CP33" t="str">
            <v>Y</v>
          </cell>
          <cell r="CQ33" t="str">
            <v>Y</v>
          </cell>
          <cell r="CR33"/>
          <cell r="CS33" t="str">
            <v>N</v>
          </cell>
          <cell r="CT33" t="str">
            <v>Y</v>
          </cell>
          <cell r="CU33" t="str">
            <v>Y</v>
          </cell>
          <cell r="CV33" t="str">
            <v>Y</v>
          </cell>
          <cell r="CW33" t="str">
            <v>Y</v>
          </cell>
          <cell r="CX33" t="str">
            <v>Y</v>
          </cell>
          <cell r="CY33" t="str">
            <v>Y</v>
          </cell>
          <cell r="CZ33" t="str">
            <v>Y</v>
          </cell>
          <cell r="DA33" t="str">
            <v>Y</v>
          </cell>
          <cell r="DB33" t="str">
            <v>Y</v>
          </cell>
          <cell r="DC33" t="str">
            <v>Y</v>
          </cell>
          <cell r="DD33" t="str">
            <v>Y</v>
          </cell>
          <cell r="DE33" t="str">
            <v>Y</v>
          </cell>
          <cell r="DF33" t="str">
            <v>Y</v>
          </cell>
          <cell r="DG33" t="str">
            <v>Y</v>
          </cell>
          <cell r="DH33" t="str">
            <v>Y</v>
          </cell>
          <cell r="DI33" t="str">
            <v>Y</v>
          </cell>
          <cell r="DJ33" t="str">
            <v>Y</v>
          </cell>
          <cell r="DK33" t="str">
            <v>Y</v>
          </cell>
          <cell r="DL33" t="str">
            <v>Y</v>
          </cell>
          <cell r="DM33" t="str">
            <v>Y</v>
          </cell>
          <cell r="DN33" t="str">
            <v>Y</v>
          </cell>
          <cell r="DO33" t="str">
            <v>Y</v>
          </cell>
          <cell r="DP33" t="str">
            <v>Y</v>
          </cell>
          <cell r="DQ33" t="str">
            <v>Y</v>
          </cell>
          <cell r="DR33" t="str">
            <v>Y</v>
          </cell>
          <cell r="DS33" t="str">
            <v>Y</v>
          </cell>
          <cell r="DT33" t="str">
            <v>Y</v>
          </cell>
          <cell r="DU33" t="str">
            <v>Y</v>
          </cell>
          <cell r="DV33" t="str">
            <v>Y</v>
          </cell>
          <cell r="DW33" t="str">
            <v>Y</v>
          </cell>
          <cell r="DX33" t="str">
            <v>Y</v>
          </cell>
          <cell r="DY33" t="str">
            <v>Y</v>
          </cell>
          <cell r="DZ33" t="str">
            <v>Y</v>
          </cell>
          <cell r="EA33" t="str">
            <v>Y</v>
          </cell>
          <cell r="EB33"/>
          <cell r="EC33" t="str">
            <v>Y</v>
          </cell>
          <cell r="ED33" t="str">
            <v>Y</v>
          </cell>
          <cell r="EE33" t="str">
            <v>Y</v>
          </cell>
          <cell r="EF33" t="str">
            <v>N</v>
          </cell>
          <cell r="EG33" t="str">
            <v>Y</v>
          </cell>
          <cell r="EH33" t="str">
            <v>Y</v>
          </cell>
          <cell r="EI33" t="str">
            <v>Y</v>
          </cell>
          <cell r="EJ33" t="str">
            <v>Y</v>
          </cell>
          <cell r="EK33" t="str">
            <v>Y</v>
          </cell>
          <cell r="EL33"/>
          <cell r="EM33" t="str">
            <v>Y</v>
          </cell>
          <cell r="EN33" t="str">
            <v>Y</v>
          </cell>
          <cell r="EO33" t="str">
            <v>Y</v>
          </cell>
          <cell r="EP33" t="str">
            <v>Y</v>
          </cell>
          <cell r="EQ33" t="str">
            <v>Y</v>
          </cell>
          <cell r="ER33" t="str">
            <v>Y</v>
          </cell>
          <cell r="ES33" t="str">
            <v>Y</v>
          </cell>
          <cell r="ET33" t="str">
            <v>Y</v>
          </cell>
          <cell r="EU33" t="str">
            <v>Y</v>
          </cell>
          <cell r="EV33" t="str">
            <v>Y</v>
          </cell>
          <cell r="EW33" t="str">
            <v>N</v>
          </cell>
          <cell r="EX33" t="str">
            <v>Y</v>
          </cell>
          <cell r="EY33"/>
          <cell r="EZ33" t="str">
            <v>Y</v>
          </cell>
          <cell r="FA33" t="str">
            <v>Y</v>
          </cell>
          <cell r="FB33" t="str">
            <v>Y</v>
          </cell>
          <cell r="FC33" t="str">
            <v>Y</v>
          </cell>
          <cell r="FD33" t="str">
            <v>Y</v>
          </cell>
          <cell r="FE33" t="str">
            <v>Y</v>
          </cell>
          <cell r="FF33" t="str">
            <v>N</v>
          </cell>
          <cell r="FG33" t="str">
            <v>Y</v>
          </cell>
          <cell r="FH33" t="str">
            <v>Y</v>
          </cell>
          <cell r="FI33" t="str">
            <v>Y</v>
          </cell>
          <cell r="FJ33" t="str">
            <v>Y</v>
          </cell>
          <cell r="FK33" t="str">
            <v>Y</v>
          </cell>
          <cell r="FL33" t="str">
            <v>Y</v>
          </cell>
          <cell r="FM33" t="str">
            <v>Y</v>
          </cell>
          <cell r="FN33" t="str">
            <v>Y</v>
          </cell>
          <cell r="FO33" t="str">
            <v>Y</v>
          </cell>
          <cell r="FP33" t="str">
            <v>N</v>
          </cell>
          <cell r="FQ33" t="str">
            <v>Y</v>
          </cell>
          <cell r="FR33" t="str">
            <v>N</v>
          </cell>
          <cell r="FS33" t="str">
            <v>Y</v>
          </cell>
          <cell r="FT33" t="str">
            <v>Y</v>
          </cell>
          <cell r="FU33" t="str">
            <v>Y</v>
          </cell>
          <cell r="FV33" t="str">
            <v>Y</v>
          </cell>
          <cell r="FW33" t="str">
            <v>Y</v>
          </cell>
          <cell r="FX33" t="str">
            <v>Y</v>
          </cell>
          <cell r="FY33" t="str">
            <v>Y</v>
          </cell>
          <cell r="FZ33" t="str">
            <v>Y</v>
          </cell>
          <cell r="GA33" t="str">
            <v>Y</v>
          </cell>
          <cell r="GB33"/>
          <cell r="GC33" t="str">
            <v>Y</v>
          </cell>
          <cell r="GD33" t="str">
            <v>Y</v>
          </cell>
          <cell r="GE33"/>
          <cell r="GF33" t="str">
            <v>Y</v>
          </cell>
          <cell r="GG33" t="str">
            <v>Y</v>
          </cell>
          <cell r="GH33" t="str">
            <v>Y</v>
          </cell>
          <cell r="GI33" t="str">
            <v>Y</v>
          </cell>
          <cell r="GJ33" t="str">
            <v>Y</v>
          </cell>
          <cell r="GK33" t="str">
            <v>Y</v>
          </cell>
          <cell r="GL33" t="str">
            <v>Y</v>
          </cell>
          <cell r="GM33" t="str">
            <v>Y</v>
          </cell>
          <cell r="GN33" t="str">
            <v>Y</v>
          </cell>
          <cell r="GO33" t="str">
            <v>Y</v>
          </cell>
          <cell r="GP33" t="str">
            <v>Y</v>
          </cell>
          <cell r="GQ33" t="str">
            <v>Y</v>
          </cell>
          <cell r="GR33" t="str">
            <v>Y</v>
          </cell>
          <cell r="GS33" t="str">
            <v>Y</v>
          </cell>
          <cell r="GT33" t="str">
            <v>Y</v>
          </cell>
          <cell r="GU33" t="str">
            <v>Y</v>
          </cell>
          <cell r="GV33" t="str">
            <v>Y</v>
          </cell>
          <cell r="GW33" t="str">
            <v>Y</v>
          </cell>
          <cell r="GX33" t="str">
            <v>N</v>
          </cell>
          <cell r="GY33" t="str">
            <v>Y</v>
          </cell>
          <cell r="GZ33" t="str">
            <v>Y</v>
          </cell>
          <cell r="HA33" t="str">
            <v>Y</v>
          </cell>
          <cell r="HB33" t="str">
            <v>Y</v>
          </cell>
          <cell r="HC33" t="str">
            <v>Y</v>
          </cell>
          <cell r="HD33" t="str">
            <v>Y</v>
          </cell>
          <cell r="HE33" t="str">
            <v>Y</v>
          </cell>
          <cell r="HF33"/>
          <cell r="HG33" t="str">
            <v>Y</v>
          </cell>
          <cell r="HH33" t="str">
            <v>Y</v>
          </cell>
          <cell r="HI33" t="str">
            <v>Y</v>
          </cell>
          <cell r="HJ33" t="str">
            <v>Y</v>
          </cell>
          <cell r="HK33" t="str">
            <v>Y</v>
          </cell>
          <cell r="HL33" t="str">
            <v>Y</v>
          </cell>
          <cell r="HM33" t="str">
            <v>Y</v>
          </cell>
          <cell r="HN33" t="str">
            <v>Y</v>
          </cell>
          <cell r="HO33" t="str">
            <v>N</v>
          </cell>
          <cell r="HP33"/>
          <cell r="HQ33" t="str">
            <v>Y</v>
          </cell>
          <cell r="HR33" t="str">
            <v>Y</v>
          </cell>
          <cell r="HS33" t="str">
            <v>Y</v>
          </cell>
          <cell r="HT33" t="str">
            <v>Y</v>
          </cell>
          <cell r="HU33" t="str">
            <v>N</v>
          </cell>
          <cell r="HV33" t="str">
            <v>Y</v>
          </cell>
          <cell r="HW33" t="str">
            <v>Y</v>
          </cell>
          <cell r="HX33" t="str">
            <v>Y</v>
          </cell>
          <cell r="HY33"/>
          <cell r="HZ33" t="str">
            <v>Y</v>
          </cell>
          <cell r="IA33" t="str">
            <v>Y</v>
          </cell>
          <cell r="IB33" t="str">
            <v>N</v>
          </cell>
          <cell r="IC33" t="str">
            <v>N</v>
          </cell>
          <cell r="ID33" t="str">
            <v>Y</v>
          </cell>
          <cell r="IE33" t="str">
            <v>Y</v>
          </cell>
          <cell r="IF33" t="str">
            <v>Y</v>
          </cell>
          <cell r="IG33" t="str">
            <v>Y</v>
          </cell>
          <cell r="IH33" t="str">
            <v>Y</v>
          </cell>
          <cell r="II33"/>
          <cell r="IJ33" t="str">
            <v>Y</v>
          </cell>
          <cell r="IK33" t="str">
            <v>Y</v>
          </cell>
          <cell r="IL33" t="str">
            <v>Y</v>
          </cell>
          <cell r="IM33" t="str">
            <v>Y</v>
          </cell>
          <cell r="IN33"/>
          <cell r="IO33" t="str">
            <v>Y</v>
          </cell>
          <cell r="IP33" t="str">
            <v>Y</v>
          </cell>
          <cell r="IQ33" t="str">
            <v>Y</v>
          </cell>
          <cell r="IR33" t="str">
            <v>Y</v>
          </cell>
          <cell r="IS33" t="str">
            <v>Y</v>
          </cell>
          <cell r="IT33" t="str">
            <v>Y</v>
          </cell>
          <cell r="IU33" t="str">
            <v>Y</v>
          </cell>
          <cell r="IV33" t="str">
            <v>N</v>
          </cell>
          <cell r="IW33"/>
          <cell r="IX33" t="str">
            <v>Y</v>
          </cell>
          <cell r="IY33" t="str">
            <v>N</v>
          </cell>
          <cell r="IZ33" t="str">
            <v>Y</v>
          </cell>
          <cell r="JA33" t="str">
            <v>Y</v>
          </cell>
          <cell r="JB33" t="str">
            <v>Y</v>
          </cell>
          <cell r="JC33" t="str">
            <v>Y</v>
          </cell>
          <cell r="JD33" t="str">
            <v>Y</v>
          </cell>
          <cell r="JE33" t="str">
            <v>Y</v>
          </cell>
          <cell r="JF33" t="str">
            <v>Y</v>
          </cell>
          <cell r="JG33"/>
          <cell r="JH33" t="str">
            <v>Y</v>
          </cell>
          <cell r="JI33"/>
          <cell r="JJ33" t="str">
            <v>Y</v>
          </cell>
          <cell r="JK33" t="str">
            <v>Y</v>
          </cell>
          <cell r="JL33" t="str">
            <v>Y</v>
          </cell>
          <cell r="JM33" t="str">
            <v>Y</v>
          </cell>
          <cell r="JN33" t="str">
            <v>Y</v>
          </cell>
          <cell r="JO33" t="str">
            <v>Y</v>
          </cell>
          <cell r="JP33" t="str">
            <v>Y</v>
          </cell>
          <cell r="JQ33" t="str">
            <v xml:space="preserve">Y </v>
          </cell>
          <cell r="JR33" t="str">
            <v>Y</v>
          </cell>
          <cell r="JS33" t="str">
            <v>Y</v>
          </cell>
          <cell r="JT33" t="str">
            <v>Y</v>
          </cell>
          <cell r="JU33" t="str">
            <v>Y</v>
          </cell>
          <cell r="JV33" t="str">
            <v>Y</v>
          </cell>
          <cell r="JW33" t="str">
            <v>Y</v>
          </cell>
          <cell r="JX33" t="str">
            <v xml:space="preserve">Y </v>
          </cell>
          <cell r="JY33" t="str">
            <v>Y</v>
          </cell>
          <cell r="JZ33" t="str">
            <v>Y</v>
          </cell>
          <cell r="KA33" t="str">
            <v>Y</v>
          </cell>
          <cell r="KB33" t="str">
            <v>Y</v>
          </cell>
          <cell r="KC33" t="str">
            <v>Y</v>
          </cell>
          <cell r="KD33" t="str">
            <v>Y</v>
          </cell>
          <cell r="KE33" t="str">
            <v>Y</v>
          </cell>
          <cell r="KF33" t="str">
            <v>Y</v>
          </cell>
          <cell r="KG33" t="str">
            <v>Y</v>
          </cell>
          <cell r="KH33" t="str">
            <v>Y</v>
          </cell>
          <cell r="KI33" t="str">
            <v>Y</v>
          </cell>
          <cell r="KJ33" t="str">
            <v>Y</v>
          </cell>
          <cell r="KK33" t="str">
            <v>Y</v>
          </cell>
          <cell r="KL33" t="str">
            <v>Y</v>
          </cell>
          <cell r="KM33" t="str">
            <v>Y</v>
          </cell>
          <cell r="KN33" t="str">
            <v>Y</v>
          </cell>
          <cell r="KO33" t="str">
            <v>N</v>
          </cell>
          <cell r="KP33" t="str">
            <v>N</v>
          </cell>
          <cell r="KQ33" t="str">
            <v>Y</v>
          </cell>
          <cell r="KR33" t="str">
            <v>Y</v>
          </cell>
          <cell r="KS33" t="str">
            <v>Y</v>
          </cell>
          <cell r="KT33" t="str">
            <v>Y</v>
          </cell>
          <cell r="KU33" t="str">
            <v>Y</v>
          </cell>
          <cell r="KV33" t="str">
            <v>Y</v>
          </cell>
          <cell r="KW33" t="str">
            <v>Y</v>
          </cell>
          <cell r="KX33" t="str">
            <v>Y</v>
          </cell>
          <cell r="KY33" t="str">
            <v>Y</v>
          </cell>
          <cell r="KZ33" t="str">
            <v>Y</v>
          </cell>
          <cell r="LA33" t="str">
            <v>Y</v>
          </cell>
          <cell r="LB33" t="str">
            <v>Y</v>
          </cell>
          <cell r="LC33" t="str">
            <v>Y</v>
          </cell>
          <cell r="LD33" t="str">
            <v>Y</v>
          </cell>
          <cell r="LE33" t="str">
            <v>Y</v>
          </cell>
          <cell r="LF33" t="str">
            <v>Y</v>
          </cell>
          <cell r="LG33" t="str">
            <v>Y</v>
          </cell>
          <cell r="LH33" t="str">
            <v>Y</v>
          </cell>
          <cell r="LI33" t="str">
            <v>Y</v>
          </cell>
          <cell r="LJ33" t="str">
            <v>Y</v>
          </cell>
          <cell r="LK33" t="str">
            <v>Y</v>
          </cell>
          <cell r="LL33" t="str">
            <v>Y</v>
          </cell>
          <cell r="LM33" t="str">
            <v>Y</v>
          </cell>
          <cell r="LN33" t="str">
            <v>Y</v>
          </cell>
          <cell r="LO33" t="str">
            <v>Y</v>
          </cell>
          <cell r="LP33" t="str">
            <v>Y</v>
          </cell>
          <cell r="LQ33" t="str">
            <v>Y</v>
          </cell>
          <cell r="LR33"/>
          <cell r="LS33" t="str">
            <v>Y</v>
          </cell>
          <cell r="LT33" t="str">
            <v>Y</v>
          </cell>
          <cell r="LU33" t="str">
            <v>Y</v>
          </cell>
          <cell r="LV33" t="str">
            <v>Y</v>
          </cell>
          <cell r="LW33" t="str">
            <v>Y</v>
          </cell>
          <cell r="LX33" t="str">
            <v>Y</v>
          </cell>
          <cell r="LY33" t="str">
            <v>Y</v>
          </cell>
          <cell r="LZ33" t="str">
            <v>Y</v>
          </cell>
          <cell r="MA33" t="str">
            <v>Y</v>
          </cell>
          <cell r="MB33" t="str">
            <v>Y</v>
          </cell>
          <cell r="MC33" t="str">
            <v>Y</v>
          </cell>
          <cell r="MD33" t="str">
            <v>Y</v>
          </cell>
          <cell r="ME33" t="str">
            <v>Y</v>
          </cell>
          <cell r="MF33" t="str">
            <v>Y</v>
          </cell>
          <cell r="MG33" t="str">
            <v>Y</v>
          </cell>
          <cell r="MH33" t="str">
            <v>Y</v>
          </cell>
          <cell r="MI33" t="str">
            <v>Y</v>
          </cell>
          <cell r="MJ33" t="str">
            <v>Y</v>
          </cell>
          <cell r="MK33" t="str">
            <v>Y</v>
          </cell>
          <cell r="ML33" t="str">
            <v>Y</v>
          </cell>
          <cell r="MM33" t="str">
            <v>Y</v>
          </cell>
          <cell r="MN33" t="str">
            <v>Y</v>
          </cell>
          <cell r="MO33" t="str">
            <v>Y</v>
          </cell>
          <cell r="MP33" t="str">
            <v>Y</v>
          </cell>
          <cell r="MQ33"/>
          <cell r="MR33" t="str">
            <v>Y</v>
          </cell>
          <cell r="MS33" t="str">
            <v>Y</v>
          </cell>
          <cell r="MT33" t="str">
            <v>Y</v>
          </cell>
          <cell r="MU33" t="str">
            <v>Y</v>
          </cell>
          <cell r="MV33" t="str">
            <v>Y</v>
          </cell>
          <cell r="MW33" t="str">
            <v>Y</v>
          </cell>
          <cell r="MX33" t="str">
            <v>Y</v>
          </cell>
          <cell r="MY33" t="str">
            <v>Y</v>
          </cell>
          <cell r="MZ33" t="str">
            <v>Y</v>
          </cell>
          <cell r="NA33" t="str">
            <v>Y</v>
          </cell>
          <cell r="NB33" t="str">
            <v>Y</v>
          </cell>
          <cell r="NC33" t="str">
            <v>Y</v>
          </cell>
          <cell r="ND33" t="str">
            <v>Y</v>
          </cell>
          <cell r="NE33" t="str">
            <v>Y</v>
          </cell>
          <cell r="NF33" t="str">
            <v>Y</v>
          </cell>
          <cell r="NG33" t="str">
            <v>Y</v>
          </cell>
          <cell r="NH33" t="str">
            <v>Y</v>
          </cell>
          <cell r="NI33" t="str">
            <v>Y</v>
          </cell>
          <cell r="NJ33" t="str">
            <v>Y</v>
          </cell>
          <cell r="NK33" t="str">
            <v>Y</v>
          </cell>
          <cell r="NL33" t="str">
            <v>Y</v>
          </cell>
          <cell r="NM33" t="str">
            <v>Y</v>
          </cell>
          <cell r="NN33" t="str">
            <v>Y</v>
          </cell>
          <cell r="NO33" t="str">
            <v>Y</v>
          </cell>
          <cell r="NP33" t="str">
            <v>Y</v>
          </cell>
          <cell r="NQ33" t="str">
            <v>Y</v>
          </cell>
          <cell r="NR33" t="str">
            <v>N</v>
          </cell>
          <cell r="NS33"/>
          <cell r="NT33"/>
          <cell r="NU33" t="str">
            <v>Y</v>
          </cell>
          <cell r="NV33" t="str">
            <v>Y</v>
          </cell>
          <cell r="NW33" t="str">
            <v>Y</v>
          </cell>
          <cell r="NX33" t="str">
            <v>Y</v>
          </cell>
          <cell r="NY33" t="str">
            <v>Y</v>
          </cell>
          <cell r="NZ33" t="str">
            <v>Y</v>
          </cell>
          <cell r="OA33" t="str">
            <v>Y</v>
          </cell>
          <cell r="OB33" t="str">
            <v>Y</v>
          </cell>
          <cell r="OC33"/>
          <cell r="OD33" t="str">
            <v>Y</v>
          </cell>
          <cell r="OE33" t="str">
            <v>Y</v>
          </cell>
          <cell r="OF33" t="str">
            <v>Y</v>
          </cell>
          <cell r="OG33" t="str">
            <v>Y</v>
          </cell>
          <cell r="OH33"/>
          <cell r="OI33" t="str">
            <v>Y</v>
          </cell>
          <cell r="OJ33" t="str">
            <v>Y</v>
          </cell>
          <cell r="OK33" t="str">
            <v>Y</v>
          </cell>
          <cell r="OL33" t="str">
            <v>Y</v>
          </cell>
          <cell r="OM33" t="str">
            <v>Y</v>
          </cell>
          <cell r="ON33" t="str">
            <v>Y</v>
          </cell>
          <cell r="OO33" t="str">
            <v>Y</v>
          </cell>
          <cell r="OP33"/>
          <cell r="OQ33" t="str">
            <v>Y</v>
          </cell>
          <cell r="OR33" t="str">
            <v>Y</v>
          </cell>
          <cell r="OS33" t="str">
            <v>Y</v>
          </cell>
          <cell r="OT33"/>
          <cell r="OU33" t="str">
            <v>Y</v>
          </cell>
          <cell r="OV33" t="str">
            <v>Y</v>
          </cell>
          <cell r="OW33" t="str">
            <v>N</v>
          </cell>
          <cell r="OX33" t="str">
            <v>Y</v>
          </cell>
          <cell r="OY33" t="str">
            <v>Y</v>
          </cell>
          <cell r="OZ33" t="str">
            <v>Y</v>
          </cell>
          <cell r="PA33" t="str">
            <v>Y</v>
          </cell>
          <cell r="PB33" t="str">
            <v>Y</v>
          </cell>
          <cell r="PC33" t="str">
            <v>Y</v>
          </cell>
          <cell r="PD33" t="str">
            <v>Y</v>
          </cell>
          <cell r="PE33" t="str">
            <v>N</v>
          </cell>
          <cell r="PF33" t="str">
            <v>Y</v>
          </cell>
          <cell r="PG33" t="str">
            <v>Y</v>
          </cell>
          <cell r="PH33" t="str">
            <v>Y</v>
          </cell>
          <cell r="PI33" t="str">
            <v>Y</v>
          </cell>
          <cell r="PJ33" t="str">
            <v>Y</v>
          </cell>
          <cell r="PK33" t="str">
            <v>Y</v>
          </cell>
          <cell r="PL33" t="str">
            <v>Y</v>
          </cell>
          <cell r="PM33" t="str">
            <v>Y</v>
          </cell>
          <cell r="PN33" t="str">
            <v>Y</v>
          </cell>
          <cell r="PO33" t="str">
            <v>Y</v>
          </cell>
          <cell r="PP33" t="str">
            <v>Y</v>
          </cell>
          <cell r="PQ33" t="str">
            <v>Y</v>
          </cell>
          <cell r="PR33" t="str">
            <v>Y</v>
          </cell>
          <cell r="PS33" t="str">
            <v>Y</v>
          </cell>
          <cell r="PT33" t="str">
            <v>Y</v>
          </cell>
          <cell r="PU33" t="str">
            <v>Y</v>
          </cell>
          <cell r="PV33" t="str">
            <v>N</v>
          </cell>
          <cell r="PW33" t="str">
            <v>Y</v>
          </cell>
          <cell r="PX33" t="str">
            <v>Y</v>
          </cell>
          <cell r="PY33" t="str">
            <v>Y</v>
          </cell>
          <cell r="PZ33" t="str">
            <v>Y</v>
          </cell>
          <cell r="QA33"/>
          <cell r="QB33" t="str">
            <v>Y</v>
          </cell>
          <cell r="QC33" t="str">
            <v>Y</v>
          </cell>
          <cell r="QD33" t="str">
            <v>Y</v>
          </cell>
          <cell r="QE33" t="str">
            <v>Y</v>
          </cell>
          <cell r="QF33" t="str">
            <v>N</v>
          </cell>
          <cell r="QG33" t="str">
            <v>Y</v>
          </cell>
          <cell r="QH33" t="str">
            <v>Y</v>
          </cell>
          <cell r="QI33" t="str">
            <v>Y</v>
          </cell>
          <cell r="QJ33" t="str">
            <v>Y</v>
          </cell>
          <cell r="QK33" t="str">
            <v>Y</v>
          </cell>
          <cell r="QL33" t="str">
            <v>Y</v>
          </cell>
          <cell r="QM33" t="str">
            <v>N</v>
          </cell>
          <cell r="QN33" t="str">
            <v>Y</v>
          </cell>
          <cell r="QO33" t="str">
            <v>Y</v>
          </cell>
          <cell r="QP33" t="str">
            <v>Y</v>
          </cell>
          <cell r="QQ33" t="str">
            <v>Y</v>
          </cell>
          <cell r="QR33" t="str">
            <v>Y</v>
          </cell>
          <cell r="QS33" t="str">
            <v>Y</v>
          </cell>
          <cell r="QT33" t="str">
            <v>Y</v>
          </cell>
          <cell r="QU33" t="str">
            <v>Y</v>
          </cell>
          <cell r="QV33" t="str">
            <v>Y</v>
          </cell>
          <cell r="QW33" t="str">
            <v>Y</v>
          </cell>
          <cell r="QX33" t="str">
            <v>Y</v>
          </cell>
          <cell r="QY33" t="str">
            <v>Y</v>
          </cell>
          <cell r="QZ33"/>
          <cell r="RA33" t="str">
            <v>Y</v>
          </cell>
          <cell r="RB33" t="str">
            <v>Y</v>
          </cell>
          <cell r="RC33" t="str">
            <v>Y</v>
          </cell>
          <cell r="RD33" t="str">
            <v>Y</v>
          </cell>
          <cell r="RE33" t="str">
            <v>Y</v>
          </cell>
          <cell r="RF33" t="str">
            <v>Y</v>
          </cell>
          <cell r="RG33" t="str">
            <v>Y</v>
          </cell>
          <cell r="RH33" t="str">
            <v>Y</v>
          </cell>
          <cell r="RI33" t="str">
            <v>Y</v>
          </cell>
          <cell r="RJ33" t="str">
            <v>Y</v>
          </cell>
          <cell r="RK33" t="str">
            <v>Y</v>
          </cell>
          <cell r="RL33" t="str">
            <v>Y</v>
          </cell>
          <cell r="RM33"/>
          <cell r="RN33" t="str">
            <v>Y</v>
          </cell>
          <cell r="RO33" t="str">
            <v>Y</v>
          </cell>
          <cell r="RP33" t="str">
            <v>Y</v>
          </cell>
          <cell r="RQ33" t="str">
            <v>Y</v>
          </cell>
          <cell r="RR33" t="str">
            <v>Y</v>
          </cell>
          <cell r="RS33" t="str">
            <v>Y</v>
          </cell>
          <cell r="RT33" t="str">
            <v>Y</v>
          </cell>
          <cell r="RU33" t="str">
            <v>N</v>
          </cell>
          <cell r="RV33" t="str">
            <v>Y</v>
          </cell>
          <cell r="RW33" t="str">
            <v>Y</v>
          </cell>
          <cell r="RX33" t="str">
            <v>Y</v>
          </cell>
          <cell r="RY33"/>
          <cell r="RZ33" t="str">
            <v>Y</v>
          </cell>
          <cell r="SA33" t="str">
            <v>Y</v>
          </cell>
          <cell r="SB33" t="str">
            <v>Y</v>
          </cell>
          <cell r="SC33"/>
          <cell r="SD33" t="str">
            <v>Y</v>
          </cell>
          <cell r="SE33" t="str">
            <v>Y</v>
          </cell>
          <cell r="SF33" t="str">
            <v>Y</v>
          </cell>
          <cell r="SG33" t="str">
            <v>Y</v>
          </cell>
          <cell r="SH33" t="str">
            <v>Y</v>
          </cell>
          <cell r="SI33" t="str">
            <v>N</v>
          </cell>
          <cell r="SJ33" t="str">
            <v>Y</v>
          </cell>
          <cell r="SK33" t="str">
            <v>Y</v>
          </cell>
          <cell r="SL33" t="str">
            <v>Y</v>
          </cell>
          <cell r="SM33"/>
          <cell r="SN33" t="str">
            <v>Y</v>
          </cell>
          <cell r="SO33" t="str">
            <v>N</v>
          </cell>
          <cell r="SP33" t="str">
            <v>Y</v>
          </cell>
          <cell r="SQ33" t="str">
            <v>Y</v>
          </cell>
          <cell r="SR33" t="str">
            <v>Y</v>
          </cell>
          <cell r="SS33" t="str">
            <v>Y</v>
          </cell>
          <cell r="ST33" t="str">
            <v>Y</v>
          </cell>
          <cell r="SU33" t="str">
            <v>Y</v>
          </cell>
          <cell r="SV33" t="str">
            <v>Y</v>
          </cell>
          <cell r="SW33" t="str">
            <v>Y</v>
          </cell>
          <cell r="SX33" t="str">
            <v>Y</v>
          </cell>
          <cell r="SY33" t="str">
            <v>Y</v>
          </cell>
          <cell r="SZ33" t="str">
            <v>Y</v>
          </cell>
          <cell r="TA33" t="str">
            <v>Y</v>
          </cell>
          <cell r="TB33" t="str">
            <v>Y</v>
          </cell>
          <cell r="TC33" t="str">
            <v>N</v>
          </cell>
          <cell r="TD33" t="str">
            <v>N</v>
          </cell>
          <cell r="TE33" t="str">
            <v>Y</v>
          </cell>
          <cell r="TF33" t="str">
            <v>Y</v>
          </cell>
          <cell r="TG33" t="str">
            <v>Y</v>
          </cell>
          <cell r="TH33" t="str">
            <v>Y</v>
          </cell>
          <cell r="TI33" t="str">
            <v>Y</v>
          </cell>
          <cell r="TJ33" t="str">
            <v>Y</v>
          </cell>
          <cell r="TK33" t="str">
            <v>Y</v>
          </cell>
          <cell r="TL33" t="str">
            <v>Y</v>
          </cell>
          <cell r="TM33" t="str">
            <v>Y</v>
          </cell>
          <cell r="TN33" t="str">
            <v>Y</v>
          </cell>
          <cell r="TO33" t="str">
            <v>Y</v>
          </cell>
          <cell r="TP33" t="str">
            <v>Y</v>
          </cell>
          <cell r="TQ33" t="str">
            <v>Y</v>
          </cell>
          <cell r="TR33"/>
          <cell r="TS33" t="str">
            <v>Y</v>
          </cell>
          <cell r="TT33" t="str">
            <v>Y</v>
          </cell>
          <cell r="TU33" t="str">
            <v>Y</v>
          </cell>
          <cell r="TV33" t="str">
            <v>Y</v>
          </cell>
          <cell r="TW33" t="str">
            <v>Y</v>
          </cell>
          <cell r="TX33" t="str">
            <v>N</v>
          </cell>
          <cell r="TY33" t="str">
            <v>Y</v>
          </cell>
          <cell r="TZ33" t="str">
            <v>Y</v>
          </cell>
          <cell r="UA33" t="str">
            <v>Y</v>
          </cell>
          <cell r="UB33" t="str">
            <v>Y</v>
          </cell>
          <cell r="UC33" t="str">
            <v>Y</v>
          </cell>
          <cell r="UD33" t="str">
            <v>Y</v>
          </cell>
          <cell r="UE33" t="str">
            <v>Y</v>
          </cell>
          <cell r="UF33" t="str">
            <v>Y</v>
          </cell>
          <cell r="UG33" t="str">
            <v>Y</v>
          </cell>
          <cell r="UH33" t="str">
            <v>Y</v>
          </cell>
          <cell r="UI33" t="str">
            <v>Y</v>
          </cell>
          <cell r="UJ33" t="str">
            <v>Y</v>
          </cell>
          <cell r="UK33" t="str">
            <v>Y</v>
          </cell>
          <cell r="UL33" t="str">
            <v>Y</v>
          </cell>
          <cell r="UM33" t="str">
            <v>Y</v>
          </cell>
          <cell r="UN33" t="str">
            <v>Y</v>
          </cell>
          <cell r="UO33"/>
          <cell r="UP33" t="str">
            <v>Y</v>
          </cell>
          <cell r="UQ33" t="str">
            <v>Y</v>
          </cell>
          <cell r="UR33"/>
          <cell r="US33" t="str">
            <v>Y</v>
          </cell>
          <cell r="UT33" t="str">
            <v>Y</v>
          </cell>
          <cell r="UU33" t="str">
            <v>Y</v>
          </cell>
          <cell r="UV33" t="str">
            <v>Y</v>
          </cell>
          <cell r="UW33" t="str">
            <v>Y</v>
          </cell>
          <cell r="UX33" t="str">
            <v>Y</v>
          </cell>
          <cell r="UY33" t="str">
            <v>Y</v>
          </cell>
          <cell r="UZ33" t="str">
            <v>Y</v>
          </cell>
          <cell r="VA33" t="str">
            <v>Y</v>
          </cell>
          <cell r="VB33" t="str">
            <v>Y</v>
          </cell>
          <cell r="VC33" t="str">
            <v>Y</v>
          </cell>
          <cell r="VD33" t="str">
            <v>Y</v>
          </cell>
          <cell r="VE33" t="str">
            <v>Y</v>
          </cell>
          <cell r="VF33" t="str">
            <v>Y</v>
          </cell>
          <cell r="VG33"/>
          <cell r="VH33" t="str">
            <v>Y</v>
          </cell>
          <cell r="VI33" t="str">
            <v>Y</v>
          </cell>
          <cell r="VJ33" t="str">
            <v>Y</v>
          </cell>
          <cell r="VK33" t="str">
            <v>Y</v>
          </cell>
          <cell r="VL33" t="str">
            <v>Y</v>
          </cell>
          <cell r="VM33"/>
          <cell r="VN33" t="str">
            <v>Y</v>
          </cell>
          <cell r="VO33" t="str">
            <v>Y</v>
          </cell>
          <cell r="VP33"/>
          <cell r="VQ33" t="str">
            <v>Y</v>
          </cell>
          <cell r="VR33" t="str">
            <v>Y</v>
          </cell>
          <cell r="VS33" t="str">
            <v>Y</v>
          </cell>
          <cell r="VT33" t="str">
            <v>Y</v>
          </cell>
          <cell r="VU33" t="str">
            <v>Y</v>
          </cell>
          <cell r="VV33" t="str">
            <v>N</v>
          </cell>
          <cell r="VW33" t="str">
            <v>Y</v>
          </cell>
          <cell r="VX33"/>
          <cell r="VY33" t="str">
            <v>Y</v>
          </cell>
          <cell r="VZ33" t="str">
            <v>Y</v>
          </cell>
          <cell r="WA33"/>
          <cell r="WB33"/>
          <cell r="WC33" t="str">
            <v>Y</v>
          </cell>
          <cell r="WD33" t="str">
            <v>Y</v>
          </cell>
          <cell r="WE33" t="str">
            <v>Y</v>
          </cell>
          <cell r="WF33"/>
          <cell r="WG33" t="str">
            <v>Y</v>
          </cell>
          <cell r="WH33" t="str">
            <v>N</v>
          </cell>
          <cell r="WI33" t="str">
            <v>N</v>
          </cell>
          <cell r="WJ33"/>
          <cell r="WK33"/>
          <cell r="WL33" t="str">
            <v>Y</v>
          </cell>
          <cell r="WM33" t="str">
            <v>Y</v>
          </cell>
          <cell r="WN33" t="str">
            <v>Y</v>
          </cell>
          <cell r="WO33" t="str">
            <v>Y</v>
          </cell>
          <cell r="WP33"/>
          <cell r="WQ33"/>
          <cell r="WR33"/>
          <cell r="WS33" t="str">
            <v>Y</v>
          </cell>
          <cell r="WT33" t="str">
            <v>Y</v>
          </cell>
          <cell r="WU33" t="str">
            <v>Y</v>
          </cell>
          <cell r="WV33" t="str">
            <v>Y</v>
          </cell>
          <cell r="WW33" t="str">
            <v>Y</v>
          </cell>
          <cell r="WX33" t="str">
            <v>Y</v>
          </cell>
          <cell r="WY33" t="str">
            <v>Y</v>
          </cell>
          <cell r="WZ33" t="str">
            <v>Y</v>
          </cell>
          <cell r="XA33"/>
          <cell r="XB33" t="str">
            <v>Y</v>
          </cell>
          <cell r="XC33"/>
          <cell r="XD33"/>
          <cell r="XE33"/>
          <cell r="XF33"/>
          <cell r="XG33"/>
          <cell r="XH33"/>
          <cell r="XI33" t="str">
            <v>Y</v>
          </cell>
          <cell r="XJ33"/>
          <cell r="XK33" t="str">
            <v>Y</v>
          </cell>
          <cell r="XL33" t="str">
            <v>N</v>
          </cell>
          <cell r="XM33"/>
          <cell r="XN33" t="str">
            <v>Y</v>
          </cell>
          <cell r="XO33"/>
          <cell r="XP33" t="str">
            <v>Y</v>
          </cell>
          <cell r="XQ33" t="str">
            <v>Y</v>
          </cell>
          <cell r="XR33" t="str">
            <v>Y</v>
          </cell>
          <cell r="XS33" t="str">
            <v>Y</v>
          </cell>
          <cell r="XT33" t="str">
            <v>Y</v>
          </cell>
          <cell r="XU33" t="str">
            <v>Y</v>
          </cell>
          <cell r="XV33" t="str">
            <v>Y</v>
          </cell>
        </row>
        <row r="34">
          <cell r="E34"/>
          <cell r="F34"/>
          <cell r="G34"/>
          <cell r="H34"/>
          <cell r="I34"/>
          <cell r="J34"/>
          <cell r="K34"/>
          <cell r="L34"/>
          <cell r="M34"/>
          <cell r="N34"/>
          <cell r="O34"/>
          <cell r="P34"/>
          <cell r="Q34"/>
          <cell r="R34"/>
          <cell r="S34"/>
          <cell r="T34"/>
          <cell r="U34"/>
          <cell r="V34"/>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cell r="CE34"/>
          <cell r="CF34"/>
          <cell r="CG34"/>
          <cell r="CH34"/>
          <cell r="CI34"/>
          <cell r="CJ34"/>
          <cell r="CK34"/>
          <cell r="CL34"/>
          <cell r="CM34"/>
          <cell r="CN34"/>
          <cell r="CO34"/>
          <cell r="CP34"/>
          <cell r="CQ34"/>
          <cell r="CR34"/>
          <cell r="CS34"/>
          <cell r="CT34"/>
          <cell r="CU34"/>
          <cell r="CV34"/>
          <cell r="CW34"/>
          <cell r="CX34"/>
          <cell r="CY34"/>
          <cell r="CZ34"/>
          <cell r="DA34"/>
          <cell r="DB34"/>
          <cell r="DC34"/>
          <cell r="DD34"/>
          <cell r="DE34"/>
          <cell r="DF34"/>
          <cell r="DG34"/>
          <cell r="DH34"/>
          <cell r="DI34"/>
          <cell r="DJ34"/>
          <cell r="DK34"/>
          <cell r="DL34"/>
          <cell r="DM34"/>
          <cell r="DN34"/>
          <cell r="DO34"/>
          <cell r="DP34"/>
          <cell r="DQ34"/>
          <cell r="DR34"/>
          <cell r="DS34"/>
          <cell r="DT34"/>
          <cell r="DU34"/>
          <cell r="DV34"/>
          <cell r="DW34"/>
          <cell r="DX34"/>
          <cell r="DY34"/>
          <cell r="DZ34"/>
          <cell r="EA34"/>
          <cell r="EB34"/>
          <cell r="EC34"/>
          <cell r="ED34"/>
          <cell r="EE34"/>
          <cell r="EF34"/>
          <cell r="EG34"/>
          <cell r="EH34"/>
          <cell r="EI34"/>
          <cell r="EJ34"/>
          <cell r="EK34"/>
          <cell r="EL34"/>
          <cell r="EM34"/>
          <cell r="EN34"/>
          <cell r="EO34"/>
          <cell r="EP34"/>
          <cell r="EQ34"/>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cell r="IB34"/>
          <cell r="IC34"/>
          <cell r="ID34"/>
          <cell r="IE34"/>
          <cell r="IF34"/>
          <cell r="IG34"/>
          <cell r="IH34"/>
          <cell r="II34"/>
          <cell r="IJ34"/>
          <cell r="IK34"/>
          <cell r="IL34"/>
          <cell r="IM34"/>
          <cell r="IN34"/>
          <cell r="IO34"/>
          <cell r="IP34"/>
          <cell r="IQ34"/>
          <cell r="IR34"/>
          <cell r="IS34"/>
          <cell r="IT34"/>
          <cell r="IU34"/>
          <cell r="IV34"/>
          <cell r="IW34"/>
          <cell r="IX34"/>
          <cell r="IY34"/>
          <cell r="IZ34"/>
          <cell r="JA34"/>
          <cell r="JB34"/>
          <cell r="JC34"/>
          <cell r="JD34"/>
          <cell r="JE34"/>
          <cell r="JF34"/>
          <cell r="JG34"/>
          <cell r="JH34"/>
          <cell r="JI34"/>
          <cell r="JJ34"/>
          <cell r="JK34"/>
          <cell r="JL34"/>
          <cell r="JM34"/>
          <cell r="JN34"/>
          <cell r="JO34"/>
          <cell r="JP34"/>
          <cell r="JQ34"/>
          <cell r="JR34"/>
          <cell r="JS34"/>
          <cell r="JT34"/>
          <cell r="JU34"/>
          <cell r="JV34"/>
          <cell r="JW34"/>
          <cell r="JX34"/>
          <cell r="JY34"/>
          <cell r="JZ34"/>
          <cell r="KA34"/>
          <cell r="KB34"/>
          <cell r="KC34"/>
          <cell r="KD34"/>
          <cell r="KE34"/>
          <cell r="KF34"/>
          <cell r="KG34"/>
          <cell r="KH34"/>
          <cell r="KI34"/>
          <cell r="KJ34"/>
          <cell r="KK34"/>
          <cell r="KL34"/>
          <cell r="KM34"/>
          <cell r="KN34"/>
          <cell r="KO34"/>
          <cell r="KP34"/>
          <cell r="KQ34"/>
          <cell r="KR34"/>
          <cell r="KS34"/>
          <cell r="KT34"/>
          <cell r="KU34"/>
          <cell r="KV34"/>
          <cell r="KW34"/>
          <cell r="KX34"/>
          <cell r="KY34"/>
          <cell r="KZ34"/>
          <cell r="LA34"/>
          <cell r="LB34"/>
          <cell r="LC34"/>
          <cell r="LD34"/>
          <cell r="LE34"/>
          <cell r="LF34"/>
          <cell r="LG34"/>
          <cell r="LH34"/>
          <cell r="LI34"/>
          <cell r="LJ34"/>
          <cell r="LK34"/>
          <cell r="LL34"/>
          <cell r="LM34"/>
          <cell r="LN34"/>
          <cell r="LO34"/>
          <cell r="LP34"/>
          <cell r="LQ34"/>
          <cell r="LR34"/>
          <cell r="LS34"/>
          <cell r="LT34"/>
          <cell r="LU34"/>
          <cell r="LV34"/>
          <cell r="LW34"/>
          <cell r="LX34"/>
          <cell r="LY34"/>
          <cell r="LZ34"/>
          <cell r="MA34"/>
          <cell r="MB34"/>
          <cell r="MC34"/>
          <cell r="MD34"/>
          <cell r="ME34"/>
          <cell r="MF34"/>
          <cell r="MG34"/>
          <cell r="MH34"/>
          <cell r="MI34"/>
          <cell r="MJ34"/>
          <cell r="MK34"/>
          <cell r="ML34"/>
          <cell r="MM34"/>
          <cell r="MN34"/>
          <cell r="MO34"/>
          <cell r="MP34"/>
          <cell r="MQ34"/>
          <cell r="MR34"/>
          <cell r="MS34"/>
          <cell r="MT34"/>
          <cell r="MU34"/>
          <cell r="MV34"/>
          <cell r="MW34"/>
          <cell r="MX34"/>
          <cell r="MY34"/>
          <cell r="MZ34"/>
          <cell r="NA34"/>
          <cell r="NB34"/>
          <cell r="NC34"/>
          <cell r="ND34"/>
          <cell r="NE34"/>
          <cell r="NF34"/>
          <cell r="NG34"/>
          <cell r="NH34"/>
          <cell r="NI34"/>
          <cell r="NJ34"/>
          <cell r="NK34"/>
          <cell r="NL34"/>
          <cell r="NM34"/>
          <cell r="NN34"/>
          <cell r="NO34"/>
          <cell r="NP34"/>
          <cell r="NQ34"/>
          <cell r="NR34"/>
          <cell r="NS34"/>
          <cell r="NT34"/>
          <cell r="NU34"/>
          <cell r="NV34"/>
          <cell r="NW34"/>
          <cell r="NX34"/>
          <cell r="NY34"/>
          <cell r="NZ34"/>
          <cell r="OA34"/>
          <cell r="OB34"/>
          <cell r="OC34"/>
          <cell r="OD34"/>
          <cell r="OE34"/>
          <cell r="OF34"/>
          <cell r="OG34"/>
          <cell r="OH34"/>
          <cell r="OI34"/>
          <cell r="OJ34"/>
          <cell r="OK34"/>
          <cell r="OL34"/>
          <cell r="OM34"/>
          <cell r="ON34"/>
          <cell r="OO34"/>
          <cell r="OP34"/>
          <cell r="OQ34"/>
          <cell r="OR34"/>
          <cell r="OS34"/>
          <cell r="OT34"/>
          <cell r="OU34"/>
          <cell r="OV34"/>
          <cell r="OW34"/>
          <cell r="OX34"/>
          <cell r="OY34"/>
          <cell r="OZ34"/>
          <cell r="PA34"/>
          <cell r="PB34"/>
          <cell r="PC34"/>
          <cell r="PD34"/>
          <cell r="PE34"/>
          <cell r="PF34"/>
          <cell r="PG34"/>
          <cell r="PH34"/>
          <cell r="PI34"/>
          <cell r="PJ34"/>
          <cell r="PK34"/>
          <cell r="PL34"/>
          <cell r="PM34"/>
          <cell r="PN34"/>
          <cell r="PO34"/>
          <cell r="PP34"/>
          <cell r="PQ34"/>
          <cell r="PR34"/>
          <cell r="PS34"/>
          <cell r="PT34"/>
          <cell r="PU34"/>
          <cell r="PV34"/>
          <cell r="PW34"/>
          <cell r="PX34"/>
          <cell r="PY34"/>
          <cell r="PZ34"/>
          <cell r="QA34"/>
          <cell r="QB34"/>
          <cell r="QC34"/>
          <cell r="QD34"/>
          <cell r="QE34"/>
          <cell r="QF34"/>
          <cell r="QG34"/>
          <cell r="QH34"/>
          <cell r="QI34"/>
          <cell r="QJ34"/>
          <cell r="QK34"/>
          <cell r="QL34"/>
          <cell r="QM34"/>
          <cell r="QN34"/>
          <cell r="QO34"/>
          <cell r="QP34"/>
          <cell r="QQ34"/>
          <cell r="QR34"/>
          <cell r="QS34"/>
          <cell r="QT34"/>
          <cell r="QU34"/>
          <cell r="QV34"/>
          <cell r="QW34"/>
          <cell r="QX34"/>
          <cell r="QY34"/>
          <cell r="QZ34"/>
          <cell r="RA34"/>
          <cell r="RB34"/>
          <cell r="RC34"/>
          <cell r="RD34"/>
          <cell r="RE34"/>
          <cell r="RF34"/>
          <cell r="RG34"/>
          <cell r="RH34"/>
          <cell r="RI34"/>
          <cell r="RJ34"/>
          <cell r="RK34"/>
          <cell r="RL34"/>
          <cell r="RM34"/>
          <cell r="RN34"/>
          <cell r="RO34"/>
          <cell r="RP34"/>
          <cell r="RQ34"/>
          <cell r="RR34"/>
          <cell r="RS34"/>
          <cell r="RT34"/>
          <cell r="RU34"/>
          <cell r="RV34"/>
          <cell r="RW34"/>
          <cell r="RX34"/>
          <cell r="RY34"/>
          <cell r="RZ34"/>
          <cell r="SA34"/>
          <cell r="SB34"/>
          <cell r="SC34"/>
          <cell r="SD34"/>
          <cell r="SE34"/>
          <cell r="SF34"/>
          <cell r="SG34"/>
          <cell r="SH34"/>
          <cell r="SI34"/>
          <cell r="SJ34"/>
          <cell r="SK34"/>
          <cell r="SL34"/>
          <cell r="SM34"/>
          <cell r="SN34"/>
          <cell r="SO34"/>
          <cell r="SP34"/>
          <cell r="SQ34"/>
          <cell r="SR34"/>
          <cell r="SS34"/>
          <cell r="ST34"/>
          <cell r="SU34"/>
          <cell r="SV34"/>
          <cell r="SW34"/>
          <cell r="SX34"/>
          <cell r="SY34"/>
          <cell r="SZ34"/>
          <cell r="TA34"/>
          <cell r="TB34"/>
          <cell r="TC34"/>
          <cell r="TD34"/>
          <cell r="TE34"/>
          <cell r="TF34"/>
          <cell r="TG34"/>
          <cell r="TH34"/>
          <cell r="TI34"/>
          <cell r="TJ34"/>
          <cell r="TK34"/>
          <cell r="TL34"/>
          <cell r="TM34"/>
          <cell r="TN34"/>
          <cell r="TO34"/>
          <cell r="TP34"/>
          <cell r="TQ34"/>
          <cell r="TR34"/>
          <cell r="TS34"/>
          <cell r="TT34"/>
          <cell r="TU34"/>
          <cell r="TV34"/>
          <cell r="TW34"/>
          <cell r="TX34"/>
          <cell r="TY34"/>
          <cell r="TZ34"/>
          <cell r="UA34"/>
          <cell r="UB34"/>
          <cell r="UC34"/>
          <cell r="UD34"/>
          <cell r="UE34"/>
          <cell r="UF34"/>
          <cell r="UG34"/>
          <cell r="UH34"/>
          <cell r="UI34"/>
          <cell r="UJ34"/>
          <cell r="UK34"/>
          <cell r="UL34"/>
          <cell r="UM34"/>
          <cell r="UN34"/>
          <cell r="UO34"/>
          <cell r="UP34"/>
          <cell r="UQ34"/>
          <cell r="UR34"/>
          <cell r="US34"/>
          <cell r="UT34"/>
          <cell r="UU34"/>
          <cell r="UV34"/>
          <cell r="UW34"/>
          <cell r="UX34"/>
          <cell r="UY34"/>
          <cell r="UZ34"/>
          <cell r="VA34"/>
          <cell r="VB34"/>
          <cell r="VC34"/>
          <cell r="VD34"/>
          <cell r="VE34"/>
          <cell r="VF34"/>
          <cell r="VG34"/>
          <cell r="VH34"/>
          <cell r="VI34"/>
          <cell r="VJ34"/>
          <cell r="VK34"/>
          <cell r="VL34"/>
          <cell r="VM34"/>
          <cell r="VN34"/>
          <cell r="VO34"/>
          <cell r="VP34"/>
          <cell r="VQ34"/>
          <cell r="VR34"/>
          <cell r="VS34"/>
          <cell r="VT34"/>
          <cell r="VU34"/>
          <cell r="VV34"/>
          <cell r="VW34"/>
          <cell r="VX34"/>
          <cell r="VY34"/>
          <cell r="VZ34"/>
          <cell r="WA34"/>
          <cell r="WB34"/>
          <cell r="WC34"/>
          <cell r="WD34"/>
          <cell r="WE34"/>
          <cell r="WF34"/>
          <cell r="WG34"/>
          <cell r="WH34"/>
          <cell r="WI34"/>
          <cell r="WJ34"/>
          <cell r="WK34"/>
          <cell r="WL34"/>
          <cell r="WM34"/>
          <cell r="WN34"/>
          <cell r="WO34"/>
          <cell r="WP34"/>
          <cell r="WQ34"/>
          <cell r="WR34"/>
          <cell r="WS34"/>
          <cell r="WT34"/>
          <cell r="WU34"/>
          <cell r="WV34"/>
          <cell r="WW34"/>
          <cell r="WX34"/>
          <cell r="WY34"/>
          <cell r="WZ34"/>
          <cell r="XA34"/>
          <cell r="XB34"/>
          <cell r="XC34"/>
          <cell r="XD34"/>
          <cell r="XE34"/>
          <cell r="XF34"/>
          <cell r="XG34"/>
          <cell r="XH34"/>
          <cell r="XI34"/>
          <cell r="XJ34"/>
          <cell r="XK34"/>
          <cell r="XL34"/>
          <cell r="XM34"/>
          <cell r="XN34"/>
          <cell r="XO34"/>
          <cell r="XP34"/>
          <cell r="XQ34"/>
          <cell r="XR34"/>
          <cell r="XS34"/>
          <cell r="XT34"/>
          <cell r="XU34"/>
          <cell r="XV34"/>
        </row>
        <row r="35">
          <cell r="E35"/>
          <cell r="F35"/>
          <cell r="G35"/>
          <cell r="H35"/>
          <cell r="I35"/>
          <cell r="J35"/>
          <cell r="K35"/>
          <cell r="L35"/>
          <cell r="M35"/>
          <cell r="N35"/>
          <cell r="O35"/>
          <cell r="P35"/>
          <cell r="Q35"/>
          <cell r="R35"/>
          <cell r="S35"/>
          <cell r="T35"/>
          <cell r="U35"/>
          <cell r="V35"/>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cell r="CE35"/>
          <cell r="CF35"/>
          <cell r="CG35"/>
          <cell r="CH35"/>
          <cell r="CI35"/>
          <cell r="CJ35"/>
          <cell r="CK35"/>
          <cell r="CL35"/>
          <cell r="CM35"/>
          <cell r="CN35"/>
          <cell r="CO35"/>
          <cell r="CP35"/>
          <cell r="CQ35"/>
          <cell r="CR35"/>
          <cell r="CS35"/>
          <cell r="CT35"/>
          <cell r="CU35"/>
          <cell r="CV35"/>
          <cell r="CW35"/>
          <cell r="CX35"/>
          <cell r="CY35"/>
          <cell r="CZ35"/>
          <cell r="DA35"/>
          <cell r="DB35"/>
          <cell r="DC35"/>
          <cell r="DD35"/>
          <cell r="DE35"/>
          <cell r="DF35"/>
          <cell r="DG35"/>
          <cell r="DH35"/>
          <cell r="DI35"/>
          <cell r="DJ35"/>
          <cell r="DK35"/>
          <cell r="DL35"/>
          <cell r="DM35"/>
          <cell r="DN35"/>
          <cell r="DO35"/>
          <cell r="DP35"/>
          <cell r="DQ35"/>
          <cell r="DR35"/>
          <cell r="DS35"/>
          <cell r="DT35"/>
          <cell r="DU35"/>
          <cell r="DV35"/>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cell r="IB35"/>
          <cell r="IC35"/>
          <cell r="ID35"/>
          <cell r="IE35"/>
          <cell r="IF35"/>
          <cell r="IG35"/>
          <cell r="IH35"/>
          <cell r="II35"/>
          <cell r="IJ35"/>
          <cell r="IK35"/>
          <cell r="IL35"/>
          <cell r="IM35"/>
          <cell r="IN35"/>
          <cell r="IO35"/>
          <cell r="IP35"/>
          <cell r="IQ35"/>
          <cell r="IR35"/>
          <cell r="IS35"/>
          <cell r="IT35"/>
          <cell r="IU35"/>
          <cell r="IV35"/>
          <cell r="IW35"/>
          <cell r="IX35"/>
          <cell r="IY35"/>
          <cell r="IZ35"/>
          <cell r="JA35"/>
          <cell r="JB35"/>
          <cell r="JC35"/>
          <cell r="JD35"/>
          <cell r="JE35"/>
          <cell r="JF35"/>
          <cell r="JG35"/>
          <cell r="JH35"/>
          <cell r="JI35"/>
          <cell r="JJ35"/>
          <cell r="JK35"/>
          <cell r="JL35"/>
          <cell r="JM35"/>
          <cell r="JN35"/>
          <cell r="JO35"/>
          <cell r="JP35"/>
          <cell r="JQ35"/>
          <cell r="JR35"/>
          <cell r="JS35"/>
          <cell r="JT35"/>
          <cell r="JU35"/>
          <cell r="JV35"/>
          <cell r="JW35"/>
          <cell r="JX35"/>
          <cell r="JY35"/>
          <cell r="JZ35"/>
          <cell r="KA35"/>
          <cell r="KB35"/>
          <cell r="KC35"/>
          <cell r="KD35"/>
          <cell r="KE35"/>
          <cell r="KF35"/>
          <cell r="KG35"/>
          <cell r="KH35"/>
          <cell r="KI35"/>
          <cell r="KJ35"/>
          <cell r="KK35"/>
          <cell r="KL35"/>
          <cell r="KM35"/>
          <cell r="KN35"/>
          <cell r="KO35"/>
          <cell r="KP35"/>
          <cell r="KQ35"/>
          <cell r="KR35"/>
          <cell r="KS35"/>
          <cell r="KT35"/>
          <cell r="KU35"/>
          <cell r="KV35"/>
          <cell r="KW35"/>
          <cell r="KX35"/>
          <cell r="KY35"/>
          <cell r="KZ35"/>
          <cell r="LA35"/>
          <cell r="LB35"/>
          <cell r="LC35"/>
          <cell r="LD35"/>
          <cell r="LE35"/>
          <cell r="LF35"/>
          <cell r="LG35"/>
          <cell r="LH35"/>
          <cell r="LI35"/>
          <cell r="LJ35"/>
          <cell r="LK35"/>
          <cell r="LL35"/>
          <cell r="LM35"/>
          <cell r="LN35"/>
          <cell r="LO35"/>
          <cell r="LP35"/>
          <cell r="LQ35"/>
          <cell r="LR35"/>
          <cell r="LS35"/>
          <cell r="LT35"/>
          <cell r="LU35"/>
          <cell r="LV35"/>
          <cell r="LW35"/>
          <cell r="LX35"/>
          <cell r="LY35"/>
          <cell r="LZ35"/>
          <cell r="MA35"/>
          <cell r="MB35"/>
          <cell r="MC35"/>
          <cell r="MD35"/>
          <cell r="ME35"/>
          <cell r="MF35"/>
          <cell r="MG35"/>
          <cell r="MH35"/>
          <cell r="MI35"/>
          <cell r="MJ35"/>
          <cell r="MK35"/>
          <cell r="ML35"/>
          <cell r="MM35"/>
          <cell r="MN35"/>
          <cell r="MO35"/>
          <cell r="MP35"/>
          <cell r="MQ35"/>
          <cell r="MR35"/>
          <cell r="MS35"/>
          <cell r="MT35"/>
          <cell r="MU35"/>
          <cell r="MV35"/>
          <cell r="MW35"/>
          <cell r="MX35"/>
          <cell r="MY35"/>
          <cell r="MZ35"/>
          <cell r="NA35"/>
          <cell r="NB35"/>
          <cell r="NC35"/>
          <cell r="ND35"/>
          <cell r="NE35"/>
          <cell r="NF35"/>
          <cell r="NG35"/>
          <cell r="NH35"/>
          <cell r="NI35"/>
          <cell r="NJ35"/>
          <cell r="NK35"/>
          <cell r="NL35"/>
          <cell r="NM35"/>
          <cell r="NN35"/>
          <cell r="NO35"/>
          <cell r="NP35"/>
          <cell r="NQ35"/>
          <cell r="NR35"/>
          <cell r="NS35"/>
          <cell r="NT35"/>
          <cell r="NU35"/>
          <cell r="NV35"/>
          <cell r="NW35"/>
          <cell r="NX35"/>
          <cell r="NY35"/>
          <cell r="NZ35"/>
          <cell r="OA35"/>
          <cell r="OB35"/>
          <cell r="OC35"/>
          <cell r="OD35"/>
          <cell r="OE35"/>
          <cell r="OF35"/>
          <cell r="OG35"/>
          <cell r="OH35"/>
          <cell r="OI35"/>
          <cell r="OJ35"/>
          <cell r="OK35"/>
          <cell r="OL35"/>
          <cell r="OM35"/>
          <cell r="ON35"/>
          <cell r="OO35"/>
          <cell r="OP35"/>
          <cell r="OQ35"/>
          <cell r="OR35"/>
          <cell r="OS35"/>
          <cell r="OT35"/>
          <cell r="OU35"/>
          <cell r="OV35"/>
          <cell r="OW35"/>
          <cell r="OX35"/>
          <cell r="OY35"/>
          <cell r="OZ35"/>
          <cell r="PA35"/>
          <cell r="PB35"/>
          <cell r="PC35"/>
          <cell r="PD35"/>
          <cell r="PE35"/>
          <cell r="PF35"/>
          <cell r="PG35"/>
          <cell r="PH35"/>
          <cell r="PI35"/>
          <cell r="PJ35"/>
          <cell r="PK35"/>
          <cell r="PL35"/>
          <cell r="PM35"/>
          <cell r="PN35"/>
          <cell r="PO35"/>
          <cell r="PP35"/>
          <cell r="PQ35"/>
          <cell r="PR35"/>
          <cell r="PS35"/>
          <cell r="PT35"/>
          <cell r="PU35"/>
          <cell r="PV35"/>
          <cell r="PW35"/>
          <cell r="PX35"/>
          <cell r="PY35"/>
          <cell r="PZ35"/>
          <cell r="QA35"/>
          <cell r="QB35"/>
          <cell r="QC35"/>
          <cell r="QD35"/>
          <cell r="QE35"/>
          <cell r="QF35"/>
          <cell r="QG35"/>
          <cell r="QH35"/>
          <cell r="QI35"/>
          <cell r="QJ35"/>
          <cell r="QK35"/>
          <cell r="QL35"/>
          <cell r="QM35"/>
          <cell r="QN35"/>
          <cell r="QO35"/>
          <cell r="QP35"/>
          <cell r="QQ35"/>
          <cell r="QR35"/>
          <cell r="QS35"/>
          <cell r="QT35"/>
          <cell r="QU35"/>
          <cell r="QV35"/>
          <cell r="QW35"/>
          <cell r="QX35"/>
          <cell r="QY35"/>
          <cell r="QZ35"/>
          <cell r="RA35"/>
          <cell r="RB35"/>
          <cell r="RC35"/>
          <cell r="RD35"/>
          <cell r="RE35"/>
          <cell r="RF35"/>
          <cell r="RG35"/>
          <cell r="RH35"/>
          <cell r="RI35"/>
          <cell r="RJ35"/>
          <cell r="RK35"/>
          <cell r="RL35"/>
          <cell r="RM35"/>
          <cell r="RN35"/>
          <cell r="RO35"/>
          <cell r="RP35"/>
          <cell r="RQ35"/>
          <cell r="RR35"/>
          <cell r="RS35"/>
          <cell r="RT35"/>
          <cell r="RU35"/>
          <cell r="RV35"/>
          <cell r="RW35"/>
          <cell r="RX35"/>
          <cell r="RY35"/>
          <cell r="RZ35"/>
          <cell r="SA35"/>
          <cell r="SB35"/>
          <cell r="SC35"/>
          <cell r="SD35"/>
          <cell r="SE35"/>
          <cell r="SF35"/>
          <cell r="SG35"/>
          <cell r="SH35"/>
          <cell r="SI35"/>
          <cell r="SJ35"/>
          <cell r="SK35"/>
          <cell r="SL35"/>
          <cell r="SM35"/>
          <cell r="SN35"/>
          <cell r="SO35"/>
          <cell r="SP35"/>
          <cell r="SQ35"/>
          <cell r="SR35"/>
          <cell r="SS35"/>
          <cell r="ST35"/>
          <cell r="SU35"/>
          <cell r="SV35"/>
          <cell r="SW35"/>
          <cell r="SX35"/>
          <cell r="SY35"/>
          <cell r="SZ35"/>
          <cell r="TA35"/>
          <cell r="TB35"/>
          <cell r="TC35"/>
          <cell r="TD35"/>
          <cell r="TE35"/>
          <cell r="TF35"/>
          <cell r="TG35"/>
          <cell r="TH35"/>
          <cell r="TI35"/>
          <cell r="TJ35"/>
          <cell r="TK35"/>
          <cell r="TL35"/>
          <cell r="TM35"/>
          <cell r="TN35"/>
          <cell r="TO35"/>
          <cell r="TP35"/>
          <cell r="TQ35"/>
          <cell r="TR35"/>
          <cell r="TS35"/>
          <cell r="TT35"/>
          <cell r="TU35"/>
          <cell r="TV35"/>
          <cell r="TW35"/>
          <cell r="TX35"/>
          <cell r="TY35"/>
          <cell r="TZ35"/>
          <cell r="UA35"/>
          <cell r="UB35"/>
          <cell r="UC35"/>
          <cell r="UD35"/>
          <cell r="UE35"/>
          <cell r="UF35"/>
          <cell r="UG35"/>
          <cell r="UH35"/>
          <cell r="UI35"/>
          <cell r="UJ35"/>
          <cell r="UK35"/>
          <cell r="UL35"/>
          <cell r="UM35"/>
          <cell r="UN35"/>
          <cell r="UO35"/>
          <cell r="UP35"/>
          <cell r="UQ35"/>
          <cell r="UR35"/>
          <cell r="US35"/>
          <cell r="UT35"/>
          <cell r="UU35"/>
          <cell r="UV35"/>
          <cell r="UW35"/>
          <cell r="UX35"/>
          <cell r="UY35"/>
          <cell r="UZ35"/>
          <cell r="VA35"/>
          <cell r="VB35"/>
          <cell r="VC35"/>
          <cell r="VD35"/>
          <cell r="VE35"/>
          <cell r="VF35"/>
          <cell r="VG35"/>
          <cell r="VH35"/>
          <cell r="VI35"/>
          <cell r="VJ35"/>
          <cell r="VK35"/>
          <cell r="VL35"/>
          <cell r="VM35"/>
          <cell r="VN35"/>
          <cell r="VO35"/>
          <cell r="VP35"/>
          <cell r="VQ35"/>
          <cell r="VR35"/>
          <cell r="VS35"/>
          <cell r="VT35"/>
          <cell r="VU35"/>
          <cell r="VV35"/>
          <cell r="VW35"/>
          <cell r="VX35"/>
          <cell r="VY35"/>
          <cell r="VZ35"/>
          <cell r="WA35"/>
          <cell r="WB35"/>
          <cell r="WC35"/>
          <cell r="WD35"/>
          <cell r="WE35"/>
          <cell r="WF35"/>
          <cell r="WG35"/>
          <cell r="WH35"/>
          <cell r="WI35"/>
          <cell r="WJ35"/>
          <cell r="WK35"/>
          <cell r="WL35"/>
          <cell r="WM35"/>
          <cell r="WN35"/>
          <cell r="WO35"/>
          <cell r="WP35"/>
          <cell r="WQ35"/>
          <cell r="WR35"/>
          <cell r="WS35"/>
          <cell r="WT35"/>
          <cell r="WU35"/>
          <cell r="WV35"/>
          <cell r="WW35"/>
          <cell r="WX35"/>
          <cell r="WY35"/>
          <cell r="WZ35"/>
          <cell r="XA35"/>
          <cell r="XB35"/>
          <cell r="XC35"/>
          <cell r="XD35"/>
          <cell r="XE35"/>
          <cell r="XF35"/>
          <cell r="XG35"/>
          <cell r="XH35"/>
          <cell r="XI35"/>
          <cell r="XJ35"/>
          <cell r="XK35"/>
          <cell r="XL35"/>
          <cell r="XM35"/>
          <cell r="XN35"/>
          <cell r="XO35"/>
          <cell r="XP35"/>
          <cell r="XQ35"/>
          <cell r="XR35"/>
          <cell r="XS35"/>
          <cell r="XT35"/>
          <cell r="XU35"/>
          <cell r="XV35"/>
        </row>
        <row r="36">
          <cell r="E36"/>
          <cell r="F36"/>
          <cell r="G36"/>
          <cell r="H36"/>
          <cell r="I36"/>
          <cell r="J36"/>
          <cell r="K36"/>
          <cell r="L36"/>
          <cell r="M36"/>
          <cell r="N36"/>
          <cell r="O36"/>
          <cell r="P36"/>
          <cell r="Q36"/>
          <cell r="R36"/>
          <cell r="S36"/>
          <cell r="T36"/>
          <cell r="U36"/>
          <cell r="V36"/>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cell r="CE36"/>
          <cell r="CF36"/>
          <cell r="CG36"/>
          <cell r="CH36"/>
          <cell r="CI36"/>
          <cell r="CJ36"/>
          <cell r="CK36"/>
          <cell r="CL36"/>
          <cell r="CM36"/>
          <cell r="CN36"/>
          <cell r="CO36"/>
          <cell r="CP36"/>
          <cell r="CQ36"/>
          <cell r="CR36"/>
          <cell r="CS36"/>
          <cell r="CT36"/>
          <cell r="CU36"/>
          <cell r="CV36"/>
          <cell r="CW36"/>
          <cell r="CX36"/>
          <cell r="CY36"/>
          <cell r="CZ36"/>
          <cell r="DA36"/>
          <cell r="DB36"/>
          <cell r="DC36"/>
          <cell r="DD36"/>
          <cell r="DE36"/>
          <cell r="DF36"/>
          <cell r="DG36"/>
          <cell r="DH36"/>
          <cell r="DI36"/>
          <cell r="DJ36"/>
          <cell r="DK36"/>
          <cell r="DL36"/>
          <cell r="DM36"/>
          <cell r="DN36"/>
          <cell r="DO36"/>
          <cell r="DP36"/>
          <cell r="DQ36"/>
          <cell r="DR36"/>
          <cell r="DS36"/>
          <cell r="DT36"/>
          <cell r="DU36"/>
          <cell r="DV36"/>
          <cell r="DW36"/>
          <cell r="DX36"/>
          <cell r="DY36"/>
          <cell r="DZ36"/>
          <cell r="EA36"/>
          <cell r="EB36"/>
          <cell r="EC36"/>
          <cell r="ED36"/>
          <cell r="EE36"/>
          <cell r="EF36"/>
          <cell r="EG36"/>
          <cell r="EH36"/>
          <cell r="EI36"/>
          <cell r="EJ36"/>
          <cell r="EK36"/>
          <cell r="EL36"/>
          <cell r="EM36"/>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cell r="FO36"/>
          <cell r="FP36"/>
          <cell r="FQ36"/>
          <cell r="FR36"/>
          <cell r="FS36"/>
          <cell r="FT36"/>
          <cell r="FU36"/>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cell r="IB36"/>
          <cell r="IC36"/>
          <cell r="ID36"/>
          <cell r="IE36"/>
          <cell r="IF36"/>
          <cell r="IG36"/>
          <cell r="IH36"/>
          <cell r="II36"/>
          <cell r="IJ36"/>
          <cell r="IK36"/>
          <cell r="IL36"/>
          <cell r="IM36"/>
          <cell r="IN36"/>
          <cell r="IO36"/>
          <cell r="IP36"/>
          <cell r="IQ36"/>
          <cell r="IR36"/>
          <cell r="IS36"/>
          <cell r="IT36"/>
          <cell r="IU36"/>
          <cell r="IV36"/>
          <cell r="IW36"/>
          <cell r="IX36"/>
          <cell r="IY36"/>
          <cell r="IZ36"/>
          <cell r="JA36"/>
          <cell r="JB36"/>
          <cell r="JC36"/>
          <cell r="JD36"/>
          <cell r="JE36"/>
          <cell r="JF36"/>
          <cell r="JG36"/>
          <cell r="JH36"/>
          <cell r="JI36"/>
          <cell r="JJ36"/>
          <cell r="JK36"/>
          <cell r="JL36"/>
          <cell r="JM36"/>
          <cell r="JN36"/>
          <cell r="JO36"/>
          <cell r="JP36"/>
          <cell r="JQ36"/>
          <cell r="JR36"/>
          <cell r="JS36"/>
          <cell r="JT36"/>
          <cell r="JU36"/>
          <cell r="JV36"/>
          <cell r="JW36"/>
          <cell r="JX36"/>
          <cell r="JY36"/>
          <cell r="JZ36"/>
          <cell r="KA36"/>
          <cell r="KB36"/>
          <cell r="KC36"/>
          <cell r="KD36"/>
          <cell r="KE36"/>
          <cell r="KF36"/>
          <cell r="KG36"/>
          <cell r="KH36"/>
          <cell r="KI36"/>
          <cell r="KJ36"/>
          <cell r="KK36"/>
          <cell r="KL36"/>
          <cell r="KM36"/>
          <cell r="KN36"/>
          <cell r="KO36"/>
          <cell r="KP36"/>
          <cell r="KQ36"/>
          <cell r="KR36"/>
          <cell r="KS36"/>
          <cell r="KT36"/>
          <cell r="KU36"/>
          <cell r="KV36"/>
          <cell r="KW36"/>
          <cell r="KX36"/>
          <cell r="KY36"/>
          <cell r="KZ36"/>
          <cell r="LA36"/>
          <cell r="LB36"/>
          <cell r="LC36"/>
          <cell r="LD36"/>
          <cell r="LE36"/>
          <cell r="LF36"/>
          <cell r="LG36"/>
          <cell r="LH36"/>
          <cell r="LI36"/>
          <cell r="LJ36"/>
          <cell r="LK36"/>
          <cell r="LL36"/>
          <cell r="LM36"/>
          <cell r="LN36"/>
          <cell r="LO36"/>
          <cell r="LP36"/>
          <cell r="LQ36"/>
          <cell r="LR36"/>
          <cell r="LS36"/>
          <cell r="LT36"/>
          <cell r="LU36"/>
          <cell r="LV36"/>
          <cell r="LW36"/>
          <cell r="LX36"/>
          <cell r="LY36"/>
          <cell r="LZ36"/>
          <cell r="MA36"/>
          <cell r="MB36"/>
          <cell r="MC36"/>
          <cell r="MD36"/>
          <cell r="ME36"/>
          <cell r="MF36"/>
          <cell r="MG36"/>
          <cell r="MH36"/>
          <cell r="MI36"/>
          <cell r="MJ36"/>
          <cell r="MK36"/>
          <cell r="ML36"/>
          <cell r="MM36"/>
          <cell r="MN36"/>
          <cell r="MO36"/>
          <cell r="MP36"/>
          <cell r="MQ36"/>
          <cell r="MR36"/>
          <cell r="MS36"/>
          <cell r="MT36"/>
          <cell r="MU36"/>
          <cell r="MV36"/>
          <cell r="MW36"/>
          <cell r="MX36"/>
          <cell r="MY36"/>
          <cell r="MZ36"/>
          <cell r="NA36"/>
          <cell r="NB36"/>
          <cell r="NC36"/>
          <cell r="ND36"/>
          <cell r="NE36"/>
          <cell r="NF36"/>
          <cell r="NG36"/>
          <cell r="NH36"/>
          <cell r="NI36"/>
          <cell r="NJ36"/>
          <cell r="NK36"/>
          <cell r="NL36"/>
          <cell r="NM36"/>
          <cell r="NN36"/>
          <cell r="NO36"/>
          <cell r="NP36"/>
          <cell r="NQ36"/>
          <cell r="NR36"/>
          <cell r="NS36"/>
          <cell r="NT36"/>
          <cell r="NU36"/>
          <cell r="NV36"/>
          <cell r="NW36"/>
          <cell r="NX36"/>
          <cell r="NY36"/>
          <cell r="NZ36"/>
          <cell r="OA36"/>
          <cell r="OB36"/>
          <cell r="OC36"/>
          <cell r="OD36"/>
          <cell r="OE36"/>
          <cell r="OF36"/>
          <cell r="OG36"/>
          <cell r="OH36"/>
          <cell r="OI36"/>
          <cell r="OJ36"/>
          <cell r="OK36"/>
          <cell r="OL36"/>
          <cell r="OM36"/>
          <cell r="ON36"/>
          <cell r="OO36"/>
          <cell r="OP36"/>
          <cell r="OQ36"/>
          <cell r="OR36"/>
          <cell r="OS36"/>
          <cell r="OT36"/>
          <cell r="OU36"/>
          <cell r="OV36"/>
          <cell r="OW36"/>
          <cell r="OX36"/>
          <cell r="OY36"/>
          <cell r="OZ36"/>
          <cell r="PA36"/>
          <cell r="PB36"/>
          <cell r="PC36"/>
          <cell r="PD36"/>
          <cell r="PE36"/>
          <cell r="PF36"/>
          <cell r="PG36"/>
          <cell r="PH36"/>
          <cell r="PI36"/>
          <cell r="PJ36"/>
          <cell r="PK36"/>
          <cell r="PL36"/>
          <cell r="PM36"/>
          <cell r="PN36"/>
          <cell r="PO36"/>
          <cell r="PP36"/>
          <cell r="PQ36"/>
          <cell r="PR36"/>
          <cell r="PS36"/>
          <cell r="PT36"/>
          <cell r="PU36"/>
          <cell r="PV36"/>
          <cell r="PW36"/>
          <cell r="PX36"/>
          <cell r="PY36"/>
          <cell r="PZ36"/>
          <cell r="QA36"/>
          <cell r="QB36"/>
          <cell r="QC36"/>
          <cell r="QD36"/>
          <cell r="QE36"/>
          <cell r="QF36"/>
          <cell r="QG36"/>
          <cell r="QH36"/>
          <cell r="QI36"/>
          <cell r="QJ36"/>
          <cell r="QK36"/>
          <cell r="QL36"/>
          <cell r="QM36"/>
          <cell r="QN36"/>
          <cell r="QO36"/>
          <cell r="QP36"/>
          <cell r="QQ36"/>
          <cell r="QR36"/>
          <cell r="QS36"/>
          <cell r="QT36"/>
          <cell r="QU36"/>
          <cell r="QV36"/>
          <cell r="QW36"/>
          <cell r="QX36"/>
          <cell r="QY36"/>
          <cell r="QZ36"/>
          <cell r="RA36"/>
          <cell r="RB36"/>
          <cell r="RC36"/>
          <cell r="RD36"/>
          <cell r="RE36"/>
          <cell r="RF36"/>
          <cell r="RG36"/>
          <cell r="RH36"/>
          <cell r="RI36"/>
          <cell r="RJ36"/>
          <cell r="RK36"/>
          <cell r="RL36"/>
          <cell r="RM36"/>
          <cell r="RN36"/>
          <cell r="RO36"/>
          <cell r="RP36"/>
          <cell r="RQ36"/>
          <cell r="RR36"/>
          <cell r="RS36"/>
          <cell r="RT36"/>
          <cell r="RU36"/>
          <cell r="RV36"/>
          <cell r="RW36"/>
          <cell r="RX36"/>
          <cell r="RY36"/>
          <cell r="RZ36"/>
          <cell r="SA36"/>
          <cell r="SB36"/>
          <cell r="SC36"/>
          <cell r="SD36"/>
          <cell r="SE36"/>
          <cell r="SF36"/>
          <cell r="SG36"/>
          <cell r="SH36"/>
          <cell r="SI36"/>
          <cell r="SJ36"/>
          <cell r="SK36"/>
          <cell r="SL36"/>
          <cell r="SM36"/>
          <cell r="SN36"/>
          <cell r="SO36"/>
          <cell r="SP36"/>
          <cell r="SQ36"/>
          <cell r="SR36"/>
          <cell r="SS36"/>
          <cell r="ST36"/>
          <cell r="SU36"/>
          <cell r="SV36"/>
          <cell r="SW36"/>
          <cell r="SX36"/>
          <cell r="SY36"/>
          <cell r="SZ36"/>
          <cell r="TA36"/>
          <cell r="TB36"/>
          <cell r="TC36"/>
          <cell r="TD36"/>
          <cell r="TE36"/>
          <cell r="TF36"/>
          <cell r="TG36"/>
          <cell r="TH36"/>
          <cell r="TI36"/>
          <cell r="TJ36"/>
          <cell r="TK36"/>
          <cell r="TL36"/>
          <cell r="TM36"/>
          <cell r="TN36"/>
          <cell r="TO36"/>
          <cell r="TP36"/>
          <cell r="TQ36"/>
          <cell r="TR36"/>
          <cell r="TS36"/>
          <cell r="TT36"/>
          <cell r="TU36"/>
          <cell r="TV36"/>
          <cell r="TW36"/>
          <cell r="TX36"/>
          <cell r="TY36"/>
          <cell r="TZ36"/>
          <cell r="UA36"/>
          <cell r="UB36"/>
          <cell r="UC36"/>
          <cell r="UD36"/>
          <cell r="UE36"/>
          <cell r="UF36"/>
          <cell r="UG36"/>
          <cell r="UH36"/>
          <cell r="UI36"/>
          <cell r="UJ36"/>
          <cell r="UK36"/>
          <cell r="UL36"/>
          <cell r="UM36"/>
          <cell r="UN36"/>
          <cell r="UO36"/>
          <cell r="UP36"/>
          <cell r="UQ36"/>
          <cell r="UR36"/>
          <cell r="US36"/>
          <cell r="UT36"/>
          <cell r="UU36"/>
          <cell r="UV36"/>
          <cell r="UW36"/>
          <cell r="UX36"/>
          <cell r="UY36"/>
          <cell r="UZ36"/>
          <cell r="VA36"/>
          <cell r="VB36"/>
          <cell r="VC36"/>
          <cell r="VD36"/>
          <cell r="VE36"/>
          <cell r="VF36"/>
          <cell r="VG36"/>
          <cell r="VH36"/>
          <cell r="VI36"/>
          <cell r="VJ36"/>
          <cell r="VK36"/>
          <cell r="VL36"/>
          <cell r="VM36"/>
          <cell r="VN36"/>
          <cell r="VO36"/>
          <cell r="VP36"/>
          <cell r="VQ36"/>
          <cell r="VR36"/>
          <cell r="VS36"/>
          <cell r="VT36"/>
          <cell r="VU36"/>
          <cell r="VV36"/>
          <cell r="VW36"/>
          <cell r="VX36"/>
          <cell r="VY36"/>
          <cell r="VZ36"/>
          <cell r="WA36"/>
          <cell r="WB36"/>
          <cell r="WC36"/>
          <cell r="WD36"/>
          <cell r="WE36"/>
          <cell r="WF36"/>
          <cell r="WG36"/>
          <cell r="WH36"/>
          <cell r="WI36"/>
          <cell r="WJ36"/>
          <cell r="WK36"/>
          <cell r="WL36"/>
          <cell r="WM36"/>
          <cell r="WN36"/>
          <cell r="WO36"/>
          <cell r="WP36"/>
          <cell r="WQ36"/>
          <cell r="WR36"/>
          <cell r="WS36"/>
          <cell r="WT36"/>
          <cell r="WU36"/>
          <cell r="WV36"/>
          <cell r="WW36"/>
          <cell r="WX36"/>
          <cell r="WY36"/>
          <cell r="WZ36"/>
          <cell r="XA36"/>
          <cell r="XB36"/>
          <cell r="XC36"/>
          <cell r="XD36"/>
          <cell r="XE36"/>
          <cell r="XF36"/>
          <cell r="XG36"/>
          <cell r="XH36"/>
          <cell r="XI36"/>
          <cell r="XJ36"/>
          <cell r="XK36"/>
          <cell r="XL36"/>
          <cell r="XM36"/>
          <cell r="XN36"/>
          <cell r="XO36"/>
          <cell r="XP36"/>
          <cell r="XQ36"/>
          <cell r="XR36"/>
          <cell r="XS36"/>
          <cell r="XT36"/>
          <cell r="XU36"/>
          <cell r="XV36"/>
        </row>
        <row r="37">
          <cell r="E37"/>
          <cell r="F37"/>
          <cell r="G37"/>
          <cell r="H37"/>
          <cell r="I37"/>
          <cell r="J37"/>
          <cell r="K37"/>
          <cell r="L37"/>
          <cell r="M37"/>
          <cell r="N37"/>
          <cell r="O37"/>
          <cell r="P37"/>
          <cell r="Q37"/>
          <cell r="R37"/>
          <cell r="S37"/>
          <cell r="T37"/>
          <cell r="U37"/>
          <cell r="V37"/>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cell r="CE37"/>
          <cell r="CF37"/>
          <cell r="CG37"/>
          <cell r="CH37"/>
          <cell r="CI37"/>
          <cell r="CJ37"/>
          <cell r="CK37"/>
          <cell r="CL37"/>
          <cell r="CM37"/>
          <cell r="CN37"/>
          <cell r="CO37"/>
          <cell r="CP37"/>
          <cell r="CQ37"/>
          <cell r="CR37"/>
          <cell r="CS37"/>
          <cell r="CT37"/>
          <cell r="CU37"/>
          <cell r="CV37"/>
          <cell r="CW37"/>
          <cell r="CX37"/>
          <cell r="CY37"/>
          <cell r="CZ37"/>
          <cell r="DA37"/>
          <cell r="DB37"/>
          <cell r="DC37"/>
          <cell r="DD37"/>
          <cell r="DE37"/>
          <cell r="DF37"/>
          <cell r="DG37"/>
          <cell r="DH37"/>
          <cell r="DI37"/>
          <cell r="DJ37"/>
          <cell r="DK37"/>
          <cell r="DL37"/>
          <cell r="DM37"/>
          <cell r="DN37"/>
          <cell r="DO37"/>
          <cell r="DP37"/>
          <cell r="DQ37"/>
          <cell r="DR37"/>
          <cell r="DS37"/>
          <cell r="DT37"/>
          <cell r="DU37"/>
          <cell r="DV37"/>
          <cell r="DW37"/>
          <cell r="DX37"/>
          <cell r="DY37"/>
          <cell r="DZ37"/>
          <cell r="EA37"/>
          <cell r="EB37"/>
          <cell r="EC37"/>
          <cell r="ED37"/>
          <cell r="EE37"/>
          <cell r="EF37"/>
          <cell r="EG37"/>
          <cell r="EH37"/>
          <cell r="EI37"/>
          <cell r="EJ37"/>
          <cell r="EK37"/>
          <cell r="EL37"/>
          <cell r="EM37"/>
          <cell r="EN37"/>
          <cell r="EO37"/>
          <cell r="EP37"/>
          <cell r="EQ37"/>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cell r="IB37"/>
          <cell r="IC37"/>
          <cell r="ID37"/>
          <cell r="IE37"/>
          <cell r="IF37"/>
          <cell r="IG37"/>
          <cell r="IH37"/>
          <cell r="II37"/>
          <cell r="IJ37"/>
          <cell r="IK37"/>
          <cell r="IL37"/>
          <cell r="IM37"/>
          <cell r="IN37"/>
          <cell r="IO37"/>
          <cell r="IP37"/>
          <cell r="IQ37"/>
          <cell r="IR37"/>
          <cell r="IS37"/>
          <cell r="IT37"/>
          <cell r="IU37"/>
          <cell r="IV37"/>
          <cell r="IW37"/>
          <cell r="IX37"/>
          <cell r="IY37"/>
          <cell r="IZ37"/>
          <cell r="JA37"/>
          <cell r="JB37"/>
          <cell r="JC37"/>
          <cell r="JD37"/>
          <cell r="JE37"/>
          <cell r="JF37"/>
          <cell r="JG37"/>
          <cell r="JH37"/>
          <cell r="JI37"/>
          <cell r="JJ37"/>
          <cell r="JK37"/>
          <cell r="JL37"/>
          <cell r="JM37"/>
          <cell r="JN37"/>
          <cell r="JO37"/>
          <cell r="JP37"/>
          <cell r="JQ37"/>
          <cell r="JR37"/>
          <cell r="JS37"/>
          <cell r="JT37"/>
          <cell r="JU37"/>
          <cell r="JV37"/>
          <cell r="JW37"/>
          <cell r="JX37"/>
          <cell r="JY37"/>
          <cell r="JZ37"/>
          <cell r="KA37"/>
          <cell r="KB37"/>
          <cell r="KC37"/>
          <cell r="KD37"/>
          <cell r="KE37"/>
          <cell r="KF37"/>
          <cell r="KG37"/>
          <cell r="KH37"/>
          <cell r="KI37"/>
          <cell r="KJ37"/>
          <cell r="KK37"/>
          <cell r="KL37"/>
          <cell r="KM37"/>
          <cell r="KN37"/>
          <cell r="KO37"/>
          <cell r="KP37"/>
          <cell r="KQ37"/>
          <cell r="KR37"/>
          <cell r="KS37"/>
          <cell r="KT37"/>
          <cell r="KU37"/>
          <cell r="KV37"/>
          <cell r="KW37"/>
          <cell r="KX37"/>
          <cell r="KY37"/>
          <cell r="KZ37"/>
          <cell r="LA37"/>
          <cell r="LB37"/>
          <cell r="LC37"/>
          <cell r="LD37"/>
          <cell r="LE37"/>
          <cell r="LF37"/>
          <cell r="LG37"/>
          <cell r="LH37"/>
          <cell r="LI37"/>
          <cell r="LJ37"/>
          <cell r="LK37"/>
          <cell r="LL37"/>
          <cell r="LM37"/>
          <cell r="LN37"/>
          <cell r="LO37"/>
          <cell r="LP37"/>
          <cell r="LQ37"/>
          <cell r="LR37"/>
          <cell r="LS37"/>
          <cell r="LT37"/>
          <cell r="LU37"/>
          <cell r="LV37"/>
          <cell r="LW37"/>
          <cell r="LX37"/>
          <cell r="LY37"/>
          <cell r="LZ37"/>
          <cell r="MA37"/>
          <cell r="MB37"/>
          <cell r="MC37"/>
          <cell r="MD37"/>
          <cell r="ME37"/>
          <cell r="MF37"/>
          <cell r="MG37"/>
          <cell r="MH37"/>
          <cell r="MI37"/>
          <cell r="MJ37"/>
          <cell r="MK37"/>
          <cell r="ML37"/>
          <cell r="MM37"/>
          <cell r="MN37"/>
          <cell r="MO37"/>
          <cell r="MP37"/>
          <cell r="MQ37"/>
          <cell r="MR37"/>
          <cell r="MS37"/>
          <cell r="MT37"/>
          <cell r="MU37"/>
          <cell r="MV37"/>
          <cell r="MW37"/>
          <cell r="MX37"/>
          <cell r="MY37"/>
          <cell r="MZ37"/>
          <cell r="NA37"/>
          <cell r="NB37"/>
          <cell r="NC37"/>
          <cell r="ND37"/>
          <cell r="NE37"/>
          <cell r="NF37"/>
          <cell r="NG37"/>
          <cell r="NH37"/>
          <cell r="NI37"/>
          <cell r="NJ37"/>
          <cell r="NK37"/>
          <cell r="NL37"/>
          <cell r="NM37"/>
          <cell r="NN37"/>
          <cell r="NO37"/>
          <cell r="NP37"/>
          <cell r="NQ37"/>
          <cell r="NR37"/>
          <cell r="NS37"/>
          <cell r="NT37"/>
          <cell r="NU37"/>
          <cell r="NV37"/>
          <cell r="NW37"/>
          <cell r="NX37"/>
          <cell r="NY37"/>
          <cell r="NZ37"/>
          <cell r="OA37"/>
          <cell r="OB37"/>
          <cell r="OC37"/>
          <cell r="OD37"/>
          <cell r="OE37"/>
          <cell r="OF37"/>
          <cell r="OG37"/>
          <cell r="OH37"/>
          <cell r="OI37"/>
          <cell r="OJ37"/>
          <cell r="OK37"/>
          <cell r="OL37"/>
          <cell r="OM37"/>
          <cell r="ON37"/>
          <cell r="OO37"/>
          <cell r="OP37"/>
          <cell r="OQ37"/>
          <cell r="OR37"/>
          <cell r="OS37"/>
          <cell r="OT37"/>
          <cell r="OU37"/>
          <cell r="OV37"/>
          <cell r="OW37"/>
          <cell r="OX37"/>
          <cell r="OY37"/>
          <cell r="OZ37"/>
          <cell r="PA37"/>
          <cell r="PB37"/>
          <cell r="PC37"/>
          <cell r="PD37"/>
          <cell r="PE37"/>
          <cell r="PF37"/>
          <cell r="PG37"/>
          <cell r="PH37"/>
          <cell r="PI37"/>
          <cell r="PJ37"/>
          <cell r="PK37"/>
          <cell r="PL37"/>
          <cell r="PM37"/>
          <cell r="PN37"/>
          <cell r="PO37"/>
          <cell r="PP37"/>
          <cell r="PQ37"/>
          <cell r="PR37"/>
          <cell r="PS37"/>
          <cell r="PT37"/>
          <cell r="PU37"/>
          <cell r="PV37"/>
          <cell r="PW37"/>
          <cell r="PX37"/>
          <cell r="PY37"/>
          <cell r="PZ37"/>
          <cell r="QA37"/>
          <cell r="QB37"/>
          <cell r="QC37"/>
          <cell r="QD37"/>
          <cell r="QE37"/>
          <cell r="QF37"/>
          <cell r="QG37"/>
          <cell r="QH37"/>
          <cell r="QI37"/>
          <cell r="QJ37"/>
          <cell r="QK37"/>
          <cell r="QL37"/>
          <cell r="QM37"/>
          <cell r="QN37"/>
          <cell r="QO37"/>
          <cell r="QP37"/>
          <cell r="QQ37"/>
          <cell r="QR37"/>
          <cell r="QS37"/>
          <cell r="QT37"/>
          <cell r="QU37"/>
          <cell r="QV37"/>
          <cell r="QW37"/>
          <cell r="QX37"/>
          <cell r="QY37"/>
          <cell r="QZ37"/>
          <cell r="RA37"/>
          <cell r="RB37"/>
          <cell r="RC37"/>
          <cell r="RD37"/>
          <cell r="RE37"/>
          <cell r="RF37"/>
          <cell r="RG37"/>
          <cell r="RH37"/>
          <cell r="RI37"/>
          <cell r="RJ37"/>
          <cell r="RK37"/>
          <cell r="RL37"/>
          <cell r="RM37"/>
          <cell r="RN37"/>
          <cell r="RO37"/>
          <cell r="RP37"/>
          <cell r="RQ37"/>
          <cell r="RR37"/>
          <cell r="RS37"/>
          <cell r="RT37"/>
          <cell r="RU37"/>
          <cell r="RV37"/>
          <cell r="RW37"/>
          <cell r="RX37"/>
          <cell r="RY37"/>
          <cell r="RZ37"/>
          <cell r="SA37"/>
          <cell r="SB37"/>
          <cell r="SC37"/>
          <cell r="SD37"/>
          <cell r="SE37"/>
          <cell r="SF37"/>
          <cell r="SG37"/>
          <cell r="SH37"/>
          <cell r="SI37"/>
          <cell r="SJ37"/>
          <cell r="SK37"/>
          <cell r="SL37"/>
          <cell r="SM37"/>
          <cell r="SN37"/>
          <cell r="SO37"/>
          <cell r="SP37"/>
          <cell r="SQ37"/>
          <cell r="SR37"/>
          <cell r="SS37"/>
          <cell r="ST37"/>
          <cell r="SU37"/>
          <cell r="SV37"/>
          <cell r="SW37"/>
          <cell r="SX37"/>
          <cell r="SY37"/>
          <cell r="SZ37"/>
          <cell r="TA37"/>
          <cell r="TB37"/>
          <cell r="TC37"/>
          <cell r="TD37"/>
          <cell r="TE37"/>
          <cell r="TF37"/>
          <cell r="TG37"/>
          <cell r="TH37"/>
          <cell r="TI37"/>
          <cell r="TJ37"/>
          <cell r="TK37"/>
          <cell r="TL37"/>
          <cell r="TM37"/>
          <cell r="TN37"/>
          <cell r="TO37"/>
          <cell r="TP37"/>
          <cell r="TQ37"/>
          <cell r="TR37"/>
          <cell r="TS37"/>
          <cell r="TT37"/>
          <cell r="TU37"/>
          <cell r="TV37"/>
          <cell r="TW37"/>
          <cell r="TX37"/>
          <cell r="TY37"/>
          <cell r="TZ37"/>
          <cell r="UA37"/>
          <cell r="UB37"/>
          <cell r="UC37"/>
          <cell r="UD37"/>
          <cell r="UE37"/>
          <cell r="UF37"/>
          <cell r="UG37"/>
          <cell r="UH37"/>
          <cell r="UI37"/>
          <cell r="UJ37"/>
          <cell r="UK37"/>
          <cell r="UL37"/>
          <cell r="UM37"/>
          <cell r="UN37"/>
          <cell r="UO37"/>
          <cell r="UP37"/>
          <cell r="UQ37"/>
          <cell r="UR37"/>
          <cell r="US37"/>
          <cell r="UT37"/>
          <cell r="UU37"/>
          <cell r="UV37"/>
          <cell r="UW37"/>
          <cell r="UX37"/>
          <cell r="UY37"/>
          <cell r="UZ37"/>
          <cell r="VA37"/>
          <cell r="VB37"/>
          <cell r="VC37"/>
          <cell r="VD37"/>
          <cell r="VE37"/>
          <cell r="VF37"/>
          <cell r="VG37"/>
          <cell r="VH37"/>
          <cell r="VI37"/>
          <cell r="VJ37"/>
          <cell r="VK37"/>
          <cell r="VL37"/>
          <cell r="VM37"/>
          <cell r="VN37"/>
          <cell r="VO37"/>
          <cell r="VP37"/>
          <cell r="VQ37"/>
          <cell r="VR37"/>
          <cell r="VS37"/>
          <cell r="VT37"/>
          <cell r="VU37"/>
          <cell r="VV37"/>
          <cell r="VW37"/>
          <cell r="VX37"/>
          <cell r="VY37"/>
          <cell r="VZ37"/>
          <cell r="WA37"/>
          <cell r="WB37"/>
          <cell r="WC37"/>
          <cell r="WD37"/>
          <cell r="WE37"/>
          <cell r="WF37"/>
          <cell r="WG37"/>
          <cell r="WH37"/>
          <cell r="WI37"/>
          <cell r="WJ37"/>
          <cell r="WK37"/>
          <cell r="WL37"/>
          <cell r="WM37"/>
          <cell r="WN37"/>
          <cell r="WO37"/>
          <cell r="WP37"/>
          <cell r="WQ37"/>
          <cell r="WR37"/>
          <cell r="WS37"/>
          <cell r="WT37"/>
          <cell r="WU37"/>
          <cell r="WV37"/>
          <cell r="WW37"/>
          <cell r="WX37"/>
          <cell r="WY37"/>
          <cell r="WZ37"/>
          <cell r="XA37"/>
          <cell r="XB37"/>
          <cell r="XC37"/>
          <cell r="XD37"/>
          <cell r="XE37"/>
          <cell r="XF37"/>
          <cell r="XG37"/>
          <cell r="XH37"/>
          <cell r="XI37"/>
          <cell r="XJ37"/>
          <cell r="XK37"/>
          <cell r="XL37"/>
          <cell r="XM37"/>
          <cell r="XN37"/>
          <cell r="XO37"/>
          <cell r="XP37"/>
          <cell r="XQ37"/>
          <cell r="XR37"/>
          <cell r="XS37"/>
          <cell r="XT37"/>
          <cell r="XU37"/>
          <cell r="XV37"/>
        </row>
        <row r="38">
          <cell r="E38"/>
          <cell r="F38"/>
          <cell r="G38"/>
          <cell r="H38"/>
          <cell r="I38"/>
          <cell r="J38"/>
          <cell r="K38"/>
          <cell r="L38"/>
          <cell r="M38"/>
          <cell r="N38"/>
          <cell r="O38"/>
          <cell r="P38"/>
          <cell r="Q38"/>
          <cell r="R38"/>
          <cell r="S38"/>
          <cell r="T38"/>
          <cell r="U38"/>
          <cell r="V38"/>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cell r="IB38"/>
          <cell r="IC38"/>
          <cell r="ID38"/>
          <cell r="IE38"/>
          <cell r="IF38"/>
          <cell r="IG38"/>
          <cell r="IH38"/>
          <cell r="II38"/>
          <cell r="IJ38"/>
          <cell r="IK38"/>
          <cell r="IL38"/>
          <cell r="IM38"/>
          <cell r="IN38"/>
          <cell r="IO38"/>
          <cell r="IP38"/>
          <cell r="IQ38"/>
          <cell r="IR38"/>
          <cell r="IS38"/>
          <cell r="IT38"/>
          <cell r="IU38"/>
          <cell r="IV38"/>
          <cell r="IW38"/>
          <cell r="IX38"/>
          <cell r="IY38"/>
          <cell r="IZ38"/>
          <cell r="JA38"/>
          <cell r="JB38"/>
          <cell r="JC38"/>
          <cell r="JD38"/>
          <cell r="JE38"/>
          <cell r="JF38"/>
          <cell r="JG38"/>
          <cell r="JH38"/>
          <cell r="JI38"/>
          <cell r="JJ38"/>
          <cell r="JK38"/>
          <cell r="JL38"/>
          <cell r="JM38"/>
          <cell r="JN38"/>
          <cell r="JO38"/>
          <cell r="JP38"/>
          <cell r="JQ38"/>
          <cell r="JR38"/>
          <cell r="JS38"/>
          <cell r="JT38"/>
          <cell r="JU38"/>
          <cell r="JV38"/>
          <cell r="JW38"/>
          <cell r="JX38"/>
          <cell r="JY38"/>
          <cell r="JZ38"/>
          <cell r="KA38"/>
          <cell r="KB38"/>
          <cell r="KC38"/>
          <cell r="KD38"/>
          <cell r="KE38"/>
          <cell r="KF38"/>
          <cell r="KG38"/>
          <cell r="KH38"/>
          <cell r="KI38"/>
          <cell r="KJ38"/>
          <cell r="KK38"/>
          <cell r="KL38"/>
          <cell r="KM38"/>
          <cell r="KN38"/>
          <cell r="KO38"/>
          <cell r="KP38"/>
          <cell r="KQ38"/>
          <cell r="KR38"/>
          <cell r="KS38"/>
          <cell r="KT38"/>
          <cell r="KU38"/>
          <cell r="KV38"/>
          <cell r="KW38"/>
          <cell r="KX38"/>
          <cell r="KY38"/>
          <cell r="KZ38"/>
          <cell r="LA38"/>
          <cell r="LB38"/>
          <cell r="LC38"/>
          <cell r="LD38"/>
          <cell r="LE38"/>
          <cell r="LF38"/>
          <cell r="LG38"/>
          <cell r="LH38"/>
          <cell r="LI38"/>
          <cell r="LJ38"/>
          <cell r="LK38"/>
          <cell r="LL38"/>
          <cell r="LM38"/>
          <cell r="LN38"/>
          <cell r="LO38"/>
          <cell r="LP38"/>
          <cell r="LQ38"/>
          <cell r="LR38"/>
          <cell r="LS38"/>
          <cell r="LT38"/>
          <cell r="LU38"/>
          <cell r="LV38"/>
          <cell r="LW38"/>
          <cell r="LX38"/>
          <cell r="LY38"/>
          <cell r="LZ38"/>
          <cell r="MA38"/>
          <cell r="MB38"/>
          <cell r="MC38"/>
          <cell r="MD38"/>
          <cell r="ME38"/>
          <cell r="MF38"/>
          <cell r="MG38"/>
          <cell r="MH38"/>
          <cell r="MI38"/>
          <cell r="MJ38"/>
          <cell r="MK38"/>
          <cell r="ML38"/>
          <cell r="MM38"/>
          <cell r="MN38"/>
          <cell r="MO38"/>
          <cell r="MP38"/>
          <cell r="MQ38"/>
          <cell r="MR38"/>
          <cell r="MS38"/>
          <cell r="MT38"/>
          <cell r="MU38"/>
          <cell r="MV38"/>
          <cell r="MW38"/>
          <cell r="MX38"/>
          <cell r="MY38"/>
          <cell r="MZ38"/>
          <cell r="NA38"/>
          <cell r="NB38"/>
          <cell r="NC38"/>
          <cell r="ND38"/>
          <cell r="NE38"/>
          <cell r="NF38"/>
          <cell r="NG38"/>
          <cell r="NH38"/>
          <cell r="NI38"/>
          <cell r="NJ38"/>
          <cell r="NK38"/>
          <cell r="NL38"/>
          <cell r="NM38"/>
          <cell r="NN38"/>
          <cell r="NO38"/>
          <cell r="NP38"/>
          <cell r="NQ38"/>
          <cell r="NR38"/>
          <cell r="NS38"/>
          <cell r="NT38"/>
          <cell r="NU38"/>
          <cell r="NV38"/>
          <cell r="NW38"/>
          <cell r="NX38"/>
          <cell r="NY38"/>
          <cell r="NZ38"/>
          <cell r="OA38"/>
          <cell r="OB38"/>
          <cell r="OC38"/>
          <cell r="OD38"/>
          <cell r="OE38"/>
          <cell r="OF38"/>
          <cell r="OG38"/>
          <cell r="OH38"/>
          <cell r="OI38"/>
          <cell r="OJ38"/>
          <cell r="OK38"/>
          <cell r="OL38"/>
          <cell r="OM38"/>
          <cell r="ON38"/>
          <cell r="OO38"/>
          <cell r="OP38"/>
          <cell r="OQ38"/>
          <cell r="OR38"/>
          <cell r="OS38"/>
          <cell r="OT38"/>
          <cell r="OU38"/>
          <cell r="OV38"/>
          <cell r="OW38"/>
          <cell r="OX38"/>
          <cell r="OY38"/>
          <cell r="OZ38"/>
          <cell r="PA38"/>
          <cell r="PB38"/>
          <cell r="PC38"/>
          <cell r="PD38"/>
          <cell r="PE38"/>
          <cell r="PF38"/>
          <cell r="PG38"/>
          <cell r="PH38"/>
          <cell r="PI38"/>
          <cell r="PJ38"/>
          <cell r="PK38"/>
          <cell r="PL38"/>
          <cell r="PM38"/>
          <cell r="PN38"/>
          <cell r="PO38"/>
          <cell r="PP38"/>
          <cell r="PQ38"/>
          <cell r="PR38"/>
          <cell r="PS38"/>
          <cell r="PT38"/>
          <cell r="PU38"/>
          <cell r="PV38"/>
          <cell r="PW38"/>
          <cell r="PX38"/>
          <cell r="PY38"/>
          <cell r="PZ38"/>
          <cell r="QA38"/>
          <cell r="QB38"/>
          <cell r="QC38"/>
          <cell r="QD38"/>
          <cell r="QE38"/>
          <cell r="QF38"/>
          <cell r="QG38"/>
          <cell r="QH38"/>
          <cell r="QI38"/>
          <cell r="QJ38"/>
          <cell r="QK38"/>
          <cell r="QL38"/>
          <cell r="QM38"/>
          <cell r="QN38"/>
          <cell r="QO38"/>
          <cell r="QP38"/>
          <cell r="QQ38"/>
          <cell r="QR38"/>
          <cell r="QS38"/>
          <cell r="QT38"/>
          <cell r="QU38"/>
          <cell r="QV38"/>
          <cell r="QW38"/>
          <cell r="QX38"/>
          <cell r="QY38"/>
          <cell r="QZ38"/>
          <cell r="RA38"/>
          <cell r="RB38"/>
          <cell r="RC38"/>
          <cell r="RD38"/>
          <cell r="RE38"/>
          <cell r="RF38"/>
          <cell r="RG38"/>
          <cell r="RH38"/>
          <cell r="RI38"/>
          <cell r="RJ38"/>
          <cell r="RK38"/>
          <cell r="RL38"/>
          <cell r="RM38"/>
          <cell r="RN38"/>
          <cell r="RO38"/>
          <cell r="RP38"/>
          <cell r="RQ38"/>
          <cell r="RR38"/>
          <cell r="RS38"/>
          <cell r="RT38"/>
          <cell r="RU38"/>
          <cell r="RV38"/>
          <cell r="RW38"/>
          <cell r="RX38"/>
          <cell r="RY38"/>
          <cell r="RZ38"/>
          <cell r="SA38"/>
          <cell r="SB38"/>
          <cell r="SC38"/>
          <cell r="SD38"/>
          <cell r="SE38"/>
          <cell r="SF38"/>
          <cell r="SG38"/>
          <cell r="SH38"/>
          <cell r="SI38"/>
          <cell r="SJ38"/>
          <cell r="SK38"/>
          <cell r="SL38"/>
          <cell r="SM38"/>
          <cell r="SN38"/>
          <cell r="SO38"/>
          <cell r="SP38"/>
          <cell r="SQ38"/>
          <cell r="SR38"/>
          <cell r="SS38"/>
          <cell r="ST38"/>
          <cell r="SU38"/>
          <cell r="SV38"/>
          <cell r="SW38"/>
          <cell r="SX38"/>
          <cell r="SY38"/>
          <cell r="SZ38"/>
          <cell r="TA38"/>
          <cell r="TB38"/>
          <cell r="TC38"/>
          <cell r="TD38"/>
          <cell r="TE38"/>
          <cell r="TF38"/>
          <cell r="TG38"/>
          <cell r="TH38"/>
          <cell r="TI38"/>
          <cell r="TJ38"/>
          <cell r="TK38"/>
          <cell r="TL38"/>
          <cell r="TM38"/>
          <cell r="TN38"/>
          <cell r="TO38"/>
          <cell r="TP38"/>
          <cell r="TQ38"/>
          <cell r="TR38"/>
          <cell r="TS38"/>
          <cell r="TT38"/>
          <cell r="TU38"/>
          <cell r="TV38"/>
          <cell r="TW38"/>
          <cell r="TX38"/>
          <cell r="TY38"/>
          <cell r="TZ38"/>
          <cell r="UA38"/>
          <cell r="UB38"/>
          <cell r="UC38"/>
          <cell r="UD38"/>
          <cell r="UE38"/>
          <cell r="UF38"/>
          <cell r="UG38"/>
          <cell r="UH38"/>
          <cell r="UI38"/>
          <cell r="UJ38"/>
          <cell r="UK38"/>
          <cell r="UL38"/>
          <cell r="UM38"/>
          <cell r="UN38"/>
          <cell r="UO38"/>
          <cell r="UP38"/>
          <cell r="UQ38"/>
          <cell r="UR38"/>
          <cell r="US38"/>
          <cell r="UT38"/>
          <cell r="UU38"/>
          <cell r="UV38"/>
          <cell r="UW38"/>
          <cell r="UX38"/>
          <cell r="UY38"/>
          <cell r="UZ38"/>
          <cell r="VA38"/>
          <cell r="VB38"/>
          <cell r="VC38"/>
          <cell r="VD38"/>
          <cell r="VE38"/>
          <cell r="VF38"/>
          <cell r="VG38"/>
          <cell r="VH38"/>
          <cell r="VI38"/>
          <cell r="VJ38"/>
          <cell r="VK38"/>
          <cell r="VL38"/>
          <cell r="VM38"/>
          <cell r="VN38"/>
          <cell r="VO38"/>
          <cell r="VP38"/>
          <cell r="VQ38"/>
          <cell r="VR38"/>
          <cell r="VS38"/>
          <cell r="VT38"/>
          <cell r="VU38"/>
          <cell r="VV38"/>
          <cell r="VW38"/>
          <cell r="VX38"/>
          <cell r="VY38"/>
          <cell r="VZ38"/>
          <cell r="WA38"/>
          <cell r="WB38"/>
          <cell r="WC38"/>
          <cell r="WD38"/>
          <cell r="WE38"/>
          <cell r="WF38"/>
          <cell r="WG38"/>
          <cell r="WH38"/>
          <cell r="WI38"/>
          <cell r="WJ38"/>
          <cell r="WK38"/>
          <cell r="WL38"/>
          <cell r="WM38"/>
          <cell r="WN38"/>
          <cell r="WO38"/>
          <cell r="WP38"/>
          <cell r="WQ38"/>
          <cell r="WR38"/>
          <cell r="WS38"/>
          <cell r="WT38"/>
          <cell r="WU38"/>
          <cell r="WV38"/>
          <cell r="WW38"/>
          <cell r="WX38"/>
          <cell r="WY38"/>
          <cell r="WZ38"/>
          <cell r="XA38"/>
          <cell r="XB38"/>
          <cell r="XC38"/>
          <cell r="XD38"/>
          <cell r="XE38"/>
          <cell r="XF38"/>
          <cell r="XG38"/>
          <cell r="XH38"/>
          <cell r="XI38"/>
          <cell r="XJ38"/>
          <cell r="XK38"/>
          <cell r="XL38"/>
          <cell r="XM38"/>
          <cell r="XN38"/>
          <cell r="XO38"/>
          <cell r="XP38"/>
          <cell r="XQ38"/>
          <cell r="XR38"/>
          <cell r="XS38"/>
          <cell r="XT38"/>
          <cell r="XU38"/>
          <cell r="XV38"/>
        </row>
        <row r="39">
          <cell r="E39"/>
          <cell r="F39"/>
          <cell r="G39"/>
          <cell r="H39"/>
          <cell r="I39"/>
          <cell r="J39"/>
          <cell r="K39"/>
          <cell r="L39"/>
          <cell r="M39"/>
          <cell r="N39"/>
          <cell r="O39"/>
          <cell r="P39"/>
          <cell r="Q39"/>
          <cell r="R39"/>
          <cell r="S39"/>
          <cell r="T39"/>
          <cell r="U39"/>
          <cell r="V39"/>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cell r="CE39"/>
          <cell r="CF39"/>
          <cell r="CG39"/>
          <cell r="CH39"/>
          <cell r="CI39"/>
          <cell r="CJ39"/>
          <cell r="CK39"/>
          <cell r="CL39"/>
          <cell r="CM39"/>
          <cell r="CN39"/>
          <cell r="CO39"/>
          <cell r="CP39"/>
          <cell r="CQ39"/>
          <cell r="CR39"/>
          <cell r="CS39"/>
          <cell r="CT39"/>
          <cell r="CU39"/>
          <cell r="CV39"/>
          <cell r="CW39"/>
          <cell r="CX39"/>
          <cell r="CY39"/>
          <cell r="CZ39"/>
          <cell r="DA39"/>
          <cell r="DB39"/>
          <cell r="DC39"/>
          <cell r="DD39"/>
          <cell r="DE39"/>
          <cell r="DF39"/>
          <cell r="DG39"/>
          <cell r="DH39"/>
          <cell r="DI39"/>
          <cell r="DJ39"/>
          <cell r="DK39"/>
          <cell r="DL39"/>
          <cell r="DM39"/>
          <cell r="DN39"/>
          <cell r="DO39"/>
          <cell r="DP39"/>
          <cell r="DQ39"/>
          <cell r="DR39"/>
          <cell r="DS39"/>
          <cell r="DT39"/>
          <cell r="DU39"/>
          <cell r="DV39"/>
          <cell r="DW39"/>
          <cell r="DX39"/>
          <cell r="DY39"/>
          <cell r="DZ39"/>
          <cell r="EA39"/>
          <cell r="EB39"/>
          <cell r="EC39"/>
          <cell r="ED39"/>
          <cell r="EE39"/>
          <cell r="EF39"/>
          <cell r="EG39"/>
          <cell r="EH39"/>
          <cell r="EI39"/>
          <cell r="EJ39"/>
          <cell r="EK39"/>
          <cell r="EL39"/>
          <cell r="EM39"/>
          <cell r="EN39"/>
          <cell r="EO39"/>
          <cell r="EP39"/>
          <cell r="EQ39"/>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cell r="HC39"/>
          <cell r="HD39"/>
          <cell r="HE39"/>
          <cell r="HF39"/>
          <cell r="HG39"/>
          <cell r="HH39"/>
          <cell r="HI39"/>
          <cell r="HJ39"/>
          <cell r="HK39"/>
          <cell r="HL39"/>
          <cell r="HM39"/>
          <cell r="HN39"/>
          <cell r="HO39"/>
          <cell r="HP39"/>
          <cell r="HQ39"/>
          <cell r="HR39"/>
          <cell r="HS39"/>
          <cell r="HT39"/>
          <cell r="HU39"/>
          <cell r="HV39"/>
          <cell r="HW39"/>
          <cell r="HX39"/>
          <cell r="HY39"/>
          <cell r="HZ39"/>
          <cell r="IA39"/>
          <cell r="IB39"/>
          <cell r="IC39"/>
          <cell r="ID39"/>
          <cell r="IE39"/>
          <cell r="IF39"/>
          <cell r="IG39"/>
          <cell r="IH39"/>
          <cell r="II39"/>
          <cell r="IJ39"/>
          <cell r="IK39"/>
          <cell r="IL39"/>
          <cell r="IM39"/>
          <cell r="IN39"/>
          <cell r="IO39"/>
          <cell r="IP39"/>
          <cell r="IQ39"/>
          <cell r="IR39"/>
          <cell r="IS39"/>
          <cell r="IT39"/>
          <cell r="IU39"/>
          <cell r="IV39"/>
          <cell r="IW39"/>
          <cell r="IX39"/>
          <cell r="IY39"/>
          <cell r="IZ39"/>
          <cell r="JA39"/>
          <cell r="JB39"/>
          <cell r="JC39"/>
          <cell r="JD39"/>
          <cell r="JE39"/>
          <cell r="JF39"/>
          <cell r="JG39"/>
          <cell r="JH39"/>
          <cell r="JI39"/>
          <cell r="JJ39"/>
          <cell r="JK39"/>
          <cell r="JL39"/>
          <cell r="JM39"/>
          <cell r="JN39"/>
          <cell r="JO39"/>
          <cell r="JP39"/>
          <cell r="JQ39"/>
          <cell r="JR39"/>
          <cell r="JS39"/>
          <cell r="JT39"/>
          <cell r="JU39"/>
          <cell r="JV39"/>
          <cell r="JW39"/>
          <cell r="JX39"/>
          <cell r="JY39"/>
          <cell r="JZ39"/>
          <cell r="KA39"/>
          <cell r="KB39"/>
          <cell r="KC39"/>
          <cell r="KD39"/>
          <cell r="KE39"/>
          <cell r="KF39"/>
          <cell r="KG39"/>
          <cell r="KH39"/>
          <cell r="KI39"/>
          <cell r="KJ39"/>
          <cell r="KK39"/>
          <cell r="KL39"/>
          <cell r="KM39"/>
          <cell r="KN39"/>
          <cell r="KO39"/>
          <cell r="KP39"/>
          <cell r="KQ39"/>
          <cell r="KR39"/>
          <cell r="KS39"/>
          <cell r="KT39"/>
          <cell r="KU39"/>
          <cell r="KV39"/>
          <cell r="KW39"/>
          <cell r="KX39"/>
          <cell r="KY39"/>
          <cell r="KZ39"/>
          <cell r="LA39"/>
          <cell r="LB39"/>
          <cell r="LC39"/>
          <cell r="LD39"/>
          <cell r="LE39"/>
          <cell r="LF39"/>
          <cell r="LG39"/>
          <cell r="LH39"/>
          <cell r="LI39"/>
          <cell r="LJ39"/>
          <cell r="LK39"/>
          <cell r="LL39"/>
          <cell r="LM39"/>
          <cell r="LN39"/>
          <cell r="LO39"/>
          <cell r="LP39"/>
          <cell r="LQ39"/>
          <cell r="LR39"/>
          <cell r="LS39"/>
          <cell r="LT39"/>
          <cell r="LU39"/>
          <cell r="LV39"/>
          <cell r="LW39"/>
          <cell r="LX39"/>
          <cell r="LY39"/>
          <cell r="LZ39"/>
          <cell r="MA39"/>
          <cell r="MB39"/>
          <cell r="MC39"/>
          <cell r="MD39"/>
          <cell r="ME39"/>
          <cell r="MF39"/>
          <cell r="MG39"/>
          <cell r="MH39"/>
          <cell r="MI39"/>
          <cell r="MJ39"/>
          <cell r="MK39"/>
          <cell r="ML39"/>
          <cell r="MM39"/>
          <cell r="MN39"/>
          <cell r="MO39"/>
          <cell r="MP39"/>
          <cell r="MQ39"/>
          <cell r="MR39"/>
          <cell r="MS39"/>
          <cell r="MT39"/>
          <cell r="MU39"/>
          <cell r="MV39"/>
          <cell r="MW39"/>
          <cell r="MX39"/>
          <cell r="MY39"/>
          <cell r="MZ39"/>
          <cell r="NA39"/>
          <cell r="NB39"/>
          <cell r="NC39"/>
          <cell r="ND39"/>
          <cell r="NE39"/>
          <cell r="NF39"/>
          <cell r="NG39"/>
          <cell r="NH39"/>
          <cell r="NI39"/>
          <cell r="NJ39"/>
          <cell r="NK39"/>
          <cell r="NL39"/>
          <cell r="NM39"/>
          <cell r="NN39"/>
          <cell r="NO39"/>
          <cell r="NP39"/>
          <cell r="NQ39"/>
          <cell r="NR39"/>
          <cell r="NS39"/>
          <cell r="NT39"/>
          <cell r="NU39"/>
          <cell r="NV39"/>
          <cell r="NW39"/>
          <cell r="NX39"/>
          <cell r="NY39"/>
          <cell r="NZ39"/>
          <cell r="OA39"/>
          <cell r="OB39"/>
          <cell r="OC39"/>
          <cell r="OD39"/>
          <cell r="OE39"/>
          <cell r="OF39"/>
          <cell r="OG39"/>
          <cell r="OH39"/>
          <cell r="OI39"/>
          <cell r="OJ39"/>
          <cell r="OK39"/>
          <cell r="OL39"/>
          <cell r="OM39"/>
          <cell r="ON39"/>
          <cell r="OO39"/>
          <cell r="OP39"/>
          <cell r="OQ39"/>
          <cell r="OR39"/>
          <cell r="OS39"/>
          <cell r="OT39"/>
          <cell r="OU39"/>
          <cell r="OV39"/>
          <cell r="OW39"/>
          <cell r="OX39"/>
          <cell r="OY39"/>
          <cell r="OZ39"/>
          <cell r="PA39"/>
          <cell r="PB39"/>
          <cell r="PC39"/>
          <cell r="PD39"/>
          <cell r="PE39"/>
          <cell r="PF39"/>
          <cell r="PG39"/>
          <cell r="PH39"/>
          <cell r="PI39"/>
          <cell r="PJ39"/>
          <cell r="PK39"/>
          <cell r="PL39"/>
          <cell r="PM39"/>
          <cell r="PN39"/>
          <cell r="PO39"/>
          <cell r="PP39"/>
          <cell r="PQ39"/>
          <cell r="PR39"/>
          <cell r="PS39"/>
          <cell r="PT39"/>
          <cell r="PU39"/>
          <cell r="PV39"/>
          <cell r="PW39"/>
          <cell r="PX39"/>
          <cell r="PY39"/>
          <cell r="PZ39"/>
          <cell r="QA39"/>
          <cell r="QB39"/>
          <cell r="QC39"/>
          <cell r="QD39"/>
          <cell r="QE39"/>
          <cell r="QF39"/>
          <cell r="QG39"/>
          <cell r="QH39"/>
          <cell r="QI39"/>
          <cell r="QJ39"/>
          <cell r="QK39"/>
          <cell r="QL39"/>
          <cell r="QM39"/>
          <cell r="QN39"/>
          <cell r="QO39"/>
          <cell r="QP39"/>
          <cell r="QQ39"/>
          <cell r="QR39"/>
          <cell r="QS39"/>
          <cell r="QT39"/>
          <cell r="QU39"/>
          <cell r="QV39"/>
          <cell r="QW39"/>
          <cell r="QX39"/>
          <cell r="QY39"/>
          <cell r="QZ39"/>
          <cell r="RA39"/>
          <cell r="RB39"/>
          <cell r="RC39"/>
          <cell r="RD39"/>
          <cell r="RE39"/>
          <cell r="RF39"/>
          <cell r="RG39"/>
          <cell r="RH39"/>
          <cell r="RI39"/>
          <cell r="RJ39"/>
          <cell r="RK39"/>
          <cell r="RL39"/>
          <cell r="RM39"/>
          <cell r="RN39"/>
          <cell r="RO39"/>
          <cell r="RP39"/>
          <cell r="RQ39"/>
          <cell r="RR39"/>
          <cell r="RS39"/>
          <cell r="RT39"/>
          <cell r="RU39"/>
          <cell r="RV39"/>
          <cell r="RW39"/>
          <cell r="RX39"/>
          <cell r="RY39"/>
          <cell r="RZ39"/>
          <cell r="SA39"/>
          <cell r="SB39"/>
          <cell r="SC39"/>
          <cell r="SD39"/>
          <cell r="SE39"/>
          <cell r="SF39"/>
          <cell r="SG39"/>
          <cell r="SH39"/>
          <cell r="SI39"/>
          <cell r="SJ39"/>
          <cell r="SK39"/>
          <cell r="SL39"/>
          <cell r="SM39"/>
          <cell r="SN39"/>
          <cell r="SO39"/>
          <cell r="SP39"/>
          <cell r="SQ39"/>
          <cell r="SR39"/>
          <cell r="SS39"/>
          <cell r="ST39"/>
          <cell r="SU39"/>
          <cell r="SV39"/>
          <cell r="SW39"/>
          <cell r="SX39"/>
          <cell r="SY39"/>
          <cell r="SZ39"/>
          <cell r="TA39"/>
          <cell r="TB39"/>
          <cell r="TC39"/>
          <cell r="TD39"/>
          <cell r="TE39"/>
          <cell r="TF39"/>
          <cell r="TG39"/>
          <cell r="TH39"/>
          <cell r="TI39"/>
          <cell r="TJ39"/>
          <cell r="TK39"/>
          <cell r="TL39"/>
          <cell r="TM39"/>
          <cell r="TN39"/>
          <cell r="TO39"/>
          <cell r="TP39"/>
          <cell r="TQ39"/>
          <cell r="TR39"/>
          <cell r="TS39"/>
          <cell r="TT39"/>
          <cell r="TU39"/>
          <cell r="TV39"/>
          <cell r="TW39"/>
          <cell r="TX39"/>
          <cell r="TY39"/>
          <cell r="TZ39"/>
          <cell r="UA39"/>
          <cell r="UB39"/>
          <cell r="UC39"/>
          <cell r="UD39"/>
          <cell r="UE39"/>
          <cell r="UF39"/>
          <cell r="UG39"/>
          <cell r="UH39"/>
          <cell r="UI39"/>
          <cell r="UJ39"/>
          <cell r="UK39"/>
          <cell r="UL39"/>
          <cell r="UM39"/>
          <cell r="UN39"/>
          <cell r="UO39"/>
          <cell r="UP39"/>
          <cell r="UQ39"/>
          <cell r="UR39"/>
          <cell r="US39"/>
          <cell r="UT39"/>
          <cell r="UU39"/>
          <cell r="UV39"/>
          <cell r="UW39"/>
          <cell r="UX39"/>
          <cell r="UY39"/>
          <cell r="UZ39"/>
          <cell r="VA39"/>
          <cell r="VB39"/>
          <cell r="VC39"/>
          <cell r="VD39"/>
          <cell r="VE39"/>
          <cell r="VF39"/>
          <cell r="VG39"/>
          <cell r="VH39"/>
          <cell r="VI39"/>
          <cell r="VJ39"/>
          <cell r="VK39"/>
          <cell r="VL39"/>
          <cell r="VM39"/>
          <cell r="VN39"/>
          <cell r="VO39"/>
          <cell r="VP39"/>
          <cell r="VQ39"/>
          <cell r="VR39"/>
          <cell r="VS39"/>
          <cell r="VT39"/>
          <cell r="VU39"/>
          <cell r="VV39"/>
          <cell r="VW39"/>
          <cell r="VX39"/>
          <cell r="VY39"/>
          <cell r="VZ39"/>
          <cell r="WA39"/>
          <cell r="WB39"/>
          <cell r="WC39"/>
          <cell r="WD39"/>
          <cell r="WE39"/>
          <cell r="WF39"/>
          <cell r="WG39"/>
          <cell r="WH39"/>
          <cell r="WI39"/>
          <cell r="WJ39"/>
          <cell r="WK39"/>
          <cell r="WL39"/>
          <cell r="WM39"/>
          <cell r="WN39"/>
          <cell r="WO39"/>
          <cell r="WP39"/>
          <cell r="WQ39"/>
          <cell r="WR39"/>
          <cell r="WS39"/>
          <cell r="WT39"/>
          <cell r="WU39"/>
          <cell r="WV39"/>
          <cell r="WW39"/>
          <cell r="WX39"/>
          <cell r="WY39"/>
          <cell r="WZ39"/>
          <cell r="XA39"/>
          <cell r="XB39"/>
          <cell r="XC39"/>
          <cell r="XD39"/>
          <cell r="XE39"/>
          <cell r="XF39"/>
          <cell r="XG39"/>
          <cell r="XH39"/>
          <cell r="XI39"/>
          <cell r="XJ39"/>
          <cell r="XK39"/>
          <cell r="XL39"/>
          <cell r="XM39"/>
          <cell r="XN39"/>
          <cell r="XO39"/>
          <cell r="XP39"/>
          <cell r="XQ39"/>
          <cell r="XR39"/>
          <cell r="XS39"/>
          <cell r="XT39"/>
          <cell r="XU39"/>
          <cell r="XV39"/>
        </row>
        <row r="40">
          <cell r="E40"/>
          <cell r="F40"/>
          <cell r="G40"/>
          <cell r="H40"/>
          <cell r="I40"/>
          <cell r="J40"/>
          <cell r="K40"/>
          <cell r="L40"/>
          <cell r="M40"/>
          <cell r="N40"/>
          <cell r="O40"/>
          <cell r="P40"/>
          <cell r="Q40"/>
          <cell r="R40"/>
          <cell r="S40"/>
          <cell r="T40"/>
          <cell r="U40"/>
          <cell r="V40"/>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cell r="CE40"/>
          <cell r="CF40"/>
          <cell r="CG40"/>
          <cell r="CH40"/>
          <cell r="CI40"/>
          <cell r="CJ40"/>
          <cell r="CK40"/>
          <cell r="CL40"/>
          <cell r="CM40"/>
          <cell r="CN40"/>
          <cell r="CO40"/>
          <cell r="CP40"/>
          <cell r="CQ40"/>
          <cell r="CR40"/>
          <cell r="CS40"/>
          <cell r="CT40"/>
          <cell r="CU40"/>
          <cell r="CV40"/>
          <cell r="CW40"/>
          <cell r="CX40"/>
          <cell r="CY40"/>
          <cell r="CZ40"/>
          <cell r="DA40"/>
          <cell r="DB40"/>
          <cell r="DC40"/>
          <cell r="DD40"/>
          <cell r="DE40"/>
          <cell r="DF40"/>
          <cell r="DG40"/>
          <cell r="DH40"/>
          <cell r="DI40"/>
          <cell r="DJ40"/>
          <cell r="DK40"/>
          <cell r="DL40"/>
          <cell r="DM40"/>
          <cell r="DN40"/>
          <cell r="DO40"/>
          <cell r="DP40"/>
          <cell r="DQ40"/>
          <cell r="DR40"/>
          <cell r="DS40"/>
          <cell r="DT40"/>
          <cell r="DU40"/>
          <cell r="DV40"/>
          <cell r="DW40"/>
          <cell r="DX40"/>
          <cell r="DY40"/>
          <cell r="DZ40"/>
          <cell r="EA40"/>
          <cell r="EB40"/>
          <cell r="EC40"/>
          <cell r="ED40"/>
          <cell r="EE40"/>
          <cell r="EF40"/>
          <cell r="EG40"/>
          <cell r="EH40"/>
          <cell r="EI40"/>
          <cell r="EJ40"/>
          <cell r="EK40"/>
          <cell r="EL40"/>
          <cell r="EM40"/>
          <cell r="EN40"/>
          <cell r="EO40"/>
          <cell r="EP40"/>
          <cell r="EQ40"/>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cell r="IB40"/>
          <cell r="IC40"/>
          <cell r="ID40"/>
          <cell r="IE40"/>
          <cell r="IF40"/>
          <cell r="IG40"/>
          <cell r="IH40"/>
          <cell r="II40"/>
          <cell r="IJ40"/>
          <cell r="IK40"/>
          <cell r="IL40"/>
          <cell r="IM40"/>
          <cell r="IN40"/>
          <cell r="IO40"/>
          <cell r="IP40"/>
          <cell r="IQ40"/>
          <cell r="IR40"/>
          <cell r="IS40"/>
          <cell r="IT40"/>
          <cell r="IU40"/>
          <cell r="IV40"/>
          <cell r="IW40"/>
          <cell r="IX40"/>
          <cell r="IY40"/>
          <cell r="IZ40"/>
          <cell r="JA40"/>
          <cell r="JB40"/>
          <cell r="JC40"/>
          <cell r="JD40"/>
          <cell r="JE40"/>
          <cell r="JF40"/>
          <cell r="JG40"/>
          <cell r="JH40"/>
          <cell r="JI40"/>
          <cell r="JJ40"/>
          <cell r="JK40"/>
          <cell r="JL40"/>
          <cell r="JM40"/>
          <cell r="JN40"/>
          <cell r="JO40"/>
          <cell r="JP40"/>
          <cell r="JQ40"/>
          <cell r="JR40"/>
          <cell r="JS40"/>
          <cell r="JT40"/>
          <cell r="JU40"/>
          <cell r="JV40"/>
          <cell r="JW40"/>
          <cell r="JX40"/>
          <cell r="JY40"/>
          <cell r="JZ40"/>
          <cell r="KA40"/>
          <cell r="KB40"/>
          <cell r="KC40"/>
          <cell r="KD40"/>
          <cell r="KE40"/>
          <cell r="KF40"/>
          <cell r="KG40"/>
          <cell r="KH40"/>
          <cell r="KI40"/>
          <cell r="KJ40"/>
          <cell r="KK40"/>
          <cell r="KL40"/>
          <cell r="KM40"/>
          <cell r="KN40"/>
          <cell r="KO40"/>
          <cell r="KP40"/>
          <cell r="KQ40"/>
          <cell r="KR40"/>
          <cell r="KS40"/>
          <cell r="KT40"/>
          <cell r="KU40"/>
          <cell r="KV40"/>
          <cell r="KW40"/>
          <cell r="KX40"/>
          <cell r="KY40"/>
          <cell r="KZ40"/>
          <cell r="LA40"/>
          <cell r="LB40"/>
          <cell r="LC40"/>
          <cell r="LD40"/>
          <cell r="LE40"/>
          <cell r="LF40"/>
          <cell r="LG40"/>
          <cell r="LH40"/>
          <cell r="LI40"/>
          <cell r="LJ40"/>
          <cell r="LK40"/>
          <cell r="LL40"/>
          <cell r="LM40"/>
          <cell r="LN40"/>
          <cell r="LO40"/>
          <cell r="LP40"/>
          <cell r="LQ40"/>
          <cell r="LR40"/>
          <cell r="LS40"/>
          <cell r="LT40"/>
          <cell r="LU40"/>
          <cell r="LV40"/>
          <cell r="LW40"/>
          <cell r="LX40"/>
          <cell r="LY40"/>
          <cell r="LZ40"/>
          <cell r="MA40"/>
          <cell r="MB40"/>
          <cell r="MC40"/>
          <cell r="MD40"/>
          <cell r="ME40"/>
          <cell r="MF40"/>
          <cell r="MG40"/>
          <cell r="MH40"/>
          <cell r="MI40"/>
          <cell r="MJ40"/>
          <cell r="MK40"/>
          <cell r="ML40"/>
          <cell r="MM40"/>
          <cell r="MN40"/>
          <cell r="MO40"/>
          <cell r="MP40"/>
          <cell r="MQ40"/>
          <cell r="MR40"/>
          <cell r="MS40"/>
          <cell r="MT40"/>
          <cell r="MU40"/>
          <cell r="MV40"/>
          <cell r="MW40"/>
          <cell r="MX40"/>
          <cell r="MY40"/>
          <cell r="MZ40"/>
          <cell r="NA40"/>
          <cell r="NB40"/>
          <cell r="NC40"/>
          <cell r="ND40"/>
          <cell r="NE40"/>
          <cell r="NF40"/>
          <cell r="NG40"/>
          <cell r="NH40"/>
          <cell r="NI40"/>
          <cell r="NJ40"/>
          <cell r="NK40"/>
          <cell r="NL40"/>
          <cell r="NM40"/>
          <cell r="NN40"/>
          <cell r="NO40"/>
          <cell r="NP40"/>
          <cell r="NQ40"/>
          <cell r="NR40"/>
          <cell r="NS40"/>
          <cell r="NT40"/>
          <cell r="NU40"/>
          <cell r="NV40"/>
          <cell r="NW40"/>
          <cell r="NX40"/>
          <cell r="NY40"/>
          <cell r="NZ40"/>
          <cell r="OA40"/>
          <cell r="OB40"/>
          <cell r="OC40"/>
          <cell r="OD40"/>
          <cell r="OE40"/>
          <cell r="OF40"/>
          <cell r="OG40"/>
          <cell r="OH40"/>
          <cell r="OI40"/>
          <cell r="OJ40"/>
          <cell r="OK40"/>
          <cell r="OL40"/>
          <cell r="OM40"/>
          <cell r="ON40"/>
          <cell r="OO40"/>
          <cell r="OP40"/>
          <cell r="OQ40"/>
          <cell r="OR40"/>
          <cell r="OS40"/>
          <cell r="OT40"/>
          <cell r="OU40"/>
          <cell r="OV40"/>
          <cell r="OW40"/>
          <cell r="OX40"/>
          <cell r="OY40"/>
          <cell r="OZ40"/>
          <cell r="PA40"/>
          <cell r="PB40"/>
          <cell r="PC40"/>
          <cell r="PD40"/>
          <cell r="PE40"/>
          <cell r="PF40"/>
          <cell r="PG40"/>
          <cell r="PH40"/>
          <cell r="PI40"/>
          <cell r="PJ40"/>
          <cell r="PK40"/>
          <cell r="PL40"/>
          <cell r="PM40"/>
          <cell r="PN40"/>
          <cell r="PO40"/>
          <cell r="PP40"/>
          <cell r="PQ40"/>
          <cell r="PR40"/>
          <cell r="PS40"/>
          <cell r="PT40"/>
          <cell r="PU40"/>
          <cell r="PV40"/>
          <cell r="PW40"/>
          <cell r="PX40"/>
          <cell r="PY40"/>
          <cell r="PZ40"/>
          <cell r="QA40"/>
          <cell r="QB40"/>
          <cell r="QC40"/>
          <cell r="QD40"/>
          <cell r="QE40"/>
          <cell r="QF40"/>
          <cell r="QG40"/>
          <cell r="QH40"/>
          <cell r="QI40"/>
          <cell r="QJ40"/>
          <cell r="QK40"/>
          <cell r="QL40"/>
          <cell r="QM40"/>
          <cell r="QN40"/>
          <cell r="QO40"/>
          <cell r="QP40"/>
          <cell r="QQ40"/>
          <cell r="QR40"/>
          <cell r="QS40"/>
          <cell r="QT40"/>
          <cell r="QU40"/>
          <cell r="QV40"/>
          <cell r="QW40"/>
          <cell r="QX40"/>
          <cell r="QY40"/>
          <cell r="QZ40"/>
          <cell r="RA40"/>
          <cell r="RB40"/>
          <cell r="RC40"/>
          <cell r="RD40"/>
          <cell r="RE40"/>
          <cell r="RF40"/>
          <cell r="RG40"/>
          <cell r="RH40"/>
          <cell r="RI40"/>
          <cell r="RJ40"/>
          <cell r="RK40"/>
          <cell r="RL40"/>
          <cell r="RM40"/>
          <cell r="RN40"/>
          <cell r="RO40"/>
          <cell r="RP40"/>
          <cell r="RQ40"/>
          <cell r="RR40"/>
          <cell r="RS40"/>
          <cell r="RT40"/>
          <cell r="RU40"/>
          <cell r="RV40"/>
          <cell r="RW40"/>
          <cell r="RX40"/>
          <cell r="RY40"/>
          <cell r="RZ40"/>
          <cell r="SA40"/>
          <cell r="SB40"/>
          <cell r="SC40"/>
          <cell r="SD40"/>
          <cell r="SE40"/>
          <cell r="SF40"/>
          <cell r="SG40"/>
          <cell r="SH40"/>
          <cell r="SI40"/>
          <cell r="SJ40"/>
          <cell r="SK40"/>
          <cell r="SL40"/>
          <cell r="SM40"/>
          <cell r="SN40"/>
          <cell r="SO40"/>
          <cell r="SP40"/>
          <cell r="SQ40"/>
          <cell r="SR40"/>
          <cell r="SS40"/>
          <cell r="ST40"/>
          <cell r="SU40"/>
          <cell r="SV40"/>
          <cell r="SW40"/>
          <cell r="SX40"/>
          <cell r="SY40"/>
          <cell r="SZ40"/>
          <cell r="TA40"/>
          <cell r="TB40"/>
          <cell r="TC40"/>
          <cell r="TD40"/>
          <cell r="TE40"/>
          <cell r="TF40"/>
          <cell r="TG40"/>
          <cell r="TH40"/>
          <cell r="TI40"/>
          <cell r="TJ40"/>
          <cell r="TK40"/>
          <cell r="TL40"/>
          <cell r="TM40"/>
          <cell r="TN40"/>
          <cell r="TO40"/>
          <cell r="TP40"/>
          <cell r="TQ40"/>
          <cell r="TR40"/>
          <cell r="TS40"/>
          <cell r="TT40"/>
          <cell r="TU40"/>
          <cell r="TV40"/>
          <cell r="TW40"/>
          <cell r="TX40"/>
          <cell r="TY40"/>
          <cell r="TZ40"/>
          <cell r="UA40"/>
          <cell r="UB40"/>
          <cell r="UC40"/>
          <cell r="UD40"/>
          <cell r="UE40"/>
          <cell r="UF40"/>
          <cell r="UG40"/>
          <cell r="UH40"/>
          <cell r="UI40"/>
          <cell r="UJ40"/>
          <cell r="UK40"/>
          <cell r="UL40"/>
          <cell r="UM40"/>
          <cell r="UN40"/>
          <cell r="UO40"/>
          <cell r="UP40"/>
          <cell r="UQ40"/>
          <cell r="UR40"/>
          <cell r="US40"/>
          <cell r="UT40"/>
          <cell r="UU40"/>
          <cell r="UV40"/>
          <cell r="UW40"/>
          <cell r="UX40"/>
          <cell r="UY40"/>
          <cell r="UZ40"/>
          <cell r="VA40"/>
          <cell r="VB40"/>
          <cell r="VC40"/>
          <cell r="VD40"/>
          <cell r="VE40"/>
          <cell r="VF40"/>
          <cell r="VG40"/>
          <cell r="VH40"/>
          <cell r="VI40"/>
          <cell r="VJ40"/>
          <cell r="VK40"/>
          <cell r="VL40"/>
          <cell r="VM40"/>
          <cell r="VN40"/>
          <cell r="VO40"/>
          <cell r="VP40"/>
          <cell r="VQ40"/>
          <cell r="VR40"/>
          <cell r="VS40"/>
          <cell r="VT40"/>
          <cell r="VU40"/>
          <cell r="VV40"/>
          <cell r="VW40"/>
          <cell r="VX40"/>
          <cell r="VY40"/>
          <cell r="VZ40"/>
          <cell r="WA40"/>
          <cell r="WB40"/>
          <cell r="WC40"/>
          <cell r="WD40"/>
          <cell r="WE40"/>
          <cell r="WF40"/>
          <cell r="WG40"/>
          <cell r="WH40"/>
          <cell r="WI40"/>
          <cell r="WJ40"/>
          <cell r="WK40"/>
          <cell r="WL40"/>
          <cell r="WM40"/>
          <cell r="WN40"/>
          <cell r="WO40"/>
          <cell r="WP40"/>
          <cell r="WQ40"/>
          <cell r="WR40"/>
          <cell r="WS40"/>
          <cell r="WT40"/>
          <cell r="WU40"/>
          <cell r="WV40"/>
          <cell r="WW40"/>
          <cell r="WX40"/>
          <cell r="WY40"/>
          <cell r="WZ40"/>
          <cell r="XA40"/>
          <cell r="XB40"/>
          <cell r="XC40"/>
          <cell r="XD40"/>
          <cell r="XE40"/>
          <cell r="XF40"/>
          <cell r="XG40"/>
          <cell r="XH40"/>
          <cell r="XI40"/>
          <cell r="XJ40"/>
          <cell r="XK40"/>
          <cell r="XL40"/>
          <cell r="XM40"/>
          <cell r="XN40"/>
          <cell r="XO40"/>
          <cell r="XP40"/>
          <cell r="XQ40"/>
          <cell r="XR40"/>
          <cell r="XS40"/>
          <cell r="XT40"/>
          <cell r="XU40"/>
          <cell r="XV40"/>
        </row>
        <row r="41">
          <cell r="E41"/>
          <cell r="F41"/>
          <cell r="G41"/>
          <cell r="H41"/>
          <cell r="I41"/>
          <cell r="J41"/>
          <cell r="K41"/>
          <cell r="L41"/>
          <cell r="M41"/>
          <cell r="N41"/>
          <cell r="O41"/>
          <cell r="P41"/>
          <cell r="Q41"/>
          <cell r="R41"/>
          <cell r="S41"/>
          <cell r="T41"/>
          <cell r="U41"/>
          <cell r="V41"/>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cell r="CE41"/>
          <cell r="CF41"/>
          <cell r="CG41"/>
          <cell r="CH41"/>
          <cell r="CI41"/>
          <cell r="CJ41"/>
          <cell r="CK41"/>
          <cell r="CL41"/>
          <cell r="CM41"/>
          <cell r="CN41"/>
          <cell r="CO41"/>
          <cell r="CP41"/>
          <cell r="CQ41"/>
          <cell r="CR41"/>
          <cell r="CS41"/>
          <cell r="CT41"/>
          <cell r="CU41"/>
          <cell r="CV41"/>
          <cell r="CW41"/>
          <cell r="CX41"/>
          <cell r="CY41"/>
          <cell r="CZ41"/>
          <cell r="DA41"/>
          <cell r="DB41"/>
          <cell r="DC41"/>
          <cell r="DD41"/>
          <cell r="DE41"/>
          <cell r="DF41"/>
          <cell r="DG41"/>
          <cell r="DH41"/>
          <cell r="DI41"/>
          <cell r="DJ41"/>
          <cell r="DK41"/>
          <cell r="DL41"/>
          <cell r="DM41"/>
          <cell r="DN41"/>
          <cell r="DO41"/>
          <cell r="DP41"/>
          <cell r="DQ41"/>
          <cell r="DR41"/>
          <cell r="DS41"/>
          <cell r="DT41"/>
          <cell r="DU41"/>
          <cell r="DV41"/>
          <cell r="DW41"/>
          <cell r="DX41"/>
          <cell r="DY41"/>
          <cell r="DZ41"/>
          <cell r="EA41"/>
          <cell r="EB41"/>
          <cell r="EC41"/>
          <cell r="ED41"/>
          <cell r="EE41"/>
          <cell r="EF41"/>
          <cell r="EG41"/>
          <cell r="EH41"/>
          <cell r="EI41"/>
          <cell r="EJ41"/>
          <cell r="EK41"/>
          <cell r="EL41"/>
          <cell r="EM41"/>
          <cell r="EN41"/>
          <cell r="EO41"/>
          <cell r="EP41"/>
          <cell r="EQ41"/>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cell r="IB41"/>
          <cell r="IC41"/>
          <cell r="ID41"/>
          <cell r="IE41"/>
          <cell r="IF41"/>
          <cell r="IG41"/>
          <cell r="IH41"/>
          <cell r="II41"/>
          <cell r="IJ41"/>
          <cell r="IK41"/>
          <cell r="IL41"/>
          <cell r="IM41"/>
          <cell r="IN41"/>
          <cell r="IO41"/>
          <cell r="IP41"/>
          <cell r="IQ41"/>
          <cell r="IR41"/>
          <cell r="IS41"/>
          <cell r="IT41"/>
          <cell r="IU41"/>
          <cell r="IV41"/>
          <cell r="IW41"/>
          <cell r="IX41"/>
          <cell r="IY41"/>
          <cell r="IZ41"/>
          <cell r="JA41"/>
          <cell r="JB41"/>
          <cell r="JC41"/>
          <cell r="JD41"/>
          <cell r="JE41"/>
          <cell r="JF41"/>
          <cell r="JG41"/>
          <cell r="JH41"/>
          <cell r="JI41"/>
          <cell r="JJ41"/>
          <cell r="JK41"/>
          <cell r="JL41"/>
          <cell r="JM41"/>
          <cell r="JN41"/>
          <cell r="JO41"/>
          <cell r="JP41"/>
          <cell r="JQ41"/>
          <cell r="JR41"/>
          <cell r="JS41"/>
          <cell r="JT41"/>
          <cell r="JU41"/>
          <cell r="JV41"/>
          <cell r="JW41"/>
          <cell r="JX41"/>
          <cell r="JY41"/>
          <cell r="JZ41"/>
          <cell r="KA41"/>
          <cell r="KB41"/>
          <cell r="KC41"/>
          <cell r="KD41"/>
          <cell r="KE41"/>
          <cell r="KF41"/>
          <cell r="KG41"/>
          <cell r="KH41"/>
          <cell r="KI41"/>
          <cell r="KJ41"/>
          <cell r="KK41"/>
          <cell r="KL41"/>
          <cell r="KM41"/>
          <cell r="KN41"/>
          <cell r="KO41"/>
          <cell r="KP41"/>
          <cell r="KQ41"/>
          <cell r="KR41"/>
          <cell r="KS41"/>
          <cell r="KT41"/>
          <cell r="KU41"/>
          <cell r="KV41"/>
          <cell r="KW41"/>
          <cell r="KX41"/>
          <cell r="KY41"/>
          <cell r="KZ41"/>
          <cell r="LA41"/>
          <cell r="LB41"/>
          <cell r="LC41"/>
          <cell r="LD41"/>
          <cell r="LE41"/>
          <cell r="LF41"/>
          <cell r="LG41"/>
          <cell r="LH41"/>
          <cell r="LI41"/>
          <cell r="LJ41"/>
          <cell r="LK41"/>
          <cell r="LL41"/>
          <cell r="LM41"/>
          <cell r="LN41"/>
          <cell r="LO41"/>
          <cell r="LP41"/>
          <cell r="LQ41"/>
          <cell r="LR41"/>
          <cell r="LS41"/>
          <cell r="LT41"/>
          <cell r="LU41"/>
          <cell r="LV41"/>
          <cell r="LW41"/>
          <cell r="LX41"/>
          <cell r="LY41"/>
          <cell r="LZ41"/>
          <cell r="MA41"/>
          <cell r="MB41"/>
          <cell r="MC41"/>
          <cell r="MD41"/>
          <cell r="ME41"/>
          <cell r="MF41"/>
          <cell r="MG41"/>
          <cell r="MH41"/>
          <cell r="MI41"/>
          <cell r="MJ41"/>
          <cell r="MK41"/>
          <cell r="ML41"/>
          <cell r="MM41"/>
          <cell r="MN41"/>
          <cell r="MO41"/>
          <cell r="MP41"/>
          <cell r="MQ41"/>
          <cell r="MR41"/>
          <cell r="MS41"/>
          <cell r="MT41"/>
          <cell r="MU41"/>
          <cell r="MV41"/>
          <cell r="MW41"/>
          <cell r="MX41"/>
          <cell r="MY41"/>
          <cell r="MZ41"/>
          <cell r="NA41"/>
          <cell r="NB41"/>
          <cell r="NC41"/>
          <cell r="ND41"/>
          <cell r="NE41"/>
          <cell r="NF41"/>
          <cell r="NG41"/>
          <cell r="NH41"/>
          <cell r="NI41"/>
          <cell r="NJ41"/>
          <cell r="NK41"/>
          <cell r="NL41"/>
          <cell r="NM41"/>
          <cell r="NN41"/>
          <cell r="NO41"/>
          <cell r="NP41"/>
          <cell r="NQ41"/>
          <cell r="NR41"/>
          <cell r="NS41"/>
          <cell r="NT41"/>
          <cell r="NU41"/>
          <cell r="NV41"/>
          <cell r="NW41"/>
          <cell r="NX41"/>
          <cell r="NY41"/>
          <cell r="NZ41"/>
          <cell r="OA41"/>
          <cell r="OB41"/>
          <cell r="OC41"/>
          <cell r="OD41"/>
          <cell r="OE41"/>
          <cell r="OF41"/>
          <cell r="OG41"/>
          <cell r="OH41"/>
          <cell r="OI41"/>
          <cell r="OJ41"/>
          <cell r="OK41"/>
          <cell r="OL41"/>
          <cell r="OM41"/>
          <cell r="ON41"/>
          <cell r="OO41"/>
          <cell r="OP41"/>
          <cell r="OQ41"/>
          <cell r="OR41"/>
          <cell r="OS41"/>
          <cell r="OT41"/>
          <cell r="OU41"/>
          <cell r="OV41"/>
          <cell r="OW41"/>
          <cell r="OX41"/>
          <cell r="OY41"/>
          <cell r="OZ41"/>
          <cell r="PA41"/>
          <cell r="PB41"/>
          <cell r="PC41"/>
          <cell r="PD41"/>
          <cell r="PE41"/>
          <cell r="PF41"/>
          <cell r="PG41"/>
          <cell r="PH41"/>
          <cell r="PI41"/>
          <cell r="PJ41"/>
          <cell r="PK41"/>
          <cell r="PL41"/>
          <cell r="PM41"/>
          <cell r="PN41"/>
          <cell r="PO41"/>
          <cell r="PP41"/>
          <cell r="PQ41"/>
          <cell r="PR41"/>
          <cell r="PS41"/>
          <cell r="PT41"/>
          <cell r="PU41"/>
          <cell r="PV41"/>
          <cell r="PW41"/>
          <cell r="PX41"/>
          <cell r="PY41"/>
          <cell r="PZ41"/>
          <cell r="QA41"/>
          <cell r="QB41"/>
          <cell r="QC41"/>
          <cell r="QD41"/>
          <cell r="QE41"/>
          <cell r="QF41"/>
          <cell r="QG41"/>
          <cell r="QH41"/>
          <cell r="QI41"/>
          <cell r="QJ41"/>
          <cell r="QK41"/>
          <cell r="QL41"/>
          <cell r="QM41"/>
          <cell r="QN41"/>
          <cell r="QO41"/>
          <cell r="QP41"/>
          <cell r="QQ41"/>
          <cell r="QR41"/>
          <cell r="QS41"/>
          <cell r="QT41"/>
          <cell r="QU41"/>
          <cell r="QV41"/>
          <cell r="QW41"/>
          <cell r="QX41"/>
          <cell r="QY41"/>
          <cell r="QZ41"/>
          <cell r="RA41"/>
          <cell r="RB41"/>
          <cell r="RC41"/>
          <cell r="RD41"/>
          <cell r="RE41"/>
          <cell r="RF41"/>
          <cell r="RG41"/>
          <cell r="RH41"/>
          <cell r="RI41"/>
          <cell r="RJ41"/>
          <cell r="RK41"/>
          <cell r="RL41"/>
          <cell r="RM41"/>
          <cell r="RN41"/>
          <cell r="RO41"/>
          <cell r="RP41"/>
          <cell r="RQ41"/>
          <cell r="RR41"/>
          <cell r="RS41"/>
          <cell r="RT41"/>
          <cell r="RU41"/>
          <cell r="RV41"/>
          <cell r="RW41"/>
          <cell r="RX41"/>
          <cell r="RY41"/>
          <cell r="RZ41"/>
          <cell r="SA41"/>
          <cell r="SB41"/>
          <cell r="SC41"/>
          <cell r="SD41"/>
          <cell r="SE41"/>
          <cell r="SF41"/>
          <cell r="SG41"/>
          <cell r="SH41"/>
          <cell r="SI41"/>
          <cell r="SJ41"/>
          <cell r="SK41"/>
          <cell r="SL41"/>
          <cell r="SM41"/>
          <cell r="SN41"/>
          <cell r="SO41"/>
          <cell r="SP41"/>
          <cell r="SQ41"/>
          <cell r="SR41"/>
          <cell r="SS41"/>
          <cell r="ST41"/>
          <cell r="SU41"/>
          <cell r="SV41"/>
          <cell r="SW41"/>
          <cell r="SX41"/>
          <cell r="SY41"/>
          <cell r="SZ41"/>
          <cell r="TA41"/>
          <cell r="TB41"/>
          <cell r="TC41"/>
          <cell r="TD41"/>
          <cell r="TE41"/>
          <cell r="TF41"/>
          <cell r="TG41"/>
          <cell r="TH41"/>
          <cell r="TI41"/>
          <cell r="TJ41"/>
          <cell r="TK41"/>
          <cell r="TL41"/>
          <cell r="TM41"/>
          <cell r="TN41"/>
          <cell r="TO41"/>
          <cell r="TP41"/>
          <cell r="TQ41"/>
          <cell r="TR41"/>
          <cell r="TS41"/>
          <cell r="TT41"/>
          <cell r="TU41"/>
          <cell r="TV41"/>
          <cell r="TW41"/>
          <cell r="TX41"/>
          <cell r="TY41"/>
          <cell r="TZ41"/>
          <cell r="UA41"/>
          <cell r="UB41"/>
          <cell r="UC41"/>
          <cell r="UD41"/>
          <cell r="UE41"/>
          <cell r="UF41"/>
          <cell r="UG41"/>
          <cell r="UH41"/>
          <cell r="UI41"/>
          <cell r="UJ41"/>
          <cell r="UK41"/>
          <cell r="UL41"/>
          <cell r="UM41"/>
          <cell r="UN41"/>
          <cell r="UO41"/>
          <cell r="UP41"/>
          <cell r="UQ41"/>
          <cell r="UR41"/>
          <cell r="US41"/>
          <cell r="UT41"/>
          <cell r="UU41"/>
          <cell r="UV41"/>
          <cell r="UW41"/>
          <cell r="UX41"/>
          <cell r="UY41"/>
          <cell r="UZ41"/>
          <cell r="VA41"/>
          <cell r="VB41"/>
          <cell r="VC41"/>
          <cell r="VD41"/>
          <cell r="VE41"/>
          <cell r="VF41"/>
          <cell r="VG41"/>
          <cell r="VH41"/>
          <cell r="VI41"/>
          <cell r="VJ41"/>
          <cell r="VK41"/>
          <cell r="VL41"/>
          <cell r="VM41"/>
          <cell r="VN41"/>
          <cell r="VO41"/>
          <cell r="VP41"/>
          <cell r="VQ41"/>
          <cell r="VR41"/>
          <cell r="VS41"/>
          <cell r="VT41"/>
          <cell r="VU41"/>
          <cell r="VV41"/>
          <cell r="VW41"/>
          <cell r="VX41"/>
          <cell r="VY41"/>
          <cell r="VZ41"/>
          <cell r="WA41"/>
          <cell r="WB41"/>
          <cell r="WC41"/>
          <cell r="WD41"/>
          <cell r="WE41"/>
          <cell r="WF41"/>
          <cell r="WG41"/>
          <cell r="WH41"/>
          <cell r="WI41"/>
          <cell r="WJ41"/>
          <cell r="WK41"/>
          <cell r="WL41"/>
          <cell r="WM41"/>
          <cell r="WN41"/>
          <cell r="WO41"/>
          <cell r="WP41"/>
          <cell r="WQ41"/>
          <cell r="WR41"/>
          <cell r="WS41"/>
          <cell r="WT41"/>
          <cell r="WU41"/>
          <cell r="WV41"/>
          <cell r="WW41"/>
          <cell r="WX41"/>
          <cell r="WY41"/>
          <cell r="WZ41"/>
          <cell r="XA41"/>
          <cell r="XB41"/>
          <cell r="XC41"/>
          <cell r="XD41"/>
          <cell r="XE41"/>
          <cell r="XF41"/>
          <cell r="XG41"/>
          <cell r="XH41"/>
          <cell r="XI41"/>
          <cell r="XJ41"/>
          <cell r="XK41"/>
          <cell r="XL41"/>
          <cell r="XM41"/>
          <cell r="XN41"/>
          <cell r="XO41"/>
          <cell r="XP41"/>
          <cell r="XQ41"/>
          <cell r="XR41"/>
          <cell r="XS41"/>
          <cell r="XT41"/>
          <cell r="XU41"/>
          <cell r="XV41"/>
        </row>
        <row r="42">
          <cell r="E42"/>
          <cell r="F42"/>
          <cell r="G42"/>
          <cell r="H42"/>
          <cell r="I42"/>
          <cell r="J42"/>
          <cell r="K42"/>
          <cell r="L42"/>
          <cell r="M42"/>
          <cell r="N42"/>
          <cell r="O42"/>
          <cell r="P42"/>
          <cell r="Q42"/>
          <cell r="R42"/>
          <cell r="S42"/>
          <cell r="T42"/>
          <cell r="U42"/>
          <cell r="V42"/>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cell r="CE42"/>
          <cell r="CF42"/>
          <cell r="CG42"/>
          <cell r="CH42"/>
          <cell r="CI42"/>
          <cell r="CJ42"/>
          <cell r="CK42"/>
          <cell r="CL42"/>
          <cell r="CM42"/>
          <cell r="CN42"/>
          <cell r="CO42"/>
          <cell r="CP42"/>
          <cell r="CQ42"/>
          <cell r="CR42"/>
          <cell r="CS42"/>
          <cell r="CT42"/>
          <cell r="CU42"/>
          <cell r="CV42"/>
          <cell r="CW42"/>
          <cell r="CX42"/>
          <cell r="CY42"/>
          <cell r="CZ42"/>
          <cell r="DA42"/>
          <cell r="DB42"/>
          <cell r="DC42"/>
          <cell r="DD42"/>
          <cell r="DE42"/>
          <cell r="DF42"/>
          <cell r="DG42"/>
          <cell r="DH42"/>
          <cell r="DI42"/>
          <cell r="DJ42"/>
          <cell r="DK42"/>
          <cell r="DL42"/>
          <cell r="DM42"/>
          <cell r="DN42"/>
          <cell r="DO42"/>
          <cell r="DP42"/>
          <cell r="DQ42"/>
          <cell r="DR42"/>
          <cell r="DS42"/>
          <cell r="DT42"/>
          <cell r="DU42"/>
          <cell r="DV42"/>
          <cell r="DW42"/>
          <cell r="DX42"/>
          <cell r="DY42"/>
          <cell r="DZ42"/>
          <cell r="EA42"/>
          <cell r="EB42"/>
          <cell r="EC42"/>
          <cell r="ED42"/>
          <cell r="EE42"/>
          <cell r="EF42"/>
          <cell r="EG42"/>
          <cell r="EH42"/>
          <cell r="EI42"/>
          <cell r="EJ42"/>
          <cell r="EK42"/>
          <cell r="EL42"/>
          <cell r="EM42"/>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cell r="FO42"/>
          <cell r="FP42"/>
          <cell r="FQ42"/>
          <cell r="FR42"/>
          <cell r="FS42"/>
          <cell r="FT42"/>
          <cell r="FU42"/>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cell r="IB42"/>
          <cell r="IC42"/>
          <cell r="ID42"/>
          <cell r="IE42"/>
          <cell r="IF42"/>
          <cell r="IG42"/>
          <cell r="IH42"/>
          <cell r="II42"/>
          <cell r="IJ42"/>
          <cell r="IK42"/>
          <cell r="IL42"/>
          <cell r="IM42"/>
          <cell r="IN42"/>
          <cell r="IO42"/>
          <cell r="IP42"/>
          <cell r="IQ42"/>
          <cell r="IR42"/>
          <cell r="IS42"/>
          <cell r="IT42"/>
          <cell r="IU42"/>
          <cell r="IV42"/>
          <cell r="IW42"/>
          <cell r="IX42"/>
          <cell r="IY42"/>
          <cell r="IZ42"/>
          <cell r="JA42"/>
          <cell r="JB42"/>
          <cell r="JC42"/>
          <cell r="JD42"/>
          <cell r="JE42"/>
          <cell r="JF42"/>
          <cell r="JG42"/>
          <cell r="JH42"/>
          <cell r="JI42"/>
          <cell r="JJ42"/>
          <cell r="JK42"/>
          <cell r="JL42"/>
          <cell r="JM42"/>
          <cell r="JN42"/>
          <cell r="JO42"/>
          <cell r="JP42"/>
          <cell r="JQ42"/>
          <cell r="JR42"/>
          <cell r="JS42"/>
          <cell r="JT42"/>
          <cell r="JU42"/>
          <cell r="JV42"/>
          <cell r="JW42"/>
          <cell r="JX42"/>
          <cell r="JY42"/>
          <cell r="JZ42"/>
          <cell r="KA42"/>
          <cell r="KB42"/>
          <cell r="KC42"/>
          <cell r="KD42"/>
          <cell r="KE42"/>
          <cell r="KF42"/>
          <cell r="KG42"/>
          <cell r="KH42"/>
          <cell r="KI42"/>
          <cell r="KJ42"/>
          <cell r="KK42"/>
          <cell r="KL42"/>
          <cell r="KM42"/>
          <cell r="KN42"/>
          <cell r="KO42"/>
          <cell r="KP42"/>
          <cell r="KQ42"/>
          <cell r="KR42"/>
          <cell r="KS42"/>
          <cell r="KT42"/>
          <cell r="KU42"/>
          <cell r="KV42"/>
          <cell r="KW42"/>
          <cell r="KX42"/>
          <cell r="KY42"/>
          <cell r="KZ42"/>
          <cell r="LA42"/>
          <cell r="LB42"/>
          <cell r="LC42"/>
          <cell r="LD42"/>
          <cell r="LE42"/>
          <cell r="LF42"/>
          <cell r="LG42"/>
          <cell r="LH42"/>
          <cell r="LI42"/>
          <cell r="LJ42"/>
          <cell r="LK42"/>
          <cell r="LL42"/>
          <cell r="LM42"/>
          <cell r="LN42"/>
          <cell r="LO42"/>
          <cell r="LP42"/>
          <cell r="LQ42"/>
          <cell r="LR42"/>
          <cell r="LS42"/>
          <cell r="LT42"/>
          <cell r="LU42"/>
          <cell r="LV42"/>
          <cell r="LW42"/>
          <cell r="LX42"/>
          <cell r="LY42"/>
          <cell r="LZ42"/>
          <cell r="MA42"/>
          <cell r="MB42"/>
          <cell r="MC42"/>
          <cell r="MD42"/>
          <cell r="ME42"/>
          <cell r="MF42"/>
          <cell r="MG42"/>
          <cell r="MH42"/>
          <cell r="MI42"/>
          <cell r="MJ42"/>
          <cell r="MK42"/>
          <cell r="ML42"/>
          <cell r="MM42"/>
          <cell r="MN42"/>
          <cell r="MO42"/>
          <cell r="MP42"/>
          <cell r="MQ42"/>
          <cell r="MR42"/>
          <cell r="MS42"/>
          <cell r="MT42"/>
          <cell r="MU42"/>
          <cell r="MV42"/>
          <cell r="MW42"/>
          <cell r="MX42"/>
          <cell r="MY42"/>
          <cell r="MZ42"/>
          <cell r="NA42"/>
          <cell r="NB42"/>
          <cell r="NC42"/>
          <cell r="ND42"/>
          <cell r="NE42"/>
          <cell r="NF42"/>
          <cell r="NG42"/>
          <cell r="NH42"/>
          <cell r="NI42"/>
          <cell r="NJ42"/>
          <cell r="NK42"/>
          <cell r="NL42"/>
          <cell r="NM42"/>
          <cell r="NN42"/>
          <cell r="NO42"/>
          <cell r="NP42"/>
          <cell r="NQ42"/>
          <cell r="NR42"/>
          <cell r="NS42"/>
          <cell r="NT42"/>
          <cell r="NU42"/>
          <cell r="NV42"/>
          <cell r="NW42"/>
          <cell r="NX42"/>
          <cell r="NY42"/>
          <cell r="NZ42"/>
          <cell r="OA42"/>
          <cell r="OB42"/>
          <cell r="OC42"/>
          <cell r="OD42"/>
          <cell r="OE42"/>
          <cell r="OF42"/>
          <cell r="OG42"/>
          <cell r="OH42"/>
          <cell r="OI42"/>
          <cell r="OJ42"/>
          <cell r="OK42"/>
          <cell r="OL42"/>
          <cell r="OM42"/>
          <cell r="ON42"/>
          <cell r="OO42"/>
          <cell r="OP42"/>
          <cell r="OQ42"/>
          <cell r="OR42"/>
          <cell r="OS42"/>
          <cell r="OT42"/>
          <cell r="OU42"/>
          <cell r="OV42"/>
          <cell r="OW42"/>
          <cell r="OX42"/>
          <cell r="OY42"/>
          <cell r="OZ42"/>
          <cell r="PA42"/>
          <cell r="PB42"/>
          <cell r="PC42"/>
          <cell r="PD42"/>
          <cell r="PE42"/>
          <cell r="PF42"/>
          <cell r="PG42"/>
          <cell r="PH42"/>
          <cell r="PI42"/>
          <cell r="PJ42"/>
          <cell r="PK42"/>
          <cell r="PL42"/>
          <cell r="PM42"/>
          <cell r="PN42"/>
          <cell r="PO42"/>
          <cell r="PP42"/>
          <cell r="PQ42"/>
          <cell r="PR42"/>
          <cell r="PS42"/>
          <cell r="PT42"/>
          <cell r="PU42"/>
          <cell r="PV42"/>
          <cell r="PW42"/>
          <cell r="PX42"/>
          <cell r="PY42"/>
          <cell r="PZ42"/>
          <cell r="QA42"/>
          <cell r="QB42"/>
          <cell r="QC42"/>
          <cell r="QD42"/>
          <cell r="QE42"/>
          <cell r="QF42"/>
          <cell r="QG42"/>
          <cell r="QH42"/>
          <cell r="QI42"/>
          <cell r="QJ42"/>
          <cell r="QK42"/>
          <cell r="QL42"/>
          <cell r="QM42"/>
          <cell r="QN42"/>
          <cell r="QO42"/>
          <cell r="QP42"/>
          <cell r="QQ42"/>
          <cell r="QR42"/>
          <cell r="QS42"/>
          <cell r="QT42"/>
          <cell r="QU42"/>
          <cell r="QV42"/>
          <cell r="QW42"/>
          <cell r="QX42"/>
          <cell r="QY42"/>
          <cell r="QZ42"/>
          <cell r="RA42"/>
          <cell r="RB42"/>
          <cell r="RC42"/>
          <cell r="RD42"/>
          <cell r="RE42"/>
          <cell r="RF42"/>
          <cell r="RG42"/>
          <cell r="RH42"/>
          <cell r="RI42"/>
          <cell r="RJ42"/>
          <cell r="RK42"/>
          <cell r="RL42"/>
          <cell r="RM42"/>
          <cell r="RN42"/>
          <cell r="RO42"/>
          <cell r="RP42"/>
          <cell r="RQ42"/>
          <cell r="RR42"/>
          <cell r="RS42"/>
          <cell r="RT42"/>
          <cell r="RU42"/>
          <cell r="RV42"/>
          <cell r="RW42"/>
          <cell r="RX42"/>
          <cell r="RY42"/>
          <cell r="RZ42"/>
          <cell r="SA42"/>
          <cell r="SB42"/>
          <cell r="SC42"/>
          <cell r="SD42"/>
          <cell r="SE42"/>
          <cell r="SF42"/>
          <cell r="SG42"/>
          <cell r="SH42"/>
          <cell r="SI42"/>
          <cell r="SJ42"/>
          <cell r="SK42"/>
          <cell r="SL42"/>
          <cell r="SM42"/>
          <cell r="SN42"/>
          <cell r="SO42"/>
          <cell r="SP42"/>
          <cell r="SQ42"/>
          <cell r="SR42"/>
          <cell r="SS42"/>
          <cell r="ST42"/>
          <cell r="SU42"/>
          <cell r="SV42"/>
          <cell r="SW42"/>
          <cell r="SX42"/>
          <cell r="SY42"/>
          <cell r="SZ42"/>
          <cell r="TA42"/>
          <cell r="TB42"/>
          <cell r="TC42"/>
          <cell r="TD42"/>
          <cell r="TE42"/>
          <cell r="TF42"/>
          <cell r="TG42"/>
          <cell r="TH42"/>
          <cell r="TI42"/>
          <cell r="TJ42"/>
          <cell r="TK42"/>
          <cell r="TL42"/>
          <cell r="TM42"/>
          <cell r="TN42"/>
          <cell r="TO42"/>
          <cell r="TP42"/>
          <cell r="TQ42"/>
          <cell r="TR42"/>
          <cell r="TS42"/>
          <cell r="TT42"/>
          <cell r="TU42"/>
          <cell r="TV42"/>
          <cell r="TW42"/>
          <cell r="TX42"/>
          <cell r="TY42"/>
          <cell r="TZ42"/>
          <cell r="UA42"/>
          <cell r="UB42"/>
          <cell r="UC42"/>
          <cell r="UD42"/>
          <cell r="UE42"/>
          <cell r="UF42"/>
          <cell r="UG42"/>
          <cell r="UH42"/>
          <cell r="UI42"/>
          <cell r="UJ42"/>
          <cell r="UK42"/>
          <cell r="UL42"/>
          <cell r="UM42"/>
          <cell r="UN42"/>
          <cell r="UO42"/>
          <cell r="UP42"/>
          <cell r="UQ42"/>
          <cell r="UR42"/>
          <cell r="US42"/>
          <cell r="UT42"/>
          <cell r="UU42"/>
          <cell r="UV42"/>
          <cell r="UW42"/>
          <cell r="UX42"/>
          <cell r="UY42"/>
          <cell r="UZ42"/>
          <cell r="VA42"/>
          <cell r="VB42"/>
          <cell r="VC42"/>
          <cell r="VD42"/>
          <cell r="VE42"/>
          <cell r="VF42"/>
          <cell r="VG42"/>
          <cell r="VH42"/>
          <cell r="VI42"/>
          <cell r="VJ42"/>
          <cell r="VK42"/>
          <cell r="VL42"/>
          <cell r="VM42"/>
          <cell r="VN42"/>
          <cell r="VO42"/>
          <cell r="VP42"/>
          <cell r="VQ42"/>
          <cell r="VR42"/>
          <cell r="VS42"/>
          <cell r="VT42"/>
          <cell r="VU42"/>
          <cell r="VV42"/>
          <cell r="VW42"/>
          <cell r="VX42"/>
          <cell r="VY42"/>
          <cell r="VZ42"/>
          <cell r="WA42"/>
          <cell r="WB42"/>
          <cell r="WC42"/>
          <cell r="WD42"/>
          <cell r="WE42"/>
          <cell r="WF42"/>
          <cell r="WG42"/>
          <cell r="WH42"/>
          <cell r="WI42"/>
          <cell r="WJ42"/>
          <cell r="WK42"/>
          <cell r="WL42"/>
          <cell r="WM42"/>
          <cell r="WN42"/>
          <cell r="WO42"/>
          <cell r="WP42"/>
          <cell r="WQ42"/>
          <cell r="WR42"/>
          <cell r="WS42"/>
          <cell r="WT42"/>
          <cell r="WU42"/>
          <cell r="WV42"/>
          <cell r="WW42"/>
          <cell r="WX42"/>
          <cell r="WY42"/>
          <cell r="WZ42"/>
          <cell r="XA42"/>
          <cell r="XB42"/>
          <cell r="XC42"/>
          <cell r="XD42"/>
          <cell r="XE42"/>
          <cell r="XF42"/>
          <cell r="XG42"/>
          <cell r="XH42"/>
          <cell r="XI42"/>
          <cell r="XJ42"/>
          <cell r="XK42"/>
          <cell r="XL42"/>
          <cell r="XM42"/>
          <cell r="XN42"/>
          <cell r="XO42"/>
          <cell r="XP42"/>
          <cell r="XQ42"/>
          <cell r="XR42"/>
          <cell r="XS42"/>
          <cell r="XT42"/>
          <cell r="XU42"/>
          <cell r="XV42"/>
        </row>
        <row r="43">
          <cell r="E43"/>
          <cell r="F43"/>
          <cell r="G43"/>
          <cell r="H43"/>
          <cell r="I43"/>
          <cell r="J43"/>
          <cell r="K43"/>
          <cell r="L43"/>
          <cell r="M43"/>
          <cell r="N43"/>
          <cell r="O43"/>
          <cell r="P43"/>
          <cell r="Q43"/>
          <cell r="R43"/>
          <cell r="S43"/>
          <cell r="T43"/>
          <cell r="U43"/>
          <cell r="V43"/>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t="str">
            <v xml:space="preserve"> </v>
          </cell>
          <cell r="BK43"/>
          <cell r="BL43"/>
          <cell r="BM43"/>
          <cell r="BN43"/>
          <cell r="BO43"/>
          <cell r="BP43"/>
          <cell r="BQ43"/>
          <cell r="BR43"/>
          <cell r="BS43"/>
          <cell r="BT43"/>
          <cell r="BU43"/>
          <cell r="BV43"/>
          <cell r="BW43"/>
          <cell r="BX43"/>
          <cell r="BY43"/>
          <cell r="BZ43"/>
          <cell r="CA43"/>
          <cell r="CB43"/>
          <cell r="CC43"/>
          <cell r="CD43"/>
          <cell r="CE43"/>
          <cell r="CF43"/>
          <cell r="CG43"/>
          <cell r="CH43"/>
          <cell r="CI43"/>
          <cell r="CJ43"/>
          <cell r="CK43"/>
          <cell r="CL43"/>
          <cell r="CM43"/>
          <cell r="CN43"/>
          <cell r="CO43"/>
          <cell r="CP43"/>
          <cell r="CQ43"/>
          <cell r="CR43"/>
          <cell r="CS43"/>
          <cell r="CT43"/>
          <cell r="CU43"/>
          <cell r="CV43"/>
          <cell r="CW43"/>
          <cell r="CX43"/>
          <cell r="CY43"/>
          <cell r="CZ43"/>
          <cell r="DA43"/>
          <cell r="DB43"/>
          <cell r="DC43"/>
          <cell r="DD43"/>
          <cell r="DE43"/>
          <cell r="DF43"/>
          <cell r="DG43"/>
          <cell r="DH43"/>
          <cell r="DI43"/>
          <cell r="DJ43"/>
          <cell r="DK43"/>
          <cell r="DL43"/>
          <cell r="DM43"/>
          <cell r="DN43"/>
          <cell r="DO43"/>
          <cell r="DP43"/>
          <cell r="DQ43"/>
          <cell r="DR43"/>
          <cell r="DS43"/>
          <cell r="DT43"/>
          <cell r="DU43"/>
          <cell r="DV43"/>
          <cell r="DW43"/>
          <cell r="DX43"/>
          <cell r="DY43"/>
          <cell r="DZ43"/>
          <cell r="EA43"/>
          <cell r="EB43"/>
          <cell r="EC43"/>
          <cell r="ED43"/>
          <cell r="EE43"/>
          <cell r="EF43"/>
          <cell r="EG43"/>
          <cell r="EH43"/>
          <cell r="EI43"/>
          <cell r="EJ43"/>
          <cell r="EK43"/>
          <cell r="EL43"/>
          <cell r="EM43"/>
          <cell r="EN43"/>
          <cell r="EO43"/>
          <cell r="EP43"/>
          <cell r="EQ43"/>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cell r="IB43"/>
          <cell r="IC43"/>
          <cell r="ID43"/>
          <cell r="IE43"/>
          <cell r="IF43"/>
          <cell r="IG43"/>
          <cell r="IH43"/>
          <cell r="II43"/>
          <cell r="IJ43"/>
          <cell r="IK43"/>
          <cell r="IL43"/>
          <cell r="IM43"/>
          <cell r="IN43"/>
          <cell r="IO43"/>
          <cell r="IP43"/>
          <cell r="IQ43"/>
          <cell r="IR43"/>
          <cell r="IS43"/>
          <cell r="IT43"/>
          <cell r="IU43"/>
          <cell r="IV43"/>
          <cell r="IW43"/>
          <cell r="IX43"/>
          <cell r="IY43"/>
          <cell r="IZ43"/>
          <cell r="JA43"/>
          <cell r="JB43"/>
          <cell r="JC43"/>
          <cell r="JD43"/>
          <cell r="JE43"/>
          <cell r="JF43"/>
          <cell r="JG43"/>
          <cell r="JH43"/>
          <cell r="JI43"/>
          <cell r="JJ43"/>
          <cell r="JK43"/>
          <cell r="JL43"/>
          <cell r="JM43"/>
          <cell r="JN43"/>
          <cell r="JO43"/>
          <cell r="JP43"/>
          <cell r="JQ43"/>
          <cell r="JR43"/>
          <cell r="JS43"/>
          <cell r="JT43"/>
          <cell r="JU43"/>
          <cell r="JV43"/>
          <cell r="JW43"/>
          <cell r="JX43"/>
          <cell r="JY43"/>
          <cell r="JZ43"/>
          <cell r="KA43"/>
          <cell r="KB43"/>
          <cell r="KC43"/>
          <cell r="KD43"/>
          <cell r="KE43"/>
          <cell r="KF43"/>
          <cell r="KG43"/>
          <cell r="KH43"/>
          <cell r="KI43"/>
          <cell r="KJ43"/>
          <cell r="KK43"/>
          <cell r="KL43"/>
          <cell r="KM43"/>
          <cell r="KN43"/>
          <cell r="KO43"/>
          <cell r="KP43"/>
          <cell r="KQ43"/>
          <cell r="KR43"/>
          <cell r="KS43"/>
          <cell r="KT43"/>
          <cell r="KU43"/>
          <cell r="KV43"/>
          <cell r="KW43"/>
          <cell r="KX43"/>
          <cell r="KY43"/>
          <cell r="KZ43"/>
          <cell r="LA43"/>
          <cell r="LB43"/>
          <cell r="LC43"/>
          <cell r="LD43"/>
          <cell r="LE43"/>
          <cell r="LF43"/>
          <cell r="LG43"/>
          <cell r="LH43"/>
          <cell r="LI43"/>
          <cell r="LJ43"/>
          <cell r="LK43"/>
          <cell r="LL43"/>
          <cell r="LM43"/>
          <cell r="LN43"/>
          <cell r="LO43"/>
          <cell r="LP43"/>
          <cell r="LQ43"/>
          <cell r="LR43"/>
          <cell r="LS43"/>
          <cell r="LT43"/>
          <cell r="LU43"/>
          <cell r="LV43"/>
          <cell r="LW43"/>
          <cell r="LX43"/>
          <cell r="LY43"/>
          <cell r="LZ43"/>
          <cell r="MA43"/>
          <cell r="MB43"/>
          <cell r="MC43"/>
          <cell r="MD43"/>
          <cell r="ME43"/>
          <cell r="MF43"/>
          <cell r="MG43"/>
          <cell r="MH43"/>
          <cell r="MI43"/>
          <cell r="MJ43"/>
          <cell r="MK43"/>
          <cell r="ML43"/>
          <cell r="MM43"/>
          <cell r="MN43"/>
          <cell r="MO43"/>
          <cell r="MP43"/>
          <cell r="MQ43"/>
          <cell r="MR43"/>
          <cell r="MS43"/>
          <cell r="MT43"/>
          <cell r="MU43"/>
          <cell r="MV43"/>
          <cell r="MW43"/>
          <cell r="MX43"/>
          <cell r="MY43"/>
          <cell r="MZ43"/>
          <cell r="NA43"/>
          <cell r="NB43"/>
          <cell r="NC43"/>
          <cell r="ND43"/>
          <cell r="NE43"/>
          <cell r="NF43"/>
          <cell r="NG43"/>
          <cell r="NH43"/>
          <cell r="NI43"/>
          <cell r="NJ43"/>
          <cell r="NK43"/>
          <cell r="NL43"/>
          <cell r="NM43"/>
          <cell r="NN43"/>
          <cell r="NO43"/>
          <cell r="NP43"/>
          <cell r="NQ43"/>
          <cell r="NR43"/>
          <cell r="NS43"/>
          <cell r="NT43"/>
          <cell r="NU43"/>
          <cell r="NV43"/>
          <cell r="NW43"/>
          <cell r="NX43"/>
          <cell r="NY43"/>
          <cell r="NZ43"/>
          <cell r="OA43"/>
          <cell r="OB43"/>
          <cell r="OC43"/>
          <cell r="OD43"/>
          <cell r="OE43"/>
          <cell r="OF43"/>
          <cell r="OG43"/>
          <cell r="OH43"/>
          <cell r="OI43"/>
          <cell r="OJ43"/>
          <cell r="OK43"/>
          <cell r="OL43"/>
          <cell r="OM43"/>
          <cell r="ON43"/>
          <cell r="OO43"/>
          <cell r="OP43"/>
          <cell r="OQ43"/>
          <cell r="OR43"/>
          <cell r="OS43"/>
          <cell r="OT43"/>
          <cell r="OU43"/>
          <cell r="OV43"/>
          <cell r="OW43"/>
          <cell r="OX43"/>
          <cell r="OY43"/>
          <cell r="OZ43"/>
          <cell r="PA43"/>
          <cell r="PB43"/>
          <cell r="PC43"/>
          <cell r="PD43"/>
          <cell r="PE43"/>
          <cell r="PF43"/>
          <cell r="PG43"/>
          <cell r="PH43"/>
          <cell r="PI43"/>
          <cell r="PJ43"/>
          <cell r="PK43"/>
          <cell r="PL43"/>
          <cell r="PM43"/>
          <cell r="PN43"/>
          <cell r="PO43"/>
          <cell r="PP43"/>
          <cell r="PQ43"/>
          <cell r="PR43"/>
          <cell r="PS43"/>
          <cell r="PT43"/>
          <cell r="PU43"/>
          <cell r="PV43"/>
          <cell r="PW43"/>
          <cell r="PX43"/>
          <cell r="PY43"/>
          <cell r="PZ43"/>
          <cell r="QA43"/>
          <cell r="QB43"/>
          <cell r="QC43"/>
          <cell r="QD43"/>
          <cell r="QE43"/>
          <cell r="QF43"/>
          <cell r="QG43"/>
          <cell r="QH43"/>
          <cell r="QI43"/>
          <cell r="QJ43"/>
          <cell r="QK43"/>
          <cell r="QL43"/>
          <cell r="QM43"/>
          <cell r="QN43"/>
          <cell r="QO43"/>
          <cell r="QP43"/>
          <cell r="QQ43"/>
          <cell r="QR43"/>
          <cell r="QS43"/>
          <cell r="QT43"/>
          <cell r="QU43"/>
          <cell r="QV43"/>
          <cell r="QW43"/>
          <cell r="QX43"/>
          <cell r="QY43"/>
          <cell r="QZ43"/>
          <cell r="RA43"/>
          <cell r="RB43"/>
          <cell r="RC43"/>
          <cell r="RD43"/>
          <cell r="RE43"/>
          <cell r="RF43"/>
          <cell r="RG43"/>
          <cell r="RH43"/>
          <cell r="RI43"/>
          <cell r="RJ43"/>
          <cell r="RK43"/>
          <cell r="RL43"/>
          <cell r="RM43"/>
          <cell r="RN43"/>
          <cell r="RO43"/>
          <cell r="RP43"/>
          <cell r="RQ43"/>
          <cell r="RR43"/>
          <cell r="RS43"/>
          <cell r="RT43"/>
          <cell r="RU43"/>
          <cell r="RV43"/>
          <cell r="RW43"/>
          <cell r="RX43"/>
          <cell r="RY43"/>
          <cell r="RZ43"/>
          <cell r="SA43"/>
          <cell r="SB43"/>
          <cell r="SC43"/>
          <cell r="SD43"/>
          <cell r="SE43"/>
          <cell r="SF43"/>
          <cell r="SG43"/>
          <cell r="SH43"/>
          <cell r="SI43"/>
          <cell r="SJ43"/>
          <cell r="SK43"/>
          <cell r="SL43"/>
          <cell r="SM43"/>
          <cell r="SN43"/>
          <cell r="SO43"/>
          <cell r="SP43"/>
          <cell r="SQ43"/>
          <cell r="SR43"/>
          <cell r="SS43"/>
          <cell r="ST43"/>
          <cell r="SU43"/>
          <cell r="SV43"/>
          <cell r="SW43"/>
          <cell r="SX43"/>
          <cell r="SY43"/>
          <cell r="SZ43"/>
          <cell r="TA43"/>
          <cell r="TB43"/>
          <cell r="TC43"/>
          <cell r="TD43"/>
          <cell r="TE43"/>
          <cell r="TF43"/>
          <cell r="TG43"/>
          <cell r="TH43"/>
          <cell r="TI43"/>
          <cell r="TJ43"/>
          <cell r="TK43"/>
          <cell r="TL43"/>
          <cell r="TM43"/>
          <cell r="TN43"/>
          <cell r="TO43"/>
          <cell r="TP43"/>
          <cell r="TQ43"/>
          <cell r="TR43"/>
          <cell r="TS43"/>
          <cell r="TT43"/>
          <cell r="TU43"/>
          <cell r="TV43"/>
          <cell r="TW43"/>
          <cell r="TX43"/>
          <cell r="TY43"/>
          <cell r="TZ43"/>
          <cell r="UA43"/>
          <cell r="UB43"/>
          <cell r="UC43"/>
          <cell r="UD43"/>
          <cell r="UE43"/>
          <cell r="UF43"/>
          <cell r="UG43"/>
          <cell r="UH43"/>
          <cell r="UI43"/>
          <cell r="UJ43"/>
          <cell r="UK43"/>
          <cell r="UL43"/>
          <cell r="UM43"/>
          <cell r="UN43"/>
          <cell r="UO43"/>
          <cell r="UP43"/>
          <cell r="UQ43"/>
          <cell r="UR43"/>
          <cell r="US43"/>
          <cell r="UT43"/>
          <cell r="UU43"/>
          <cell r="UV43"/>
          <cell r="UW43"/>
          <cell r="UX43"/>
          <cell r="UY43"/>
          <cell r="UZ43"/>
          <cell r="VA43"/>
          <cell r="VB43"/>
          <cell r="VC43"/>
          <cell r="VD43"/>
          <cell r="VE43"/>
          <cell r="VF43"/>
          <cell r="VG43"/>
          <cell r="VH43"/>
          <cell r="VI43"/>
          <cell r="VJ43"/>
          <cell r="VK43"/>
          <cell r="VL43"/>
          <cell r="VM43"/>
          <cell r="VN43"/>
          <cell r="VO43"/>
          <cell r="VP43"/>
          <cell r="VQ43"/>
          <cell r="VR43"/>
          <cell r="VS43"/>
          <cell r="VT43"/>
          <cell r="VU43"/>
          <cell r="VV43"/>
          <cell r="VW43"/>
          <cell r="VX43"/>
          <cell r="VY43"/>
          <cell r="VZ43"/>
          <cell r="WA43"/>
          <cell r="WB43"/>
          <cell r="WC43"/>
          <cell r="WD43"/>
          <cell r="WE43"/>
          <cell r="WF43"/>
          <cell r="WG43"/>
          <cell r="WH43"/>
          <cell r="WI43"/>
          <cell r="WJ43"/>
          <cell r="WK43"/>
          <cell r="WL43"/>
          <cell r="WM43"/>
          <cell r="WN43"/>
          <cell r="WO43"/>
          <cell r="WP43"/>
          <cell r="WQ43"/>
          <cell r="WR43"/>
          <cell r="WS43"/>
          <cell r="WT43"/>
          <cell r="WU43"/>
          <cell r="WV43"/>
          <cell r="WW43"/>
          <cell r="WX43"/>
          <cell r="WY43"/>
          <cell r="WZ43"/>
          <cell r="XA43"/>
          <cell r="XB43"/>
          <cell r="XC43"/>
          <cell r="XD43"/>
          <cell r="XE43"/>
          <cell r="XF43"/>
          <cell r="XG43"/>
          <cell r="XH43"/>
          <cell r="XI43"/>
          <cell r="XJ43"/>
          <cell r="XK43"/>
          <cell r="XL43"/>
          <cell r="XM43"/>
          <cell r="XN43"/>
          <cell r="XO43"/>
          <cell r="XP43"/>
          <cell r="XQ43"/>
          <cell r="XR43"/>
          <cell r="XS43"/>
          <cell r="XT43"/>
          <cell r="XU43"/>
          <cell r="XV43"/>
        </row>
        <row r="44">
          <cell r="E44"/>
          <cell r="F44"/>
          <cell r="G44"/>
          <cell r="H44"/>
          <cell r="I44"/>
          <cell r="J44"/>
          <cell r="K44"/>
          <cell r="L44"/>
          <cell r="M44"/>
          <cell r="N44"/>
          <cell r="O44"/>
          <cell r="P44"/>
          <cell r="Q44"/>
          <cell r="R44"/>
          <cell r="S44"/>
          <cell r="T44"/>
          <cell r="U44"/>
          <cell r="V44"/>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cell r="CE44"/>
          <cell r="CF44"/>
          <cell r="CG44"/>
          <cell r="CH44"/>
          <cell r="CI44"/>
          <cell r="CJ44"/>
          <cell r="CK44"/>
          <cell r="CL44"/>
          <cell r="CM44"/>
          <cell r="CN44"/>
          <cell r="CO44"/>
          <cell r="CP44"/>
          <cell r="CQ44"/>
          <cell r="CR44"/>
          <cell r="CS44"/>
          <cell r="CT44"/>
          <cell r="CU44"/>
          <cell r="CV44"/>
          <cell r="CW44"/>
          <cell r="CX44"/>
          <cell r="CY44"/>
          <cell r="CZ44"/>
          <cell r="DA44"/>
          <cell r="DB44"/>
          <cell r="DC44"/>
          <cell r="DD44"/>
          <cell r="DE44"/>
          <cell r="DF44"/>
          <cell r="DG44"/>
          <cell r="DH44"/>
          <cell r="DI44"/>
          <cell r="DJ44"/>
          <cell r="DK44"/>
          <cell r="DL44"/>
          <cell r="DM44"/>
          <cell r="DN44"/>
          <cell r="DO44"/>
          <cell r="DP44"/>
          <cell r="DQ44"/>
          <cell r="DR44"/>
          <cell r="DS44"/>
          <cell r="DT44"/>
          <cell r="DU44"/>
          <cell r="DV44"/>
          <cell r="DW44"/>
          <cell r="DX44"/>
          <cell r="DY44"/>
          <cell r="DZ44"/>
          <cell r="EA44"/>
          <cell r="EB44"/>
          <cell r="EC44"/>
          <cell r="ED44"/>
          <cell r="EE44"/>
          <cell r="EF44"/>
          <cell r="EG44"/>
          <cell r="EH44"/>
          <cell r="EI44"/>
          <cell r="EJ44"/>
          <cell r="EK44"/>
          <cell r="EL44"/>
          <cell r="EM44"/>
          <cell r="EN44"/>
          <cell r="EO44"/>
          <cell r="EP44"/>
          <cell r="EQ44"/>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cell r="IB44"/>
          <cell r="IC44"/>
          <cell r="ID44"/>
          <cell r="IE44"/>
          <cell r="IF44"/>
          <cell r="IG44"/>
          <cell r="IH44"/>
          <cell r="II44"/>
          <cell r="IJ44"/>
          <cell r="IK44"/>
          <cell r="IL44"/>
          <cell r="IM44"/>
          <cell r="IN44"/>
          <cell r="IO44"/>
          <cell r="IP44"/>
          <cell r="IQ44"/>
          <cell r="IR44"/>
          <cell r="IS44"/>
          <cell r="IT44"/>
          <cell r="IU44"/>
          <cell r="IV44"/>
          <cell r="IW44"/>
          <cell r="IX44"/>
          <cell r="IY44"/>
          <cell r="IZ44"/>
          <cell r="JA44"/>
          <cell r="JB44"/>
          <cell r="JC44"/>
          <cell r="JD44"/>
          <cell r="JE44"/>
          <cell r="JF44"/>
          <cell r="JG44"/>
          <cell r="JH44"/>
          <cell r="JI44"/>
          <cell r="JJ44"/>
          <cell r="JK44"/>
          <cell r="JL44"/>
          <cell r="JM44"/>
          <cell r="JN44"/>
          <cell r="JO44"/>
          <cell r="JP44"/>
          <cell r="JQ44"/>
          <cell r="JR44"/>
          <cell r="JS44"/>
          <cell r="JT44"/>
          <cell r="JU44"/>
          <cell r="JV44"/>
          <cell r="JW44"/>
          <cell r="JX44"/>
          <cell r="JY44"/>
          <cell r="JZ44"/>
          <cell r="KA44"/>
          <cell r="KB44"/>
          <cell r="KC44"/>
          <cell r="KD44"/>
          <cell r="KE44"/>
          <cell r="KF44"/>
          <cell r="KG44"/>
          <cell r="KH44"/>
          <cell r="KI44"/>
          <cell r="KJ44"/>
          <cell r="KK44"/>
          <cell r="KL44"/>
          <cell r="KM44"/>
          <cell r="KN44"/>
          <cell r="KO44"/>
          <cell r="KP44"/>
          <cell r="KQ44"/>
          <cell r="KR44"/>
          <cell r="KS44"/>
          <cell r="KT44"/>
          <cell r="KU44"/>
          <cell r="KV44"/>
          <cell r="KW44"/>
          <cell r="KX44"/>
          <cell r="KY44"/>
          <cell r="KZ44"/>
          <cell r="LA44"/>
          <cell r="LB44"/>
          <cell r="LC44"/>
          <cell r="LD44"/>
          <cell r="LE44"/>
          <cell r="LF44"/>
          <cell r="LG44"/>
          <cell r="LH44"/>
          <cell r="LI44"/>
          <cell r="LJ44"/>
          <cell r="LK44"/>
          <cell r="LL44"/>
          <cell r="LM44"/>
          <cell r="LN44"/>
          <cell r="LO44"/>
          <cell r="LP44"/>
          <cell r="LQ44"/>
          <cell r="LR44"/>
          <cell r="LS44"/>
          <cell r="LT44"/>
          <cell r="LU44"/>
          <cell r="LV44"/>
          <cell r="LW44"/>
          <cell r="LX44"/>
          <cell r="LY44"/>
          <cell r="LZ44"/>
          <cell r="MA44"/>
          <cell r="MB44"/>
          <cell r="MC44"/>
          <cell r="MD44"/>
          <cell r="ME44"/>
          <cell r="MF44"/>
          <cell r="MG44"/>
          <cell r="MH44"/>
          <cell r="MI44"/>
          <cell r="MJ44"/>
          <cell r="MK44"/>
          <cell r="ML44"/>
          <cell r="MM44"/>
          <cell r="MN44"/>
          <cell r="MO44"/>
          <cell r="MP44"/>
          <cell r="MQ44"/>
          <cell r="MR44"/>
          <cell r="MS44"/>
          <cell r="MT44"/>
          <cell r="MU44"/>
          <cell r="MV44"/>
          <cell r="MW44"/>
          <cell r="MX44"/>
          <cell r="MY44"/>
          <cell r="MZ44"/>
          <cell r="NA44"/>
          <cell r="NB44"/>
          <cell r="NC44"/>
          <cell r="ND44"/>
          <cell r="NE44"/>
          <cell r="NF44"/>
          <cell r="NG44"/>
          <cell r="NH44"/>
          <cell r="NI44"/>
          <cell r="NJ44"/>
          <cell r="NK44"/>
          <cell r="NL44"/>
          <cell r="NM44"/>
          <cell r="NN44"/>
          <cell r="NO44"/>
          <cell r="NP44"/>
          <cell r="NQ44"/>
          <cell r="NR44"/>
          <cell r="NS44"/>
          <cell r="NT44"/>
          <cell r="NU44"/>
          <cell r="NV44"/>
          <cell r="NW44"/>
          <cell r="NX44"/>
          <cell r="NY44"/>
          <cell r="NZ44"/>
          <cell r="OA44"/>
          <cell r="OB44"/>
          <cell r="OC44"/>
          <cell r="OD44"/>
          <cell r="OE44"/>
          <cell r="OF44"/>
          <cell r="OG44"/>
          <cell r="OH44"/>
          <cell r="OI44"/>
          <cell r="OJ44"/>
          <cell r="OK44"/>
          <cell r="OL44"/>
          <cell r="OM44"/>
          <cell r="ON44"/>
          <cell r="OO44"/>
          <cell r="OP44"/>
          <cell r="OQ44"/>
          <cell r="OR44"/>
          <cell r="OS44"/>
          <cell r="OT44"/>
          <cell r="OU44"/>
          <cell r="OV44"/>
          <cell r="OW44"/>
          <cell r="OX44"/>
          <cell r="OY44"/>
          <cell r="OZ44"/>
          <cell r="PA44"/>
          <cell r="PB44"/>
          <cell r="PC44"/>
          <cell r="PD44"/>
          <cell r="PE44"/>
          <cell r="PF44"/>
          <cell r="PG44"/>
          <cell r="PH44"/>
          <cell r="PI44"/>
          <cell r="PJ44"/>
          <cell r="PK44"/>
          <cell r="PL44"/>
          <cell r="PM44"/>
          <cell r="PN44"/>
          <cell r="PO44"/>
          <cell r="PP44"/>
          <cell r="PQ44"/>
          <cell r="PR44"/>
          <cell r="PS44"/>
          <cell r="PT44"/>
          <cell r="PU44"/>
          <cell r="PV44"/>
          <cell r="PW44"/>
          <cell r="PX44"/>
          <cell r="PY44"/>
          <cell r="PZ44"/>
          <cell r="QA44"/>
          <cell r="QB44"/>
          <cell r="QC44"/>
          <cell r="QD44"/>
          <cell r="QE44"/>
          <cell r="QF44"/>
          <cell r="QG44"/>
          <cell r="QH44"/>
          <cell r="QI44"/>
          <cell r="QJ44"/>
          <cell r="QK44"/>
          <cell r="QL44"/>
          <cell r="QM44"/>
          <cell r="QN44"/>
          <cell r="QO44"/>
          <cell r="QP44"/>
          <cell r="QQ44"/>
          <cell r="QR44"/>
          <cell r="QS44"/>
          <cell r="QT44"/>
          <cell r="QU44"/>
          <cell r="QV44"/>
          <cell r="QW44"/>
          <cell r="QX44"/>
          <cell r="QY44"/>
          <cell r="QZ44"/>
          <cell r="RA44"/>
          <cell r="RB44"/>
          <cell r="RC44"/>
          <cell r="RD44"/>
          <cell r="RE44"/>
          <cell r="RF44"/>
          <cell r="RG44"/>
          <cell r="RH44"/>
          <cell r="RI44"/>
          <cell r="RJ44"/>
          <cell r="RK44"/>
          <cell r="RL44"/>
          <cell r="RM44"/>
          <cell r="RN44"/>
          <cell r="RO44"/>
          <cell r="RP44"/>
          <cell r="RQ44"/>
          <cell r="RR44"/>
          <cell r="RS44"/>
          <cell r="RT44"/>
          <cell r="RU44"/>
          <cell r="RV44"/>
          <cell r="RW44"/>
          <cell r="RX44"/>
          <cell r="RY44"/>
          <cell r="RZ44"/>
          <cell r="SA44"/>
          <cell r="SB44"/>
          <cell r="SC44"/>
          <cell r="SD44"/>
          <cell r="SE44"/>
          <cell r="SF44"/>
          <cell r="SG44"/>
          <cell r="SH44"/>
          <cell r="SI44"/>
          <cell r="SJ44"/>
          <cell r="SK44"/>
          <cell r="SL44"/>
          <cell r="SM44"/>
          <cell r="SN44"/>
          <cell r="SO44"/>
          <cell r="SP44"/>
          <cell r="SQ44"/>
          <cell r="SR44"/>
          <cell r="SS44"/>
          <cell r="ST44"/>
          <cell r="SU44"/>
          <cell r="SV44"/>
          <cell r="SW44"/>
          <cell r="SX44"/>
          <cell r="SY44"/>
          <cell r="SZ44"/>
          <cell r="TA44"/>
          <cell r="TB44"/>
          <cell r="TC44"/>
          <cell r="TD44"/>
          <cell r="TE44"/>
          <cell r="TF44"/>
          <cell r="TG44"/>
          <cell r="TH44"/>
          <cell r="TI44"/>
          <cell r="TJ44"/>
          <cell r="TK44"/>
          <cell r="TL44"/>
          <cell r="TM44"/>
          <cell r="TN44"/>
          <cell r="TO44"/>
          <cell r="TP44"/>
          <cell r="TQ44"/>
          <cell r="TR44"/>
          <cell r="TS44"/>
          <cell r="TT44"/>
          <cell r="TU44"/>
          <cell r="TV44"/>
          <cell r="TW44"/>
          <cell r="TX44"/>
          <cell r="TY44"/>
          <cell r="TZ44"/>
          <cell r="UA44"/>
          <cell r="UB44"/>
          <cell r="UC44"/>
          <cell r="UD44"/>
          <cell r="UE44"/>
          <cell r="UF44"/>
          <cell r="UG44"/>
          <cell r="UH44"/>
          <cell r="UI44"/>
          <cell r="UJ44"/>
          <cell r="UK44"/>
          <cell r="UL44"/>
          <cell r="UM44"/>
          <cell r="UN44"/>
          <cell r="UO44"/>
          <cell r="UP44"/>
          <cell r="UQ44"/>
          <cell r="UR44"/>
          <cell r="US44"/>
          <cell r="UT44"/>
          <cell r="UU44"/>
          <cell r="UV44"/>
          <cell r="UW44"/>
          <cell r="UX44"/>
          <cell r="UY44"/>
          <cell r="UZ44"/>
          <cell r="VA44"/>
          <cell r="VB44"/>
          <cell r="VC44"/>
          <cell r="VD44"/>
          <cell r="VE44"/>
          <cell r="VF44"/>
          <cell r="VG44"/>
          <cell r="VH44"/>
          <cell r="VI44"/>
          <cell r="VJ44"/>
          <cell r="VK44"/>
          <cell r="VL44"/>
          <cell r="VM44"/>
          <cell r="VN44"/>
          <cell r="VO44"/>
          <cell r="VP44"/>
          <cell r="VQ44"/>
          <cell r="VR44"/>
          <cell r="VS44"/>
          <cell r="VT44"/>
          <cell r="VU44"/>
          <cell r="VV44"/>
          <cell r="VW44"/>
          <cell r="VX44"/>
          <cell r="VY44"/>
          <cell r="VZ44"/>
          <cell r="WA44"/>
          <cell r="WB44"/>
          <cell r="WC44"/>
          <cell r="WD44"/>
          <cell r="WE44"/>
          <cell r="WF44"/>
          <cell r="WG44"/>
          <cell r="WH44"/>
          <cell r="WI44"/>
          <cell r="WJ44"/>
          <cell r="WK44"/>
          <cell r="WL44"/>
          <cell r="WM44"/>
          <cell r="WN44"/>
          <cell r="WO44"/>
          <cell r="WP44"/>
          <cell r="WQ44"/>
          <cell r="WR44"/>
          <cell r="WS44"/>
          <cell r="WT44"/>
          <cell r="WU44"/>
          <cell r="WV44"/>
          <cell r="WW44"/>
          <cell r="WX44"/>
          <cell r="WY44"/>
          <cell r="WZ44"/>
          <cell r="XA44"/>
          <cell r="XB44"/>
          <cell r="XC44"/>
          <cell r="XD44"/>
          <cell r="XE44"/>
          <cell r="XF44"/>
          <cell r="XG44"/>
          <cell r="XH44"/>
          <cell r="XI44"/>
          <cell r="XJ44"/>
          <cell r="XK44"/>
          <cell r="XL44"/>
          <cell r="XM44"/>
          <cell r="XN44"/>
          <cell r="XO44"/>
          <cell r="XP44"/>
          <cell r="XQ44"/>
          <cell r="XR44"/>
          <cell r="XS44"/>
          <cell r="XT44"/>
          <cell r="XU44"/>
          <cell r="XV44"/>
        </row>
        <row r="45">
          <cell r="E45"/>
          <cell r="F45"/>
          <cell r="G45"/>
          <cell r="H45"/>
          <cell r="I45"/>
          <cell r="J45"/>
          <cell r="K45"/>
          <cell r="L45"/>
          <cell r="M45"/>
          <cell r="N45"/>
          <cell r="O45"/>
          <cell r="P45"/>
          <cell r="Q45"/>
          <cell r="R45"/>
          <cell r="S45"/>
          <cell r="T45"/>
          <cell r="U45"/>
          <cell r="V45"/>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cell r="CE45"/>
          <cell r="CF45"/>
          <cell r="CG45"/>
          <cell r="CH45"/>
          <cell r="CI45"/>
          <cell r="CJ45"/>
          <cell r="CK45"/>
          <cell r="CL45"/>
          <cell r="CM45"/>
          <cell r="CN45"/>
          <cell r="CO45"/>
          <cell r="CP45"/>
          <cell r="CQ45"/>
          <cell r="CR45"/>
          <cell r="CS45"/>
          <cell r="CT45"/>
          <cell r="CU45"/>
          <cell r="CV45"/>
          <cell r="CW45"/>
          <cell r="CX45"/>
          <cell r="CY45"/>
          <cell r="CZ45"/>
          <cell r="DA45"/>
          <cell r="DB45"/>
          <cell r="DC45"/>
          <cell r="DD45"/>
          <cell r="DE45"/>
          <cell r="DF45"/>
          <cell r="DG45"/>
          <cell r="DH45"/>
          <cell r="DI45"/>
          <cell r="DJ45"/>
          <cell r="DK45"/>
          <cell r="DL45"/>
          <cell r="DM45"/>
          <cell r="DN45"/>
          <cell r="DO45"/>
          <cell r="DP45"/>
          <cell r="DQ45"/>
          <cell r="DR45"/>
          <cell r="DS45"/>
          <cell r="DT45"/>
          <cell r="DU45"/>
          <cell r="DV45"/>
          <cell r="DW45"/>
          <cell r="DX45"/>
          <cell r="DY45"/>
          <cell r="DZ45"/>
          <cell r="EA45"/>
          <cell r="EB45"/>
          <cell r="EC45"/>
          <cell r="ED45"/>
          <cell r="EE45"/>
          <cell r="EF45"/>
          <cell r="EG45"/>
          <cell r="EH45"/>
          <cell r="EI45"/>
          <cell r="EJ45"/>
          <cell r="EK45"/>
          <cell r="EL45"/>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cell r="FO45"/>
          <cell r="FP45"/>
          <cell r="FQ45"/>
          <cell r="FR45"/>
          <cell r="FS45"/>
          <cell r="FT45"/>
          <cell r="FU45"/>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cell r="IB45"/>
          <cell r="IC45"/>
          <cell r="ID45"/>
          <cell r="IE45"/>
          <cell r="IF45"/>
          <cell r="IG45"/>
          <cell r="IH45"/>
          <cell r="II45"/>
          <cell r="IJ45"/>
          <cell r="IK45"/>
          <cell r="IL45"/>
          <cell r="IM45"/>
          <cell r="IN45"/>
          <cell r="IO45"/>
          <cell r="IP45"/>
          <cell r="IQ45"/>
          <cell r="IR45"/>
          <cell r="IS45"/>
          <cell r="IT45"/>
          <cell r="IU45"/>
          <cell r="IV45"/>
          <cell r="IW45"/>
          <cell r="IX45"/>
          <cell r="IY45"/>
          <cell r="IZ45"/>
          <cell r="JA45"/>
          <cell r="JB45"/>
          <cell r="JC45"/>
          <cell r="JD45"/>
          <cell r="JE45"/>
          <cell r="JF45"/>
          <cell r="JG45"/>
          <cell r="JH45"/>
          <cell r="JI45"/>
          <cell r="JJ45"/>
          <cell r="JK45"/>
          <cell r="JL45"/>
          <cell r="JM45"/>
          <cell r="JN45"/>
          <cell r="JO45"/>
          <cell r="JP45"/>
          <cell r="JQ45"/>
          <cell r="JR45"/>
          <cell r="JS45"/>
          <cell r="JT45"/>
          <cell r="JU45"/>
          <cell r="JV45"/>
          <cell r="JW45"/>
          <cell r="JX45"/>
          <cell r="JY45"/>
          <cell r="JZ45"/>
          <cell r="KA45"/>
          <cell r="KB45"/>
          <cell r="KC45"/>
          <cell r="KD45"/>
          <cell r="KE45"/>
          <cell r="KF45"/>
          <cell r="KG45"/>
          <cell r="KH45"/>
          <cell r="KI45"/>
          <cell r="KJ45"/>
          <cell r="KK45"/>
          <cell r="KL45"/>
          <cell r="KM45"/>
          <cell r="KN45"/>
          <cell r="KO45"/>
          <cell r="KP45"/>
          <cell r="KQ45"/>
          <cell r="KR45"/>
          <cell r="KS45"/>
          <cell r="KT45"/>
          <cell r="KU45"/>
          <cell r="KV45"/>
          <cell r="KW45"/>
          <cell r="KX45"/>
          <cell r="KY45"/>
          <cell r="KZ45"/>
          <cell r="LA45"/>
          <cell r="LB45"/>
          <cell r="LC45"/>
          <cell r="LD45"/>
          <cell r="LE45"/>
          <cell r="LF45"/>
          <cell r="LG45"/>
          <cell r="LH45"/>
          <cell r="LI45"/>
          <cell r="LJ45"/>
          <cell r="LK45"/>
          <cell r="LL45"/>
          <cell r="LM45"/>
          <cell r="LN45"/>
          <cell r="LO45"/>
          <cell r="LP45"/>
          <cell r="LQ45"/>
          <cell r="LR45"/>
          <cell r="LS45"/>
          <cell r="LT45"/>
          <cell r="LU45"/>
          <cell r="LV45"/>
          <cell r="LW45"/>
          <cell r="LX45"/>
          <cell r="LY45"/>
          <cell r="LZ45"/>
          <cell r="MA45"/>
          <cell r="MB45"/>
          <cell r="MC45"/>
          <cell r="MD45"/>
          <cell r="ME45"/>
          <cell r="MF45"/>
          <cell r="MG45"/>
          <cell r="MH45"/>
          <cell r="MI45"/>
          <cell r="MJ45"/>
          <cell r="MK45"/>
          <cell r="ML45"/>
          <cell r="MM45"/>
          <cell r="MN45"/>
          <cell r="MO45"/>
          <cell r="MP45"/>
          <cell r="MQ45"/>
          <cell r="MR45"/>
          <cell r="MS45"/>
          <cell r="MT45"/>
          <cell r="MU45"/>
          <cell r="MV45"/>
          <cell r="MW45"/>
          <cell r="MX45"/>
          <cell r="MY45"/>
          <cell r="MZ45"/>
          <cell r="NA45"/>
          <cell r="NB45"/>
          <cell r="NC45"/>
          <cell r="ND45"/>
          <cell r="NE45"/>
          <cell r="NF45"/>
          <cell r="NG45"/>
          <cell r="NH45"/>
          <cell r="NI45"/>
          <cell r="NJ45"/>
          <cell r="NK45"/>
          <cell r="NL45"/>
          <cell r="NM45"/>
          <cell r="NN45"/>
          <cell r="NO45"/>
          <cell r="NP45"/>
          <cell r="NQ45"/>
          <cell r="NR45"/>
          <cell r="NS45"/>
          <cell r="NT45"/>
          <cell r="NU45"/>
          <cell r="NV45"/>
          <cell r="NW45"/>
          <cell r="NX45"/>
          <cell r="NY45"/>
          <cell r="NZ45"/>
          <cell r="OA45"/>
          <cell r="OB45"/>
          <cell r="OC45"/>
          <cell r="OD45"/>
          <cell r="OE45"/>
          <cell r="OF45"/>
          <cell r="OG45"/>
          <cell r="OH45"/>
          <cell r="OI45"/>
          <cell r="OJ45"/>
          <cell r="OK45"/>
          <cell r="OL45"/>
          <cell r="OM45"/>
          <cell r="ON45"/>
          <cell r="OO45"/>
          <cell r="OP45"/>
          <cell r="OQ45"/>
          <cell r="OR45"/>
          <cell r="OS45"/>
          <cell r="OT45"/>
          <cell r="OU45"/>
          <cell r="OV45"/>
          <cell r="OW45"/>
          <cell r="OX45"/>
          <cell r="OY45"/>
          <cell r="OZ45"/>
          <cell r="PA45"/>
          <cell r="PB45"/>
          <cell r="PC45"/>
          <cell r="PD45"/>
          <cell r="PE45"/>
          <cell r="PF45"/>
          <cell r="PG45"/>
          <cell r="PH45"/>
          <cell r="PI45"/>
          <cell r="PJ45"/>
          <cell r="PK45"/>
          <cell r="PL45"/>
          <cell r="PM45"/>
          <cell r="PN45"/>
          <cell r="PO45"/>
          <cell r="PP45"/>
          <cell r="PQ45"/>
          <cell r="PR45"/>
          <cell r="PS45"/>
          <cell r="PT45"/>
          <cell r="PU45"/>
          <cell r="PV45"/>
          <cell r="PW45"/>
          <cell r="PX45"/>
          <cell r="PY45"/>
          <cell r="PZ45"/>
          <cell r="QA45"/>
          <cell r="QB45"/>
          <cell r="QC45"/>
          <cell r="QD45"/>
          <cell r="QE45"/>
          <cell r="QF45"/>
          <cell r="QG45"/>
          <cell r="QH45"/>
          <cell r="QI45"/>
          <cell r="QJ45"/>
          <cell r="QK45"/>
          <cell r="QL45"/>
          <cell r="QM45"/>
          <cell r="QN45"/>
          <cell r="QO45"/>
          <cell r="QP45"/>
          <cell r="QQ45"/>
          <cell r="QR45"/>
          <cell r="QS45"/>
          <cell r="QT45"/>
          <cell r="QU45"/>
          <cell r="QV45"/>
          <cell r="QW45"/>
          <cell r="QX45"/>
          <cell r="QY45"/>
          <cell r="QZ45"/>
          <cell r="RA45"/>
          <cell r="RB45"/>
          <cell r="RC45"/>
          <cell r="RD45"/>
          <cell r="RE45"/>
          <cell r="RF45"/>
          <cell r="RG45"/>
          <cell r="RH45"/>
          <cell r="RI45"/>
          <cell r="RJ45"/>
          <cell r="RK45"/>
          <cell r="RL45"/>
          <cell r="RM45"/>
          <cell r="RN45"/>
          <cell r="RO45"/>
          <cell r="RP45"/>
          <cell r="RQ45"/>
          <cell r="RR45"/>
          <cell r="RS45"/>
          <cell r="RT45"/>
          <cell r="RU45"/>
          <cell r="RV45"/>
          <cell r="RW45"/>
          <cell r="RX45"/>
          <cell r="RY45"/>
          <cell r="RZ45"/>
          <cell r="SA45"/>
          <cell r="SB45"/>
          <cell r="SC45"/>
          <cell r="SD45"/>
          <cell r="SE45"/>
          <cell r="SF45"/>
          <cell r="SG45"/>
          <cell r="SH45"/>
          <cell r="SI45"/>
          <cell r="SJ45"/>
          <cell r="SK45"/>
          <cell r="SL45"/>
          <cell r="SM45"/>
          <cell r="SN45"/>
          <cell r="SO45"/>
          <cell r="SP45"/>
          <cell r="SQ45"/>
          <cell r="SR45"/>
          <cell r="SS45"/>
          <cell r="ST45"/>
          <cell r="SU45"/>
          <cell r="SV45"/>
          <cell r="SW45"/>
          <cell r="SX45"/>
          <cell r="SY45"/>
          <cell r="SZ45"/>
          <cell r="TA45"/>
          <cell r="TB45"/>
          <cell r="TC45"/>
          <cell r="TD45"/>
          <cell r="TE45"/>
          <cell r="TF45"/>
          <cell r="TG45"/>
          <cell r="TH45"/>
          <cell r="TI45"/>
          <cell r="TJ45"/>
          <cell r="TK45"/>
          <cell r="TL45"/>
          <cell r="TM45"/>
          <cell r="TN45"/>
          <cell r="TO45"/>
          <cell r="TP45"/>
          <cell r="TQ45"/>
          <cell r="TR45"/>
          <cell r="TS45"/>
          <cell r="TT45"/>
          <cell r="TU45"/>
          <cell r="TV45"/>
          <cell r="TW45"/>
          <cell r="TX45"/>
          <cell r="TY45"/>
          <cell r="TZ45"/>
          <cell r="UA45"/>
          <cell r="UB45"/>
          <cell r="UC45"/>
          <cell r="UD45"/>
          <cell r="UE45"/>
          <cell r="UF45"/>
          <cell r="UG45"/>
          <cell r="UH45"/>
          <cell r="UI45"/>
          <cell r="UJ45"/>
          <cell r="UK45"/>
          <cell r="UL45"/>
          <cell r="UM45"/>
          <cell r="UN45"/>
          <cell r="UO45"/>
          <cell r="UP45"/>
          <cell r="UQ45"/>
          <cell r="UR45"/>
          <cell r="US45"/>
          <cell r="UT45"/>
          <cell r="UU45"/>
          <cell r="UV45"/>
          <cell r="UW45"/>
          <cell r="UX45"/>
          <cell r="UY45"/>
          <cell r="UZ45"/>
          <cell r="VA45"/>
          <cell r="VB45"/>
          <cell r="VC45"/>
          <cell r="VD45"/>
          <cell r="VE45"/>
          <cell r="VF45"/>
          <cell r="VG45"/>
          <cell r="VH45"/>
          <cell r="VI45"/>
          <cell r="VJ45"/>
          <cell r="VK45"/>
          <cell r="VL45"/>
          <cell r="VM45"/>
          <cell r="VN45"/>
          <cell r="VO45"/>
          <cell r="VP45"/>
          <cell r="VQ45"/>
          <cell r="VR45"/>
          <cell r="VS45"/>
          <cell r="VT45"/>
          <cell r="VU45"/>
          <cell r="VV45"/>
          <cell r="VW45"/>
          <cell r="VX45"/>
          <cell r="VY45"/>
          <cell r="VZ45"/>
          <cell r="WA45"/>
          <cell r="WB45"/>
          <cell r="WC45"/>
          <cell r="WD45"/>
          <cell r="WE45"/>
          <cell r="WF45"/>
          <cell r="WG45"/>
          <cell r="WH45"/>
          <cell r="WI45"/>
          <cell r="WJ45"/>
          <cell r="WK45"/>
          <cell r="WL45"/>
          <cell r="WM45"/>
          <cell r="WN45"/>
          <cell r="WO45"/>
          <cell r="WP45"/>
          <cell r="WQ45"/>
          <cell r="WR45"/>
          <cell r="WS45"/>
          <cell r="WT45"/>
          <cell r="WU45"/>
          <cell r="WV45"/>
          <cell r="WW45"/>
          <cell r="WX45"/>
          <cell r="WY45"/>
          <cell r="WZ45"/>
          <cell r="XA45"/>
          <cell r="XB45"/>
          <cell r="XC45"/>
          <cell r="XD45"/>
          <cell r="XE45"/>
          <cell r="XF45"/>
          <cell r="XG45"/>
          <cell r="XH45"/>
          <cell r="XI45"/>
          <cell r="XJ45"/>
          <cell r="XK45"/>
          <cell r="XL45"/>
          <cell r="XM45"/>
          <cell r="XN45"/>
          <cell r="XO45"/>
          <cell r="XP45"/>
          <cell r="XQ45"/>
          <cell r="XR45"/>
          <cell r="XS45"/>
          <cell r="XT45"/>
          <cell r="XU45"/>
          <cell r="XV45"/>
        </row>
        <row r="46">
          <cell r="E46" t="str">
            <v>N</v>
          </cell>
          <cell r="F46" t="str">
            <v>Y</v>
          </cell>
          <cell r="G46" t="str">
            <v>N</v>
          </cell>
          <cell r="H46" t="str">
            <v>N</v>
          </cell>
          <cell r="I46" t="str">
            <v>N</v>
          </cell>
          <cell r="J46" t="str">
            <v>Y</v>
          </cell>
          <cell r="K46" t="str">
            <v>N</v>
          </cell>
          <cell r="L46" t="str">
            <v>N</v>
          </cell>
          <cell r="M46" t="str">
            <v>Y</v>
          </cell>
          <cell r="N46" t="str">
            <v>N</v>
          </cell>
          <cell r="O46"/>
          <cell r="P46" t="str">
            <v>Y</v>
          </cell>
          <cell r="Q46" t="str">
            <v>N</v>
          </cell>
          <cell r="R46" t="str">
            <v>N</v>
          </cell>
          <cell r="S46" t="str">
            <v>Y</v>
          </cell>
          <cell r="T46" t="str">
            <v>N</v>
          </cell>
          <cell r="U46" t="str">
            <v>Y</v>
          </cell>
          <cell r="V46" t="str">
            <v>Y</v>
          </cell>
          <cell r="W46" t="str">
            <v>N</v>
          </cell>
          <cell r="X46" t="str">
            <v>N</v>
          </cell>
          <cell r="Y46" t="str">
            <v>N</v>
          </cell>
          <cell r="Z46"/>
          <cell r="AA46" t="str">
            <v>N</v>
          </cell>
          <cell r="AB46" t="str">
            <v>Y</v>
          </cell>
          <cell r="AC46" t="str">
            <v>N</v>
          </cell>
          <cell r="AD46" t="str">
            <v>N</v>
          </cell>
          <cell r="AE46" t="str">
            <v>Y</v>
          </cell>
          <cell r="AF46" t="str">
            <v>Y</v>
          </cell>
          <cell r="AG46" t="str">
            <v>N</v>
          </cell>
          <cell r="AH46" t="str">
            <v>N</v>
          </cell>
          <cell r="AI46" t="str">
            <v>N</v>
          </cell>
          <cell r="AJ46" t="str">
            <v>N</v>
          </cell>
          <cell r="AK46" t="str">
            <v>N</v>
          </cell>
          <cell r="AL46" t="str">
            <v>N</v>
          </cell>
          <cell r="AM46" t="str">
            <v>N</v>
          </cell>
          <cell r="AN46" t="str">
            <v>N</v>
          </cell>
          <cell r="AO46" t="str">
            <v>Y</v>
          </cell>
          <cell r="AP46" t="str">
            <v>Y</v>
          </cell>
          <cell r="AQ46" t="str">
            <v>N</v>
          </cell>
          <cell r="AR46" t="str">
            <v>N</v>
          </cell>
          <cell r="AS46" t="str">
            <v>Y</v>
          </cell>
          <cell r="AT46" t="str">
            <v>N</v>
          </cell>
          <cell r="AU46" t="str">
            <v>N</v>
          </cell>
          <cell r="AV46" t="str">
            <v>N</v>
          </cell>
          <cell r="AW46" t="str">
            <v>N</v>
          </cell>
          <cell r="AX46" t="str">
            <v>Y</v>
          </cell>
          <cell r="AY46"/>
          <cell r="AZ46" t="str">
            <v>N</v>
          </cell>
          <cell r="BA46"/>
          <cell r="BB46" t="str">
            <v>N</v>
          </cell>
          <cell r="BC46" t="str">
            <v>N</v>
          </cell>
          <cell r="BD46" t="str">
            <v>N</v>
          </cell>
          <cell r="BE46" t="str">
            <v>Y</v>
          </cell>
          <cell r="BF46" t="str">
            <v>N</v>
          </cell>
          <cell r="BG46" t="str">
            <v>N</v>
          </cell>
          <cell r="BH46" t="str">
            <v>N</v>
          </cell>
          <cell r="BI46" t="str">
            <v>N</v>
          </cell>
          <cell r="BJ46" t="str">
            <v>N</v>
          </cell>
          <cell r="BK46" t="str">
            <v>N</v>
          </cell>
          <cell r="BL46" t="str">
            <v>N</v>
          </cell>
          <cell r="BM46" t="str">
            <v>N</v>
          </cell>
          <cell r="BN46" t="str">
            <v>N</v>
          </cell>
          <cell r="BO46" t="str">
            <v>N</v>
          </cell>
          <cell r="BP46" t="str">
            <v>N</v>
          </cell>
          <cell r="BQ46" t="str">
            <v>N</v>
          </cell>
          <cell r="BR46" t="str">
            <v>N</v>
          </cell>
          <cell r="BS46" t="str">
            <v>N</v>
          </cell>
          <cell r="BT46" t="str">
            <v>N</v>
          </cell>
          <cell r="BU46" t="str">
            <v>N</v>
          </cell>
          <cell r="BV46" t="str">
            <v>N</v>
          </cell>
          <cell r="BW46" t="str">
            <v>N</v>
          </cell>
          <cell r="BX46" t="str">
            <v>N</v>
          </cell>
          <cell r="BY46" t="str">
            <v>N</v>
          </cell>
          <cell r="BZ46" t="str">
            <v>N</v>
          </cell>
          <cell r="CA46" t="str">
            <v>N</v>
          </cell>
          <cell r="CB46" t="str">
            <v>N</v>
          </cell>
          <cell r="CC46" t="str">
            <v>N</v>
          </cell>
          <cell r="CD46" t="str">
            <v>N</v>
          </cell>
          <cell r="CE46" t="str">
            <v>N</v>
          </cell>
          <cell r="CF46" t="str">
            <v>Y</v>
          </cell>
          <cell r="CG46" t="str">
            <v>Y</v>
          </cell>
          <cell r="CH46" t="str">
            <v>Y</v>
          </cell>
          <cell r="CI46" t="str">
            <v>Y</v>
          </cell>
          <cell r="CJ46" t="str">
            <v>Y</v>
          </cell>
          <cell r="CK46" t="str">
            <v>Y</v>
          </cell>
          <cell r="CL46" t="str">
            <v>Y</v>
          </cell>
          <cell r="CM46"/>
          <cell r="CN46" t="str">
            <v>Y</v>
          </cell>
          <cell r="CO46" t="str">
            <v>Y</v>
          </cell>
          <cell r="CP46" t="str">
            <v>Y</v>
          </cell>
          <cell r="CQ46" t="str">
            <v>N</v>
          </cell>
          <cell r="CR46"/>
          <cell r="CS46" t="str">
            <v>Y</v>
          </cell>
          <cell r="CT46" t="str">
            <v>Y</v>
          </cell>
          <cell r="CU46" t="str">
            <v>Y</v>
          </cell>
          <cell r="CV46" t="str">
            <v>Y</v>
          </cell>
          <cell r="CW46" t="str">
            <v>Y</v>
          </cell>
          <cell r="CX46" t="str">
            <v>Y</v>
          </cell>
          <cell r="CY46" t="str">
            <v>Y</v>
          </cell>
          <cell r="CZ46" t="str">
            <v>Y</v>
          </cell>
          <cell r="DA46" t="str">
            <v>Y</v>
          </cell>
          <cell r="DB46" t="str">
            <v>N</v>
          </cell>
          <cell r="DC46" t="str">
            <v>Y</v>
          </cell>
          <cell r="DD46" t="str">
            <v>Y</v>
          </cell>
          <cell r="DE46" t="str">
            <v>Y</v>
          </cell>
          <cell r="DF46" t="str">
            <v>Y</v>
          </cell>
          <cell r="DG46" t="str">
            <v>Y</v>
          </cell>
          <cell r="DH46" t="str">
            <v>Y</v>
          </cell>
          <cell r="DI46" t="str">
            <v>Y</v>
          </cell>
          <cell r="DJ46" t="str">
            <v>Y</v>
          </cell>
          <cell r="DK46" t="str">
            <v>Y</v>
          </cell>
          <cell r="DL46" t="str">
            <v>Y</v>
          </cell>
          <cell r="DM46" t="str">
            <v>Y</v>
          </cell>
          <cell r="DN46" t="str">
            <v>Y</v>
          </cell>
          <cell r="DO46" t="str">
            <v>Y</v>
          </cell>
          <cell r="DP46" t="str">
            <v>N</v>
          </cell>
          <cell r="DQ46" t="str">
            <v>Y</v>
          </cell>
          <cell r="DR46" t="str">
            <v>Y</v>
          </cell>
          <cell r="DS46" t="str">
            <v>Y</v>
          </cell>
          <cell r="DT46" t="str">
            <v>Y</v>
          </cell>
          <cell r="DU46" t="str">
            <v>Y</v>
          </cell>
          <cell r="DV46" t="str">
            <v>Y</v>
          </cell>
          <cell r="DW46" t="str">
            <v>Y</v>
          </cell>
          <cell r="DX46" t="str">
            <v>Y</v>
          </cell>
          <cell r="DY46" t="str">
            <v>Y</v>
          </cell>
          <cell r="DZ46" t="str">
            <v>Y</v>
          </cell>
          <cell r="EA46" t="str">
            <v>Y</v>
          </cell>
          <cell r="EB46"/>
          <cell r="EC46" t="str">
            <v>N</v>
          </cell>
          <cell r="ED46" t="str">
            <v>Y</v>
          </cell>
          <cell r="EE46" t="str">
            <v>N</v>
          </cell>
          <cell r="EF46" t="str">
            <v>Y</v>
          </cell>
          <cell r="EG46" t="str">
            <v>N</v>
          </cell>
          <cell r="EH46" t="str">
            <v>Y</v>
          </cell>
          <cell r="EI46" t="str">
            <v>Y</v>
          </cell>
          <cell r="EJ46" t="str">
            <v>N</v>
          </cell>
          <cell r="EK46" t="str">
            <v>N</v>
          </cell>
          <cell r="EL46"/>
          <cell r="EM46" t="str">
            <v>N</v>
          </cell>
          <cell r="EN46" t="str">
            <v>N</v>
          </cell>
          <cell r="EO46" t="str">
            <v>Y</v>
          </cell>
          <cell r="EP46" t="str">
            <v>Y</v>
          </cell>
          <cell r="EQ46" t="str">
            <v>Y</v>
          </cell>
          <cell r="ER46" t="str">
            <v>N</v>
          </cell>
          <cell r="ES46" t="str">
            <v>Y</v>
          </cell>
          <cell r="ET46" t="str">
            <v>N</v>
          </cell>
          <cell r="EU46" t="str">
            <v>Y</v>
          </cell>
          <cell r="EV46" t="str">
            <v>Y</v>
          </cell>
          <cell r="EW46" t="str">
            <v>Y</v>
          </cell>
          <cell r="EX46" t="str">
            <v>Y</v>
          </cell>
          <cell r="EY46"/>
          <cell r="EZ46" t="str">
            <v>Y</v>
          </cell>
          <cell r="FA46" t="str">
            <v>Y</v>
          </cell>
          <cell r="FB46" t="str">
            <v>Y</v>
          </cell>
          <cell r="FC46" t="str">
            <v>Y</v>
          </cell>
          <cell r="FD46" t="str">
            <v>Y</v>
          </cell>
          <cell r="FE46" t="str">
            <v>Y</v>
          </cell>
          <cell r="FF46" t="str">
            <v>Y</v>
          </cell>
          <cell r="FG46" t="str">
            <v>Y</v>
          </cell>
          <cell r="FH46" t="str">
            <v>Y</v>
          </cell>
          <cell r="FI46" t="str">
            <v>Y</v>
          </cell>
          <cell r="FJ46" t="str">
            <v>Y</v>
          </cell>
          <cell r="FK46" t="str">
            <v>Y</v>
          </cell>
          <cell r="FL46" t="str">
            <v>Y</v>
          </cell>
          <cell r="FM46" t="str">
            <v>Y</v>
          </cell>
          <cell r="FN46" t="str">
            <v>Y</v>
          </cell>
          <cell r="FO46" t="str">
            <v>Y</v>
          </cell>
          <cell r="FP46" t="str">
            <v>Y</v>
          </cell>
          <cell r="FQ46" t="str">
            <v>Y</v>
          </cell>
          <cell r="FR46" t="str">
            <v>Y</v>
          </cell>
          <cell r="FS46" t="str">
            <v>Y</v>
          </cell>
          <cell r="FT46" t="str">
            <v>Y</v>
          </cell>
          <cell r="FU46" t="str">
            <v>Y</v>
          </cell>
          <cell r="FV46" t="str">
            <v>Y</v>
          </cell>
          <cell r="FW46" t="str">
            <v>Y</v>
          </cell>
          <cell r="FX46" t="str">
            <v>Y</v>
          </cell>
          <cell r="FY46" t="str">
            <v>Y</v>
          </cell>
          <cell r="FZ46" t="str">
            <v>Y</v>
          </cell>
          <cell r="GA46" t="str">
            <v>Y</v>
          </cell>
          <cell r="GB46"/>
          <cell r="GC46" t="str">
            <v>Y</v>
          </cell>
          <cell r="GD46" t="str">
            <v>N</v>
          </cell>
          <cell r="GE46"/>
          <cell r="GF46" t="str">
            <v>Y</v>
          </cell>
          <cell r="GG46" t="str">
            <v>N</v>
          </cell>
          <cell r="GH46" t="str">
            <v>N</v>
          </cell>
          <cell r="GI46" t="str">
            <v>Y</v>
          </cell>
          <cell r="GJ46" t="str">
            <v>N</v>
          </cell>
          <cell r="GK46" t="str">
            <v>Y</v>
          </cell>
          <cell r="GL46" t="str">
            <v>Y</v>
          </cell>
          <cell r="GM46" t="str">
            <v>N</v>
          </cell>
          <cell r="GN46" t="str">
            <v>Y</v>
          </cell>
          <cell r="GO46" t="str">
            <v>N</v>
          </cell>
          <cell r="GP46" t="str">
            <v>Y</v>
          </cell>
          <cell r="GQ46" t="str">
            <v>Y</v>
          </cell>
          <cell r="GR46" t="str">
            <v>N</v>
          </cell>
          <cell r="GS46" t="str">
            <v>N</v>
          </cell>
          <cell r="GT46" t="str">
            <v>N</v>
          </cell>
          <cell r="GU46" t="str">
            <v>N</v>
          </cell>
          <cell r="GV46" t="str">
            <v>N</v>
          </cell>
          <cell r="GW46" t="str">
            <v>N</v>
          </cell>
          <cell r="GX46" t="str">
            <v>N</v>
          </cell>
          <cell r="GY46" t="str">
            <v>N</v>
          </cell>
          <cell r="GZ46" t="str">
            <v>N</v>
          </cell>
          <cell r="HA46" t="str">
            <v>N</v>
          </cell>
          <cell r="HB46" t="str">
            <v>Y</v>
          </cell>
          <cell r="HC46" t="str">
            <v>Y</v>
          </cell>
          <cell r="HD46" t="str">
            <v>Y</v>
          </cell>
          <cell r="HE46" t="str">
            <v>N</v>
          </cell>
          <cell r="HF46"/>
          <cell r="HG46" t="str">
            <v>Y</v>
          </cell>
          <cell r="HH46" t="str">
            <v>N</v>
          </cell>
          <cell r="HI46" t="str">
            <v>N</v>
          </cell>
          <cell r="HJ46" t="str">
            <v>N</v>
          </cell>
          <cell r="HK46" t="str">
            <v>N</v>
          </cell>
          <cell r="HL46" t="str">
            <v>N</v>
          </cell>
          <cell r="HM46" t="str">
            <v>N</v>
          </cell>
          <cell r="HN46" t="str">
            <v>Y</v>
          </cell>
          <cell r="HO46" t="str">
            <v>N</v>
          </cell>
          <cell r="HP46"/>
          <cell r="HQ46" t="str">
            <v>N</v>
          </cell>
          <cell r="HR46" t="str">
            <v>Y</v>
          </cell>
          <cell r="HS46" t="str">
            <v>N</v>
          </cell>
          <cell r="HT46" t="str">
            <v>Y</v>
          </cell>
          <cell r="HU46" t="str">
            <v>Y</v>
          </cell>
          <cell r="HV46" t="str">
            <v>Y</v>
          </cell>
          <cell r="HW46" t="str">
            <v>Y</v>
          </cell>
          <cell r="HX46" t="str">
            <v>Y</v>
          </cell>
          <cell r="HY46"/>
          <cell r="HZ46" t="str">
            <v>N</v>
          </cell>
          <cell r="IA46" t="str">
            <v>N</v>
          </cell>
          <cell r="IB46" t="str">
            <v>N</v>
          </cell>
          <cell r="IC46" t="str">
            <v>Y</v>
          </cell>
          <cell r="ID46" t="str">
            <v>Y</v>
          </cell>
          <cell r="IE46" t="str">
            <v>N</v>
          </cell>
          <cell r="IF46" t="str">
            <v>Y</v>
          </cell>
          <cell r="IG46" t="str">
            <v>Y</v>
          </cell>
          <cell r="IH46" t="str">
            <v>Y</v>
          </cell>
          <cell r="II46"/>
          <cell r="IJ46" t="str">
            <v>Y</v>
          </cell>
          <cell r="IK46" t="str">
            <v>Y</v>
          </cell>
          <cell r="IL46" t="str">
            <v>Y</v>
          </cell>
          <cell r="IM46" t="str">
            <v>Y</v>
          </cell>
          <cell r="IN46"/>
          <cell r="IO46" t="str">
            <v>Y</v>
          </cell>
          <cell r="IP46" t="str">
            <v>N</v>
          </cell>
          <cell r="IQ46" t="str">
            <v>N</v>
          </cell>
          <cell r="IR46" t="str">
            <v>Y</v>
          </cell>
          <cell r="IS46" t="str">
            <v>Y</v>
          </cell>
          <cell r="IT46" t="str">
            <v>Y</v>
          </cell>
          <cell r="IU46" t="str">
            <v>Y</v>
          </cell>
          <cell r="IV46" t="str">
            <v>N</v>
          </cell>
          <cell r="IW46"/>
          <cell r="IX46" t="str">
            <v>Y</v>
          </cell>
          <cell r="IY46" t="str">
            <v>Y</v>
          </cell>
          <cell r="IZ46" t="str">
            <v>Y</v>
          </cell>
          <cell r="JA46" t="str">
            <v>Y</v>
          </cell>
          <cell r="JB46" t="str">
            <v>Y</v>
          </cell>
          <cell r="JC46" t="str">
            <v>Y</v>
          </cell>
          <cell r="JD46" t="str">
            <v>Y</v>
          </cell>
          <cell r="JE46" t="str">
            <v>Y</v>
          </cell>
          <cell r="JF46" t="str">
            <v>Y</v>
          </cell>
          <cell r="JG46"/>
          <cell r="JH46" t="str">
            <v>Y</v>
          </cell>
          <cell r="JI46"/>
          <cell r="JJ46" t="str">
            <v>Y</v>
          </cell>
          <cell r="JK46" t="str">
            <v>Y</v>
          </cell>
          <cell r="JL46" t="str">
            <v>Y</v>
          </cell>
          <cell r="JM46" t="str">
            <v>Y</v>
          </cell>
          <cell r="JN46" t="str">
            <v>Y</v>
          </cell>
          <cell r="JO46" t="str">
            <v>Y</v>
          </cell>
          <cell r="JP46" t="str">
            <v>Y</v>
          </cell>
          <cell r="JQ46" t="str">
            <v>Y</v>
          </cell>
          <cell r="JR46" t="str">
            <v>Y</v>
          </cell>
          <cell r="JS46" t="str">
            <v>Y</v>
          </cell>
          <cell r="JT46" t="str">
            <v>Y</v>
          </cell>
          <cell r="JU46" t="str">
            <v>Y</v>
          </cell>
          <cell r="JV46" t="str">
            <v>Y</v>
          </cell>
          <cell r="JW46" t="str">
            <v>Y</v>
          </cell>
          <cell r="JX46" t="str">
            <v>Y</v>
          </cell>
          <cell r="JY46" t="str">
            <v>Y</v>
          </cell>
          <cell r="JZ46" t="str">
            <v>Y</v>
          </cell>
          <cell r="KA46" t="str">
            <v>Y</v>
          </cell>
          <cell r="KB46" t="str">
            <v>Y</v>
          </cell>
          <cell r="KC46" t="str">
            <v>Y</v>
          </cell>
          <cell r="KD46" t="str">
            <v>Y</v>
          </cell>
          <cell r="KE46" t="str">
            <v>Y</v>
          </cell>
          <cell r="KF46" t="str">
            <v>N</v>
          </cell>
          <cell r="KG46" t="str">
            <v>N</v>
          </cell>
          <cell r="KH46" t="str">
            <v>N</v>
          </cell>
          <cell r="KI46" t="str">
            <v>N</v>
          </cell>
          <cell r="KJ46" t="str">
            <v>N</v>
          </cell>
          <cell r="KK46" t="str">
            <v>N</v>
          </cell>
          <cell r="KL46" t="str">
            <v>N</v>
          </cell>
          <cell r="KM46" t="str">
            <v>N</v>
          </cell>
          <cell r="KN46" t="str">
            <v>N</v>
          </cell>
          <cell r="KO46" t="str">
            <v>N</v>
          </cell>
          <cell r="KP46" t="str">
            <v>N</v>
          </cell>
          <cell r="KQ46" t="str">
            <v>N</v>
          </cell>
          <cell r="KR46" t="str">
            <v>N</v>
          </cell>
          <cell r="KS46" t="str">
            <v>N</v>
          </cell>
          <cell r="KT46" t="str">
            <v>N</v>
          </cell>
          <cell r="KU46" t="str">
            <v>N</v>
          </cell>
          <cell r="KV46" t="str">
            <v>Y</v>
          </cell>
          <cell r="KW46" t="str">
            <v>Y</v>
          </cell>
          <cell r="KX46" t="str">
            <v>Y</v>
          </cell>
          <cell r="KY46" t="str">
            <v>Y</v>
          </cell>
          <cell r="KZ46" t="str">
            <v>N</v>
          </cell>
          <cell r="LA46" t="str">
            <v>Y</v>
          </cell>
          <cell r="LB46" t="str">
            <v>Y</v>
          </cell>
          <cell r="LC46" t="str">
            <v>N</v>
          </cell>
          <cell r="LD46" t="str">
            <v>N</v>
          </cell>
          <cell r="LE46" t="str">
            <v>Y</v>
          </cell>
          <cell r="LF46" t="str">
            <v>N</v>
          </cell>
          <cell r="LG46" t="str">
            <v>Y</v>
          </cell>
          <cell r="LH46" t="str">
            <v>N</v>
          </cell>
          <cell r="LI46" t="str">
            <v>N</v>
          </cell>
          <cell r="LJ46" t="str">
            <v>Y</v>
          </cell>
          <cell r="LK46" t="str">
            <v>Y</v>
          </cell>
          <cell r="LL46" t="str">
            <v>N</v>
          </cell>
          <cell r="LM46" t="str">
            <v>Y</v>
          </cell>
          <cell r="LN46" t="str">
            <v>Y</v>
          </cell>
          <cell r="LO46" t="str">
            <v>Y</v>
          </cell>
          <cell r="LP46" t="str">
            <v>Y</v>
          </cell>
          <cell r="LQ46" t="str">
            <v>Y</v>
          </cell>
          <cell r="LR46"/>
          <cell r="LS46" t="str">
            <v>Y</v>
          </cell>
          <cell r="LT46" t="str">
            <v>N</v>
          </cell>
          <cell r="LU46" t="str">
            <v>Y</v>
          </cell>
          <cell r="LV46" t="str">
            <v>N</v>
          </cell>
          <cell r="LW46" t="str">
            <v>N</v>
          </cell>
          <cell r="LX46" t="str">
            <v>Y</v>
          </cell>
          <cell r="LY46" t="str">
            <v>Y</v>
          </cell>
          <cell r="LZ46" t="str">
            <v>Y</v>
          </cell>
          <cell r="MA46" t="str">
            <v>Y</v>
          </cell>
          <cell r="MB46" t="str">
            <v>Y</v>
          </cell>
          <cell r="MC46" t="str">
            <v>Y</v>
          </cell>
          <cell r="MD46" t="str">
            <v>Y</v>
          </cell>
          <cell r="ME46" t="str">
            <v>Y</v>
          </cell>
          <cell r="MF46" t="str">
            <v>Y</v>
          </cell>
          <cell r="MG46" t="str">
            <v>Y</v>
          </cell>
          <cell r="MH46" t="str">
            <v>Y</v>
          </cell>
          <cell r="MI46" t="str">
            <v>Y</v>
          </cell>
          <cell r="MJ46" t="str">
            <v>Y</v>
          </cell>
          <cell r="MK46" t="str">
            <v>Y</v>
          </cell>
          <cell r="ML46" t="str">
            <v>Y</v>
          </cell>
          <cell r="MM46" t="str">
            <v>Y</v>
          </cell>
          <cell r="MN46" t="str">
            <v>Y</v>
          </cell>
          <cell r="MO46" t="str">
            <v>Y</v>
          </cell>
          <cell r="MP46" t="str">
            <v>Y</v>
          </cell>
          <cell r="MQ46"/>
          <cell r="MR46" t="str">
            <v>Y</v>
          </cell>
          <cell r="MS46" t="str">
            <v>Y</v>
          </cell>
          <cell r="MT46" t="str">
            <v>Y</v>
          </cell>
          <cell r="MU46" t="str">
            <v>Y</v>
          </cell>
          <cell r="MV46" t="str">
            <v>Y</v>
          </cell>
          <cell r="MW46" t="str">
            <v>Y</v>
          </cell>
          <cell r="MX46" t="str">
            <v>N</v>
          </cell>
          <cell r="MY46" t="str">
            <v>Y</v>
          </cell>
          <cell r="MZ46" t="str">
            <v>Y</v>
          </cell>
          <cell r="NA46" t="str">
            <v>Y</v>
          </cell>
          <cell r="NB46" t="str">
            <v>Y</v>
          </cell>
          <cell r="NC46" t="str">
            <v>Y</v>
          </cell>
          <cell r="ND46" t="str">
            <v>N</v>
          </cell>
          <cell r="NE46" t="str">
            <v>Y</v>
          </cell>
          <cell r="NF46" t="str">
            <v>Y</v>
          </cell>
          <cell r="NG46" t="str">
            <v>Y</v>
          </cell>
          <cell r="NH46" t="str">
            <v>Y</v>
          </cell>
          <cell r="NI46" t="str">
            <v>Y</v>
          </cell>
          <cell r="NJ46" t="str">
            <v>Y</v>
          </cell>
          <cell r="NK46" t="str">
            <v>Y</v>
          </cell>
          <cell r="NL46" t="str">
            <v>Y</v>
          </cell>
          <cell r="NM46" t="str">
            <v>Y</v>
          </cell>
          <cell r="NN46" t="str">
            <v>Y</v>
          </cell>
          <cell r="NO46" t="str">
            <v>Y</v>
          </cell>
          <cell r="NP46" t="str">
            <v>N</v>
          </cell>
          <cell r="NQ46" t="str">
            <v>Y</v>
          </cell>
          <cell r="NR46" t="str">
            <v>N</v>
          </cell>
          <cell r="NS46"/>
          <cell r="NT46"/>
          <cell r="NU46" t="str">
            <v>Y</v>
          </cell>
          <cell r="NV46" t="str">
            <v>Y</v>
          </cell>
          <cell r="NW46" t="str">
            <v>Y</v>
          </cell>
          <cell r="NX46" t="str">
            <v>Y</v>
          </cell>
          <cell r="NY46" t="str">
            <v>Y</v>
          </cell>
          <cell r="NZ46" t="str">
            <v>Y</v>
          </cell>
          <cell r="OA46" t="str">
            <v>Y</v>
          </cell>
          <cell r="OB46" t="str">
            <v>Y</v>
          </cell>
          <cell r="OC46"/>
          <cell r="OD46" t="str">
            <v>Y</v>
          </cell>
          <cell r="OE46" t="str">
            <v>Y</v>
          </cell>
          <cell r="OF46" t="str">
            <v>Y</v>
          </cell>
          <cell r="OG46" t="str">
            <v>Y</v>
          </cell>
          <cell r="OH46"/>
          <cell r="OI46" t="str">
            <v>Y</v>
          </cell>
          <cell r="OJ46" t="str">
            <v>Y</v>
          </cell>
          <cell r="OK46" t="str">
            <v>Y</v>
          </cell>
          <cell r="OL46" t="str">
            <v>Y</v>
          </cell>
          <cell r="OM46" t="str">
            <v>Y</v>
          </cell>
          <cell r="ON46" t="str">
            <v>Y</v>
          </cell>
          <cell r="OO46" t="str">
            <v>Y</v>
          </cell>
          <cell r="OP46"/>
          <cell r="OQ46" t="str">
            <v>Y</v>
          </cell>
          <cell r="OR46" t="str">
            <v>Y</v>
          </cell>
          <cell r="OS46" t="str">
            <v>Y</v>
          </cell>
          <cell r="OT46"/>
          <cell r="OU46" t="str">
            <v>Y</v>
          </cell>
          <cell r="OV46" t="str">
            <v>Y</v>
          </cell>
          <cell r="OW46" t="str">
            <v>Y</v>
          </cell>
          <cell r="OX46" t="str">
            <v>Y</v>
          </cell>
          <cell r="OY46" t="str">
            <v>Y</v>
          </cell>
          <cell r="OZ46" t="str">
            <v>Y</v>
          </cell>
          <cell r="PA46" t="str">
            <v>Y</v>
          </cell>
          <cell r="PB46" t="str">
            <v>Y</v>
          </cell>
          <cell r="PC46" t="str">
            <v>Y</v>
          </cell>
          <cell r="PD46" t="str">
            <v>Y</v>
          </cell>
          <cell r="PE46" t="str">
            <v>Y</v>
          </cell>
          <cell r="PF46" t="str">
            <v>Y</v>
          </cell>
          <cell r="PG46" t="str">
            <v>Y</v>
          </cell>
          <cell r="PH46" t="str">
            <v>Y</v>
          </cell>
          <cell r="PI46" t="str">
            <v>Y</v>
          </cell>
          <cell r="PJ46" t="str">
            <v>Y</v>
          </cell>
          <cell r="PK46" t="str">
            <v>Y</v>
          </cell>
          <cell r="PL46" t="str">
            <v>Y</v>
          </cell>
          <cell r="PM46" t="str">
            <v>Y</v>
          </cell>
          <cell r="PN46" t="str">
            <v>Y</v>
          </cell>
          <cell r="PO46" t="str">
            <v>Y</v>
          </cell>
          <cell r="PP46" t="str">
            <v>Y</v>
          </cell>
          <cell r="PQ46" t="str">
            <v>Y</v>
          </cell>
          <cell r="PR46" t="str">
            <v>Y</v>
          </cell>
          <cell r="PS46" t="str">
            <v>Y</v>
          </cell>
          <cell r="PT46" t="str">
            <v>Y</v>
          </cell>
          <cell r="PU46" t="str">
            <v>Y</v>
          </cell>
          <cell r="PV46" t="str">
            <v>Y</v>
          </cell>
          <cell r="PW46" t="str">
            <v>Y</v>
          </cell>
          <cell r="PX46" t="str">
            <v>Y</v>
          </cell>
          <cell r="PY46" t="str">
            <v>Y</v>
          </cell>
          <cell r="PZ46" t="str">
            <v>Y</v>
          </cell>
          <cell r="QA46"/>
          <cell r="QB46" t="str">
            <v>Y</v>
          </cell>
          <cell r="QC46" t="str">
            <v>N</v>
          </cell>
          <cell r="QD46" t="str">
            <v>Y</v>
          </cell>
          <cell r="QE46" t="str">
            <v>N</v>
          </cell>
          <cell r="QF46" t="str">
            <v>N</v>
          </cell>
          <cell r="QG46" t="str">
            <v>N</v>
          </cell>
          <cell r="QH46" t="str">
            <v>N</v>
          </cell>
          <cell r="QI46" t="str">
            <v>Y</v>
          </cell>
          <cell r="QJ46" t="str">
            <v>N</v>
          </cell>
          <cell r="QK46" t="str">
            <v>N</v>
          </cell>
          <cell r="QL46" t="str">
            <v>Y</v>
          </cell>
          <cell r="QM46" t="str">
            <v>N</v>
          </cell>
          <cell r="QN46" t="str">
            <v>Y</v>
          </cell>
          <cell r="QO46" t="str">
            <v>Y</v>
          </cell>
          <cell r="QP46" t="str">
            <v>Y</v>
          </cell>
          <cell r="QQ46" t="str">
            <v>N</v>
          </cell>
          <cell r="QR46" t="str">
            <v>Y</v>
          </cell>
          <cell r="QS46" t="str">
            <v>N</v>
          </cell>
          <cell r="QT46" t="str">
            <v>N</v>
          </cell>
          <cell r="QU46" t="str">
            <v>N</v>
          </cell>
          <cell r="QV46" t="str">
            <v>Y</v>
          </cell>
          <cell r="QW46" t="str">
            <v>Y</v>
          </cell>
          <cell r="QX46" t="str">
            <v>N</v>
          </cell>
          <cell r="QY46" t="str">
            <v>N</v>
          </cell>
          <cell r="QZ46"/>
          <cell r="RA46" t="str">
            <v>N</v>
          </cell>
          <cell r="RB46" t="str">
            <v>N</v>
          </cell>
          <cell r="RC46" t="str">
            <v>N</v>
          </cell>
          <cell r="RD46" t="str">
            <v>N</v>
          </cell>
          <cell r="RE46" t="str">
            <v>N</v>
          </cell>
          <cell r="RF46" t="str">
            <v>N</v>
          </cell>
          <cell r="RG46" t="str">
            <v>N</v>
          </cell>
          <cell r="RH46" t="str">
            <v>N</v>
          </cell>
          <cell r="RI46" t="str">
            <v>N</v>
          </cell>
          <cell r="RJ46" t="str">
            <v>Y</v>
          </cell>
          <cell r="RK46" t="str">
            <v>Y</v>
          </cell>
          <cell r="RL46" t="str">
            <v>Y</v>
          </cell>
          <cell r="RM46"/>
          <cell r="RN46" t="str">
            <v>Y</v>
          </cell>
          <cell r="RO46" t="str">
            <v>Y</v>
          </cell>
          <cell r="RP46" t="str">
            <v>Y</v>
          </cell>
          <cell r="RQ46" t="str">
            <v>Y</v>
          </cell>
          <cell r="RR46" t="str">
            <v>Y</v>
          </cell>
          <cell r="RS46" t="str">
            <v>Y</v>
          </cell>
          <cell r="RT46" t="str">
            <v>Y</v>
          </cell>
          <cell r="RU46" t="str">
            <v>N</v>
          </cell>
          <cell r="RV46" t="str">
            <v>N</v>
          </cell>
          <cell r="RW46" t="str">
            <v>N</v>
          </cell>
          <cell r="RX46" t="str">
            <v>N</v>
          </cell>
          <cell r="RY46"/>
          <cell r="RZ46" t="str">
            <v>N</v>
          </cell>
          <cell r="SA46" t="str">
            <v>N</v>
          </cell>
          <cell r="SB46" t="str">
            <v>N</v>
          </cell>
          <cell r="SC46"/>
          <cell r="SD46" t="str">
            <v>N</v>
          </cell>
          <cell r="SE46" t="str">
            <v>N</v>
          </cell>
          <cell r="SF46" t="str">
            <v>N</v>
          </cell>
          <cell r="SG46" t="str">
            <v>N</v>
          </cell>
          <cell r="SH46" t="str">
            <v>N</v>
          </cell>
          <cell r="SI46" t="str">
            <v>N</v>
          </cell>
          <cell r="SJ46" t="str">
            <v>Y</v>
          </cell>
          <cell r="SK46" t="str">
            <v>Y</v>
          </cell>
          <cell r="SL46" t="str">
            <v>N</v>
          </cell>
          <cell r="SM46"/>
          <cell r="SN46" t="str">
            <v>N</v>
          </cell>
          <cell r="SO46" t="str">
            <v>N</v>
          </cell>
          <cell r="SP46" t="str">
            <v>N</v>
          </cell>
          <cell r="SQ46" t="str">
            <v>N</v>
          </cell>
          <cell r="SR46" t="str">
            <v>N</v>
          </cell>
          <cell r="SS46" t="str">
            <v>N</v>
          </cell>
          <cell r="ST46" t="str">
            <v>N</v>
          </cell>
          <cell r="SU46" t="str">
            <v>Y</v>
          </cell>
          <cell r="SV46" t="str">
            <v>Y</v>
          </cell>
          <cell r="SW46" t="str">
            <v>Y</v>
          </cell>
          <cell r="SX46" t="str">
            <v>Y</v>
          </cell>
          <cell r="SY46" t="str">
            <v>N</v>
          </cell>
          <cell r="SZ46" t="str">
            <v>Y</v>
          </cell>
          <cell r="TA46" t="str">
            <v>Y</v>
          </cell>
          <cell r="TB46" t="str">
            <v>Y</v>
          </cell>
          <cell r="TC46" t="str">
            <v>Y</v>
          </cell>
          <cell r="TD46" t="str">
            <v>Y</v>
          </cell>
          <cell r="TE46" t="str">
            <v>N</v>
          </cell>
          <cell r="TF46" t="str">
            <v>Y</v>
          </cell>
          <cell r="TG46" t="str">
            <v>N</v>
          </cell>
          <cell r="TH46" t="str">
            <v>N</v>
          </cell>
          <cell r="TI46" t="str">
            <v>N</v>
          </cell>
          <cell r="TJ46" t="str">
            <v>N</v>
          </cell>
          <cell r="TK46" t="str">
            <v>Y</v>
          </cell>
          <cell r="TL46" t="str">
            <v>Y</v>
          </cell>
          <cell r="TM46" t="str">
            <v>Y</v>
          </cell>
          <cell r="TN46" t="str">
            <v>N</v>
          </cell>
          <cell r="TO46" t="str">
            <v>N</v>
          </cell>
          <cell r="TP46" t="str">
            <v>N</v>
          </cell>
          <cell r="TQ46" t="str">
            <v>N</v>
          </cell>
          <cell r="TR46"/>
          <cell r="TS46" t="str">
            <v>N</v>
          </cell>
          <cell r="TT46" t="str">
            <v>N</v>
          </cell>
          <cell r="TU46" t="str">
            <v>N</v>
          </cell>
          <cell r="TV46" t="str">
            <v>Y</v>
          </cell>
          <cell r="TW46" t="str">
            <v>Y</v>
          </cell>
          <cell r="TX46" t="str">
            <v>Y</v>
          </cell>
          <cell r="TY46" t="str">
            <v>Y</v>
          </cell>
          <cell r="TZ46" t="str">
            <v>N</v>
          </cell>
          <cell r="UA46" t="str">
            <v>Y</v>
          </cell>
          <cell r="UB46" t="str">
            <v>N</v>
          </cell>
          <cell r="UC46" t="str">
            <v>N</v>
          </cell>
          <cell r="UD46" t="str">
            <v>N</v>
          </cell>
          <cell r="UE46" t="str">
            <v>N</v>
          </cell>
          <cell r="UF46" t="str">
            <v>N</v>
          </cell>
          <cell r="UG46" t="str">
            <v>Y</v>
          </cell>
          <cell r="UH46" t="str">
            <v>N</v>
          </cell>
          <cell r="UI46" t="str">
            <v>N</v>
          </cell>
          <cell r="UJ46" t="str">
            <v>N</v>
          </cell>
          <cell r="UK46" t="str">
            <v>N</v>
          </cell>
          <cell r="UL46" t="str">
            <v>Y</v>
          </cell>
          <cell r="UM46" t="str">
            <v>Y</v>
          </cell>
          <cell r="UN46" t="str">
            <v>Y</v>
          </cell>
          <cell r="UO46"/>
          <cell r="UP46" t="str">
            <v>Y</v>
          </cell>
          <cell r="UQ46" t="str">
            <v>Y</v>
          </cell>
          <cell r="UR46"/>
          <cell r="US46" t="str">
            <v>Y</v>
          </cell>
          <cell r="UT46" t="str">
            <v>Y</v>
          </cell>
          <cell r="UU46" t="str">
            <v>N</v>
          </cell>
          <cell r="UV46" t="str">
            <v>N</v>
          </cell>
          <cell r="UW46" t="str">
            <v>Y</v>
          </cell>
          <cell r="UX46" t="str">
            <v>Y</v>
          </cell>
          <cell r="UY46" t="str">
            <v>Y</v>
          </cell>
          <cell r="UZ46" t="str">
            <v>Y</v>
          </cell>
          <cell r="VA46" t="str">
            <v>Y</v>
          </cell>
          <cell r="VB46" t="str">
            <v>Y</v>
          </cell>
          <cell r="VC46" t="str">
            <v>Y</v>
          </cell>
          <cell r="VD46" t="str">
            <v>Y</v>
          </cell>
          <cell r="VE46" t="str">
            <v>Y</v>
          </cell>
          <cell r="VF46" t="str">
            <v>Y</v>
          </cell>
          <cell r="VG46"/>
          <cell r="VH46" t="str">
            <v>Y</v>
          </cell>
          <cell r="VI46" t="str">
            <v>N</v>
          </cell>
          <cell r="VJ46" t="str">
            <v>N</v>
          </cell>
          <cell r="VK46" t="str">
            <v>N</v>
          </cell>
          <cell r="VL46" t="str">
            <v>N</v>
          </cell>
          <cell r="VM46"/>
          <cell r="VN46" t="str">
            <v>N</v>
          </cell>
          <cell r="VO46" t="str">
            <v>N</v>
          </cell>
          <cell r="VP46"/>
          <cell r="VQ46" t="str">
            <v>N</v>
          </cell>
          <cell r="VR46" t="str">
            <v>N</v>
          </cell>
          <cell r="VS46" t="str">
            <v>N</v>
          </cell>
          <cell r="VT46" t="str">
            <v>N</v>
          </cell>
          <cell r="VU46" t="str">
            <v>N</v>
          </cell>
          <cell r="VV46" t="str">
            <v>N</v>
          </cell>
          <cell r="VW46" t="str">
            <v>N</v>
          </cell>
          <cell r="VX46"/>
          <cell r="VY46" t="str">
            <v>Y</v>
          </cell>
          <cell r="VZ46" t="str">
            <v>Y</v>
          </cell>
          <cell r="WA46"/>
          <cell r="WB46"/>
          <cell r="WC46" t="str">
            <v>Y</v>
          </cell>
          <cell r="WD46" t="str">
            <v>Y</v>
          </cell>
          <cell r="WE46" t="str">
            <v>Y</v>
          </cell>
          <cell r="WF46"/>
          <cell r="WG46" t="str">
            <v>Y</v>
          </cell>
          <cell r="WH46" t="str">
            <v>Y</v>
          </cell>
          <cell r="WI46" t="str">
            <v>Y</v>
          </cell>
          <cell r="WJ46"/>
          <cell r="WK46"/>
          <cell r="WL46" t="str">
            <v>Y</v>
          </cell>
          <cell r="WM46" t="str">
            <v>N</v>
          </cell>
          <cell r="WN46" t="str">
            <v>N</v>
          </cell>
          <cell r="WO46" t="str">
            <v>N</v>
          </cell>
          <cell r="WP46"/>
          <cell r="WQ46"/>
          <cell r="WR46"/>
          <cell r="WS46" t="str">
            <v>N</v>
          </cell>
          <cell r="WT46" t="str">
            <v>Y</v>
          </cell>
          <cell r="WU46" t="str">
            <v>Y</v>
          </cell>
          <cell r="WV46" t="str">
            <v>Y</v>
          </cell>
          <cell r="WW46" t="str">
            <v>Y</v>
          </cell>
          <cell r="WX46" t="str">
            <v>Y</v>
          </cell>
          <cell r="WY46" t="str">
            <v>Y</v>
          </cell>
          <cell r="WZ46" t="str">
            <v>Y</v>
          </cell>
          <cell r="XA46"/>
          <cell r="XB46" t="str">
            <v>Y</v>
          </cell>
          <cell r="XC46"/>
          <cell r="XD46"/>
          <cell r="XE46"/>
          <cell r="XF46"/>
          <cell r="XG46"/>
          <cell r="XH46"/>
          <cell r="XI46" t="str">
            <v>Y</v>
          </cell>
          <cell r="XJ46"/>
          <cell r="XK46" t="str">
            <v>Y</v>
          </cell>
          <cell r="XL46" t="str">
            <v>Y</v>
          </cell>
          <cell r="XM46"/>
          <cell r="XN46" t="str">
            <v>N</v>
          </cell>
          <cell r="XO46"/>
          <cell r="XP46" t="str">
            <v>N</v>
          </cell>
          <cell r="XQ46" t="str">
            <v>N</v>
          </cell>
          <cell r="XR46" t="str">
            <v>Y</v>
          </cell>
          <cell r="XS46" t="str">
            <v>N</v>
          </cell>
          <cell r="XT46" t="str">
            <v>N</v>
          </cell>
          <cell r="XU46" t="str">
            <v>Y</v>
          </cell>
          <cell r="XV46" t="str">
            <v>N</v>
          </cell>
        </row>
        <row r="47">
          <cell r="E47" t="str">
            <v>N</v>
          </cell>
          <cell r="F47" t="str">
            <v>N</v>
          </cell>
          <cell r="G47" t="str">
            <v>N</v>
          </cell>
          <cell r="H47" t="str">
            <v>N</v>
          </cell>
          <cell r="I47" t="str">
            <v>N</v>
          </cell>
          <cell r="J47" t="str">
            <v>N</v>
          </cell>
          <cell r="K47" t="str">
            <v>Y</v>
          </cell>
          <cell r="L47" t="str">
            <v>N</v>
          </cell>
          <cell r="M47" t="str">
            <v>N</v>
          </cell>
          <cell r="N47" t="str">
            <v>N</v>
          </cell>
          <cell r="O47"/>
          <cell r="P47" t="str">
            <v>N</v>
          </cell>
          <cell r="Q47" t="str">
            <v>Y</v>
          </cell>
          <cell r="R47" t="str">
            <v>N</v>
          </cell>
          <cell r="S47" t="str">
            <v>N</v>
          </cell>
          <cell r="T47" t="str">
            <v>N</v>
          </cell>
          <cell r="U47" t="str">
            <v>N</v>
          </cell>
          <cell r="V47" t="str">
            <v>N</v>
          </cell>
          <cell r="W47" t="str">
            <v>N</v>
          </cell>
          <cell r="X47" t="str">
            <v>Y</v>
          </cell>
          <cell r="Y47" t="str">
            <v>N</v>
          </cell>
          <cell r="Z47"/>
          <cell r="AA47" t="str">
            <v>N</v>
          </cell>
          <cell r="AB47" t="str">
            <v>N</v>
          </cell>
          <cell r="AC47" t="str">
            <v>N</v>
          </cell>
          <cell r="AD47" t="str">
            <v>Y</v>
          </cell>
          <cell r="AE47" t="str">
            <v>N</v>
          </cell>
          <cell r="AF47" t="str">
            <v>Y</v>
          </cell>
          <cell r="AG47" t="str">
            <v>N</v>
          </cell>
          <cell r="AH47" t="str">
            <v>N</v>
          </cell>
          <cell r="AI47" t="str">
            <v>N</v>
          </cell>
          <cell r="AJ47" t="str">
            <v>N</v>
          </cell>
          <cell r="AK47" t="str">
            <v>Y</v>
          </cell>
          <cell r="AL47" t="str">
            <v>N</v>
          </cell>
          <cell r="AM47" t="str">
            <v>N</v>
          </cell>
          <cell r="AN47" t="str">
            <v>N</v>
          </cell>
          <cell r="AO47" t="str">
            <v>N</v>
          </cell>
          <cell r="AP47" t="str">
            <v>N</v>
          </cell>
          <cell r="AQ47" t="str">
            <v>Y</v>
          </cell>
          <cell r="AR47" t="str">
            <v>N</v>
          </cell>
          <cell r="AS47" t="str">
            <v>N</v>
          </cell>
          <cell r="AT47" t="str">
            <v>N</v>
          </cell>
          <cell r="AU47" t="str">
            <v>N</v>
          </cell>
          <cell r="AV47" t="str">
            <v>Y</v>
          </cell>
          <cell r="AW47" t="str">
            <v>N</v>
          </cell>
          <cell r="AX47" t="str">
            <v>N</v>
          </cell>
          <cell r="AY47"/>
          <cell r="AZ47" t="str">
            <v>N</v>
          </cell>
          <cell r="BA47"/>
          <cell r="BB47" t="str">
            <v>Y</v>
          </cell>
          <cell r="BC47" t="str">
            <v>N</v>
          </cell>
          <cell r="BD47" t="str">
            <v>N</v>
          </cell>
          <cell r="BE47" t="str">
            <v>N</v>
          </cell>
          <cell r="BF47" t="str">
            <v>N</v>
          </cell>
          <cell r="BG47" t="str">
            <v>N</v>
          </cell>
          <cell r="BH47" t="str">
            <v>N</v>
          </cell>
          <cell r="BI47" t="str">
            <v>N</v>
          </cell>
          <cell r="BJ47" t="str">
            <v>N</v>
          </cell>
          <cell r="BK47" t="str">
            <v>N</v>
          </cell>
          <cell r="BL47" t="str">
            <v>N</v>
          </cell>
          <cell r="BM47" t="str">
            <v>Y</v>
          </cell>
          <cell r="BN47" t="str">
            <v>Y</v>
          </cell>
          <cell r="BO47" t="str">
            <v>N</v>
          </cell>
          <cell r="BP47" t="str">
            <v>N</v>
          </cell>
          <cell r="BQ47" t="str">
            <v>N</v>
          </cell>
          <cell r="BR47" t="str">
            <v>N</v>
          </cell>
          <cell r="BS47" t="str">
            <v>N</v>
          </cell>
          <cell r="BT47" t="str">
            <v>N</v>
          </cell>
          <cell r="BU47" t="str">
            <v>N</v>
          </cell>
          <cell r="BV47" t="str">
            <v>N</v>
          </cell>
          <cell r="BW47" t="str">
            <v>N</v>
          </cell>
          <cell r="BX47" t="str">
            <v>N</v>
          </cell>
          <cell r="BY47" t="str">
            <v>N</v>
          </cell>
          <cell r="BZ47" t="str">
            <v>N</v>
          </cell>
          <cell r="CA47" t="str">
            <v>Y</v>
          </cell>
          <cell r="CB47" t="str">
            <v>N</v>
          </cell>
          <cell r="CC47" t="str">
            <v>N</v>
          </cell>
          <cell r="CD47" t="str">
            <v>N</v>
          </cell>
          <cell r="CE47" t="str">
            <v>N</v>
          </cell>
          <cell r="CF47" t="str">
            <v>N</v>
          </cell>
          <cell r="CG47" t="str">
            <v>N</v>
          </cell>
          <cell r="CH47" t="str">
            <v>N</v>
          </cell>
          <cell r="CI47" t="str">
            <v>Y</v>
          </cell>
          <cell r="CJ47" t="str">
            <v>Y</v>
          </cell>
          <cell r="CK47" t="str">
            <v>Y</v>
          </cell>
          <cell r="CL47" t="str">
            <v>N</v>
          </cell>
          <cell r="CM47"/>
          <cell r="CN47" t="str">
            <v>N</v>
          </cell>
          <cell r="CO47" t="str">
            <v>N</v>
          </cell>
          <cell r="CP47" t="str">
            <v>N</v>
          </cell>
          <cell r="CQ47" t="str">
            <v>N</v>
          </cell>
          <cell r="CR47"/>
          <cell r="CS47" t="str">
            <v>N</v>
          </cell>
          <cell r="CT47" t="str">
            <v>Y</v>
          </cell>
          <cell r="CU47" t="str">
            <v>Y</v>
          </cell>
          <cell r="CV47" t="str">
            <v>N</v>
          </cell>
          <cell r="CW47" t="str">
            <v>N</v>
          </cell>
          <cell r="CX47" t="str">
            <v>N</v>
          </cell>
          <cell r="CY47" t="str">
            <v>N</v>
          </cell>
          <cell r="CZ47" t="str">
            <v>N</v>
          </cell>
          <cell r="DA47" t="str">
            <v>N</v>
          </cell>
          <cell r="DB47" t="str">
            <v>N</v>
          </cell>
          <cell r="DC47" t="str">
            <v>N</v>
          </cell>
          <cell r="DD47" t="str">
            <v>Y</v>
          </cell>
          <cell r="DE47" t="str">
            <v>N</v>
          </cell>
          <cell r="DF47" t="str">
            <v>N</v>
          </cell>
          <cell r="DG47" t="str">
            <v>N</v>
          </cell>
          <cell r="DH47" t="str">
            <v>N</v>
          </cell>
          <cell r="DI47" t="str">
            <v>N</v>
          </cell>
          <cell r="DJ47" t="str">
            <v>Y</v>
          </cell>
          <cell r="DK47" t="str">
            <v>N</v>
          </cell>
          <cell r="DL47" t="str">
            <v>N</v>
          </cell>
          <cell r="DM47" t="str">
            <v>N</v>
          </cell>
          <cell r="DN47" t="str">
            <v>N</v>
          </cell>
          <cell r="DO47" t="str">
            <v>N</v>
          </cell>
          <cell r="DP47" t="str">
            <v>N</v>
          </cell>
          <cell r="DQ47" t="str">
            <v>N</v>
          </cell>
          <cell r="DR47" t="str">
            <v>N</v>
          </cell>
          <cell r="DS47" t="str">
            <v>N</v>
          </cell>
          <cell r="DT47" t="str">
            <v>N</v>
          </cell>
          <cell r="DU47" t="str">
            <v>N</v>
          </cell>
          <cell r="DV47" t="str">
            <v>Y</v>
          </cell>
          <cell r="DW47" t="str">
            <v>N</v>
          </cell>
          <cell r="DX47" t="str">
            <v>N</v>
          </cell>
          <cell r="DY47" t="str">
            <v>N</v>
          </cell>
          <cell r="DZ47" t="str">
            <v>Y</v>
          </cell>
          <cell r="EA47" t="str">
            <v>N</v>
          </cell>
          <cell r="EB47"/>
          <cell r="EC47" t="str">
            <v>Y</v>
          </cell>
          <cell r="ED47" t="str">
            <v>N</v>
          </cell>
          <cell r="EE47" t="str">
            <v>N</v>
          </cell>
          <cell r="EF47" t="str">
            <v>N</v>
          </cell>
          <cell r="EG47" t="str">
            <v>Y</v>
          </cell>
          <cell r="EH47" t="str">
            <v>Y</v>
          </cell>
          <cell r="EI47" t="str">
            <v>N</v>
          </cell>
          <cell r="EJ47" t="str">
            <v>N</v>
          </cell>
          <cell r="EK47" t="str">
            <v>Y</v>
          </cell>
          <cell r="EL47"/>
          <cell r="EM47" t="str">
            <v>N</v>
          </cell>
          <cell r="EN47" t="str">
            <v>N</v>
          </cell>
          <cell r="EO47" t="str">
            <v>N</v>
          </cell>
          <cell r="EP47" t="str">
            <v>N</v>
          </cell>
          <cell r="EQ47" t="str">
            <v>N</v>
          </cell>
          <cell r="ER47" t="str">
            <v>N</v>
          </cell>
          <cell r="ES47" t="str">
            <v>Y</v>
          </cell>
          <cell r="ET47" t="str">
            <v>N</v>
          </cell>
          <cell r="EU47" t="str">
            <v>N</v>
          </cell>
          <cell r="EV47" t="str">
            <v>N</v>
          </cell>
          <cell r="EW47" t="str">
            <v>N</v>
          </cell>
          <cell r="EX47" t="str">
            <v>N</v>
          </cell>
          <cell r="EY47"/>
          <cell r="EZ47" t="str">
            <v>N</v>
          </cell>
          <cell r="FA47" t="str">
            <v>N</v>
          </cell>
          <cell r="FB47" t="str">
            <v>N</v>
          </cell>
          <cell r="FC47" t="str">
            <v>Y</v>
          </cell>
          <cell r="FD47" t="str">
            <v>N</v>
          </cell>
          <cell r="FE47" t="str">
            <v>N</v>
          </cell>
          <cell r="FF47" t="str">
            <v>N</v>
          </cell>
          <cell r="FG47" t="str">
            <v>N</v>
          </cell>
          <cell r="FH47" t="str">
            <v>Y</v>
          </cell>
          <cell r="FI47" t="str">
            <v>N</v>
          </cell>
          <cell r="FJ47" t="str">
            <v>N</v>
          </cell>
          <cell r="FK47" t="str">
            <v>N</v>
          </cell>
          <cell r="FL47" t="str">
            <v>Y</v>
          </cell>
          <cell r="FM47" t="str">
            <v>N</v>
          </cell>
          <cell r="FN47" t="str">
            <v>N</v>
          </cell>
          <cell r="FO47" t="str">
            <v>N</v>
          </cell>
          <cell r="FP47" t="str">
            <v>N</v>
          </cell>
          <cell r="FQ47" t="str">
            <v>N</v>
          </cell>
          <cell r="FR47" t="str">
            <v>N</v>
          </cell>
          <cell r="FS47" t="str">
            <v>Y</v>
          </cell>
          <cell r="FT47" t="str">
            <v>Y</v>
          </cell>
          <cell r="FU47" t="str">
            <v>N</v>
          </cell>
          <cell r="FV47" t="str">
            <v>N</v>
          </cell>
          <cell r="FW47" t="str">
            <v>N</v>
          </cell>
          <cell r="FX47" t="str">
            <v>N</v>
          </cell>
          <cell r="FY47" t="str">
            <v>N</v>
          </cell>
          <cell r="FZ47" t="str">
            <v>N</v>
          </cell>
          <cell r="GA47" t="str">
            <v>N</v>
          </cell>
          <cell r="GB47"/>
          <cell r="GC47" t="str">
            <v>Y</v>
          </cell>
          <cell r="GD47" t="str">
            <v>N</v>
          </cell>
          <cell r="GE47"/>
          <cell r="GF47" t="str">
            <v>N</v>
          </cell>
          <cell r="GG47" t="str">
            <v>N</v>
          </cell>
          <cell r="GH47" t="str">
            <v>N</v>
          </cell>
          <cell r="GI47" t="str">
            <v>Y</v>
          </cell>
          <cell r="GJ47" t="str">
            <v>N</v>
          </cell>
          <cell r="GK47" t="str">
            <v>Y</v>
          </cell>
          <cell r="GL47" t="str">
            <v>N</v>
          </cell>
          <cell r="GM47" t="str">
            <v>N</v>
          </cell>
          <cell r="GN47" t="str">
            <v>N</v>
          </cell>
          <cell r="GO47" t="str">
            <v>Y</v>
          </cell>
          <cell r="GP47" t="str">
            <v>Y</v>
          </cell>
          <cell r="GQ47" t="str">
            <v>N</v>
          </cell>
          <cell r="GR47" t="str">
            <v>Y</v>
          </cell>
          <cell r="GS47" t="str">
            <v>N</v>
          </cell>
          <cell r="GT47" t="str">
            <v>N</v>
          </cell>
          <cell r="GU47" t="str">
            <v>N</v>
          </cell>
          <cell r="GV47" t="str">
            <v>N</v>
          </cell>
          <cell r="GW47" t="str">
            <v>N</v>
          </cell>
          <cell r="GX47" t="str">
            <v>N</v>
          </cell>
          <cell r="GY47" t="str">
            <v>N</v>
          </cell>
          <cell r="GZ47" t="str">
            <v>Y</v>
          </cell>
          <cell r="HA47" t="str">
            <v>N</v>
          </cell>
          <cell r="HB47" t="str">
            <v>Y</v>
          </cell>
          <cell r="HC47" t="str">
            <v>N</v>
          </cell>
          <cell r="HD47" t="str">
            <v>Y</v>
          </cell>
          <cell r="HE47" t="str">
            <v>Y</v>
          </cell>
          <cell r="HF47"/>
          <cell r="HG47" t="str">
            <v>N</v>
          </cell>
          <cell r="HH47" t="str">
            <v>N</v>
          </cell>
          <cell r="HI47" t="str">
            <v>N</v>
          </cell>
          <cell r="HJ47" t="str">
            <v>Y</v>
          </cell>
          <cell r="HK47" t="str">
            <v>Y</v>
          </cell>
          <cell r="HL47" t="str">
            <v>N</v>
          </cell>
          <cell r="HM47" t="str">
            <v>Y</v>
          </cell>
          <cell r="HN47" t="str">
            <v>Y</v>
          </cell>
          <cell r="HO47" t="str">
            <v>N</v>
          </cell>
          <cell r="HP47"/>
          <cell r="HQ47" t="str">
            <v>N</v>
          </cell>
          <cell r="HR47" t="str">
            <v>N</v>
          </cell>
          <cell r="HS47" t="str">
            <v>N</v>
          </cell>
          <cell r="HT47" t="str">
            <v>N</v>
          </cell>
          <cell r="HU47" t="str">
            <v>N</v>
          </cell>
          <cell r="HV47" t="str">
            <v>N</v>
          </cell>
          <cell r="HW47" t="str">
            <v>Y</v>
          </cell>
          <cell r="HX47" t="str">
            <v>N</v>
          </cell>
          <cell r="HY47"/>
          <cell r="HZ47" t="str">
            <v>Y</v>
          </cell>
          <cell r="IA47" t="str">
            <v>N</v>
          </cell>
          <cell r="IB47" t="str">
            <v>N</v>
          </cell>
          <cell r="IC47" t="str">
            <v>N</v>
          </cell>
          <cell r="ID47" t="str">
            <v>N</v>
          </cell>
          <cell r="IE47" t="str">
            <v>N</v>
          </cell>
          <cell r="IF47" t="str">
            <v>N</v>
          </cell>
          <cell r="IG47" t="str">
            <v>N</v>
          </cell>
          <cell r="IH47" t="str">
            <v>N</v>
          </cell>
          <cell r="II47"/>
          <cell r="IJ47" t="str">
            <v>N</v>
          </cell>
          <cell r="IK47" t="str">
            <v>N</v>
          </cell>
          <cell r="IL47" t="str">
            <v>N</v>
          </cell>
          <cell r="IM47" t="str">
            <v>N</v>
          </cell>
          <cell r="IN47"/>
          <cell r="IO47" t="str">
            <v>N</v>
          </cell>
          <cell r="IP47" t="str">
            <v>N</v>
          </cell>
          <cell r="IQ47" t="str">
            <v>N</v>
          </cell>
          <cell r="IR47" t="str">
            <v>N</v>
          </cell>
          <cell r="IS47" t="str">
            <v>N</v>
          </cell>
          <cell r="IT47" t="str">
            <v>N</v>
          </cell>
          <cell r="IU47" t="str">
            <v>N</v>
          </cell>
          <cell r="IV47" t="str">
            <v>N</v>
          </cell>
          <cell r="IW47"/>
          <cell r="IX47" t="str">
            <v>N</v>
          </cell>
          <cell r="IY47" t="str">
            <v>N</v>
          </cell>
          <cell r="IZ47" t="str">
            <v>N</v>
          </cell>
          <cell r="JA47" t="str">
            <v>N</v>
          </cell>
          <cell r="JB47" t="str">
            <v>Y</v>
          </cell>
          <cell r="JC47" t="str">
            <v>N</v>
          </cell>
          <cell r="JD47" t="str">
            <v>N</v>
          </cell>
          <cell r="JE47" t="str">
            <v>Y</v>
          </cell>
          <cell r="JF47" t="str">
            <v>N</v>
          </cell>
          <cell r="JG47"/>
          <cell r="JH47" t="str">
            <v>N</v>
          </cell>
          <cell r="JI47"/>
          <cell r="JJ47" t="str">
            <v>N</v>
          </cell>
          <cell r="JK47"/>
          <cell r="JL47" t="str">
            <v>N</v>
          </cell>
          <cell r="JM47" t="str">
            <v>N</v>
          </cell>
          <cell r="JN47" t="str">
            <v>Y</v>
          </cell>
          <cell r="JO47" t="str">
            <v>Y</v>
          </cell>
          <cell r="JP47" t="str">
            <v>N</v>
          </cell>
          <cell r="JQ47" t="str">
            <v>N</v>
          </cell>
          <cell r="JR47" t="str">
            <v>N</v>
          </cell>
          <cell r="JS47" t="str">
            <v>N</v>
          </cell>
          <cell r="JT47" t="str">
            <v>Y</v>
          </cell>
          <cell r="JU47" t="str">
            <v>Y</v>
          </cell>
          <cell r="JV47" t="str">
            <v>N</v>
          </cell>
          <cell r="JW47" t="str">
            <v>N</v>
          </cell>
          <cell r="JX47" t="str">
            <v>N</v>
          </cell>
          <cell r="JY47" t="str">
            <v>N</v>
          </cell>
          <cell r="JZ47" t="str">
            <v>N</v>
          </cell>
          <cell r="KA47" t="str">
            <v>N</v>
          </cell>
          <cell r="KB47" t="str">
            <v>Y</v>
          </cell>
          <cell r="KC47" t="str">
            <v>Y</v>
          </cell>
          <cell r="KD47" t="str">
            <v>N</v>
          </cell>
          <cell r="KE47" t="str">
            <v>Y</v>
          </cell>
          <cell r="KF47" t="str">
            <v>N</v>
          </cell>
          <cell r="KG47" t="str">
            <v>N</v>
          </cell>
          <cell r="KH47" t="str">
            <v>Y</v>
          </cell>
          <cell r="KI47" t="str">
            <v>N</v>
          </cell>
          <cell r="KJ47" t="str">
            <v>N</v>
          </cell>
          <cell r="KK47" t="str">
            <v>N</v>
          </cell>
          <cell r="KL47" t="str">
            <v>Y</v>
          </cell>
          <cell r="KM47" t="str">
            <v>N</v>
          </cell>
          <cell r="KN47" t="str">
            <v>N</v>
          </cell>
          <cell r="KO47" t="str">
            <v>Y</v>
          </cell>
          <cell r="KP47" t="str">
            <v>N</v>
          </cell>
          <cell r="KQ47" t="str">
            <v>Y</v>
          </cell>
          <cell r="KR47" t="str">
            <v>N</v>
          </cell>
          <cell r="KS47" t="str">
            <v>N</v>
          </cell>
          <cell r="KT47" t="str">
            <v>N</v>
          </cell>
          <cell r="KU47" t="str">
            <v>Y</v>
          </cell>
          <cell r="KV47" t="str">
            <v>Y</v>
          </cell>
          <cell r="KW47" t="str">
            <v>Y</v>
          </cell>
          <cell r="KX47" t="str">
            <v>N</v>
          </cell>
          <cell r="KY47" t="str">
            <v>N</v>
          </cell>
          <cell r="KZ47" t="str">
            <v>Y</v>
          </cell>
          <cell r="LA47" t="str">
            <v>N</v>
          </cell>
          <cell r="LB47" t="str">
            <v>N</v>
          </cell>
          <cell r="LC47" t="str">
            <v>N</v>
          </cell>
          <cell r="LD47" t="str">
            <v>N</v>
          </cell>
          <cell r="LE47" t="str">
            <v>N</v>
          </cell>
          <cell r="LF47" t="str">
            <v>N</v>
          </cell>
          <cell r="LG47" t="str">
            <v>Y</v>
          </cell>
          <cell r="LH47" t="str">
            <v>N</v>
          </cell>
          <cell r="LI47" t="str">
            <v>N</v>
          </cell>
          <cell r="LJ47" t="str">
            <v>N</v>
          </cell>
          <cell r="LK47" t="str">
            <v>N</v>
          </cell>
          <cell r="LL47" t="str">
            <v>N</v>
          </cell>
          <cell r="LM47" t="str">
            <v>N</v>
          </cell>
          <cell r="LN47" t="str">
            <v>N</v>
          </cell>
          <cell r="LO47" t="str">
            <v>N</v>
          </cell>
          <cell r="LP47" t="str">
            <v>Y</v>
          </cell>
          <cell r="LQ47" t="str">
            <v>N</v>
          </cell>
          <cell r="LR47"/>
          <cell r="LS47" t="str">
            <v>Y</v>
          </cell>
          <cell r="LT47" t="str">
            <v>Y</v>
          </cell>
          <cell r="LU47" t="str">
            <v>N</v>
          </cell>
          <cell r="LV47" t="str">
            <v>Y</v>
          </cell>
          <cell r="LW47" t="str">
            <v>Y</v>
          </cell>
          <cell r="LX47" t="str">
            <v>N</v>
          </cell>
          <cell r="LY47" t="str">
            <v>Y</v>
          </cell>
          <cell r="LZ47" t="str">
            <v>Y</v>
          </cell>
          <cell r="MA47" t="str">
            <v>N</v>
          </cell>
          <cell r="MB47" t="str">
            <v>N</v>
          </cell>
          <cell r="MC47" t="str">
            <v>N</v>
          </cell>
          <cell r="MD47" t="str">
            <v>N</v>
          </cell>
          <cell r="ME47" t="str">
            <v>N</v>
          </cell>
          <cell r="MF47" t="str">
            <v>N</v>
          </cell>
          <cell r="MG47" t="str">
            <v>N</v>
          </cell>
          <cell r="MH47" t="str">
            <v>Y</v>
          </cell>
          <cell r="MI47" t="str">
            <v>Y</v>
          </cell>
          <cell r="MJ47" t="str">
            <v>Y</v>
          </cell>
          <cell r="MK47" t="str">
            <v>Y</v>
          </cell>
          <cell r="ML47" t="str">
            <v>N</v>
          </cell>
          <cell r="MM47" t="str">
            <v>N</v>
          </cell>
          <cell r="MN47" t="str">
            <v>N</v>
          </cell>
          <cell r="MO47" t="str">
            <v>N</v>
          </cell>
          <cell r="MP47" t="str">
            <v>Y</v>
          </cell>
          <cell r="MQ47"/>
          <cell r="MR47" t="str">
            <v>N</v>
          </cell>
          <cell r="MS47" t="str">
            <v>N</v>
          </cell>
          <cell r="MT47" t="str">
            <v>N</v>
          </cell>
          <cell r="MU47" t="str">
            <v>Y</v>
          </cell>
          <cell r="MV47" t="str">
            <v>Y</v>
          </cell>
          <cell r="MW47" t="str">
            <v>N</v>
          </cell>
          <cell r="MX47" t="str">
            <v>N</v>
          </cell>
          <cell r="MY47" t="str">
            <v>N</v>
          </cell>
          <cell r="MZ47" t="str">
            <v>N</v>
          </cell>
          <cell r="NA47" t="str">
            <v>N</v>
          </cell>
          <cell r="NB47" t="str">
            <v>N</v>
          </cell>
          <cell r="NC47" t="str">
            <v>N</v>
          </cell>
          <cell r="ND47" t="str">
            <v>N</v>
          </cell>
          <cell r="NE47" t="str">
            <v>N</v>
          </cell>
          <cell r="NF47" t="str">
            <v>N</v>
          </cell>
          <cell r="NG47" t="str">
            <v>N</v>
          </cell>
          <cell r="NH47" t="str">
            <v>N</v>
          </cell>
          <cell r="NI47" t="str">
            <v>N</v>
          </cell>
          <cell r="NJ47" t="str">
            <v>N</v>
          </cell>
          <cell r="NK47" t="str">
            <v>Y</v>
          </cell>
          <cell r="NL47" t="str">
            <v>N</v>
          </cell>
          <cell r="NM47" t="str">
            <v>N</v>
          </cell>
          <cell r="NN47" t="str">
            <v>N</v>
          </cell>
          <cell r="NO47" t="str">
            <v>N</v>
          </cell>
          <cell r="NP47" t="str">
            <v>N</v>
          </cell>
          <cell r="NQ47" t="str">
            <v>N</v>
          </cell>
          <cell r="NR47" t="str">
            <v>N</v>
          </cell>
          <cell r="NS47"/>
          <cell r="NT47"/>
          <cell r="NU47" t="str">
            <v>Y</v>
          </cell>
          <cell r="NV47" t="str">
            <v>Y</v>
          </cell>
          <cell r="NW47" t="str">
            <v>Y</v>
          </cell>
          <cell r="NX47" t="str">
            <v>Y</v>
          </cell>
          <cell r="NY47" t="str">
            <v>N</v>
          </cell>
          <cell r="NZ47" t="str">
            <v>N</v>
          </cell>
          <cell r="OA47" t="str">
            <v>N</v>
          </cell>
          <cell r="OB47" t="str">
            <v>N</v>
          </cell>
          <cell r="OC47"/>
          <cell r="OD47" t="str">
            <v>N</v>
          </cell>
          <cell r="OE47" t="str">
            <v>Y</v>
          </cell>
          <cell r="OF47" t="str">
            <v>Y</v>
          </cell>
          <cell r="OG47" t="str">
            <v>N</v>
          </cell>
          <cell r="OH47"/>
          <cell r="OI47" t="str">
            <v>N</v>
          </cell>
          <cell r="OJ47" t="str">
            <v>N</v>
          </cell>
          <cell r="OK47" t="str">
            <v>Y</v>
          </cell>
          <cell r="OL47" t="str">
            <v>Y</v>
          </cell>
          <cell r="OM47" t="str">
            <v>N</v>
          </cell>
          <cell r="ON47" t="str">
            <v>N</v>
          </cell>
          <cell r="OO47" t="str">
            <v>N</v>
          </cell>
          <cell r="OP47"/>
          <cell r="OQ47" t="str">
            <v>Y</v>
          </cell>
          <cell r="OR47" t="str">
            <v>Y</v>
          </cell>
          <cell r="OS47" t="str">
            <v>N</v>
          </cell>
          <cell r="OT47"/>
          <cell r="OU47" t="str">
            <v>Y</v>
          </cell>
          <cell r="OV47" t="str">
            <v>Y</v>
          </cell>
          <cell r="OW47" t="str">
            <v>N</v>
          </cell>
          <cell r="OX47" t="str">
            <v>N</v>
          </cell>
          <cell r="OY47" t="str">
            <v>N</v>
          </cell>
          <cell r="OZ47" t="str">
            <v>Y</v>
          </cell>
          <cell r="PA47" t="str">
            <v>Y</v>
          </cell>
          <cell r="PB47" t="str">
            <v>N</v>
          </cell>
          <cell r="PC47" t="str">
            <v>Y</v>
          </cell>
          <cell r="PD47" t="str">
            <v>Y</v>
          </cell>
          <cell r="PE47" t="str">
            <v>Y</v>
          </cell>
          <cell r="PF47" t="str">
            <v>N</v>
          </cell>
          <cell r="PG47" t="str">
            <v>N</v>
          </cell>
          <cell r="PH47" t="str">
            <v>N</v>
          </cell>
          <cell r="PI47" t="str">
            <v>N</v>
          </cell>
          <cell r="PJ47" t="str">
            <v>N</v>
          </cell>
          <cell r="PK47" t="str">
            <v>N</v>
          </cell>
          <cell r="PL47" t="str">
            <v>N</v>
          </cell>
          <cell r="PM47" t="str">
            <v>Y</v>
          </cell>
          <cell r="PN47" t="str">
            <v>N</v>
          </cell>
          <cell r="PO47" t="str">
            <v>Y</v>
          </cell>
          <cell r="PP47" t="str">
            <v>Y</v>
          </cell>
          <cell r="PQ47" t="str">
            <v>Y</v>
          </cell>
          <cell r="PR47" t="str">
            <v>N</v>
          </cell>
          <cell r="PS47" t="str">
            <v>N</v>
          </cell>
          <cell r="PT47" t="str">
            <v>Y</v>
          </cell>
          <cell r="PU47" t="str">
            <v>N</v>
          </cell>
          <cell r="PV47" t="str">
            <v>N</v>
          </cell>
          <cell r="PW47" t="str">
            <v>N</v>
          </cell>
          <cell r="PX47" t="str">
            <v>N</v>
          </cell>
          <cell r="PY47" t="str">
            <v>N</v>
          </cell>
          <cell r="PZ47" t="str">
            <v>N</v>
          </cell>
          <cell r="QA47"/>
          <cell r="QB47" t="str">
            <v>N</v>
          </cell>
          <cell r="QC47" t="str">
            <v>Y</v>
          </cell>
          <cell r="QD47" t="str">
            <v>N</v>
          </cell>
          <cell r="QE47" t="str">
            <v>N</v>
          </cell>
          <cell r="QF47" t="str">
            <v>N</v>
          </cell>
          <cell r="QG47" t="str">
            <v>N</v>
          </cell>
          <cell r="QH47" t="str">
            <v>N</v>
          </cell>
          <cell r="QI47" t="str">
            <v>N</v>
          </cell>
          <cell r="QJ47" t="str">
            <v>N</v>
          </cell>
          <cell r="QK47" t="str">
            <v>N</v>
          </cell>
          <cell r="QL47" t="str">
            <v>Y</v>
          </cell>
          <cell r="QM47" t="str">
            <v>N</v>
          </cell>
          <cell r="QN47" t="str">
            <v>N</v>
          </cell>
          <cell r="QO47" t="str">
            <v>N</v>
          </cell>
          <cell r="QP47" t="str">
            <v>Y</v>
          </cell>
          <cell r="QQ47" t="str">
            <v>N</v>
          </cell>
          <cell r="QR47" t="str">
            <v>N</v>
          </cell>
          <cell r="QS47" t="str">
            <v>N</v>
          </cell>
          <cell r="QT47" t="str">
            <v>N</v>
          </cell>
          <cell r="QU47" t="str">
            <v>N</v>
          </cell>
          <cell r="QV47" t="str">
            <v>N</v>
          </cell>
          <cell r="QW47" t="str">
            <v>Y</v>
          </cell>
          <cell r="QX47" t="str">
            <v>Y</v>
          </cell>
          <cell r="QY47" t="str">
            <v>N</v>
          </cell>
          <cell r="QZ47"/>
          <cell r="RA47" t="str">
            <v>N</v>
          </cell>
          <cell r="RB47" t="str">
            <v>N</v>
          </cell>
          <cell r="RC47" t="str">
            <v>N</v>
          </cell>
          <cell r="RD47" t="str">
            <v>N</v>
          </cell>
          <cell r="RE47" t="str">
            <v>N</v>
          </cell>
          <cell r="RF47" t="str">
            <v>N</v>
          </cell>
          <cell r="RG47" t="str">
            <v>N</v>
          </cell>
          <cell r="RH47" t="str">
            <v>N</v>
          </cell>
          <cell r="RI47" t="str">
            <v>N</v>
          </cell>
          <cell r="RJ47" t="str">
            <v>Y</v>
          </cell>
          <cell r="RK47" t="str">
            <v>Y</v>
          </cell>
          <cell r="RL47" t="str">
            <v>Y</v>
          </cell>
          <cell r="RM47"/>
          <cell r="RN47" t="str">
            <v>N</v>
          </cell>
          <cell r="RO47" t="str">
            <v>Y</v>
          </cell>
          <cell r="RP47" t="str">
            <v>N</v>
          </cell>
          <cell r="RQ47" t="str">
            <v>N</v>
          </cell>
          <cell r="RR47" t="str">
            <v>N</v>
          </cell>
          <cell r="RS47" t="str">
            <v>N</v>
          </cell>
          <cell r="RT47" t="str">
            <v>N</v>
          </cell>
          <cell r="RU47" t="str">
            <v>Y</v>
          </cell>
          <cell r="RV47" t="str">
            <v>N</v>
          </cell>
          <cell r="RW47" t="str">
            <v>N</v>
          </cell>
          <cell r="RX47" t="str">
            <v>N</v>
          </cell>
          <cell r="RY47"/>
          <cell r="RZ47" t="str">
            <v>N</v>
          </cell>
          <cell r="SA47" t="str">
            <v>Y</v>
          </cell>
          <cell r="SB47" t="str">
            <v>Y</v>
          </cell>
          <cell r="SC47"/>
          <cell r="SD47" t="str">
            <v>N</v>
          </cell>
          <cell r="SE47" t="str">
            <v>N</v>
          </cell>
          <cell r="SF47" t="str">
            <v>N</v>
          </cell>
          <cell r="SG47" t="str">
            <v>N</v>
          </cell>
          <cell r="SH47" t="str">
            <v>Y</v>
          </cell>
          <cell r="SI47" t="str">
            <v>N</v>
          </cell>
          <cell r="SJ47" t="str">
            <v>N</v>
          </cell>
          <cell r="SK47" t="str">
            <v>N</v>
          </cell>
          <cell r="SL47" t="str">
            <v>Y</v>
          </cell>
          <cell r="SM47"/>
          <cell r="SN47" t="str">
            <v>N</v>
          </cell>
          <cell r="SO47" t="str">
            <v>N</v>
          </cell>
          <cell r="SP47" t="str">
            <v>N</v>
          </cell>
          <cell r="SQ47" t="str">
            <v>N</v>
          </cell>
          <cell r="SR47" t="str">
            <v>N</v>
          </cell>
          <cell r="SS47" t="str">
            <v>N</v>
          </cell>
          <cell r="ST47" t="str">
            <v>N</v>
          </cell>
          <cell r="SU47" t="str">
            <v>N</v>
          </cell>
          <cell r="SV47" t="str">
            <v>N</v>
          </cell>
          <cell r="SW47" t="str">
            <v>N</v>
          </cell>
          <cell r="SX47" t="str">
            <v>N</v>
          </cell>
          <cell r="SY47" t="str">
            <v>Y</v>
          </cell>
          <cell r="SZ47" t="str">
            <v>N</v>
          </cell>
          <cell r="TA47" t="str">
            <v>N</v>
          </cell>
          <cell r="TB47" t="str">
            <v>Y</v>
          </cell>
          <cell r="TC47" t="str">
            <v>Y</v>
          </cell>
          <cell r="TD47" t="str">
            <v>N</v>
          </cell>
          <cell r="TE47" t="str">
            <v>N</v>
          </cell>
          <cell r="TF47" t="str">
            <v>N</v>
          </cell>
          <cell r="TG47" t="str">
            <v>Y</v>
          </cell>
          <cell r="TH47" t="str">
            <v>Y</v>
          </cell>
          <cell r="TI47" t="str">
            <v>Y</v>
          </cell>
          <cell r="TJ47" t="str">
            <v>Y</v>
          </cell>
          <cell r="TK47" t="str">
            <v>N</v>
          </cell>
          <cell r="TL47" t="str">
            <v>N</v>
          </cell>
          <cell r="TM47" t="str">
            <v>N</v>
          </cell>
          <cell r="TN47" t="str">
            <v>N</v>
          </cell>
          <cell r="TO47" t="str">
            <v>N</v>
          </cell>
          <cell r="TP47" t="str">
            <v>N</v>
          </cell>
          <cell r="TQ47" t="str">
            <v>N</v>
          </cell>
          <cell r="TR47"/>
          <cell r="TS47" t="str">
            <v>Y</v>
          </cell>
          <cell r="TT47" t="str">
            <v>N</v>
          </cell>
          <cell r="TU47" t="str">
            <v>N</v>
          </cell>
          <cell r="TV47" t="str">
            <v>N</v>
          </cell>
          <cell r="TW47" t="str">
            <v>Y</v>
          </cell>
          <cell r="TX47" t="str">
            <v>N</v>
          </cell>
          <cell r="TY47" t="str">
            <v>N</v>
          </cell>
          <cell r="TZ47" t="str">
            <v>N</v>
          </cell>
          <cell r="UA47" t="str">
            <v>N</v>
          </cell>
          <cell r="UB47" t="str">
            <v>N</v>
          </cell>
          <cell r="UC47" t="str">
            <v>N</v>
          </cell>
          <cell r="UD47" t="str">
            <v>N</v>
          </cell>
          <cell r="UE47" t="str">
            <v>N</v>
          </cell>
          <cell r="UF47" t="str">
            <v>N</v>
          </cell>
          <cell r="UG47" t="str">
            <v>N</v>
          </cell>
          <cell r="UH47" t="str">
            <v>N</v>
          </cell>
          <cell r="UI47" t="str">
            <v>N</v>
          </cell>
          <cell r="UJ47" t="str">
            <v>N</v>
          </cell>
          <cell r="UK47" t="str">
            <v>N</v>
          </cell>
          <cell r="UL47" t="str">
            <v>N</v>
          </cell>
          <cell r="UM47" t="str">
            <v>N</v>
          </cell>
          <cell r="UN47" t="str">
            <v>N</v>
          </cell>
          <cell r="UO47"/>
          <cell r="UP47" t="str">
            <v>N</v>
          </cell>
          <cell r="UQ47" t="str">
            <v>N</v>
          </cell>
          <cell r="UR47"/>
          <cell r="US47" t="str">
            <v>N</v>
          </cell>
          <cell r="UT47" t="str">
            <v>N</v>
          </cell>
          <cell r="UU47" t="str">
            <v>N</v>
          </cell>
          <cell r="UV47" t="str">
            <v>N</v>
          </cell>
          <cell r="UW47" t="str">
            <v>N</v>
          </cell>
          <cell r="UX47" t="str">
            <v>N</v>
          </cell>
          <cell r="UY47" t="str">
            <v>N</v>
          </cell>
          <cell r="UZ47" t="str">
            <v>N</v>
          </cell>
          <cell r="VA47" t="str">
            <v>N</v>
          </cell>
          <cell r="VB47" t="str">
            <v>N</v>
          </cell>
          <cell r="VC47" t="str">
            <v>N</v>
          </cell>
          <cell r="VD47" t="str">
            <v>N</v>
          </cell>
          <cell r="VE47" t="str">
            <v>N</v>
          </cell>
          <cell r="VF47" t="str">
            <v>N</v>
          </cell>
          <cell r="VG47"/>
          <cell r="VH47" t="str">
            <v>N</v>
          </cell>
          <cell r="VI47" t="str">
            <v>Y</v>
          </cell>
          <cell r="VJ47" t="str">
            <v>N</v>
          </cell>
          <cell r="VK47" t="str">
            <v>N</v>
          </cell>
          <cell r="VL47" t="str">
            <v>N</v>
          </cell>
          <cell r="VM47"/>
          <cell r="VN47" t="str">
            <v>N</v>
          </cell>
          <cell r="VO47" t="str">
            <v>Y</v>
          </cell>
          <cell r="VP47"/>
          <cell r="VQ47" t="str">
            <v>N</v>
          </cell>
          <cell r="VR47" t="str">
            <v>N</v>
          </cell>
          <cell r="VS47" t="str">
            <v>Y</v>
          </cell>
          <cell r="VT47" t="str">
            <v>Y</v>
          </cell>
          <cell r="VU47" t="str">
            <v>Y</v>
          </cell>
          <cell r="VV47" t="str">
            <v>N</v>
          </cell>
          <cell r="VW47" t="str">
            <v>Y</v>
          </cell>
          <cell r="VX47"/>
          <cell r="VY47" t="str">
            <v>N</v>
          </cell>
          <cell r="VZ47" t="str">
            <v>N</v>
          </cell>
          <cell r="WA47"/>
          <cell r="WB47"/>
          <cell r="WC47" t="str">
            <v>Y</v>
          </cell>
          <cell r="WD47" t="str">
            <v>N</v>
          </cell>
          <cell r="WE47" t="str">
            <v>N</v>
          </cell>
          <cell r="WF47"/>
          <cell r="WG47" t="str">
            <v>N</v>
          </cell>
          <cell r="WH47" t="str">
            <v>N</v>
          </cell>
          <cell r="WI47" t="str">
            <v>N</v>
          </cell>
          <cell r="WJ47"/>
          <cell r="WK47"/>
          <cell r="WL47" t="str">
            <v>N</v>
          </cell>
          <cell r="WM47" t="str">
            <v>N</v>
          </cell>
          <cell r="WN47" t="str">
            <v>N</v>
          </cell>
          <cell r="WO47" t="str">
            <v>N</v>
          </cell>
          <cell r="WP47"/>
          <cell r="WQ47"/>
          <cell r="WR47"/>
          <cell r="WS47" t="str">
            <v>Y</v>
          </cell>
          <cell r="WT47" t="str">
            <v>N</v>
          </cell>
          <cell r="WU47" t="str">
            <v>N</v>
          </cell>
          <cell r="WV47" t="str">
            <v>N</v>
          </cell>
          <cell r="WW47" t="str">
            <v>N</v>
          </cell>
          <cell r="WX47" t="str">
            <v>N</v>
          </cell>
          <cell r="WY47" t="str">
            <v>N</v>
          </cell>
          <cell r="WZ47" t="str">
            <v>N</v>
          </cell>
          <cell r="XA47"/>
          <cell r="XB47" t="str">
            <v>Y</v>
          </cell>
          <cell r="XC47"/>
          <cell r="XD47"/>
          <cell r="XE47"/>
          <cell r="XF47"/>
          <cell r="XG47"/>
          <cell r="XH47"/>
          <cell r="XI47" t="str">
            <v>N</v>
          </cell>
          <cell r="XJ47"/>
          <cell r="XK47" t="str">
            <v>Y</v>
          </cell>
          <cell r="XL47" t="str">
            <v>N</v>
          </cell>
          <cell r="XM47"/>
          <cell r="XN47" t="str">
            <v>N</v>
          </cell>
          <cell r="XO47"/>
          <cell r="XP47" t="str">
            <v>N</v>
          </cell>
          <cell r="XQ47" t="str">
            <v>N</v>
          </cell>
          <cell r="XR47" t="str">
            <v>N</v>
          </cell>
          <cell r="XS47" t="str">
            <v>N</v>
          </cell>
          <cell r="XT47" t="str">
            <v>N</v>
          </cell>
          <cell r="XU47" t="str">
            <v>N</v>
          </cell>
          <cell r="XV47" t="str">
            <v>N</v>
          </cell>
        </row>
        <row r="48">
          <cell r="E48"/>
          <cell r="F48"/>
          <cell r="G48"/>
          <cell r="H48"/>
          <cell r="I48"/>
          <cell r="J48"/>
          <cell r="K48"/>
          <cell r="L48"/>
          <cell r="M48"/>
          <cell r="N48"/>
          <cell r="O48"/>
          <cell r="P48"/>
          <cell r="Q48"/>
          <cell r="R48"/>
          <cell r="S48"/>
          <cell r="T48"/>
          <cell r="U48"/>
          <cell r="V48"/>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cell r="CE48"/>
          <cell r="CF48"/>
          <cell r="CG48"/>
          <cell r="CH48"/>
          <cell r="CI48"/>
          <cell r="CJ48"/>
          <cell r="CK48"/>
          <cell r="CL48"/>
          <cell r="CM48"/>
          <cell r="CN48"/>
          <cell r="CO48"/>
          <cell r="CP48"/>
          <cell r="CQ48"/>
          <cell r="CR48"/>
          <cell r="CS48"/>
          <cell r="CT48"/>
          <cell r="CU48"/>
          <cell r="CV48"/>
          <cell r="CW48"/>
          <cell r="CX48"/>
          <cell r="CY48"/>
          <cell r="CZ48"/>
          <cell r="DA48"/>
          <cell r="DB48"/>
          <cell r="DC48"/>
          <cell r="DD48"/>
          <cell r="DE48"/>
          <cell r="DF48"/>
          <cell r="DG48"/>
          <cell r="DH48"/>
          <cell r="DI48"/>
          <cell r="DJ48"/>
          <cell r="DK48"/>
          <cell r="DL48"/>
          <cell r="DM48"/>
          <cell r="DN48"/>
          <cell r="DO48"/>
          <cell r="DP48"/>
          <cell r="DQ48"/>
          <cell r="DR48"/>
          <cell r="DS48"/>
          <cell r="DT48"/>
          <cell r="DU48"/>
          <cell r="DV48"/>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cell r="IW48"/>
          <cell r="IX48"/>
          <cell r="IY48"/>
          <cell r="IZ48"/>
          <cell r="JA48"/>
          <cell r="JB48"/>
          <cell r="JC48"/>
          <cell r="JD48"/>
          <cell r="JE48"/>
          <cell r="JF48"/>
          <cell r="JG48"/>
          <cell r="JH48"/>
          <cell r="JI48"/>
          <cell r="JJ48"/>
          <cell r="JK48"/>
          <cell r="JL48"/>
          <cell r="JM48"/>
          <cell r="JN48"/>
          <cell r="JO48"/>
          <cell r="JP48"/>
          <cell r="JQ48"/>
          <cell r="JR48"/>
          <cell r="JS48"/>
          <cell r="JT48"/>
          <cell r="JU48"/>
          <cell r="JV48"/>
          <cell r="JW48"/>
          <cell r="JX48"/>
          <cell r="JY48"/>
          <cell r="JZ48"/>
          <cell r="KA48"/>
          <cell r="KB48"/>
          <cell r="KC48"/>
          <cell r="KD48"/>
          <cell r="KE48"/>
          <cell r="KF48"/>
          <cell r="KG48"/>
          <cell r="KH48"/>
          <cell r="KI48"/>
          <cell r="KJ48"/>
          <cell r="KK48"/>
          <cell r="KL48"/>
          <cell r="KM48"/>
          <cell r="KN48"/>
          <cell r="KO48"/>
          <cell r="KP48"/>
          <cell r="KQ48"/>
          <cell r="KR48"/>
          <cell r="KS48"/>
          <cell r="KT48"/>
          <cell r="KU48"/>
          <cell r="KV48"/>
          <cell r="KW48"/>
          <cell r="KX48"/>
          <cell r="KY48"/>
          <cell r="KZ48"/>
          <cell r="LA48"/>
          <cell r="LB48"/>
          <cell r="LC48"/>
          <cell r="LD48"/>
          <cell r="LE48"/>
          <cell r="LF48"/>
          <cell r="LG48"/>
          <cell r="LH48"/>
          <cell r="LI48"/>
          <cell r="LJ48"/>
          <cell r="LK48"/>
          <cell r="LL48"/>
          <cell r="LM48"/>
          <cell r="LN48"/>
          <cell r="LO48"/>
          <cell r="LP48"/>
          <cell r="LQ48"/>
          <cell r="LR48"/>
          <cell r="LS48"/>
          <cell r="LT48"/>
          <cell r="LU48"/>
          <cell r="LV48"/>
          <cell r="LW48"/>
          <cell r="LX48"/>
          <cell r="LY48"/>
          <cell r="LZ48"/>
          <cell r="MA48"/>
          <cell r="MB48"/>
          <cell r="MC48"/>
          <cell r="MD48"/>
          <cell r="ME48"/>
          <cell r="MF48"/>
          <cell r="MG48"/>
          <cell r="MH48"/>
          <cell r="MI48"/>
          <cell r="MJ48"/>
          <cell r="MK48"/>
          <cell r="ML48"/>
          <cell r="MM48"/>
          <cell r="MN48"/>
          <cell r="MO48"/>
          <cell r="MP48"/>
          <cell r="MQ48"/>
          <cell r="MR48"/>
          <cell r="MS48"/>
          <cell r="MT48"/>
          <cell r="MU48"/>
          <cell r="MV48"/>
          <cell r="MW48"/>
          <cell r="MX48"/>
          <cell r="MY48"/>
          <cell r="MZ48"/>
          <cell r="NA48"/>
          <cell r="NB48"/>
          <cell r="NC48"/>
          <cell r="ND48"/>
          <cell r="NE48"/>
          <cell r="NF48"/>
          <cell r="NG48"/>
          <cell r="NH48"/>
          <cell r="NI48"/>
          <cell r="NJ48"/>
          <cell r="NK48"/>
          <cell r="NL48"/>
          <cell r="NM48"/>
          <cell r="NN48"/>
          <cell r="NO48"/>
          <cell r="NP48"/>
          <cell r="NQ48"/>
          <cell r="NR48"/>
          <cell r="NS48"/>
          <cell r="NT48"/>
          <cell r="NU48"/>
          <cell r="NV48"/>
          <cell r="NW48"/>
          <cell r="NX48"/>
          <cell r="NY48"/>
          <cell r="NZ48"/>
          <cell r="OA48"/>
          <cell r="OB48"/>
          <cell r="OC48"/>
          <cell r="OD48"/>
          <cell r="OE48"/>
          <cell r="OF48"/>
          <cell r="OG48"/>
          <cell r="OH48"/>
          <cell r="OI48"/>
          <cell r="OJ48"/>
          <cell r="OK48"/>
          <cell r="OL48"/>
          <cell r="OM48"/>
          <cell r="ON48"/>
          <cell r="OO48"/>
          <cell r="OP48"/>
          <cell r="OQ48"/>
          <cell r="OR48"/>
          <cell r="OS48"/>
          <cell r="OT48"/>
          <cell r="OU48"/>
          <cell r="OV48"/>
          <cell r="OW48"/>
          <cell r="OX48"/>
          <cell r="OY48"/>
          <cell r="OZ48"/>
          <cell r="PA48"/>
          <cell r="PB48"/>
          <cell r="PC48"/>
          <cell r="PD48"/>
          <cell r="PE48"/>
          <cell r="PF48"/>
          <cell r="PG48"/>
          <cell r="PH48"/>
          <cell r="PI48"/>
          <cell r="PJ48"/>
          <cell r="PK48"/>
          <cell r="PL48"/>
          <cell r="PM48"/>
          <cell r="PN48"/>
          <cell r="PO48"/>
          <cell r="PP48"/>
          <cell r="PQ48"/>
          <cell r="PR48"/>
          <cell r="PS48"/>
          <cell r="PT48"/>
          <cell r="PU48"/>
          <cell r="PV48"/>
          <cell r="PW48"/>
          <cell r="PX48"/>
          <cell r="PY48"/>
          <cell r="PZ48"/>
          <cell r="QA48"/>
          <cell r="QB48"/>
          <cell r="QC48"/>
          <cell r="QD48"/>
          <cell r="QE48"/>
          <cell r="QF48"/>
          <cell r="QG48"/>
          <cell r="QH48"/>
          <cell r="QI48"/>
          <cell r="QJ48"/>
          <cell r="QK48"/>
          <cell r="QL48"/>
          <cell r="QM48"/>
          <cell r="QN48"/>
          <cell r="QO48"/>
          <cell r="QP48"/>
          <cell r="QQ48"/>
          <cell r="QR48"/>
          <cell r="QS48"/>
          <cell r="QT48"/>
          <cell r="QU48"/>
          <cell r="QV48"/>
          <cell r="QW48"/>
          <cell r="QX48"/>
          <cell r="QY48"/>
          <cell r="QZ48"/>
          <cell r="RA48"/>
          <cell r="RB48"/>
          <cell r="RC48"/>
          <cell r="RD48"/>
          <cell r="RE48"/>
          <cell r="RF48"/>
          <cell r="RG48"/>
          <cell r="RH48"/>
          <cell r="RI48"/>
          <cell r="RJ48"/>
          <cell r="RK48"/>
          <cell r="RL48"/>
          <cell r="RM48"/>
          <cell r="RN48"/>
          <cell r="RO48"/>
          <cell r="RP48"/>
          <cell r="RQ48"/>
          <cell r="RR48"/>
          <cell r="RS48"/>
          <cell r="RT48"/>
          <cell r="RU48"/>
          <cell r="RV48"/>
          <cell r="RW48"/>
          <cell r="RX48"/>
          <cell r="RY48"/>
          <cell r="RZ48"/>
          <cell r="SA48"/>
          <cell r="SB48"/>
          <cell r="SC48"/>
          <cell r="SD48"/>
          <cell r="SE48"/>
          <cell r="SF48"/>
          <cell r="SG48"/>
          <cell r="SH48"/>
          <cell r="SI48"/>
          <cell r="SJ48"/>
          <cell r="SK48"/>
          <cell r="SL48"/>
          <cell r="SM48"/>
          <cell r="SN48"/>
          <cell r="SO48"/>
          <cell r="SP48"/>
          <cell r="SQ48"/>
          <cell r="SR48"/>
          <cell r="SS48"/>
          <cell r="ST48"/>
          <cell r="SU48"/>
          <cell r="SV48"/>
          <cell r="SW48"/>
          <cell r="SX48"/>
          <cell r="SY48"/>
          <cell r="SZ48"/>
          <cell r="TA48"/>
          <cell r="TB48"/>
          <cell r="TC48"/>
          <cell r="TD48"/>
          <cell r="TE48"/>
          <cell r="TF48"/>
          <cell r="TG48"/>
          <cell r="TH48"/>
          <cell r="TI48"/>
          <cell r="TJ48"/>
          <cell r="TK48"/>
          <cell r="TL48"/>
          <cell r="TM48"/>
          <cell r="TN48"/>
          <cell r="TO48"/>
          <cell r="TP48"/>
          <cell r="TQ48"/>
          <cell r="TR48"/>
          <cell r="TS48"/>
          <cell r="TT48"/>
          <cell r="TU48"/>
          <cell r="TV48"/>
          <cell r="TW48"/>
          <cell r="TX48"/>
          <cell r="TY48"/>
          <cell r="TZ48"/>
          <cell r="UA48"/>
          <cell r="UB48"/>
          <cell r="UC48"/>
          <cell r="UD48"/>
          <cell r="UE48"/>
          <cell r="UF48"/>
          <cell r="UG48"/>
          <cell r="UH48"/>
          <cell r="UI48"/>
          <cell r="UJ48"/>
          <cell r="UK48"/>
          <cell r="UL48"/>
          <cell r="UM48"/>
          <cell r="UN48"/>
          <cell r="UO48"/>
          <cell r="UP48"/>
          <cell r="UQ48"/>
          <cell r="UR48"/>
          <cell r="US48"/>
          <cell r="UT48"/>
          <cell r="UU48"/>
          <cell r="UV48"/>
          <cell r="UW48"/>
          <cell r="UX48"/>
          <cell r="UY48"/>
          <cell r="UZ48"/>
          <cell r="VA48"/>
          <cell r="VB48"/>
          <cell r="VC48"/>
          <cell r="VD48"/>
          <cell r="VE48"/>
          <cell r="VF48"/>
          <cell r="VG48"/>
          <cell r="VH48"/>
          <cell r="VI48"/>
          <cell r="VJ48"/>
          <cell r="VK48"/>
          <cell r="VL48"/>
          <cell r="VM48"/>
          <cell r="VN48"/>
          <cell r="VO48"/>
          <cell r="VP48"/>
          <cell r="VQ48"/>
          <cell r="VR48"/>
          <cell r="VS48"/>
          <cell r="VT48"/>
          <cell r="VU48"/>
          <cell r="VV48"/>
          <cell r="VW48"/>
          <cell r="VX48"/>
          <cell r="VY48"/>
          <cell r="VZ48"/>
          <cell r="WA48"/>
          <cell r="WB48"/>
          <cell r="WC48"/>
          <cell r="WD48"/>
          <cell r="WE48"/>
          <cell r="WF48"/>
          <cell r="WG48"/>
          <cell r="WH48"/>
          <cell r="WI48"/>
          <cell r="WJ48"/>
          <cell r="WK48"/>
          <cell r="WL48"/>
          <cell r="WM48"/>
          <cell r="WN48"/>
          <cell r="WO48"/>
          <cell r="WP48"/>
          <cell r="WQ48"/>
          <cell r="WR48"/>
          <cell r="WS48"/>
          <cell r="WT48"/>
          <cell r="WU48"/>
          <cell r="WV48"/>
          <cell r="WW48"/>
          <cell r="WX48"/>
          <cell r="WY48"/>
          <cell r="WZ48"/>
          <cell r="XA48"/>
          <cell r="XB48"/>
          <cell r="XC48"/>
          <cell r="XD48"/>
          <cell r="XE48"/>
          <cell r="XF48"/>
          <cell r="XG48"/>
          <cell r="XH48"/>
          <cell r="XI48"/>
          <cell r="XJ48"/>
          <cell r="XK48"/>
          <cell r="XL48"/>
          <cell r="XM48"/>
          <cell r="XN48"/>
          <cell r="XO48"/>
          <cell r="XP48"/>
          <cell r="XQ48"/>
          <cell r="XR48"/>
          <cell r="XS48"/>
          <cell r="XT48"/>
          <cell r="XU48"/>
          <cell r="XV48"/>
        </row>
        <row r="49">
          <cell r="E49"/>
          <cell r="F49"/>
          <cell r="G49"/>
          <cell r="H49"/>
          <cell r="I49"/>
          <cell r="J49"/>
          <cell r="K49"/>
          <cell r="L49"/>
          <cell r="M49"/>
          <cell r="N49"/>
          <cell r="O49"/>
          <cell r="P49"/>
          <cell r="Q49"/>
          <cell r="R49"/>
          <cell r="S49"/>
          <cell r="T49"/>
          <cell r="U49"/>
          <cell r="V49"/>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cell r="CE49"/>
          <cell r="CF49"/>
          <cell r="CG49"/>
          <cell r="CH49"/>
          <cell r="CI49"/>
          <cell r="CJ49"/>
          <cell r="CK49"/>
          <cell r="CL49"/>
          <cell r="CM49"/>
          <cell r="CN49"/>
          <cell r="CO49"/>
          <cell r="CP49"/>
          <cell r="CQ49"/>
          <cell r="CR49"/>
          <cell r="CS49"/>
          <cell r="CT49"/>
          <cell r="CU49"/>
          <cell r="CV49"/>
          <cell r="CW49"/>
          <cell r="CX49"/>
          <cell r="CY49"/>
          <cell r="CZ49"/>
          <cell r="DA49"/>
          <cell r="DB49"/>
          <cell r="DC49"/>
          <cell r="DD49"/>
          <cell r="DE49"/>
          <cell r="DF49"/>
          <cell r="DG49"/>
          <cell r="DH49"/>
          <cell r="DI49"/>
          <cell r="DJ49"/>
          <cell r="DK49"/>
          <cell r="DL49"/>
          <cell r="DM49"/>
          <cell r="DN49"/>
          <cell r="DO49"/>
          <cell r="DP49"/>
          <cell r="DQ49"/>
          <cell r="DR49"/>
          <cell r="DS49"/>
          <cell r="DT49"/>
          <cell r="DU49"/>
          <cell r="DV49"/>
          <cell r="DW49"/>
          <cell r="DX49"/>
          <cell r="DY49"/>
          <cell r="DZ49"/>
          <cell r="EA49"/>
          <cell r="EB49"/>
          <cell r="EC49"/>
          <cell r="ED49"/>
          <cell r="EE49"/>
          <cell r="EF49"/>
          <cell r="EG49"/>
          <cell r="EH49"/>
          <cell r="EI49"/>
          <cell r="EJ49"/>
          <cell r="EK49"/>
          <cell r="EL49"/>
          <cell r="EM49"/>
          <cell r="EN49"/>
          <cell r="EO49"/>
          <cell r="EP49"/>
          <cell r="EQ49"/>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cell r="FS49"/>
          <cell r="FT49"/>
          <cell r="FU49"/>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cell r="IB49"/>
          <cell r="IC49"/>
          <cell r="ID49"/>
          <cell r="IE49"/>
          <cell r="IF49"/>
          <cell r="IG49"/>
          <cell r="IH49"/>
          <cell r="II49"/>
          <cell r="IJ49"/>
          <cell r="IK49"/>
          <cell r="IL49"/>
          <cell r="IM49"/>
          <cell r="IN49"/>
          <cell r="IO49"/>
          <cell r="IP49"/>
          <cell r="IQ49"/>
          <cell r="IR49"/>
          <cell r="IS49"/>
          <cell r="IT49"/>
          <cell r="IU49"/>
          <cell r="IV49"/>
          <cell r="IW49"/>
          <cell r="IX49"/>
          <cell r="IY49"/>
          <cell r="IZ49"/>
          <cell r="JA49"/>
          <cell r="JB49"/>
          <cell r="JC49"/>
          <cell r="JD49"/>
          <cell r="JE49"/>
          <cell r="JF49"/>
          <cell r="JG49"/>
          <cell r="JH49"/>
          <cell r="JI49"/>
          <cell r="JJ49"/>
          <cell r="JK49"/>
          <cell r="JL49"/>
          <cell r="JM49"/>
          <cell r="JN49"/>
          <cell r="JO49"/>
          <cell r="JP49"/>
          <cell r="JQ49"/>
          <cell r="JR49"/>
          <cell r="JS49"/>
          <cell r="JT49"/>
          <cell r="JU49"/>
          <cell r="JV49"/>
          <cell r="JW49"/>
          <cell r="JX49"/>
          <cell r="JY49"/>
          <cell r="JZ49"/>
          <cell r="KA49"/>
          <cell r="KB49"/>
          <cell r="KC49"/>
          <cell r="KD49"/>
          <cell r="KE49"/>
          <cell r="KF49"/>
          <cell r="KG49"/>
          <cell r="KH49"/>
          <cell r="KI49"/>
          <cell r="KJ49"/>
          <cell r="KK49"/>
          <cell r="KL49"/>
          <cell r="KM49"/>
          <cell r="KN49"/>
          <cell r="KO49"/>
          <cell r="KP49"/>
          <cell r="KQ49"/>
          <cell r="KR49"/>
          <cell r="KS49"/>
          <cell r="KT49"/>
          <cell r="KU49"/>
          <cell r="KV49"/>
          <cell r="KW49"/>
          <cell r="KX49"/>
          <cell r="KY49"/>
          <cell r="KZ49"/>
          <cell r="LA49"/>
          <cell r="LB49"/>
          <cell r="LC49"/>
          <cell r="LD49"/>
          <cell r="LE49"/>
          <cell r="LF49"/>
          <cell r="LG49"/>
          <cell r="LH49"/>
          <cell r="LI49"/>
          <cell r="LJ49"/>
          <cell r="LK49"/>
          <cell r="LL49"/>
          <cell r="LM49"/>
          <cell r="LN49"/>
          <cell r="LO49"/>
          <cell r="LP49"/>
          <cell r="LQ49"/>
          <cell r="LR49"/>
          <cell r="LS49"/>
          <cell r="LT49"/>
          <cell r="LU49"/>
          <cell r="LV49"/>
          <cell r="LW49"/>
          <cell r="LX49"/>
          <cell r="LY49"/>
          <cell r="LZ49"/>
          <cell r="MA49"/>
          <cell r="MB49"/>
          <cell r="MC49"/>
          <cell r="MD49"/>
          <cell r="ME49"/>
          <cell r="MF49"/>
          <cell r="MG49"/>
          <cell r="MH49"/>
          <cell r="MI49"/>
          <cell r="MJ49"/>
          <cell r="MK49"/>
          <cell r="ML49"/>
          <cell r="MM49"/>
          <cell r="MN49"/>
          <cell r="MO49"/>
          <cell r="MP49"/>
          <cell r="MQ49"/>
          <cell r="MR49"/>
          <cell r="MS49"/>
          <cell r="MT49"/>
          <cell r="MU49"/>
          <cell r="MV49"/>
          <cell r="MW49"/>
          <cell r="MX49"/>
          <cell r="MY49"/>
          <cell r="MZ49"/>
          <cell r="NA49"/>
          <cell r="NB49"/>
          <cell r="NC49"/>
          <cell r="ND49"/>
          <cell r="NE49"/>
          <cell r="NF49"/>
          <cell r="NG49"/>
          <cell r="NH49"/>
          <cell r="NI49"/>
          <cell r="NJ49"/>
          <cell r="NK49"/>
          <cell r="NL49"/>
          <cell r="NM49"/>
          <cell r="NN49"/>
          <cell r="NO49"/>
          <cell r="NP49"/>
          <cell r="NQ49"/>
          <cell r="NR49"/>
          <cell r="NS49"/>
          <cell r="NT49"/>
          <cell r="NU49"/>
          <cell r="NV49"/>
          <cell r="NW49"/>
          <cell r="NX49"/>
          <cell r="NY49"/>
          <cell r="NZ49"/>
          <cell r="OA49"/>
          <cell r="OB49"/>
          <cell r="OC49"/>
          <cell r="OD49"/>
          <cell r="OE49"/>
          <cell r="OF49"/>
          <cell r="OG49"/>
          <cell r="OH49"/>
          <cell r="OI49"/>
          <cell r="OJ49"/>
          <cell r="OK49"/>
          <cell r="OL49"/>
          <cell r="OM49"/>
          <cell r="ON49"/>
          <cell r="OO49"/>
          <cell r="OP49"/>
          <cell r="OQ49"/>
          <cell r="OR49"/>
          <cell r="OS49"/>
          <cell r="OT49"/>
          <cell r="OU49"/>
          <cell r="OV49"/>
          <cell r="OW49"/>
          <cell r="OX49"/>
          <cell r="OY49"/>
          <cell r="OZ49"/>
          <cell r="PA49"/>
          <cell r="PB49"/>
          <cell r="PC49"/>
          <cell r="PD49"/>
          <cell r="PE49"/>
          <cell r="PF49"/>
          <cell r="PG49"/>
          <cell r="PH49"/>
          <cell r="PI49"/>
          <cell r="PJ49"/>
          <cell r="PK49"/>
          <cell r="PL49"/>
          <cell r="PM49"/>
          <cell r="PN49"/>
          <cell r="PO49"/>
          <cell r="PP49"/>
          <cell r="PQ49"/>
          <cell r="PR49"/>
          <cell r="PS49"/>
          <cell r="PT49"/>
          <cell r="PU49"/>
          <cell r="PV49"/>
          <cell r="PW49"/>
          <cell r="PX49"/>
          <cell r="PY49"/>
          <cell r="PZ49"/>
          <cell r="QA49"/>
          <cell r="QB49"/>
          <cell r="QC49"/>
          <cell r="QD49"/>
          <cell r="QE49"/>
          <cell r="QF49"/>
          <cell r="QG49"/>
          <cell r="QH49"/>
          <cell r="QI49"/>
          <cell r="QJ49"/>
          <cell r="QK49"/>
          <cell r="QL49"/>
          <cell r="QM49"/>
          <cell r="QN49"/>
          <cell r="QO49"/>
          <cell r="QP49"/>
          <cell r="QQ49"/>
          <cell r="QR49"/>
          <cell r="QS49"/>
          <cell r="QT49"/>
          <cell r="QU49"/>
          <cell r="QV49"/>
          <cell r="QW49"/>
          <cell r="QX49"/>
          <cell r="QY49"/>
          <cell r="QZ49"/>
          <cell r="RA49"/>
          <cell r="RB49"/>
          <cell r="RC49"/>
          <cell r="RD49"/>
          <cell r="RE49"/>
          <cell r="RF49"/>
          <cell r="RG49"/>
          <cell r="RH49"/>
          <cell r="RI49"/>
          <cell r="RJ49"/>
          <cell r="RK49"/>
          <cell r="RL49"/>
          <cell r="RM49"/>
          <cell r="RN49"/>
          <cell r="RO49"/>
          <cell r="RP49"/>
          <cell r="RQ49"/>
          <cell r="RR49"/>
          <cell r="RS49"/>
          <cell r="RT49"/>
          <cell r="RU49"/>
          <cell r="RV49"/>
          <cell r="RW49"/>
          <cell r="RX49"/>
          <cell r="RY49"/>
          <cell r="RZ49"/>
          <cell r="SA49"/>
          <cell r="SB49"/>
          <cell r="SC49"/>
          <cell r="SD49"/>
          <cell r="SE49"/>
          <cell r="SF49"/>
          <cell r="SG49"/>
          <cell r="SH49"/>
          <cell r="SI49"/>
          <cell r="SJ49"/>
          <cell r="SK49"/>
          <cell r="SL49"/>
          <cell r="SM49"/>
          <cell r="SN49"/>
          <cell r="SO49"/>
          <cell r="SP49"/>
          <cell r="SQ49"/>
          <cell r="SR49"/>
          <cell r="SS49"/>
          <cell r="ST49"/>
          <cell r="SU49"/>
          <cell r="SV49"/>
          <cell r="SW49"/>
          <cell r="SX49"/>
          <cell r="SY49"/>
          <cell r="SZ49"/>
          <cell r="TA49"/>
          <cell r="TB49"/>
          <cell r="TC49"/>
          <cell r="TD49"/>
          <cell r="TE49"/>
          <cell r="TF49"/>
          <cell r="TG49"/>
          <cell r="TH49"/>
          <cell r="TI49"/>
          <cell r="TJ49"/>
          <cell r="TK49"/>
          <cell r="TL49"/>
          <cell r="TM49"/>
          <cell r="TN49"/>
          <cell r="TO49"/>
          <cell r="TP49"/>
          <cell r="TQ49"/>
          <cell r="TR49"/>
          <cell r="TS49"/>
          <cell r="TT49"/>
          <cell r="TU49"/>
          <cell r="TV49"/>
          <cell r="TW49"/>
          <cell r="TX49"/>
          <cell r="TY49"/>
          <cell r="TZ49"/>
          <cell r="UA49"/>
          <cell r="UB49"/>
          <cell r="UC49"/>
          <cell r="UD49"/>
          <cell r="UE49"/>
          <cell r="UF49"/>
          <cell r="UG49"/>
          <cell r="UH49"/>
          <cell r="UI49"/>
          <cell r="UJ49"/>
          <cell r="UK49"/>
          <cell r="UL49"/>
          <cell r="UM49"/>
          <cell r="UN49"/>
          <cell r="UO49"/>
          <cell r="UP49"/>
          <cell r="UQ49"/>
          <cell r="UR49"/>
          <cell r="US49"/>
          <cell r="UT49"/>
          <cell r="UU49"/>
          <cell r="UV49"/>
          <cell r="UW49"/>
          <cell r="UX49"/>
          <cell r="UY49"/>
          <cell r="UZ49"/>
          <cell r="VA49"/>
          <cell r="VB49"/>
          <cell r="VC49"/>
          <cell r="VD49"/>
          <cell r="VE49"/>
          <cell r="VF49"/>
          <cell r="VG49"/>
          <cell r="VH49"/>
          <cell r="VI49"/>
          <cell r="VJ49"/>
          <cell r="VK49"/>
          <cell r="VL49"/>
          <cell r="VM49"/>
          <cell r="VN49"/>
          <cell r="VO49"/>
          <cell r="VP49"/>
          <cell r="VQ49"/>
          <cell r="VR49"/>
          <cell r="VS49"/>
          <cell r="VT49"/>
          <cell r="VU49"/>
          <cell r="VV49"/>
          <cell r="VW49"/>
          <cell r="VX49"/>
          <cell r="VY49"/>
          <cell r="VZ49"/>
          <cell r="WA49"/>
          <cell r="WB49"/>
          <cell r="WC49"/>
          <cell r="WD49"/>
          <cell r="WE49"/>
          <cell r="WF49"/>
          <cell r="WG49"/>
          <cell r="WH49"/>
          <cell r="WI49"/>
          <cell r="WJ49"/>
          <cell r="WK49"/>
          <cell r="WL49"/>
          <cell r="WM49"/>
          <cell r="WN49"/>
          <cell r="WO49"/>
          <cell r="WP49"/>
          <cell r="WQ49"/>
          <cell r="WR49"/>
          <cell r="WS49"/>
          <cell r="WT49"/>
          <cell r="WU49"/>
          <cell r="WV49"/>
          <cell r="WW49"/>
          <cell r="WX49"/>
          <cell r="WY49"/>
          <cell r="WZ49"/>
          <cell r="XA49"/>
          <cell r="XB49"/>
          <cell r="XC49"/>
          <cell r="XD49"/>
          <cell r="XE49"/>
          <cell r="XF49"/>
          <cell r="XG49"/>
          <cell r="XH49"/>
          <cell r="XI49"/>
          <cell r="XJ49"/>
          <cell r="XK49"/>
          <cell r="XL49"/>
          <cell r="XM49"/>
          <cell r="XN49"/>
          <cell r="XO49"/>
          <cell r="XP49"/>
          <cell r="XQ49"/>
          <cell r="XR49"/>
          <cell r="XS49"/>
          <cell r="XT49"/>
          <cell r="XU49"/>
          <cell r="XV49"/>
        </row>
        <row r="50">
          <cell r="E50" t="str">
            <v>N</v>
          </cell>
          <cell r="F50" t="str">
            <v>N</v>
          </cell>
          <cell r="G50" t="str">
            <v>Y</v>
          </cell>
          <cell r="H50" t="str">
            <v>Y</v>
          </cell>
          <cell r="I50" t="str">
            <v>N</v>
          </cell>
          <cell r="J50" t="str">
            <v>N</v>
          </cell>
          <cell r="K50" t="str">
            <v>N</v>
          </cell>
          <cell r="L50" t="str">
            <v>N</v>
          </cell>
          <cell r="M50" t="str">
            <v>N</v>
          </cell>
          <cell r="N50" t="str">
            <v>Y</v>
          </cell>
          <cell r="O50"/>
          <cell r="P50" t="str">
            <v>Y</v>
          </cell>
          <cell r="Q50" t="str">
            <v>N</v>
          </cell>
          <cell r="R50" t="str">
            <v>N</v>
          </cell>
          <cell r="S50" t="str">
            <v>N</v>
          </cell>
          <cell r="T50" t="str">
            <v>N</v>
          </cell>
          <cell r="U50" t="str">
            <v>Y</v>
          </cell>
          <cell r="V50" t="str">
            <v>Y</v>
          </cell>
          <cell r="W50" t="str">
            <v>N</v>
          </cell>
          <cell r="X50" t="str">
            <v>N</v>
          </cell>
          <cell r="Y50" t="str">
            <v>N</v>
          </cell>
          <cell r="Z50"/>
          <cell r="AA50" t="str">
            <v>N</v>
          </cell>
          <cell r="AB50" t="str">
            <v>N</v>
          </cell>
          <cell r="AC50" t="str">
            <v>N</v>
          </cell>
          <cell r="AD50" t="str">
            <v>Y</v>
          </cell>
          <cell r="AE50" t="str">
            <v>Y</v>
          </cell>
          <cell r="AF50" t="str">
            <v>Y</v>
          </cell>
          <cell r="AG50" t="str">
            <v>Y</v>
          </cell>
          <cell r="AH50" t="str">
            <v>N</v>
          </cell>
          <cell r="AI50" t="str">
            <v>N</v>
          </cell>
          <cell r="AJ50" t="str">
            <v>N</v>
          </cell>
          <cell r="AK50" t="str">
            <v>N</v>
          </cell>
          <cell r="AL50" t="str">
            <v>N</v>
          </cell>
          <cell r="AM50" t="str">
            <v>N</v>
          </cell>
          <cell r="AN50" t="str">
            <v>Y</v>
          </cell>
          <cell r="AO50" t="str">
            <v>N</v>
          </cell>
          <cell r="AP50" t="str">
            <v>N</v>
          </cell>
          <cell r="AQ50" t="str">
            <v>N</v>
          </cell>
          <cell r="AR50" t="str">
            <v>N</v>
          </cell>
          <cell r="AS50" t="str">
            <v>N</v>
          </cell>
          <cell r="AT50" t="str">
            <v>N</v>
          </cell>
          <cell r="AU50" t="str">
            <v>N</v>
          </cell>
          <cell r="AV50" t="str">
            <v>N</v>
          </cell>
          <cell r="AW50" t="str">
            <v>N</v>
          </cell>
          <cell r="AX50" t="str">
            <v>N</v>
          </cell>
          <cell r="AY50"/>
          <cell r="AZ50" t="str">
            <v>Y</v>
          </cell>
          <cell r="BA50"/>
          <cell r="BB50" t="str">
            <v>N</v>
          </cell>
          <cell r="BC50" t="str">
            <v>N</v>
          </cell>
          <cell r="BD50" t="str">
            <v>N</v>
          </cell>
          <cell r="BE50" t="str">
            <v>N</v>
          </cell>
          <cell r="BF50" t="str">
            <v>N</v>
          </cell>
          <cell r="BG50" t="str">
            <v>N</v>
          </cell>
          <cell r="BH50" t="str">
            <v>N</v>
          </cell>
          <cell r="BI50" t="str">
            <v>N</v>
          </cell>
          <cell r="BJ50" t="str">
            <v>N</v>
          </cell>
          <cell r="BK50" t="str">
            <v>N</v>
          </cell>
          <cell r="BL50" t="str">
            <v>Y</v>
          </cell>
          <cell r="BM50" t="str">
            <v>N</v>
          </cell>
          <cell r="BN50" t="str">
            <v>N</v>
          </cell>
          <cell r="BO50" t="str">
            <v>Y</v>
          </cell>
          <cell r="BP50" t="str">
            <v>Y</v>
          </cell>
          <cell r="BQ50" t="str">
            <v>Y</v>
          </cell>
          <cell r="BR50" t="str">
            <v>Y</v>
          </cell>
          <cell r="BS50" t="str">
            <v>N</v>
          </cell>
          <cell r="BT50" t="str">
            <v>N</v>
          </cell>
          <cell r="BU50" t="str">
            <v>N</v>
          </cell>
          <cell r="BV50" t="str">
            <v>N</v>
          </cell>
          <cell r="BW50" t="str">
            <v>N</v>
          </cell>
          <cell r="BX50" t="str">
            <v>N</v>
          </cell>
          <cell r="BY50" t="str">
            <v>N</v>
          </cell>
          <cell r="BZ50" t="str">
            <v>N</v>
          </cell>
          <cell r="CA50" t="str">
            <v>N</v>
          </cell>
          <cell r="CB50" t="str">
            <v>N</v>
          </cell>
          <cell r="CC50" t="str">
            <v>N</v>
          </cell>
          <cell r="CD50" t="str">
            <v>N</v>
          </cell>
          <cell r="CE50" t="str">
            <v>N</v>
          </cell>
          <cell r="CF50" t="str">
            <v>N</v>
          </cell>
          <cell r="CG50" t="str">
            <v>N</v>
          </cell>
          <cell r="CH50" t="str">
            <v>Y</v>
          </cell>
          <cell r="CI50" t="str">
            <v>Y</v>
          </cell>
          <cell r="CJ50" t="str">
            <v>Y</v>
          </cell>
          <cell r="CK50" t="str">
            <v>Y</v>
          </cell>
          <cell r="CL50" t="str">
            <v>N</v>
          </cell>
          <cell r="CM50"/>
          <cell r="CN50" t="str">
            <v>N</v>
          </cell>
          <cell r="CO50" t="str">
            <v>Y</v>
          </cell>
          <cell r="CP50" t="str">
            <v>Y</v>
          </cell>
          <cell r="CQ50" t="str">
            <v>N</v>
          </cell>
          <cell r="CR50"/>
          <cell r="CS50" t="str">
            <v>N</v>
          </cell>
          <cell r="CT50" t="str">
            <v>Y</v>
          </cell>
          <cell r="CU50" t="str">
            <v>Y</v>
          </cell>
          <cell r="CV50" t="str">
            <v>Y</v>
          </cell>
          <cell r="CW50" t="str">
            <v>N</v>
          </cell>
          <cell r="CX50" t="str">
            <v>Y</v>
          </cell>
          <cell r="CY50" t="str">
            <v>Y</v>
          </cell>
          <cell r="CZ50" t="str">
            <v>Y</v>
          </cell>
          <cell r="DA50" t="str">
            <v>Y</v>
          </cell>
          <cell r="DB50" t="str">
            <v>N</v>
          </cell>
          <cell r="DC50" t="str">
            <v>Y</v>
          </cell>
          <cell r="DD50" t="str">
            <v>Y</v>
          </cell>
          <cell r="DE50" t="str">
            <v>Y</v>
          </cell>
          <cell r="DF50" t="str">
            <v>Y</v>
          </cell>
          <cell r="DG50" t="str">
            <v>N</v>
          </cell>
          <cell r="DH50" t="str">
            <v>N</v>
          </cell>
          <cell r="DI50" t="str">
            <v>N</v>
          </cell>
          <cell r="DJ50" t="str">
            <v>N</v>
          </cell>
          <cell r="DK50" t="str">
            <v>N</v>
          </cell>
          <cell r="DL50" t="str">
            <v>Y</v>
          </cell>
          <cell r="DM50" t="str">
            <v>N</v>
          </cell>
          <cell r="DN50" t="str">
            <v>N</v>
          </cell>
          <cell r="DO50" t="str">
            <v>N</v>
          </cell>
          <cell r="DP50" t="str">
            <v>Y</v>
          </cell>
          <cell r="DQ50" t="str">
            <v>N</v>
          </cell>
          <cell r="DR50" t="str">
            <v>N</v>
          </cell>
          <cell r="DS50" t="str">
            <v>N</v>
          </cell>
          <cell r="DT50" t="str">
            <v>N</v>
          </cell>
          <cell r="DU50" t="str">
            <v>Y</v>
          </cell>
          <cell r="DV50" t="str">
            <v>Y</v>
          </cell>
          <cell r="DW50" t="str">
            <v>Y</v>
          </cell>
          <cell r="DX50" t="str">
            <v>N</v>
          </cell>
          <cell r="DY50" t="str">
            <v>Y</v>
          </cell>
          <cell r="DZ50" t="str">
            <v>Y</v>
          </cell>
          <cell r="EA50" t="str">
            <v>Y</v>
          </cell>
          <cell r="EB50"/>
          <cell r="EC50" t="str">
            <v>N</v>
          </cell>
          <cell r="ED50" t="str">
            <v>N</v>
          </cell>
          <cell r="EE50" t="str">
            <v>N</v>
          </cell>
          <cell r="EF50" t="str">
            <v>Y</v>
          </cell>
          <cell r="EG50" t="str">
            <v>N</v>
          </cell>
          <cell r="EH50" t="str">
            <v>Y</v>
          </cell>
          <cell r="EI50" t="str">
            <v>N</v>
          </cell>
          <cell r="EJ50" t="str">
            <v>Y</v>
          </cell>
          <cell r="EK50" t="str">
            <v>Y</v>
          </cell>
          <cell r="EL50"/>
          <cell r="EM50" t="str">
            <v>N</v>
          </cell>
          <cell r="EN50" t="str">
            <v>N</v>
          </cell>
          <cell r="EO50" t="str">
            <v>N</v>
          </cell>
          <cell r="EP50" t="str">
            <v>N</v>
          </cell>
          <cell r="EQ50" t="str">
            <v>Y</v>
          </cell>
          <cell r="ER50" t="str">
            <v>N</v>
          </cell>
          <cell r="ES50" t="str">
            <v>Y</v>
          </cell>
          <cell r="ET50" t="str">
            <v>N</v>
          </cell>
          <cell r="EU50" t="str">
            <v>Y</v>
          </cell>
          <cell r="EV50" t="str">
            <v>Y</v>
          </cell>
          <cell r="EW50" t="str">
            <v>Y</v>
          </cell>
          <cell r="EX50" t="str">
            <v>Y</v>
          </cell>
          <cell r="EY50"/>
          <cell r="EZ50" t="str">
            <v>Y</v>
          </cell>
          <cell r="FA50" t="str">
            <v>N</v>
          </cell>
          <cell r="FB50" t="str">
            <v>Y</v>
          </cell>
          <cell r="FC50" t="str">
            <v>Y</v>
          </cell>
          <cell r="FD50" t="str">
            <v>N</v>
          </cell>
          <cell r="FE50" t="str">
            <v>N</v>
          </cell>
          <cell r="FF50" t="str">
            <v>N</v>
          </cell>
          <cell r="FG50" t="str">
            <v>N</v>
          </cell>
          <cell r="FH50" t="str">
            <v>N</v>
          </cell>
          <cell r="FI50" t="str">
            <v>N</v>
          </cell>
          <cell r="FJ50" t="str">
            <v>N</v>
          </cell>
          <cell r="FK50" t="str">
            <v>N</v>
          </cell>
          <cell r="FL50" t="str">
            <v>N</v>
          </cell>
          <cell r="FM50" t="str">
            <v>N</v>
          </cell>
          <cell r="FN50" t="str">
            <v>N</v>
          </cell>
          <cell r="FO50" t="str">
            <v>N</v>
          </cell>
          <cell r="FP50" t="str">
            <v>N</v>
          </cell>
          <cell r="FQ50" t="str">
            <v>Y</v>
          </cell>
          <cell r="FR50" t="str">
            <v>N</v>
          </cell>
          <cell r="FS50" t="str">
            <v>N</v>
          </cell>
          <cell r="FT50" t="str">
            <v>Y</v>
          </cell>
          <cell r="FU50" t="str">
            <v>N</v>
          </cell>
          <cell r="FV50" t="str">
            <v>Y</v>
          </cell>
          <cell r="FW50" t="str">
            <v>N</v>
          </cell>
          <cell r="FX50" t="str">
            <v>N</v>
          </cell>
          <cell r="FY50" t="str">
            <v>N</v>
          </cell>
          <cell r="FZ50" t="str">
            <v>N</v>
          </cell>
          <cell r="GA50" t="str">
            <v>N</v>
          </cell>
          <cell r="GB50"/>
          <cell r="GC50" t="str">
            <v>N</v>
          </cell>
          <cell r="GD50" t="str">
            <v>Y</v>
          </cell>
          <cell r="GE50"/>
          <cell r="GF50" t="str">
            <v>N</v>
          </cell>
          <cell r="GG50" t="str">
            <v>N</v>
          </cell>
          <cell r="GH50" t="str">
            <v>Y</v>
          </cell>
          <cell r="GI50" t="str">
            <v>N</v>
          </cell>
          <cell r="GJ50" t="str">
            <v>N</v>
          </cell>
          <cell r="GK50" t="str">
            <v>N</v>
          </cell>
          <cell r="GL50" t="str">
            <v>N</v>
          </cell>
          <cell r="GM50" t="str">
            <v>N</v>
          </cell>
          <cell r="GN50" t="str">
            <v>N</v>
          </cell>
          <cell r="GO50" t="str">
            <v>N</v>
          </cell>
          <cell r="GP50" t="str">
            <v>Y</v>
          </cell>
          <cell r="GQ50" t="str">
            <v>Y</v>
          </cell>
          <cell r="GR50" t="str">
            <v>N</v>
          </cell>
          <cell r="GS50" t="str">
            <v>N</v>
          </cell>
          <cell r="GT50" t="str">
            <v>N</v>
          </cell>
          <cell r="GU50" t="str">
            <v>Y</v>
          </cell>
          <cell r="GV50" t="str">
            <v>N</v>
          </cell>
          <cell r="GW50" t="str">
            <v>N</v>
          </cell>
          <cell r="GX50" t="str">
            <v>N</v>
          </cell>
          <cell r="GY50" t="str">
            <v>N</v>
          </cell>
          <cell r="GZ50" t="str">
            <v>N</v>
          </cell>
          <cell r="HA50" t="str">
            <v>N</v>
          </cell>
          <cell r="HB50" t="str">
            <v>N</v>
          </cell>
          <cell r="HC50" t="str">
            <v>Y</v>
          </cell>
          <cell r="HD50" t="str">
            <v>N</v>
          </cell>
          <cell r="HE50" t="str">
            <v>N</v>
          </cell>
          <cell r="HF50"/>
          <cell r="HG50" t="str">
            <v>N</v>
          </cell>
          <cell r="HH50" t="str">
            <v>N</v>
          </cell>
          <cell r="HI50" t="str">
            <v>N</v>
          </cell>
          <cell r="HJ50" t="str">
            <v>Y</v>
          </cell>
          <cell r="HK50" t="str">
            <v>N</v>
          </cell>
          <cell r="HL50" t="str">
            <v>N</v>
          </cell>
          <cell r="HM50" t="str">
            <v>N</v>
          </cell>
          <cell r="HN50" t="str">
            <v>N</v>
          </cell>
          <cell r="HO50" t="str">
            <v>Y</v>
          </cell>
          <cell r="HP50"/>
          <cell r="HQ50" t="str">
            <v>Y</v>
          </cell>
          <cell r="HR50" t="str">
            <v>Y</v>
          </cell>
          <cell r="HS50" t="str">
            <v>N</v>
          </cell>
          <cell r="HT50" t="str">
            <v>N</v>
          </cell>
          <cell r="HU50" t="str">
            <v>N</v>
          </cell>
          <cell r="HV50" t="str">
            <v>Y</v>
          </cell>
          <cell r="HW50" t="str">
            <v>N</v>
          </cell>
          <cell r="HX50" t="str">
            <v>Y</v>
          </cell>
          <cell r="HY50"/>
          <cell r="HZ50" t="str">
            <v>N</v>
          </cell>
          <cell r="IA50" t="str">
            <v>N</v>
          </cell>
          <cell r="IB50" t="str">
            <v>Y</v>
          </cell>
          <cell r="IC50" t="str">
            <v>N</v>
          </cell>
          <cell r="ID50" t="str">
            <v>N</v>
          </cell>
          <cell r="IE50" t="str">
            <v>N</v>
          </cell>
          <cell r="IF50" t="str">
            <v>N</v>
          </cell>
          <cell r="IG50" t="str">
            <v>N</v>
          </cell>
          <cell r="IH50" t="str">
            <v>N</v>
          </cell>
          <cell r="II50"/>
          <cell r="IJ50" t="str">
            <v>Y</v>
          </cell>
          <cell r="IK50" t="str">
            <v>Y</v>
          </cell>
          <cell r="IL50" t="str">
            <v>Y</v>
          </cell>
          <cell r="IM50" t="str">
            <v>N</v>
          </cell>
          <cell r="IN50"/>
          <cell r="IO50" t="str">
            <v>N</v>
          </cell>
          <cell r="IP50" t="str">
            <v>N</v>
          </cell>
          <cell r="IQ50" t="str">
            <v>N</v>
          </cell>
          <cell r="IR50" t="str">
            <v>N</v>
          </cell>
          <cell r="IS50" t="str">
            <v>N</v>
          </cell>
          <cell r="IT50" t="str">
            <v>Y</v>
          </cell>
          <cell r="IU50" t="str">
            <v>N</v>
          </cell>
          <cell r="IV50" t="str">
            <v>N</v>
          </cell>
          <cell r="IW50"/>
          <cell r="IX50" t="str">
            <v>Y</v>
          </cell>
          <cell r="IY50" t="str">
            <v>N</v>
          </cell>
          <cell r="IZ50" t="str">
            <v>Y</v>
          </cell>
          <cell r="JA50" t="str">
            <v>N</v>
          </cell>
          <cell r="JB50" t="str">
            <v>Y</v>
          </cell>
          <cell r="JC50" t="str">
            <v>Y</v>
          </cell>
          <cell r="JD50" t="str">
            <v>Y</v>
          </cell>
          <cell r="JE50" t="str">
            <v>Y</v>
          </cell>
          <cell r="JF50" t="str">
            <v>Y</v>
          </cell>
          <cell r="JG50"/>
          <cell r="JH50" t="str">
            <v>Y</v>
          </cell>
          <cell r="JI50"/>
          <cell r="JJ50" t="str">
            <v>Y</v>
          </cell>
          <cell r="JK50" t="str">
            <v>Y</v>
          </cell>
          <cell r="JL50" t="str">
            <v>N</v>
          </cell>
          <cell r="JM50" t="str">
            <v>Y</v>
          </cell>
          <cell r="JN50" t="str">
            <v>N</v>
          </cell>
          <cell r="JO50" t="str">
            <v>Y</v>
          </cell>
          <cell r="JP50" t="str">
            <v>Y</v>
          </cell>
          <cell r="JQ50" t="str">
            <v>N</v>
          </cell>
          <cell r="JR50" t="str">
            <v>N</v>
          </cell>
          <cell r="JS50" t="str">
            <v>N</v>
          </cell>
          <cell r="JT50" t="str">
            <v>Y</v>
          </cell>
          <cell r="JU50" t="str">
            <v>N</v>
          </cell>
          <cell r="JV50" t="str">
            <v>N</v>
          </cell>
          <cell r="JW50" t="str">
            <v>Y</v>
          </cell>
          <cell r="JX50" t="str">
            <v>N</v>
          </cell>
          <cell r="JY50" t="str">
            <v>N</v>
          </cell>
          <cell r="JZ50" t="str">
            <v>N</v>
          </cell>
          <cell r="KA50" t="str">
            <v>N</v>
          </cell>
          <cell r="KB50" t="str">
            <v>Y</v>
          </cell>
          <cell r="KC50" t="str">
            <v>Y</v>
          </cell>
          <cell r="KD50" t="str">
            <v>Y</v>
          </cell>
          <cell r="KE50" t="str">
            <v>Y</v>
          </cell>
          <cell r="KF50" t="str">
            <v>N</v>
          </cell>
          <cell r="KG50" t="str">
            <v>Y</v>
          </cell>
          <cell r="KH50" t="str">
            <v>Y</v>
          </cell>
          <cell r="KI50" t="str">
            <v>N</v>
          </cell>
          <cell r="KJ50" t="str">
            <v>N</v>
          </cell>
          <cell r="KK50" t="str">
            <v>N</v>
          </cell>
          <cell r="KL50" t="str">
            <v>N</v>
          </cell>
          <cell r="KM50" t="str">
            <v>Y</v>
          </cell>
          <cell r="KN50" t="str">
            <v>N</v>
          </cell>
          <cell r="KO50" t="str">
            <v>N</v>
          </cell>
          <cell r="KP50" t="str">
            <v>N</v>
          </cell>
          <cell r="KQ50" t="str">
            <v>N</v>
          </cell>
          <cell r="KR50" t="str">
            <v>N</v>
          </cell>
          <cell r="KS50" t="str">
            <v>N</v>
          </cell>
          <cell r="KT50" t="str">
            <v>N</v>
          </cell>
          <cell r="KU50" t="str">
            <v>N</v>
          </cell>
          <cell r="KV50" t="str">
            <v>N</v>
          </cell>
          <cell r="KW50" t="str">
            <v>N</v>
          </cell>
          <cell r="KX50" t="str">
            <v>N</v>
          </cell>
          <cell r="KY50" t="str">
            <v>N</v>
          </cell>
          <cell r="KZ50" t="str">
            <v>N</v>
          </cell>
          <cell r="LA50" t="str">
            <v>N</v>
          </cell>
          <cell r="LB50" t="str">
            <v>N</v>
          </cell>
          <cell r="LC50" t="str">
            <v>N</v>
          </cell>
          <cell r="LD50" t="str">
            <v>N</v>
          </cell>
          <cell r="LE50" t="str">
            <v>N</v>
          </cell>
          <cell r="LF50" t="str">
            <v>N</v>
          </cell>
          <cell r="LG50" t="str">
            <v>N</v>
          </cell>
          <cell r="LH50" t="str">
            <v>N</v>
          </cell>
          <cell r="LI50" t="str">
            <v>Y</v>
          </cell>
          <cell r="LJ50" t="str">
            <v>N</v>
          </cell>
          <cell r="LK50" t="str">
            <v>N</v>
          </cell>
          <cell r="LL50" t="str">
            <v>N</v>
          </cell>
          <cell r="LM50" t="str">
            <v>Y</v>
          </cell>
          <cell r="LN50" t="str">
            <v>N</v>
          </cell>
          <cell r="LO50" t="str">
            <v>N</v>
          </cell>
          <cell r="LP50" t="str">
            <v>N</v>
          </cell>
          <cell r="LQ50" t="str">
            <v>N</v>
          </cell>
          <cell r="LR50"/>
          <cell r="LS50" t="str">
            <v>N</v>
          </cell>
          <cell r="LT50" t="str">
            <v>N</v>
          </cell>
          <cell r="LU50" t="str">
            <v>N</v>
          </cell>
          <cell r="LV50" t="str">
            <v>N</v>
          </cell>
          <cell r="LW50" t="str">
            <v>N</v>
          </cell>
          <cell r="LX50" t="str">
            <v>N</v>
          </cell>
          <cell r="LY50" t="str">
            <v>N</v>
          </cell>
          <cell r="LZ50" t="str">
            <v>N</v>
          </cell>
          <cell r="MA50" t="str">
            <v>N</v>
          </cell>
          <cell r="MB50" t="str">
            <v>N</v>
          </cell>
          <cell r="MC50" t="str">
            <v>N</v>
          </cell>
          <cell r="MD50" t="str">
            <v>N</v>
          </cell>
          <cell r="ME50" t="str">
            <v>N</v>
          </cell>
          <cell r="MF50" t="str">
            <v>N</v>
          </cell>
          <cell r="MG50" t="str">
            <v>N</v>
          </cell>
          <cell r="MH50" t="str">
            <v>N</v>
          </cell>
          <cell r="MI50" t="str">
            <v>N</v>
          </cell>
          <cell r="MJ50" t="str">
            <v>N</v>
          </cell>
          <cell r="MK50" t="str">
            <v>N</v>
          </cell>
          <cell r="ML50" t="str">
            <v>N</v>
          </cell>
          <cell r="MM50" t="str">
            <v>N</v>
          </cell>
          <cell r="MN50" t="str">
            <v>N</v>
          </cell>
          <cell r="MO50" t="str">
            <v>N</v>
          </cell>
          <cell r="MP50" t="str">
            <v>N</v>
          </cell>
          <cell r="MQ50"/>
          <cell r="MR50" t="str">
            <v>Y</v>
          </cell>
          <cell r="MS50" t="str">
            <v>Y</v>
          </cell>
          <cell r="MT50" t="str">
            <v>N</v>
          </cell>
          <cell r="MU50" t="str">
            <v>Y</v>
          </cell>
          <cell r="MV50" t="str">
            <v>N</v>
          </cell>
          <cell r="MW50" t="str">
            <v>N</v>
          </cell>
          <cell r="MX50" t="str">
            <v>Y</v>
          </cell>
          <cell r="MY50" t="str">
            <v>N</v>
          </cell>
          <cell r="MZ50" t="str">
            <v>N</v>
          </cell>
          <cell r="NA50" t="str">
            <v>Y</v>
          </cell>
          <cell r="NB50" t="str">
            <v>Y</v>
          </cell>
          <cell r="NC50" t="str">
            <v>Y</v>
          </cell>
          <cell r="ND50" t="str">
            <v>N</v>
          </cell>
          <cell r="NE50" t="str">
            <v>N</v>
          </cell>
          <cell r="NF50" t="str">
            <v>Y</v>
          </cell>
          <cell r="NG50" t="str">
            <v>Y</v>
          </cell>
          <cell r="NH50" t="str">
            <v>N</v>
          </cell>
          <cell r="NI50" t="str">
            <v>N</v>
          </cell>
          <cell r="NJ50" t="str">
            <v>Y</v>
          </cell>
          <cell r="NK50" t="str">
            <v>Y</v>
          </cell>
          <cell r="NL50" t="str">
            <v>N</v>
          </cell>
          <cell r="NM50" t="str">
            <v>N</v>
          </cell>
          <cell r="NN50" t="str">
            <v>Y</v>
          </cell>
          <cell r="NO50" t="str">
            <v>N</v>
          </cell>
          <cell r="NP50" t="str">
            <v>Y</v>
          </cell>
          <cell r="NQ50" t="str">
            <v>N</v>
          </cell>
          <cell r="NR50" t="str">
            <v>N</v>
          </cell>
          <cell r="NS50"/>
          <cell r="NT50"/>
          <cell r="NU50" t="str">
            <v>N</v>
          </cell>
          <cell r="NV50" t="str">
            <v>N</v>
          </cell>
          <cell r="NW50" t="str">
            <v>N</v>
          </cell>
          <cell r="NX50" t="str">
            <v>Y</v>
          </cell>
          <cell r="NY50" t="str">
            <v>Y</v>
          </cell>
          <cell r="NZ50" t="str">
            <v>Y</v>
          </cell>
          <cell r="OA50" t="str">
            <v>N</v>
          </cell>
          <cell r="OB50" t="str">
            <v>N</v>
          </cell>
          <cell r="OC50"/>
          <cell r="OD50" t="str">
            <v>N</v>
          </cell>
          <cell r="OE50" t="str">
            <v>N</v>
          </cell>
          <cell r="OF50" t="str">
            <v>N</v>
          </cell>
          <cell r="OG50" t="str">
            <v>N</v>
          </cell>
          <cell r="OH50"/>
          <cell r="OI50" t="str">
            <v>N</v>
          </cell>
          <cell r="OJ50" t="str">
            <v>N</v>
          </cell>
          <cell r="OK50" t="str">
            <v>N</v>
          </cell>
          <cell r="OL50" t="str">
            <v>N</v>
          </cell>
          <cell r="OM50" t="str">
            <v>N</v>
          </cell>
          <cell r="ON50" t="str">
            <v>N</v>
          </cell>
          <cell r="OO50" t="str">
            <v>N</v>
          </cell>
          <cell r="OP50"/>
          <cell r="OQ50" t="str">
            <v>N</v>
          </cell>
          <cell r="OR50" t="str">
            <v>N</v>
          </cell>
          <cell r="OS50" t="str">
            <v>Y</v>
          </cell>
          <cell r="OT50"/>
          <cell r="OU50" t="str">
            <v>Y</v>
          </cell>
          <cell r="OV50" t="str">
            <v>N</v>
          </cell>
          <cell r="OW50" t="str">
            <v>N</v>
          </cell>
          <cell r="OX50" t="str">
            <v>Y</v>
          </cell>
          <cell r="OY50" t="str">
            <v>N</v>
          </cell>
          <cell r="OZ50" t="str">
            <v>Y</v>
          </cell>
          <cell r="PA50" t="str">
            <v>Y</v>
          </cell>
          <cell r="PB50" t="str">
            <v>N</v>
          </cell>
          <cell r="PC50" t="str">
            <v>Y</v>
          </cell>
          <cell r="PD50" t="str">
            <v>Y</v>
          </cell>
          <cell r="PE50" t="str">
            <v>Y</v>
          </cell>
          <cell r="PF50" t="str">
            <v>Y</v>
          </cell>
          <cell r="PG50" t="str">
            <v>N</v>
          </cell>
          <cell r="PH50" t="str">
            <v>Y</v>
          </cell>
          <cell r="PI50" t="str">
            <v>Y</v>
          </cell>
          <cell r="PJ50" t="str">
            <v>Y</v>
          </cell>
          <cell r="PK50" t="str">
            <v>Y</v>
          </cell>
          <cell r="PL50" t="str">
            <v>Y</v>
          </cell>
          <cell r="PM50" t="str">
            <v>Y</v>
          </cell>
          <cell r="PN50" t="str">
            <v>Y</v>
          </cell>
          <cell r="PO50" t="str">
            <v>Y</v>
          </cell>
          <cell r="PP50" t="str">
            <v>Y</v>
          </cell>
          <cell r="PQ50" t="str">
            <v>N</v>
          </cell>
          <cell r="PR50" t="str">
            <v>Y</v>
          </cell>
          <cell r="PS50" t="str">
            <v>Y</v>
          </cell>
          <cell r="PT50" t="str">
            <v>Y</v>
          </cell>
          <cell r="PU50" t="str">
            <v>Y</v>
          </cell>
          <cell r="PV50" t="str">
            <v>Y</v>
          </cell>
          <cell r="PW50" t="str">
            <v>Y</v>
          </cell>
          <cell r="PX50" t="str">
            <v>Y</v>
          </cell>
          <cell r="PY50" t="str">
            <v>Y</v>
          </cell>
          <cell r="PZ50" t="str">
            <v>Y</v>
          </cell>
          <cell r="QA50"/>
          <cell r="QB50" t="str">
            <v>N</v>
          </cell>
          <cell r="QC50" t="str">
            <v>N</v>
          </cell>
          <cell r="QD50" t="str">
            <v>N</v>
          </cell>
          <cell r="QE50" t="str">
            <v>N</v>
          </cell>
          <cell r="QF50" t="str">
            <v>N</v>
          </cell>
          <cell r="QG50" t="str">
            <v>Y</v>
          </cell>
          <cell r="QH50" t="str">
            <v>N</v>
          </cell>
          <cell r="QI50" t="str">
            <v>N</v>
          </cell>
          <cell r="QJ50" t="str">
            <v>N</v>
          </cell>
          <cell r="QK50" t="str">
            <v>N</v>
          </cell>
          <cell r="QL50" t="str">
            <v>N</v>
          </cell>
          <cell r="QM50" t="str">
            <v>N</v>
          </cell>
          <cell r="QN50" t="str">
            <v>N</v>
          </cell>
          <cell r="QO50" t="str">
            <v>N</v>
          </cell>
          <cell r="QP50" t="str">
            <v>N</v>
          </cell>
          <cell r="QQ50" t="str">
            <v>Y</v>
          </cell>
          <cell r="QR50" t="str">
            <v>N</v>
          </cell>
          <cell r="QS50" t="str">
            <v>N</v>
          </cell>
          <cell r="QT50" t="str">
            <v>N</v>
          </cell>
          <cell r="QU50" t="str">
            <v>N</v>
          </cell>
          <cell r="QV50" t="str">
            <v>N</v>
          </cell>
          <cell r="QW50" t="str">
            <v>Y</v>
          </cell>
          <cell r="QX50" t="str">
            <v>Y</v>
          </cell>
          <cell r="QY50" t="str">
            <v>N</v>
          </cell>
          <cell r="QZ50"/>
          <cell r="RA50" t="str">
            <v>Y</v>
          </cell>
          <cell r="RB50" t="str">
            <v>N</v>
          </cell>
          <cell r="RC50" t="str">
            <v>Y</v>
          </cell>
          <cell r="RD50" t="str">
            <v>Y</v>
          </cell>
          <cell r="RE50" t="str">
            <v>N</v>
          </cell>
          <cell r="RF50" t="str">
            <v>N</v>
          </cell>
          <cell r="RG50" t="str">
            <v>Y</v>
          </cell>
          <cell r="RH50" t="str">
            <v>Y</v>
          </cell>
          <cell r="RI50" t="str">
            <v>N</v>
          </cell>
          <cell r="RJ50" t="str">
            <v>N</v>
          </cell>
          <cell r="RK50" t="str">
            <v>N</v>
          </cell>
          <cell r="RL50" t="str">
            <v>Y</v>
          </cell>
          <cell r="RM50"/>
          <cell r="RN50" t="str">
            <v>Y</v>
          </cell>
          <cell r="RO50" t="str">
            <v>N</v>
          </cell>
          <cell r="RP50" t="str">
            <v>Y</v>
          </cell>
          <cell r="RQ50" t="str">
            <v>Y</v>
          </cell>
          <cell r="RR50" t="str">
            <v>Y</v>
          </cell>
          <cell r="RS50" t="str">
            <v>Y</v>
          </cell>
          <cell r="RT50" t="str">
            <v>Y</v>
          </cell>
          <cell r="RU50" t="str">
            <v>N</v>
          </cell>
          <cell r="RV50" t="str">
            <v>N</v>
          </cell>
          <cell r="RW50" t="str">
            <v>N</v>
          </cell>
          <cell r="RX50" t="str">
            <v>Y</v>
          </cell>
          <cell r="RY50"/>
          <cell r="RZ50" t="str">
            <v>Y</v>
          </cell>
          <cell r="SA50" t="str">
            <v>Y</v>
          </cell>
          <cell r="SB50" t="str">
            <v>N</v>
          </cell>
          <cell r="SC50"/>
          <cell r="SD50" t="str">
            <v>N</v>
          </cell>
          <cell r="SE50" t="str">
            <v>N</v>
          </cell>
          <cell r="SF50" t="str">
            <v>N</v>
          </cell>
          <cell r="SG50" t="str">
            <v>Y</v>
          </cell>
          <cell r="SH50" t="str">
            <v>Y</v>
          </cell>
          <cell r="SI50" t="str">
            <v>N</v>
          </cell>
          <cell r="SJ50" t="str">
            <v>N</v>
          </cell>
          <cell r="SK50" t="str">
            <v>Y</v>
          </cell>
          <cell r="SL50" t="str">
            <v>N</v>
          </cell>
          <cell r="SM50"/>
          <cell r="SN50" t="str">
            <v>N</v>
          </cell>
          <cell r="SO50" t="str">
            <v>N</v>
          </cell>
          <cell r="SP50" t="str">
            <v>N</v>
          </cell>
          <cell r="SQ50" t="str">
            <v>Y</v>
          </cell>
          <cell r="SR50" t="str">
            <v>Y</v>
          </cell>
          <cell r="SS50" t="str">
            <v>N</v>
          </cell>
          <cell r="ST50" t="str">
            <v>N</v>
          </cell>
          <cell r="SU50" t="str">
            <v>Y</v>
          </cell>
          <cell r="SV50" t="str">
            <v>Y</v>
          </cell>
          <cell r="SW50" t="str">
            <v>N</v>
          </cell>
          <cell r="SX50" t="str">
            <v>Y</v>
          </cell>
          <cell r="SY50" t="str">
            <v>N</v>
          </cell>
          <cell r="SZ50" t="str">
            <v>N</v>
          </cell>
          <cell r="TA50" t="str">
            <v>N</v>
          </cell>
          <cell r="TB50" t="str">
            <v>N</v>
          </cell>
          <cell r="TC50" t="str">
            <v>Y</v>
          </cell>
          <cell r="TD50" t="str">
            <v>N</v>
          </cell>
          <cell r="TE50" t="str">
            <v>Y</v>
          </cell>
          <cell r="TF50" t="str">
            <v>N</v>
          </cell>
          <cell r="TG50" t="str">
            <v>N</v>
          </cell>
          <cell r="TH50" t="str">
            <v>Y</v>
          </cell>
          <cell r="TI50" t="str">
            <v>Y</v>
          </cell>
          <cell r="TJ50" t="str">
            <v>N</v>
          </cell>
          <cell r="TK50" t="str">
            <v>Y</v>
          </cell>
          <cell r="TL50" t="str">
            <v>Y</v>
          </cell>
          <cell r="TM50" t="str">
            <v>Y</v>
          </cell>
          <cell r="TN50" t="str">
            <v>N</v>
          </cell>
          <cell r="TO50" t="str">
            <v>N</v>
          </cell>
          <cell r="TP50" t="str">
            <v>N</v>
          </cell>
          <cell r="TQ50" t="str">
            <v>N</v>
          </cell>
          <cell r="TR50"/>
          <cell r="TS50" t="str">
            <v>Y</v>
          </cell>
          <cell r="TT50" t="str">
            <v>N</v>
          </cell>
          <cell r="TU50" t="str">
            <v>N</v>
          </cell>
          <cell r="TV50" t="str">
            <v>N</v>
          </cell>
          <cell r="TW50" t="str">
            <v>Y</v>
          </cell>
          <cell r="TX50" t="str">
            <v>N</v>
          </cell>
          <cell r="TY50" t="str">
            <v>Y</v>
          </cell>
          <cell r="TZ50" t="str">
            <v>N</v>
          </cell>
          <cell r="UA50" t="str">
            <v>N</v>
          </cell>
          <cell r="UB50" t="str">
            <v>N</v>
          </cell>
          <cell r="UC50" t="str">
            <v>Y</v>
          </cell>
          <cell r="UD50" t="str">
            <v>N</v>
          </cell>
          <cell r="UE50" t="str">
            <v>N</v>
          </cell>
          <cell r="UF50" t="str">
            <v>Y</v>
          </cell>
          <cell r="UG50" t="str">
            <v>N</v>
          </cell>
          <cell r="UH50" t="str">
            <v>N</v>
          </cell>
          <cell r="UI50" t="str">
            <v>N</v>
          </cell>
          <cell r="UJ50" t="str">
            <v>Y</v>
          </cell>
          <cell r="UK50" t="str">
            <v>N</v>
          </cell>
          <cell r="UL50" t="str">
            <v>N</v>
          </cell>
          <cell r="UM50" t="str">
            <v>Y</v>
          </cell>
          <cell r="UN50" t="str">
            <v>Y</v>
          </cell>
          <cell r="UO50"/>
          <cell r="UP50" t="str">
            <v>Y</v>
          </cell>
          <cell r="UQ50" t="str">
            <v>Y</v>
          </cell>
          <cell r="UR50"/>
          <cell r="US50" t="str">
            <v>N</v>
          </cell>
          <cell r="UT50" t="str">
            <v>N</v>
          </cell>
          <cell r="UU50" t="str">
            <v>N</v>
          </cell>
          <cell r="UV50" t="str">
            <v>N</v>
          </cell>
          <cell r="UW50" t="str">
            <v>Y</v>
          </cell>
          <cell r="UX50" t="str">
            <v>N</v>
          </cell>
          <cell r="UY50" t="str">
            <v>Y</v>
          </cell>
          <cell r="UZ50" t="str">
            <v>N</v>
          </cell>
          <cell r="VA50" t="str">
            <v>N</v>
          </cell>
          <cell r="VB50" t="str">
            <v>Y</v>
          </cell>
          <cell r="VC50" t="str">
            <v>Y</v>
          </cell>
          <cell r="VD50" t="str">
            <v>N</v>
          </cell>
          <cell r="VE50" t="str">
            <v>N</v>
          </cell>
          <cell r="VF50" t="str">
            <v>N</v>
          </cell>
          <cell r="VG50"/>
          <cell r="VH50" t="str">
            <v>N</v>
          </cell>
          <cell r="VI50" t="str">
            <v>N</v>
          </cell>
          <cell r="VJ50" t="str">
            <v>N</v>
          </cell>
          <cell r="VK50" t="str">
            <v>N</v>
          </cell>
          <cell r="VL50" t="str">
            <v>N</v>
          </cell>
          <cell r="VM50"/>
          <cell r="VN50" t="str">
            <v>Y</v>
          </cell>
          <cell r="VO50" t="str">
            <v>N</v>
          </cell>
          <cell r="VP50"/>
          <cell r="VQ50" t="str">
            <v>N</v>
          </cell>
          <cell r="VR50" t="str">
            <v>Y</v>
          </cell>
          <cell r="VS50" t="str">
            <v>N</v>
          </cell>
          <cell r="VT50" t="str">
            <v>N</v>
          </cell>
          <cell r="VU50" t="str">
            <v>N</v>
          </cell>
          <cell r="VV50" t="str">
            <v>N</v>
          </cell>
          <cell r="VW50" t="str">
            <v>Y</v>
          </cell>
          <cell r="VX50"/>
          <cell r="VY50" t="str">
            <v>N</v>
          </cell>
          <cell r="VZ50" t="str">
            <v>Y</v>
          </cell>
          <cell r="WA50"/>
          <cell r="WB50"/>
          <cell r="WC50" t="str">
            <v>Y</v>
          </cell>
          <cell r="WD50" t="str">
            <v>N</v>
          </cell>
          <cell r="WE50" t="str">
            <v>Y</v>
          </cell>
          <cell r="WF50"/>
          <cell r="WG50" t="str">
            <v>Y</v>
          </cell>
          <cell r="WH50" t="str">
            <v>Y</v>
          </cell>
          <cell r="WI50" t="str">
            <v>Y</v>
          </cell>
          <cell r="WJ50"/>
          <cell r="WK50"/>
          <cell r="WL50" t="str">
            <v>N</v>
          </cell>
          <cell r="WM50" t="str">
            <v>N</v>
          </cell>
          <cell r="WN50" t="str">
            <v>N</v>
          </cell>
          <cell r="WO50" t="str">
            <v>N</v>
          </cell>
          <cell r="WP50"/>
          <cell r="WQ50"/>
          <cell r="WR50"/>
          <cell r="WS50" t="str">
            <v>N</v>
          </cell>
          <cell r="WT50" t="str">
            <v>Y</v>
          </cell>
          <cell r="WU50" t="str">
            <v>N</v>
          </cell>
          <cell r="WV50" t="str">
            <v>Y</v>
          </cell>
          <cell r="WW50" t="str">
            <v>N</v>
          </cell>
          <cell r="WX50" t="str">
            <v>N</v>
          </cell>
          <cell r="WY50" t="str">
            <v>N</v>
          </cell>
          <cell r="WZ50" t="str">
            <v>Y</v>
          </cell>
          <cell r="XA50"/>
          <cell r="XB50" t="str">
            <v>Y</v>
          </cell>
          <cell r="XC50"/>
          <cell r="XD50"/>
          <cell r="XE50"/>
          <cell r="XF50"/>
          <cell r="XG50"/>
          <cell r="XH50"/>
          <cell r="XI50" t="str">
            <v>Y</v>
          </cell>
          <cell r="XJ50"/>
          <cell r="XK50" t="str">
            <v>Y</v>
          </cell>
          <cell r="XL50" t="str">
            <v>Y</v>
          </cell>
          <cell r="XM50"/>
          <cell r="XN50" t="str">
            <v>Y</v>
          </cell>
          <cell r="XO50"/>
          <cell r="XP50" t="str">
            <v>N</v>
          </cell>
          <cell r="XQ50" t="str">
            <v>N</v>
          </cell>
          <cell r="XR50" t="str">
            <v>Y</v>
          </cell>
          <cell r="XS50" t="str">
            <v>Y</v>
          </cell>
          <cell r="XT50" t="str">
            <v>N</v>
          </cell>
          <cell r="XU50" t="str">
            <v>N</v>
          </cell>
          <cell r="XV50" t="str">
            <v>Y</v>
          </cell>
        </row>
        <row r="51">
          <cell r="E51" t="str">
            <v>Y</v>
          </cell>
          <cell r="F51" t="str">
            <v>Y</v>
          </cell>
          <cell r="G51" t="str">
            <v>Y</v>
          </cell>
          <cell r="H51" t="str">
            <v>Y</v>
          </cell>
          <cell r="I51" t="str">
            <v>Y</v>
          </cell>
          <cell r="J51" t="str">
            <v>Y</v>
          </cell>
          <cell r="K51" t="str">
            <v>Y</v>
          </cell>
          <cell r="L51" t="str">
            <v>N</v>
          </cell>
          <cell r="M51" t="str">
            <v>Y</v>
          </cell>
          <cell r="N51" t="str">
            <v>N</v>
          </cell>
          <cell r="O51"/>
          <cell r="P51" t="str">
            <v>N</v>
          </cell>
          <cell r="Q51" t="str">
            <v>Y</v>
          </cell>
          <cell r="R51" t="str">
            <v>Y</v>
          </cell>
          <cell r="S51" t="str">
            <v>N</v>
          </cell>
          <cell r="T51" t="str">
            <v>Y</v>
          </cell>
          <cell r="U51" t="str">
            <v>Y</v>
          </cell>
          <cell r="V51" t="str">
            <v>Y</v>
          </cell>
          <cell r="W51" t="str">
            <v>N</v>
          </cell>
          <cell r="X51" t="str">
            <v>Y</v>
          </cell>
          <cell r="Y51" t="str">
            <v>Y</v>
          </cell>
          <cell r="Z51"/>
          <cell r="AA51" t="str">
            <v>Y</v>
          </cell>
          <cell r="AB51" t="str">
            <v>Y</v>
          </cell>
          <cell r="AC51" t="str">
            <v>N</v>
          </cell>
          <cell r="AD51" t="str">
            <v>N</v>
          </cell>
          <cell r="AE51" t="str">
            <v>Y</v>
          </cell>
          <cell r="AF51" t="str">
            <v>Y</v>
          </cell>
          <cell r="AG51" t="str">
            <v>Y</v>
          </cell>
          <cell r="AH51" t="str">
            <v>N</v>
          </cell>
          <cell r="AI51" t="str">
            <v>Y</v>
          </cell>
          <cell r="AJ51" t="str">
            <v>Y</v>
          </cell>
          <cell r="AK51" t="str">
            <v>Y</v>
          </cell>
          <cell r="AL51" t="str">
            <v>Y</v>
          </cell>
          <cell r="AM51" t="str">
            <v>N</v>
          </cell>
          <cell r="AN51" t="str">
            <v>Y</v>
          </cell>
          <cell r="AO51" t="str">
            <v>Y</v>
          </cell>
          <cell r="AP51" t="str">
            <v>Y</v>
          </cell>
          <cell r="AQ51" t="str">
            <v>Y</v>
          </cell>
          <cell r="AR51" t="str">
            <v>Y</v>
          </cell>
          <cell r="AS51" t="str">
            <v>Y</v>
          </cell>
          <cell r="AT51" t="str">
            <v>Y</v>
          </cell>
          <cell r="AU51" t="str">
            <v>Y</v>
          </cell>
          <cell r="AV51" t="str">
            <v>Y</v>
          </cell>
          <cell r="AW51" t="str">
            <v>Y</v>
          </cell>
          <cell r="AX51" t="str">
            <v>Y</v>
          </cell>
          <cell r="AY51"/>
          <cell r="AZ51" t="str">
            <v>Y</v>
          </cell>
          <cell r="BA51"/>
          <cell r="BB51" t="str">
            <v>Y</v>
          </cell>
          <cell r="BC51" t="str">
            <v>Y</v>
          </cell>
          <cell r="BD51" t="str">
            <v>Y</v>
          </cell>
          <cell r="BE51" t="str">
            <v>Y</v>
          </cell>
          <cell r="BF51" t="str">
            <v>N</v>
          </cell>
          <cell r="BG51" t="str">
            <v>N</v>
          </cell>
          <cell r="BH51" t="str">
            <v>N</v>
          </cell>
          <cell r="BI51" t="str">
            <v>Y</v>
          </cell>
          <cell r="BJ51" t="str">
            <v>N</v>
          </cell>
          <cell r="BK51" t="str">
            <v>Y</v>
          </cell>
          <cell r="BL51" t="str">
            <v>N</v>
          </cell>
          <cell r="BM51" t="str">
            <v>N</v>
          </cell>
          <cell r="BN51" t="str">
            <v>Y</v>
          </cell>
          <cell r="BO51" t="str">
            <v>Y</v>
          </cell>
          <cell r="BP51" t="str">
            <v>Y</v>
          </cell>
          <cell r="BQ51" t="str">
            <v>Y</v>
          </cell>
          <cell r="BR51" t="str">
            <v>Y</v>
          </cell>
          <cell r="BS51" t="str">
            <v>Y</v>
          </cell>
          <cell r="BT51" t="str">
            <v>Y</v>
          </cell>
          <cell r="BU51" t="str">
            <v>N</v>
          </cell>
          <cell r="BV51" t="str">
            <v>Y</v>
          </cell>
          <cell r="BW51" t="str">
            <v>Y</v>
          </cell>
          <cell r="BX51" t="str">
            <v>Y</v>
          </cell>
          <cell r="BY51" t="str">
            <v>Y</v>
          </cell>
          <cell r="BZ51" t="str">
            <v>Y</v>
          </cell>
          <cell r="CA51" t="str">
            <v>Y</v>
          </cell>
          <cell r="CB51" t="str">
            <v>N</v>
          </cell>
          <cell r="CC51" t="str">
            <v>N</v>
          </cell>
          <cell r="CD51" t="str">
            <v>N</v>
          </cell>
          <cell r="CE51" t="str">
            <v>Y</v>
          </cell>
          <cell r="CF51" t="str">
            <v>Y</v>
          </cell>
          <cell r="CG51" t="str">
            <v>Y</v>
          </cell>
          <cell r="CH51" t="str">
            <v>Y</v>
          </cell>
          <cell r="CI51" t="str">
            <v>N</v>
          </cell>
          <cell r="CJ51" t="str">
            <v>Y</v>
          </cell>
          <cell r="CK51" t="str">
            <v>Y</v>
          </cell>
          <cell r="CL51" t="str">
            <v>Y</v>
          </cell>
          <cell r="CM51"/>
          <cell r="CN51" t="str">
            <v>Y</v>
          </cell>
          <cell r="CO51" t="str">
            <v>Y</v>
          </cell>
          <cell r="CP51" t="str">
            <v>Y</v>
          </cell>
          <cell r="CQ51" t="str">
            <v>N</v>
          </cell>
          <cell r="CR51"/>
          <cell r="CS51" t="str">
            <v>Y</v>
          </cell>
          <cell r="CT51" t="str">
            <v>Y</v>
          </cell>
          <cell r="CU51" t="str">
            <v>Y</v>
          </cell>
          <cell r="CV51" t="str">
            <v>Y</v>
          </cell>
          <cell r="CW51" t="str">
            <v>Y</v>
          </cell>
          <cell r="CX51" t="str">
            <v>N</v>
          </cell>
          <cell r="CY51" t="str">
            <v>Y</v>
          </cell>
          <cell r="CZ51" t="str">
            <v>Y</v>
          </cell>
          <cell r="DA51" t="str">
            <v>Y</v>
          </cell>
          <cell r="DB51" t="str">
            <v>N</v>
          </cell>
          <cell r="DC51" t="str">
            <v>Y</v>
          </cell>
          <cell r="DD51" t="str">
            <v>Y</v>
          </cell>
          <cell r="DE51" t="str">
            <v>Y</v>
          </cell>
          <cell r="DF51" t="str">
            <v>Y</v>
          </cell>
          <cell r="DG51" t="str">
            <v>Y</v>
          </cell>
          <cell r="DH51" t="str">
            <v>Y</v>
          </cell>
          <cell r="DI51" t="str">
            <v>Y</v>
          </cell>
          <cell r="DJ51" t="str">
            <v>N</v>
          </cell>
          <cell r="DK51" t="str">
            <v>N</v>
          </cell>
          <cell r="DL51" t="str">
            <v>Y</v>
          </cell>
          <cell r="DM51" t="str">
            <v>Y</v>
          </cell>
          <cell r="DN51" t="str">
            <v>Y</v>
          </cell>
          <cell r="DO51" t="str">
            <v>Y</v>
          </cell>
          <cell r="DP51" t="str">
            <v>Y</v>
          </cell>
          <cell r="DQ51" t="str">
            <v>Y</v>
          </cell>
          <cell r="DR51" t="str">
            <v>Y</v>
          </cell>
          <cell r="DS51" t="str">
            <v>Y</v>
          </cell>
          <cell r="DT51" t="str">
            <v>Y</v>
          </cell>
          <cell r="DU51" t="str">
            <v>Y</v>
          </cell>
          <cell r="DV51" t="str">
            <v>Y</v>
          </cell>
          <cell r="DW51" t="str">
            <v>Y</v>
          </cell>
          <cell r="DX51" t="str">
            <v>Y</v>
          </cell>
          <cell r="DY51" t="str">
            <v>Y</v>
          </cell>
          <cell r="DZ51" t="str">
            <v>Y</v>
          </cell>
          <cell r="EA51" t="str">
            <v>Y</v>
          </cell>
          <cell r="EB51"/>
          <cell r="EC51" t="str">
            <v>Y</v>
          </cell>
          <cell r="ED51" t="str">
            <v>Y</v>
          </cell>
          <cell r="EE51" t="str">
            <v>Y</v>
          </cell>
          <cell r="EF51" t="str">
            <v>Y</v>
          </cell>
          <cell r="EG51" t="str">
            <v>Y</v>
          </cell>
          <cell r="EH51" t="str">
            <v>Y</v>
          </cell>
          <cell r="EI51" t="str">
            <v>Y</v>
          </cell>
          <cell r="EJ51" t="str">
            <v>Y</v>
          </cell>
          <cell r="EK51" t="str">
            <v>Y</v>
          </cell>
          <cell r="EL51"/>
          <cell r="EM51" t="str">
            <v>Y</v>
          </cell>
          <cell r="EN51" t="str">
            <v>Y</v>
          </cell>
          <cell r="EO51" t="str">
            <v>N</v>
          </cell>
          <cell r="EP51" t="str">
            <v>Y</v>
          </cell>
          <cell r="EQ51" t="str">
            <v>Y</v>
          </cell>
          <cell r="ER51" t="str">
            <v>Y</v>
          </cell>
          <cell r="ES51" t="str">
            <v>N</v>
          </cell>
          <cell r="ET51" t="str">
            <v>Y</v>
          </cell>
          <cell r="EU51" t="str">
            <v>Y</v>
          </cell>
          <cell r="EV51" t="str">
            <v>N</v>
          </cell>
          <cell r="EW51" t="str">
            <v>Y</v>
          </cell>
          <cell r="EX51" t="str">
            <v>Y</v>
          </cell>
          <cell r="EY51"/>
          <cell r="EZ51" t="str">
            <v>Y</v>
          </cell>
          <cell r="FA51" t="str">
            <v>Y</v>
          </cell>
          <cell r="FB51" t="str">
            <v>Y</v>
          </cell>
          <cell r="FC51" t="str">
            <v>N</v>
          </cell>
          <cell r="FD51" t="str">
            <v>Y</v>
          </cell>
          <cell r="FE51" t="str">
            <v>Y</v>
          </cell>
          <cell r="FF51" t="str">
            <v>Y</v>
          </cell>
          <cell r="FG51" t="str">
            <v>Y</v>
          </cell>
          <cell r="FH51" t="str">
            <v>Y</v>
          </cell>
          <cell r="FI51" t="str">
            <v>Y</v>
          </cell>
          <cell r="FJ51" t="str">
            <v>Y</v>
          </cell>
          <cell r="FK51" t="str">
            <v>Y</v>
          </cell>
          <cell r="FL51" t="str">
            <v>Y</v>
          </cell>
          <cell r="FM51" t="str">
            <v>Y</v>
          </cell>
          <cell r="FN51" t="str">
            <v>Y</v>
          </cell>
          <cell r="FO51" t="str">
            <v>Y</v>
          </cell>
          <cell r="FP51" t="str">
            <v>Y</v>
          </cell>
          <cell r="FQ51" t="str">
            <v>Y</v>
          </cell>
          <cell r="FR51" t="str">
            <v>Y</v>
          </cell>
          <cell r="FS51" t="str">
            <v>Y</v>
          </cell>
          <cell r="FT51" t="str">
            <v>Y</v>
          </cell>
          <cell r="FU51" t="str">
            <v>Y</v>
          </cell>
          <cell r="FV51" t="str">
            <v>Y</v>
          </cell>
          <cell r="FW51" t="str">
            <v>Y</v>
          </cell>
          <cell r="FX51" t="str">
            <v>Y</v>
          </cell>
          <cell r="FY51" t="str">
            <v>Y</v>
          </cell>
          <cell r="FZ51" t="str">
            <v>Y</v>
          </cell>
          <cell r="GA51" t="str">
            <v>Y</v>
          </cell>
          <cell r="GB51"/>
          <cell r="GC51" t="str">
            <v>Y</v>
          </cell>
          <cell r="GD51" t="str">
            <v>Y</v>
          </cell>
          <cell r="GE51"/>
          <cell r="GF51" t="str">
            <v>Y</v>
          </cell>
          <cell r="GG51" t="str">
            <v>Y</v>
          </cell>
          <cell r="GH51" t="str">
            <v>Y</v>
          </cell>
          <cell r="GI51" t="str">
            <v>Y</v>
          </cell>
          <cell r="GJ51" t="str">
            <v>Y</v>
          </cell>
          <cell r="GK51" t="str">
            <v>Y</v>
          </cell>
          <cell r="GL51" t="str">
            <v>Y</v>
          </cell>
          <cell r="GM51" t="str">
            <v>Y</v>
          </cell>
          <cell r="GN51" t="str">
            <v>Y</v>
          </cell>
          <cell r="GO51" t="str">
            <v>Y</v>
          </cell>
          <cell r="GP51" t="str">
            <v>Y</v>
          </cell>
          <cell r="GQ51" t="str">
            <v>Y</v>
          </cell>
          <cell r="GR51" t="str">
            <v>Y</v>
          </cell>
          <cell r="GS51" t="str">
            <v>Y</v>
          </cell>
          <cell r="GT51" t="str">
            <v>Y</v>
          </cell>
          <cell r="GU51" t="str">
            <v>Y</v>
          </cell>
          <cell r="GV51" t="str">
            <v>N</v>
          </cell>
          <cell r="GW51" t="str">
            <v>Y</v>
          </cell>
          <cell r="GX51" t="str">
            <v>N</v>
          </cell>
          <cell r="GY51" t="str">
            <v>Y</v>
          </cell>
          <cell r="GZ51" t="str">
            <v>Y</v>
          </cell>
          <cell r="HA51" t="str">
            <v>Y</v>
          </cell>
          <cell r="HB51" t="str">
            <v>Y</v>
          </cell>
          <cell r="HC51" t="str">
            <v>Y</v>
          </cell>
          <cell r="HD51" t="str">
            <v>Y</v>
          </cell>
          <cell r="HE51" t="str">
            <v>Y</v>
          </cell>
          <cell r="HF51"/>
          <cell r="HG51" t="str">
            <v>Y</v>
          </cell>
          <cell r="HH51" t="str">
            <v>Y</v>
          </cell>
          <cell r="HI51" t="str">
            <v>Y</v>
          </cell>
          <cell r="HJ51" t="str">
            <v>Y</v>
          </cell>
          <cell r="HK51" t="str">
            <v>Y</v>
          </cell>
          <cell r="HL51" t="str">
            <v>Y</v>
          </cell>
          <cell r="HM51" t="str">
            <v>Y</v>
          </cell>
          <cell r="HN51" t="str">
            <v>Y</v>
          </cell>
          <cell r="HO51" t="str">
            <v>Y</v>
          </cell>
          <cell r="HP51"/>
          <cell r="HQ51" t="str">
            <v>Y</v>
          </cell>
          <cell r="HR51" t="str">
            <v>Y</v>
          </cell>
          <cell r="HS51" t="str">
            <v>Y</v>
          </cell>
          <cell r="HT51" t="str">
            <v>Y</v>
          </cell>
          <cell r="HU51" t="str">
            <v>Y</v>
          </cell>
          <cell r="HV51" t="str">
            <v>Y</v>
          </cell>
          <cell r="HW51" t="str">
            <v>Y</v>
          </cell>
          <cell r="HX51" t="str">
            <v>Y</v>
          </cell>
          <cell r="HY51"/>
          <cell r="HZ51" t="str">
            <v>Y</v>
          </cell>
          <cell r="IA51" t="str">
            <v>Y</v>
          </cell>
          <cell r="IB51" t="str">
            <v>Y</v>
          </cell>
          <cell r="IC51" t="str">
            <v>Y</v>
          </cell>
          <cell r="ID51" t="str">
            <v>Y</v>
          </cell>
          <cell r="IE51" t="str">
            <v>Y</v>
          </cell>
          <cell r="IF51" t="str">
            <v>Y</v>
          </cell>
          <cell r="IG51" t="str">
            <v>Y</v>
          </cell>
          <cell r="IH51" t="str">
            <v>Y</v>
          </cell>
          <cell r="II51"/>
          <cell r="IJ51" t="str">
            <v>Y</v>
          </cell>
          <cell r="IK51" t="str">
            <v>Y</v>
          </cell>
          <cell r="IL51" t="str">
            <v>Y</v>
          </cell>
          <cell r="IM51" t="str">
            <v>N</v>
          </cell>
          <cell r="IN51"/>
          <cell r="IO51" t="str">
            <v>Y</v>
          </cell>
          <cell r="IP51" t="str">
            <v>Y</v>
          </cell>
          <cell r="IQ51" t="str">
            <v>N</v>
          </cell>
          <cell r="IR51" t="str">
            <v>Y</v>
          </cell>
          <cell r="IS51" t="str">
            <v>Y</v>
          </cell>
          <cell r="IT51" t="str">
            <v>Y</v>
          </cell>
          <cell r="IU51" t="str">
            <v>Y</v>
          </cell>
          <cell r="IV51" t="str">
            <v>Y</v>
          </cell>
          <cell r="IW51"/>
          <cell r="IX51" t="str">
            <v>N</v>
          </cell>
          <cell r="IY51" t="str">
            <v>Y</v>
          </cell>
          <cell r="IZ51" t="str">
            <v>Y</v>
          </cell>
          <cell r="JA51" t="str">
            <v>Y</v>
          </cell>
          <cell r="JB51" t="str">
            <v>Y</v>
          </cell>
          <cell r="JC51" t="str">
            <v>Y</v>
          </cell>
          <cell r="JD51" t="str">
            <v>Y</v>
          </cell>
          <cell r="JE51" t="str">
            <v>Y</v>
          </cell>
          <cell r="JF51" t="str">
            <v>Y</v>
          </cell>
          <cell r="JG51"/>
          <cell r="JH51" t="str">
            <v>Y</v>
          </cell>
          <cell r="JI51"/>
          <cell r="JJ51" t="str">
            <v>Y</v>
          </cell>
          <cell r="JK51" t="str">
            <v>Y</v>
          </cell>
          <cell r="JL51" t="str">
            <v>Y</v>
          </cell>
          <cell r="JM51" t="str">
            <v>Y</v>
          </cell>
          <cell r="JN51" t="str">
            <v>Y</v>
          </cell>
          <cell r="JO51" t="str">
            <v>Y</v>
          </cell>
          <cell r="JP51" t="str">
            <v>Y</v>
          </cell>
          <cell r="JQ51" t="str">
            <v>Y</v>
          </cell>
          <cell r="JR51" t="str">
            <v>Y</v>
          </cell>
          <cell r="JS51" t="str">
            <v>N</v>
          </cell>
          <cell r="JT51" t="str">
            <v>Y</v>
          </cell>
          <cell r="JU51" t="str">
            <v>Y</v>
          </cell>
          <cell r="JV51" t="str">
            <v>Y</v>
          </cell>
          <cell r="JW51" t="str">
            <v>Y</v>
          </cell>
          <cell r="JX51" t="str">
            <v>Y</v>
          </cell>
          <cell r="JY51" t="str">
            <v>Y</v>
          </cell>
          <cell r="JZ51" t="str">
            <v>N</v>
          </cell>
          <cell r="KA51" t="str">
            <v>Y</v>
          </cell>
          <cell r="KB51" t="str">
            <v>Y</v>
          </cell>
          <cell r="KC51" t="str">
            <v>Y</v>
          </cell>
          <cell r="KD51" t="str">
            <v>Y</v>
          </cell>
          <cell r="KE51" t="str">
            <v>Y</v>
          </cell>
          <cell r="KF51" t="str">
            <v>Y</v>
          </cell>
          <cell r="KG51" t="str">
            <v>N</v>
          </cell>
          <cell r="KH51" t="str">
            <v>N</v>
          </cell>
          <cell r="KI51" t="str">
            <v>Y</v>
          </cell>
          <cell r="KJ51" t="str">
            <v>N</v>
          </cell>
          <cell r="KK51" t="str">
            <v>N</v>
          </cell>
          <cell r="KL51" t="str">
            <v>Y</v>
          </cell>
          <cell r="KM51" t="str">
            <v>Y</v>
          </cell>
          <cell r="KN51" t="str">
            <v>N</v>
          </cell>
          <cell r="KO51" t="str">
            <v>Y</v>
          </cell>
          <cell r="KP51" t="str">
            <v>Y</v>
          </cell>
          <cell r="KQ51" t="str">
            <v>Y</v>
          </cell>
          <cell r="KR51" t="str">
            <v>Y</v>
          </cell>
          <cell r="KS51" t="str">
            <v>N</v>
          </cell>
          <cell r="KT51" t="str">
            <v>N</v>
          </cell>
          <cell r="KU51" t="str">
            <v>N</v>
          </cell>
          <cell r="KV51" t="str">
            <v>N</v>
          </cell>
          <cell r="KW51" t="str">
            <v>N</v>
          </cell>
          <cell r="KX51" t="str">
            <v>Y</v>
          </cell>
          <cell r="KY51" t="str">
            <v>Y</v>
          </cell>
          <cell r="KZ51" t="str">
            <v>Y</v>
          </cell>
          <cell r="LA51" t="str">
            <v>Y</v>
          </cell>
          <cell r="LB51" t="str">
            <v>Y</v>
          </cell>
          <cell r="LC51" t="str">
            <v>Y</v>
          </cell>
          <cell r="LD51" t="str">
            <v>Y</v>
          </cell>
          <cell r="LE51" t="str">
            <v>Y</v>
          </cell>
          <cell r="LF51" t="str">
            <v>Y</v>
          </cell>
          <cell r="LG51" t="str">
            <v>Y</v>
          </cell>
          <cell r="LH51" t="str">
            <v>Y</v>
          </cell>
          <cell r="LI51" t="str">
            <v>Y</v>
          </cell>
          <cell r="LJ51" t="str">
            <v>Y</v>
          </cell>
          <cell r="LK51" t="str">
            <v>Y</v>
          </cell>
          <cell r="LL51" t="str">
            <v>Y</v>
          </cell>
          <cell r="LM51" t="str">
            <v>Y</v>
          </cell>
          <cell r="LN51" t="str">
            <v>Y</v>
          </cell>
          <cell r="LO51" t="str">
            <v>N</v>
          </cell>
          <cell r="LP51" t="str">
            <v>Y</v>
          </cell>
          <cell r="LQ51" t="str">
            <v>Y</v>
          </cell>
          <cell r="LR51"/>
          <cell r="LS51" t="str">
            <v>Y</v>
          </cell>
          <cell r="LT51" t="str">
            <v>Y</v>
          </cell>
          <cell r="LU51" t="str">
            <v>Y</v>
          </cell>
          <cell r="LV51" t="str">
            <v>N</v>
          </cell>
          <cell r="LW51" t="str">
            <v>Y</v>
          </cell>
          <cell r="LX51" t="str">
            <v>Y</v>
          </cell>
          <cell r="LY51" t="str">
            <v>Y</v>
          </cell>
          <cell r="LZ51" t="str">
            <v>N</v>
          </cell>
          <cell r="MA51" t="str">
            <v>Y</v>
          </cell>
          <cell r="MB51" t="str">
            <v>Y</v>
          </cell>
          <cell r="MC51" t="str">
            <v>N</v>
          </cell>
          <cell r="MD51" t="str">
            <v>N</v>
          </cell>
          <cell r="ME51" t="str">
            <v>N</v>
          </cell>
          <cell r="MF51" t="str">
            <v>Y</v>
          </cell>
          <cell r="MG51" t="str">
            <v>Y</v>
          </cell>
          <cell r="MH51" t="str">
            <v>Y</v>
          </cell>
          <cell r="MI51" t="str">
            <v>Y</v>
          </cell>
          <cell r="MJ51" t="str">
            <v>Y</v>
          </cell>
          <cell r="MK51" t="str">
            <v>Y</v>
          </cell>
          <cell r="ML51" t="str">
            <v>N</v>
          </cell>
          <cell r="MM51" t="str">
            <v>Y</v>
          </cell>
          <cell r="MN51" t="str">
            <v>Y</v>
          </cell>
          <cell r="MO51" t="str">
            <v>Y</v>
          </cell>
          <cell r="MP51" t="str">
            <v>Y</v>
          </cell>
          <cell r="MQ51"/>
          <cell r="MR51" t="str">
            <v>N</v>
          </cell>
          <cell r="MS51" t="str">
            <v>Y</v>
          </cell>
          <cell r="MT51" t="str">
            <v>Y</v>
          </cell>
          <cell r="MU51" t="str">
            <v>N</v>
          </cell>
          <cell r="MV51" t="str">
            <v>Y</v>
          </cell>
          <cell r="MW51" t="str">
            <v>Y</v>
          </cell>
          <cell r="MX51" t="str">
            <v>Y</v>
          </cell>
          <cell r="MY51" t="str">
            <v>Y</v>
          </cell>
          <cell r="MZ51" t="str">
            <v>Y</v>
          </cell>
          <cell r="NA51" t="str">
            <v>Y</v>
          </cell>
          <cell r="NB51" t="str">
            <v>Y</v>
          </cell>
          <cell r="NC51" t="str">
            <v>Y</v>
          </cell>
          <cell r="ND51" t="str">
            <v>N</v>
          </cell>
          <cell r="NE51" t="str">
            <v>Y</v>
          </cell>
          <cell r="NF51" t="str">
            <v>Y</v>
          </cell>
          <cell r="NG51" t="str">
            <v>Y</v>
          </cell>
          <cell r="NH51" t="str">
            <v>Y</v>
          </cell>
          <cell r="NI51" t="str">
            <v>Y</v>
          </cell>
          <cell r="NJ51" t="str">
            <v>Y</v>
          </cell>
          <cell r="NK51" t="str">
            <v>N</v>
          </cell>
          <cell r="NL51" t="str">
            <v>Y</v>
          </cell>
          <cell r="NM51" t="str">
            <v>Y</v>
          </cell>
          <cell r="NN51" t="str">
            <v>Y</v>
          </cell>
          <cell r="NO51" t="str">
            <v>Y</v>
          </cell>
          <cell r="NP51" t="str">
            <v>Y</v>
          </cell>
          <cell r="NQ51" t="str">
            <v>Y</v>
          </cell>
          <cell r="NR51" t="str">
            <v>N</v>
          </cell>
          <cell r="NS51"/>
          <cell r="NT51"/>
          <cell r="NU51" t="str">
            <v>Y</v>
          </cell>
          <cell r="NV51" t="str">
            <v>Y</v>
          </cell>
          <cell r="NW51" t="str">
            <v>Y</v>
          </cell>
          <cell r="NX51" t="str">
            <v>Y</v>
          </cell>
          <cell r="NY51" t="str">
            <v>Y</v>
          </cell>
          <cell r="NZ51" t="str">
            <v>Y</v>
          </cell>
          <cell r="OA51" t="str">
            <v>Y</v>
          </cell>
          <cell r="OB51" t="str">
            <v>Y</v>
          </cell>
          <cell r="OC51"/>
          <cell r="OD51" t="str">
            <v>Y</v>
          </cell>
          <cell r="OE51" t="str">
            <v>Y</v>
          </cell>
          <cell r="OF51" t="str">
            <v>Y</v>
          </cell>
          <cell r="OG51" t="str">
            <v>Y</v>
          </cell>
          <cell r="OH51"/>
          <cell r="OI51" t="str">
            <v>Y</v>
          </cell>
          <cell r="OJ51" t="str">
            <v>Y</v>
          </cell>
          <cell r="OK51" t="str">
            <v>Y</v>
          </cell>
          <cell r="OL51" t="str">
            <v>Y</v>
          </cell>
          <cell r="OM51" t="str">
            <v>Y</v>
          </cell>
          <cell r="ON51" t="str">
            <v>Y</v>
          </cell>
          <cell r="OO51" t="str">
            <v>Y</v>
          </cell>
          <cell r="OP51"/>
          <cell r="OQ51" t="str">
            <v>Y</v>
          </cell>
          <cell r="OR51" t="str">
            <v>Y</v>
          </cell>
          <cell r="OS51" t="str">
            <v>Y</v>
          </cell>
          <cell r="OT51"/>
          <cell r="OU51" t="str">
            <v>N</v>
          </cell>
          <cell r="OV51" t="str">
            <v>Y</v>
          </cell>
          <cell r="OW51" t="str">
            <v>Y</v>
          </cell>
          <cell r="OX51" t="str">
            <v>Y</v>
          </cell>
          <cell r="OY51" t="str">
            <v>Y</v>
          </cell>
          <cell r="OZ51" t="str">
            <v>Y</v>
          </cell>
          <cell r="PA51" t="str">
            <v>Y</v>
          </cell>
          <cell r="PB51" t="str">
            <v>Y</v>
          </cell>
          <cell r="PC51" t="str">
            <v>Y</v>
          </cell>
          <cell r="PD51" t="str">
            <v>Y</v>
          </cell>
          <cell r="PE51" t="str">
            <v>Y</v>
          </cell>
          <cell r="PF51" t="str">
            <v>N</v>
          </cell>
          <cell r="PG51" t="str">
            <v>Y</v>
          </cell>
          <cell r="PH51" t="str">
            <v>Y</v>
          </cell>
          <cell r="PI51" t="str">
            <v>Y</v>
          </cell>
          <cell r="PJ51" t="str">
            <v>Y</v>
          </cell>
          <cell r="PK51" t="str">
            <v>Y</v>
          </cell>
          <cell r="PL51" t="str">
            <v>N</v>
          </cell>
          <cell r="PM51" t="str">
            <v>N</v>
          </cell>
          <cell r="PN51" t="str">
            <v>N</v>
          </cell>
          <cell r="PO51" t="str">
            <v>Y</v>
          </cell>
          <cell r="PP51" t="str">
            <v>Y</v>
          </cell>
          <cell r="PQ51" t="str">
            <v>Y</v>
          </cell>
          <cell r="PR51" t="str">
            <v>Y</v>
          </cell>
          <cell r="PS51" t="str">
            <v>Y</v>
          </cell>
          <cell r="PT51" t="str">
            <v>Y</v>
          </cell>
          <cell r="PU51" t="str">
            <v>Y</v>
          </cell>
          <cell r="PV51" t="str">
            <v>Y</v>
          </cell>
          <cell r="PW51" t="str">
            <v>Y</v>
          </cell>
          <cell r="PX51" t="str">
            <v>Y</v>
          </cell>
          <cell r="PY51" t="str">
            <v>Y</v>
          </cell>
          <cell r="PZ51" t="str">
            <v>Y</v>
          </cell>
          <cell r="QA51"/>
          <cell r="QB51" t="str">
            <v>Y</v>
          </cell>
          <cell r="QC51" t="str">
            <v>Y</v>
          </cell>
          <cell r="QD51" t="str">
            <v>Y</v>
          </cell>
          <cell r="QE51" t="str">
            <v>Y</v>
          </cell>
          <cell r="QF51" t="str">
            <v>Y</v>
          </cell>
          <cell r="QG51" t="str">
            <v>Y</v>
          </cell>
          <cell r="QH51" t="str">
            <v>Y</v>
          </cell>
          <cell r="QI51" t="str">
            <v>Y</v>
          </cell>
          <cell r="QJ51" t="str">
            <v>N</v>
          </cell>
          <cell r="QK51" t="str">
            <v>Y</v>
          </cell>
          <cell r="QL51" t="str">
            <v>Y</v>
          </cell>
          <cell r="QM51" t="str">
            <v>Y</v>
          </cell>
          <cell r="QN51" t="str">
            <v>Y</v>
          </cell>
          <cell r="QO51" t="str">
            <v>Y</v>
          </cell>
          <cell r="QP51" t="str">
            <v>Y</v>
          </cell>
          <cell r="QQ51" t="str">
            <v>Y</v>
          </cell>
          <cell r="QR51" t="str">
            <v>Y</v>
          </cell>
          <cell r="QS51" t="str">
            <v>Y</v>
          </cell>
          <cell r="QT51" t="str">
            <v>Y</v>
          </cell>
          <cell r="QU51" t="str">
            <v>Y</v>
          </cell>
          <cell r="QV51" t="str">
            <v>N</v>
          </cell>
          <cell r="QW51" t="str">
            <v>N</v>
          </cell>
          <cell r="QX51" t="str">
            <v>Y</v>
          </cell>
          <cell r="QY51" t="str">
            <v>Y</v>
          </cell>
          <cell r="QZ51"/>
          <cell r="RA51" t="str">
            <v>Y</v>
          </cell>
          <cell r="RB51" t="str">
            <v>Y</v>
          </cell>
          <cell r="RC51" t="str">
            <v>Y</v>
          </cell>
          <cell r="RD51" t="str">
            <v>Y</v>
          </cell>
          <cell r="RE51" t="str">
            <v>Y</v>
          </cell>
          <cell r="RF51" t="str">
            <v>Y</v>
          </cell>
          <cell r="RG51" t="str">
            <v>Y</v>
          </cell>
          <cell r="RH51" t="str">
            <v>Y</v>
          </cell>
          <cell r="RI51" t="str">
            <v>Y</v>
          </cell>
          <cell r="RJ51" t="str">
            <v>N</v>
          </cell>
          <cell r="RK51" t="str">
            <v>Y</v>
          </cell>
          <cell r="RL51" t="str">
            <v>Y</v>
          </cell>
          <cell r="RM51"/>
          <cell r="RN51" t="str">
            <v>Y</v>
          </cell>
          <cell r="RO51" t="str">
            <v>Y</v>
          </cell>
          <cell r="RP51" t="str">
            <v>Y</v>
          </cell>
          <cell r="RQ51" t="str">
            <v>Y</v>
          </cell>
          <cell r="RR51" t="str">
            <v>Y</v>
          </cell>
          <cell r="RS51" t="str">
            <v>N</v>
          </cell>
          <cell r="RT51" t="str">
            <v>Y</v>
          </cell>
          <cell r="RU51" t="str">
            <v>N</v>
          </cell>
          <cell r="RV51" t="str">
            <v>Y</v>
          </cell>
          <cell r="RW51" t="str">
            <v>N</v>
          </cell>
          <cell r="RX51" t="str">
            <v>Y</v>
          </cell>
          <cell r="RY51"/>
          <cell r="RZ51" t="str">
            <v>N</v>
          </cell>
          <cell r="SA51" t="str">
            <v>N</v>
          </cell>
          <cell r="SB51" t="str">
            <v>N</v>
          </cell>
          <cell r="SC51"/>
          <cell r="SD51" t="str">
            <v>Y</v>
          </cell>
          <cell r="SE51" t="str">
            <v>Y</v>
          </cell>
          <cell r="SF51" t="str">
            <v>N</v>
          </cell>
          <cell r="SG51" t="str">
            <v>Y</v>
          </cell>
          <cell r="SH51" t="str">
            <v>Y</v>
          </cell>
          <cell r="SI51" t="str">
            <v>Y</v>
          </cell>
          <cell r="SJ51" t="str">
            <v>Y</v>
          </cell>
          <cell r="SK51" t="str">
            <v>Y</v>
          </cell>
          <cell r="SL51" t="str">
            <v>Y</v>
          </cell>
          <cell r="SM51"/>
          <cell r="SN51" t="str">
            <v>Y</v>
          </cell>
          <cell r="SO51" t="str">
            <v>N</v>
          </cell>
          <cell r="SP51" t="str">
            <v>N</v>
          </cell>
          <cell r="SQ51" t="str">
            <v>Y</v>
          </cell>
          <cell r="SR51" t="str">
            <v>Y</v>
          </cell>
          <cell r="SS51" t="str">
            <v>Y</v>
          </cell>
          <cell r="ST51" t="str">
            <v>Y</v>
          </cell>
          <cell r="SU51" t="str">
            <v>Y</v>
          </cell>
          <cell r="SV51" t="str">
            <v>Y</v>
          </cell>
          <cell r="SW51" t="str">
            <v>Y</v>
          </cell>
          <cell r="SX51" t="str">
            <v>Y</v>
          </cell>
          <cell r="SY51" t="str">
            <v>Y</v>
          </cell>
          <cell r="SZ51" t="str">
            <v>Y</v>
          </cell>
          <cell r="TA51" t="str">
            <v>Y</v>
          </cell>
          <cell r="TB51" t="str">
            <v>Y</v>
          </cell>
          <cell r="TC51" t="str">
            <v>Y</v>
          </cell>
          <cell r="TD51" t="str">
            <v>Y</v>
          </cell>
          <cell r="TE51" t="str">
            <v>Y</v>
          </cell>
          <cell r="TF51" t="str">
            <v>Y</v>
          </cell>
          <cell r="TG51" t="str">
            <v>Y</v>
          </cell>
          <cell r="TH51" t="str">
            <v>Y</v>
          </cell>
          <cell r="TI51" t="str">
            <v>Y</v>
          </cell>
          <cell r="TJ51" t="str">
            <v>Y</v>
          </cell>
          <cell r="TK51" t="str">
            <v>Y</v>
          </cell>
          <cell r="TL51" t="str">
            <v>Y</v>
          </cell>
          <cell r="TM51" t="str">
            <v>Y</v>
          </cell>
          <cell r="TN51" t="str">
            <v>Y</v>
          </cell>
          <cell r="TO51" t="str">
            <v>Y</v>
          </cell>
          <cell r="TP51" t="str">
            <v>Y</v>
          </cell>
          <cell r="TQ51" t="str">
            <v>Y</v>
          </cell>
          <cell r="TR51"/>
          <cell r="TS51" t="str">
            <v>Y</v>
          </cell>
          <cell r="TT51" t="str">
            <v>Y</v>
          </cell>
          <cell r="TU51" t="str">
            <v>Y</v>
          </cell>
          <cell r="TV51" t="str">
            <v>Y</v>
          </cell>
          <cell r="TW51" t="str">
            <v>Y</v>
          </cell>
          <cell r="TX51" t="str">
            <v>Y</v>
          </cell>
          <cell r="TY51" t="str">
            <v>Y</v>
          </cell>
          <cell r="TZ51" t="str">
            <v>Y</v>
          </cell>
          <cell r="UA51" t="str">
            <v>Y</v>
          </cell>
          <cell r="UB51" t="str">
            <v>N</v>
          </cell>
          <cell r="UC51" t="str">
            <v>Y</v>
          </cell>
          <cell r="UD51" t="str">
            <v>N</v>
          </cell>
          <cell r="UE51" t="str">
            <v>Y</v>
          </cell>
          <cell r="UF51" t="str">
            <v>Y</v>
          </cell>
          <cell r="UG51" t="str">
            <v>Y</v>
          </cell>
          <cell r="UH51" t="str">
            <v>Y</v>
          </cell>
          <cell r="UI51" t="str">
            <v>N</v>
          </cell>
          <cell r="UJ51" t="str">
            <v>Y</v>
          </cell>
          <cell r="UK51" t="str">
            <v>Y</v>
          </cell>
          <cell r="UL51" t="str">
            <v>Y</v>
          </cell>
          <cell r="UM51" t="str">
            <v>Y</v>
          </cell>
          <cell r="UN51" t="str">
            <v>N</v>
          </cell>
          <cell r="UO51"/>
          <cell r="UP51" t="str">
            <v>N</v>
          </cell>
          <cell r="UQ51" t="str">
            <v>N</v>
          </cell>
          <cell r="UR51"/>
          <cell r="US51" t="str">
            <v>Y</v>
          </cell>
          <cell r="UT51" t="str">
            <v>Y</v>
          </cell>
          <cell r="UU51" t="str">
            <v>Y</v>
          </cell>
          <cell r="UV51" t="str">
            <v>Y</v>
          </cell>
          <cell r="UW51" t="str">
            <v>Y</v>
          </cell>
          <cell r="UX51" t="str">
            <v>Y</v>
          </cell>
          <cell r="UY51" t="str">
            <v>Y</v>
          </cell>
          <cell r="UZ51" t="str">
            <v>Y</v>
          </cell>
          <cell r="VA51" t="str">
            <v>Y</v>
          </cell>
          <cell r="VB51" t="str">
            <v>Y</v>
          </cell>
          <cell r="VC51" t="str">
            <v>Y</v>
          </cell>
          <cell r="VD51" t="str">
            <v>N</v>
          </cell>
          <cell r="VE51" t="str">
            <v>N</v>
          </cell>
          <cell r="VF51" t="str">
            <v>N</v>
          </cell>
          <cell r="VG51"/>
          <cell r="VH51" t="str">
            <v>Y</v>
          </cell>
          <cell r="VI51" t="str">
            <v>N</v>
          </cell>
          <cell r="VJ51" t="str">
            <v>Y</v>
          </cell>
          <cell r="VK51" t="str">
            <v>Y</v>
          </cell>
          <cell r="VL51" t="str">
            <v>Y</v>
          </cell>
          <cell r="VM51"/>
          <cell r="VN51" t="str">
            <v>Y</v>
          </cell>
          <cell r="VO51" t="str">
            <v>Y</v>
          </cell>
          <cell r="VP51"/>
          <cell r="VQ51" t="str">
            <v>Y</v>
          </cell>
          <cell r="VR51" t="str">
            <v>Y</v>
          </cell>
          <cell r="VS51" t="str">
            <v>Y</v>
          </cell>
          <cell r="VT51" t="str">
            <v>Y</v>
          </cell>
          <cell r="VU51" t="str">
            <v>Y</v>
          </cell>
          <cell r="VV51" t="str">
            <v>Y</v>
          </cell>
          <cell r="VW51" t="str">
            <v>Y</v>
          </cell>
          <cell r="VX51"/>
          <cell r="VY51" t="str">
            <v>Y</v>
          </cell>
          <cell r="VZ51" t="str">
            <v>Y</v>
          </cell>
          <cell r="WA51"/>
          <cell r="WB51"/>
          <cell r="WC51" t="str">
            <v>Y</v>
          </cell>
          <cell r="WD51" t="str">
            <v>Y</v>
          </cell>
          <cell r="WE51" t="str">
            <v>Y</v>
          </cell>
          <cell r="WF51"/>
          <cell r="WG51" t="str">
            <v>Y</v>
          </cell>
          <cell r="WH51" t="str">
            <v>Y</v>
          </cell>
          <cell r="WI51" t="str">
            <v>Y</v>
          </cell>
          <cell r="WJ51"/>
          <cell r="WK51"/>
          <cell r="WL51" t="str">
            <v>Y</v>
          </cell>
          <cell r="WM51" t="str">
            <v>Y</v>
          </cell>
          <cell r="WN51" t="str">
            <v>Y</v>
          </cell>
          <cell r="WO51" t="str">
            <v>N</v>
          </cell>
          <cell r="WP51"/>
          <cell r="WQ51"/>
          <cell r="WR51"/>
          <cell r="WS51" t="str">
            <v>Y</v>
          </cell>
          <cell r="WT51" t="str">
            <v>Y</v>
          </cell>
          <cell r="WU51" t="str">
            <v>N</v>
          </cell>
          <cell r="WV51" t="str">
            <v>Y</v>
          </cell>
          <cell r="WW51" t="str">
            <v>Y</v>
          </cell>
          <cell r="WX51" t="str">
            <v>Y</v>
          </cell>
          <cell r="WY51" t="str">
            <v>Y</v>
          </cell>
          <cell r="WZ51" t="str">
            <v>Y</v>
          </cell>
          <cell r="XA51"/>
          <cell r="XB51" t="str">
            <v>Y</v>
          </cell>
          <cell r="XC51"/>
          <cell r="XD51"/>
          <cell r="XE51"/>
          <cell r="XF51"/>
          <cell r="XG51"/>
          <cell r="XH51"/>
          <cell r="XI51" t="str">
            <v>Y</v>
          </cell>
          <cell r="XJ51"/>
          <cell r="XK51" t="str">
            <v>Y</v>
          </cell>
          <cell r="XL51" t="str">
            <v>Y</v>
          </cell>
          <cell r="XM51"/>
          <cell r="XN51" t="str">
            <v>Y</v>
          </cell>
          <cell r="XO51"/>
          <cell r="XP51" t="str">
            <v>Y</v>
          </cell>
          <cell r="XQ51" t="str">
            <v>Y</v>
          </cell>
          <cell r="XR51" t="str">
            <v>Y</v>
          </cell>
          <cell r="XS51" t="str">
            <v>Y</v>
          </cell>
          <cell r="XT51" t="str">
            <v>Y</v>
          </cell>
          <cell r="XU51" t="str">
            <v>Y</v>
          </cell>
          <cell r="XV51" t="str">
            <v>Y</v>
          </cell>
        </row>
        <row r="52">
          <cell r="E52"/>
          <cell r="F52"/>
          <cell r="G52"/>
          <cell r="H52"/>
          <cell r="I52"/>
          <cell r="J52"/>
          <cell r="K52"/>
          <cell r="L52"/>
          <cell r="M52"/>
          <cell r="N52"/>
          <cell r="O52"/>
          <cell r="P52"/>
          <cell r="Q52"/>
          <cell r="R52"/>
          <cell r="S52"/>
          <cell r="T52"/>
          <cell r="U52"/>
          <cell r="V52"/>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cell r="CE52"/>
          <cell r="CF52"/>
          <cell r="CG52"/>
          <cell r="CH52"/>
          <cell r="CI52"/>
          <cell r="CJ52"/>
          <cell r="CK52"/>
          <cell r="CL52"/>
          <cell r="CM52"/>
          <cell r="CN52"/>
          <cell r="CO52"/>
          <cell r="CP52"/>
          <cell r="CQ52"/>
          <cell r="CR52"/>
          <cell r="CS52"/>
          <cell r="CT52"/>
          <cell r="CU52"/>
          <cell r="CV52"/>
          <cell r="CW52"/>
          <cell r="CX52"/>
          <cell r="CY52"/>
          <cell r="CZ52"/>
          <cell r="DA52"/>
          <cell r="DB52"/>
          <cell r="DC52"/>
          <cell r="DD52"/>
          <cell r="DE52"/>
          <cell r="DF52"/>
          <cell r="DG52"/>
          <cell r="DH52"/>
          <cell r="DI52"/>
          <cell r="DJ52"/>
          <cell r="DK52"/>
          <cell r="DL52"/>
          <cell r="DM52"/>
          <cell r="DN52"/>
          <cell r="DO52"/>
          <cell r="DP52"/>
          <cell r="DQ52"/>
          <cell r="DR52"/>
          <cell r="DS52"/>
          <cell r="DT52"/>
          <cell r="DU52"/>
          <cell r="DV52"/>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cell r="IB52"/>
          <cell r="IC52"/>
          <cell r="ID52"/>
          <cell r="IE52"/>
          <cell r="IF52"/>
          <cell r="IG52"/>
          <cell r="IH52"/>
          <cell r="II52"/>
          <cell r="IJ52"/>
          <cell r="IK52"/>
          <cell r="IL52"/>
          <cell r="IM52"/>
          <cell r="IN52"/>
          <cell r="IO52"/>
          <cell r="IP52"/>
          <cell r="IQ52"/>
          <cell r="IR52"/>
          <cell r="IS52"/>
          <cell r="IT52"/>
          <cell r="IU52"/>
          <cell r="IV52"/>
          <cell r="IW52"/>
          <cell r="IX52"/>
          <cell r="IY52"/>
          <cell r="IZ52"/>
          <cell r="JA52"/>
          <cell r="JB52"/>
          <cell r="JC52"/>
          <cell r="JD52"/>
          <cell r="JE52"/>
          <cell r="JF52"/>
          <cell r="JG52"/>
          <cell r="JH52"/>
          <cell r="JI52"/>
          <cell r="JJ52"/>
          <cell r="JK52"/>
          <cell r="JL52"/>
          <cell r="JM52"/>
          <cell r="JN52"/>
          <cell r="JO52"/>
          <cell r="JP52"/>
          <cell r="JQ52"/>
          <cell r="JR52"/>
          <cell r="JS52"/>
          <cell r="JT52"/>
          <cell r="JU52"/>
          <cell r="JV52"/>
          <cell r="JW52"/>
          <cell r="JX52"/>
          <cell r="JY52"/>
          <cell r="JZ52"/>
          <cell r="KA52"/>
          <cell r="KB52"/>
          <cell r="KC52"/>
          <cell r="KD52"/>
          <cell r="KE52"/>
          <cell r="KF52"/>
          <cell r="KG52"/>
          <cell r="KH52"/>
          <cell r="KI52"/>
          <cell r="KJ52"/>
          <cell r="KK52"/>
          <cell r="KL52"/>
          <cell r="KM52"/>
          <cell r="KN52"/>
          <cell r="KO52"/>
          <cell r="KP52"/>
          <cell r="KQ52"/>
          <cell r="KR52"/>
          <cell r="KS52"/>
          <cell r="KT52"/>
          <cell r="KU52"/>
          <cell r="KV52"/>
          <cell r="KW52"/>
          <cell r="KX52"/>
          <cell r="KY52"/>
          <cell r="KZ52"/>
          <cell r="LA52"/>
          <cell r="LB52"/>
          <cell r="LC52"/>
          <cell r="LD52"/>
          <cell r="LE52"/>
          <cell r="LF52"/>
          <cell r="LG52"/>
          <cell r="LH52"/>
          <cell r="LI52"/>
          <cell r="LJ52"/>
          <cell r="LK52"/>
          <cell r="LL52"/>
          <cell r="LM52"/>
          <cell r="LN52"/>
          <cell r="LO52"/>
          <cell r="LP52"/>
          <cell r="LQ52"/>
          <cell r="LR52"/>
          <cell r="LS52"/>
          <cell r="LT52"/>
          <cell r="LU52"/>
          <cell r="LV52"/>
          <cell r="LW52"/>
          <cell r="LX52"/>
          <cell r="LY52"/>
          <cell r="LZ52"/>
          <cell r="MA52"/>
          <cell r="MB52"/>
          <cell r="MC52"/>
          <cell r="MD52"/>
          <cell r="ME52"/>
          <cell r="MF52"/>
          <cell r="MG52"/>
          <cell r="MH52"/>
          <cell r="MI52"/>
          <cell r="MJ52"/>
          <cell r="MK52"/>
          <cell r="ML52"/>
          <cell r="MM52"/>
          <cell r="MN52"/>
          <cell r="MO52"/>
          <cell r="MP52"/>
          <cell r="MQ52"/>
          <cell r="MR52"/>
          <cell r="MS52"/>
          <cell r="MT52"/>
          <cell r="MU52"/>
          <cell r="MV52"/>
          <cell r="MW52"/>
          <cell r="MX52"/>
          <cell r="MY52"/>
          <cell r="MZ52"/>
          <cell r="NA52"/>
          <cell r="NB52"/>
          <cell r="NC52"/>
          <cell r="ND52"/>
          <cell r="NE52"/>
          <cell r="NF52"/>
          <cell r="NG52"/>
          <cell r="NH52"/>
          <cell r="NI52"/>
          <cell r="NJ52"/>
          <cell r="NK52"/>
          <cell r="NL52"/>
          <cell r="NM52"/>
          <cell r="NN52"/>
          <cell r="NO52"/>
          <cell r="NP52"/>
          <cell r="NQ52"/>
          <cell r="NR52"/>
          <cell r="NS52"/>
          <cell r="NT52"/>
          <cell r="NU52"/>
          <cell r="NV52"/>
          <cell r="NW52"/>
          <cell r="NX52"/>
          <cell r="NY52"/>
          <cell r="NZ52"/>
          <cell r="OA52"/>
          <cell r="OB52"/>
          <cell r="OC52"/>
          <cell r="OD52"/>
          <cell r="OE52"/>
          <cell r="OF52"/>
          <cell r="OG52"/>
          <cell r="OH52"/>
          <cell r="OI52"/>
          <cell r="OJ52"/>
          <cell r="OK52"/>
          <cell r="OL52"/>
          <cell r="OM52"/>
          <cell r="ON52"/>
          <cell r="OO52"/>
          <cell r="OP52"/>
          <cell r="OQ52"/>
          <cell r="OR52"/>
          <cell r="OS52"/>
          <cell r="OT52"/>
          <cell r="OU52"/>
          <cell r="OV52"/>
          <cell r="OW52"/>
          <cell r="OX52"/>
          <cell r="OY52"/>
          <cell r="OZ52"/>
          <cell r="PA52"/>
          <cell r="PB52"/>
          <cell r="PC52"/>
          <cell r="PD52"/>
          <cell r="PE52"/>
          <cell r="PF52"/>
          <cell r="PG52"/>
          <cell r="PH52"/>
          <cell r="PI52"/>
          <cell r="PJ52"/>
          <cell r="PK52"/>
          <cell r="PL52"/>
          <cell r="PM52"/>
          <cell r="PN52"/>
          <cell r="PO52"/>
          <cell r="PP52"/>
          <cell r="PQ52"/>
          <cell r="PR52"/>
          <cell r="PS52"/>
          <cell r="PT52"/>
          <cell r="PU52"/>
          <cell r="PV52"/>
          <cell r="PW52"/>
          <cell r="PX52"/>
          <cell r="PY52"/>
          <cell r="PZ52"/>
          <cell r="QA52"/>
          <cell r="QB52"/>
          <cell r="QC52"/>
          <cell r="QD52"/>
          <cell r="QE52"/>
          <cell r="QF52"/>
          <cell r="QG52"/>
          <cell r="QH52"/>
          <cell r="QI52"/>
          <cell r="QJ52"/>
          <cell r="QK52"/>
          <cell r="QL52"/>
          <cell r="QM52"/>
          <cell r="QN52"/>
          <cell r="QO52"/>
          <cell r="QP52"/>
          <cell r="QQ52"/>
          <cell r="QR52"/>
          <cell r="QS52"/>
          <cell r="QT52"/>
          <cell r="QU52"/>
          <cell r="QV52"/>
          <cell r="QW52"/>
          <cell r="QX52"/>
          <cell r="QY52"/>
          <cell r="QZ52"/>
          <cell r="RA52"/>
          <cell r="RB52"/>
          <cell r="RC52"/>
          <cell r="RD52"/>
          <cell r="RE52"/>
          <cell r="RF52"/>
          <cell r="RG52"/>
          <cell r="RH52"/>
          <cell r="RI52"/>
          <cell r="RJ52"/>
          <cell r="RK52"/>
          <cell r="RL52"/>
          <cell r="RM52"/>
          <cell r="RN52"/>
          <cell r="RO52"/>
          <cell r="RP52"/>
          <cell r="RQ52"/>
          <cell r="RR52"/>
          <cell r="RS52"/>
          <cell r="RT52"/>
          <cell r="RU52"/>
          <cell r="RV52"/>
          <cell r="RW52"/>
          <cell r="RX52"/>
          <cell r="RY52"/>
          <cell r="RZ52"/>
          <cell r="SA52"/>
          <cell r="SB52"/>
          <cell r="SC52"/>
          <cell r="SD52"/>
          <cell r="SE52"/>
          <cell r="SF52"/>
          <cell r="SG52"/>
          <cell r="SH52"/>
          <cell r="SI52"/>
          <cell r="SJ52"/>
          <cell r="SK52"/>
          <cell r="SL52"/>
          <cell r="SM52"/>
          <cell r="SN52"/>
          <cell r="SO52"/>
          <cell r="SP52"/>
          <cell r="SQ52"/>
          <cell r="SR52"/>
          <cell r="SS52"/>
          <cell r="ST52"/>
          <cell r="SU52"/>
          <cell r="SV52"/>
          <cell r="SW52"/>
          <cell r="SX52"/>
          <cell r="SY52"/>
          <cell r="SZ52"/>
          <cell r="TA52"/>
          <cell r="TB52"/>
          <cell r="TC52"/>
          <cell r="TD52"/>
          <cell r="TE52"/>
          <cell r="TF52"/>
          <cell r="TG52"/>
          <cell r="TH52"/>
          <cell r="TI52"/>
          <cell r="TJ52"/>
          <cell r="TK52"/>
          <cell r="TL52"/>
          <cell r="TM52"/>
          <cell r="TN52"/>
          <cell r="TO52"/>
          <cell r="TP52"/>
          <cell r="TQ52"/>
          <cell r="TR52"/>
          <cell r="TS52"/>
          <cell r="TT52"/>
          <cell r="TU52"/>
          <cell r="TV52"/>
          <cell r="TW52"/>
          <cell r="TX52"/>
          <cell r="TY52"/>
          <cell r="TZ52"/>
          <cell r="UA52"/>
          <cell r="UB52"/>
          <cell r="UC52"/>
          <cell r="UD52"/>
          <cell r="UE52"/>
          <cell r="UF52"/>
          <cell r="UG52"/>
          <cell r="UH52"/>
          <cell r="UI52"/>
          <cell r="UJ52"/>
          <cell r="UK52"/>
          <cell r="UL52"/>
          <cell r="UM52"/>
          <cell r="UN52"/>
          <cell r="UO52"/>
          <cell r="UP52"/>
          <cell r="UQ52"/>
          <cell r="UR52"/>
          <cell r="US52"/>
          <cell r="UT52"/>
          <cell r="UU52"/>
          <cell r="UV52"/>
          <cell r="UW52"/>
          <cell r="UX52"/>
          <cell r="UY52"/>
          <cell r="UZ52"/>
          <cell r="VA52"/>
          <cell r="VB52"/>
          <cell r="VC52"/>
          <cell r="VD52"/>
          <cell r="VE52"/>
          <cell r="VF52"/>
          <cell r="VG52"/>
          <cell r="VH52"/>
          <cell r="VI52"/>
          <cell r="VJ52"/>
          <cell r="VK52"/>
          <cell r="VL52"/>
          <cell r="VM52"/>
          <cell r="VN52"/>
          <cell r="VO52"/>
          <cell r="VP52"/>
          <cell r="VQ52"/>
          <cell r="VR52"/>
          <cell r="VS52"/>
          <cell r="VT52"/>
          <cell r="VU52"/>
          <cell r="VV52"/>
          <cell r="VW52"/>
          <cell r="VX52"/>
          <cell r="VY52"/>
          <cell r="VZ52"/>
          <cell r="WA52"/>
          <cell r="WB52"/>
          <cell r="WC52"/>
          <cell r="WD52"/>
          <cell r="WE52"/>
          <cell r="WF52"/>
          <cell r="WG52"/>
          <cell r="WH52"/>
          <cell r="WI52"/>
          <cell r="WJ52"/>
          <cell r="WK52"/>
          <cell r="WL52"/>
          <cell r="WM52"/>
          <cell r="WN52"/>
          <cell r="WO52"/>
          <cell r="WP52"/>
          <cell r="WQ52"/>
          <cell r="WR52"/>
          <cell r="WS52"/>
          <cell r="WT52"/>
          <cell r="WU52"/>
          <cell r="WV52"/>
          <cell r="WW52"/>
          <cell r="WX52"/>
          <cell r="WY52"/>
          <cell r="WZ52"/>
          <cell r="XA52"/>
          <cell r="XB52"/>
          <cell r="XC52"/>
          <cell r="XD52"/>
          <cell r="XE52"/>
          <cell r="XF52"/>
          <cell r="XG52"/>
          <cell r="XH52"/>
          <cell r="XI52"/>
          <cell r="XJ52"/>
          <cell r="XK52"/>
          <cell r="XL52"/>
          <cell r="XM52"/>
          <cell r="XN52"/>
          <cell r="XO52"/>
          <cell r="XP52"/>
          <cell r="XQ52"/>
          <cell r="XR52"/>
          <cell r="XS52"/>
          <cell r="XT52"/>
          <cell r="XU52"/>
          <cell r="XV52"/>
        </row>
        <row r="53">
          <cell r="E53"/>
          <cell r="F53"/>
          <cell r="G53"/>
          <cell r="H53"/>
          <cell r="I53"/>
          <cell r="J53"/>
          <cell r="K53"/>
          <cell r="L53"/>
          <cell r="M53"/>
          <cell r="N53"/>
          <cell r="O53"/>
          <cell r="P53"/>
          <cell r="Q53"/>
          <cell r="R53"/>
          <cell r="S53"/>
          <cell r="T53"/>
          <cell r="U53"/>
          <cell r="V53"/>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cell r="CE53"/>
          <cell r="CF53"/>
          <cell r="CG53"/>
          <cell r="CH53"/>
          <cell r="CI53"/>
          <cell r="CJ53"/>
          <cell r="CK53"/>
          <cell r="CL53"/>
          <cell r="CM53"/>
          <cell r="CN53"/>
          <cell r="CO53"/>
          <cell r="CP53"/>
          <cell r="CQ53"/>
          <cell r="CR53"/>
          <cell r="CS53"/>
          <cell r="CT53"/>
          <cell r="CU53"/>
          <cell r="CV53"/>
          <cell r="CW53"/>
          <cell r="CX53"/>
          <cell r="CY53"/>
          <cell r="CZ53"/>
          <cell r="DA53"/>
          <cell r="DB53"/>
          <cell r="DC53"/>
          <cell r="DD53"/>
          <cell r="DE53"/>
          <cell r="DF53"/>
          <cell r="DG53"/>
          <cell r="DH53"/>
          <cell r="DI53"/>
          <cell r="DJ53"/>
          <cell r="DK53"/>
          <cell r="DL53"/>
          <cell r="DM53"/>
          <cell r="DN53"/>
          <cell r="DO53"/>
          <cell r="DP53"/>
          <cell r="DQ53"/>
          <cell r="DR53"/>
          <cell r="DS53"/>
          <cell r="DT53"/>
          <cell r="DU53"/>
          <cell r="DV53"/>
          <cell r="DW53"/>
          <cell r="DX53"/>
          <cell r="DY53"/>
          <cell r="DZ53"/>
          <cell r="EA53"/>
          <cell r="EB53"/>
          <cell r="EC53"/>
          <cell r="ED53"/>
          <cell r="EE53"/>
          <cell r="EF53"/>
          <cell r="EG53"/>
          <cell r="EH53"/>
          <cell r="EI53"/>
          <cell r="EJ53"/>
          <cell r="EK53"/>
          <cell r="EL53"/>
          <cell r="EM53"/>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cell r="IB53"/>
          <cell r="IC53"/>
          <cell r="ID53"/>
          <cell r="IE53"/>
          <cell r="IF53"/>
          <cell r="IG53"/>
          <cell r="IH53"/>
          <cell r="II53"/>
          <cell r="IJ53"/>
          <cell r="IK53"/>
          <cell r="IL53"/>
          <cell r="IM53"/>
          <cell r="IN53"/>
          <cell r="IO53"/>
          <cell r="IP53"/>
          <cell r="IQ53"/>
          <cell r="IR53"/>
          <cell r="IS53"/>
          <cell r="IT53"/>
          <cell r="IU53"/>
          <cell r="IV53"/>
          <cell r="IW53"/>
          <cell r="IX53"/>
          <cell r="IY53"/>
          <cell r="IZ53"/>
          <cell r="JA53"/>
          <cell r="JB53"/>
          <cell r="JC53"/>
          <cell r="JD53"/>
          <cell r="JE53"/>
          <cell r="JF53"/>
          <cell r="JG53"/>
          <cell r="JH53"/>
          <cell r="JI53"/>
          <cell r="JJ53"/>
          <cell r="JK53"/>
          <cell r="JL53"/>
          <cell r="JM53"/>
          <cell r="JN53"/>
          <cell r="JO53"/>
          <cell r="JP53"/>
          <cell r="JQ53"/>
          <cell r="JR53"/>
          <cell r="JS53"/>
          <cell r="JT53"/>
          <cell r="JU53"/>
          <cell r="JV53"/>
          <cell r="JW53"/>
          <cell r="JX53"/>
          <cell r="JY53"/>
          <cell r="JZ53"/>
          <cell r="KA53"/>
          <cell r="KB53"/>
          <cell r="KC53"/>
          <cell r="KD53"/>
          <cell r="KE53"/>
          <cell r="KF53"/>
          <cell r="KG53"/>
          <cell r="KH53"/>
          <cell r="KI53"/>
          <cell r="KJ53"/>
          <cell r="KK53"/>
          <cell r="KL53"/>
          <cell r="KM53"/>
          <cell r="KN53"/>
          <cell r="KO53"/>
          <cell r="KP53"/>
          <cell r="KQ53"/>
          <cell r="KR53"/>
          <cell r="KS53"/>
          <cell r="KT53"/>
          <cell r="KU53"/>
          <cell r="KV53"/>
          <cell r="KW53"/>
          <cell r="KX53"/>
          <cell r="KY53"/>
          <cell r="KZ53"/>
          <cell r="LA53"/>
          <cell r="LB53"/>
          <cell r="LC53"/>
          <cell r="LD53"/>
          <cell r="LE53"/>
          <cell r="LF53"/>
          <cell r="LG53"/>
          <cell r="LH53"/>
          <cell r="LI53"/>
          <cell r="LJ53"/>
          <cell r="LK53"/>
          <cell r="LL53"/>
          <cell r="LM53"/>
          <cell r="LN53"/>
          <cell r="LO53"/>
          <cell r="LP53"/>
          <cell r="LQ53"/>
          <cell r="LR53"/>
          <cell r="LS53"/>
          <cell r="LT53"/>
          <cell r="LU53"/>
          <cell r="LV53"/>
          <cell r="LW53"/>
          <cell r="LX53"/>
          <cell r="LY53"/>
          <cell r="LZ53"/>
          <cell r="MA53"/>
          <cell r="MB53"/>
          <cell r="MC53"/>
          <cell r="MD53"/>
          <cell r="ME53"/>
          <cell r="MF53"/>
          <cell r="MG53"/>
          <cell r="MH53"/>
          <cell r="MI53"/>
          <cell r="MJ53"/>
          <cell r="MK53"/>
          <cell r="ML53"/>
          <cell r="MM53"/>
          <cell r="MN53"/>
          <cell r="MO53"/>
          <cell r="MP53"/>
          <cell r="MQ53"/>
          <cell r="MR53"/>
          <cell r="MS53"/>
          <cell r="MT53"/>
          <cell r="MU53"/>
          <cell r="MV53"/>
          <cell r="MW53"/>
          <cell r="MX53"/>
          <cell r="MY53"/>
          <cell r="MZ53"/>
          <cell r="NA53"/>
          <cell r="NB53"/>
          <cell r="NC53"/>
          <cell r="ND53"/>
          <cell r="NE53"/>
          <cell r="NF53"/>
          <cell r="NG53"/>
          <cell r="NH53"/>
          <cell r="NI53"/>
          <cell r="NJ53"/>
          <cell r="NK53"/>
          <cell r="NL53"/>
          <cell r="NM53"/>
          <cell r="NN53"/>
          <cell r="NO53"/>
          <cell r="NP53"/>
          <cell r="NQ53"/>
          <cell r="NR53"/>
          <cell r="NS53"/>
          <cell r="NT53"/>
          <cell r="NU53"/>
          <cell r="NV53"/>
          <cell r="NW53"/>
          <cell r="NX53"/>
          <cell r="NY53"/>
          <cell r="NZ53"/>
          <cell r="OA53"/>
          <cell r="OB53"/>
          <cell r="OC53"/>
          <cell r="OD53"/>
          <cell r="OE53"/>
          <cell r="OF53"/>
          <cell r="OG53"/>
          <cell r="OH53"/>
          <cell r="OI53"/>
          <cell r="OJ53"/>
          <cell r="OK53"/>
          <cell r="OL53"/>
          <cell r="OM53"/>
          <cell r="ON53"/>
          <cell r="OO53"/>
          <cell r="OP53"/>
          <cell r="OQ53"/>
          <cell r="OR53"/>
          <cell r="OS53"/>
          <cell r="OT53"/>
          <cell r="OU53"/>
          <cell r="OV53"/>
          <cell r="OW53"/>
          <cell r="OX53"/>
          <cell r="OY53"/>
          <cell r="OZ53"/>
          <cell r="PA53"/>
          <cell r="PB53"/>
          <cell r="PC53"/>
          <cell r="PD53"/>
          <cell r="PE53"/>
          <cell r="PF53"/>
          <cell r="PG53"/>
          <cell r="PH53"/>
          <cell r="PI53"/>
          <cell r="PJ53"/>
          <cell r="PK53"/>
          <cell r="PL53"/>
          <cell r="PM53"/>
          <cell r="PN53"/>
          <cell r="PO53"/>
          <cell r="PP53"/>
          <cell r="PQ53"/>
          <cell r="PR53"/>
          <cell r="PS53"/>
          <cell r="PT53"/>
          <cell r="PU53"/>
          <cell r="PV53"/>
          <cell r="PW53"/>
          <cell r="PX53"/>
          <cell r="PY53"/>
          <cell r="PZ53"/>
          <cell r="QA53"/>
          <cell r="QB53"/>
          <cell r="QC53"/>
          <cell r="QD53"/>
          <cell r="QE53"/>
          <cell r="QF53"/>
          <cell r="QG53"/>
          <cell r="QH53"/>
          <cell r="QI53"/>
          <cell r="QJ53"/>
          <cell r="QK53"/>
          <cell r="QL53"/>
          <cell r="QM53"/>
          <cell r="QN53"/>
          <cell r="QO53"/>
          <cell r="QP53"/>
          <cell r="QQ53"/>
          <cell r="QR53"/>
          <cell r="QS53"/>
          <cell r="QT53"/>
          <cell r="QU53"/>
          <cell r="QV53"/>
          <cell r="QW53"/>
          <cell r="QX53"/>
          <cell r="QY53"/>
          <cell r="QZ53"/>
          <cell r="RA53"/>
          <cell r="RB53"/>
          <cell r="RC53"/>
          <cell r="RD53"/>
          <cell r="RE53"/>
          <cell r="RF53"/>
          <cell r="RG53"/>
          <cell r="RH53"/>
          <cell r="RI53"/>
          <cell r="RJ53"/>
          <cell r="RK53"/>
          <cell r="RL53"/>
          <cell r="RM53"/>
          <cell r="RN53"/>
          <cell r="RO53"/>
          <cell r="RP53"/>
          <cell r="RQ53"/>
          <cell r="RR53"/>
          <cell r="RS53"/>
          <cell r="RT53"/>
          <cell r="RU53"/>
          <cell r="RV53"/>
          <cell r="RW53"/>
          <cell r="RX53"/>
          <cell r="RY53"/>
          <cell r="RZ53"/>
          <cell r="SA53"/>
          <cell r="SB53"/>
          <cell r="SC53"/>
          <cell r="SD53"/>
          <cell r="SE53"/>
          <cell r="SF53"/>
          <cell r="SG53"/>
          <cell r="SH53"/>
          <cell r="SI53"/>
          <cell r="SJ53"/>
          <cell r="SK53"/>
          <cell r="SL53"/>
          <cell r="SM53"/>
          <cell r="SN53"/>
          <cell r="SO53"/>
          <cell r="SP53"/>
          <cell r="SQ53"/>
          <cell r="SR53"/>
          <cell r="SS53"/>
          <cell r="ST53"/>
          <cell r="SU53"/>
          <cell r="SV53"/>
          <cell r="SW53"/>
          <cell r="SX53"/>
          <cell r="SY53"/>
          <cell r="SZ53"/>
          <cell r="TA53"/>
          <cell r="TB53"/>
          <cell r="TC53"/>
          <cell r="TD53"/>
          <cell r="TE53"/>
          <cell r="TF53"/>
          <cell r="TG53"/>
          <cell r="TH53"/>
          <cell r="TI53"/>
          <cell r="TJ53"/>
          <cell r="TK53"/>
          <cell r="TL53"/>
          <cell r="TM53"/>
          <cell r="TN53"/>
          <cell r="TO53"/>
          <cell r="TP53"/>
          <cell r="TQ53"/>
          <cell r="TR53"/>
          <cell r="TS53"/>
          <cell r="TT53"/>
          <cell r="TU53"/>
          <cell r="TV53"/>
          <cell r="TW53"/>
          <cell r="TX53"/>
          <cell r="TY53"/>
          <cell r="TZ53"/>
          <cell r="UA53"/>
          <cell r="UB53"/>
          <cell r="UC53"/>
          <cell r="UD53"/>
          <cell r="UE53"/>
          <cell r="UF53"/>
          <cell r="UG53"/>
          <cell r="UH53"/>
          <cell r="UI53"/>
          <cell r="UJ53"/>
          <cell r="UK53"/>
          <cell r="UL53"/>
          <cell r="UM53"/>
          <cell r="UN53"/>
          <cell r="UO53"/>
          <cell r="UP53"/>
          <cell r="UQ53"/>
          <cell r="UR53"/>
          <cell r="US53"/>
          <cell r="UT53"/>
          <cell r="UU53"/>
          <cell r="UV53"/>
          <cell r="UW53"/>
          <cell r="UX53"/>
          <cell r="UY53"/>
          <cell r="UZ53"/>
          <cell r="VA53"/>
          <cell r="VB53"/>
          <cell r="VC53"/>
          <cell r="VD53"/>
          <cell r="VE53"/>
          <cell r="VF53"/>
          <cell r="VG53"/>
          <cell r="VH53"/>
          <cell r="VI53"/>
          <cell r="VJ53"/>
          <cell r="VK53"/>
          <cell r="VL53"/>
          <cell r="VM53"/>
          <cell r="VN53"/>
          <cell r="VO53"/>
          <cell r="VP53"/>
          <cell r="VQ53"/>
          <cell r="VR53"/>
          <cell r="VS53"/>
          <cell r="VT53"/>
          <cell r="VU53"/>
          <cell r="VV53"/>
          <cell r="VW53"/>
          <cell r="VX53"/>
          <cell r="VY53"/>
          <cell r="VZ53"/>
          <cell r="WA53"/>
          <cell r="WB53"/>
          <cell r="WC53"/>
          <cell r="WD53"/>
          <cell r="WE53"/>
          <cell r="WF53"/>
          <cell r="WG53"/>
          <cell r="WH53"/>
          <cell r="WI53"/>
          <cell r="WJ53"/>
          <cell r="WK53"/>
          <cell r="WL53"/>
          <cell r="WM53"/>
          <cell r="WN53"/>
          <cell r="WO53"/>
          <cell r="WP53"/>
          <cell r="WQ53"/>
          <cell r="WR53"/>
          <cell r="WS53"/>
          <cell r="WT53"/>
          <cell r="WU53"/>
          <cell r="WV53"/>
          <cell r="WW53"/>
          <cell r="WX53"/>
          <cell r="WY53"/>
          <cell r="WZ53"/>
          <cell r="XA53"/>
          <cell r="XB53"/>
          <cell r="XC53"/>
          <cell r="XD53"/>
          <cell r="XE53"/>
          <cell r="XF53"/>
          <cell r="XG53"/>
          <cell r="XH53"/>
          <cell r="XI53"/>
          <cell r="XJ53"/>
          <cell r="XK53"/>
          <cell r="XL53"/>
          <cell r="XM53"/>
          <cell r="XN53"/>
          <cell r="XO53"/>
          <cell r="XP53"/>
          <cell r="XQ53"/>
          <cell r="XR53"/>
          <cell r="XS53"/>
          <cell r="XT53"/>
          <cell r="XU53"/>
          <cell r="XV53"/>
        </row>
        <row r="54">
          <cell r="E54" t="str">
            <v>Y</v>
          </cell>
          <cell r="F54" t="str">
            <v>Y</v>
          </cell>
          <cell r="G54" t="str">
            <v>Y</v>
          </cell>
          <cell r="H54" t="str">
            <v>Y</v>
          </cell>
          <cell r="I54" t="str">
            <v>N</v>
          </cell>
          <cell r="J54" t="str">
            <v>Y</v>
          </cell>
          <cell r="K54" t="str">
            <v>Y</v>
          </cell>
          <cell r="L54" t="str">
            <v>Y</v>
          </cell>
          <cell r="M54" t="str">
            <v>Y</v>
          </cell>
          <cell r="N54" t="str">
            <v>Y</v>
          </cell>
          <cell r="O54"/>
          <cell r="P54" t="str">
            <v>Y</v>
          </cell>
          <cell r="Q54" t="str">
            <v>Y</v>
          </cell>
          <cell r="R54" t="str">
            <v>Y</v>
          </cell>
          <cell r="S54" t="str">
            <v>Y</v>
          </cell>
          <cell r="T54" t="str">
            <v>Y</v>
          </cell>
          <cell r="U54" t="str">
            <v>Y</v>
          </cell>
          <cell r="V54" t="str">
            <v>Y</v>
          </cell>
          <cell r="W54" t="str">
            <v>Y</v>
          </cell>
          <cell r="X54" t="str">
            <v>Y</v>
          </cell>
          <cell r="Y54" t="str">
            <v>Y</v>
          </cell>
          <cell r="Z54"/>
          <cell r="AA54" t="str">
            <v>Y</v>
          </cell>
          <cell r="AB54" t="str">
            <v>Y</v>
          </cell>
          <cell r="AC54" t="str">
            <v>Y</v>
          </cell>
          <cell r="AD54" t="str">
            <v>Y</v>
          </cell>
          <cell r="AE54" t="str">
            <v>Y</v>
          </cell>
          <cell r="AF54" t="str">
            <v>Y</v>
          </cell>
          <cell r="AG54" t="str">
            <v>Y</v>
          </cell>
          <cell r="AH54" t="str">
            <v>Y</v>
          </cell>
          <cell r="AI54" t="str">
            <v>Y</v>
          </cell>
          <cell r="AJ54" t="str">
            <v>Y</v>
          </cell>
          <cell r="AK54" t="str">
            <v>N</v>
          </cell>
          <cell r="AL54" t="str">
            <v>Y</v>
          </cell>
          <cell r="AM54" t="str">
            <v>Y</v>
          </cell>
          <cell r="AN54" t="str">
            <v>Y</v>
          </cell>
          <cell r="AO54" t="str">
            <v>N</v>
          </cell>
          <cell r="AP54" t="str">
            <v>Y</v>
          </cell>
          <cell r="AQ54" t="str">
            <v>Y</v>
          </cell>
          <cell r="AR54" t="str">
            <v>Y</v>
          </cell>
          <cell r="AS54" t="str">
            <v>Y</v>
          </cell>
          <cell r="AT54" t="str">
            <v>Y</v>
          </cell>
          <cell r="AU54" t="str">
            <v>N</v>
          </cell>
          <cell r="AV54" t="str">
            <v>Y</v>
          </cell>
          <cell r="AW54" t="str">
            <v>Y</v>
          </cell>
          <cell r="AX54" t="str">
            <v>Y</v>
          </cell>
          <cell r="AY54"/>
          <cell r="AZ54" t="str">
            <v>Y</v>
          </cell>
          <cell r="BA54"/>
          <cell r="BB54" t="str">
            <v>Y</v>
          </cell>
          <cell r="BC54" t="str">
            <v>Y</v>
          </cell>
          <cell r="BD54" t="str">
            <v>Y</v>
          </cell>
          <cell r="BE54" t="str">
            <v>N</v>
          </cell>
          <cell r="BF54" t="str">
            <v>N</v>
          </cell>
          <cell r="BG54" t="str">
            <v>Y</v>
          </cell>
          <cell r="BH54" t="str">
            <v>Y</v>
          </cell>
          <cell r="BI54" t="str">
            <v>Y</v>
          </cell>
          <cell r="BJ54" t="str">
            <v>N</v>
          </cell>
          <cell r="BK54" t="str">
            <v>Y</v>
          </cell>
          <cell r="BL54" t="str">
            <v>N</v>
          </cell>
          <cell r="BM54" t="str">
            <v>N</v>
          </cell>
          <cell r="BN54" t="str">
            <v>Y</v>
          </cell>
          <cell r="BO54" t="str">
            <v>Y</v>
          </cell>
          <cell r="BP54" t="str">
            <v>N</v>
          </cell>
          <cell r="BQ54" t="str">
            <v>Y</v>
          </cell>
          <cell r="BR54" t="str">
            <v>Y</v>
          </cell>
          <cell r="BS54" t="str">
            <v>N</v>
          </cell>
          <cell r="BT54" t="str">
            <v>N</v>
          </cell>
          <cell r="BU54" t="str">
            <v>Y</v>
          </cell>
          <cell r="BV54" t="str">
            <v>N</v>
          </cell>
          <cell r="BW54" t="str">
            <v>N</v>
          </cell>
          <cell r="BX54" t="str">
            <v>Y</v>
          </cell>
          <cell r="BY54" t="str">
            <v>Y</v>
          </cell>
          <cell r="BZ54" t="str">
            <v>Y</v>
          </cell>
          <cell r="CA54" t="str">
            <v>Y</v>
          </cell>
          <cell r="CB54" t="str">
            <v>N</v>
          </cell>
          <cell r="CC54" t="str">
            <v>N</v>
          </cell>
          <cell r="CD54" t="str">
            <v>Y</v>
          </cell>
          <cell r="CE54" t="str">
            <v>N</v>
          </cell>
          <cell r="CF54" t="str">
            <v>Y</v>
          </cell>
          <cell r="CG54" t="str">
            <v>Y</v>
          </cell>
          <cell r="CH54" t="str">
            <v>Y</v>
          </cell>
          <cell r="CI54" t="str">
            <v>Y</v>
          </cell>
          <cell r="CJ54" t="str">
            <v>Y</v>
          </cell>
          <cell r="CK54" t="str">
            <v>Y</v>
          </cell>
          <cell r="CL54" t="str">
            <v>Y</v>
          </cell>
          <cell r="CM54"/>
          <cell r="CN54" t="str">
            <v>Y</v>
          </cell>
          <cell r="CO54" t="str">
            <v>Y</v>
          </cell>
          <cell r="CP54" t="str">
            <v>Y</v>
          </cell>
          <cell r="CQ54" t="str">
            <v>Y</v>
          </cell>
          <cell r="CR54"/>
          <cell r="CS54" t="str">
            <v>Y</v>
          </cell>
          <cell r="CT54" t="str">
            <v>Y</v>
          </cell>
          <cell r="CU54" t="str">
            <v>Y</v>
          </cell>
          <cell r="CV54" t="str">
            <v>N</v>
          </cell>
          <cell r="CW54" t="str">
            <v>Y</v>
          </cell>
          <cell r="CX54" t="str">
            <v>Y</v>
          </cell>
          <cell r="CY54" t="str">
            <v>N</v>
          </cell>
          <cell r="CZ54" t="str">
            <v>Y</v>
          </cell>
          <cell r="DA54" t="str">
            <v>Y</v>
          </cell>
          <cell r="DB54" t="str">
            <v>Y</v>
          </cell>
          <cell r="DC54" t="str">
            <v>Y</v>
          </cell>
          <cell r="DD54" t="str">
            <v>Y</v>
          </cell>
          <cell r="DE54" t="str">
            <v>Y</v>
          </cell>
          <cell r="DF54" t="str">
            <v>Y</v>
          </cell>
          <cell r="DG54" t="str">
            <v>Y</v>
          </cell>
          <cell r="DH54" t="str">
            <v>Y</v>
          </cell>
          <cell r="DI54" t="str">
            <v>Y</v>
          </cell>
          <cell r="DJ54" t="str">
            <v>Y</v>
          </cell>
          <cell r="DK54" t="str">
            <v>Y</v>
          </cell>
          <cell r="DL54" t="str">
            <v>Y</v>
          </cell>
          <cell r="DM54" t="str">
            <v>Y</v>
          </cell>
          <cell r="DN54" t="str">
            <v>Y</v>
          </cell>
          <cell r="DO54" t="str">
            <v>Y</v>
          </cell>
          <cell r="DP54" t="str">
            <v>Y</v>
          </cell>
          <cell r="DQ54" t="str">
            <v>Y</v>
          </cell>
          <cell r="DR54" t="str">
            <v>Y</v>
          </cell>
          <cell r="DS54" t="str">
            <v>Y</v>
          </cell>
          <cell r="DT54" t="str">
            <v>Y</v>
          </cell>
          <cell r="DU54" t="str">
            <v>Y</v>
          </cell>
          <cell r="DV54" t="str">
            <v>Y</v>
          </cell>
          <cell r="DW54" t="str">
            <v>Y</v>
          </cell>
          <cell r="DX54" t="str">
            <v>Y</v>
          </cell>
          <cell r="DY54" t="str">
            <v>Y</v>
          </cell>
          <cell r="DZ54" t="str">
            <v>Y</v>
          </cell>
          <cell r="EA54" t="str">
            <v>Y</v>
          </cell>
          <cell r="EB54"/>
          <cell r="EC54" t="str">
            <v>Y</v>
          </cell>
          <cell r="ED54" t="str">
            <v>Y</v>
          </cell>
          <cell r="EE54" t="str">
            <v>Y</v>
          </cell>
          <cell r="EF54" t="str">
            <v>N</v>
          </cell>
          <cell r="EG54" t="str">
            <v>Y</v>
          </cell>
          <cell r="EH54" t="str">
            <v>Y</v>
          </cell>
          <cell r="EI54" t="str">
            <v>Y</v>
          </cell>
          <cell r="EJ54" t="str">
            <v>Y</v>
          </cell>
          <cell r="EK54" t="str">
            <v>Y</v>
          </cell>
          <cell r="EL54"/>
          <cell r="EM54" t="str">
            <v>Y</v>
          </cell>
          <cell r="EN54" t="str">
            <v>Y</v>
          </cell>
          <cell r="EO54" t="str">
            <v>N</v>
          </cell>
          <cell r="EP54" t="str">
            <v>Y</v>
          </cell>
          <cell r="EQ54" t="str">
            <v>Y</v>
          </cell>
          <cell r="ER54" t="str">
            <v>Y</v>
          </cell>
          <cell r="ES54" t="str">
            <v>Y</v>
          </cell>
          <cell r="ET54" t="str">
            <v>Y</v>
          </cell>
          <cell r="EU54" t="str">
            <v>Y</v>
          </cell>
          <cell r="EV54" t="str">
            <v>Y</v>
          </cell>
          <cell r="EW54" t="str">
            <v>Y</v>
          </cell>
          <cell r="EX54" t="str">
            <v>Y</v>
          </cell>
          <cell r="EY54"/>
          <cell r="EZ54" t="str">
            <v>Y</v>
          </cell>
          <cell r="FA54" t="str">
            <v>Y</v>
          </cell>
          <cell r="FB54" t="str">
            <v>Y</v>
          </cell>
          <cell r="FC54" t="str">
            <v>N</v>
          </cell>
          <cell r="FD54" t="str">
            <v>Y</v>
          </cell>
          <cell r="FE54" t="str">
            <v>Y</v>
          </cell>
          <cell r="FF54" t="str">
            <v>Y</v>
          </cell>
          <cell r="FG54" t="str">
            <v>Y</v>
          </cell>
          <cell r="FH54" t="str">
            <v>Y</v>
          </cell>
          <cell r="FI54" t="str">
            <v>Y</v>
          </cell>
          <cell r="FJ54" t="str">
            <v>Y</v>
          </cell>
          <cell r="FK54" t="str">
            <v>Y</v>
          </cell>
          <cell r="FL54" t="str">
            <v>Y</v>
          </cell>
          <cell r="FM54" t="str">
            <v>Y</v>
          </cell>
          <cell r="FN54" t="str">
            <v>Y</v>
          </cell>
          <cell r="FO54" t="str">
            <v>Y</v>
          </cell>
          <cell r="FP54" t="str">
            <v>Y</v>
          </cell>
          <cell r="FQ54" t="str">
            <v>Y</v>
          </cell>
          <cell r="FR54" t="str">
            <v>Y</v>
          </cell>
          <cell r="FS54" t="str">
            <v>Y</v>
          </cell>
          <cell r="FT54" t="str">
            <v>Y</v>
          </cell>
          <cell r="FU54" t="str">
            <v>Y</v>
          </cell>
          <cell r="FV54" t="str">
            <v>N</v>
          </cell>
          <cell r="FW54" t="str">
            <v>Y</v>
          </cell>
          <cell r="FX54" t="str">
            <v>Y</v>
          </cell>
          <cell r="FY54" t="str">
            <v>Y</v>
          </cell>
          <cell r="FZ54" t="str">
            <v>Y</v>
          </cell>
          <cell r="GA54" t="str">
            <v>Y</v>
          </cell>
          <cell r="GB54"/>
          <cell r="GC54" t="str">
            <v>Y</v>
          </cell>
          <cell r="GD54" t="str">
            <v>Y</v>
          </cell>
          <cell r="GE54"/>
          <cell r="GF54" t="str">
            <v>Y</v>
          </cell>
          <cell r="GG54" t="str">
            <v>Y</v>
          </cell>
          <cell r="GH54" t="str">
            <v>Y</v>
          </cell>
          <cell r="GI54" t="str">
            <v>Y</v>
          </cell>
          <cell r="GJ54" t="str">
            <v>Y</v>
          </cell>
          <cell r="GK54" t="str">
            <v>Y</v>
          </cell>
          <cell r="GL54" t="str">
            <v>Y</v>
          </cell>
          <cell r="GM54" t="str">
            <v>Y</v>
          </cell>
          <cell r="GN54" t="str">
            <v>Y</v>
          </cell>
          <cell r="GO54" t="str">
            <v>Y</v>
          </cell>
          <cell r="GP54" t="str">
            <v>Y</v>
          </cell>
          <cell r="GQ54" t="str">
            <v>Y</v>
          </cell>
          <cell r="GR54" t="str">
            <v>N</v>
          </cell>
          <cell r="GS54" t="str">
            <v>Y</v>
          </cell>
          <cell r="GT54" t="str">
            <v>Y</v>
          </cell>
          <cell r="GU54" t="str">
            <v>Y</v>
          </cell>
          <cell r="GV54" t="str">
            <v>Y</v>
          </cell>
          <cell r="GW54" t="str">
            <v>N</v>
          </cell>
          <cell r="GX54" t="str">
            <v>N</v>
          </cell>
          <cell r="GY54" t="str">
            <v>Y</v>
          </cell>
          <cell r="GZ54" t="str">
            <v>Y</v>
          </cell>
          <cell r="HA54" t="str">
            <v>Y</v>
          </cell>
          <cell r="HB54" t="str">
            <v>Y</v>
          </cell>
          <cell r="HC54" t="str">
            <v>Y</v>
          </cell>
          <cell r="HD54" t="str">
            <v>Y</v>
          </cell>
          <cell r="HE54" t="str">
            <v>Y</v>
          </cell>
          <cell r="HF54"/>
          <cell r="HG54" t="str">
            <v>Y</v>
          </cell>
          <cell r="HH54" t="str">
            <v>Y</v>
          </cell>
          <cell r="HI54" t="str">
            <v>Y</v>
          </cell>
          <cell r="HJ54" t="str">
            <v>Y</v>
          </cell>
          <cell r="HK54" t="str">
            <v>Y</v>
          </cell>
          <cell r="HL54" t="str">
            <v>Y</v>
          </cell>
          <cell r="HM54" t="str">
            <v>Y</v>
          </cell>
          <cell r="HN54" t="str">
            <v>Y</v>
          </cell>
          <cell r="HO54" t="str">
            <v>Y</v>
          </cell>
          <cell r="HP54"/>
          <cell r="HQ54" t="str">
            <v>Y</v>
          </cell>
          <cell r="HR54" t="str">
            <v>Y</v>
          </cell>
          <cell r="HS54" t="str">
            <v>Y</v>
          </cell>
          <cell r="HT54" t="str">
            <v>Y</v>
          </cell>
          <cell r="HU54" t="str">
            <v>Y</v>
          </cell>
          <cell r="HV54" t="str">
            <v>Y</v>
          </cell>
          <cell r="HW54" t="str">
            <v>Y</v>
          </cell>
          <cell r="HX54" t="str">
            <v>Y</v>
          </cell>
          <cell r="HY54"/>
          <cell r="HZ54" t="str">
            <v>Y</v>
          </cell>
          <cell r="IA54" t="str">
            <v>Y</v>
          </cell>
          <cell r="IB54" t="str">
            <v>N</v>
          </cell>
          <cell r="IC54" t="str">
            <v>N</v>
          </cell>
          <cell r="ID54" t="str">
            <v>Y</v>
          </cell>
          <cell r="IE54" t="str">
            <v>Y</v>
          </cell>
          <cell r="IF54" t="str">
            <v>Y</v>
          </cell>
          <cell r="IG54" t="str">
            <v>Y</v>
          </cell>
          <cell r="IH54" t="str">
            <v>N</v>
          </cell>
          <cell r="II54"/>
          <cell r="IJ54" t="str">
            <v>Y</v>
          </cell>
          <cell r="IK54" t="str">
            <v>Y</v>
          </cell>
          <cell r="IL54" t="str">
            <v>Y</v>
          </cell>
          <cell r="IM54" t="str">
            <v>Y</v>
          </cell>
          <cell r="IN54"/>
          <cell r="IO54" t="str">
            <v>Y</v>
          </cell>
          <cell r="IP54" t="str">
            <v>N</v>
          </cell>
          <cell r="IQ54" t="str">
            <v>Y</v>
          </cell>
          <cell r="IR54" t="str">
            <v>Y</v>
          </cell>
          <cell r="IS54" t="str">
            <v>Y</v>
          </cell>
          <cell r="IT54" t="str">
            <v>Y</v>
          </cell>
          <cell r="IU54" t="str">
            <v>Y</v>
          </cell>
          <cell r="IV54" t="str">
            <v>Y</v>
          </cell>
          <cell r="IW54"/>
          <cell r="IX54" t="str">
            <v>Y</v>
          </cell>
          <cell r="IY54" t="str">
            <v>Y</v>
          </cell>
          <cell r="IZ54" t="str">
            <v>N</v>
          </cell>
          <cell r="JA54" t="str">
            <v>Y</v>
          </cell>
          <cell r="JB54" t="str">
            <v>Y</v>
          </cell>
          <cell r="JC54" t="str">
            <v>Y</v>
          </cell>
          <cell r="JD54" t="str">
            <v>Y</v>
          </cell>
          <cell r="JE54" t="str">
            <v>Y</v>
          </cell>
          <cell r="JF54" t="str">
            <v>Y</v>
          </cell>
          <cell r="JG54"/>
          <cell r="JH54" t="str">
            <v>Y</v>
          </cell>
          <cell r="JI54"/>
          <cell r="JJ54" t="str">
            <v>Y</v>
          </cell>
          <cell r="JK54" t="str">
            <v>Y</v>
          </cell>
          <cell r="JL54" t="str">
            <v>Y</v>
          </cell>
          <cell r="JM54" t="str">
            <v>Y</v>
          </cell>
          <cell r="JN54" t="str">
            <v>Y</v>
          </cell>
          <cell r="JO54" t="str">
            <v>Y</v>
          </cell>
          <cell r="JP54" t="str">
            <v>Y</v>
          </cell>
          <cell r="JQ54" t="str">
            <v>Y</v>
          </cell>
          <cell r="JR54" t="str">
            <v>Y</v>
          </cell>
          <cell r="JS54" t="str">
            <v>N</v>
          </cell>
          <cell r="JT54" t="str">
            <v>Y</v>
          </cell>
          <cell r="JU54" t="str">
            <v>Y</v>
          </cell>
          <cell r="JV54" t="str">
            <v>Y</v>
          </cell>
          <cell r="JW54" t="str">
            <v>Y</v>
          </cell>
          <cell r="JX54" t="str">
            <v>Y</v>
          </cell>
          <cell r="JY54" t="str">
            <v>Y</v>
          </cell>
          <cell r="JZ54" t="str">
            <v>Y</v>
          </cell>
          <cell r="KA54" t="str">
            <v>Y</v>
          </cell>
          <cell r="KB54" t="str">
            <v>Y</v>
          </cell>
          <cell r="KC54" t="str">
            <v>Y</v>
          </cell>
          <cell r="KD54" t="str">
            <v>Y</v>
          </cell>
          <cell r="KE54" t="str">
            <v>Y</v>
          </cell>
          <cell r="KF54" t="str">
            <v>Y</v>
          </cell>
          <cell r="KG54" t="str">
            <v>N</v>
          </cell>
          <cell r="KH54" t="str">
            <v>Y</v>
          </cell>
          <cell r="KI54" t="str">
            <v>Y</v>
          </cell>
          <cell r="KJ54" t="str">
            <v>N</v>
          </cell>
          <cell r="KK54" t="str">
            <v>N</v>
          </cell>
          <cell r="KL54" t="str">
            <v>N</v>
          </cell>
          <cell r="KM54" t="str">
            <v>N</v>
          </cell>
          <cell r="KN54" t="str">
            <v>N</v>
          </cell>
          <cell r="KO54" t="str">
            <v>Y</v>
          </cell>
          <cell r="KP54" t="str">
            <v>N</v>
          </cell>
          <cell r="KQ54" t="str">
            <v>N</v>
          </cell>
          <cell r="KR54" t="str">
            <v>N</v>
          </cell>
          <cell r="KS54" t="str">
            <v>N</v>
          </cell>
          <cell r="KT54" t="str">
            <v>N</v>
          </cell>
          <cell r="KU54" t="str">
            <v>Y</v>
          </cell>
          <cell r="KV54" t="str">
            <v>Y</v>
          </cell>
          <cell r="KW54" t="str">
            <v>Y</v>
          </cell>
          <cell r="KX54" t="str">
            <v>Y</v>
          </cell>
          <cell r="KY54" t="str">
            <v>Y</v>
          </cell>
          <cell r="KZ54" t="str">
            <v>Y</v>
          </cell>
          <cell r="LA54" t="str">
            <v>Y</v>
          </cell>
          <cell r="LB54" t="str">
            <v>Y</v>
          </cell>
          <cell r="LC54" t="str">
            <v>Y</v>
          </cell>
          <cell r="LD54" t="str">
            <v>Y</v>
          </cell>
          <cell r="LE54" t="str">
            <v>Y</v>
          </cell>
          <cell r="LF54" t="str">
            <v>Y</v>
          </cell>
          <cell r="LG54" t="str">
            <v>Y</v>
          </cell>
          <cell r="LH54" t="str">
            <v>Y</v>
          </cell>
          <cell r="LI54" t="str">
            <v>Y</v>
          </cell>
          <cell r="LJ54" t="str">
            <v>N</v>
          </cell>
          <cell r="LK54" t="str">
            <v>Y</v>
          </cell>
          <cell r="LL54" t="str">
            <v>Y</v>
          </cell>
          <cell r="LM54" t="str">
            <v>Y</v>
          </cell>
          <cell r="LN54" t="str">
            <v>Y</v>
          </cell>
          <cell r="LO54" t="str">
            <v>Y</v>
          </cell>
          <cell r="LP54" t="str">
            <v>Y</v>
          </cell>
          <cell r="LQ54" t="str">
            <v>Y</v>
          </cell>
          <cell r="LR54"/>
          <cell r="LS54" t="str">
            <v>Y</v>
          </cell>
          <cell r="LT54" t="str">
            <v>Y</v>
          </cell>
          <cell r="LU54" t="str">
            <v>Y</v>
          </cell>
          <cell r="LV54" t="str">
            <v>Y</v>
          </cell>
          <cell r="LW54" t="str">
            <v>Y</v>
          </cell>
          <cell r="LX54" t="str">
            <v>Y</v>
          </cell>
          <cell r="LY54" t="str">
            <v>Y</v>
          </cell>
          <cell r="LZ54" t="str">
            <v>Y</v>
          </cell>
          <cell r="MA54" t="str">
            <v>Y</v>
          </cell>
          <cell r="MB54" t="str">
            <v>Y</v>
          </cell>
          <cell r="MC54" t="str">
            <v>N</v>
          </cell>
          <cell r="MD54" t="str">
            <v>Y</v>
          </cell>
          <cell r="ME54" t="str">
            <v>Y</v>
          </cell>
          <cell r="MF54" t="str">
            <v>Y</v>
          </cell>
          <cell r="MG54" t="str">
            <v>Y</v>
          </cell>
          <cell r="MH54" t="str">
            <v>Y</v>
          </cell>
          <cell r="MI54" t="str">
            <v>Y</v>
          </cell>
          <cell r="MJ54" t="str">
            <v>Y</v>
          </cell>
          <cell r="MK54" t="str">
            <v>Y</v>
          </cell>
          <cell r="ML54" t="str">
            <v>Y</v>
          </cell>
          <cell r="MM54" t="str">
            <v>Y</v>
          </cell>
          <cell r="MN54" t="str">
            <v>Y</v>
          </cell>
          <cell r="MO54" t="str">
            <v>Y</v>
          </cell>
          <cell r="MP54" t="str">
            <v>Y</v>
          </cell>
          <cell r="MQ54"/>
          <cell r="MR54" t="str">
            <v>Y</v>
          </cell>
          <cell r="MS54" t="str">
            <v>Y</v>
          </cell>
          <cell r="MT54" t="str">
            <v>Y</v>
          </cell>
          <cell r="MU54" t="str">
            <v>N</v>
          </cell>
          <cell r="MV54" t="str">
            <v>Y</v>
          </cell>
          <cell r="MW54" t="str">
            <v>Y</v>
          </cell>
          <cell r="MX54" t="str">
            <v>Y</v>
          </cell>
          <cell r="MY54" t="str">
            <v>Y</v>
          </cell>
          <cell r="MZ54" t="str">
            <v>Y</v>
          </cell>
          <cell r="NA54" t="str">
            <v>Y</v>
          </cell>
          <cell r="NB54" t="str">
            <v>Y</v>
          </cell>
          <cell r="NC54" t="str">
            <v>Y</v>
          </cell>
          <cell r="ND54" t="str">
            <v>Y</v>
          </cell>
          <cell r="NE54" t="str">
            <v>Y</v>
          </cell>
          <cell r="NF54" t="str">
            <v>Y</v>
          </cell>
          <cell r="NG54" t="str">
            <v>Y</v>
          </cell>
          <cell r="NH54" t="str">
            <v>Y</v>
          </cell>
          <cell r="NI54" t="str">
            <v>Y</v>
          </cell>
          <cell r="NJ54" t="str">
            <v>Y</v>
          </cell>
          <cell r="NK54" t="str">
            <v>Y</v>
          </cell>
          <cell r="NL54" t="str">
            <v>Y</v>
          </cell>
          <cell r="NM54" t="str">
            <v>Y</v>
          </cell>
          <cell r="NN54" t="str">
            <v>N</v>
          </cell>
          <cell r="NO54" t="str">
            <v>Y</v>
          </cell>
          <cell r="NP54" t="str">
            <v>Y</v>
          </cell>
          <cell r="NQ54" t="str">
            <v>Y</v>
          </cell>
          <cell r="NR54" t="str">
            <v>Y</v>
          </cell>
          <cell r="NS54"/>
          <cell r="NT54"/>
          <cell r="NU54" t="str">
            <v>Y</v>
          </cell>
          <cell r="NV54" t="str">
            <v>Y</v>
          </cell>
          <cell r="NW54" t="str">
            <v>Y</v>
          </cell>
          <cell r="NX54" t="str">
            <v>Y</v>
          </cell>
          <cell r="NY54" t="str">
            <v>Y</v>
          </cell>
          <cell r="NZ54" t="str">
            <v>Y</v>
          </cell>
          <cell r="OA54" t="str">
            <v>Y</v>
          </cell>
          <cell r="OB54" t="str">
            <v>Y</v>
          </cell>
          <cell r="OC54"/>
          <cell r="OD54" t="str">
            <v>Y</v>
          </cell>
          <cell r="OE54" t="str">
            <v>Y</v>
          </cell>
          <cell r="OF54" t="str">
            <v>Y</v>
          </cell>
          <cell r="OG54" t="str">
            <v>Y</v>
          </cell>
          <cell r="OH54"/>
          <cell r="OI54" t="str">
            <v>Y</v>
          </cell>
          <cell r="OJ54" t="str">
            <v>Y</v>
          </cell>
          <cell r="OK54" t="str">
            <v>Y</v>
          </cell>
          <cell r="OL54" t="str">
            <v>Y</v>
          </cell>
          <cell r="OM54" t="str">
            <v>Y</v>
          </cell>
          <cell r="ON54" t="str">
            <v>Y</v>
          </cell>
          <cell r="OO54" t="str">
            <v>Y</v>
          </cell>
          <cell r="OP54"/>
          <cell r="OQ54" t="str">
            <v>Y</v>
          </cell>
          <cell r="OR54" t="str">
            <v>Y</v>
          </cell>
          <cell r="OS54" t="str">
            <v>Y</v>
          </cell>
          <cell r="OT54"/>
          <cell r="OU54" t="str">
            <v>Y</v>
          </cell>
          <cell r="OV54" t="str">
            <v>Y</v>
          </cell>
          <cell r="OW54" t="str">
            <v>N</v>
          </cell>
          <cell r="OX54" t="str">
            <v>Y</v>
          </cell>
          <cell r="OY54" t="str">
            <v>Y</v>
          </cell>
          <cell r="OZ54" t="str">
            <v>Y</v>
          </cell>
          <cell r="PA54" t="str">
            <v>Y</v>
          </cell>
          <cell r="PB54" t="str">
            <v>Y</v>
          </cell>
          <cell r="PC54" t="str">
            <v>Y</v>
          </cell>
          <cell r="PD54" t="str">
            <v>Y</v>
          </cell>
          <cell r="PE54" t="str">
            <v>Y</v>
          </cell>
          <cell r="PF54" t="str">
            <v>Y</v>
          </cell>
          <cell r="PG54" t="str">
            <v>Y</v>
          </cell>
          <cell r="PH54" t="str">
            <v>Y</v>
          </cell>
          <cell r="PI54" t="str">
            <v>Y</v>
          </cell>
          <cell r="PJ54" t="str">
            <v>Y</v>
          </cell>
          <cell r="PK54" t="str">
            <v>Y</v>
          </cell>
          <cell r="PL54" t="str">
            <v>Y</v>
          </cell>
          <cell r="PM54" t="str">
            <v>N</v>
          </cell>
          <cell r="PN54" t="str">
            <v>Y</v>
          </cell>
          <cell r="PO54" t="str">
            <v>Y</v>
          </cell>
          <cell r="PP54" t="str">
            <v>Y</v>
          </cell>
          <cell r="PQ54" t="str">
            <v>Y</v>
          </cell>
          <cell r="PR54" t="str">
            <v>Y</v>
          </cell>
          <cell r="PS54" t="str">
            <v>Y</v>
          </cell>
          <cell r="PT54" t="str">
            <v>Y</v>
          </cell>
          <cell r="PU54" t="str">
            <v>Y</v>
          </cell>
          <cell r="PV54" t="str">
            <v>Y</v>
          </cell>
          <cell r="PW54" t="str">
            <v>Y</v>
          </cell>
          <cell r="PX54" t="str">
            <v>Y</v>
          </cell>
          <cell r="PY54" t="str">
            <v>Y</v>
          </cell>
          <cell r="PZ54" t="str">
            <v>Y</v>
          </cell>
          <cell r="QA54"/>
          <cell r="QB54" t="str">
            <v>Y</v>
          </cell>
          <cell r="QC54" t="str">
            <v>Y</v>
          </cell>
          <cell r="QD54" t="str">
            <v>Y</v>
          </cell>
          <cell r="QE54" t="str">
            <v>Y</v>
          </cell>
          <cell r="QF54" t="str">
            <v>Y</v>
          </cell>
          <cell r="QG54" t="str">
            <v>N</v>
          </cell>
          <cell r="QH54" t="str">
            <v>Y</v>
          </cell>
          <cell r="QI54" t="str">
            <v>N</v>
          </cell>
          <cell r="QJ54" t="str">
            <v>Y</v>
          </cell>
          <cell r="QK54" t="str">
            <v>Y</v>
          </cell>
          <cell r="QL54" t="str">
            <v>Y</v>
          </cell>
          <cell r="QM54" t="str">
            <v>Y</v>
          </cell>
          <cell r="QN54" t="str">
            <v>Y</v>
          </cell>
          <cell r="QO54" t="str">
            <v>Y</v>
          </cell>
          <cell r="QP54" t="str">
            <v>Y</v>
          </cell>
          <cell r="QQ54" t="str">
            <v>Y</v>
          </cell>
          <cell r="QR54" t="str">
            <v>Y</v>
          </cell>
          <cell r="QS54" t="str">
            <v>Y</v>
          </cell>
          <cell r="QT54" t="str">
            <v>N</v>
          </cell>
          <cell r="QU54" t="str">
            <v>Y</v>
          </cell>
          <cell r="QV54" t="str">
            <v>Y</v>
          </cell>
          <cell r="QW54" t="str">
            <v>Y</v>
          </cell>
          <cell r="QX54" t="str">
            <v>Y</v>
          </cell>
          <cell r="QY54" t="str">
            <v>Y</v>
          </cell>
          <cell r="QZ54"/>
          <cell r="RA54" t="str">
            <v>Y</v>
          </cell>
          <cell r="RB54" t="str">
            <v>Y</v>
          </cell>
          <cell r="RC54" t="str">
            <v>Y</v>
          </cell>
          <cell r="RD54" t="str">
            <v>Y</v>
          </cell>
          <cell r="RE54" t="str">
            <v>Y</v>
          </cell>
          <cell r="RF54" t="str">
            <v>Y</v>
          </cell>
          <cell r="RG54" t="str">
            <v>Y</v>
          </cell>
          <cell r="RH54" t="str">
            <v>Y</v>
          </cell>
          <cell r="RI54" t="str">
            <v>Y</v>
          </cell>
          <cell r="RJ54" t="str">
            <v>N</v>
          </cell>
          <cell r="RK54" t="str">
            <v>Y</v>
          </cell>
          <cell r="RL54" t="str">
            <v>N</v>
          </cell>
          <cell r="RM54"/>
          <cell r="RN54" t="str">
            <v>N</v>
          </cell>
          <cell r="RO54" t="str">
            <v>Y</v>
          </cell>
          <cell r="RP54" t="str">
            <v>N</v>
          </cell>
          <cell r="RQ54" t="str">
            <v>Y</v>
          </cell>
          <cell r="RR54" t="str">
            <v>N</v>
          </cell>
          <cell r="RS54" t="str">
            <v>N</v>
          </cell>
          <cell r="RT54" t="str">
            <v>Y</v>
          </cell>
          <cell r="RU54" t="str">
            <v>N</v>
          </cell>
          <cell r="RV54" t="str">
            <v>N</v>
          </cell>
          <cell r="RW54" t="str">
            <v>N</v>
          </cell>
          <cell r="RX54" t="str">
            <v>N</v>
          </cell>
          <cell r="RY54"/>
          <cell r="RZ54" t="str">
            <v>N</v>
          </cell>
          <cell r="SA54" t="str">
            <v>Y</v>
          </cell>
          <cell r="SB54" t="str">
            <v>N</v>
          </cell>
          <cell r="SC54"/>
          <cell r="SD54" t="str">
            <v>N</v>
          </cell>
          <cell r="SE54" t="str">
            <v>N</v>
          </cell>
          <cell r="SF54" t="str">
            <v>N</v>
          </cell>
          <cell r="SG54" t="str">
            <v>Y</v>
          </cell>
          <cell r="SH54" t="str">
            <v>Y</v>
          </cell>
          <cell r="SI54" t="str">
            <v>N</v>
          </cell>
          <cell r="SJ54" t="str">
            <v>Y</v>
          </cell>
          <cell r="SK54" t="str">
            <v>N</v>
          </cell>
          <cell r="SL54" t="str">
            <v>Y</v>
          </cell>
          <cell r="SM54"/>
          <cell r="SN54" t="str">
            <v>N</v>
          </cell>
          <cell r="SO54" t="str">
            <v>Y</v>
          </cell>
          <cell r="SP54" t="str">
            <v>N</v>
          </cell>
          <cell r="SQ54" t="str">
            <v>Y</v>
          </cell>
          <cell r="SR54" t="str">
            <v>N</v>
          </cell>
          <cell r="SS54" t="str">
            <v>Y</v>
          </cell>
          <cell r="ST54" t="str">
            <v>Y</v>
          </cell>
          <cell r="SU54" t="str">
            <v>Y</v>
          </cell>
          <cell r="SV54" t="str">
            <v>Y</v>
          </cell>
          <cell r="SW54" t="str">
            <v>Y</v>
          </cell>
          <cell r="SX54" t="str">
            <v>Y</v>
          </cell>
          <cell r="SY54" t="str">
            <v>Y</v>
          </cell>
          <cell r="SZ54" t="str">
            <v>Y</v>
          </cell>
          <cell r="TA54" t="str">
            <v>Y</v>
          </cell>
          <cell r="TB54" t="str">
            <v>Y</v>
          </cell>
          <cell r="TC54" t="str">
            <v>Y</v>
          </cell>
          <cell r="TD54" t="str">
            <v>Y</v>
          </cell>
          <cell r="TE54" t="str">
            <v>Y</v>
          </cell>
          <cell r="TF54" t="str">
            <v>Y</v>
          </cell>
          <cell r="TG54" t="str">
            <v>Y</v>
          </cell>
          <cell r="TH54" t="str">
            <v>Y</v>
          </cell>
          <cell r="TI54" t="str">
            <v>Y</v>
          </cell>
          <cell r="TJ54" t="str">
            <v>Y</v>
          </cell>
          <cell r="TK54" t="str">
            <v>Y</v>
          </cell>
          <cell r="TL54" t="str">
            <v>Y</v>
          </cell>
          <cell r="TM54" t="str">
            <v>Y</v>
          </cell>
          <cell r="TN54" t="str">
            <v>Y</v>
          </cell>
          <cell r="TO54" t="str">
            <v>Y</v>
          </cell>
          <cell r="TP54" t="str">
            <v>Y</v>
          </cell>
          <cell r="TQ54" t="str">
            <v>Y</v>
          </cell>
          <cell r="TR54"/>
          <cell r="TS54" t="str">
            <v>Y</v>
          </cell>
          <cell r="TT54" t="str">
            <v>Y</v>
          </cell>
          <cell r="TU54" t="str">
            <v>N</v>
          </cell>
          <cell r="TV54" t="str">
            <v>Y</v>
          </cell>
          <cell r="TW54" t="str">
            <v>Y</v>
          </cell>
          <cell r="TX54" t="str">
            <v>Y</v>
          </cell>
          <cell r="TY54" t="str">
            <v>Y</v>
          </cell>
          <cell r="TZ54" t="str">
            <v>Y</v>
          </cell>
          <cell r="UA54" t="str">
            <v>Y</v>
          </cell>
          <cell r="UB54" t="str">
            <v>Y</v>
          </cell>
          <cell r="UC54" t="str">
            <v>Y</v>
          </cell>
          <cell r="UD54" t="str">
            <v>Y</v>
          </cell>
          <cell r="UE54" t="str">
            <v>Y</v>
          </cell>
          <cell r="UF54" t="str">
            <v>Y</v>
          </cell>
          <cell r="UG54" t="str">
            <v>Y</v>
          </cell>
          <cell r="UH54" t="str">
            <v>Y</v>
          </cell>
          <cell r="UI54" t="str">
            <v>Y</v>
          </cell>
          <cell r="UJ54" t="str">
            <v>N</v>
          </cell>
          <cell r="UK54" t="str">
            <v>Y</v>
          </cell>
          <cell r="UL54" t="str">
            <v>Y</v>
          </cell>
          <cell r="UM54" t="str">
            <v>Y</v>
          </cell>
          <cell r="UN54" t="str">
            <v>Y</v>
          </cell>
          <cell r="UO54"/>
          <cell r="UP54" t="str">
            <v>Y</v>
          </cell>
          <cell r="UQ54" t="str">
            <v>Y</v>
          </cell>
          <cell r="UR54"/>
          <cell r="US54" t="str">
            <v>Y</v>
          </cell>
          <cell r="UT54" t="str">
            <v>Y</v>
          </cell>
          <cell r="UU54" t="str">
            <v>Y</v>
          </cell>
          <cell r="UV54" t="str">
            <v>Y</v>
          </cell>
          <cell r="UW54" t="str">
            <v>Y</v>
          </cell>
          <cell r="UX54" t="str">
            <v>Y</v>
          </cell>
          <cell r="UY54" t="str">
            <v>Y</v>
          </cell>
          <cell r="UZ54" t="str">
            <v>Y</v>
          </cell>
          <cell r="VA54" t="str">
            <v>Y</v>
          </cell>
          <cell r="VB54" t="str">
            <v>Y</v>
          </cell>
          <cell r="VC54" t="str">
            <v>Y</v>
          </cell>
          <cell r="VD54" t="str">
            <v>Y</v>
          </cell>
          <cell r="VE54" t="str">
            <v>Y</v>
          </cell>
          <cell r="VF54" t="str">
            <v>Y</v>
          </cell>
          <cell r="VG54"/>
          <cell r="VH54" t="str">
            <v>Y</v>
          </cell>
          <cell r="VI54" t="str">
            <v>Y</v>
          </cell>
          <cell r="VJ54" t="str">
            <v>Y</v>
          </cell>
          <cell r="VK54" t="str">
            <v>N</v>
          </cell>
          <cell r="VL54" t="str">
            <v>N</v>
          </cell>
          <cell r="VM54"/>
          <cell r="VN54" t="str">
            <v>Y</v>
          </cell>
          <cell r="VO54" t="str">
            <v>Y</v>
          </cell>
          <cell r="VP54"/>
          <cell r="VQ54" t="str">
            <v>Y</v>
          </cell>
          <cell r="VR54" t="str">
            <v>Y</v>
          </cell>
          <cell r="VS54" t="str">
            <v>Y</v>
          </cell>
          <cell r="VT54" t="str">
            <v>Y</v>
          </cell>
          <cell r="VU54" t="str">
            <v>Y</v>
          </cell>
          <cell r="VV54" t="str">
            <v>Y</v>
          </cell>
          <cell r="VW54" t="str">
            <v>Y</v>
          </cell>
          <cell r="VX54"/>
          <cell r="VY54" t="str">
            <v>Y</v>
          </cell>
          <cell r="VZ54" t="str">
            <v>Y</v>
          </cell>
          <cell r="WA54"/>
          <cell r="WB54"/>
          <cell r="WC54" t="str">
            <v>Y</v>
          </cell>
          <cell r="WD54" t="str">
            <v>Y</v>
          </cell>
          <cell r="WE54" t="str">
            <v>Y</v>
          </cell>
          <cell r="WF54"/>
          <cell r="WG54" t="str">
            <v>Y</v>
          </cell>
          <cell r="WH54" t="str">
            <v>Y</v>
          </cell>
          <cell r="WI54" t="str">
            <v>Y</v>
          </cell>
          <cell r="WJ54"/>
          <cell r="WK54"/>
          <cell r="WL54" t="str">
            <v>Y</v>
          </cell>
          <cell r="WM54" t="str">
            <v>N</v>
          </cell>
          <cell r="WN54" t="str">
            <v>Y</v>
          </cell>
          <cell r="WO54" t="str">
            <v>Y</v>
          </cell>
          <cell r="WP54"/>
          <cell r="WQ54"/>
          <cell r="WR54"/>
          <cell r="WS54" t="str">
            <v>Y</v>
          </cell>
          <cell r="WT54" t="str">
            <v>Y</v>
          </cell>
          <cell r="WU54" t="str">
            <v>Y</v>
          </cell>
          <cell r="WV54" t="str">
            <v>Y</v>
          </cell>
          <cell r="WW54" t="str">
            <v>N</v>
          </cell>
          <cell r="WX54" t="str">
            <v>Y</v>
          </cell>
          <cell r="WY54" t="str">
            <v>Y</v>
          </cell>
          <cell r="WZ54" t="str">
            <v>Y</v>
          </cell>
          <cell r="XA54"/>
          <cell r="XB54" t="str">
            <v>Y</v>
          </cell>
          <cell r="XC54"/>
          <cell r="XD54"/>
          <cell r="XE54"/>
          <cell r="XF54"/>
          <cell r="XG54"/>
          <cell r="XH54"/>
          <cell r="XI54" t="str">
            <v>Y</v>
          </cell>
          <cell r="XJ54"/>
          <cell r="XK54" t="str">
            <v>Y</v>
          </cell>
          <cell r="XL54" t="str">
            <v>Y</v>
          </cell>
          <cell r="XM54"/>
          <cell r="XN54" t="str">
            <v>Y</v>
          </cell>
          <cell r="XO54"/>
          <cell r="XP54" t="str">
            <v>N</v>
          </cell>
          <cell r="XQ54" t="str">
            <v>Y</v>
          </cell>
          <cell r="XR54" t="str">
            <v>Y</v>
          </cell>
          <cell r="XS54" t="str">
            <v>Y</v>
          </cell>
          <cell r="XT54" t="str">
            <v>Y</v>
          </cell>
          <cell r="XU54" t="str">
            <v>Y</v>
          </cell>
          <cell r="XV54" t="str">
            <v>Y</v>
          </cell>
        </row>
        <row r="55">
          <cell r="E55" t="str">
            <v>Y</v>
          </cell>
          <cell r="F55" t="str">
            <v>N</v>
          </cell>
          <cell r="G55" t="str">
            <v>Y</v>
          </cell>
          <cell r="H55" t="str">
            <v>Y</v>
          </cell>
          <cell r="I55" t="str">
            <v>Y</v>
          </cell>
          <cell r="J55" t="str">
            <v>Y</v>
          </cell>
          <cell r="K55" t="str">
            <v>Y</v>
          </cell>
          <cell r="L55" t="str">
            <v>Y</v>
          </cell>
          <cell r="M55" t="str">
            <v>Y</v>
          </cell>
          <cell r="N55" t="str">
            <v>Y</v>
          </cell>
          <cell r="O55"/>
          <cell r="P55" t="str">
            <v>Y</v>
          </cell>
          <cell r="Q55" t="str">
            <v>Y</v>
          </cell>
          <cell r="R55" t="str">
            <v>Y</v>
          </cell>
          <cell r="S55" t="str">
            <v>Y</v>
          </cell>
          <cell r="T55" t="str">
            <v>Y</v>
          </cell>
          <cell r="U55" t="str">
            <v>Y</v>
          </cell>
          <cell r="V55" t="str">
            <v>Y</v>
          </cell>
          <cell r="W55" t="str">
            <v>Y</v>
          </cell>
          <cell r="X55" t="str">
            <v>Y</v>
          </cell>
          <cell r="Y55" t="str">
            <v>Y</v>
          </cell>
          <cell r="Z55"/>
          <cell r="AA55" t="str">
            <v>Y</v>
          </cell>
          <cell r="AB55" t="str">
            <v>Y</v>
          </cell>
          <cell r="AC55" t="str">
            <v>Y</v>
          </cell>
          <cell r="AD55" t="str">
            <v>Y</v>
          </cell>
          <cell r="AE55" t="str">
            <v>Y</v>
          </cell>
          <cell r="AF55" t="str">
            <v>Y</v>
          </cell>
          <cell r="AG55" t="str">
            <v>Y</v>
          </cell>
          <cell r="AH55" t="str">
            <v>Y</v>
          </cell>
          <cell r="AI55" t="str">
            <v>Y</v>
          </cell>
          <cell r="AJ55" t="str">
            <v>Y</v>
          </cell>
          <cell r="AK55" t="str">
            <v>N</v>
          </cell>
          <cell r="AL55" t="str">
            <v>Y</v>
          </cell>
          <cell r="AM55" t="str">
            <v>Y</v>
          </cell>
          <cell r="AN55" t="str">
            <v>Y</v>
          </cell>
          <cell r="AO55" t="str">
            <v>Y</v>
          </cell>
          <cell r="AP55" t="str">
            <v>Y</v>
          </cell>
          <cell r="AQ55" t="str">
            <v>Y</v>
          </cell>
          <cell r="AR55" t="str">
            <v>Y</v>
          </cell>
          <cell r="AS55" t="str">
            <v>Y</v>
          </cell>
          <cell r="AT55" t="str">
            <v>Y</v>
          </cell>
          <cell r="AU55" t="str">
            <v>N</v>
          </cell>
          <cell r="AV55" t="str">
            <v>Y</v>
          </cell>
          <cell r="AW55" t="str">
            <v>Y</v>
          </cell>
          <cell r="AX55" t="str">
            <v>Y</v>
          </cell>
          <cell r="AY55"/>
          <cell r="AZ55" t="str">
            <v>Y</v>
          </cell>
          <cell r="BA55"/>
          <cell r="BB55" t="str">
            <v>Y</v>
          </cell>
          <cell r="BC55" t="str">
            <v>Y</v>
          </cell>
          <cell r="BD55" t="str">
            <v>Y</v>
          </cell>
          <cell r="BE55" t="str">
            <v>N</v>
          </cell>
          <cell r="BF55" t="str">
            <v>N</v>
          </cell>
          <cell r="BG55" t="str">
            <v>Y</v>
          </cell>
          <cell r="BH55" t="str">
            <v>Y</v>
          </cell>
          <cell r="BI55" t="str">
            <v>Y</v>
          </cell>
          <cell r="BJ55" t="str">
            <v>Y</v>
          </cell>
          <cell r="BK55" t="str">
            <v>Y</v>
          </cell>
          <cell r="BL55" t="str">
            <v>Y</v>
          </cell>
          <cell r="BM55" t="str">
            <v>Y</v>
          </cell>
          <cell r="BN55" t="str">
            <v>N</v>
          </cell>
          <cell r="BO55" t="str">
            <v>Y</v>
          </cell>
          <cell r="BP55" t="str">
            <v>Y</v>
          </cell>
          <cell r="BQ55" t="str">
            <v>Y</v>
          </cell>
          <cell r="BR55" t="str">
            <v>Y</v>
          </cell>
          <cell r="BS55" t="str">
            <v>Y</v>
          </cell>
          <cell r="BT55" t="str">
            <v>Y</v>
          </cell>
          <cell r="BU55" t="str">
            <v>Y</v>
          </cell>
          <cell r="BV55" t="str">
            <v>Y</v>
          </cell>
          <cell r="BW55" t="str">
            <v>Y</v>
          </cell>
          <cell r="BX55" t="str">
            <v>Y</v>
          </cell>
          <cell r="BY55" t="str">
            <v>Y</v>
          </cell>
          <cell r="BZ55" t="str">
            <v>Y</v>
          </cell>
          <cell r="CA55" t="str">
            <v>Y</v>
          </cell>
          <cell r="CB55" t="str">
            <v>Y</v>
          </cell>
          <cell r="CC55" t="str">
            <v>Y</v>
          </cell>
          <cell r="CD55" t="str">
            <v>N</v>
          </cell>
          <cell r="CE55" t="str">
            <v>Y</v>
          </cell>
          <cell r="CF55" t="str">
            <v>Y</v>
          </cell>
          <cell r="CG55" t="str">
            <v>Y</v>
          </cell>
          <cell r="CH55" t="str">
            <v>Y</v>
          </cell>
          <cell r="CI55" t="str">
            <v>Y</v>
          </cell>
          <cell r="CJ55" t="str">
            <v>Y</v>
          </cell>
          <cell r="CK55" t="str">
            <v>N</v>
          </cell>
          <cell r="CL55" t="str">
            <v>Y</v>
          </cell>
          <cell r="CM55"/>
          <cell r="CN55" t="str">
            <v>Y</v>
          </cell>
          <cell r="CO55" t="str">
            <v>Y</v>
          </cell>
          <cell r="CP55" t="str">
            <v>Y</v>
          </cell>
          <cell r="CQ55" t="str">
            <v>Y</v>
          </cell>
          <cell r="CR55"/>
          <cell r="CS55" t="str">
            <v>Y</v>
          </cell>
          <cell r="CT55" t="str">
            <v>Y</v>
          </cell>
          <cell r="CU55" t="str">
            <v>Y</v>
          </cell>
          <cell r="CV55" t="str">
            <v>N</v>
          </cell>
          <cell r="CW55" t="str">
            <v>Y</v>
          </cell>
          <cell r="CX55" t="str">
            <v>Y</v>
          </cell>
          <cell r="CY55" t="str">
            <v>Y</v>
          </cell>
          <cell r="CZ55" t="str">
            <v>Y</v>
          </cell>
          <cell r="DA55" t="str">
            <v>Y</v>
          </cell>
          <cell r="DB55" t="str">
            <v>Y</v>
          </cell>
          <cell r="DC55" t="str">
            <v>Y</v>
          </cell>
          <cell r="DD55" t="str">
            <v>Y</v>
          </cell>
          <cell r="DE55" t="str">
            <v>Y</v>
          </cell>
          <cell r="DF55" t="str">
            <v>Y</v>
          </cell>
          <cell r="DG55" t="str">
            <v>Y</v>
          </cell>
          <cell r="DH55" t="str">
            <v>Y</v>
          </cell>
          <cell r="DI55" t="str">
            <v>Y</v>
          </cell>
          <cell r="DJ55" t="str">
            <v>Y</v>
          </cell>
          <cell r="DK55" t="str">
            <v>Y</v>
          </cell>
          <cell r="DL55" t="str">
            <v>Y</v>
          </cell>
          <cell r="DM55" t="str">
            <v>Y</v>
          </cell>
          <cell r="DN55" t="str">
            <v>Y</v>
          </cell>
          <cell r="DO55" t="str">
            <v>N</v>
          </cell>
          <cell r="DP55" t="str">
            <v>Y</v>
          </cell>
          <cell r="DQ55" t="str">
            <v>Y</v>
          </cell>
          <cell r="DR55" t="str">
            <v>Y</v>
          </cell>
          <cell r="DS55" t="str">
            <v>Y</v>
          </cell>
          <cell r="DT55" t="str">
            <v>Y</v>
          </cell>
          <cell r="DU55" t="str">
            <v>Y</v>
          </cell>
          <cell r="DV55" t="str">
            <v>Y</v>
          </cell>
          <cell r="DW55" t="str">
            <v>Y</v>
          </cell>
          <cell r="DX55" t="str">
            <v>Y</v>
          </cell>
          <cell r="DY55" t="str">
            <v>Y</v>
          </cell>
          <cell r="DZ55" t="str">
            <v>Y</v>
          </cell>
          <cell r="EA55" t="str">
            <v>Y</v>
          </cell>
          <cell r="EB55"/>
          <cell r="EC55" t="str">
            <v>Y</v>
          </cell>
          <cell r="ED55" t="str">
            <v>Y</v>
          </cell>
          <cell r="EE55" t="str">
            <v>Y</v>
          </cell>
          <cell r="EF55" t="str">
            <v>N</v>
          </cell>
          <cell r="EG55" t="str">
            <v>N</v>
          </cell>
          <cell r="EH55" t="str">
            <v>Y</v>
          </cell>
          <cell r="EI55" t="str">
            <v>Y</v>
          </cell>
          <cell r="EJ55" t="str">
            <v>Y</v>
          </cell>
          <cell r="EK55" t="str">
            <v>Y</v>
          </cell>
          <cell r="EL55"/>
          <cell r="EM55" t="str">
            <v>Y</v>
          </cell>
          <cell r="EN55" t="str">
            <v>Y</v>
          </cell>
          <cell r="EO55" t="str">
            <v>Y</v>
          </cell>
          <cell r="EP55" t="str">
            <v>Y</v>
          </cell>
          <cell r="EQ55" t="str">
            <v>Y</v>
          </cell>
          <cell r="ER55" t="str">
            <v>Y</v>
          </cell>
          <cell r="ES55" t="str">
            <v>Y</v>
          </cell>
          <cell r="ET55" t="str">
            <v>Y</v>
          </cell>
          <cell r="EU55" t="str">
            <v>Y</v>
          </cell>
          <cell r="EV55" t="str">
            <v>Y</v>
          </cell>
          <cell r="EW55" t="str">
            <v>Y</v>
          </cell>
          <cell r="EX55" t="str">
            <v>Y</v>
          </cell>
          <cell r="EY55"/>
          <cell r="EZ55" t="str">
            <v>Y</v>
          </cell>
          <cell r="FA55" t="str">
            <v>Y</v>
          </cell>
          <cell r="FB55" t="str">
            <v>Y</v>
          </cell>
          <cell r="FC55" t="str">
            <v>Y</v>
          </cell>
          <cell r="FD55" t="str">
            <v>Y</v>
          </cell>
          <cell r="FE55" t="str">
            <v>Y</v>
          </cell>
          <cell r="FF55" t="str">
            <v>Y</v>
          </cell>
          <cell r="FG55" t="str">
            <v>Y</v>
          </cell>
          <cell r="FH55" t="str">
            <v>Y</v>
          </cell>
          <cell r="FI55" t="str">
            <v>Y</v>
          </cell>
          <cell r="FJ55" t="str">
            <v>Y</v>
          </cell>
          <cell r="FK55" t="str">
            <v>Y</v>
          </cell>
          <cell r="FL55" t="str">
            <v>Y</v>
          </cell>
          <cell r="FM55" t="str">
            <v>Y</v>
          </cell>
          <cell r="FN55" t="str">
            <v>Y</v>
          </cell>
          <cell r="FO55" t="str">
            <v>Y</v>
          </cell>
          <cell r="FP55" t="str">
            <v>Y</v>
          </cell>
          <cell r="FQ55" t="str">
            <v>Y</v>
          </cell>
          <cell r="FR55" t="str">
            <v>Y</v>
          </cell>
          <cell r="FS55" t="str">
            <v>Y</v>
          </cell>
          <cell r="FT55" t="str">
            <v>Y</v>
          </cell>
          <cell r="FU55" t="str">
            <v>Y</v>
          </cell>
          <cell r="FV55" t="str">
            <v>Y</v>
          </cell>
          <cell r="FW55" t="str">
            <v>Y</v>
          </cell>
          <cell r="FX55" t="str">
            <v>Y</v>
          </cell>
          <cell r="FY55" t="str">
            <v>Y</v>
          </cell>
          <cell r="FZ55" t="str">
            <v>N</v>
          </cell>
          <cell r="GA55" t="str">
            <v>Y</v>
          </cell>
          <cell r="GB55"/>
          <cell r="GC55" t="str">
            <v>Y</v>
          </cell>
          <cell r="GD55" t="str">
            <v>Y</v>
          </cell>
          <cell r="GE55"/>
          <cell r="GF55" t="str">
            <v>Y</v>
          </cell>
          <cell r="GG55" t="str">
            <v>Y</v>
          </cell>
          <cell r="GH55" t="str">
            <v>Y</v>
          </cell>
          <cell r="GI55" t="str">
            <v>Y</v>
          </cell>
          <cell r="GJ55" t="str">
            <v>Y</v>
          </cell>
          <cell r="GK55" t="str">
            <v>Y</v>
          </cell>
          <cell r="GL55" t="str">
            <v>Y</v>
          </cell>
          <cell r="GM55" t="str">
            <v>Y</v>
          </cell>
          <cell r="GN55" t="str">
            <v>Y</v>
          </cell>
          <cell r="GO55" t="str">
            <v>Y</v>
          </cell>
          <cell r="GP55" t="str">
            <v>Y</v>
          </cell>
          <cell r="GQ55" t="str">
            <v>Y</v>
          </cell>
          <cell r="GR55" t="str">
            <v>Y</v>
          </cell>
          <cell r="GS55" t="str">
            <v>Y</v>
          </cell>
          <cell r="GT55" t="str">
            <v>Y</v>
          </cell>
          <cell r="GU55" t="str">
            <v>Y</v>
          </cell>
          <cell r="GV55" t="str">
            <v>Y</v>
          </cell>
          <cell r="GW55" t="str">
            <v>Y</v>
          </cell>
          <cell r="GX55" t="str">
            <v>N</v>
          </cell>
          <cell r="GY55" t="str">
            <v>Y</v>
          </cell>
          <cell r="GZ55" t="str">
            <v>Y</v>
          </cell>
          <cell r="HA55" t="str">
            <v>Y</v>
          </cell>
          <cell r="HB55" t="str">
            <v>Y</v>
          </cell>
          <cell r="HC55" t="str">
            <v>Y</v>
          </cell>
          <cell r="HD55" t="str">
            <v>Y</v>
          </cell>
          <cell r="HE55" t="str">
            <v>Y</v>
          </cell>
          <cell r="HF55"/>
          <cell r="HG55" t="str">
            <v>Y</v>
          </cell>
          <cell r="HH55" t="str">
            <v>Y</v>
          </cell>
          <cell r="HI55" t="str">
            <v>Y</v>
          </cell>
          <cell r="HJ55" t="str">
            <v>Y</v>
          </cell>
          <cell r="HK55" t="str">
            <v>Y</v>
          </cell>
          <cell r="HL55" t="str">
            <v>Y</v>
          </cell>
          <cell r="HM55" t="str">
            <v>Y</v>
          </cell>
          <cell r="HN55" t="str">
            <v>Y</v>
          </cell>
          <cell r="HO55" t="str">
            <v>Y</v>
          </cell>
          <cell r="HP55"/>
          <cell r="HQ55" t="str">
            <v>Y</v>
          </cell>
          <cell r="HR55" t="str">
            <v>Y</v>
          </cell>
          <cell r="HS55" t="str">
            <v>Y</v>
          </cell>
          <cell r="HT55" t="str">
            <v>Y</v>
          </cell>
          <cell r="HU55" t="str">
            <v>Y</v>
          </cell>
          <cell r="HV55" t="str">
            <v>Y</v>
          </cell>
          <cell r="HW55" t="str">
            <v>Y</v>
          </cell>
          <cell r="HX55" t="str">
            <v>Y</v>
          </cell>
          <cell r="HY55"/>
          <cell r="HZ55" t="str">
            <v>Y</v>
          </cell>
          <cell r="IA55" t="str">
            <v>Y</v>
          </cell>
          <cell r="IB55" t="str">
            <v>Y</v>
          </cell>
          <cell r="IC55" t="str">
            <v>N</v>
          </cell>
          <cell r="ID55" t="str">
            <v>Y</v>
          </cell>
          <cell r="IE55" t="str">
            <v>Y</v>
          </cell>
          <cell r="IF55" t="str">
            <v>Y</v>
          </cell>
          <cell r="IG55" t="str">
            <v>Y</v>
          </cell>
          <cell r="IH55" t="str">
            <v>N</v>
          </cell>
          <cell r="II55"/>
          <cell r="IJ55" t="str">
            <v>Y</v>
          </cell>
          <cell r="IK55" t="str">
            <v>Y</v>
          </cell>
          <cell r="IL55" t="str">
            <v>Y</v>
          </cell>
          <cell r="IM55" t="str">
            <v>N</v>
          </cell>
          <cell r="IN55"/>
          <cell r="IO55" t="str">
            <v>Y</v>
          </cell>
          <cell r="IP55" t="str">
            <v>Y</v>
          </cell>
          <cell r="IQ55" t="str">
            <v>Y</v>
          </cell>
          <cell r="IR55" t="str">
            <v>Y</v>
          </cell>
          <cell r="IS55" t="str">
            <v>Y</v>
          </cell>
          <cell r="IT55" t="str">
            <v>Y</v>
          </cell>
          <cell r="IU55" t="str">
            <v>N</v>
          </cell>
          <cell r="IV55" t="str">
            <v>Y</v>
          </cell>
          <cell r="IW55"/>
          <cell r="IX55" t="str">
            <v>Y</v>
          </cell>
          <cell r="IY55" t="str">
            <v>Y</v>
          </cell>
          <cell r="IZ55" t="str">
            <v>Y</v>
          </cell>
          <cell r="JA55" t="str">
            <v>Y</v>
          </cell>
          <cell r="JB55" t="str">
            <v>Y</v>
          </cell>
          <cell r="JC55" t="str">
            <v>Y</v>
          </cell>
          <cell r="JD55" t="str">
            <v>Y</v>
          </cell>
          <cell r="JE55" t="str">
            <v>Y</v>
          </cell>
          <cell r="JF55" t="str">
            <v>Y</v>
          </cell>
          <cell r="JG55"/>
          <cell r="JH55" t="str">
            <v>Y</v>
          </cell>
          <cell r="JI55"/>
          <cell r="JJ55" t="str">
            <v>Y</v>
          </cell>
          <cell r="JK55" t="str">
            <v>Y</v>
          </cell>
          <cell r="JL55" t="str">
            <v>Y</v>
          </cell>
          <cell r="JM55" t="str">
            <v>Y</v>
          </cell>
          <cell r="JN55" t="str">
            <v>Y</v>
          </cell>
          <cell r="JO55" t="str">
            <v>Y</v>
          </cell>
          <cell r="JP55" t="str">
            <v>Y</v>
          </cell>
          <cell r="JQ55" t="str">
            <v>Y</v>
          </cell>
          <cell r="JR55" t="str">
            <v>Y</v>
          </cell>
          <cell r="JS55" t="str">
            <v>Y</v>
          </cell>
          <cell r="JT55" t="str">
            <v>Y</v>
          </cell>
          <cell r="JU55" t="str">
            <v>Y</v>
          </cell>
          <cell r="JV55" t="str">
            <v>Y</v>
          </cell>
          <cell r="JW55" t="str">
            <v>Y</v>
          </cell>
          <cell r="JX55" t="str">
            <v>Y</v>
          </cell>
          <cell r="JY55" t="str">
            <v>Y</v>
          </cell>
          <cell r="JZ55" t="str">
            <v>Y</v>
          </cell>
          <cell r="KA55" t="str">
            <v>Y</v>
          </cell>
          <cell r="KB55" t="str">
            <v>Y</v>
          </cell>
          <cell r="KC55" t="str">
            <v>Y</v>
          </cell>
          <cell r="KD55" t="str">
            <v>Y</v>
          </cell>
          <cell r="KE55" t="str">
            <v>Y</v>
          </cell>
          <cell r="KF55" t="str">
            <v>Y</v>
          </cell>
          <cell r="KG55" t="str">
            <v>Y</v>
          </cell>
          <cell r="KH55" t="str">
            <v>N</v>
          </cell>
          <cell r="KI55" t="str">
            <v>Y</v>
          </cell>
          <cell r="KJ55" t="str">
            <v>Y</v>
          </cell>
          <cell r="KK55" t="str">
            <v>Y</v>
          </cell>
          <cell r="KL55" t="str">
            <v>N</v>
          </cell>
          <cell r="KM55" t="str">
            <v>Y</v>
          </cell>
          <cell r="KN55" t="str">
            <v>Y</v>
          </cell>
          <cell r="KO55" t="str">
            <v>Y</v>
          </cell>
          <cell r="KP55" t="str">
            <v>Y</v>
          </cell>
          <cell r="KQ55" t="str">
            <v>Y</v>
          </cell>
          <cell r="KR55" t="str">
            <v>Y</v>
          </cell>
          <cell r="KS55" t="str">
            <v>N</v>
          </cell>
          <cell r="KT55" t="str">
            <v>Y</v>
          </cell>
          <cell r="KU55" t="str">
            <v>Y</v>
          </cell>
          <cell r="KV55" t="str">
            <v>Y</v>
          </cell>
          <cell r="KW55" t="str">
            <v>N</v>
          </cell>
          <cell r="KX55" t="str">
            <v>Y</v>
          </cell>
          <cell r="KY55" t="str">
            <v>N</v>
          </cell>
          <cell r="KZ55" t="str">
            <v>Y</v>
          </cell>
          <cell r="LA55" t="str">
            <v>Y</v>
          </cell>
          <cell r="LB55" t="str">
            <v>Y</v>
          </cell>
          <cell r="LC55" t="str">
            <v>Y</v>
          </cell>
          <cell r="LD55" t="str">
            <v>Y</v>
          </cell>
          <cell r="LE55" t="str">
            <v>Y</v>
          </cell>
          <cell r="LF55" t="str">
            <v>Y</v>
          </cell>
          <cell r="LG55" t="str">
            <v>Y</v>
          </cell>
          <cell r="LH55" t="str">
            <v>Y</v>
          </cell>
          <cell r="LI55" t="str">
            <v>Y</v>
          </cell>
          <cell r="LJ55" t="str">
            <v>Y</v>
          </cell>
          <cell r="LK55" t="str">
            <v>Y</v>
          </cell>
          <cell r="LL55" t="str">
            <v>Y</v>
          </cell>
          <cell r="LM55" t="str">
            <v>Y</v>
          </cell>
          <cell r="LN55" t="str">
            <v>Y</v>
          </cell>
          <cell r="LO55" t="str">
            <v>Y</v>
          </cell>
          <cell r="LP55" t="str">
            <v>Y</v>
          </cell>
          <cell r="LQ55" t="str">
            <v>Y</v>
          </cell>
          <cell r="LR55"/>
          <cell r="LS55" t="str">
            <v>N</v>
          </cell>
          <cell r="LT55" t="str">
            <v>Y</v>
          </cell>
          <cell r="LU55" t="str">
            <v>Y</v>
          </cell>
          <cell r="LV55" t="str">
            <v>Y</v>
          </cell>
          <cell r="LW55" t="str">
            <v>Y</v>
          </cell>
          <cell r="LX55" t="str">
            <v>Y</v>
          </cell>
          <cell r="LY55" t="str">
            <v>Y</v>
          </cell>
          <cell r="LZ55" t="str">
            <v>Y</v>
          </cell>
          <cell r="MA55" t="str">
            <v>Y</v>
          </cell>
          <cell r="MB55" t="str">
            <v>N</v>
          </cell>
          <cell r="MC55" t="str">
            <v>N</v>
          </cell>
          <cell r="MD55" t="str">
            <v>Y</v>
          </cell>
          <cell r="ME55" t="str">
            <v>N</v>
          </cell>
          <cell r="MF55" t="str">
            <v>N</v>
          </cell>
          <cell r="MG55" t="str">
            <v>Y</v>
          </cell>
          <cell r="MH55" t="str">
            <v>N</v>
          </cell>
          <cell r="MI55" t="str">
            <v>Y</v>
          </cell>
          <cell r="MJ55" t="str">
            <v>Y</v>
          </cell>
          <cell r="MK55" t="str">
            <v>N</v>
          </cell>
          <cell r="ML55" t="str">
            <v>N</v>
          </cell>
          <cell r="MM55" t="str">
            <v>Y</v>
          </cell>
          <cell r="MN55" t="str">
            <v>N</v>
          </cell>
          <cell r="MO55" t="str">
            <v>N</v>
          </cell>
          <cell r="MP55" t="str">
            <v>N</v>
          </cell>
          <cell r="MQ55"/>
          <cell r="MR55" t="str">
            <v>N</v>
          </cell>
          <cell r="MS55" t="str">
            <v>Y</v>
          </cell>
          <cell r="MT55" t="str">
            <v>Y</v>
          </cell>
          <cell r="MU55" t="str">
            <v>Y</v>
          </cell>
          <cell r="MV55" t="str">
            <v>N</v>
          </cell>
          <cell r="MW55" t="str">
            <v>Y</v>
          </cell>
          <cell r="MX55" t="str">
            <v>Y</v>
          </cell>
          <cell r="MY55" t="str">
            <v>N</v>
          </cell>
          <cell r="MZ55" t="str">
            <v>Y</v>
          </cell>
          <cell r="NA55" t="str">
            <v>Y</v>
          </cell>
          <cell r="NB55" t="str">
            <v>Y</v>
          </cell>
          <cell r="NC55" t="str">
            <v>Y</v>
          </cell>
          <cell r="ND55" t="str">
            <v>Y</v>
          </cell>
          <cell r="NE55" t="str">
            <v>Y</v>
          </cell>
          <cell r="NF55" t="str">
            <v>Y</v>
          </cell>
          <cell r="NG55" t="str">
            <v>Y</v>
          </cell>
          <cell r="NH55" t="str">
            <v>Y</v>
          </cell>
          <cell r="NI55" t="str">
            <v>Y</v>
          </cell>
          <cell r="NJ55" t="str">
            <v>Y</v>
          </cell>
          <cell r="NK55" t="str">
            <v>N</v>
          </cell>
          <cell r="NL55" t="str">
            <v>Y</v>
          </cell>
          <cell r="NM55" t="str">
            <v>Y</v>
          </cell>
          <cell r="NN55" t="str">
            <v>Y</v>
          </cell>
          <cell r="NO55" t="str">
            <v>Y</v>
          </cell>
          <cell r="NP55" t="str">
            <v>Y</v>
          </cell>
          <cell r="NQ55" t="str">
            <v>N</v>
          </cell>
          <cell r="NR55" t="str">
            <v>N</v>
          </cell>
          <cell r="NS55"/>
          <cell r="NT55"/>
          <cell r="NU55" t="str">
            <v>Y</v>
          </cell>
          <cell r="NV55" t="str">
            <v>Y</v>
          </cell>
          <cell r="NW55" t="str">
            <v>Y</v>
          </cell>
          <cell r="NX55" t="str">
            <v>Y</v>
          </cell>
          <cell r="NY55" t="str">
            <v>Y</v>
          </cell>
          <cell r="NZ55" t="str">
            <v>Y</v>
          </cell>
          <cell r="OA55" t="str">
            <v>N</v>
          </cell>
          <cell r="OB55" t="str">
            <v>Y</v>
          </cell>
          <cell r="OC55"/>
          <cell r="OD55" t="str">
            <v>Y</v>
          </cell>
          <cell r="OE55" t="str">
            <v>Y</v>
          </cell>
          <cell r="OF55" t="str">
            <v>Y</v>
          </cell>
          <cell r="OG55" t="str">
            <v>Y</v>
          </cell>
          <cell r="OH55"/>
          <cell r="OI55" t="str">
            <v>Y</v>
          </cell>
          <cell r="OJ55" t="str">
            <v>Y</v>
          </cell>
          <cell r="OK55" t="str">
            <v>Y</v>
          </cell>
          <cell r="OL55" t="str">
            <v>Y</v>
          </cell>
          <cell r="OM55" t="str">
            <v>Y</v>
          </cell>
          <cell r="ON55" t="str">
            <v>Y</v>
          </cell>
          <cell r="OO55" t="str">
            <v>Y</v>
          </cell>
          <cell r="OP55"/>
          <cell r="OQ55" t="str">
            <v>Y</v>
          </cell>
          <cell r="OR55" t="str">
            <v>Y</v>
          </cell>
          <cell r="OS55" t="str">
            <v>Y</v>
          </cell>
          <cell r="OT55"/>
          <cell r="OU55" t="str">
            <v>Y</v>
          </cell>
          <cell r="OV55" t="str">
            <v>Y</v>
          </cell>
          <cell r="OW55" t="str">
            <v>Y</v>
          </cell>
          <cell r="OX55" t="str">
            <v>Y</v>
          </cell>
          <cell r="OY55" t="str">
            <v>Y</v>
          </cell>
          <cell r="OZ55" t="str">
            <v>Y</v>
          </cell>
          <cell r="PA55" t="str">
            <v>Y</v>
          </cell>
          <cell r="PB55" t="str">
            <v>Y</v>
          </cell>
          <cell r="PC55" t="str">
            <v>Y</v>
          </cell>
          <cell r="PD55" t="str">
            <v>Y</v>
          </cell>
          <cell r="PE55" t="str">
            <v>Y</v>
          </cell>
          <cell r="PF55" t="str">
            <v>Y</v>
          </cell>
          <cell r="PG55" t="str">
            <v>Y</v>
          </cell>
          <cell r="PH55" t="str">
            <v>Y</v>
          </cell>
          <cell r="PI55" t="str">
            <v>Y</v>
          </cell>
          <cell r="PJ55" t="str">
            <v>Y</v>
          </cell>
          <cell r="PK55" t="str">
            <v>Y</v>
          </cell>
          <cell r="PL55" t="str">
            <v>Y</v>
          </cell>
          <cell r="PM55" t="str">
            <v>Y</v>
          </cell>
          <cell r="PN55" t="str">
            <v>Y</v>
          </cell>
          <cell r="PO55" t="str">
            <v>Y</v>
          </cell>
          <cell r="PP55" t="str">
            <v>Y</v>
          </cell>
          <cell r="PQ55" t="str">
            <v>Y</v>
          </cell>
          <cell r="PR55" t="str">
            <v>Y</v>
          </cell>
          <cell r="PS55" t="str">
            <v>Y</v>
          </cell>
          <cell r="PT55" t="str">
            <v>Y</v>
          </cell>
          <cell r="PU55" t="str">
            <v>Y</v>
          </cell>
          <cell r="PV55" t="str">
            <v>Y</v>
          </cell>
          <cell r="PW55" t="str">
            <v>Y</v>
          </cell>
          <cell r="PX55" t="str">
            <v>Y</v>
          </cell>
          <cell r="PY55" t="str">
            <v>Y</v>
          </cell>
          <cell r="PZ55" t="str">
            <v>Y</v>
          </cell>
          <cell r="QA55"/>
          <cell r="QB55" t="str">
            <v>Y</v>
          </cell>
          <cell r="QC55" t="str">
            <v>Y</v>
          </cell>
          <cell r="QD55" t="str">
            <v>Y</v>
          </cell>
          <cell r="QE55" t="str">
            <v>Y</v>
          </cell>
          <cell r="QF55" t="str">
            <v>Y</v>
          </cell>
          <cell r="QG55" t="str">
            <v>Y</v>
          </cell>
          <cell r="QH55" t="str">
            <v>N</v>
          </cell>
          <cell r="QI55" t="str">
            <v>Y</v>
          </cell>
          <cell r="QJ55" t="str">
            <v>Y</v>
          </cell>
          <cell r="QK55" t="str">
            <v>Y</v>
          </cell>
          <cell r="QL55" t="str">
            <v>Y</v>
          </cell>
          <cell r="QM55" t="str">
            <v>Y</v>
          </cell>
          <cell r="QN55" t="str">
            <v>Y</v>
          </cell>
          <cell r="QO55" t="str">
            <v>Y</v>
          </cell>
          <cell r="QP55" t="str">
            <v>Y</v>
          </cell>
          <cell r="QQ55" t="str">
            <v>Y</v>
          </cell>
          <cell r="QR55" t="str">
            <v>Y</v>
          </cell>
          <cell r="QS55" t="str">
            <v>Y</v>
          </cell>
          <cell r="QT55" t="str">
            <v>N</v>
          </cell>
          <cell r="QU55" t="str">
            <v>Y</v>
          </cell>
          <cell r="QV55" t="str">
            <v>Y</v>
          </cell>
          <cell r="QW55" t="str">
            <v>Y</v>
          </cell>
          <cell r="QX55" t="str">
            <v>Y</v>
          </cell>
          <cell r="QY55" t="str">
            <v>Y</v>
          </cell>
          <cell r="QZ55"/>
          <cell r="RA55" t="str">
            <v>Y</v>
          </cell>
          <cell r="RB55" t="str">
            <v>Y</v>
          </cell>
          <cell r="RC55" t="str">
            <v>Y</v>
          </cell>
          <cell r="RD55" t="str">
            <v>Y</v>
          </cell>
          <cell r="RE55" t="str">
            <v>Y</v>
          </cell>
          <cell r="RF55" t="str">
            <v>Y</v>
          </cell>
          <cell r="RG55" t="str">
            <v>Y</v>
          </cell>
          <cell r="RH55" t="str">
            <v>Y</v>
          </cell>
          <cell r="RI55" t="str">
            <v>Y</v>
          </cell>
          <cell r="RJ55" t="str">
            <v>Y</v>
          </cell>
          <cell r="RK55" t="str">
            <v>Y</v>
          </cell>
          <cell r="RL55" t="str">
            <v>N</v>
          </cell>
          <cell r="RM55"/>
          <cell r="RN55" t="str">
            <v>N</v>
          </cell>
          <cell r="RO55" t="str">
            <v>Y</v>
          </cell>
          <cell r="RP55" t="str">
            <v>Y</v>
          </cell>
          <cell r="RQ55" t="str">
            <v>Y</v>
          </cell>
          <cell r="RR55" t="str">
            <v>Y</v>
          </cell>
          <cell r="RS55" t="str">
            <v>Y</v>
          </cell>
          <cell r="RT55" t="str">
            <v>Y</v>
          </cell>
          <cell r="RU55" t="str">
            <v>Y</v>
          </cell>
          <cell r="RV55" t="str">
            <v>N</v>
          </cell>
          <cell r="RW55" t="str">
            <v>Y</v>
          </cell>
          <cell r="RX55" t="str">
            <v>N</v>
          </cell>
          <cell r="RY55"/>
          <cell r="RZ55" t="str">
            <v>N</v>
          </cell>
          <cell r="SA55" t="str">
            <v>Y</v>
          </cell>
          <cell r="SB55" t="str">
            <v>Y</v>
          </cell>
          <cell r="SC55"/>
          <cell r="SD55" t="str">
            <v>N</v>
          </cell>
          <cell r="SE55" t="str">
            <v>Y</v>
          </cell>
          <cell r="SF55" t="str">
            <v>Y</v>
          </cell>
          <cell r="SG55" t="str">
            <v>Y</v>
          </cell>
          <cell r="SH55" t="str">
            <v>Y</v>
          </cell>
          <cell r="SI55" t="str">
            <v>Y</v>
          </cell>
          <cell r="SJ55" t="str">
            <v>Y</v>
          </cell>
          <cell r="SK55" t="str">
            <v>Y</v>
          </cell>
          <cell r="SL55" t="str">
            <v>Y</v>
          </cell>
          <cell r="SM55"/>
          <cell r="SN55" t="str">
            <v>Y</v>
          </cell>
          <cell r="SO55" t="str">
            <v>Y</v>
          </cell>
          <cell r="SP55" t="str">
            <v>Y</v>
          </cell>
          <cell r="SQ55" t="str">
            <v>Y</v>
          </cell>
          <cell r="SR55" t="str">
            <v>N</v>
          </cell>
          <cell r="SS55" t="str">
            <v>Y</v>
          </cell>
          <cell r="ST55" t="str">
            <v>N</v>
          </cell>
          <cell r="SU55" t="str">
            <v>Y</v>
          </cell>
          <cell r="SV55" t="str">
            <v>Y</v>
          </cell>
          <cell r="SW55" t="str">
            <v>Y</v>
          </cell>
          <cell r="SX55" t="str">
            <v>Y</v>
          </cell>
          <cell r="SY55" t="str">
            <v>Y</v>
          </cell>
          <cell r="SZ55" t="str">
            <v>Y</v>
          </cell>
          <cell r="TA55" t="str">
            <v>N</v>
          </cell>
          <cell r="TB55" t="str">
            <v>N</v>
          </cell>
          <cell r="TC55" t="str">
            <v>Y</v>
          </cell>
          <cell r="TD55" t="str">
            <v>Y</v>
          </cell>
          <cell r="TE55" t="str">
            <v>Y</v>
          </cell>
          <cell r="TF55" t="str">
            <v>Y</v>
          </cell>
          <cell r="TG55" t="str">
            <v>Y</v>
          </cell>
          <cell r="TH55" t="str">
            <v>Y</v>
          </cell>
          <cell r="TI55" t="str">
            <v>Y</v>
          </cell>
          <cell r="TJ55" t="str">
            <v>Y</v>
          </cell>
          <cell r="TK55" t="str">
            <v>Y</v>
          </cell>
          <cell r="TL55" t="str">
            <v>Y</v>
          </cell>
          <cell r="TM55" t="str">
            <v>Y</v>
          </cell>
          <cell r="TN55" t="str">
            <v>Y</v>
          </cell>
          <cell r="TO55" t="str">
            <v>Y</v>
          </cell>
          <cell r="TP55" t="str">
            <v>Y</v>
          </cell>
          <cell r="TQ55" t="str">
            <v>Y</v>
          </cell>
          <cell r="TR55"/>
          <cell r="TS55" t="str">
            <v>Y</v>
          </cell>
          <cell r="TT55" t="str">
            <v>N</v>
          </cell>
          <cell r="TU55" t="str">
            <v>Y</v>
          </cell>
          <cell r="TV55" t="str">
            <v>Y</v>
          </cell>
          <cell r="TW55" t="str">
            <v>Y</v>
          </cell>
          <cell r="TX55" t="str">
            <v>N</v>
          </cell>
          <cell r="TY55" t="str">
            <v>Y</v>
          </cell>
          <cell r="TZ55" t="str">
            <v>Y</v>
          </cell>
          <cell r="UA55" t="str">
            <v>Y</v>
          </cell>
          <cell r="UB55" t="str">
            <v>Y</v>
          </cell>
          <cell r="UC55" t="str">
            <v>Y</v>
          </cell>
          <cell r="UD55" t="str">
            <v>Y</v>
          </cell>
          <cell r="UE55" t="str">
            <v>Y</v>
          </cell>
          <cell r="UF55" t="str">
            <v>Y</v>
          </cell>
          <cell r="UG55" t="str">
            <v>Y</v>
          </cell>
          <cell r="UH55" t="str">
            <v>Y</v>
          </cell>
          <cell r="UI55" t="str">
            <v>Y</v>
          </cell>
          <cell r="UJ55" t="str">
            <v>Y</v>
          </cell>
          <cell r="UK55" t="str">
            <v>Y</v>
          </cell>
          <cell r="UL55" t="str">
            <v>Y</v>
          </cell>
          <cell r="UM55" t="str">
            <v>Y</v>
          </cell>
          <cell r="UN55" t="str">
            <v>Y</v>
          </cell>
          <cell r="UO55"/>
          <cell r="UP55" t="str">
            <v>N</v>
          </cell>
          <cell r="UQ55" t="str">
            <v>N</v>
          </cell>
          <cell r="UR55"/>
          <cell r="US55" t="str">
            <v>Y</v>
          </cell>
          <cell r="UT55" t="str">
            <v>Y</v>
          </cell>
          <cell r="UU55" t="str">
            <v>N</v>
          </cell>
          <cell r="UV55" t="str">
            <v>Y</v>
          </cell>
          <cell r="UW55" t="str">
            <v>Y</v>
          </cell>
          <cell r="UX55" t="str">
            <v>Y</v>
          </cell>
          <cell r="UY55" t="str">
            <v>Y</v>
          </cell>
          <cell r="UZ55" t="str">
            <v>Y</v>
          </cell>
          <cell r="VA55" t="str">
            <v>Y</v>
          </cell>
          <cell r="VB55" t="str">
            <v>Y</v>
          </cell>
          <cell r="VC55" t="str">
            <v>Y</v>
          </cell>
          <cell r="VD55" t="str">
            <v>Y</v>
          </cell>
          <cell r="VE55" t="str">
            <v>Y</v>
          </cell>
          <cell r="VF55" t="str">
            <v>Y</v>
          </cell>
          <cell r="VG55"/>
          <cell r="VH55" t="str">
            <v>Y</v>
          </cell>
          <cell r="VI55" t="str">
            <v>Y</v>
          </cell>
          <cell r="VJ55" t="str">
            <v>Y</v>
          </cell>
          <cell r="VK55" t="str">
            <v>N</v>
          </cell>
          <cell r="VL55" t="str">
            <v>Y</v>
          </cell>
          <cell r="VM55"/>
          <cell r="VN55" t="str">
            <v>Y</v>
          </cell>
          <cell r="VO55" t="str">
            <v>N</v>
          </cell>
          <cell r="VP55"/>
          <cell r="VQ55" t="str">
            <v>Y</v>
          </cell>
          <cell r="VR55" t="str">
            <v>Y</v>
          </cell>
          <cell r="VS55" t="str">
            <v>N</v>
          </cell>
          <cell r="VT55" t="str">
            <v>Y</v>
          </cell>
          <cell r="VU55" t="str">
            <v>Y</v>
          </cell>
          <cell r="VV55" t="str">
            <v>Y</v>
          </cell>
          <cell r="VW55" t="str">
            <v>Y</v>
          </cell>
          <cell r="VX55"/>
          <cell r="VY55" t="str">
            <v>Y</v>
          </cell>
          <cell r="VZ55" t="str">
            <v>Y</v>
          </cell>
          <cell r="WA55"/>
          <cell r="WB55"/>
          <cell r="WC55" t="str">
            <v>Y</v>
          </cell>
          <cell r="WD55" t="str">
            <v>Y</v>
          </cell>
          <cell r="WE55" t="str">
            <v>Y</v>
          </cell>
          <cell r="WF55"/>
          <cell r="WG55" t="str">
            <v>Y</v>
          </cell>
          <cell r="WH55" t="str">
            <v>Y</v>
          </cell>
          <cell r="WI55" t="str">
            <v>Y</v>
          </cell>
          <cell r="WJ55"/>
          <cell r="WK55"/>
          <cell r="WL55" t="str">
            <v>Y</v>
          </cell>
          <cell r="WM55" t="str">
            <v>Y</v>
          </cell>
          <cell r="WN55" t="str">
            <v>Y</v>
          </cell>
          <cell r="WO55" t="str">
            <v>N</v>
          </cell>
          <cell r="WP55"/>
          <cell r="WQ55"/>
          <cell r="WR55"/>
          <cell r="WS55" t="str">
            <v>Y</v>
          </cell>
          <cell r="WT55" t="str">
            <v>Y</v>
          </cell>
          <cell r="WU55" t="str">
            <v>Y</v>
          </cell>
          <cell r="WV55" t="str">
            <v>Y</v>
          </cell>
          <cell r="WW55" t="str">
            <v>Y</v>
          </cell>
          <cell r="WX55" t="str">
            <v>Y</v>
          </cell>
          <cell r="WY55" t="str">
            <v>Y</v>
          </cell>
          <cell r="WZ55" t="str">
            <v>Y</v>
          </cell>
          <cell r="XA55"/>
          <cell r="XB55" t="str">
            <v>Y</v>
          </cell>
          <cell r="XC55"/>
          <cell r="XD55"/>
          <cell r="XE55"/>
          <cell r="XF55"/>
          <cell r="XG55"/>
          <cell r="XH55"/>
          <cell r="XI55" t="str">
            <v>Y</v>
          </cell>
          <cell r="XJ55"/>
          <cell r="XK55" t="str">
            <v>Y</v>
          </cell>
          <cell r="XL55" t="str">
            <v>N</v>
          </cell>
          <cell r="XM55"/>
          <cell r="XN55" t="str">
            <v>Y</v>
          </cell>
          <cell r="XO55"/>
          <cell r="XP55" t="str">
            <v>Y</v>
          </cell>
          <cell r="XQ55" t="str">
            <v>Y</v>
          </cell>
          <cell r="XR55" t="str">
            <v>Y</v>
          </cell>
          <cell r="XS55" t="str">
            <v>Y</v>
          </cell>
          <cell r="XT55" t="str">
            <v>Y</v>
          </cell>
          <cell r="XU55" t="str">
            <v>Y</v>
          </cell>
          <cell r="XV55" t="str">
            <v>Y</v>
          </cell>
        </row>
        <row r="56">
          <cell r="E56" t="str">
            <v>Y</v>
          </cell>
          <cell r="F56" t="str">
            <v>Y</v>
          </cell>
          <cell r="G56" t="str">
            <v>Y</v>
          </cell>
          <cell r="H56" t="str">
            <v>Y</v>
          </cell>
          <cell r="I56" t="str">
            <v>N</v>
          </cell>
          <cell r="J56" t="str">
            <v>Y</v>
          </cell>
          <cell r="K56" t="str">
            <v>Y</v>
          </cell>
          <cell r="L56" t="str">
            <v>N</v>
          </cell>
          <cell r="M56" t="str">
            <v>Y</v>
          </cell>
          <cell r="N56" t="str">
            <v>Y</v>
          </cell>
          <cell r="O56"/>
          <cell r="P56" t="str">
            <v>Y</v>
          </cell>
          <cell r="Q56" t="str">
            <v>Y</v>
          </cell>
          <cell r="R56" t="str">
            <v>Y</v>
          </cell>
          <cell r="S56" t="str">
            <v>Y</v>
          </cell>
          <cell r="T56" t="str">
            <v>Y</v>
          </cell>
          <cell r="U56" t="str">
            <v>Y</v>
          </cell>
          <cell r="V56" t="str">
            <v>Y</v>
          </cell>
          <cell r="W56" t="str">
            <v>Y</v>
          </cell>
          <cell r="X56" t="str">
            <v>N</v>
          </cell>
          <cell r="Y56" t="str">
            <v>Y</v>
          </cell>
          <cell r="Z56"/>
          <cell r="AA56" t="str">
            <v>N</v>
          </cell>
          <cell r="AB56" t="str">
            <v>N</v>
          </cell>
          <cell r="AC56" t="str">
            <v>N</v>
          </cell>
          <cell r="AD56" t="str">
            <v>Y</v>
          </cell>
          <cell r="AE56" t="str">
            <v>Y</v>
          </cell>
          <cell r="AF56" t="str">
            <v>Y</v>
          </cell>
          <cell r="AG56" t="str">
            <v>Y</v>
          </cell>
          <cell r="AH56" t="str">
            <v>N</v>
          </cell>
          <cell r="AI56" t="str">
            <v>N</v>
          </cell>
          <cell r="AJ56" t="str">
            <v>N</v>
          </cell>
          <cell r="AK56" t="str">
            <v>N</v>
          </cell>
          <cell r="AL56" t="str">
            <v>N</v>
          </cell>
          <cell r="AM56" t="str">
            <v>Y</v>
          </cell>
          <cell r="AN56" t="str">
            <v>Y</v>
          </cell>
          <cell r="AO56" t="str">
            <v>N</v>
          </cell>
          <cell r="AP56" t="str">
            <v>Y</v>
          </cell>
          <cell r="AQ56" t="str">
            <v>Y</v>
          </cell>
          <cell r="AR56" t="str">
            <v>Y</v>
          </cell>
          <cell r="AS56" t="str">
            <v>Y</v>
          </cell>
          <cell r="AT56" t="str">
            <v>Y</v>
          </cell>
          <cell r="AU56" t="str">
            <v>N</v>
          </cell>
          <cell r="AV56" t="str">
            <v>Y</v>
          </cell>
          <cell r="AW56" t="str">
            <v>Y</v>
          </cell>
          <cell r="AX56" t="str">
            <v>Y</v>
          </cell>
          <cell r="AY56"/>
          <cell r="AZ56" t="str">
            <v>Y</v>
          </cell>
          <cell r="BA56"/>
          <cell r="BB56" t="str">
            <v>N</v>
          </cell>
          <cell r="BC56" t="str">
            <v>Y</v>
          </cell>
          <cell r="BD56" t="str">
            <v>N</v>
          </cell>
          <cell r="BE56" t="str">
            <v>Y</v>
          </cell>
          <cell r="BF56" t="str">
            <v>N</v>
          </cell>
          <cell r="BG56" t="str">
            <v>Y</v>
          </cell>
          <cell r="BH56" t="str">
            <v>Y</v>
          </cell>
          <cell r="BI56" t="str">
            <v>Y</v>
          </cell>
          <cell r="BJ56" t="str">
            <v>N</v>
          </cell>
          <cell r="BK56" t="str">
            <v>Y</v>
          </cell>
          <cell r="BL56" t="str">
            <v>N</v>
          </cell>
          <cell r="BM56" t="str">
            <v>N</v>
          </cell>
          <cell r="BN56" t="str">
            <v>N</v>
          </cell>
          <cell r="BO56" t="str">
            <v>Y</v>
          </cell>
          <cell r="BP56" t="str">
            <v>Y</v>
          </cell>
          <cell r="BQ56" t="str">
            <v>N</v>
          </cell>
          <cell r="BR56" t="str">
            <v>Y</v>
          </cell>
          <cell r="BS56" t="str">
            <v>N</v>
          </cell>
          <cell r="BT56" t="str">
            <v>N</v>
          </cell>
          <cell r="BU56" t="str">
            <v>Y</v>
          </cell>
          <cell r="BV56" t="str">
            <v>N</v>
          </cell>
          <cell r="BW56" t="str">
            <v>N</v>
          </cell>
          <cell r="BX56" t="str">
            <v>Y</v>
          </cell>
          <cell r="BY56" t="str">
            <v>Y</v>
          </cell>
          <cell r="BZ56" t="str">
            <v>Y</v>
          </cell>
          <cell r="CA56" t="str">
            <v>N</v>
          </cell>
          <cell r="CB56" t="str">
            <v>N</v>
          </cell>
          <cell r="CC56" t="str">
            <v>Y</v>
          </cell>
          <cell r="CD56" t="str">
            <v>Y</v>
          </cell>
          <cell r="CE56" t="str">
            <v>N</v>
          </cell>
          <cell r="CF56" t="str">
            <v>Y</v>
          </cell>
          <cell r="CG56" t="str">
            <v>Y</v>
          </cell>
          <cell r="CH56" t="str">
            <v>Y</v>
          </cell>
          <cell r="CI56" t="str">
            <v>Y</v>
          </cell>
          <cell r="CJ56" t="str">
            <v>Y</v>
          </cell>
          <cell r="CK56" t="str">
            <v>Y</v>
          </cell>
          <cell r="CL56" t="str">
            <v>Y</v>
          </cell>
          <cell r="CM56"/>
          <cell r="CN56" t="str">
            <v>N</v>
          </cell>
          <cell r="CO56" t="str">
            <v>Y</v>
          </cell>
          <cell r="CP56" t="str">
            <v>Y</v>
          </cell>
          <cell r="CQ56" t="str">
            <v>Y</v>
          </cell>
          <cell r="CR56"/>
          <cell r="CS56" t="str">
            <v>Y</v>
          </cell>
          <cell r="CT56" t="str">
            <v>N</v>
          </cell>
          <cell r="CU56" t="str">
            <v>Y</v>
          </cell>
          <cell r="CV56" t="str">
            <v>N</v>
          </cell>
          <cell r="CW56" t="str">
            <v>Y</v>
          </cell>
          <cell r="CX56" t="str">
            <v>Y</v>
          </cell>
          <cell r="CY56" t="str">
            <v>N</v>
          </cell>
          <cell r="CZ56" t="str">
            <v>Y</v>
          </cell>
          <cell r="DA56" t="str">
            <v>Y</v>
          </cell>
          <cell r="DB56" t="str">
            <v>Y</v>
          </cell>
          <cell r="DC56" t="str">
            <v>Y</v>
          </cell>
          <cell r="DD56" t="str">
            <v>Y</v>
          </cell>
          <cell r="DE56" t="str">
            <v>N</v>
          </cell>
          <cell r="DF56" t="str">
            <v>N</v>
          </cell>
          <cell r="DG56" t="str">
            <v>Y</v>
          </cell>
          <cell r="DH56" t="str">
            <v>Y</v>
          </cell>
          <cell r="DI56" t="str">
            <v>Y</v>
          </cell>
          <cell r="DJ56" t="str">
            <v>Y</v>
          </cell>
          <cell r="DK56" t="str">
            <v>N</v>
          </cell>
          <cell r="DL56" t="str">
            <v>Y</v>
          </cell>
          <cell r="DM56" t="str">
            <v>Y</v>
          </cell>
          <cell r="DN56" t="str">
            <v>Y</v>
          </cell>
          <cell r="DO56" t="str">
            <v>Y</v>
          </cell>
          <cell r="DP56" t="str">
            <v>Y</v>
          </cell>
          <cell r="DQ56" t="str">
            <v>Y</v>
          </cell>
          <cell r="DR56" t="str">
            <v>Y</v>
          </cell>
          <cell r="DS56" t="str">
            <v>Y</v>
          </cell>
          <cell r="DT56" t="str">
            <v>N</v>
          </cell>
          <cell r="DU56" t="str">
            <v>Y</v>
          </cell>
          <cell r="DV56" t="str">
            <v>Y</v>
          </cell>
          <cell r="DW56" t="str">
            <v>Y</v>
          </cell>
          <cell r="DX56" t="str">
            <v>N</v>
          </cell>
          <cell r="DY56" t="str">
            <v>Y</v>
          </cell>
          <cell r="DZ56" t="str">
            <v>Y</v>
          </cell>
          <cell r="EA56" t="str">
            <v>Y</v>
          </cell>
          <cell r="EB56"/>
          <cell r="EC56" t="str">
            <v>N</v>
          </cell>
          <cell r="ED56" t="str">
            <v>N</v>
          </cell>
          <cell r="EE56" t="str">
            <v>Y</v>
          </cell>
          <cell r="EF56" t="str">
            <v>N</v>
          </cell>
          <cell r="EG56" t="str">
            <v>N</v>
          </cell>
          <cell r="EH56" t="str">
            <v>N</v>
          </cell>
          <cell r="EI56" t="str">
            <v>N</v>
          </cell>
          <cell r="EJ56" t="str">
            <v>Y</v>
          </cell>
          <cell r="EK56" t="str">
            <v>Y</v>
          </cell>
          <cell r="EL56"/>
          <cell r="EM56" t="str">
            <v>Y</v>
          </cell>
          <cell r="EN56" t="str">
            <v>N</v>
          </cell>
          <cell r="EO56" t="str">
            <v>N</v>
          </cell>
          <cell r="EP56" t="str">
            <v>N</v>
          </cell>
          <cell r="EQ56" t="str">
            <v>Y</v>
          </cell>
          <cell r="ER56" t="str">
            <v>Y</v>
          </cell>
          <cell r="ES56" t="str">
            <v>Y</v>
          </cell>
          <cell r="ET56" t="str">
            <v>Y</v>
          </cell>
          <cell r="EU56" t="str">
            <v>N</v>
          </cell>
          <cell r="EV56" t="str">
            <v>Y</v>
          </cell>
          <cell r="EW56" t="str">
            <v>Y</v>
          </cell>
          <cell r="EX56" t="str">
            <v>Y</v>
          </cell>
          <cell r="EY56"/>
          <cell r="EZ56" t="str">
            <v>N</v>
          </cell>
          <cell r="FA56" t="str">
            <v>Y</v>
          </cell>
          <cell r="FB56" t="str">
            <v>Y</v>
          </cell>
          <cell r="FC56" t="str">
            <v>N</v>
          </cell>
          <cell r="FD56" t="str">
            <v>Y</v>
          </cell>
          <cell r="FE56" t="str">
            <v>Y</v>
          </cell>
          <cell r="FF56" t="str">
            <v>Y</v>
          </cell>
          <cell r="FG56" t="str">
            <v>Y</v>
          </cell>
          <cell r="FH56" t="str">
            <v>Y</v>
          </cell>
          <cell r="FI56" t="str">
            <v>Y</v>
          </cell>
          <cell r="FJ56" t="str">
            <v>Y</v>
          </cell>
          <cell r="FK56" t="str">
            <v>Y</v>
          </cell>
          <cell r="FL56" t="str">
            <v>Y</v>
          </cell>
          <cell r="FM56" t="str">
            <v>Y</v>
          </cell>
          <cell r="FN56" t="str">
            <v>Y</v>
          </cell>
          <cell r="FO56" t="str">
            <v>Y</v>
          </cell>
          <cell r="FP56" t="str">
            <v>Y</v>
          </cell>
          <cell r="FQ56" t="str">
            <v>Y</v>
          </cell>
          <cell r="FR56" t="str">
            <v>Y</v>
          </cell>
          <cell r="FS56" t="str">
            <v>Y</v>
          </cell>
          <cell r="FT56" t="str">
            <v>Y</v>
          </cell>
          <cell r="FU56" t="str">
            <v>Y</v>
          </cell>
          <cell r="FV56" t="str">
            <v>N</v>
          </cell>
          <cell r="FW56" t="str">
            <v>Y</v>
          </cell>
          <cell r="FX56" t="str">
            <v>Y</v>
          </cell>
          <cell r="FY56" t="str">
            <v>N</v>
          </cell>
          <cell r="FZ56" t="str">
            <v>Y</v>
          </cell>
          <cell r="GA56" t="str">
            <v>Y</v>
          </cell>
          <cell r="GB56"/>
          <cell r="GC56" t="str">
            <v>Y</v>
          </cell>
          <cell r="GD56" t="str">
            <v>Y</v>
          </cell>
          <cell r="GE56"/>
          <cell r="GF56" t="str">
            <v>Y</v>
          </cell>
          <cell r="GG56" t="str">
            <v>Y</v>
          </cell>
          <cell r="GH56" t="str">
            <v>Y</v>
          </cell>
          <cell r="GI56" t="str">
            <v>Y</v>
          </cell>
          <cell r="GJ56" t="str">
            <v>Y</v>
          </cell>
          <cell r="GK56" t="str">
            <v>Y</v>
          </cell>
          <cell r="GL56" t="str">
            <v>Y</v>
          </cell>
          <cell r="GM56" t="str">
            <v>Y</v>
          </cell>
          <cell r="GN56" t="str">
            <v>Y</v>
          </cell>
          <cell r="GO56" t="str">
            <v>Y</v>
          </cell>
          <cell r="GP56" t="str">
            <v>Y</v>
          </cell>
          <cell r="GQ56" t="str">
            <v>Y</v>
          </cell>
          <cell r="GR56" t="str">
            <v>N</v>
          </cell>
          <cell r="GS56" t="str">
            <v>N</v>
          </cell>
          <cell r="GT56" t="str">
            <v>Y</v>
          </cell>
          <cell r="GU56" t="str">
            <v>Y</v>
          </cell>
          <cell r="GV56" t="str">
            <v>N</v>
          </cell>
          <cell r="GW56" t="str">
            <v>N</v>
          </cell>
          <cell r="GX56" t="str">
            <v>N</v>
          </cell>
          <cell r="GY56" t="str">
            <v>Y</v>
          </cell>
          <cell r="GZ56" t="str">
            <v>Y</v>
          </cell>
          <cell r="HA56" t="str">
            <v>Y</v>
          </cell>
          <cell r="HB56" t="str">
            <v>Y</v>
          </cell>
          <cell r="HC56" t="str">
            <v>Y</v>
          </cell>
          <cell r="HD56" t="str">
            <v>Y</v>
          </cell>
          <cell r="HE56" t="str">
            <v>Y</v>
          </cell>
          <cell r="HF56"/>
          <cell r="HG56" t="str">
            <v>Y</v>
          </cell>
          <cell r="HH56" t="str">
            <v>Y</v>
          </cell>
          <cell r="HI56" t="str">
            <v>Y</v>
          </cell>
          <cell r="HJ56" t="str">
            <v>Y</v>
          </cell>
          <cell r="HK56" t="str">
            <v>Y</v>
          </cell>
          <cell r="HL56" t="str">
            <v>Y</v>
          </cell>
          <cell r="HM56" t="str">
            <v>N</v>
          </cell>
          <cell r="HN56" t="str">
            <v>Y</v>
          </cell>
          <cell r="HO56" t="str">
            <v>Y</v>
          </cell>
          <cell r="HP56"/>
          <cell r="HQ56" t="str">
            <v>Y</v>
          </cell>
          <cell r="HR56" t="str">
            <v>Y</v>
          </cell>
          <cell r="HS56" t="str">
            <v>Y</v>
          </cell>
          <cell r="HT56" t="str">
            <v>N</v>
          </cell>
          <cell r="HU56" t="str">
            <v>Y</v>
          </cell>
          <cell r="HV56" t="str">
            <v>Y</v>
          </cell>
          <cell r="HW56" t="str">
            <v>Y</v>
          </cell>
          <cell r="HX56" t="str">
            <v>Y</v>
          </cell>
          <cell r="HY56"/>
          <cell r="HZ56" t="str">
            <v>Y</v>
          </cell>
          <cell r="IA56" t="str">
            <v>Y</v>
          </cell>
          <cell r="IB56" t="str">
            <v>N</v>
          </cell>
          <cell r="IC56" t="str">
            <v>N</v>
          </cell>
          <cell r="ID56" t="str">
            <v>Y</v>
          </cell>
          <cell r="IE56" t="str">
            <v>Y</v>
          </cell>
          <cell r="IF56" t="str">
            <v>N</v>
          </cell>
          <cell r="IG56" t="str">
            <v>N</v>
          </cell>
          <cell r="IH56" t="str">
            <v>N</v>
          </cell>
          <cell r="II56"/>
          <cell r="IJ56" t="str">
            <v>Y</v>
          </cell>
          <cell r="IK56" t="str">
            <v>Y</v>
          </cell>
          <cell r="IL56" t="str">
            <v>Y</v>
          </cell>
          <cell r="IM56" t="str">
            <v>Y</v>
          </cell>
          <cell r="IN56"/>
          <cell r="IO56" t="str">
            <v>Y</v>
          </cell>
          <cell r="IP56" t="str">
            <v>N</v>
          </cell>
          <cell r="IQ56" t="str">
            <v>Y</v>
          </cell>
          <cell r="IR56" t="str">
            <v>N</v>
          </cell>
          <cell r="IS56" t="str">
            <v>Y</v>
          </cell>
          <cell r="IT56" t="str">
            <v>Y</v>
          </cell>
          <cell r="IU56" t="str">
            <v>Y</v>
          </cell>
          <cell r="IV56" t="str">
            <v>Y</v>
          </cell>
          <cell r="IW56"/>
          <cell r="IX56" t="str">
            <v>Y</v>
          </cell>
          <cell r="IY56" t="str">
            <v>N</v>
          </cell>
          <cell r="IZ56" t="str">
            <v>N</v>
          </cell>
          <cell r="JA56" t="str">
            <v>Y</v>
          </cell>
          <cell r="JB56" t="str">
            <v>Y</v>
          </cell>
          <cell r="JC56" t="str">
            <v>Y</v>
          </cell>
          <cell r="JD56" t="str">
            <v>Y</v>
          </cell>
          <cell r="JE56" t="str">
            <v>Y</v>
          </cell>
          <cell r="JF56" t="str">
            <v>Y</v>
          </cell>
          <cell r="JG56"/>
          <cell r="JH56" t="str">
            <v>N</v>
          </cell>
          <cell r="JI56"/>
          <cell r="JJ56" t="str">
            <v>Y</v>
          </cell>
          <cell r="JK56" t="str">
            <v>Y</v>
          </cell>
          <cell r="JL56" t="str">
            <v>Y</v>
          </cell>
          <cell r="JM56" t="str">
            <v>Y</v>
          </cell>
          <cell r="JN56" t="str">
            <v>Y</v>
          </cell>
          <cell r="JO56" t="str">
            <v>Y</v>
          </cell>
          <cell r="JP56" t="str">
            <v>Y</v>
          </cell>
          <cell r="JQ56" t="str">
            <v>Y</v>
          </cell>
          <cell r="JR56" t="str">
            <v>Y</v>
          </cell>
          <cell r="JS56" t="str">
            <v>N</v>
          </cell>
          <cell r="JT56" t="str">
            <v>Y</v>
          </cell>
          <cell r="JU56" t="str">
            <v>Y</v>
          </cell>
          <cell r="JV56" t="str">
            <v>Y</v>
          </cell>
          <cell r="JW56" t="str">
            <v>Y</v>
          </cell>
          <cell r="JX56" t="str">
            <v>Y</v>
          </cell>
          <cell r="JY56" t="str">
            <v>N</v>
          </cell>
          <cell r="JZ56" t="str">
            <v>Y</v>
          </cell>
          <cell r="KA56" t="str">
            <v>Y</v>
          </cell>
          <cell r="KB56" t="str">
            <v>Y</v>
          </cell>
          <cell r="KC56" t="str">
            <v>Y</v>
          </cell>
          <cell r="KD56" t="str">
            <v>Y</v>
          </cell>
          <cell r="KE56" t="str">
            <v>Y</v>
          </cell>
          <cell r="KF56" t="str">
            <v>Y</v>
          </cell>
          <cell r="KG56" t="str">
            <v>N</v>
          </cell>
          <cell r="KH56" t="str">
            <v>N</v>
          </cell>
          <cell r="KI56" t="str">
            <v>N</v>
          </cell>
          <cell r="KJ56" t="str">
            <v>N</v>
          </cell>
          <cell r="KK56" t="str">
            <v>N</v>
          </cell>
          <cell r="KL56" t="str">
            <v>N</v>
          </cell>
          <cell r="KM56" t="str">
            <v>N</v>
          </cell>
          <cell r="KN56" t="str">
            <v>N</v>
          </cell>
          <cell r="KO56" t="str">
            <v>N</v>
          </cell>
          <cell r="KP56" t="str">
            <v>N</v>
          </cell>
          <cell r="KQ56" t="str">
            <v>N</v>
          </cell>
          <cell r="KR56" t="str">
            <v>N</v>
          </cell>
          <cell r="KS56" t="str">
            <v>N</v>
          </cell>
          <cell r="KT56" t="str">
            <v>N</v>
          </cell>
          <cell r="KU56" t="str">
            <v>N</v>
          </cell>
          <cell r="KV56" t="str">
            <v>Y</v>
          </cell>
          <cell r="KW56" t="str">
            <v>Y</v>
          </cell>
          <cell r="KX56" t="str">
            <v>N</v>
          </cell>
          <cell r="KY56" t="str">
            <v>Y</v>
          </cell>
          <cell r="KZ56" t="str">
            <v>Y</v>
          </cell>
          <cell r="LA56" t="str">
            <v>Y</v>
          </cell>
          <cell r="LB56" t="str">
            <v>Y</v>
          </cell>
          <cell r="LC56" t="str">
            <v>Y</v>
          </cell>
          <cell r="LD56" t="str">
            <v>Y</v>
          </cell>
          <cell r="LE56" t="str">
            <v>Y</v>
          </cell>
          <cell r="LF56" t="str">
            <v>Y</v>
          </cell>
          <cell r="LG56" t="str">
            <v>Y</v>
          </cell>
          <cell r="LH56" t="str">
            <v>Y</v>
          </cell>
          <cell r="LI56" t="str">
            <v>Y</v>
          </cell>
          <cell r="LJ56" t="str">
            <v>N</v>
          </cell>
          <cell r="LK56" t="str">
            <v>Y</v>
          </cell>
          <cell r="LL56" t="str">
            <v>N</v>
          </cell>
          <cell r="LM56" t="str">
            <v>Y</v>
          </cell>
          <cell r="LN56" t="str">
            <v>Y</v>
          </cell>
          <cell r="LO56" t="str">
            <v>Y</v>
          </cell>
          <cell r="LP56" t="str">
            <v>Y</v>
          </cell>
          <cell r="LQ56" t="str">
            <v>Y</v>
          </cell>
          <cell r="LR56"/>
          <cell r="LS56" t="str">
            <v>Y</v>
          </cell>
          <cell r="LT56" t="str">
            <v>Y</v>
          </cell>
          <cell r="LU56" t="str">
            <v>Y</v>
          </cell>
          <cell r="LV56" t="str">
            <v>Y</v>
          </cell>
          <cell r="LW56" t="str">
            <v>Y</v>
          </cell>
          <cell r="LX56" t="str">
            <v>Y</v>
          </cell>
          <cell r="LY56" t="str">
            <v>Y</v>
          </cell>
          <cell r="LZ56" t="str">
            <v>Y</v>
          </cell>
          <cell r="MA56" t="str">
            <v>Y</v>
          </cell>
          <cell r="MB56" t="str">
            <v>Y</v>
          </cell>
          <cell r="MC56" t="str">
            <v>N</v>
          </cell>
          <cell r="MD56" t="str">
            <v>N</v>
          </cell>
          <cell r="ME56" t="str">
            <v>Y</v>
          </cell>
          <cell r="MF56" t="str">
            <v>N</v>
          </cell>
          <cell r="MG56" t="str">
            <v>Y</v>
          </cell>
          <cell r="MH56" t="str">
            <v>Y</v>
          </cell>
          <cell r="MI56" t="str">
            <v>Y</v>
          </cell>
          <cell r="MJ56" t="str">
            <v>Y</v>
          </cell>
          <cell r="MK56" t="str">
            <v>Y</v>
          </cell>
          <cell r="ML56" t="str">
            <v>Y</v>
          </cell>
          <cell r="MM56" t="str">
            <v>Y</v>
          </cell>
          <cell r="MN56" t="str">
            <v>Y</v>
          </cell>
          <cell r="MO56" t="str">
            <v>Y</v>
          </cell>
          <cell r="MP56" t="str">
            <v>Y</v>
          </cell>
          <cell r="MQ56"/>
          <cell r="MR56" t="str">
            <v>Y</v>
          </cell>
          <cell r="MS56" t="str">
            <v>Y</v>
          </cell>
          <cell r="MT56" t="str">
            <v>Y</v>
          </cell>
          <cell r="MU56" t="str">
            <v>N</v>
          </cell>
          <cell r="MV56" t="str">
            <v>Y</v>
          </cell>
          <cell r="MW56" t="str">
            <v>Y</v>
          </cell>
          <cell r="MX56" t="str">
            <v>Y</v>
          </cell>
          <cell r="MY56" t="str">
            <v>Y</v>
          </cell>
          <cell r="MZ56" t="str">
            <v>Y</v>
          </cell>
          <cell r="NA56" t="str">
            <v>Y</v>
          </cell>
          <cell r="NB56" t="str">
            <v>Y</v>
          </cell>
          <cell r="NC56" t="str">
            <v>Y</v>
          </cell>
          <cell r="ND56" t="str">
            <v>Y</v>
          </cell>
          <cell r="NE56" t="str">
            <v>Y</v>
          </cell>
          <cell r="NF56" t="str">
            <v>Y</v>
          </cell>
          <cell r="NG56" t="str">
            <v>N</v>
          </cell>
          <cell r="NH56" t="str">
            <v>Y</v>
          </cell>
          <cell r="NI56" t="str">
            <v>N</v>
          </cell>
          <cell r="NJ56" t="str">
            <v>Y</v>
          </cell>
          <cell r="NK56" t="str">
            <v>Y</v>
          </cell>
          <cell r="NL56" t="str">
            <v>Y</v>
          </cell>
          <cell r="NM56" t="str">
            <v>Y</v>
          </cell>
          <cell r="NN56" t="str">
            <v>N</v>
          </cell>
          <cell r="NO56" t="str">
            <v>Y</v>
          </cell>
          <cell r="NP56" t="str">
            <v>Y</v>
          </cell>
          <cell r="NQ56" t="str">
            <v>N</v>
          </cell>
          <cell r="NR56" t="str">
            <v>N</v>
          </cell>
          <cell r="NS56"/>
          <cell r="NT56"/>
          <cell r="NU56" t="str">
            <v>Y</v>
          </cell>
          <cell r="NV56" t="str">
            <v>Y</v>
          </cell>
          <cell r="NW56" t="str">
            <v>Y</v>
          </cell>
          <cell r="NX56" t="str">
            <v>Y</v>
          </cell>
          <cell r="NY56" t="str">
            <v>Y</v>
          </cell>
          <cell r="NZ56" t="str">
            <v>Y</v>
          </cell>
          <cell r="OA56" t="str">
            <v>Y</v>
          </cell>
          <cell r="OB56" t="str">
            <v>Y</v>
          </cell>
          <cell r="OC56"/>
          <cell r="OD56" t="str">
            <v>Y</v>
          </cell>
          <cell r="OE56" t="str">
            <v>Y</v>
          </cell>
          <cell r="OF56" t="str">
            <v>Y</v>
          </cell>
          <cell r="OG56" t="str">
            <v>N</v>
          </cell>
          <cell r="OH56"/>
          <cell r="OI56" t="str">
            <v>Y</v>
          </cell>
          <cell r="OJ56" t="str">
            <v>Y</v>
          </cell>
          <cell r="OK56" t="str">
            <v>Y</v>
          </cell>
          <cell r="OL56" t="str">
            <v>Y</v>
          </cell>
          <cell r="OM56" t="str">
            <v>Y</v>
          </cell>
          <cell r="ON56" t="str">
            <v>Y</v>
          </cell>
          <cell r="OO56" t="str">
            <v>Y</v>
          </cell>
          <cell r="OP56"/>
          <cell r="OQ56" t="str">
            <v>Y</v>
          </cell>
          <cell r="OR56" t="str">
            <v>Y</v>
          </cell>
          <cell r="OS56" t="str">
            <v>Y</v>
          </cell>
          <cell r="OT56"/>
          <cell r="OU56" t="str">
            <v>Y</v>
          </cell>
          <cell r="OV56" t="str">
            <v>Y</v>
          </cell>
          <cell r="OW56" t="str">
            <v>N</v>
          </cell>
          <cell r="OX56" t="str">
            <v>Y</v>
          </cell>
          <cell r="OY56" t="str">
            <v>Y</v>
          </cell>
          <cell r="OZ56" t="str">
            <v>N</v>
          </cell>
          <cell r="PA56" t="str">
            <v>Y</v>
          </cell>
          <cell r="PB56" t="str">
            <v>Y</v>
          </cell>
          <cell r="PC56" t="str">
            <v>Y</v>
          </cell>
          <cell r="PD56" t="str">
            <v>Y</v>
          </cell>
          <cell r="PE56" t="str">
            <v>Y</v>
          </cell>
          <cell r="PF56" t="str">
            <v>Y</v>
          </cell>
          <cell r="PG56" t="str">
            <v>Y</v>
          </cell>
          <cell r="PH56" t="str">
            <v>Y</v>
          </cell>
          <cell r="PI56" t="str">
            <v>Y</v>
          </cell>
          <cell r="PJ56" t="str">
            <v>Y</v>
          </cell>
          <cell r="PK56" t="str">
            <v>Y</v>
          </cell>
          <cell r="PL56" t="str">
            <v>Y</v>
          </cell>
          <cell r="PM56" t="str">
            <v>N</v>
          </cell>
          <cell r="PN56" t="str">
            <v>Y</v>
          </cell>
          <cell r="PO56" t="str">
            <v>N</v>
          </cell>
          <cell r="PP56" t="str">
            <v>Y</v>
          </cell>
          <cell r="PQ56" t="str">
            <v>Y</v>
          </cell>
          <cell r="PR56" t="str">
            <v>Y</v>
          </cell>
          <cell r="PS56" t="str">
            <v>Y</v>
          </cell>
          <cell r="PT56" t="str">
            <v>Y</v>
          </cell>
          <cell r="PU56" t="str">
            <v>Y</v>
          </cell>
          <cell r="PV56" t="str">
            <v>Y</v>
          </cell>
          <cell r="PW56" t="str">
            <v>Y</v>
          </cell>
          <cell r="PX56" t="str">
            <v>Y</v>
          </cell>
          <cell r="PY56" t="str">
            <v>Y</v>
          </cell>
          <cell r="PZ56" t="str">
            <v>Y</v>
          </cell>
          <cell r="QA56"/>
          <cell r="QB56" t="str">
            <v>Y</v>
          </cell>
          <cell r="QC56" t="str">
            <v>Y</v>
          </cell>
          <cell r="QD56" t="str">
            <v>Y</v>
          </cell>
          <cell r="QE56" t="str">
            <v>Y</v>
          </cell>
          <cell r="QF56" t="str">
            <v>Y</v>
          </cell>
          <cell r="QG56" t="str">
            <v>Y</v>
          </cell>
          <cell r="QH56" t="str">
            <v>N</v>
          </cell>
          <cell r="QI56" t="str">
            <v>N</v>
          </cell>
          <cell r="QJ56" t="str">
            <v>Y</v>
          </cell>
          <cell r="QK56" t="str">
            <v>Y</v>
          </cell>
          <cell r="QL56" t="str">
            <v>Y</v>
          </cell>
          <cell r="QM56" t="str">
            <v>N</v>
          </cell>
          <cell r="QN56" t="str">
            <v>Y</v>
          </cell>
          <cell r="QO56" t="str">
            <v>N</v>
          </cell>
          <cell r="QP56" t="str">
            <v>Y</v>
          </cell>
          <cell r="QQ56" t="str">
            <v>Y</v>
          </cell>
          <cell r="QR56" t="str">
            <v>Y</v>
          </cell>
          <cell r="QS56" t="str">
            <v>Y</v>
          </cell>
          <cell r="QT56" t="str">
            <v>N</v>
          </cell>
          <cell r="QU56" t="str">
            <v>N</v>
          </cell>
          <cell r="QV56" t="str">
            <v>N</v>
          </cell>
          <cell r="QW56" t="str">
            <v>Y</v>
          </cell>
          <cell r="QX56" t="str">
            <v>N</v>
          </cell>
          <cell r="QY56" t="str">
            <v>Y</v>
          </cell>
          <cell r="QZ56"/>
          <cell r="RA56" t="str">
            <v>N</v>
          </cell>
          <cell r="RB56" t="str">
            <v>N</v>
          </cell>
          <cell r="RC56" t="str">
            <v>Y</v>
          </cell>
          <cell r="RD56" t="str">
            <v>Y</v>
          </cell>
          <cell r="RE56" t="str">
            <v>Y</v>
          </cell>
          <cell r="RF56" t="str">
            <v>Y</v>
          </cell>
          <cell r="RG56" t="str">
            <v>Y</v>
          </cell>
          <cell r="RH56" t="str">
            <v>Y</v>
          </cell>
          <cell r="RI56" t="str">
            <v>Y</v>
          </cell>
          <cell r="RJ56" t="str">
            <v>N</v>
          </cell>
          <cell r="RK56" t="str">
            <v>Y</v>
          </cell>
          <cell r="RL56" t="str">
            <v>N</v>
          </cell>
          <cell r="RM56"/>
          <cell r="RN56" t="str">
            <v>N</v>
          </cell>
          <cell r="RO56" t="str">
            <v>Y</v>
          </cell>
          <cell r="RP56" t="str">
            <v>N</v>
          </cell>
          <cell r="RQ56" t="str">
            <v>Y</v>
          </cell>
          <cell r="RR56" t="str">
            <v>N</v>
          </cell>
          <cell r="RS56" t="str">
            <v>N</v>
          </cell>
          <cell r="RT56" t="str">
            <v>Y</v>
          </cell>
          <cell r="RU56" t="str">
            <v>N</v>
          </cell>
          <cell r="RV56" t="str">
            <v>N</v>
          </cell>
          <cell r="RW56" t="str">
            <v>N</v>
          </cell>
          <cell r="RX56" t="str">
            <v>N</v>
          </cell>
          <cell r="RY56"/>
          <cell r="RZ56" t="str">
            <v>N</v>
          </cell>
          <cell r="SA56" t="str">
            <v>Y</v>
          </cell>
          <cell r="SB56" t="str">
            <v>N</v>
          </cell>
          <cell r="SC56"/>
          <cell r="SD56" t="str">
            <v>N</v>
          </cell>
          <cell r="SE56" t="str">
            <v>N</v>
          </cell>
          <cell r="SF56" t="str">
            <v>N</v>
          </cell>
          <cell r="SG56" t="str">
            <v>Y</v>
          </cell>
          <cell r="SH56" t="str">
            <v>Y</v>
          </cell>
          <cell r="SI56" t="str">
            <v>N</v>
          </cell>
          <cell r="SJ56" t="str">
            <v>Y</v>
          </cell>
          <cell r="SK56" t="str">
            <v>N</v>
          </cell>
          <cell r="SL56" t="str">
            <v>Y</v>
          </cell>
          <cell r="SM56"/>
          <cell r="SN56" t="str">
            <v>N</v>
          </cell>
          <cell r="SO56" t="str">
            <v>Y</v>
          </cell>
          <cell r="SP56" t="str">
            <v>Y</v>
          </cell>
          <cell r="SQ56" t="str">
            <v>Y</v>
          </cell>
          <cell r="SR56" t="str">
            <v>N</v>
          </cell>
          <cell r="SS56" t="str">
            <v>Y</v>
          </cell>
          <cell r="ST56" t="str">
            <v>N</v>
          </cell>
          <cell r="SU56" t="str">
            <v>N</v>
          </cell>
          <cell r="SV56" t="str">
            <v>Y</v>
          </cell>
          <cell r="SW56" t="str">
            <v>Y</v>
          </cell>
          <cell r="SX56" t="str">
            <v>Y</v>
          </cell>
          <cell r="SY56" t="str">
            <v>Y</v>
          </cell>
          <cell r="SZ56" t="str">
            <v>Y</v>
          </cell>
          <cell r="TA56" t="str">
            <v>Y</v>
          </cell>
          <cell r="TB56" t="str">
            <v>Y</v>
          </cell>
          <cell r="TC56" t="str">
            <v>Y</v>
          </cell>
          <cell r="TD56" t="str">
            <v>N</v>
          </cell>
          <cell r="TE56" t="str">
            <v>Y</v>
          </cell>
          <cell r="TF56" t="str">
            <v>Y</v>
          </cell>
          <cell r="TG56" t="str">
            <v>Y</v>
          </cell>
          <cell r="TH56" t="str">
            <v>N</v>
          </cell>
          <cell r="TI56" t="str">
            <v>Y</v>
          </cell>
          <cell r="TJ56" t="str">
            <v>Y</v>
          </cell>
          <cell r="TK56" t="str">
            <v>Y</v>
          </cell>
          <cell r="TL56" t="str">
            <v>Y</v>
          </cell>
          <cell r="TM56" t="str">
            <v>Y</v>
          </cell>
          <cell r="TN56" t="str">
            <v>Y</v>
          </cell>
          <cell r="TO56" t="str">
            <v>Y</v>
          </cell>
          <cell r="TP56" t="str">
            <v>N</v>
          </cell>
          <cell r="TQ56" t="str">
            <v>Y</v>
          </cell>
          <cell r="TR56"/>
          <cell r="TS56" t="str">
            <v>Y</v>
          </cell>
          <cell r="TT56" t="str">
            <v>Y</v>
          </cell>
          <cell r="TU56" t="str">
            <v>N</v>
          </cell>
          <cell r="TV56" t="str">
            <v>Y</v>
          </cell>
          <cell r="TW56" t="str">
            <v>Y</v>
          </cell>
          <cell r="TX56" t="str">
            <v>Y</v>
          </cell>
          <cell r="TY56" t="str">
            <v>Y</v>
          </cell>
          <cell r="TZ56" t="str">
            <v>N</v>
          </cell>
          <cell r="UA56" t="str">
            <v>Y</v>
          </cell>
          <cell r="UB56" t="str">
            <v>Y</v>
          </cell>
          <cell r="UC56" t="str">
            <v>Y</v>
          </cell>
          <cell r="UD56" t="str">
            <v>Y</v>
          </cell>
          <cell r="UE56" t="str">
            <v>Y</v>
          </cell>
          <cell r="UF56" t="str">
            <v>Y</v>
          </cell>
          <cell r="UG56" t="str">
            <v>Y</v>
          </cell>
          <cell r="UH56" t="str">
            <v>Y</v>
          </cell>
          <cell r="UI56" t="str">
            <v>Y</v>
          </cell>
          <cell r="UJ56" t="str">
            <v>N</v>
          </cell>
          <cell r="UK56" t="str">
            <v>N</v>
          </cell>
          <cell r="UL56" t="str">
            <v>Y</v>
          </cell>
          <cell r="UM56" t="str">
            <v>Y</v>
          </cell>
          <cell r="UN56" t="str">
            <v>Y</v>
          </cell>
          <cell r="UO56"/>
          <cell r="UP56" t="str">
            <v>Y</v>
          </cell>
          <cell r="UQ56" t="str">
            <v>Y</v>
          </cell>
          <cell r="UR56"/>
          <cell r="US56" t="str">
            <v>Y</v>
          </cell>
          <cell r="UT56" t="str">
            <v>Y</v>
          </cell>
          <cell r="UU56" t="str">
            <v>N</v>
          </cell>
          <cell r="UV56" t="str">
            <v>N</v>
          </cell>
          <cell r="UW56" t="str">
            <v>Y</v>
          </cell>
          <cell r="UX56" t="str">
            <v>Y</v>
          </cell>
          <cell r="UY56" t="str">
            <v>Y</v>
          </cell>
          <cell r="UZ56" t="str">
            <v>Y</v>
          </cell>
          <cell r="VA56" t="str">
            <v>Y</v>
          </cell>
          <cell r="VB56" t="str">
            <v>Y</v>
          </cell>
          <cell r="VC56" t="str">
            <v>Y</v>
          </cell>
          <cell r="VD56" t="str">
            <v>Y</v>
          </cell>
          <cell r="VE56" t="str">
            <v>Y</v>
          </cell>
          <cell r="VF56" t="str">
            <v>Y</v>
          </cell>
          <cell r="VG56"/>
          <cell r="VH56" t="str">
            <v>Y</v>
          </cell>
          <cell r="VI56" t="str">
            <v>Y</v>
          </cell>
          <cell r="VJ56" t="str">
            <v>Y</v>
          </cell>
          <cell r="VK56" t="str">
            <v>Y</v>
          </cell>
          <cell r="VL56" t="str">
            <v>N</v>
          </cell>
          <cell r="VM56"/>
          <cell r="VN56" t="str">
            <v>N</v>
          </cell>
          <cell r="VO56" t="str">
            <v>Y</v>
          </cell>
          <cell r="VP56"/>
          <cell r="VQ56" t="str">
            <v>Y</v>
          </cell>
          <cell r="VR56" t="str">
            <v>Y</v>
          </cell>
          <cell r="VS56" t="str">
            <v>Y</v>
          </cell>
          <cell r="VT56" t="str">
            <v>Y</v>
          </cell>
          <cell r="VU56" t="str">
            <v>Y</v>
          </cell>
          <cell r="VV56" t="str">
            <v>Y</v>
          </cell>
          <cell r="VW56" t="str">
            <v>N</v>
          </cell>
          <cell r="VX56"/>
          <cell r="VY56" t="str">
            <v>Y</v>
          </cell>
          <cell r="VZ56" t="str">
            <v>Y</v>
          </cell>
          <cell r="WA56"/>
          <cell r="WB56"/>
          <cell r="WC56" t="str">
            <v>Y</v>
          </cell>
          <cell r="WD56" t="str">
            <v>Y</v>
          </cell>
          <cell r="WE56" t="str">
            <v>Y</v>
          </cell>
          <cell r="WF56"/>
          <cell r="WG56" t="str">
            <v>Y</v>
          </cell>
          <cell r="WH56" t="str">
            <v>Y</v>
          </cell>
          <cell r="WI56" t="str">
            <v>Y</v>
          </cell>
          <cell r="WJ56"/>
          <cell r="WK56"/>
          <cell r="WL56" t="str">
            <v>Y</v>
          </cell>
          <cell r="WM56" t="str">
            <v>N</v>
          </cell>
          <cell r="WN56" t="str">
            <v>Y</v>
          </cell>
          <cell r="WO56" t="str">
            <v>Y</v>
          </cell>
          <cell r="WP56"/>
          <cell r="WQ56"/>
          <cell r="WR56"/>
          <cell r="WS56" t="str">
            <v>Y</v>
          </cell>
          <cell r="WT56" t="str">
            <v>Y</v>
          </cell>
          <cell r="WU56" t="str">
            <v>Y</v>
          </cell>
          <cell r="WV56" t="str">
            <v>Y</v>
          </cell>
          <cell r="WW56" t="str">
            <v>Y</v>
          </cell>
          <cell r="WX56" t="str">
            <v>Y</v>
          </cell>
          <cell r="WY56" t="str">
            <v>Y</v>
          </cell>
          <cell r="WZ56" t="str">
            <v>N</v>
          </cell>
          <cell r="XA56"/>
          <cell r="XB56" t="str">
            <v>Y</v>
          </cell>
          <cell r="XC56"/>
          <cell r="XD56"/>
          <cell r="XE56"/>
          <cell r="XF56"/>
          <cell r="XG56"/>
          <cell r="XH56"/>
          <cell r="XI56" t="str">
            <v>Y</v>
          </cell>
          <cell r="XJ56"/>
          <cell r="XK56" t="str">
            <v>Y</v>
          </cell>
          <cell r="XL56" t="str">
            <v>N</v>
          </cell>
          <cell r="XM56"/>
          <cell r="XN56" t="str">
            <v>Y</v>
          </cell>
          <cell r="XO56"/>
          <cell r="XP56" t="str">
            <v>N</v>
          </cell>
          <cell r="XQ56" t="str">
            <v>Y</v>
          </cell>
          <cell r="XR56" t="str">
            <v>Y</v>
          </cell>
          <cell r="XS56" t="str">
            <v>Y</v>
          </cell>
          <cell r="XT56" t="str">
            <v>N</v>
          </cell>
          <cell r="XU56" t="str">
            <v>Y</v>
          </cell>
          <cell r="XV56" t="str">
            <v>Y</v>
          </cell>
        </row>
        <row r="57">
          <cell r="E57" t="str">
            <v>Y</v>
          </cell>
          <cell r="F57" t="str">
            <v>Y</v>
          </cell>
          <cell r="G57" t="str">
            <v>Y</v>
          </cell>
          <cell r="H57" t="str">
            <v>Y</v>
          </cell>
          <cell r="I57" t="str">
            <v>N</v>
          </cell>
          <cell r="J57" t="str">
            <v>N</v>
          </cell>
          <cell r="K57" t="str">
            <v>Y</v>
          </cell>
          <cell r="L57" t="str">
            <v>N</v>
          </cell>
          <cell r="M57" t="str">
            <v>N</v>
          </cell>
          <cell r="N57" t="str">
            <v>Y</v>
          </cell>
          <cell r="O57"/>
          <cell r="P57" t="str">
            <v>Y</v>
          </cell>
          <cell r="Q57" t="str">
            <v>Y</v>
          </cell>
          <cell r="R57" t="str">
            <v>Y</v>
          </cell>
          <cell r="S57" t="str">
            <v>Y</v>
          </cell>
          <cell r="T57" t="str">
            <v>Y</v>
          </cell>
          <cell r="U57" t="str">
            <v>Y</v>
          </cell>
          <cell r="V57" t="str">
            <v>Y</v>
          </cell>
          <cell r="W57" t="str">
            <v>Y</v>
          </cell>
          <cell r="X57" t="str">
            <v>N</v>
          </cell>
          <cell r="Y57" t="str">
            <v>Y</v>
          </cell>
          <cell r="Z57"/>
          <cell r="AA57" t="str">
            <v>N</v>
          </cell>
          <cell r="AB57" t="str">
            <v>Y</v>
          </cell>
          <cell r="AC57" t="str">
            <v>N</v>
          </cell>
          <cell r="AD57" t="str">
            <v>N</v>
          </cell>
          <cell r="AE57" t="str">
            <v>Y</v>
          </cell>
          <cell r="AF57" t="str">
            <v>Y</v>
          </cell>
          <cell r="AG57" t="str">
            <v>Y</v>
          </cell>
          <cell r="AH57" t="str">
            <v>N</v>
          </cell>
          <cell r="AI57" t="str">
            <v>N</v>
          </cell>
          <cell r="AJ57" t="str">
            <v>N</v>
          </cell>
          <cell r="AK57" t="str">
            <v>Y</v>
          </cell>
          <cell r="AL57" t="str">
            <v>N</v>
          </cell>
          <cell r="AM57" t="str">
            <v>Y</v>
          </cell>
          <cell r="AN57" t="str">
            <v>N</v>
          </cell>
          <cell r="AO57" t="str">
            <v>Y</v>
          </cell>
          <cell r="AP57" t="str">
            <v>Y</v>
          </cell>
          <cell r="AQ57" t="str">
            <v>Y</v>
          </cell>
          <cell r="AR57" t="str">
            <v>Y</v>
          </cell>
          <cell r="AS57" t="str">
            <v>N</v>
          </cell>
          <cell r="AT57" t="str">
            <v>Y</v>
          </cell>
          <cell r="AU57" t="str">
            <v>Y</v>
          </cell>
          <cell r="AV57" t="str">
            <v>Y</v>
          </cell>
          <cell r="AW57" t="str">
            <v>N</v>
          </cell>
          <cell r="AX57" t="str">
            <v>N</v>
          </cell>
          <cell r="AY57"/>
          <cell r="AZ57" t="str">
            <v>Y</v>
          </cell>
          <cell r="BA57"/>
          <cell r="BB57" t="str">
            <v>N</v>
          </cell>
          <cell r="BC57" t="str">
            <v>Y</v>
          </cell>
          <cell r="BD57" t="str">
            <v>N</v>
          </cell>
          <cell r="BE57" t="str">
            <v>Y</v>
          </cell>
          <cell r="BF57" t="str">
            <v>N</v>
          </cell>
          <cell r="BG57" t="str">
            <v>Y</v>
          </cell>
          <cell r="BH57" t="str">
            <v>Y</v>
          </cell>
          <cell r="BI57" t="str">
            <v>Y</v>
          </cell>
          <cell r="BJ57" t="str">
            <v>Y</v>
          </cell>
          <cell r="BK57" t="str">
            <v>Y</v>
          </cell>
          <cell r="BL57" t="str">
            <v>Y</v>
          </cell>
          <cell r="BM57" t="str">
            <v>Y</v>
          </cell>
          <cell r="BN57" t="str">
            <v>N</v>
          </cell>
          <cell r="BO57" t="str">
            <v>Y</v>
          </cell>
          <cell r="BP57" t="str">
            <v>Y</v>
          </cell>
          <cell r="BQ57" t="str">
            <v>N</v>
          </cell>
          <cell r="BR57" t="str">
            <v>Y</v>
          </cell>
          <cell r="BS57" t="str">
            <v>N</v>
          </cell>
          <cell r="BT57" t="str">
            <v>N</v>
          </cell>
          <cell r="BU57" t="str">
            <v>Y</v>
          </cell>
          <cell r="BV57" t="str">
            <v>N</v>
          </cell>
          <cell r="BW57" t="str">
            <v>N</v>
          </cell>
          <cell r="BX57" t="str">
            <v>Y</v>
          </cell>
          <cell r="BY57" t="str">
            <v>N</v>
          </cell>
          <cell r="BZ57" t="str">
            <v>Y</v>
          </cell>
          <cell r="CA57" t="str">
            <v>Y</v>
          </cell>
          <cell r="CB57" t="str">
            <v>N</v>
          </cell>
          <cell r="CC57" t="str">
            <v>Y</v>
          </cell>
          <cell r="CD57" t="str">
            <v>N</v>
          </cell>
          <cell r="CE57" t="str">
            <v>Y</v>
          </cell>
          <cell r="CF57" t="str">
            <v>Y</v>
          </cell>
          <cell r="CG57" t="str">
            <v>Y</v>
          </cell>
          <cell r="CH57" t="str">
            <v>Y</v>
          </cell>
          <cell r="CI57" t="str">
            <v>Y</v>
          </cell>
          <cell r="CJ57" t="str">
            <v>Y</v>
          </cell>
          <cell r="CK57" t="str">
            <v>Y</v>
          </cell>
          <cell r="CL57" t="str">
            <v>Y</v>
          </cell>
          <cell r="CM57"/>
          <cell r="CN57" t="str">
            <v>Y</v>
          </cell>
          <cell r="CO57" t="str">
            <v>N</v>
          </cell>
          <cell r="CP57" t="str">
            <v>Y</v>
          </cell>
          <cell r="CQ57" t="str">
            <v>N</v>
          </cell>
          <cell r="CR57"/>
          <cell r="CS57" t="str">
            <v>Y</v>
          </cell>
          <cell r="CT57" t="str">
            <v>N</v>
          </cell>
          <cell r="CU57" t="str">
            <v>Y</v>
          </cell>
          <cell r="CV57" t="str">
            <v>N</v>
          </cell>
          <cell r="CW57" t="str">
            <v>N</v>
          </cell>
          <cell r="CX57" t="str">
            <v>Y</v>
          </cell>
          <cell r="CY57" t="str">
            <v>N</v>
          </cell>
          <cell r="CZ57" t="str">
            <v>Y</v>
          </cell>
          <cell r="DA57" t="str">
            <v>Y</v>
          </cell>
          <cell r="DB57" t="str">
            <v>N</v>
          </cell>
          <cell r="DC57" t="str">
            <v>Y</v>
          </cell>
          <cell r="DD57" t="str">
            <v>Y</v>
          </cell>
          <cell r="DE57" t="str">
            <v>N</v>
          </cell>
          <cell r="DF57" t="str">
            <v>Y</v>
          </cell>
          <cell r="DG57" t="str">
            <v>Y</v>
          </cell>
          <cell r="DH57" t="str">
            <v>N</v>
          </cell>
          <cell r="DI57" t="str">
            <v>Y</v>
          </cell>
          <cell r="DJ57" t="str">
            <v>Y</v>
          </cell>
          <cell r="DK57" t="str">
            <v>N</v>
          </cell>
          <cell r="DL57" t="str">
            <v>Y</v>
          </cell>
          <cell r="DM57" t="str">
            <v>Y</v>
          </cell>
          <cell r="DN57" t="str">
            <v>N</v>
          </cell>
          <cell r="DO57" t="str">
            <v>Y</v>
          </cell>
          <cell r="DP57" t="str">
            <v>Y</v>
          </cell>
          <cell r="DQ57" t="str">
            <v>Y</v>
          </cell>
          <cell r="DR57" t="str">
            <v>Y</v>
          </cell>
          <cell r="DS57" t="str">
            <v>Y</v>
          </cell>
          <cell r="DT57" t="str">
            <v>N</v>
          </cell>
          <cell r="DU57" t="str">
            <v>Y</v>
          </cell>
          <cell r="DV57" t="str">
            <v>Y</v>
          </cell>
          <cell r="DW57" t="str">
            <v>Y</v>
          </cell>
          <cell r="DX57" t="str">
            <v>N</v>
          </cell>
          <cell r="DY57" t="str">
            <v>Y</v>
          </cell>
          <cell r="DZ57" t="str">
            <v>Y</v>
          </cell>
          <cell r="EA57" t="str">
            <v>Y</v>
          </cell>
          <cell r="EB57"/>
          <cell r="EC57" t="str">
            <v>N</v>
          </cell>
          <cell r="ED57" t="str">
            <v>N</v>
          </cell>
          <cell r="EE57" t="str">
            <v>Y</v>
          </cell>
          <cell r="EF57" t="str">
            <v>N</v>
          </cell>
          <cell r="EG57" t="str">
            <v>N</v>
          </cell>
          <cell r="EH57" t="str">
            <v>N</v>
          </cell>
          <cell r="EI57" t="str">
            <v>N</v>
          </cell>
          <cell r="EJ57" t="str">
            <v>Y</v>
          </cell>
          <cell r="EK57" t="str">
            <v>N</v>
          </cell>
          <cell r="EL57"/>
          <cell r="EM57" t="str">
            <v>Y</v>
          </cell>
          <cell r="EN57" t="str">
            <v>N</v>
          </cell>
          <cell r="EO57" t="str">
            <v>Y</v>
          </cell>
          <cell r="EP57" t="str">
            <v>N</v>
          </cell>
          <cell r="EQ57" t="str">
            <v>Y</v>
          </cell>
          <cell r="ER57" t="str">
            <v>Y</v>
          </cell>
          <cell r="ES57" t="str">
            <v>N</v>
          </cell>
          <cell r="ET57" t="str">
            <v>Y</v>
          </cell>
          <cell r="EU57" t="str">
            <v>N</v>
          </cell>
          <cell r="EV57" t="str">
            <v>Y</v>
          </cell>
          <cell r="EW57" t="str">
            <v>Y</v>
          </cell>
          <cell r="EX57" t="str">
            <v>Y</v>
          </cell>
          <cell r="EY57"/>
          <cell r="EZ57" t="str">
            <v>N</v>
          </cell>
          <cell r="FA57" t="str">
            <v>Y</v>
          </cell>
          <cell r="FB57" t="str">
            <v>Y</v>
          </cell>
          <cell r="FC57" t="str">
            <v>Y</v>
          </cell>
          <cell r="FD57" t="str">
            <v>Y</v>
          </cell>
          <cell r="FE57" t="str">
            <v>Y</v>
          </cell>
          <cell r="FF57" t="str">
            <v>Y</v>
          </cell>
          <cell r="FG57" t="str">
            <v>Y</v>
          </cell>
          <cell r="FH57" t="str">
            <v>Y</v>
          </cell>
          <cell r="FI57" t="str">
            <v>Y</v>
          </cell>
          <cell r="FJ57" t="str">
            <v>Y</v>
          </cell>
          <cell r="FK57" t="str">
            <v>Y</v>
          </cell>
          <cell r="FL57" t="str">
            <v>Y</v>
          </cell>
          <cell r="FM57" t="str">
            <v>Y</v>
          </cell>
          <cell r="FN57" t="str">
            <v>Y</v>
          </cell>
          <cell r="FO57" t="str">
            <v>Y</v>
          </cell>
          <cell r="FP57" t="str">
            <v>Y</v>
          </cell>
          <cell r="FQ57" t="str">
            <v>Y</v>
          </cell>
          <cell r="FR57" t="str">
            <v>Y</v>
          </cell>
          <cell r="FS57" t="str">
            <v>Y</v>
          </cell>
          <cell r="FT57" t="str">
            <v>Y</v>
          </cell>
          <cell r="FU57" t="str">
            <v>Y</v>
          </cell>
          <cell r="FV57" t="str">
            <v>N</v>
          </cell>
          <cell r="FW57" t="str">
            <v>Y</v>
          </cell>
          <cell r="FX57" t="str">
            <v>Y</v>
          </cell>
          <cell r="FY57" t="str">
            <v>N</v>
          </cell>
          <cell r="FZ57" t="str">
            <v>N</v>
          </cell>
          <cell r="GA57" t="str">
            <v>Y</v>
          </cell>
          <cell r="GB57"/>
          <cell r="GC57" t="str">
            <v>Y</v>
          </cell>
          <cell r="GD57" t="str">
            <v>Y</v>
          </cell>
          <cell r="GE57"/>
          <cell r="GF57" t="str">
            <v>Y</v>
          </cell>
          <cell r="GG57" t="str">
            <v>Y</v>
          </cell>
          <cell r="GH57" t="str">
            <v>Y</v>
          </cell>
          <cell r="GI57" t="str">
            <v>Y</v>
          </cell>
          <cell r="GJ57" t="str">
            <v>Y</v>
          </cell>
          <cell r="GK57" t="str">
            <v>Y</v>
          </cell>
          <cell r="GL57" t="str">
            <v>Y</v>
          </cell>
          <cell r="GM57" t="str">
            <v>Y</v>
          </cell>
          <cell r="GN57" t="str">
            <v>Y</v>
          </cell>
          <cell r="GO57" t="str">
            <v>Y</v>
          </cell>
          <cell r="GP57" t="str">
            <v>Y</v>
          </cell>
          <cell r="GQ57" t="str">
            <v>Y</v>
          </cell>
          <cell r="GR57" t="str">
            <v>Y</v>
          </cell>
          <cell r="GS57" t="str">
            <v>N</v>
          </cell>
          <cell r="GT57" t="str">
            <v>Y</v>
          </cell>
          <cell r="GU57" t="str">
            <v>Y</v>
          </cell>
          <cell r="GV57" t="str">
            <v>N</v>
          </cell>
          <cell r="GW57" t="str">
            <v>Y</v>
          </cell>
          <cell r="GX57" t="str">
            <v>N</v>
          </cell>
          <cell r="GY57" t="str">
            <v>Y</v>
          </cell>
          <cell r="GZ57" t="str">
            <v>Y</v>
          </cell>
          <cell r="HA57" t="str">
            <v>Y</v>
          </cell>
          <cell r="HB57" t="str">
            <v>Y</v>
          </cell>
          <cell r="HC57" t="str">
            <v>Y</v>
          </cell>
          <cell r="HD57" t="str">
            <v>Y</v>
          </cell>
          <cell r="HE57" t="str">
            <v>Y</v>
          </cell>
          <cell r="HF57"/>
          <cell r="HG57" t="str">
            <v>Y</v>
          </cell>
          <cell r="HH57" t="str">
            <v>Y</v>
          </cell>
          <cell r="HI57" t="str">
            <v>Y</v>
          </cell>
          <cell r="HJ57" t="str">
            <v>Y</v>
          </cell>
          <cell r="HK57" t="str">
            <v>Y</v>
          </cell>
          <cell r="HL57" t="str">
            <v>Y</v>
          </cell>
          <cell r="HM57" t="str">
            <v>N</v>
          </cell>
          <cell r="HN57" t="str">
            <v>Y</v>
          </cell>
          <cell r="HO57" t="str">
            <v>Y</v>
          </cell>
          <cell r="HP57"/>
          <cell r="HQ57" t="str">
            <v>Y</v>
          </cell>
          <cell r="HR57" t="str">
            <v>Y</v>
          </cell>
          <cell r="HS57" t="str">
            <v>Y</v>
          </cell>
          <cell r="HT57" t="str">
            <v>N</v>
          </cell>
          <cell r="HU57" t="str">
            <v>Y</v>
          </cell>
          <cell r="HV57" t="str">
            <v>Y</v>
          </cell>
          <cell r="HW57" t="str">
            <v>Y</v>
          </cell>
          <cell r="HX57" t="str">
            <v>Y</v>
          </cell>
          <cell r="HY57"/>
          <cell r="HZ57" t="str">
            <v>Y</v>
          </cell>
          <cell r="IA57" t="str">
            <v>Y</v>
          </cell>
          <cell r="IB57" t="str">
            <v>N</v>
          </cell>
          <cell r="IC57" t="str">
            <v>N</v>
          </cell>
          <cell r="ID57" t="str">
            <v>N</v>
          </cell>
          <cell r="IE57" t="str">
            <v>Y</v>
          </cell>
          <cell r="IF57" t="str">
            <v>N</v>
          </cell>
          <cell r="IG57" t="str">
            <v>N</v>
          </cell>
          <cell r="IH57" t="str">
            <v>N</v>
          </cell>
          <cell r="II57"/>
          <cell r="IJ57" t="str">
            <v>Y</v>
          </cell>
          <cell r="IK57" t="str">
            <v>Y</v>
          </cell>
          <cell r="IL57" t="str">
            <v>Y</v>
          </cell>
          <cell r="IM57" t="str">
            <v>N</v>
          </cell>
          <cell r="IN57"/>
          <cell r="IO57" t="str">
            <v>Y</v>
          </cell>
          <cell r="IP57" t="str">
            <v>Y</v>
          </cell>
          <cell r="IQ57" t="str">
            <v>Y</v>
          </cell>
          <cell r="IR57" t="str">
            <v>N</v>
          </cell>
          <cell r="IS57" t="str">
            <v>Y</v>
          </cell>
          <cell r="IT57" t="str">
            <v>Y</v>
          </cell>
          <cell r="IU57" t="str">
            <v>Y</v>
          </cell>
          <cell r="IV57" t="str">
            <v>Y</v>
          </cell>
          <cell r="IW57"/>
          <cell r="IX57" t="str">
            <v>Y</v>
          </cell>
          <cell r="IY57" t="str">
            <v>Y</v>
          </cell>
          <cell r="IZ57" t="str">
            <v>Y</v>
          </cell>
          <cell r="JA57" t="str">
            <v>N</v>
          </cell>
          <cell r="JB57" t="str">
            <v>Y</v>
          </cell>
          <cell r="JC57" t="str">
            <v>Y</v>
          </cell>
          <cell r="JD57" t="str">
            <v>Y</v>
          </cell>
          <cell r="JE57" t="str">
            <v>Y</v>
          </cell>
          <cell r="JF57" t="str">
            <v>Y</v>
          </cell>
          <cell r="JG57"/>
          <cell r="JH57" t="str">
            <v>N</v>
          </cell>
          <cell r="JI57"/>
          <cell r="JJ57" t="str">
            <v>Y</v>
          </cell>
          <cell r="JK57" t="str">
            <v>Y</v>
          </cell>
          <cell r="JL57" t="str">
            <v>Y</v>
          </cell>
          <cell r="JM57" t="str">
            <v>Y</v>
          </cell>
          <cell r="JN57" t="str">
            <v>Y</v>
          </cell>
          <cell r="JO57" t="str">
            <v>Y</v>
          </cell>
          <cell r="JP57" t="str">
            <v>Y</v>
          </cell>
          <cell r="JQ57" t="str">
            <v>Y</v>
          </cell>
          <cell r="JR57" t="str">
            <v>Y</v>
          </cell>
          <cell r="JS57" t="str">
            <v>Y</v>
          </cell>
          <cell r="JT57" t="str">
            <v>Y</v>
          </cell>
          <cell r="JU57" t="str">
            <v>Y</v>
          </cell>
          <cell r="JV57" t="str">
            <v>Y</v>
          </cell>
          <cell r="JW57" t="str">
            <v>Y</v>
          </cell>
          <cell r="JX57" t="str">
            <v>Y</v>
          </cell>
          <cell r="JY57" t="str">
            <v>N</v>
          </cell>
          <cell r="JZ57" t="str">
            <v>Y</v>
          </cell>
          <cell r="KA57" t="str">
            <v>Y</v>
          </cell>
          <cell r="KB57" t="str">
            <v>Y</v>
          </cell>
          <cell r="KC57" t="str">
            <v>Y</v>
          </cell>
          <cell r="KD57" t="str">
            <v>Y</v>
          </cell>
          <cell r="KE57" t="str">
            <v>Y</v>
          </cell>
          <cell r="KF57" t="str">
            <v>Y</v>
          </cell>
          <cell r="KG57" t="str">
            <v>Y</v>
          </cell>
          <cell r="KH57" t="str">
            <v>N</v>
          </cell>
          <cell r="KI57" t="str">
            <v>Y</v>
          </cell>
          <cell r="KJ57" t="str">
            <v>Y</v>
          </cell>
          <cell r="KK57" t="str">
            <v>Y</v>
          </cell>
          <cell r="KL57" t="str">
            <v>Y</v>
          </cell>
          <cell r="KM57" t="str">
            <v>Y</v>
          </cell>
          <cell r="KN57" t="str">
            <v>Y</v>
          </cell>
          <cell r="KO57" t="str">
            <v>Y</v>
          </cell>
          <cell r="KP57" t="str">
            <v>Y</v>
          </cell>
          <cell r="KQ57" t="str">
            <v>Y</v>
          </cell>
          <cell r="KR57" t="str">
            <v>Y</v>
          </cell>
          <cell r="KS57" t="str">
            <v>Y</v>
          </cell>
          <cell r="KT57" t="str">
            <v>Y</v>
          </cell>
          <cell r="KU57" t="str">
            <v>Y</v>
          </cell>
          <cell r="KV57" t="str">
            <v>Y</v>
          </cell>
          <cell r="KW57" t="str">
            <v>N</v>
          </cell>
          <cell r="KX57" t="str">
            <v>N</v>
          </cell>
          <cell r="KY57" t="str">
            <v>N</v>
          </cell>
          <cell r="KZ57" t="str">
            <v>Y</v>
          </cell>
          <cell r="LA57" t="str">
            <v>Y</v>
          </cell>
          <cell r="LB57" t="str">
            <v>Y</v>
          </cell>
          <cell r="LC57" t="str">
            <v>Y</v>
          </cell>
          <cell r="LD57" t="str">
            <v>Y</v>
          </cell>
          <cell r="LE57" t="str">
            <v>Y</v>
          </cell>
          <cell r="LF57" t="str">
            <v>Y</v>
          </cell>
          <cell r="LG57" t="str">
            <v>Y</v>
          </cell>
          <cell r="LH57" t="str">
            <v>Y</v>
          </cell>
          <cell r="LI57" t="str">
            <v>Y</v>
          </cell>
          <cell r="LJ57" t="str">
            <v>N</v>
          </cell>
          <cell r="LK57" t="str">
            <v>Y</v>
          </cell>
          <cell r="LL57" t="str">
            <v>N</v>
          </cell>
          <cell r="LM57" t="str">
            <v>Y</v>
          </cell>
          <cell r="LN57" t="str">
            <v>Y</v>
          </cell>
          <cell r="LO57" t="str">
            <v>Y</v>
          </cell>
          <cell r="LP57" t="str">
            <v>Y</v>
          </cell>
          <cell r="LQ57" t="str">
            <v>Y</v>
          </cell>
          <cell r="LR57"/>
          <cell r="LS57" t="str">
            <v>Y</v>
          </cell>
          <cell r="LT57" t="str">
            <v>N</v>
          </cell>
          <cell r="LU57" t="str">
            <v>N</v>
          </cell>
          <cell r="LV57" t="str">
            <v>N</v>
          </cell>
          <cell r="LW57" t="str">
            <v>Y</v>
          </cell>
          <cell r="LX57" t="str">
            <v>Y</v>
          </cell>
          <cell r="LY57" t="str">
            <v>Y</v>
          </cell>
          <cell r="LZ57" t="str">
            <v>Y</v>
          </cell>
          <cell r="MA57" t="str">
            <v>Y</v>
          </cell>
          <cell r="MB57" t="str">
            <v>Y</v>
          </cell>
          <cell r="MC57" t="str">
            <v>N</v>
          </cell>
          <cell r="MD57" t="str">
            <v>N</v>
          </cell>
          <cell r="ME57" t="str">
            <v>Y</v>
          </cell>
          <cell r="MF57" t="str">
            <v>N</v>
          </cell>
          <cell r="MG57" t="str">
            <v>N</v>
          </cell>
          <cell r="MH57" t="str">
            <v>N</v>
          </cell>
          <cell r="MI57" t="str">
            <v>Y</v>
          </cell>
          <cell r="MJ57" t="str">
            <v>Y</v>
          </cell>
          <cell r="MK57" t="str">
            <v>N</v>
          </cell>
          <cell r="ML57" t="str">
            <v>N</v>
          </cell>
          <cell r="MM57" t="str">
            <v>Y</v>
          </cell>
          <cell r="MN57" t="str">
            <v>N</v>
          </cell>
          <cell r="MO57" t="str">
            <v>N</v>
          </cell>
          <cell r="MP57" t="str">
            <v>N</v>
          </cell>
          <cell r="MQ57"/>
          <cell r="MR57" t="str">
            <v>N</v>
          </cell>
          <cell r="MS57" t="str">
            <v>Y</v>
          </cell>
          <cell r="MT57" t="str">
            <v>Y</v>
          </cell>
          <cell r="MU57" t="str">
            <v>Y</v>
          </cell>
          <cell r="MV57" t="str">
            <v>Y</v>
          </cell>
          <cell r="MW57" t="str">
            <v>N</v>
          </cell>
          <cell r="MX57" t="str">
            <v>Y</v>
          </cell>
          <cell r="MY57" t="str">
            <v>N</v>
          </cell>
          <cell r="MZ57" t="str">
            <v>N</v>
          </cell>
          <cell r="NA57" t="str">
            <v>N</v>
          </cell>
          <cell r="NB57" t="str">
            <v>Y</v>
          </cell>
          <cell r="NC57" t="str">
            <v>Y</v>
          </cell>
          <cell r="ND57" t="str">
            <v>Y</v>
          </cell>
          <cell r="NE57" t="str">
            <v>Y</v>
          </cell>
          <cell r="NF57" t="str">
            <v>Y</v>
          </cell>
          <cell r="NG57" t="str">
            <v>N</v>
          </cell>
          <cell r="NH57" t="str">
            <v>Y</v>
          </cell>
          <cell r="NI57" t="str">
            <v>Y</v>
          </cell>
          <cell r="NJ57" t="str">
            <v>N</v>
          </cell>
          <cell r="NK57" t="str">
            <v>N</v>
          </cell>
          <cell r="NL57" t="str">
            <v>Y</v>
          </cell>
          <cell r="NM57" t="str">
            <v>Y</v>
          </cell>
          <cell r="NN57" t="str">
            <v>N</v>
          </cell>
          <cell r="NO57" t="str">
            <v>Y</v>
          </cell>
          <cell r="NP57" t="str">
            <v>Y</v>
          </cell>
          <cell r="NQ57" t="str">
            <v>N</v>
          </cell>
          <cell r="NR57" t="str">
            <v>N</v>
          </cell>
          <cell r="NS57"/>
          <cell r="NT57"/>
          <cell r="NU57" t="str">
            <v>Y</v>
          </cell>
          <cell r="NV57" t="str">
            <v>Y</v>
          </cell>
          <cell r="NW57" t="str">
            <v>Y</v>
          </cell>
          <cell r="NX57" t="str">
            <v>Y</v>
          </cell>
          <cell r="NY57" t="str">
            <v>Y</v>
          </cell>
          <cell r="NZ57" t="str">
            <v>Y</v>
          </cell>
          <cell r="OA57" t="str">
            <v>N</v>
          </cell>
          <cell r="OB57" t="str">
            <v>Y</v>
          </cell>
          <cell r="OC57"/>
          <cell r="OD57" t="str">
            <v>N</v>
          </cell>
          <cell r="OE57" t="str">
            <v>Y</v>
          </cell>
          <cell r="OF57" t="str">
            <v>Y</v>
          </cell>
          <cell r="OG57" t="str">
            <v>N</v>
          </cell>
          <cell r="OH57"/>
          <cell r="OI57" t="str">
            <v>Y</v>
          </cell>
          <cell r="OJ57" t="str">
            <v>Y</v>
          </cell>
          <cell r="OK57" t="str">
            <v>Y</v>
          </cell>
          <cell r="OL57" t="str">
            <v>Y</v>
          </cell>
          <cell r="OM57" t="str">
            <v>Y</v>
          </cell>
          <cell r="ON57" t="str">
            <v>N</v>
          </cell>
          <cell r="OO57" t="str">
            <v>N</v>
          </cell>
          <cell r="OP57"/>
          <cell r="OQ57" t="str">
            <v>Y</v>
          </cell>
          <cell r="OR57" t="str">
            <v>Y</v>
          </cell>
          <cell r="OS57" t="str">
            <v>Y</v>
          </cell>
          <cell r="OT57"/>
          <cell r="OU57" t="str">
            <v>Y</v>
          </cell>
          <cell r="OV57" t="str">
            <v>Y</v>
          </cell>
          <cell r="OW57" t="str">
            <v>Y</v>
          </cell>
          <cell r="OX57" t="str">
            <v>Y</v>
          </cell>
          <cell r="OY57" t="str">
            <v>Y</v>
          </cell>
          <cell r="OZ57" t="str">
            <v>N</v>
          </cell>
          <cell r="PA57" t="str">
            <v>Y</v>
          </cell>
          <cell r="PB57" t="str">
            <v>Y</v>
          </cell>
          <cell r="PC57" t="str">
            <v>Y</v>
          </cell>
          <cell r="PD57" t="str">
            <v>Y</v>
          </cell>
          <cell r="PE57" t="str">
            <v>Y</v>
          </cell>
          <cell r="PF57" t="str">
            <v>Y</v>
          </cell>
          <cell r="PG57" t="str">
            <v>Y</v>
          </cell>
          <cell r="PH57" t="str">
            <v>Y</v>
          </cell>
          <cell r="PI57" t="str">
            <v>Y</v>
          </cell>
          <cell r="PJ57" t="str">
            <v>Y</v>
          </cell>
          <cell r="PK57" t="str">
            <v>Y</v>
          </cell>
          <cell r="PL57" t="str">
            <v>Y</v>
          </cell>
          <cell r="PM57" t="str">
            <v>N</v>
          </cell>
          <cell r="PN57" t="str">
            <v>Y</v>
          </cell>
          <cell r="PO57" t="str">
            <v>N</v>
          </cell>
          <cell r="PP57" t="str">
            <v>Y</v>
          </cell>
          <cell r="PQ57" t="str">
            <v>Y</v>
          </cell>
          <cell r="PR57" t="str">
            <v>Y</v>
          </cell>
          <cell r="PS57" t="str">
            <v>Y</v>
          </cell>
          <cell r="PT57" t="str">
            <v>Y</v>
          </cell>
          <cell r="PU57" t="str">
            <v>Y</v>
          </cell>
          <cell r="PV57" t="str">
            <v>N</v>
          </cell>
          <cell r="PW57" t="str">
            <v>Y</v>
          </cell>
          <cell r="PX57" t="str">
            <v>Y</v>
          </cell>
          <cell r="PY57" t="str">
            <v>Y</v>
          </cell>
          <cell r="PZ57" t="str">
            <v>Y</v>
          </cell>
          <cell r="QA57"/>
          <cell r="QB57" t="str">
            <v>Y</v>
          </cell>
          <cell r="QC57" t="str">
            <v>N</v>
          </cell>
          <cell r="QD57" t="str">
            <v>N</v>
          </cell>
          <cell r="QE57" t="str">
            <v>Y</v>
          </cell>
          <cell r="QF57" t="str">
            <v>Y</v>
          </cell>
          <cell r="QG57" t="str">
            <v>Y</v>
          </cell>
          <cell r="QH57" t="str">
            <v>Y</v>
          </cell>
          <cell r="QI57" t="str">
            <v>Y</v>
          </cell>
          <cell r="QJ57" t="str">
            <v>Y</v>
          </cell>
          <cell r="QK57" t="str">
            <v>Y</v>
          </cell>
          <cell r="QL57" t="str">
            <v>Y</v>
          </cell>
          <cell r="QM57" t="str">
            <v>Y</v>
          </cell>
          <cell r="QN57" t="str">
            <v>Y</v>
          </cell>
          <cell r="QO57" t="str">
            <v>Y</v>
          </cell>
          <cell r="QP57" t="str">
            <v>Y</v>
          </cell>
          <cell r="QQ57" t="str">
            <v>Y</v>
          </cell>
          <cell r="QR57" t="str">
            <v>Y</v>
          </cell>
          <cell r="QS57" t="str">
            <v>Y</v>
          </cell>
          <cell r="QT57" t="str">
            <v>Y</v>
          </cell>
          <cell r="QU57" t="str">
            <v>N</v>
          </cell>
          <cell r="QV57" t="str">
            <v>Y</v>
          </cell>
          <cell r="QW57" t="str">
            <v>Y</v>
          </cell>
          <cell r="QX57" t="str">
            <v>Y</v>
          </cell>
          <cell r="QY57" t="str">
            <v>N</v>
          </cell>
          <cell r="QZ57"/>
          <cell r="RA57" t="str">
            <v>N</v>
          </cell>
          <cell r="RB57" t="str">
            <v>N</v>
          </cell>
          <cell r="RC57" t="str">
            <v>N</v>
          </cell>
          <cell r="RD57" t="str">
            <v>N</v>
          </cell>
          <cell r="RE57" t="str">
            <v>Y</v>
          </cell>
          <cell r="RF57" t="str">
            <v>Y</v>
          </cell>
          <cell r="RG57" t="str">
            <v>Y</v>
          </cell>
          <cell r="RH57" t="str">
            <v>Y</v>
          </cell>
          <cell r="RI57" t="str">
            <v>Y</v>
          </cell>
          <cell r="RJ57" t="str">
            <v>Y</v>
          </cell>
          <cell r="RK57" t="str">
            <v>Y</v>
          </cell>
          <cell r="RL57" t="str">
            <v>N</v>
          </cell>
          <cell r="RM57"/>
          <cell r="RN57" t="str">
            <v>N</v>
          </cell>
          <cell r="RO57" t="str">
            <v>Y</v>
          </cell>
          <cell r="RP57" t="str">
            <v>Y</v>
          </cell>
          <cell r="RQ57" t="str">
            <v>Y</v>
          </cell>
          <cell r="RR57" t="str">
            <v>Y</v>
          </cell>
          <cell r="RS57" t="str">
            <v>Y</v>
          </cell>
          <cell r="RT57" t="str">
            <v>Y</v>
          </cell>
          <cell r="RU57" t="str">
            <v>Y</v>
          </cell>
          <cell r="RV57" t="str">
            <v>Y</v>
          </cell>
          <cell r="RW57" t="str">
            <v>Y</v>
          </cell>
          <cell r="RX57" t="str">
            <v>N</v>
          </cell>
          <cell r="RY57"/>
          <cell r="RZ57" t="str">
            <v>Y</v>
          </cell>
          <cell r="SA57" t="str">
            <v>Y</v>
          </cell>
          <cell r="SB57" t="str">
            <v>Y</v>
          </cell>
          <cell r="SC57"/>
          <cell r="SD57" t="str">
            <v>N</v>
          </cell>
          <cell r="SE57" t="str">
            <v>N</v>
          </cell>
          <cell r="SF57" t="str">
            <v>Y</v>
          </cell>
          <cell r="SG57" t="str">
            <v>Y</v>
          </cell>
          <cell r="SH57" t="str">
            <v>Y</v>
          </cell>
          <cell r="SI57" t="str">
            <v>Y</v>
          </cell>
          <cell r="SJ57" t="str">
            <v>Y</v>
          </cell>
          <cell r="SK57" t="str">
            <v>Y</v>
          </cell>
          <cell r="SL57" t="str">
            <v>Y</v>
          </cell>
          <cell r="SM57"/>
          <cell r="SN57" t="str">
            <v>Y</v>
          </cell>
          <cell r="SO57" t="str">
            <v>Y</v>
          </cell>
          <cell r="SP57" t="str">
            <v>N</v>
          </cell>
          <cell r="SQ57" t="str">
            <v>Y</v>
          </cell>
          <cell r="SR57" t="str">
            <v>Y</v>
          </cell>
          <cell r="SS57" t="str">
            <v>Y</v>
          </cell>
          <cell r="ST57" t="str">
            <v>N</v>
          </cell>
          <cell r="SU57" t="str">
            <v>N</v>
          </cell>
          <cell r="SV57" t="str">
            <v>Y</v>
          </cell>
          <cell r="SW57" t="str">
            <v>Y</v>
          </cell>
          <cell r="SX57" t="str">
            <v>Y</v>
          </cell>
          <cell r="SY57" t="str">
            <v>Y</v>
          </cell>
          <cell r="SZ57" t="str">
            <v>Y</v>
          </cell>
          <cell r="TA57" t="str">
            <v>Y</v>
          </cell>
          <cell r="TB57" t="str">
            <v>N</v>
          </cell>
          <cell r="TC57" t="str">
            <v>Y</v>
          </cell>
          <cell r="TD57" t="str">
            <v>N</v>
          </cell>
          <cell r="TE57" t="str">
            <v>Y</v>
          </cell>
          <cell r="TF57" t="str">
            <v>Y</v>
          </cell>
          <cell r="TG57" t="str">
            <v>Y</v>
          </cell>
          <cell r="TH57" t="str">
            <v>N</v>
          </cell>
          <cell r="TI57" t="str">
            <v>Y</v>
          </cell>
          <cell r="TJ57" t="str">
            <v>Y</v>
          </cell>
          <cell r="TK57" t="str">
            <v>Y</v>
          </cell>
          <cell r="TL57" t="str">
            <v>Y</v>
          </cell>
          <cell r="TM57" t="str">
            <v>N</v>
          </cell>
          <cell r="TN57" t="str">
            <v>Y</v>
          </cell>
          <cell r="TO57" t="str">
            <v>Y</v>
          </cell>
          <cell r="TP57" t="str">
            <v>N</v>
          </cell>
          <cell r="TQ57" t="str">
            <v>Y</v>
          </cell>
          <cell r="TR57"/>
          <cell r="TS57" t="str">
            <v>Y</v>
          </cell>
          <cell r="TT57" t="str">
            <v>N</v>
          </cell>
          <cell r="TU57" t="str">
            <v>Y</v>
          </cell>
          <cell r="TV57" t="str">
            <v>N</v>
          </cell>
          <cell r="TW57" t="str">
            <v>Y</v>
          </cell>
          <cell r="TX57" t="str">
            <v>Y</v>
          </cell>
          <cell r="TY57" t="str">
            <v>Y</v>
          </cell>
          <cell r="TZ57" t="str">
            <v>N</v>
          </cell>
          <cell r="UA57" t="str">
            <v>Y</v>
          </cell>
          <cell r="UB57" t="str">
            <v>Y</v>
          </cell>
          <cell r="UC57" t="str">
            <v>Y</v>
          </cell>
          <cell r="UD57" t="str">
            <v>Y</v>
          </cell>
          <cell r="UE57" t="str">
            <v>Y</v>
          </cell>
          <cell r="UF57" t="str">
            <v>Y</v>
          </cell>
          <cell r="UG57" t="str">
            <v>Y</v>
          </cell>
          <cell r="UH57" t="str">
            <v>Y</v>
          </cell>
          <cell r="UI57" t="str">
            <v>N</v>
          </cell>
          <cell r="UJ57" t="str">
            <v>Y</v>
          </cell>
          <cell r="UK57" t="str">
            <v>N</v>
          </cell>
          <cell r="UL57" t="str">
            <v>Y</v>
          </cell>
          <cell r="UM57" t="str">
            <v>Y</v>
          </cell>
          <cell r="UN57" t="str">
            <v>Y</v>
          </cell>
          <cell r="UO57"/>
          <cell r="UP57" t="str">
            <v>N</v>
          </cell>
          <cell r="UQ57" t="str">
            <v>N</v>
          </cell>
          <cell r="UR57"/>
          <cell r="US57" t="str">
            <v>Y</v>
          </cell>
          <cell r="UT57" t="str">
            <v>Y</v>
          </cell>
          <cell r="UU57" t="str">
            <v>N</v>
          </cell>
          <cell r="UV57" t="str">
            <v>Y</v>
          </cell>
          <cell r="UW57" t="str">
            <v>Y</v>
          </cell>
          <cell r="UX57" t="str">
            <v>Y</v>
          </cell>
          <cell r="UY57" t="str">
            <v>Y</v>
          </cell>
          <cell r="UZ57" t="str">
            <v>Y</v>
          </cell>
          <cell r="VA57" t="str">
            <v>Y</v>
          </cell>
          <cell r="VB57" t="str">
            <v>Y</v>
          </cell>
          <cell r="VC57" t="str">
            <v>Y</v>
          </cell>
          <cell r="VD57" t="str">
            <v>Y</v>
          </cell>
          <cell r="VE57" t="str">
            <v>Y</v>
          </cell>
          <cell r="VF57" t="str">
            <v>Y</v>
          </cell>
          <cell r="VG57"/>
          <cell r="VH57" t="str">
            <v>Y</v>
          </cell>
          <cell r="VI57" t="str">
            <v>Y</v>
          </cell>
          <cell r="VJ57" t="str">
            <v>Y</v>
          </cell>
          <cell r="VK57" t="str">
            <v>Y</v>
          </cell>
          <cell r="VL57" t="str">
            <v>Y</v>
          </cell>
          <cell r="VM57"/>
          <cell r="VN57" t="str">
            <v>N</v>
          </cell>
          <cell r="VO57" t="str">
            <v>N</v>
          </cell>
          <cell r="VP57"/>
          <cell r="VQ57" t="str">
            <v>Y</v>
          </cell>
          <cell r="VR57" t="str">
            <v>Y</v>
          </cell>
          <cell r="VS57" t="str">
            <v>Y</v>
          </cell>
          <cell r="VT57" t="str">
            <v>Y</v>
          </cell>
          <cell r="VU57" t="str">
            <v>Y</v>
          </cell>
          <cell r="VV57" t="str">
            <v>Y</v>
          </cell>
          <cell r="VW57" t="str">
            <v>N</v>
          </cell>
          <cell r="VX57"/>
          <cell r="VY57" t="str">
            <v>Y</v>
          </cell>
          <cell r="VZ57" t="str">
            <v>Y</v>
          </cell>
          <cell r="WA57"/>
          <cell r="WB57"/>
          <cell r="WC57" t="str">
            <v>Y</v>
          </cell>
          <cell r="WD57" t="str">
            <v>Y</v>
          </cell>
          <cell r="WE57" t="str">
            <v>Y</v>
          </cell>
          <cell r="WF57"/>
          <cell r="WG57" t="str">
            <v>Y</v>
          </cell>
          <cell r="WH57" t="str">
            <v>Y</v>
          </cell>
          <cell r="WI57" t="str">
            <v>Y</v>
          </cell>
          <cell r="WJ57"/>
          <cell r="WK57"/>
          <cell r="WL57" t="str">
            <v>Y</v>
          </cell>
          <cell r="WM57" t="str">
            <v>Y</v>
          </cell>
          <cell r="WN57" t="str">
            <v>N</v>
          </cell>
          <cell r="WO57" t="str">
            <v>Y</v>
          </cell>
          <cell r="WP57"/>
          <cell r="WQ57"/>
          <cell r="WR57"/>
          <cell r="WS57" t="str">
            <v>N</v>
          </cell>
          <cell r="WT57" t="str">
            <v>Y</v>
          </cell>
          <cell r="WU57" t="str">
            <v>Y</v>
          </cell>
          <cell r="WV57" t="str">
            <v>Y</v>
          </cell>
          <cell r="WW57" t="str">
            <v>Y</v>
          </cell>
          <cell r="WX57" t="str">
            <v>Y</v>
          </cell>
          <cell r="WY57" t="str">
            <v>Y</v>
          </cell>
          <cell r="WZ57" t="str">
            <v>Y</v>
          </cell>
          <cell r="XA57"/>
          <cell r="XB57" t="str">
            <v>Y</v>
          </cell>
          <cell r="XC57"/>
          <cell r="XD57"/>
          <cell r="XE57"/>
          <cell r="XF57"/>
          <cell r="XG57"/>
          <cell r="XH57"/>
          <cell r="XI57" t="str">
            <v>Y</v>
          </cell>
          <cell r="XJ57"/>
          <cell r="XK57" t="str">
            <v>Y</v>
          </cell>
          <cell r="XL57" t="str">
            <v>N</v>
          </cell>
          <cell r="XM57"/>
          <cell r="XN57" t="str">
            <v>Y</v>
          </cell>
          <cell r="XO57"/>
          <cell r="XP57" t="str">
            <v>N</v>
          </cell>
          <cell r="XQ57" t="str">
            <v>N</v>
          </cell>
          <cell r="XR57" t="str">
            <v>Y</v>
          </cell>
          <cell r="XS57" t="str">
            <v>Y</v>
          </cell>
          <cell r="XT57" t="str">
            <v>N</v>
          </cell>
          <cell r="XU57" t="str">
            <v>Y</v>
          </cell>
          <cell r="XV57" t="str">
            <v>Y</v>
          </cell>
        </row>
        <row r="58">
          <cell r="E58" t="str">
            <v>N</v>
          </cell>
          <cell r="F58" t="str">
            <v>N</v>
          </cell>
          <cell r="G58" t="str">
            <v>N</v>
          </cell>
          <cell r="H58" t="str">
            <v>N</v>
          </cell>
          <cell r="I58" t="str">
            <v>N</v>
          </cell>
          <cell r="J58" t="str">
            <v>N</v>
          </cell>
          <cell r="K58" t="str">
            <v>N</v>
          </cell>
          <cell r="L58" t="str">
            <v>N</v>
          </cell>
          <cell r="M58" t="str">
            <v>N</v>
          </cell>
          <cell r="N58" t="str">
            <v>Y</v>
          </cell>
          <cell r="O58"/>
          <cell r="P58" t="str">
            <v>Y</v>
          </cell>
          <cell r="Q58" t="str">
            <v>N</v>
          </cell>
          <cell r="R58" t="str">
            <v>N</v>
          </cell>
          <cell r="S58" t="str">
            <v>N</v>
          </cell>
          <cell r="T58" t="str">
            <v>N</v>
          </cell>
          <cell r="U58" t="str">
            <v>N</v>
          </cell>
          <cell r="V58" t="str">
            <v>N</v>
          </cell>
          <cell r="W58" t="str">
            <v>N</v>
          </cell>
          <cell r="X58" t="str">
            <v>N</v>
          </cell>
          <cell r="Y58" t="str">
            <v>N</v>
          </cell>
          <cell r="Z58"/>
          <cell r="AA58" t="str">
            <v>N</v>
          </cell>
          <cell r="AB58" t="str">
            <v>N</v>
          </cell>
          <cell r="AC58" t="str">
            <v>N</v>
          </cell>
          <cell r="AD58" t="str">
            <v>N</v>
          </cell>
          <cell r="AE58" t="str">
            <v>N</v>
          </cell>
          <cell r="AF58" t="str">
            <v>N</v>
          </cell>
          <cell r="AG58" t="str">
            <v>N</v>
          </cell>
          <cell r="AH58" t="str">
            <v>N</v>
          </cell>
          <cell r="AI58" t="str">
            <v>N</v>
          </cell>
          <cell r="AJ58" t="str">
            <v>N</v>
          </cell>
          <cell r="AK58" t="str">
            <v>N</v>
          </cell>
          <cell r="AL58" t="str">
            <v>N</v>
          </cell>
          <cell r="AM58" t="str">
            <v>N</v>
          </cell>
          <cell r="AN58" t="str">
            <v>N</v>
          </cell>
          <cell r="AO58" t="str">
            <v>N</v>
          </cell>
          <cell r="AP58" t="str">
            <v>N</v>
          </cell>
          <cell r="AQ58" t="str">
            <v>N</v>
          </cell>
          <cell r="AR58" t="str">
            <v>N</v>
          </cell>
          <cell r="AS58" t="str">
            <v>N</v>
          </cell>
          <cell r="AT58" t="str">
            <v>N</v>
          </cell>
          <cell r="AU58" t="str">
            <v>N</v>
          </cell>
          <cell r="AV58" t="str">
            <v>N</v>
          </cell>
          <cell r="AW58" t="str">
            <v>N</v>
          </cell>
          <cell r="AX58" t="str">
            <v>N</v>
          </cell>
          <cell r="AY58"/>
          <cell r="AZ58" t="str">
            <v>N</v>
          </cell>
          <cell r="BA58"/>
          <cell r="BB58" t="str">
            <v>N</v>
          </cell>
          <cell r="BC58" t="str">
            <v>N</v>
          </cell>
          <cell r="BD58" t="str">
            <v>N</v>
          </cell>
          <cell r="BE58" t="str">
            <v>N</v>
          </cell>
          <cell r="BF58" t="str">
            <v>N</v>
          </cell>
          <cell r="BG58" t="str">
            <v>N</v>
          </cell>
          <cell r="BH58" t="str">
            <v>N</v>
          </cell>
          <cell r="BI58" t="str">
            <v>N</v>
          </cell>
          <cell r="BJ58" t="str">
            <v>N</v>
          </cell>
          <cell r="BK58" t="str">
            <v>N</v>
          </cell>
          <cell r="BL58" t="str">
            <v>N</v>
          </cell>
          <cell r="BM58" t="str">
            <v>N</v>
          </cell>
          <cell r="BN58" t="str">
            <v>N</v>
          </cell>
          <cell r="BO58" t="str">
            <v>N</v>
          </cell>
          <cell r="BP58" t="str">
            <v>N</v>
          </cell>
          <cell r="BQ58" t="str">
            <v>N</v>
          </cell>
          <cell r="BR58" t="str">
            <v>N</v>
          </cell>
          <cell r="BS58" t="str">
            <v>N</v>
          </cell>
          <cell r="BT58" t="str">
            <v>N</v>
          </cell>
          <cell r="BU58" t="str">
            <v>N</v>
          </cell>
          <cell r="BV58" t="str">
            <v>N</v>
          </cell>
          <cell r="BW58" t="str">
            <v>N</v>
          </cell>
          <cell r="BX58" t="str">
            <v>N</v>
          </cell>
          <cell r="BY58" t="str">
            <v>N</v>
          </cell>
          <cell r="BZ58" t="str">
            <v>N</v>
          </cell>
          <cell r="CA58" t="str">
            <v>N</v>
          </cell>
          <cell r="CB58" t="str">
            <v>N</v>
          </cell>
          <cell r="CC58" t="str">
            <v>N</v>
          </cell>
          <cell r="CD58" t="str">
            <v>N</v>
          </cell>
          <cell r="CE58" t="str">
            <v>N</v>
          </cell>
          <cell r="CF58" t="str">
            <v>N</v>
          </cell>
          <cell r="CG58" t="str">
            <v>N</v>
          </cell>
          <cell r="CH58" t="str">
            <v>N</v>
          </cell>
          <cell r="CI58" t="str">
            <v>N</v>
          </cell>
          <cell r="CJ58" t="str">
            <v>N</v>
          </cell>
          <cell r="CK58" t="str">
            <v>N</v>
          </cell>
          <cell r="CL58" t="str">
            <v>N</v>
          </cell>
          <cell r="CM58"/>
          <cell r="CN58" t="str">
            <v>N</v>
          </cell>
          <cell r="CO58" t="str">
            <v>N</v>
          </cell>
          <cell r="CP58" t="str">
            <v>N</v>
          </cell>
          <cell r="CQ58" t="str">
            <v>N</v>
          </cell>
          <cell r="CR58"/>
          <cell r="CS58" t="str">
            <v>N</v>
          </cell>
          <cell r="CT58" t="str">
            <v>N</v>
          </cell>
          <cell r="CU58" t="str">
            <v>N</v>
          </cell>
          <cell r="CV58" t="str">
            <v>N</v>
          </cell>
          <cell r="CW58" t="str">
            <v>N</v>
          </cell>
          <cell r="CX58" t="str">
            <v>N</v>
          </cell>
          <cell r="CY58" t="str">
            <v>N</v>
          </cell>
          <cell r="CZ58" t="str">
            <v>Y</v>
          </cell>
          <cell r="DA58" t="str">
            <v>N</v>
          </cell>
          <cell r="DB58" t="str">
            <v>N</v>
          </cell>
          <cell r="DC58" t="str">
            <v>N</v>
          </cell>
          <cell r="DD58" t="str">
            <v>N</v>
          </cell>
          <cell r="DE58" t="str">
            <v>N</v>
          </cell>
          <cell r="DF58" t="str">
            <v>N</v>
          </cell>
          <cell r="DG58" t="str">
            <v>N</v>
          </cell>
          <cell r="DH58" t="str">
            <v>N</v>
          </cell>
          <cell r="DI58" t="str">
            <v>N</v>
          </cell>
          <cell r="DJ58" t="str">
            <v>Y</v>
          </cell>
          <cell r="DK58" t="str">
            <v>N</v>
          </cell>
          <cell r="DL58" t="str">
            <v>N</v>
          </cell>
          <cell r="DM58" t="str">
            <v>N</v>
          </cell>
          <cell r="DN58" t="str">
            <v>N</v>
          </cell>
          <cell r="DO58" t="str">
            <v>N</v>
          </cell>
          <cell r="DP58" t="str">
            <v>N</v>
          </cell>
          <cell r="DQ58" t="str">
            <v>N</v>
          </cell>
          <cell r="DR58" t="str">
            <v>N</v>
          </cell>
          <cell r="DS58" t="str">
            <v>N</v>
          </cell>
          <cell r="DT58" t="str">
            <v>N</v>
          </cell>
          <cell r="DU58" t="str">
            <v>N</v>
          </cell>
          <cell r="DV58" t="str">
            <v>Y</v>
          </cell>
          <cell r="DW58" t="str">
            <v>N</v>
          </cell>
          <cell r="DX58" t="str">
            <v>N</v>
          </cell>
          <cell r="DY58" t="str">
            <v>N</v>
          </cell>
          <cell r="DZ58" t="str">
            <v>N</v>
          </cell>
          <cell r="EA58" t="str">
            <v>N</v>
          </cell>
          <cell r="EB58"/>
          <cell r="EC58" t="str">
            <v>N</v>
          </cell>
          <cell r="ED58" t="str">
            <v>N</v>
          </cell>
          <cell r="EE58" t="str">
            <v>N</v>
          </cell>
          <cell r="EF58" t="str">
            <v>N</v>
          </cell>
          <cell r="EG58" t="str">
            <v>N</v>
          </cell>
          <cell r="EH58" t="str">
            <v>N</v>
          </cell>
          <cell r="EI58" t="str">
            <v>N</v>
          </cell>
          <cell r="EJ58" t="str">
            <v>N</v>
          </cell>
          <cell r="EK58" t="str">
            <v>N</v>
          </cell>
          <cell r="EL58"/>
          <cell r="EM58" t="str">
            <v>N</v>
          </cell>
          <cell r="EN58" t="str">
            <v>N</v>
          </cell>
          <cell r="EO58" t="str">
            <v>N</v>
          </cell>
          <cell r="EP58" t="str">
            <v>N</v>
          </cell>
          <cell r="EQ58" t="str">
            <v>N</v>
          </cell>
          <cell r="ER58" t="str">
            <v>N</v>
          </cell>
          <cell r="ES58" t="str">
            <v>N</v>
          </cell>
          <cell r="ET58" t="str">
            <v>N</v>
          </cell>
          <cell r="EU58" t="str">
            <v>N</v>
          </cell>
          <cell r="EV58" t="str">
            <v>N</v>
          </cell>
          <cell r="EW58" t="str">
            <v>N</v>
          </cell>
          <cell r="EX58" t="str">
            <v>N</v>
          </cell>
          <cell r="EY58"/>
          <cell r="EZ58" t="str">
            <v>N</v>
          </cell>
          <cell r="FA58" t="str">
            <v>N</v>
          </cell>
          <cell r="FB58" t="str">
            <v>N</v>
          </cell>
          <cell r="FC58" t="str">
            <v>N</v>
          </cell>
          <cell r="FD58" t="str">
            <v>N</v>
          </cell>
          <cell r="FE58" t="str">
            <v>N</v>
          </cell>
          <cell r="FF58" t="str">
            <v>N</v>
          </cell>
          <cell r="FG58" t="str">
            <v>N</v>
          </cell>
          <cell r="FH58" t="str">
            <v>N</v>
          </cell>
          <cell r="FI58" t="str">
            <v>N</v>
          </cell>
          <cell r="FJ58" t="str">
            <v>N</v>
          </cell>
          <cell r="FK58" t="str">
            <v>N</v>
          </cell>
          <cell r="FL58" t="str">
            <v>N</v>
          </cell>
          <cell r="FM58" t="str">
            <v>N</v>
          </cell>
          <cell r="FN58" t="str">
            <v>N</v>
          </cell>
          <cell r="FO58" t="str">
            <v>N</v>
          </cell>
          <cell r="FP58" t="str">
            <v>N</v>
          </cell>
          <cell r="FQ58" t="str">
            <v>N</v>
          </cell>
          <cell r="FR58" t="str">
            <v>N</v>
          </cell>
          <cell r="FS58" t="str">
            <v>N</v>
          </cell>
          <cell r="FT58" t="str">
            <v>Y</v>
          </cell>
          <cell r="FU58" t="str">
            <v>N</v>
          </cell>
          <cell r="FV58" t="str">
            <v>N</v>
          </cell>
          <cell r="FW58" t="str">
            <v>N</v>
          </cell>
          <cell r="FX58" t="str">
            <v>N</v>
          </cell>
          <cell r="FY58" t="str">
            <v>N</v>
          </cell>
          <cell r="FZ58" t="str">
            <v>N</v>
          </cell>
          <cell r="GA58" t="str">
            <v>N</v>
          </cell>
          <cell r="GB58"/>
          <cell r="GC58" t="str">
            <v>N</v>
          </cell>
          <cell r="GD58" t="str">
            <v>N</v>
          </cell>
          <cell r="GE58"/>
          <cell r="GF58" t="str">
            <v>N</v>
          </cell>
          <cell r="GG58" t="str">
            <v>N</v>
          </cell>
          <cell r="GH58" t="str">
            <v>N</v>
          </cell>
          <cell r="GI58" t="str">
            <v>Y</v>
          </cell>
          <cell r="GJ58" t="str">
            <v>N</v>
          </cell>
          <cell r="GK58" t="str">
            <v>Y</v>
          </cell>
          <cell r="GL58" t="str">
            <v>N</v>
          </cell>
          <cell r="GM58" t="str">
            <v>N</v>
          </cell>
          <cell r="GN58" t="str">
            <v>N</v>
          </cell>
          <cell r="GO58" t="str">
            <v>N</v>
          </cell>
          <cell r="GP58" t="str">
            <v>N</v>
          </cell>
          <cell r="GQ58" t="str">
            <v>N</v>
          </cell>
          <cell r="GR58" t="str">
            <v>N</v>
          </cell>
          <cell r="GS58" t="str">
            <v>N</v>
          </cell>
          <cell r="GT58" t="str">
            <v>N</v>
          </cell>
          <cell r="GU58" t="str">
            <v>N</v>
          </cell>
          <cell r="GV58" t="str">
            <v>N</v>
          </cell>
          <cell r="GW58" t="str">
            <v>N</v>
          </cell>
          <cell r="GX58" t="str">
            <v>N</v>
          </cell>
          <cell r="GY58" t="str">
            <v>N</v>
          </cell>
          <cell r="GZ58" t="str">
            <v>N</v>
          </cell>
          <cell r="HA58" t="str">
            <v>N</v>
          </cell>
          <cell r="HB58" t="str">
            <v>N</v>
          </cell>
          <cell r="HC58" t="str">
            <v>N</v>
          </cell>
          <cell r="HD58" t="str">
            <v>N</v>
          </cell>
          <cell r="HE58" t="str">
            <v>N</v>
          </cell>
          <cell r="HF58"/>
          <cell r="HG58" t="str">
            <v>N</v>
          </cell>
          <cell r="HH58" t="str">
            <v>N</v>
          </cell>
          <cell r="HI58" t="str">
            <v>N</v>
          </cell>
          <cell r="HJ58" t="str">
            <v>N</v>
          </cell>
          <cell r="HK58" t="str">
            <v>N</v>
          </cell>
          <cell r="HL58" t="str">
            <v>N</v>
          </cell>
          <cell r="HM58" t="str">
            <v>N</v>
          </cell>
          <cell r="HN58" t="str">
            <v>N</v>
          </cell>
          <cell r="HO58" t="str">
            <v>Y</v>
          </cell>
          <cell r="HP58"/>
          <cell r="HQ58" t="str">
            <v>N</v>
          </cell>
          <cell r="HR58" t="str">
            <v>N</v>
          </cell>
          <cell r="HS58" t="str">
            <v>N</v>
          </cell>
          <cell r="HT58" t="str">
            <v>N</v>
          </cell>
          <cell r="HU58" t="str">
            <v>N</v>
          </cell>
          <cell r="HV58" t="str">
            <v>N</v>
          </cell>
          <cell r="HW58" t="str">
            <v>N</v>
          </cell>
          <cell r="HX58" t="str">
            <v>N</v>
          </cell>
          <cell r="HY58"/>
          <cell r="HZ58" t="str">
            <v>N</v>
          </cell>
          <cell r="IA58" t="str">
            <v>N</v>
          </cell>
          <cell r="IB58" t="str">
            <v>N</v>
          </cell>
          <cell r="IC58" t="str">
            <v>N</v>
          </cell>
          <cell r="ID58" t="str">
            <v>N</v>
          </cell>
          <cell r="IE58" t="str">
            <v>N</v>
          </cell>
          <cell r="IF58" t="str">
            <v>N</v>
          </cell>
          <cell r="IG58" t="str">
            <v>N</v>
          </cell>
          <cell r="IH58" t="str">
            <v>N</v>
          </cell>
          <cell r="II58"/>
          <cell r="IJ58" t="str">
            <v>Y</v>
          </cell>
          <cell r="IK58" t="str">
            <v>N</v>
          </cell>
          <cell r="IL58" t="str">
            <v>N</v>
          </cell>
          <cell r="IM58" t="str">
            <v>N</v>
          </cell>
          <cell r="IN58"/>
          <cell r="IO58" t="str">
            <v>N</v>
          </cell>
          <cell r="IP58" t="str">
            <v>N</v>
          </cell>
          <cell r="IQ58" t="str">
            <v>N</v>
          </cell>
          <cell r="IR58" t="str">
            <v>N</v>
          </cell>
          <cell r="IS58" t="str">
            <v>N</v>
          </cell>
          <cell r="IT58" t="str">
            <v>N</v>
          </cell>
          <cell r="IU58" t="str">
            <v>N</v>
          </cell>
          <cell r="IV58" t="str">
            <v>N</v>
          </cell>
          <cell r="IW58"/>
          <cell r="IX58" t="str">
            <v>N</v>
          </cell>
          <cell r="IY58" t="str">
            <v>N</v>
          </cell>
          <cell r="IZ58" t="str">
            <v>N</v>
          </cell>
          <cell r="JA58" t="str">
            <v>N</v>
          </cell>
          <cell r="JB58" t="str">
            <v>Y</v>
          </cell>
          <cell r="JC58" t="str">
            <v>N</v>
          </cell>
          <cell r="JD58" t="str">
            <v>Y</v>
          </cell>
          <cell r="JE58" t="str">
            <v>Y</v>
          </cell>
          <cell r="JF58" t="str">
            <v>N</v>
          </cell>
          <cell r="JG58"/>
          <cell r="JH58" t="str">
            <v>N</v>
          </cell>
          <cell r="JI58"/>
          <cell r="JJ58" t="str">
            <v>N</v>
          </cell>
          <cell r="JK58" t="str">
            <v>N</v>
          </cell>
          <cell r="JL58" t="str">
            <v>N</v>
          </cell>
          <cell r="JM58" t="str">
            <v>N</v>
          </cell>
          <cell r="JN58" t="str">
            <v>N</v>
          </cell>
          <cell r="JO58" t="str">
            <v>Y</v>
          </cell>
          <cell r="JP58" t="str">
            <v>N</v>
          </cell>
          <cell r="JQ58" t="str">
            <v>N</v>
          </cell>
          <cell r="JR58" t="str">
            <v>N</v>
          </cell>
          <cell r="JS58" t="str">
            <v>N</v>
          </cell>
          <cell r="JT58" t="str">
            <v>N</v>
          </cell>
          <cell r="JU58" t="str">
            <v>N</v>
          </cell>
          <cell r="JV58" t="str">
            <v>N</v>
          </cell>
          <cell r="JW58" t="str">
            <v>N</v>
          </cell>
          <cell r="JX58" t="str">
            <v>N</v>
          </cell>
          <cell r="JY58" t="str">
            <v>N</v>
          </cell>
          <cell r="JZ58" t="str">
            <v>N</v>
          </cell>
          <cell r="KA58" t="str">
            <v>N</v>
          </cell>
          <cell r="KB58" t="str">
            <v>Y</v>
          </cell>
          <cell r="KC58" t="str">
            <v>N</v>
          </cell>
          <cell r="KD58" t="str">
            <v>N</v>
          </cell>
          <cell r="KE58" t="str">
            <v>N</v>
          </cell>
          <cell r="KF58" t="str">
            <v>N</v>
          </cell>
          <cell r="KG58" t="str">
            <v>N</v>
          </cell>
          <cell r="KH58" t="str">
            <v>N</v>
          </cell>
          <cell r="KI58" t="str">
            <v>N</v>
          </cell>
          <cell r="KJ58" t="str">
            <v>Y</v>
          </cell>
          <cell r="KK58" t="str">
            <v>N</v>
          </cell>
          <cell r="KL58" t="str">
            <v>N</v>
          </cell>
          <cell r="KM58" t="str">
            <v>N</v>
          </cell>
          <cell r="KN58" t="str">
            <v>N</v>
          </cell>
          <cell r="KO58" t="str">
            <v>N</v>
          </cell>
          <cell r="KP58" t="str">
            <v>N</v>
          </cell>
          <cell r="KQ58" t="str">
            <v>N</v>
          </cell>
          <cell r="KR58" t="str">
            <v>N</v>
          </cell>
          <cell r="KS58" t="str">
            <v>N</v>
          </cell>
          <cell r="KT58" t="str">
            <v>N</v>
          </cell>
          <cell r="KU58" t="str">
            <v>N</v>
          </cell>
          <cell r="KV58" t="str">
            <v>N</v>
          </cell>
          <cell r="KW58" t="str">
            <v>N</v>
          </cell>
          <cell r="KX58" t="str">
            <v>N</v>
          </cell>
          <cell r="KY58" t="str">
            <v>N</v>
          </cell>
          <cell r="KZ58" t="str">
            <v>N</v>
          </cell>
          <cell r="LA58" t="str">
            <v>N</v>
          </cell>
          <cell r="LB58" t="str">
            <v>N</v>
          </cell>
          <cell r="LC58" t="str">
            <v>N</v>
          </cell>
          <cell r="LD58" t="str">
            <v>N</v>
          </cell>
          <cell r="LE58" t="str">
            <v>N</v>
          </cell>
          <cell r="LF58" t="str">
            <v>N</v>
          </cell>
          <cell r="LG58" t="str">
            <v>N</v>
          </cell>
          <cell r="LH58" t="str">
            <v>N</v>
          </cell>
          <cell r="LI58" t="str">
            <v>N</v>
          </cell>
          <cell r="LJ58" t="str">
            <v>N</v>
          </cell>
          <cell r="LK58" t="str">
            <v>Y</v>
          </cell>
          <cell r="LL58" t="str">
            <v>N</v>
          </cell>
          <cell r="LM58" t="str">
            <v>Y</v>
          </cell>
          <cell r="LN58" t="str">
            <v>N</v>
          </cell>
          <cell r="LO58" t="str">
            <v>N</v>
          </cell>
          <cell r="LP58" t="str">
            <v>N</v>
          </cell>
          <cell r="LQ58" t="str">
            <v>N</v>
          </cell>
          <cell r="LR58"/>
          <cell r="LS58" t="str">
            <v>N</v>
          </cell>
          <cell r="LT58" t="str">
            <v>N</v>
          </cell>
          <cell r="LU58" t="str">
            <v>N</v>
          </cell>
          <cell r="LV58" t="str">
            <v>N</v>
          </cell>
          <cell r="LW58" t="str">
            <v>N</v>
          </cell>
          <cell r="LX58" t="str">
            <v>Y</v>
          </cell>
          <cell r="LY58" t="str">
            <v>N</v>
          </cell>
          <cell r="LZ58" t="str">
            <v>N</v>
          </cell>
          <cell r="MA58" t="str">
            <v>N</v>
          </cell>
          <cell r="MB58" t="str">
            <v>N</v>
          </cell>
          <cell r="MC58" t="str">
            <v>N</v>
          </cell>
          <cell r="MD58" t="str">
            <v>N</v>
          </cell>
          <cell r="ME58" t="str">
            <v>N</v>
          </cell>
          <cell r="MF58" t="str">
            <v>N</v>
          </cell>
          <cell r="MG58" t="str">
            <v>N</v>
          </cell>
          <cell r="MH58" t="str">
            <v>N</v>
          </cell>
          <cell r="MI58" t="str">
            <v>N</v>
          </cell>
          <cell r="MJ58" t="str">
            <v>N</v>
          </cell>
          <cell r="MK58" t="str">
            <v>N</v>
          </cell>
          <cell r="ML58" t="str">
            <v>N</v>
          </cell>
          <cell r="MM58" t="str">
            <v>N</v>
          </cell>
          <cell r="MN58" t="str">
            <v>N</v>
          </cell>
          <cell r="MO58" t="str">
            <v>N</v>
          </cell>
          <cell r="MP58" t="str">
            <v>N</v>
          </cell>
          <cell r="MQ58"/>
          <cell r="MR58" t="str">
            <v>N</v>
          </cell>
          <cell r="MS58" t="str">
            <v>N</v>
          </cell>
          <cell r="MT58" t="str">
            <v>N</v>
          </cell>
          <cell r="MU58" t="str">
            <v>N</v>
          </cell>
          <cell r="MV58" t="str">
            <v>Y</v>
          </cell>
          <cell r="MW58" t="str">
            <v>N</v>
          </cell>
          <cell r="MX58" t="str">
            <v>N</v>
          </cell>
          <cell r="MY58" t="str">
            <v>N</v>
          </cell>
          <cell r="MZ58" t="str">
            <v>N</v>
          </cell>
          <cell r="NA58" t="str">
            <v>N</v>
          </cell>
          <cell r="NB58" t="str">
            <v>N</v>
          </cell>
          <cell r="NC58" t="str">
            <v>N</v>
          </cell>
          <cell r="ND58" t="str">
            <v>N</v>
          </cell>
          <cell r="NE58" t="str">
            <v>N</v>
          </cell>
          <cell r="NF58" t="str">
            <v>N</v>
          </cell>
          <cell r="NG58" t="str">
            <v>N</v>
          </cell>
          <cell r="NH58" t="str">
            <v>N</v>
          </cell>
          <cell r="NI58" t="str">
            <v>N</v>
          </cell>
          <cell r="NJ58" t="str">
            <v>N</v>
          </cell>
          <cell r="NK58" t="str">
            <v>N</v>
          </cell>
          <cell r="NL58" t="str">
            <v>N</v>
          </cell>
          <cell r="NM58" t="str">
            <v>N</v>
          </cell>
          <cell r="NN58" t="str">
            <v>N</v>
          </cell>
          <cell r="NO58" t="str">
            <v>N</v>
          </cell>
          <cell r="NP58" t="str">
            <v>N</v>
          </cell>
          <cell r="NQ58" t="str">
            <v>N</v>
          </cell>
          <cell r="NR58" t="str">
            <v>N</v>
          </cell>
          <cell r="NS58"/>
          <cell r="NT58"/>
          <cell r="NU58" t="str">
            <v>N</v>
          </cell>
          <cell r="NV58" t="str">
            <v>N</v>
          </cell>
          <cell r="NW58" t="str">
            <v>N</v>
          </cell>
          <cell r="NX58" t="str">
            <v>N</v>
          </cell>
          <cell r="NY58" t="str">
            <v>N</v>
          </cell>
          <cell r="NZ58" t="str">
            <v>Y</v>
          </cell>
          <cell r="OA58" t="str">
            <v>N</v>
          </cell>
          <cell r="OB58" t="str">
            <v>N</v>
          </cell>
          <cell r="OC58"/>
          <cell r="OD58" t="str">
            <v>N</v>
          </cell>
          <cell r="OE58" t="str">
            <v>N</v>
          </cell>
          <cell r="OF58" t="str">
            <v>N</v>
          </cell>
          <cell r="OG58" t="str">
            <v>N</v>
          </cell>
          <cell r="OH58"/>
          <cell r="OI58" t="str">
            <v>N</v>
          </cell>
          <cell r="OJ58" t="str">
            <v>N</v>
          </cell>
          <cell r="OK58" t="str">
            <v>N</v>
          </cell>
          <cell r="OL58" t="str">
            <v>N</v>
          </cell>
          <cell r="OM58" t="str">
            <v>N</v>
          </cell>
          <cell r="ON58" t="str">
            <v>Y</v>
          </cell>
          <cell r="OO58" t="str">
            <v>N</v>
          </cell>
          <cell r="OP58"/>
          <cell r="OQ58" t="str">
            <v>N</v>
          </cell>
          <cell r="OR58" t="str">
            <v>N</v>
          </cell>
          <cell r="OS58" t="str">
            <v>N</v>
          </cell>
          <cell r="OT58"/>
          <cell r="OU58" t="str">
            <v>N</v>
          </cell>
          <cell r="OV58" t="str">
            <v>N</v>
          </cell>
          <cell r="OW58" t="str">
            <v>N</v>
          </cell>
          <cell r="OX58" t="str">
            <v>N</v>
          </cell>
          <cell r="OY58" t="str">
            <v>N</v>
          </cell>
          <cell r="OZ58" t="str">
            <v>N</v>
          </cell>
          <cell r="PA58" t="str">
            <v>N</v>
          </cell>
          <cell r="PB58" t="str">
            <v>N</v>
          </cell>
          <cell r="PC58" t="str">
            <v>N</v>
          </cell>
          <cell r="PD58" t="str">
            <v>Y</v>
          </cell>
          <cell r="PE58" t="str">
            <v>N</v>
          </cell>
          <cell r="PF58" t="str">
            <v>N</v>
          </cell>
          <cell r="PG58" t="str">
            <v>N</v>
          </cell>
          <cell r="PH58" t="str">
            <v>N</v>
          </cell>
          <cell r="PI58" t="str">
            <v>N</v>
          </cell>
          <cell r="PJ58" t="str">
            <v>N</v>
          </cell>
          <cell r="PK58" t="str">
            <v>N</v>
          </cell>
          <cell r="PL58" t="str">
            <v>N</v>
          </cell>
          <cell r="PM58" t="str">
            <v>N</v>
          </cell>
          <cell r="PN58" t="str">
            <v>N</v>
          </cell>
          <cell r="PO58" t="str">
            <v>N</v>
          </cell>
          <cell r="PP58" t="str">
            <v>N</v>
          </cell>
          <cell r="PQ58" t="str">
            <v>N</v>
          </cell>
          <cell r="PR58" t="str">
            <v>N</v>
          </cell>
          <cell r="PS58" t="str">
            <v>N</v>
          </cell>
          <cell r="PT58" t="str">
            <v>Y</v>
          </cell>
          <cell r="PU58" t="str">
            <v>N</v>
          </cell>
          <cell r="PV58" t="str">
            <v>N</v>
          </cell>
          <cell r="PW58" t="str">
            <v>N</v>
          </cell>
          <cell r="PX58" t="str">
            <v>N</v>
          </cell>
          <cell r="PY58" t="str">
            <v>N</v>
          </cell>
          <cell r="PZ58" t="str">
            <v>N</v>
          </cell>
          <cell r="QA58"/>
          <cell r="QB58" t="str">
            <v>N</v>
          </cell>
          <cell r="QC58" t="str">
            <v>N</v>
          </cell>
          <cell r="QD58" t="str">
            <v>N</v>
          </cell>
          <cell r="QE58" t="str">
            <v>N</v>
          </cell>
          <cell r="QF58" t="str">
            <v>N</v>
          </cell>
          <cell r="QG58" t="str">
            <v>N</v>
          </cell>
          <cell r="QH58" t="str">
            <v>N</v>
          </cell>
          <cell r="QI58" t="str">
            <v>N</v>
          </cell>
          <cell r="QJ58" t="str">
            <v>N</v>
          </cell>
          <cell r="QK58" t="str">
            <v>N</v>
          </cell>
          <cell r="QL58" t="str">
            <v>N</v>
          </cell>
          <cell r="QM58" t="str">
            <v>N</v>
          </cell>
          <cell r="QN58" t="str">
            <v>N</v>
          </cell>
          <cell r="QO58" t="str">
            <v>N</v>
          </cell>
          <cell r="QP58" t="str">
            <v>N</v>
          </cell>
          <cell r="QQ58" t="str">
            <v>N</v>
          </cell>
          <cell r="QR58" t="str">
            <v>N</v>
          </cell>
          <cell r="QS58" t="str">
            <v>N</v>
          </cell>
          <cell r="QT58" t="str">
            <v>N</v>
          </cell>
          <cell r="QU58" t="str">
            <v>N</v>
          </cell>
          <cell r="QV58" t="str">
            <v>N</v>
          </cell>
          <cell r="QW58" t="str">
            <v>N</v>
          </cell>
          <cell r="QX58" t="str">
            <v>N</v>
          </cell>
          <cell r="QY58" t="str">
            <v>N</v>
          </cell>
          <cell r="QZ58"/>
          <cell r="RA58" t="str">
            <v>N</v>
          </cell>
          <cell r="RB58" t="str">
            <v>N</v>
          </cell>
          <cell r="RC58" t="str">
            <v>N</v>
          </cell>
          <cell r="RD58" t="str">
            <v>N</v>
          </cell>
          <cell r="RE58" t="str">
            <v>N</v>
          </cell>
          <cell r="RF58" t="str">
            <v>N</v>
          </cell>
          <cell r="RG58" t="str">
            <v>N</v>
          </cell>
          <cell r="RH58" t="str">
            <v>N</v>
          </cell>
          <cell r="RI58" t="str">
            <v>N</v>
          </cell>
          <cell r="RJ58" t="str">
            <v>N</v>
          </cell>
          <cell r="RK58" t="str">
            <v>N</v>
          </cell>
          <cell r="RL58" t="str">
            <v>N</v>
          </cell>
          <cell r="RM58"/>
          <cell r="RN58" t="str">
            <v>N</v>
          </cell>
          <cell r="RO58" t="str">
            <v>N</v>
          </cell>
          <cell r="RP58" t="str">
            <v>N</v>
          </cell>
          <cell r="RQ58" t="str">
            <v>N</v>
          </cell>
          <cell r="RR58" t="str">
            <v>N</v>
          </cell>
          <cell r="RS58" t="str">
            <v>N</v>
          </cell>
          <cell r="RT58" t="str">
            <v>N</v>
          </cell>
          <cell r="RU58" t="str">
            <v>N</v>
          </cell>
          <cell r="RV58" t="str">
            <v>N</v>
          </cell>
          <cell r="RW58" t="str">
            <v>N</v>
          </cell>
          <cell r="RX58" t="str">
            <v>N</v>
          </cell>
          <cell r="RY58"/>
          <cell r="RZ58" t="str">
            <v>N</v>
          </cell>
          <cell r="SA58" t="str">
            <v>N</v>
          </cell>
          <cell r="SB58" t="str">
            <v>N</v>
          </cell>
          <cell r="SC58"/>
          <cell r="SD58" t="str">
            <v>N</v>
          </cell>
          <cell r="SE58" t="str">
            <v>N</v>
          </cell>
          <cell r="SF58" t="str">
            <v>N</v>
          </cell>
          <cell r="SG58" t="str">
            <v>Y</v>
          </cell>
          <cell r="SH58" t="str">
            <v>N</v>
          </cell>
          <cell r="SI58" t="str">
            <v>N</v>
          </cell>
          <cell r="SJ58" t="str">
            <v>N</v>
          </cell>
          <cell r="SK58" t="str">
            <v>N</v>
          </cell>
          <cell r="SL58" t="str">
            <v>N</v>
          </cell>
          <cell r="SM58"/>
          <cell r="SN58" t="str">
            <v>N</v>
          </cell>
          <cell r="SO58" t="str">
            <v>N</v>
          </cell>
          <cell r="SP58" t="str">
            <v>N</v>
          </cell>
          <cell r="SQ58" t="str">
            <v>N</v>
          </cell>
          <cell r="SR58" t="str">
            <v>N</v>
          </cell>
          <cell r="SS58" t="str">
            <v>N</v>
          </cell>
          <cell r="ST58" t="str">
            <v>N</v>
          </cell>
          <cell r="SU58" t="str">
            <v>N</v>
          </cell>
          <cell r="SV58" t="str">
            <v>N</v>
          </cell>
          <cell r="SW58" t="str">
            <v>N</v>
          </cell>
          <cell r="SX58" t="str">
            <v>N</v>
          </cell>
          <cell r="SY58" t="str">
            <v>N</v>
          </cell>
          <cell r="SZ58" t="str">
            <v>N</v>
          </cell>
          <cell r="TA58" t="str">
            <v>N</v>
          </cell>
          <cell r="TB58" t="str">
            <v>Y</v>
          </cell>
          <cell r="TC58" t="str">
            <v>N</v>
          </cell>
          <cell r="TD58" t="str">
            <v>N</v>
          </cell>
          <cell r="TE58" t="str">
            <v>N</v>
          </cell>
          <cell r="TF58" t="str">
            <v>N</v>
          </cell>
          <cell r="TG58" t="str">
            <v>N</v>
          </cell>
          <cell r="TH58" t="str">
            <v>N</v>
          </cell>
          <cell r="TI58" t="str">
            <v>N</v>
          </cell>
          <cell r="TJ58" t="str">
            <v>N</v>
          </cell>
          <cell r="TK58" t="str">
            <v>N</v>
          </cell>
          <cell r="TL58" t="str">
            <v>N</v>
          </cell>
          <cell r="TM58" t="str">
            <v>N</v>
          </cell>
          <cell r="TN58" t="str">
            <v>N</v>
          </cell>
          <cell r="TO58" t="str">
            <v>Y</v>
          </cell>
          <cell r="TP58" t="str">
            <v>N</v>
          </cell>
          <cell r="TQ58" t="str">
            <v>N</v>
          </cell>
          <cell r="TR58"/>
          <cell r="TS58" t="str">
            <v>N</v>
          </cell>
          <cell r="TT58" t="str">
            <v>N</v>
          </cell>
          <cell r="TU58" t="str">
            <v>N</v>
          </cell>
          <cell r="TV58" t="str">
            <v>N</v>
          </cell>
          <cell r="TW58" t="str">
            <v>Y</v>
          </cell>
          <cell r="TX58" t="str">
            <v>N</v>
          </cell>
          <cell r="TY58" t="str">
            <v>N</v>
          </cell>
          <cell r="TZ58" t="str">
            <v>N</v>
          </cell>
          <cell r="UA58" t="str">
            <v>N</v>
          </cell>
          <cell r="UB58" t="str">
            <v>N</v>
          </cell>
          <cell r="UC58" t="str">
            <v>Y</v>
          </cell>
          <cell r="UD58" t="str">
            <v>Y</v>
          </cell>
          <cell r="UE58" t="str">
            <v>N</v>
          </cell>
          <cell r="UF58" t="str">
            <v>N</v>
          </cell>
          <cell r="UG58" t="str">
            <v>Y</v>
          </cell>
          <cell r="UH58" t="str">
            <v>N</v>
          </cell>
          <cell r="UI58" t="str">
            <v>N</v>
          </cell>
          <cell r="UJ58" t="str">
            <v>N</v>
          </cell>
          <cell r="UK58" t="str">
            <v>N</v>
          </cell>
          <cell r="UL58" t="str">
            <v>N</v>
          </cell>
          <cell r="UM58" t="str">
            <v>Y</v>
          </cell>
          <cell r="UN58" t="str">
            <v>N</v>
          </cell>
          <cell r="UO58"/>
          <cell r="UP58" t="str">
            <v>N</v>
          </cell>
          <cell r="UQ58" t="str">
            <v>N</v>
          </cell>
          <cell r="UR58"/>
          <cell r="US58" t="str">
            <v>N</v>
          </cell>
          <cell r="UT58" t="str">
            <v>N</v>
          </cell>
          <cell r="UU58" t="str">
            <v>N</v>
          </cell>
          <cell r="UV58" t="str">
            <v>Y</v>
          </cell>
          <cell r="UW58" t="str">
            <v>Y</v>
          </cell>
          <cell r="UX58" t="str">
            <v>N</v>
          </cell>
          <cell r="UY58" t="str">
            <v>N</v>
          </cell>
          <cell r="UZ58" t="str">
            <v>N</v>
          </cell>
          <cell r="VA58" t="str">
            <v>N</v>
          </cell>
          <cell r="VB58" t="str">
            <v>Y</v>
          </cell>
          <cell r="VC58" t="str">
            <v>Y</v>
          </cell>
          <cell r="VD58" t="str">
            <v>N</v>
          </cell>
          <cell r="VE58" t="str">
            <v>N</v>
          </cell>
          <cell r="VF58" t="str">
            <v>N</v>
          </cell>
          <cell r="VG58"/>
          <cell r="VH58" t="str">
            <v>N</v>
          </cell>
          <cell r="VI58" t="str">
            <v>Y</v>
          </cell>
          <cell r="VJ58" t="str">
            <v>N</v>
          </cell>
          <cell r="VK58" t="str">
            <v>Y</v>
          </cell>
          <cell r="VL58" t="str">
            <v>N</v>
          </cell>
          <cell r="VM58"/>
          <cell r="VN58" t="str">
            <v>N</v>
          </cell>
          <cell r="VO58" t="str">
            <v>N</v>
          </cell>
          <cell r="VP58"/>
          <cell r="VQ58" t="str">
            <v>N</v>
          </cell>
          <cell r="VR58" t="str">
            <v>N</v>
          </cell>
          <cell r="VS58" t="str">
            <v>N</v>
          </cell>
          <cell r="VT58" t="str">
            <v>N</v>
          </cell>
          <cell r="VU58" t="str">
            <v>N</v>
          </cell>
          <cell r="VV58" t="str">
            <v>N</v>
          </cell>
          <cell r="VW58" t="str">
            <v>N</v>
          </cell>
          <cell r="VX58"/>
          <cell r="VY58" t="str">
            <v>N</v>
          </cell>
          <cell r="VZ58" t="str">
            <v>N</v>
          </cell>
          <cell r="WA58"/>
          <cell r="WB58"/>
          <cell r="WC58" t="str">
            <v>N</v>
          </cell>
          <cell r="WD58" t="str">
            <v>N</v>
          </cell>
          <cell r="WE58" t="str">
            <v>N</v>
          </cell>
          <cell r="WF58"/>
          <cell r="WG58" t="str">
            <v>N</v>
          </cell>
          <cell r="WH58" t="str">
            <v>N</v>
          </cell>
          <cell r="WI58" t="str">
            <v>N</v>
          </cell>
          <cell r="WJ58"/>
          <cell r="WK58"/>
          <cell r="WL58" t="str">
            <v>N</v>
          </cell>
          <cell r="WM58" t="str">
            <v>N</v>
          </cell>
          <cell r="WN58" t="str">
            <v>N</v>
          </cell>
          <cell r="WO58" t="str">
            <v>N</v>
          </cell>
          <cell r="WP58"/>
          <cell r="WQ58"/>
          <cell r="WR58"/>
          <cell r="WS58" t="str">
            <v>N</v>
          </cell>
          <cell r="WT58" t="str">
            <v>N</v>
          </cell>
          <cell r="WU58" t="str">
            <v>N</v>
          </cell>
          <cell r="WV58" t="str">
            <v>N</v>
          </cell>
          <cell r="WW58" t="str">
            <v>N</v>
          </cell>
          <cell r="WX58" t="str">
            <v>N</v>
          </cell>
          <cell r="WY58" t="str">
            <v>N</v>
          </cell>
          <cell r="WZ58" t="str">
            <v>N</v>
          </cell>
          <cell r="XA58"/>
          <cell r="XB58" t="str">
            <v>N</v>
          </cell>
          <cell r="XC58"/>
          <cell r="XD58"/>
          <cell r="XE58"/>
          <cell r="XF58"/>
          <cell r="XG58"/>
          <cell r="XH58"/>
          <cell r="XI58" t="str">
            <v>N</v>
          </cell>
          <cell r="XJ58"/>
          <cell r="XK58" t="str">
            <v>N</v>
          </cell>
          <cell r="XL58" t="str">
            <v>N</v>
          </cell>
          <cell r="XM58"/>
          <cell r="XN58" t="str">
            <v>N</v>
          </cell>
          <cell r="XO58"/>
          <cell r="XP58" t="str">
            <v>N</v>
          </cell>
          <cell r="XQ58" t="str">
            <v>N</v>
          </cell>
          <cell r="XR58" t="str">
            <v>N</v>
          </cell>
          <cell r="XS58" t="str">
            <v>N</v>
          </cell>
          <cell r="XT58" t="str">
            <v>N</v>
          </cell>
          <cell r="XU58" t="str">
            <v>N</v>
          </cell>
          <cell r="XV58" t="str">
            <v>N</v>
          </cell>
        </row>
        <row r="59">
          <cell r="E59" t="str">
            <v>N</v>
          </cell>
          <cell r="F59" t="str">
            <v>N</v>
          </cell>
          <cell r="G59" t="str">
            <v>N</v>
          </cell>
          <cell r="H59" t="str">
            <v>N</v>
          </cell>
          <cell r="I59" t="str">
            <v>N</v>
          </cell>
          <cell r="J59" t="str">
            <v>N</v>
          </cell>
          <cell r="K59" t="str">
            <v>N</v>
          </cell>
          <cell r="L59" t="str">
            <v>N</v>
          </cell>
          <cell r="M59" t="str">
            <v>N</v>
          </cell>
          <cell r="N59" t="str">
            <v>N</v>
          </cell>
          <cell r="O59"/>
          <cell r="P59" t="str">
            <v>N</v>
          </cell>
          <cell r="Q59" t="str">
            <v>N</v>
          </cell>
          <cell r="R59" t="str">
            <v>N</v>
          </cell>
          <cell r="S59" t="str">
            <v>N</v>
          </cell>
          <cell r="T59" t="str">
            <v>N</v>
          </cell>
          <cell r="U59" t="str">
            <v>N</v>
          </cell>
          <cell r="V59" t="str">
            <v>N</v>
          </cell>
          <cell r="W59" t="str">
            <v>N</v>
          </cell>
          <cell r="X59" t="str">
            <v>N</v>
          </cell>
          <cell r="Y59" t="str">
            <v>N</v>
          </cell>
          <cell r="Z59"/>
          <cell r="AA59" t="str">
            <v>N</v>
          </cell>
          <cell r="AB59" t="str">
            <v>N</v>
          </cell>
          <cell r="AC59" t="str">
            <v>N</v>
          </cell>
          <cell r="AD59" t="str">
            <v>Y</v>
          </cell>
          <cell r="AE59" t="str">
            <v>N</v>
          </cell>
          <cell r="AF59" t="str">
            <v>N</v>
          </cell>
          <cell r="AG59" t="str">
            <v>N</v>
          </cell>
          <cell r="AH59" t="str">
            <v>N</v>
          </cell>
          <cell r="AI59" t="str">
            <v>N</v>
          </cell>
          <cell r="AJ59" t="str">
            <v>Y</v>
          </cell>
          <cell r="AK59" t="str">
            <v>N</v>
          </cell>
          <cell r="AL59" t="str">
            <v>N</v>
          </cell>
          <cell r="AM59" t="str">
            <v>N</v>
          </cell>
          <cell r="AN59" t="str">
            <v>N</v>
          </cell>
          <cell r="AO59" t="str">
            <v>N</v>
          </cell>
          <cell r="AP59" t="str">
            <v>N</v>
          </cell>
          <cell r="AQ59" t="str">
            <v>N</v>
          </cell>
          <cell r="AR59" t="str">
            <v>N</v>
          </cell>
          <cell r="AS59" t="str">
            <v>Y</v>
          </cell>
          <cell r="AT59" t="str">
            <v>N</v>
          </cell>
          <cell r="AU59" t="str">
            <v>N</v>
          </cell>
          <cell r="AV59" t="str">
            <v>N</v>
          </cell>
          <cell r="AW59" t="str">
            <v>N</v>
          </cell>
          <cell r="AX59" t="str">
            <v>N</v>
          </cell>
          <cell r="AY59"/>
          <cell r="AZ59" t="str">
            <v>N</v>
          </cell>
          <cell r="BA59"/>
          <cell r="BB59" t="str">
            <v>N</v>
          </cell>
          <cell r="BC59" t="str">
            <v>N</v>
          </cell>
          <cell r="BD59" t="str">
            <v>N</v>
          </cell>
          <cell r="BE59" t="str">
            <v>N</v>
          </cell>
          <cell r="BF59" t="str">
            <v>N</v>
          </cell>
          <cell r="BG59" t="str">
            <v>N</v>
          </cell>
          <cell r="BH59" t="str">
            <v>Y</v>
          </cell>
          <cell r="BI59" t="str">
            <v>N</v>
          </cell>
          <cell r="BJ59" t="str">
            <v>N</v>
          </cell>
          <cell r="BK59" t="str">
            <v>N</v>
          </cell>
          <cell r="BL59" t="str">
            <v>N</v>
          </cell>
          <cell r="BM59" t="str">
            <v>Y</v>
          </cell>
          <cell r="BN59" t="str">
            <v>Y</v>
          </cell>
          <cell r="BO59" t="str">
            <v>Y</v>
          </cell>
          <cell r="BP59" t="str">
            <v>N</v>
          </cell>
          <cell r="BQ59" t="str">
            <v>N</v>
          </cell>
          <cell r="BR59" t="str">
            <v>Y</v>
          </cell>
          <cell r="BS59" t="str">
            <v>N</v>
          </cell>
          <cell r="BT59" t="str">
            <v>N</v>
          </cell>
          <cell r="BU59" t="str">
            <v>Y</v>
          </cell>
          <cell r="BV59" t="str">
            <v>N</v>
          </cell>
          <cell r="BW59" t="str">
            <v>N</v>
          </cell>
          <cell r="BX59" t="str">
            <v>N</v>
          </cell>
          <cell r="BY59" t="str">
            <v>N</v>
          </cell>
          <cell r="BZ59" t="str">
            <v>N</v>
          </cell>
          <cell r="CA59" t="str">
            <v>N</v>
          </cell>
          <cell r="CB59" t="str">
            <v>N</v>
          </cell>
          <cell r="CC59" t="str">
            <v>N</v>
          </cell>
          <cell r="CD59" t="str">
            <v>N</v>
          </cell>
          <cell r="CE59" t="str">
            <v>N</v>
          </cell>
          <cell r="CF59" t="str">
            <v>N</v>
          </cell>
          <cell r="CG59" t="str">
            <v>Y</v>
          </cell>
          <cell r="CH59" t="str">
            <v>Y</v>
          </cell>
          <cell r="CI59" t="str">
            <v>N</v>
          </cell>
          <cell r="CJ59" t="str">
            <v>N</v>
          </cell>
          <cell r="CK59" t="str">
            <v>Y</v>
          </cell>
          <cell r="CL59" t="str">
            <v>N</v>
          </cell>
          <cell r="CM59"/>
          <cell r="CN59" t="str">
            <v>N</v>
          </cell>
          <cell r="CO59" t="str">
            <v>N</v>
          </cell>
          <cell r="CP59" t="str">
            <v>N</v>
          </cell>
          <cell r="CQ59" t="str">
            <v>N</v>
          </cell>
          <cell r="CR59"/>
          <cell r="CS59" t="str">
            <v>N</v>
          </cell>
          <cell r="CT59" t="str">
            <v>N</v>
          </cell>
          <cell r="CU59" t="str">
            <v>N</v>
          </cell>
          <cell r="CV59" t="str">
            <v>N</v>
          </cell>
          <cell r="CW59" t="str">
            <v>N</v>
          </cell>
          <cell r="CX59" t="str">
            <v>N</v>
          </cell>
          <cell r="CY59" t="str">
            <v>N</v>
          </cell>
          <cell r="CZ59" t="str">
            <v>Y</v>
          </cell>
          <cell r="DA59" t="str">
            <v>N</v>
          </cell>
          <cell r="DB59" t="str">
            <v>N</v>
          </cell>
          <cell r="DC59" t="str">
            <v>N</v>
          </cell>
          <cell r="DD59" t="str">
            <v>Y</v>
          </cell>
          <cell r="DE59" t="str">
            <v>N</v>
          </cell>
          <cell r="DF59" t="str">
            <v>N</v>
          </cell>
          <cell r="DG59" t="str">
            <v>N</v>
          </cell>
          <cell r="DH59" t="str">
            <v>N</v>
          </cell>
          <cell r="DI59" t="str">
            <v>Y</v>
          </cell>
          <cell r="DJ59" t="str">
            <v>N</v>
          </cell>
          <cell r="DK59" t="str">
            <v>N</v>
          </cell>
          <cell r="DL59" t="str">
            <v>Y</v>
          </cell>
          <cell r="DM59" t="str">
            <v>N</v>
          </cell>
          <cell r="DN59" t="str">
            <v>N</v>
          </cell>
          <cell r="DO59" t="str">
            <v>Y</v>
          </cell>
          <cell r="DP59" t="str">
            <v>N</v>
          </cell>
          <cell r="DQ59" t="str">
            <v>Y</v>
          </cell>
          <cell r="DR59" t="str">
            <v>N</v>
          </cell>
          <cell r="DS59" t="str">
            <v>N</v>
          </cell>
          <cell r="DT59" t="str">
            <v>N</v>
          </cell>
          <cell r="DU59" t="str">
            <v>N</v>
          </cell>
          <cell r="DV59" t="str">
            <v>N</v>
          </cell>
          <cell r="DW59" t="str">
            <v>N</v>
          </cell>
          <cell r="DX59" t="str">
            <v>N</v>
          </cell>
          <cell r="DY59" t="str">
            <v>N</v>
          </cell>
          <cell r="DZ59" t="str">
            <v>N</v>
          </cell>
          <cell r="EA59" t="str">
            <v>N</v>
          </cell>
          <cell r="EB59"/>
          <cell r="EC59" t="str">
            <v>N</v>
          </cell>
          <cell r="ED59" t="str">
            <v>N</v>
          </cell>
          <cell r="EE59" t="str">
            <v>N</v>
          </cell>
          <cell r="EF59" t="str">
            <v>N</v>
          </cell>
          <cell r="EG59" t="str">
            <v>N</v>
          </cell>
          <cell r="EH59" t="str">
            <v>N</v>
          </cell>
          <cell r="EI59" t="str">
            <v>N</v>
          </cell>
          <cell r="EJ59" t="str">
            <v>N</v>
          </cell>
          <cell r="EK59" t="str">
            <v>N</v>
          </cell>
          <cell r="EL59"/>
          <cell r="EM59" t="str">
            <v>Y</v>
          </cell>
          <cell r="EN59" t="str">
            <v>N</v>
          </cell>
          <cell r="EO59" t="str">
            <v>N</v>
          </cell>
          <cell r="EP59" t="str">
            <v>Y</v>
          </cell>
          <cell r="EQ59" t="str">
            <v>N</v>
          </cell>
          <cell r="ER59" t="str">
            <v>N</v>
          </cell>
          <cell r="ES59" t="str">
            <v>N</v>
          </cell>
          <cell r="ET59" t="str">
            <v>N</v>
          </cell>
          <cell r="EU59" t="str">
            <v>N</v>
          </cell>
          <cell r="EV59" t="str">
            <v>N</v>
          </cell>
          <cell r="EW59" t="str">
            <v>N</v>
          </cell>
          <cell r="EX59" t="str">
            <v>N</v>
          </cell>
          <cell r="EY59"/>
          <cell r="EZ59" t="str">
            <v>N</v>
          </cell>
          <cell r="FA59" t="str">
            <v>N</v>
          </cell>
          <cell r="FB59" t="str">
            <v>N</v>
          </cell>
          <cell r="FC59" t="str">
            <v>N</v>
          </cell>
          <cell r="FD59" t="str">
            <v>N</v>
          </cell>
          <cell r="FE59" t="str">
            <v>N</v>
          </cell>
          <cell r="FF59"/>
          <cell r="FG59" t="str">
            <v>N</v>
          </cell>
          <cell r="FH59" t="str">
            <v>N</v>
          </cell>
          <cell r="FI59" t="str">
            <v>N</v>
          </cell>
          <cell r="FJ59" t="str">
            <v>N</v>
          </cell>
          <cell r="FK59" t="str">
            <v>N</v>
          </cell>
          <cell r="FL59" t="str">
            <v>N</v>
          </cell>
          <cell r="FM59" t="str">
            <v>Y</v>
          </cell>
          <cell r="FN59" t="str">
            <v>N</v>
          </cell>
          <cell r="FO59" t="str">
            <v>N</v>
          </cell>
          <cell r="FP59" t="str">
            <v>N</v>
          </cell>
          <cell r="FQ59" t="str">
            <v>N</v>
          </cell>
          <cell r="FR59" t="str">
            <v>Y</v>
          </cell>
          <cell r="FS59" t="str">
            <v>Y</v>
          </cell>
          <cell r="FT59" t="str">
            <v>Y</v>
          </cell>
          <cell r="FU59" t="str">
            <v>N</v>
          </cell>
          <cell r="FV59" t="str">
            <v>N</v>
          </cell>
          <cell r="FW59" t="str">
            <v>N</v>
          </cell>
          <cell r="FX59" t="str">
            <v>Y</v>
          </cell>
          <cell r="FY59" t="str">
            <v>N</v>
          </cell>
          <cell r="FZ59" t="str">
            <v>N</v>
          </cell>
          <cell r="GA59" t="str">
            <v>Y</v>
          </cell>
          <cell r="GB59"/>
          <cell r="GC59" t="str">
            <v>N</v>
          </cell>
          <cell r="GD59" t="str">
            <v>N</v>
          </cell>
          <cell r="GE59"/>
          <cell r="GF59" t="str">
            <v>N</v>
          </cell>
          <cell r="GG59" t="str">
            <v>N</v>
          </cell>
          <cell r="GH59" t="str">
            <v>N</v>
          </cell>
          <cell r="GI59" t="str">
            <v>Y</v>
          </cell>
          <cell r="GJ59" t="str">
            <v>N</v>
          </cell>
          <cell r="GK59" t="str">
            <v>N</v>
          </cell>
          <cell r="GL59" t="str">
            <v>N</v>
          </cell>
          <cell r="GM59" t="str">
            <v>N</v>
          </cell>
          <cell r="GN59" t="str">
            <v>N</v>
          </cell>
          <cell r="GO59" t="str">
            <v>N</v>
          </cell>
          <cell r="GP59" t="str">
            <v>N</v>
          </cell>
          <cell r="GQ59" t="str">
            <v>N</v>
          </cell>
          <cell r="GR59" t="str">
            <v>N</v>
          </cell>
          <cell r="GS59" t="str">
            <v>N</v>
          </cell>
          <cell r="GT59" t="str">
            <v>N</v>
          </cell>
          <cell r="GU59" t="str">
            <v>N</v>
          </cell>
          <cell r="GV59" t="str">
            <v>N</v>
          </cell>
          <cell r="GW59" t="str">
            <v>N</v>
          </cell>
          <cell r="GX59" t="str">
            <v>N</v>
          </cell>
          <cell r="GY59" t="str">
            <v>N</v>
          </cell>
          <cell r="GZ59" t="str">
            <v>Y</v>
          </cell>
          <cell r="HA59" t="str">
            <v>N</v>
          </cell>
          <cell r="HB59" t="str">
            <v>Y</v>
          </cell>
          <cell r="HC59" t="str">
            <v>N</v>
          </cell>
          <cell r="HD59" t="str">
            <v>N</v>
          </cell>
          <cell r="HE59" t="str">
            <v>N</v>
          </cell>
          <cell r="HF59"/>
          <cell r="HG59" t="str">
            <v>N</v>
          </cell>
          <cell r="HH59" t="str">
            <v>Y</v>
          </cell>
          <cell r="HI59" t="str">
            <v>N</v>
          </cell>
          <cell r="HJ59" t="str">
            <v>Y</v>
          </cell>
          <cell r="HK59" t="str">
            <v>N</v>
          </cell>
          <cell r="HL59" t="str">
            <v>N</v>
          </cell>
          <cell r="HM59" t="str">
            <v>N</v>
          </cell>
          <cell r="HN59" t="str">
            <v>N</v>
          </cell>
          <cell r="HO59" t="str">
            <v>N</v>
          </cell>
          <cell r="HP59"/>
          <cell r="HQ59" t="str">
            <v>N</v>
          </cell>
          <cell r="HR59" t="str">
            <v>N</v>
          </cell>
          <cell r="HS59" t="str">
            <v>N</v>
          </cell>
          <cell r="HT59" t="str">
            <v>N</v>
          </cell>
          <cell r="HU59" t="str">
            <v>N</v>
          </cell>
          <cell r="HV59" t="str">
            <v>N</v>
          </cell>
          <cell r="HW59" t="str">
            <v>N</v>
          </cell>
          <cell r="HX59" t="str">
            <v>N</v>
          </cell>
          <cell r="HY59"/>
          <cell r="HZ59" t="str">
            <v>N</v>
          </cell>
          <cell r="IA59" t="str">
            <v>Y</v>
          </cell>
          <cell r="IB59" t="str">
            <v>N</v>
          </cell>
          <cell r="IC59" t="str">
            <v>N</v>
          </cell>
          <cell r="ID59" t="str">
            <v>N</v>
          </cell>
          <cell r="IE59" t="str">
            <v>N</v>
          </cell>
          <cell r="IF59" t="str">
            <v>N</v>
          </cell>
          <cell r="IG59" t="str">
            <v>N</v>
          </cell>
          <cell r="IH59" t="str">
            <v>N</v>
          </cell>
          <cell r="II59"/>
          <cell r="IJ59" t="str">
            <v>N</v>
          </cell>
          <cell r="IK59" t="str">
            <v>N</v>
          </cell>
          <cell r="IL59" t="str">
            <v>N</v>
          </cell>
          <cell r="IM59" t="str">
            <v>N</v>
          </cell>
          <cell r="IN59"/>
          <cell r="IO59" t="str">
            <v>Y</v>
          </cell>
          <cell r="IP59" t="str">
            <v>N</v>
          </cell>
          <cell r="IQ59" t="str">
            <v>N</v>
          </cell>
          <cell r="IR59" t="str">
            <v>N</v>
          </cell>
          <cell r="IS59" t="str">
            <v>N</v>
          </cell>
          <cell r="IT59" t="str">
            <v>N</v>
          </cell>
          <cell r="IU59" t="str">
            <v>N</v>
          </cell>
          <cell r="IV59" t="str">
            <v>N</v>
          </cell>
          <cell r="IW59"/>
          <cell r="IX59" t="str">
            <v>N</v>
          </cell>
          <cell r="IY59" t="str">
            <v>N</v>
          </cell>
          <cell r="IZ59" t="str">
            <v>N</v>
          </cell>
          <cell r="JA59" t="str">
            <v>N</v>
          </cell>
          <cell r="JB59" t="str">
            <v>N</v>
          </cell>
          <cell r="JC59" t="str">
            <v>Y</v>
          </cell>
          <cell r="JD59" t="str">
            <v>N</v>
          </cell>
          <cell r="JE59" t="str">
            <v>N</v>
          </cell>
          <cell r="JF59" t="str">
            <v>Y</v>
          </cell>
          <cell r="JG59"/>
          <cell r="JH59" t="str">
            <v>N</v>
          </cell>
          <cell r="JI59"/>
          <cell r="JJ59" t="str">
            <v>N</v>
          </cell>
          <cell r="JK59" t="str">
            <v>N</v>
          </cell>
          <cell r="JL59" t="str">
            <v>N</v>
          </cell>
          <cell r="JM59" t="str">
            <v>N</v>
          </cell>
          <cell r="JN59" t="str">
            <v>Y</v>
          </cell>
          <cell r="JO59" t="str">
            <v>N</v>
          </cell>
          <cell r="JP59" t="str">
            <v>N</v>
          </cell>
          <cell r="JQ59" t="str">
            <v>N</v>
          </cell>
          <cell r="JR59" t="str">
            <v>N</v>
          </cell>
          <cell r="JS59" t="str">
            <v>N</v>
          </cell>
          <cell r="JT59" t="str">
            <v>N</v>
          </cell>
          <cell r="JU59" t="str">
            <v>N</v>
          </cell>
          <cell r="JV59" t="str">
            <v>N</v>
          </cell>
          <cell r="JW59" t="str">
            <v>N</v>
          </cell>
          <cell r="JX59" t="str">
            <v>N</v>
          </cell>
          <cell r="JY59" t="str">
            <v>N</v>
          </cell>
          <cell r="JZ59" t="str">
            <v>Y</v>
          </cell>
          <cell r="KA59" t="str">
            <v>N</v>
          </cell>
          <cell r="KB59" t="str">
            <v>N</v>
          </cell>
          <cell r="KC59" t="str">
            <v>N</v>
          </cell>
          <cell r="KD59" t="str">
            <v>N</v>
          </cell>
          <cell r="KE59" t="str">
            <v>N</v>
          </cell>
          <cell r="KF59" t="str">
            <v>N</v>
          </cell>
          <cell r="KG59" t="str">
            <v>N</v>
          </cell>
          <cell r="KH59" t="str">
            <v>N</v>
          </cell>
          <cell r="KI59" t="str">
            <v>N</v>
          </cell>
          <cell r="KJ59" t="str">
            <v>Y</v>
          </cell>
          <cell r="KK59" t="str">
            <v>N</v>
          </cell>
          <cell r="KL59" t="str">
            <v>N</v>
          </cell>
          <cell r="KM59" t="str">
            <v>N</v>
          </cell>
          <cell r="KN59" t="str">
            <v>Y</v>
          </cell>
          <cell r="KO59" t="str">
            <v>N</v>
          </cell>
          <cell r="KP59" t="str">
            <v>N</v>
          </cell>
          <cell r="KQ59" t="str">
            <v>N</v>
          </cell>
          <cell r="KR59" t="str">
            <v>N</v>
          </cell>
          <cell r="KS59" t="str">
            <v>N</v>
          </cell>
          <cell r="KT59" t="str">
            <v>N</v>
          </cell>
          <cell r="KU59" t="str">
            <v>N</v>
          </cell>
          <cell r="KV59" t="str">
            <v>Y</v>
          </cell>
          <cell r="KW59" t="str">
            <v>Y</v>
          </cell>
          <cell r="KX59" t="str">
            <v>N</v>
          </cell>
          <cell r="KY59" t="str">
            <v>N</v>
          </cell>
          <cell r="KZ59" t="str">
            <v>N</v>
          </cell>
          <cell r="LA59" t="str">
            <v>N</v>
          </cell>
          <cell r="LB59" t="str">
            <v>Y</v>
          </cell>
          <cell r="LC59" t="str">
            <v>N</v>
          </cell>
          <cell r="LD59" t="str">
            <v>N</v>
          </cell>
          <cell r="LE59" t="str">
            <v>N</v>
          </cell>
          <cell r="LF59" t="str">
            <v>N</v>
          </cell>
          <cell r="LG59" t="str">
            <v>N</v>
          </cell>
          <cell r="LH59" t="str">
            <v>N</v>
          </cell>
          <cell r="LI59" t="str">
            <v>N</v>
          </cell>
          <cell r="LJ59" t="str">
            <v>N</v>
          </cell>
          <cell r="LK59" t="str">
            <v>Y</v>
          </cell>
          <cell r="LL59" t="str">
            <v>N</v>
          </cell>
          <cell r="LM59" t="str">
            <v>Y</v>
          </cell>
          <cell r="LN59" t="str">
            <v>N</v>
          </cell>
          <cell r="LO59" t="str">
            <v>N</v>
          </cell>
          <cell r="LP59" t="str">
            <v>N</v>
          </cell>
          <cell r="LQ59" t="str">
            <v>N</v>
          </cell>
          <cell r="LR59"/>
          <cell r="LS59" t="str">
            <v>N</v>
          </cell>
          <cell r="LT59" t="str">
            <v>Y</v>
          </cell>
          <cell r="LU59" t="str">
            <v>Y</v>
          </cell>
          <cell r="LV59" t="str">
            <v>N</v>
          </cell>
          <cell r="LW59" t="str">
            <v>N</v>
          </cell>
          <cell r="LX59" t="str">
            <v>N</v>
          </cell>
          <cell r="LY59" t="str">
            <v>Y</v>
          </cell>
          <cell r="LZ59" t="str">
            <v>N</v>
          </cell>
          <cell r="MA59" t="str">
            <v>N</v>
          </cell>
          <cell r="MB59" t="str">
            <v>N</v>
          </cell>
          <cell r="MC59" t="str">
            <v>N</v>
          </cell>
          <cell r="MD59" t="str">
            <v>Y</v>
          </cell>
          <cell r="ME59" t="str">
            <v>Y</v>
          </cell>
          <cell r="MF59" t="str">
            <v>N</v>
          </cell>
          <cell r="MG59" t="str">
            <v>N</v>
          </cell>
          <cell r="MH59" t="str">
            <v>Y</v>
          </cell>
          <cell r="MI59" t="str">
            <v>Y</v>
          </cell>
          <cell r="MJ59" t="str">
            <v>N</v>
          </cell>
          <cell r="MK59" t="str">
            <v>N</v>
          </cell>
          <cell r="ML59" t="str">
            <v>N</v>
          </cell>
          <cell r="MM59" t="str">
            <v>N</v>
          </cell>
          <cell r="MN59" t="str">
            <v>N</v>
          </cell>
          <cell r="MO59" t="str">
            <v>N</v>
          </cell>
          <cell r="MP59" t="str">
            <v>N</v>
          </cell>
          <cell r="MQ59"/>
          <cell r="MR59" t="str">
            <v>N</v>
          </cell>
          <cell r="MS59" t="str">
            <v>N</v>
          </cell>
          <cell r="MT59" t="str">
            <v>N</v>
          </cell>
          <cell r="MU59" t="str">
            <v>N</v>
          </cell>
          <cell r="MV59" t="str">
            <v>Y</v>
          </cell>
          <cell r="MW59" t="str">
            <v>N</v>
          </cell>
          <cell r="MX59" t="str">
            <v>N</v>
          </cell>
          <cell r="MY59" t="str">
            <v>N</v>
          </cell>
          <cell r="MZ59" t="str">
            <v>N</v>
          </cell>
          <cell r="NA59" t="str">
            <v>N</v>
          </cell>
          <cell r="NB59" t="str">
            <v>N</v>
          </cell>
          <cell r="NC59" t="str">
            <v>N</v>
          </cell>
          <cell r="ND59" t="str">
            <v>N</v>
          </cell>
          <cell r="NE59" t="str">
            <v>N</v>
          </cell>
          <cell r="NF59" t="str">
            <v>N</v>
          </cell>
          <cell r="NG59" t="str">
            <v>N</v>
          </cell>
          <cell r="NH59" t="str">
            <v>N</v>
          </cell>
          <cell r="NI59" t="str">
            <v>N</v>
          </cell>
          <cell r="NJ59" t="str">
            <v>N</v>
          </cell>
          <cell r="NK59" t="str">
            <v>N</v>
          </cell>
          <cell r="NL59" t="str">
            <v>N</v>
          </cell>
          <cell r="NM59" t="str">
            <v>N</v>
          </cell>
          <cell r="NN59" t="str">
            <v>N</v>
          </cell>
          <cell r="NO59" t="str">
            <v>N</v>
          </cell>
          <cell r="NP59" t="str">
            <v>Y</v>
          </cell>
          <cell r="NQ59" t="str">
            <v>Y</v>
          </cell>
          <cell r="NR59" t="str">
            <v>N</v>
          </cell>
          <cell r="NS59"/>
          <cell r="NT59"/>
          <cell r="NU59" t="str">
            <v>N</v>
          </cell>
          <cell r="NV59" t="str">
            <v>Y</v>
          </cell>
          <cell r="NW59" t="str">
            <v>N</v>
          </cell>
          <cell r="NX59" t="str">
            <v>N</v>
          </cell>
          <cell r="NY59" t="str">
            <v>Y</v>
          </cell>
          <cell r="NZ59" t="str">
            <v>Y</v>
          </cell>
          <cell r="OA59" t="str">
            <v>N</v>
          </cell>
          <cell r="OB59" t="str">
            <v>Y</v>
          </cell>
          <cell r="OC59"/>
          <cell r="OD59" t="str">
            <v>N</v>
          </cell>
          <cell r="OE59" t="str">
            <v>N</v>
          </cell>
          <cell r="OF59" t="str">
            <v>Y</v>
          </cell>
          <cell r="OG59" t="str">
            <v>N</v>
          </cell>
          <cell r="OH59"/>
          <cell r="OI59" t="str">
            <v>Y</v>
          </cell>
          <cell r="OJ59" t="str">
            <v>Y</v>
          </cell>
          <cell r="OK59" t="str">
            <v>Y</v>
          </cell>
          <cell r="OL59" t="str">
            <v>Y</v>
          </cell>
          <cell r="OM59" t="str">
            <v>Y</v>
          </cell>
          <cell r="ON59" t="str">
            <v>Y</v>
          </cell>
          <cell r="OO59" t="str">
            <v>Y</v>
          </cell>
          <cell r="OP59"/>
          <cell r="OQ59" t="str">
            <v>Y</v>
          </cell>
          <cell r="OR59" t="str">
            <v>Y</v>
          </cell>
          <cell r="OS59" t="str">
            <v>Y</v>
          </cell>
          <cell r="OT59"/>
          <cell r="OU59" t="str">
            <v>N</v>
          </cell>
          <cell r="OV59" t="str">
            <v>Y</v>
          </cell>
          <cell r="OW59" t="str">
            <v>N</v>
          </cell>
          <cell r="OX59" t="str">
            <v>N</v>
          </cell>
          <cell r="OY59" t="str">
            <v>N</v>
          </cell>
          <cell r="OZ59" t="str">
            <v>N</v>
          </cell>
          <cell r="PA59" t="str">
            <v>N</v>
          </cell>
          <cell r="PB59" t="str">
            <v>Y</v>
          </cell>
          <cell r="PC59" t="str">
            <v>N</v>
          </cell>
          <cell r="PD59" t="str">
            <v>Y</v>
          </cell>
          <cell r="PE59" t="str">
            <v>N</v>
          </cell>
          <cell r="PF59" t="str">
            <v>N</v>
          </cell>
          <cell r="PG59" t="str">
            <v>N</v>
          </cell>
          <cell r="PH59" t="str">
            <v>N</v>
          </cell>
          <cell r="PI59" t="str">
            <v>N</v>
          </cell>
          <cell r="PJ59" t="str">
            <v>N</v>
          </cell>
          <cell r="PK59" t="str">
            <v>Y</v>
          </cell>
          <cell r="PL59" t="str">
            <v>N</v>
          </cell>
          <cell r="PM59" t="str">
            <v>N</v>
          </cell>
          <cell r="PN59" t="str">
            <v>N</v>
          </cell>
          <cell r="PO59" t="str">
            <v>N</v>
          </cell>
          <cell r="PP59" t="str">
            <v>N</v>
          </cell>
          <cell r="PQ59" t="str">
            <v>Y</v>
          </cell>
          <cell r="PR59" t="str">
            <v>N</v>
          </cell>
          <cell r="PS59" t="str">
            <v>Y</v>
          </cell>
          <cell r="PT59" t="str">
            <v>N</v>
          </cell>
          <cell r="PU59" t="str">
            <v>N</v>
          </cell>
          <cell r="PV59" t="str">
            <v>N</v>
          </cell>
          <cell r="PW59" t="str">
            <v>N</v>
          </cell>
          <cell r="PX59" t="str">
            <v>N</v>
          </cell>
          <cell r="PY59" t="str">
            <v>N</v>
          </cell>
          <cell r="PZ59" t="str">
            <v>N</v>
          </cell>
          <cell r="QA59"/>
          <cell r="QB59" t="str">
            <v>N</v>
          </cell>
          <cell r="QC59" t="str">
            <v>N</v>
          </cell>
          <cell r="QD59" t="str">
            <v>N</v>
          </cell>
          <cell r="QE59" t="str">
            <v>N</v>
          </cell>
          <cell r="QF59" t="str">
            <v>N</v>
          </cell>
          <cell r="QG59" t="str">
            <v>N</v>
          </cell>
          <cell r="QH59" t="str">
            <v>N</v>
          </cell>
          <cell r="QI59" t="str">
            <v>N</v>
          </cell>
          <cell r="QJ59" t="str">
            <v>N</v>
          </cell>
          <cell r="QK59" t="str">
            <v>N</v>
          </cell>
          <cell r="QL59" t="str">
            <v>N</v>
          </cell>
          <cell r="QM59" t="str">
            <v>N</v>
          </cell>
          <cell r="QN59" t="str">
            <v>Y</v>
          </cell>
          <cell r="QO59" t="str">
            <v>N</v>
          </cell>
          <cell r="QP59" t="str">
            <v>N</v>
          </cell>
          <cell r="QQ59" t="str">
            <v>N</v>
          </cell>
          <cell r="QR59" t="str">
            <v>N</v>
          </cell>
          <cell r="QS59" t="str">
            <v>N</v>
          </cell>
          <cell r="QT59" t="str">
            <v>N</v>
          </cell>
          <cell r="QU59" t="str">
            <v>N</v>
          </cell>
          <cell r="QV59" t="str">
            <v>N</v>
          </cell>
          <cell r="QW59" t="str">
            <v>N</v>
          </cell>
          <cell r="QX59" t="str">
            <v>Y</v>
          </cell>
          <cell r="QY59" t="str">
            <v>N</v>
          </cell>
          <cell r="QZ59"/>
          <cell r="RA59" t="str">
            <v>N</v>
          </cell>
          <cell r="RB59" t="str">
            <v>N</v>
          </cell>
          <cell r="RC59" t="str">
            <v>Y</v>
          </cell>
          <cell r="RD59" t="str">
            <v>Y</v>
          </cell>
          <cell r="RE59" t="str">
            <v>N</v>
          </cell>
          <cell r="RF59" t="str">
            <v>N</v>
          </cell>
          <cell r="RG59" t="str">
            <v>N</v>
          </cell>
          <cell r="RH59" t="str">
            <v>N</v>
          </cell>
          <cell r="RI59" t="str">
            <v>N</v>
          </cell>
          <cell r="RJ59" t="str">
            <v>N</v>
          </cell>
          <cell r="RK59" t="str">
            <v>N</v>
          </cell>
          <cell r="RL59" t="str">
            <v>N</v>
          </cell>
          <cell r="RM59"/>
          <cell r="RN59" t="str">
            <v>N</v>
          </cell>
          <cell r="RO59" t="str">
            <v>Y</v>
          </cell>
          <cell r="RP59" t="str">
            <v>N</v>
          </cell>
          <cell r="RQ59" t="str">
            <v>N</v>
          </cell>
          <cell r="RR59" t="str">
            <v>N</v>
          </cell>
          <cell r="RS59" t="str">
            <v>N</v>
          </cell>
          <cell r="RT59" t="str">
            <v>Y</v>
          </cell>
          <cell r="RU59" t="str">
            <v>N</v>
          </cell>
          <cell r="RV59" t="str">
            <v>N</v>
          </cell>
          <cell r="RW59" t="str">
            <v>N</v>
          </cell>
          <cell r="RX59" t="str">
            <v>N</v>
          </cell>
          <cell r="RY59"/>
          <cell r="RZ59" t="str">
            <v>N</v>
          </cell>
          <cell r="SA59" t="str">
            <v>N</v>
          </cell>
          <cell r="SB59" t="str">
            <v>N</v>
          </cell>
          <cell r="SC59"/>
          <cell r="SD59" t="str">
            <v>N</v>
          </cell>
          <cell r="SE59" t="str">
            <v>N</v>
          </cell>
          <cell r="SF59" t="str">
            <v>N</v>
          </cell>
          <cell r="SG59" t="str">
            <v>Y</v>
          </cell>
          <cell r="SH59" t="str">
            <v>N</v>
          </cell>
          <cell r="SI59" t="str">
            <v>N</v>
          </cell>
          <cell r="SJ59" t="str">
            <v>N</v>
          </cell>
          <cell r="SK59" t="str">
            <v>N</v>
          </cell>
          <cell r="SL59" t="str">
            <v>N</v>
          </cell>
          <cell r="SM59"/>
          <cell r="SN59" t="str">
            <v>N</v>
          </cell>
          <cell r="SO59" t="str">
            <v>Y</v>
          </cell>
          <cell r="SP59" t="str">
            <v>N</v>
          </cell>
          <cell r="SQ59" t="str">
            <v>N</v>
          </cell>
          <cell r="SR59" t="str">
            <v>N</v>
          </cell>
          <cell r="SS59" t="str">
            <v>N</v>
          </cell>
          <cell r="ST59" t="str">
            <v>N</v>
          </cell>
          <cell r="SU59" t="str">
            <v>Y</v>
          </cell>
          <cell r="SV59" t="str">
            <v>N</v>
          </cell>
          <cell r="SW59" t="str">
            <v>N</v>
          </cell>
          <cell r="SX59" t="str">
            <v>N</v>
          </cell>
          <cell r="SY59" t="str">
            <v>N</v>
          </cell>
          <cell r="SZ59" t="str">
            <v>N</v>
          </cell>
          <cell r="TA59" t="str">
            <v>N</v>
          </cell>
          <cell r="TB59" t="str">
            <v>Y</v>
          </cell>
          <cell r="TC59" t="str">
            <v>Y</v>
          </cell>
          <cell r="TD59" t="str">
            <v>Y</v>
          </cell>
          <cell r="TE59" t="str">
            <v>N</v>
          </cell>
          <cell r="TF59" t="str">
            <v>N</v>
          </cell>
          <cell r="TG59" t="str">
            <v>Y</v>
          </cell>
          <cell r="TH59" t="str">
            <v>N</v>
          </cell>
          <cell r="TI59" t="str">
            <v>N</v>
          </cell>
          <cell r="TJ59" t="str">
            <v>Y</v>
          </cell>
          <cell r="TK59" t="str">
            <v>N</v>
          </cell>
          <cell r="TL59" t="str">
            <v>N</v>
          </cell>
          <cell r="TM59" t="str">
            <v>N</v>
          </cell>
          <cell r="TN59" t="str">
            <v>N</v>
          </cell>
          <cell r="TO59" t="str">
            <v>Y</v>
          </cell>
          <cell r="TP59" t="str">
            <v>N</v>
          </cell>
          <cell r="TQ59" t="str">
            <v>N</v>
          </cell>
          <cell r="TR59"/>
          <cell r="TS59" t="str">
            <v>N</v>
          </cell>
          <cell r="TT59" t="str">
            <v>Y</v>
          </cell>
          <cell r="TU59" t="str">
            <v>Y</v>
          </cell>
          <cell r="TV59" t="str">
            <v>N</v>
          </cell>
          <cell r="TW59" t="str">
            <v>Y</v>
          </cell>
          <cell r="TX59" t="str">
            <v>N</v>
          </cell>
          <cell r="TY59" t="str">
            <v>N</v>
          </cell>
          <cell r="TZ59" t="str">
            <v>N</v>
          </cell>
          <cell r="UA59" t="str">
            <v>N</v>
          </cell>
          <cell r="UB59" t="str">
            <v>N</v>
          </cell>
          <cell r="UC59" t="str">
            <v>Y</v>
          </cell>
          <cell r="UD59" t="str">
            <v>Y</v>
          </cell>
          <cell r="UE59" t="str">
            <v>N</v>
          </cell>
          <cell r="UF59" t="str">
            <v>N</v>
          </cell>
          <cell r="UG59" t="str">
            <v>N</v>
          </cell>
          <cell r="UH59" t="str">
            <v>Y</v>
          </cell>
          <cell r="UI59" t="str">
            <v>N</v>
          </cell>
          <cell r="UJ59" t="str">
            <v>N</v>
          </cell>
          <cell r="UK59" t="str">
            <v>N</v>
          </cell>
          <cell r="UL59" t="str">
            <v>N</v>
          </cell>
          <cell r="UM59" t="str">
            <v>N</v>
          </cell>
          <cell r="UN59" t="str">
            <v>N</v>
          </cell>
          <cell r="UO59"/>
          <cell r="UP59" t="str">
            <v>N</v>
          </cell>
          <cell r="UQ59" t="str">
            <v>N</v>
          </cell>
          <cell r="UR59"/>
          <cell r="US59" t="str">
            <v>N</v>
          </cell>
          <cell r="UT59" t="str">
            <v>N</v>
          </cell>
          <cell r="UU59" t="str">
            <v>N</v>
          </cell>
          <cell r="UV59" t="str">
            <v>N</v>
          </cell>
          <cell r="UW59" t="str">
            <v>N</v>
          </cell>
          <cell r="UX59" t="str">
            <v>N</v>
          </cell>
          <cell r="UY59" t="str">
            <v>N</v>
          </cell>
          <cell r="UZ59" t="str">
            <v>Y</v>
          </cell>
          <cell r="VA59" t="str">
            <v>N</v>
          </cell>
          <cell r="VB59" t="str">
            <v>N</v>
          </cell>
          <cell r="VC59" t="str">
            <v>Y</v>
          </cell>
          <cell r="VD59" t="str">
            <v>Y</v>
          </cell>
          <cell r="VE59" t="str">
            <v>N</v>
          </cell>
          <cell r="VF59" t="str">
            <v>Y</v>
          </cell>
          <cell r="VG59"/>
          <cell r="VH59" t="str">
            <v>N</v>
          </cell>
          <cell r="VI59" t="str">
            <v>Y</v>
          </cell>
          <cell r="VJ59" t="str">
            <v>N</v>
          </cell>
          <cell r="VK59" t="str">
            <v>N</v>
          </cell>
          <cell r="VL59" t="str">
            <v>N</v>
          </cell>
          <cell r="VM59"/>
          <cell r="VN59" t="str">
            <v>N</v>
          </cell>
          <cell r="VO59" t="str">
            <v>N</v>
          </cell>
          <cell r="VP59"/>
          <cell r="VQ59" t="str">
            <v>N</v>
          </cell>
          <cell r="VR59" t="str">
            <v>N</v>
          </cell>
          <cell r="VS59" t="str">
            <v>N</v>
          </cell>
          <cell r="VT59" t="str">
            <v>N</v>
          </cell>
          <cell r="VU59" t="str">
            <v>N</v>
          </cell>
          <cell r="VV59" t="str">
            <v>N</v>
          </cell>
          <cell r="VW59" t="str">
            <v>N</v>
          </cell>
          <cell r="VX59"/>
          <cell r="VY59" t="str">
            <v>N</v>
          </cell>
          <cell r="VZ59" t="str">
            <v>N</v>
          </cell>
          <cell r="WA59"/>
          <cell r="WB59"/>
          <cell r="WC59" t="str">
            <v>N</v>
          </cell>
          <cell r="WD59" t="str">
            <v>N</v>
          </cell>
          <cell r="WE59" t="str">
            <v>N</v>
          </cell>
          <cell r="WF59"/>
          <cell r="WG59" t="str">
            <v>N</v>
          </cell>
          <cell r="WH59" t="str">
            <v>N</v>
          </cell>
          <cell r="WI59" t="str">
            <v>N</v>
          </cell>
          <cell r="WJ59"/>
          <cell r="WK59"/>
          <cell r="WL59" t="str">
            <v>N</v>
          </cell>
          <cell r="WM59" t="str">
            <v>N</v>
          </cell>
          <cell r="WN59" t="str">
            <v>N</v>
          </cell>
          <cell r="WO59" t="str">
            <v>N</v>
          </cell>
          <cell r="WP59"/>
          <cell r="WQ59"/>
          <cell r="WR59"/>
          <cell r="WS59" t="str">
            <v>N</v>
          </cell>
          <cell r="WT59" t="str">
            <v>N</v>
          </cell>
          <cell r="WU59" t="str">
            <v>N</v>
          </cell>
          <cell r="WV59" t="str">
            <v>N</v>
          </cell>
          <cell r="WW59" t="str">
            <v>N</v>
          </cell>
          <cell r="WX59" t="str">
            <v>Y</v>
          </cell>
          <cell r="WY59" t="str">
            <v>N</v>
          </cell>
          <cell r="WZ59" t="str">
            <v>N</v>
          </cell>
          <cell r="XA59"/>
          <cell r="XB59" t="str">
            <v>N</v>
          </cell>
          <cell r="XC59"/>
          <cell r="XD59"/>
          <cell r="XE59"/>
          <cell r="XF59"/>
          <cell r="XG59"/>
          <cell r="XH59"/>
          <cell r="XI59" t="str">
            <v>Y</v>
          </cell>
          <cell r="XJ59"/>
          <cell r="XK59" t="str">
            <v>N</v>
          </cell>
          <cell r="XL59" t="str">
            <v>N</v>
          </cell>
          <cell r="XM59"/>
          <cell r="XN59" t="str">
            <v>Y</v>
          </cell>
          <cell r="XO59"/>
          <cell r="XP59" t="str">
            <v>N</v>
          </cell>
          <cell r="XQ59" t="str">
            <v>Y</v>
          </cell>
          <cell r="XR59" t="str">
            <v>N</v>
          </cell>
          <cell r="XS59" t="str">
            <v>N</v>
          </cell>
          <cell r="XT59" t="str">
            <v>N</v>
          </cell>
          <cell r="XU59" t="str">
            <v>N</v>
          </cell>
          <cell r="XV59" t="str">
            <v>N</v>
          </cell>
        </row>
        <row r="60">
          <cell r="E60" t="str">
            <v>Y</v>
          </cell>
          <cell r="F60" t="str">
            <v>N</v>
          </cell>
          <cell r="G60" t="str">
            <v>Y</v>
          </cell>
          <cell r="H60" t="str">
            <v>Y</v>
          </cell>
          <cell r="I60" t="str">
            <v>N</v>
          </cell>
          <cell r="J60" t="str">
            <v>Y</v>
          </cell>
          <cell r="K60" t="str">
            <v>Y</v>
          </cell>
          <cell r="L60" t="str">
            <v>Y</v>
          </cell>
          <cell r="M60" t="str">
            <v>Y</v>
          </cell>
          <cell r="N60" t="str">
            <v>Y</v>
          </cell>
          <cell r="O60"/>
          <cell r="P60" t="str">
            <v>Y</v>
          </cell>
          <cell r="Q60" t="str">
            <v>Y</v>
          </cell>
          <cell r="R60" t="str">
            <v>Y</v>
          </cell>
          <cell r="S60" t="str">
            <v>Y</v>
          </cell>
          <cell r="T60" t="str">
            <v>Y</v>
          </cell>
          <cell r="U60" t="str">
            <v>Y</v>
          </cell>
          <cell r="V60" t="str">
            <v>Y</v>
          </cell>
          <cell r="W60" t="str">
            <v>Y</v>
          </cell>
          <cell r="X60" t="str">
            <v>Y</v>
          </cell>
          <cell r="Y60" t="str">
            <v>Y</v>
          </cell>
          <cell r="Z60"/>
          <cell r="AA60" t="str">
            <v>N</v>
          </cell>
          <cell r="AB60" t="str">
            <v>Y</v>
          </cell>
          <cell r="AC60" t="str">
            <v>Y</v>
          </cell>
          <cell r="AD60" t="str">
            <v>Y</v>
          </cell>
          <cell r="AE60" t="str">
            <v>Y</v>
          </cell>
          <cell r="AF60" t="str">
            <v>Y</v>
          </cell>
          <cell r="AG60" t="str">
            <v>Y</v>
          </cell>
          <cell r="AH60" t="str">
            <v>Y</v>
          </cell>
          <cell r="AI60" t="str">
            <v>Y</v>
          </cell>
          <cell r="AJ60" t="str">
            <v>Y</v>
          </cell>
          <cell r="AK60" t="str">
            <v>Y</v>
          </cell>
          <cell r="AL60" t="str">
            <v>Y</v>
          </cell>
          <cell r="AM60" t="str">
            <v>Y</v>
          </cell>
          <cell r="AN60" t="str">
            <v>Y</v>
          </cell>
          <cell r="AO60" t="str">
            <v>Y</v>
          </cell>
          <cell r="AP60" t="str">
            <v>Y</v>
          </cell>
          <cell r="AQ60" t="str">
            <v>Y</v>
          </cell>
          <cell r="AR60" t="str">
            <v>Y</v>
          </cell>
          <cell r="AS60" t="str">
            <v>Y</v>
          </cell>
          <cell r="AT60" t="str">
            <v>Y</v>
          </cell>
          <cell r="AU60" t="str">
            <v>Y</v>
          </cell>
          <cell r="AV60" t="str">
            <v>Y</v>
          </cell>
          <cell r="AW60" t="str">
            <v>Y</v>
          </cell>
          <cell r="AX60" t="str">
            <v>N</v>
          </cell>
          <cell r="AY60"/>
          <cell r="AZ60" t="str">
            <v>Y</v>
          </cell>
          <cell r="BA60"/>
          <cell r="BB60" t="str">
            <v>N</v>
          </cell>
          <cell r="BC60" t="str">
            <v>Y</v>
          </cell>
          <cell r="BD60" t="str">
            <v>Y</v>
          </cell>
          <cell r="BE60" t="str">
            <v>Y</v>
          </cell>
          <cell r="BF60" t="str">
            <v>Y</v>
          </cell>
          <cell r="BG60" t="str">
            <v>Y</v>
          </cell>
          <cell r="BH60" t="str">
            <v>Y</v>
          </cell>
          <cell r="BI60" t="str">
            <v>Y</v>
          </cell>
          <cell r="BJ60" t="str">
            <v>Y</v>
          </cell>
          <cell r="BK60" t="str">
            <v>Y</v>
          </cell>
          <cell r="BL60" t="str">
            <v>Y</v>
          </cell>
          <cell r="BM60" t="str">
            <v>Y</v>
          </cell>
          <cell r="BN60" t="str">
            <v>N</v>
          </cell>
          <cell r="BO60" t="str">
            <v>Y</v>
          </cell>
          <cell r="BP60" t="str">
            <v>Y</v>
          </cell>
          <cell r="BQ60" t="str">
            <v>N</v>
          </cell>
          <cell r="BR60" t="str">
            <v>Y</v>
          </cell>
          <cell r="BS60" t="str">
            <v>N</v>
          </cell>
          <cell r="BT60" t="str">
            <v>Y</v>
          </cell>
          <cell r="BU60" t="str">
            <v>Y</v>
          </cell>
          <cell r="BV60" t="str">
            <v>Y</v>
          </cell>
          <cell r="BW60" t="str">
            <v>Y</v>
          </cell>
          <cell r="BX60" t="str">
            <v>Y</v>
          </cell>
          <cell r="BY60" t="str">
            <v>Y</v>
          </cell>
          <cell r="BZ60" t="str">
            <v>Y</v>
          </cell>
          <cell r="CA60" t="str">
            <v>Y</v>
          </cell>
          <cell r="CB60" t="str">
            <v>Y</v>
          </cell>
          <cell r="CC60" t="str">
            <v>Y</v>
          </cell>
          <cell r="CD60" t="str">
            <v>N</v>
          </cell>
          <cell r="CE60" t="str">
            <v>Y</v>
          </cell>
          <cell r="CF60" t="str">
            <v>Y</v>
          </cell>
          <cell r="CG60" t="str">
            <v>Y</v>
          </cell>
          <cell r="CH60" t="str">
            <v>Y</v>
          </cell>
          <cell r="CI60" t="str">
            <v>N</v>
          </cell>
          <cell r="CJ60" t="str">
            <v>Y</v>
          </cell>
          <cell r="CK60" t="str">
            <v>Y</v>
          </cell>
          <cell r="CL60" t="str">
            <v>Y</v>
          </cell>
          <cell r="CM60"/>
          <cell r="CN60" t="str">
            <v>N</v>
          </cell>
          <cell r="CO60" t="str">
            <v>Y</v>
          </cell>
          <cell r="CP60" t="str">
            <v>Y</v>
          </cell>
          <cell r="CQ60" t="str">
            <v>Y</v>
          </cell>
          <cell r="CR60"/>
          <cell r="CS60" t="str">
            <v>Y</v>
          </cell>
          <cell r="CT60" t="str">
            <v>N</v>
          </cell>
          <cell r="CU60" t="str">
            <v>Y</v>
          </cell>
          <cell r="CV60" t="str">
            <v>Y</v>
          </cell>
          <cell r="CW60" t="str">
            <v>N</v>
          </cell>
          <cell r="CX60" t="str">
            <v>Y</v>
          </cell>
          <cell r="CY60" t="str">
            <v>N</v>
          </cell>
          <cell r="CZ60" t="str">
            <v>Y</v>
          </cell>
          <cell r="DA60" t="str">
            <v>Y</v>
          </cell>
          <cell r="DB60" t="str">
            <v>Y</v>
          </cell>
          <cell r="DC60" t="str">
            <v>Y</v>
          </cell>
          <cell r="DD60" t="str">
            <v>Y</v>
          </cell>
          <cell r="DE60" t="str">
            <v>Y</v>
          </cell>
          <cell r="DF60" t="str">
            <v>Y</v>
          </cell>
          <cell r="DG60" t="str">
            <v>Y</v>
          </cell>
          <cell r="DH60" t="str">
            <v>Y</v>
          </cell>
          <cell r="DI60" t="str">
            <v>Y</v>
          </cell>
          <cell r="DJ60" t="str">
            <v>Y</v>
          </cell>
          <cell r="DK60" t="str">
            <v>Y</v>
          </cell>
          <cell r="DL60" t="str">
            <v>Y</v>
          </cell>
          <cell r="DM60" t="str">
            <v>Y</v>
          </cell>
          <cell r="DN60" t="str">
            <v>Y</v>
          </cell>
          <cell r="DO60" t="str">
            <v>Y</v>
          </cell>
          <cell r="DP60" t="str">
            <v>Y</v>
          </cell>
          <cell r="DQ60" t="str">
            <v>Y</v>
          </cell>
          <cell r="DR60" t="str">
            <v>Y</v>
          </cell>
          <cell r="DS60" t="str">
            <v>Y</v>
          </cell>
          <cell r="DT60" t="str">
            <v>Y</v>
          </cell>
          <cell r="DU60" t="str">
            <v>Y</v>
          </cell>
          <cell r="DV60" t="str">
            <v>Y</v>
          </cell>
          <cell r="DW60" t="str">
            <v>Y</v>
          </cell>
          <cell r="DX60" t="str">
            <v>N</v>
          </cell>
          <cell r="DY60" t="str">
            <v>Y</v>
          </cell>
          <cell r="DZ60" t="str">
            <v>Y</v>
          </cell>
          <cell r="EA60" t="str">
            <v>Y</v>
          </cell>
          <cell r="EB60"/>
          <cell r="EC60" t="str">
            <v>Y</v>
          </cell>
          <cell r="ED60" t="str">
            <v>N</v>
          </cell>
          <cell r="EE60" t="str">
            <v>Y</v>
          </cell>
          <cell r="EF60" t="str">
            <v>N</v>
          </cell>
          <cell r="EG60" t="str">
            <v>Y</v>
          </cell>
          <cell r="EH60" t="str">
            <v>Y</v>
          </cell>
          <cell r="EI60" t="str">
            <v>Y</v>
          </cell>
          <cell r="EJ60" t="str">
            <v>Y</v>
          </cell>
          <cell r="EK60" t="str">
            <v>Y</v>
          </cell>
          <cell r="EL60"/>
          <cell r="EM60" t="str">
            <v>Y</v>
          </cell>
          <cell r="EN60" t="str">
            <v>Y</v>
          </cell>
          <cell r="EO60" t="str">
            <v>Y</v>
          </cell>
          <cell r="EP60" t="str">
            <v>N</v>
          </cell>
          <cell r="EQ60" t="str">
            <v>Y</v>
          </cell>
          <cell r="ER60" t="str">
            <v>Y</v>
          </cell>
          <cell r="ES60" t="str">
            <v>Y</v>
          </cell>
          <cell r="ET60" t="str">
            <v>Y</v>
          </cell>
          <cell r="EU60" t="str">
            <v>Y</v>
          </cell>
          <cell r="EV60" t="str">
            <v>Y</v>
          </cell>
          <cell r="EW60" t="str">
            <v>Y</v>
          </cell>
          <cell r="EX60" t="str">
            <v>Y</v>
          </cell>
          <cell r="EY60"/>
          <cell r="EZ60" t="str">
            <v>Y</v>
          </cell>
          <cell r="FA60" t="str">
            <v>Y</v>
          </cell>
          <cell r="FB60" t="str">
            <v>Y</v>
          </cell>
          <cell r="FC60" t="str">
            <v>Y</v>
          </cell>
          <cell r="FD60" t="str">
            <v>Y</v>
          </cell>
          <cell r="FE60" t="str">
            <v>Y</v>
          </cell>
          <cell r="FF60" t="str">
            <v>Y</v>
          </cell>
          <cell r="FG60" t="str">
            <v>Y</v>
          </cell>
          <cell r="FH60" t="str">
            <v>Y</v>
          </cell>
          <cell r="FI60" t="str">
            <v>Y</v>
          </cell>
          <cell r="FJ60" t="str">
            <v>Y</v>
          </cell>
          <cell r="FK60" t="str">
            <v>Y</v>
          </cell>
          <cell r="FL60" t="str">
            <v>Y</v>
          </cell>
          <cell r="FM60" t="str">
            <v>Y</v>
          </cell>
          <cell r="FN60" t="str">
            <v>Y</v>
          </cell>
          <cell r="FO60" t="str">
            <v>Y</v>
          </cell>
          <cell r="FP60" t="str">
            <v>Y</v>
          </cell>
          <cell r="FQ60" t="str">
            <v>Y</v>
          </cell>
          <cell r="FR60" t="str">
            <v>Y</v>
          </cell>
          <cell r="FS60" t="str">
            <v>Y</v>
          </cell>
          <cell r="FT60" t="str">
            <v>Y</v>
          </cell>
          <cell r="FU60" t="str">
            <v>Y</v>
          </cell>
          <cell r="FV60" t="str">
            <v>N</v>
          </cell>
          <cell r="FW60" t="str">
            <v>Y</v>
          </cell>
          <cell r="FX60" t="str">
            <v>Y</v>
          </cell>
          <cell r="FY60" t="str">
            <v>N</v>
          </cell>
          <cell r="FZ60" t="str">
            <v>Y</v>
          </cell>
          <cell r="GA60" t="str">
            <v>Y</v>
          </cell>
          <cell r="GB60"/>
          <cell r="GC60" t="str">
            <v>N</v>
          </cell>
          <cell r="GD60" t="str">
            <v>Y</v>
          </cell>
          <cell r="GE60"/>
          <cell r="GF60" t="str">
            <v>Y</v>
          </cell>
          <cell r="GG60" t="str">
            <v>Y</v>
          </cell>
          <cell r="GH60" t="str">
            <v>Y</v>
          </cell>
          <cell r="GI60" t="str">
            <v>Y</v>
          </cell>
          <cell r="GJ60" t="str">
            <v>Y</v>
          </cell>
          <cell r="GK60" t="str">
            <v>Y</v>
          </cell>
          <cell r="GL60" t="str">
            <v>Y</v>
          </cell>
          <cell r="GM60" t="str">
            <v>Y</v>
          </cell>
          <cell r="GN60" t="str">
            <v>Y</v>
          </cell>
          <cell r="GO60" t="str">
            <v>Y</v>
          </cell>
          <cell r="GP60" t="str">
            <v>Y</v>
          </cell>
          <cell r="GQ60" t="str">
            <v>Y</v>
          </cell>
          <cell r="GR60" t="str">
            <v>Y</v>
          </cell>
          <cell r="GS60" t="str">
            <v>Y</v>
          </cell>
          <cell r="GT60" t="str">
            <v>Y</v>
          </cell>
          <cell r="GU60" t="str">
            <v>Y</v>
          </cell>
          <cell r="GV60" t="str">
            <v>Y</v>
          </cell>
          <cell r="GW60" t="str">
            <v>Y</v>
          </cell>
          <cell r="GX60" t="str">
            <v>N</v>
          </cell>
          <cell r="GY60" t="str">
            <v>Y</v>
          </cell>
          <cell r="GZ60" t="str">
            <v>Y</v>
          </cell>
          <cell r="HA60" t="str">
            <v>Y</v>
          </cell>
          <cell r="HB60" t="str">
            <v>Y</v>
          </cell>
          <cell r="HC60" t="str">
            <v>Y</v>
          </cell>
          <cell r="HD60" t="str">
            <v>Y</v>
          </cell>
          <cell r="HE60" t="str">
            <v>Y</v>
          </cell>
          <cell r="HF60"/>
          <cell r="HG60" t="str">
            <v>Y</v>
          </cell>
          <cell r="HH60" t="str">
            <v>Y</v>
          </cell>
          <cell r="HI60" t="str">
            <v>Y</v>
          </cell>
          <cell r="HJ60" t="str">
            <v>Y</v>
          </cell>
          <cell r="HK60" t="str">
            <v>Y</v>
          </cell>
          <cell r="HL60" t="str">
            <v>Y</v>
          </cell>
          <cell r="HM60" t="str">
            <v>Y</v>
          </cell>
          <cell r="HN60" t="str">
            <v>Y</v>
          </cell>
          <cell r="HO60" t="str">
            <v>Y</v>
          </cell>
          <cell r="HP60"/>
          <cell r="HQ60" t="str">
            <v>Y</v>
          </cell>
          <cell r="HR60" t="str">
            <v>Y</v>
          </cell>
          <cell r="HS60" t="str">
            <v>Y</v>
          </cell>
          <cell r="HT60" t="str">
            <v>Y</v>
          </cell>
          <cell r="HU60" t="str">
            <v>Y</v>
          </cell>
          <cell r="HV60" t="str">
            <v>Y</v>
          </cell>
          <cell r="HW60" t="str">
            <v>Y</v>
          </cell>
          <cell r="HX60" t="str">
            <v>Y</v>
          </cell>
          <cell r="HY60"/>
          <cell r="HZ60" t="str">
            <v>Y</v>
          </cell>
          <cell r="IA60" t="str">
            <v>Y</v>
          </cell>
          <cell r="IB60" t="str">
            <v>N</v>
          </cell>
          <cell r="IC60" t="str">
            <v>Y</v>
          </cell>
          <cell r="ID60" t="str">
            <v>Y</v>
          </cell>
          <cell r="IE60" t="str">
            <v>N</v>
          </cell>
          <cell r="IF60" t="str">
            <v>N</v>
          </cell>
          <cell r="IG60" t="str">
            <v>Y</v>
          </cell>
          <cell r="IH60" t="str">
            <v>N</v>
          </cell>
          <cell r="II60"/>
          <cell r="IJ60" t="str">
            <v>Y</v>
          </cell>
          <cell r="IK60" t="str">
            <v>Y</v>
          </cell>
          <cell r="IL60" t="str">
            <v>Y</v>
          </cell>
          <cell r="IM60" t="str">
            <v>N</v>
          </cell>
          <cell r="IN60"/>
          <cell r="IO60" t="str">
            <v>Y</v>
          </cell>
          <cell r="IP60" t="str">
            <v>Y</v>
          </cell>
          <cell r="IQ60" t="str">
            <v>Y</v>
          </cell>
          <cell r="IR60" t="str">
            <v>Y</v>
          </cell>
          <cell r="IS60" t="str">
            <v>Y</v>
          </cell>
          <cell r="IT60" t="str">
            <v>Y</v>
          </cell>
          <cell r="IU60" t="str">
            <v>Y</v>
          </cell>
          <cell r="IV60" t="str">
            <v>Y</v>
          </cell>
          <cell r="IW60"/>
          <cell r="IX60" t="str">
            <v>N</v>
          </cell>
          <cell r="IY60" t="str">
            <v>Y</v>
          </cell>
          <cell r="IZ60" t="str">
            <v>Y</v>
          </cell>
          <cell r="JA60" t="str">
            <v>N</v>
          </cell>
          <cell r="JB60" t="str">
            <v>Y</v>
          </cell>
          <cell r="JC60" t="str">
            <v>Y</v>
          </cell>
          <cell r="JD60" t="str">
            <v>Y</v>
          </cell>
          <cell r="JE60" t="str">
            <v>Y</v>
          </cell>
          <cell r="JF60" t="str">
            <v>Y</v>
          </cell>
          <cell r="JG60"/>
          <cell r="JH60" t="str">
            <v>Y</v>
          </cell>
          <cell r="JI60"/>
          <cell r="JJ60" t="str">
            <v>Y</v>
          </cell>
          <cell r="JK60" t="str">
            <v>Y</v>
          </cell>
          <cell r="JL60" t="str">
            <v>Y</v>
          </cell>
          <cell r="JM60" t="str">
            <v>Y</v>
          </cell>
          <cell r="JN60" t="str">
            <v>Y</v>
          </cell>
          <cell r="JO60" t="str">
            <v>Y</v>
          </cell>
          <cell r="JP60" t="str">
            <v>Y</v>
          </cell>
          <cell r="JQ60" t="str">
            <v>Y</v>
          </cell>
          <cell r="JR60" t="str">
            <v>Y</v>
          </cell>
          <cell r="JS60" t="str">
            <v>Y</v>
          </cell>
          <cell r="JT60" t="str">
            <v>Y</v>
          </cell>
          <cell r="JU60" t="str">
            <v>Y</v>
          </cell>
          <cell r="JV60" t="str">
            <v>N</v>
          </cell>
          <cell r="JW60" t="str">
            <v>Y</v>
          </cell>
          <cell r="JX60" t="str">
            <v>N</v>
          </cell>
          <cell r="JY60" t="str">
            <v>Y</v>
          </cell>
          <cell r="JZ60" t="str">
            <v>N</v>
          </cell>
          <cell r="KA60" t="str">
            <v>Y</v>
          </cell>
          <cell r="KB60" t="str">
            <v>Y</v>
          </cell>
          <cell r="KC60" t="str">
            <v>Y</v>
          </cell>
          <cell r="KD60" t="str">
            <v>Y</v>
          </cell>
          <cell r="KE60" t="str">
            <v>Y</v>
          </cell>
          <cell r="KF60" t="str">
            <v>Y</v>
          </cell>
          <cell r="KG60" t="str">
            <v>Y</v>
          </cell>
          <cell r="KH60" t="str">
            <v>N</v>
          </cell>
          <cell r="KI60" t="str">
            <v>Y</v>
          </cell>
          <cell r="KJ60" t="str">
            <v>Y</v>
          </cell>
          <cell r="KK60" t="str">
            <v>Y</v>
          </cell>
          <cell r="KL60" t="str">
            <v>N</v>
          </cell>
          <cell r="KM60" t="str">
            <v>N</v>
          </cell>
          <cell r="KN60" t="str">
            <v>Y</v>
          </cell>
          <cell r="KO60" t="str">
            <v>Y</v>
          </cell>
          <cell r="KP60" t="str">
            <v>N</v>
          </cell>
          <cell r="KQ60" t="str">
            <v>Y</v>
          </cell>
          <cell r="KR60" t="str">
            <v>N</v>
          </cell>
          <cell r="KS60" t="str">
            <v>Y</v>
          </cell>
          <cell r="KT60" t="str">
            <v>Y</v>
          </cell>
          <cell r="KU60" t="str">
            <v>Y</v>
          </cell>
          <cell r="KV60" t="str">
            <v>Y</v>
          </cell>
          <cell r="KW60" t="str">
            <v>Y</v>
          </cell>
          <cell r="KX60" t="str">
            <v>Y</v>
          </cell>
          <cell r="KY60" t="str">
            <v>Y</v>
          </cell>
          <cell r="KZ60" t="str">
            <v>Y</v>
          </cell>
          <cell r="LA60" t="str">
            <v>Y</v>
          </cell>
          <cell r="LB60" t="str">
            <v>Y</v>
          </cell>
          <cell r="LC60" t="str">
            <v>Y</v>
          </cell>
          <cell r="LD60" t="str">
            <v>Y</v>
          </cell>
          <cell r="LE60" t="str">
            <v>Y</v>
          </cell>
          <cell r="LF60" t="str">
            <v>Y</v>
          </cell>
          <cell r="LG60" t="str">
            <v>Y</v>
          </cell>
          <cell r="LH60" t="str">
            <v>N</v>
          </cell>
          <cell r="LI60" t="str">
            <v>Y</v>
          </cell>
          <cell r="LJ60" t="str">
            <v>N</v>
          </cell>
          <cell r="LK60" t="str">
            <v>Y</v>
          </cell>
          <cell r="LL60" t="str">
            <v>N</v>
          </cell>
          <cell r="LM60" t="str">
            <v>Y</v>
          </cell>
          <cell r="LN60" t="str">
            <v>Y</v>
          </cell>
          <cell r="LO60" t="str">
            <v>Y</v>
          </cell>
          <cell r="LP60" t="str">
            <v>N</v>
          </cell>
          <cell r="LQ60" t="str">
            <v>Y</v>
          </cell>
          <cell r="LR60"/>
          <cell r="LS60" t="str">
            <v>Y</v>
          </cell>
          <cell r="LT60" t="str">
            <v>Y</v>
          </cell>
          <cell r="LU60" t="str">
            <v>Y</v>
          </cell>
          <cell r="LV60" t="str">
            <v>Y</v>
          </cell>
          <cell r="LW60" t="str">
            <v>Y</v>
          </cell>
          <cell r="LX60" t="str">
            <v>Y</v>
          </cell>
          <cell r="LY60" t="str">
            <v>Y</v>
          </cell>
          <cell r="LZ60" t="str">
            <v>Y</v>
          </cell>
          <cell r="MA60" t="str">
            <v>Y</v>
          </cell>
          <cell r="MB60" t="str">
            <v>Y</v>
          </cell>
          <cell r="MC60" t="str">
            <v>Y</v>
          </cell>
          <cell r="MD60" t="str">
            <v>Y</v>
          </cell>
          <cell r="ME60" t="str">
            <v>Y</v>
          </cell>
          <cell r="MF60" t="str">
            <v>Y</v>
          </cell>
          <cell r="MG60" t="str">
            <v>Y</v>
          </cell>
          <cell r="MH60" t="str">
            <v>Y</v>
          </cell>
          <cell r="MI60" t="str">
            <v>Y</v>
          </cell>
          <cell r="MJ60" t="str">
            <v>Y</v>
          </cell>
          <cell r="MK60" t="str">
            <v>Y</v>
          </cell>
          <cell r="ML60" t="str">
            <v>Y</v>
          </cell>
          <cell r="MM60" t="str">
            <v>Y</v>
          </cell>
          <cell r="MN60" t="str">
            <v>Y</v>
          </cell>
          <cell r="MO60" t="str">
            <v>Y</v>
          </cell>
          <cell r="MP60" t="str">
            <v>Y</v>
          </cell>
          <cell r="MQ60"/>
          <cell r="MR60" t="str">
            <v>Y</v>
          </cell>
          <cell r="MS60" t="str">
            <v>Y</v>
          </cell>
          <cell r="MT60" t="str">
            <v>Y</v>
          </cell>
          <cell r="MU60" t="str">
            <v>Y</v>
          </cell>
          <cell r="MV60" t="str">
            <v>Y</v>
          </cell>
          <cell r="MW60" t="str">
            <v>Y</v>
          </cell>
          <cell r="MX60" t="str">
            <v>Y</v>
          </cell>
          <cell r="MY60" t="str">
            <v>Y</v>
          </cell>
          <cell r="MZ60" t="str">
            <v>Y</v>
          </cell>
          <cell r="NA60" t="str">
            <v>Y</v>
          </cell>
          <cell r="NB60" t="str">
            <v>Y</v>
          </cell>
          <cell r="NC60" t="str">
            <v>Y</v>
          </cell>
          <cell r="ND60" t="str">
            <v>N</v>
          </cell>
          <cell r="NE60" t="str">
            <v>Y</v>
          </cell>
          <cell r="NF60" t="str">
            <v>Y</v>
          </cell>
          <cell r="NG60" t="str">
            <v>Y</v>
          </cell>
          <cell r="NH60" t="str">
            <v>Y</v>
          </cell>
          <cell r="NI60" t="str">
            <v>Y</v>
          </cell>
          <cell r="NJ60" t="str">
            <v>Y</v>
          </cell>
          <cell r="NK60" t="str">
            <v>Y</v>
          </cell>
          <cell r="NL60" t="str">
            <v>N</v>
          </cell>
          <cell r="NM60" t="str">
            <v>Y</v>
          </cell>
          <cell r="NN60" t="str">
            <v>Y</v>
          </cell>
          <cell r="NO60" t="str">
            <v>Y</v>
          </cell>
          <cell r="NP60" t="str">
            <v>Y</v>
          </cell>
          <cell r="NQ60" t="str">
            <v>N</v>
          </cell>
          <cell r="NR60" t="str">
            <v>N</v>
          </cell>
          <cell r="NS60"/>
          <cell r="NT60"/>
          <cell r="NU60" t="str">
            <v>Y</v>
          </cell>
          <cell r="NV60" t="str">
            <v>Y</v>
          </cell>
          <cell r="NW60" t="str">
            <v>Y</v>
          </cell>
          <cell r="NX60" t="str">
            <v>Y</v>
          </cell>
          <cell r="NY60" t="str">
            <v>Y</v>
          </cell>
          <cell r="NZ60" t="str">
            <v>Y</v>
          </cell>
          <cell r="OA60" t="str">
            <v>N</v>
          </cell>
          <cell r="OB60" t="str">
            <v>Y</v>
          </cell>
          <cell r="OC60"/>
          <cell r="OD60" t="str">
            <v>Y</v>
          </cell>
          <cell r="OE60" t="str">
            <v>Y</v>
          </cell>
          <cell r="OF60" t="str">
            <v>Y</v>
          </cell>
          <cell r="OG60" t="str">
            <v>N</v>
          </cell>
          <cell r="OH60"/>
          <cell r="OI60" t="str">
            <v>Y</v>
          </cell>
          <cell r="OJ60" t="str">
            <v>Y</v>
          </cell>
          <cell r="OK60" t="str">
            <v>Y</v>
          </cell>
          <cell r="OL60" t="str">
            <v>Y</v>
          </cell>
          <cell r="OM60" t="str">
            <v>Y</v>
          </cell>
          <cell r="ON60" t="str">
            <v>Y</v>
          </cell>
          <cell r="OO60" t="str">
            <v>Y</v>
          </cell>
          <cell r="OP60"/>
          <cell r="OQ60" t="str">
            <v>Y</v>
          </cell>
          <cell r="OR60" t="str">
            <v>Y</v>
          </cell>
          <cell r="OS60" t="str">
            <v>Y</v>
          </cell>
          <cell r="OT60"/>
          <cell r="OU60" t="str">
            <v>Y</v>
          </cell>
          <cell r="OV60" t="str">
            <v>Y</v>
          </cell>
          <cell r="OW60" t="str">
            <v>N</v>
          </cell>
          <cell r="OX60" t="str">
            <v>Y</v>
          </cell>
          <cell r="OY60" t="str">
            <v>Y</v>
          </cell>
          <cell r="OZ60" t="str">
            <v>Y</v>
          </cell>
          <cell r="PA60" t="str">
            <v>Y</v>
          </cell>
          <cell r="PB60" t="str">
            <v>Y</v>
          </cell>
          <cell r="PC60" t="str">
            <v>Y</v>
          </cell>
          <cell r="PD60" t="str">
            <v>Y</v>
          </cell>
          <cell r="PE60" t="str">
            <v>Y</v>
          </cell>
          <cell r="PF60" t="str">
            <v>Y</v>
          </cell>
          <cell r="PG60" t="str">
            <v>Y</v>
          </cell>
          <cell r="PH60" t="str">
            <v>Y</v>
          </cell>
          <cell r="PI60" t="str">
            <v>Y</v>
          </cell>
          <cell r="PJ60" t="str">
            <v>Y</v>
          </cell>
          <cell r="PK60" t="str">
            <v>Y</v>
          </cell>
          <cell r="PL60" t="str">
            <v>Y</v>
          </cell>
          <cell r="PM60" t="str">
            <v>Y</v>
          </cell>
          <cell r="PN60" t="str">
            <v>Y</v>
          </cell>
          <cell r="PO60" t="str">
            <v>Y</v>
          </cell>
          <cell r="PP60" t="str">
            <v>Y</v>
          </cell>
          <cell r="PQ60" t="str">
            <v>Y</v>
          </cell>
          <cell r="PR60" t="str">
            <v>Y</v>
          </cell>
          <cell r="PS60" t="str">
            <v>Y</v>
          </cell>
          <cell r="PT60" t="str">
            <v>Y</v>
          </cell>
          <cell r="PU60" t="str">
            <v>Y</v>
          </cell>
          <cell r="PV60" t="str">
            <v>Y</v>
          </cell>
          <cell r="PW60" t="str">
            <v>Y</v>
          </cell>
          <cell r="PX60" t="str">
            <v>Y</v>
          </cell>
          <cell r="PY60" t="str">
            <v>Y</v>
          </cell>
          <cell r="PZ60" t="str">
            <v>Y</v>
          </cell>
          <cell r="QA60"/>
          <cell r="QB60" t="str">
            <v>Y</v>
          </cell>
          <cell r="QC60" t="str">
            <v>Y</v>
          </cell>
          <cell r="QD60" t="str">
            <v>Y</v>
          </cell>
          <cell r="QE60" t="str">
            <v>Y</v>
          </cell>
          <cell r="QF60" t="str">
            <v>Y</v>
          </cell>
          <cell r="QG60" t="str">
            <v>Y</v>
          </cell>
          <cell r="QH60" t="str">
            <v>Y</v>
          </cell>
          <cell r="QI60" t="str">
            <v>Y</v>
          </cell>
          <cell r="QJ60" t="str">
            <v>Y</v>
          </cell>
          <cell r="QK60" t="str">
            <v>Y</v>
          </cell>
          <cell r="QL60" t="str">
            <v>Y</v>
          </cell>
          <cell r="QM60" t="str">
            <v>N</v>
          </cell>
          <cell r="QN60" t="str">
            <v>Y</v>
          </cell>
          <cell r="QO60" t="str">
            <v>Y</v>
          </cell>
          <cell r="QP60" t="str">
            <v>Y</v>
          </cell>
          <cell r="QQ60" t="str">
            <v>N</v>
          </cell>
          <cell r="QR60" t="str">
            <v>Y</v>
          </cell>
          <cell r="QS60" t="str">
            <v>Y</v>
          </cell>
          <cell r="QT60" t="str">
            <v>Y</v>
          </cell>
          <cell r="QU60" t="str">
            <v>Y</v>
          </cell>
          <cell r="QV60" t="str">
            <v>Y</v>
          </cell>
          <cell r="QW60" t="str">
            <v>Y</v>
          </cell>
          <cell r="QX60" t="str">
            <v>Y</v>
          </cell>
          <cell r="QY60" t="str">
            <v>N</v>
          </cell>
          <cell r="QZ60"/>
          <cell r="RA60" t="str">
            <v>Y</v>
          </cell>
          <cell r="RB60" t="str">
            <v>N</v>
          </cell>
          <cell r="RC60" t="str">
            <v>Y</v>
          </cell>
          <cell r="RD60" t="str">
            <v>Y</v>
          </cell>
          <cell r="RE60" t="str">
            <v>Y</v>
          </cell>
          <cell r="RF60" t="str">
            <v>Y</v>
          </cell>
          <cell r="RG60" t="str">
            <v>Y</v>
          </cell>
          <cell r="RH60" t="str">
            <v>Y</v>
          </cell>
          <cell r="RI60" t="str">
            <v>Y</v>
          </cell>
          <cell r="RJ60" t="str">
            <v>N</v>
          </cell>
          <cell r="RK60" t="str">
            <v>Y</v>
          </cell>
          <cell r="RL60" t="str">
            <v>Y</v>
          </cell>
          <cell r="RM60"/>
          <cell r="RN60" t="str">
            <v>Y</v>
          </cell>
          <cell r="RO60" t="str">
            <v>Y</v>
          </cell>
          <cell r="RP60" t="str">
            <v>Y</v>
          </cell>
          <cell r="RQ60" t="str">
            <v>Y</v>
          </cell>
          <cell r="RR60" t="str">
            <v>Y</v>
          </cell>
          <cell r="RS60" t="str">
            <v>Y</v>
          </cell>
          <cell r="RT60" t="str">
            <v>Y</v>
          </cell>
          <cell r="RU60" t="str">
            <v>Y</v>
          </cell>
          <cell r="RV60" t="str">
            <v>N</v>
          </cell>
          <cell r="RW60" t="str">
            <v>N</v>
          </cell>
          <cell r="RX60" t="str">
            <v>N</v>
          </cell>
          <cell r="RY60"/>
          <cell r="RZ60" t="str">
            <v>Y</v>
          </cell>
          <cell r="SA60" t="str">
            <v>Y</v>
          </cell>
          <cell r="SB60" t="str">
            <v>N</v>
          </cell>
          <cell r="SC60"/>
          <cell r="SD60" t="str">
            <v>N</v>
          </cell>
          <cell r="SE60" t="str">
            <v>N</v>
          </cell>
          <cell r="SF60" t="str">
            <v>Y</v>
          </cell>
          <cell r="SG60" t="str">
            <v>N</v>
          </cell>
          <cell r="SH60" t="str">
            <v>N</v>
          </cell>
          <cell r="SI60" t="str">
            <v>N</v>
          </cell>
          <cell r="SJ60" t="str">
            <v>Y</v>
          </cell>
          <cell r="SK60" t="str">
            <v>Y</v>
          </cell>
          <cell r="SL60" t="str">
            <v>Y</v>
          </cell>
          <cell r="SM60"/>
          <cell r="SN60" t="str">
            <v>Y</v>
          </cell>
          <cell r="SO60" t="str">
            <v>Y</v>
          </cell>
          <cell r="SP60" t="str">
            <v>Y</v>
          </cell>
          <cell r="SQ60" t="str">
            <v>Y</v>
          </cell>
          <cell r="SR60" t="str">
            <v>Y</v>
          </cell>
          <cell r="SS60" t="str">
            <v>Y</v>
          </cell>
          <cell r="ST60" t="str">
            <v>Y</v>
          </cell>
          <cell r="SU60" t="str">
            <v>Y</v>
          </cell>
          <cell r="SV60" t="str">
            <v>Y</v>
          </cell>
          <cell r="SW60" t="str">
            <v>Y</v>
          </cell>
          <cell r="SX60" t="str">
            <v>N</v>
          </cell>
          <cell r="SY60" t="str">
            <v>Y</v>
          </cell>
          <cell r="SZ60" t="str">
            <v>Y</v>
          </cell>
          <cell r="TA60" t="str">
            <v>Y</v>
          </cell>
          <cell r="TB60" t="str">
            <v>Y</v>
          </cell>
          <cell r="TC60" t="str">
            <v>Y</v>
          </cell>
          <cell r="TD60" t="str">
            <v>Y</v>
          </cell>
          <cell r="TE60" t="str">
            <v>Y</v>
          </cell>
          <cell r="TF60" t="str">
            <v>Y</v>
          </cell>
          <cell r="TG60" t="str">
            <v>Y</v>
          </cell>
          <cell r="TH60" t="str">
            <v>Y</v>
          </cell>
          <cell r="TI60" t="str">
            <v>Y</v>
          </cell>
          <cell r="TJ60" t="str">
            <v>Y</v>
          </cell>
          <cell r="TK60" t="str">
            <v>Y</v>
          </cell>
          <cell r="TL60" t="str">
            <v>Y</v>
          </cell>
          <cell r="TM60" t="str">
            <v>Y</v>
          </cell>
          <cell r="TN60" t="str">
            <v>Y</v>
          </cell>
          <cell r="TO60" t="str">
            <v>Y</v>
          </cell>
          <cell r="TP60" t="str">
            <v>Y</v>
          </cell>
          <cell r="TQ60" t="str">
            <v>Y</v>
          </cell>
          <cell r="TR60"/>
          <cell r="TS60" t="str">
            <v>Y</v>
          </cell>
          <cell r="TT60" t="str">
            <v>Y</v>
          </cell>
          <cell r="TU60" t="str">
            <v>Y</v>
          </cell>
          <cell r="TV60" t="str">
            <v>Y</v>
          </cell>
          <cell r="TW60" t="str">
            <v>Y</v>
          </cell>
          <cell r="TX60" t="str">
            <v>Y</v>
          </cell>
          <cell r="TY60" t="str">
            <v>Y</v>
          </cell>
          <cell r="TZ60" t="str">
            <v>N</v>
          </cell>
          <cell r="UA60" t="str">
            <v>Y</v>
          </cell>
          <cell r="UB60" t="str">
            <v>Y</v>
          </cell>
          <cell r="UC60" t="str">
            <v>Y</v>
          </cell>
          <cell r="UD60" t="str">
            <v>Y</v>
          </cell>
          <cell r="UE60" t="str">
            <v>Y</v>
          </cell>
          <cell r="UF60" t="str">
            <v>Y</v>
          </cell>
          <cell r="UG60" t="str">
            <v>Y</v>
          </cell>
          <cell r="UH60" t="str">
            <v>Y</v>
          </cell>
          <cell r="UI60" t="str">
            <v>Y</v>
          </cell>
          <cell r="UJ60" t="str">
            <v>Y</v>
          </cell>
          <cell r="UK60" t="str">
            <v>Y</v>
          </cell>
          <cell r="UL60" t="str">
            <v>Y</v>
          </cell>
          <cell r="UM60" t="str">
            <v>N</v>
          </cell>
          <cell r="UN60" t="str">
            <v>Y</v>
          </cell>
          <cell r="UO60"/>
          <cell r="UP60" t="str">
            <v>Y</v>
          </cell>
          <cell r="UQ60" t="str">
            <v>Y</v>
          </cell>
          <cell r="UR60"/>
          <cell r="US60" t="str">
            <v>Y</v>
          </cell>
          <cell r="UT60" t="str">
            <v>N</v>
          </cell>
          <cell r="UU60" t="str">
            <v>N</v>
          </cell>
          <cell r="UV60" t="str">
            <v>N</v>
          </cell>
          <cell r="UW60" t="str">
            <v>Y</v>
          </cell>
          <cell r="UX60" t="str">
            <v>Y</v>
          </cell>
          <cell r="UY60" t="str">
            <v>Y</v>
          </cell>
          <cell r="UZ60" t="str">
            <v>Y</v>
          </cell>
          <cell r="VA60" t="str">
            <v>Y</v>
          </cell>
          <cell r="VB60" t="str">
            <v>Y</v>
          </cell>
          <cell r="VC60" t="str">
            <v>Y</v>
          </cell>
          <cell r="VD60" t="str">
            <v>Y</v>
          </cell>
          <cell r="VE60" t="str">
            <v>Y</v>
          </cell>
          <cell r="VF60" t="str">
            <v>Y</v>
          </cell>
          <cell r="VG60"/>
          <cell r="VH60" t="str">
            <v>Y</v>
          </cell>
          <cell r="VI60" t="str">
            <v>Y</v>
          </cell>
          <cell r="VJ60" t="str">
            <v>Y</v>
          </cell>
          <cell r="VK60" t="str">
            <v>N</v>
          </cell>
          <cell r="VL60" t="str">
            <v>Y</v>
          </cell>
          <cell r="VM60"/>
          <cell r="VN60" t="str">
            <v>N</v>
          </cell>
          <cell r="VO60" t="str">
            <v>Y</v>
          </cell>
          <cell r="VP60"/>
          <cell r="VQ60" t="str">
            <v>Y</v>
          </cell>
          <cell r="VR60" t="str">
            <v>Y</v>
          </cell>
          <cell r="VS60" t="str">
            <v>Y</v>
          </cell>
          <cell r="VT60" t="str">
            <v>Y</v>
          </cell>
          <cell r="VU60" t="str">
            <v>Y</v>
          </cell>
          <cell r="VV60" t="str">
            <v>Y</v>
          </cell>
          <cell r="VW60" t="str">
            <v>Y</v>
          </cell>
          <cell r="VX60"/>
          <cell r="VY60" t="str">
            <v>Y</v>
          </cell>
          <cell r="VZ60" t="str">
            <v>Y</v>
          </cell>
          <cell r="WA60"/>
          <cell r="WB60"/>
          <cell r="WC60" t="str">
            <v>Y</v>
          </cell>
          <cell r="WD60" t="str">
            <v>Y</v>
          </cell>
          <cell r="WE60" t="str">
            <v>N</v>
          </cell>
          <cell r="WF60"/>
          <cell r="WG60" t="str">
            <v>Y</v>
          </cell>
          <cell r="WH60" t="str">
            <v>Y</v>
          </cell>
          <cell r="WI60" t="str">
            <v>Y</v>
          </cell>
          <cell r="WJ60"/>
          <cell r="WK60"/>
          <cell r="WL60" t="str">
            <v>Y</v>
          </cell>
          <cell r="WM60" t="str">
            <v>Y</v>
          </cell>
          <cell r="WN60" t="str">
            <v>Y</v>
          </cell>
          <cell r="WO60" t="str">
            <v>Y</v>
          </cell>
          <cell r="WP60"/>
          <cell r="WQ60"/>
          <cell r="WR60"/>
          <cell r="WS60" t="str">
            <v>N</v>
          </cell>
          <cell r="WT60" t="str">
            <v>N</v>
          </cell>
          <cell r="WU60" t="str">
            <v>Y</v>
          </cell>
          <cell r="WV60" t="str">
            <v>Y</v>
          </cell>
          <cell r="WW60" t="str">
            <v>N</v>
          </cell>
          <cell r="WX60" t="str">
            <v>Y</v>
          </cell>
          <cell r="WY60" t="str">
            <v>Y</v>
          </cell>
          <cell r="WZ60" t="str">
            <v>Y</v>
          </cell>
          <cell r="XA60"/>
          <cell r="XB60" t="str">
            <v>Y</v>
          </cell>
          <cell r="XC60"/>
          <cell r="XD60"/>
          <cell r="XE60"/>
          <cell r="XF60"/>
          <cell r="XG60"/>
          <cell r="XH60"/>
          <cell r="XI60" t="str">
            <v>Y</v>
          </cell>
          <cell r="XJ60"/>
          <cell r="XK60" t="str">
            <v>Y</v>
          </cell>
          <cell r="XL60" t="str">
            <v>Y</v>
          </cell>
          <cell r="XM60"/>
          <cell r="XN60" t="str">
            <v>Y</v>
          </cell>
          <cell r="XO60"/>
          <cell r="XP60" t="str">
            <v>Y</v>
          </cell>
          <cell r="XQ60" t="str">
            <v>Y</v>
          </cell>
          <cell r="XR60" t="str">
            <v>N</v>
          </cell>
          <cell r="XS60" t="str">
            <v>Y</v>
          </cell>
          <cell r="XT60" t="str">
            <v>Y</v>
          </cell>
          <cell r="XU60" t="str">
            <v>N</v>
          </cell>
          <cell r="XV60" t="str">
            <v>Y</v>
          </cell>
        </row>
        <row r="61">
          <cell r="E61"/>
          <cell r="F61"/>
          <cell r="G61"/>
          <cell r="H61"/>
          <cell r="I61"/>
          <cell r="J61"/>
          <cell r="K61"/>
          <cell r="L61"/>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cell r="DU61"/>
          <cell r="DV61"/>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cell r="IB61"/>
          <cell r="IC61"/>
          <cell r="ID61"/>
          <cell r="IE61"/>
          <cell r="IF61"/>
          <cell r="IG61"/>
          <cell r="IH61"/>
          <cell r="II61"/>
          <cell r="IJ61"/>
          <cell r="IK61"/>
          <cell r="IL61"/>
          <cell r="IM61"/>
          <cell r="IN61"/>
          <cell r="IO61"/>
          <cell r="IP61"/>
          <cell r="IQ61"/>
          <cell r="IR61"/>
          <cell r="IS61"/>
          <cell r="IT61"/>
          <cell r="IU61"/>
          <cell r="IV61"/>
          <cell r="IW61"/>
          <cell r="IX61"/>
          <cell r="IY61"/>
          <cell r="IZ61"/>
          <cell r="JA61"/>
          <cell r="JB61"/>
          <cell r="JC61"/>
          <cell r="JD61"/>
          <cell r="JE61"/>
          <cell r="JF61"/>
          <cell r="JG61"/>
          <cell r="JH61"/>
          <cell r="JI61"/>
          <cell r="JJ61"/>
          <cell r="JK61"/>
          <cell r="JL61"/>
          <cell r="JM61"/>
          <cell r="JN61"/>
          <cell r="JO61"/>
          <cell r="JP61"/>
          <cell r="JQ61"/>
          <cell r="JR61"/>
          <cell r="JS61"/>
          <cell r="JT61"/>
          <cell r="JU61"/>
          <cell r="JV61"/>
          <cell r="JW61"/>
          <cell r="JX61"/>
          <cell r="JY61"/>
          <cell r="JZ61"/>
          <cell r="KA61"/>
          <cell r="KB61"/>
          <cell r="KC61"/>
          <cell r="KD61"/>
          <cell r="KE61"/>
          <cell r="KF61"/>
          <cell r="KG61"/>
          <cell r="KH61"/>
          <cell r="KI61"/>
          <cell r="KJ61"/>
          <cell r="KK61"/>
          <cell r="KL61"/>
          <cell r="KM61"/>
          <cell r="KN61"/>
          <cell r="KO61"/>
          <cell r="KP61"/>
          <cell r="KQ61"/>
          <cell r="KR61"/>
          <cell r="KS61"/>
          <cell r="KT61"/>
          <cell r="KU61"/>
          <cell r="KV61"/>
          <cell r="KW61"/>
          <cell r="KX61"/>
          <cell r="KY61"/>
          <cell r="KZ61"/>
          <cell r="LA61"/>
          <cell r="LB61"/>
          <cell r="LC61"/>
          <cell r="LD61"/>
          <cell r="LE61"/>
          <cell r="LF61"/>
          <cell r="LG61"/>
          <cell r="LH61"/>
          <cell r="LI61"/>
          <cell r="LJ61"/>
          <cell r="LK61"/>
          <cell r="LL61"/>
          <cell r="LM61"/>
          <cell r="LN61"/>
          <cell r="LO61"/>
          <cell r="LP61"/>
          <cell r="LQ61"/>
          <cell r="LR61"/>
          <cell r="LS61"/>
          <cell r="LT61"/>
          <cell r="LU61"/>
          <cell r="LV61"/>
          <cell r="LW61"/>
          <cell r="LX61"/>
          <cell r="LY61"/>
          <cell r="LZ61"/>
          <cell r="MA61"/>
          <cell r="MB61"/>
          <cell r="MC61"/>
          <cell r="MD61"/>
          <cell r="ME61"/>
          <cell r="MF61"/>
          <cell r="MG61"/>
          <cell r="MH61"/>
          <cell r="MI61"/>
          <cell r="MJ61"/>
          <cell r="MK61"/>
          <cell r="ML61"/>
          <cell r="MM61"/>
          <cell r="MN61"/>
          <cell r="MO61"/>
          <cell r="MP61"/>
          <cell r="MQ61"/>
          <cell r="MR61"/>
          <cell r="MS61"/>
          <cell r="MT61"/>
          <cell r="MU61"/>
          <cell r="MV61"/>
          <cell r="MW61"/>
          <cell r="MX61"/>
          <cell r="MY61"/>
          <cell r="MZ61"/>
          <cell r="NA61"/>
          <cell r="NB61"/>
          <cell r="NC61"/>
          <cell r="ND61"/>
          <cell r="NE61"/>
          <cell r="NF61"/>
          <cell r="NG61"/>
          <cell r="NH61"/>
          <cell r="NI61"/>
          <cell r="NJ61"/>
          <cell r="NK61"/>
          <cell r="NL61"/>
          <cell r="NM61"/>
          <cell r="NN61"/>
          <cell r="NO61"/>
          <cell r="NP61"/>
          <cell r="NQ61"/>
          <cell r="NR61"/>
          <cell r="NS61"/>
          <cell r="NT61"/>
          <cell r="NU61"/>
          <cell r="NV61"/>
          <cell r="NW61"/>
          <cell r="NX61"/>
          <cell r="NY61"/>
          <cell r="NZ61"/>
          <cell r="OA61"/>
          <cell r="OB61"/>
          <cell r="OC61"/>
          <cell r="OD61"/>
          <cell r="OE61"/>
          <cell r="OF61"/>
          <cell r="OG61"/>
          <cell r="OH61"/>
          <cell r="OI61"/>
          <cell r="OJ61"/>
          <cell r="OK61"/>
          <cell r="OL61"/>
          <cell r="OM61"/>
          <cell r="ON61"/>
          <cell r="OO61"/>
          <cell r="OP61"/>
          <cell r="OQ61"/>
          <cell r="OR61"/>
          <cell r="OS61"/>
          <cell r="OT61"/>
          <cell r="OU61"/>
          <cell r="OV61"/>
          <cell r="OW61"/>
          <cell r="OX61"/>
          <cell r="OY61"/>
          <cell r="OZ61"/>
          <cell r="PA61"/>
          <cell r="PB61"/>
          <cell r="PC61"/>
          <cell r="PD61"/>
          <cell r="PE61"/>
          <cell r="PF61"/>
          <cell r="PG61"/>
          <cell r="PH61"/>
          <cell r="PI61"/>
          <cell r="PJ61"/>
          <cell r="PK61"/>
          <cell r="PL61"/>
          <cell r="PM61"/>
          <cell r="PN61"/>
          <cell r="PO61"/>
          <cell r="PP61"/>
          <cell r="PQ61"/>
          <cell r="PR61"/>
          <cell r="PS61"/>
          <cell r="PT61"/>
          <cell r="PU61"/>
          <cell r="PV61"/>
          <cell r="PW61"/>
          <cell r="PX61"/>
          <cell r="PY61"/>
          <cell r="PZ61"/>
          <cell r="QA61"/>
          <cell r="QB61"/>
          <cell r="QC61"/>
          <cell r="QD61"/>
          <cell r="QE61"/>
          <cell r="QF61"/>
          <cell r="QG61"/>
          <cell r="QH61"/>
          <cell r="QI61"/>
          <cell r="QJ61"/>
          <cell r="QK61"/>
          <cell r="QL61"/>
          <cell r="QM61"/>
          <cell r="QN61"/>
          <cell r="QO61"/>
          <cell r="QP61"/>
          <cell r="QQ61"/>
          <cell r="QR61"/>
          <cell r="QS61"/>
          <cell r="QT61"/>
          <cell r="QU61"/>
          <cell r="QV61"/>
          <cell r="QW61"/>
          <cell r="QX61"/>
          <cell r="QY61"/>
          <cell r="QZ61"/>
          <cell r="RA61"/>
          <cell r="RB61"/>
          <cell r="RC61"/>
          <cell r="RD61"/>
          <cell r="RE61"/>
          <cell r="RF61"/>
          <cell r="RG61"/>
          <cell r="RH61"/>
          <cell r="RI61"/>
          <cell r="RJ61"/>
          <cell r="RK61"/>
          <cell r="RL61"/>
          <cell r="RM61"/>
          <cell r="RN61"/>
          <cell r="RO61"/>
          <cell r="RP61"/>
          <cell r="RQ61"/>
          <cell r="RR61"/>
          <cell r="RS61"/>
          <cell r="RT61"/>
          <cell r="RU61"/>
          <cell r="RV61"/>
          <cell r="RW61"/>
          <cell r="RX61"/>
          <cell r="RY61"/>
          <cell r="RZ61"/>
          <cell r="SA61"/>
          <cell r="SB61"/>
          <cell r="SC61"/>
          <cell r="SD61"/>
          <cell r="SE61"/>
          <cell r="SF61"/>
          <cell r="SG61"/>
          <cell r="SH61"/>
          <cell r="SI61"/>
          <cell r="SJ61"/>
          <cell r="SK61"/>
          <cell r="SL61"/>
          <cell r="SM61"/>
          <cell r="SN61"/>
          <cell r="SO61"/>
          <cell r="SP61"/>
          <cell r="SQ61"/>
          <cell r="SR61"/>
          <cell r="SS61"/>
          <cell r="ST61"/>
          <cell r="SU61"/>
          <cell r="SV61"/>
          <cell r="SW61"/>
          <cell r="SX61"/>
          <cell r="SY61"/>
          <cell r="SZ61"/>
          <cell r="TA61"/>
          <cell r="TB61"/>
          <cell r="TC61"/>
          <cell r="TD61"/>
          <cell r="TE61"/>
          <cell r="TF61"/>
          <cell r="TG61"/>
          <cell r="TH61"/>
          <cell r="TI61"/>
          <cell r="TJ61"/>
          <cell r="TK61"/>
          <cell r="TL61"/>
          <cell r="TM61"/>
          <cell r="TN61"/>
          <cell r="TO61"/>
          <cell r="TP61"/>
          <cell r="TQ61"/>
          <cell r="TR61"/>
          <cell r="TS61"/>
          <cell r="TT61"/>
          <cell r="TU61"/>
          <cell r="TV61"/>
          <cell r="TW61"/>
          <cell r="TX61"/>
          <cell r="TY61"/>
          <cell r="TZ61"/>
          <cell r="UA61"/>
          <cell r="UB61"/>
          <cell r="UC61"/>
          <cell r="UD61"/>
          <cell r="UE61"/>
          <cell r="UF61"/>
          <cell r="UG61"/>
          <cell r="UH61"/>
          <cell r="UI61"/>
          <cell r="UJ61"/>
          <cell r="UK61"/>
          <cell r="UL61"/>
          <cell r="UM61"/>
          <cell r="UN61"/>
          <cell r="UO61"/>
          <cell r="UP61"/>
          <cell r="UQ61"/>
          <cell r="UR61"/>
          <cell r="US61"/>
          <cell r="UT61"/>
          <cell r="UU61"/>
          <cell r="UV61"/>
          <cell r="UW61"/>
          <cell r="UX61"/>
          <cell r="UY61"/>
          <cell r="UZ61"/>
          <cell r="VA61"/>
          <cell r="VB61"/>
          <cell r="VC61"/>
          <cell r="VD61"/>
          <cell r="VE61"/>
          <cell r="VF61"/>
          <cell r="VG61"/>
          <cell r="VH61"/>
          <cell r="VI61"/>
          <cell r="VJ61"/>
          <cell r="VK61"/>
          <cell r="VL61"/>
          <cell r="VM61"/>
          <cell r="VN61"/>
          <cell r="VO61"/>
          <cell r="VP61"/>
          <cell r="VQ61"/>
          <cell r="VR61"/>
          <cell r="VS61"/>
          <cell r="VT61"/>
          <cell r="VU61"/>
          <cell r="VV61"/>
          <cell r="VW61"/>
          <cell r="VX61"/>
          <cell r="VY61"/>
          <cell r="VZ61"/>
          <cell r="WA61"/>
          <cell r="WB61"/>
          <cell r="WC61"/>
          <cell r="WD61"/>
          <cell r="WE61"/>
          <cell r="WF61"/>
          <cell r="WG61"/>
          <cell r="WH61"/>
          <cell r="WI61"/>
          <cell r="WJ61"/>
          <cell r="WK61"/>
          <cell r="WL61"/>
          <cell r="WM61"/>
          <cell r="WN61"/>
          <cell r="WO61"/>
          <cell r="WP61"/>
          <cell r="WQ61"/>
          <cell r="WR61"/>
          <cell r="WS61"/>
          <cell r="WT61"/>
          <cell r="WU61"/>
          <cell r="WV61"/>
          <cell r="WW61"/>
          <cell r="WX61"/>
          <cell r="WY61"/>
          <cell r="WZ61"/>
          <cell r="XA61"/>
          <cell r="XB61"/>
          <cell r="XC61"/>
          <cell r="XD61"/>
          <cell r="XE61"/>
          <cell r="XF61"/>
          <cell r="XG61"/>
          <cell r="XH61"/>
          <cell r="XI61"/>
          <cell r="XJ61"/>
          <cell r="XK61"/>
          <cell r="XL61"/>
          <cell r="XM61"/>
          <cell r="XN61"/>
          <cell r="XO61"/>
          <cell r="XP61"/>
          <cell r="XQ61"/>
          <cell r="XR61"/>
          <cell r="XS61"/>
          <cell r="XT61"/>
          <cell r="XU61"/>
          <cell r="XV61"/>
        </row>
        <row r="62">
          <cell r="E62"/>
          <cell r="F62"/>
          <cell r="G62"/>
          <cell r="H62"/>
          <cell r="I62"/>
          <cell r="J62"/>
          <cell r="K62"/>
          <cell r="L62"/>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cell r="CE62"/>
          <cell r="CF62"/>
          <cell r="CG62"/>
          <cell r="CH62"/>
          <cell r="CI62"/>
          <cell r="CJ62"/>
          <cell r="CK62"/>
          <cell r="CL62"/>
          <cell r="CM62"/>
          <cell r="CN62"/>
          <cell r="CO62"/>
          <cell r="CP62"/>
          <cell r="CQ62"/>
          <cell r="CR62"/>
          <cell r="CS62"/>
          <cell r="CT62"/>
          <cell r="CU62"/>
          <cell r="CV62"/>
          <cell r="CW62"/>
          <cell r="CX62"/>
          <cell r="CY62"/>
          <cell r="CZ62"/>
          <cell r="DA62"/>
          <cell r="DB62"/>
          <cell r="DC62"/>
          <cell r="DD62"/>
          <cell r="DE62"/>
          <cell r="DF62"/>
          <cell r="DG62"/>
          <cell r="DH62"/>
          <cell r="DI62"/>
          <cell r="DJ62"/>
          <cell r="DK62"/>
          <cell r="DL62"/>
          <cell r="DM62"/>
          <cell r="DN62"/>
          <cell r="DO62"/>
          <cell r="DP62"/>
          <cell r="DQ62"/>
          <cell r="DR62"/>
          <cell r="DS62"/>
          <cell r="DT62"/>
          <cell r="DU62"/>
          <cell r="DV62"/>
          <cell r="DW62"/>
          <cell r="DX62"/>
          <cell r="DY62"/>
          <cell r="DZ62"/>
          <cell r="EA62"/>
          <cell r="EB62"/>
          <cell r="EC62"/>
          <cell r="ED62"/>
          <cell r="EE62"/>
          <cell r="EF62"/>
          <cell r="EG62"/>
          <cell r="EH62"/>
          <cell r="EI62"/>
          <cell r="EJ62"/>
          <cell r="EK62"/>
          <cell r="EL62"/>
          <cell r="EM62"/>
          <cell r="EN62"/>
          <cell r="EO62"/>
          <cell r="EP62"/>
          <cell r="EQ62"/>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cell r="IB62"/>
          <cell r="IC62"/>
          <cell r="ID62"/>
          <cell r="IE62"/>
          <cell r="IF62"/>
          <cell r="IG62"/>
          <cell r="IH62"/>
          <cell r="II62"/>
          <cell r="IJ62"/>
          <cell r="IK62"/>
          <cell r="IL62"/>
          <cell r="IM62"/>
          <cell r="IN62"/>
          <cell r="IO62"/>
          <cell r="IP62"/>
          <cell r="IQ62"/>
          <cell r="IR62"/>
          <cell r="IS62"/>
          <cell r="IT62"/>
          <cell r="IU62"/>
          <cell r="IV62"/>
          <cell r="IW62"/>
          <cell r="IX62"/>
          <cell r="IY62"/>
          <cell r="IZ62"/>
          <cell r="JA62"/>
          <cell r="JB62"/>
          <cell r="JC62"/>
          <cell r="JD62"/>
          <cell r="JE62"/>
          <cell r="JF62"/>
          <cell r="JG62"/>
          <cell r="JH62"/>
          <cell r="JI62"/>
          <cell r="JJ62"/>
          <cell r="JK62"/>
          <cell r="JL62"/>
          <cell r="JM62"/>
          <cell r="JN62"/>
          <cell r="JO62"/>
          <cell r="JP62"/>
          <cell r="JQ62"/>
          <cell r="JR62"/>
          <cell r="JS62"/>
          <cell r="JT62"/>
          <cell r="JU62"/>
          <cell r="JV62"/>
          <cell r="JW62"/>
          <cell r="JX62"/>
          <cell r="JY62"/>
          <cell r="JZ62"/>
          <cell r="KA62"/>
          <cell r="KB62"/>
          <cell r="KC62"/>
          <cell r="KD62"/>
          <cell r="KE62"/>
          <cell r="KF62"/>
          <cell r="KG62"/>
          <cell r="KH62"/>
          <cell r="KI62"/>
          <cell r="KJ62"/>
          <cell r="KK62"/>
          <cell r="KL62"/>
          <cell r="KM62"/>
          <cell r="KN62"/>
          <cell r="KO62"/>
          <cell r="KP62"/>
          <cell r="KQ62"/>
          <cell r="KR62"/>
          <cell r="KS62"/>
          <cell r="KT62"/>
          <cell r="KU62"/>
          <cell r="KV62"/>
          <cell r="KW62"/>
          <cell r="KX62"/>
          <cell r="KY62"/>
          <cell r="KZ62"/>
          <cell r="LA62"/>
          <cell r="LB62"/>
          <cell r="LC62"/>
          <cell r="LD62"/>
          <cell r="LE62"/>
          <cell r="LF62"/>
          <cell r="LG62"/>
          <cell r="LH62"/>
          <cell r="LI62"/>
          <cell r="LJ62"/>
          <cell r="LK62"/>
          <cell r="LL62"/>
          <cell r="LM62"/>
          <cell r="LN62"/>
          <cell r="LO62"/>
          <cell r="LP62"/>
          <cell r="LQ62"/>
          <cell r="LR62"/>
          <cell r="LS62"/>
          <cell r="LT62"/>
          <cell r="LU62"/>
          <cell r="LV62"/>
          <cell r="LW62"/>
          <cell r="LX62"/>
          <cell r="LY62"/>
          <cell r="LZ62"/>
          <cell r="MA62"/>
          <cell r="MB62"/>
          <cell r="MC62"/>
          <cell r="MD62"/>
          <cell r="ME62"/>
          <cell r="MF62"/>
          <cell r="MG62"/>
          <cell r="MH62"/>
          <cell r="MI62"/>
          <cell r="MJ62"/>
          <cell r="MK62"/>
          <cell r="ML62"/>
          <cell r="MM62"/>
          <cell r="MN62"/>
          <cell r="MO62"/>
          <cell r="MP62"/>
          <cell r="MQ62"/>
          <cell r="MR62"/>
          <cell r="MS62"/>
          <cell r="MT62"/>
          <cell r="MU62"/>
          <cell r="MV62"/>
          <cell r="MW62"/>
          <cell r="MX62"/>
          <cell r="MY62"/>
          <cell r="MZ62"/>
          <cell r="NA62"/>
          <cell r="NB62"/>
          <cell r="NC62"/>
          <cell r="ND62"/>
          <cell r="NE62"/>
          <cell r="NF62"/>
          <cell r="NG62"/>
          <cell r="NH62"/>
          <cell r="NI62"/>
          <cell r="NJ62"/>
          <cell r="NK62"/>
          <cell r="NL62"/>
          <cell r="NM62"/>
          <cell r="NN62"/>
          <cell r="NO62"/>
          <cell r="NP62"/>
          <cell r="NQ62"/>
          <cell r="NR62"/>
          <cell r="NS62"/>
          <cell r="NT62"/>
          <cell r="NU62"/>
          <cell r="NV62"/>
          <cell r="NW62"/>
          <cell r="NX62"/>
          <cell r="NY62"/>
          <cell r="NZ62"/>
          <cell r="OA62"/>
          <cell r="OB62"/>
          <cell r="OC62"/>
          <cell r="OD62"/>
          <cell r="OE62"/>
          <cell r="OF62"/>
          <cell r="OG62"/>
          <cell r="OH62"/>
          <cell r="OI62"/>
          <cell r="OJ62"/>
          <cell r="OK62"/>
          <cell r="OL62"/>
          <cell r="OM62"/>
          <cell r="ON62"/>
          <cell r="OO62"/>
          <cell r="OP62"/>
          <cell r="OQ62"/>
          <cell r="OR62"/>
          <cell r="OS62"/>
          <cell r="OT62"/>
          <cell r="OU62"/>
          <cell r="OV62"/>
          <cell r="OW62"/>
          <cell r="OX62"/>
          <cell r="OY62"/>
          <cell r="OZ62"/>
          <cell r="PA62"/>
          <cell r="PB62"/>
          <cell r="PC62"/>
          <cell r="PD62"/>
          <cell r="PE62"/>
          <cell r="PF62"/>
          <cell r="PG62"/>
          <cell r="PH62"/>
          <cell r="PI62"/>
          <cell r="PJ62"/>
          <cell r="PK62"/>
          <cell r="PL62"/>
          <cell r="PM62"/>
          <cell r="PN62"/>
          <cell r="PO62"/>
          <cell r="PP62"/>
          <cell r="PQ62"/>
          <cell r="PR62"/>
          <cell r="PS62"/>
          <cell r="PT62"/>
          <cell r="PU62"/>
          <cell r="PV62"/>
          <cell r="PW62"/>
          <cell r="PX62"/>
          <cell r="PY62"/>
          <cell r="PZ62"/>
          <cell r="QA62"/>
          <cell r="QB62"/>
          <cell r="QC62"/>
          <cell r="QD62"/>
          <cell r="QE62"/>
          <cell r="QF62"/>
          <cell r="QG62"/>
          <cell r="QH62"/>
          <cell r="QI62"/>
          <cell r="QJ62"/>
          <cell r="QK62"/>
          <cell r="QL62"/>
          <cell r="QM62"/>
          <cell r="QN62"/>
          <cell r="QO62"/>
          <cell r="QP62"/>
          <cell r="QQ62"/>
          <cell r="QR62"/>
          <cell r="QS62"/>
          <cell r="QT62"/>
          <cell r="QU62"/>
          <cell r="QV62"/>
          <cell r="QW62"/>
          <cell r="QX62"/>
          <cell r="QY62"/>
          <cell r="QZ62"/>
          <cell r="RA62"/>
          <cell r="RB62"/>
          <cell r="RC62"/>
          <cell r="RD62"/>
          <cell r="RE62"/>
          <cell r="RF62"/>
          <cell r="RG62"/>
          <cell r="RH62"/>
          <cell r="RI62"/>
          <cell r="RJ62"/>
          <cell r="RK62"/>
          <cell r="RL62"/>
          <cell r="RM62"/>
          <cell r="RN62"/>
          <cell r="RO62"/>
          <cell r="RP62"/>
          <cell r="RQ62"/>
          <cell r="RR62"/>
          <cell r="RS62"/>
          <cell r="RT62"/>
          <cell r="RU62"/>
          <cell r="RV62"/>
          <cell r="RW62"/>
          <cell r="RX62"/>
          <cell r="RY62"/>
          <cell r="RZ62"/>
          <cell r="SA62"/>
          <cell r="SB62"/>
          <cell r="SC62"/>
          <cell r="SD62"/>
          <cell r="SE62"/>
          <cell r="SF62"/>
          <cell r="SG62"/>
          <cell r="SH62"/>
          <cell r="SI62"/>
          <cell r="SJ62"/>
          <cell r="SK62"/>
          <cell r="SL62"/>
          <cell r="SM62"/>
          <cell r="SN62"/>
          <cell r="SO62"/>
          <cell r="SP62"/>
          <cell r="SQ62"/>
          <cell r="SR62"/>
          <cell r="SS62"/>
          <cell r="ST62"/>
          <cell r="SU62"/>
          <cell r="SV62"/>
          <cell r="SW62"/>
          <cell r="SX62"/>
          <cell r="SY62"/>
          <cell r="SZ62"/>
          <cell r="TA62"/>
          <cell r="TB62"/>
          <cell r="TC62"/>
          <cell r="TD62"/>
          <cell r="TE62"/>
          <cell r="TF62"/>
          <cell r="TG62"/>
          <cell r="TH62"/>
          <cell r="TI62"/>
          <cell r="TJ62"/>
          <cell r="TK62"/>
          <cell r="TL62"/>
          <cell r="TM62"/>
          <cell r="TN62"/>
          <cell r="TO62"/>
          <cell r="TP62"/>
          <cell r="TQ62"/>
          <cell r="TR62"/>
          <cell r="TS62"/>
          <cell r="TT62"/>
          <cell r="TU62"/>
          <cell r="TV62"/>
          <cell r="TW62"/>
          <cell r="TX62"/>
          <cell r="TY62"/>
          <cell r="TZ62"/>
          <cell r="UA62"/>
          <cell r="UB62"/>
          <cell r="UC62"/>
          <cell r="UD62"/>
          <cell r="UE62"/>
          <cell r="UF62"/>
          <cell r="UG62"/>
          <cell r="UH62"/>
          <cell r="UI62"/>
          <cell r="UJ62"/>
          <cell r="UK62"/>
          <cell r="UL62"/>
          <cell r="UM62"/>
          <cell r="UN62"/>
          <cell r="UO62"/>
          <cell r="UP62"/>
          <cell r="UQ62"/>
          <cell r="UR62"/>
          <cell r="US62"/>
          <cell r="UT62"/>
          <cell r="UU62"/>
          <cell r="UV62"/>
          <cell r="UW62"/>
          <cell r="UX62"/>
          <cell r="UY62"/>
          <cell r="UZ62"/>
          <cell r="VA62"/>
          <cell r="VB62"/>
          <cell r="VC62"/>
          <cell r="VD62"/>
          <cell r="VE62"/>
          <cell r="VF62"/>
          <cell r="VG62"/>
          <cell r="VH62"/>
          <cell r="VI62"/>
          <cell r="VJ62"/>
          <cell r="VK62"/>
          <cell r="VL62"/>
          <cell r="VM62"/>
          <cell r="VN62"/>
          <cell r="VO62"/>
          <cell r="VP62"/>
          <cell r="VQ62"/>
          <cell r="VR62"/>
          <cell r="VS62"/>
          <cell r="VT62"/>
          <cell r="VU62"/>
          <cell r="VV62"/>
          <cell r="VW62"/>
          <cell r="VX62"/>
          <cell r="VY62"/>
          <cell r="VZ62"/>
          <cell r="WA62"/>
          <cell r="WB62"/>
          <cell r="WC62"/>
          <cell r="WD62"/>
          <cell r="WE62"/>
          <cell r="WF62"/>
          <cell r="WG62"/>
          <cell r="WH62"/>
          <cell r="WI62"/>
          <cell r="WJ62"/>
          <cell r="WK62"/>
          <cell r="WL62"/>
          <cell r="WM62"/>
          <cell r="WN62"/>
          <cell r="WO62"/>
          <cell r="WP62"/>
          <cell r="WQ62"/>
          <cell r="WR62"/>
          <cell r="WS62"/>
          <cell r="WT62"/>
          <cell r="WU62"/>
          <cell r="WV62"/>
          <cell r="WW62"/>
          <cell r="WX62"/>
          <cell r="WY62"/>
          <cell r="WZ62"/>
          <cell r="XA62"/>
          <cell r="XB62"/>
          <cell r="XC62"/>
          <cell r="XD62"/>
          <cell r="XE62"/>
          <cell r="XF62"/>
          <cell r="XG62"/>
          <cell r="XH62"/>
          <cell r="XI62"/>
          <cell r="XJ62"/>
          <cell r="XK62"/>
          <cell r="XL62"/>
          <cell r="XM62"/>
          <cell r="XN62"/>
          <cell r="XO62"/>
          <cell r="XP62"/>
          <cell r="XQ62"/>
          <cell r="XR62"/>
          <cell r="XS62"/>
          <cell r="XT62"/>
          <cell r="XU62"/>
          <cell r="XV62"/>
        </row>
        <row r="63">
          <cell r="E63"/>
          <cell r="F63"/>
          <cell r="G63"/>
          <cell r="H63"/>
          <cell r="I63"/>
          <cell r="J63"/>
          <cell r="K63"/>
          <cell r="L63"/>
          <cell r="M63"/>
          <cell r="N63"/>
          <cell r="O63"/>
          <cell r="P63"/>
          <cell r="Q63"/>
          <cell r="R63"/>
          <cell r="S63"/>
          <cell r="T63"/>
          <cell r="U63"/>
          <cell r="V63"/>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cell r="CE63"/>
          <cell r="CF63"/>
          <cell r="CG63"/>
          <cell r="CH63"/>
          <cell r="CI63"/>
          <cell r="CJ63"/>
          <cell r="CK63"/>
          <cell r="CL63"/>
          <cell r="CM63"/>
          <cell r="CN63"/>
          <cell r="CO63"/>
          <cell r="CP63"/>
          <cell r="CQ63"/>
          <cell r="CR63"/>
          <cell r="CS63"/>
          <cell r="CT63"/>
          <cell r="CU63"/>
          <cell r="CV63"/>
          <cell r="CW63"/>
          <cell r="CX63"/>
          <cell r="CY63"/>
          <cell r="CZ63"/>
          <cell r="DA63"/>
          <cell r="DB63"/>
          <cell r="DC63"/>
          <cell r="DD63"/>
          <cell r="DE63"/>
          <cell r="DF63"/>
          <cell r="DG63"/>
          <cell r="DH63"/>
          <cell r="DI63"/>
          <cell r="DJ63"/>
          <cell r="DK63"/>
          <cell r="DL63"/>
          <cell r="DM63"/>
          <cell r="DN63"/>
          <cell r="DO63"/>
          <cell r="DP63"/>
          <cell r="DQ63"/>
          <cell r="DR63"/>
          <cell r="DS63"/>
          <cell r="DT63"/>
          <cell r="DU63"/>
          <cell r="DV63"/>
          <cell r="DW63"/>
          <cell r="DX63"/>
          <cell r="DY63"/>
          <cell r="DZ63"/>
          <cell r="EA63"/>
          <cell r="EB63"/>
          <cell r="EC63"/>
          <cell r="ED63"/>
          <cell r="EE63"/>
          <cell r="EF63"/>
          <cell r="EG63"/>
          <cell r="EH63"/>
          <cell r="EI63"/>
          <cell r="EJ63"/>
          <cell r="EK63"/>
          <cell r="EL63"/>
          <cell r="EM63"/>
          <cell r="EN63"/>
          <cell r="EO63"/>
          <cell r="EP63"/>
          <cell r="EQ63"/>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cell r="IB63"/>
          <cell r="IC63"/>
          <cell r="ID63"/>
          <cell r="IE63"/>
          <cell r="IF63"/>
          <cell r="IG63"/>
          <cell r="IH63"/>
          <cell r="II63"/>
          <cell r="IJ63"/>
          <cell r="IK63"/>
          <cell r="IL63"/>
          <cell r="IM63"/>
          <cell r="IN63"/>
          <cell r="IO63"/>
          <cell r="IP63"/>
          <cell r="IQ63"/>
          <cell r="IR63"/>
          <cell r="IS63"/>
          <cell r="IT63"/>
          <cell r="IU63"/>
          <cell r="IV63"/>
          <cell r="IW63"/>
          <cell r="IX63"/>
          <cell r="IY63"/>
          <cell r="IZ63"/>
          <cell r="JA63"/>
          <cell r="JB63"/>
          <cell r="JC63"/>
          <cell r="JD63"/>
          <cell r="JE63"/>
          <cell r="JF63"/>
          <cell r="JG63"/>
          <cell r="JH63"/>
          <cell r="JI63"/>
          <cell r="JJ63"/>
          <cell r="JK63"/>
          <cell r="JL63"/>
          <cell r="JM63"/>
          <cell r="JN63"/>
          <cell r="JO63"/>
          <cell r="JP63"/>
          <cell r="JQ63"/>
          <cell r="JR63"/>
          <cell r="JS63"/>
          <cell r="JT63"/>
          <cell r="JU63"/>
          <cell r="JV63"/>
          <cell r="JW63"/>
          <cell r="JX63"/>
          <cell r="JY63"/>
          <cell r="JZ63"/>
          <cell r="KA63"/>
          <cell r="KB63"/>
          <cell r="KC63"/>
          <cell r="KD63"/>
          <cell r="KE63"/>
          <cell r="KF63"/>
          <cell r="KG63"/>
          <cell r="KH63"/>
          <cell r="KI63"/>
          <cell r="KJ63"/>
          <cell r="KK63"/>
          <cell r="KL63"/>
          <cell r="KM63"/>
          <cell r="KN63"/>
          <cell r="KO63"/>
          <cell r="KP63"/>
          <cell r="KQ63"/>
          <cell r="KR63"/>
          <cell r="KS63"/>
          <cell r="KT63"/>
          <cell r="KU63"/>
          <cell r="KV63"/>
          <cell r="KW63"/>
          <cell r="KX63"/>
          <cell r="KY63"/>
          <cell r="KZ63"/>
          <cell r="LA63"/>
          <cell r="LB63"/>
          <cell r="LC63"/>
          <cell r="LD63"/>
          <cell r="LE63"/>
          <cell r="LF63"/>
          <cell r="LG63"/>
          <cell r="LH63"/>
          <cell r="LI63"/>
          <cell r="LJ63"/>
          <cell r="LK63"/>
          <cell r="LL63"/>
          <cell r="LM63"/>
          <cell r="LN63"/>
          <cell r="LO63"/>
          <cell r="LP63"/>
          <cell r="LQ63"/>
          <cell r="LR63"/>
          <cell r="LS63"/>
          <cell r="LT63"/>
          <cell r="LU63"/>
          <cell r="LV63"/>
          <cell r="LW63"/>
          <cell r="LX63"/>
          <cell r="LY63"/>
          <cell r="LZ63"/>
          <cell r="MA63"/>
          <cell r="MB63"/>
          <cell r="MC63"/>
          <cell r="MD63"/>
          <cell r="ME63"/>
          <cell r="MF63"/>
          <cell r="MG63"/>
          <cell r="MH63"/>
          <cell r="MI63"/>
          <cell r="MJ63"/>
          <cell r="MK63"/>
          <cell r="ML63"/>
          <cell r="MM63"/>
          <cell r="MN63"/>
          <cell r="MO63"/>
          <cell r="MP63"/>
          <cell r="MQ63"/>
          <cell r="MR63"/>
          <cell r="MS63"/>
          <cell r="MT63"/>
          <cell r="MU63"/>
          <cell r="MV63"/>
          <cell r="MW63"/>
          <cell r="MX63"/>
          <cell r="MY63"/>
          <cell r="MZ63"/>
          <cell r="NA63"/>
          <cell r="NB63"/>
          <cell r="NC63"/>
          <cell r="ND63"/>
          <cell r="NE63"/>
          <cell r="NF63"/>
          <cell r="NG63"/>
          <cell r="NH63"/>
          <cell r="NI63"/>
          <cell r="NJ63"/>
          <cell r="NK63"/>
          <cell r="NL63"/>
          <cell r="NM63"/>
          <cell r="NN63"/>
          <cell r="NO63"/>
          <cell r="NP63"/>
          <cell r="NQ63"/>
          <cell r="NR63"/>
          <cell r="NS63"/>
          <cell r="NT63"/>
          <cell r="NU63"/>
          <cell r="NV63"/>
          <cell r="NW63"/>
          <cell r="NX63"/>
          <cell r="NY63"/>
          <cell r="NZ63"/>
          <cell r="OA63"/>
          <cell r="OB63"/>
          <cell r="OC63"/>
          <cell r="OD63"/>
          <cell r="OE63"/>
          <cell r="OF63"/>
          <cell r="OG63"/>
          <cell r="OH63"/>
          <cell r="OI63"/>
          <cell r="OJ63"/>
          <cell r="OK63"/>
          <cell r="OL63"/>
          <cell r="OM63"/>
          <cell r="ON63"/>
          <cell r="OO63"/>
          <cell r="OP63"/>
          <cell r="OQ63"/>
          <cell r="OR63"/>
          <cell r="OS63"/>
          <cell r="OT63"/>
          <cell r="OU63"/>
          <cell r="OV63"/>
          <cell r="OW63"/>
          <cell r="OX63"/>
          <cell r="OY63"/>
          <cell r="OZ63"/>
          <cell r="PA63"/>
          <cell r="PB63"/>
          <cell r="PC63"/>
          <cell r="PD63"/>
          <cell r="PE63"/>
          <cell r="PF63"/>
          <cell r="PG63"/>
          <cell r="PH63"/>
          <cell r="PI63"/>
          <cell r="PJ63"/>
          <cell r="PK63"/>
          <cell r="PL63"/>
          <cell r="PM63"/>
          <cell r="PN63"/>
          <cell r="PO63"/>
          <cell r="PP63"/>
          <cell r="PQ63"/>
          <cell r="PR63"/>
          <cell r="PS63"/>
          <cell r="PT63"/>
          <cell r="PU63"/>
          <cell r="PV63"/>
          <cell r="PW63"/>
          <cell r="PX63"/>
          <cell r="PY63"/>
          <cell r="PZ63"/>
          <cell r="QA63"/>
          <cell r="QB63"/>
          <cell r="QC63"/>
          <cell r="QD63"/>
          <cell r="QE63"/>
          <cell r="QF63"/>
          <cell r="QG63"/>
          <cell r="QH63"/>
          <cell r="QI63"/>
          <cell r="QJ63"/>
          <cell r="QK63"/>
          <cell r="QL63"/>
          <cell r="QM63"/>
          <cell r="QN63"/>
          <cell r="QO63"/>
          <cell r="QP63"/>
          <cell r="QQ63"/>
          <cell r="QR63"/>
          <cell r="QS63"/>
          <cell r="QT63"/>
          <cell r="QU63"/>
          <cell r="QV63"/>
          <cell r="QW63"/>
          <cell r="QX63"/>
          <cell r="QY63"/>
          <cell r="QZ63"/>
          <cell r="RA63"/>
          <cell r="RB63"/>
          <cell r="RC63"/>
          <cell r="RD63"/>
          <cell r="RE63"/>
          <cell r="RF63"/>
          <cell r="RG63"/>
          <cell r="RH63"/>
          <cell r="RI63"/>
          <cell r="RJ63"/>
          <cell r="RK63"/>
          <cell r="RL63"/>
          <cell r="RM63"/>
          <cell r="RN63"/>
          <cell r="RO63"/>
          <cell r="RP63"/>
          <cell r="RQ63"/>
          <cell r="RR63"/>
          <cell r="RS63"/>
          <cell r="RT63"/>
          <cell r="RU63"/>
          <cell r="RV63"/>
          <cell r="RW63"/>
          <cell r="RX63"/>
          <cell r="RY63"/>
          <cell r="RZ63"/>
          <cell r="SA63"/>
          <cell r="SB63"/>
          <cell r="SC63"/>
          <cell r="SD63"/>
          <cell r="SE63"/>
          <cell r="SF63"/>
          <cell r="SG63"/>
          <cell r="SH63"/>
          <cell r="SI63"/>
          <cell r="SJ63"/>
          <cell r="SK63"/>
          <cell r="SL63"/>
          <cell r="SM63"/>
          <cell r="SN63"/>
          <cell r="SO63"/>
          <cell r="SP63"/>
          <cell r="SQ63"/>
          <cell r="SR63"/>
          <cell r="SS63"/>
          <cell r="ST63"/>
          <cell r="SU63"/>
          <cell r="SV63"/>
          <cell r="SW63"/>
          <cell r="SX63"/>
          <cell r="SY63"/>
          <cell r="SZ63"/>
          <cell r="TA63"/>
          <cell r="TB63"/>
          <cell r="TC63"/>
          <cell r="TD63"/>
          <cell r="TE63"/>
          <cell r="TF63"/>
          <cell r="TG63"/>
          <cell r="TH63"/>
          <cell r="TI63"/>
          <cell r="TJ63"/>
          <cell r="TK63"/>
          <cell r="TL63"/>
          <cell r="TM63"/>
          <cell r="TN63"/>
          <cell r="TO63"/>
          <cell r="TP63"/>
          <cell r="TQ63"/>
          <cell r="TR63"/>
          <cell r="TS63"/>
          <cell r="TT63"/>
          <cell r="TU63"/>
          <cell r="TV63"/>
          <cell r="TW63"/>
          <cell r="TX63"/>
          <cell r="TY63"/>
          <cell r="TZ63"/>
          <cell r="UA63"/>
          <cell r="UB63"/>
          <cell r="UC63"/>
          <cell r="UD63"/>
          <cell r="UE63"/>
          <cell r="UF63"/>
          <cell r="UG63"/>
          <cell r="UH63"/>
          <cell r="UI63"/>
          <cell r="UJ63"/>
          <cell r="UK63"/>
          <cell r="UL63"/>
          <cell r="UM63"/>
          <cell r="UN63"/>
          <cell r="UO63"/>
          <cell r="UP63"/>
          <cell r="UQ63"/>
          <cell r="UR63"/>
          <cell r="US63"/>
          <cell r="UT63"/>
          <cell r="UU63"/>
          <cell r="UV63"/>
          <cell r="UW63"/>
          <cell r="UX63"/>
          <cell r="UY63"/>
          <cell r="UZ63"/>
          <cell r="VA63"/>
          <cell r="VB63"/>
          <cell r="VC63"/>
          <cell r="VD63"/>
          <cell r="VE63"/>
          <cell r="VF63"/>
          <cell r="VG63"/>
          <cell r="VH63"/>
          <cell r="VI63"/>
          <cell r="VJ63"/>
          <cell r="VK63"/>
          <cell r="VL63"/>
          <cell r="VM63"/>
          <cell r="VN63"/>
          <cell r="VO63"/>
          <cell r="VP63"/>
          <cell r="VQ63"/>
          <cell r="VR63"/>
          <cell r="VS63"/>
          <cell r="VT63"/>
          <cell r="VU63"/>
          <cell r="VV63"/>
          <cell r="VW63"/>
          <cell r="VX63"/>
          <cell r="VY63"/>
          <cell r="VZ63"/>
          <cell r="WA63"/>
          <cell r="WB63"/>
          <cell r="WC63"/>
          <cell r="WD63"/>
          <cell r="WE63"/>
          <cell r="WF63"/>
          <cell r="WG63"/>
          <cell r="WH63"/>
          <cell r="WI63"/>
          <cell r="WJ63"/>
          <cell r="WK63"/>
          <cell r="WL63"/>
          <cell r="WM63"/>
          <cell r="WN63"/>
          <cell r="WO63"/>
          <cell r="WP63"/>
          <cell r="WQ63"/>
          <cell r="WR63"/>
          <cell r="WS63"/>
          <cell r="WT63"/>
          <cell r="WU63"/>
          <cell r="WV63"/>
          <cell r="WW63"/>
          <cell r="WX63"/>
          <cell r="WY63"/>
          <cell r="WZ63"/>
          <cell r="XA63"/>
          <cell r="XB63"/>
          <cell r="XC63"/>
          <cell r="XD63"/>
          <cell r="XE63"/>
          <cell r="XF63"/>
          <cell r="XG63"/>
          <cell r="XH63"/>
          <cell r="XI63"/>
          <cell r="XJ63"/>
          <cell r="XK63"/>
          <cell r="XL63"/>
          <cell r="XM63"/>
          <cell r="XN63"/>
          <cell r="XO63"/>
          <cell r="XP63"/>
          <cell r="XQ63"/>
          <cell r="XR63"/>
          <cell r="XS63"/>
          <cell r="XT63"/>
          <cell r="XU63"/>
          <cell r="XV63"/>
        </row>
        <row r="64">
          <cell r="E64"/>
          <cell r="F64"/>
          <cell r="G64"/>
          <cell r="H64"/>
          <cell r="I64"/>
          <cell r="J64"/>
          <cell r="K64"/>
          <cell r="L64"/>
          <cell r="M64"/>
          <cell r="N64"/>
          <cell r="O64"/>
          <cell r="P64"/>
          <cell r="Q64"/>
          <cell r="R64"/>
          <cell r="S64"/>
          <cell r="T64"/>
          <cell r="U64"/>
          <cell r="V64"/>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cell r="CE64"/>
          <cell r="CF64"/>
          <cell r="CG64"/>
          <cell r="CH64"/>
          <cell r="CI64"/>
          <cell r="CJ64"/>
          <cell r="CK64"/>
          <cell r="CL64"/>
          <cell r="CM64"/>
          <cell r="CN64"/>
          <cell r="CO64"/>
          <cell r="CP64"/>
          <cell r="CQ64"/>
          <cell r="CR64"/>
          <cell r="CS64"/>
          <cell r="CT64"/>
          <cell r="CU64"/>
          <cell r="CV64"/>
          <cell r="CW64"/>
          <cell r="CX64"/>
          <cell r="CY64"/>
          <cell r="CZ64"/>
          <cell r="DA64"/>
          <cell r="DB64"/>
          <cell r="DC64"/>
          <cell r="DD64"/>
          <cell r="DE64"/>
          <cell r="DF64"/>
          <cell r="DG64"/>
          <cell r="DH64"/>
          <cell r="DI64"/>
          <cell r="DJ64"/>
          <cell r="DK64"/>
          <cell r="DL64"/>
          <cell r="DM64"/>
          <cell r="DN64"/>
          <cell r="DO64"/>
          <cell r="DP64"/>
          <cell r="DQ64"/>
          <cell r="DR64"/>
          <cell r="DS64"/>
          <cell r="DT64"/>
          <cell r="DU64"/>
          <cell r="DV64"/>
          <cell r="DW64"/>
          <cell r="DX64"/>
          <cell r="DY64"/>
          <cell r="DZ64"/>
          <cell r="EA64"/>
          <cell r="EB64"/>
          <cell r="EC64"/>
          <cell r="ED64"/>
          <cell r="EE64"/>
          <cell r="EF64"/>
          <cell r="EG64"/>
          <cell r="EH64"/>
          <cell r="EI64"/>
          <cell r="EJ64"/>
          <cell r="EK64"/>
          <cell r="EL64"/>
          <cell r="EM64"/>
          <cell r="EN64"/>
          <cell r="EO64"/>
          <cell r="EP64"/>
          <cell r="EQ64"/>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cell r="IB64"/>
          <cell r="IC64"/>
          <cell r="ID64"/>
          <cell r="IE64"/>
          <cell r="IF64"/>
          <cell r="IG64"/>
          <cell r="IH64"/>
          <cell r="II64"/>
          <cell r="IJ64"/>
          <cell r="IK64"/>
          <cell r="IL64"/>
          <cell r="IM64"/>
          <cell r="IN64"/>
          <cell r="IO64"/>
          <cell r="IP64"/>
          <cell r="IQ64"/>
          <cell r="IR64"/>
          <cell r="IS64"/>
          <cell r="IT64"/>
          <cell r="IU64"/>
          <cell r="IV64"/>
          <cell r="IW64"/>
          <cell r="IX64"/>
          <cell r="IY64"/>
          <cell r="IZ64"/>
          <cell r="JA64"/>
          <cell r="JB64"/>
          <cell r="JC64"/>
          <cell r="JD64"/>
          <cell r="JE64"/>
          <cell r="JF64"/>
          <cell r="JG64"/>
          <cell r="JH64"/>
          <cell r="JI64"/>
          <cell r="JJ64"/>
          <cell r="JK64"/>
          <cell r="JL64"/>
          <cell r="JM64"/>
          <cell r="JN64"/>
          <cell r="JO64"/>
          <cell r="JP64"/>
          <cell r="JQ64"/>
          <cell r="JR64"/>
          <cell r="JS64"/>
          <cell r="JT64"/>
          <cell r="JU64"/>
          <cell r="JV64"/>
          <cell r="JW64"/>
          <cell r="JX64"/>
          <cell r="JY64"/>
          <cell r="JZ64"/>
          <cell r="KA64"/>
          <cell r="KB64"/>
          <cell r="KC64"/>
          <cell r="KD64"/>
          <cell r="KE64"/>
          <cell r="KF64"/>
          <cell r="KG64"/>
          <cell r="KH64"/>
          <cell r="KI64"/>
          <cell r="KJ64"/>
          <cell r="KK64"/>
          <cell r="KL64"/>
          <cell r="KM64"/>
          <cell r="KN64"/>
          <cell r="KO64"/>
          <cell r="KP64"/>
          <cell r="KQ64"/>
          <cell r="KR64"/>
          <cell r="KS64"/>
          <cell r="KT64"/>
          <cell r="KU64"/>
          <cell r="KV64"/>
          <cell r="KW64"/>
          <cell r="KX64"/>
          <cell r="KY64"/>
          <cell r="KZ64"/>
          <cell r="LA64"/>
          <cell r="LB64"/>
          <cell r="LC64"/>
          <cell r="LD64"/>
          <cell r="LE64"/>
          <cell r="LF64"/>
          <cell r="LG64"/>
          <cell r="LH64"/>
          <cell r="LI64"/>
          <cell r="LJ64"/>
          <cell r="LK64"/>
          <cell r="LL64"/>
          <cell r="LM64"/>
          <cell r="LN64"/>
          <cell r="LO64"/>
          <cell r="LP64"/>
          <cell r="LQ64"/>
          <cell r="LR64"/>
          <cell r="LS64"/>
          <cell r="LT64"/>
          <cell r="LU64"/>
          <cell r="LV64"/>
          <cell r="LW64"/>
          <cell r="LX64"/>
          <cell r="LY64"/>
          <cell r="LZ64"/>
          <cell r="MA64"/>
          <cell r="MB64"/>
          <cell r="MC64"/>
          <cell r="MD64"/>
          <cell r="ME64"/>
          <cell r="MF64"/>
          <cell r="MG64"/>
          <cell r="MH64"/>
          <cell r="MI64"/>
          <cell r="MJ64"/>
          <cell r="MK64"/>
          <cell r="ML64"/>
          <cell r="MM64"/>
          <cell r="MN64"/>
          <cell r="MO64"/>
          <cell r="MP64"/>
          <cell r="MQ64"/>
          <cell r="MR64"/>
          <cell r="MS64"/>
          <cell r="MT64"/>
          <cell r="MU64"/>
          <cell r="MV64"/>
          <cell r="MW64"/>
          <cell r="MX64"/>
          <cell r="MY64"/>
          <cell r="MZ64"/>
          <cell r="NA64"/>
          <cell r="NB64"/>
          <cell r="NC64"/>
          <cell r="ND64"/>
          <cell r="NE64"/>
          <cell r="NF64"/>
          <cell r="NG64"/>
          <cell r="NH64"/>
          <cell r="NI64"/>
          <cell r="NJ64"/>
          <cell r="NK64"/>
          <cell r="NL64"/>
          <cell r="NM64"/>
          <cell r="NN64"/>
          <cell r="NO64"/>
          <cell r="NP64"/>
          <cell r="NQ64"/>
          <cell r="NR64"/>
          <cell r="NS64"/>
          <cell r="NT64"/>
          <cell r="NU64"/>
          <cell r="NV64"/>
          <cell r="NW64"/>
          <cell r="NX64"/>
          <cell r="NY64"/>
          <cell r="NZ64"/>
          <cell r="OA64"/>
          <cell r="OB64"/>
          <cell r="OC64"/>
          <cell r="OD64"/>
          <cell r="OE64"/>
          <cell r="OF64"/>
          <cell r="OG64"/>
          <cell r="OH64"/>
          <cell r="OI64"/>
          <cell r="OJ64"/>
          <cell r="OK64"/>
          <cell r="OL64"/>
          <cell r="OM64"/>
          <cell r="ON64"/>
          <cell r="OO64"/>
          <cell r="OP64"/>
          <cell r="OQ64"/>
          <cell r="OR64"/>
          <cell r="OS64"/>
          <cell r="OT64"/>
          <cell r="OU64"/>
          <cell r="OV64"/>
          <cell r="OW64"/>
          <cell r="OX64"/>
          <cell r="OY64"/>
          <cell r="OZ64"/>
          <cell r="PA64"/>
          <cell r="PB64"/>
          <cell r="PC64"/>
          <cell r="PD64"/>
          <cell r="PE64"/>
          <cell r="PF64"/>
          <cell r="PG64"/>
          <cell r="PH64"/>
          <cell r="PI64"/>
          <cell r="PJ64"/>
          <cell r="PK64"/>
          <cell r="PL64"/>
          <cell r="PM64"/>
          <cell r="PN64"/>
          <cell r="PO64"/>
          <cell r="PP64"/>
          <cell r="PQ64"/>
          <cell r="PR64"/>
          <cell r="PS64"/>
          <cell r="PT64"/>
          <cell r="PU64"/>
          <cell r="PV64"/>
          <cell r="PW64"/>
          <cell r="PX64"/>
          <cell r="PY64"/>
          <cell r="PZ64"/>
          <cell r="QA64"/>
          <cell r="QB64"/>
          <cell r="QC64"/>
          <cell r="QD64"/>
          <cell r="QE64"/>
          <cell r="QF64"/>
          <cell r="QG64"/>
          <cell r="QH64"/>
          <cell r="QI64"/>
          <cell r="QJ64"/>
          <cell r="QK64"/>
          <cell r="QL64"/>
          <cell r="QM64"/>
          <cell r="QN64"/>
          <cell r="QO64"/>
          <cell r="QP64"/>
          <cell r="QQ64"/>
          <cell r="QR64"/>
          <cell r="QS64"/>
          <cell r="QT64"/>
          <cell r="QU64"/>
          <cell r="QV64"/>
          <cell r="QW64"/>
          <cell r="QX64"/>
          <cell r="QY64"/>
          <cell r="QZ64"/>
          <cell r="RA64"/>
          <cell r="RB64"/>
          <cell r="RC64"/>
          <cell r="RD64"/>
          <cell r="RE64"/>
          <cell r="RF64"/>
          <cell r="RG64"/>
          <cell r="RH64"/>
          <cell r="RI64"/>
          <cell r="RJ64"/>
          <cell r="RK64"/>
          <cell r="RL64"/>
          <cell r="RM64"/>
          <cell r="RN64"/>
          <cell r="RO64"/>
          <cell r="RP64"/>
          <cell r="RQ64"/>
          <cell r="RR64"/>
          <cell r="RS64"/>
          <cell r="RT64"/>
          <cell r="RU64"/>
          <cell r="RV64"/>
          <cell r="RW64"/>
          <cell r="RX64"/>
          <cell r="RY64"/>
          <cell r="RZ64"/>
          <cell r="SA64"/>
          <cell r="SB64"/>
          <cell r="SC64"/>
          <cell r="SD64"/>
          <cell r="SE64"/>
          <cell r="SF64"/>
          <cell r="SG64"/>
          <cell r="SH64"/>
          <cell r="SI64"/>
          <cell r="SJ64"/>
          <cell r="SK64"/>
          <cell r="SL64"/>
          <cell r="SM64"/>
          <cell r="SN64"/>
          <cell r="SO64"/>
          <cell r="SP64"/>
          <cell r="SQ64"/>
          <cell r="SR64"/>
          <cell r="SS64"/>
          <cell r="ST64"/>
          <cell r="SU64"/>
          <cell r="SV64"/>
          <cell r="SW64"/>
          <cell r="SX64"/>
          <cell r="SY64"/>
          <cell r="SZ64"/>
          <cell r="TA64"/>
          <cell r="TB64"/>
          <cell r="TC64"/>
          <cell r="TD64"/>
          <cell r="TE64"/>
          <cell r="TF64"/>
          <cell r="TG64"/>
          <cell r="TH64"/>
          <cell r="TI64"/>
          <cell r="TJ64"/>
          <cell r="TK64"/>
          <cell r="TL64"/>
          <cell r="TM64"/>
          <cell r="TN64"/>
          <cell r="TO64"/>
          <cell r="TP64"/>
          <cell r="TQ64"/>
          <cell r="TR64"/>
          <cell r="TS64"/>
          <cell r="TT64"/>
          <cell r="TU64"/>
          <cell r="TV64"/>
          <cell r="TW64"/>
          <cell r="TX64"/>
          <cell r="TY64"/>
          <cell r="TZ64"/>
          <cell r="UA64"/>
          <cell r="UB64"/>
          <cell r="UC64"/>
          <cell r="UD64"/>
          <cell r="UE64"/>
          <cell r="UF64"/>
          <cell r="UG64"/>
          <cell r="UH64"/>
          <cell r="UI64"/>
          <cell r="UJ64"/>
          <cell r="UK64"/>
          <cell r="UL64"/>
          <cell r="UM64"/>
          <cell r="UN64"/>
          <cell r="UO64"/>
          <cell r="UP64"/>
          <cell r="UQ64"/>
          <cell r="UR64"/>
          <cell r="US64"/>
          <cell r="UT64"/>
          <cell r="UU64"/>
          <cell r="UV64"/>
          <cell r="UW64"/>
          <cell r="UX64"/>
          <cell r="UY64"/>
          <cell r="UZ64"/>
          <cell r="VA64"/>
          <cell r="VB64"/>
          <cell r="VC64"/>
          <cell r="VD64"/>
          <cell r="VE64"/>
          <cell r="VF64"/>
          <cell r="VG64"/>
          <cell r="VH64"/>
          <cell r="VI64"/>
          <cell r="VJ64"/>
          <cell r="VK64"/>
          <cell r="VL64"/>
          <cell r="VM64"/>
          <cell r="VN64"/>
          <cell r="VO64"/>
          <cell r="VP64"/>
          <cell r="VQ64"/>
          <cell r="VR64"/>
          <cell r="VS64"/>
          <cell r="VT64"/>
          <cell r="VU64"/>
          <cell r="VV64"/>
          <cell r="VW64"/>
          <cell r="VX64"/>
          <cell r="VY64"/>
          <cell r="VZ64"/>
          <cell r="WA64"/>
          <cell r="WB64"/>
          <cell r="WC64"/>
          <cell r="WD64"/>
          <cell r="WE64"/>
          <cell r="WF64"/>
          <cell r="WG64"/>
          <cell r="WH64"/>
          <cell r="WI64"/>
          <cell r="WJ64"/>
          <cell r="WK64"/>
          <cell r="WL64"/>
          <cell r="WM64"/>
          <cell r="WN64"/>
          <cell r="WO64"/>
          <cell r="WP64"/>
          <cell r="WQ64"/>
          <cell r="WR64"/>
          <cell r="WS64"/>
          <cell r="WT64"/>
          <cell r="WU64"/>
          <cell r="WV64"/>
          <cell r="WW64"/>
          <cell r="WX64"/>
          <cell r="WY64"/>
          <cell r="WZ64"/>
          <cell r="XA64"/>
          <cell r="XB64"/>
          <cell r="XC64"/>
          <cell r="XD64"/>
          <cell r="XE64"/>
          <cell r="XF64"/>
          <cell r="XG64"/>
          <cell r="XH64"/>
          <cell r="XI64"/>
          <cell r="XJ64"/>
          <cell r="XK64"/>
          <cell r="XL64"/>
          <cell r="XM64"/>
          <cell r="XN64"/>
          <cell r="XO64"/>
          <cell r="XP64"/>
          <cell r="XQ64"/>
          <cell r="XR64"/>
          <cell r="XS64"/>
          <cell r="XT64"/>
          <cell r="XU64"/>
          <cell r="XV64"/>
        </row>
        <row r="65">
          <cell r="E65"/>
          <cell r="F65"/>
          <cell r="G65"/>
          <cell r="H65"/>
          <cell r="I65"/>
          <cell r="J65"/>
          <cell r="K65"/>
          <cell r="L65"/>
          <cell r="M65"/>
          <cell r="N65"/>
          <cell r="O65"/>
          <cell r="P65"/>
          <cell r="Q65"/>
          <cell r="R65"/>
          <cell r="S65"/>
          <cell r="T65"/>
          <cell r="U65"/>
          <cell r="V65"/>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cell r="IB65"/>
          <cell r="IC65"/>
          <cell r="ID65"/>
          <cell r="IE65"/>
          <cell r="IF65"/>
          <cell r="IG65"/>
          <cell r="IH65"/>
          <cell r="II65"/>
          <cell r="IJ65"/>
          <cell r="IK65"/>
          <cell r="IL65"/>
          <cell r="IM65"/>
          <cell r="IN65"/>
          <cell r="IO65"/>
          <cell r="IP65"/>
          <cell r="IQ65"/>
          <cell r="IR65"/>
          <cell r="IS65"/>
          <cell r="IT65"/>
          <cell r="IU65"/>
          <cell r="IV65"/>
          <cell r="IW65"/>
          <cell r="IX65"/>
          <cell r="IY65"/>
          <cell r="IZ65"/>
          <cell r="JA65"/>
          <cell r="JB65"/>
          <cell r="JC65"/>
          <cell r="JD65"/>
          <cell r="JE65"/>
          <cell r="JF65"/>
          <cell r="JG65"/>
          <cell r="JH65"/>
          <cell r="JI65"/>
          <cell r="JJ65"/>
          <cell r="JK65"/>
          <cell r="JL65"/>
          <cell r="JM65"/>
          <cell r="JN65"/>
          <cell r="JO65"/>
          <cell r="JP65"/>
          <cell r="JQ65"/>
          <cell r="JR65"/>
          <cell r="JS65"/>
          <cell r="JT65"/>
          <cell r="JU65"/>
          <cell r="JV65"/>
          <cell r="JW65"/>
          <cell r="JX65"/>
          <cell r="JY65"/>
          <cell r="JZ65"/>
          <cell r="KA65"/>
          <cell r="KB65"/>
          <cell r="KC65"/>
          <cell r="KD65"/>
          <cell r="KE65"/>
          <cell r="KF65"/>
          <cell r="KG65"/>
          <cell r="KH65"/>
          <cell r="KI65"/>
          <cell r="KJ65"/>
          <cell r="KK65"/>
          <cell r="KL65"/>
          <cell r="KM65"/>
          <cell r="KN65"/>
          <cell r="KO65"/>
          <cell r="KP65"/>
          <cell r="KQ65"/>
          <cell r="KR65"/>
          <cell r="KS65"/>
          <cell r="KT65"/>
          <cell r="KU65"/>
          <cell r="KV65"/>
          <cell r="KW65"/>
          <cell r="KX65"/>
          <cell r="KY65"/>
          <cell r="KZ65"/>
          <cell r="LA65"/>
          <cell r="LB65"/>
          <cell r="LC65"/>
          <cell r="LD65"/>
          <cell r="LE65"/>
          <cell r="LF65"/>
          <cell r="LG65"/>
          <cell r="LH65"/>
          <cell r="LI65"/>
          <cell r="LJ65"/>
          <cell r="LK65"/>
          <cell r="LL65"/>
          <cell r="LM65"/>
          <cell r="LN65"/>
          <cell r="LO65"/>
          <cell r="LP65"/>
          <cell r="LQ65"/>
          <cell r="LR65"/>
          <cell r="LS65"/>
          <cell r="LT65"/>
          <cell r="LU65"/>
          <cell r="LV65"/>
          <cell r="LW65"/>
          <cell r="LX65"/>
          <cell r="LY65"/>
          <cell r="LZ65"/>
          <cell r="MA65"/>
          <cell r="MB65"/>
          <cell r="MC65"/>
          <cell r="MD65"/>
          <cell r="ME65"/>
          <cell r="MF65"/>
          <cell r="MG65"/>
          <cell r="MH65"/>
          <cell r="MI65"/>
          <cell r="MJ65"/>
          <cell r="MK65"/>
          <cell r="ML65"/>
          <cell r="MM65"/>
          <cell r="MN65"/>
          <cell r="MO65"/>
          <cell r="MP65"/>
          <cell r="MQ65"/>
          <cell r="MR65"/>
          <cell r="MS65"/>
          <cell r="MT65"/>
          <cell r="MU65"/>
          <cell r="MV65"/>
          <cell r="MW65"/>
          <cell r="MX65"/>
          <cell r="MY65"/>
          <cell r="MZ65"/>
          <cell r="NA65"/>
          <cell r="NB65"/>
          <cell r="NC65"/>
          <cell r="ND65"/>
          <cell r="NE65"/>
          <cell r="NF65"/>
          <cell r="NG65"/>
          <cell r="NH65"/>
          <cell r="NI65"/>
          <cell r="NJ65"/>
          <cell r="NK65"/>
          <cell r="NL65"/>
          <cell r="NM65"/>
          <cell r="NN65"/>
          <cell r="NO65"/>
          <cell r="NP65"/>
          <cell r="NQ65"/>
          <cell r="NR65"/>
          <cell r="NS65"/>
          <cell r="NT65"/>
          <cell r="NU65"/>
          <cell r="NV65"/>
          <cell r="NW65"/>
          <cell r="NX65"/>
          <cell r="NY65"/>
          <cell r="NZ65"/>
          <cell r="OA65"/>
          <cell r="OB65"/>
          <cell r="OC65"/>
          <cell r="OD65"/>
          <cell r="OE65"/>
          <cell r="OF65"/>
          <cell r="OG65"/>
          <cell r="OH65"/>
          <cell r="OI65"/>
          <cell r="OJ65"/>
          <cell r="OK65"/>
          <cell r="OL65"/>
          <cell r="OM65"/>
          <cell r="ON65"/>
          <cell r="OO65"/>
          <cell r="OP65"/>
          <cell r="OQ65"/>
          <cell r="OR65"/>
          <cell r="OS65"/>
          <cell r="OT65"/>
          <cell r="OU65"/>
          <cell r="OV65"/>
          <cell r="OW65"/>
          <cell r="OX65"/>
          <cell r="OY65"/>
          <cell r="OZ65"/>
          <cell r="PA65"/>
          <cell r="PB65"/>
          <cell r="PC65"/>
          <cell r="PD65"/>
          <cell r="PE65"/>
          <cell r="PF65"/>
          <cell r="PG65"/>
          <cell r="PH65"/>
          <cell r="PI65"/>
          <cell r="PJ65"/>
          <cell r="PK65"/>
          <cell r="PL65"/>
          <cell r="PM65"/>
          <cell r="PN65"/>
          <cell r="PO65"/>
          <cell r="PP65"/>
          <cell r="PQ65"/>
          <cell r="PR65"/>
          <cell r="PS65"/>
          <cell r="PT65"/>
          <cell r="PU65"/>
          <cell r="PV65"/>
          <cell r="PW65"/>
          <cell r="PX65"/>
          <cell r="PY65"/>
          <cell r="PZ65"/>
          <cell r="QA65"/>
          <cell r="QB65"/>
          <cell r="QC65"/>
          <cell r="QD65"/>
          <cell r="QE65"/>
          <cell r="QF65"/>
          <cell r="QG65"/>
          <cell r="QH65"/>
          <cell r="QI65"/>
          <cell r="QJ65"/>
          <cell r="QK65"/>
          <cell r="QL65"/>
          <cell r="QM65"/>
          <cell r="QN65"/>
          <cell r="QO65"/>
          <cell r="QP65"/>
          <cell r="QQ65"/>
          <cell r="QR65"/>
          <cell r="QS65"/>
          <cell r="QT65"/>
          <cell r="QU65"/>
          <cell r="QV65"/>
          <cell r="QW65"/>
          <cell r="QX65"/>
          <cell r="QY65"/>
          <cell r="QZ65"/>
          <cell r="RA65"/>
          <cell r="RB65"/>
          <cell r="RC65"/>
          <cell r="RD65"/>
          <cell r="RE65"/>
          <cell r="RF65"/>
          <cell r="RG65"/>
          <cell r="RH65"/>
          <cell r="RI65"/>
          <cell r="RJ65"/>
          <cell r="RK65"/>
          <cell r="RL65"/>
          <cell r="RM65"/>
          <cell r="RN65"/>
          <cell r="RO65"/>
          <cell r="RP65"/>
          <cell r="RQ65"/>
          <cell r="RR65"/>
          <cell r="RS65"/>
          <cell r="RT65"/>
          <cell r="RU65"/>
          <cell r="RV65"/>
          <cell r="RW65"/>
          <cell r="RX65"/>
          <cell r="RY65"/>
          <cell r="RZ65"/>
          <cell r="SA65"/>
          <cell r="SB65"/>
          <cell r="SC65"/>
          <cell r="SD65"/>
          <cell r="SE65"/>
          <cell r="SF65"/>
          <cell r="SG65"/>
          <cell r="SH65"/>
          <cell r="SI65"/>
          <cell r="SJ65"/>
          <cell r="SK65"/>
          <cell r="SL65"/>
          <cell r="SM65"/>
          <cell r="SN65"/>
          <cell r="SO65"/>
          <cell r="SP65"/>
          <cell r="SQ65"/>
          <cell r="SR65"/>
          <cell r="SS65"/>
          <cell r="ST65"/>
          <cell r="SU65"/>
          <cell r="SV65"/>
          <cell r="SW65"/>
          <cell r="SX65"/>
          <cell r="SY65"/>
          <cell r="SZ65"/>
          <cell r="TA65"/>
          <cell r="TB65"/>
          <cell r="TC65"/>
          <cell r="TD65"/>
          <cell r="TE65"/>
          <cell r="TF65"/>
          <cell r="TG65"/>
          <cell r="TH65"/>
          <cell r="TI65"/>
          <cell r="TJ65"/>
          <cell r="TK65"/>
          <cell r="TL65"/>
          <cell r="TM65"/>
          <cell r="TN65"/>
          <cell r="TO65"/>
          <cell r="TP65"/>
          <cell r="TQ65"/>
          <cell r="TR65"/>
          <cell r="TS65"/>
          <cell r="TT65"/>
          <cell r="TU65"/>
          <cell r="TV65"/>
          <cell r="TW65"/>
          <cell r="TX65"/>
          <cell r="TY65"/>
          <cell r="TZ65"/>
          <cell r="UA65"/>
          <cell r="UB65"/>
          <cell r="UC65"/>
          <cell r="UD65"/>
          <cell r="UE65"/>
          <cell r="UF65"/>
          <cell r="UG65"/>
          <cell r="UH65"/>
          <cell r="UI65"/>
          <cell r="UJ65"/>
          <cell r="UK65"/>
          <cell r="UL65"/>
          <cell r="UM65"/>
          <cell r="UN65"/>
          <cell r="UO65"/>
          <cell r="UP65"/>
          <cell r="UQ65"/>
          <cell r="UR65"/>
          <cell r="US65"/>
          <cell r="UT65"/>
          <cell r="UU65"/>
          <cell r="UV65"/>
          <cell r="UW65"/>
          <cell r="UX65"/>
          <cell r="UY65"/>
          <cell r="UZ65"/>
          <cell r="VA65"/>
          <cell r="VB65"/>
          <cell r="VC65"/>
          <cell r="VD65"/>
          <cell r="VE65"/>
          <cell r="VF65"/>
          <cell r="VG65"/>
          <cell r="VH65"/>
          <cell r="VI65"/>
          <cell r="VJ65"/>
          <cell r="VK65"/>
          <cell r="VL65"/>
          <cell r="VM65"/>
          <cell r="VN65"/>
          <cell r="VO65"/>
          <cell r="VP65"/>
          <cell r="VQ65"/>
          <cell r="VR65"/>
          <cell r="VS65"/>
          <cell r="VT65"/>
          <cell r="VU65"/>
          <cell r="VV65"/>
          <cell r="VW65"/>
          <cell r="VX65"/>
          <cell r="VY65"/>
          <cell r="VZ65"/>
          <cell r="WA65"/>
          <cell r="WB65"/>
          <cell r="WC65"/>
          <cell r="WD65"/>
          <cell r="WE65"/>
          <cell r="WF65"/>
          <cell r="WG65"/>
          <cell r="WH65"/>
          <cell r="WI65"/>
          <cell r="WJ65"/>
          <cell r="WK65"/>
          <cell r="WL65"/>
          <cell r="WM65"/>
          <cell r="WN65"/>
          <cell r="WO65"/>
          <cell r="WP65"/>
          <cell r="WQ65"/>
          <cell r="WR65"/>
          <cell r="WS65"/>
          <cell r="WT65"/>
          <cell r="WU65"/>
          <cell r="WV65"/>
          <cell r="WW65"/>
          <cell r="WX65"/>
          <cell r="WY65"/>
          <cell r="WZ65"/>
          <cell r="XA65"/>
          <cell r="XB65"/>
          <cell r="XC65"/>
          <cell r="XD65"/>
          <cell r="XE65"/>
          <cell r="XF65"/>
          <cell r="XG65"/>
          <cell r="XH65"/>
          <cell r="XI65"/>
          <cell r="XJ65"/>
          <cell r="XK65"/>
          <cell r="XL65"/>
          <cell r="XM65"/>
          <cell r="XN65"/>
          <cell r="XO65"/>
          <cell r="XP65"/>
          <cell r="XQ65"/>
          <cell r="XR65"/>
          <cell r="XS65"/>
          <cell r="XT65"/>
          <cell r="XU65"/>
          <cell r="XV65"/>
        </row>
        <row r="66">
          <cell r="E66"/>
          <cell r="F66"/>
          <cell r="G66"/>
          <cell r="H66"/>
          <cell r="I66"/>
          <cell r="J66"/>
          <cell r="K66"/>
          <cell r="L66"/>
          <cell r="M66"/>
          <cell r="N66"/>
          <cell r="O66"/>
          <cell r="P66"/>
          <cell r="Q66"/>
          <cell r="R66"/>
          <cell r="S66"/>
          <cell r="T66"/>
          <cell r="U66"/>
          <cell r="V66"/>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cell r="CE66"/>
          <cell r="CF66"/>
          <cell r="CG66"/>
          <cell r="CH66"/>
          <cell r="CI66"/>
          <cell r="CJ66"/>
          <cell r="CK66"/>
          <cell r="CL66"/>
          <cell r="CM66"/>
          <cell r="CN66"/>
          <cell r="CO66"/>
          <cell r="CP66"/>
          <cell r="CQ66"/>
          <cell r="CR66"/>
          <cell r="CS66"/>
          <cell r="CT66"/>
          <cell r="CU66"/>
          <cell r="CV66"/>
          <cell r="CW66"/>
          <cell r="CX66"/>
          <cell r="CY66"/>
          <cell r="CZ66"/>
          <cell r="DA66"/>
          <cell r="DB66"/>
          <cell r="DC66"/>
          <cell r="DD66"/>
          <cell r="DE66"/>
          <cell r="DF66"/>
          <cell r="DG66"/>
          <cell r="DH66"/>
          <cell r="DI66"/>
          <cell r="DJ66"/>
          <cell r="DK66"/>
          <cell r="DL66"/>
          <cell r="DM66"/>
          <cell r="DN66"/>
          <cell r="DO66"/>
          <cell r="DP66"/>
          <cell r="DQ66"/>
          <cell r="DR66"/>
          <cell r="DS66"/>
          <cell r="DT66"/>
          <cell r="DU66"/>
          <cell r="DV66"/>
          <cell r="DW66"/>
          <cell r="DX66"/>
          <cell r="DY66"/>
          <cell r="DZ66"/>
          <cell r="EA66"/>
          <cell r="EB66"/>
          <cell r="EC66"/>
          <cell r="ED66"/>
          <cell r="EE66"/>
          <cell r="EF66"/>
          <cell r="EG66"/>
          <cell r="EH66"/>
          <cell r="EI66"/>
          <cell r="EJ66"/>
          <cell r="EK66"/>
          <cell r="EL66"/>
          <cell r="EM66"/>
          <cell r="EN66"/>
          <cell r="EO66"/>
          <cell r="EP66"/>
          <cell r="EQ66"/>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cell r="IB66"/>
          <cell r="IC66"/>
          <cell r="ID66"/>
          <cell r="IE66"/>
          <cell r="IF66"/>
          <cell r="IG66"/>
          <cell r="IH66"/>
          <cell r="II66"/>
          <cell r="IJ66"/>
          <cell r="IK66"/>
          <cell r="IL66"/>
          <cell r="IM66"/>
          <cell r="IN66"/>
          <cell r="IO66"/>
          <cell r="IP66"/>
          <cell r="IQ66"/>
          <cell r="IR66"/>
          <cell r="IS66"/>
          <cell r="IT66"/>
          <cell r="IU66"/>
          <cell r="IV66"/>
          <cell r="IW66"/>
          <cell r="IX66"/>
          <cell r="IY66"/>
          <cell r="IZ66"/>
          <cell r="JA66"/>
          <cell r="JB66"/>
          <cell r="JC66"/>
          <cell r="JD66"/>
          <cell r="JE66"/>
          <cell r="JF66"/>
          <cell r="JG66"/>
          <cell r="JH66"/>
          <cell r="JI66"/>
          <cell r="JJ66"/>
          <cell r="JK66"/>
          <cell r="JL66"/>
          <cell r="JM66"/>
          <cell r="JN66"/>
          <cell r="JO66"/>
          <cell r="JP66"/>
          <cell r="JQ66"/>
          <cell r="JR66"/>
          <cell r="JS66"/>
          <cell r="JT66"/>
          <cell r="JU66"/>
          <cell r="JV66"/>
          <cell r="JW66"/>
          <cell r="JX66"/>
          <cell r="JY66"/>
          <cell r="JZ66"/>
          <cell r="KA66"/>
          <cell r="KB66"/>
          <cell r="KC66"/>
          <cell r="KD66"/>
          <cell r="KE66"/>
          <cell r="KF66"/>
          <cell r="KG66"/>
          <cell r="KH66"/>
          <cell r="KI66"/>
          <cell r="KJ66"/>
          <cell r="KK66"/>
          <cell r="KL66"/>
          <cell r="KM66"/>
          <cell r="KN66"/>
          <cell r="KO66"/>
          <cell r="KP66"/>
          <cell r="KQ66"/>
          <cell r="KR66"/>
          <cell r="KS66"/>
          <cell r="KT66"/>
          <cell r="KU66"/>
          <cell r="KV66"/>
          <cell r="KW66"/>
          <cell r="KX66"/>
          <cell r="KY66"/>
          <cell r="KZ66"/>
          <cell r="LA66"/>
          <cell r="LB66"/>
          <cell r="LC66"/>
          <cell r="LD66"/>
          <cell r="LE66"/>
          <cell r="LF66"/>
          <cell r="LG66"/>
          <cell r="LH66"/>
          <cell r="LI66"/>
          <cell r="LJ66"/>
          <cell r="LK66"/>
          <cell r="LL66"/>
          <cell r="LM66"/>
          <cell r="LN66"/>
          <cell r="LO66"/>
          <cell r="LP66"/>
          <cell r="LQ66"/>
          <cell r="LR66"/>
          <cell r="LS66"/>
          <cell r="LT66"/>
          <cell r="LU66"/>
          <cell r="LV66"/>
          <cell r="LW66"/>
          <cell r="LX66"/>
          <cell r="LY66"/>
          <cell r="LZ66"/>
          <cell r="MA66"/>
          <cell r="MB66"/>
          <cell r="MC66"/>
          <cell r="MD66"/>
          <cell r="ME66"/>
          <cell r="MF66"/>
          <cell r="MG66"/>
          <cell r="MH66"/>
          <cell r="MI66"/>
          <cell r="MJ66"/>
          <cell r="MK66"/>
          <cell r="ML66"/>
          <cell r="MM66"/>
          <cell r="MN66"/>
          <cell r="MO66"/>
          <cell r="MP66"/>
          <cell r="MQ66"/>
          <cell r="MR66"/>
          <cell r="MS66"/>
          <cell r="MT66"/>
          <cell r="MU66"/>
          <cell r="MV66"/>
          <cell r="MW66"/>
          <cell r="MX66"/>
          <cell r="MY66"/>
          <cell r="MZ66"/>
          <cell r="NA66"/>
          <cell r="NB66"/>
          <cell r="NC66"/>
          <cell r="ND66"/>
          <cell r="NE66"/>
          <cell r="NF66"/>
          <cell r="NG66"/>
          <cell r="NH66"/>
          <cell r="NI66"/>
          <cell r="NJ66"/>
          <cell r="NK66"/>
          <cell r="NL66"/>
          <cell r="NM66"/>
          <cell r="NN66"/>
          <cell r="NO66"/>
          <cell r="NP66"/>
          <cell r="NQ66"/>
          <cell r="NR66"/>
          <cell r="NS66"/>
          <cell r="NT66"/>
          <cell r="NU66"/>
          <cell r="NV66"/>
          <cell r="NW66"/>
          <cell r="NX66"/>
          <cell r="NY66"/>
          <cell r="NZ66"/>
          <cell r="OA66"/>
          <cell r="OB66"/>
          <cell r="OC66"/>
          <cell r="OD66"/>
          <cell r="OE66"/>
          <cell r="OF66"/>
          <cell r="OG66"/>
          <cell r="OH66"/>
          <cell r="OI66"/>
          <cell r="OJ66"/>
          <cell r="OK66"/>
          <cell r="OL66"/>
          <cell r="OM66"/>
          <cell r="ON66"/>
          <cell r="OO66"/>
          <cell r="OP66"/>
          <cell r="OQ66"/>
          <cell r="OR66"/>
          <cell r="OS66"/>
          <cell r="OT66"/>
          <cell r="OU66"/>
          <cell r="OV66"/>
          <cell r="OW66"/>
          <cell r="OX66"/>
          <cell r="OY66"/>
          <cell r="OZ66"/>
          <cell r="PA66"/>
          <cell r="PB66"/>
          <cell r="PC66"/>
          <cell r="PD66"/>
          <cell r="PE66"/>
          <cell r="PF66"/>
          <cell r="PG66"/>
          <cell r="PH66"/>
          <cell r="PI66"/>
          <cell r="PJ66"/>
          <cell r="PK66"/>
          <cell r="PL66"/>
          <cell r="PM66"/>
          <cell r="PN66"/>
          <cell r="PO66"/>
          <cell r="PP66"/>
          <cell r="PQ66"/>
          <cell r="PR66"/>
          <cell r="PS66"/>
          <cell r="PT66"/>
          <cell r="PU66"/>
          <cell r="PV66"/>
          <cell r="PW66"/>
          <cell r="PX66"/>
          <cell r="PY66"/>
          <cell r="PZ66"/>
          <cell r="QA66"/>
          <cell r="QB66"/>
          <cell r="QC66"/>
          <cell r="QD66"/>
          <cell r="QE66"/>
          <cell r="QF66"/>
          <cell r="QG66"/>
          <cell r="QH66"/>
          <cell r="QI66"/>
          <cell r="QJ66"/>
          <cell r="QK66"/>
          <cell r="QL66"/>
          <cell r="QM66"/>
          <cell r="QN66"/>
          <cell r="QO66"/>
          <cell r="QP66"/>
          <cell r="QQ66"/>
          <cell r="QR66"/>
          <cell r="QS66"/>
          <cell r="QT66"/>
          <cell r="QU66"/>
          <cell r="QV66"/>
          <cell r="QW66"/>
          <cell r="QX66"/>
          <cell r="QY66"/>
          <cell r="QZ66"/>
          <cell r="RA66"/>
          <cell r="RB66"/>
          <cell r="RC66"/>
          <cell r="RD66"/>
          <cell r="RE66"/>
          <cell r="RF66"/>
          <cell r="RG66"/>
          <cell r="RH66"/>
          <cell r="RI66"/>
          <cell r="RJ66"/>
          <cell r="RK66"/>
          <cell r="RL66"/>
          <cell r="RM66"/>
          <cell r="RN66"/>
          <cell r="RO66"/>
          <cell r="RP66"/>
          <cell r="RQ66"/>
          <cell r="RR66"/>
          <cell r="RS66"/>
          <cell r="RT66"/>
          <cell r="RU66"/>
          <cell r="RV66"/>
          <cell r="RW66"/>
          <cell r="RX66"/>
          <cell r="RY66"/>
          <cell r="RZ66"/>
          <cell r="SA66"/>
          <cell r="SB66"/>
          <cell r="SC66"/>
          <cell r="SD66"/>
          <cell r="SE66"/>
          <cell r="SF66"/>
          <cell r="SG66"/>
          <cell r="SH66"/>
          <cell r="SI66"/>
          <cell r="SJ66"/>
          <cell r="SK66"/>
          <cell r="SL66"/>
          <cell r="SM66"/>
          <cell r="SN66"/>
          <cell r="SO66"/>
          <cell r="SP66"/>
          <cell r="SQ66"/>
          <cell r="SR66"/>
          <cell r="SS66"/>
          <cell r="ST66"/>
          <cell r="SU66"/>
          <cell r="SV66"/>
          <cell r="SW66"/>
          <cell r="SX66"/>
          <cell r="SY66"/>
          <cell r="SZ66"/>
          <cell r="TA66"/>
          <cell r="TB66"/>
          <cell r="TC66"/>
          <cell r="TD66"/>
          <cell r="TE66"/>
          <cell r="TF66"/>
          <cell r="TG66"/>
          <cell r="TH66"/>
          <cell r="TI66"/>
          <cell r="TJ66"/>
          <cell r="TK66"/>
          <cell r="TL66"/>
          <cell r="TM66"/>
          <cell r="TN66"/>
          <cell r="TO66"/>
          <cell r="TP66"/>
          <cell r="TQ66"/>
          <cell r="TR66"/>
          <cell r="TS66"/>
          <cell r="TT66"/>
          <cell r="TU66"/>
          <cell r="TV66"/>
          <cell r="TW66"/>
          <cell r="TX66"/>
          <cell r="TY66"/>
          <cell r="TZ66"/>
          <cell r="UA66"/>
          <cell r="UB66"/>
          <cell r="UC66"/>
          <cell r="UD66"/>
          <cell r="UE66"/>
          <cell r="UF66"/>
          <cell r="UG66"/>
          <cell r="UH66"/>
          <cell r="UI66"/>
          <cell r="UJ66"/>
          <cell r="UK66"/>
          <cell r="UL66"/>
          <cell r="UM66"/>
          <cell r="UN66"/>
          <cell r="UO66"/>
          <cell r="UP66"/>
          <cell r="UQ66"/>
          <cell r="UR66"/>
          <cell r="US66"/>
          <cell r="UT66"/>
          <cell r="UU66"/>
          <cell r="UV66"/>
          <cell r="UW66"/>
          <cell r="UX66"/>
          <cell r="UY66"/>
          <cell r="UZ66"/>
          <cell r="VA66"/>
          <cell r="VB66"/>
          <cell r="VC66"/>
          <cell r="VD66"/>
          <cell r="VE66"/>
          <cell r="VF66"/>
          <cell r="VG66"/>
          <cell r="VH66"/>
          <cell r="VI66"/>
          <cell r="VJ66"/>
          <cell r="VK66"/>
          <cell r="VL66"/>
          <cell r="VM66"/>
          <cell r="VN66"/>
          <cell r="VO66"/>
          <cell r="VP66"/>
          <cell r="VQ66"/>
          <cell r="VR66"/>
          <cell r="VS66"/>
          <cell r="VT66"/>
          <cell r="VU66"/>
          <cell r="VV66"/>
          <cell r="VW66"/>
          <cell r="VX66"/>
          <cell r="VY66"/>
          <cell r="VZ66"/>
          <cell r="WA66"/>
          <cell r="WB66"/>
          <cell r="WC66"/>
          <cell r="WD66"/>
          <cell r="WE66"/>
          <cell r="WF66"/>
          <cell r="WG66"/>
          <cell r="WH66"/>
          <cell r="WI66"/>
          <cell r="WJ66"/>
          <cell r="WK66"/>
          <cell r="WL66"/>
          <cell r="WM66"/>
          <cell r="WN66"/>
          <cell r="WO66"/>
          <cell r="WP66"/>
          <cell r="WQ66"/>
          <cell r="WR66"/>
          <cell r="WS66"/>
          <cell r="WT66"/>
          <cell r="WU66"/>
          <cell r="WV66"/>
          <cell r="WW66"/>
          <cell r="WX66"/>
          <cell r="WY66"/>
          <cell r="WZ66"/>
          <cell r="XA66"/>
          <cell r="XB66"/>
          <cell r="XC66"/>
          <cell r="XD66"/>
          <cell r="XE66"/>
          <cell r="XF66"/>
          <cell r="XG66"/>
          <cell r="XH66"/>
          <cell r="XI66"/>
          <cell r="XJ66"/>
          <cell r="XK66"/>
          <cell r="XL66"/>
          <cell r="XM66"/>
          <cell r="XN66"/>
          <cell r="XO66"/>
          <cell r="XP66"/>
          <cell r="XQ66"/>
          <cell r="XR66"/>
          <cell r="XS66"/>
          <cell r="XT66"/>
          <cell r="XU66"/>
          <cell r="XV66"/>
        </row>
        <row r="67">
          <cell r="E67"/>
          <cell r="F67"/>
          <cell r="G67"/>
          <cell r="H67"/>
          <cell r="I67"/>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cell r="CE67"/>
          <cell r="CF67"/>
          <cell r="CG67"/>
          <cell r="CH67"/>
          <cell r="CI67"/>
          <cell r="CJ67"/>
          <cell r="CK67"/>
          <cell r="CL67"/>
          <cell r="CM67"/>
          <cell r="CN67"/>
          <cell r="CO67"/>
          <cell r="CP67"/>
          <cell r="CQ67"/>
          <cell r="CR67"/>
          <cell r="CS67"/>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cell r="IB67"/>
          <cell r="IC67"/>
          <cell r="ID67"/>
          <cell r="IE67"/>
          <cell r="IF67"/>
          <cell r="IG67"/>
          <cell r="IH67"/>
          <cell r="II67"/>
          <cell r="IJ67"/>
          <cell r="IK67"/>
          <cell r="IL67"/>
          <cell r="IM67"/>
          <cell r="IN67"/>
          <cell r="IO67"/>
          <cell r="IP67"/>
          <cell r="IQ67"/>
          <cell r="IR67"/>
          <cell r="IS67"/>
          <cell r="IT67"/>
          <cell r="IU67"/>
          <cell r="IV67"/>
          <cell r="IW67"/>
          <cell r="IX67"/>
          <cell r="IY67"/>
          <cell r="IZ67"/>
          <cell r="JA67"/>
          <cell r="JB67"/>
          <cell r="JC67"/>
          <cell r="JD67"/>
          <cell r="JE67"/>
          <cell r="JF67"/>
          <cell r="JG67"/>
          <cell r="JH67"/>
          <cell r="JI67"/>
          <cell r="JJ67"/>
          <cell r="JK67"/>
          <cell r="JL67"/>
          <cell r="JM67"/>
          <cell r="JN67"/>
          <cell r="JO67"/>
          <cell r="JP67"/>
          <cell r="JQ67"/>
          <cell r="JR67"/>
          <cell r="JS67"/>
          <cell r="JT67"/>
          <cell r="JU67"/>
          <cell r="JV67"/>
          <cell r="JW67"/>
          <cell r="JX67"/>
          <cell r="JY67"/>
          <cell r="JZ67"/>
          <cell r="KA67"/>
          <cell r="KB67"/>
          <cell r="KC67"/>
          <cell r="KD67"/>
          <cell r="KE67"/>
          <cell r="KF67"/>
          <cell r="KG67"/>
          <cell r="KH67"/>
          <cell r="KI67"/>
          <cell r="KJ67"/>
          <cell r="KK67"/>
          <cell r="KL67"/>
          <cell r="KM67"/>
          <cell r="KN67"/>
          <cell r="KO67"/>
          <cell r="KP67"/>
          <cell r="KQ67"/>
          <cell r="KR67"/>
          <cell r="KS67"/>
          <cell r="KT67"/>
          <cell r="KU67"/>
          <cell r="KV67"/>
          <cell r="KW67"/>
          <cell r="KX67"/>
          <cell r="KY67"/>
          <cell r="KZ67"/>
          <cell r="LA67"/>
          <cell r="LB67"/>
          <cell r="LC67"/>
          <cell r="LD67"/>
          <cell r="LE67"/>
          <cell r="LF67"/>
          <cell r="LG67"/>
          <cell r="LH67"/>
          <cell r="LI67"/>
          <cell r="LJ67"/>
          <cell r="LK67"/>
          <cell r="LL67"/>
          <cell r="LM67"/>
          <cell r="LN67"/>
          <cell r="LO67"/>
          <cell r="LP67"/>
          <cell r="LQ67"/>
          <cell r="LR67"/>
          <cell r="LS67"/>
          <cell r="LT67"/>
          <cell r="LU67"/>
          <cell r="LV67"/>
          <cell r="LW67"/>
          <cell r="LX67"/>
          <cell r="LY67"/>
          <cell r="LZ67"/>
          <cell r="MA67"/>
          <cell r="MB67"/>
          <cell r="MC67"/>
          <cell r="MD67"/>
          <cell r="ME67"/>
          <cell r="MF67"/>
          <cell r="MG67"/>
          <cell r="MH67"/>
          <cell r="MI67"/>
          <cell r="MJ67"/>
          <cell r="MK67"/>
          <cell r="ML67"/>
          <cell r="MM67"/>
          <cell r="MN67"/>
          <cell r="MO67"/>
          <cell r="MP67"/>
          <cell r="MQ67"/>
          <cell r="MR67"/>
          <cell r="MS67"/>
          <cell r="MT67"/>
          <cell r="MU67"/>
          <cell r="MV67"/>
          <cell r="MW67"/>
          <cell r="MX67"/>
          <cell r="MY67"/>
          <cell r="MZ67"/>
          <cell r="NA67"/>
          <cell r="NB67"/>
          <cell r="NC67"/>
          <cell r="ND67"/>
          <cell r="NE67"/>
          <cell r="NF67"/>
          <cell r="NG67"/>
          <cell r="NH67"/>
          <cell r="NI67"/>
          <cell r="NJ67"/>
          <cell r="NK67"/>
          <cell r="NL67"/>
          <cell r="NM67"/>
          <cell r="NN67"/>
          <cell r="NO67"/>
          <cell r="NP67"/>
          <cell r="NQ67"/>
          <cell r="NR67"/>
          <cell r="NS67"/>
          <cell r="NT67"/>
          <cell r="NU67"/>
          <cell r="NV67"/>
          <cell r="NW67"/>
          <cell r="NX67"/>
          <cell r="NY67"/>
          <cell r="NZ67"/>
          <cell r="OA67"/>
          <cell r="OB67"/>
          <cell r="OC67"/>
          <cell r="OD67"/>
          <cell r="OE67"/>
          <cell r="OF67"/>
          <cell r="OG67"/>
          <cell r="OH67"/>
          <cell r="OI67"/>
          <cell r="OJ67"/>
          <cell r="OK67"/>
          <cell r="OL67"/>
          <cell r="OM67"/>
          <cell r="ON67"/>
          <cell r="OO67"/>
          <cell r="OP67"/>
          <cell r="OQ67"/>
          <cell r="OR67"/>
          <cell r="OS67"/>
          <cell r="OT67"/>
          <cell r="OU67"/>
          <cell r="OV67"/>
          <cell r="OW67"/>
          <cell r="OX67"/>
          <cell r="OY67"/>
          <cell r="OZ67"/>
          <cell r="PA67"/>
          <cell r="PB67"/>
          <cell r="PC67"/>
          <cell r="PD67"/>
          <cell r="PE67"/>
          <cell r="PF67"/>
          <cell r="PG67"/>
          <cell r="PH67"/>
          <cell r="PI67"/>
          <cell r="PJ67"/>
          <cell r="PK67"/>
          <cell r="PL67"/>
          <cell r="PM67"/>
          <cell r="PN67"/>
          <cell r="PO67"/>
          <cell r="PP67"/>
          <cell r="PQ67"/>
          <cell r="PR67"/>
          <cell r="PS67"/>
          <cell r="PT67"/>
          <cell r="PU67"/>
          <cell r="PV67"/>
          <cell r="PW67"/>
          <cell r="PX67"/>
          <cell r="PY67"/>
          <cell r="PZ67"/>
          <cell r="QA67"/>
          <cell r="QB67"/>
          <cell r="QC67"/>
          <cell r="QD67"/>
          <cell r="QE67"/>
          <cell r="QF67"/>
          <cell r="QG67"/>
          <cell r="QH67"/>
          <cell r="QI67"/>
          <cell r="QJ67"/>
          <cell r="QK67"/>
          <cell r="QL67"/>
          <cell r="QM67"/>
          <cell r="QN67"/>
          <cell r="QO67"/>
          <cell r="QP67"/>
          <cell r="QQ67"/>
          <cell r="QR67"/>
          <cell r="QS67"/>
          <cell r="QT67"/>
          <cell r="QU67"/>
          <cell r="QV67"/>
          <cell r="QW67"/>
          <cell r="QX67"/>
          <cell r="QY67"/>
          <cell r="QZ67"/>
          <cell r="RA67"/>
          <cell r="RB67"/>
          <cell r="RC67"/>
          <cell r="RD67"/>
          <cell r="RE67"/>
          <cell r="RF67"/>
          <cell r="RG67"/>
          <cell r="RH67"/>
          <cell r="RI67"/>
          <cell r="RJ67"/>
          <cell r="RK67"/>
          <cell r="RL67"/>
          <cell r="RM67"/>
          <cell r="RN67"/>
          <cell r="RO67"/>
          <cell r="RP67"/>
          <cell r="RQ67"/>
          <cell r="RR67"/>
          <cell r="RS67"/>
          <cell r="RT67"/>
          <cell r="RU67"/>
          <cell r="RV67"/>
          <cell r="RW67"/>
          <cell r="RX67"/>
          <cell r="RY67"/>
          <cell r="RZ67"/>
          <cell r="SA67"/>
          <cell r="SB67"/>
          <cell r="SC67"/>
          <cell r="SD67"/>
          <cell r="SE67"/>
          <cell r="SF67"/>
          <cell r="SG67"/>
          <cell r="SH67"/>
          <cell r="SI67"/>
          <cell r="SJ67"/>
          <cell r="SK67"/>
          <cell r="SL67"/>
          <cell r="SM67"/>
          <cell r="SN67"/>
          <cell r="SO67"/>
          <cell r="SP67"/>
          <cell r="SQ67"/>
          <cell r="SR67"/>
          <cell r="SS67"/>
          <cell r="ST67"/>
          <cell r="SU67"/>
          <cell r="SV67"/>
          <cell r="SW67"/>
          <cell r="SX67"/>
          <cell r="SY67"/>
          <cell r="SZ67"/>
          <cell r="TA67"/>
          <cell r="TB67"/>
          <cell r="TC67"/>
          <cell r="TD67"/>
          <cell r="TE67"/>
          <cell r="TF67"/>
          <cell r="TG67"/>
          <cell r="TH67"/>
          <cell r="TI67"/>
          <cell r="TJ67"/>
          <cell r="TK67"/>
          <cell r="TL67"/>
          <cell r="TM67"/>
          <cell r="TN67"/>
          <cell r="TO67"/>
          <cell r="TP67"/>
          <cell r="TQ67"/>
          <cell r="TR67"/>
          <cell r="TS67"/>
          <cell r="TT67"/>
          <cell r="TU67"/>
          <cell r="TV67"/>
          <cell r="TW67"/>
          <cell r="TX67"/>
          <cell r="TY67"/>
          <cell r="TZ67"/>
          <cell r="UA67"/>
          <cell r="UB67"/>
          <cell r="UC67"/>
          <cell r="UD67"/>
          <cell r="UE67"/>
          <cell r="UF67"/>
          <cell r="UG67"/>
          <cell r="UH67"/>
          <cell r="UI67"/>
          <cell r="UJ67"/>
          <cell r="UK67"/>
          <cell r="UL67"/>
          <cell r="UM67"/>
          <cell r="UN67"/>
          <cell r="UO67"/>
          <cell r="UP67"/>
          <cell r="UQ67"/>
          <cell r="UR67"/>
          <cell r="US67"/>
          <cell r="UT67"/>
          <cell r="UU67"/>
          <cell r="UV67"/>
          <cell r="UW67"/>
          <cell r="UX67"/>
          <cell r="UY67"/>
          <cell r="UZ67"/>
          <cell r="VA67"/>
          <cell r="VB67"/>
          <cell r="VC67"/>
          <cell r="VD67"/>
          <cell r="VE67"/>
          <cell r="VF67"/>
          <cell r="VG67"/>
          <cell r="VH67"/>
          <cell r="VI67"/>
          <cell r="VJ67"/>
          <cell r="VK67"/>
          <cell r="VL67"/>
          <cell r="VM67"/>
          <cell r="VN67"/>
          <cell r="VO67"/>
          <cell r="VP67"/>
          <cell r="VQ67"/>
          <cell r="VR67"/>
          <cell r="VS67"/>
          <cell r="VT67"/>
          <cell r="VU67"/>
          <cell r="VV67"/>
          <cell r="VW67"/>
          <cell r="VX67"/>
          <cell r="VY67"/>
          <cell r="VZ67"/>
          <cell r="WA67"/>
          <cell r="WB67"/>
          <cell r="WC67"/>
          <cell r="WD67"/>
          <cell r="WE67"/>
          <cell r="WF67"/>
          <cell r="WG67"/>
          <cell r="WH67"/>
          <cell r="WI67"/>
          <cell r="WJ67"/>
          <cell r="WK67"/>
          <cell r="WL67"/>
          <cell r="WM67"/>
          <cell r="WN67"/>
          <cell r="WO67"/>
          <cell r="WP67"/>
          <cell r="WQ67"/>
          <cell r="WR67"/>
          <cell r="WS67"/>
          <cell r="WT67"/>
          <cell r="WU67"/>
          <cell r="WV67"/>
          <cell r="WW67"/>
          <cell r="WX67"/>
          <cell r="WY67"/>
          <cell r="WZ67"/>
          <cell r="XA67"/>
          <cell r="XB67"/>
          <cell r="XC67"/>
          <cell r="XD67"/>
          <cell r="XE67"/>
          <cell r="XF67"/>
          <cell r="XG67"/>
          <cell r="XH67"/>
          <cell r="XI67"/>
          <cell r="XJ67"/>
          <cell r="XK67"/>
          <cell r="XL67"/>
          <cell r="XM67"/>
          <cell r="XN67"/>
          <cell r="XO67"/>
          <cell r="XP67"/>
          <cell r="XQ67"/>
          <cell r="XR67"/>
          <cell r="XS67"/>
          <cell r="XT67"/>
          <cell r="XU67"/>
          <cell r="XV67"/>
        </row>
        <row r="68">
          <cell r="E68" t="str">
            <v>B3</v>
          </cell>
          <cell r="F68" t="str">
            <v>B3</v>
          </cell>
          <cell r="G68" t="str">
            <v>E</v>
          </cell>
          <cell r="H68" t="str">
            <v>E</v>
          </cell>
          <cell r="I68" t="str">
            <v>B3</v>
          </cell>
          <cell r="J68" t="str">
            <v>B2</v>
          </cell>
          <cell r="K68" t="str">
            <v>E</v>
          </cell>
          <cell r="L68" t="str">
            <v>B2</v>
          </cell>
          <cell r="M68" t="str">
            <v>E</v>
          </cell>
          <cell r="N68" t="str">
            <v>E</v>
          </cell>
          <cell r="O68"/>
          <cell r="P68" t="str">
            <v>E</v>
          </cell>
          <cell r="Q68" t="str">
            <v>O</v>
          </cell>
          <cell r="R68" t="str">
            <v>B3</v>
          </cell>
          <cell r="S68" t="str">
            <v>B3</v>
          </cell>
          <cell r="T68" t="str">
            <v>B3</v>
          </cell>
          <cell r="U68" t="str">
            <v>O</v>
          </cell>
          <cell r="V68" t="str">
            <v>E</v>
          </cell>
          <cell r="W68" t="str">
            <v>B3</v>
          </cell>
          <cell r="X68" t="str">
            <v>B2</v>
          </cell>
          <cell r="Y68" t="str">
            <v>E</v>
          </cell>
          <cell r="Z68"/>
          <cell r="AA68" t="str">
            <v>O</v>
          </cell>
          <cell r="AB68" t="str">
            <v>B3</v>
          </cell>
          <cell r="AC68" t="str">
            <v>O</v>
          </cell>
          <cell r="AD68" t="str">
            <v>O</v>
          </cell>
          <cell r="AE68" t="str">
            <v>E</v>
          </cell>
          <cell r="AF68" t="str">
            <v>E</v>
          </cell>
          <cell r="AG68" t="str">
            <v>ND</v>
          </cell>
          <cell r="AH68" t="str">
            <v>B3</v>
          </cell>
          <cell r="AI68" t="str">
            <v>B1</v>
          </cell>
          <cell r="AJ68" t="str">
            <v>B3</v>
          </cell>
          <cell r="AK68" t="str">
            <v>E</v>
          </cell>
          <cell r="AL68" t="str">
            <v>B3</v>
          </cell>
          <cell r="AM68" t="str">
            <v>B3</v>
          </cell>
          <cell r="AN68" t="str">
            <v>B3</v>
          </cell>
          <cell r="AO68" t="str">
            <v>B1</v>
          </cell>
          <cell r="AP68" t="str">
            <v>B3</v>
          </cell>
          <cell r="AQ68" t="str">
            <v>B3</v>
          </cell>
          <cell r="AR68" t="str">
            <v>B3</v>
          </cell>
          <cell r="AS68" t="str">
            <v>E</v>
          </cell>
          <cell r="AT68" t="str">
            <v>B3</v>
          </cell>
          <cell r="AU68" t="str">
            <v>B3</v>
          </cell>
          <cell r="AV68" t="str">
            <v>B3</v>
          </cell>
          <cell r="AW68" t="str">
            <v>B3</v>
          </cell>
          <cell r="AX68" t="str">
            <v>E</v>
          </cell>
          <cell r="AY68"/>
          <cell r="AZ68" t="str">
            <v>B3</v>
          </cell>
          <cell r="BA68"/>
          <cell r="BB68" t="str">
            <v>B3</v>
          </cell>
          <cell r="BC68" t="str">
            <v>E</v>
          </cell>
          <cell r="BD68" t="str">
            <v>B3</v>
          </cell>
          <cell r="BE68" t="str">
            <v>B3</v>
          </cell>
          <cell r="BF68" t="str">
            <v>ND</v>
          </cell>
          <cell r="BG68" t="str">
            <v>B3</v>
          </cell>
          <cell r="BH68" t="str">
            <v>B3</v>
          </cell>
          <cell r="BI68" t="str">
            <v>B3</v>
          </cell>
          <cell r="BJ68" t="str">
            <v>E</v>
          </cell>
          <cell r="BK68" t="str">
            <v>B2</v>
          </cell>
          <cell r="BL68" t="str">
            <v>B3</v>
          </cell>
          <cell r="BM68" t="str">
            <v>B3</v>
          </cell>
          <cell r="BN68" t="str">
            <v>E</v>
          </cell>
          <cell r="BO68" t="str">
            <v>B3</v>
          </cell>
          <cell r="BP68" t="str">
            <v>E</v>
          </cell>
          <cell r="BQ68" t="str">
            <v>B3</v>
          </cell>
          <cell r="BR68" t="str">
            <v>B3</v>
          </cell>
          <cell r="BS68" t="str">
            <v>B3</v>
          </cell>
          <cell r="BT68" t="str">
            <v>B3</v>
          </cell>
          <cell r="BU68" t="str">
            <v>B3</v>
          </cell>
          <cell r="BV68" t="str">
            <v>B3</v>
          </cell>
          <cell r="BW68" t="str">
            <v>O</v>
          </cell>
          <cell r="BX68" t="str">
            <v>B3</v>
          </cell>
          <cell r="BY68" t="str">
            <v>B3</v>
          </cell>
          <cell r="BZ68" t="str">
            <v>B3</v>
          </cell>
          <cell r="CA68" t="str">
            <v>B1</v>
          </cell>
          <cell r="CB68" t="str">
            <v>B3</v>
          </cell>
          <cell r="CC68" t="str">
            <v>ND</v>
          </cell>
          <cell r="CD68" t="str">
            <v>B3</v>
          </cell>
          <cell r="CE68" t="str">
            <v>E</v>
          </cell>
          <cell r="CF68" t="str">
            <v>B3</v>
          </cell>
          <cell r="CG68" t="str">
            <v>B3</v>
          </cell>
          <cell r="CH68" t="str">
            <v>B2</v>
          </cell>
          <cell r="CI68" t="str">
            <v>B3</v>
          </cell>
          <cell r="CJ68" t="str">
            <v>B3</v>
          </cell>
          <cell r="CK68" t="str">
            <v>B3</v>
          </cell>
          <cell r="CL68" t="str">
            <v>E</v>
          </cell>
          <cell r="CM68"/>
          <cell r="CN68" t="str">
            <v>B3</v>
          </cell>
          <cell r="CO68" t="str">
            <v>O</v>
          </cell>
          <cell r="CP68" t="str">
            <v>E</v>
          </cell>
          <cell r="CQ68" t="str">
            <v>B1</v>
          </cell>
          <cell r="CR68"/>
          <cell r="CS68" t="str">
            <v>O</v>
          </cell>
          <cell r="CT68" t="str">
            <v>E</v>
          </cell>
          <cell r="CU68" t="str">
            <v>B3</v>
          </cell>
          <cell r="CV68" t="str">
            <v>B3</v>
          </cell>
          <cell r="CW68" t="str">
            <v>B3</v>
          </cell>
          <cell r="CX68" t="str">
            <v>E</v>
          </cell>
          <cell r="CY68" t="str">
            <v>B3</v>
          </cell>
          <cell r="CZ68" t="str">
            <v>E</v>
          </cell>
          <cell r="DA68" t="str">
            <v>B3</v>
          </cell>
          <cell r="DB68" t="str">
            <v>B3</v>
          </cell>
          <cell r="DC68" t="str">
            <v>B3</v>
          </cell>
          <cell r="DD68" t="str">
            <v>E</v>
          </cell>
          <cell r="DE68" t="str">
            <v>B1</v>
          </cell>
          <cell r="DF68" t="str">
            <v>B3</v>
          </cell>
          <cell r="DG68" t="str">
            <v>B3</v>
          </cell>
          <cell r="DH68" t="str">
            <v>B3</v>
          </cell>
          <cell r="DI68" t="str">
            <v>B3</v>
          </cell>
          <cell r="DJ68" t="str">
            <v>B3</v>
          </cell>
          <cell r="DK68" t="str">
            <v>B3</v>
          </cell>
          <cell r="DL68" t="str">
            <v>ND</v>
          </cell>
          <cell r="DM68" t="str">
            <v>E</v>
          </cell>
          <cell r="DN68" t="str">
            <v>B3</v>
          </cell>
          <cell r="DO68" t="str">
            <v>B3</v>
          </cell>
          <cell r="DP68" t="str">
            <v>B3</v>
          </cell>
          <cell r="DQ68" t="str">
            <v>B2</v>
          </cell>
          <cell r="DR68" t="str">
            <v>B3</v>
          </cell>
          <cell r="DS68" t="str">
            <v>B3</v>
          </cell>
          <cell r="DT68" t="str">
            <v>B3</v>
          </cell>
          <cell r="DU68" t="str">
            <v>B3</v>
          </cell>
          <cell r="DV68" t="str">
            <v>B4</v>
          </cell>
          <cell r="DW68" t="str">
            <v>B3</v>
          </cell>
          <cell r="DX68" t="str">
            <v>B2</v>
          </cell>
          <cell r="DY68" t="str">
            <v>B3</v>
          </cell>
          <cell r="DZ68" t="str">
            <v>E</v>
          </cell>
          <cell r="EA68" t="str">
            <v>B3</v>
          </cell>
          <cell r="EB68"/>
          <cell r="EC68" t="str">
            <v>B3</v>
          </cell>
          <cell r="ED68" t="str">
            <v>B3</v>
          </cell>
          <cell r="EE68" t="str">
            <v>B3</v>
          </cell>
          <cell r="EF68" t="str">
            <v>E</v>
          </cell>
          <cell r="EG68" t="str">
            <v>B3</v>
          </cell>
          <cell r="EH68" t="str">
            <v>B3</v>
          </cell>
          <cell r="EI68" t="str">
            <v>E</v>
          </cell>
          <cell r="EJ68" t="str">
            <v>E</v>
          </cell>
          <cell r="EK68" t="str">
            <v>B3</v>
          </cell>
          <cell r="EL68"/>
          <cell r="EM68" t="str">
            <v>B3</v>
          </cell>
          <cell r="EN68" t="str">
            <v>B3</v>
          </cell>
          <cell r="EO68" t="str">
            <v>E</v>
          </cell>
          <cell r="EP68" t="str">
            <v>B3</v>
          </cell>
          <cell r="EQ68" t="str">
            <v>B3</v>
          </cell>
          <cell r="ER68" t="str">
            <v>B3</v>
          </cell>
          <cell r="ES68" t="str">
            <v>B3</v>
          </cell>
          <cell r="ET68" t="str">
            <v>B3</v>
          </cell>
          <cell r="EU68" t="str">
            <v>B3</v>
          </cell>
          <cell r="EV68" t="str">
            <v>E</v>
          </cell>
          <cell r="EW68" t="str">
            <v>B3</v>
          </cell>
          <cell r="EX68" t="str">
            <v>B3</v>
          </cell>
          <cell r="EY68"/>
          <cell r="EZ68" t="str">
            <v>B3</v>
          </cell>
          <cell r="FA68" t="str">
            <v>E</v>
          </cell>
          <cell r="FB68" t="str">
            <v>B3</v>
          </cell>
          <cell r="FC68" t="str">
            <v>E</v>
          </cell>
          <cell r="FD68" t="str">
            <v>B3</v>
          </cell>
          <cell r="FE68" t="str">
            <v>B3</v>
          </cell>
          <cell r="FF68" t="str">
            <v>E</v>
          </cell>
          <cell r="FG68" t="str">
            <v>B3</v>
          </cell>
          <cell r="FH68" t="str">
            <v>B3</v>
          </cell>
          <cell r="FI68" t="str">
            <v>B1</v>
          </cell>
          <cell r="FJ68" t="str">
            <v>B3</v>
          </cell>
          <cell r="FK68" t="str">
            <v>B3</v>
          </cell>
          <cell r="FL68" t="str">
            <v>E</v>
          </cell>
          <cell r="FM68" t="str">
            <v>B1</v>
          </cell>
          <cell r="FN68" t="str">
            <v>E</v>
          </cell>
          <cell r="FO68" t="str">
            <v>E</v>
          </cell>
          <cell r="FP68" t="str">
            <v>E</v>
          </cell>
          <cell r="FQ68" t="str">
            <v>B3</v>
          </cell>
          <cell r="FR68" t="str">
            <v>B1</v>
          </cell>
          <cell r="FS68" t="str">
            <v>B3</v>
          </cell>
          <cell r="FT68" t="str">
            <v>E</v>
          </cell>
          <cell r="FU68" t="str">
            <v>B3</v>
          </cell>
          <cell r="FV68" t="str">
            <v>B3</v>
          </cell>
          <cell r="FW68" t="str">
            <v>B3</v>
          </cell>
          <cell r="FX68" t="str">
            <v>B3</v>
          </cell>
          <cell r="FY68" t="str">
            <v>B3</v>
          </cell>
          <cell r="FZ68" t="str">
            <v>B3</v>
          </cell>
          <cell r="GA68" t="str">
            <v>B3</v>
          </cell>
          <cell r="GB68"/>
          <cell r="GC68" t="str">
            <v>B3</v>
          </cell>
          <cell r="GD68" t="str">
            <v>B3</v>
          </cell>
          <cell r="GE68"/>
          <cell r="GF68" t="str">
            <v>B3</v>
          </cell>
          <cell r="GG68" t="str">
            <v>B3</v>
          </cell>
          <cell r="GH68" t="str">
            <v>B3</v>
          </cell>
          <cell r="GI68" t="str">
            <v>E</v>
          </cell>
          <cell r="GJ68" t="str">
            <v>B3</v>
          </cell>
          <cell r="GK68" t="str">
            <v>E</v>
          </cell>
          <cell r="GL68" t="str">
            <v>B1</v>
          </cell>
          <cell r="GM68" t="str">
            <v>B3</v>
          </cell>
          <cell r="GN68" t="str">
            <v>B1</v>
          </cell>
          <cell r="GO68" t="str">
            <v>E</v>
          </cell>
          <cell r="GP68" t="str">
            <v>B3</v>
          </cell>
          <cell r="GQ68" t="str">
            <v>B3</v>
          </cell>
          <cell r="GR68" t="str">
            <v>B3</v>
          </cell>
          <cell r="GS68" t="str">
            <v>ND</v>
          </cell>
          <cell r="GT68" t="str">
            <v>O</v>
          </cell>
          <cell r="GU68" t="str">
            <v>B3</v>
          </cell>
          <cell r="GV68" t="str">
            <v>E</v>
          </cell>
          <cell r="GW68" t="str">
            <v>E</v>
          </cell>
          <cell r="GX68" t="str">
            <v>B3</v>
          </cell>
          <cell r="GY68" t="str">
            <v>B3</v>
          </cell>
          <cell r="GZ68" t="str">
            <v>B3</v>
          </cell>
          <cell r="HA68" t="str">
            <v>B2</v>
          </cell>
          <cell r="HB68" t="str">
            <v>E</v>
          </cell>
          <cell r="HC68" t="str">
            <v>B3</v>
          </cell>
          <cell r="HD68" t="str">
            <v>E</v>
          </cell>
          <cell r="HE68" t="str">
            <v>B3</v>
          </cell>
          <cell r="HF68"/>
          <cell r="HG68" t="str">
            <v>B3</v>
          </cell>
          <cell r="HH68" t="str">
            <v>B3</v>
          </cell>
          <cell r="HI68" t="str">
            <v>B3</v>
          </cell>
          <cell r="HJ68" t="str">
            <v>B1</v>
          </cell>
          <cell r="HK68" t="str">
            <v>B3</v>
          </cell>
          <cell r="HL68" t="str">
            <v>B3</v>
          </cell>
          <cell r="HM68" t="str">
            <v>B1</v>
          </cell>
          <cell r="HN68" t="str">
            <v>B3</v>
          </cell>
          <cell r="HO68" t="str">
            <v>ND</v>
          </cell>
          <cell r="HP68"/>
          <cell r="HQ68" t="str">
            <v>ND</v>
          </cell>
          <cell r="HR68" t="str">
            <v>B3</v>
          </cell>
          <cell r="HS68" t="str">
            <v>B3</v>
          </cell>
          <cell r="HT68" t="str">
            <v>B3</v>
          </cell>
          <cell r="HU68" t="str">
            <v>NA</v>
          </cell>
          <cell r="HV68" t="str">
            <v>E</v>
          </cell>
          <cell r="HW68" t="str">
            <v>B3</v>
          </cell>
          <cell r="HX68" t="str">
            <v>E</v>
          </cell>
          <cell r="HY68"/>
          <cell r="HZ68" t="str">
            <v>E</v>
          </cell>
          <cell r="IA68" t="str">
            <v>E</v>
          </cell>
          <cell r="IB68" t="str">
            <v>B3</v>
          </cell>
          <cell r="IC68" t="str">
            <v>B2</v>
          </cell>
          <cell r="ID68" t="str">
            <v>B2</v>
          </cell>
          <cell r="IE68" t="str">
            <v>E</v>
          </cell>
          <cell r="IF68" t="str">
            <v>B2</v>
          </cell>
          <cell r="IG68" t="str">
            <v>B2</v>
          </cell>
          <cell r="IH68" t="str">
            <v>O</v>
          </cell>
          <cell r="II68"/>
          <cell r="IJ68" t="str">
            <v>E</v>
          </cell>
          <cell r="IK68" t="str">
            <v>E</v>
          </cell>
          <cell r="IL68" t="str">
            <v>E</v>
          </cell>
          <cell r="IM68" t="str">
            <v>B2</v>
          </cell>
          <cell r="IN68"/>
          <cell r="IO68" t="str">
            <v>E</v>
          </cell>
          <cell r="IP68" t="str">
            <v>B2</v>
          </cell>
          <cell r="IQ68" t="str">
            <v>B1</v>
          </cell>
          <cell r="IR68" t="str">
            <v>E</v>
          </cell>
          <cell r="IS68" t="str">
            <v>B2</v>
          </cell>
          <cell r="IT68" t="str">
            <v>E</v>
          </cell>
          <cell r="IU68" t="str">
            <v>B2</v>
          </cell>
          <cell r="IV68" t="str">
            <v>B2</v>
          </cell>
          <cell r="IW68"/>
          <cell r="IX68" t="str">
            <v>B2</v>
          </cell>
          <cell r="IY68" t="str">
            <v>B2</v>
          </cell>
          <cell r="IZ68" t="str">
            <v>E</v>
          </cell>
          <cell r="JA68" t="str">
            <v>O</v>
          </cell>
          <cell r="JB68" t="str">
            <v>B3</v>
          </cell>
          <cell r="JC68" t="str">
            <v>E</v>
          </cell>
          <cell r="JD68" t="str">
            <v>E</v>
          </cell>
          <cell r="JE68" t="str">
            <v>B3</v>
          </cell>
          <cell r="JF68" t="str">
            <v>B1</v>
          </cell>
          <cell r="JG68"/>
          <cell r="JH68" t="str">
            <v>NA</v>
          </cell>
          <cell r="JI68"/>
          <cell r="JJ68" t="str">
            <v>B1</v>
          </cell>
          <cell r="JK68" t="str">
            <v>B3</v>
          </cell>
          <cell r="JL68" t="str">
            <v>B4</v>
          </cell>
          <cell r="JM68" t="str">
            <v>B3</v>
          </cell>
          <cell r="JN68" t="str">
            <v>B3</v>
          </cell>
          <cell r="JO68" t="str">
            <v>E</v>
          </cell>
          <cell r="JP68" t="str">
            <v>E</v>
          </cell>
          <cell r="JQ68" t="str">
            <v>B3</v>
          </cell>
          <cell r="JR68" t="str">
            <v>B3</v>
          </cell>
          <cell r="JS68" t="str">
            <v>B3</v>
          </cell>
          <cell r="JT68" t="str">
            <v>ND</v>
          </cell>
          <cell r="JU68" t="str">
            <v>E</v>
          </cell>
          <cell r="JV68" t="str">
            <v>E</v>
          </cell>
          <cell r="JW68" t="str">
            <v>B4</v>
          </cell>
          <cell r="JX68" t="str">
            <v>B2</v>
          </cell>
          <cell r="JY68" t="str">
            <v>B3</v>
          </cell>
          <cell r="JZ68" t="str">
            <v>B3</v>
          </cell>
          <cell r="KA68" t="str">
            <v>B3</v>
          </cell>
          <cell r="KB68" t="str">
            <v>E</v>
          </cell>
          <cell r="KC68" t="str">
            <v>B3</v>
          </cell>
          <cell r="KD68" t="str">
            <v>B3</v>
          </cell>
          <cell r="KE68" t="str">
            <v>E</v>
          </cell>
          <cell r="KF68" t="str">
            <v>B3</v>
          </cell>
          <cell r="KG68" t="str">
            <v>B1</v>
          </cell>
          <cell r="KH68" t="str">
            <v>E</v>
          </cell>
          <cell r="KI68"/>
          <cell r="KJ68" t="str">
            <v>B3</v>
          </cell>
          <cell r="KK68" t="str">
            <v>B3</v>
          </cell>
          <cell r="KL68" t="str">
            <v>B3</v>
          </cell>
          <cell r="KM68" t="str">
            <v>B1</v>
          </cell>
          <cell r="KN68" t="str">
            <v>E</v>
          </cell>
          <cell r="KO68" t="str">
            <v>B3</v>
          </cell>
          <cell r="KP68" t="str">
            <v>B3</v>
          </cell>
          <cell r="KQ68"/>
          <cell r="KR68" t="str">
            <v>B3</v>
          </cell>
          <cell r="KS68" t="str">
            <v>B3</v>
          </cell>
          <cell r="KT68" t="str">
            <v>E</v>
          </cell>
          <cell r="KU68" t="str">
            <v>B3</v>
          </cell>
          <cell r="KV68" t="str">
            <v>B3</v>
          </cell>
          <cell r="KW68" t="str">
            <v>E</v>
          </cell>
          <cell r="KX68" t="str">
            <v>B3</v>
          </cell>
          <cell r="KY68" t="str">
            <v>B4</v>
          </cell>
          <cell r="KZ68" t="str">
            <v>B3</v>
          </cell>
          <cell r="LA68" t="str">
            <v>B3</v>
          </cell>
          <cell r="LB68" t="str">
            <v>E</v>
          </cell>
          <cell r="LC68" t="str">
            <v>B3</v>
          </cell>
          <cell r="LD68" t="str">
            <v>E</v>
          </cell>
          <cell r="LE68" t="str">
            <v>O</v>
          </cell>
          <cell r="LF68" t="str">
            <v>B3</v>
          </cell>
          <cell r="LG68" t="str">
            <v>B3</v>
          </cell>
          <cell r="LH68" t="str">
            <v>E</v>
          </cell>
          <cell r="LI68" t="str">
            <v>E</v>
          </cell>
          <cell r="LJ68" t="str">
            <v>B3</v>
          </cell>
          <cell r="LK68" t="str">
            <v>B3</v>
          </cell>
          <cell r="LL68" t="str">
            <v>B3</v>
          </cell>
          <cell r="LM68" t="str">
            <v>E</v>
          </cell>
          <cell r="LN68" t="str">
            <v>B3</v>
          </cell>
          <cell r="LO68" t="str">
            <v>B3</v>
          </cell>
          <cell r="LP68" t="str">
            <v>E</v>
          </cell>
          <cell r="LQ68" t="str">
            <v>B3</v>
          </cell>
          <cell r="LR68"/>
          <cell r="LS68" t="str">
            <v>B3</v>
          </cell>
          <cell r="LT68" t="str">
            <v>B3</v>
          </cell>
          <cell r="LU68" t="str">
            <v>B3</v>
          </cell>
          <cell r="LV68" t="str">
            <v>B3</v>
          </cell>
          <cell r="LW68" t="str">
            <v>E</v>
          </cell>
          <cell r="LX68" t="str">
            <v>O</v>
          </cell>
          <cell r="LY68" t="str">
            <v>B3</v>
          </cell>
          <cell r="LZ68" t="str">
            <v>B3</v>
          </cell>
          <cell r="MA68" t="str">
            <v>B3</v>
          </cell>
          <cell r="MB68" t="str">
            <v>B3</v>
          </cell>
          <cell r="MC68" t="str">
            <v>B1</v>
          </cell>
          <cell r="MD68" t="str">
            <v>B3</v>
          </cell>
          <cell r="ME68" t="str">
            <v>B1</v>
          </cell>
          <cell r="MF68" t="str">
            <v>B3</v>
          </cell>
          <cell r="MG68" t="str">
            <v>B3</v>
          </cell>
          <cell r="MH68" t="str">
            <v>E</v>
          </cell>
          <cell r="MI68" t="str">
            <v>B2</v>
          </cell>
          <cell r="MJ68" t="str">
            <v>E</v>
          </cell>
          <cell r="MK68" t="str">
            <v>E</v>
          </cell>
          <cell r="ML68" t="str">
            <v>E</v>
          </cell>
          <cell r="MM68" t="str">
            <v>B2</v>
          </cell>
          <cell r="MN68" t="str">
            <v>B3</v>
          </cell>
          <cell r="MO68" t="str">
            <v>B4</v>
          </cell>
          <cell r="MP68" t="str">
            <v>E</v>
          </cell>
          <cell r="MQ68"/>
          <cell r="MR68" t="str">
            <v>E</v>
          </cell>
          <cell r="MS68" t="str">
            <v>B3</v>
          </cell>
          <cell r="MT68" t="str">
            <v>B3</v>
          </cell>
          <cell r="MU68" t="str">
            <v>B3</v>
          </cell>
          <cell r="MV68" t="str">
            <v>E</v>
          </cell>
          <cell r="MW68" t="str">
            <v>E</v>
          </cell>
          <cell r="MX68" t="str">
            <v>B3</v>
          </cell>
          <cell r="MY68" t="str">
            <v>B3</v>
          </cell>
          <cell r="MZ68" t="str">
            <v>B3</v>
          </cell>
          <cell r="NA68" t="str">
            <v>B3</v>
          </cell>
          <cell r="NB68" t="str">
            <v>ND</v>
          </cell>
          <cell r="NC68" t="str">
            <v>B3</v>
          </cell>
          <cell r="ND68" t="str">
            <v>B3</v>
          </cell>
          <cell r="NE68" t="str">
            <v>B3</v>
          </cell>
          <cell r="NF68" t="str">
            <v>B2</v>
          </cell>
          <cell r="NG68" t="str">
            <v>B3</v>
          </cell>
          <cell r="NH68" t="str">
            <v>E</v>
          </cell>
          <cell r="NI68" t="str">
            <v>E</v>
          </cell>
          <cell r="NJ68" t="str">
            <v>O</v>
          </cell>
          <cell r="NK68" t="str">
            <v>E</v>
          </cell>
          <cell r="NL68" t="str">
            <v>E</v>
          </cell>
          <cell r="NM68" t="str">
            <v>B3</v>
          </cell>
          <cell r="NN68" t="str">
            <v>B3</v>
          </cell>
          <cell r="NO68" t="str">
            <v>E</v>
          </cell>
          <cell r="NP68" t="str">
            <v>B3</v>
          </cell>
          <cell r="NQ68" t="str">
            <v>B3</v>
          </cell>
          <cell r="NR68" t="str">
            <v>E</v>
          </cell>
          <cell r="NS68"/>
          <cell r="NT68"/>
          <cell r="NU68" t="str">
            <v>E</v>
          </cell>
          <cell r="NV68" t="str">
            <v>E</v>
          </cell>
          <cell r="NW68" t="str">
            <v>E</v>
          </cell>
          <cell r="NX68" t="str">
            <v>B3</v>
          </cell>
          <cell r="NY68" t="str">
            <v>B3</v>
          </cell>
          <cell r="NZ68" t="str">
            <v>B3</v>
          </cell>
          <cell r="OA68" t="str">
            <v>B3</v>
          </cell>
          <cell r="OB68" t="str">
            <v>E</v>
          </cell>
          <cell r="OC68"/>
          <cell r="OD68" t="str">
            <v>B4</v>
          </cell>
          <cell r="OE68" t="str">
            <v>E</v>
          </cell>
          <cell r="OF68" t="str">
            <v>B3</v>
          </cell>
          <cell r="OG68" t="str">
            <v>B3</v>
          </cell>
          <cell r="OH68"/>
          <cell r="OI68" t="str">
            <v>E</v>
          </cell>
          <cell r="OJ68" t="str">
            <v>E</v>
          </cell>
          <cell r="OK68" t="str">
            <v>E</v>
          </cell>
          <cell r="OL68" t="str">
            <v>B3</v>
          </cell>
          <cell r="OM68" t="str">
            <v>B3</v>
          </cell>
          <cell r="ON68"/>
          <cell r="OO68" t="str">
            <v>E</v>
          </cell>
          <cell r="OP68"/>
          <cell r="OQ68" t="str">
            <v>B3</v>
          </cell>
          <cell r="OR68" t="str">
            <v>B3</v>
          </cell>
          <cell r="OS68" t="str">
            <v>B3</v>
          </cell>
          <cell r="OT68"/>
          <cell r="OU68" t="str">
            <v>E</v>
          </cell>
          <cell r="OV68" t="str">
            <v>E</v>
          </cell>
          <cell r="OW68" t="str">
            <v>B3</v>
          </cell>
          <cell r="OX68" t="str">
            <v>E</v>
          </cell>
          <cell r="OY68" t="str">
            <v>E</v>
          </cell>
          <cell r="OZ68" t="str">
            <v>E</v>
          </cell>
          <cell r="PA68" t="str">
            <v>B3</v>
          </cell>
          <cell r="PB68" t="str">
            <v>B3</v>
          </cell>
          <cell r="PC68" t="str">
            <v>B3</v>
          </cell>
          <cell r="PD68" t="str">
            <v>E</v>
          </cell>
          <cell r="PE68" t="str">
            <v>B3</v>
          </cell>
          <cell r="PF68" t="str">
            <v>B3</v>
          </cell>
          <cell r="PG68" t="str">
            <v>B1</v>
          </cell>
          <cell r="PH68" t="str">
            <v>E</v>
          </cell>
          <cell r="PI68" t="str">
            <v>B3</v>
          </cell>
          <cell r="PJ68" t="str">
            <v>E</v>
          </cell>
          <cell r="PK68" t="str">
            <v>E</v>
          </cell>
          <cell r="PL68" t="str">
            <v>B3</v>
          </cell>
          <cell r="PM68" t="str">
            <v>E</v>
          </cell>
          <cell r="PN68" t="str">
            <v>B3</v>
          </cell>
          <cell r="PO68" t="str">
            <v>E</v>
          </cell>
          <cell r="PP68" t="str">
            <v>B3</v>
          </cell>
          <cell r="PQ68" t="str">
            <v>E</v>
          </cell>
          <cell r="PR68" t="str">
            <v>E</v>
          </cell>
          <cell r="PS68" t="str">
            <v>E</v>
          </cell>
          <cell r="PT68" t="str">
            <v>B3</v>
          </cell>
          <cell r="PU68" t="str">
            <v>B3</v>
          </cell>
          <cell r="PV68" t="str">
            <v>E</v>
          </cell>
          <cell r="PW68" t="str">
            <v>B3</v>
          </cell>
          <cell r="PX68" t="str">
            <v>E</v>
          </cell>
          <cell r="PY68" t="str">
            <v>B3</v>
          </cell>
          <cell r="PZ68" t="str">
            <v>B3</v>
          </cell>
          <cell r="QA68"/>
          <cell r="QB68" t="str">
            <v>B3</v>
          </cell>
          <cell r="QC68" t="str">
            <v>B2</v>
          </cell>
          <cell r="QD68" t="str">
            <v>E</v>
          </cell>
          <cell r="QE68" t="str">
            <v>O</v>
          </cell>
          <cell r="QF68" t="str">
            <v>B2</v>
          </cell>
          <cell r="QG68" t="str">
            <v>B2</v>
          </cell>
          <cell r="QH68" t="str">
            <v>E</v>
          </cell>
          <cell r="QI68" t="str">
            <v>B3</v>
          </cell>
          <cell r="QJ68" t="str">
            <v>ND</v>
          </cell>
          <cell r="QK68" t="str">
            <v>B3</v>
          </cell>
          <cell r="QL68" t="str">
            <v>E</v>
          </cell>
          <cell r="QM68" t="str">
            <v>E</v>
          </cell>
          <cell r="QN68" t="str">
            <v>B3</v>
          </cell>
          <cell r="QO68" t="str">
            <v>B2</v>
          </cell>
          <cell r="QP68" t="str">
            <v>E</v>
          </cell>
          <cell r="QQ68" t="str">
            <v>B3</v>
          </cell>
          <cell r="QR68" t="str">
            <v>B3</v>
          </cell>
          <cell r="QS68" t="str">
            <v>E</v>
          </cell>
          <cell r="QT68" t="str">
            <v>E</v>
          </cell>
          <cell r="QU68" t="str">
            <v>E</v>
          </cell>
          <cell r="QV68" t="str">
            <v>B3</v>
          </cell>
          <cell r="QW68" t="str">
            <v>B3</v>
          </cell>
          <cell r="QX68" t="str">
            <v>E</v>
          </cell>
          <cell r="QY68" t="str">
            <v>B3</v>
          </cell>
          <cell r="QZ68"/>
          <cell r="RA68" t="str">
            <v>B3</v>
          </cell>
          <cell r="RB68" t="str">
            <v>B3</v>
          </cell>
          <cell r="RC68" t="str">
            <v>B3</v>
          </cell>
          <cell r="RD68" t="str">
            <v>E</v>
          </cell>
          <cell r="RE68" t="str">
            <v>B3</v>
          </cell>
          <cell r="RF68" t="str">
            <v>B3</v>
          </cell>
          <cell r="RG68" t="str">
            <v>O</v>
          </cell>
          <cell r="RH68" t="str">
            <v>B3</v>
          </cell>
          <cell r="RI68" t="str">
            <v>B3</v>
          </cell>
          <cell r="RJ68" t="str">
            <v>E</v>
          </cell>
          <cell r="RK68" t="str">
            <v>B2</v>
          </cell>
          <cell r="RL68" t="str">
            <v>O</v>
          </cell>
          <cell r="RM68"/>
          <cell r="RN68" t="str">
            <v>B2</v>
          </cell>
          <cell r="RO68" t="str">
            <v>O</v>
          </cell>
          <cell r="RP68" t="str">
            <v>E</v>
          </cell>
          <cell r="RQ68" t="str">
            <v>B2</v>
          </cell>
          <cell r="RR68" t="str">
            <v>B2</v>
          </cell>
          <cell r="RS68" t="str">
            <v>B2</v>
          </cell>
          <cell r="RT68" t="str">
            <v>O</v>
          </cell>
          <cell r="RU68" t="str">
            <v>B3</v>
          </cell>
          <cell r="RV68" t="str">
            <v>B3</v>
          </cell>
          <cell r="RW68" t="str">
            <v>B3</v>
          </cell>
          <cell r="RX68" t="str">
            <v>E</v>
          </cell>
          <cell r="RY68"/>
          <cell r="RZ68" t="str">
            <v>B3</v>
          </cell>
          <cell r="SA68" t="str">
            <v>E</v>
          </cell>
          <cell r="SB68" t="str">
            <v>E</v>
          </cell>
          <cell r="SC68"/>
          <cell r="SD68" t="str">
            <v>B3</v>
          </cell>
          <cell r="SE68" t="str">
            <v>E</v>
          </cell>
          <cell r="SF68" t="str">
            <v>B3</v>
          </cell>
          <cell r="SG68"/>
          <cell r="SH68" t="str">
            <v>E</v>
          </cell>
          <cell r="SI68" t="str">
            <v>O</v>
          </cell>
          <cell r="SJ68" t="str">
            <v>E</v>
          </cell>
          <cell r="SK68" t="str">
            <v>O</v>
          </cell>
          <cell r="SL68" t="str">
            <v>B2</v>
          </cell>
          <cell r="SM68"/>
          <cell r="SN68" t="str">
            <v>B3</v>
          </cell>
          <cell r="SO68" t="str">
            <v>B3</v>
          </cell>
          <cell r="SP68" t="str">
            <v>B2</v>
          </cell>
          <cell r="SQ68" t="str">
            <v>E</v>
          </cell>
          <cell r="SR68" t="str">
            <v>B3</v>
          </cell>
          <cell r="SS68" t="str">
            <v>B3</v>
          </cell>
          <cell r="ST68" t="str">
            <v>E</v>
          </cell>
          <cell r="SU68" t="str">
            <v>E</v>
          </cell>
          <cell r="SV68" t="str">
            <v>B3</v>
          </cell>
          <cell r="SW68" t="str">
            <v>E</v>
          </cell>
          <cell r="SX68" t="str">
            <v>B3</v>
          </cell>
          <cell r="SY68" t="str">
            <v>E</v>
          </cell>
          <cell r="SZ68" t="str">
            <v>B3</v>
          </cell>
          <cell r="TA68" t="str">
            <v>E</v>
          </cell>
          <cell r="TB68" t="str">
            <v>E</v>
          </cell>
          <cell r="TC68" t="str">
            <v>B3</v>
          </cell>
          <cell r="TD68" t="str">
            <v>B3</v>
          </cell>
          <cell r="TE68" t="str">
            <v>B3</v>
          </cell>
          <cell r="TF68" t="str">
            <v>B3</v>
          </cell>
          <cell r="TG68" t="str">
            <v>B3</v>
          </cell>
          <cell r="TH68" t="str">
            <v>B4</v>
          </cell>
          <cell r="TI68" t="str">
            <v>E</v>
          </cell>
          <cell r="TJ68" t="str">
            <v>NA</v>
          </cell>
          <cell r="TK68" t="str">
            <v>B3</v>
          </cell>
          <cell r="TL68" t="str">
            <v>E</v>
          </cell>
          <cell r="TM68" t="str">
            <v>B3</v>
          </cell>
          <cell r="TN68" t="str">
            <v>E</v>
          </cell>
          <cell r="TO68" t="str">
            <v>E</v>
          </cell>
          <cell r="TP68" t="str">
            <v>B3</v>
          </cell>
          <cell r="TQ68" t="str">
            <v>B3</v>
          </cell>
          <cell r="TR68"/>
          <cell r="TS68" t="str">
            <v>E</v>
          </cell>
          <cell r="TT68" t="str">
            <v>E</v>
          </cell>
          <cell r="TU68" t="str">
            <v>B3</v>
          </cell>
          <cell r="TV68" t="str">
            <v>E</v>
          </cell>
          <cell r="TW68" t="str">
            <v>E</v>
          </cell>
          <cell r="TX68" t="str">
            <v>B3</v>
          </cell>
          <cell r="TY68" t="str">
            <v>B1</v>
          </cell>
          <cell r="TZ68" t="str">
            <v>B3</v>
          </cell>
          <cell r="UA68"/>
          <cell r="UB68" t="str">
            <v>E</v>
          </cell>
          <cell r="UC68" t="str">
            <v>ND</v>
          </cell>
          <cell r="UD68" t="str">
            <v>B3</v>
          </cell>
          <cell r="UE68" t="str">
            <v>B1</v>
          </cell>
          <cell r="UF68" t="str">
            <v>E</v>
          </cell>
          <cell r="UG68" t="str">
            <v>B3</v>
          </cell>
          <cell r="UH68" t="str">
            <v>E</v>
          </cell>
          <cell r="UI68" t="str">
            <v>B3</v>
          </cell>
          <cell r="UJ68" t="str">
            <v>E</v>
          </cell>
          <cell r="UK68" t="str">
            <v>B3</v>
          </cell>
          <cell r="UL68" t="str">
            <v>B4</v>
          </cell>
          <cell r="UM68" t="str">
            <v>ND</v>
          </cell>
          <cell r="UN68" t="str">
            <v>ND</v>
          </cell>
          <cell r="UO68"/>
          <cell r="UP68" t="str">
            <v>ND</v>
          </cell>
          <cell r="UQ68" t="str">
            <v>B2</v>
          </cell>
          <cell r="UR68"/>
          <cell r="US68" t="str">
            <v>O</v>
          </cell>
          <cell r="UT68" t="str">
            <v>E</v>
          </cell>
          <cell r="UU68" t="str">
            <v>ND</v>
          </cell>
          <cell r="UV68" t="str">
            <v>ND</v>
          </cell>
          <cell r="UW68"/>
          <cell r="UX68" t="str">
            <v>B3</v>
          </cell>
          <cell r="UY68" t="str">
            <v>O</v>
          </cell>
          <cell r="UZ68" t="str">
            <v>B3</v>
          </cell>
          <cell r="VA68"/>
          <cell r="VB68" t="str">
            <v>B3</v>
          </cell>
          <cell r="VC68" t="str">
            <v>B3</v>
          </cell>
          <cell r="VD68" t="str">
            <v>B3</v>
          </cell>
          <cell r="VE68" t="str">
            <v>B3</v>
          </cell>
          <cell r="VF68" t="str">
            <v>B3</v>
          </cell>
          <cell r="VG68"/>
          <cell r="VH68" t="str">
            <v>B2</v>
          </cell>
          <cell r="VI68" t="str">
            <v>NA</v>
          </cell>
          <cell r="VJ68" t="str">
            <v>E</v>
          </cell>
          <cell r="VK68" t="str">
            <v>O</v>
          </cell>
          <cell r="VL68" t="str">
            <v>B3</v>
          </cell>
          <cell r="VM68"/>
          <cell r="VN68" t="str">
            <v>B3</v>
          </cell>
          <cell r="VO68" t="str">
            <v>E</v>
          </cell>
          <cell r="VP68"/>
          <cell r="VQ68" t="str">
            <v>B3</v>
          </cell>
          <cell r="VR68" t="str">
            <v>B3</v>
          </cell>
          <cell r="VS68" t="str">
            <v>E</v>
          </cell>
          <cell r="VT68" t="str">
            <v>E</v>
          </cell>
          <cell r="VU68" t="str">
            <v>E</v>
          </cell>
          <cell r="VV68" t="str">
            <v>E</v>
          </cell>
          <cell r="VW68" t="str">
            <v>B3</v>
          </cell>
          <cell r="VX68"/>
          <cell r="VY68" t="str">
            <v>E</v>
          </cell>
          <cell r="VZ68" t="str">
            <v>B3</v>
          </cell>
          <cell r="WA68"/>
          <cell r="WB68"/>
          <cell r="WC68" t="str">
            <v>E</v>
          </cell>
          <cell r="WD68" t="str">
            <v>B1</v>
          </cell>
          <cell r="WE68" t="str">
            <v>B3</v>
          </cell>
          <cell r="WF68"/>
          <cell r="WG68" t="str">
            <v>B3</v>
          </cell>
          <cell r="WH68" t="str">
            <v>E</v>
          </cell>
          <cell r="WI68" t="str">
            <v>B3</v>
          </cell>
          <cell r="WJ68"/>
          <cell r="WK68"/>
          <cell r="WL68" t="str">
            <v>B1</v>
          </cell>
          <cell r="WM68" t="str">
            <v>E</v>
          </cell>
          <cell r="WN68" t="str">
            <v>E</v>
          </cell>
          <cell r="WO68" t="str">
            <v>B3</v>
          </cell>
          <cell r="WP68"/>
          <cell r="WQ68"/>
          <cell r="WR68"/>
          <cell r="WS68" t="str">
            <v>B2</v>
          </cell>
          <cell r="WT68" t="str">
            <v>B2</v>
          </cell>
          <cell r="WU68" t="str">
            <v>B3</v>
          </cell>
          <cell r="WV68" t="str">
            <v>B3</v>
          </cell>
          <cell r="WW68" t="str">
            <v>B3</v>
          </cell>
          <cell r="WX68" t="str">
            <v>B3</v>
          </cell>
          <cell r="WY68" t="str">
            <v>B3</v>
          </cell>
          <cell r="WZ68" t="str">
            <v>ND</v>
          </cell>
          <cell r="XA68"/>
          <cell r="XB68" t="str">
            <v>ND</v>
          </cell>
          <cell r="XC68"/>
          <cell r="XD68"/>
          <cell r="XE68"/>
          <cell r="XF68"/>
          <cell r="XG68"/>
          <cell r="XH68"/>
          <cell r="XI68" t="str">
            <v>E</v>
          </cell>
          <cell r="XJ68"/>
          <cell r="XK68" t="str">
            <v>B2</v>
          </cell>
          <cell r="XL68" t="str">
            <v>B3</v>
          </cell>
          <cell r="XM68"/>
          <cell r="XN68" t="str">
            <v>ND</v>
          </cell>
          <cell r="XO68"/>
          <cell r="XP68" t="str">
            <v>B2</v>
          </cell>
          <cell r="XQ68" t="str">
            <v>B3</v>
          </cell>
          <cell r="XR68" t="str">
            <v>ND</v>
          </cell>
          <cell r="XS68" t="str">
            <v>B3</v>
          </cell>
          <cell r="XT68" t="str">
            <v>E</v>
          </cell>
          <cell r="XU68" t="str">
            <v>B3</v>
          </cell>
          <cell r="XV68" t="str">
            <v>B3</v>
          </cell>
        </row>
        <row r="69">
          <cell r="E69" t="str">
            <v>B3</v>
          </cell>
          <cell r="F69" t="str">
            <v>B3</v>
          </cell>
          <cell r="G69" t="str">
            <v>E</v>
          </cell>
          <cell r="H69" t="str">
            <v>E</v>
          </cell>
          <cell r="I69" t="str">
            <v>O</v>
          </cell>
          <cell r="J69" t="str">
            <v>B3</v>
          </cell>
          <cell r="K69" t="str">
            <v>E</v>
          </cell>
          <cell r="L69" t="str">
            <v>B2</v>
          </cell>
          <cell r="M69" t="str">
            <v>E</v>
          </cell>
          <cell r="N69" t="str">
            <v>O</v>
          </cell>
          <cell r="O69"/>
          <cell r="P69" t="str">
            <v>E</v>
          </cell>
          <cell r="Q69" t="str">
            <v>B3</v>
          </cell>
          <cell r="R69" t="str">
            <v>O</v>
          </cell>
          <cell r="S69" t="str">
            <v>B3</v>
          </cell>
          <cell r="T69" t="str">
            <v>O</v>
          </cell>
          <cell r="U69" t="str">
            <v>O</v>
          </cell>
          <cell r="V69" t="str">
            <v>E</v>
          </cell>
          <cell r="W69" t="str">
            <v>B3</v>
          </cell>
          <cell r="X69" t="str">
            <v>O</v>
          </cell>
          <cell r="Y69" t="str">
            <v>E</v>
          </cell>
          <cell r="Z69"/>
          <cell r="AA69" t="str">
            <v>O</v>
          </cell>
          <cell r="AB69" t="str">
            <v>B3</v>
          </cell>
          <cell r="AC69" t="str">
            <v>O</v>
          </cell>
          <cell r="AD69" t="str">
            <v>O</v>
          </cell>
          <cell r="AE69" t="str">
            <v>E</v>
          </cell>
          <cell r="AF69" t="str">
            <v>E</v>
          </cell>
          <cell r="AG69" t="str">
            <v>ND</v>
          </cell>
          <cell r="AH69" t="str">
            <v>B3</v>
          </cell>
          <cell r="AI69" t="str">
            <v>B3</v>
          </cell>
          <cell r="AJ69" t="str">
            <v>B3</v>
          </cell>
          <cell r="AK69" t="str">
            <v>E</v>
          </cell>
          <cell r="AL69" t="str">
            <v>B3</v>
          </cell>
          <cell r="AM69" t="str">
            <v>B3</v>
          </cell>
          <cell r="AN69" t="str">
            <v>B3</v>
          </cell>
          <cell r="AO69" t="str">
            <v>B1</v>
          </cell>
          <cell r="AP69" t="str">
            <v>B3</v>
          </cell>
          <cell r="AQ69" t="str">
            <v>B2</v>
          </cell>
          <cell r="AR69" t="str">
            <v>B3</v>
          </cell>
          <cell r="AS69" t="str">
            <v>E</v>
          </cell>
          <cell r="AT69" t="str">
            <v>B3</v>
          </cell>
          <cell r="AU69" t="str">
            <v>B3</v>
          </cell>
          <cell r="AV69" t="str">
            <v>B3</v>
          </cell>
          <cell r="AW69" t="str">
            <v>B3</v>
          </cell>
          <cell r="AX69" t="str">
            <v>E</v>
          </cell>
          <cell r="AY69"/>
          <cell r="AZ69" t="str">
            <v>B3</v>
          </cell>
          <cell r="BA69"/>
          <cell r="BB69" t="str">
            <v>B3</v>
          </cell>
          <cell r="BC69" t="str">
            <v>E</v>
          </cell>
          <cell r="BD69" t="str">
            <v>B3</v>
          </cell>
          <cell r="BE69" t="str">
            <v>B3</v>
          </cell>
          <cell r="BF69" t="str">
            <v>ND</v>
          </cell>
          <cell r="BG69" t="str">
            <v>B3</v>
          </cell>
          <cell r="BH69" t="str">
            <v>B3</v>
          </cell>
          <cell r="BI69" t="str">
            <v>B3</v>
          </cell>
          <cell r="BJ69" t="str">
            <v>E</v>
          </cell>
          <cell r="BK69" t="str">
            <v>B2</v>
          </cell>
          <cell r="BL69" t="str">
            <v>B3</v>
          </cell>
          <cell r="BM69" t="str">
            <v>NA</v>
          </cell>
          <cell r="BN69" t="str">
            <v>E</v>
          </cell>
          <cell r="BO69" t="str">
            <v>NA</v>
          </cell>
          <cell r="BP69" t="str">
            <v>B3</v>
          </cell>
          <cell r="BQ69" t="str">
            <v>B3</v>
          </cell>
          <cell r="BR69" t="str">
            <v>B3</v>
          </cell>
          <cell r="BS69" t="str">
            <v>B3</v>
          </cell>
          <cell r="BT69" t="str">
            <v>B3</v>
          </cell>
          <cell r="BU69" t="str">
            <v>B3</v>
          </cell>
          <cell r="BV69" t="str">
            <v>B3</v>
          </cell>
          <cell r="BW69" t="str">
            <v>B3</v>
          </cell>
          <cell r="BX69" t="str">
            <v>B3</v>
          </cell>
          <cell r="BY69" t="str">
            <v>B3</v>
          </cell>
          <cell r="BZ69" t="str">
            <v>B3</v>
          </cell>
          <cell r="CA69" t="str">
            <v>B1</v>
          </cell>
          <cell r="CB69" t="str">
            <v>B3</v>
          </cell>
          <cell r="CC69" t="str">
            <v>ND</v>
          </cell>
          <cell r="CD69" t="str">
            <v>B3</v>
          </cell>
          <cell r="CE69" t="str">
            <v>E</v>
          </cell>
          <cell r="CF69" t="str">
            <v>B3</v>
          </cell>
          <cell r="CG69" t="str">
            <v>B3</v>
          </cell>
          <cell r="CH69" t="str">
            <v>B2</v>
          </cell>
          <cell r="CI69" t="str">
            <v>B3</v>
          </cell>
          <cell r="CJ69" t="str">
            <v>B3</v>
          </cell>
          <cell r="CK69" t="str">
            <v>B3</v>
          </cell>
          <cell r="CL69" t="str">
            <v>E</v>
          </cell>
          <cell r="CM69"/>
          <cell r="CN69" t="str">
            <v>B3</v>
          </cell>
          <cell r="CO69" t="str">
            <v>O</v>
          </cell>
          <cell r="CP69" t="str">
            <v>NA</v>
          </cell>
          <cell r="CQ69" t="str">
            <v>B1</v>
          </cell>
          <cell r="CR69"/>
          <cell r="CS69" t="str">
            <v>O</v>
          </cell>
          <cell r="CT69" t="str">
            <v>E</v>
          </cell>
          <cell r="CU69" t="str">
            <v>B3</v>
          </cell>
          <cell r="CV69" t="str">
            <v>B3</v>
          </cell>
          <cell r="CW69" t="str">
            <v>B3</v>
          </cell>
          <cell r="CX69" t="str">
            <v>E</v>
          </cell>
          <cell r="CY69" t="str">
            <v>B3</v>
          </cell>
          <cell r="CZ69" t="str">
            <v>E</v>
          </cell>
          <cell r="DA69" t="str">
            <v>B3</v>
          </cell>
          <cell r="DB69" t="str">
            <v>B3</v>
          </cell>
          <cell r="DC69" t="str">
            <v>B3</v>
          </cell>
          <cell r="DD69" t="str">
            <v>E</v>
          </cell>
          <cell r="DE69" t="str">
            <v>B1</v>
          </cell>
          <cell r="DF69" t="str">
            <v>B3</v>
          </cell>
          <cell r="DG69" t="str">
            <v>B3</v>
          </cell>
          <cell r="DH69" t="str">
            <v>B3</v>
          </cell>
          <cell r="DI69" t="str">
            <v>B3</v>
          </cell>
          <cell r="DJ69" t="str">
            <v>B3</v>
          </cell>
          <cell r="DK69" t="str">
            <v>B3</v>
          </cell>
          <cell r="DL69" t="str">
            <v>ND</v>
          </cell>
          <cell r="DM69" t="str">
            <v>E</v>
          </cell>
          <cell r="DN69" t="str">
            <v>B4</v>
          </cell>
          <cell r="DO69" t="str">
            <v>B3</v>
          </cell>
          <cell r="DP69" t="str">
            <v>B3</v>
          </cell>
          <cell r="DQ69" t="str">
            <v>B2</v>
          </cell>
          <cell r="DR69" t="str">
            <v>B3</v>
          </cell>
          <cell r="DS69" t="str">
            <v>B3</v>
          </cell>
          <cell r="DT69" t="str">
            <v>B3</v>
          </cell>
          <cell r="DU69" t="str">
            <v>B3</v>
          </cell>
          <cell r="DV69" t="str">
            <v>B4</v>
          </cell>
          <cell r="DW69" t="str">
            <v>B3</v>
          </cell>
          <cell r="DX69" t="str">
            <v>NA</v>
          </cell>
          <cell r="DY69" t="str">
            <v>B3</v>
          </cell>
          <cell r="DZ69" t="str">
            <v>E</v>
          </cell>
          <cell r="EA69" t="str">
            <v>B3</v>
          </cell>
          <cell r="EB69"/>
          <cell r="EC69" t="str">
            <v>B3</v>
          </cell>
          <cell r="ED69" t="str">
            <v>B3</v>
          </cell>
          <cell r="EE69" t="str">
            <v>B3</v>
          </cell>
          <cell r="EF69" t="str">
            <v>ND</v>
          </cell>
          <cell r="EG69" t="str">
            <v>B3</v>
          </cell>
          <cell r="EH69" t="str">
            <v>NA</v>
          </cell>
          <cell r="EI69" t="str">
            <v>ND</v>
          </cell>
          <cell r="EJ69" t="str">
            <v>E</v>
          </cell>
          <cell r="EK69" t="str">
            <v>B3</v>
          </cell>
          <cell r="EL69"/>
          <cell r="EM69" t="str">
            <v>B3</v>
          </cell>
          <cell r="EN69" t="str">
            <v>B3</v>
          </cell>
          <cell r="EO69" t="str">
            <v>E</v>
          </cell>
          <cell r="EP69" t="str">
            <v>B4</v>
          </cell>
          <cell r="EQ69" t="str">
            <v>B3</v>
          </cell>
          <cell r="ER69" t="str">
            <v>B3</v>
          </cell>
          <cell r="ES69" t="str">
            <v>B3</v>
          </cell>
          <cell r="ET69" t="str">
            <v>B3</v>
          </cell>
          <cell r="EU69" t="str">
            <v>B3</v>
          </cell>
          <cell r="EV69" t="str">
            <v>E</v>
          </cell>
          <cell r="EW69" t="str">
            <v>B3</v>
          </cell>
          <cell r="EX69" t="str">
            <v>B3</v>
          </cell>
          <cell r="EY69"/>
          <cell r="EZ69" t="str">
            <v>B3</v>
          </cell>
          <cell r="FA69" t="str">
            <v>E</v>
          </cell>
          <cell r="FB69" t="str">
            <v>B3</v>
          </cell>
          <cell r="FC69" t="str">
            <v>E</v>
          </cell>
          <cell r="FD69" t="str">
            <v>B3</v>
          </cell>
          <cell r="FE69" t="str">
            <v>B3</v>
          </cell>
          <cell r="FF69"/>
          <cell r="FG69" t="str">
            <v>B3</v>
          </cell>
          <cell r="FH69" t="str">
            <v>B3</v>
          </cell>
          <cell r="FI69" t="str">
            <v>B3</v>
          </cell>
          <cell r="FJ69" t="str">
            <v>B3</v>
          </cell>
          <cell r="FK69" t="str">
            <v>B3</v>
          </cell>
          <cell r="FL69" t="str">
            <v>ND</v>
          </cell>
          <cell r="FM69" t="str">
            <v>B1</v>
          </cell>
          <cell r="FN69" t="str">
            <v>E</v>
          </cell>
          <cell r="FO69" t="str">
            <v>E</v>
          </cell>
          <cell r="FP69" t="str">
            <v>B3</v>
          </cell>
          <cell r="FQ69" t="str">
            <v>B3</v>
          </cell>
          <cell r="FR69" t="str">
            <v>B1</v>
          </cell>
          <cell r="FS69" t="str">
            <v>B3</v>
          </cell>
          <cell r="FT69" t="str">
            <v>E</v>
          </cell>
          <cell r="FU69" t="str">
            <v>B3</v>
          </cell>
          <cell r="FV69" t="str">
            <v>B3</v>
          </cell>
          <cell r="FW69" t="str">
            <v>B3</v>
          </cell>
          <cell r="FX69" t="str">
            <v>B3</v>
          </cell>
          <cell r="FY69" t="str">
            <v>B3</v>
          </cell>
          <cell r="FZ69" t="str">
            <v>B3</v>
          </cell>
          <cell r="GA69" t="str">
            <v>B3</v>
          </cell>
          <cell r="GB69"/>
          <cell r="GC69" t="str">
            <v>B3</v>
          </cell>
          <cell r="GD69" t="str">
            <v>B3</v>
          </cell>
          <cell r="GE69"/>
          <cell r="GF69" t="str">
            <v>NA</v>
          </cell>
          <cell r="GG69" t="str">
            <v>B3</v>
          </cell>
          <cell r="GH69" t="str">
            <v>B3</v>
          </cell>
          <cell r="GI69" t="str">
            <v>E</v>
          </cell>
          <cell r="GJ69" t="str">
            <v>O</v>
          </cell>
          <cell r="GK69" t="str">
            <v>E</v>
          </cell>
          <cell r="GL69" t="str">
            <v>B1</v>
          </cell>
          <cell r="GM69" t="str">
            <v>B3</v>
          </cell>
          <cell r="GN69" t="str">
            <v>B1</v>
          </cell>
          <cell r="GO69" t="str">
            <v>E</v>
          </cell>
          <cell r="GP69" t="str">
            <v>B3</v>
          </cell>
          <cell r="GQ69" t="str">
            <v>B3</v>
          </cell>
          <cell r="GR69" t="str">
            <v>B3</v>
          </cell>
          <cell r="GS69" t="str">
            <v>ND</v>
          </cell>
          <cell r="GT69" t="str">
            <v>O</v>
          </cell>
          <cell r="GU69" t="str">
            <v>B3</v>
          </cell>
          <cell r="GV69" t="str">
            <v>E</v>
          </cell>
          <cell r="GW69" t="str">
            <v>E</v>
          </cell>
          <cell r="GX69" t="str">
            <v>B3</v>
          </cell>
          <cell r="GY69" t="str">
            <v>B3</v>
          </cell>
          <cell r="GZ69" t="str">
            <v>B3</v>
          </cell>
          <cell r="HA69" t="str">
            <v>B2</v>
          </cell>
          <cell r="HB69" t="str">
            <v>E</v>
          </cell>
          <cell r="HC69" t="str">
            <v>B3</v>
          </cell>
          <cell r="HD69" t="str">
            <v>E</v>
          </cell>
          <cell r="HE69" t="str">
            <v>B4</v>
          </cell>
          <cell r="HF69"/>
          <cell r="HG69" t="str">
            <v>B3</v>
          </cell>
          <cell r="HH69" t="str">
            <v>B3</v>
          </cell>
          <cell r="HI69" t="str">
            <v>B3</v>
          </cell>
          <cell r="HJ69" t="str">
            <v>B3</v>
          </cell>
          <cell r="HK69" t="str">
            <v>ND</v>
          </cell>
          <cell r="HL69" t="str">
            <v>B3</v>
          </cell>
          <cell r="HM69" t="str">
            <v>B1</v>
          </cell>
          <cell r="HN69" t="str">
            <v>B3</v>
          </cell>
          <cell r="HO69" t="str">
            <v>ND</v>
          </cell>
          <cell r="HP69"/>
          <cell r="HQ69" t="str">
            <v>ND</v>
          </cell>
          <cell r="HR69" t="str">
            <v>B3</v>
          </cell>
          <cell r="HS69" t="str">
            <v>B3</v>
          </cell>
          <cell r="HT69" t="str">
            <v>B3</v>
          </cell>
          <cell r="HU69" t="str">
            <v>NA</v>
          </cell>
          <cell r="HV69" t="str">
            <v>E</v>
          </cell>
          <cell r="HW69" t="str">
            <v>B3</v>
          </cell>
          <cell r="HX69" t="str">
            <v>E</v>
          </cell>
          <cell r="HY69"/>
          <cell r="HZ69" t="str">
            <v>E</v>
          </cell>
          <cell r="IA69" t="str">
            <v>E</v>
          </cell>
          <cell r="IB69" t="str">
            <v>B3</v>
          </cell>
          <cell r="IC69" t="str">
            <v>B3</v>
          </cell>
          <cell r="ID69" t="str">
            <v>B3</v>
          </cell>
          <cell r="IE69" t="str">
            <v>E</v>
          </cell>
          <cell r="IF69" t="str">
            <v>B2</v>
          </cell>
          <cell r="IG69" t="str">
            <v>O</v>
          </cell>
          <cell r="IH69" t="str">
            <v>O</v>
          </cell>
          <cell r="II69"/>
          <cell r="IJ69" t="str">
            <v>E</v>
          </cell>
          <cell r="IK69" t="str">
            <v>O</v>
          </cell>
          <cell r="IL69" t="str">
            <v>O</v>
          </cell>
          <cell r="IM69" t="str">
            <v>ND</v>
          </cell>
          <cell r="IN69"/>
          <cell r="IO69" t="str">
            <v>E</v>
          </cell>
          <cell r="IP69" t="str">
            <v>B3</v>
          </cell>
          <cell r="IQ69" t="str">
            <v>O</v>
          </cell>
          <cell r="IR69" t="str">
            <v>E</v>
          </cell>
          <cell r="IS69" t="str">
            <v>O</v>
          </cell>
          <cell r="IT69" t="str">
            <v>E</v>
          </cell>
          <cell r="IU69" t="str">
            <v>O</v>
          </cell>
          <cell r="IV69" t="str">
            <v>O</v>
          </cell>
          <cell r="IW69"/>
          <cell r="IX69" t="str">
            <v>O</v>
          </cell>
          <cell r="IY69" t="str">
            <v>B2</v>
          </cell>
          <cell r="IZ69" t="str">
            <v>E</v>
          </cell>
          <cell r="JA69" t="str">
            <v>B3</v>
          </cell>
          <cell r="JB69" t="str">
            <v>B3</v>
          </cell>
          <cell r="JC69" t="str">
            <v>E</v>
          </cell>
          <cell r="JD69" t="str">
            <v>E</v>
          </cell>
          <cell r="JE69" t="str">
            <v>B3</v>
          </cell>
          <cell r="JF69" t="str">
            <v>B1</v>
          </cell>
          <cell r="JG69"/>
          <cell r="JH69" t="str">
            <v>NA</v>
          </cell>
          <cell r="JI69"/>
          <cell r="JJ69" t="str">
            <v>NA</v>
          </cell>
          <cell r="JK69" t="str">
            <v>B3</v>
          </cell>
          <cell r="JL69" t="str">
            <v>B4</v>
          </cell>
          <cell r="JM69" t="str">
            <v>B3</v>
          </cell>
          <cell r="JN69" t="str">
            <v>B3</v>
          </cell>
          <cell r="JO69" t="str">
            <v>E</v>
          </cell>
          <cell r="JP69" t="str">
            <v>E</v>
          </cell>
          <cell r="JQ69" t="str">
            <v>B3</v>
          </cell>
          <cell r="JR69" t="str">
            <v>B3</v>
          </cell>
          <cell r="JS69" t="str">
            <v>B3</v>
          </cell>
          <cell r="JT69" t="str">
            <v>ND</v>
          </cell>
          <cell r="JU69" t="str">
            <v>E</v>
          </cell>
          <cell r="JV69" t="str">
            <v>E</v>
          </cell>
          <cell r="JW69" t="str">
            <v>O</v>
          </cell>
          <cell r="JX69" t="str">
            <v>B2</v>
          </cell>
          <cell r="JY69" t="str">
            <v>B3</v>
          </cell>
          <cell r="JZ69" t="str">
            <v>B3</v>
          </cell>
          <cell r="KA69" t="str">
            <v>B3</v>
          </cell>
          <cell r="KB69" t="str">
            <v>E</v>
          </cell>
          <cell r="KC69" t="str">
            <v>B3</v>
          </cell>
          <cell r="KD69" t="str">
            <v>B3</v>
          </cell>
          <cell r="KE69" t="str">
            <v>E</v>
          </cell>
          <cell r="KF69" t="str">
            <v>B3</v>
          </cell>
          <cell r="KG69" t="str">
            <v>B3</v>
          </cell>
          <cell r="KH69" t="str">
            <v>E</v>
          </cell>
          <cell r="KI69"/>
          <cell r="KJ69" t="str">
            <v>B3</v>
          </cell>
          <cell r="KK69" t="str">
            <v>B3</v>
          </cell>
          <cell r="KL69" t="str">
            <v>B3</v>
          </cell>
          <cell r="KM69" t="str">
            <v>B1</v>
          </cell>
          <cell r="KN69" t="str">
            <v>E</v>
          </cell>
          <cell r="KO69" t="str">
            <v>B3</v>
          </cell>
          <cell r="KP69" t="str">
            <v>B3</v>
          </cell>
          <cell r="KQ69" t="str">
            <v>E</v>
          </cell>
          <cell r="KR69" t="str">
            <v>B3</v>
          </cell>
          <cell r="KS69" t="str">
            <v>B3</v>
          </cell>
          <cell r="KT69" t="str">
            <v>B3</v>
          </cell>
          <cell r="KU69" t="str">
            <v>B3</v>
          </cell>
          <cell r="KV69" t="str">
            <v>B3</v>
          </cell>
          <cell r="KW69" t="str">
            <v>E</v>
          </cell>
          <cell r="KX69" t="str">
            <v>B3</v>
          </cell>
          <cell r="KY69" t="str">
            <v>B4</v>
          </cell>
          <cell r="KZ69" t="str">
            <v>NA</v>
          </cell>
          <cell r="LA69" t="str">
            <v>B3</v>
          </cell>
          <cell r="LB69" t="str">
            <v>B3</v>
          </cell>
          <cell r="LC69" t="str">
            <v>B3</v>
          </cell>
          <cell r="LD69" t="str">
            <v>B3</v>
          </cell>
          <cell r="LE69" t="str">
            <v>O</v>
          </cell>
          <cell r="LF69" t="str">
            <v>B3</v>
          </cell>
          <cell r="LG69" t="str">
            <v>B3</v>
          </cell>
          <cell r="LH69" t="str">
            <v>E</v>
          </cell>
          <cell r="LI69" t="str">
            <v>E</v>
          </cell>
          <cell r="LJ69" t="str">
            <v>B3</v>
          </cell>
          <cell r="LK69" t="str">
            <v>B3</v>
          </cell>
          <cell r="LL69" t="str">
            <v>B3</v>
          </cell>
          <cell r="LM69" t="str">
            <v>E</v>
          </cell>
          <cell r="LN69" t="str">
            <v>B3</v>
          </cell>
          <cell r="LO69" t="str">
            <v>B3</v>
          </cell>
          <cell r="LP69" t="str">
            <v>E</v>
          </cell>
          <cell r="LQ69" t="str">
            <v>B3</v>
          </cell>
          <cell r="LR69"/>
          <cell r="LS69" t="str">
            <v>B3</v>
          </cell>
          <cell r="LT69" t="str">
            <v>B3</v>
          </cell>
          <cell r="LU69" t="str">
            <v>B2</v>
          </cell>
          <cell r="LV69" t="str">
            <v>B3</v>
          </cell>
          <cell r="LW69" t="str">
            <v>E</v>
          </cell>
          <cell r="LX69" t="str">
            <v>B3</v>
          </cell>
          <cell r="LY69" t="str">
            <v>B3</v>
          </cell>
          <cell r="LZ69" t="str">
            <v>B3</v>
          </cell>
          <cell r="MA69" t="str">
            <v>B3</v>
          </cell>
          <cell r="MB69" t="str">
            <v>B3</v>
          </cell>
          <cell r="MC69" t="str">
            <v>B1</v>
          </cell>
          <cell r="MD69" t="str">
            <v>B3</v>
          </cell>
          <cell r="ME69" t="str">
            <v>B1</v>
          </cell>
          <cell r="MF69" t="str">
            <v>B3</v>
          </cell>
          <cell r="MG69" t="str">
            <v>B3</v>
          </cell>
          <cell r="MH69" t="str">
            <v>E</v>
          </cell>
          <cell r="MI69" t="str">
            <v>O</v>
          </cell>
          <cell r="MJ69" t="str">
            <v>E</v>
          </cell>
          <cell r="MK69" t="str">
            <v>E</v>
          </cell>
          <cell r="ML69" t="str">
            <v>E</v>
          </cell>
          <cell r="MM69" t="str">
            <v>B3</v>
          </cell>
          <cell r="MN69" t="str">
            <v>B3</v>
          </cell>
          <cell r="MO69" t="str">
            <v>B4</v>
          </cell>
          <cell r="MP69" t="str">
            <v>E</v>
          </cell>
          <cell r="MQ69"/>
          <cell r="MR69" t="str">
            <v>ND</v>
          </cell>
          <cell r="MS69" t="str">
            <v>B3</v>
          </cell>
          <cell r="MT69" t="str">
            <v>B3</v>
          </cell>
          <cell r="MU69" t="str">
            <v>B3</v>
          </cell>
          <cell r="MV69" t="str">
            <v>E</v>
          </cell>
          <cell r="MW69" t="str">
            <v>E</v>
          </cell>
          <cell r="MX69" t="str">
            <v>B3</v>
          </cell>
          <cell r="MY69" t="str">
            <v>B3</v>
          </cell>
          <cell r="MZ69" t="str">
            <v>B3</v>
          </cell>
          <cell r="NA69" t="str">
            <v>B3</v>
          </cell>
          <cell r="NB69" t="str">
            <v>ND</v>
          </cell>
          <cell r="NC69" t="str">
            <v>B3</v>
          </cell>
          <cell r="ND69" t="str">
            <v>B3</v>
          </cell>
          <cell r="NE69" t="str">
            <v>B3</v>
          </cell>
          <cell r="NF69" t="str">
            <v>B2</v>
          </cell>
          <cell r="NG69" t="str">
            <v>B3</v>
          </cell>
          <cell r="NH69" t="str">
            <v>E</v>
          </cell>
          <cell r="NI69" t="str">
            <v>E</v>
          </cell>
          <cell r="NJ69" t="str">
            <v>O</v>
          </cell>
          <cell r="NK69" t="str">
            <v>E</v>
          </cell>
          <cell r="NL69" t="str">
            <v>E</v>
          </cell>
          <cell r="NM69" t="str">
            <v>B3</v>
          </cell>
          <cell r="NN69" t="str">
            <v>B3</v>
          </cell>
          <cell r="NO69" t="str">
            <v>E</v>
          </cell>
          <cell r="NP69" t="str">
            <v>B3</v>
          </cell>
          <cell r="NQ69" t="str">
            <v>B3</v>
          </cell>
          <cell r="NR69" t="str">
            <v>E</v>
          </cell>
          <cell r="NS69"/>
          <cell r="NT69"/>
          <cell r="NU69" t="str">
            <v>E</v>
          </cell>
          <cell r="NV69" t="str">
            <v>E</v>
          </cell>
          <cell r="NW69" t="str">
            <v>E</v>
          </cell>
          <cell r="NX69" t="str">
            <v>B3</v>
          </cell>
          <cell r="NY69" t="str">
            <v>B3</v>
          </cell>
          <cell r="NZ69" t="str">
            <v>B3</v>
          </cell>
          <cell r="OA69" t="str">
            <v>B3</v>
          </cell>
          <cell r="OB69" t="str">
            <v>E</v>
          </cell>
          <cell r="OC69"/>
          <cell r="OD69" t="str">
            <v>B4</v>
          </cell>
          <cell r="OE69" t="str">
            <v>ND</v>
          </cell>
          <cell r="OF69" t="str">
            <v>B3</v>
          </cell>
          <cell r="OG69" t="str">
            <v>B3</v>
          </cell>
          <cell r="OH69"/>
          <cell r="OI69" t="str">
            <v>B3</v>
          </cell>
          <cell r="OJ69" t="str">
            <v>E</v>
          </cell>
          <cell r="OK69" t="str">
            <v>E</v>
          </cell>
          <cell r="OL69" t="str">
            <v>B3</v>
          </cell>
          <cell r="OM69" t="str">
            <v>B3</v>
          </cell>
          <cell r="ON69" t="str">
            <v>E</v>
          </cell>
          <cell r="OO69" t="str">
            <v>E</v>
          </cell>
          <cell r="OP69"/>
          <cell r="OQ69" t="str">
            <v>B3</v>
          </cell>
          <cell r="OR69" t="str">
            <v>B3</v>
          </cell>
          <cell r="OS69" t="str">
            <v>B3</v>
          </cell>
          <cell r="OT69"/>
          <cell r="OU69" t="str">
            <v>B3</v>
          </cell>
          <cell r="OV69" t="str">
            <v>E</v>
          </cell>
          <cell r="OW69" t="str">
            <v>B3</v>
          </cell>
          <cell r="OX69" t="str">
            <v>E</v>
          </cell>
          <cell r="OY69" t="str">
            <v>ND</v>
          </cell>
          <cell r="OZ69" t="str">
            <v>E</v>
          </cell>
          <cell r="PA69" t="str">
            <v>B3</v>
          </cell>
          <cell r="PB69" t="str">
            <v>B3</v>
          </cell>
          <cell r="PC69" t="str">
            <v>B3</v>
          </cell>
          <cell r="PD69" t="str">
            <v>E</v>
          </cell>
          <cell r="PE69" t="str">
            <v>B3</v>
          </cell>
          <cell r="PF69" t="str">
            <v>E</v>
          </cell>
          <cell r="PG69" t="str">
            <v>B1</v>
          </cell>
          <cell r="PH69" t="str">
            <v>E</v>
          </cell>
          <cell r="PI69" t="str">
            <v>B3</v>
          </cell>
          <cell r="PJ69" t="str">
            <v>E</v>
          </cell>
          <cell r="PK69" t="str">
            <v>E</v>
          </cell>
          <cell r="PL69" t="str">
            <v>B3</v>
          </cell>
          <cell r="PM69" t="str">
            <v>E</v>
          </cell>
          <cell r="PN69" t="str">
            <v>B3</v>
          </cell>
          <cell r="PO69" t="str">
            <v>E</v>
          </cell>
          <cell r="PP69" t="str">
            <v>B3</v>
          </cell>
          <cell r="PQ69" t="str">
            <v>E</v>
          </cell>
          <cell r="PR69" t="str">
            <v>E</v>
          </cell>
          <cell r="PS69" t="str">
            <v>E</v>
          </cell>
          <cell r="PT69" t="str">
            <v>B3</v>
          </cell>
          <cell r="PU69" t="str">
            <v>B3</v>
          </cell>
          <cell r="PV69" t="str">
            <v>E</v>
          </cell>
          <cell r="PW69" t="str">
            <v>B3</v>
          </cell>
          <cell r="PX69" t="str">
            <v>E</v>
          </cell>
          <cell r="PY69" t="str">
            <v>B3</v>
          </cell>
          <cell r="PZ69" t="str">
            <v>B3</v>
          </cell>
          <cell r="QA69"/>
          <cell r="QB69" t="str">
            <v>B3</v>
          </cell>
          <cell r="QC69" t="str">
            <v>B3</v>
          </cell>
          <cell r="QD69" t="str">
            <v>E</v>
          </cell>
          <cell r="QE69" t="str">
            <v>O</v>
          </cell>
          <cell r="QF69" t="str">
            <v>B2</v>
          </cell>
          <cell r="QG69" t="str">
            <v>B2</v>
          </cell>
          <cell r="QH69" t="str">
            <v>E</v>
          </cell>
          <cell r="QI69" t="str">
            <v>B3</v>
          </cell>
          <cell r="QJ69" t="str">
            <v>ND</v>
          </cell>
          <cell r="QK69" t="str">
            <v>B3</v>
          </cell>
          <cell r="QL69" t="str">
            <v>E</v>
          </cell>
          <cell r="QM69" t="str">
            <v>E</v>
          </cell>
          <cell r="QN69" t="str">
            <v>B3</v>
          </cell>
          <cell r="QO69" t="str">
            <v>B2</v>
          </cell>
          <cell r="QP69" t="str">
            <v>E</v>
          </cell>
          <cell r="QQ69" t="str">
            <v>B3</v>
          </cell>
          <cell r="QR69" t="str">
            <v>B3</v>
          </cell>
          <cell r="QS69" t="str">
            <v>B3</v>
          </cell>
          <cell r="QT69" t="str">
            <v>E</v>
          </cell>
          <cell r="QU69" t="str">
            <v>E</v>
          </cell>
          <cell r="QV69" t="str">
            <v>B3</v>
          </cell>
          <cell r="QW69" t="str">
            <v>B3</v>
          </cell>
          <cell r="QX69" t="str">
            <v>E</v>
          </cell>
          <cell r="QY69" t="str">
            <v>B3</v>
          </cell>
          <cell r="QZ69"/>
          <cell r="RA69" t="str">
            <v>B3</v>
          </cell>
          <cell r="RB69" t="str">
            <v>B3</v>
          </cell>
          <cell r="RC69" t="str">
            <v>B3</v>
          </cell>
          <cell r="RD69" t="str">
            <v>E</v>
          </cell>
          <cell r="RE69" t="str">
            <v>NA</v>
          </cell>
          <cell r="RF69" t="str">
            <v>B3</v>
          </cell>
          <cell r="RG69" t="str">
            <v>O</v>
          </cell>
          <cell r="RH69" t="str">
            <v>B3</v>
          </cell>
          <cell r="RI69" t="str">
            <v>B3</v>
          </cell>
          <cell r="RJ69" t="str">
            <v>E</v>
          </cell>
          <cell r="RK69" t="str">
            <v>B2</v>
          </cell>
          <cell r="RL69" t="str">
            <v>O</v>
          </cell>
          <cell r="RM69"/>
          <cell r="RN69" t="str">
            <v>B3</v>
          </cell>
          <cell r="RO69" t="str">
            <v>O</v>
          </cell>
          <cell r="RP69" t="str">
            <v>E</v>
          </cell>
          <cell r="RQ69" t="str">
            <v>B3</v>
          </cell>
          <cell r="RR69" t="str">
            <v>B3</v>
          </cell>
          <cell r="RS69" t="str">
            <v>O</v>
          </cell>
          <cell r="RT69" t="str">
            <v>O</v>
          </cell>
          <cell r="RU69" t="str">
            <v>B3</v>
          </cell>
          <cell r="RV69" t="str">
            <v>B3</v>
          </cell>
          <cell r="RW69" t="str">
            <v>B3</v>
          </cell>
          <cell r="RX69" t="str">
            <v>E</v>
          </cell>
          <cell r="RY69"/>
          <cell r="RZ69" t="str">
            <v>B3</v>
          </cell>
          <cell r="SA69" t="str">
            <v>E</v>
          </cell>
          <cell r="SB69" t="str">
            <v>E</v>
          </cell>
          <cell r="SC69"/>
          <cell r="SD69" t="str">
            <v>B3</v>
          </cell>
          <cell r="SE69" t="str">
            <v>E</v>
          </cell>
          <cell r="SF69" t="str">
            <v>B3</v>
          </cell>
          <cell r="SG69" t="str">
            <v>B3</v>
          </cell>
          <cell r="SH69" t="str">
            <v>B3</v>
          </cell>
          <cell r="SI69" t="str">
            <v>O</v>
          </cell>
          <cell r="SJ69" t="str">
            <v>E</v>
          </cell>
          <cell r="SK69" t="str">
            <v>O</v>
          </cell>
          <cell r="SL69" t="str">
            <v>B2</v>
          </cell>
          <cell r="SM69"/>
          <cell r="SN69" t="str">
            <v>B3</v>
          </cell>
          <cell r="SO69" t="str">
            <v>B3</v>
          </cell>
          <cell r="SP69" t="str">
            <v>B2</v>
          </cell>
          <cell r="SQ69" t="str">
            <v>E</v>
          </cell>
          <cell r="SR69" t="str">
            <v>B3</v>
          </cell>
          <cell r="SS69" t="str">
            <v>B3</v>
          </cell>
          <cell r="ST69" t="str">
            <v>E</v>
          </cell>
          <cell r="SU69" t="str">
            <v>E</v>
          </cell>
          <cell r="SV69" t="str">
            <v>B3</v>
          </cell>
          <cell r="SW69" t="str">
            <v>E</v>
          </cell>
          <cell r="SX69" t="str">
            <v>B3</v>
          </cell>
          <cell r="SY69" t="str">
            <v>E</v>
          </cell>
          <cell r="SZ69" t="str">
            <v>B3</v>
          </cell>
          <cell r="TA69" t="str">
            <v>E</v>
          </cell>
          <cell r="TB69" t="str">
            <v>E</v>
          </cell>
          <cell r="TC69" t="str">
            <v>B3</v>
          </cell>
          <cell r="TD69" t="str">
            <v>B3</v>
          </cell>
          <cell r="TE69" t="str">
            <v>B3</v>
          </cell>
          <cell r="TF69" t="str">
            <v>B3</v>
          </cell>
          <cell r="TG69" t="str">
            <v>B3</v>
          </cell>
          <cell r="TH69" t="str">
            <v>B4</v>
          </cell>
          <cell r="TI69" t="str">
            <v>E</v>
          </cell>
          <cell r="TJ69" t="str">
            <v>B3</v>
          </cell>
          <cell r="TK69" t="str">
            <v>B3</v>
          </cell>
          <cell r="TL69" t="str">
            <v>E</v>
          </cell>
          <cell r="TM69" t="str">
            <v>B3</v>
          </cell>
          <cell r="TN69" t="str">
            <v>E</v>
          </cell>
          <cell r="TO69" t="str">
            <v>E</v>
          </cell>
          <cell r="TP69" t="str">
            <v>B3</v>
          </cell>
          <cell r="TQ69" t="str">
            <v>B3</v>
          </cell>
          <cell r="TR69"/>
          <cell r="TS69" t="str">
            <v>E</v>
          </cell>
          <cell r="TT69" t="str">
            <v>E</v>
          </cell>
          <cell r="TU69" t="str">
            <v>ND</v>
          </cell>
          <cell r="TV69" t="str">
            <v>E</v>
          </cell>
          <cell r="TW69" t="str">
            <v>E</v>
          </cell>
          <cell r="TX69" t="str">
            <v>B3</v>
          </cell>
          <cell r="TY69" t="str">
            <v>B1</v>
          </cell>
          <cell r="TZ69" t="str">
            <v>B3</v>
          </cell>
          <cell r="UA69"/>
          <cell r="UB69" t="str">
            <v>E</v>
          </cell>
          <cell r="UC69" t="str">
            <v>ND</v>
          </cell>
          <cell r="UD69" t="str">
            <v>B3</v>
          </cell>
          <cell r="UE69" t="str">
            <v>B1</v>
          </cell>
          <cell r="UF69" t="str">
            <v>E</v>
          </cell>
          <cell r="UG69" t="str">
            <v>B3</v>
          </cell>
          <cell r="UH69" t="str">
            <v>E</v>
          </cell>
          <cell r="UI69" t="str">
            <v>B3</v>
          </cell>
          <cell r="UJ69" t="str">
            <v>E</v>
          </cell>
          <cell r="UK69" t="str">
            <v>B3</v>
          </cell>
          <cell r="UL69" t="str">
            <v>B4</v>
          </cell>
          <cell r="UM69" t="str">
            <v>ND</v>
          </cell>
          <cell r="UN69" t="str">
            <v>ND</v>
          </cell>
          <cell r="UO69"/>
          <cell r="UP69" t="str">
            <v>O</v>
          </cell>
          <cell r="UQ69" t="str">
            <v>O</v>
          </cell>
          <cell r="UR69"/>
          <cell r="US69" t="str">
            <v>B2</v>
          </cell>
          <cell r="UT69" t="str">
            <v>E</v>
          </cell>
          <cell r="UU69" t="str">
            <v>ND</v>
          </cell>
          <cell r="UV69" t="str">
            <v>O</v>
          </cell>
          <cell r="UW69" t="str">
            <v>B3</v>
          </cell>
          <cell r="UX69" t="str">
            <v>B3</v>
          </cell>
          <cell r="UY69" t="str">
            <v>O</v>
          </cell>
          <cell r="UZ69" t="str">
            <v>B3</v>
          </cell>
          <cell r="VA69" t="str">
            <v>E</v>
          </cell>
          <cell r="VB69" t="str">
            <v>B3</v>
          </cell>
          <cell r="VC69" t="str">
            <v>B3</v>
          </cell>
          <cell r="VD69" t="str">
            <v>B3</v>
          </cell>
          <cell r="VE69" t="str">
            <v>B3</v>
          </cell>
          <cell r="VF69" t="str">
            <v>B3</v>
          </cell>
          <cell r="VG69"/>
          <cell r="VH69" t="str">
            <v>B2</v>
          </cell>
          <cell r="VI69" t="str">
            <v>B3</v>
          </cell>
          <cell r="VJ69" t="str">
            <v>E</v>
          </cell>
          <cell r="VK69" t="str">
            <v>O</v>
          </cell>
          <cell r="VL69" t="str">
            <v>B3</v>
          </cell>
          <cell r="VM69"/>
          <cell r="VN69" t="str">
            <v>B3</v>
          </cell>
          <cell r="VO69" t="str">
            <v>E</v>
          </cell>
          <cell r="VP69"/>
          <cell r="VQ69" t="str">
            <v>NA</v>
          </cell>
          <cell r="VR69" t="str">
            <v>B3</v>
          </cell>
          <cell r="VS69" t="str">
            <v>E</v>
          </cell>
          <cell r="VT69" t="str">
            <v>E</v>
          </cell>
          <cell r="VU69" t="str">
            <v>E</v>
          </cell>
          <cell r="VV69" t="str">
            <v>E</v>
          </cell>
          <cell r="VW69" t="str">
            <v>B3</v>
          </cell>
          <cell r="VX69"/>
          <cell r="VY69" t="str">
            <v>E</v>
          </cell>
          <cell r="VZ69" t="str">
            <v>B3</v>
          </cell>
          <cell r="WA69"/>
          <cell r="WB69"/>
          <cell r="WC69" t="str">
            <v>E</v>
          </cell>
          <cell r="WD69" t="str">
            <v>B1</v>
          </cell>
          <cell r="WE69" t="str">
            <v>B3</v>
          </cell>
          <cell r="WF69"/>
          <cell r="WG69" t="str">
            <v>B3</v>
          </cell>
          <cell r="WH69" t="str">
            <v>E</v>
          </cell>
          <cell r="WI69" t="str">
            <v>B3</v>
          </cell>
          <cell r="WJ69"/>
          <cell r="WK69"/>
          <cell r="WL69" t="str">
            <v>B1</v>
          </cell>
          <cell r="WM69" t="str">
            <v>E</v>
          </cell>
          <cell r="WN69" t="str">
            <v>E</v>
          </cell>
          <cell r="WO69" t="str">
            <v>B3</v>
          </cell>
          <cell r="WP69"/>
          <cell r="WQ69"/>
          <cell r="WR69"/>
          <cell r="WS69" t="str">
            <v>B2</v>
          </cell>
          <cell r="WT69" t="str">
            <v>O</v>
          </cell>
          <cell r="WU69" t="str">
            <v>B3</v>
          </cell>
          <cell r="WV69" t="str">
            <v>B3</v>
          </cell>
          <cell r="WW69" t="str">
            <v>B3</v>
          </cell>
          <cell r="WX69" t="str">
            <v>B3</v>
          </cell>
          <cell r="WY69" t="str">
            <v>B3</v>
          </cell>
          <cell r="WZ69" t="str">
            <v>ND</v>
          </cell>
          <cell r="XA69"/>
          <cell r="XB69" t="str">
            <v>O</v>
          </cell>
          <cell r="XC69"/>
          <cell r="XD69"/>
          <cell r="XE69"/>
          <cell r="XF69"/>
          <cell r="XG69"/>
          <cell r="XH69"/>
          <cell r="XI69" t="str">
            <v>E</v>
          </cell>
          <cell r="XJ69"/>
          <cell r="XK69" t="str">
            <v>O</v>
          </cell>
          <cell r="XL69" t="str">
            <v>B4</v>
          </cell>
          <cell r="XM69"/>
          <cell r="XN69" t="str">
            <v>ND</v>
          </cell>
          <cell r="XO69"/>
          <cell r="XP69" t="str">
            <v>B3</v>
          </cell>
          <cell r="XQ69" t="str">
            <v>B3</v>
          </cell>
          <cell r="XR69" t="str">
            <v>ND</v>
          </cell>
          <cell r="XS69" t="str">
            <v>B3</v>
          </cell>
          <cell r="XT69" t="str">
            <v>E</v>
          </cell>
          <cell r="XU69" t="str">
            <v>B3</v>
          </cell>
          <cell r="XV69" t="str">
            <v>B3</v>
          </cell>
        </row>
        <row r="70">
          <cell r="E70" t="str">
            <v>B2</v>
          </cell>
          <cell r="F70" t="str">
            <v>B2</v>
          </cell>
          <cell r="G70" t="str">
            <v>E</v>
          </cell>
          <cell r="H70" t="str">
            <v>O</v>
          </cell>
          <cell r="I70" t="str">
            <v>B3</v>
          </cell>
          <cell r="J70" t="str">
            <v>B2</v>
          </cell>
          <cell r="K70" t="str">
            <v>B2</v>
          </cell>
          <cell r="L70" t="str">
            <v>B2</v>
          </cell>
          <cell r="M70" t="str">
            <v>O</v>
          </cell>
          <cell r="N70" t="str">
            <v>ND</v>
          </cell>
          <cell r="O70"/>
          <cell r="P70" t="str">
            <v>O</v>
          </cell>
          <cell r="Q70" t="str">
            <v>B2</v>
          </cell>
          <cell r="R70" t="str">
            <v>B2</v>
          </cell>
          <cell r="S70" t="str">
            <v>B3</v>
          </cell>
          <cell r="T70" t="str">
            <v>B3</v>
          </cell>
          <cell r="U70" t="str">
            <v>B3</v>
          </cell>
          <cell r="V70" t="str">
            <v>O</v>
          </cell>
          <cell r="W70" t="str">
            <v>B3</v>
          </cell>
          <cell r="X70" t="str">
            <v>B3</v>
          </cell>
          <cell r="Y70" t="str">
            <v>B2</v>
          </cell>
          <cell r="Z70"/>
          <cell r="AA70" t="str">
            <v>B2</v>
          </cell>
          <cell r="AB70" t="str">
            <v>B3</v>
          </cell>
          <cell r="AC70" t="str">
            <v>E</v>
          </cell>
          <cell r="AD70" t="str">
            <v>B2</v>
          </cell>
          <cell r="AE70" t="str">
            <v>B3</v>
          </cell>
          <cell r="AF70" t="str">
            <v>B3</v>
          </cell>
          <cell r="AG70" t="str">
            <v>ND</v>
          </cell>
          <cell r="AH70" t="str">
            <v>B3</v>
          </cell>
          <cell r="AI70" t="str">
            <v>B3</v>
          </cell>
          <cell r="AJ70" t="str">
            <v>B3</v>
          </cell>
          <cell r="AK70" t="str">
            <v>E</v>
          </cell>
          <cell r="AL70" t="str">
            <v>B3</v>
          </cell>
          <cell r="AM70" t="str">
            <v>ND</v>
          </cell>
          <cell r="AN70" t="str">
            <v>B3</v>
          </cell>
          <cell r="AO70" t="str">
            <v>B1</v>
          </cell>
          <cell r="AP70" t="str">
            <v>B3</v>
          </cell>
          <cell r="AQ70" t="str">
            <v>B3</v>
          </cell>
          <cell r="AR70" t="str">
            <v>B3</v>
          </cell>
          <cell r="AS70" t="str">
            <v>B3</v>
          </cell>
          <cell r="AT70" t="str">
            <v>B3</v>
          </cell>
          <cell r="AU70" t="str">
            <v>B3</v>
          </cell>
          <cell r="AV70" t="str">
            <v>B3</v>
          </cell>
          <cell r="AW70" t="str">
            <v>B3</v>
          </cell>
          <cell r="AX70" t="str">
            <v>E</v>
          </cell>
          <cell r="AY70"/>
          <cell r="AZ70" t="str">
            <v>B1</v>
          </cell>
          <cell r="BA70"/>
          <cell r="BB70" t="str">
            <v>B3</v>
          </cell>
          <cell r="BC70" t="str">
            <v>B3</v>
          </cell>
          <cell r="BD70" t="str">
            <v>B3</v>
          </cell>
          <cell r="BE70" t="str">
            <v>B2</v>
          </cell>
          <cell r="BF70" t="str">
            <v>B3</v>
          </cell>
          <cell r="BG70" t="str">
            <v>ND</v>
          </cell>
          <cell r="BH70" t="str">
            <v>B3</v>
          </cell>
          <cell r="BI70" t="str">
            <v>B3</v>
          </cell>
          <cell r="BJ70" t="str">
            <v>B3</v>
          </cell>
          <cell r="BK70" t="str">
            <v>B2</v>
          </cell>
          <cell r="BL70" t="str">
            <v>B3</v>
          </cell>
          <cell r="BM70" t="str">
            <v>ND</v>
          </cell>
          <cell r="BN70" t="str">
            <v>B3</v>
          </cell>
          <cell r="BO70" t="str">
            <v>B3</v>
          </cell>
          <cell r="BP70" t="str">
            <v>B3</v>
          </cell>
          <cell r="BQ70" t="str">
            <v>B3</v>
          </cell>
          <cell r="BR70" t="str">
            <v>B3</v>
          </cell>
          <cell r="BS70" t="str">
            <v>B3</v>
          </cell>
          <cell r="BT70" t="str">
            <v>B3</v>
          </cell>
          <cell r="BU70" t="str">
            <v>ND</v>
          </cell>
          <cell r="BV70" t="str">
            <v>B3</v>
          </cell>
          <cell r="BW70" t="str">
            <v>B3</v>
          </cell>
          <cell r="BX70" t="str">
            <v>B3</v>
          </cell>
          <cell r="BY70" t="str">
            <v>B3</v>
          </cell>
          <cell r="BZ70" t="str">
            <v>B3</v>
          </cell>
          <cell r="CA70" t="str">
            <v>B1</v>
          </cell>
          <cell r="CB70" t="str">
            <v>ND</v>
          </cell>
          <cell r="CC70" t="str">
            <v>ND</v>
          </cell>
          <cell r="CD70" t="str">
            <v>ND</v>
          </cell>
          <cell r="CE70" t="str">
            <v>B3</v>
          </cell>
          <cell r="CF70" t="str">
            <v>B3</v>
          </cell>
          <cell r="CG70" t="str">
            <v>B3</v>
          </cell>
          <cell r="CH70" t="str">
            <v>B3</v>
          </cell>
          <cell r="CI70" t="str">
            <v>B3</v>
          </cell>
          <cell r="CJ70" t="str">
            <v>B3</v>
          </cell>
          <cell r="CK70" t="str">
            <v>B3</v>
          </cell>
          <cell r="CL70" t="str">
            <v>B3</v>
          </cell>
          <cell r="CM70"/>
          <cell r="CN70" t="str">
            <v>B3</v>
          </cell>
          <cell r="CO70" t="str">
            <v>B2</v>
          </cell>
          <cell r="CP70" t="str">
            <v>B3</v>
          </cell>
          <cell r="CQ70" t="str">
            <v>B1</v>
          </cell>
          <cell r="CR70"/>
          <cell r="CS70" t="str">
            <v>ND</v>
          </cell>
          <cell r="CT70" t="str">
            <v>E</v>
          </cell>
          <cell r="CU70" t="str">
            <v>B3</v>
          </cell>
          <cell r="CV70" t="str">
            <v>B3</v>
          </cell>
          <cell r="CW70" t="str">
            <v>B3</v>
          </cell>
          <cell r="CX70" t="str">
            <v>B3</v>
          </cell>
          <cell r="CY70" t="str">
            <v>B3</v>
          </cell>
          <cell r="CZ70" t="str">
            <v>E</v>
          </cell>
          <cell r="DA70" t="str">
            <v>NA</v>
          </cell>
          <cell r="DB70" t="str">
            <v>B3</v>
          </cell>
          <cell r="DC70" t="str">
            <v>B3</v>
          </cell>
          <cell r="DD70" t="str">
            <v>O</v>
          </cell>
          <cell r="DE70" t="str">
            <v>B1</v>
          </cell>
          <cell r="DF70" t="str">
            <v>B3</v>
          </cell>
          <cell r="DG70" t="str">
            <v>B3</v>
          </cell>
          <cell r="DH70" t="str">
            <v>B3</v>
          </cell>
          <cell r="DI70" t="str">
            <v>B3</v>
          </cell>
          <cell r="DJ70" t="str">
            <v>B3</v>
          </cell>
          <cell r="DK70" t="str">
            <v>B3</v>
          </cell>
          <cell r="DL70" t="str">
            <v>ND</v>
          </cell>
          <cell r="DM70" t="str">
            <v>B3</v>
          </cell>
          <cell r="DN70" t="str">
            <v>B3</v>
          </cell>
          <cell r="DO70" t="str">
            <v>B3</v>
          </cell>
          <cell r="DP70" t="str">
            <v>B3</v>
          </cell>
          <cell r="DQ70" t="str">
            <v>B3</v>
          </cell>
          <cell r="DR70" t="str">
            <v>ND</v>
          </cell>
          <cell r="DS70" t="str">
            <v>B3</v>
          </cell>
          <cell r="DT70" t="str">
            <v>B2</v>
          </cell>
          <cell r="DU70" t="str">
            <v>B3</v>
          </cell>
          <cell r="DV70" t="str">
            <v>B4</v>
          </cell>
          <cell r="DW70" t="str">
            <v>B3</v>
          </cell>
          <cell r="DX70" t="str">
            <v>B2</v>
          </cell>
          <cell r="DY70" t="str">
            <v>B3</v>
          </cell>
          <cell r="DZ70" t="str">
            <v>E</v>
          </cell>
          <cell r="EA70" t="str">
            <v>B3</v>
          </cell>
          <cell r="EB70"/>
          <cell r="EC70" t="str">
            <v>B3</v>
          </cell>
          <cell r="ED70" t="str">
            <v>ND</v>
          </cell>
          <cell r="EE70" t="str">
            <v>B3</v>
          </cell>
          <cell r="EF70" t="str">
            <v>ND</v>
          </cell>
          <cell r="EG70" t="str">
            <v>B3</v>
          </cell>
          <cell r="EH70" t="str">
            <v>B3</v>
          </cell>
          <cell r="EI70" t="str">
            <v>ND</v>
          </cell>
          <cell r="EJ70" t="str">
            <v>B3</v>
          </cell>
          <cell r="EK70" t="str">
            <v>B3</v>
          </cell>
          <cell r="EL70"/>
          <cell r="EM70" t="str">
            <v>B3</v>
          </cell>
          <cell r="EN70" t="str">
            <v>B3</v>
          </cell>
          <cell r="EO70" t="str">
            <v>B3</v>
          </cell>
          <cell r="EP70" t="str">
            <v>B3</v>
          </cell>
          <cell r="EQ70" t="str">
            <v>B3</v>
          </cell>
          <cell r="ER70" t="str">
            <v>B3</v>
          </cell>
          <cell r="ES70" t="str">
            <v>B3</v>
          </cell>
          <cell r="ET70" t="str">
            <v>B3</v>
          </cell>
          <cell r="EU70" t="str">
            <v>B3</v>
          </cell>
          <cell r="EV70" t="str">
            <v>B3</v>
          </cell>
          <cell r="EW70" t="str">
            <v>B3</v>
          </cell>
          <cell r="EX70" t="str">
            <v>B3</v>
          </cell>
          <cell r="EY70"/>
          <cell r="EZ70" t="str">
            <v>B3</v>
          </cell>
          <cell r="FA70" t="str">
            <v>B3</v>
          </cell>
          <cell r="FB70" t="str">
            <v>B3</v>
          </cell>
          <cell r="FC70" t="str">
            <v>E</v>
          </cell>
          <cell r="FD70" t="str">
            <v>B3</v>
          </cell>
          <cell r="FE70" t="str">
            <v>B3</v>
          </cell>
          <cell r="FF70" t="str">
            <v>B3</v>
          </cell>
          <cell r="FG70" t="str">
            <v>B3</v>
          </cell>
          <cell r="FH70" t="str">
            <v>B3</v>
          </cell>
          <cell r="FI70" t="str">
            <v>B3</v>
          </cell>
          <cell r="FJ70" t="str">
            <v>B3</v>
          </cell>
          <cell r="FK70" t="str">
            <v>B3</v>
          </cell>
          <cell r="FL70" t="str">
            <v>B3</v>
          </cell>
          <cell r="FM70" t="str">
            <v>ND</v>
          </cell>
          <cell r="FN70" t="str">
            <v>B3</v>
          </cell>
          <cell r="FO70" t="str">
            <v>B3</v>
          </cell>
          <cell r="FP70" t="str">
            <v>B3</v>
          </cell>
          <cell r="FQ70" t="str">
            <v>B3</v>
          </cell>
          <cell r="FR70" t="str">
            <v>B1</v>
          </cell>
          <cell r="FS70" t="str">
            <v>B3</v>
          </cell>
          <cell r="FT70" t="str">
            <v>B3</v>
          </cell>
          <cell r="FU70" t="str">
            <v>B3</v>
          </cell>
          <cell r="FV70" t="str">
            <v>B3</v>
          </cell>
          <cell r="FW70" t="str">
            <v>B3</v>
          </cell>
          <cell r="FX70" t="str">
            <v>B3</v>
          </cell>
          <cell r="FY70" t="str">
            <v>B3</v>
          </cell>
          <cell r="FZ70" t="str">
            <v>B3</v>
          </cell>
          <cell r="GA70" t="str">
            <v>B3</v>
          </cell>
          <cell r="GB70"/>
          <cell r="GC70" t="str">
            <v>B3</v>
          </cell>
          <cell r="GD70" t="str">
            <v>B3</v>
          </cell>
          <cell r="GE70"/>
          <cell r="GF70" t="str">
            <v>B3</v>
          </cell>
          <cell r="GG70" t="str">
            <v>B3</v>
          </cell>
          <cell r="GH70" t="str">
            <v>B3</v>
          </cell>
          <cell r="GI70" t="str">
            <v>B3</v>
          </cell>
          <cell r="GJ70" t="str">
            <v>B2</v>
          </cell>
          <cell r="GK70" t="str">
            <v>B3</v>
          </cell>
          <cell r="GL70" t="str">
            <v>ND</v>
          </cell>
          <cell r="GM70" t="str">
            <v>B3</v>
          </cell>
          <cell r="GN70" t="str">
            <v>ND</v>
          </cell>
          <cell r="GO70" t="str">
            <v>B3</v>
          </cell>
          <cell r="GP70" t="str">
            <v>B3</v>
          </cell>
          <cell r="GQ70" t="str">
            <v>B3</v>
          </cell>
          <cell r="GR70" t="str">
            <v>B3</v>
          </cell>
          <cell r="GS70" t="str">
            <v>B3</v>
          </cell>
          <cell r="GT70" t="str">
            <v>ND</v>
          </cell>
          <cell r="GU70" t="str">
            <v>B3</v>
          </cell>
          <cell r="GV70" t="str">
            <v>B3</v>
          </cell>
          <cell r="GW70" t="str">
            <v>B3</v>
          </cell>
          <cell r="GX70" t="str">
            <v>B3</v>
          </cell>
          <cell r="GY70" t="str">
            <v>B2</v>
          </cell>
          <cell r="GZ70" t="str">
            <v>B3</v>
          </cell>
          <cell r="HA70" t="str">
            <v>B2</v>
          </cell>
          <cell r="HB70" t="str">
            <v>B2</v>
          </cell>
          <cell r="HC70" t="str">
            <v>B3</v>
          </cell>
          <cell r="HD70" t="str">
            <v>B3</v>
          </cell>
          <cell r="HE70" t="str">
            <v>B4</v>
          </cell>
          <cell r="HF70"/>
          <cell r="HG70" t="str">
            <v>B1</v>
          </cell>
          <cell r="HH70" t="str">
            <v>B1</v>
          </cell>
          <cell r="HI70" t="str">
            <v>B3</v>
          </cell>
          <cell r="HJ70" t="str">
            <v>B1</v>
          </cell>
          <cell r="HK70" t="str">
            <v>ND</v>
          </cell>
          <cell r="HL70" t="str">
            <v>B1</v>
          </cell>
          <cell r="HM70" t="str">
            <v>B1</v>
          </cell>
          <cell r="HN70" t="str">
            <v>B3</v>
          </cell>
          <cell r="HO70" t="str">
            <v>ND</v>
          </cell>
          <cell r="HP70"/>
          <cell r="HQ70" t="str">
            <v>ND</v>
          </cell>
          <cell r="HR70" t="str">
            <v>ND</v>
          </cell>
          <cell r="HS70" t="str">
            <v>B3</v>
          </cell>
          <cell r="HT70" t="str">
            <v>B3</v>
          </cell>
          <cell r="HU70" t="str">
            <v>ND</v>
          </cell>
          <cell r="HV70" t="str">
            <v>B3</v>
          </cell>
          <cell r="HW70" t="str">
            <v>B3</v>
          </cell>
          <cell r="HX70" t="str">
            <v>B3</v>
          </cell>
          <cell r="HY70"/>
          <cell r="HZ70" t="str">
            <v>B3</v>
          </cell>
          <cell r="IA70" t="str">
            <v>B2</v>
          </cell>
          <cell r="IB70" t="str">
            <v>B3</v>
          </cell>
          <cell r="IC70" t="str">
            <v>B2</v>
          </cell>
          <cell r="ID70" t="str">
            <v>B3</v>
          </cell>
          <cell r="IE70" t="str">
            <v>E</v>
          </cell>
          <cell r="IF70" t="str">
            <v>B3</v>
          </cell>
          <cell r="IG70" t="str">
            <v>O</v>
          </cell>
          <cell r="IH70" t="str">
            <v>B2</v>
          </cell>
          <cell r="II70"/>
          <cell r="IJ70" t="str">
            <v>B3</v>
          </cell>
          <cell r="IK70" t="str">
            <v>B3</v>
          </cell>
          <cell r="IL70" t="str">
            <v>O</v>
          </cell>
          <cell r="IM70" t="str">
            <v>B2</v>
          </cell>
          <cell r="IN70"/>
          <cell r="IO70" t="str">
            <v>B3</v>
          </cell>
          <cell r="IP70" t="str">
            <v>B2</v>
          </cell>
          <cell r="IQ70" t="str">
            <v>B3</v>
          </cell>
          <cell r="IR70" t="str">
            <v>O</v>
          </cell>
          <cell r="IS70" t="str">
            <v>B3</v>
          </cell>
          <cell r="IT70" t="str">
            <v>B2</v>
          </cell>
          <cell r="IU70" t="str">
            <v>ND</v>
          </cell>
          <cell r="IV70" t="str">
            <v>B2</v>
          </cell>
          <cell r="IW70"/>
          <cell r="IX70" t="str">
            <v>B3</v>
          </cell>
          <cell r="IY70" t="str">
            <v>B2</v>
          </cell>
          <cell r="IZ70" t="str">
            <v>O</v>
          </cell>
          <cell r="JA70" t="str">
            <v>B3</v>
          </cell>
          <cell r="JB70" t="str">
            <v>B3</v>
          </cell>
          <cell r="JC70" t="str">
            <v>E</v>
          </cell>
          <cell r="JD70" t="str">
            <v>ND</v>
          </cell>
          <cell r="JE70" t="str">
            <v>B3</v>
          </cell>
          <cell r="JF70" t="str">
            <v>B3</v>
          </cell>
          <cell r="JG70"/>
          <cell r="JH70" t="str">
            <v>B3</v>
          </cell>
          <cell r="JI70"/>
          <cell r="JJ70" t="str">
            <v>B1</v>
          </cell>
          <cell r="JK70" t="str">
            <v>ND</v>
          </cell>
          <cell r="JL70" t="str">
            <v>B3</v>
          </cell>
          <cell r="JM70" t="str">
            <v>B3</v>
          </cell>
          <cell r="JN70" t="str">
            <v>B3</v>
          </cell>
          <cell r="JO70" t="str">
            <v>B3</v>
          </cell>
          <cell r="JP70" t="str">
            <v>ND</v>
          </cell>
          <cell r="JQ70" t="str">
            <v>B3</v>
          </cell>
          <cell r="JR70" t="str">
            <v>B3</v>
          </cell>
          <cell r="JS70" t="str">
            <v>B3</v>
          </cell>
          <cell r="JT70" t="str">
            <v>ND</v>
          </cell>
          <cell r="JU70" t="str">
            <v>B3</v>
          </cell>
          <cell r="JV70" t="str">
            <v>B3</v>
          </cell>
          <cell r="JW70" t="str">
            <v>B4</v>
          </cell>
          <cell r="JX70" t="str">
            <v>B2</v>
          </cell>
          <cell r="JY70" t="str">
            <v>B3</v>
          </cell>
          <cell r="JZ70" t="str">
            <v>B3</v>
          </cell>
          <cell r="KA70" t="str">
            <v>B3</v>
          </cell>
          <cell r="KB70" t="str">
            <v>ND</v>
          </cell>
          <cell r="KC70" t="str">
            <v>B3</v>
          </cell>
          <cell r="KD70" t="str">
            <v>B3</v>
          </cell>
          <cell r="KE70" t="str">
            <v>B3</v>
          </cell>
          <cell r="KF70" t="str">
            <v>B3</v>
          </cell>
          <cell r="KG70" t="str">
            <v>B3</v>
          </cell>
          <cell r="KH70" t="str">
            <v>E</v>
          </cell>
          <cell r="KI70" t="str">
            <v>B3</v>
          </cell>
          <cell r="KJ70" t="str">
            <v>B3</v>
          </cell>
          <cell r="KK70" t="str">
            <v>B3</v>
          </cell>
          <cell r="KL70" t="str">
            <v>B3</v>
          </cell>
          <cell r="KM70" t="str">
            <v>B3</v>
          </cell>
          <cell r="KN70" t="str">
            <v>ND</v>
          </cell>
          <cell r="KO70" t="str">
            <v>B3</v>
          </cell>
          <cell r="KP70" t="str">
            <v>ND</v>
          </cell>
          <cell r="KQ70" t="str">
            <v>E</v>
          </cell>
          <cell r="KR70" t="str">
            <v>ND</v>
          </cell>
          <cell r="KS70" t="str">
            <v>B3</v>
          </cell>
          <cell r="KT70" t="str">
            <v>B3</v>
          </cell>
          <cell r="KU70" t="str">
            <v>B3</v>
          </cell>
          <cell r="KV70" t="str">
            <v>B3</v>
          </cell>
          <cell r="KW70" t="str">
            <v>B1</v>
          </cell>
          <cell r="KX70" t="str">
            <v>B3</v>
          </cell>
          <cell r="KY70" t="str">
            <v>B3</v>
          </cell>
          <cell r="KZ70" t="str">
            <v>B3</v>
          </cell>
          <cell r="LA70" t="str">
            <v>B3</v>
          </cell>
          <cell r="LB70" t="str">
            <v>B3</v>
          </cell>
          <cell r="LC70" t="str">
            <v>NA</v>
          </cell>
          <cell r="LD70" t="str">
            <v>ND</v>
          </cell>
          <cell r="LE70" t="str">
            <v>B1</v>
          </cell>
          <cell r="LF70" t="str">
            <v>B3</v>
          </cell>
          <cell r="LG70" t="str">
            <v>B3</v>
          </cell>
          <cell r="LH70" t="str">
            <v>B3</v>
          </cell>
          <cell r="LI70" t="str">
            <v>E</v>
          </cell>
          <cell r="LJ70" t="str">
            <v>B3</v>
          </cell>
          <cell r="LK70" t="str">
            <v>B3</v>
          </cell>
          <cell r="LL70" t="str">
            <v>B3</v>
          </cell>
          <cell r="LM70" t="str">
            <v>B3</v>
          </cell>
          <cell r="LN70" t="str">
            <v>B3</v>
          </cell>
          <cell r="LO70" t="str">
            <v>B3</v>
          </cell>
          <cell r="LP70" t="str">
            <v>B3</v>
          </cell>
          <cell r="LQ70" t="str">
            <v>B3</v>
          </cell>
          <cell r="LR70"/>
          <cell r="LS70" t="str">
            <v>B3</v>
          </cell>
          <cell r="LT70" t="str">
            <v>ND</v>
          </cell>
          <cell r="LU70" t="str">
            <v>B2</v>
          </cell>
          <cell r="LV70" t="str">
            <v>B3</v>
          </cell>
          <cell r="LW70" t="str">
            <v>B3</v>
          </cell>
          <cell r="LX70" t="str">
            <v>B3</v>
          </cell>
          <cell r="LY70" t="str">
            <v>B3</v>
          </cell>
          <cell r="LZ70" t="str">
            <v>B3</v>
          </cell>
          <cell r="MA70" t="str">
            <v>B3</v>
          </cell>
          <cell r="MB70" t="str">
            <v>B3</v>
          </cell>
          <cell r="MC70" t="str">
            <v>B3</v>
          </cell>
          <cell r="MD70" t="str">
            <v>O</v>
          </cell>
          <cell r="ME70" t="str">
            <v>B3</v>
          </cell>
          <cell r="MF70" t="str">
            <v>B3</v>
          </cell>
          <cell r="MG70" t="str">
            <v>B3</v>
          </cell>
          <cell r="MH70" t="str">
            <v>B3</v>
          </cell>
          <cell r="MI70" t="str">
            <v>B3</v>
          </cell>
          <cell r="MJ70" t="str">
            <v>B2</v>
          </cell>
          <cell r="MK70" t="str">
            <v>B2</v>
          </cell>
          <cell r="ML70" t="str">
            <v>B3</v>
          </cell>
          <cell r="MM70" t="str">
            <v>B2</v>
          </cell>
          <cell r="MN70" t="str">
            <v>B2</v>
          </cell>
          <cell r="MO70" t="str">
            <v>O</v>
          </cell>
          <cell r="MP70" t="str">
            <v>B2</v>
          </cell>
          <cell r="MQ70"/>
          <cell r="MR70" t="str">
            <v>ND</v>
          </cell>
          <cell r="MS70"/>
          <cell r="MT70"/>
          <cell r="MU70" t="str">
            <v>B3</v>
          </cell>
          <cell r="MV70" t="str">
            <v>ND</v>
          </cell>
          <cell r="MW70" t="str">
            <v>B2</v>
          </cell>
          <cell r="MX70" t="str">
            <v>B3</v>
          </cell>
          <cell r="MY70" t="str">
            <v>B3</v>
          </cell>
          <cell r="MZ70" t="str">
            <v>B3</v>
          </cell>
          <cell r="NA70" t="str">
            <v>ND</v>
          </cell>
          <cell r="NB70" t="str">
            <v>ND</v>
          </cell>
          <cell r="NC70" t="str">
            <v>B3</v>
          </cell>
          <cell r="ND70" t="str">
            <v>B3</v>
          </cell>
          <cell r="NE70" t="str">
            <v>B3</v>
          </cell>
          <cell r="NF70" t="str">
            <v>B2</v>
          </cell>
          <cell r="NG70" t="str">
            <v>B3</v>
          </cell>
          <cell r="NH70" t="str">
            <v>B3</v>
          </cell>
          <cell r="NI70" t="str">
            <v>B3</v>
          </cell>
          <cell r="NJ70" t="str">
            <v>O</v>
          </cell>
          <cell r="NK70" t="str">
            <v>E</v>
          </cell>
          <cell r="NL70" t="str">
            <v>B3</v>
          </cell>
          <cell r="NM70" t="str">
            <v>B3</v>
          </cell>
          <cell r="NN70" t="str">
            <v>B3</v>
          </cell>
          <cell r="NO70" t="str">
            <v>B3</v>
          </cell>
          <cell r="NP70" t="str">
            <v>B3</v>
          </cell>
          <cell r="NQ70" t="str">
            <v>B3</v>
          </cell>
          <cell r="NR70" t="str">
            <v>B3</v>
          </cell>
          <cell r="NS70"/>
          <cell r="NT70"/>
          <cell r="NU70" t="str">
            <v>B3</v>
          </cell>
          <cell r="NV70" t="str">
            <v>B3</v>
          </cell>
          <cell r="NW70" t="str">
            <v>B2</v>
          </cell>
          <cell r="NX70" t="str">
            <v>B3</v>
          </cell>
          <cell r="NY70" t="str">
            <v>B3</v>
          </cell>
          <cell r="NZ70" t="str">
            <v>B3</v>
          </cell>
          <cell r="OA70" t="str">
            <v>ND</v>
          </cell>
          <cell r="OB70" t="str">
            <v>ND</v>
          </cell>
          <cell r="OC70"/>
          <cell r="OD70" t="str">
            <v>B3</v>
          </cell>
          <cell r="OE70" t="str">
            <v>B3</v>
          </cell>
          <cell r="OF70" t="str">
            <v>ND</v>
          </cell>
          <cell r="OG70" t="str">
            <v>B3</v>
          </cell>
          <cell r="OH70"/>
          <cell r="OI70" t="str">
            <v>B3</v>
          </cell>
          <cell r="OJ70" t="str">
            <v>B3</v>
          </cell>
          <cell r="OK70" t="str">
            <v>B3</v>
          </cell>
          <cell r="OL70" t="str">
            <v>B3</v>
          </cell>
          <cell r="OM70" t="str">
            <v>B3</v>
          </cell>
          <cell r="ON70" t="str">
            <v>B3</v>
          </cell>
          <cell r="OO70" t="str">
            <v>B3</v>
          </cell>
          <cell r="OP70"/>
          <cell r="OQ70" t="str">
            <v>B3</v>
          </cell>
          <cell r="OR70" t="str">
            <v>B3</v>
          </cell>
          <cell r="OS70"/>
          <cell r="OT70"/>
          <cell r="OU70" t="str">
            <v>B3</v>
          </cell>
          <cell r="OV70" t="str">
            <v>B3</v>
          </cell>
          <cell r="OW70" t="str">
            <v>ND</v>
          </cell>
          <cell r="OX70" t="str">
            <v>E</v>
          </cell>
          <cell r="OY70" t="str">
            <v>ND</v>
          </cell>
          <cell r="OZ70" t="str">
            <v>ND</v>
          </cell>
          <cell r="PA70" t="str">
            <v>B3</v>
          </cell>
          <cell r="PB70" t="str">
            <v>B3</v>
          </cell>
          <cell r="PC70" t="str">
            <v>B3</v>
          </cell>
          <cell r="PD70" t="str">
            <v>B3</v>
          </cell>
          <cell r="PE70" t="str">
            <v>B1</v>
          </cell>
          <cell r="PF70" t="str">
            <v>B3</v>
          </cell>
          <cell r="PG70" t="str">
            <v>B1</v>
          </cell>
          <cell r="PH70" t="str">
            <v>B3</v>
          </cell>
          <cell r="PI70" t="str">
            <v>ND</v>
          </cell>
          <cell r="PJ70" t="str">
            <v>B3</v>
          </cell>
          <cell r="PK70" t="str">
            <v>ND</v>
          </cell>
          <cell r="PL70" t="str">
            <v>B3</v>
          </cell>
          <cell r="PM70" t="str">
            <v>ND</v>
          </cell>
          <cell r="PN70" t="str">
            <v>B3</v>
          </cell>
          <cell r="PO70" t="str">
            <v>B3</v>
          </cell>
          <cell r="PP70" t="str">
            <v>B3</v>
          </cell>
          <cell r="PQ70" t="str">
            <v>B3</v>
          </cell>
          <cell r="PR70" t="str">
            <v>B3</v>
          </cell>
          <cell r="PS70" t="str">
            <v>ND</v>
          </cell>
          <cell r="PT70" t="str">
            <v>B3</v>
          </cell>
          <cell r="PU70" t="str">
            <v>B3</v>
          </cell>
          <cell r="PV70" t="str">
            <v>B3</v>
          </cell>
          <cell r="PW70" t="str">
            <v>B3</v>
          </cell>
          <cell r="PX70" t="str">
            <v>B3</v>
          </cell>
          <cell r="PY70" t="str">
            <v>B3</v>
          </cell>
          <cell r="PZ70" t="str">
            <v>B3</v>
          </cell>
          <cell r="QA70"/>
          <cell r="QB70" t="str">
            <v>B2</v>
          </cell>
          <cell r="QC70" t="str">
            <v>B2</v>
          </cell>
          <cell r="QD70" t="str">
            <v>B2</v>
          </cell>
          <cell r="QE70" t="str">
            <v>O</v>
          </cell>
          <cell r="QF70" t="str">
            <v>B2</v>
          </cell>
          <cell r="QG70" t="str">
            <v>B2</v>
          </cell>
          <cell r="QH70" t="str">
            <v>B2</v>
          </cell>
          <cell r="QI70" t="str">
            <v>B3</v>
          </cell>
          <cell r="QJ70" t="str">
            <v>ND</v>
          </cell>
          <cell r="QK70" t="str">
            <v>O</v>
          </cell>
          <cell r="QL70" t="str">
            <v>ND</v>
          </cell>
          <cell r="QM70" t="str">
            <v>B2</v>
          </cell>
          <cell r="QN70" t="str">
            <v>B2</v>
          </cell>
          <cell r="QO70" t="str">
            <v>B2</v>
          </cell>
          <cell r="QP70" t="str">
            <v>ND</v>
          </cell>
          <cell r="QQ70" t="str">
            <v>B2</v>
          </cell>
          <cell r="QR70" t="str">
            <v>B3</v>
          </cell>
          <cell r="QS70" t="str">
            <v>B3</v>
          </cell>
          <cell r="QT70" t="str">
            <v>E</v>
          </cell>
          <cell r="QU70" t="str">
            <v>B2</v>
          </cell>
          <cell r="QV70" t="str">
            <v>B3</v>
          </cell>
          <cell r="QW70" t="str">
            <v>B3</v>
          </cell>
          <cell r="QX70" t="str">
            <v>B3</v>
          </cell>
          <cell r="QY70" t="str">
            <v>B3</v>
          </cell>
          <cell r="QZ70"/>
          <cell r="RA70" t="str">
            <v>B3</v>
          </cell>
          <cell r="RB70" t="str">
            <v>B3</v>
          </cell>
          <cell r="RC70" t="str">
            <v>B3</v>
          </cell>
          <cell r="RD70" t="str">
            <v>B3</v>
          </cell>
          <cell r="RE70" t="str">
            <v>B3</v>
          </cell>
          <cell r="RF70" t="str">
            <v>B3</v>
          </cell>
          <cell r="RG70" t="str">
            <v>B3</v>
          </cell>
          <cell r="RH70" t="str">
            <v>B3</v>
          </cell>
          <cell r="RI70" t="str">
            <v>B3</v>
          </cell>
          <cell r="RJ70" t="str">
            <v>B3</v>
          </cell>
          <cell r="RK70" t="str">
            <v>B2</v>
          </cell>
          <cell r="RL70" t="str">
            <v>B2</v>
          </cell>
          <cell r="RM70"/>
          <cell r="RN70" t="str">
            <v>B2</v>
          </cell>
          <cell r="RO70" t="str">
            <v>B2</v>
          </cell>
          <cell r="RP70" t="str">
            <v>E</v>
          </cell>
          <cell r="RQ70" t="str">
            <v>B2</v>
          </cell>
          <cell r="RR70" t="str">
            <v>B2</v>
          </cell>
          <cell r="RS70" t="str">
            <v>B2</v>
          </cell>
          <cell r="RT70" t="str">
            <v>O</v>
          </cell>
          <cell r="RU70" t="str">
            <v>B3</v>
          </cell>
          <cell r="RV70" t="str">
            <v>B3</v>
          </cell>
          <cell r="RW70" t="str">
            <v>B3</v>
          </cell>
          <cell r="RX70" t="str">
            <v>B3</v>
          </cell>
          <cell r="RY70"/>
          <cell r="RZ70"/>
          <cell r="SA70" t="str">
            <v>B3</v>
          </cell>
          <cell r="SB70" t="str">
            <v>B3</v>
          </cell>
          <cell r="SC70"/>
          <cell r="SD70" t="str">
            <v>B3</v>
          </cell>
          <cell r="SE70" t="str">
            <v>B3</v>
          </cell>
          <cell r="SF70" t="str">
            <v>B3</v>
          </cell>
          <cell r="SG70" t="str">
            <v>B3</v>
          </cell>
          <cell r="SH70" t="str">
            <v>B3</v>
          </cell>
          <cell r="SI70" t="str">
            <v>B3</v>
          </cell>
          <cell r="SJ70" t="str">
            <v>B2</v>
          </cell>
          <cell r="SK70" t="str">
            <v>B2</v>
          </cell>
          <cell r="SL70" t="str">
            <v>B2</v>
          </cell>
          <cell r="SM70"/>
          <cell r="SN70" t="str">
            <v>B2</v>
          </cell>
          <cell r="SO70" t="str">
            <v>ND</v>
          </cell>
          <cell r="SP70" t="str">
            <v>B2</v>
          </cell>
          <cell r="SQ70" t="str">
            <v>B3</v>
          </cell>
          <cell r="SR70" t="str">
            <v>B3</v>
          </cell>
          <cell r="SS70" t="str">
            <v>B3</v>
          </cell>
          <cell r="ST70" t="str">
            <v>B3</v>
          </cell>
          <cell r="SU70" t="str">
            <v>B4</v>
          </cell>
          <cell r="SV70" t="str">
            <v>B3</v>
          </cell>
          <cell r="SW70" t="str">
            <v>B3</v>
          </cell>
          <cell r="SX70" t="str">
            <v>B3</v>
          </cell>
          <cell r="SY70" t="str">
            <v>B3</v>
          </cell>
          <cell r="SZ70" t="str">
            <v>B3</v>
          </cell>
          <cell r="TA70"/>
          <cell r="TB70" t="str">
            <v>ND</v>
          </cell>
          <cell r="TC70" t="str">
            <v>B3</v>
          </cell>
          <cell r="TD70" t="str">
            <v>B3</v>
          </cell>
          <cell r="TE70" t="str">
            <v>B3</v>
          </cell>
          <cell r="TF70" t="str">
            <v>B3</v>
          </cell>
          <cell r="TG70" t="str">
            <v>B3</v>
          </cell>
          <cell r="TH70" t="str">
            <v>B4</v>
          </cell>
          <cell r="TI70" t="str">
            <v>B3</v>
          </cell>
          <cell r="TJ70" t="str">
            <v>B3</v>
          </cell>
          <cell r="TK70" t="str">
            <v>B3</v>
          </cell>
          <cell r="TL70" t="str">
            <v>B3</v>
          </cell>
          <cell r="TM70" t="str">
            <v>B3</v>
          </cell>
          <cell r="TN70" t="str">
            <v>B3</v>
          </cell>
          <cell r="TO70" t="str">
            <v>B3</v>
          </cell>
          <cell r="TP70" t="str">
            <v>B3</v>
          </cell>
          <cell r="TQ70" t="str">
            <v>B3</v>
          </cell>
          <cell r="TR70"/>
          <cell r="TS70" t="str">
            <v>ND</v>
          </cell>
          <cell r="TT70" t="str">
            <v>B3</v>
          </cell>
          <cell r="TU70" t="str">
            <v>B3</v>
          </cell>
          <cell r="TV70" t="str">
            <v>B3</v>
          </cell>
          <cell r="TW70" t="str">
            <v>E</v>
          </cell>
          <cell r="TX70" t="str">
            <v>B3</v>
          </cell>
          <cell r="TY70" t="str">
            <v>B1</v>
          </cell>
          <cell r="TZ70" t="str">
            <v>B3</v>
          </cell>
          <cell r="UA70" t="str">
            <v>B3</v>
          </cell>
          <cell r="UB70" t="str">
            <v>E</v>
          </cell>
          <cell r="UC70" t="str">
            <v>ND</v>
          </cell>
          <cell r="UD70" t="str">
            <v>B3</v>
          </cell>
          <cell r="UE70" t="str">
            <v>B1</v>
          </cell>
          <cell r="UF70" t="str">
            <v>B3</v>
          </cell>
          <cell r="UG70" t="str">
            <v>B3</v>
          </cell>
          <cell r="UH70" t="str">
            <v>ND</v>
          </cell>
          <cell r="UI70" t="str">
            <v>B3</v>
          </cell>
          <cell r="UJ70" t="str">
            <v>B3</v>
          </cell>
          <cell r="UK70" t="str">
            <v>B3</v>
          </cell>
          <cell r="UL70" t="str">
            <v>B3</v>
          </cell>
          <cell r="UM70" t="str">
            <v>E</v>
          </cell>
          <cell r="UN70" t="str">
            <v>E</v>
          </cell>
          <cell r="UO70"/>
          <cell r="UP70" t="str">
            <v>ND</v>
          </cell>
          <cell r="UQ70" t="str">
            <v>B2</v>
          </cell>
          <cell r="UR70"/>
          <cell r="US70" t="str">
            <v>B3</v>
          </cell>
          <cell r="UT70" t="str">
            <v>B3</v>
          </cell>
          <cell r="UU70" t="str">
            <v>ND</v>
          </cell>
          <cell r="UV70" t="str">
            <v>E</v>
          </cell>
          <cell r="UW70" t="str">
            <v>ND</v>
          </cell>
          <cell r="UX70" t="str">
            <v>B3</v>
          </cell>
          <cell r="UY70" t="str">
            <v>ND</v>
          </cell>
          <cell r="UZ70" t="str">
            <v>B3</v>
          </cell>
          <cell r="VA70" t="str">
            <v>B3</v>
          </cell>
          <cell r="VB70" t="str">
            <v>B3</v>
          </cell>
          <cell r="VC70" t="str">
            <v>B3</v>
          </cell>
          <cell r="VD70" t="str">
            <v>ND</v>
          </cell>
          <cell r="VE70" t="str">
            <v>ND</v>
          </cell>
          <cell r="VF70" t="str">
            <v>ND</v>
          </cell>
          <cell r="VG70"/>
          <cell r="VH70" t="str">
            <v>B3</v>
          </cell>
          <cell r="VI70" t="str">
            <v>B3</v>
          </cell>
          <cell r="VJ70" t="str">
            <v>E</v>
          </cell>
          <cell r="VK70" t="str">
            <v>B3</v>
          </cell>
          <cell r="VL70" t="str">
            <v>E</v>
          </cell>
          <cell r="VM70"/>
          <cell r="VN70" t="str">
            <v>B3</v>
          </cell>
          <cell r="VO70" t="str">
            <v>B3</v>
          </cell>
          <cell r="VP70"/>
          <cell r="VQ70" t="str">
            <v>B3</v>
          </cell>
          <cell r="VR70" t="str">
            <v>B3</v>
          </cell>
          <cell r="VS70" t="str">
            <v>B3</v>
          </cell>
          <cell r="VT70" t="str">
            <v>B3</v>
          </cell>
          <cell r="VU70" t="str">
            <v>B3</v>
          </cell>
          <cell r="VV70" t="str">
            <v>B3</v>
          </cell>
          <cell r="VW70" t="str">
            <v>ND</v>
          </cell>
          <cell r="VX70"/>
          <cell r="VY70" t="str">
            <v>E</v>
          </cell>
          <cell r="VZ70" t="str">
            <v>B3</v>
          </cell>
          <cell r="WA70"/>
          <cell r="WB70"/>
          <cell r="WC70" t="str">
            <v>ND</v>
          </cell>
          <cell r="WD70" t="str">
            <v>B1</v>
          </cell>
          <cell r="WE70" t="str">
            <v>B3</v>
          </cell>
          <cell r="WF70"/>
          <cell r="WG70" t="str">
            <v>B3</v>
          </cell>
          <cell r="WH70" t="str">
            <v>B3</v>
          </cell>
          <cell r="WI70" t="str">
            <v>B3</v>
          </cell>
          <cell r="WJ70"/>
          <cell r="WK70"/>
          <cell r="WL70" t="str">
            <v>B1</v>
          </cell>
          <cell r="WM70" t="str">
            <v>B3</v>
          </cell>
          <cell r="WN70" t="str">
            <v>B3</v>
          </cell>
          <cell r="WO70" t="str">
            <v>B3</v>
          </cell>
          <cell r="WP70"/>
          <cell r="WQ70"/>
          <cell r="WR70"/>
          <cell r="WS70" t="str">
            <v>B2</v>
          </cell>
          <cell r="WT70" t="str">
            <v>B2</v>
          </cell>
          <cell r="WU70" t="str">
            <v>B3</v>
          </cell>
          <cell r="WV70" t="str">
            <v>B3</v>
          </cell>
          <cell r="WW70" t="str">
            <v>B3</v>
          </cell>
          <cell r="WX70" t="str">
            <v>B3</v>
          </cell>
          <cell r="WY70" t="str">
            <v>B3</v>
          </cell>
          <cell r="WZ70" t="str">
            <v>ND</v>
          </cell>
          <cell r="XA70"/>
          <cell r="XB70" t="str">
            <v>E</v>
          </cell>
          <cell r="XC70"/>
          <cell r="XD70"/>
          <cell r="XE70"/>
          <cell r="XF70"/>
          <cell r="XG70"/>
          <cell r="XH70"/>
          <cell r="XI70" t="str">
            <v>E</v>
          </cell>
          <cell r="XJ70"/>
          <cell r="XK70" t="str">
            <v>B2</v>
          </cell>
          <cell r="XL70" t="str">
            <v>B3</v>
          </cell>
          <cell r="XM70"/>
          <cell r="XN70" t="str">
            <v>B3</v>
          </cell>
          <cell r="XO70"/>
          <cell r="XP70" t="str">
            <v>B2</v>
          </cell>
          <cell r="XQ70" t="str">
            <v>B3</v>
          </cell>
          <cell r="XR70" t="str">
            <v>ND</v>
          </cell>
          <cell r="XS70" t="str">
            <v>B3</v>
          </cell>
          <cell r="XT70" t="str">
            <v>B3</v>
          </cell>
          <cell r="XU70" t="str">
            <v>B3</v>
          </cell>
          <cell r="XV70" t="str">
            <v>B3</v>
          </cell>
        </row>
        <row r="71">
          <cell r="E71" t="str">
            <v>Y</v>
          </cell>
          <cell r="F71" t="str">
            <v>Y</v>
          </cell>
          <cell r="G71" t="str">
            <v>N</v>
          </cell>
          <cell r="H71" t="str">
            <v>Y</v>
          </cell>
          <cell r="I71" t="str">
            <v>N</v>
          </cell>
          <cell r="J71" t="str">
            <v>Y</v>
          </cell>
          <cell r="K71" t="str">
            <v>Y</v>
          </cell>
          <cell r="L71" t="str">
            <v>N</v>
          </cell>
          <cell r="M71" t="str">
            <v>Y</v>
          </cell>
          <cell r="N71" t="str">
            <v>Y</v>
          </cell>
          <cell r="O71"/>
          <cell r="P71" t="str">
            <v>Y</v>
          </cell>
          <cell r="Q71" t="str">
            <v>Y</v>
          </cell>
          <cell r="R71" t="str">
            <v>Y</v>
          </cell>
          <cell r="S71" t="str">
            <v>Y</v>
          </cell>
          <cell r="T71" t="str">
            <v>Y</v>
          </cell>
          <cell r="U71" t="str">
            <v>Y</v>
          </cell>
          <cell r="V71" t="str">
            <v>Y</v>
          </cell>
          <cell r="W71" t="str">
            <v>Y</v>
          </cell>
          <cell r="X71" t="str">
            <v>Y</v>
          </cell>
          <cell r="Y71" t="str">
            <v>Y</v>
          </cell>
          <cell r="Z71"/>
          <cell r="AA71" t="str">
            <v>Y</v>
          </cell>
          <cell r="AB71" t="str">
            <v>Y</v>
          </cell>
          <cell r="AC71" t="str">
            <v>Y</v>
          </cell>
          <cell r="AD71" t="str">
            <v>Y</v>
          </cell>
          <cell r="AE71" t="str">
            <v>N</v>
          </cell>
          <cell r="AF71" t="str">
            <v>N</v>
          </cell>
          <cell r="AG71" t="str">
            <v>N</v>
          </cell>
          <cell r="AH71" t="str">
            <v>Y</v>
          </cell>
          <cell r="AI71" t="str">
            <v>Y</v>
          </cell>
          <cell r="AJ71" t="str">
            <v>Y</v>
          </cell>
          <cell r="AK71" t="str">
            <v>Y</v>
          </cell>
          <cell r="AL71" t="str">
            <v>Y</v>
          </cell>
          <cell r="AM71" t="str">
            <v>N</v>
          </cell>
          <cell r="AN71" t="str">
            <v>Y</v>
          </cell>
          <cell r="AO71" t="str">
            <v>N</v>
          </cell>
          <cell r="AP71" t="str">
            <v>Y</v>
          </cell>
          <cell r="AQ71" t="str">
            <v>Y</v>
          </cell>
          <cell r="AR71" t="str">
            <v>Y</v>
          </cell>
          <cell r="AS71" t="str">
            <v>Y</v>
          </cell>
          <cell r="AT71" t="str">
            <v>Y</v>
          </cell>
          <cell r="AU71" t="str">
            <v>Y</v>
          </cell>
          <cell r="AV71" t="str">
            <v>Y</v>
          </cell>
          <cell r="AW71" t="str">
            <v>Y</v>
          </cell>
          <cell r="AX71" t="str">
            <v>Y</v>
          </cell>
          <cell r="AY71"/>
          <cell r="AZ71" t="str">
            <v>Y</v>
          </cell>
          <cell r="BA71"/>
          <cell r="BB71" t="str">
            <v>Y</v>
          </cell>
          <cell r="BC71" t="str">
            <v>Y</v>
          </cell>
          <cell r="BD71" t="str">
            <v>Y</v>
          </cell>
          <cell r="BE71" t="str">
            <v>Y</v>
          </cell>
          <cell r="BF71" t="str">
            <v>N</v>
          </cell>
          <cell r="BG71" t="str">
            <v>N</v>
          </cell>
          <cell r="BH71" t="str">
            <v>N</v>
          </cell>
          <cell r="BI71" t="str">
            <v>N</v>
          </cell>
          <cell r="BJ71" t="str">
            <v>N</v>
          </cell>
          <cell r="BK71" t="str">
            <v>Y</v>
          </cell>
          <cell r="BL71" t="str">
            <v>N</v>
          </cell>
          <cell r="BM71" t="str">
            <v>N</v>
          </cell>
          <cell r="BN71" t="str">
            <v>Y</v>
          </cell>
          <cell r="BO71" t="str">
            <v>Y</v>
          </cell>
          <cell r="BP71" t="str">
            <v>Y</v>
          </cell>
          <cell r="BQ71" t="str">
            <v>Y</v>
          </cell>
          <cell r="BR71" t="str">
            <v>Y</v>
          </cell>
          <cell r="BS71" t="str">
            <v>Y</v>
          </cell>
          <cell r="BT71" t="str">
            <v>Y</v>
          </cell>
          <cell r="BU71" t="str">
            <v>N</v>
          </cell>
          <cell r="BV71" t="str">
            <v>Y</v>
          </cell>
          <cell r="BW71" t="str">
            <v>Y</v>
          </cell>
          <cell r="BX71" t="str">
            <v>B3</v>
          </cell>
          <cell r="BY71" t="str">
            <v>Y</v>
          </cell>
          <cell r="BZ71" t="str">
            <v>Y</v>
          </cell>
          <cell r="CA71" t="str">
            <v>Y</v>
          </cell>
          <cell r="CB71" t="str">
            <v>N</v>
          </cell>
          <cell r="CC71" t="str">
            <v>N</v>
          </cell>
          <cell r="CD71" t="str">
            <v>N</v>
          </cell>
          <cell r="CE71" t="str">
            <v>N</v>
          </cell>
          <cell r="CF71" t="str">
            <v>Y</v>
          </cell>
          <cell r="CG71" t="str">
            <v>Y</v>
          </cell>
          <cell r="CH71" t="str">
            <v>Y</v>
          </cell>
          <cell r="CI71" t="str">
            <v>Y</v>
          </cell>
          <cell r="CJ71" t="str">
            <v>Y</v>
          </cell>
          <cell r="CK71" t="str">
            <v>Y</v>
          </cell>
          <cell r="CL71" t="str">
            <v>Y</v>
          </cell>
          <cell r="CM71"/>
          <cell r="CN71" t="str">
            <v>Y</v>
          </cell>
          <cell r="CO71" t="str">
            <v>N</v>
          </cell>
          <cell r="CP71" t="str">
            <v>Y</v>
          </cell>
          <cell r="CQ71" t="str">
            <v>Y</v>
          </cell>
          <cell r="CR71"/>
          <cell r="CS71" t="str">
            <v>N</v>
          </cell>
          <cell r="CT71" t="str">
            <v>Y</v>
          </cell>
          <cell r="CU71" t="str">
            <v>Y</v>
          </cell>
          <cell r="CV71" t="str">
            <v>Y</v>
          </cell>
          <cell r="CW71" t="str">
            <v>Y</v>
          </cell>
          <cell r="CX71" t="str">
            <v>Y</v>
          </cell>
          <cell r="CY71" t="str">
            <v>Y</v>
          </cell>
          <cell r="CZ71" t="str">
            <v>Y</v>
          </cell>
          <cell r="DA71" t="str">
            <v>N</v>
          </cell>
          <cell r="DB71" t="str">
            <v>Y</v>
          </cell>
          <cell r="DC71" t="str">
            <v>Y</v>
          </cell>
          <cell r="DD71" t="str">
            <v>Y</v>
          </cell>
          <cell r="DE71" t="str">
            <v>Y</v>
          </cell>
          <cell r="DF71" t="str">
            <v>Y</v>
          </cell>
          <cell r="DG71" t="str">
            <v>Y</v>
          </cell>
          <cell r="DH71" t="str">
            <v>Y</v>
          </cell>
          <cell r="DI71" t="str">
            <v>Y</v>
          </cell>
          <cell r="DJ71" t="str">
            <v>Y</v>
          </cell>
          <cell r="DK71" t="str">
            <v>Y</v>
          </cell>
          <cell r="DL71" t="str">
            <v>N</v>
          </cell>
          <cell r="DM71" t="str">
            <v>Y</v>
          </cell>
          <cell r="DN71" t="str">
            <v>Y</v>
          </cell>
          <cell r="DO71" t="str">
            <v>Y</v>
          </cell>
          <cell r="DP71" t="str">
            <v>N</v>
          </cell>
          <cell r="DQ71" t="str">
            <v>Y</v>
          </cell>
          <cell r="DR71" t="str">
            <v>N</v>
          </cell>
          <cell r="DS71" t="str">
            <v>N</v>
          </cell>
          <cell r="DT71" t="str">
            <v>Y</v>
          </cell>
          <cell r="DU71" t="str">
            <v>Y</v>
          </cell>
          <cell r="DV71" t="str">
            <v>N</v>
          </cell>
          <cell r="DW71" t="str">
            <v>Y</v>
          </cell>
          <cell r="DX71" t="str">
            <v>Y</v>
          </cell>
          <cell r="DY71" t="str">
            <v>N</v>
          </cell>
          <cell r="DZ71" t="str">
            <v>Y</v>
          </cell>
          <cell r="EA71" t="str">
            <v>Y</v>
          </cell>
          <cell r="EB71"/>
          <cell r="EC71" t="str">
            <v>Y</v>
          </cell>
          <cell r="ED71" t="str">
            <v>N</v>
          </cell>
          <cell r="EE71" t="str">
            <v>Y</v>
          </cell>
          <cell r="EF71" t="str">
            <v>N</v>
          </cell>
          <cell r="EG71" t="str">
            <v>Y</v>
          </cell>
          <cell r="EH71" t="str">
            <v>Y</v>
          </cell>
          <cell r="EI71" t="str">
            <v>N</v>
          </cell>
          <cell r="EJ71" t="str">
            <v>Y</v>
          </cell>
          <cell r="EK71" t="str">
            <v>Y</v>
          </cell>
          <cell r="EL71"/>
          <cell r="EM71" t="str">
            <v>Y</v>
          </cell>
          <cell r="EN71" t="str">
            <v>Y</v>
          </cell>
          <cell r="EO71" t="str">
            <v>Y</v>
          </cell>
          <cell r="EP71" t="str">
            <v>Y</v>
          </cell>
          <cell r="EQ71" t="str">
            <v>Y</v>
          </cell>
          <cell r="ER71" t="str">
            <v>Y</v>
          </cell>
          <cell r="ES71" t="str">
            <v>Y</v>
          </cell>
          <cell r="ET71" t="str">
            <v>Y</v>
          </cell>
          <cell r="EU71" t="str">
            <v>N</v>
          </cell>
          <cell r="EV71" t="str">
            <v>Y</v>
          </cell>
          <cell r="EW71" t="str">
            <v>Y</v>
          </cell>
          <cell r="EX71" t="str">
            <v>Y</v>
          </cell>
          <cell r="EY71"/>
          <cell r="EZ71" t="str">
            <v>Y</v>
          </cell>
          <cell r="FA71" t="str">
            <v>Y</v>
          </cell>
          <cell r="FB71" t="str">
            <v>Y</v>
          </cell>
          <cell r="FC71" t="str">
            <v>Y</v>
          </cell>
          <cell r="FD71" t="str">
            <v>Y</v>
          </cell>
          <cell r="FE71" t="str">
            <v>N</v>
          </cell>
          <cell r="FF71" t="str">
            <v>Y</v>
          </cell>
          <cell r="FG71" t="str">
            <v>Y</v>
          </cell>
          <cell r="FH71" t="str">
            <v>Y</v>
          </cell>
          <cell r="FI71" t="str">
            <v>Y</v>
          </cell>
          <cell r="FJ71" t="str">
            <v>Y</v>
          </cell>
          <cell r="FK71" t="str">
            <v>Y</v>
          </cell>
          <cell r="FL71" t="str">
            <v>Y</v>
          </cell>
          <cell r="FM71" t="str">
            <v>Y</v>
          </cell>
          <cell r="FN71" t="str">
            <v>Y</v>
          </cell>
          <cell r="FO71" t="str">
            <v>Y</v>
          </cell>
          <cell r="FP71" t="str">
            <v>Y</v>
          </cell>
          <cell r="FQ71" t="str">
            <v>Y</v>
          </cell>
          <cell r="FR71" t="str">
            <v>Y</v>
          </cell>
          <cell r="FS71" t="str">
            <v>Y</v>
          </cell>
          <cell r="FT71" t="str">
            <v>Y</v>
          </cell>
          <cell r="FU71" t="str">
            <v>Y</v>
          </cell>
          <cell r="FV71" t="str">
            <v>Y</v>
          </cell>
          <cell r="FW71" t="str">
            <v>Y</v>
          </cell>
          <cell r="FX71" t="str">
            <v>N</v>
          </cell>
          <cell r="FY71" t="str">
            <v>N</v>
          </cell>
          <cell r="FZ71" t="str">
            <v>Y</v>
          </cell>
          <cell r="GA71" t="str">
            <v>Y</v>
          </cell>
          <cell r="GB71"/>
          <cell r="GC71" t="str">
            <v>Y</v>
          </cell>
          <cell r="GD71" t="str">
            <v>Y</v>
          </cell>
          <cell r="GE71"/>
          <cell r="GF71" t="str">
            <v>Y</v>
          </cell>
          <cell r="GG71" t="str">
            <v>Y</v>
          </cell>
          <cell r="GH71" t="str">
            <v>Y</v>
          </cell>
          <cell r="GI71" t="str">
            <v>Y</v>
          </cell>
          <cell r="GJ71" t="str">
            <v>Y</v>
          </cell>
          <cell r="GK71" t="str">
            <v>Y</v>
          </cell>
          <cell r="GL71" t="str">
            <v>N</v>
          </cell>
          <cell r="GM71" t="str">
            <v>N</v>
          </cell>
          <cell r="GN71" t="str">
            <v>N</v>
          </cell>
          <cell r="GO71" t="str">
            <v>Y</v>
          </cell>
          <cell r="GP71" t="str">
            <v>Y</v>
          </cell>
          <cell r="GQ71" t="str">
            <v>Y</v>
          </cell>
          <cell r="GR71" t="str">
            <v>Y</v>
          </cell>
          <cell r="GS71" t="str">
            <v>Y</v>
          </cell>
          <cell r="GT71" t="str">
            <v>N</v>
          </cell>
          <cell r="GU71" t="str">
            <v>N</v>
          </cell>
          <cell r="GV71" t="str">
            <v>Y</v>
          </cell>
          <cell r="GW71" t="str">
            <v>Y</v>
          </cell>
          <cell r="GX71" t="str">
            <v>Y</v>
          </cell>
          <cell r="GY71" t="str">
            <v>N</v>
          </cell>
          <cell r="GZ71" t="str">
            <v>Y</v>
          </cell>
          <cell r="HA71" t="str">
            <v>Y</v>
          </cell>
          <cell r="HB71" t="str">
            <v>Y</v>
          </cell>
          <cell r="HC71" t="str">
            <v>Y</v>
          </cell>
          <cell r="HD71" t="str">
            <v>Y</v>
          </cell>
          <cell r="HE71" t="str">
            <v>Y</v>
          </cell>
          <cell r="HF71"/>
          <cell r="HG71" t="str">
            <v>Y</v>
          </cell>
          <cell r="HH71" t="str">
            <v>Y</v>
          </cell>
          <cell r="HI71" t="str">
            <v>N</v>
          </cell>
          <cell r="HJ71" t="str">
            <v>Y</v>
          </cell>
          <cell r="HK71" t="str">
            <v>N</v>
          </cell>
          <cell r="HL71" t="str">
            <v>Y</v>
          </cell>
          <cell r="HM71" t="str">
            <v>N</v>
          </cell>
          <cell r="HN71" t="str">
            <v>Y</v>
          </cell>
          <cell r="HO71" t="str">
            <v>N</v>
          </cell>
          <cell r="HP71"/>
          <cell r="HQ71" t="str">
            <v>N</v>
          </cell>
          <cell r="HR71" t="str">
            <v>Y</v>
          </cell>
          <cell r="HS71" t="str">
            <v>Y</v>
          </cell>
          <cell r="HT71" t="str">
            <v>Y</v>
          </cell>
          <cell r="HU71" t="str">
            <v>N</v>
          </cell>
          <cell r="HV71" t="str">
            <v>Y</v>
          </cell>
          <cell r="HW71" t="str">
            <v>N</v>
          </cell>
          <cell r="HX71" t="str">
            <v>N</v>
          </cell>
          <cell r="HY71"/>
          <cell r="HZ71" t="str">
            <v>Y</v>
          </cell>
          <cell r="IA71" t="str">
            <v>Y</v>
          </cell>
          <cell r="IB71" t="str">
            <v>Y</v>
          </cell>
          <cell r="IC71" t="str">
            <v>Y</v>
          </cell>
          <cell r="ID71" t="str">
            <v>Y</v>
          </cell>
          <cell r="IE71" t="str">
            <v>Y</v>
          </cell>
          <cell r="IF71" t="str">
            <v>Y</v>
          </cell>
          <cell r="IG71" t="str">
            <v>N</v>
          </cell>
          <cell r="IH71" t="str">
            <v>Y</v>
          </cell>
          <cell r="II71"/>
          <cell r="IJ71" t="str">
            <v>Y</v>
          </cell>
          <cell r="IK71" t="str">
            <v>Y</v>
          </cell>
          <cell r="IL71" t="str">
            <v>Y</v>
          </cell>
          <cell r="IM71" t="str">
            <v>Y</v>
          </cell>
          <cell r="IN71"/>
          <cell r="IO71" t="str">
            <v>Y</v>
          </cell>
          <cell r="IP71" t="str">
            <v>Y</v>
          </cell>
          <cell r="IQ71" t="str">
            <v>Y</v>
          </cell>
          <cell r="IR71" t="str">
            <v>Y</v>
          </cell>
          <cell r="IS71" t="str">
            <v>Y</v>
          </cell>
          <cell r="IT71" t="str">
            <v>Y</v>
          </cell>
          <cell r="IU71" t="str">
            <v>N</v>
          </cell>
          <cell r="IV71" t="str">
            <v>N</v>
          </cell>
          <cell r="IW71"/>
          <cell r="IX71" t="str">
            <v>Y</v>
          </cell>
          <cell r="IY71" t="str">
            <v>N</v>
          </cell>
          <cell r="IZ71" t="str">
            <v>Y</v>
          </cell>
          <cell r="JA71" t="str">
            <v>Y</v>
          </cell>
          <cell r="JB71" t="str">
            <v>Y</v>
          </cell>
          <cell r="JC71" t="str">
            <v>N</v>
          </cell>
          <cell r="JD71" t="str">
            <v>N</v>
          </cell>
          <cell r="JE71" t="str">
            <v>Y</v>
          </cell>
          <cell r="JF71" t="str">
            <v>Y</v>
          </cell>
          <cell r="JG71"/>
          <cell r="JH71" t="str">
            <v>Y</v>
          </cell>
          <cell r="JI71"/>
          <cell r="JJ71" t="str">
            <v>Y</v>
          </cell>
          <cell r="JK71" t="str">
            <v>N</v>
          </cell>
          <cell r="JL71" t="str">
            <v>N</v>
          </cell>
          <cell r="JM71" t="str">
            <v>Y</v>
          </cell>
          <cell r="JN71" t="str">
            <v>N</v>
          </cell>
          <cell r="JO71" t="str">
            <v>Y</v>
          </cell>
          <cell r="JP71" t="str">
            <v>Y</v>
          </cell>
          <cell r="JQ71" t="str">
            <v>N</v>
          </cell>
          <cell r="JR71" t="str">
            <v>N</v>
          </cell>
          <cell r="JS71" t="str">
            <v>Y</v>
          </cell>
          <cell r="JT71" t="str">
            <v>N</v>
          </cell>
          <cell r="JU71" t="str">
            <v>Y</v>
          </cell>
          <cell r="JV71" t="str">
            <v>Y</v>
          </cell>
          <cell r="JW71" t="str">
            <v>N</v>
          </cell>
          <cell r="JX71" t="str">
            <v>Y</v>
          </cell>
          <cell r="JY71" t="str">
            <v>Y</v>
          </cell>
          <cell r="JZ71" t="str">
            <v>Y</v>
          </cell>
          <cell r="KA71" t="str">
            <v>Y</v>
          </cell>
          <cell r="KB71" t="str">
            <v>N</v>
          </cell>
          <cell r="KC71" t="str">
            <v>N</v>
          </cell>
          <cell r="KD71" t="str">
            <v>Y</v>
          </cell>
          <cell r="KE71" t="str">
            <v>Y</v>
          </cell>
          <cell r="KF71" t="str">
            <v>Y</v>
          </cell>
          <cell r="KG71" t="str">
            <v>Y</v>
          </cell>
          <cell r="KH71" t="str">
            <v>Y</v>
          </cell>
          <cell r="KI71" t="str">
            <v>Y</v>
          </cell>
          <cell r="KJ71" t="str">
            <v>Y</v>
          </cell>
          <cell r="KK71" t="str">
            <v>N</v>
          </cell>
          <cell r="KL71" t="str">
            <v>Y</v>
          </cell>
          <cell r="KM71" t="str">
            <v>Y</v>
          </cell>
          <cell r="KN71" t="str">
            <v>N</v>
          </cell>
          <cell r="KO71" t="str">
            <v>N</v>
          </cell>
          <cell r="KP71" t="str">
            <v>N</v>
          </cell>
          <cell r="KQ71" t="str">
            <v>Y</v>
          </cell>
          <cell r="KR71" t="str">
            <v>Y</v>
          </cell>
          <cell r="KS71" t="str">
            <v>Y</v>
          </cell>
          <cell r="KT71" t="str">
            <v>Y</v>
          </cell>
          <cell r="KU71" t="str">
            <v>N</v>
          </cell>
          <cell r="KV71" t="str">
            <v>Y</v>
          </cell>
          <cell r="KW71" t="str">
            <v>Y</v>
          </cell>
          <cell r="KX71" t="str">
            <v>N</v>
          </cell>
          <cell r="KY71" t="str">
            <v>Y</v>
          </cell>
          <cell r="KZ71" t="str">
            <v>Y</v>
          </cell>
          <cell r="LA71" t="str">
            <v>Y</v>
          </cell>
          <cell r="LB71" t="str">
            <v>Y</v>
          </cell>
          <cell r="LC71" t="str">
            <v>N</v>
          </cell>
          <cell r="LD71" t="str">
            <v>N</v>
          </cell>
          <cell r="LE71" t="str">
            <v>Y</v>
          </cell>
          <cell r="LF71" t="str">
            <v>Y</v>
          </cell>
          <cell r="LG71" t="str">
            <v>N</v>
          </cell>
          <cell r="LH71" t="str">
            <v>Y</v>
          </cell>
          <cell r="LI71" t="str">
            <v>Y</v>
          </cell>
          <cell r="LJ71" t="str">
            <v>Y</v>
          </cell>
          <cell r="LK71" t="str">
            <v>Y</v>
          </cell>
          <cell r="LL71" t="str">
            <v>N</v>
          </cell>
          <cell r="LM71" t="str">
            <v>Y</v>
          </cell>
          <cell r="LN71" t="str">
            <v>N</v>
          </cell>
          <cell r="LO71" t="str">
            <v>N</v>
          </cell>
          <cell r="LP71" t="str">
            <v>Y</v>
          </cell>
          <cell r="LQ71" t="str">
            <v>Y</v>
          </cell>
          <cell r="LR71"/>
          <cell r="LS71" t="str">
            <v>Y</v>
          </cell>
          <cell r="LT71" t="str">
            <v>Y</v>
          </cell>
          <cell r="LU71" t="str">
            <v>Y</v>
          </cell>
          <cell r="LV71" t="str">
            <v>N</v>
          </cell>
          <cell r="LW71" t="str">
            <v>Y</v>
          </cell>
          <cell r="LX71" t="str">
            <v>Y</v>
          </cell>
          <cell r="LY71" t="str">
            <v>N</v>
          </cell>
          <cell r="LZ71" t="str">
            <v>Y</v>
          </cell>
          <cell r="MA71" t="str">
            <v>N</v>
          </cell>
          <cell r="MB71" t="str">
            <v>Y</v>
          </cell>
          <cell r="MC71" t="str">
            <v>Y</v>
          </cell>
          <cell r="MD71" t="str">
            <v>N</v>
          </cell>
          <cell r="ME71" t="str">
            <v>Y</v>
          </cell>
          <cell r="MF71" t="str">
            <v>Y</v>
          </cell>
          <cell r="MG71" t="str">
            <v>Y</v>
          </cell>
          <cell r="MH71" t="str">
            <v>Y</v>
          </cell>
          <cell r="MI71" t="str">
            <v>Y</v>
          </cell>
          <cell r="MJ71" t="str">
            <v>Y</v>
          </cell>
          <cell r="MK71" t="str">
            <v>Y</v>
          </cell>
          <cell r="ML71" t="str">
            <v>Y</v>
          </cell>
          <cell r="MM71" t="str">
            <v>Y</v>
          </cell>
          <cell r="MN71" t="str">
            <v>Y</v>
          </cell>
          <cell r="MO71" t="str">
            <v>N</v>
          </cell>
          <cell r="MP71" t="str">
            <v>Y</v>
          </cell>
          <cell r="MQ71"/>
          <cell r="MR71" t="str">
            <v>N</v>
          </cell>
          <cell r="MS71" t="str">
            <v>Y</v>
          </cell>
          <cell r="MT71"/>
          <cell r="MU71" t="str">
            <v>Y</v>
          </cell>
          <cell r="MV71" t="str">
            <v>N</v>
          </cell>
          <cell r="MW71" t="str">
            <v>Y</v>
          </cell>
          <cell r="MX71" t="str">
            <v>N</v>
          </cell>
          <cell r="MY71" t="str">
            <v>Y</v>
          </cell>
          <cell r="MZ71" t="str">
            <v>Y</v>
          </cell>
          <cell r="NA71" t="str">
            <v>N</v>
          </cell>
          <cell r="NB71" t="str">
            <v>N</v>
          </cell>
          <cell r="NC71" t="str">
            <v>Y</v>
          </cell>
          <cell r="ND71" t="str">
            <v>Y</v>
          </cell>
          <cell r="NE71" t="str">
            <v>Y</v>
          </cell>
          <cell r="NF71" t="str">
            <v>Y</v>
          </cell>
          <cell r="NG71" t="str">
            <v>N</v>
          </cell>
          <cell r="NH71" t="str">
            <v>Y</v>
          </cell>
          <cell r="NI71" t="str">
            <v>Y</v>
          </cell>
          <cell r="NJ71" t="str">
            <v>N</v>
          </cell>
          <cell r="NK71" t="str">
            <v>Y</v>
          </cell>
          <cell r="NL71" t="str">
            <v>Y</v>
          </cell>
          <cell r="NM71" t="str">
            <v>Y</v>
          </cell>
          <cell r="NN71" t="str">
            <v>Y</v>
          </cell>
          <cell r="NO71" t="str">
            <v>Y</v>
          </cell>
          <cell r="NP71" t="str">
            <v>Y</v>
          </cell>
          <cell r="NQ71" t="str">
            <v>Y</v>
          </cell>
          <cell r="NR71" t="str">
            <v>Y</v>
          </cell>
          <cell r="NS71"/>
          <cell r="NT71"/>
          <cell r="NU71" t="str">
            <v>Y</v>
          </cell>
          <cell r="NV71" t="str">
            <v>Y</v>
          </cell>
          <cell r="NW71" t="str">
            <v>Y</v>
          </cell>
          <cell r="NX71" t="str">
            <v>Y</v>
          </cell>
          <cell r="NY71" t="str">
            <v>Y</v>
          </cell>
          <cell r="NZ71" t="str">
            <v>Y</v>
          </cell>
          <cell r="OA71" t="str">
            <v>Y</v>
          </cell>
          <cell r="OB71" t="str">
            <v>N</v>
          </cell>
          <cell r="OC71"/>
          <cell r="OD71" t="str">
            <v>Y</v>
          </cell>
          <cell r="OE71" t="str">
            <v>Y</v>
          </cell>
          <cell r="OF71" t="str">
            <v>N</v>
          </cell>
          <cell r="OG71" t="str">
            <v>Y</v>
          </cell>
          <cell r="OH71"/>
          <cell r="OI71" t="str">
            <v>Y</v>
          </cell>
          <cell r="OJ71" t="str">
            <v>Y</v>
          </cell>
          <cell r="OK71" t="str">
            <v>Y</v>
          </cell>
          <cell r="OL71" t="str">
            <v>Y</v>
          </cell>
          <cell r="OM71" t="str">
            <v>Y</v>
          </cell>
          <cell r="ON71" t="str">
            <v>Y</v>
          </cell>
          <cell r="OO71" t="str">
            <v>N</v>
          </cell>
          <cell r="OP71"/>
          <cell r="OQ71" t="str">
            <v>N</v>
          </cell>
          <cell r="OR71" t="str">
            <v>Y</v>
          </cell>
          <cell r="OS71"/>
          <cell r="OT71"/>
          <cell r="OU71" t="str">
            <v>Y</v>
          </cell>
          <cell r="OV71" t="str">
            <v>Y</v>
          </cell>
          <cell r="OW71" t="str">
            <v>Y</v>
          </cell>
          <cell r="OX71" t="str">
            <v>Y</v>
          </cell>
          <cell r="OY71" t="str">
            <v>N</v>
          </cell>
          <cell r="OZ71" t="str">
            <v>ND</v>
          </cell>
          <cell r="PA71" t="str">
            <v>Y</v>
          </cell>
          <cell r="PB71" t="str">
            <v>Y</v>
          </cell>
          <cell r="PC71" t="str">
            <v>Y</v>
          </cell>
          <cell r="PD71" t="str">
            <v>Y</v>
          </cell>
          <cell r="PE71" t="str">
            <v>Y</v>
          </cell>
          <cell r="PF71" t="str">
            <v>Y</v>
          </cell>
          <cell r="PG71" t="str">
            <v>Y</v>
          </cell>
          <cell r="PH71" t="str">
            <v>Y</v>
          </cell>
          <cell r="PI71" t="str">
            <v>N</v>
          </cell>
          <cell r="PJ71" t="str">
            <v>Y</v>
          </cell>
          <cell r="PK71" t="str">
            <v>N</v>
          </cell>
          <cell r="PL71" t="str">
            <v>N</v>
          </cell>
          <cell r="PM71" t="str">
            <v>N</v>
          </cell>
          <cell r="PN71" t="str">
            <v>N</v>
          </cell>
          <cell r="PO71" t="str">
            <v>Y</v>
          </cell>
          <cell r="PP71" t="str">
            <v>Y</v>
          </cell>
          <cell r="PQ71" t="str">
            <v>Y</v>
          </cell>
          <cell r="PR71" t="str">
            <v>Y</v>
          </cell>
          <cell r="PS71" t="str">
            <v>Y</v>
          </cell>
          <cell r="PT71" t="str">
            <v>N</v>
          </cell>
          <cell r="PU71" t="str">
            <v>Y</v>
          </cell>
          <cell r="PV71" t="str">
            <v>Y</v>
          </cell>
          <cell r="PW71" t="str">
            <v>Y</v>
          </cell>
          <cell r="PX71" t="str">
            <v>Y</v>
          </cell>
          <cell r="PY71" t="str">
            <v>N</v>
          </cell>
          <cell r="PZ71" t="str">
            <v>Y</v>
          </cell>
          <cell r="QA71"/>
          <cell r="QB71" t="str">
            <v>Y</v>
          </cell>
          <cell r="QC71" t="str">
            <v>Y</v>
          </cell>
          <cell r="QD71" t="str">
            <v>Y</v>
          </cell>
          <cell r="QE71" t="str">
            <v>Y</v>
          </cell>
          <cell r="QF71" t="str">
            <v>Y</v>
          </cell>
          <cell r="QG71" t="str">
            <v>Y</v>
          </cell>
          <cell r="QH71" t="str">
            <v>Y</v>
          </cell>
          <cell r="QI71" t="str">
            <v>N</v>
          </cell>
          <cell r="QJ71" t="str">
            <v>N</v>
          </cell>
          <cell r="QK71" t="str">
            <v>N</v>
          </cell>
          <cell r="QL71" t="str">
            <v>N</v>
          </cell>
          <cell r="QM71" t="str">
            <v>N</v>
          </cell>
          <cell r="QN71" t="str">
            <v>Y</v>
          </cell>
          <cell r="QO71" t="str">
            <v>Y</v>
          </cell>
          <cell r="QP71" t="str">
            <v>Y</v>
          </cell>
          <cell r="QQ71" t="str">
            <v>Y</v>
          </cell>
          <cell r="QR71" t="str">
            <v>Y</v>
          </cell>
          <cell r="QS71" t="str">
            <v>Y</v>
          </cell>
          <cell r="QT71" t="str">
            <v>Y</v>
          </cell>
          <cell r="QU71" t="str">
            <v>Y</v>
          </cell>
          <cell r="QV71" t="str">
            <v>Y</v>
          </cell>
          <cell r="QW71" t="str">
            <v>Y</v>
          </cell>
          <cell r="QX71" t="str">
            <v>Y</v>
          </cell>
          <cell r="QY71" t="str">
            <v>N</v>
          </cell>
          <cell r="QZ71"/>
          <cell r="RA71" t="str">
            <v>Y</v>
          </cell>
          <cell r="RB71" t="str">
            <v>Y</v>
          </cell>
          <cell r="RC71" t="str">
            <v>N</v>
          </cell>
          <cell r="RD71" t="str">
            <v>N</v>
          </cell>
          <cell r="RE71" t="str">
            <v>Y</v>
          </cell>
          <cell r="RF71" t="str">
            <v>Y</v>
          </cell>
          <cell r="RG71" t="str">
            <v>Y</v>
          </cell>
          <cell r="RH71" t="str">
            <v>Y</v>
          </cell>
          <cell r="RI71" t="str">
            <v>Y</v>
          </cell>
          <cell r="RJ71" t="str">
            <v>Y</v>
          </cell>
          <cell r="RK71" t="str">
            <v>Y</v>
          </cell>
          <cell r="RL71" t="str">
            <v>Y</v>
          </cell>
          <cell r="RM71"/>
          <cell r="RN71" t="str">
            <v>Y</v>
          </cell>
          <cell r="RO71" t="str">
            <v>Y</v>
          </cell>
          <cell r="RP71" t="str">
            <v>Y</v>
          </cell>
          <cell r="RQ71" t="str">
            <v>Y</v>
          </cell>
          <cell r="RR71" t="str">
            <v>Y</v>
          </cell>
          <cell r="RS71" t="str">
            <v>Y</v>
          </cell>
          <cell r="RT71" t="str">
            <v>Y</v>
          </cell>
          <cell r="RU71" t="str">
            <v>Y</v>
          </cell>
          <cell r="RV71" t="str">
            <v>Y</v>
          </cell>
          <cell r="RW71" t="str">
            <v>Y</v>
          </cell>
          <cell r="RX71" t="str">
            <v>Y</v>
          </cell>
          <cell r="RY71"/>
          <cell r="RZ71"/>
          <cell r="SA71" t="str">
            <v>Y</v>
          </cell>
          <cell r="SB71" t="str">
            <v>Y</v>
          </cell>
          <cell r="SC71"/>
          <cell r="SD71" t="str">
            <v>Y</v>
          </cell>
          <cell r="SE71" t="str">
            <v>Y</v>
          </cell>
          <cell r="SF71" t="str">
            <v>Y</v>
          </cell>
          <cell r="SG71" t="str">
            <v>Y</v>
          </cell>
          <cell r="SH71" t="str">
            <v>Y</v>
          </cell>
          <cell r="SI71" t="str">
            <v>Y</v>
          </cell>
          <cell r="SJ71" t="str">
            <v>Y</v>
          </cell>
          <cell r="SK71" t="str">
            <v>Y</v>
          </cell>
          <cell r="SL71" t="str">
            <v>Y</v>
          </cell>
          <cell r="SM71"/>
          <cell r="SN71" t="str">
            <v>Y</v>
          </cell>
          <cell r="SO71" t="str">
            <v>Y</v>
          </cell>
          <cell r="SP71" t="str">
            <v>Y</v>
          </cell>
          <cell r="SQ71" t="str">
            <v>Y</v>
          </cell>
          <cell r="SR71" t="str">
            <v>Y</v>
          </cell>
          <cell r="SS71" t="str">
            <v>N</v>
          </cell>
          <cell r="ST71" t="str">
            <v>Y</v>
          </cell>
          <cell r="SU71" t="str">
            <v>Y</v>
          </cell>
          <cell r="SV71" t="str">
            <v>Y</v>
          </cell>
          <cell r="SW71" t="str">
            <v>Y</v>
          </cell>
          <cell r="SX71" t="str">
            <v>Y</v>
          </cell>
          <cell r="SY71" t="str">
            <v>Y</v>
          </cell>
          <cell r="SZ71" t="str">
            <v>Y</v>
          </cell>
          <cell r="TA71"/>
          <cell r="TB71" t="str">
            <v>N</v>
          </cell>
          <cell r="TC71" t="str">
            <v>N</v>
          </cell>
          <cell r="TD71" t="str">
            <v>Y</v>
          </cell>
          <cell r="TE71" t="str">
            <v>Y</v>
          </cell>
          <cell r="TF71" t="str">
            <v>Y</v>
          </cell>
          <cell r="TG71" t="str">
            <v>Y</v>
          </cell>
          <cell r="TH71" t="str">
            <v>N</v>
          </cell>
          <cell r="TI71" t="str">
            <v>Y</v>
          </cell>
          <cell r="TJ71" t="str">
            <v>Y</v>
          </cell>
          <cell r="TK71" t="str">
            <v>Y</v>
          </cell>
          <cell r="TL71" t="str">
            <v>N</v>
          </cell>
          <cell r="TM71" t="str">
            <v>Y</v>
          </cell>
          <cell r="TN71" t="str">
            <v>Y</v>
          </cell>
          <cell r="TO71" t="str">
            <v>Y</v>
          </cell>
          <cell r="TP71" t="str">
            <v>Y</v>
          </cell>
          <cell r="TQ71" t="str">
            <v>Y</v>
          </cell>
          <cell r="TR71"/>
          <cell r="TS71" t="str">
            <v>N</v>
          </cell>
          <cell r="TT71" t="str">
            <v>Y</v>
          </cell>
          <cell r="TU71" t="str">
            <v>Y</v>
          </cell>
          <cell r="TV71" t="str">
            <v>Y</v>
          </cell>
          <cell r="TW71" t="str">
            <v>Y</v>
          </cell>
          <cell r="TX71" t="str">
            <v>Y</v>
          </cell>
          <cell r="TY71" t="str">
            <v>Y</v>
          </cell>
          <cell r="TZ71" t="str">
            <v>Y</v>
          </cell>
          <cell r="UA71" t="str">
            <v>Y</v>
          </cell>
          <cell r="UB71" t="str">
            <v>Y</v>
          </cell>
          <cell r="UC71" t="str">
            <v>N</v>
          </cell>
          <cell r="UD71" t="str">
            <v>Y</v>
          </cell>
          <cell r="UE71" t="str">
            <v>Y</v>
          </cell>
          <cell r="UF71" t="str">
            <v>Y</v>
          </cell>
          <cell r="UG71" t="str">
            <v>Y</v>
          </cell>
          <cell r="UH71" t="str">
            <v>Y</v>
          </cell>
          <cell r="UI71" t="str">
            <v>Y</v>
          </cell>
          <cell r="UJ71" t="str">
            <v>Y</v>
          </cell>
          <cell r="UK71" t="str">
            <v>Y</v>
          </cell>
          <cell r="UL71" t="str">
            <v>Y</v>
          </cell>
          <cell r="UM71" t="str">
            <v>Y</v>
          </cell>
          <cell r="UN71" t="str">
            <v>Y</v>
          </cell>
          <cell r="UO71"/>
          <cell r="UP71" t="str">
            <v>Y</v>
          </cell>
          <cell r="UQ71" t="str">
            <v>Y</v>
          </cell>
          <cell r="UR71"/>
          <cell r="US71" t="str">
            <v>Y</v>
          </cell>
          <cell r="UT71" t="str">
            <v>Y</v>
          </cell>
          <cell r="UU71" t="str">
            <v>N</v>
          </cell>
          <cell r="UV71" t="str">
            <v>Y</v>
          </cell>
          <cell r="UW71" t="str">
            <v>Y</v>
          </cell>
          <cell r="UX71" t="str">
            <v>Y</v>
          </cell>
          <cell r="UY71" t="str">
            <v>Y</v>
          </cell>
          <cell r="UZ71" t="str">
            <v>Y</v>
          </cell>
          <cell r="VA71" t="str">
            <v>Y</v>
          </cell>
          <cell r="VB71" t="str">
            <v>Y</v>
          </cell>
          <cell r="VC71" t="str">
            <v>Y</v>
          </cell>
          <cell r="VD71" t="str">
            <v>Y</v>
          </cell>
          <cell r="VE71" t="str">
            <v>Y</v>
          </cell>
          <cell r="VF71" t="str">
            <v>Y</v>
          </cell>
          <cell r="VG71"/>
          <cell r="VH71" t="str">
            <v>Y</v>
          </cell>
          <cell r="VI71" t="str">
            <v>Y</v>
          </cell>
          <cell r="VJ71" t="str">
            <v>Y</v>
          </cell>
          <cell r="VK71" t="str">
            <v>Y</v>
          </cell>
          <cell r="VL71" t="str">
            <v>Y</v>
          </cell>
          <cell r="VM71"/>
          <cell r="VN71" t="str">
            <v>N</v>
          </cell>
          <cell r="VO71" t="str">
            <v>N</v>
          </cell>
          <cell r="VP71"/>
          <cell r="VQ71" t="str">
            <v>Y</v>
          </cell>
          <cell r="VR71" t="str">
            <v>Y</v>
          </cell>
          <cell r="VS71" t="str">
            <v>N</v>
          </cell>
          <cell r="VT71" t="str">
            <v>Y</v>
          </cell>
          <cell r="VU71" t="str">
            <v>Y</v>
          </cell>
          <cell r="VV71" t="str">
            <v>Y</v>
          </cell>
          <cell r="VW71" t="str">
            <v>N</v>
          </cell>
          <cell r="VX71"/>
          <cell r="VY71" t="str">
            <v>Y</v>
          </cell>
          <cell r="VZ71" t="str">
            <v>Y</v>
          </cell>
          <cell r="WA71"/>
          <cell r="WB71"/>
          <cell r="WC71" t="str">
            <v>N</v>
          </cell>
          <cell r="WD71" t="str">
            <v>Y</v>
          </cell>
          <cell r="WE71" t="str">
            <v>Y</v>
          </cell>
          <cell r="WF71"/>
          <cell r="WG71" t="str">
            <v>Y</v>
          </cell>
          <cell r="WH71" t="str">
            <v>Y</v>
          </cell>
          <cell r="WI71" t="str">
            <v>N</v>
          </cell>
          <cell r="WJ71"/>
          <cell r="WK71"/>
          <cell r="WL71" t="str">
            <v>Y</v>
          </cell>
          <cell r="WM71" t="str">
            <v>Y</v>
          </cell>
          <cell r="WN71" t="str">
            <v>Y</v>
          </cell>
          <cell r="WO71" t="str">
            <v>Y</v>
          </cell>
          <cell r="WP71"/>
          <cell r="WQ71"/>
          <cell r="WR71"/>
          <cell r="WS71" t="str">
            <v>Y</v>
          </cell>
          <cell r="WT71" t="str">
            <v>Y</v>
          </cell>
          <cell r="WU71" t="str">
            <v>Y</v>
          </cell>
          <cell r="WV71" t="str">
            <v>Y</v>
          </cell>
          <cell r="WW71" t="str">
            <v>Y</v>
          </cell>
          <cell r="WX71" t="str">
            <v>Y</v>
          </cell>
          <cell r="WY71" t="str">
            <v>Y</v>
          </cell>
          <cell r="WZ71" t="str">
            <v>N</v>
          </cell>
          <cell r="XA71"/>
          <cell r="XB71" t="str">
            <v>Y</v>
          </cell>
          <cell r="XC71"/>
          <cell r="XD71"/>
          <cell r="XE71"/>
          <cell r="XF71"/>
          <cell r="XG71"/>
          <cell r="XH71"/>
          <cell r="XI71" t="str">
            <v>Y</v>
          </cell>
          <cell r="XJ71"/>
          <cell r="XK71" t="str">
            <v>Y</v>
          </cell>
          <cell r="XL71" t="str">
            <v>Y</v>
          </cell>
          <cell r="XM71"/>
          <cell r="XN71" t="str">
            <v>N</v>
          </cell>
          <cell r="XO71"/>
          <cell r="XP71" t="str">
            <v>Y</v>
          </cell>
          <cell r="XQ71" t="str">
            <v>Y</v>
          </cell>
          <cell r="XR71" t="str">
            <v>N</v>
          </cell>
          <cell r="XS71" t="str">
            <v>Y</v>
          </cell>
          <cell r="XT71" t="str">
            <v>Y</v>
          </cell>
          <cell r="XU71" t="str">
            <v>Y</v>
          </cell>
          <cell r="XV71" t="str">
            <v>Y</v>
          </cell>
        </row>
        <row r="72">
          <cell r="E72" t="str">
            <v>Y</v>
          </cell>
          <cell r="F72" t="str">
            <v>N</v>
          </cell>
          <cell r="G72" t="str">
            <v>Y</v>
          </cell>
          <cell r="H72" t="str">
            <v>Y</v>
          </cell>
          <cell r="I72" t="str">
            <v>N</v>
          </cell>
          <cell r="J72" t="str">
            <v>N</v>
          </cell>
          <cell r="K72" t="str">
            <v>Y</v>
          </cell>
          <cell r="L72" t="str">
            <v>N</v>
          </cell>
          <cell r="M72" t="str">
            <v>Y</v>
          </cell>
          <cell r="N72" t="str">
            <v>Y</v>
          </cell>
          <cell r="O72"/>
          <cell r="P72" t="str">
            <v>Y</v>
          </cell>
          <cell r="Q72" t="str">
            <v>Y</v>
          </cell>
          <cell r="R72" t="str">
            <v>N</v>
          </cell>
          <cell r="S72" t="str">
            <v>N</v>
          </cell>
          <cell r="T72" t="str">
            <v>Y</v>
          </cell>
          <cell r="U72" t="str">
            <v>Y</v>
          </cell>
          <cell r="V72" t="str">
            <v>Y</v>
          </cell>
          <cell r="W72" t="str">
            <v>Y</v>
          </cell>
          <cell r="X72" t="str">
            <v>N</v>
          </cell>
          <cell r="Y72" t="str">
            <v>N</v>
          </cell>
          <cell r="Z72"/>
          <cell r="AA72" t="str">
            <v>N</v>
          </cell>
          <cell r="AB72" t="str">
            <v>Y</v>
          </cell>
          <cell r="AC72" t="str">
            <v>Y</v>
          </cell>
          <cell r="AD72" t="str">
            <v>Y</v>
          </cell>
          <cell r="AE72" t="str">
            <v>Y</v>
          </cell>
          <cell r="AF72" t="str">
            <v>Y</v>
          </cell>
          <cell r="AG72" t="str">
            <v>N</v>
          </cell>
          <cell r="AH72" t="str">
            <v>Y</v>
          </cell>
          <cell r="AI72" t="str">
            <v>N</v>
          </cell>
          <cell r="AJ72" t="str">
            <v>Y</v>
          </cell>
          <cell r="AK72" t="str">
            <v>N</v>
          </cell>
          <cell r="AL72" t="str">
            <v>N</v>
          </cell>
          <cell r="AM72" t="str">
            <v>Y</v>
          </cell>
          <cell r="AN72" t="str">
            <v>Y</v>
          </cell>
          <cell r="AO72" t="str">
            <v>N</v>
          </cell>
          <cell r="AP72" t="str">
            <v>Y</v>
          </cell>
          <cell r="AQ72" t="str">
            <v>Y</v>
          </cell>
          <cell r="AR72" t="str">
            <v>Y</v>
          </cell>
          <cell r="AS72" t="str">
            <v>Y</v>
          </cell>
          <cell r="AT72" t="str">
            <v>Y</v>
          </cell>
          <cell r="AU72" t="str">
            <v>N</v>
          </cell>
          <cell r="AV72" t="str">
            <v>N</v>
          </cell>
          <cell r="AW72" t="str">
            <v>N</v>
          </cell>
          <cell r="AX72" t="str">
            <v>Y</v>
          </cell>
          <cell r="AY72"/>
          <cell r="AZ72" t="str">
            <v>N</v>
          </cell>
          <cell r="BA72"/>
          <cell r="BB72" t="str">
            <v>Y</v>
          </cell>
          <cell r="BC72" t="str">
            <v>Y</v>
          </cell>
          <cell r="BD72" t="str">
            <v>N</v>
          </cell>
          <cell r="BE72" t="str">
            <v>N</v>
          </cell>
          <cell r="BF72" t="str">
            <v>Y</v>
          </cell>
          <cell r="BG72" t="str">
            <v>N</v>
          </cell>
          <cell r="BH72" t="str">
            <v>Y</v>
          </cell>
          <cell r="BI72" t="str">
            <v>Y</v>
          </cell>
          <cell r="BJ72" t="str">
            <v>Y</v>
          </cell>
          <cell r="BK72" t="str">
            <v>Y</v>
          </cell>
          <cell r="BL72" t="str">
            <v>N</v>
          </cell>
          <cell r="BM72" t="str">
            <v>N</v>
          </cell>
          <cell r="BN72" t="str">
            <v>Y</v>
          </cell>
          <cell r="BO72" t="str">
            <v>N</v>
          </cell>
          <cell r="BP72" t="str">
            <v>Y</v>
          </cell>
          <cell r="BQ72" t="str">
            <v>Y</v>
          </cell>
          <cell r="BR72" t="str">
            <v>Y</v>
          </cell>
          <cell r="BS72" t="str">
            <v>Y</v>
          </cell>
          <cell r="BT72" t="str">
            <v>N</v>
          </cell>
          <cell r="BU72" t="str">
            <v>N</v>
          </cell>
          <cell r="BV72" t="str">
            <v>Y</v>
          </cell>
          <cell r="BW72" t="str">
            <v>Y</v>
          </cell>
          <cell r="BX72" t="str">
            <v>N</v>
          </cell>
          <cell r="BY72" t="str">
            <v>Y</v>
          </cell>
          <cell r="BZ72" t="str">
            <v>Y</v>
          </cell>
          <cell r="CA72" t="str">
            <v>Y</v>
          </cell>
          <cell r="CB72" t="str">
            <v>Y</v>
          </cell>
          <cell r="CC72" t="str">
            <v>N</v>
          </cell>
          <cell r="CD72" t="str">
            <v>Y</v>
          </cell>
          <cell r="CE72" t="str">
            <v>Y</v>
          </cell>
          <cell r="CF72" t="str">
            <v>Y</v>
          </cell>
          <cell r="CG72" t="str">
            <v>Y</v>
          </cell>
          <cell r="CH72" t="str">
            <v>N</v>
          </cell>
          <cell r="CI72" t="str">
            <v>Y</v>
          </cell>
          <cell r="CJ72" t="str">
            <v>N</v>
          </cell>
          <cell r="CK72" t="str">
            <v>Y</v>
          </cell>
          <cell r="CL72" t="str">
            <v>N</v>
          </cell>
          <cell r="CM72"/>
          <cell r="CN72" t="str">
            <v>Y</v>
          </cell>
          <cell r="CO72" t="str">
            <v>Y</v>
          </cell>
          <cell r="CP72" t="str">
            <v>Y</v>
          </cell>
          <cell r="CQ72" t="str">
            <v>Y</v>
          </cell>
          <cell r="CR72"/>
          <cell r="CS72" t="str">
            <v>N</v>
          </cell>
          <cell r="CT72" t="str">
            <v>Y</v>
          </cell>
          <cell r="CU72" t="str">
            <v>N</v>
          </cell>
          <cell r="CV72" t="str">
            <v>N</v>
          </cell>
          <cell r="CW72" t="str">
            <v>N</v>
          </cell>
          <cell r="CX72" t="str">
            <v>Y</v>
          </cell>
          <cell r="CY72" t="str">
            <v>Y</v>
          </cell>
          <cell r="CZ72" t="str">
            <v>Y</v>
          </cell>
          <cell r="DA72" t="str">
            <v>N</v>
          </cell>
          <cell r="DB72" t="str">
            <v>N</v>
          </cell>
          <cell r="DC72" t="str">
            <v>Y</v>
          </cell>
          <cell r="DD72" t="str">
            <v>Y</v>
          </cell>
          <cell r="DE72" t="str">
            <v>N</v>
          </cell>
          <cell r="DF72" t="str">
            <v>N</v>
          </cell>
          <cell r="DG72" t="str">
            <v>Y</v>
          </cell>
          <cell r="DH72" t="str">
            <v>N</v>
          </cell>
          <cell r="DI72" t="str">
            <v>Y</v>
          </cell>
          <cell r="DJ72" t="str">
            <v>Y</v>
          </cell>
          <cell r="DK72" t="str">
            <v>Y</v>
          </cell>
          <cell r="DL72" t="str">
            <v>N</v>
          </cell>
          <cell r="DM72" t="str">
            <v>Y</v>
          </cell>
          <cell r="DN72" t="str">
            <v>Y</v>
          </cell>
          <cell r="DO72" t="str">
            <v>N</v>
          </cell>
          <cell r="DP72" t="str">
            <v>Y</v>
          </cell>
          <cell r="DQ72" t="str">
            <v>Y</v>
          </cell>
          <cell r="DR72" t="str">
            <v>Y</v>
          </cell>
          <cell r="DS72" t="str">
            <v>Y</v>
          </cell>
          <cell r="DT72" t="str">
            <v>Y</v>
          </cell>
          <cell r="DU72" t="str">
            <v>Y</v>
          </cell>
          <cell r="DV72" t="str">
            <v>N</v>
          </cell>
          <cell r="DW72" t="str">
            <v>Y</v>
          </cell>
          <cell r="DX72" t="str">
            <v>Y</v>
          </cell>
          <cell r="DY72" t="str">
            <v>N</v>
          </cell>
          <cell r="DZ72" t="str">
            <v>Y</v>
          </cell>
          <cell r="EA72" t="str">
            <v>Y</v>
          </cell>
          <cell r="EB72"/>
          <cell r="EC72" t="str">
            <v>Y</v>
          </cell>
          <cell r="ED72" t="str">
            <v>N</v>
          </cell>
          <cell r="EE72" t="str">
            <v>Y</v>
          </cell>
          <cell r="EF72" t="str">
            <v>N</v>
          </cell>
          <cell r="EG72" t="str">
            <v>N</v>
          </cell>
          <cell r="EH72" t="str">
            <v>Y</v>
          </cell>
          <cell r="EI72" t="str">
            <v>N</v>
          </cell>
          <cell r="EJ72" t="str">
            <v>Y</v>
          </cell>
          <cell r="EK72" t="str">
            <v>Y</v>
          </cell>
          <cell r="EL72"/>
          <cell r="EM72" t="str">
            <v>Y</v>
          </cell>
          <cell r="EN72" t="str">
            <v>Y</v>
          </cell>
          <cell r="EO72" t="str">
            <v>Y</v>
          </cell>
          <cell r="EP72" t="str">
            <v>Y</v>
          </cell>
          <cell r="EQ72" t="str">
            <v>Y</v>
          </cell>
          <cell r="ER72" t="str">
            <v>N</v>
          </cell>
          <cell r="ES72" t="str">
            <v>Y</v>
          </cell>
          <cell r="ET72" t="str">
            <v>N</v>
          </cell>
          <cell r="EU72" t="str">
            <v>Y</v>
          </cell>
          <cell r="EV72" t="str">
            <v>Y</v>
          </cell>
          <cell r="EW72" t="str">
            <v>Y</v>
          </cell>
          <cell r="EX72" t="str">
            <v>Y</v>
          </cell>
          <cell r="EY72"/>
          <cell r="EZ72" t="str">
            <v>Y</v>
          </cell>
          <cell r="FA72" t="str">
            <v>Y</v>
          </cell>
          <cell r="FB72" t="str">
            <v>Y</v>
          </cell>
          <cell r="FC72" t="str">
            <v>Y</v>
          </cell>
          <cell r="FD72" t="str">
            <v>N</v>
          </cell>
          <cell r="FE72" t="str">
            <v>Y</v>
          </cell>
          <cell r="FF72" t="str">
            <v>Y</v>
          </cell>
          <cell r="FG72" t="str">
            <v>Y</v>
          </cell>
          <cell r="FH72" t="str">
            <v>N</v>
          </cell>
          <cell r="FI72" t="str">
            <v>Y</v>
          </cell>
          <cell r="FJ72" t="str">
            <v>Y</v>
          </cell>
          <cell r="FK72" t="str">
            <v>Y</v>
          </cell>
          <cell r="FL72" t="str">
            <v>Y</v>
          </cell>
          <cell r="FM72" t="str">
            <v>Y</v>
          </cell>
          <cell r="FN72" t="str">
            <v>Y</v>
          </cell>
          <cell r="FO72" t="str">
            <v>Y</v>
          </cell>
          <cell r="FP72" t="str">
            <v>Y</v>
          </cell>
          <cell r="FQ72" t="str">
            <v>Y</v>
          </cell>
          <cell r="FR72" t="str">
            <v>Y</v>
          </cell>
          <cell r="FS72" t="str">
            <v>Y</v>
          </cell>
          <cell r="FT72" t="str">
            <v>Y</v>
          </cell>
          <cell r="FU72" t="str">
            <v>N</v>
          </cell>
          <cell r="FV72" t="str">
            <v>N</v>
          </cell>
          <cell r="FW72" t="str">
            <v>N</v>
          </cell>
          <cell r="FX72" t="str">
            <v>N</v>
          </cell>
          <cell r="FY72" t="str">
            <v>Y</v>
          </cell>
          <cell r="FZ72" t="str">
            <v>N</v>
          </cell>
          <cell r="GA72" t="str">
            <v>Y</v>
          </cell>
          <cell r="GB72"/>
          <cell r="GC72" t="str">
            <v>N</v>
          </cell>
          <cell r="GD72" t="str">
            <v>Y</v>
          </cell>
          <cell r="GE72"/>
          <cell r="GF72" t="str">
            <v>N</v>
          </cell>
          <cell r="GG72" t="str">
            <v>Y</v>
          </cell>
          <cell r="GH72" t="str">
            <v>Y</v>
          </cell>
          <cell r="GI72" t="str">
            <v>Y</v>
          </cell>
          <cell r="GJ72" t="str">
            <v>Y</v>
          </cell>
          <cell r="GK72" t="str">
            <v>Y</v>
          </cell>
          <cell r="GL72" t="str">
            <v>N</v>
          </cell>
          <cell r="GM72" t="str">
            <v>N</v>
          </cell>
          <cell r="GN72" t="str">
            <v>N</v>
          </cell>
          <cell r="GO72" t="str">
            <v>Y</v>
          </cell>
          <cell r="GP72" t="str">
            <v>Y</v>
          </cell>
          <cell r="GQ72" t="str">
            <v>Y</v>
          </cell>
          <cell r="GR72" t="str">
            <v>Y</v>
          </cell>
          <cell r="GS72" t="str">
            <v>Y</v>
          </cell>
          <cell r="GT72" t="str">
            <v>N</v>
          </cell>
          <cell r="GU72" t="str">
            <v>Y</v>
          </cell>
          <cell r="GV72" t="str">
            <v>N</v>
          </cell>
          <cell r="GW72" t="str">
            <v>Y</v>
          </cell>
          <cell r="GX72" t="str">
            <v>N</v>
          </cell>
          <cell r="GY72" t="str">
            <v>N</v>
          </cell>
          <cell r="GZ72" t="str">
            <v>Y</v>
          </cell>
          <cell r="HA72" t="str">
            <v>Y</v>
          </cell>
          <cell r="HB72" t="str">
            <v>Y</v>
          </cell>
          <cell r="HC72" t="str">
            <v>Y</v>
          </cell>
          <cell r="HD72" t="str">
            <v>Y</v>
          </cell>
          <cell r="HE72" t="str">
            <v>N</v>
          </cell>
          <cell r="HF72"/>
          <cell r="HG72" t="str">
            <v>Y</v>
          </cell>
          <cell r="HH72" t="str">
            <v>Y</v>
          </cell>
          <cell r="HI72" t="str">
            <v>Y</v>
          </cell>
          <cell r="HJ72" t="str">
            <v>Y</v>
          </cell>
          <cell r="HK72" t="str">
            <v>N</v>
          </cell>
          <cell r="HL72" t="str">
            <v>Y</v>
          </cell>
          <cell r="HM72" t="str">
            <v>Y</v>
          </cell>
          <cell r="HN72" t="str">
            <v>Y</v>
          </cell>
          <cell r="HO72" t="str">
            <v>N</v>
          </cell>
          <cell r="HP72"/>
          <cell r="HQ72" t="str">
            <v>N</v>
          </cell>
          <cell r="HR72" t="str">
            <v>Y</v>
          </cell>
          <cell r="HS72" t="str">
            <v>Y</v>
          </cell>
          <cell r="HT72" t="str">
            <v>N</v>
          </cell>
          <cell r="HU72" t="str">
            <v>Y</v>
          </cell>
          <cell r="HV72" t="str">
            <v>Y</v>
          </cell>
          <cell r="HW72" t="str">
            <v>Y</v>
          </cell>
          <cell r="HX72" t="str">
            <v>Y</v>
          </cell>
          <cell r="HY72"/>
          <cell r="HZ72" t="str">
            <v>Y</v>
          </cell>
          <cell r="IA72" t="str">
            <v>Y</v>
          </cell>
          <cell r="IB72" t="str">
            <v>Y</v>
          </cell>
          <cell r="IC72" t="str">
            <v>Y</v>
          </cell>
          <cell r="ID72" t="str">
            <v>Y</v>
          </cell>
          <cell r="IE72" t="str">
            <v>Y</v>
          </cell>
          <cell r="IF72" t="str">
            <v>Y</v>
          </cell>
          <cell r="IG72" t="str">
            <v>N</v>
          </cell>
          <cell r="IH72" t="str">
            <v>Y</v>
          </cell>
          <cell r="II72"/>
          <cell r="IJ72" t="str">
            <v>Y</v>
          </cell>
          <cell r="IK72" t="str">
            <v>Y</v>
          </cell>
          <cell r="IL72" t="str">
            <v>Y</v>
          </cell>
          <cell r="IM72" t="str">
            <v>Y</v>
          </cell>
          <cell r="IN72"/>
          <cell r="IO72" t="str">
            <v>Y</v>
          </cell>
          <cell r="IP72" t="str">
            <v>Y</v>
          </cell>
          <cell r="IQ72" t="str">
            <v>Y</v>
          </cell>
          <cell r="IR72" t="str">
            <v>Y</v>
          </cell>
          <cell r="IS72" t="str">
            <v>Y</v>
          </cell>
          <cell r="IT72" t="str">
            <v>Y</v>
          </cell>
          <cell r="IU72" t="str">
            <v>N</v>
          </cell>
          <cell r="IV72" t="str">
            <v>Y</v>
          </cell>
          <cell r="IW72"/>
          <cell r="IX72" t="str">
            <v>Y</v>
          </cell>
          <cell r="IY72" t="str">
            <v>Y</v>
          </cell>
          <cell r="IZ72" t="str">
            <v>Y</v>
          </cell>
          <cell r="JA72" t="str">
            <v>Y</v>
          </cell>
          <cell r="JB72" t="str">
            <v>Y</v>
          </cell>
          <cell r="JC72" t="str">
            <v>Y</v>
          </cell>
          <cell r="JD72" t="str">
            <v>Y</v>
          </cell>
          <cell r="JE72" t="str">
            <v>N</v>
          </cell>
          <cell r="JF72" t="str">
            <v>Y</v>
          </cell>
          <cell r="JG72"/>
          <cell r="JH72" t="str">
            <v>N</v>
          </cell>
          <cell r="JI72"/>
          <cell r="JJ72" t="str">
            <v>Y</v>
          </cell>
          <cell r="JK72" t="str">
            <v>N</v>
          </cell>
          <cell r="JL72" t="str">
            <v>Y</v>
          </cell>
          <cell r="JM72" t="str">
            <v>Y</v>
          </cell>
          <cell r="JN72" t="str">
            <v>Y</v>
          </cell>
          <cell r="JO72" t="str">
            <v>Y</v>
          </cell>
          <cell r="JP72" t="str">
            <v>Y</v>
          </cell>
          <cell r="JQ72" t="str">
            <v>Y</v>
          </cell>
          <cell r="JR72" t="str">
            <v>N</v>
          </cell>
          <cell r="JS72" t="str">
            <v>Y</v>
          </cell>
          <cell r="JT72" t="str">
            <v>N</v>
          </cell>
          <cell r="JU72" t="str">
            <v>Y</v>
          </cell>
          <cell r="JV72" t="str">
            <v>Y</v>
          </cell>
          <cell r="JW72" t="str">
            <v>Y</v>
          </cell>
          <cell r="JX72" t="str">
            <v>Y</v>
          </cell>
          <cell r="JY72" t="str">
            <v>N</v>
          </cell>
          <cell r="JZ72" t="str">
            <v>Y</v>
          </cell>
          <cell r="KA72" t="str">
            <v>Y</v>
          </cell>
          <cell r="KB72" t="str">
            <v>N</v>
          </cell>
          <cell r="KC72" t="str">
            <v>N</v>
          </cell>
          <cell r="KD72" t="str">
            <v>Y</v>
          </cell>
          <cell r="KE72" t="str">
            <v>Y</v>
          </cell>
          <cell r="KF72" t="str">
            <v>N</v>
          </cell>
          <cell r="KG72" t="str">
            <v>N</v>
          </cell>
          <cell r="KH72" t="str">
            <v>Y</v>
          </cell>
          <cell r="KI72" t="str">
            <v>N</v>
          </cell>
          <cell r="KJ72" t="str">
            <v>Y</v>
          </cell>
          <cell r="KK72" t="str">
            <v>Y</v>
          </cell>
          <cell r="KL72" t="str">
            <v>Y</v>
          </cell>
          <cell r="KM72" t="str">
            <v>Y</v>
          </cell>
          <cell r="KN72" t="str">
            <v>N</v>
          </cell>
          <cell r="KO72" t="str">
            <v>Y</v>
          </cell>
          <cell r="KP72" t="str">
            <v>N</v>
          </cell>
          <cell r="KQ72" t="str">
            <v>Y</v>
          </cell>
          <cell r="KR72" t="str">
            <v>N</v>
          </cell>
          <cell r="KS72" t="str">
            <v>Y</v>
          </cell>
          <cell r="KT72" t="str">
            <v>Y</v>
          </cell>
          <cell r="KU72" t="str">
            <v>N</v>
          </cell>
          <cell r="KV72" t="str">
            <v>Y</v>
          </cell>
          <cell r="KW72" t="str">
            <v>Y</v>
          </cell>
          <cell r="KX72" t="str">
            <v>Y</v>
          </cell>
          <cell r="KY72" t="str">
            <v>Y</v>
          </cell>
          <cell r="KZ72" t="str">
            <v>Y</v>
          </cell>
          <cell r="LA72" t="str">
            <v>Y</v>
          </cell>
          <cell r="LB72" t="str">
            <v>Y</v>
          </cell>
          <cell r="LC72" t="str">
            <v>N</v>
          </cell>
          <cell r="LD72" t="str">
            <v>N</v>
          </cell>
          <cell r="LE72" t="str">
            <v>Y</v>
          </cell>
          <cell r="LF72" t="str">
            <v>Y</v>
          </cell>
          <cell r="LG72" t="str">
            <v>Y</v>
          </cell>
          <cell r="LH72" t="str">
            <v>Y</v>
          </cell>
          <cell r="LI72" t="str">
            <v>Y</v>
          </cell>
          <cell r="LJ72" t="str">
            <v>N</v>
          </cell>
          <cell r="LK72" t="str">
            <v>N</v>
          </cell>
          <cell r="LL72" t="str">
            <v>Y</v>
          </cell>
          <cell r="LM72" t="str">
            <v>Y</v>
          </cell>
          <cell r="LN72" t="str">
            <v>Y</v>
          </cell>
          <cell r="LO72" t="str">
            <v>Y</v>
          </cell>
          <cell r="LP72" t="str">
            <v>Y</v>
          </cell>
          <cell r="LQ72" t="str">
            <v>Y</v>
          </cell>
          <cell r="LR72"/>
          <cell r="LS72" t="str">
            <v>N</v>
          </cell>
          <cell r="LT72" t="str">
            <v>Y</v>
          </cell>
          <cell r="LU72" t="str">
            <v>Y</v>
          </cell>
          <cell r="LV72" t="str">
            <v>N</v>
          </cell>
          <cell r="LW72" t="str">
            <v>Y</v>
          </cell>
          <cell r="LX72" t="str">
            <v>N</v>
          </cell>
          <cell r="LY72" t="str">
            <v>Y</v>
          </cell>
          <cell r="LZ72" t="str">
            <v>Y</v>
          </cell>
          <cell r="MA72" t="str">
            <v>N</v>
          </cell>
          <cell r="MB72" t="str">
            <v>Y</v>
          </cell>
          <cell r="MC72" t="str">
            <v>Y</v>
          </cell>
          <cell r="MD72" t="str">
            <v>Y</v>
          </cell>
          <cell r="ME72" t="str">
            <v>Y</v>
          </cell>
          <cell r="MF72" t="str">
            <v>Y</v>
          </cell>
          <cell r="MG72" t="str">
            <v>N</v>
          </cell>
          <cell r="MH72" t="str">
            <v>Y</v>
          </cell>
          <cell r="MI72" t="str">
            <v>Y</v>
          </cell>
          <cell r="MJ72" t="str">
            <v>Y</v>
          </cell>
          <cell r="MK72" t="str">
            <v>Y</v>
          </cell>
          <cell r="ML72" t="str">
            <v>Y</v>
          </cell>
          <cell r="MM72" t="str">
            <v>N</v>
          </cell>
          <cell r="MN72" t="str">
            <v>Y</v>
          </cell>
          <cell r="MO72" t="str">
            <v>N</v>
          </cell>
          <cell r="MP72" t="str">
            <v>Y</v>
          </cell>
          <cell r="MQ72"/>
          <cell r="MR72" t="str">
            <v>N</v>
          </cell>
          <cell r="MS72" t="str">
            <v>N</v>
          </cell>
          <cell r="MT72"/>
          <cell r="MU72" t="str">
            <v>Y</v>
          </cell>
          <cell r="MV72" t="str">
            <v>N</v>
          </cell>
          <cell r="MW72" t="str">
            <v>Y</v>
          </cell>
          <cell r="MX72" t="str">
            <v>N</v>
          </cell>
          <cell r="MY72" t="str">
            <v>N</v>
          </cell>
          <cell r="MZ72" t="str">
            <v>N</v>
          </cell>
          <cell r="NA72" t="str">
            <v>N</v>
          </cell>
          <cell r="NB72" t="str">
            <v>N</v>
          </cell>
          <cell r="NC72" t="str">
            <v>N</v>
          </cell>
          <cell r="ND72" t="str">
            <v>N</v>
          </cell>
          <cell r="NE72" t="str">
            <v>Y</v>
          </cell>
          <cell r="NF72" t="str">
            <v>Y</v>
          </cell>
          <cell r="NG72" t="str">
            <v>Y</v>
          </cell>
          <cell r="NH72" t="str">
            <v>N</v>
          </cell>
          <cell r="NI72" t="str">
            <v>Y</v>
          </cell>
          <cell r="NJ72" t="str">
            <v>Y</v>
          </cell>
          <cell r="NK72" t="str">
            <v>Y</v>
          </cell>
          <cell r="NL72" t="str">
            <v>Y</v>
          </cell>
          <cell r="NM72" t="str">
            <v>N</v>
          </cell>
          <cell r="NN72" t="str">
            <v>N</v>
          </cell>
          <cell r="NO72" t="str">
            <v>Y</v>
          </cell>
          <cell r="NP72" t="str">
            <v>N</v>
          </cell>
          <cell r="NQ72" t="str">
            <v>Y</v>
          </cell>
          <cell r="NR72" t="str">
            <v>Y</v>
          </cell>
          <cell r="NS72"/>
          <cell r="NT72"/>
          <cell r="NU72" t="str">
            <v>Y</v>
          </cell>
          <cell r="NV72" t="str">
            <v>Y</v>
          </cell>
          <cell r="NW72" t="str">
            <v>Y</v>
          </cell>
          <cell r="NX72" t="str">
            <v>Y</v>
          </cell>
          <cell r="NY72" t="str">
            <v>Y</v>
          </cell>
          <cell r="NZ72" t="str">
            <v>N</v>
          </cell>
          <cell r="OA72" t="str">
            <v>Y</v>
          </cell>
          <cell r="OB72" t="str">
            <v>N</v>
          </cell>
          <cell r="OC72"/>
          <cell r="OD72" t="str">
            <v>Y</v>
          </cell>
          <cell r="OE72" t="str">
            <v>N</v>
          </cell>
          <cell r="OF72" t="str">
            <v>Y</v>
          </cell>
          <cell r="OG72" t="str">
            <v>N</v>
          </cell>
          <cell r="OH72"/>
          <cell r="OI72" t="str">
            <v>Y</v>
          </cell>
          <cell r="OJ72" t="str">
            <v>N</v>
          </cell>
          <cell r="OK72" t="str">
            <v>Y</v>
          </cell>
          <cell r="OL72" t="str">
            <v>N</v>
          </cell>
          <cell r="OM72" t="str">
            <v>Y</v>
          </cell>
          <cell r="ON72" t="str">
            <v>Y</v>
          </cell>
          <cell r="OO72" t="str">
            <v>Y</v>
          </cell>
          <cell r="OP72"/>
          <cell r="OQ72" t="str">
            <v>Y</v>
          </cell>
          <cell r="OR72" t="str">
            <v>Y</v>
          </cell>
          <cell r="OS72"/>
          <cell r="OT72"/>
          <cell r="OU72" t="str">
            <v>Y</v>
          </cell>
          <cell r="OV72" t="str">
            <v>Y</v>
          </cell>
          <cell r="OW72" t="str">
            <v>Y</v>
          </cell>
          <cell r="OX72" t="str">
            <v>Y</v>
          </cell>
          <cell r="OY72" t="str">
            <v>N</v>
          </cell>
          <cell r="OZ72" t="str">
            <v>Y</v>
          </cell>
          <cell r="PA72" t="str">
            <v>N</v>
          </cell>
          <cell r="PB72" t="str">
            <v>N</v>
          </cell>
          <cell r="PC72" t="str">
            <v>N</v>
          </cell>
          <cell r="PD72" t="str">
            <v>Y</v>
          </cell>
          <cell r="PE72" t="str">
            <v>Y</v>
          </cell>
          <cell r="PF72" t="str">
            <v>Y</v>
          </cell>
          <cell r="PG72" t="str">
            <v>Y</v>
          </cell>
          <cell r="PH72" t="str">
            <v>Y</v>
          </cell>
          <cell r="PI72" t="str">
            <v>Y</v>
          </cell>
          <cell r="PJ72" t="str">
            <v>Y</v>
          </cell>
          <cell r="PK72" t="str">
            <v>N</v>
          </cell>
          <cell r="PL72" t="str">
            <v>N</v>
          </cell>
          <cell r="PM72" t="str">
            <v>N</v>
          </cell>
          <cell r="PN72" t="str">
            <v>Y</v>
          </cell>
          <cell r="PO72" t="str">
            <v>Y</v>
          </cell>
          <cell r="PP72" t="str">
            <v>N</v>
          </cell>
          <cell r="PQ72" t="str">
            <v>Y</v>
          </cell>
          <cell r="PR72" t="str">
            <v>N</v>
          </cell>
          <cell r="PS72" t="str">
            <v>Y</v>
          </cell>
          <cell r="PT72" t="str">
            <v>Y</v>
          </cell>
          <cell r="PU72" t="str">
            <v>N</v>
          </cell>
          <cell r="PV72" t="str">
            <v>Y</v>
          </cell>
          <cell r="PW72" t="str">
            <v>Y</v>
          </cell>
          <cell r="PX72" t="str">
            <v>Y</v>
          </cell>
          <cell r="PY72" t="str">
            <v>N</v>
          </cell>
          <cell r="PZ72" t="str">
            <v>Y</v>
          </cell>
          <cell r="QA72"/>
          <cell r="QB72" t="str">
            <v>N</v>
          </cell>
          <cell r="QC72" t="str">
            <v>N</v>
          </cell>
          <cell r="QD72" t="str">
            <v>Y</v>
          </cell>
          <cell r="QE72" t="str">
            <v>Y</v>
          </cell>
          <cell r="QF72" t="str">
            <v>Y</v>
          </cell>
          <cell r="QG72" t="str">
            <v>Y</v>
          </cell>
          <cell r="QH72" t="str">
            <v>Y</v>
          </cell>
          <cell r="QI72" t="str">
            <v>Y</v>
          </cell>
          <cell r="QJ72" t="str">
            <v>N</v>
          </cell>
          <cell r="QK72" t="str">
            <v>Y</v>
          </cell>
          <cell r="QL72" t="str">
            <v>N</v>
          </cell>
          <cell r="QM72" t="str">
            <v>Y</v>
          </cell>
          <cell r="QN72" t="str">
            <v>Y</v>
          </cell>
          <cell r="QO72" t="str">
            <v>Y</v>
          </cell>
          <cell r="QP72" t="str">
            <v>Y</v>
          </cell>
          <cell r="QQ72" t="str">
            <v>Y</v>
          </cell>
          <cell r="QR72" t="str">
            <v>Y</v>
          </cell>
          <cell r="QS72" t="str">
            <v>Y</v>
          </cell>
          <cell r="QT72" t="str">
            <v>Y</v>
          </cell>
          <cell r="QU72" t="str">
            <v>N</v>
          </cell>
          <cell r="QV72" t="str">
            <v>Y</v>
          </cell>
          <cell r="QW72" t="str">
            <v>N</v>
          </cell>
          <cell r="QX72" t="str">
            <v>Y</v>
          </cell>
          <cell r="QY72" t="str">
            <v>N</v>
          </cell>
          <cell r="QZ72"/>
          <cell r="RA72" t="str">
            <v>Y</v>
          </cell>
          <cell r="RB72" t="str">
            <v>Y</v>
          </cell>
          <cell r="RC72" t="str">
            <v>Y</v>
          </cell>
          <cell r="RD72" t="str">
            <v>Y</v>
          </cell>
          <cell r="RE72" t="str">
            <v>Y</v>
          </cell>
          <cell r="RF72" t="str">
            <v>N</v>
          </cell>
          <cell r="RG72" t="str">
            <v>Y</v>
          </cell>
          <cell r="RH72" t="str">
            <v>Y</v>
          </cell>
          <cell r="RI72" t="str">
            <v>Y</v>
          </cell>
          <cell r="RJ72" t="str">
            <v>Y</v>
          </cell>
          <cell r="RK72" t="str">
            <v>Y</v>
          </cell>
          <cell r="RL72" t="str">
            <v>Y</v>
          </cell>
          <cell r="RM72"/>
          <cell r="RN72" t="str">
            <v>Y</v>
          </cell>
          <cell r="RO72" t="str">
            <v>Y</v>
          </cell>
          <cell r="RP72" t="str">
            <v>Y</v>
          </cell>
          <cell r="RQ72" t="str">
            <v>N</v>
          </cell>
          <cell r="RR72" t="str">
            <v>Y</v>
          </cell>
          <cell r="RS72" t="str">
            <v>N</v>
          </cell>
          <cell r="RT72" t="str">
            <v>Y</v>
          </cell>
          <cell r="RU72" t="str">
            <v>Y</v>
          </cell>
          <cell r="RV72" t="str">
            <v>Y</v>
          </cell>
          <cell r="RW72" t="str">
            <v>Y</v>
          </cell>
          <cell r="RX72" t="str">
            <v>Y</v>
          </cell>
          <cell r="RY72"/>
          <cell r="RZ72" t="str">
            <v>Y</v>
          </cell>
          <cell r="SA72" t="str">
            <v>Y</v>
          </cell>
          <cell r="SB72" t="str">
            <v>Y</v>
          </cell>
          <cell r="SC72"/>
          <cell r="SD72" t="str">
            <v>Y</v>
          </cell>
          <cell r="SE72" t="str">
            <v>Y</v>
          </cell>
          <cell r="SF72" t="str">
            <v>Y</v>
          </cell>
          <cell r="SG72" t="str">
            <v>N</v>
          </cell>
          <cell r="SH72" t="str">
            <v>N</v>
          </cell>
          <cell r="SI72" t="str">
            <v>Y</v>
          </cell>
          <cell r="SJ72" t="str">
            <v>Y</v>
          </cell>
          <cell r="SK72" t="str">
            <v>Y</v>
          </cell>
          <cell r="SL72" t="str">
            <v>Y</v>
          </cell>
          <cell r="SM72"/>
          <cell r="SN72" t="str">
            <v>Y</v>
          </cell>
          <cell r="SO72" t="str">
            <v>Y</v>
          </cell>
          <cell r="SP72" t="str">
            <v>Y</v>
          </cell>
          <cell r="SQ72" t="str">
            <v>N</v>
          </cell>
          <cell r="SR72" t="str">
            <v>N</v>
          </cell>
          <cell r="SS72" t="str">
            <v>Y</v>
          </cell>
          <cell r="ST72" t="str">
            <v>Y</v>
          </cell>
          <cell r="SU72" t="str">
            <v>Y</v>
          </cell>
          <cell r="SV72" t="str">
            <v>N</v>
          </cell>
          <cell r="SW72" t="str">
            <v>Y</v>
          </cell>
          <cell r="SX72" t="str">
            <v>Y</v>
          </cell>
          <cell r="SY72" t="str">
            <v>Y</v>
          </cell>
          <cell r="SZ72" t="str">
            <v>N</v>
          </cell>
          <cell r="TA72"/>
          <cell r="TB72" t="str">
            <v>N</v>
          </cell>
          <cell r="TC72" t="str">
            <v>N</v>
          </cell>
          <cell r="TD72" t="str">
            <v>N</v>
          </cell>
          <cell r="TE72" t="str">
            <v>Y</v>
          </cell>
          <cell r="TF72" t="str">
            <v>Y</v>
          </cell>
          <cell r="TG72" t="str">
            <v>Y</v>
          </cell>
          <cell r="TH72" t="str">
            <v>N</v>
          </cell>
          <cell r="TI72" t="str">
            <v>Y</v>
          </cell>
          <cell r="TJ72" t="str">
            <v>N</v>
          </cell>
          <cell r="TK72" t="str">
            <v>N</v>
          </cell>
          <cell r="TL72" t="str">
            <v>Y</v>
          </cell>
          <cell r="TM72" t="str">
            <v>Y</v>
          </cell>
          <cell r="TN72" t="str">
            <v>Y</v>
          </cell>
          <cell r="TO72" t="str">
            <v>Y</v>
          </cell>
          <cell r="TP72" t="str">
            <v>Y</v>
          </cell>
          <cell r="TQ72" t="str">
            <v>Y</v>
          </cell>
          <cell r="TR72"/>
          <cell r="TS72" t="str">
            <v>N</v>
          </cell>
          <cell r="TT72" t="str">
            <v>Y</v>
          </cell>
          <cell r="TU72" t="str">
            <v>Y</v>
          </cell>
          <cell r="TV72" t="str">
            <v>Y</v>
          </cell>
          <cell r="TW72" t="str">
            <v>Y</v>
          </cell>
          <cell r="TX72" t="str">
            <v>Y</v>
          </cell>
          <cell r="TY72" t="str">
            <v>Y</v>
          </cell>
          <cell r="TZ72" t="str">
            <v>Y</v>
          </cell>
          <cell r="UA72" t="str">
            <v>Y</v>
          </cell>
          <cell r="UB72" t="str">
            <v>Y</v>
          </cell>
          <cell r="UC72" t="str">
            <v>N</v>
          </cell>
          <cell r="UD72" t="str">
            <v>Y</v>
          </cell>
          <cell r="UE72" t="str">
            <v>N</v>
          </cell>
          <cell r="UF72" t="str">
            <v>N</v>
          </cell>
          <cell r="UG72" t="str">
            <v>Y</v>
          </cell>
          <cell r="UH72" t="str">
            <v>Y</v>
          </cell>
          <cell r="UI72" t="str">
            <v>N</v>
          </cell>
          <cell r="UJ72" t="str">
            <v>Y</v>
          </cell>
          <cell r="UK72" t="str">
            <v>Y</v>
          </cell>
          <cell r="UL72" t="str">
            <v>Y</v>
          </cell>
          <cell r="UM72" t="str">
            <v>N</v>
          </cell>
          <cell r="UN72" t="str">
            <v>Y</v>
          </cell>
          <cell r="UO72"/>
          <cell r="UP72" t="str">
            <v>Y</v>
          </cell>
          <cell r="UQ72" t="str">
            <v>N</v>
          </cell>
          <cell r="UR72"/>
          <cell r="US72" t="str">
            <v>Y</v>
          </cell>
          <cell r="UT72" t="str">
            <v>Y</v>
          </cell>
          <cell r="UU72" t="str">
            <v>N</v>
          </cell>
          <cell r="UV72" t="str">
            <v>Y</v>
          </cell>
          <cell r="UW72" t="str">
            <v>Y</v>
          </cell>
          <cell r="UX72" t="str">
            <v>N</v>
          </cell>
          <cell r="UY72" t="str">
            <v>N</v>
          </cell>
          <cell r="UZ72" t="str">
            <v>Y</v>
          </cell>
          <cell r="VA72" t="str">
            <v>Y</v>
          </cell>
          <cell r="VB72" t="str">
            <v>N</v>
          </cell>
          <cell r="VC72" t="str">
            <v>N</v>
          </cell>
          <cell r="VD72" t="str">
            <v>N</v>
          </cell>
          <cell r="VE72" t="str">
            <v>Y</v>
          </cell>
          <cell r="VF72" t="str">
            <v>N</v>
          </cell>
          <cell r="VG72"/>
          <cell r="VH72" t="str">
            <v>Y</v>
          </cell>
          <cell r="VI72" t="str">
            <v>Y</v>
          </cell>
          <cell r="VJ72" t="str">
            <v>Y</v>
          </cell>
          <cell r="VK72" t="str">
            <v>Y</v>
          </cell>
          <cell r="VL72" t="str">
            <v>Y</v>
          </cell>
          <cell r="VM72"/>
          <cell r="VN72" t="str">
            <v>Y</v>
          </cell>
          <cell r="VO72" t="str">
            <v>Y</v>
          </cell>
          <cell r="VP72"/>
          <cell r="VQ72" t="str">
            <v>Y</v>
          </cell>
          <cell r="VR72" t="str">
            <v>Y</v>
          </cell>
          <cell r="VS72" t="str">
            <v>Y</v>
          </cell>
          <cell r="VT72" t="str">
            <v>Y</v>
          </cell>
          <cell r="VU72" t="str">
            <v>Y</v>
          </cell>
          <cell r="VV72" t="str">
            <v>Y</v>
          </cell>
          <cell r="VW72" t="str">
            <v>N</v>
          </cell>
          <cell r="VX72"/>
          <cell r="VY72" t="str">
            <v>Y</v>
          </cell>
          <cell r="VZ72" t="str">
            <v>Y</v>
          </cell>
          <cell r="WA72"/>
          <cell r="WB72"/>
          <cell r="WC72" t="str">
            <v>N</v>
          </cell>
          <cell r="WD72" t="str">
            <v>Y</v>
          </cell>
          <cell r="WE72" t="str">
            <v>Y</v>
          </cell>
          <cell r="WF72"/>
          <cell r="WG72" t="str">
            <v>Y</v>
          </cell>
          <cell r="WH72" t="str">
            <v>Y</v>
          </cell>
          <cell r="WI72" t="str">
            <v>N</v>
          </cell>
          <cell r="WJ72"/>
          <cell r="WK72"/>
          <cell r="WL72" t="str">
            <v>Y</v>
          </cell>
          <cell r="WM72" t="str">
            <v>Y</v>
          </cell>
          <cell r="WN72" t="str">
            <v>Y</v>
          </cell>
          <cell r="WO72" t="str">
            <v>N</v>
          </cell>
          <cell r="WP72"/>
          <cell r="WQ72"/>
          <cell r="WR72"/>
          <cell r="WS72" t="str">
            <v>N</v>
          </cell>
          <cell r="WT72" t="str">
            <v>Y</v>
          </cell>
          <cell r="WU72" t="str">
            <v>Y</v>
          </cell>
          <cell r="WV72" t="str">
            <v>Y</v>
          </cell>
          <cell r="WW72" t="str">
            <v>Y</v>
          </cell>
          <cell r="WX72" t="str">
            <v>Y</v>
          </cell>
          <cell r="WY72" t="str">
            <v>Y</v>
          </cell>
          <cell r="WZ72" t="str">
            <v>N</v>
          </cell>
          <cell r="XA72"/>
          <cell r="XB72" t="str">
            <v>Y</v>
          </cell>
          <cell r="XC72"/>
          <cell r="XD72"/>
          <cell r="XE72"/>
          <cell r="XF72"/>
          <cell r="XG72"/>
          <cell r="XH72"/>
          <cell r="XI72" t="str">
            <v>Y</v>
          </cell>
          <cell r="XJ72"/>
          <cell r="XK72" t="str">
            <v>Y</v>
          </cell>
          <cell r="XL72" t="str">
            <v>N</v>
          </cell>
          <cell r="XM72"/>
          <cell r="XN72" t="str">
            <v>N</v>
          </cell>
          <cell r="XO72"/>
          <cell r="XP72" t="str">
            <v>N</v>
          </cell>
          <cell r="XQ72" t="str">
            <v>Y</v>
          </cell>
          <cell r="XR72" t="str">
            <v>N</v>
          </cell>
          <cell r="XS72" t="str">
            <v>Y</v>
          </cell>
          <cell r="XT72" t="str">
            <v>Y</v>
          </cell>
          <cell r="XU72" t="str">
            <v>N</v>
          </cell>
          <cell r="XV72" t="str">
            <v>N</v>
          </cell>
        </row>
        <row r="73">
          <cell r="E73" t="str">
            <v>Y</v>
          </cell>
          <cell r="F73" t="str">
            <v>Y</v>
          </cell>
          <cell r="G73" t="str">
            <v>Y</v>
          </cell>
          <cell r="H73" t="str">
            <v>Y</v>
          </cell>
          <cell r="I73" t="str">
            <v>Y</v>
          </cell>
          <cell r="J73" t="str">
            <v>Y</v>
          </cell>
          <cell r="K73" t="str">
            <v>Y</v>
          </cell>
          <cell r="L73" t="str">
            <v>Y</v>
          </cell>
          <cell r="M73" t="str">
            <v>Y</v>
          </cell>
          <cell r="N73" t="str">
            <v>Y</v>
          </cell>
          <cell r="O73"/>
          <cell r="P73" t="str">
            <v>Y</v>
          </cell>
          <cell r="Q73" t="str">
            <v>Y</v>
          </cell>
          <cell r="R73" t="str">
            <v>Y</v>
          </cell>
          <cell r="S73" t="str">
            <v>Y</v>
          </cell>
          <cell r="T73" t="str">
            <v>Y</v>
          </cell>
          <cell r="U73" t="str">
            <v>Y</v>
          </cell>
          <cell r="V73" t="str">
            <v>Y</v>
          </cell>
          <cell r="W73" t="str">
            <v>Y</v>
          </cell>
          <cell r="X73" t="str">
            <v>Y</v>
          </cell>
          <cell r="Y73" t="str">
            <v>Y</v>
          </cell>
          <cell r="Z73"/>
          <cell r="AA73" t="str">
            <v>Y</v>
          </cell>
          <cell r="AB73" t="str">
            <v>Y</v>
          </cell>
          <cell r="AC73" t="str">
            <v>Y</v>
          </cell>
          <cell r="AD73" t="str">
            <v>Y</v>
          </cell>
          <cell r="AE73" t="str">
            <v>Y</v>
          </cell>
          <cell r="AF73" t="str">
            <v>Y</v>
          </cell>
          <cell r="AG73" t="str">
            <v>Y</v>
          </cell>
          <cell r="AH73" t="str">
            <v>Y</v>
          </cell>
          <cell r="AI73" t="str">
            <v>Y</v>
          </cell>
          <cell r="AJ73" t="str">
            <v>Y</v>
          </cell>
          <cell r="AK73" t="str">
            <v>Y</v>
          </cell>
          <cell r="AL73" t="str">
            <v>Y</v>
          </cell>
          <cell r="AM73" t="str">
            <v>Y</v>
          </cell>
          <cell r="AN73" t="str">
            <v>Y</v>
          </cell>
          <cell r="AO73" t="str">
            <v>Y</v>
          </cell>
          <cell r="AP73" t="str">
            <v>Y</v>
          </cell>
          <cell r="AQ73" t="str">
            <v>Y</v>
          </cell>
          <cell r="AR73" t="str">
            <v>Y</v>
          </cell>
          <cell r="AS73" t="str">
            <v>Y</v>
          </cell>
          <cell r="AT73" t="str">
            <v>Y</v>
          </cell>
          <cell r="AU73" t="str">
            <v>Y</v>
          </cell>
          <cell r="AV73" t="str">
            <v>Y</v>
          </cell>
          <cell r="AW73" t="str">
            <v>Y</v>
          </cell>
          <cell r="AX73" t="str">
            <v>Y</v>
          </cell>
          <cell r="AY73"/>
          <cell r="AZ73" t="str">
            <v>Y</v>
          </cell>
          <cell r="BA73"/>
          <cell r="BB73" t="str">
            <v>Y</v>
          </cell>
          <cell r="BC73" t="str">
            <v>Y</v>
          </cell>
          <cell r="BD73" t="str">
            <v>Y</v>
          </cell>
          <cell r="BE73" t="str">
            <v>Y</v>
          </cell>
          <cell r="BF73" t="str">
            <v>Y</v>
          </cell>
          <cell r="BG73" t="str">
            <v>Y</v>
          </cell>
          <cell r="BH73" t="str">
            <v>Y</v>
          </cell>
          <cell r="BI73" t="str">
            <v>Y</v>
          </cell>
          <cell r="BJ73" t="str">
            <v>Y</v>
          </cell>
          <cell r="BK73" t="str">
            <v>Y</v>
          </cell>
          <cell r="BL73" t="str">
            <v>Y</v>
          </cell>
          <cell r="BM73" t="str">
            <v>Y</v>
          </cell>
          <cell r="BN73" t="str">
            <v>Y</v>
          </cell>
          <cell r="BO73" t="str">
            <v>Y</v>
          </cell>
          <cell r="BP73" t="str">
            <v>Y</v>
          </cell>
          <cell r="BQ73" t="str">
            <v>Y</v>
          </cell>
          <cell r="BR73" t="str">
            <v>Y</v>
          </cell>
          <cell r="BS73" t="str">
            <v>Y</v>
          </cell>
          <cell r="BT73" t="str">
            <v>Y</v>
          </cell>
          <cell r="BU73" t="str">
            <v>Y</v>
          </cell>
          <cell r="BV73" t="str">
            <v>Y</v>
          </cell>
          <cell r="BW73" t="str">
            <v>Y</v>
          </cell>
          <cell r="BX73" t="str">
            <v>Y</v>
          </cell>
          <cell r="BY73" t="str">
            <v>Y</v>
          </cell>
          <cell r="BZ73" t="str">
            <v>Y</v>
          </cell>
          <cell r="CA73" t="str">
            <v>Y</v>
          </cell>
          <cell r="CB73" t="str">
            <v>Y</v>
          </cell>
          <cell r="CC73" t="str">
            <v>Y</v>
          </cell>
          <cell r="CD73" t="str">
            <v>Y</v>
          </cell>
          <cell r="CE73" t="str">
            <v>Y</v>
          </cell>
          <cell r="CF73" t="str">
            <v>Y</v>
          </cell>
          <cell r="CG73" t="str">
            <v>Y</v>
          </cell>
          <cell r="CH73" t="str">
            <v>Y</v>
          </cell>
          <cell r="CI73" t="str">
            <v>Y</v>
          </cell>
          <cell r="CJ73" t="str">
            <v>Y</v>
          </cell>
          <cell r="CK73" t="str">
            <v>Y</v>
          </cell>
          <cell r="CL73" t="str">
            <v>Y</v>
          </cell>
          <cell r="CM73"/>
          <cell r="CN73" t="str">
            <v>Y</v>
          </cell>
          <cell r="CO73" t="str">
            <v>Y</v>
          </cell>
          <cell r="CP73" t="str">
            <v>Y</v>
          </cell>
          <cell r="CQ73" t="str">
            <v>Y</v>
          </cell>
          <cell r="CR73"/>
          <cell r="CS73" t="str">
            <v>Y</v>
          </cell>
          <cell r="CT73" t="str">
            <v>Y</v>
          </cell>
          <cell r="CU73" t="str">
            <v>Y</v>
          </cell>
          <cell r="CV73" t="str">
            <v>Y</v>
          </cell>
          <cell r="CW73" t="str">
            <v>Y</v>
          </cell>
          <cell r="CX73" t="str">
            <v>Y</v>
          </cell>
          <cell r="CY73" t="str">
            <v>Y</v>
          </cell>
          <cell r="CZ73" t="str">
            <v>Y</v>
          </cell>
          <cell r="DA73" t="str">
            <v>Y</v>
          </cell>
          <cell r="DB73" t="str">
            <v>Y</v>
          </cell>
          <cell r="DC73" t="str">
            <v>Y</v>
          </cell>
          <cell r="DD73" t="str">
            <v>Y</v>
          </cell>
          <cell r="DE73" t="str">
            <v>Y</v>
          </cell>
          <cell r="DF73" t="str">
            <v>Y</v>
          </cell>
          <cell r="DG73" t="str">
            <v>Y</v>
          </cell>
          <cell r="DH73" t="str">
            <v>Y</v>
          </cell>
          <cell r="DI73" t="str">
            <v>Y</v>
          </cell>
          <cell r="DJ73" t="str">
            <v>Y</v>
          </cell>
          <cell r="DK73" t="str">
            <v>Y</v>
          </cell>
          <cell r="DL73" t="str">
            <v>Y</v>
          </cell>
          <cell r="DM73" t="str">
            <v>Y</v>
          </cell>
          <cell r="DN73" t="str">
            <v>Y</v>
          </cell>
          <cell r="DO73" t="str">
            <v>Y</v>
          </cell>
          <cell r="DP73" t="str">
            <v>Y</v>
          </cell>
          <cell r="DQ73" t="str">
            <v>Y</v>
          </cell>
          <cell r="DR73" t="str">
            <v>Y</v>
          </cell>
          <cell r="DS73" t="str">
            <v>Y</v>
          </cell>
          <cell r="DT73" t="str">
            <v>Y</v>
          </cell>
          <cell r="DU73" t="str">
            <v>Y</v>
          </cell>
          <cell r="DV73" t="str">
            <v>Y</v>
          </cell>
          <cell r="DW73" t="str">
            <v>Y</v>
          </cell>
          <cell r="DX73" t="str">
            <v>Y</v>
          </cell>
          <cell r="DY73" t="str">
            <v>Y</v>
          </cell>
          <cell r="DZ73" t="str">
            <v>Y</v>
          </cell>
          <cell r="EA73" t="str">
            <v>Y</v>
          </cell>
          <cell r="EB73"/>
          <cell r="EC73" t="str">
            <v>Y</v>
          </cell>
          <cell r="ED73" t="str">
            <v>Y</v>
          </cell>
          <cell r="EE73" t="str">
            <v>Y</v>
          </cell>
          <cell r="EF73" t="str">
            <v>Y</v>
          </cell>
          <cell r="EG73" t="str">
            <v>Y</v>
          </cell>
          <cell r="EH73" t="str">
            <v>Y</v>
          </cell>
          <cell r="EI73" t="str">
            <v>Y</v>
          </cell>
          <cell r="EJ73" t="str">
            <v>Y</v>
          </cell>
          <cell r="EK73" t="str">
            <v>Y</v>
          </cell>
          <cell r="EL73"/>
          <cell r="EM73" t="str">
            <v>Y</v>
          </cell>
          <cell r="EN73" t="str">
            <v>Y</v>
          </cell>
          <cell r="EO73" t="str">
            <v>Y</v>
          </cell>
          <cell r="EP73" t="str">
            <v>Y</v>
          </cell>
          <cell r="EQ73" t="str">
            <v>Y</v>
          </cell>
          <cell r="ER73" t="str">
            <v>Y</v>
          </cell>
          <cell r="ES73" t="str">
            <v>Y</v>
          </cell>
          <cell r="ET73" t="str">
            <v>Y</v>
          </cell>
          <cell r="EU73" t="str">
            <v>Y</v>
          </cell>
          <cell r="EV73" t="str">
            <v>Y</v>
          </cell>
          <cell r="EW73" t="str">
            <v>Y</v>
          </cell>
          <cell r="EX73" t="str">
            <v>Y</v>
          </cell>
          <cell r="EY73"/>
          <cell r="EZ73" t="str">
            <v>N</v>
          </cell>
          <cell r="FA73" t="str">
            <v>N</v>
          </cell>
          <cell r="FB73" t="str">
            <v>Y</v>
          </cell>
          <cell r="FC73" t="str">
            <v>Y</v>
          </cell>
          <cell r="FD73" t="str">
            <v>Y</v>
          </cell>
          <cell r="FE73" t="str">
            <v>Y</v>
          </cell>
          <cell r="FF73" t="str">
            <v>N</v>
          </cell>
          <cell r="FG73" t="str">
            <v>Y</v>
          </cell>
          <cell r="FH73" t="str">
            <v>Y</v>
          </cell>
          <cell r="FI73" t="str">
            <v>Y</v>
          </cell>
          <cell r="FJ73" t="str">
            <v>Y</v>
          </cell>
          <cell r="FK73" t="str">
            <v>Y</v>
          </cell>
          <cell r="FL73" t="str">
            <v>Y</v>
          </cell>
          <cell r="FM73" t="str">
            <v>Y</v>
          </cell>
          <cell r="FN73" t="str">
            <v>N</v>
          </cell>
          <cell r="FO73" t="str">
            <v>Y</v>
          </cell>
          <cell r="FP73" t="str">
            <v>Y</v>
          </cell>
          <cell r="FQ73" t="str">
            <v>Y</v>
          </cell>
          <cell r="FR73" t="str">
            <v>Y</v>
          </cell>
          <cell r="FS73" t="str">
            <v>Y</v>
          </cell>
          <cell r="FT73" t="str">
            <v>Y</v>
          </cell>
          <cell r="FU73" t="str">
            <v>Y</v>
          </cell>
          <cell r="FV73" t="str">
            <v>Y</v>
          </cell>
          <cell r="FW73" t="str">
            <v>Y</v>
          </cell>
          <cell r="FX73" t="str">
            <v>Y</v>
          </cell>
          <cell r="FY73" t="str">
            <v>Y</v>
          </cell>
          <cell r="FZ73" t="str">
            <v>Y</v>
          </cell>
          <cell r="GA73" t="str">
            <v>Y</v>
          </cell>
          <cell r="GB73"/>
          <cell r="GC73" t="str">
            <v>Y</v>
          </cell>
          <cell r="GD73" t="str">
            <v>Y</v>
          </cell>
          <cell r="GE73"/>
          <cell r="GF73" t="str">
            <v>Y</v>
          </cell>
          <cell r="GG73" t="str">
            <v>Y</v>
          </cell>
          <cell r="GH73" t="str">
            <v>Y</v>
          </cell>
          <cell r="GI73" t="str">
            <v>Y</v>
          </cell>
          <cell r="GJ73" t="str">
            <v>Y</v>
          </cell>
          <cell r="GK73" t="str">
            <v>Y</v>
          </cell>
          <cell r="GL73" t="str">
            <v>Y</v>
          </cell>
          <cell r="GM73" t="str">
            <v>Y</v>
          </cell>
          <cell r="GN73" t="str">
            <v>Y</v>
          </cell>
          <cell r="GO73" t="str">
            <v>Y</v>
          </cell>
          <cell r="GP73" t="str">
            <v>Y</v>
          </cell>
          <cell r="GQ73" t="str">
            <v>Y</v>
          </cell>
          <cell r="GR73" t="str">
            <v>Y</v>
          </cell>
          <cell r="GS73" t="str">
            <v>Y</v>
          </cell>
          <cell r="GT73" t="str">
            <v>Y</v>
          </cell>
          <cell r="GU73" t="str">
            <v>Y</v>
          </cell>
          <cell r="GV73" t="str">
            <v>N</v>
          </cell>
          <cell r="GW73" t="str">
            <v>Y</v>
          </cell>
          <cell r="GX73" t="str">
            <v>Y</v>
          </cell>
          <cell r="GY73" t="str">
            <v>Y</v>
          </cell>
          <cell r="GZ73" t="str">
            <v>Y</v>
          </cell>
          <cell r="HA73" t="str">
            <v>Y</v>
          </cell>
          <cell r="HB73" t="str">
            <v>Y</v>
          </cell>
          <cell r="HC73" t="str">
            <v>Y</v>
          </cell>
          <cell r="HD73" t="str">
            <v>Y</v>
          </cell>
          <cell r="HE73" t="str">
            <v>Y</v>
          </cell>
          <cell r="HF73"/>
          <cell r="HG73" t="str">
            <v>Y</v>
          </cell>
          <cell r="HH73" t="str">
            <v>Y</v>
          </cell>
          <cell r="HI73" t="str">
            <v>Y</v>
          </cell>
          <cell r="HJ73" t="str">
            <v>Y</v>
          </cell>
          <cell r="HK73" t="str">
            <v>N</v>
          </cell>
          <cell r="HL73" t="str">
            <v>Y</v>
          </cell>
          <cell r="HM73" t="str">
            <v>Y</v>
          </cell>
          <cell r="HN73" t="str">
            <v>Y</v>
          </cell>
          <cell r="HO73" t="str">
            <v>Y</v>
          </cell>
          <cell r="HP73"/>
          <cell r="HQ73" t="str">
            <v>Y</v>
          </cell>
          <cell r="HR73" t="str">
            <v>Y</v>
          </cell>
          <cell r="HS73" t="str">
            <v>Y</v>
          </cell>
          <cell r="HT73" t="str">
            <v>Y</v>
          </cell>
          <cell r="HU73" t="str">
            <v>Y</v>
          </cell>
          <cell r="HV73" t="str">
            <v>Y</v>
          </cell>
          <cell r="HW73" t="str">
            <v>Y</v>
          </cell>
          <cell r="HX73" t="str">
            <v>Y</v>
          </cell>
          <cell r="HY73" t="str">
            <v>Y</v>
          </cell>
          <cell r="HZ73" t="str">
            <v>Y</v>
          </cell>
          <cell r="IA73" t="str">
            <v>Y</v>
          </cell>
          <cell r="IB73" t="str">
            <v>Y</v>
          </cell>
          <cell r="IC73" t="str">
            <v>Y</v>
          </cell>
          <cell r="ID73" t="str">
            <v>Y</v>
          </cell>
          <cell r="IE73" t="str">
            <v>Y</v>
          </cell>
          <cell r="IF73" t="str">
            <v>Y</v>
          </cell>
          <cell r="IG73" t="str">
            <v>Y</v>
          </cell>
          <cell r="IH73" t="str">
            <v>Y</v>
          </cell>
          <cell r="II73"/>
          <cell r="IJ73" t="str">
            <v>Y</v>
          </cell>
          <cell r="IK73" t="str">
            <v>Y</v>
          </cell>
          <cell r="IL73" t="str">
            <v>Y</v>
          </cell>
          <cell r="IM73" t="str">
            <v>Y</v>
          </cell>
          <cell r="IN73"/>
          <cell r="IO73" t="str">
            <v>Y</v>
          </cell>
          <cell r="IP73" t="str">
            <v>Y</v>
          </cell>
          <cell r="IQ73" t="str">
            <v>Y</v>
          </cell>
          <cell r="IR73" t="str">
            <v>Y</v>
          </cell>
          <cell r="IS73" t="str">
            <v>Y</v>
          </cell>
          <cell r="IT73" t="str">
            <v>Y</v>
          </cell>
          <cell r="IU73" t="str">
            <v>Y</v>
          </cell>
          <cell r="IV73" t="str">
            <v>Y</v>
          </cell>
          <cell r="IW73"/>
          <cell r="IX73" t="str">
            <v>Y</v>
          </cell>
          <cell r="IY73" t="str">
            <v>Y</v>
          </cell>
          <cell r="IZ73" t="str">
            <v>Y</v>
          </cell>
          <cell r="JA73" t="str">
            <v>Y</v>
          </cell>
          <cell r="JB73" t="str">
            <v>Y</v>
          </cell>
          <cell r="JC73" t="str">
            <v>Y</v>
          </cell>
          <cell r="JD73" t="str">
            <v>Y</v>
          </cell>
          <cell r="JE73" t="str">
            <v>Y</v>
          </cell>
          <cell r="JF73" t="str">
            <v>Y</v>
          </cell>
          <cell r="JG73"/>
          <cell r="JH73" t="str">
            <v>Y</v>
          </cell>
          <cell r="JI73"/>
          <cell r="JJ73" t="str">
            <v>Y</v>
          </cell>
          <cell r="JK73" t="str">
            <v>Y</v>
          </cell>
          <cell r="JL73" t="str">
            <v>Y</v>
          </cell>
          <cell r="JM73" t="str">
            <v>Y</v>
          </cell>
          <cell r="JN73" t="str">
            <v>Y</v>
          </cell>
          <cell r="JO73" t="str">
            <v>Y</v>
          </cell>
          <cell r="JP73" t="str">
            <v>Y</v>
          </cell>
          <cell r="JQ73" t="str">
            <v>Y</v>
          </cell>
          <cell r="JR73" t="str">
            <v>Y</v>
          </cell>
          <cell r="JS73" t="str">
            <v>Y</v>
          </cell>
          <cell r="JT73" t="str">
            <v>Y</v>
          </cell>
          <cell r="JU73" t="str">
            <v>Y</v>
          </cell>
          <cell r="JV73" t="str">
            <v>Y</v>
          </cell>
          <cell r="JW73" t="str">
            <v>Y</v>
          </cell>
          <cell r="JX73" t="str">
            <v>Y</v>
          </cell>
          <cell r="JY73" t="str">
            <v>Y</v>
          </cell>
          <cell r="JZ73" t="str">
            <v>Y</v>
          </cell>
          <cell r="KA73" t="str">
            <v>Y</v>
          </cell>
          <cell r="KB73" t="str">
            <v>Y</v>
          </cell>
          <cell r="KC73" t="str">
            <v>Y</v>
          </cell>
          <cell r="KD73" t="str">
            <v>Y</v>
          </cell>
          <cell r="KE73" t="str">
            <v>Y</v>
          </cell>
          <cell r="KF73" t="str">
            <v>Y</v>
          </cell>
          <cell r="KG73" t="str">
            <v>Y</v>
          </cell>
          <cell r="KH73" t="str">
            <v>Y</v>
          </cell>
          <cell r="KI73" t="str">
            <v>Y</v>
          </cell>
          <cell r="KJ73" t="str">
            <v>Y</v>
          </cell>
          <cell r="KK73" t="str">
            <v>Y</v>
          </cell>
          <cell r="KL73" t="str">
            <v>Y</v>
          </cell>
          <cell r="KM73" t="str">
            <v>Y</v>
          </cell>
          <cell r="KN73" t="str">
            <v>Y</v>
          </cell>
          <cell r="KO73" t="str">
            <v>Y</v>
          </cell>
          <cell r="KP73" t="str">
            <v>Y</v>
          </cell>
          <cell r="KQ73" t="str">
            <v>Y</v>
          </cell>
          <cell r="KR73" t="str">
            <v>Y</v>
          </cell>
          <cell r="KS73" t="str">
            <v>Y</v>
          </cell>
          <cell r="KT73" t="str">
            <v>Y</v>
          </cell>
          <cell r="KU73" t="str">
            <v>Y</v>
          </cell>
          <cell r="KV73" t="str">
            <v>Y</v>
          </cell>
          <cell r="KW73" t="str">
            <v>Y</v>
          </cell>
          <cell r="KX73" t="str">
            <v>Y</v>
          </cell>
          <cell r="KY73" t="str">
            <v>Y</v>
          </cell>
          <cell r="KZ73" t="str">
            <v>Y</v>
          </cell>
          <cell r="LA73" t="str">
            <v>Y</v>
          </cell>
          <cell r="LB73" t="str">
            <v>Y</v>
          </cell>
          <cell r="LC73" t="str">
            <v>Y</v>
          </cell>
          <cell r="LD73" t="str">
            <v>Y</v>
          </cell>
          <cell r="LE73" t="str">
            <v>Y</v>
          </cell>
          <cell r="LF73" t="str">
            <v>Y</v>
          </cell>
          <cell r="LG73" t="str">
            <v>Y</v>
          </cell>
          <cell r="LH73" t="str">
            <v>Y</v>
          </cell>
          <cell r="LI73" t="str">
            <v>Y</v>
          </cell>
          <cell r="LJ73" t="str">
            <v>Y</v>
          </cell>
          <cell r="LK73" t="str">
            <v>Y</v>
          </cell>
          <cell r="LL73" t="str">
            <v>Y</v>
          </cell>
          <cell r="LM73" t="str">
            <v>Y</v>
          </cell>
          <cell r="LN73" t="str">
            <v>Y</v>
          </cell>
          <cell r="LO73" t="str">
            <v>Y</v>
          </cell>
          <cell r="LP73" t="str">
            <v>Y</v>
          </cell>
          <cell r="LQ73" t="str">
            <v>Y</v>
          </cell>
          <cell r="LR73"/>
          <cell r="LS73" t="str">
            <v>Y</v>
          </cell>
          <cell r="LT73" t="str">
            <v>Y</v>
          </cell>
          <cell r="LU73" t="str">
            <v>Y</v>
          </cell>
          <cell r="LV73" t="str">
            <v>Y</v>
          </cell>
          <cell r="LW73" t="str">
            <v>Y</v>
          </cell>
          <cell r="LX73" t="str">
            <v>Y</v>
          </cell>
          <cell r="LY73" t="str">
            <v>Y</v>
          </cell>
          <cell r="LZ73" t="str">
            <v>Y</v>
          </cell>
          <cell r="MA73" t="str">
            <v>Y</v>
          </cell>
          <cell r="MB73" t="str">
            <v>Y</v>
          </cell>
          <cell r="MC73" t="str">
            <v>Y</v>
          </cell>
          <cell r="MD73" t="str">
            <v>Y</v>
          </cell>
          <cell r="ME73" t="str">
            <v>Y</v>
          </cell>
          <cell r="MF73" t="str">
            <v>Y</v>
          </cell>
          <cell r="MG73" t="str">
            <v>Y</v>
          </cell>
          <cell r="MH73" t="str">
            <v>Y</v>
          </cell>
          <cell r="MI73" t="str">
            <v>Y</v>
          </cell>
          <cell r="MJ73" t="str">
            <v>Y</v>
          </cell>
          <cell r="MK73" t="str">
            <v>Y</v>
          </cell>
          <cell r="ML73" t="str">
            <v>Y</v>
          </cell>
          <cell r="MM73" t="str">
            <v>Y</v>
          </cell>
          <cell r="MN73" t="str">
            <v>Y</v>
          </cell>
          <cell r="MO73" t="str">
            <v>Y</v>
          </cell>
          <cell r="MP73" t="str">
            <v>Y</v>
          </cell>
          <cell r="MQ73"/>
          <cell r="MR73" t="str">
            <v>Y</v>
          </cell>
          <cell r="MS73" t="str">
            <v>N</v>
          </cell>
          <cell r="MT73" t="str">
            <v>Y</v>
          </cell>
          <cell r="MU73" t="str">
            <v>Y</v>
          </cell>
          <cell r="MV73" t="str">
            <v>Y</v>
          </cell>
          <cell r="MW73" t="str">
            <v>Y</v>
          </cell>
          <cell r="MX73" t="str">
            <v>Y</v>
          </cell>
          <cell r="MY73" t="str">
            <v>Y</v>
          </cell>
          <cell r="MZ73" t="str">
            <v>Y</v>
          </cell>
          <cell r="NA73" t="str">
            <v>Y</v>
          </cell>
          <cell r="NB73" t="str">
            <v>Y</v>
          </cell>
          <cell r="NC73" t="str">
            <v>Y</v>
          </cell>
          <cell r="ND73" t="str">
            <v>Y</v>
          </cell>
          <cell r="NE73" t="str">
            <v>Y</v>
          </cell>
          <cell r="NF73" t="str">
            <v>Y</v>
          </cell>
          <cell r="NG73" t="str">
            <v>Y</v>
          </cell>
          <cell r="NH73" t="str">
            <v>Y</v>
          </cell>
          <cell r="NI73" t="str">
            <v>Y</v>
          </cell>
          <cell r="NJ73" t="str">
            <v>Y</v>
          </cell>
          <cell r="NK73" t="str">
            <v>Y</v>
          </cell>
          <cell r="NL73" t="str">
            <v>Y</v>
          </cell>
          <cell r="NM73" t="str">
            <v>Y</v>
          </cell>
          <cell r="NN73" t="str">
            <v>Y</v>
          </cell>
          <cell r="NO73" t="str">
            <v>Y</v>
          </cell>
          <cell r="NP73" t="str">
            <v>Y</v>
          </cell>
          <cell r="NQ73" t="str">
            <v>Y</v>
          </cell>
          <cell r="NR73" t="str">
            <v>Y</v>
          </cell>
          <cell r="NS73"/>
          <cell r="NT73"/>
          <cell r="NU73" t="str">
            <v>Y</v>
          </cell>
          <cell r="NV73" t="str">
            <v>Y</v>
          </cell>
          <cell r="NW73" t="str">
            <v>Y</v>
          </cell>
          <cell r="NX73" t="str">
            <v>Y</v>
          </cell>
          <cell r="NY73" t="str">
            <v>Y</v>
          </cell>
          <cell r="NZ73" t="str">
            <v>Y</v>
          </cell>
          <cell r="OA73" t="str">
            <v>Y</v>
          </cell>
          <cell r="OB73" t="str">
            <v>Y</v>
          </cell>
          <cell r="OC73"/>
          <cell r="OD73" t="str">
            <v>Y</v>
          </cell>
          <cell r="OE73" t="str">
            <v>Y</v>
          </cell>
          <cell r="OF73" t="str">
            <v>Y</v>
          </cell>
          <cell r="OG73" t="str">
            <v>Y</v>
          </cell>
          <cell r="OH73"/>
          <cell r="OI73" t="str">
            <v>Y</v>
          </cell>
          <cell r="OJ73" t="str">
            <v>Y</v>
          </cell>
          <cell r="OK73" t="str">
            <v>Y</v>
          </cell>
          <cell r="OL73" t="str">
            <v>Y</v>
          </cell>
          <cell r="OM73" t="str">
            <v>Y</v>
          </cell>
          <cell r="ON73" t="str">
            <v>Y</v>
          </cell>
          <cell r="OO73" t="str">
            <v>Y</v>
          </cell>
          <cell r="OP73"/>
          <cell r="OQ73" t="str">
            <v>Y</v>
          </cell>
          <cell r="OR73" t="str">
            <v>Y</v>
          </cell>
          <cell r="OS73" t="str">
            <v>Y</v>
          </cell>
          <cell r="OT73"/>
          <cell r="OU73" t="str">
            <v>Y</v>
          </cell>
          <cell r="OV73" t="str">
            <v>Y</v>
          </cell>
          <cell r="OW73" t="str">
            <v>Y</v>
          </cell>
          <cell r="OX73" t="str">
            <v>Y</v>
          </cell>
          <cell r="OY73" t="str">
            <v>N</v>
          </cell>
          <cell r="OZ73" t="str">
            <v>Y</v>
          </cell>
          <cell r="PA73" t="str">
            <v>Y</v>
          </cell>
          <cell r="PB73" t="str">
            <v>Y</v>
          </cell>
          <cell r="PC73" t="str">
            <v>Y</v>
          </cell>
          <cell r="PD73" t="str">
            <v>Y</v>
          </cell>
          <cell r="PE73" t="str">
            <v>Y</v>
          </cell>
          <cell r="PF73" t="str">
            <v>Y</v>
          </cell>
          <cell r="PG73" t="str">
            <v>Y</v>
          </cell>
          <cell r="PH73" t="str">
            <v>Y</v>
          </cell>
          <cell r="PI73" t="str">
            <v>Y</v>
          </cell>
          <cell r="PJ73" t="str">
            <v>Y</v>
          </cell>
          <cell r="PK73" t="str">
            <v>Y</v>
          </cell>
          <cell r="PL73" t="str">
            <v>Y</v>
          </cell>
          <cell r="PM73" t="str">
            <v>Y</v>
          </cell>
          <cell r="PN73" t="str">
            <v>Y</v>
          </cell>
          <cell r="PO73" t="str">
            <v>Y</v>
          </cell>
          <cell r="PP73" t="str">
            <v>Y</v>
          </cell>
          <cell r="PQ73" t="str">
            <v>Y</v>
          </cell>
          <cell r="PR73" t="str">
            <v>Y</v>
          </cell>
          <cell r="PS73" t="str">
            <v>Y</v>
          </cell>
          <cell r="PT73" t="str">
            <v>Y</v>
          </cell>
          <cell r="PU73" t="str">
            <v>Y</v>
          </cell>
          <cell r="PV73" t="str">
            <v>Y</v>
          </cell>
          <cell r="PW73" t="str">
            <v>Y</v>
          </cell>
          <cell r="PX73" t="str">
            <v>Y</v>
          </cell>
          <cell r="PY73" t="str">
            <v>Y</v>
          </cell>
          <cell r="PZ73" t="str">
            <v>N</v>
          </cell>
          <cell r="QA73"/>
          <cell r="QB73" t="str">
            <v>Y</v>
          </cell>
          <cell r="QC73" t="str">
            <v>Y</v>
          </cell>
          <cell r="QD73" t="str">
            <v>Y</v>
          </cell>
          <cell r="QE73" t="str">
            <v>Y</v>
          </cell>
          <cell r="QF73" t="str">
            <v>Y</v>
          </cell>
          <cell r="QG73" t="str">
            <v>Y</v>
          </cell>
          <cell r="QH73" t="str">
            <v>Y</v>
          </cell>
          <cell r="QI73" t="str">
            <v>Y</v>
          </cell>
          <cell r="QJ73" t="str">
            <v>Y</v>
          </cell>
          <cell r="QK73" t="str">
            <v>Y</v>
          </cell>
          <cell r="QL73" t="str">
            <v>Y</v>
          </cell>
          <cell r="QM73" t="str">
            <v>Y</v>
          </cell>
          <cell r="QN73" t="str">
            <v>Y</v>
          </cell>
          <cell r="QO73" t="str">
            <v>Y</v>
          </cell>
          <cell r="QP73" t="str">
            <v>Y</v>
          </cell>
          <cell r="QQ73" t="str">
            <v>Y</v>
          </cell>
          <cell r="QR73" t="str">
            <v>Y</v>
          </cell>
          <cell r="QS73" t="str">
            <v>N</v>
          </cell>
          <cell r="QT73" t="str">
            <v>Y</v>
          </cell>
          <cell r="QU73" t="str">
            <v>Y</v>
          </cell>
          <cell r="QV73" t="str">
            <v>Y</v>
          </cell>
          <cell r="QW73" t="str">
            <v>Y</v>
          </cell>
          <cell r="QX73" t="str">
            <v>Y</v>
          </cell>
          <cell r="QY73" t="str">
            <v>Y</v>
          </cell>
          <cell r="QZ73"/>
          <cell r="RA73" t="str">
            <v>Y</v>
          </cell>
          <cell r="RB73" t="str">
            <v>Y</v>
          </cell>
          <cell r="RC73" t="str">
            <v>Y</v>
          </cell>
          <cell r="RD73" t="str">
            <v>Y</v>
          </cell>
          <cell r="RE73" t="str">
            <v>Y</v>
          </cell>
          <cell r="RF73" t="str">
            <v>Y</v>
          </cell>
          <cell r="RG73" t="str">
            <v>Y</v>
          </cell>
          <cell r="RH73" t="str">
            <v>Y</v>
          </cell>
          <cell r="RI73" t="str">
            <v>Y</v>
          </cell>
          <cell r="RJ73" t="str">
            <v>Y</v>
          </cell>
          <cell r="RK73" t="str">
            <v>N</v>
          </cell>
          <cell r="RL73" t="str">
            <v>N</v>
          </cell>
          <cell r="RM73"/>
          <cell r="RN73" t="str">
            <v>N</v>
          </cell>
          <cell r="RO73" t="str">
            <v>N</v>
          </cell>
          <cell r="RP73" t="str">
            <v>N</v>
          </cell>
          <cell r="RQ73" t="str">
            <v>Y</v>
          </cell>
          <cell r="RR73" t="str">
            <v>N</v>
          </cell>
          <cell r="RS73" t="str">
            <v>N</v>
          </cell>
          <cell r="RT73" t="str">
            <v>N</v>
          </cell>
          <cell r="RU73" t="str">
            <v>Y</v>
          </cell>
          <cell r="RV73" t="str">
            <v>Y</v>
          </cell>
          <cell r="RW73" t="str">
            <v>Y</v>
          </cell>
          <cell r="RX73" t="str">
            <v>Y</v>
          </cell>
          <cell r="RY73"/>
          <cell r="RZ73" t="str">
            <v>Y</v>
          </cell>
          <cell r="SA73" t="str">
            <v>Y</v>
          </cell>
          <cell r="SB73" t="str">
            <v>Y</v>
          </cell>
          <cell r="SC73"/>
          <cell r="SD73" t="str">
            <v>Y</v>
          </cell>
          <cell r="SE73" t="str">
            <v>Y</v>
          </cell>
          <cell r="SF73" t="str">
            <v>Y</v>
          </cell>
          <cell r="SG73" t="str">
            <v>Y</v>
          </cell>
          <cell r="SH73" t="str">
            <v>Y</v>
          </cell>
          <cell r="SI73" t="str">
            <v>N</v>
          </cell>
          <cell r="SJ73" t="str">
            <v>Y</v>
          </cell>
          <cell r="SK73" t="str">
            <v>Y</v>
          </cell>
          <cell r="SL73" t="str">
            <v>Y</v>
          </cell>
          <cell r="SM73"/>
          <cell r="SN73" t="str">
            <v>Y</v>
          </cell>
          <cell r="SO73" t="str">
            <v>Y</v>
          </cell>
          <cell r="SP73" t="str">
            <v>Y</v>
          </cell>
          <cell r="SQ73" t="str">
            <v>Y</v>
          </cell>
          <cell r="SR73" t="str">
            <v>Y</v>
          </cell>
          <cell r="SS73" t="str">
            <v>Y</v>
          </cell>
          <cell r="ST73" t="str">
            <v>Y</v>
          </cell>
          <cell r="SU73" t="str">
            <v>Y</v>
          </cell>
          <cell r="SV73" t="str">
            <v>Y</v>
          </cell>
          <cell r="SW73" t="str">
            <v>Y</v>
          </cell>
          <cell r="SX73" t="str">
            <v>Y</v>
          </cell>
          <cell r="SY73" t="str">
            <v>Y</v>
          </cell>
          <cell r="SZ73" t="str">
            <v>Y</v>
          </cell>
          <cell r="TA73" t="str">
            <v>Y</v>
          </cell>
          <cell r="TB73" t="str">
            <v>Y</v>
          </cell>
          <cell r="TC73" t="str">
            <v>Y</v>
          </cell>
          <cell r="TD73" t="str">
            <v>Y</v>
          </cell>
          <cell r="TE73" t="str">
            <v>Y</v>
          </cell>
          <cell r="TF73" t="str">
            <v>Y</v>
          </cell>
          <cell r="TG73" t="str">
            <v>Y</v>
          </cell>
          <cell r="TH73" t="str">
            <v>Y</v>
          </cell>
          <cell r="TI73" t="str">
            <v>Y</v>
          </cell>
          <cell r="TJ73" t="str">
            <v>Y</v>
          </cell>
          <cell r="TK73" t="str">
            <v>Y</v>
          </cell>
          <cell r="TL73" t="str">
            <v>Y</v>
          </cell>
          <cell r="TM73" t="str">
            <v>Y</v>
          </cell>
          <cell r="TN73" t="str">
            <v>Y</v>
          </cell>
          <cell r="TO73" t="str">
            <v>Y</v>
          </cell>
          <cell r="TP73" t="str">
            <v>Y</v>
          </cell>
          <cell r="TQ73" t="str">
            <v>Y</v>
          </cell>
          <cell r="TR73"/>
          <cell r="TS73" t="str">
            <v>Y</v>
          </cell>
          <cell r="TT73" t="str">
            <v>Y</v>
          </cell>
          <cell r="TU73" t="str">
            <v>Y</v>
          </cell>
          <cell r="TV73" t="str">
            <v>Y</v>
          </cell>
          <cell r="TW73" t="str">
            <v>Y</v>
          </cell>
          <cell r="TX73" t="str">
            <v>Y</v>
          </cell>
          <cell r="TY73" t="str">
            <v>Y</v>
          </cell>
          <cell r="TZ73" t="str">
            <v>Y</v>
          </cell>
          <cell r="UA73" t="str">
            <v>Y</v>
          </cell>
          <cell r="UB73" t="str">
            <v>Y</v>
          </cell>
          <cell r="UC73" t="str">
            <v>Y</v>
          </cell>
          <cell r="UD73" t="str">
            <v>Y</v>
          </cell>
          <cell r="UE73" t="str">
            <v>Y</v>
          </cell>
          <cell r="UF73" t="str">
            <v>Y</v>
          </cell>
          <cell r="UG73" t="str">
            <v>Y</v>
          </cell>
          <cell r="UH73" t="str">
            <v>Y</v>
          </cell>
          <cell r="UI73" t="str">
            <v>Y</v>
          </cell>
          <cell r="UJ73" t="str">
            <v>Y</v>
          </cell>
          <cell r="UK73" t="str">
            <v>Y</v>
          </cell>
          <cell r="UL73" t="str">
            <v>Y</v>
          </cell>
          <cell r="UM73" t="str">
            <v>N</v>
          </cell>
          <cell r="UN73" t="str">
            <v>Y</v>
          </cell>
          <cell r="UO73"/>
          <cell r="UP73" t="str">
            <v>Y</v>
          </cell>
          <cell r="UQ73" t="str">
            <v>N</v>
          </cell>
          <cell r="UR73"/>
          <cell r="US73" t="str">
            <v>Y</v>
          </cell>
          <cell r="UT73" t="str">
            <v>Y</v>
          </cell>
          <cell r="UU73" t="str">
            <v>N</v>
          </cell>
          <cell r="UV73" t="str">
            <v>Y</v>
          </cell>
          <cell r="UW73" t="str">
            <v>Y</v>
          </cell>
          <cell r="UX73" t="str">
            <v>Y</v>
          </cell>
          <cell r="UY73" t="str">
            <v>Y</v>
          </cell>
          <cell r="UZ73" t="str">
            <v>Y</v>
          </cell>
          <cell r="VA73" t="str">
            <v>Y</v>
          </cell>
          <cell r="VB73" t="str">
            <v>Y</v>
          </cell>
          <cell r="VC73" t="str">
            <v>Y</v>
          </cell>
          <cell r="VD73" t="str">
            <v>Y</v>
          </cell>
          <cell r="VE73" t="str">
            <v>Y</v>
          </cell>
          <cell r="VF73" t="str">
            <v>Y</v>
          </cell>
          <cell r="VG73"/>
          <cell r="VH73" t="str">
            <v>Y</v>
          </cell>
          <cell r="VI73" t="str">
            <v>Y</v>
          </cell>
          <cell r="VJ73" t="str">
            <v>Y</v>
          </cell>
          <cell r="VK73" t="str">
            <v>Y</v>
          </cell>
          <cell r="VL73" t="str">
            <v>Y</v>
          </cell>
          <cell r="VM73"/>
          <cell r="VN73" t="str">
            <v>Y</v>
          </cell>
          <cell r="VO73" t="str">
            <v>Y</v>
          </cell>
          <cell r="VP73"/>
          <cell r="VQ73" t="str">
            <v>Y</v>
          </cell>
          <cell r="VR73" t="str">
            <v>Y</v>
          </cell>
          <cell r="VS73" t="str">
            <v>Y</v>
          </cell>
          <cell r="VT73" t="str">
            <v>Y</v>
          </cell>
          <cell r="VU73" t="str">
            <v>Y</v>
          </cell>
          <cell r="VV73" t="str">
            <v>Y</v>
          </cell>
          <cell r="VW73" t="str">
            <v>Y</v>
          </cell>
          <cell r="VX73"/>
          <cell r="VY73" t="str">
            <v>Y</v>
          </cell>
          <cell r="VZ73" t="str">
            <v>Y</v>
          </cell>
          <cell r="WA73"/>
          <cell r="WB73"/>
          <cell r="WC73" t="str">
            <v>N</v>
          </cell>
          <cell r="WD73" t="str">
            <v>Y</v>
          </cell>
          <cell r="WE73" t="str">
            <v>Y</v>
          </cell>
          <cell r="WF73"/>
          <cell r="WG73" t="str">
            <v>Y</v>
          </cell>
          <cell r="WH73" t="str">
            <v>Y</v>
          </cell>
          <cell r="WI73" t="str">
            <v>Y</v>
          </cell>
          <cell r="WJ73"/>
          <cell r="WK73"/>
          <cell r="WL73" t="str">
            <v>Y</v>
          </cell>
          <cell r="WM73" t="str">
            <v>Y</v>
          </cell>
          <cell r="WN73" t="str">
            <v>Y</v>
          </cell>
          <cell r="WO73" t="str">
            <v>Y</v>
          </cell>
          <cell r="WP73"/>
          <cell r="WQ73"/>
          <cell r="WR73"/>
          <cell r="WS73" t="str">
            <v>Y</v>
          </cell>
          <cell r="WT73" t="str">
            <v>Y</v>
          </cell>
          <cell r="WU73" t="str">
            <v>Y</v>
          </cell>
          <cell r="WV73" t="str">
            <v>Y</v>
          </cell>
          <cell r="WW73" t="str">
            <v>Y</v>
          </cell>
          <cell r="WX73" t="str">
            <v>Y</v>
          </cell>
          <cell r="WY73" t="str">
            <v>Y</v>
          </cell>
          <cell r="WZ73" t="str">
            <v>Y</v>
          </cell>
          <cell r="XA73"/>
          <cell r="XB73" t="str">
            <v>N</v>
          </cell>
          <cell r="XC73"/>
          <cell r="XD73"/>
          <cell r="XE73"/>
          <cell r="XF73"/>
          <cell r="XG73"/>
          <cell r="XH73"/>
          <cell r="XI73" t="str">
            <v>N</v>
          </cell>
          <cell r="XJ73"/>
          <cell r="XK73" t="str">
            <v>Y</v>
          </cell>
          <cell r="XL73" t="str">
            <v>N</v>
          </cell>
          <cell r="XM73"/>
          <cell r="XN73" t="str">
            <v>Y</v>
          </cell>
          <cell r="XO73"/>
          <cell r="XP73" t="str">
            <v>Y</v>
          </cell>
          <cell r="XQ73" t="str">
            <v>Y</v>
          </cell>
          <cell r="XR73" t="str">
            <v>Y</v>
          </cell>
          <cell r="XS73" t="str">
            <v>Y</v>
          </cell>
          <cell r="XT73" t="str">
            <v>Y</v>
          </cell>
          <cell r="XU73" t="str">
            <v>Y</v>
          </cell>
          <cell r="XV73" t="str">
            <v>Y</v>
          </cell>
        </row>
        <row r="74">
          <cell r="E74" t="str">
            <v>Y</v>
          </cell>
          <cell r="F74" t="str">
            <v>N</v>
          </cell>
          <cell r="G74" t="str">
            <v>N</v>
          </cell>
          <cell r="H74" t="str">
            <v>Y</v>
          </cell>
          <cell r="I74" t="str">
            <v>N</v>
          </cell>
          <cell r="J74" t="str">
            <v>N</v>
          </cell>
          <cell r="K74" t="str">
            <v>Y</v>
          </cell>
          <cell r="L74" t="str">
            <v>Y</v>
          </cell>
          <cell r="M74" t="str">
            <v>Y</v>
          </cell>
          <cell r="N74" t="str">
            <v>Y</v>
          </cell>
          <cell r="O74"/>
          <cell r="P74" t="str">
            <v>Y</v>
          </cell>
          <cell r="Q74" t="str">
            <v>N</v>
          </cell>
          <cell r="R74" t="str">
            <v>N</v>
          </cell>
          <cell r="S74" t="str">
            <v>Y</v>
          </cell>
          <cell r="T74" t="str">
            <v>Y</v>
          </cell>
          <cell r="U74" t="str">
            <v>Y</v>
          </cell>
          <cell r="V74" t="str">
            <v>Y</v>
          </cell>
          <cell r="W74" t="str">
            <v>Y</v>
          </cell>
          <cell r="X74" t="str">
            <v>N</v>
          </cell>
          <cell r="Y74" t="str">
            <v>Y</v>
          </cell>
          <cell r="Z74"/>
          <cell r="AA74" t="str">
            <v>N</v>
          </cell>
          <cell r="AB74" t="str">
            <v>N</v>
          </cell>
          <cell r="AC74" t="str">
            <v>Y</v>
          </cell>
          <cell r="AD74" t="str">
            <v>Y</v>
          </cell>
          <cell r="AE74" t="str">
            <v>Y</v>
          </cell>
          <cell r="AF74" t="str">
            <v>Y</v>
          </cell>
          <cell r="AG74" t="str">
            <v>Y</v>
          </cell>
          <cell r="AH74" t="str">
            <v>Y</v>
          </cell>
          <cell r="AI74" t="str">
            <v>Y</v>
          </cell>
          <cell r="AJ74" t="str">
            <v>Y</v>
          </cell>
          <cell r="AK74" t="str">
            <v>N</v>
          </cell>
          <cell r="AL74" t="str">
            <v>N</v>
          </cell>
          <cell r="AM74" t="str">
            <v>N</v>
          </cell>
          <cell r="AN74" t="str">
            <v>Y</v>
          </cell>
          <cell r="AO74" t="str">
            <v>Y</v>
          </cell>
          <cell r="AP74" t="str">
            <v>Y</v>
          </cell>
          <cell r="AQ74" t="str">
            <v>N</v>
          </cell>
          <cell r="AR74" t="str">
            <v>Y</v>
          </cell>
          <cell r="AS74" t="str">
            <v>Y</v>
          </cell>
          <cell r="AT74" t="str">
            <v>N</v>
          </cell>
          <cell r="AU74" t="str">
            <v>Y</v>
          </cell>
          <cell r="AV74" t="str">
            <v>Y</v>
          </cell>
          <cell r="AW74" t="str">
            <v>Y</v>
          </cell>
          <cell r="AX74" t="str">
            <v>Y</v>
          </cell>
          <cell r="AY74"/>
          <cell r="AZ74" t="str">
            <v>Y</v>
          </cell>
          <cell r="BA74"/>
          <cell r="BB74" t="str">
            <v>N</v>
          </cell>
          <cell r="BC74" t="str">
            <v>Y</v>
          </cell>
          <cell r="BD74" t="str">
            <v>N</v>
          </cell>
          <cell r="BE74" t="str">
            <v>Y</v>
          </cell>
          <cell r="BF74" t="str">
            <v>Y</v>
          </cell>
          <cell r="BG74" t="str">
            <v>N</v>
          </cell>
          <cell r="BH74" t="str">
            <v>Y</v>
          </cell>
          <cell r="BI74" t="str">
            <v>Y</v>
          </cell>
          <cell r="BJ74" t="str">
            <v>N</v>
          </cell>
          <cell r="BK74" t="str">
            <v>N</v>
          </cell>
          <cell r="BL74" t="str">
            <v>Y</v>
          </cell>
          <cell r="BM74" t="str">
            <v>Y</v>
          </cell>
          <cell r="BN74" t="str">
            <v>Y</v>
          </cell>
          <cell r="BO74" t="str">
            <v>Y</v>
          </cell>
          <cell r="BP74" t="str">
            <v>Y</v>
          </cell>
          <cell r="BQ74" t="str">
            <v>N</v>
          </cell>
          <cell r="BR74" t="str">
            <v>N</v>
          </cell>
          <cell r="BS74" t="str">
            <v>Y</v>
          </cell>
          <cell r="BT74" t="str">
            <v>Y</v>
          </cell>
          <cell r="BU74" t="str">
            <v>N</v>
          </cell>
          <cell r="BV74" t="str">
            <v>Y</v>
          </cell>
          <cell r="BW74" t="str">
            <v>Y</v>
          </cell>
          <cell r="BX74" t="str">
            <v>Y</v>
          </cell>
          <cell r="BY74" t="str">
            <v>Y</v>
          </cell>
          <cell r="BZ74" t="str">
            <v>N</v>
          </cell>
          <cell r="CA74" t="str">
            <v>Y</v>
          </cell>
          <cell r="CB74" t="str">
            <v>N</v>
          </cell>
          <cell r="CC74" t="str">
            <v>N</v>
          </cell>
          <cell r="CD74" t="str">
            <v>N</v>
          </cell>
          <cell r="CE74" t="str">
            <v>N</v>
          </cell>
          <cell r="CF74" t="str">
            <v>N</v>
          </cell>
          <cell r="CG74" t="str">
            <v>Y</v>
          </cell>
          <cell r="CH74" t="str">
            <v>Y</v>
          </cell>
          <cell r="CI74" t="str">
            <v>N</v>
          </cell>
          <cell r="CJ74" t="str">
            <v>Y</v>
          </cell>
          <cell r="CK74" t="str">
            <v>N</v>
          </cell>
          <cell r="CL74" t="str">
            <v>Y</v>
          </cell>
          <cell r="CM74"/>
          <cell r="CN74" t="str">
            <v>N</v>
          </cell>
          <cell r="CO74" t="str">
            <v>Y</v>
          </cell>
          <cell r="CP74" t="str">
            <v>Y</v>
          </cell>
          <cell r="CQ74" t="str">
            <v>Y</v>
          </cell>
          <cell r="CR74"/>
          <cell r="CS74" t="str">
            <v>Y</v>
          </cell>
          <cell r="CT74" t="str">
            <v>N</v>
          </cell>
          <cell r="CU74" t="str">
            <v>Y</v>
          </cell>
          <cell r="CV74" t="str">
            <v>N</v>
          </cell>
          <cell r="CW74" t="str">
            <v>N</v>
          </cell>
          <cell r="CX74" t="str">
            <v>Y</v>
          </cell>
          <cell r="CY74" t="str">
            <v>N</v>
          </cell>
          <cell r="CZ74" t="str">
            <v>Y</v>
          </cell>
          <cell r="DA74" t="str">
            <v>Y</v>
          </cell>
          <cell r="DB74" t="str">
            <v>N</v>
          </cell>
          <cell r="DC74" t="str">
            <v>Y</v>
          </cell>
          <cell r="DD74" t="str">
            <v>N</v>
          </cell>
          <cell r="DE74" t="str">
            <v>Y</v>
          </cell>
          <cell r="DF74" t="str">
            <v>N</v>
          </cell>
          <cell r="DG74" t="str">
            <v>Y</v>
          </cell>
          <cell r="DH74" t="str">
            <v>N</v>
          </cell>
          <cell r="DI74" t="str">
            <v>N</v>
          </cell>
          <cell r="DJ74" t="str">
            <v>Y</v>
          </cell>
          <cell r="DK74" t="str">
            <v>Y</v>
          </cell>
          <cell r="DL74" t="str">
            <v>Y</v>
          </cell>
          <cell r="DM74" t="str">
            <v>N</v>
          </cell>
          <cell r="DN74" t="str">
            <v>N</v>
          </cell>
          <cell r="DO74" t="str">
            <v>Y</v>
          </cell>
          <cell r="DP74" t="str">
            <v>N</v>
          </cell>
          <cell r="DQ74" t="str">
            <v>Y</v>
          </cell>
          <cell r="DR74" t="str">
            <v>N</v>
          </cell>
          <cell r="DS74" t="str">
            <v>Y</v>
          </cell>
          <cell r="DT74" t="str">
            <v>Y</v>
          </cell>
          <cell r="DU74" t="str">
            <v>N</v>
          </cell>
          <cell r="DV74" t="str">
            <v>Y</v>
          </cell>
          <cell r="DW74" t="str">
            <v>Y</v>
          </cell>
          <cell r="DX74" t="str">
            <v>N</v>
          </cell>
          <cell r="DY74" t="str">
            <v>N</v>
          </cell>
          <cell r="DZ74" t="str">
            <v>N</v>
          </cell>
          <cell r="EA74" t="str">
            <v>Y</v>
          </cell>
          <cell r="EB74"/>
          <cell r="EC74" t="str">
            <v>N</v>
          </cell>
          <cell r="ED74" t="str">
            <v>Y</v>
          </cell>
          <cell r="EE74" t="str">
            <v>Y</v>
          </cell>
          <cell r="EF74" t="str">
            <v>Y</v>
          </cell>
          <cell r="EG74" t="str">
            <v>Y</v>
          </cell>
          <cell r="EH74" t="str">
            <v>Y</v>
          </cell>
          <cell r="EI74" t="str">
            <v>Y</v>
          </cell>
          <cell r="EJ74" t="str">
            <v>Y</v>
          </cell>
          <cell r="EK74" t="str">
            <v>Y</v>
          </cell>
          <cell r="EL74"/>
          <cell r="EM74" t="str">
            <v>Y</v>
          </cell>
          <cell r="EN74" t="str">
            <v>Y</v>
          </cell>
          <cell r="EO74" t="str">
            <v>N</v>
          </cell>
          <cell r="EP74" t="str">
            <v>Y</v>
          </cell>
          <cell r="EQ74" t="str">
            <v>Y</v>
          </cell>
          <cell r="ER74" t="str">
            <v>Y</v>
          </cell>
          <cell r="ES74" t="str">
            <v>N</v>
          </cell>
          <cell r="ET74" t="str">
            <v>N</v>
          </cell>
          <cell r="EU74" t="str">
            <v>N</v>
          </cell>
          <cell r="EV74" t="str">
            <v>Y</v>
          </cell>
          <cell r="EW74" t="str">
            <v>N</v>
          </cell>
          <cell r="EX74" t="str">
            <v>N</v>
          </cell>
          <cell r="EY74"/>
          <cell r="EZ74" t="str">
            <v>N</v>
          </cell>
          <cell r="FA74" t="str">
            <v>N</v>
          </cell>
          <cell r="FB74" t="str">
            <v>N</v>
          </cell>
          <cell r="FC74" t="str">
            <v>N</v>
          </cell>
          <cell r="FD74" t="str">
            <v>N</v>
          </cell>
          <cell r="FE74" t="str">
            <v>N</v>
          </cell>
          <cell r="FF74" t="str">
            <v>N</v>
          </cell>
          <cell r="FG74" t="str">
            <v>N</v>
          </cell>
          <cell r="FH74" t="str">
            <v>N</v>
          </cell>
          <cell r="FI74" t="str">
            <v>N</v>
          </cell>
          <cell r="FJ74" t="str">
            <v>N</v>
          </cell>
          <cell r="FK74" t="str">
            <v>N</v>
          </cell>
          <cell r="FL74" t="str">
            <v>N</v>
          </cell>
          <cell r="FM74" t="str">
            <v>N</v>
          </cell>
          <cell r="FN74" t="str">
            <v>N</v>
          </cell>
          <cell r="FO74" t="str">
            <v>N</v>
          </cell>
          <cell r="FP74" t="str">
            <v>N</v>
          </cell>
          <cell r="FQ74" t="str">
            <v>N</v>
          </cell>
          <cell r="FR74" t="str">
            <v>N</v>
          </cell>
          <cell r="FS74" t="str">
            <v>N</v>
          </cell>
          <cell r="FT74" t="str">
            <v>Y</v>
          </cell>
          <cell r="FU74" t="str">
            <v>N</v>
          </cell>
          <cell r="FV74" t="str">
            <v>N</v>
          </cell>
          <cell r="FW74" t="str">
            <v>N</v>
          </cell>
          <cell r="FX74" t="str">
            <v>N</v>
          </cell>
          <cell r="FY74" t="str">
            <v>N</v>
          </cell>
          <cell r="FZ74" t="str">
            <v>N</v>
          </cell>
          <cell r="GA74" t="str">
            <v>N</v>
          </cell>
          <cell r="GB74"/>
          <cell r="GC74" t="str">
            <v>N</v>
          </cell>
          <cell r="GD74" t="str">
            <v>Y</v>
          </cell>
          <cell r="GE74"/>
          <cell r="GF74" t="str">
            <v>N</v>
          </cell>
          <cell r="GG74" t="str">
            <v>N</v>
          </cell>
          <cell r="GH74" t="str">
            <v>N</v>
          </cell>
          <cell r="GI74" t="str">
            <v>Y</v>
          </cell>
          <cell r="GJ74" t="str">
            <v>Y</v>
          </cell>
          <cell r="GK74" t="str">
            <v>Y</v>
          </cell>
          <cell r="GL74" t="str">
            <v>Y</v>
          </cell>
          <cell r="GM74" t="str">
            <v>Y</v>
          </cell>
          <cell r="GN74" t="str">
            <v>Y</v>
          </cell>
          <cell r="GO74" t="str">
            <v>Y</v>
          </cell>
          <cell r="GP74" t="str">
            <v>Y</v>
          </cell>
          <cell r="GQ74" t="str">
            <v>N</v>
          </cell>
          <cell r="GR74" t="str">
            <v>N</v>
          </cell>
          <cell r="GS74" t="str">
            <v>Y</v>
          </cell>
          <cell r="GT74" t="str">
            <v>Y</v>
          </cell>
          <cell r="GU74" t="str">
            <v>N</v>
          </cell>
          <cell r="GV74" t="str">
            <v>N</v>
          </cell>
          <cell r="GW74" t="str">
            <v>Y</v>
          </cell>
          <cell r="GX74" t="str">
            <v>Y</v>
          </cell>
          <cell r="GY74" t="str">
            <v>Y</v>
          </cell>
          <cell r="GZ74" t="str">
            <v>Y</v>
          </cell>
          <cell r="HA74" t="str">
            <v>Y</v>
          </cell>
          <cell r="HB74" t="str">
            <v>Y</v>
          </cell>
          <cell r="HC74" t="str">
            <v>N</v>
          </cell>
          <cell r="HD74" t="str">
            <v>N</v>
          </cell>
          <cell r="HE74" t="str">
            <v>N</v>
          </cell>
          <cell r="HF74"/>
          <cell r="HG74" t="str">
            <v>N</v>
          </cell>
          <cell r="HH74" t="str">
            <v>Y</v>
          </cell>
          <cell r="HI74" t="str">
            <v>Y</v>
          </cell>
          <cell r="HJ74" t="str">
            <v>N</v>
          </cell>
          <cell r="HK74" t="str">
            <v>Y</v>
          </cell>
          <cell r="HL74" t="str">
            <v>Y</v>
          </cell>
          <cell r="HM74" t="str">
            <v>N</v>
          </cell>
          <cell r="HN74" t="str">
            <v>N</v>
          </cell>
          <cell r="HO74" t="str">
            <v>Y</v>
          </cell>
          <cell r="HP74"/>
          <cell r="HQ74" t="str">
            <v>N</v>
          </cell>
          <cell r="HR74" t="str">
            <v>Y</v>
          </cell>
          <cell r="HS74" t="str">
            <v>N</v>
          </cell>
          <cell r="HT74" t="str">
            <v>N</v>
          </cell>
          <cell r="HU74" t="str">
            <v>Y</v>
          </cell>
          <cell r="HV74" t="str">
            <v>Y</v>
          </cell>
          <cell r="HW74" t="str">
            <v>Y</v>
          </cell>
          <cell r="HX74" t="str">
            <v>Y</v>
          </cell>
          <cell r="HY74"/>
          <cell r="HZ74" t="str">
            <v>N</v>
          </cell>
          <cell r="IA74" t="str">
            <v>Y</v>
          </cell>
          <cell r="IB74" t="str">
            <v>N</v>
          </cell>
          <cell r="IC74" t="str">
            <v>Y</v>
          </cell>
          <cell r="ID74" t="str">
            <v>Y</v>
          </cell>
          <cell r="IE74" t="str">
            <v>Y</v>
          </cell>
          <cell r="IF74" t="str">
            <v>Y</v>
          </cell>
          <cell r="IG74" t="str">
            <v>N</v>
          </cell>
          <cell r="IH74" t="str">
            <v>N</v>
          </cell>
          <cell r="II74"/>
          <cell r="IJ74" t="str">
            <v>Y</v>
          </cell>
          <cell r="IK74" t="str">
            <v>Y</v>
          </cell>
          <cell r="IL74" t="str">
            <v>Y</v>
          </cell>
          <cell r="IM74" t="str">
            <v>N</v>
          </cell>
          <cell r="IN74"/>
          <cell r="IO74" t="str">
            <v>N</v>
          </cell>
          <cell r="IP74" t="str">
            <v>Y</v>
          </cell>
          <cell r="IQ74" t="str">
            <v>N</v>
          </cell>
          <cell r="IR74" t="str">
            <v>Y</v>
          </cell>
          <cell r="IS74" t="str">
            <v>N</v>
          </cell>
          <cell r="IT74" t="str">
            <v>Y</v>
          </cell>
          <cell r="IU74" t="str">
            <v>Y</v>
          </cell>
          <cell r="IV74" t="str">
            <v>Y</v>
          </cell>
          <cell r="IW74"/>
          <cell r="IX74" t="str">
            <v>Y</v>
          </cell>
          <cell r="IY74" t="str">
            <v>Y</v>
          </cell>
          <cell r="IZ74" t="str">
            <v>Y</v>
          </cell>
          <cell r="JA74" t="str">
            <v>Y</v>
          </cell>
          <cell r="JB74" t="str">
            <v>Y</v>
          </cell>
          <cell r="JC74" t="str">
            <v>Y</v>
          </cell>
          <cell r="JD74" t="str">
            <v>Y</v>
          </cell>
          <cell r="JE74" t="str">
            <v>Y</v>
          </cell>
          <cell r="JF74" t="str">
            <v>Y</v>
          </cell>
          <cell r="JG74"/>
          <cell r="JH74" t="str">
            <v>Y</v>
          </cell>
          <cell r="JI74"/>
          <cell r="JJ74" t="str">
            <v>Y</v>
          </cell>
          <cell r="JK74" t="str">
            <v>Y</v>
          </cell>
          <cell r="JL74" t="str">
            <v>Y</v>
          </cell>
          <cell r="JM74" t="str">
            <v>Y</v>
          </cell>
          <cell r="JN74" t="str">
            <v>N</v>
          </cell>
          <cell r="JO74" t="str">
            <v>Y</v>
          </cell>
          <cell r="JP74" t="str">
            <v>Y</v>
          </cell>
          <cell r="JQ74" t="str">
            <v>Y</v>
          </cell>
          <cell r="JR74" t="str">
            <v>Y</v>
          </cell>
          <cell r="JS74" t="str">
            <v>Y</v>
          </cell>
          <cell r="JT74" t="str">
            <v>Y</v>
          </cell>
          <cell r="JU74" t="str">
            <v>N</v>
          </cell>
          <cell r="JV74" t="str">
            <v>N</v>
          </cell>
          <cell r="JW74" t="str">
            <v>N</v>
          </cell>
          <cell r="JX74" t="str">
            <v>Y</v>
          </cell>
          <cell r="JY74" t="str">
            <v>Y</v>
          </cell>
          <cell r="JZ74" t="str">
            <v>N</v>
          </cell>
          <cell r="KA74" t="str">
            <v>Y</v>
          </cell>
          <cell r="KB74" t="str">
            <v>Y</v>
          </cell>
          <cell r="KC74" t="str">
            <v>N</v>
          </cell>
          <cell r="KD74" t="str">
            <v>Y</v>
          </cell>
          <cell r="KE74" t="str">
            <v>Y</v>
          </cell>
          <cell r="KF74" t="str">
            <v>Y</v>
          </cell>
          <cell r="KG74" t="str">
            <v>Y</v>
          </cell>
          <cell r="KH74" t="str">
            <v>Y</v>
          </cell>
          <cell r="KI74" t="str">
            <v>N</v>
          </cell>
          <cell r="KJ74" t="str">
            <v>N</v>
          </cell>
          <cell r="KK74" t="str">
            <v>N</v>
          </cell>
          <cell r="KL74" t="str">
            <v>N</v>
          </cell>
          <cell r="KM74" t="str">
            <v>Y</v>
          </cell>
          <cell r="KN74" t="str">
            <v>Y</v>
          </cell>
          <cell r="KO74" t="str">
            <v>Y</v>
          </cell>
          <cell r="KP74" t="str">
            <v>Y</v>
          </cell>
          <cell r="KQ74" t="str">
            <v>N</v>
          </cell>
          <cell r="KR74" t="str">
            <v>N</v>
          </cell>
          <cell r="KS74" t="str">
            <v>Y</v>
          </cell>
          <cell r="KT74" t="str">
            <v>Y</v>
          </cell>
          <cell r="KU74" t="str">
            <v>Y</v>
          </cell>
          <cell r="KV74" t="str">
            <v>Y</v>
          </cell>
          <cell r="KW74" t="str">
            <v>Y</v>
          </cell>
          <cell r="KX74" t="str">
            <v>N</v>
          </cell>
          <cell r="KY74" t="str">
            <v>N</v>
          </cell>
          <cell r="KZ74" t="str">
            <v>N</v>
          </cell>
          <cell r="LA74" t="str">
            <v>Y</v>
          </cell>
          <cell r="LB74" t="str">
            <v>Y</v>
          </cell>
          <cell r="LC74" t="str">
            <v>N</v>
          </cell>
          <cell r="LD74" t="str">
            <v>Y</v>
          </cell>
          <cell r="LE74" t="str">
            <v>Y</v>
          </cell>
          <cell r="LF74" t="str">
            <v>Y</v>
          </cell>
          <cell r="LG74" t="str">
            <v>N</v>
          </cell>
          <cell r="LH74" t="str">
            <v>Y</v>
          </cell>
          <cell r="LI74" t="str">
            <v>N</v>
          </cell>
          <cell r="LJ74" t="str">
            <v>N</v>
          </cell>
          <cell r="LK74" t="str">
            <v>N</v>
          </cell>
          <cell r="LL74" t="str">
            <v>N</v>
          </cell>
          <cell r="LM74" t="str">
            <v>Y</v>
          </cell>
          <cell r="LN74" t="str">
            <v>Y</v>
          </cell>
          <cell r="LO74" t="str">
            <v>N</v>
          </cell>
          <cell r="LP74" t="str">
            <v>N</v>
          </cell>
          <cell r="LQ74" t="str">
            <v>Y</v>
          </cell>
          <cell r="LR74"/>
          <cell r="LS74" t="str">
            <v>N</v>
          </cell>
          <cell r="LT74" t="str">
            <v>N</v>
          </cell>
          <cell r="LU74" t="str">
            <v>Y</v>
          </cell>
          <cell r="LV74" t="str">
            <v>Y</v>
          </cell>
          <cell r="LW74" t="str">
            <v>Y</v>
          </cell>
          <cell r="LX74" t="str">
            <v>Y</v>
          </cell>
          <cell r="LY74" t="str">
            <v>N</v>
          </cell>
          <cell r="LZ74" t="str">
            <v>N</v>
          </cell>
          <cell r="MA74" t="str">
            <v>N</v>
          </cell>
          <cell r="MB74" t="str">
            <v>Y</v>
          </cell>
          <cell r="MC74" t="str">
            <v>N</v>
          </cell>
          <cell r="MD74" t="str">
            <v>N</v>
          </cell>
          <cell r="ME74" t="str">
            <v>N</v>
          </cell>
          <cell r="MF74" t="str">
            <v>N</v>
          </cell>
          <cell r="MG74" t="str">
            <v>N</v>
          </cell>
          <cell r="MH74" t="str">
            <v>N</v>
          </cell>
          <cell r="MI74" t="str">
            <v>Y</v>
          </cell>
          <cell r="MJ74" t="str">
            <v>Y</v>
          </cell>
          <cell r="MK74" t="str">
            <v>N</v>
          </cell>
          <cell r="ML74" t="str">
            <v>Y</v>
          </cell>
          <cell r="MM74" t="str">
            <v>N</v>
          </cell>
          <cell r="MN74" t="str">
            <v>Y</v>
          </cell>
          <cell r="MO74" t="str">
            <v>Y</v>
          </cell>
          <cell r="MP74" t="str">
            <v>Y</v>
          </cell>
          <cell r="MQ74"/>
          <cell r="MR74" t="str">
            <v>N</v>
          </cell>
          <cell r="MS74" t="str">
            <v>N</v>
          </cell>
          <cell r="MT74" t="str">
            <v>N</v>
          </cell>
          <cell r="MU74" t="str">
            <v>N</v>
          </cell>
          <cell r="MV74" t="str">
            <v>Y</v>
          </cell>
          <cell r="MW74" t="str">
            <v>N</v>
          </cell>
          <cell r="MX74" t="str">
            <v>N</v>
          </cell>
          <cell r="MY74" t="str">
            <v>Y</v>
          </cell>
          <cell r="MZ74" t="str">
            <v>N</v>
          </cell>
          <cell r="NA74" t="str">
            <v>Y</v>
          </cell>
          <cell r="NB74" t="str">
            <v>Y</v>
          </cell>
          <cell r="NC74" t="str">
            <v>N</v>
          </cell>
          <cell r="ND74" t="str">
            <v>N</v>
          </cell>
          <cell r="NE74" t="str">
            <v>Y</v>
          </cell>
          <cell r="NF74" t="str">
            <v>N</v>
          </cell>
          <cell r="NG74" t="str">
            <v>Y</v>
          </cell>
          <cell r="NH74" t="str">
            <v>N</v>
          </cell>
          <cell r="NI74" t="str">
            <v>Y</v>
          </cell>
          <cell r="NJ74" t="str">
            <v>N</v>
          </cell>
          <cell r="NK74" t="str">
            <v>N</v>
          </cell>
          <cell r="NL74" t="str">
            <v>N</v>
          </cell>
          <cell r="NM74" t="str">
            <v>Y</v>
          </cell>
          <cell r="NN74" t="str">
            <v>N</v>
          </cell>
          <cell r="NO74" t="str">
            <v>N</v>
          </cell>
          <cell r="NP74" t="str">
            <v>Y</v>
          </cell>
          <cell r="NQ74" t="str">
            <v>N</v>
          </cell>
          <cell r="NR74" t="str">
            <v>Y</v>
          </cell>
          <cell r="NS74"/>
          <cell r="NT74"/>
          <cell r="NU74" t="str">
            <v>N</v>
          </cell>
          <cell r="NV74" t="str">
            <v>Y</v>
          </cell>
          <cell r="NW74" t="str">
            <v>N</v>
          </cell>
          <cell r="NX74" t="str">
            <v>N</v>
          </cell>
          <cell r="NY74" t="str">
            <v>N</v>
          </cell>
          <cell r="NZ74" t="str">
            <v>Y</v>
          </cell>
          <cell r="OA74" t="str">
            <v>N</v>
          </cell>
          <cell r="OB74" t="str">
            <v>N</v>
          </cell>
          <cell r="OC74"/>
          <cell r="OD74" t="str">
            <v>Y</v>
          </cell>
          <cell r="OE74" t="str">
            <v>Y</v>
          </cell>
          <cell r="OF74" t="str">
            <v>N</v>
          </cell>
          <cell r="OG74" t="str">
            <v>N</v>
          </cell>
          <cell r="OH74"/>
          <cell r="OI74" t="str">
            <v>N</v>
          </cell>
          <cell r="OJ74" t="str">
            <v>N</v>
          </cell>
          <cell r="OK74" t="str">
            <v>N</v>
          </cell>
          <cell r="OL74" t="str">
            <v>N</v>
          </cell>
          <cell r="OM74" t="str">
            <v>N</v>
          </cell>
          <cell r="ON74" t="str">
            <v>Y</v>
          </cell>
          <cell r="OO74" t="str">
            <v>Y</v>
          </cell>
          <cell r="OP74"/>
          <cell r="OQ74" t="str">
            <v>N</v>
          </cell>
          <cell r="OR74" t="str">
            <v>N</v>
          </cell>
          <cell r="OS74" t="str">
            <v>N</v>
          </cell>
          <cell r="OT74"/>
          <cell r="OU74" t="str">
            <v>Y</v>
          </cell>
          <cell r="OV74" t="str">
            <v>Y</v>
          </cell>
          <cell r="OW74" t="str">
            <v>Y</v>
          </cell>
          <cell r="OX74" t="str">
            <v>Y</v>
          </cell>
          <cell r="OY74" t="str">
            <v>N</v>
          </cell>
          <cell r="OZ74" t="str">
            <v>N</v>
          </cell>
          <cell r="PA74" t="str">
            <v>N</v>
          </cell>
          <cell r="PB74" t="str">
            <v>Y</v>
          </cell>
          <cell r="PC74" t="str">
            <v>N</v>
          </cell>
          <cell r="PD74" t="str">
            <v>N</v>
          </cell>
          <cell r="PE74" t="str">
            <v>N</v>
          </cell>
          <cell r="PF74" t="str">
            <v>N</v>
          </cell>
          <cell r="PG74" t="str">
            <v>Y</v>
          </cell>
          <cell r="PH74" t="str">
            <v>Y</v>
          </cell>
          <cell r="PI74" t="str">
            <v>Y</v>
          </cell>
          <cell r="PJ74" t="str">
            <v>Y</v>
          </cell>
          <cell r="PK74" t="str">
            <v>Y</v>
          </cell>
          <cell r="PL74" t="str">
            <v>N</v>
          </cell>
          <cell r="PM74" t="str">
            <v>N</v>
          </cell>
          <cell r="PN74" t="str">
            <v>N</v>
          </cell>
          <cell r="PO74" t="str">
            <v>Y</v>
          </cell>
          <cell r="PP74" t="str">
            <v>N</v>
          </cell>
          <cell r="PQ74" t="str">
            <v>N</v>
          </cell>
          <cell r="PR74" t="str">
            <v>N</v>
          </cell>
          <cell r="PS74" t="str">
            <v>Y</v>
          </cell>
          <cell r="PT74" t="str">
            <v>Y</v>
          </cell>
          <cell r="PU74" t="str">
            <v>N</v>
          </cell>
          <cell r="PV74" t="str">
            <v>N</v>
          </cell>
          <cell r="PW74" t="str">
            <v>N</v>
          </cell>
          <cell r="PX74" t="str">
            <v>N</v>
          </cell>
          <cell r="PY74" t="str">
            <v>N</v>
          </cell>
          <cell r="PZ74" t="str">
            <v>N</v>
          </cell>
          <cell r="QA74"/>
          <cell r="QB74" t="str">
            <v>N</v>
          </cell>
          <cell r="QC74" t="str">
            <v>Y</v>
          </cell>
          <cell r="QD74" t="str">
            <v>N</v>
          </cell>
          <cell r="QE74" t="str">
            <v>N</v>
          </cell>
          <cell r="QF74" t="str">
            <v>N</v>
          </cell>
          <cell r="QG74" t="str">
            <v>N</v>
          </cell>
          <cell r="QH74" t="str">
            <v>N</v>
          </cell>
          <cell r="QI74" t="str">
            <v>N</v>
          </cell>
          <cell r="QJ74" t="str">
            <v>N</v>
          </cell>
          <cell r="QK74" t="str">
            <v>N</v>
          </cell>
          <cell r="QL74" t="str">
            <v>N</v>
          </cell>
          <cell r="QM74" t="str">
            <v>N</v>
          </cell>
          <cell r="QN74" t="str">
            <v>N</v>
          </cell>
          <cell r="QO74" t="str">
            <v>N</v>
          </cell>
          <cell r="QP74" t="str">
            <v>N</v>
          </cell>
          <cell r="QQ74" t="str">
            <v>N</v>
          </cell>
          <cell r="QR74" t="str">
            <v>Y</v>
          </cell>
          <cell r="QS74" t="str">
            <v>N</v>
          </cell>
          <cell r="QT74" t="str">
            <v>Y</v>
          </cell>
          <cell r="QU74" t="str">
            <v>N</v>
          </cell>
          <cell r="QV74" t="str">
            <v>N</v>
          </cell>
          <cell r="QW74" t="str">
            <v>N</v>
          </cell>
          <cell r="QX74" t="str">
            <v>Y</v>
          </cell>
          <cell r="QY74" t="str">
            <v>Y</v>
          </cell>
          <cell r="QZ74"/>
          <cell r="RA74" t="str">
            <v>Y</v>
          </cell>
          <cell r="RB74" t="str">
            <v>N</v>
          </cell>
          <cell r="RC74" t="str">
            <v>N</v>
          </cell>
          <cell r="RD74" t="str">
            <v>N</v>
          </cell>
          <cell r="RE74" t="str">
            <v>Y</v>
          </cell>
          <cell r="RF74" t="str">
            <v>Y</v>
          </cell>
          <cell r="RG74" t="str">
            <v>N</v>
          </cell>
          <cell r="RH74" t="str">
            <v>N</v>
          </cell>
          <cell r="RI74" t="str">
            <v>Y</v>
          </cell>
          <cell r="RJ74" t="str">
            <v>N</v>
          </cell>
          <cell r="RK74" t="str">
            <v>N</v>
          </cell>
          <cell r="RL74" t="str">
            <v>Y</v>
          </cell>
          <cell r="RM74"/>
          <cell r="RN74" t="str">
            <v>Y</v>
          </cell>
          <cell r="RO74" t="str">
            <v>Y</v>
          </cell>
          <cell r="RP74" t="str">
            <v>Y</v>
          </cell>
          <cell r="RQ74" t="str">
            <v>Y</v>
          </cell>
          <cell r="RR74" t="str">
            <v>N</v>
          </cell>
          <cell r="RS74" t="str">
            <v>N</v>
          </cell>
          <cell r="RT74" t="str">
            <v>N</v>
          </cell>
          <cell r="RU74" t="str">
            <v>N</v>
          </cell>
          <cell r="RV74" t="str">
            <v>N</v>
          </cell>
          <cell r="RW74" t="str">
            <v>N</v>
          </cell>
          <cell r="RX74" t="str">
            <v>N</v>
          </cell>
          <cell r="RY74"/>
          <cell r="RZ74" t="str">
            <v>N</v>
          </cell>
          <cell r="SA74" t="str">
            <v>Y</v>
          </cell>
          <cell r="SB74" t="str">
            <v>Y</v>
          </cell>
          <cell r="SC74"/>
          <cell r="SD74" t="str">
            <v>N</v>
          </cell>
          <cell r="SE74" t="str">
            <v>N</v>
          </cell>
          <cell r="SF74" t="str">
            <v>N</v>
          </cell>
          <cell r="SG74" t="str">
            <v>Y</v>
          </cell>
          <cell r="SH74" t="str">
            <v>Y</v>
          </cell>
          <cell r="SI74" t="str">
            <v>Y</v>
          </cell>
          <cell r="SJ74" t="str">
            <v>Y</v>
          </cell>
          <cell r="SK74" t="str">
            <v>Y</v>
          </cell>
          <cell r="SL74" t="str">
            <v>Y</v>
          </cell>
          <cell r="SM74"/>
          <cell r="SN74" t="str">
            <v>N</v>
          </cell>
          <cell r="SO74" t="str">
            <v>Y</v>
          </cell>
          <cell r="SP74" t="str">
            <v>Y</v>
          </cell>
          <cell r="SQ74" t="str">
            <v>N</v>
          </cell>
          <cell r="SR74" t="str">
            <v>Y</v>
          </cell>
          <cell r="SS74" t="str">
            <v>Y</v>
          </cell>
          <cell r="ST74" t="str">
            <v>Y</v>
          </cell>
          <cell r="SU74" t="str">
            <v>Y</v>
          </cell>
          <cell r="SV74" t="str">
            <v>N</v>
          </cell>
          <cell r="SW74" t="str">
            <v>Y</v>
          </cell>
          <cell r="SX74" t="str">
            <v>Y</v>
          </cell>
          <cell r="SY74" t="str">
            <v>N</v>
          </cell>
          <cell r="SZ74" t="str">
            <v>N</v>
          </cell>
          <cell r="TA74" t="str">
            <v>N</v>
          </cell>
          <cell r="TB74" t="str">
            <v>Y</v>
          </cell>
          <cell r="TC74" t="str">
            <v>N</v>
          </cell>
          <cell r="TD74" t="str">
            <v>N</v>
          </cell>
          <cell r="TE74" t="str">
            <v>Y</v>
          </cell>
          <cell r="TF74" t="str">
            <v>N</v>
          </cell>
          <cell r="TG74" t="str">
            <v>Y</v>
          </cell>
          <cell r="TH74" t="str">
            <v>Y</v>
          </cell>
          <cell r="TI74" t="str">
            <v>N</v>
          </cell>
          <cell r="TJ74" t="str">
            <v>N</v>
          </cell>
          <cell r="TK74" t="str">
            <v>Y</v>
          </cell>
          <cell r="TL74" t="str">
            <v>Y</v>
          </cell>
          <cell r="TM74" t="str">
            <v>Y</v>
          </cell>
          <cell r="TN74" t="str">
            <v>Y</v>
          </cell>
          <cell r="TO74" t="str">
            <v>Y</v>
          </cell>
          <cell r="TP74" t="str">
            <v>Y</v>
          </cell>
          <cell r="TQ74" t="str">
            <v>N</v>
          </cell>
          <cell r="TR74"/>
          <cell r="TS74" t="str">
            <v>Y</v>
          </cell>
          <cell r="TT74" t="str">
            <v>Y</v>
          </cell>
          <cell r="TU74" t="str">
            <v>N</v>
          </cell>
          <cell r="TV74" t="str">
            <v>Y</v>
          </cell>
          <cell r="TW74" t="str">
            <v>Y</v>
          </cell>
          <cell r="TX74" t="str">
            <v>N</v>
          </cell>
          <cell r="TY74" t="str">
            <v>Y</v>
          </cell>
          <cell r="TZ74" t="str">
            <v>N</v>
          </cell>
          <cell r="UA74" t="str">
            <v>Y</v>
          </cell>
          <cell r="UB74" t="str">
            <v>Y</v>
          </cell>
          <cell r="UC74" t="str">
            <v>N</v>
          </cell>
          <cell r="UD74" t="str">
            <v>Y</v>
          </cell>
          <cell r="UE74" t="str">
            <v>Y</v>
          </cell>
          <cell r="UF74" t="str">
            <v>N</v>
          </cell>
          <cell r="UG74" t="str">
            <v>N</v>
          </cell>
          <cell r="UH74" t="str">
            <v>Y</v>
          </cell>
          <cell r="UI74" t="str">
            <v>Y</v>
          </cell>
          <cell r="UJ74" t="str">
            <v>Y</v>
          </cell>
          <cell r="UK74" t="str">
            <v>Y</v>
          </cell>
          <cell r="UL74" t="str">
            <v>Y</v>
          </cell>
          <cell r="UM74" t="str">
            <v>N</v>
          </cell>
          <cell r="UN74" t="str">
            <v>Y</v>
          </cell>
          <cell r="UO74"/>
          <cell r="UP74" t="str">
            <v>Y</v>
          </cell>
          <cell r="UQ74" t="str">
            <v>Y</v>
          </cell>
          <cell r="UR74"/>
          <cell r="US74" t="str">
            <v>Y</v>
          </cell>
          <cell r="UT74" t="str">
            <v>Y</v>
          </cell>
          <cell r="UU74" t="str">
            <v>N</v>
          </cell>
          <cell r="UV74" t="str">
            <v>Y</v>
          </cell>
          <cell r="UW74" t="str">
            <v>Y</v>
          </cell>
          <cell r="UX74" t="str">
            <v>N</v>
          </cell>
          <cell r="UY74" t="str">
            <v>Y</v>
          </cell>
          <cell r="UZ74" t="str">
            <v>Y</v>
          </cell>
          <cell r="VA74" t="str">
            <v>N</v>
          </cell>
          <cell r="VB74" t="str">
            <v>Y</v>
          </cell>
          <cell r="VC74" t="str">
            <v>Y</v>
          </cell>
          <cell r="VD74" t="str">
            <v>Y</v>
          </cell>
          <cell r="VE74" t="str">
            <v>Y</v>
          </cell>
          <cell r="VF74" t="str">
            <v>Y</v>
          </cell>
          <cell r="VG74"/>
          <cell r="VH74" t="str">
            <v>Y</v>
          </cell>
          <cell r="VI74" t="str">
            <v>N</v>
          </cell>
          <cell r="VJ74" t="str">
            <v>Y</v>
          </cell>
          <cell r="VK74" t="str">
            <v>Y</v>
          </cell>
          <cell r="VL74" t="str">
            <v>Y</v>
          </cell>
          <cell r="VM74"/>
          <cell r="VN74" t="str">
            <v>Y</v>
          </cell>
          <cell r="VO74" t="str">
            <v>N</v>
          </cell>
          <cell r="VP74"/>
          <cell r="VQ74" t="str">
            <v>Y</v>
          </cell>
          <cell r="VR74" t="str">
            <v>Y</v>
          </cell>
          <cell r="VS74" t="str">
            <v>N</v>
          </cell>
          <cell r="VT74" t="str">
            <v>N</v>
          </cell>
          <cell r="VU74" t="str">
            <v>Y</v>
          </cell>
          <cell r="VV74" t="str">
            <v>N</v>
          </cell>
          <cell r="VW74" t="str">
            <v>Y</v>
          </cell>
          <cell r="VX74"/>
          <cell r="VY74" t="str">
            <v>N</v>
          </cell>
          <cell r="VZ74" t="str">
            <v>Y</v>
          </cell>
          <cell r="WA74"/>
          <cell r="WB74"/>
          <cell r="WC74" t="str">
            <v>N</v>
          </cell>
          <cell r="WD74" t="str">
            <v>N</v>
          </cell>
          <cell r="WE74" t="str">
            <v>N</v>
          </cell>
          <cell r="WF74"/>
          <cell r="WG74" t="str">
            <v>Y</v>
          </cell>
          <cell r="WH74" t="str">
            <v>Y</v>
          </cell>
          <cell r="WI74" t="str">
            <v>N</v>
          </cell>
          <cell r="WJ74"/>
          <cell r="WK74"/>
          <cell r="WL74" t="str">
            <v>N</v>
          </cell>
          <cell r="WM74" t="str">
            <v>N</v>
          </cell>
          <cell r="WN74" t="str">
            <v>N</v>
          </cell>
          <cell r="WO74" t="str">
            <v>N</v>
          </cell>
          <cell r="WP74"/>
          <cell r="WQ74"/>
          <cell r="WR74"/>
          <cell r="WS74" t="str">
            <v>Y</v>
          </cell>
          <cell r="WT74" t="str">
            <v>N</v>
          </cell>
          <cell r="WU74" t="str">
            <v>N</v>
          </cell>
          <cell r="WV74" t="str">
            <v>N</v>
          </cell>
          <cell r="WW74" t="str">
            <v>N</v>
          </cell>
          <cell r="WX74" t="str">
            <v>Y</v>
          </cell>
          <cell r="WY74" t="str">
            <v>N</v>
          </cell>
          <cell r="WZ74" t="str">
            <v>N</v>
          </cell>
          <cell r="XA74"/>
          <cell r="XB74" t="str">
            <v>N</v>
          </cell>
          <cell r="XC74"/>
          <cell r="XD74"/>
          <cell r="XE74"/>
          <cell r="XF74"/>
          <cell r="XG74"/>
          <cell r="XH74"/>
          <cell r="XI74" t="str">
            <v>Y</v>
          </cell>
          <cell r="XJ74"/>
          <cell r="XK74" t="str">
            <v>Y</v>
          </cell>
          <cell r="XL74" t="str">
            <v>Y</v>
          </cell>
          <cell r="XM74"/>
          <cell r="XN74" t="str">
            <v>Y</v>
          </cell>
          <cell r="XO74"/>
          <cell r="XP74" t="str">
            <v>Y</v>
          </cell>
          <cell r="XQ74" t="str">
            <v>N</v>
          </cell>
          <cell r="XR74" t="str">
            <v>Y</v>
          </cell>
          <cell r="XS74" t="str">
            <v>Y</v>
          </cell>
          <cell r="XT74" t="str">
            <v>Y</v>
          </cell>
          <cell r="XU74" t="str">
            <v>Y</v>
          </cell>
          <cell r="XV74" t="str">
            <v>Y</v>
          </cell>
        </row>
        <row r="75">
          <cell r="E75" t="str">
            <v>N</v>
          </cell>
          <cell r="F75" t="str">
            <v>N</v>
          </cell>
          <cell r="G75" t="str">
            <v>Y</v>
          </cell>
          <cell r="H75" t="str">
            <v>N</v>
          </cell>
          <cell r="I75" t="str">
            <v>N</v>
          </cell>
          <cell r="J75" t="str">
            <v>N</v>
          </cell>
          <cell r="K75" t="str">
            <v>Y</v>
          </cell>
          <cell r="L75" t="str">
            <v>N</v>
          </cell>
          <cell r="M75" t="str">
            <v>Y</v>
          </cell>
          <cell r="N75" t="str">
            <v>Y</v>
          </cell>
          <cell r="O75"/>
          <cell r="P75" t="str">
            <v>Y</v>
          </cell>
          <cell r="Q75" t="str">
            <v>Y</v>
          </cell>
          <cell r="R75" t="str">
            <v>Y</v>
          </cell>
          <cell r="S75" t="str">
            <v>Y</v>
          </cell>
          <cell r="T75" t="str">
            <v>Y</v>
          </cell>
          <cell r="U75" t="str">
            <v>Y</v>
          </cell>
          <cell r="V75" t="str">
            <v>Y</v>
          </cell>
          <cell r="W75" t="str">
            <v>Y</v>
          </cell>
          <cell r="X75" t="str">
            <v>Y</v>
          </cell>
          <cell r="Y75" t="str">
            <v>Y</v>
          </cell>
          <cell r="Z75"/>
          <cell r="AA75" t="str">
            <v>N</v>
          </cell>
          <cell r="AB75" t="str">
            <v>Y</v>
          </cell>
          <cell r="AC75" t="str">
            <v>Y</v>
          </cell>
          <cell r="AD75" t="str">
            <v>Y</v>
          </cell>
          <cell r="AE75" t="str">
            <v>N</v>
          </cell>
          <cell r="AF75" t="str">
            <v>Y</v>
          </cell>
          <cell r="AG75" t="str">
            <v>N</v>
          </cell>
          <cell r="AH75" t="str">
            <v>N</v>
          </cell>
          <cell r="AI75" t="str">
            <v>N</v>
          </cell>
          <cell r="AJ75" t="str">
            <v>N</v>
          </cell>
          <cell r="AK75" t="str">
            <v>N</v>
          </cell>
          <cell r="AL75" t="str">
            <v>Y</v>
          </cell>
          <cell r="AM75" t="str">
            <v>N</v>
          </cell>
          <cell r="AN75" t="str">
            <v>N</v>
          </cell>
          <cell r="AO75" t="str">
            <v>Y</v>
          </cell>
          <cell r="AP75" t="str">
            <v>N</v>
          </cell>
          <cell r="AQ75" t="str">
            <v>N</v>
          </cell>
          <cell r="AR75" t="str">
            <v>Y</v>
          </cell>
          <cell r="AS75" t="str">
            <v>N</v>
          </cell>
          <cell r="AT75" t="str">
            <v>N</v>
          </cell>
          <cell r="AU75" t="str">
            <v>N</v>
          </cell>
          <cell r="AV75" t="str">
            <v>Y</v>
          </cell>
          <cell r="AW75" t="str">
            <v>N</v>
          </cell>
          <cell r="AX75" t="str">
            <v>N</v>
          </cell>
          <cell r="AY75"/>
          <cell r="AZ75" t="str">
            <v>Y</v>
          </cell>
          <cell r="BA75"/>
          <cell r="BB75" t="str">
            <v>N</v>
          </cell>
          <cell r="BC75" t="str">
            <v>N</v>
          </cell>
          <cell r="BD75" t="str">
            <v>Y</v>
          </cell>
          <cell r="BE75" t="str">
            <v>Y</v>
          </cell>
          <cell r="BF75" t="str">
            <v>N</v>
          </cell>
          <cell r="BG75" t="str">
            <v>N</v>
          </cell>
          <cell r="BH75" t="str">
            <v>N</v>
          </cell>
          <cell r="BI75" t="str">
            <v>N</v>
          </cell>
          <cell r="BJ75" t="str">
            <v>N</v>
          </cell>
          <cell r="BK75" t="str">
            <v>N</v>
          </cell>
          <cell r="BL75" t="str">
            <v>N</v>
          </cell>
          <cell r="BM75" t="str">
            <v>N</v>
          </cell>
          <cell r="BN75" t="str">
            <v>N</v>
          </cell>
          <cell r="BO75" t="str">
            <v>N</v>
          </cell>
          <cell r="BP75" t="str">
            <v>Y</v>
          </cell>
          <cell r="BQ75" t="str">
            <v>N</v>
          </cell>
          <cell r="BR75" t="str">
            <v>N</v>
          </cell>
          <cell r="BS75" t="str">
            <v>Y</v>
          </cell>
          <cell r="BT75" t="str">
            <v>N</v>
          </cell>
          <cell r="BU75" t="str">
            <v>N</v>
          </cell>
          <cell r="BV75" t="str">
            <v>Y</v>
          </cell>
          <cell r="BW75" t="str">
            <v>N</v>
          </cell>
          <cell r="BX75" t="str">
            <v>N</v>
          </cell>
          <cell r="BY75" t="str">
            <v>Y</v>
          </cell>
          <cell r="BZ75" t="str">
            <v xml:space="preserve"> N</v>
          </cell>
          <cell r="CA75" t="str">
            <v>Y</v>
          </cell>
          <cell r="CB75" t="str">
            <v>N</v>
          </cell>
          <cell r="CC75" t="str">
            <v>N</v>
          </cell>
          <cell r="CD75" t="str">
            <v>N</v>
          </cell>
          <cell r="CE75" t="str">
            <v>Y</v>
          </cell>
          <cell r="CF75" t="str">
            <v>N</v>
          </cell>
          <cell r="CG75" t="str">
            <v>Y</v>
          </cell>
          <cell r="CH75" t="str">
            <v>N</v>
          </cell>
          <cell r="CI75" t="str">
            <v>Y</v>
          </cell>
          <cell r="CJ75" t="str">
            <v>N</v>
          </cell>
          <cell r="CK75" t="str">
            <v>N</v>
          </cell>
          <cell r="CL75" t="str">
            <v>N</v>
          </cell>
          <cell r="CM75"/>
          <cell r="CN75" t="str">
            <v>Y</v>
          </cell>
          <cell r="CO75" t="str">
            <v>Y</v>
          </cell>
          <cell r="CP75" t="str">
            <v>Y</v>
          </cell>
          <cell r="CQ75" t="str">
            <v>N</v>
          </cell>
          <cell r="CR75"/>
          <cell r="CS75" t="str">
            <v>Y</v>
          </cell>
          <cell r="CT75" t="str">
            <v>Y</v>
          </cell>
          <cell r="CU75" t="str">
            <v>N</v>
          </cell>
          <cell r="CV75" t="str">
            <v>Y</v>
          </cell>
          <cell r="CW75" t="str">
            <v>N</v>
          </cell>
          <cell r="CX75" t="str">
            <v>Y</v>
          </cell>
          <cell r="CY75" t="str">
            <v>N</v>
          </cell>
          <cell r="CZ75" t="str">
            <v>Y</v>
          </cell>
          <cell r="DA75" t="str">
            <v>N</v>
          </cell>
          <cell r="DB75" t="str">
            <v>N</v>
          </cell>
          <cell r="DC75" t="str">
            <v>N</v>
          </cell>
          <cell r="DD75" t="str">
            <v>N</v>
          </cell>
          <cell r="DE75" t="str">
            <v>N</v>
          </cell>
          <cell r="DF75" t="str">
            <v>N</v>
          </cell>
          <cell r="DG75" t="str">
            <v>Y</v>
          </cell>
          <cell r="DH75" t="str">
            <v>N</v>
          </cell>
          <cell r="DI75" t="str">
            <v>N</v>
          </cell>
          <cell r="DJ75" t="str">
            <v>Y</v>
          </cell>
          <cell r="DK75" t="str">
            <v>N</v>
          </cell>
          <cell r="DL75" t="str">
            <v>N</v>
          </cell>
          <cell r="DM75" t="str">
            <v>N</v>
          </cell>
          <cell r="DN75" t="str">
            <v>N</v>
          </cell>
          <cell r="DO75" t="str">
            <v>N</v>
          </cell>
          <cell r="DP75" t="str">
            <v>N</v>
          </cell>
          <cell r="DQ75" t="str">
            <v>N</v>
          </cell>
          <cell r="DR75" t="str">
            <v>N</v>
          </cell>
          <cell r="DS75" t="str">
            <v>N</v>
          </cell>
          <cell r="DT75" t="str">
            <v>N</v>
          </cell>
          <cell r="DU75" t="str">
            <v>N</v>
          </cell>
          <cell r="DV75" t="str">
            <v>N</v>
          </cell>
          <cell r="DW75" t="str">
            <v>Y</v>
          </cell>
          <cell r="DX75" t="str">
            <v>N</v>
          </cell>
          <cell r="DY75" t="str">
            <v>Y</v>
          </cell>
          <cell r="DZ75" t="str">
            <v>Y</v>
          </cell>
          <cell r="EA75" t="str">
            <v>Y</v>
          </cell>
          <cell r="EB75"/>
          <cell r="EC75" t="str">
            <v>Y</v>
          </cell>
          <cell r="ED75" t="str">
            <v>N</v>
          </cell>
          <cell r="EE75" t="str">
            <v>N</v>
          </cell>
          <cell r="EF75" t="str">
            <v>N</v>
          </cell>
          <cell r="EG75" t="str">
            <v>N</v>
          </cell>
          <cell r="EH75" t="str">
            <v>N</v>
          </cell>
          <cell r="EI75" t="str">
            <v>N</v>
          </cell>
          <cell r="EJ75" t="str">
            <v>N</v>
          </cell>
          <cell r="EK75" t="str">
            <v>N</v>
          </cell>
          <cell r="EL75"/>
          <cell r="EM75" t="str">
            <v>N</v>
          </cell>
          <cell r="EN75" t="str">
            <v>N</v>
          </cell>
          <cell r="EO75" t="str">
            <v>N</v>
          </cell>
          <cell r="EP75" t="str">
            <v>N</v>
          </cell>
          <cell r="EQ75" t="str">
            <v>Y</v>
          </cell>
          <cell r="ER75" t="str">
            <v>N</v>
          </cell>
          <cell r="ES75" t="str">
            <v>N</v>
          </cell>
          <cell r="ET75" t="str">
            <v>N</v>
          </cell>
          <cell r="EU75" t="str">
            <v>Y</v>
          </cell>
          <cell r="EV75" t="str">
            <v>Y</v>
          </cell>
          <cell r="EW75" t="str">
            <v>Y</v>
          </cell>
          <cell r="EX75" t="str">
            <v>Y</v>
          </cell>
          <cell r="EY75"/>
          <cell r="EZ75" t="str">
            <v>Y</v>
          </cell>
          <cell r="FA75" t="str">
            <v>Y</v>
          </cell>
          <cell r="FB75" t="str">
            <v>Y</v>
          </cell>
          <cell r="FC75" t="str">
            <v>Y</v>
          </cell>
          <cell r="FD75" t="str">
            <v>N</v>
          </cell>
          <cell r="FE75" t="str">
            <v>N</v>
          </cell>
          <cell r="FF75" t="str">
            <v>N</v>
          </cell>
          <cell r="FG75" t="str">
            <v>N</v>
          </cell>
          <cell r="FH75" t="str">
            <v>N</v>
          </cell>
          <cell r="FI75" t="str">
            <v>N</v>
          </cell>
          <cell r="FJ75" t="str">
            <v>N</v>
          </cell>
          <cell r="FK75" t="str">
            <v>Y</v>
          </cell>
          <cell r="FL75" t="str">
            <v>N</v>
          </cell>
          <cell r="FM75" t="str">
            <v>N</v>
          </cell>
          <cell r="FN75" t="str">
            <v>N</v>
          </cell>
          <cell r="FO75" t="str">
            <v>N</v>
          </cell>
          <cell r="FP75" t="str">
            <v>N</v>
          </cell>
          <cell r="FQ75" t="str">
            <v>N</v>
          </cell>
          <cell r="FR75" t="str">
            <v>N</v>
          </cell>
          <cell r="FS75" t="str">
            <v>N</v>
          </cell>
          <cell r="FT75" t="str">
            <v>N</v>
          </cell>
          <cell r="FU75" t="str">
            <v>Y</v>
          </cell>
          <cell r="FV75" t="str">
            <v>N</v>
          </cell>
          <cell r="FW75" t="str">
            <v>Y</v>
          </cell>
          <cell r="FX75" t="str">
            <v>Y</v>
          </cell>
          <cell r="FY75" t="str">
            <v>N</v>
          </cell>
          <cell r="FZ75" t="str">
            <v>Y</v>
          </cell>
          <cell r="GA75" t="str">
            <v>N</v>
          </cell>
          <cell r="GB75"/>
          <cell r="GC75" t="str">
            <v>N</v>
          </cell>
          <cell r="GD75" t="str">
            <v>N</v>
          </cell>
          <cell r="GE75"/>
          <cell r="GF75" t="str">
            <v>N</v>
          </cell>
          <cell r="GG75" t="str">
            <v>Y</v>
          </cell>
          <cell r="GH75" t="str">
            <v>N</v>
          </cell>
          <cell r="GI75" t="str">
            <v>Y</v>
          </cell>
          <cell r="GJ75" t="str">
            <v>N</v>
          </cell>
          <cell r="GK75" t="str">
            <v>N</v>
          </cell>
          <cell r="GL75" t="str">
            <v>N</v>
          </cell>
          <cell r="GM75" t="str">
            <v>N</v>
          </cell>
          <cell r="GN75" t="str">
            <v>N</v>
          </cell>
          <cell r="GO75" t="str">
            <v>N</v>
          </cell>
          <cell r="GP75" t="str">
            <v>N</v>
          </cell>
          <cell r="GQ75" t="str">
            <v>N</v>
          </cell>
          <cell r="GR75" t="str">
            <v>N</v>
          </cell>
          <cell r="GS75" t="str">
            <v>Y</v>
          </cell>
          <cell r="GT75" t="str">
            <v>N</v>
          </cell>
          <cell r="GU75" t="str">
            <v>N</v>
          </cell>
          <cell r="GV75" t="str">
            <v>N</v>
          </cell>
          <cell r="GW75" t="str">
            <v>Y</v>
          </cell>
          <cell r="GX75" t="str">
            <v>N</v>
          </cell>
          <cell r="GY75" t="str">
            <v>N</v>
          </cell>
          <cell r="GZ75" t="str">
            <v>N</v>
          </cell>
          <cell r="HA75" t="str">
            <v>N</v>
          </cell>
          <cell r="HB75" t="str">
            <v>N</v>
          </cell>
          <cell r="HC75" t="str">
            <v>N</v>
          </cell>
          <cell r="HD75" t="str">
            <v>N</v>
          </cell>
          <cell r="HE75" t="str">
            <v>Y</v>
          </cell>
          <cell r="HF75"/>
          <cell r="HG75" t="str">
            <v>Y</v>
          </cell>
          <cell r="HH75" t="str">
            <v>Y</v>
          </cell>
          <cell r="HI75" t="str">
            <v>N</v>
          </cell>
          <cell r="HJ75" t="str">
            <v>Y</v>
          </cell>
          <cell r="HK75" t="str">
            <v>Y</v>
          </cell>
          <cell r="HL75" t="str">
            <v>N</v>
          </cell>
          <cell r="HM75" t="str">
            <v>N</v>
          </cell>
          <cell r="HN75" t="str">
            <v>Y</v>
          </cell>
          <cell r="HO75" t="str">
            <v>Y</v>
          </cell>
          <cell r="HP75"/>
          <cell r="HQ75" t="str">
            <v>Y</v>
          </cell>
          <cell r="HR75" t="str">
            <v>Y</v>
          </cell>
          <cell r="HS75" t="str">
            <v>Y</v>
          </cell>
          <cell r="HT75" t="str">
            <v>N</v>
          </cell>
          <cell r="HU75" t="str">
            <v>Y</v>
          </cell>
          <cell r="HV75" t="str">
            <v>Y</v>
          </cell>
          <cell r="HW75" t="str">
            <v>Y</v>
          </cell>
          <cell r="HX75" t="str">
            <v>Y</v>
          </cell>
          <cell r="HY75"/>
          <cell r="HZ75" t="str">
            <v>Y</v>
          </cell>
          <cell r="IA75" t="str">
            <v>N</v>
          </cell>
          <cell r="IB75" t="str">
            <v>N</v>
          </cell>
          <cell r="IC75" t="str">
            <v>Y</v>
          </cell>
          <cell r="ID75" t="str">
            <v>N</v>
          </cell>
          <cell r="IE75" t="str">
            <v>N</v>
          </cell>
          <cell r="IF75" t="str">
            <v>N</v>
          </cell>
          <cell r="IG75" t="str">
            <v>N</v>
          </cell>
          <cell r="IH75" t="str">
            <v>N</v>
          </cell>
          <cell r="II75"/>
          <cell r="IJ75" t="str">
            <v>Y</v>
          </cell>
          <cell r="IK75" t="str">
            <v>Y</v>
          </cell>
          <cell r="IL75" t="str">
            <v>Y</v>
          </cell>
          <cell r="IM75" t="str">
            <v>N</v>
          </cell>
          <cell r="IN75"/>
          <cell r="IO75" t="str">
            <v>N</v>
          </cell>
          <cell r="IP75" t="str">
            <v>N</v>
          </cell>
          <cell r="IQ75" t="str">
            <v>N</v>
          </cell>
          <cell r="IR75" t="str">
            <v>Y</v>
          </cell>
          <cell r="IS75" t="str">
            <v>N</v>
          </cell>
          <cell r="IT75" t="str">
            <v>N</v>
          </cell>
          <cell r="IU75" t="str">
            <v>N</v>
          </cell>
          <cell r="IV75" t="str">
            <v>N</v>
          </cell>
          <cell r="IW75"/>
          <cell r="IX75" t="str">
            <v>N</v>
          </cell>
          <cell r="IY75" t="str">
            <v>Y</v>
          </cell>
          <cell r="IZ75" t="str">
            <v>Y</v>
          </cell>
          <cell r="JA75" t="str">
            <v>N</v>
          </cell>
          <cell r="JB75" t="str">
            <v>Y</v>
          </cell>
          <cell r="JC75" t="str">
            <v>N</v>
          </cell>
          <cell r="JD75" t="str">
            <v>Y</v>
          </cell>
          <cell r="JE75" t="str">
            <v>Y</v>
          </cell>
          <cell r="JF75" t="str">
            <v>N</v>
          </cell>
          <cell r="JG75"/>
          <cell r="JH75" t="str">
            <v>N</v>
          </cell>
          <cell r="JI75"/>
          <cell r="JJ75" t="str">
            <v>N</v>
          </cell>
          <cell r="JK75" t="str">
            <v>Y</v>
          </cell>
          <cell r="JL75" t="str">
            <v>N</v>
          </cell>
          <cell r="JM75" t="str">
            <v>Y</v>
          </cell>
          <cell r="JN75" t="str">
            <v>N</v>
          </cell>
          <cell r="JO75" t="str">
            <v>Y</v>
          </cell>
          <cell r="JP75" t="str">
            <v>Y</v>
          </cell>
          <cell r="JQ75" t="str">
            <v>N</v>
          </cell>
          <cell r="JR75" t="str">
            <v>N</v>
          </cell>
          <cell r="JS75" t="str">
            <v>N</v>
          </cell>
          <cell r="JT75" t="str">
            <v>N</v>
          </cell>
          <cell r="JU75" t="str">
            <v>N</v>
          </cell>
          <cell r="JV75" t="str">
            <v>N</v>
          </cell>
          <cell r="JW75" t="str">
            <v>N</v>
          </cell>
          <cell r="JX75" t="str">
            <v>N</v>
          </cell>
          <cell r="JY75" t="str">
            <v>N</v>
          </cell>
          <cell r="JZ75" t="str">
            <v>N</v>
          </cell>
          <cell r="KA75" t="str">
            <v>N</v>
          </cell>
          <cell r="KB75" t="str">
            <v>Y</v>
          </cell>
          <cell r="KC75" t="str">
            <v>Y</v>
          </cell>
          <cell r="KD75" t="str">
            <v>Y</v>
          </cell>
          <cell r="KE75" t="str">
            <v>N</v>
          </cell>
          <cell r="KF75" t="str">
            <v>N</v>
          </cell>
          <cell r="KG75" t="str">
            <v>N</v>
          </cell>
          <cell r="KH75" t="str">
            <v>N</v>
          </cell>
          <cell r="KI75" t="str">
            <v>N</v>
          </cell>
          <cell r="KJ75" t="str">
            <v>Y</v>
          </cell>
          <cell r="KK75" t="str">
            <v>N</v>
          </cell>
          <cell r="KL75" t="str">
            <v>N</v>
          </cell>
          <cell r="KM75" t="str">
            <v>N</v>
          </cell>
          <cell r="KN75" t="str">
            <v>N</v>
          </cell>
          <cell r="KO75" t="str">
            <v>N</v>
          </cell>
          <cell r="KP75" t="str">
            <v>N</v>
          </cell>
          <cell r="KQ75" t="str">
            <v>N</v>
          </cell>
          <cell r="KR75" t="str">
            <v>N</v>
          </cell>
          <cell r="KS75" t="str">
            <v>N</v>
          </cell>
          <cell r="KT75" t="str">
            <v>N</v>
          </cell>
          <cell r="KU75" t="str">
            <v>Y</v>
          </cell>
          <cell r="KV75" t="str">
            <v>Y</v>
          </cell>
          <cell r="KW75" t="str">
            <v>Y</v>
          </cell>
          <cell r="KX75" t="str">
            <v>Y</v>
          </cell>
          <cell r="KY75" t="str">
            <v>Y</v>
          </cell>
          <cell r="KZ75" t="str">
            <v>Y</v>
          </cell>
          <cell r="LA75" t="str">
            <v>Y</v>
          </cell>
          <cell r="LB75" t="str">
            <v>Y</v>
          </cell>
          <cell r="LC75" t="str">
            <v>Y</v>
          </cell>
          <cell r="LD75" t="str">
            <v>Y</v>
          </cell>
          <cell r="LE75" t="str">
            <v>Y</v>
          </cell>
          <cell r="LF75" t="str">
            <v>Y</v>
          </cell>
          <cell r="LG75" t="str">
            <v>Y</v>
          </cell>
          <cell r="LH75" t="str">
            <v>Y</v>
          </cell>
          <cell r="LI75" t="str">
            <v>Y</v>
          </cell>
          <cell r="LJ75" t="str">
            <v>Y</v>
          </cell>
          <cell r="LK75" t="str">
            <v>Y</v>
          </cell>
          <cell r="LL75" t="str">
            <v>Y</v>
          </cell>
          <cell r="LM75" t="str">
            <v>Y</v>
          </cell>
          <cell r="LN75" t="str">
            <v>Y</v>
          </cell>
          <cell r="LO75" t="str">
            <v>Y</v>
          </cell>
          <cell r="LP75" t="str">
            <v>Y</v>
          </cell>
          <cell r="LQ75" t="str">
            <v>Y</v>
          </cell>
          <cell r="LR75"/>
          <cell r="LS75" t="str">
            <v>Y</v>
          </cell>
          <cell r="LT75" t="str">
            <v>Y</v>
          </cell>
          <cell r="LU75" t="str">
            <v>Y</v>
          </cell>
          <cell r="LV75" t="str">
            <v>N</v>
          </cell>
          <cell r="LW75" t="str">
            <v>Y</v>
          </cell>
          <cell r="LX75" t="str">
            <v>Y</v>
          </cell>
          <cell r="LY75" t="str">
            <v>Y</v>
          </cell>
          <cell r="LZ75" t="str">
            <v>Y</v>
          </cell>
          <cell r="MA75" t="str">
            <v>Y</v>
          </cell>
          <cell r="MB75" t="str">
            <v>Y</v>
          </cell>
          <cell r="MC75" t="str">
            <v>Y</v>
          </cell>
          <cell r="MD75" t="str">
            <v>N</v>
          </cell>
          <cell r="ME75" t="str">
            <v>N</v>
          </cell>
          <cell r="MF75" t="str">
            <v>N</v>
          </cell>
          <cell r="MG75" t="str">
            <v>N</v>
          </cell>
          <cell r="MH75" t="str">
            <v>Y</v>
          </cell>
          <cell r="MI75" t="str">
            <v>Y</v>
          </cell>
          <cell r="MJ75" t="str">
            <v>Y</v>
          </cell>
          <cell r="MK75" t="str">
            <v>Y</v>
          </cell>
          <cell r="ML75" t="str">
            <v>N</v>
          </cell>
          <cell r="MM75" t="str">
            <v>N</v>
          </cell>
          <cell r="MN75" t="str">
            <v>Y</v>
          </cell>
          <cell r="MO75" t="str">
            <v>N</v>
          </cell>
          <cell r="MP75" t="str">
            <v>Y</v>
          </cell>
          <cell r="MQ75"/>
          <cell r="MR75" t="str">
            <v>Y</v>
          </cell>
          <cell r="MS75" t="str">
            <v>Y</v>
          </cell>
          <cell r="MT75" t="str">
            <v>N</v>
          </cell>
          <cell r="MU75" t="str">
            <v>N</v>
          </cell>
          <cell r="MV75" t="str">
            <v>Y</v>
          </cell>
          <cell r="MW75" t="str">
            <v>N</v>
          </cell>
          <cell r="MX75" t="str">
            <v>Y</v>
          </cell>
          <cell r="MY75" t="str">
            <v>Y</v>
          </cell>
          <cell r="MZ75" t="str">
            <v>Y</v>
          </cell>
          <cell r="NA75" t="str">
            <v>Y</v>
          </cell>
          <cell r="NB75" t="str">
            <v>Y</v>
          </cell>
          <cell r="NC75" t="str">
            <v>Y</v>
          </cell>
          <cell r="ND75" t="str">
            <v>N</v>
          </cell>
          <cell r="NE75" t="str">
            <v>Y</v>
          </cell>
          <cell r="NF75" t="str">
            <v>N</v>
          </cell>
          <cell r="NG75" t="str">
            <v>Y</v>
          </cell>
          <cell r="NH75" t="str">
            <v>N</v>
          </cell>
          <cell r="NI75" t="str">
            <v>N</v>
          </cell>
          <cell r="NJ75" t="str">
            <v>Y</v>
          </cell>
          <cell r="NK75" t="str">
            <v>Y</v>
          </cell>
          <cell r="NL75" t="str">
            <v>Y</v>
          </cell>
          <cell r="NM75" t="str">
            <v>Y</v>
          </cell>
          <cell r="NN75" t="str">
            <v>N</v>
          </cell>
          <cell r="NO75" t="str">
            <v>Y</v>
          </cell>
          <cell r="NP75" t="str">
            <v>N</v>
          </cell>
          <cell r="NQ75" t="str">
            <v>Y</v>
          </cell>
          <cell r="NR75" t="str">
            <v>N</v>
          </cell>
          <cell r="NS75"/>
          <cell r="NT75"/>
          <cell r="NU75" t="str">
            <v>N</v>
          </cell>
          <cell r="NV75" t="str">
            <v>Y</v>
          </cell>
          <cell r="NW75" t="str">
            <v>N</v>
          </cell>
          <cell r="NX75" t="str">
            <v>Y</v>
          </cell>
          <cell r="NY75" t="str">
            <v>Y</v>
          </cell>
          <cell r="NZ75" t="str">
            <v>Y</v>
          </cell>
          <cell r="OA75" t="str">
            <v>N</v>
          </cell>
          <cell r="OB75" t="str">
            <v>N</v>
          </cell>
          <cell r="OC75"/>
          <cell r="OD75" t="str">
            <v>N</v>
          </cell>
          <cell r="OE75" t="str">
            <v>Y</v>
          </cell>
          <cell r="OF75" t="str">
            <v>N</v>
          </cell>
          <cell r="OG75" t="str">
            <v>N</v>
          </cell>
          <cell r="OH75"/>
          <cell r="OI75" t="str">
            <v>N</v>
          </cell>
          <cell r="OJ75" t="str">
            <v>N</v>
          </cell>
          <cell r="OK75" t="str">
            <v>Y</v>
          </cell>
          <cell r="OL75" t="str">
            <v>Y</v>
          </cell>
          <cell r="OM75" t="str">
            <v>N</v>
          </cell>
          <cell r="ON75" t="str">
            <v>N</v>
          </cell>
          <cell r="OO75" t="str">
            <v>N</v>
          </cell>
          <cell r="OP75"/>
          <cell r="OQ75" t="str">
            <v>N</v>
          </cell>
          <cell r="OR75" t="str">
            <v>N</v>
          </cell>
          <cell r="OS75" t="str">
            <v>N</v>
          </cell>
          <cell r="OT75"/>
          <cell r="OU75" t="str">
            <v>Y</v>
          </cell>
          <cell r="OV75" t="str">
            <v>Y</v>
          </cell>
          <cell r="OW75" t="str">
            <v>Y</v>
          </cell>
          <cell r="OX75" t="str">
            <v>Y</v>
          </cell>
          <cell r="OY75" t="str">
            <v>N</v>
          </cell>
          <cell r="OZ75" t="str">
            <v>Y</v>
          </cell>
          <cell r="PA75" t="str">
            <v>Y</v>
          </cell>
          <cell r="PB75" t="str">
            <v>N</v>
          </cell>
          <cell r="PC75" t="str">
            <v>Y</v>
          </cell>
          <cell r="PD75" t="str">
            <v>Y</v>
          </cell>
          <cell r="PE75" t="str">
            <v>Y</v>
          </cell>
          <cell r="PF75" t="str">
            <v>Y</v>
          </cell>
          <cell r="PG75" t="str">
            <v>N</v>
          </cell>
          <cell r="PH75" t="str">
            <v>N</v>
          </cell>
          <cell r="PI75" t="str">
            <v>Y</v>
          </cell>
          <cell r="PJ75" t="str">
            <v>Y</v>
          </cell>
          <cell r="PK75" t="str">
            <v>Y</v>
          </cell>
          <cell r="PL75" t="str">
            <v>Y</v>
          </cell>
          <cell r="PM75" t="str">
            <v>Y</v>
          </cell>
          <cell r="PN75" t="str">
            <v>Y</v>
          </cell>
          <cell r="PO75" t="str">
            <v>Y</v>
          </cell>
          <cell r="PP75" t="str">
            <v>Y</v>
          </cell>
          <cell r="PQ75" t="str">
            <v>N</v>
          </cell>
          <cell r="PR75" t="str">
            <v>Y</v>
          </cell>
          <cell r="PS75" t="str">
            <v>Y</v>
          </cell>
          <cell r="PT75" t="str">
            <v>Y</v>
          </cell>
          <cell r="PU75" t="str">
            <v>Y</v>
          </cell>
          <cell r="PV75" t="str">
            <v>Y</v>
          </cell>
          <cell r="PW75" t="str">
            <v>Y</v>
          </cell>
          <cell r="PX75" t="str">
            <v>Y</v>
          </cell>
          <cell r="PY75" t="str">
            <v>Y</v>
          </cell>
          <cell r="PZ75" t="str">
            <v>Y</v>
          </cell>
          <cell r="QA75"/>
          <cell r="QB75" t="str">
            <v>N</v>
          </cell>
          <cell r="QC75" t="str">
            <v>N</v>
          </cell>
          <cell r="QD75" t="str">
            <v>N</v>
          </cell>
          <cell r="QE75" t="str">
            <v>Y</v>
          </cell>
          <cell r="QF75" t="str">
            <v>N</v>
          </cell>
          <cell r="QG75" t="str">
            <v>Y</v>
          </cell>
          <cell r="QH75" t="str">
            <v>Y</v>
          </cell>
          <cell r="QI75" t="str">
            <v>N</v>
          </cell>
          <cell r="QJ75" t="str">
            <v>N</v>
          </cell>
          <cell r="QK75" t="str">
            <v>N</v>
          </cell>
          <cell r="QL75" t="str">
            <v>Y</v>
          </cell>
          <cell r="QM75" t="str">
            <v>N</v>
          </cell>
          <cell r="QN75" t="str">
            <v>N</v>
          </cell>
          <cell r="QO75" t="str">
            <v>N</v>
          </cell>
          <cell r="QP75" t="str">
            <v>Y</v>
          </cell>
          <cell r="QQ75" t="str">
            <v>N</v>
          </cell>
          <cell r="QR75" t="str">
            <v>N</v>
          </cell>
          <cell r="QS75" t="str">
            <v>Y</v>
          </cell>
          <cell r="QT75" t="str">
            <v>N</v>
          </cell>
          <cell r="QU75" t="str">
            <v>N</v>
          </cell>
          <cell r="QV75" t="str">
            <v>N</v>
          </cell>
          <cell r="QW75" t="str">
            <v>N</v>
          </cell>
          <cell r="QX75" t="str">
            <v>Y</v>
          </cell>
          <cell r="QY75" t="str">
            <v>N</v>
          </cell>
          <cell r="QZ75"/>
          <cell r="RA75" t="str">
            <v>N</v>
          </cell>
          <cell r="RB75" t="str">
            <v>Y</v>
          </cell>
          <cell r="RC75" t="str">
            <v>N</v>
          </cell>
          <cell r="RD75" t="str">
            <v>Y</v>
          </cell>
          <cell r="RE75" t="str">
            <v>N</v>
          </cell>
          <cell r="RF75" t="str">
            <v>N</v>
          </cell>
          <cell r="RG75" t="str">
            <v>Y</v>
          </cell>
          <cell r="RH75" t="str">
            <v>N</v>
          </cell>
          <cell r="RI75" t="str">
            <v>N</v>
          </cell>
          <cell r="RJ75" t="str">
            <v>N</v>
          </cell>
          <cell r="RK75" t="str">
            <v>Y</v>
          </cell>
          <cell r="RL75" t="str">
            <v>Y</v>
          </cell>
          <cell r="RM75"/>
          <cell r="RN75" t="str">
            <v>Y</v>
          </cell>
          <cell r="RO75" t="str">
            <v>Y</v>
          </cell>
          <cell r="RP75" t="str">
            <v>Y</v>
          </cell>
          <cell r="RQ75" t="str">
            <v>Y</v>
          </cell>
          <cell r="RR75" t="str">
            <v>Y</v>
          </cell>
          <cell r="RS75" t="str">
            <v>Y</v>
          </cell>
          <cell r="RT75" t="str">
            <v>Y</v>
          </cell>
          <cell r="RU75" t="str">
            <v>N</v>
          </cell>
          <cell r="RV75" t="str">
            <v>N</v>
          </cell>
          <cell r="RW75" t="str">
            <v>N</v>
          </cell>
          <cell r="RX75" t="str">
            <v>N</v>
          </cell>
          <cell r="RY75"/>
          <cell r="RZ75" t="str">
            <v>N</v>
          </cell>
          <cell r="SA75" t="str">
            <v>N</v>
          </cell>
          <cell r="SB75" t="str">
            <v>N</v>
          </cell>
          <cell r="SC75"/>
          <cell r="SD75" t="str">
            <v>N</v>
          </cell>
          <cell r="SE75" t="str">
            <v>N</v>
          </cell>
          <cell r="SF75" t="str">
            <v>N</v>
          </cell>
          <cell r="SG75" t="str">
            <v>Y</v>
          </cell>
          <cell r="SH75" t="str">
            <v>Y</v>
          </cell>
          <cell r="SI75" t="str">
            <v>N</v>
          </cell>
          <cell r="SJ75" t="str">
            <v>N</v>
          </cell>
          <cell r="SK75" t="str">
            <v>N</v>
          </cell>
          <cell r="SL75" t="str">
            <v>N</v>
          </cell>
          <cell r="SM75"/>
          <cell r="SN75" t="str">
            <v>Y</v>
          </cell>
          <cell r="SO75" t="str">
            <v>Y</v>
          </cell>
          <cell r="SP75" t="str">
            <v>N</v>
          </cell>
          <cell r="SQ75" t="str">
            <v>N</v>
          </cell>
          <cell r="SR75" t="str">
            <v>N</v>
          </cell>
          <cell r="SS75" t="str">
            <v>N</v>
          </cell>
          <cell r="ST75" t="str">
            <v>N</v>
          </cell>
          <cell r="SU75" t="str">
            <v>N</v>
          </cell>
          <cell r="SV75" t="str">
            <v>N</v>
          </cell>
          <cell r="SW75" t="str">
            <v>N</v>
          </cell>
          <cell r="SX75" t="str">
            <v>N</v>
          </cell>
          <cell r="SY75" t="str">
            <v>N</v>
          </cell>
          <cell r="SZ75" t="str">
            <v>Y</v>
          </cell>
          <cell r="TA75" t="str">
            <v>N</v>
          </cell>
          <cell r="TB75" t="str">
            <v>Y</v>
          </cell>
          <cell r="TC75" t="str">
            <v>N</v>
          </cell>
          <cell r="TD75" t="str">
            <v>N</v>
          </cell>
          <cell r="TE75" t="str">
            <v>N</v>
          </cell>
          <cell r="TF75" t="str">
            <v>Y</v>
          </cell>
          <cell r="TG75" t="str">
            <v>N</v>
          </cell>
          <cell r="TH75" t="str">
            <v>N</v>
          </cell>
          <cell r="TI75" t="str">
            <v>Y</v>
          </cell>
          <cell r="TJ75" t="str">
            <v>N</v>
          </cell>
          <cell r="TK75" t="str">
            <v>N</v>
          </cell>
          <cell r="TL75" t="str">
            <v>N</v>
          </cell>
          <cell r="TM75" t="str">
            <v>N</v>
          </cell>
          <cell r="TN75" t="str">
            <v>Y</v>
          </cell>
          <cell r="TO75" t="str">
            <v>N</v>
          </cell>
          <cell r="TP75" t="str">
            <v>N</v>
          </cell>
          <cell r="TQ75" t="str">
            <v>N</v>
          </cell>
          <cell r="TR75"/>
          <cell r="TS75" t="str">
            <v>Y</v>
          </cell>
          <cell r="TT75" t="str">
            <v>Y</v>
          </cell>
          <cell r="TU75" t="str">
            <v>N</v>
          </cell>
          <cell r="TV75" t="str">
            <v>N</v>
          </cell>
          <cell r="TW75" t="str">
            <v>Y</v>
          </cell>
          <cell r="TX75" t="str">
            <v>N</v>
          </cell>
          <cell r="TY75" t="str">
            <v>N</v>
          </cell>
          <cell r="TZ75" t="str">
            <v>N</v>
          </cell>
          <cell r="UA75" t="str">
            <v>Y</v>
          </cell>
          <cell r="UB75" t="str">
            <v>N</v>
          </cell>
          <cell r="UC75" t="str">
            <v>Y</v>
          </cell>
          <cell r="UD75" t="str">
            <v>N</v>
          </cell>
          <cell r="UE75" t="str">
            <v>N</v>
          </cell>
          <cell r="UF75" t="str">
            <v>N</v>
          </cell>
          <cell r="UG75" t="str">
            <v>N</v>
          </cell>
          <cell r="UH75" t="str">
            <v>N</v>
          </cell>
          <cell r="UI75" t="str">
            <v>Y</v>
          </cell>
          <cell r="UJ75" t="str">
            <v>N</v>
          </cell>
          <cell r="UK75" t="str">
            <v>N</v>
          </cell>
          <cell r="UL75" t="str">
            <v>Y</v>
          </cell>
          <cell r="UM75" t="str">
            <v>Y</v>
          </cell>
          <cell r="UN75" t="str">
            <v>Y</v>
          </cell>
          <cell r="UO75"/>
          <cell r="UP75" t="str">
            <v>Y</v>
          </cell>
          <cell r="UQ75" t="str">
            <v>Y</v>
          </cell>
          <cell r="UR75"/>
          <cell r="US75" t="str">
            <v>N</v>
          </cell>
          <cell r="UT75" t="str">
            <v>Y</v>
          </cell>
          <cell r="UU75" t="str">
            <v>N</v>
          </cell>
          <cell r="UV75" t="str">
            <v>N</v>
          </cell>
          <cell r="UW75" t="str">
            <v>Y</v>
          </cell>
          <cell r="UX75" t="str">
            <v>N</v>
          </cell>
          <cell r="UY75" t="str">
            <v>Y</v>
          </cell>
          <cell r="UZ75" t="str">
            <v>N</v>
          </cell>
          <cell r="VA75" t="str">
            <v>Y</v>
          </cell>
          <cell r="VB75" t="str">
            <v>Y</v>
          </cell>
          <cell r="VC75" t="str">
            <v>Y</v>
          </cell>
          <cell r="VD75" t="str">
            <v>Y</v>
          </cell>
          <cell r="VE75" t="str">
            <v>Y</v>
          </cell>
          <cell r="VF75" t="str">
            <v>Y</v>
          </cell>
          <cell r="VG75"/>
          <cell r="VH75" t="str">
            <v>N</v>
          </cell>
          <cell r="VI75" t="str">
            <v>Y</v>
          </cell>
          <cell r="VJ75" t="str">
            <v>Y</v>
          </cell>
          <cell r="VK75" t="str">
            <v>Y</v>
          </cell>
          <cell r="VL75" t="str">
            <v>Y</v>
          </cell>
          <cell r="VM75"/>
          <cell r="VN75" t="str">
            <v>N</v>
          </cell>
          <cell r="VO75" t="str">
            <v>N</v>
          </cell>
          <cell r="VP75"/>
          <cell r="VQ75" t="str">
            <v>Y</v>
          </cell>
          <cell r="VR75" t="str">
            <v>N</v>
          </cell>
          <cell r="VS75" t="str">
            <v>N</v>
          </cell>
          <cell r="VT75" t="str">
            <v>Y</v>
          </cell>
          <cell r="VU75" t="str">
            <v>Y</v>
          </cell>
          <cell r="VV75" t="str">
            <v>N</v>
          </cell>
          <cell r="VW75" t="str">
            <v>N</v>
          </cell>
          <cell r="VX75"/>
          <cell r="VY75" t="str">
            <v>Y</v>
          </cell>
          <cell r="VZ75" t="str">
            <v>Y</v>
          </cell>
          <cell r="WA75"/>
          <cell r="WB75"/>
          <cell r="WC75" t="str">
            <v>N</v>
          </cell>
          <cell r="WD75" t="str">
            <v>Y</v>
          </cell>
          <cell r="WE75" t="str">
            <v>Y</v>
          </cell>
          <cell r="WF75"/>
          <cell r="WG75" t="str">
            <v>Y</v>
          </cell>
          <cell r="WH75" t="str">
            <v>Y</v>
          </cell>
          <cell r="WI75" t="str">
            <v>Y</v>
          </cell>
          <cell r="WJ75"/>
          <cell r="WK75"/>
          <cell r="WL75" t="str">
            <v>Y</v>
          </cell>
          <cell r="WM75" t="str">
            <v>N</v>
          </cell>
          <cell r="WN75" t="str">
            <v>N</v>
          </cell>
          <cell r="WO75" t="str">
            <v>N</v>
          </cell>
          <cell r="WP75"/>
          <cell r="WQ75"/>
          <cell r="WR75"/>
          <cell r="WS75" t="str">
            <v>N</v>
          </cell>
          <cell r="WT75" t="str">
            <v>N</v>
          </cell>
          <cell r="WU75" t="str">
            <v>N</v>
          </cell>
          <cell r="WV75" t="str">
            <v>N</v>
          </cell>
          <cell r="WW75" t="str">
            <v>N</v>
          </cell>
          <cell r="WX75" t="str">
            <v>N</v>
          </cell>
          <cell r="WY75" t="str">
            <v>N</v>
          </cell>
          <cell r="WZ75" t="str">
            <v>N</v>
          </cell>
          <cell r="XA75"/>
          <cell r="XB75" t="str">
            <v>Y</v>
          </cell>
          <cell r="XC75"/>
          <cell r="XD75"/>
          <cell r="XE75"/>
          <cell r="XF75"/>
          <cell r="XG75"/>
          <cell r="XH75"/>
          <cell r="XI75" t="str">
            <v>Y</v>
          </cell>
          <cell r="XJ75"/>
          <cell r="XK75" t="str">
            <v>Y</v>
          </cell>
          <cell r="XL75" t="str">
            <v>Y</v>
          </cell>
          <cell r="XM75"/>
          <cell r="XN75" t="str">
            <v>N</v>
          </cell>
          <cell r="XO75"/>
          <cell r="XP75" t="str">
            <v>N</v>
          </cell>
          <cell r="XQ75" t="str">
            <v>N</v>
          </cell>
          <cell r="XR75" t="str">
            <v>N</v>
          </cell>
          <cell r="XS75" t="str">
            <v>Y</v>
          </cell>
          <cell r="XT75" t="str">
            <v>N</v>
          </cell>
          <cell r="XU75" t="str">
            <v>N</v>
          </cell>
          <cell r="XV75" t="str">
            <v>Y</v>
          </cell>
        </row>
        <row r="76">
          <cell r="E76" t="str">
            <v>N</v>
          </cell>
          <cell r="F76" t="str">
            <v>N</v>
          </cell>
          <cell r="G76" t="str">
            <v>N</v>
          </cell>
          <cell r="H76" t="str">
            <v>N</v>
          </cell>
          <cell r="I76" t="str">
            <v>N</v>
          </cell>
          <cell r="J76" t="str">
            <v>N</v>
          </cell>
          <cell r="K76" t="str">
            <v>N</v>
          </cell>
          <cell r="L76" t="str">
            <v>N</v>
          </cell>
          <cell r="M76" t="str">
            <v>N</v>
          </cell>
          <cell r="N76" t="str">
            <v>N</v>
          </cell>
          <cell r="O76"/>
          <cell r="P76" t="str">
            <v>N</v>
          </cell>
          <cell r="Q76" t="str">
            <v>N</v>
          </cell>
          <cell r="R76" t="str">
            <v>N</v>
          </cell>
          <cell r="S76" t="str">
            <v>Y</v>
          </cell>
          <cell r="T76" t="str">
            <v>N</v>
          </cell>
          <cell r="U76" t="str">
            <v>N</v>
          </cell>
          <cell r="V76" t="str">
            <v>N</v>
          </cell>
          <cell r="W76" t="str">
            <v>N</v>
          </cell>
          <cell r="X76" t="str">
            <v>N</v>
          </cell>
          <cell r="Y76" t="str">
            <v>N</v>
          </cell>
          <cell r="Z76"/>
          <cell r="AA76" t="str">
            <v>N</v>
          </cell>
          <cell r="AB76" t="str">
            <v>N</v>
          </cell>
          <cell r="AC76" t="str">
            <v>N</v>
          </cell>
          <cell r="AD76" t="str">
            <v>N</v>
          </cell>
          <cell r="AE76" t="str">
            <v>N</v>
          </cell>
          <cell r="AF76" t="str">
            <v>Y</v>
          </cell>
          <cell r="AG76" t="str">
            <v>N</v>
          </cell>
          <cell r="AH76" t="str">
            <v>N</v>
          </cell>
          <cell r="AI76" t="str">
            <v>N</v>
          </cell>
          <cell r="AJ76" t="str">
            <v>N</v>
          </cell>
          <cell r="AK76" t="str">
            <v>N</v>
          </cell>
          <cell r="AL76" t="str">
            <v>N</v>
          </cell>
          <cell r="AM76" t="str">
            <v>N</v>
          </cell>
          <cell r="AN76" t="str">
            <v>N</v>
          </cell>
          <cell r="AO76" t="str">
            <v>N</v>
          </cell>
          <cell r="AP76" t="str">
            <v>N</v>
          </cell>
          <cell r="AQ76" t="str">
            <v>N</v>
          </cell>
          <cell r="AR76" t="str">
            <v>N</v>
          </cell>
          <cell r="AS76" t="str">
            <v>N</v>
          </cell>
          <cell r="AT76" t="str">
            <v>N</v>
          </cell>
          <cell r="AU76" t="str">
            <v>N</v>
          </cell>
          <cell r="AV76" t="str">
            <v>N</v>
          </cell>
          <cell r="AW76" t="str">
            <v>N</v>
          </cell>
          <cell r="AX76" t="str">
            <v>N</v>
          </cell>
          <cell r="AY76"/>
          <cell r="AZ76" t="str">
            <v>Y</v>
          </cell>
          <cell r="BA76"/>
          <cell r="BB76" t="str">
            <v>N</v>
          </cell>
          <cell r="BC76" t="str">
            <v>N</v>
          </cell>
          <cell r="BD76" t="str">
            <v>N</v>
          </cell>
          <cell r="BE76" t="str">
            <v>N</v>
          </cell>
          <cell r="BF76" t="str">
            <v>N</v>
          </cell>
          <cell r="BG76" t="str">
            <v>N</v>
          </cell>
          <cell r="BH76" t="str">
            <v>N</v>
          </cell>
          <cell r="BI76" t="str">
            <v>N</v>
          </cell>
          <cell r="BJ76" t="str">
            <v>N</v>
          </cell>
          <cell r="BK76" t="str">
            <v>N</v>
          </cell>
          <cell r="BL76" t="str">
            <v>Y</v>
          </cell>
          <cell r="BM76" t="str">
            <v>N</v>
          </cell>
          <cell r="BN76" t="str">
            <v>Y</v>
          </cell>
          <cell r="BO76" t="str">
            <v>N</v>
          </cell>
          <cell r="BP76" t="str">
            <v>N</v>
          </cell>
          <cell r="BQ76" t="str">
            <v>N</v>
          </cell>
          <cell r="BR76" t="str">
            <v>N</v>
          </cell>
          <cell r="BS76" t="str">
            <v>N</v>
          </cell>
          <cell r="BT76" t="str">
            <v>N</v>
          </cell>
          <cell r="BU76" t="str">
            <v>N</v>
          </cell>
          <cell r="BV76" t="str">
            <v>N</v>
          </cell>
          <cell r="BW76" t="str">
            <v>Y</v>
          </cell>
          <cell r="BX76" t="str">
            <v>N</v>
          </cell>
          <cell r="BY76" t="str">
            <v>N</v>
          </cell>
          <cell r="BZ76" t="str">
            <v>N</v>
          </cell>
          <cell r="CA76" t="str">
            <v>N</v>
          </cell>
          <cell r="CB76" t="str">
            <v>N</v>
          </cell>
          <cell r="CC76" t="str">
            <v>N</v>
          </cell>
          <cell r="CD76" t="str">
            <v>N</v>
          </cell>
          <cell r="CE76" t="str">
            <v>N</v>
          </cell>
          <cell r="CF76" t="str">
            <v>N</v>
          </cell>
          <cell r="CG76" t="str">
            <v>N</v>
          </cell>
          <cell r="CH76" t="str">
            <v>N</v>
          </cell>
          <cell r="CI76" t="str">
            <v>N</v>
          </cell>
          <cell r="CJ76" t="str">
            <v>N</v>
          </cell>
          <cell r="CK76" t="str">
            <v>N</v>
          </cell>
          <cell r="CL76" t="str">
            <v>N</v>
          </cell>
          <cell r="CM76"/>
          <cell r="CN76" t="str">
            <v>N</v>
          </cell>
          <cell r="CO76" t="str">
            <v>N</v>
          </cell>
          <cell r="CP76" t="str">
            <v>N</v>
          </cell>
          <cell r="CQ76" t="str">
            <v>N</v>
          </cell>
          <cell r="CR76"/>
          <cell r="CS76" t="str">
            <v>N</v>
          </cell>
          <cell r="CT76" t="str">
            <v>N</v>
          </cell>
          <cell r="CU76" t="str">
            <v>N</v>
          </cell>
          <cell r="CV76" t="str">
            <v>N</v>
          </cell>
          <cell r="CW76" t="str">
            <v>N</v>
          </cell>
          <cell r="CX76" t="str">
            <v>N</v>
          </cell>
          <cell r="CY76" t="str">
            <v>Y</v>
          </cell>
          <cell r="CZ76" t="str">
            <v>Y</v>
          </cell>
          <cell r="DA76" t="str">
            <v>N</v>
          </cell>
          <cell r="DB76" t="str">
            <v>N</v>
          </cell>
          <cell r="DC76" t="str">
            <v>Y</v>
          </cell>
          <cell r="DD76" t="str">
            <v>N</v>
          </cell>
          <cell r="DE76" t="str">
            <v>N</v>
          </cell>
          <cell r="DF76" t="str">
            <v>N</v>
          </cell>
          <cell r="DG76" t="str">
            <v>N</v>
          </cell>
          <cell r="DH76" t="str">
            <v>N</v>
          </cell>
          <cell r="DI76" t="str">
            <v>N</v>
          </cell>
          <cell r="DJ76" t="str">
            <v>Y</v>
          </cell>
          <cell r="DK76" t="str">
            <v>N</v>
          </cell>
          <cell r="DL76" t="str">
            <v>N</v>
          </cell>
          <cell r="DM76" t="str">
            <v>N</v>
          </cell>
          <cell r="DN76" t="str">
            <v>N</v>
          </cell>
          <cell r="DO76" t="str">
            <v>N</v>
          </cell>
          <cell r="DP76" t="str">
            <v>N</v>
          </cell>
          <cell r="DQ76" t="str">
            <v>N</v>
          </cell>
          <cell r="DR76" t="str">
            <v>Y</v>
          </cell>
          <cell r="DS76" t="str">
            <v>N</v>
          </cell>
          <cell r="DT76" t="str">
            <v>N</v>
          </cell>
          <cell r="DU76" t="str">
            <v>N</v>
          </cell>
          <cell r="DV76" t="str">
            <v>N</v>
          </cell>
          <cell r="DW76" t="str">
            <v>Y</v>
          </cell>
          <cell r="DX76" t="str">
            <v>N</v>
          </cell>
          <cell r="DY76" t="str">
            <v>N</v>
          </cell>
          <cell r="DZ76" t="str">
            <v>N</v>
          </cell>
          <cell r="EA76" t="str">
            <v>N</v>
          </cell>
          <cell r="EB76"/>
          <cell r="EC76" t="str">
            <v>N</v>
          </cell>
          <cell r="ED76" t="str">
            <v>N</v>
          </cell>
          <cell r="EE76" t="str">
            <v>N</v>
          </cell>
          <cell r="EF76" t="str">
            <v>N</v>
          </cell>
          <cell r="EG76" t="str">
            <v>N</v>
          </cell>
          <cell r="EH76" t="str">
            <v>N</v>
          </cell>
          <cell r="EI76" t="str">
            <v>N</v>
          </cell>
          <cell r="EJ76" t="str">
            <v>N</v>
          </cell>
          <cell r="EK76" t="str">
            <v>N</v>
          </cell>
          <cell r="EL76"/>
          <cell r="EM76" t="str">
            <v>N</v>
          </cell>
          <cell r="EN76" t="str">
            <v>N</v>
          </cell>
          <cell r="EO76" t="str">
            <v>N</v>
          </cell>
          <cell r="EP76" t="str">
            <v>N</v>
          </cell>
          <cell r="EQ76" t="str">
            <v>N</v>
          </cell>
          <cell r="ER76" t="str">
            <v>N</v>
          </cell>
          <cell r="ES76" t="str">
            <v>N</v>
          </cell>
          <cell r="ET76" t="str">
            <v>N</v>
          </cell>
          <cell r="EU76" t="str">
            <v>N</v>
          </cell>
          <cell r="EV76" t="str">
            <v>N</v>
          </cell>
          <cell r="EW76" t="str">
            <v>N</v>
          </cell>
          <cell r="EX76" t="str">
            <v>N</v>
          </cell>
          <cell r="EY76"/>
          <cell r="EZ76" t="str">
            <v>N</v>
          </cell>
          <cell r="FA76" t="str">
            <v>N</v>
          </cell>
          <cell r="FB76" t="str">
            <v>Y</v>
          </cell>
          <cell r="FC76" t="str">
            <v>N</v>
          </cell>
          <cell r="FD76" t="str">
            <v>N</v>
          </cell>
          <cell r="FE76" t="str">
            <v>N</v>
          </cell>
          <cell r="FF76" t="str">
            <v>N</v>
          </cell>
          <cell r="FG76" t="str">
            <v>N</v>
          </cell>
          <cell r="FH76" t="str">
            <v>N</v>
          </cell>
          <cell r="FI76" t="str">
            <v>N</v>
          </cell>
          <cell r="FJ76" t="str">
            <v>N</v>
          </cell>
          <cell r="FK76" t="str">
            <v>N</v>
          </cell>
          <cell r="FL76" t="str">
            <v>N</v>
          </cell>
          <cell r="FM76" t="str">
            <v>N</v>
          </cell>
          <cell r="FN76" t="str">
            <v>N</v>
          </cell>
          <cell r="FO76" t="str">
            <v>N</v>
          </cell>
          <cell r="FP76" t="str">
            <v>N</v>
          </cell>
          <cell r="FQ76" t="str">
            <v>N</v>
          </cell>
          <cell r="FR76" t="str">
            <v>N</v>
          </cell>
          <cell r="FS76" t="str">
            <v>N</v>
          </cell>
          <cell r="FT76" t="str">
            <v>Y</v>
          </cell>
          <cell r="FU76" t="str">
            <v>N</v>
          </cell>
          <cell r="FV76" t="str">
            <v>N</v>
          </cell>
          <cell r="FW76" t="str">
            <v>Y</v>
          </cell>
          <cell r="FX76" t="str">
            <v>N</v>
          </cell>
          <cell r="FY76" t="str">
            <v>N</v>
          </cell>
          <cell r="FZ76" t="str">
            <v>N</v>
          </cell>
          <cell r="GA76" t="str">
            <v>N</v>
          </cell>
          <cell r="GB76"/>
          <cell r="GC76" t="str">
            <v>N</v>
          </cell>
          <cell r="GD76" t="str">
            <v>N</v>
          </cell>
          <cell r="GE76"/>
          <cell r="GF76" t="str">
            <v>N</v>
          </cell>
          <cell r="GG76" t="str">
            <v>N</v>
          </cell>
          <cell r="GH76" t="str">
            <v>N</v>
          </cell>
          <cell r="GI76" t="str">
            <v>Y</v>
          </cell>
          <cell r="GJ76" t="str">
            <v>N</v>
          </cell>
          <cell r="GK76" t="str">
            <v>N</v>
          </cell>
          <cell r="GL76" t="str">
            <v>N</v>
          </cell>
          <cell r="GM76" t="str">
            <v>N</v>
          </cell>
          <cell r="GN76" t="str">
            <v>N</v>
          </cell>
          <cell r="GO76" t="str">
            <v>N</v>
          </cell>
          <cell r="GP76" t="str">
            <v>Y</v>
          </cell>
          <cell r="GQ76" t="str">
            <v>Y</v>
          </cell>
          <cell r="GR76" t="str">
            <v>Y</v>
          </cell>
          <cell r="GS76" t="str">
            <v>N</v>
          </cell>
          <cell r="GT76" t="str">
            <v>N</v>
          </cell>
          <cell r="GU76" t="str">
            <v>N</v>
          </cell>
          <cell r="GV76" t="str">
            <v>N</v>
          </cell>
          <cell r="GW76" t="str">
            <v>N</v>
          </cell>
          <cell r="GX76" t="str">
            <v>N</v>
          </cell>
          <cell r="GY76" t="str">
            <v>N</v>
          </cell>
          <cell r="GZ76" t="str">
            <v>N</v>
          </cell>
          <cell r="HA76" t="str">
            <v>N</v>
          </cell>
          <cell r="HB76" t="str">
            <v>Y</v>
          </cell>
          <cell r="HC76" t="str">
            <v>N</v>
          </cell>
          <cell r="HD76" t="str">
            <v>N</v>
          </cell>
          <cell r="HE76" t="str">
            <v>N</v>
          </cell>
          <cell r="HF76"/>
          <cell r="HG76" t="str">
            <v>N</v>
          </cell>
          <cell r="HH76" t="str">
            <v>N</v>
          </cell>
          <cell r="HI76" t="str">
            <v>N</v>
          </cell>
          <cell r="HJ76" t="str">
            <v>N</v>
          </cell>
          <cell r="HK76" t="str">
            <v>N</v>
          </cell>
          <cell r="HL76" t="str">
            <v>N</v>
          </cell>
          <cell r="HM76" t="str">
            <v>N</v>
          </cell>
          <cell r="HN76" t="str">
            <v>N</v>
          </cell>
          <cell r="HO76" t="str">
            <v>N</v>
          </cell>
          <cell r="HP76"/>
          <cell r="HQ76" t="str">
            <v>N</v>
          </cell>
          <cell r="HR76" t="str">
            <v>N</v>
          </cell>
          <cell r="HS76" t="str">
            <v>N</v>
          </cell>
          <cell r="HT76" t="str">
            <v>N</v>
          </cell>
          <cell r="HU76" t="str">
            <v>N</v>
          </cell>
          <cell r="HV76" t="str">
            <v>N</v>
          </cell>
          <cell r="HW76" t="str">
            <v>N</v>
          </cell>
          <cell r="HX76" t="str">
            <v>N</v>
          </cell>
          <cell r="HY76"/>
          <cell r="HZ76" t="str">
            <v>N</v>
          </cell>
          <cell r="IA76" t="str">
            <v>Y</v>
          </cell>
          <cell r="IB76" t="str">
            <v>N</v>
          </cell>
          <cell r="IC76" t="str">
            <v>Y</v>
          </cell>
          <cell r="ID76" t="str">
            <v>N</v>
          </cell>
          <cell r="IE76" t="str">
            <v>N</v>
          </cell>
          <cell r="IF76" t="str">
            <v>N</v>
          </cell>
          <cell r="IG76" t="str">
            <v>Y</v>
          </cell>
          <cell r="IH76" t="str">
            <v>Y</v>
          </cell>
          <cell r="II76"/>
          <cell r="IJ76" t="str">
            <v>Y</v>
          </cell>
          <cell r="IK76" t="str">
            <v>N</v>
          </cell>
          <cell r="IL76" t="str">
            <v>N</v>
          </cell>
          <cell r="IM76" t="str">
            <v>N</v>
          </cell>
          <cell r="IN76"/>
          <cell r="IO76" t="str">
            <v>N</v>
          </cell>
          <cell r="IP76" t="str">
            <v>Y</v>
          </cell>
          <cell r="IQ76" t="str">
            <v>N</v>
          </cell>
          <cell r="IR76" t="str">
            <v>N</v>
          </cell>
          <cell r="IS76" t="str">
            <v>N</v>
          </cell>
          <cell r="IT76" t="str">
            <v>N</v>
          </cell>
          <cell r="IU76" t="str">
            <v>Y</v>
          </cell>
          <cell r="IV76" t="str">
            <v>N</v>
          </cell>
          <cell r="IW76"/>
          <cell r="IX76" t="str">
            <v>N</v>
          </cell>
          <cell r="IY76" t="str">
            <v>N</v>
          </cell>
          <cell r="IZ76" t="str">
            <v>Y</v>
          </cell>
          <cell r="JA76" t="str">
            <v>N</v>
          </cell>
          <cell r="JB76" t="str">
            <v>N</v>
          </cell>
          <cell r="JC76" t="str">
            <v>N</v>
          </cell>
          <cell r="JD76" t="str">
            <v>Y</v>
          </cell>
          <cell r="JE76" t="str">
            <v>N</v>
          </cell>
          <cell r="JF76" t="str">
            <v>Y</v>
          </cell>
          <cell r="JG76"/>
          <cell r="JH76" t="str">
            <v>N</v>
          </cell>
          <cell r="JI76"/>
          <cell r="JJ76" t="str">
            <v>N</v>
          </cell>
          <cell r="JK76" t="str">
            <v>N</v>
          </cell>
          <cell r="JL76" t="str">
            <v>N</v>
          </cell>
          <cell r="JM76" t="str">
            <v>N</v>
          </cell>
          <cell r="JN76" t="str">
            <v>N</v>
          </cell>
          <cell r="JO76" t="str">
            <v>Y</v>
          </cell>
          <cell r="JP76" t="str">
            <v>N</v>
          </cell>
          <cell r="JQ76" t="str">
            <v>Y</v>
          </cell>
          <cell r="JR76" t="str">
            <v>N</v>
          </cell>
          <cell r="JS76" t="str">
            <v>N</v>
          </cell>
          <cell r="JT76" t="str">
            <v>N</v>
          </cell>
          <cell r="JU76" t="str">
            <v>N</v>
          </cell>
          <cell r="JV76" t="str">
            <v>N</v>
          </cell>
          <cell r="JW76" t="str">
            <v>N</v>
          </cell>
          <cell r="JX76" t="str">
            <v>N</v>
          </cell>
          <cell r="JY76" t="str">
            <v>N</v>
          </cell>
          <cell r="JZ76" t="str">
            <v>N</v>
          </cell>
          <cell r="KA76" t="str">
            <v>N</v>
          </cell>
          <cell r="KB76" t="str">
            <v>Y</v>
          </cell>
          <cell r="KC76" t="str">
            <v>N</v>
          </cell>
          <cell r="KD76" t="str">
            <v>Y</v>
          </cell>
          <cell r="KE76" t="str">
            <v>N</v>
          </cell>
          <cell r="KF76" t="str">
            <v>N</v>
          </cell>
          <cell r="KG76" t="str">
            <v>N</v>
          </cell>
          <cell r="KH76" t="str">
            <v>N</v>
          </cell>
          <cell r="KI76" t="str">
            <v>N</v>
          </cell>
          <cell r="KJ76" t="str">
            <v>N</v>
          </cell>
          <cell r="KK76" t="str">
            <v>N</v>
          </cell>
          <cell r="KL76" t="str">
            <v>N</v>
          </cell>
          <cell r="KM76" t="str">
            <v>N</v>
          </cell>
          <cell r="KN76" t="str">
            <v>Y</v>
          </cell>
          <cell r="KO76" t="str">
            <v>N</v>
          </cell>
          <cell r="KP76" t="str">
            <v>N</v>
          </cell>
          <cell r="KQ76" t="str">
            <v>N</v>
          </cell>
          <cell r="KR76" t="str">
            <v>N</v>
          </cell>
          <cell r="KS76" t="str">
            <v>N</v>
          </cell>
          <cell r="KT76" t="str">
            <v>N</v>
          </cell>
          <cell r="KU76" t="str">
            <v>Y</v>
          </cell>
          <cell r="KV76" t="str">
            <v>N</v>
          </cell>
          <cell r="KW76" t="str">
            <v>N</v>
          </cell>
          <cell r="KX76" t="str">
            <v>N</v>
          </cell>
          <cell r="KY76" t="str">
            <v>Y</v>
          </cell>
          <cell r="KZ76" t="str">
            <v>N</v>
          </cell>
          <cell r="LA76" t="str">
            <v>N</v>
          </cell>
          <cell r="LB76" t="str">
            <v>N</v>
          </cell>
          <cell r="LC76" t="str">
            <v>N</v>
          </cell>
          <cell r="LD76" t="str">
            <v>N</v>
          </cell>
          <cell r="LE76" t="str">
            <v>N</v>
          </cell>
          <cell r="LF76" t="str">
            <v>N</v>
          </cell>
          <cell r="LG76" t="str">
            <v>N</v>
          </cell>
          <cell r="LH76" t="str">
            <v>N</v>
          </cell>
          <cell r="LI76" t="str">
            <v>N</v>
          </cell>
          <cell r="LJ76" t="str">
            <v>N</v>
          </cell>
          <cell r="LK76" t="str">
            <v>N</v>
          </cell>
          <cell r="LL76" t="str">
            <v>N</v>
          </cell>
          <cell r="LM76" t="str">
            <v>N</v>
          </cell>
          <cell r="LN76" t="str">
            <v>N</v>
          </cell>
          <cell r="LO76" t="str">
            <v>N</v>
          </cell>
          <cell r="LP76" t="str">
            <v>N</v>
          </cell>
          <cell r="LQ76" t="str">
            <v>N</v>
          </cell>
          <cell r="LR76"/>
          <cell r="LS76" t="str">
            <v>N</v>
          </cell>
          <cell r="LT76" t="str">
            <v>N</v>
          </cell>
          <cell r="LU76" t="str">
            <v>N</v>
          </cell>
          <cell r="LV76" t="str">
            <v>N</v>
          </cell>
          <cell r="LW76" t="str">
            <v>Y</v>
          </cell>
          <cell r="LX76" t="str">
            <v>Y</v>
          </cell>
          <cell r="LY76" t="str">
            <v>N</v>
          </cell>
          <cell r="LZ76" t="str">
            <v>N</v>
          </cell>
          <cell r="MA76" t="str">
            <v>N</v>
          </cell>
          <cell r="MB76" t="str">
            <v>N</v>
          </cell>
          <cell r="MC76" t="str">
            <v>N</v>
          </cell>
          <cell r="MD76" t="str">
            <v>N</v>
          </cell>
          <cell r="ME76" t="str">
            <v>N</v>
          </cell>
          <cell r="MF76" t="str">
            <v>N</v>
          </cell>
          <cell r="MG76" t="str">
            <v>N</v>
          </cell>
          <cell r="MH76" t="str">
            <v>Y</v>
          </cell>
          <cell r="MI76" t="str">
            <v>N</v>
          </cell>
          <cell r="MJ76" t="str">
            <v>N</v>
          </cell>
          <cell r="MK76" t="str">
            <v>Y</v>
          </cell>
          <cell r="ML76" t="str">
            <v>N</v>
          </cell>
          <cell r="MM76" t="str">
            <v>N</v>
          </cell>
          <cell r="MN76" t="str">
            <v>N</v>
          </cell>
          <cell r="MO76" t="str">
            <v>N</v>
          </cell>
          <cell r="MP76" t="str">
            <v>N</v>
          </cell>
          <cell r="MQ76"/>
          <cell r="MR76" t="str">
            <v>N</v>
          </cell>
          <cell r="MS76" t="str">
            <v>N</v>
          </cell>
          <cell r="MT76" t="str">
            <v>N</v>
          </cell>
          <cell r="MU76" t="str">
            <v>N</v>
          </cell>
          <cell r="MV76" t="str">
            <v>Y</v>
          </cell>
          <cell r="MW76" t="str">
            <v>Y</v>
          </cell>
          <cell r="MX76" t="str">
            <v>N</v>
          </cell>
          <cell r="MY76" t="str">
            <v>N</v>
          </cell>
          <cell r="MZ76" t="str">
            <v>N</v>
          </cell>
          <cell r="NA76" t="str">
            <v>N</v>
          </cell>
          <cell r="NB76" t="str">
            <v>N</v>
          </cell>
          <cell r="NC76" t="str">
            <v>N</v>
          </cell>
          <cell r="ND76" t="str">
            <v>N</v>
          </cell>
          <cell r="NE76" t="str">
            <v>N</v>
          </cell>
          <cell r="NF76" t="str">
            <v>N</v>
          </cell>
          <cell r="NG76" t="str">
            <v>Y</v>
          </cell>
          <cell r="NH76" t="str">
            <v>N</v>
          </cell>
          <cell r="NI76" t="str">
            <v>N</v>
          </cell>
          <cell r="NJ76" t="str">
            <v>N</v>
          </cell>
          <cell r="NK76" t="str">
            <v>N</v>
          </cell>
          <cell r="NL76" t="str">
            <v>Y</v>
          </cell>
          <cell r="NM76" t="str">
            <v>Y</v>
          </cell>
          <cell r="NN76" t="str">
            <v>N</v>
          </cell>
          <cell r="NO76" t="str">
            <v>Y</v>
          </cell>
          <cell r="NP76" t="str">
            <v>N</v>
          </cell>
          <cell r="NQ76" t="str">
            <v>N</v>
          </cell>
          <cell r="NR76" t="str">
            <v>Y</v>
          </cell>
          <cell r="NS76"/>
          <cell r="NT76"/>
          <cell r="NU76" t="str">
            <v>N</v>
          </cell>
          <cell r="NV76" t="str">
            <v>Y</v>
          </cell>
          <cell r="NW76" t="str">
            <v>Y</v>
          </cell>
          <cell r="NX76" t="str">
            <v>Y</v>
          </cell>
          <cell r="NY76" t="str">
            <v>N</v>
          </cell>
          <cell r="NZ76" t="str">
            <v>N</v>
          </cell>
          <cell r="OA76" t="str">
            <v>N</v>
          </cell>
          <cell r="OB76" t="str">
            <v>N</v>
          </cell>
          <cell r="OC76"/>
          <cell r="OD76" t="str">
            <v>N</v>
          </cell>
          <cell r="OE76" t="str">
            <v>N</v>
          </cell>
          <cell r="OF76" t="str">
            <v>N</v>
          </cell>
          <cell r="OG76" t="str">
            <v>N</v>
          </cell>
          <cell r="OH76"/>
          <cell r="OI76" t="str">
            <v>N</v>
          </cell>
          <cell r="OJ76" t="str">
            <v>N</v>
          </cell>
          <cell r="OK76" t="str">
            <v>N</v>
          </cell>
          <cell r="OL76" t="str">
            <v>N</v>
          </cell>
          <cell r="OM76" t="str">
            <v>N</v>
          </cell>
          <cell r="ON76" t="str">
            <v>Y</v>
          </cell>
          <cell r="OO76" t="str">
            <v>N</v>
          </cell>
          <cell r="OP76"/>
          <cell r="OQ76" t="str">
            <v>N</v>
          </cell>
          <cell r="OR76" t="str">
            <v>N</v>
          </cell>
          <cell r="OS76" t="str">
            <v>N</v>
          </cell>
          <cell r="OT76"/>
          <cell r="OU76" t="str">
            <v>Y</v>
          </cell>
          <cell r="OV76" t="str">
            <v>N</v>
          </cell>
          <cell r="OW76" t="str">
            <v>N</v>
          </cell>
          <cell r="OX76" t="str">
            <v>Y</v>
          </cell>
          <cell r="OY76" t="str">
            <v>N</v>
          </cell>
          <cell r="OZ76" t="str">
            <v>Y</v>
          </cell>
          <cell r="PA76" t="str">
            <v>N</v>
          </cell>
          <cell r="PB76" t="str">
            <v>N</v>
          </cell>
          <cell r="PC76" t="str">
            <v>N</v>
          </cell>
          <cell r="PD76" t="str">
            <v>N</v>
          </cell>
          <cell r="PE76" t="str">
            <v>Y</v>
          </cell>
          <cell r="PF76" t="str">
            <v>Y</v>
          </cell>
          <cell r="PG76" t="str">
            <v>Y</v>
          </cell>
          <cell r="PH76" t="str">
            <v>N</v>
          </cell>
          <cell r="PI76" t="str">
            <v>Y</v>
          </cell>
          <cell r="PJ76" t="str">
            <v>N</v>
          </cell>
          <cell r="PK76" t="str">
            <v>Y</v>
          </cell>
          <cell r="PL76" t="str">
            <v>N</v>
          </cell>
          <cell r="PM76" t="str">
            <v>N</v>
          </cell>
          <cell r="PN76" t="str">
            <v>N</v>
          </cell>
          <cell r="PO76" t="str">
            <v>N</v>
          </cell>
          <cell r="PP76" t="str">
            <v>N</v>
          </cell>
          <cell r="PQ76" t="str">
            <v>N</v>
          </cell>
          <cell r="PR76" t="str">
            <v>N</v>
          </cell>
          <cell r="PS76" t="str">
            <v>Y</v>
          </cell>
          <cell r="PT76" t="str">
            <v>N</v>
          </cell>
          <cell r="PU76" t="str">
            <v>N</v>
          </cell>
          <cell r="PV76" t="str">
            <v>N</v>
          </cell>
          <cell r="PW76" t="str">
            <v>N</v>
          </cell>
          <cell r="PX76" t="str">
            <v>N</v>
          </cell>
          <cell r="PY76" t="str">
            <v>Y</v>
          </cell>
          <cell r="PZ76" t="str">
            <v>N</v>
          </cell>
          <cell r="QA76"/>
          <cell r="QB76" t="str">
            <v>N</v>
          </cell>
          <cell r="QC76" t="str">
            <v>N</v>
          </cell>
          <cell r="QD76" t="str">
            <v>N</v>
          </cell>
          <cell r="QE76" t="str">
            <v>N</v>
          </cell>
          <cell r="QF76" t="str">
            <v>Y</v>
          </cell>
          <cell r="QG76" t="str">
            <v>N</v>
          </cell>
          <cell r="QH76" t="str">
            <v>N</v>
          </cell>
          <cell r="QI76" t="str">
            <v>N</v>
          </cell>
          <cell r="QJ76" t="str">
            <v>N</v>
          </cell>
          <cell r="QK76" t="str">
            <v>N</v>
          </cell>
          <cell r="QL76" t="str">
            <v>N</v>
          </cell>
          <cell r="QM76" t="str">
            <v>N</v>
          </cell>
          <cell r="QN76" t="str">
            <v>N</v>
          </cell>
          <cell r="QO76" t="str">
            <v>N</v>
          </cell>
          <cell r="QP76" t="str">
            <v>N</v>
          </cell>
          <cell r="QQ76" t="str">
            <v>N</v>
          </cell>
          <cell r="QR76" t="str">
            <v>N</v>
          </cell>
          <cell r="QS76" t="str">
            <v>N</v>
          </cell>
          <cell r="QT76" t="str">
            <v>N</v>
          </cell>
          <cell r="QU76" t="str">
            <v>N</v>
          </cell>
          <cell r="QV76" t="str">
            <v>N</v>
          </cell>
          <cell r="QW76" t="str">
            <v>N</v>
          </cell>
          <cell r="QX76" t="str">
            <v>N</v>
          </cell>
          <cell r="QY76" t="str">
            <v>N</v>
          </cell>
          <cell r="QZ76"/>
          <cell r="RA76" t="str">
            <v>N</v>
          </cell>
          <cell r="RB76" t="str">
            <v>Y</v>
          </cell>
          <cell r="RC76" t="str">
            <v>N</v>
          </cell>
          <cell r="RD76" t="str">
            <v>N</v>
          </cell>
          <cell r="RE76" t="str">
            <v>N</v>
          </cell>
          <cell r="RF76" t="str">
            <v>N</v>
          </cell>
          <cell r="RG76" t="str">
            <v>N</v>
          </cell>
          <cell r="RH76" t="str">
            <v>N</v>
          </cell>
          <cell r="RI76" t="str">
            <v>N</v>
          </cell>
          <cell r="RJ76" t="str">
            <v>N</v>
          </cell>
          <cell r="RK76" t="str">
            <v>N</v>
          </cell>
          <cell r="RL76" t="str">
            <v>Y</v>
          </cell>
          <cell r="RM76"/>
          <cell r="RN76" t="str">
            <v>N</v>
          </cell>
          <cell r="RO76" t="str">
            <v>N</v>
          </cell>
          <cell r="RP76" t="str">
            <v>N</v>
          </cell>
          <cell r="RQ76" t="str">
            <v>N</v>
          </cell>
          <cell r="RR76" t="str">
            <v>Y</v>
          </cell>
          <cell r="RS76" t="str">
            <v>N</v>
          </cell>
          <cell r="RT76" t="str">
            <v>N</v>
          </cell>
          <cell r="RU76" t="str">
            <v>N</v>
          </cell>
          <cell r="RV76" t="str">
            <v>N</v>
          </cell>
          <cell r="RW76" t="str">
            <v>N</v>
          </cell>
          <cell r="RX76" t="str">
            <v>N</v>
          </cell>
          <cell r="RY76"/>
          <cell r="RZ76" t="str">
            <v>N</v>
          </cell>
          <cell r="SA76" t="str">
            <v>N</v>
          </cell>
          <cell r="SB76" t="str">
            <v>N</v>
          </cell>
          <cell r="SC76"/>
          <cell r="SD76" t="str">
            <v>Y</v>
          </cell>
          <cell r="SE76" t="str">
            <v>N</v>
          </cell>
          <cell r="SF76" t="str">
            <v>Y</v>
          </cell>
          <cell r="SG76" t="str">
            <v>N</v>
          </cell>
          <cell r="SH76" t="str">
            <v>N</v>
          </cell>
          <cell r="SI76" t="str">
            <v>N</v>
          </cell>
          <cell r="SJ76" t="str">
            <v>N</v>
          </cell>
          <cell r="SK76" t="str">
            <v>N</v>
          </cell>
          <cell r="SL76" t="str">
            <v>N</v>
          </cell>
          <cell r="SM76"/>
          <cell r="SN76" t="str">
            <v>N</v>
          </cell>
          <cell r="SO76" t="str">
            <v>N</v>
          </cell>
          <cell r="SP76" t="str">
            <v>N</v>
          </cell>
          <cell r="SQ76" t="str">
            <v>N</v>
          </cell>
          <cell r="SR76" t="str">
            <v>N</v>
          </cell>
          <cell r="SS76" t="str">
            <v>N</v>
          </cell>
          <cell r="ST76" t="str">
            <v>N</v>
          </cell>
          <cell r="SU76" t="str">
            <v>N</v>
          </cell>
          <cell r="SV76" t="str">
            <v>N</v>
          </cell>
          <cell r="SW76" t="str">
            <v>N</v>
          </cell>
          <cell r="SX76" t="str">
            <v>N</v>
          </cell>
          <cell r="SY76" t="str">
            <v>N</v>
          </cell>
          <cell r="SZ76" t="str">
            <v>N</v>
          </cell>
          <cell r="TA76" t="str">
            <v>N</v>
          </cell>
          <cell r="TB76" t="str">
            <v>Y</v>
          </cell>
          <cell r="TC76" t="str">
            <v>N</v>
          </cell>
          <cell r="TD76" t="str">
            <v>Y</v>
          </cell>
          <cell r="TE76" t="str">
            <v>N</v>
          </cell>
          <cell r="TF76" t="str">
            <v>N</v>
          </cell>
          <cell r="TG76" t="str">
            <v>N</v>
          </cell>
          <cell r="TH76" t="str">
            <v>Y</v>
          </cell>
          <cell r="TI76" t="str">
            <v>N</v>
          </cell>
          <cell r="TJ76" t="str">
            <v>N</v>
          </cell>
          <cell r="TK76" t="str">
            <v>N</v>
          </cell>
          <cell r="TL76" t="str">
            <v>N</v>
          </cell>
          <cell r="TM76" t="str">
            <v>N</v>
          </cell>
          <cell r="TN76" t="str">
            <v>N</v>
          </cell>
          <cell r="TO76" t="str">
            <v>Y</v>
          </cell>
          <cell r="TP76" t="str">
            <v>N</v>
          </cell>
          <cell r="TQ76" t="str">
            <v>N</v>
          </cell>
          <cell r="TR76"/>
          <cell r="TS76" t="str">
            <v>N</v>
          </cell>
          <cell r="TT76" t="str">
            <v>Y</v>
          </cell>
          <cell r="TU76" t="str">
            <v>N</v>
          </cell>
          <cell r="TV76" t="str">
            <v>Y</v>
          </cell>
          <cell r="TW76" t="str">
            <v>Y</v>
          </cell>
          <cell r="TX76" t="str">
            <v>N</v>
          </cell>
          <cell r="TY76" t="str">
            <v>N</v>
          </cell>
          <cell r="TZ76" t="str">
            <v>N</v>
          </cell>
          <cell r="UA76" t="str">
            <v>N</v>
          </cell>
          <cell r="UB76" t="str">
            <v>N</v>
          </cell>
          <cell r="UC76" t="str">
            <v>N</v>
          </cell>
          <cell r="UD76" t="str">
            <v>N</v>
          </cell>
          <cell r="UE76" t="str">
            <v>N</v>
          </cell>
          <cell r="UF76" t="str">
            <v>N</v>
          </cell>
          <cell r="UG76" t="str">
            <v>N</v>
          </cell>
          <cell r="UH76" t="str">
            <v>N</v>
          </cell>
          <cell r="UI76" t="str">
            <v>N</v>
          </cell>
          <cell r="UJ76" t="str">
            <v>N</v>
          </cell>
          <cell r="UK76" t="str">
            <v>Y</v>
          </cell>
          <cell r="UL76" t="str">
            <v>Y</v>
          </cell>
          <cell r="UM76" t="str">
            <v>N</v>
          </cell>
          <cell r="UN76" t="str">
            <v>N</v>
          </cell>
          <cell r="UO76"/>
          <cell r="UP76" t="str">
            <v>N</v>
          </cell>
          <cell r="UQ76" t="str">
            <v>N</v>
          </cell>
          <cell r="UR76"/>
          <cell r="US76" t="str">
            <v>N</v>
          </cell>
          <cell r="UT76" t="str">
            <v>N</v>
          </cell>
          <cell r="UU76" t="str">
            <v>N</v>
          </cell>
          <cell r="UV76" t="str">
            <v>N</v>
          </cell>
          <cell r="UW76" t="str">
            <v>N</v>
          </cell>
          <cell r="UX76" t="str">
            <v>N</v>
          </cell>
          <cell r="UY76" t="str">
            <v>Y</v>
          </cell>
          <cell r="UZ76" t="str">
            <v>N</v>
          </cell>
          <cell r="VA76" t="str">
            <v>N</v>
          </cell>
          <cell r="VB76" t="str">
            <v>N</v>
          </cell>
          <cell r="VC76" t="str">
            <v>N</v>
          </cell>
          <cell r="VD76" t="str">
            <v>N</v>
          </cell>
          <cell r="VE76" t="str">
            <v>N</v>
          </cell>
          <cell r="VF76" t="str">
            <v>N</v>
          </cell>
          <cell r="VG76"/>
          <cell r="VH76" t="str">
            <v>N</v>
          </cell>
          <cell r="VI76" t="str">
            <v>N</v>
          </cell>
          <cell r="VJ76" t="str">
            <v>N</v>
          </cell>
          <cell r="VK76" t="str">
            <v>N</v>
          </cell>
          <cell r="VL76" t="str">
            <v>N</v>
          </cell>
          <cell r="VM76"/>
          <cell r="VN76" t="str">
            <v>N</v>
          </cell>
          <cell r="VO76" t="str">
            <v>N</v>
          </cell>
          <cell r="VP76"/>
          <cell r="VQ76" t="str">
            <v>N</v>
          </cell>
          <cell r="VR76" t="str">
            <v>N</v>
          </cell>
          <cell r="VS76" t="str">
            <v>N</v>
          </cell>
          <cell r="VT76" t="str">
            <v>N</v>
          </cell>
          <cell r="VU76" t="str">
            <v>N</v>
          </cell>
          <cell r="VV76" t="str">
            <v>N</v>
          </cell>
          <cell r="VW76" t="str">
            <v>N</v>
          </cell>
          <cell r="VX76"/>
          <cell r="VY76" t="str">
            <v>Y</v>
          </cell>
          <cell r="VZ76" t="str">
            <v>N</v>
          </cell>
          <cell r="WA76"/>
          <cell r="WB76"/>
          <cell r="WC76" t="str">
            <v>N</v>
          </cell>
          <cell r="WD76" t="str">
            <v>N</v>
          </cell>
          <cell r="WE76" t="str">
            <v>N</v>
          </cell>
          <cell r="WF76"/>
          <cell r="WG76" t="str">
            <v>N</v>
          </cell>
          <cell r="WH76" t="str">
            <v>N</v>
          </cell>
          <cell r="WI76" t="str">
            <v>N</v>
          </cell>
          <cell r="WJ76"/>
          <cell r="WK76"/>
          <cell r="WL76" t="str">
            <v>N</v>
          </cell>
          <cell r="WM76" t="str">
            <v>N</v>
          </cell>
          <cell r="WN76" t="str">
            <v>N</v>
          </cell>
          <cell r="WO76" t="str">
            <v>N</v>
          </cell>
          <cell r="WP76"/>
          <cell r="WQ76"/>
          <cell r="WR76"/>
          <cell r="WS76" t="str">
            <v>N</v>
          </cell>
          <cell r="WT76" t="str">
            <v>N</v>
          </cell>
          <cell r="WU76" t="str">
            <v>N</v>
          </cell>
          <cell r="WV76" t="str">
            <v>N</v>
          </cell>
          <cell r="WW76" t="str">
            <v>N</v>
          </cell>
          <cell r="WX76" t="str">
            <v>N</v>
          </cell>
          <cell r="WY76" t="str">
            <v>N</v>
          </cell>
          <cell r="WZ76" t="str">
            <v>N</v>
          </cell>
          <cell r="XA76"/>
          <cell r="XB76" t="str">
            <v>N</v>
          </cell>
          <cell r="XC76"/>
          <cell r="XD76"/>
          <cell r="XE76"/>
          <cell r="XF76"/>
          <cell r="XG76"/>
          <cell r="XH76"/>
          <cell r="XI76" t="str">
            <v>N</v>
          </cell>
          <cell r="XJ76"/>
          <cell r="XK76" t="str">
            <v>N</v>
          </cell>
          <cell r="XL76" t="str">
            <v>N</v>
          </cell>
          <cell r="XM76"/>
          <cell r="XN76" t="str">
            <v>N</v>
          </cell>
          <cell r="XO76"/>
          <cell r="XP76" t="str">
            <v>N</v>
          </cell>
          <cell r="XQ76" t="str">
            <v>N</v>
          </cell>
          <cell r="XR76" t="str">
            <v>N</v>
          </cell>
          <cell r="XS76" t="str">
            <v>N</v>
          </cell>
          <cell r="XT76" t="str">
            <v>N</v>
          </cell>
          <cell r="XU76" t="str">
            <v>N</v>
          </cell>
          <cell r="XV76" t="str">
            <v>N</v>
          </cell>
        </row>
        <row r="77">
          <cell r="E77" t="str">
            <v>N</v>
          </cell>
          <cell r="F77" t="str">
            <v>N</v>
          </cell>
          <cell r="G77" t="str">
            <v>N</v>
          </cell>
          <cell r="H77" t="str">
            <v>N</v>
          </cell>
          <cell r="I77" t="str">
            <v>N</v>
          </cell>
          <cell r="J77" t="str">
            <v>N</v>
          </cell>
          <cell r="K77" t="str">
            <v>Y</v>
          </cell>
          <cell r="L77" t="str">
            <v>N</v>
          </cell>
          <cell r="M77" t="str">
            <v>Y</v>
          </cell>
          <cell r="N77" t="str">
            <v>Y</v>
          </cell>
          <cell r="O77"/>
          <cell r="P77" t="str">
            <v>Y</v>
          </cell>
          <cell r="Q77" t="str">
            <v>N</v>
          </cell>
          <cell r="R77" t="str">
            <v>N</v>
          </cell>
          <cell r="S77" t="str">
            <v>N</v>
          </cell>
          <cell r="T77" t="str">
            <v>N</v>
          </cell>
          <cell r="U77" t="str">
            <v>N</v>
          </cell>
          <cell r="V77" t="str">
            <v>N</v>
          </cell>
          <cell r="W77" t="str">
            <v>N</v>
          </cell>
          <cell r="X77" t="str">
            <v>N</v>
          </cell>
          <cell r="Y77" t="str">
            <v>N</v>
          </cell>
          <cell r="Z77"/>
          <cell r="AA77" t="str">
            <v>N</v>
          </cell>
          <cell r="AB77" t="str">
            <v>N</v>
          </cell>
          <cell r="AC77" t="str">
            <v>N</v>
          </cell>
          <cell r="AD77" t="str">
            <v>N</v>
          </cell>
          <cell r="AE77" t="str">
            <v>N</v>
          </cell>
          <cell r="AF77" t="str">
            <v>Y</v>
          </cell>
          <cell r="AG77" t="str">
            <v>N</v>
          </cell>
          <cell r="AH77" t="str">
            <v>N</v>
          </cell>
          <cell r="AI77" t="str">
            <v>N</v>
          </cell>
          <cell r="AJ77" t="str">
            <v>N</v>
          </cell>
          <cell r="AK77" t="str">
            <v>N</v>
          </cell>
          <cell r="AL77" t="str">
            <v>N</v>
          </cell>
          <cell r="AM77" t="str">
            <v>N</v>
          </cell>
          <cell r="AN77" t="str">
            <v>N</v>
          </cell>
          <cell r="AO77" t="str">
            <v>N</v>
          </cell>
          <cell r="AP77" t="str">
            <v>N</v>
          </cell>
          <cell r="AQ77" t="str">
            <v>N</v>
          </cell>
          <cell r="AR77" t="str">
            <v>N</v>
          </cell>
          <cell r="AS77" t="str">
            <v>N</v>
          </cell>
          <cell r="AT77" t="str">
            <v>N</v>
          </cell>
          <cell r="AU77" t="str">
            <v>N</v>
          </cell>
          <cell r="AV77" t="str">
            <v>N</v>
          </cell>
          <cell r="AW77" t="str">
            <v>N</v>
          </cell>
          <cell r="AX77" t="str">
            <v>N</v>
          </cell>
          <cell r="AY77"/>
          <cell r="AZ77" t="str">
            <v>N</v>
          </cell>
          <cell r="BA77"/>
          <cell r="BB77" t="str">
            <v>N</v>
          </cell>
          <cell r="BC77" t="str">
            <v>N</v>
          </cell>
          <cell r="BD77" t="str">
            <v>N</v>
          </cell>
          <cell r="BE77" t="str">
            <v>Y</v>
          </cell>
          <cell r="BF77" t="str">
            <v>N</v>
          </cell>
          <cell r="BG77" t="str">
            <v>N</v>
          </cell>
          <cell r="BH77" t="str">
            <v>N</v>
          </cell>
          <cell r="BI77" t="str">
            <v>N</v>
          </cell>
          <cell r="BJ77" t="str">
            <v>N</v>
          </cell>
          <cell r="BK77" t="str">
            <v>Y</v>
          </cell>
          <cell r="BL77" t="str">
            <v>Y</v>
          </cell>
          <cell r="BM77" t="str">
            <v>N</v>
          </cell>
          <cell r="BN77" t="str">
            <v>Y</v>
          </cell>
          <cell r="BO77" t="str">
            <v>N</v>
          </cell>
          <cell r="BP77" t="str">
            <v>Y</v>
          </cell>
          <cell r="BQ77" t="str">
            <v>N</v>
          </cell>
          <cell r="BR77" t="str">
            <v>N</v>
          </cell>
          <cell r="BS77" t="str">
            <v>N</v>
          </cell>
          <cell r="BT77" t="str">
            <v>N</v>
          </cell>
          <cell r="BU77" t="str">
            <v>N</v>
          </cell>
          <cell r="BV77" t="str">
            <v>N</v>
          </cell>
          <cell r="BW77" t="str">
            <v>N</v>
          </cell>
          <cell r="BX77" t="str">
            <v>N</v>
          </cell>
          <cell r="BY77" t="str">
            <v>N</v>
          </cell>
          <cell r="BZ77" t="str">
            <v>N</v>
          </cell>
          <cell r="CA77" t="str">
            <v>N</v>
          </cell>
          <cell r="CB77" t="str">
            <v>N</v>
          </cell>
          <cell r="CC77" t="str">
            <v>N</v>
          </cell>
          <cell r="CD77" t="str">
            <v>N</v>
          </cell>
          <cell r="CE77" t="str">
            <v>N</v>
          </cell>
          <cell r="CF77" t="str">
            <v>N</v>
          </cell>
          <cell r="CG77" t="str">
            <v>N</v>
          </cell>
          <cell r="CH77" t="str">
            <v>N</v>
          </cell>
          <cell r="CI77" t="str">
            <v>N</v>
          </cell>
          <cell r="CJ77" t="str">
            <v>N</v>
          </cell>
          <cell r="CK77" t="str">
            <v>N</v>
          </cell>
          <cell r="CL77" t="str">
            <v>N</v>
          </cell>
          <cell r="CM77"/>
          <cell r="CN77" t="str">
            <v>N</v>
          </cell>
          <cell r="CO77" t="str">
            <v>N</v>
          </cell>
          <cell r="CP77" t="str">
            <v>N</v>
          </cell>
          <cell r="CQ77" t="str">
            <v>N</v>
          </cell>
          <cell r="CR77"/>
          <cell r="CS77" t="str">
            <v>N</v>
          </cell>
          <cell r="CT77" t="str">
            <v>N</v>
          </cell>
          <cell r="CU77" t="str">
            <v>N</v>
          </cell>
          <cell r="CV77" t="str">
            <v>N</v>
          </cell>
          <cell r="CW77" t="str">
            <v>N</v>
          </cell>
          <cell r="CX77" t="str">
            <v>N</v>
          </cell>
          <cell r="CY77" t="str">
            <v>N</v>
          </cell>
          <cell r="CZ77" t="str">
            <v>N</v>
          </cell>
          <cell r="DA77" t="str">
            <v>N</v>
          </cell>
          <cell r="DB77" t="str">
            <v>N</v>
          </cell>
          <cell r="DC77" t="str">
            <v>N</v>
          </cell>
          <cell r="DD77" t="str">
            <v>N</v>
          </cell>
          <cell r="DE77" t="str">
            <v>N</v>
          </cell>
          <cell r="DF77" t="str">
            <v>N</v>
          </cell>
          <cell r="DG77" t="str">
            <v>N</v>
          </cell>
          <cell r="DH77" t="str">
            <v>N</v>
          </cell>
          <cell r="DI77" t="str">
            <v>N</v>
          </cell>
          <cell r="DJ77" t="str">
            <v>Y</v>
          </cell>
          <cell r="DK77" t="str">
            <v>N</v>
          </cell>
          <cell r="DL77" t="str">
            <v>Y</v>
          </cell>
          <cell r="DM77" t="str">
            <v>N</v>
          </cell>
          <cell r="DN77" t="str">
            <v>Y</v>
          </cell>
          <cell r="DO77" t="str">
            <v>N</v>
          </cell>
          <cell r="DP77" t="str">
            <v>N</v>
          </cell>
          <cell r="DQ77" t="str">
            <v>N</v>
          </cell>
          <cell r="DR77" t="str">
            <v>N</v>
          </cell>
          <cell r="DS77" t="str">
            <v>N</v>
          </cell>
          <cell r="DT77" t="str">
            <v>N</v>
          </cell>
          <cell r="DU77" t="str">
            <v>N</v>
          </cell>
          <cell r="DV77" t="str">
            <v>N</v>
          </cell>
          <cell r="DW77" t="str">
            <v>N</v>
          </cell>
          <cell r="DX77" t="str">
            <v>N</v>
          </cell>
          <cell r="DY77" t="str">
            <v>N</v>
          </cell>
          <cell r="DZ77" t="str">
            <v>N</v>
          </cell>
          <cell r="EA77" t="str">
            <v>N</v>
          </cell>
          <cell r="EB77"/>
          <cell r="EC77" t="str">
            <v>N</v>
          </cell>
          <cell r="ED77" t="str">
            <v>N</v>
          </cell>
          <cell r="EE77" t="str">
            <v>N</v>
          </cell>
          <cell r="EF77" t="str">
            <v>N</v>
          </cell>
          <cell r="EG77" t="str">
            <v>N</v>
          </cell>
          <cell r="EH77" t="str">
            <v>N</v>
          </cell>
          <cell r="EI77" t="str">
            <v>N</v>
          </cell>
          <cell r="EJ77" t="str">
            <v>N</v>
          </cell>
          <cell r="EK77" t="str">
            <v>Y</v>
          </cell>
          <cell r="EL77"/>
          <cell r="EM77" t="str">
            <v>N</v>
          </cell>
          <cell r="EN77" t="str">
            <v>N</v>
          </cell>
          <cell r="EO77" t="str">
            <v>N</v>
          </cell>
          <cell r="EP77" t="str">
            <v>N</v>
          </cell>
          <cell r="EQ77" t="str">
            <v>N</v>
          </cell>
          <cell r="ER77" t="str">
            <v>N</v>
          </cell>
          <cell r="ES77" t="str">
            <v>N</v>
          </cell>
          <cell r="ET77" t="str">
            <v>N</v>
          </cell>
          <cell r="EU77" t="str">
            <v>N</v>
          </cell>
          <cell r="EV77" t="str">
            <v>N</v>
          </cell>
          <cell r="EW77" t="str">
            <v>N</v>
          </cell>
          <cell r="EX77" t="str">
            <v>N</v>
          </cell>
          <cell r="EY77"/>
          <cell r="EZ77" t="str">
            <v>N</v>
          </cell>
          <cell r="FA77" t="str">
            <v>N</v>
          </cell>
          <cell r="FB77" t="str">
            <v>N</v>
          </cell>
          <cell r="FC77" t="str">
            <v>N</v>
          </cell>
          <cell r="FD77" t="str">
            <v>Y</v>
          </cell>
          <cell r="FE77" t="str">
            <v>N</v>
          </cell>
          <cell r="FF77" t="str">
            <v>N</v>
          </cell>
          <cell r="FG77" t="str">
            <v>N</v>
          </cell>
          <cell r="FH77" t="str">
            <v>N</v>
          </cell>
          <cell r="FI77" t="str">
            <v>N</v>
          </cell>
          <cell r="FJ77" t="str">
            <v>N</v>
          </cell>
          <cell r="FK77" t="str">
            <v>N</v>
          </cell>
          <cell r="FL77" t="str">
            <v>N</v>
          </cell>
          <cell r="FM77" t="str">
            <v>N</v>
          </cell>
          <cell r="FN77" t="str">
            <v>N</v>
          </cell>
          <cell r="FO77" t="str">
            <v>N</v>
          </cell>
          <cell r="FP77" t="str">
            <v>N</v>
          </cell>
          <cell r="FQ77" t="str">
            <v>N</v>
          </cell>
          <cell r="FR77" t="str">
            <v>N</v>
          </cell>
          <cell r="FS77" t="str">
            <v>N</v>
          </cell>
          <cell r="FT77" t="str">
            <v>N</v>
          </cell>
          <cell r="FU77" t="str">
            <v>N</v>
          </cell>
          <cell r="FV77" t="str">
            <v>N</v>
          </cell>
          <cell r="FW77" t="str">
            <v>N</v>
          </cell>
          <cell r="FX77" t="str">
            <v>N</v>
          </cell>
          <cell r="FY77" t="str">
            <v>N</v>
          </cell>
          <cell r="FZ77" t="str">
            <v>N</v>
          </cell>
          <cell r="GA77" t="str">
            <v>N</v>
          </cell>
          <cell r="GB77"/>
          <cell r="GC77" t="str">
            <v>N</v>
          </cell>
          <cell r="GD77" t="str">
            <v>N</v>
          </cell>
          <cell r="GE77"/>
          <cell r="GF77" t="str">
            <v>N</v>
          </cell>
          <cell r="GG77" t="str">
            <v>N</v>
          </cell>
          <cell r="GH77" t="str">
            <v>N</v>
          </cell>
          <cell r="GI77" t="str">
            <v>Y</v>
          </cell>
          <cell r="GJ77" t="str">
            <v>N</v>
          </cell>
          <cell r="GK77" t="str">
            <v>Y</v>
          </cell>
          <cell r="GL77" t="str">
            <v>N</v>
          </cell>
          <cell r="GM77" t="str">
            <v>N</v>
          </cell>
          <cell r="GN77" t="str">
            <v>N</v>
          </cell>
          <cell r="GO77" t="str">
            <v>N</v>
          </cell>
          <cell r="GP77" t="str">
            <v>N</v>
          </cell>
          <cell r="GQ77" t="str">
            <v>N</v>
          </cell>
          <cell r="GR77" t="str">
            <v>N</v>
          </cell>
          <cell r="GS77" t="str">
            <v>N</v>
          </cell>
          <cell r="GT77" t="str">
            <v>N</v>
          </cell>
          <cell r="GU77" t="str">
            <v>N</v>
          </cell>
          <cell r="GV77" t="str">
            <v>N</v>
          </cell>
          <cell r="GW77" t="str">
            <v>N</v>
          </cell>
          <cell r="GX77" t="str">
            <v>N</v>
          </cell>
          <cell r="GY77" t="str">
            <v>N</v>
          </cell>
          <cell r="GZ77" t="str">
            <v>N</v>
          </cell>
          <cell r="HA77" t="str">
            <v>N</v>
          </cell>
          <cell r="HB77" t="str">
            <v>N</v>
          </cell>
          <cell r="HC77" t="str">
            <v>N</v>
          </cell>
          <cell r="HD77" t="str">
            <v>N</v>
          </cell>
          <cell r="HE77" t="str">
            <v>N</v>
          </cell>
          <cell r="HF77"/>
          <cell r="HG77" t="str">
            <v>N</v>
          </cell>
          <cell r="HH77" t="str">
            <v>N</v>
          </cell>
          <cell r="HI77" t="str">
            <v>N</v>
          </cell>
          <cell r="HJ77" t="str">
            <v>N</v>
          </cell>
          <cell r="HK77" t="str">
            <v>Y</v>
          </cell>
          <cell r="HL77" t="str">
            <v>N</v>
          </cell>
          <cell r="HM77" t="str">
            <v>N</v>
          </cell>
          <cell r="HN77" t="str">
            <v>N</v>
          </cell>
          <cell r="HO77" t="str">
            <v>Y</v>
          </cell>
          <cell r="HP77"/>
          <cell r="HQ77" t="str">
            <v>N</v>
          </cell>
          <cell r="HR77" t="str">
            <v>Y</v>
          </cell>
          <cell r="HS77" t="str">
            <v>N</v>
          </cell>
          <cell r="HT77" t="str">
            <v>N</v>
          </cell>
          <cell r="HU77" t="str">
            <v>N</v>
          </cell>
          <cell r="HV77" t="str">
            <v>N</v>
          </cell>
          <cell r="HW77" t="str">
            <v>N</v>
          </cell>
          <cell r="HX77" t="str">
            <v>Y</v>
          </cell>
          <cell r="HY77"/>
          <cell r="HZ77" t="str">
            <v>N</v>
          </cell>
          <cell r="IA77" t="str">
            <v>Y</v>
          </cell>
          <cell r="IB77" t="str">
            <v>N</v>
          </cell>
          <cell r="IC77" t="str">
            <v>N</v>
          </cell>
          <cell r="ID77" t="str">
            <v>Y</v>
          </cell>
          <cell r="IE77" t="str">
            <v>N</v>
          </cell>
          <cell r="IF77" t="str">
            <v>Y</v>
          </cell>
          <cell r="IG77" t="str">
            <v>N</v>
          </cell>
          <cell r="IH77" t="str">
            <v>N</v>
          </cell>
          <cell r="II77"/>
          <cell r="IJ77" t="str">
            <v>Y</v>
          </cell>
          <cell r="IK77" t="str">
            <v>Y</v>
          </cell>
          <cell r="IL77" t="str">
            <v>Y</v>
          </cell>
          <cell r="IM77" t="str">
            <v>N</v>
          </cell>
          <cell r="IN77"/>
          <cell r="IO77" t="str">
            <v>N</v>
          </cell>
          <cell r="IP77" t="str">
            <v>N</v>
          </cell>
          <cell r="IQ77" t="str">
            <v>N</v>
          </cell>
          <cell r="IR77" t="str">
            <v>N</v>
          </cell>
          <cell r="IS77" t="str">
            <v>N</v>
          </cell>
          <cell r="IT77" t="str">
            <v>N</v>
          </cell>
          <cell r="IU77" t="str">
            <v>N</v>
          </cell>
          <cell r="IV77" t="str">
            <v>N</v>
          </cell>
          <cell r="IW77"/>
          <cell r="IX77" t="str">
            <v>N</v>
          </cell>
          <cell r="IY77" t="str">
            <v>N</v>
          </cell>
          <cell r="IZ77" t="str">
            <v>Y</v>
          </cell>
          <cell r="JA77" t="str">
            <v>N</v>
          </cell>
          <cell r="JB77" t="str">
            <v>Y</v>
          </cell>
          <cell r="JC77" t="str">
            <v>Y</v>
          </cell>
          <cell r="JD77" t="str">
            <v>Y</v>
          </cell>
          <cell r="JE77" t="str">
            <v>Y</v>
          </cell>
          <cell r="JF77" t="str">
            <v>N</v>
          </cell>
          <cell r="JG77"/>
          <cell r="JH77" t="str">
            <v>N</v>
          </cell>
          <cell r="JI77"/>
          <cell r="JJ77" t="str">
            <v>N</v>
          </cell>
          <cell r="JK77" t="str">
            <v>Y</v>
          </cell>
          <cell r="JL77" t="str">
            <v>N</v>
          </cell>
          <cell r="JM77" t="str">
            <v>N</v>
          </cell>
          <cell r="JN77" t="str">
            <v>Y</v>
          </cell>
          <cell r="JO77" t="str">
            <v>Y</v>
          </cell>
          <cell r="JP77" t="str">
            <v>N</v>
          </cell>
          <cell r="JQ77" t="str">
            <v>N</v>
          </cell>
          <cell r="JR77" t="str">
            <v>N</v>
          </cell>
          <cell r="JS77" t="str">
            <v>Y</v>
          </cell>
          <cell r="JT77" t="str">
            <v>N</v>
          </cell>
          <cell r="JU77" t="str">
            <v>N</v>
          </cell>
          <cell r="JV77" t="str">
            <v>Y</v>
          </cell>
          <cell r="JW77" t="str">
            <v>N</v>
          </cell>
          <cell r="JX77" t="str">
            <v>N</v>
          </cell>
          <cell r="JY77" t="str">
            <v>Y</v>
          </cell>
          <cell r="JZ77" t="str">
            <v>N</v>
          </cell>
          <cell r="KA77" t="str">
            <v>N</v>
          </cell>
          <cell r="KB77" t="str">
            <v>Y</v>
          </cell>
          <cell r="KC77" t="str">
            <v>Y</v>
          </cell>
          <cell r="KD77" t="str">
            <v>N</v>
          </cell>
          <cell r="KE77" t="str">
            <v>N</v>
          </cell>
          <cell r="KF77" t="str">
            <v>N</v>
          </cell>
          <cell r="KG77" t="str">
            <v>N</v>
          </cell>
          <cell r="KH77" t="str">
            <v>N</v>
          </cell>
          <cell r="KI77" t="str">
            <v>N</v>
          </cell>
          <cell r="KJ77" t="str">
            <v>N</v>
          </cell>
          <cell r="KK77" t="str">
            <v>N</v>
          </cell>
          <cell r="KL77" t="str">
            <v>Y</v>
          </cell>
          <cell r="KM77" t="str">
            <v>N</v>
          </cell>
          <cell r="KN77" t="str">
            <v>N</v>
          </cell>
          <cell r="KO77" t="str">
            <v>N</v>
          </cell>
          <cell r="KP77" t="str">
            <v>N</v>
          </cell>
          <cell r="KQ77" t="str">
            <v>N</v>
          </cell>
          <cell r="KR77" t="str">
            <v>Y</v>
          </cell>
          <cell r="KS77" t="str">
            <v>N</v>
          </cell>
          <cell r="KT77" t="str">
            <v>N</v>
          </cell>
          <cell r="KU77" t="str">
            <v>N</v>
          </cell>
          <cell r="KV77" t="str">
            <v>N</v>
          </cell>
          <cell r="KW77" t="str">
            <v>N</v>
          </cell>
          <cell r="KX77" t="str">
            <v>N</v>
          </cell>
          <cell r="KY77" t="str">
            <v>N</v>
          </cell>
          <cell r="KZ77" t="str">
            <v>N</v>
          </cell>
          <cell r="LA77" t="str">
            <v>N</v>
          </cell>
          <cell r="LB77" t="str">
            <v>N</v>
          </cell>
          <cell r="LC77" t="str">
            <v>N</v>
          </cell>
          <cell r="LD77" t="str">
            <v>N</v>
          </cell>
          <cell r="LE77" t="str">
            <v>N</v>
          </cell>
          <cell r="LF77" t="str">
            <v>N</v>
          </cell>
          <cell r="LG77" t="str">
            <v>N</v>
          </cell>
          <cell r="LH77" t="str">
            <v>Y</v>
          </cell>
          <cell r="LI77" t="str">
            <v>N</v>
          </cell>
          <cell r="LJ77" t="str">
            <v>N</v>
          </cell>
          <cell r="LK77" t="str">
            <v>N</v>
          </cell>
          <cell r="LL77" t="str">
            <v>N</v>
          </cell>
          <cell r="LM77" t="str">
            <v>Y</v>
          </cell>
          <cell r="LN77" t="str">
            <v>N</v>
          </cell>
          <cell r="LO77" t="str">
            <v>N</v>
          </cell>
          <cell r="LP77" t="str">
            <v>N</v>
          </cell>
          <cell r="LQ77" t="str">
            <v>N</v>
          </cell>
          <cell r="LR77"/>
          <cell r="LS77" t="str">
            <v>N</v>
          </cell>
          <cell r="LT77" t="str">
            <v>N</v>
          </cell>
          <cell r="LU77" t="str">
            <v>N</v>
          </cell>
          <cell r="LV77" t="str">
            <v>N</v>
          </cell>
          <cell r="LW77" t="str">
            <v>N</v>
          </cell>
          <cell r="LX77" t="str">
            <v>N</v>
          </cell>
          <cell r="LY77" t="str">
            <v>N</v>
          </cell>
          <cell r="LZ77" t="str">
            <v>N</v>
          </cell>
          <cell r="MA77" t="str">
            <v>N</v>
          </cell>
          <cell r="MB77" t="str">
            <v>N</v>
          </cell>
          <cell r="MC77" t="str">
            <v>N</v>
          </cell>
          <cell r="MD77" t="str">
            <v>N</v>
          </cell>
          <cell r="ME77" t="str">
            <v>N</v>
          </cell>
          <cell r="MF77" t="str">
            <v>N</v>
          </cell>
          <cell r="MG77" t="str">
            <v>N</v>
          </cell>
          <cell r="MH77" t="str">
            <v>N</v>
          </cell>
          <cell r="MI77" t="str">
            <v>N</v>
          </cell>
          <cell r="MJ77" t="str">
            <v>N</v>
          </cell>
          <cell r="MK77" t="str">
            <v>N</v>
          </cell>
          <cell r="ML77" t="str">
            <v>N</v>
          </cell>
          <cell r="MM77" t="str">
            <v>N</v>
          </cell>
          <cell r="MN77" t="str">
            <v>N</v>
          </cell>
          <cell r="MO77" t="str">
            <v>N</v>
          </cell>
          <cell r="MP77" t="str">
            <v>N</v>
          </cell>
          <cell r="MQ77"/>
          <cell r="MR77" t="str">
            <v>N</v>
          </cell>
          <cell r="MS77" t="str">
            <v>N</v>
          </cell>
          <cell r="MT77" t="str">
            <v>N</v>
          </cell>
          <cell r="MU77" t="str">
            <v>N</v>
          </cell>
          <cell r="MV77" t="str">
            <v>Y</v>
          </cell>
          <cell r="MW77" t="str">
            <v>N</v>
          </cell>
          <cell r="MX77" t="str">
            <v>N</v>
          </cell>
          <cell r="MY77" t="str">
            <v>N</v>
          </cell>
          <cell r="MZ77" t="str">
            <v>N</v>
          </cell>
          <cell r="NA77" t="str">
            <v>N</v>
          </cell>
          <cell r="NB77" t="str">
            <v>N</v>
          </cell>
          <cell r="NC77" t="str">
            <v>N</v>
          </cell>
          <cell r="ND77" t="str">
            <v>N</v>
          </cell>
          <cell r="NE77" t="str">
            <v>N</v>
          </cell>
          <cell r="NF77" t="str">
            <v>N</v>
          </cell>
          <cell r="NG77" t="str">
            <v>N</v>
          </cell>
          <cell r="NH77" t="str">
            <v>N</v>
          </cell>
          <cell r="NI77" t="str">
            <v>Y</v>
          </cell>
          <cell r="NJ77" t="str">
            <v>N</v>
          </cell>
          <cell r="NK77" t="str">
            <v>N</v>
          </cell>
          <cell r="NL77" t="str">
            <v>N</v>
          </cell>
          <cell r="NM77" t="str">
            <v>Y</v>
          </cell>
          <cell r="NN77" t="str">
            <v>N</v>
          </cell>
          <cell r="NO77" t="str">
            <v>Y</v>
          </cell>
          <cell r="NP77" t="str">
            <v>N</v>
          </cell>
          <cell r="NQ77" t="str">
            <v>N</v>
          </cell>
          <cell r="NR77" t="str">
            <v>N</v>
          </cell>
          <cell r="NS77"/>
          <cell r="NT77"/>
          <cell r="NU77" t="str">
            <v>Y</v>
          </cell>
          <cell r="NV77" t="str">
            <v>Y</v>
          </cell>
          <cell r="NW77" t="str">
            <v>Y</v>
          </cell>
          <cell r="NX77" t="str">
            <v>N</v>
          </cell>
          <cell r="NY77" t="str">
            <v>Y</v>
          </cell>
          <cell r="NZ77" t="str">
            <v>N</v>
          </cell>
          <cell r="OA77" t="str">
            <v>N</v>
          </cell>
          <cell r="OB77" t="str">
            <v>N</v>
          </cell>
          <cell r="OC77"/>
          <cell r="OD77" t="str">
            <v>N</v>
          </cell>
          <cell r="OE77" t="str">
            <v>N</v>
          </cell>
          <cell r="OF77" t="str">
            <v>N</v>
          </cell>
          <cell r="OG77" t="str">
            <v>N</v>
          </cell>
          <cell r="OH77"/>
          <cell r="OI77" t="str">
            <v>N</v>
          </cell>
          <cell r="OJ77" t="str">
            <v>N</v>
          </cell>
          <cell r="OK77" t="str">
            <v>N</v>
          </cell>
          <cell r="OL77" t="str">
            <v>N</v>
          </cell>
          <cell r="OM77" t="str">
            <v>N</v>
          </cell>
          <cell r="ON77" t="str">
            <v>Y</v>
          </cell>
          <cell r="OO77" t="str">
            <v>N</v>
          </cell>
          <cell r="OP77"/>
          <cell r="OQ77" t="str">
            <v>N</v>
          </cell>
          <cell r="OR77" t="str">
            <v>N</v>
          </cell>
          <cell r="OS77" t="str">
            <v>N</v>
          </cell>
          <cell r="OT77"/>
          <cell r="OU77" t="str">
            <v>Y</v>
          </cell>
          <cell r="OV77" t="str">
            <v>N</v>
          </cell>
          <cell r="OW77" t="str">
            <v>N</v>
          </cell>
          <cell r="OX77" t="str">
            <v>N</v>
          </cell>
          <cell r="OY77" t="str">
            <v>N</v>
          </cell>
          <cell r="OZ77" t="str">
            <v>N</v>
          </cell>
          <cell r="PA77" t="str">
            <v>N</v>
          </cell>
          <cell r="PB77" t="str">
            <v>N</v>
          </cell>
          <cell r="PC77" t="str">
            <v>N</v>
          </cell>
          <cell r="PD77" t="str">
            <v>N</v>
          </cell>
          <cell r="PE77" t="str">
            <v>N</v>
          </cell>
          <cell r="PF77" t="str">
            <v>N</v>
          </cell>
          <cell r="PG77" t="str">
            <v>N</v>
          </cell>
          <cell r="PH77" t="str">
            <v>N</v>
          </cell>
          <cell r="PI77" t="str">
            <v>Y</v>
          </cell>
          <cell r="PJ77" t="str">
            <v>N</v>
          </cell>
          <cell r="PK77" t="str">
            <v>Y</v>
          </cell>
          <cell r="PL77" t="str">
            <v>N</v>
          </cell>
          <cell r="PM77" t="str">
            <v>N</v>
          </cell>
          <cell r="PN77" t="str">
            <v>N</v>
          </cell>
          <cell r="PO77" t="str">
            <v>N</v>
          </cell>
          <cell r="PP77" t="str">
            <v>N</v>
          </cell>
          <cell r="PQ77" t="str">
            <v>Y</v>
          </cell>
          <cell r="PR77" t="str">
            <v>N</v>
          </cell>
          <cell r="PS77" t="str">
            <v>N</v>
          </cell>
          <cell r="PT77" t="str">
            <v>N</v>
          </cell>
          <cell r="PU77" t="str">
            <v>N</v>
          </cell>
          <cell r="PV77" t="str">
            <v>N</v>
          </cell>
          <cell r="PW77" t="str">
            <v>N</v>
          </cell>
          <cell r="PX77" t="str">
            <v>N</v>
          </cell>
          <cell r="PY77" t="str">
            <v>Y</v>
          </cell>
          <cell r="PZ77" t="str">
            <v>N</v>
          </cell>
          <cell r="QA77"/>
          <cell r="QB77" t="str">
            <v>N</v>
          </cell>
          <cell r="QC77" t="str">
            <v>N</v>
          </cell>
          <cell r="QD77" t="str">
            <v>N</v>
          </cell>
          <cell r="QE77" t="str">
            <v>Y</v>
          </cell>
          <cell r="QF77" t="str">
            <v>N</v>
          </cell>
          <cell r="QG77" t="str">
            <v>N</v>
          </cell>
          <cell r="QH77" t="str">
            <v>N</v>
          </cell>
          <cell r="QI77" t="str">
            <v>N</v>
          </cell>
          <cell r="QJ77" t="str">
            <v>N</v>
          </cell>
          <cell r="QK77" t="str">
            <v>N</v>
          </cell>
          <cell r="QL77" t="str">
            <v>Y</v>
          </cell>
          <cell r="QM77" t="str">
            <v>N</v>
          </cell>
          <cell r="QN77" t="str">
            <v>N</v>
          </cell>
          <cell r="QO77" t="str">
            <v>N</v>
          </cell>
          <cell r="QP77" t="str">
            <v>Y</v>
          </cell>
          <cell r="QQ77" t="str">
            <v>N</v>
          </cell>
          <cell r="QR77" t="str">
            <v>N</v>
          </cell>
          <cell r="QS77" t="str">
            <v>N</v>
          </cell>
          <cell r="QT77" t="str">
            <v>N</v>
          </cell>
          <cell r="QU77" t="str">
            <v>N</v>
          </cell>
          <cell r="QV77" t="str">
            <v>N</v>
          </cell>
          <cell r="QW77" t="str">
            <v>N</v>
          </cell>
          <cell r="QX77" t="str">
            <v>N</v>
          </cell>
          <cell r="QY77" t="str">
            <v>N</v>
          </cell>
          <cell r="QZ77"/>
          <cell r="RA77" t="str">
            <v>N</v>
          </cell>
          <cell r="RB77" t="str">
            <v>N</v>
          </cell>
          <cell r="RC77" t="str">
            <v>Y</v>
          </cell>
          <cell r="RD77" t="str">
            <v>N</v>
          </cell>
          <cell r="RE77" t="str">
            <v>N</v>
          </cell>
          <cell r="RF77" t="str">
            <v>Y</v>
          </cell>
          <cell r="RG77" t="str">
            <v>N</v>
          </cell>
          <cell r="RH77" t="str">
            <v>N</v>
          </cell>
          <cell r="RI77" t="str">
            <v>N</v>
          </cell>
          <cell r="RJ77" t="str">
            <v>N</v>
          </cell>
          <cell r="RK77" t="str">
            <v>N</v>
          </cell>
          <cell r="RL77" t="str">
            <v>N</v>
          </cell>
          <cell r="RM77"/>
          <cell r="RN77" t="str">
            <v>Y</v>
          </cell>
          <cell r="RO77" t="str">
            <v>Y</v>
          </cell>
          <cell r="RP77" t="str">
            <v>N</v>
          </cell>
          <cell r="RQ77" t="str">
            <v>Y</v>
          </cell>
          <cell r="RR77" t="str">
            <v>Y</v>
          </cell>
          <cell r="RS77" t="str">
            <v>N</v>
          </cell>
          <cell r="RT77" t="str">
            <v>Y</v>
          </cell>
          <cell r="RU77" t="str">
            <v>N</v>
          </cell>
          <cell r="RV77" t="str">
            <v>N</v>
          </cell>
          <cell r="RW77" t="str">
            <v>N</v>
          </cell>
          <cell r="RX77" t="str">
            <v>N</v>
          </cell>
          <cell r="RY77"/>
          <cell r="RZ77" t="str">
            <v>N</v>
          </cell>
          <cell r="SA77" t="str">
            <v>N</v>
          </cell>
          <cell r="SB77" t="str">
            <v>N</v>
          </cell>
          <cell r="SC77"/>
          <cell r="SD77" t="str">
            <v>N</v>
          </cell>
          <cell r="SE77" t="str">
            <v>N</v>
          </cell>
          <cell r="SF77" t="str">
            <v>N</v>
          </cell>
          <cell r="SG77" t="str">
            <v>Y</v>
          </cell>
          <cell r="SH77" t="str">
            <v>Y</v>
          </cell>
          <cell r="SI77" t="str">
            <v>N</v>
          </cell>
          <cell r="SJ77" t="str">
            <v>N</v>
          </cell>
          <cell r="SK77" t="str">
            <v>N</v>
          </cell>
          <cell r="SL77" t="str">
            <v>N</v>
          </cell>
          <cell r="SM77"/>
          <cell r="SN77" t="str">
            <v>N</v>
          </cell>
          <cell r="SO77" t="str">
            <v>Y</v>
          </cell>
          <cell r="SP77" t="str">
            <v>N</v>
          </cell>
          <cell r="SQ77" t="str">
            <v>N</v>
          </cell>
          <cell r="SR77" t="str">
            <v>N</v>
          </cell>
          <cell r="SS77" t="str">
            <v>N</v>
          </cell>
          <cell r="ST77" t="str">
            <v>N</v>
          </cell>
          <cell r="SU77" t="str">
            <v>N</v>
          </cell>
          <cell r="SV77" t="str">
            <v>N</v>
          </cell>
          <cell r="SW77" t="str">
            <v>N</v>
          </cell>
          <cell r="SX77" t="str">
            <v>N</v>
          </cell>
          <cell r="SY77" t="str">
            <v>N</v>
          </cell>
          <cell r="SZ77" t="str">
            <v>N</v>
          </cell>
          <cell r="TA77" t="str">
            <v>N</v>
          </cell>
          <cell r="TB77" t="str">
            <v>Y</v>
          </cell>
          <cell r="TC77" t="str">
            <v>N</v>
          </cell>
          <cell r="TD77" t="str">
            <v>N</v>
          </cell>
          <cell r="TE77" t="str">
            <v>N</v>
          </cell>
          <cell r="TF77" t="str">
            <v>N</v>
          </cell>
          <cell r="TG77" t="str">
            <v>N</v>
          </cell>
          <cell r="TH77" t="str">
            <v>N</v>
          </cell>
          <cell r="TI77" t="str">
            <v>N</v>
          </cell>
          <cell r="TJ77" t="str">
            <v>N</v>
          </cell>
          <cell r="TK77" t="str">
            <v>N</v>
          </cell>
          <cell r="TL77" t="str">
            <v>N</v>
          </cell>
          <cell r="TM77" t="str">
            <v>N</v>
          </cell>
          <cell r="TN77" t="str">
            <v>N</v>
          </cell>
          <cell r="TO77" t="str">
            <v>Y</v>
          </cell>
          <cell r="TP77" t="str">
            <v>N</v>
          </cell>
          <cell r="TQ77" t="str">
            <v>N</v>
          </cell>
          <cell r="TR77"/>
          <cell r="TS77" t="str">
            <v>N</v>
          </cell>
          <cell r="TT77" t="str">
            <v>Y</v>
          </cell>
          <cell r="TU77" t="str">
            <v>N</v>
          </cell>
          <cell r="TV77" t="str">
            <v>Y</v>
          </cell>
          <cell r="TW77" t="str">
            <v>Y</v>
          </cell>
          <cell r="TX77" t="str">
            <v>N</v>
          </cell>
          <cell r="TY77" t="str">
            <v>N</v>
          </cell>
          <cell r="TZ77" t="str">
            <v>N</v>
          </cell>
          <cell r="UA77" t="str">
            <v>N</v>
          </cell>
          <cell r="UB77" t="str">
            <v>N</v>
          </cell>
          <cell r="UC77" t="str">
            <v>N</v>
          </cell>
          <cell r="UD77" t="str">
            <v>N</v>
          </cell>
          <cell r="UE77" t="str">
            <v>N</v>
          </cell>
          <cell r="UF77" t="str">
            <v>N</v>
          </cell>
          <cell r="UG77" t="str">
            <v>N</v>
          </cell>
          <cell r="UH77" t="str">
            <v>N</v>
          </cell>
          <cell r="UI77" t="str">
            <v>N</v>
          </cell>
          <cell r="UJ77" t="str">
            <v>N</v>
          </cell>
          <cell r="UK77" t="str">
            <v>N</v>
          </cell>
          <cell r="UL77" t="str">
            <v>N</v>
          </cell>
          <cell r="UM77" t="str">
            <v>Y</v>
          </cell>
          <cell r="UN77" t="str">
            <v>Y</v>
          </cell>
          <cell r="UO77"/>
          <cell r="UP77" t="str">
            <v>Y</v>
          </cell>
          <cell r="UQ77" t="str">
            <v>Y</v>
          </cell>
          <cell r="UR77"/>
          <cell r="US77" t="str">
            <v>N</v>
          </cell>
          <cell r="UT77" t="str">
            <v>N</v>
          </cell>
          <cell r="UU77" t="str">
            <v>N</v>
          </cell>
          <cell r="UV77" t="str">
            <v>Y</v>
          </cell>
          <cell r="UW77" t="str">
            <v>Y</v>
          </cell>
          <cell r="UX77" t="str">
            <v>N</v>
          </cell>
          <cell r="UY77" t="str">
            <v>N</v>
          </cell>
          <cell r="UZ77" t="str">
            <v>N</v>
          </cell>
          <cell r="VA77" t="str">
            <v>N</v>
          </cell>
          <cell r="VB77" t="str">
            <v>Y</v>
          </cell>
          <cell r="VC77" t="str">
            <v>N</v>
          </cell>
          <cell r="VD77" t="str">
            <v>Y</v>
          </cell>
          <cell r="VE77" t="str">
            <v>N</v>
          </cell>
          <cell r="VF77" t="str">
            <v>Y</v>
          </cell>
          <cell r="VG77"/>
          <cell r="VH77" t="str">
            <v>Y</v>
          </cell>
          <cell r="VI77" t="str">
            <v>N</v>
          </cell>
          <cell r="VJ77" t="str">
            <v>N</v>
          </cell>
          <cell r="VK77" t="str">
            <v>N</v>
          </cell>
          <cell r="VL77" t="str">
            <v>N</v>
          </cell>
          <cell r="VM77"/>
          <cell r="VN77" t="str">
            <v>N</v>
          </cell>
          <cell r="VO77" t="str">
            <v>N</v>
          </cell>
          <cell r="VP77"/>
          <cell r="VQ77" t="str">
            <v>N</v>
          </cell>
          <cell r="VR77" t="str">
            <v>N</v>
          </cell>
          <cell r="VS77" t="str">
            <v>N</v>
          </cell>
          <cell r="VT77" t="str">
            <v>N</v>
          </cell>
          <cell r="VU77" t="str">
            <v>N</v>
          </cell>
          <cell r="VV77" t="str">
            <v>N</v>
          </cell>
          <cell r="VW77" t="str">
            <v>N</v>
          </cell>
          <cell r="VX77"/>
          <cell r="VY77" t="str">
            <v>N</v>
          </cell>
          <cell r="VZ77" t="str">
            <v>N</v>
          </cell>
          <cell r="WA77"/>
          <cell r="WB77"/>
          <cell r="WC77" t="str">
            <v>N</v>
          </cell>
          <cell r="WD77" t="str">
            <v>N</v>
          </cell>
          <cell r="WE77" t="str">
            <v>N</v>
          </cell>
          <cell r="WF77"/>
          <cell r="WG77" t="str">
            <v>N</v>
          </cell>
          <cell r="WH77" t="str">
            <v>N</v>
          </cell>
          <cell r="WI77" t="str">
            <v>N</v>
          </cell>
          <cell r="WJ77"/>
          <cell r="WK77"/>
          <cell r="WL77" t="str">
            <v>N</v>
          </cell>
          <cell r="WM77" t="str">
            <v>N</v>
          </cell>
          <cell r="WN77" t="str">
            <v>N</v>
          </cell>
          <cell r="WO77" t="str">
            <v>N</v>
          </cell>
          <cell r="WP77"/>
          <cell r="WQ77"/>
          <cell r="WR77"/>
          <cell r="WS77" t="str">
            <v>N</v>
          </cell>
          <cell r="WT77" t="str">
            <v>N</v>
          </cell>
          <cell r="WU77" t="str">
            <v>N</v>
          </cell>
          <cell r="WV77" t="str">
            <v>N</v>
          </cell>
          <cell r="WW77" t="str">
            <v>N</v>
          </cell>
          <cell r="WX77" t="str">
            <v>N</v>
          </cell>
          <cell r="WY77" t="str">
            <v>N</v>
          </cell>
          <cell r="WZ77" t="str">
            <v>N</v>
          </cell>
          <cell r="XA77"/>
          <cell r="XB77" t="str">
            <v>Y</v>
          </cell>
          <cell r="XC77"/>
          <cell r="XD77"/>
          <cell r="XE77"/>
          <cell r="XF77"/>
          <cell r="XG77"/>
          <cell r="XH77"/>
          <cell r="XI77" t="str">
            <v>Y</v>
          </cell>
          <cell r="XJ77"/>
          <cell r="XK77" t="str">
            <v>N</v>
          </cell>
          <cell r="XL77" t="str">
            <v>Y</v>
          </cell>
          <cell r="XM77"/>
          <cell r="XN77" t="str">
            <v>N</v>
          </cell>
          <cell r="XO77"/>
          <cell r="XP77" t="str">
            <v>N</v>
          </cell>
          <cell r="XQ77" t="str">
            <v>N</v>
          </cell>
          <cell r="XR77" t="str">
            <v>N</v>
          </cell>
          <cell r="XS77" t="str">
            <v>N</v>
          </cell>
          <cell r="XT77" t="str">
            <v>N</v>
          </cell>
          <cell r="XU77" t="str">
            <v>N</v>
          </cell>
          <cell r="XV77" t="str">
            <v>N</v>
          </cell>
        </row>
        <row r="78">
          <cell r="E78"/>
          <cell r="F78"/>
          <cell r="G78"/>
          <cell r="H78"/>
          <cell r="I78"/>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cell r="CE78"/>
          <cell r="CF78"/>
          <cell r="CG78"/>
          <cell r="CH78"/>
          <cell r="CI78"/>
          <cell r="CJ78"/>
          <cell r="CK78"/>
          <cell r="CL78"/>
          <cell r="CM78"/>
          <cell r="CN78"/>
          <cell r="CO78"/>
          <cell r="CP78"/>
          <cell r="CQ78"/>
          <cell r="CR78"/>
          <cell r="CS78"/>
          <cell r="CT78"/>
          <cell r="CU78"/>
          <cell r="CV78"/>
          <cell r="CW78"/>
          <cell r="CX78"/>
          <cell r="CY78"/>
          <cell r="CZ78"/>
          <cell r="DA78"/>
          <cell r="DB78"/>
          <cell r="DC78"/>
          <cell r="DD78"/>
          <cell r="DE78"/>
          <cell r="DF78"/>
          <cell r="DG78"/>
          <cell r="DH78"/>
          <cell r="DI78"/>
          <cell r="DJ78"/>
          <cell r="DK78"/>
          <cell r="DL78"/>
          <cell r="DM78"/>
          <cell r="DN78"/>
          <cell r="DO78"/>
          <cell r="DP78"/>
          <cell r="DQ78"/>
          <cell r="DR78"/>
          <cell r="DS78"/>
          <cell r="DT78"/>
          <cell r="DU78"/>
          <cell r="DV78"/>
          <cell r="DW78"/>
          <cell r="DX78"/>
          <cell r="DY78"/>
          <cell r="DZ78"/>
          <cell r="EA78"/>
          <cell r="EB78"/>
          <cell r="EC78"/>
          <cell r="ED78"/>
          <cell r="EE78"/>
          <cell r="EF78"/>
          <cell r="EG78"/>
          <cell r="EH78"/>
          <cell r="EI78"/>
          <cell r="EJ78"/>
          <cell r="EK78"/>
          <cell r="EL78"/>
          <cell r="EM78"/>
          <cell r="EN78"/>
          <cell r="EO78"/>
          <cell r="EP78"/>
          <cell r="EQ78"/>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cell r="IB78"/>
          <cell r="IC78"/>
          <cell r="ID78"/>
          <cell r="IE78"/>
          <cell r="IF78"/>
          <cell r="IG78"/>
          <cell r="IH78"/>
          <cell r="II78"/>
          <cell r="IJ78"/>
          <cell r="IK78"/>
          <cell r="IL78"/>
          <cell r="IM78"/>
          <cell r="IN78"/>
          <cell r="IO78"/>
          <cell r="IP78"/>
          <cell r="IQ78"/>
          <cell r="IR78"/>
          <cell r="IS78"/>
          <cell r="IT78"/>
          <cell r="IU78"/>
          <cell r="IV78"/>
          <cell r="IW78"/>
          <cell r="IX78"/>
          <cell r="IY78"/>
          <cell r="IZ78"/>
          <cell r="JA78"/>
          <cell r="JB78"/>
          <cell r="JC78"/>
          <cell r="JD78"/>
          <cell r="JE78"/>
          <cell r="JF78"/>
          <cell r="JG78"/>
          <cell r="JH78"/>
          <cell r="JI78"/>
          <cell r="JJ78"/>
          <cell r="JK78"/>
          <cell r="JL78"/>
          <cell r="JM78"/>
          <cell r="JN78"/>
          <cell r="JO78"/>
          <cell r="JP78"/>
          <cell r="JQ78"/>
          <cell r="JR78"/>
          <cell r="JS78"/>
          <cell r="JT78"/>
          <cell r="JU78"/>
          <cell r="JV78"/>
          <cell r="JW78"/>
          <cell r="JX78"/>
          <cell r="JY78"/>
          <cell r="JZ78"/>
          <cell r="KA78"/>
          <cell r="KB78"/>
          <cell r="KC78"/>
          <cell r="KD78"/>
          <cell r="KE78"/>
          <cell r="KF78"/>
          <cell r="KG78"/>
          <cell r="KH78"/>
          <cell r="KI78"/>
          <cell r="KJ78"/>
          <cell r="KK78"/>
          <cell r="KL78"/>
          <cell r="KM78"/>
          <cell r="KN78"/>
          <cell r="KO78"/>
          <cell r="KP78"/>
          <cell r="KQ78"/>
          <cell r="KR78"/>
          <cell r="KS78"/>
          <cell r="KT78"/>
          <cell r="KU78"/>
          <cell r="KV78"/>
          <cell r="KW78"/>
          <cell r="KX78"/>
          <cell r="KY78"/>
          <cell r="KZ78"/>
          <cell r="LA78"/>
          <cell r="LB78"/>
          <cell r="LC78"/>
          <cell r="LD78"/>
          <cell r="LE78"/>
          <cell r="LF78"/>
          <cell r="LG78"/>
          <cell r="LH78"/>
          <cell r="LI78"/>
          <cell r="LJ78"/>
          <cell r="LK78"/>
          <cell r="LL78"/>
          <cell r="LM78"/>
          <cell r="LN78"/>
          <cell r="LO78"/>
          <cell r="LP78"/>
          <cell r="LQ78"/>
          <cell r="LR78"/>
          <cell r="LS78"/>
          <cell r="LT78"/>
          <cell r="LU78"/>
          <cell r="LV78"/>
          <cell r="LW78"/>
          <cell r="LX78"/>
          <cell r="LY78"/>
          <cell r="LZ78"/>
          <cell r="MA78"/>
          <cell r="MB78"/>
          <cell r="MC78"/>
          <cell r="MD78"/>
          <cell r="ME78"/>
          <cell r="MF78"/>
          <cell r="MG78"/>
          <cell r="MH78"/>
          <cell r="MI78"/>
          <cell r="MJ78"/>
          <cell r="MK78"/>
          <cell r="ML78"/>
          <cell r="MM78"/>
          <cell r="MN78"/>
          <cell r="MO78"/>
          <cell r="MP78"/>
          <cell r="MQ78"/>
          <cell r="MR78"/>
          <cell r="MS78"/>
          <cell r="MT78"/>
          <cell r="MU78"/>
          <cell r="MV78"/>
          <cell r="MW78"/>
          <cell r="MX78"/>
          <cell r="MY78"/>
          <cell r="MZ78"/>
          <cell r="NA78"/>
          <cell r="NB78"/>
          <cell r="NC78"/>
          <cell r="ND78"/>
          <cell r="NE78"/>
          <cell r="NF78"/>
          <cell r="NG78"/>
          <cell r="NH78"/>
          <cell r="NI78"/>
          <cell r="NJ78"/>
          <cell r="NK78"/>
          <cell r="NL78"/>
          <cell r="NM78"/>
          <cell r="NN78"/>
          <cell r="NO78"/>
          <cell r="NP78"/>
          <cell r="NQ78"/>
          <cell r="NR78"/>
          <cell r="NS78"/>
          <cell r="NT78"/>
          <cell r="NU78"/>
          <cell r="NV78"/>
          <cell r="NW78"/>
          <cell r="NX78"/>
          <cell r="NY78"/>
          <cell r="NZ78"/>
          <cell r="OA78"/>
          <cell r="OB78"/>
          <cell r="OC78"/>
          <cell r="OD78"/>
          <cell r="OE78"/>
          <cell r="OF78"/>
          <cell r="OG78"/>
          <cell r="OH78"/>
          <cell r="OI78"/>
          <cell r="OJ78"/>
          <cell r="OK78"/>
          <cell r="OL78"/>
          <cell r="OM78"/>
          <cell r="ON78"/>
          <cell r="OO78"/>
          <cell r="OP78"/>
          <cell r="OQ78"/>
          <cell r="OR78"/>
          <cell r="OS78"/>
          <cell r="OT78"/>
          <cell r="OU78"/>
          <cell r="OV78"/>
          <cell r="OW78"/>
          <cell r="OX78"/>
          <cell r="OY78"/>
          <cell r="OZ78"/>
          <cell r="PA78"/>
          <cell r="PB78"/>
          <cell r="PC78"/>
          <cell r="PD78"/>
          <cell r="PE78"/>
          <cell r="PF78"/>
          <cell r="PG78"/>
          <cell r="PH78"/>
          <cell r="PI78"/>
          <cell r="PJ78"/>
          <cell r="PK78"/>
          <cell r="PL78"/>
          <cell r="PM78"/>
          <cell r="PN78"/>
          <cell r="PO78"/>
          <cell r="PP78"/>
          <cell r="PQ78"/>
          <cell r="PR78"/>
          <cell r="PS78"/>
          <cell r="PT78"/>
          <cell r="PU78"/>
          <cell r="PV78"/>
          <cell r="PW78"/>
          <cell r="PX78"/>
          <cell r="PY78"/>
          <cell r="PZ78"/>
          <cell r="QA78"/>
          <cell r="QB78"/>
          <cell r="QC78"/>
          <cell r="QD78"/>
          <cell r="QE78"/>
          <cell r="QF78"/>
          <cell r="QG78"/>
          <cell r="QH78"/>
          <cell r="QI78"/>
          <cell r="QJ78"/>
          <cell r="QK78"/>
          <cell r="QL78"/>
          <cell r="QM78"/>
          <cell r="QN78"/>
          <cell r="QO78"/>
          <cell r="QP78"/>
          <cell r="QQ78"/>
          <cell r="QR78"/>
          <cell r="QS78"/>
          <cell r="QT78"/>
          <cell r="QU78"/>
          <cell r="QV78"/>
          <cell r="QW78"/>
          <cell r="QX78"/>
          <cell r="QY78"/>
          <cell r="QZ78"/>
          <cell r="RA78"/>
          <cell r="RB78"/>
          <cell r="RC78"/>
          <cell r="RD78"/>
          <cell r="RE78"/>
          <cell r="RF78"/>
          <cell r="RG78"/>
          <cell r="RH78"/>
          <cell r="RI78"/>
          <cell r="RJ78"/>
          <cell r="RK78"/>
          <cell r="RL78"/>
          <cell r="RM78"/>
          <cell r="RN78"/>
          <cell r="RO78"/>
          <cell r="RP78"/>
          <cell r="RQ78"/>
          <cell r="RR78"/>
          <cell r="RS78"/>
          <cell r="RT78"/>
          <cell r="RU78"/>
          <cell r="RV78"/>
          <cell r="RW78"/>
          <cell r="RX78"/>
          <cell r="RY78"/>
          <cell r="RZ78"/>
          <cell r="SA78"/>
          <cell r="SB78"/>
          <cell r="SC78"/>
          <cell r="SD78"/>
          <cell r="SE78"/>
          <cell r="SF78"/>
          <cell r="SG78"/>
          <cell r="SH78"/>
          <cell r="SI78"/>
          <cell r="SJ78"/>
          <cell r="SK78"/>
          <cell r="SL78"/>
          <cell r="SM78"/>
          <cell r="SN78"/>
          <cell r="SO78"/>
          <cell r="SP78"/>
          <cell r="SQ78"/>
          <cell r="SR78"/>
          <cell r="SS78"/>
          <cell r="ST78"/>
          <cell r="SU78"/>
          <cell r="SV78"/>
          <cell r="SW78"/>
          <cell r="SX78"/>
          <cell r="SY78"/>
          <cell r="SZ78"/>
          <cell r="TA78"/>
          <cell r="TB78"/>
          <cell r="TC78"/>
          <cell r="TD78"/>
          <cell r="TE78"/>
          <cell r="TF78"/>
          <cell r="TG78"/>
          <cell r="TH78"/>
          <cell r="TI78"/>
          <cell r="TJ78"/>
          <cell r="TK78"/>
          <cell r="TL78"/>
          <cell r="TM78"/>
          <cell r="TN78"/>
          <cell r="TO78"/>
          <cell r="TP78"/>
          <cell r="TQ78"/>
          <cell r="TR78"/>
          <cell r="TS78"/>
          <cell r="TT78"/>
          <cell r="TU78"/>
          <cell r="TV78"/>
          <cell r="TW78"/>
          <cell r="TX78"/>
          <cell r="TY78"/>
          <cell r="TZ78"/>
          <cell r="UA78"/>
          <cell r="UB78"/>
          <cell r="UC78"/>
          <cell r="UD78"/>
          <cell r="UE78"/>
          <cell r="UF78"/>
          <cell r="UG78"/>
          <cell r="UH78"/>
          <cell r="UI78"/>
          <cell r="UJ78"/>
          <cell r="UK78"/>
          <cell r="UL78"/>
          <cell r="UM78"/>
          <cell r="UN78"/>
          <cell r="UO78"/>
          <cell r="UP78"/>
          <cell r="UQ78"/>
          <cell r="UR78"/>
          <cell r="US78"/>
          <cell r="UT78"/>
          <cell r="UU78"/>
          <cell r="UV78"/>
          <cell r="UW78"/>
          <cell r="UX78"/>
          <cell r="UY78"/>
          <cell r="UZ78"/>
          <cell r="VA78"/>
          <cell r="VB78"/>
          <cell r="VC78"/>
          <cell r="VD78"/>
          <cell r="VE78"/>
          <cell r="VF78"/>
          <cell r="VG78"/>
          <cell r="VH78"/>
          <cell r="VI78"/>
          <cell r="VJ78"/>
          <cell r="VK78"/>
          <cell r="VL78"/>
          <cell r="VM78"/>
          <cell r="VN78"/>
          <cell r="VO78"/>
          <cell r="VP78"/>
          <cell r="VQ78"/>
          <cell r="VR78"/>
          <cell r="VS78"/>
          <cell r="VT78"/>
          <cell r="VU78"/>
          <cell r="VV78"/>
          <cell r="VW78"/>
          <cell r="VX78"/>
          <cell r="VY78"/>
          <cell r="VZ78"/>
          <cell r="WA78"/>
          <cell r="WB78"/>
          <cell r="WC78"/>
          <cell r="WD78"/>
          <cell r="WE78"/>
          <cell r="WF78"/>
          <cell r="WG78"/>
          <cell r="WH78"/>
          <cell r="WI78"/>
          <cell r="WJ78"/>
          <cell r="WK78"/>
          <cell r="WL78"/>
          <cell r="WM78"/>
          <cell r="WN78"/>
          <cell r="WO78"/>
          <cell r="WP78"/>
          <cell r="WQ78"/>
          <cell r="WR78"/>
          <cell r="WS78"/>
          <cell r="WT78"/>
          <cell r="WU78"/>
          <cell r="WV78"/>
          <cell r="WW78"/>
          <cell r="WX78"/>
          <cell r="WY78"/>
          <cell r="WZ78"/>
          <cell r="XA78"/>
          <cell r="XB78"/>
          <cell r="XC78"/>
          <cell r="XD78"/>
          <cell r="XE78"/>
          <cell r="XF78"/>
          <cell r="XG78"/>
          <cell r="XH78"/>
          <cell r="XI78"/>
          <cell r="XJ78"/>
          <cell r="XK78"/>
          <cell r="XL78"/>
          <cell r="XM78"/>
          <cell r="XN78"/>
          <cell r="XO78"/>
          <cell r="XP78"/>
          <cell r="XQ78"/>
          <cell r="XR78"/>
          <cell r="XS78"/>
          <cell r="XT78"/>
          <cell r="XU78"/>
          <cell r="XV78"/>
        </row>
        <row r="79">
          <cell r="E79"/>
          <cell r="F79"/>
          <cell r="G79"/>
          <cell r="H79"/>
          <cell r="I79"/>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cell r="CE79"/>
          <cell r="CF79"/>
          <cell r="CG79"/>
          <cell r="CH79"/>
          <cell r="CI79"/>
          <cell r="CJ79"/>
          <cell r="CK79"/>
          <cell r="CL79"/>
          <cell r="CM79"/>
          <cell r="CN79"/>
          <cell r="CO79"/>
          <cell r="CP79"/>
          <cell r="CQ79"/>
          <cell r="CR79"/>
          <cell r="CS79"/>
          <cell r="CT79"/>
          <cell r="CU79"/>
          <cell r="CV79"/>
          <cell r="CW79"/>
          <cell r="CX79"/>
          <cell r="CY79"/>
          <cell r="CZ79"/>
          <cell r="DA79"/>
          <cell r="DB79"/>
          <cell r="DC79"/>
          <cell r="DD79"/>
          <cell r="DE79"/>
          <cell r="DF79"/>
          <cell r="DG79"/>
          <cell r="DH79"/>
          <cell r="DI79"/>
          <cell r="DJ79"/>
          <cell r="DK79"/>
          <cell r="DL79"/>
          <cell r="DM79"/>
          <cell r="DN79"/>
          <cell r="DO79"/>
          <cell r="DP79"/>
          <cell r="DQ79"/>
          <cell r="DR79"/>
          <cell r="DS79"/>
          <cell r="DT79"/>
          <cell r="DU79"/>
          <cell r="DV79"/>
          <cell r="DW79"/>
          <cell r="DX79"/>
          <cell r="DY79"/>
          <cell r="DZ79"/>
          <cell r="EA79"/>
          <cell r="EB79"/>
          <cell r="EC79"/>
          <cell r="ED79"/>
          <cell r="EE79"/>
          <cell r="EF79"/>
          <cell r="EG79"/>
          <cell r="EH79"/>
          <cell r="EI79"/>
          <cell r="EJ79"/>
          <cell r="EK79"/>
          <cell r="EL79"/>
          <cell r="EM79"/>
          <cell r="EN79"/>
          <cell r="EO79"/>
          <cell r="EP79"/>
          <cell r="EQ79"/>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cell r="IB79"/>
          <cell r="IC79"/>
          <cell r="ID79"/>
          <cell r="IE79"/>
          <cell r="IF79"/>
          <cell r="IG79"/>
          <cell r="IH79"/>
          <cell r="II79"/>
          <cell r="IJ79"/>
          <cell r="IK79"/>
          <cell r="IL79"/>
          <cell r="IM79"/>
          <cell r="IN79"/>
          <cell r="IO79"/>
          <cell r="IP79"/>
          <cell r="IQ79"/>
          <cell r="IR79"/>
          <cell r="IS79"/>
          <cell r="IT79"/>
          <cell r="IU79"/>
          <cell r="IV79"/>
          <cell r="IW79"/>
          <cell r="IX79"/>
          <cell r="IY79"/>
          <cell r="IZ79"/>
          <cell r="JA79"/>
          <cell r="JB79"/>
          <cell r="JC79"/>
          <cell r="JD79"/>
          <cell r="JE79"/>
          <cell r="JF79"/>
          <cell r="JG79"/>
          <cell r="JH79"/>
          <cell r="JI79"/>
          <cell r="JJ79"/>
          <cell r="JK79"/>
          <cell r="JL79"/>
          <cell r="JM79"/>
          <cell r="JN79"/>
          <cell r="JO79"/>
          <cell r="JP79"/>
          <cell r="JQ79"/>
          <cell r="JR79"/>
          <cell r="JS79"/>
          <cell r="JT79"/>
          <cell r="JU79"/>
          <cell r="JV79"/>
          <cell r="JW79"/>
          <cell r="JX79"/>
          <cell r="JY79"/>
          <cell r="JZ79"/>
          <cell r="KA79"/>
          <cell r="KB79"/>
          <cell r="KC79"/>
          <cell r="KD79"/>
          <cell r="KE79"/>
          <cell r="KF79"/>
          <cell r="KG79"/>
          <cell r="KH79"/>
          <cell r="KI79"/>
          <cell r="KJ79"/>
          <cell r="KK79"/>
          <cell r="KL79"/>
          <cell r="KM79"/>
          <cell r="KN79"/>
          <cell r="KO79"/>
          <cell r="KP79"/>
          <cell r="KQ79"/>
          <cell r="KR79"/>
          <cell r="KS79"/>
          <cell r="KT79"/>
          <cell r="KU79"/>
          <cell r="KV79"/>
          <cell r="KW79"/>
          <cell r="KX79"/>
          <cell r="KY79"/>
          <cell r="KZ79"/>
          <cell r="LA79"/>
          <cell r="LB79"/>
          <cell r="LC79"/>
          <cell r="LD79"/>
          <cell r="LE79"/>
          <cell r="LF79"/>
          <cell r="LG79"/>
          <cell r="LH79"/>
          <cell r="LI79"/>
          <cell r="LJ79"/>
          <cell r="LK79"/>
          <cell r="LL79"/>
          <cell r="LM79"/>
          <cell r="LN79"/>
          <cell r="LO79"/>
          <cell r="LP79"/>
          <cell r="LQ79"/>
          <cell r="LR79"/>
          <cell r="LS79"/>
          <cell r="LT79"/>
          <cell r="LU79"/>
          <cell r="LV79"/>
          <cell r="LW79"/>
          <cell r="LX79"/>
          <cell r="LY79"/>
          <cell r="LZ79"/>
          <cell r="MA79"/>
          <cell r="MB79"/>
          <cell r="MC79"/>
          <cell r="MD79"/>
          <cell r="ME79"/>
          <cell r="MF79"/>
          <cell r="MG79"/>
          <cell r="MH79"/>
          <cell r="MI79"/>
          <cell r="MJ79"/>
          <cell r="MK79"/>
          <cell r="ML79"/>
          <cell r="MM79"/>
          <cell r="MN79"/>
          <cell r="MO79"/>
          <cell r="MP79"/>
          <cell r="MQ79"/>
          <cell r="MR79"/>
          <cell r="MS79"/>
          <cell r="MT79"/>
          <cell r="MU79"/>
          <cell r="MV79"/>
          <cell r="MW79"/>
          <cell r="MX79"/>
          <cell r="MY79"/>
          <cell r="MZ79"/>
          <cell r="NA79"/>
          <cell r="NB79"/>
          <cell r="NC79"/>
          <cell r="ND79"/>
          <cell r="NE79"/>
          <cell r="NF79"/>
          <cell r="NG79"/>
          <cell r="NH79"/>
          <cell r="NI79"/>
          <cell r="NJ79"/>
          <cell r="NK79"/>
          <cell r="NL79"/>
          <cell r="NM79"/>
          <cell r="NN79"/>
          <cell r="NO79"/>
          <cell r="NP79"/>
          <cell r="NQ79"/>
          <cell r="NR79"/>
          <cell r="NS79"/>
          <cell r="NT79"/>
          <cell r="NU79"/>
          <cell r="NV79"/>
          <cell r="NW79"/>
          <cell r="NX79"/>
          <cell r="NY79"/>
          <cell r="NZ79"/>
          <cell r="OA79"/>
          <cell r="OB79"/>
          <cell r="OC79"/>
          <cell r="OD79"/>
          <cell r="OE79"/>
          <cell r="OF79"/>
          <cell r="OG79"/>
          <cell r="OH79"/>
          <cell r="OI79"/>
          <cell r="OJ79"/>
          <cell r="OK79"/>
          <cell r="OL79"/>
          <cell r="OM79"/>
          <cell r="ON79"/>
          <cell r="OO79"/>
          <cell r="OP79"/>
          <cell r="OQ79"/>
          <cell r="OR79"/>
          <cell r="OS79"/>
          <cell r="OT79"/>
          <cell r="OU79"/>
          <cell r="OV79"/>
          <cell r="OW79"/>
          <cell r="OX79"/>
          <cell r="OY79"/>
          <cell r="OZ79"/>
          <cell r="PA79"/>
          <cell r="PB79"/>
          <cell r="PC79"/>
          <cell r="PD79"/>
          <cell r="PE79"/>
          <cell r="PF79"/>
          <cell r="PG79"/>
          <cell r="PH79"/>
          <cell r="PI79"/>
          <cell r="PJ79"/>
          <cell r="PK79"/>
          <cell r="PL79"/>
          <cell r="PM79"/>
          <cell r="PN79"/>
          <cell r="PO79"/>
          <cell r="PP79"/>
          <cell r="PQ79"/>
          <cell r="PR79"/>
          <cell r="PS79"/>
          <cell r="PT79"/>
          <cell r="PU79"/>
          <cell r="PV79"/>
          <cell r="PW79"/>
          <cell r="PX79"/>
          <cell r="PY79"/>
          <cell r="PZ79"/>
          <cell r="QA79"/>
          <cell r="QB79"/>
          <cell r="QC79"/>
          <cell r="QD79"/>
          <cell r="QE79"/>
          <cell r="QF79"/>
          <cell r="QG79"/>
          <cell r="QH79"/>
          <cell r="QI79"/>
          <cell r="QJ79"/>
          <cell r="QK79"/>
          <cell r="QL79"/>
          <cell r="QM79"/>
          <cell r="QN79"/>
          <cell r="QO79"/>
          <cell r="QP79"/>
          <cell r="QQ79"/>
          <cell r="QR79"/>
          <cell r="QS79"/>
          <cell r="QT79"/>
          <cell r="QU79"/>
          <cell r="QV79"/>
          <cell r="QW79"/>
          <cell r="QX79"/>
          <cell r="QY79"/>
          <cell r="QZ79"/>
          <cell r="RA79"/>
          <cell r="RB79"/>
          <cell r="RC79"/>
          <cell r="RD79"/>
          <cell r="RE79"/>
          <cell r="RF79"/>
          <cell r="RG79"/>
          <cell r="RH79"/>
          <cell r="RI79"/>
          <cell r="RJ79"/>
          <cell r="RK79"/>
          <cell r="RL79"/>
          <cell r="RM79"/>
          <cell r="RN79"/>
          <cell r="RO79"/>
          <cell r="RP79"/>
          <cell r="RQ79"/>
          <cell r="RR79"/>
          <cell r="RS79"/>
          <cell r="RT79"/>
          <cell r="RU79"/>
          <cell r="RV79"/>
          <cell r="RW79"/>
          <cell r="RX79"/>
          <cell r="RY79"/>
          <cell r="RZ79"/>
          <cell r="SA79"/>
          <cell r="SB79"/>
          <cell r="SC79"/>
          <cell r="SD79"/>
          <cell r="SE79"/>
          <cell r="SF79"/>
          <cell r="SG79"/>
          <cell r="SH79"/>
          <cell r="SI79"/>
          <cell r="SJ79"/>
          <cell r="SK79"/>
          <cell r="SL79"/>
          <cell r="SM79"/>
          <cell r="SN79"/>
          <cell r="SO79"/>
          <cell r="SP79"/>
          <cell r="SQ79"/>
          <cell r="SR79"/>
          <cell r="SS79"/>
          <cell r="ST79"/>
          <cell r="SU79"/>
          <cell r="SV79"/>
          <cell r="SW79"/>
          <cell r="SX79"/>
          <cell r="SY79"/>
          <cell r="SZ79"/>
          <cell r="TA79"/>
          <cell r="TB79"/>
          <cell r="TC79"/>
          <cell r="TD79"/>
          <cell r="TE79"/>
          <cell r="TF79"/>
          <cell r="TG79"/>
          <cell r="TH79"/>
          <cell r="TI79"/>
          <cell r="TJ79"/>
          <cell r="TK79"/>
          <cell r="TL79"/>
          <cell r="TM79"/>
          <cell r="TN79"/>
          <cell r="TO79"/>
          <cell r="TP79"/>
          <cell r="TQ79"/>
          <cell r="TR79"/>
          <cell r="TS79"/>
          <cell r="TT79"/>
          <cell r="TU79"/>
          <cell r="TV79"/>
          <cell r="TW79"/>
          <cell r="TX79"/>
          <cell r="TY79"/>
          <cell r="TZ79"/>
          <cell r="UA79"/>
          <cell r="UB79"/>
          <cell r="UC79"/>
          <cell r="UD79"/>
          <cell r="UE79"/>
          <cell r="UF79"/>
          <cell r="UG79"/>
          <cell r="UH79"/>
          <cell r="UI79"/>
          <cell r="UJ79"/>
          <cell r="UK79"/>
          <cell r="UL79"/>
          <cell r="UM79"/>
          <cell r="UN79"/>
          <cell r="UO79"/>
          <cell r="UP79"/>
          <cell r="UQ79"/>
          <cell r="UR79"/>
          <cell r="US79"/>
          <cell r="UT79"/>
          <cell r="UU79"/>
          <cell r="UV79"/>
          <cell r="UW79"/>
          <cell r="UX79"/>
          <cell r="UY79"/>
          <cell r="UZ79"/>
          <cell r="VA79"/>
          <cell r="VB79"/>
          <cell r="VC79"/>
          <cell r="VD79"/>
          <cell r="VE79"/>
          <cell r="VF79"/>
          <cell r="VG79"/>
          <cell r="VH79"/>
          <cell r="VI79"/>
          <cell r="VJ79"/>
          <cell r="VK79"/>
          <cell r="VL79"/>
          <cell r="VM79"/>
          <cell r="VN79"/>
          <cell r="VO79"/>
          <cell r="VP79"/>
          <cell r="VQ79"/>
          <cell r="VR79"/>
          <cell r="VS79"/>
          <cell r="VT79"/>
          <cell r="VU79"/>
          <cell r="VV79"/>
          <cell r="VW79"/>
          <cell r="VX79"/>
          <cell r="VY79"/>
          <cell r="VZ79"/>
          <cell r="WA79"/>
          <cell r="WB79"/>
          <cell r="WC79"/>
          <cell r="WD79"/>
          <cell r="WE79"/>
          <cell r="WF79"/>
          <cell r="WG79"/>
          <cell r="WH79"/>
          <cell r="WI79"/>
          <cell r="WJ79"/>
          <cell r="WK79"/>
          <cell r="WL79"/>
          <cell r="WM79"/>
          <cell r="WN79"/>
          <cell r="WO79"/>
          <cell r="WP79"/>
          <cell r="WQ79"/>
          <cell r="WR79"/>
          <cell r="WS79"/>
          <cell r="WT79"/>
          <cell r="WU79"/>
          <cell r="WV79"/>
          <cell r="WW79"/>
          <cell r="WX79"/>
          <cell r="WY79"/>
          <cell r="WZ79"/>
          <cell r="XA79"/>
          <cell r="XB79"/>
          <cell r="XC79"/>
          <cell r="XD79"/>
          <cell r="XE79"/>
          <cell r="XF79"/>
          <cell r="XG79"/>
          <cell r="XH79"/>
          <cell r="XI79"/>
          <cell r="XJ79"/>
          <cell r="XK79"/>
          <cell r="XL79"/>
          <cell r="XM79"/>
          <cell r="XN79"/>
          <cell r="XO79"/>
          <cell r="XP79"/>
          <cell r="XQ79"/>
          <cell r="XR79"/>
          <cell r="XS79"/>
          <cell r="XT79"/>
          <cell r="XU79"/>
          <cell r="XV79"/>
        </row>
        <row r="80">
          <cell r="E80"/>
          <cell r="F80"/>
          <cell r="G80"/>
          <cell r="H80"/>
          <cell r="I80"/>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cell r="CE80"/>
          <cell r="CF80"/>
          <cell r="CG80"/>
          <cell r="CH80"/>
          <cell r="CI80"/>
          <cell r="CJ80"/>
          <cell r="CK80"/>
          <cell r="CL80"/>
          <cell r="CM80"/>
          <cell r="CN80"/>
          <cell r="CO80"/>
          <cell r="CP80"/>
          <cell r="CQ80"/>
          <cell r="CR80"/>
          <cell r="CS80"/>
          <cell r="CT80"/>
          <cell r="CU80"/>
          <cell r="CV80"/>
          <cell r="CW80"/>
          <cell r="CX80"/>
          <cell r="CY80"/>
          <cell r="CZ80"/>
          <cell r="DA80"/>
          <cell r="DB80"/>
          <cell r="DC80"/>
          <cell r="DD80"/>
          <cell r="DE80"/>
          <cell r="DF80"/>
          <cell r="DG80"/>
          <cell r="DH80"/>
          <cell r="DI80"/>
          <cell r="DJ80"/>
          <cell r="DK80"/>
          <cell r="DL80"/>
          <cell r="DM80"/>
          <cell r="DN80"/>
          <cell r="DO80"/>
          <cell r="DP80"/>
          <cell r="DQ80"/>
          <cell r="DR80"/>
          <cell r="DS80"/>
          <cell r="DT80"/>
          <cell r="DU80"/>
          <cell r="DV80"/>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cell r="IB80"/>
          <cell r="IC80"/>
          <cell r="ID80"/>
          <cell r="IE80"/>
          <cell r="IF80"/>
          <cell r="IG80"/>
          <cell r="IH80"/>
          <cell r="II80"/>
          <cell r="IJ80"/>
          <cell r="IK80"/>
          <cell r="IL80"/>
          <cell r="IM80"/>
          <cell r="IN80"/>
          <cell r="IO80"/>
          <cell r="IP80"/>
          <cell r="IQ80"/>
          <cell r="IR80"/>
          <cell r="IS80"/>
          <cell r="IT80"/>
          <cell r="IU80"/>
          <cell r="IV80"/>
          <cell r="IW80"/>
          <cell r="IX80"/>
          <cell r="IY80"/>
          <cell r="IZ80"/>
          <cell r="JA80"/>
          <cell r="JB80"/>
          <cell r="JC80"/>
          <cell r="JD80"/>
          <cell r="JE80"/>
          <cell r="JF80"/>
          <cell r="JG80"/>
          <cell r="JH80"/>
          <cell r="JI80"/>
          <cell r="JJ80"/>
          <cell r="JK80"/>
          <cell r="JL80"/>
          <cell r="JM80"/>
          <cell r="JN80"/>
          <cell r="JO80"/>
          <cell r="JP80"/>
          <cell r="JQ80"/>
          <cell r="JR80"/>
          <cell r="JS80"/>
          <cell r="JT80"/>
          <cell r="JU80"/>
          <cell r="JV80"/>
          <cell r="JW80"/>
          <cell r="JX80"/>
          <cell r="JY80"/>
          <cell r="JZ80"/>
          <cell r="KA80"/>
          <cell r="KB80"/>
          <cell r="KC80"/>
          <cell r="KD80"/>
          <cell r="KE80"/>
          <cell r="KF80"/>
          <cell r="KG80"/>
          <cell r="KH80"/>
          <cell r="KI80"/>
          <cell r="KJ80"/>
          <cell r="KK80"/>
          <cell r="KL80"/>
          <cell r="KM80"/>
          <cell r="KN80"/>
          <cell r="KO80"/>
          <cell r="KP80"/>
          <cell r="KQ80"/>
          <cell r="KR80"/>
          <cell r="KS80"/>
          <cell r="KT80"/>
          <cell r="KU80"/>
          <cell r="KV80"/>
          <cell r="KW80"/>
          <cell r="KX80"/>
          <cell r="KY80"/>
          <cell r="KZ80"/>
          <cell r="LA80"/>
          <cell r="LB80"/>
          <cell r="LC80"/>
          <cell r="LD80"/>
          <cell r="LE80"/>
          <cell r="LF80"/>
          <cell r="LG80"/>
          <cell r="LH80"/>
          <cell r="LI80"/>
          <cell r="LJ80"/>
          <cell r="LK80"/>
          <cell r="LL80"/>
          <cell r="LM80"/>
          <cell r="LN80"/>
          <cell r="LO80"/>
          <cell r="LP80"/>
          <cell r="LQ80"/>
          <cell r="LR80"/>
          <cell r="LS80"/>
          <cell r="LT80"/>
          <cell r="LU80"/>
          <cell r="LV80"/>
          <cell r="LW80"/>
          <cell r="LX80"/>
          <cell r="LY80"/>
          <cell r="LZ80"/>
          <cell r="MA80"/>
          <cell r="MB80"/>
          <cell r="MC80"/>
          <cell r="MD80"/>
          <cell r="ME80"/>
          <cell r="MF80"/>
          <cell r="MG80"/>
          <cell r="MH80"/>
          <cell r="MI80"/>
          <cell r="MJ80"/>
          <cell r="MK80"/>
          <cell r="ML80"/>
          <cell r="MM80"/>
          <cell r="MN80"/>
          <cell r="MO80"/>
          <cell r="MP80"/>
          <cell r="MQ80"/>
          <cell r="MR80"/>
          <cell r="MS80"/>
          <cell r="MT80"/>
          <cell r="MU80"/>
          <cell r="MV80"/>
          <cell r="MW80"/>
          <cell r="MX80"/>
          <cell r="MY80"/>
          <cell r="MZ80"/>
          <cell r="NA80"/>
          <cell r="NB80"/>
          <cell r="NC80"/>
          <cell r="ND80"/>
          <cell r="NE80"/>
          <cell r="NF80"/>
          <cell r="NG80"/>
          <cell r="NH80"/>
          <cell r="NI80"/>
          <cell r="NJ80"/>
          <cell r="NK80"/>
          <cell r="NL80"/>
          <cell r="NM80"/>
          <cell r="NN80"/>
          <cell r="NO80"/>
          <cell r="NP80"/>
          <cell r="NQ80"/>
          <cell r="NR80"/>
          <cell r="NS80"/>
          <cell r="NT80"/>
          <cell r="NU80"/>
          <cell r="NV80"/>
          <cell r="NW80"/>
          <cell r="NX80"/>
          <cell r="NY80"/>
          <cell r="NZ80"/>
          <cell r="OA80"/>
          <cell r="OB80"/>
          <cell r="OC80"/>
          <cell r="OD80"/>
          <cell r="OE80"/>
          <cell r="OF80"/>
          <cell r="OG80"/>
          <cell r="OH80"/>
          <cell r="OI80"/>
          <cell r="OJ80"/>
          <cell r="OK80"/>
          <cell r="OL80"/>
          <cell r="OM80"/>
          <cell r="ON80"/>
          <cell r="OO80"/>
          <cell r="OP80"/>
          <cell r="OQ80"/>
          <cell r="OR80"/>
          <cell r="OS80"/>
          <cell r="OT80"/>
          <cell r="OU80"/>
          <cell r="OV80"/>
          <cell r="OW80"/>
          <cell r="OX80"/>
          <cell r="OY80"/>
          <cell r="OZ80"/>
          <cell r="PA80"/>
          <cell r="PB80"/>
          <cell r="PC80"/>
          <cell r="PD80"/>
          <cell r="PE80"/>
          <cell r="PF80"/>
          <cell r="PG80"/>
          <cell r="PH80"/>
          <cell r="PI80"/>
          <cell r="PJ80"/>
          <cell r="PK80"/>
          <cell r="PL80"/>
          <cell r="PM80"/>
          <cell r="PN80"/>
          <cell r="PO80"/>
          <cell r="PP80"/>
          <cell r="PQ80"/>
          <cell r="PR80"/>
          <cell r="PS80"/>
          <cell r="PT80"/>
          <cell r="PU80"/>
          <cell r="PV80"/>
          <cell r="PW80"/>
          <cell r="PX80"/>
          <cell r="PY80"/>
          <cell r="PZ80"/>
          <cell r="QA80"/>
          <cell r="QB80"/>
          <cell r="QC80"/>
          <cell r="QD80"/>
          <cell r="QE80"/>
          <cell r="QF80"/>
          <cell r="QG80"/>
          <cell r="QH80"/>
          <cell r="QI80"/>
          <cell r="QJ80"/>
          <cell r="QK80"/>
          <cell r="QL80"/>
          <cell r="QM80"/>
          <cell r="QN80"/>
          <cell r="QO80"/>
          <cell r="QP80"/>
          <cell r="QQ80"/>
          <cell r="QR80"/>
          <cell r="QS80"/>
          <cell r="QT80"/>
          <cell r="QU80"/>
          <cell r="QV80"/>
          <cell r="QW80"/>
          <cell r="QX80"/>
          <cell r="QY80"/>
          <cell r="QZ80"/>
          <cell r="RA80"/>
          <cell r="RB80"/>
          <cell r="RC80"/>
          <cell r="RD80"/>
          <cell r="RE80"/>
          <cell r="RF80"/>
          <cell r="RG80"/>
          <cell r="RH80"/>
          <cell r="RI80"/>
          <cell r="RJ80"/>
          <cell r="RK80"/>
          <cell r="RL80"/>
          <cell r="RM80"/>
          <cell r="RN80"/>
          <cell r="RO80"/>
          <cell r="RP80"/>
          <cell r="RQ80"/>
          <cell r="RR80"/>
          <cell r="RS80"/>
          <cell r="RT80"/>
          <cell r="RU80"/>
          <cell r="RV80"/>
          <cell r="RW80"/>
          <cell r="RX80"/>
          <cell r="RY80"/>
          <cell r="RZ80"/>
          <cell r="SA80"/>
          <cell r="SB80"/>
          <cell r="SC80"/>
          <cell r="SD80"/>
          <cell r="SE80"/>
          <cell r="SF80"/>
          <cell r="SG80"/>
          <cell r="SH80"/>
          <cell r="SI80"/>
          <cell r="SJ80"/>
          <cell r="SK80"/>
          <cell r="SL80"/>
          <cell r="SM80"/>
          <cell r="SN80"/>
          <cell r="SO80"/>
          <cell r="SP80"/>
          <cell r="SQ80"/>
          <cell r="SR80"/>
          <cell r="SS80"/>
          <cell r="ST80"/>
          <cell r="SU80"/>
          <cell r="SV80"/>
          <cell r="SW80"/>
          <cell r="SX80"/>
          <cell r="SY80"/>
          <cell r="SZ80"/>
          <cell r="TA80"/>
          <cell r="TB80"/>
          <cell r="TC80"/>
          <cell r="TD80"/>
          <cell r="TE80"/>
          <cell r="TF80"/>
          <cell r="TG80"/>
          <cell r="TH80"/>
          <cell r="TI80"/>
          <cell r="TJ80"/>
          <cell r="TK80"/>
          <cell r="TL80"/>
          <cell r="TM80"/>
          <cell r="TN80"/>
          <cell r="TO80"/>
          <cell r="TP80"/>
          <cell r="TQ80"/>
          <cell r="TR80"/>
          <cell r="TS80"/>
          <cell r="TT80"/>
          <cell r="TU80"/>
          <cell r="TV80"/>
          <cell r="TW80"/>
          <cell r="TX80"/>
          <cell r="TY80"/>
          <cell r="TZ80"/>
          <cell r="UA80"/>
          <cell r="UB80"/>
          <cell r="UC80"/>
          <cell r="UD80"/>
          <cell r="UE80"/>
          <cell r="UF80"/>
          <cell r="UG80"/>
          <cell r="UH80"/>
          <cell r="UI80"/>
          <cell r="UJ80"/>
          <cell r="UK80"/>
          <cell r="UL80"/>
          <cell r="UM80"/>
          <cell r="UN80"/>
          <cell r="UO80"/>
          <cell r="UP80"/>
          <cell r="UQ80"/>
          <cell r="UR80"/>
          <cell r="US80"/>
          <cell r="UT80"/>
          <cell r="UU80"/>
          <cell r="UV80"/>
          <cell r="UW80"/>
          <cell r="UX80"/>
          <cell r="UY80"/>
          <cell r="UZ80"/>
          <cell r="VA80"/>
          <cell r="VB80"/>
          <cell r="VC80"/>
          <cell r="VD80"/>
          <cell r="VE80"/>
          <cell r="VF80"/>
          <cell r="VG80"/>
          <cell r="VH80"/>
          <cell r="VI80"/>
          <cell r="VJ80"/>
          <cell r="VK80"/>
          <cell r="VL80"/>
          <cell r="VM80"/>
          <cell r="VN80"/>
          <cell r="VO80"/>
          <cell r="VP80"/>
          <cell r="VQ80"/>
          <cell r="VR80"/>
          <cell r="VS80"/>
          <cell r="VT80"/>
          <cell r="VU80"/>
          <cell r="VV80"/>
          <cell r="VW80"/>
          <cell r="VX80"/>
          <cell r="VY80"/>
          <cell r="VZ80"/>
          <cell r="WA80"/>
          <cell r="WB80"/>
          <cell r="WC80"/>
          <cell r="WD80"/>
          <cell r="WE80"/>
          <cell r="WF80"/>
          <cell r="WG80"/>
          <cell r="WH80"/>
          <cell r="WI80"/>
          <cell r="WJ80"/>
          <cell r="WK80"/>
          <cell r="WL80"/>
          <cell r="WM80"/>
          <cell r="WN80"/>
          <cell r="WO80"/>
          <cell r="WP80"/>
          <cell r="WQ80"/>
          <cell r="WR80"/>
          <cell r="WS80"/>
          <cell r="WT80"/>
          <cell r="WU80"/>
          <cell r="WV80"/>
          <cell r="WW80"/>
          <cell r="WX80"/>
          <cell r="WY80"/>
          <cell r="WZ80"/>
          <cell r="XA80"/>
          <cell r="XB80"/>
          <cell r="XC80"/>
          <cell r="XD80"/>
          <cell r="XE80"/>
          <cell r="XF80"/>
          <cell r="XG80"/>
          <cell r="XH80"/>
          <cell r="XI80"/>
          <cell r="XJ80"/>
          <cell r="XK80"/>
          <cell r="XL80"/>
          <cell r="XM80"/>
          <cell r="XN80"/>
          <cell r="XO80"/>
          <cell r="XP80"/>
          <cell r="XQ80"/>
          <cell r="XR80"/>
          <cell r="XS80"/>
          <cell r="XT80"/>
          <cell r="XU80"/>
          <cell r="XV80"/>
        </row>
        <row r="81">
          <cell r="E81" t="str">
            <v>N</v>
          </cell>
          <cell r="F81" t="str">
            <v>N</v>
          </cell>
          <cell r="G81" t="str">
            <v>N</v>
          </cell>
          <cell r="H81" t="str">
            <v>N</v>
          </cell>
          <cell r="I81" t="str">
            <v>N</v>
          </cell>
          <cell r="J81" t="str">
            <v>N</v>
          </cell>
          <cell r="K81" t="str">
            <v>Y</v>
          </cell>
          <cell r="L81" t="str">
            <v>N</v>
          </cell>
          <cell r="M81" t="str">
            <v>Y</v>
          </cell>
          <cell r="N81" t="str">
            <v>Y</v>
          </cell>
          <cell r="O81"/>
          <cell r="P81" t="str">
            <v>Y</v>
          </cell>
          <cell r="Q81" t="str">
            <v>N</v>
          </cell>
          <cell r="R81" t="str">
            <v>N</v>
          </cell>
          <cell r="S81" t="str">
            <v>N</v>
          </cell>
          <cell r="T81" t="str">
            <v>N</v>
          </cell>
          <cell r="U81" t="str">
            <v>N</v>
          </cell>
          <cell r="V81" t="str">
            <v>N</v>
          </cell>
          <cell r="W81" t="str">
            <v>N</v>
          </cell>
          <cell r="X81" t="str">
            <v>N</v>
          </cell>
          <cell r="Y81" t="str">
            <v>N</v>
          </cell>
          <cell r="Z81"/>
          <cell r="AA81" t="str">
            <v>N</v>
          </cell>
          <cell r="AB81" t="str">
            <v>N</v>
          </cell>
          <cell r="AC81" t="str">
            <v>N</v>
          </cell>
          <cell r="AD81" t="str">
            <v>N</v>
          </cell>
          <cell r="AE81" t="str">
            <v>N</v>
          </cell>
          <cell r="AF81" t="str">
            <v>Y</v>
          </cell>
          <cell r="AG81" t="str">
            <v>Y</v>
          </cell>
          <cell r="AH81" t="str">
            <v>N</v>
          </cell>
          <cell r="AI81" t="str">
            <v>Y</v>
          </cell>
          <cell r="AJ81" t="str">
            <v>N</v>
          </cell>
          <cell r="AK81" t="str">
            <v>N</v>
          </cell>
          <cell r="AL81" t="str">
            <v xml:space="preserve">N </v>
          </cell>
          <cell r="AM81" t="str">
            <v>N</v>
          </cell>
          <cell r="AN81" t="str">
            <v>N</v>
          </cell>
          <cell r="AO81" t="str">
            <v>N</v>
          </cell>
          <cell r="AP81" t="str">
            <v>Y</v>
          </cell>
          <cell r="AQ81" t="str">
            <v>N</v>
          </cell>
          <cell r="AR81" t="str">
            <v>N</v>
          </cell>
          <cell r="AS81" t="str">
            <v>Y</v>
          </cell>
          <cell r="AT81" t="str">
            <v>N</v>
          </cell>
          <cell r="AU81" t="str">
            <v>N</v>
          </cell>
          <cell r="AV81" t="str">
            <v>N</v>
          </cell>
          <cell r="AW81" t="str">
            <v>N</v>
          </cell>
          <cell r="AX81" t="str">
            <v>N</v>
          </cell>
          <cell r="AY81"/>
          <cell r="AZ81" t="str">
            <v>N</v>
          </cell>
          <cell r="BA81"/>
          <cell r="BB81" t="str">
            <v>N</v>
          </cell>
          <cell r="BC81" t="str">
            <v>N</v>
          </cell>
          <cell r="BD81" t="str">
            <v>N</v>
          </cell>
          <cell r="BE81" t="str">
            <v>N</v>
          </cell>
          <cell r="BF81" t="str">
            <v>N</v>
          </cell>
          <cell r="BG81" t="str">
            <v>N</v>
          </cell>
          <cell r="BH81" t="str">
            <v>N</v>
          </cell>
          <cell r="BI81" t="str">
            <v>N</v>
          </cell>
          <cell r="BJ81" t="str">
            <v>N</v>
          </cell>
          <cell r="BK81" t="str">
            <v>N</v>
          </cell>
          <cell r="BL81" t="str">
            <v>N</v>
          </cell>
          <cell r="BM81" t="str">
            <v>N</v>
          </cell>
          <cell r="BN81" t="str">
            <v>Y</v>
          </cell>
          <cell r="BO81" t="str">
            <v>N</v>
          </cell>
          <cell r="BP81" t="str">
            <v>N</v>
          </cell>
          <cell r="BQ81" t="str">
            <v>N</v>
          </cell>
          <cell r="BR81" t="str">
            <v>N</v>
          </cell>
          <cell r="BS81" t="str">
            <v>N</v>
          </cell>
          <cell r="BT81" t="str">
            <v>N</v>
          </cell>
          <cell r="BU81" t="str">
            <v>N</v>
          </cell>
          <cell r="BV81" t="str">
            <v>N</v>
          </cell>
          <cell r="BW81" t="str">
            <v>N</v>
          </cell>
          <cell r="BX81" t="str">
            <v>Y</v>
          </cell>
          <cell r="BY81" t="str">
            <v>N</v>
          </cell>
          <cell r="BZ81" t="str">
            <v>N</v>
          </cell>
          <cell r="CA81" t="str">
            <v>N</v>
          </cell>
          <cell r="CB81" t="str">
            <v>N</v>
          </cell>
          <cell r="CC81" t="str">
            <v>N</v>
          </cell>
          <cell r="CD81" t="str">
            <v>N</v>
          </cell>
          <cell r="CE81" t="str">
            <v>N</v>
          </cell>
          <cell r="CF81" t="str">
            <v>N</v>
          </cell>
          <cell r="CG81" t="str">
            <v>N</v>
          </cell>
          <cell r="CH81" t="str">
            <v>Y</v>
          </cell>
          <cell r="CI81" t="str">
            <v>Y</v>
          </cell>
          <cell r="CJ81" t="str">
            <v>N</v>
          </cell>
          <cell r="CK81" t="str">
            <v>N</v>
          </cell>
          <cell r="CL81" t="str">
            <v>N</v>
          </cell>
          <cell r="CM81"/>
          <cell r="CN81" t="str">
            <v>N</v>
          </cell>
          <cell r="CO81" t="str">
            <v>N</v>
          </cell>
          <cell r="CP81" t="str">
            <v>Y</v>
          </cell>
          <cell r="CQ81" t="str">
            <v>N</v>
          </cell>
          <cell r="CR81"/>
          <cell r="CS81" t="str">
            <v>N</v>
          </cell>
          <cell r="CT81" t="str">
            <v>N</v>
          </cell>
          <cell r="CU81" t="str">
            <v>N</v>
          </cell>
          <cell r="CV81" t="str">
            <v>N</v>
          </cell>
          <cell r="CW81" t="str">
            <v>N</v>
          </cell>
          <cell r="CX81" t="str">
            <v>Y</v>
          </cell>
          <cell r="CY81" t="str">
            <v>N</v>
          </cell>
          <cell r="CZ81" t="str">
            <v>Y</v>
          </cell>
          <cell r="DA81" t="str">
            <v>N</v>
          </cell>
          <cell r="DB81" t="str">
            <v>N</v>
          </cell>
          <cell r="DC81" t="str">
            <v>N</v>
          </cell>
          <cell r="DD81" t="str">
            <v>Y</v>
          </cell>
          <cell r="DE81" t="str">
            <v>N</v>
          </cell>
          <cell r="DF81" t="str">
            <v>N</v>
          </cell>
          <cell r="DG81" t="str">
            <v>N</v>
          </cell>
          <cell r="DH81" t="str">
            <v>N</v>
          </cell>
          <cell r="DI81" t="str">
            <v>N</v>
          </cell>
          <cell r="DJ81" t="str">
            <v>N</v>
          </cell>
          <cell r="DK81" t="str">
            <v>N</v>
          </cell>
          <cell r="DL81" t="str">
            <v>Y</v>
          </cell>
          <cell r="DM81" t="str">
            <v>N</v>
          </cell>
          <cell r="DN81" t="str">
            <v>N</v>
          </cell>
          <cell r="DO81" t="str">
            <v>N</v>
          </cell>
          <cell r="DP81" t="str">
            <v>N</v>
          </cell>
          <cell r="DQ81" t="str">
            <v>N</v>
          </cell>
          <cell r="DR81" t="str">
            <v>N</v>
          </cell>
          <cell r="DS81" t="str">
            <v>N</v>
          </cell>
          <cell r="DT81" t="str">
            <v>N</v>
          </cell>
          <cell r="DU81" t="str">
            <v>N</v>
          </cell>
          <cell r="DV81" t="str">
            <v>Y</v>
          </cell>
          <cell r="DW81" t="str">
            <v>N</v>
          </cell>
          <cell r="DX81" t="str">
            <v>N</v>
          </cell>
          <cell r="DY81" t="str">
            <v>N</v>
          </cell>
          <cell r="DZ81" t="str">
            <v>N</v>
          </cell>
          <cell r="EA81" t="str">
            <v>N</v>
          </cell>
          <cell r="EB81"/>
          <cell r="EC81" t="str">
            <v>Y</v>
          </cell>
          <cell r="ED81" t="str">
            <v>N</v>
          </cell>
          <cell r="EE81" t="str">
            <v>N</v>
          </cell>
          <cell r="EF81" t="str">
            <v>N</v>
          </cell>
          <cell r="EG81" t="str">
            <v>N</v>
          </cell>
          <cell r="EH81" t="str">
            <v>N</v>
          </cell>
          <cell r="EI81" t="str">
            <v>N</v>
          </cell>
          <cell r="EJ81" t="str">
            <v>N</v>
          </cell>
          <cell r="EK81" t="str">
            <v>N</v>
          </cell>
          <cell r="EL81"/>
          <cell r="EM81" t="str">
            <v>N</v>
          </cell>
          <cell r="EN81" t="str">
            <v>N</v>
          </cell>
          <cell r="EO81" t="str">
            <v>N</v>
          </cell>
          <cell r="EP81" t="str">
            <v>N</v>
          </cell>
          <cell r="EQ81" t="str">
            <v>N</v>
          </cell>
          <cell r="ER81" t="str">
            <v>N</v>
          </cell>
          <cell r="ES81" t="str">
            <v>N</v>
          </cell>
          <cell r="ET81" t="str">
            <v>N</v>
          </cell>
          <cell r="EU81" t="str">
            <v>N</v>
          </cell>
          <cell r="EV81" t="str">
            <v>N</v>
          </cell>
          <cell r="EW81" t="str">
            <v>N</v>
          </cell>
          <cell r="EX81" t="str">
            <v>Y</v>
          </cell>
          <cell r="EY81"/>
          <cell r="EZ81" t="str">
            <v>N</v>
          </cell>
          <cell r="FA81" t="str">
            <v>N</v>
          </cell>
          <cell r="FB81" t="str">
            <v>N</v>
          </cell>
          <cell r="FC81" t="str">
            <v>N</v>
          </cell>
          <cell r="FD81" t="str">
            <v>N</v>
          </cell>
          <cell r="FE81" t="str">
            <v>N</v>
          </cell>
          <cell r="FF81" t="str">
            <v>N</v>
          </cell>
          <cell r="FG81" t="str">
            <v>N</v>
          </cell>
          <cell r="FH81" t="str">
            <v>N</v>
          </cell>
          <cell r="FI81" t="str">
            <v>N</v>
          </cell>
          <cell r="FJ81" t="str">
            <v>N</v>
          </cell>
          <cell r="FK81" t="str">
            <v>N</v>
          </cell>
          <cell r="FL81" t="str">
            <v>N</v>
          </cell>
          <cell r="FM81" t="str">
            <v>N</v>
          </cell>
          <cell r="FN81" t="str">
            <v>N</v>
          </cell>
          <cell r="FO81" t="str">
            <v>N</v>
          </cell>
          <cell r="FP81" t="str">
            <v>N</v>
          </cell>
          <cell r="FQ81" t="str">
            <v>N</v>
          </cell>
          <cell r="FR81" t="str">
            <v>N</v>
          </cell>
          <cell r="FS81" t="str">
            <v>Y</v>
          </cell>
          <cell r="FT81" t="str">
            <v>Y</v>
          </cell>
          <cell r="FU81" t="str">
            <v>N</v>
          </cell>
          <cell r="FV81" t="str">
            <v>N</v>
          </cell>
          <cell r="FW81" t="str">
            <v>N</v>
          </cell>
          <cell r="FX81" t="str">
            <v>N</v>
          </cell>
          <cell r="FY81" t="str">
            <v>N</v>
          </cell>
          <cell r="FZ81" t="str">
            <v>N</v>
          </cell>
          <cell r="GA81" t="str">
            <v>N</v>
          </cell>
          <cell r="GB81"/>
          <cell r="GC81" t="str">
            <v>N</v>
          </cell>
          <cell r="GD81" t="str">
            <v>N</v>
          </cell>
          <cell r="GE81"/>
          <cell r="GF81" t="str">
            <v>N</v>
          </cell>
          <cell r="GG81" t="str">
            <v>N</v>
          </cell>
          <cell r="GH81" t="str">
            <v>N</v>
          </cell>
          <cell r="GI81" t="str">
            <v>Y</v>
          </cell>
          <cell r="GJ81" t="str">
            <v>N</v>
          </cell>
          <cell r="GK81" t="str">
            <v>Y</v>
          </cell>
          <cell r="GL81" t="str">
            <v>N</v>
          </cell>
          <cell r="GM81" t="str">
            <v>N</v>
          </cell>
          <cell r="GN81" t="str">
            <v>N</v>
          </cell>
          <cell r="GO81" t="str">
            <v>N</v>
          </cell>
          <cell r="GP81" t="str">
            <v>Y</v>
          </cell>
          <cell r="GQ81" t="str">
            <v>N</v>
          </cell>
          <cell r="GR81" t="str">
            <v>N</v>
          </cell>
          <cell r="GS81" t="str">
            <v>N</v>
          </cell>
          <cell r="GT81" t="str">
            <v>N</v>
          </cell>
          <cell r="GU81" t="str">
            <v>N</v>
          </cell>
          <cell r="GV81" t="str">
            <v>N</v>
          </cell>
          <cell r="GW81" t="str">
            <v>N</v>
          </cell>
          <cell r="GX81" t="str">
            <v>N</v>
          </cell>
          <cell r="GY81" t="str">
            <v>N</v>
          </cell>
          <cell r="GZ81" t="str">
            <v>N</v>
          </cell>
          <cell r="HA81" t="str">
            <v>N</v>
          </cell>
          <cell r="HB81" t="str">
            <v>Y</v>
          </cell>
          <cell r="HC81" t="str">
            <v>N</v>
          </cell>
          <cell r="HD81" t="str">
            <v>N</v>
          </cell>
          <cell r="HE81" t="str">
            <v>N</v>
          </cell>
          <cell r="HF81"/>
          <cell r="HG81" t="str">
            <v>N</v>
          </cell>
          <cell r="HH81" t="str">
            <v>N</v>
          </cell>
          <cell r="HI81" t="str">
            <v>N</v>
          </cell>
          <cell r="HJ81" t="str">
            <v>N</v>
          </cell>
          <cell r="HK81" t="str">
            <v>N</v>
          </cell>
          <cell r="HL81" t="str">
            <v>N</v>
          </cell>
          <cell r="HM81" t="str">
            <v>N</v>
          </cell>
          <cell r="HN81" t="str">
            <v>Y</v>
          </cell>
          <cell r="HO81" t="str">
            <v>N</v>
          </cell>
          <cell r="HP81"/>
          <cell r="HQ81" t="str">
            <v>Y</v>
          </cell>
          <cell r="HR81" t="str">
            <v>Y</v>
          </cell>
          <cell r="HS81" t="str">
            <v>N</v>
          </cell>
          <cell r="HT81" t="str">
            <v>N</v>
          </cell>
          <cell r="HU81" t="str">
            <v>N</v>
          </cell>
          <cell r="HV81" t="str">
            <v>N</v>
          </cell>
          <cell r="HW81" t="str">
            <v>N</v>
          </cell>
          <cell r="HX81" t="str">
            <v>N</v>
          </cell>
          <cell r="HY81"/>
          <cell r="HZ81" t="str">
            <v>Y</v>
          </cell>
          <cell r="IA81" t="str">
            <v>Y</v>
          </cell>
          <cell r="IB81" t="str">
            <v>N</v>
          </cell>
          <cell r="IC81" t="str">
            <v>N</v>
          </cell>
          <cell r="ID81" t="str">
            <v>N</v>
          </cell>
          <cell r="IE81" t="str">
            <v>N</v>
          </cell>
          <cell r="IF81" t="str">
            <v>N</v>
          </cell>
          <cell r="IG81" t="str">
            <v>N</v>
          </cell>
          <cell r="IH81" t="str">
            <v>N</v>
          </cell>
          <cell r="II81"/>
          <cell r="IJ81" t="str">
            <v>Y</v>
          </cell>
          <cell r="IK81" t="str">
            <v>Y</v>
          </cell>
          <cell r="IL81" t="str">
            <v>Y</v>
          </cell>
          <cell r="IM81" t="str">
            <v>N</v>
          </cell>
          <cell r="IN81"/>
          <cell r="IO81" t="str">
            <v>Y</v>
          </cell>
          <cell r="IP81" t="str">
            <v>Y</v>
          </cell>
          <cell r="IQ81" t="str">
            <v>N</v>
          </cell>
          <cell r="IR81" t="str">
            <v>Y</v>
          </cell>
          <cell r="IS81" t="str">
            <v>Y</v>
          </cell>
          <cell r="IT81" t="str">
            <v>N</v>
          </cell>
          <cell r="IU81" t="str">
            <v>Y</v>
          </cell>
          <cell r="IV81" t="str">
            <v>N</v>
          </cell>
          <cell r="IW81"/>
          <cell r="IX81" t="str">
            <v>N</v>
          </cell>
          <cell r="IY81" t="str">
            <v>N</v>
          </cell>
          <cell r="IZ81" t="str">
            <v>Y</v>
          </cell>
          <cell r="JA81" t="str">
            <v>N</v>
          </cell>
          <cell r="JB81" t="str">
            <v>Y</v>
          </cell>
          <cell r="JC81" t="str">
            <v>Y</v>
          </cell>
          <cell r="JD81" t="str">
            <v>Y</v>
          </cell>
          <cell r="JE81" t="str">
            <v>N</v>
          </cell>
          <cell r="JF81" t="str">
            <v>Y</v>
          </cell>
          <cell r="JG81"/>
          <cell r="JH81" t="str">
            <v>N</v>
          </cell>
          <cell r="JI81"/>
          <cell r="JJ81" t="str">
            <v>N</v>
          </cell>
          <cell r="JK81" t="str">
            <v>N</v>
          </cell>
          <cell r="JL81" t="str">
            <v>N</v>
          </cell>
          <cell r="JM81" t="str">
            <v>Y</v>
          </cell>
          <cell r="JN81" t="str">
            <v>N</v>
          </cell>
          <cell r="JO81" t="str">
            <v>Y</v>
          </cell>
          <cell r="JP81" t="str">
            <v>Y</v>
          </cell>
          <cell r="JQ81" t="str">
            <v>N</v>
          </cell>
          <cell r="JR81" t="str">
            <v>N</v>
          </cell>
          <cell r="JS81" t="str">
            <v>N</v>
          </cell>
          <cell r="JT81" t="str">
            <v>N</v>
          </cell>
          <cell r="JU81" t="str">
            <v>N</v>
          </cell>
          <cell r="JV81" t="str">
            <v>N</v>
          </cell>
          <cell r="JW81" t="str">
            <v>N</v>
          </cell>
          <cell r="JX81" t="str">
            <v>N</v>
          </cell>
          <cell r="JY81" t="str">
            <v>Y</v>
          </cell>
          <cell r="JZ81" t="str">
            <v>N</v>
          </cell>
          <cell r="KA81" t="str">
            <v>N</v>
          </cell>
          <cell r="KB81" t="str">
            <v>Y</v>
          </cell>
          <cell r="KC81" t="str">
            <v>Y</v>
          </cell>
          <cell r="KD81" t="str">
            <v>N</v>
          </cell>
          <cell r="KE81" t="str">
            <v>Y</v>
          </cell>
          <cell r="KF81" t="str">
            <v>N</v>
          </cell>
          <cell r="KG81" t="str">
            <v>Y</v>
          </cell>
          <cell r="KH81" t="str">
            <v>Y</v>
          </cell>
          <cell r="KI81" t="str">
            <v>Y</v>
          </cell>
          <cell r="KJ81" t="str">
            <v>Y</v>
          </cell>
          <cell r="KK81" t="str">
            <v>N</v>
          </cell>
          <cell r="KL81" t="str">
            <v>Y</v>
          </cell>
          <cell r="KM81" t="str">
            <v>Y</v>
          </cell>
          <cell r="KN81" t="str">
            <v>Y</v>
          </cell>
          <cell r="KO81" t="str">
            <v>N</v>
          </cell>
          <cell r="KP81" t="str">
            <v>N</v>
          </cell>
          <cell r="KQ81" t="str">
            <v>N</v>
          </cell>
          <cell r="KR81" t="str">
            <v>N</v>
          </cell>
          <cell r="KS81" t="str">
            <v>N</v>
          </cell>
          <cell r="KT81" t="str">
            <v>N</v>
          </cell>
          <cell r="KU81" t="str">
            <v>N</v>
          </cell>
          <cell r="KV81" t="str">
            <v>Y</v>
          </cell>
          <cell r="KW81" t="str">
            <v>Y</v>
          </cell>
          <cell r="KX81" t="str">
            <v>N</v>
          </cell>
          <cell r="KY81" t="str">
            <v>Y</v>
          </cell>
          <cell r="KZ81" t="str">
            <v>N</v>
          </cell>
          <cell r="LA81" t="str">
            <v>N</v>
          </cell>
          <cell r="LB81" t="str">
            <v>Y</v>
          </cell>
          <cell r="LC81" t="str">
            <v>N</v>
          </cell>
          <cell r="LD81" t="str">
            <v>N</v>
          </cell>
          <cell r="LE81" t="str">
            <v>N</v>
          </cell>
          <cell r="LF81" t="str">
            <v>N</v>
          </cell>
          <cell r="LG81" t="str">
            <v>Y</v>
          </cell>
          <cell r="LH81" t="str">
            <v>Y</v>
          </cell>
          <cell r="LI81" t="str">
            <v>Y</v>
          </cell>
          <cell r="LJ81" t="str">
            <v>N</v>
          </cell>
          <cell r="LK81" t="str">
            <v>Y</v>
          </cell>
          <cell r="LL81" t="str">
            <v>N</v>
          </cell>
          <cell r="LM81" t="str">
            <v>Y</v>
          </cell>
          <cell r="LN81" t="str">
            <v>N</v>
          </cell>
          <cell r="LO81" t="str">
            <v>N</v>
          </cell>
          <cell r="LP81" t="str">
            <v>N</v>
          </cell>
          <cell r="LQ81" t="str">
            <v>N</v>
          </cell>
          <cell r="LR81"/>
          <cell r="LS81" t="str">
            <v>N</v>
          </cell>
          <cell r="LT81" t="str">
            <v>Y</v>
          </cell>
          <cell r="LU81" t="str">
            <v>N</v>
          </cell>
          <cell r="LV81" t="str">
            <v>N</v>
          </cell>
          <cell r="LW81" t="str">
            <v>N</v>
          </cell>
          <cell r="LX81" t="str">
            <v>N</v>
          </cell>
          <cell r="LY81" t="str">
            <v>N</v>
          </cell>
          <cell r="LZ81" t="str">
            <v>N</v>
          </cell>
          <cell r="MA81" t="str">
            <v>N</v>
          </cell>
          <cell r="MB81" t="str">
            <v>Y</v>
          </cell>
          <cell r="MC81" t="str">
            <v>N</v>
          </cell>
          <cell r="MD81" t="str">
            <v>N</v>
          </cell>
          <cell r="ME81" t="str">
            <v>N</v>
          </cell>
          <cell r="MF81" t="str">
            <v>N</v>
          </cell>
          <cell r="MG81" t="str">
            <v>N</v>
          </cell>
          <cell r="MH81" t="str">
            <v>N</v>
          </cell>
          <cell r="MI81" t="str">
            <v>Y</v>
          </cell>
          <cell r="MJ81" t="str">
            <v>Y</v>
          </cell>
          <cell r="MK81" t="str">
            <v>N</v>
          </cell>
          <cell r="ML81" t="str">
            <v>N</v>
          </cell>
          <cell r="MM81" t="str">
            <v>N</v>
          </cell>
          <cell r="MN81" t="str">
            <v>Y</v>
          </cell>
          <cell r="MO81" t="str">
            <v>Y</v>
          </cell>
          <cell r="MP81" t="str">
            <v>N</v>
          </cell>
          <cell r="MQ81"/>
          <cell r="MR81" t="str">
            <v>N</v>
          </cell>
          <cell r="MS81" t="str">
            <v>Y</v>
          </cell>
          <cell r="MT81" t="str">
            <v>N</v>
          </cell>
          <cell r="MU81" t="str">
            <v>N</v>
          </cell>
          <cell r="MV81" t="str">
            <v>Y</v>
          </cell>
          <cell r="MW81" t="str">
            <v>N</v>
          </cell>
          <cell r="MX81" t="str">
            <v>N</v>
          </cell>
          <cell r="MY81" t="str">
            <v>N</v>
          </cell>
          <cell r="MZ81" t="str">
            <v>N</v>
          </cell>
          <cell r="NA81" t="str">
            <v>N</v>
          </cell>
          <cell r="NB81" t="str">
            <v>N</v>
          </cell>
          <cell r="NC81" t="str">
            <v>N</v>
          </cell>
          <cell r="ND81" t="str">
            <v>N</v>
          </cell>
          <cell r="NE81" t="str">
            <v>N</v>
          </cell>
          <cell r="NF81" t="str">
            <v>N</v>
          </cell>
          <cell r="NG81" t="str">
            <v>N</v>
          </cell>
          <cell r="NH81" t="str">
            <v>Y</v>
          </cell>
          <cell r="NI81" t="str">
            <v>N</v>
          </cell>
          <cell r="NJ81" t="str">
            <v>Y</v>
          </cell>
          <cell r="NK81" t="str">
            <v>N</v>
          </cell>
          <cell r="NL81" t="str">
            <v>Y</v>
          </cell>
          <cell r="NM81" t="str">
            <v>N</v>
          </cell>
          <cell r="NN81" t="str">
            <v>N</v>
          </cell>
          <cell r="NO81" t="str">
            <v>Y</v>
          </cell>
          <cell r="NP81" t="str">
            <v>N</v>
          </cell>
          <cell r="NQ81" t="str">
            <v>N</v>
          </cell>
          <cell r="NR81" t="str">
            <v>N</v>
          </cell>
          <cell r="NS81"/>
          <cell r="NT81"/>
          <cell r="NU81" t="str">
            <v>Y</v>
          </cell>
          <cell r="NV81" t="str">
            <v>Y</v>
          </cell>
          <cell r="NW81" t="str">
            <v>Y</v>
          </cell>
          <cell r="NX81" t="str">
            <v>N</v>
          </cell>
          <cell r="NY81" t="str">
            <v>N</v>
          </cell>
          <cell r="NZ81" t="str">
            <v>N</v>
          </cell>
          <cell r="OA81" t="str">
            <v>N</v>
          </cell>
          <cell r="OB81" t="str">
            <v>N</v>
          </cell>
          <cell r="OC81"/>
          <cell r="OD81" t="str">
            <v>N</v>
          </cell>
          <cell r="OE81" t="str">
            <v>N</v>
          </cell>
          <cell r="OF81" t="str">
            <v>N</v>
          </cell>
          <cell r="OG81" t="str">
            <v>N</v>
          </cell>
          <cell r="OH81"/>
          <cell r="OI81" t="str">
            <v>N</v>
          </cell>
          <cell r="OJ81" t="str">
            <v>N</v>
          </cell>
          <cell r="OK81" t="str">
            <v>Y</v>
          </cell>
          <cell r="OL81" t="str">
            <v>N</v>
          </cell>
          <cell r="OM81" t="str">
            <v>N</v>
          </cell>
          <cell r="ON81" t="str">
            <v>Y</v>
          </cell>
          <cell r="OO81" t="str">
            <v>N</v>
          </cell>
          <cell r="OP81"/>
          <cell r="OQ81" t="str">
            <v>Y</v>
          </cell>
          <cell r="OR81" t="str">
            <v>N</v>
          </cell>
          <cell r="OS81" t="str">
            <v>N</v>
          </cell>
          <cell r="OT81"/>
          <cell r="OU81" t="str">
            <v>Y</v>
          </cell>
          <cell r="OV81" t="str">
            <v>N</v>
          </cell>
          <cell r="OW81" t="str">
            <v>N</v>
          </cell>
          <cell r="OX81" t="str">
            <v>N</v>
          </cell>
          <cell r="OY81" t="str">
            <v>Y</v>
          </cell>
          <cell r="OZ81" t="str">
            <v>N</v>
          </cell>
          <cell r="PA81" t="str">
            <v>N</v>
          </cell>
          <cell r="PB81" t="str">
            <v>N</v>
          </cell>
          <cell r="PC81" t="str">
            <v>N</v>
          </cell>
          <cell r="PD81" t="str">
            <v>Y</v>
          </cell>
          <cell r="PE81" t="str">
            <v>N</v>
          </cell>
          <cell r="PF81" t="str">
            <v>N</v>
          </cell>
          <cell r="PG81" t="str">
            <v>Y</v>
          </cell>
          <cell r="PH81" t="str">
            <v>N</v>
          </cell>
          <cell r="PI81" t="str">
            <v>N</v>
          </cell>
          <cell r="PJ81" t="str">
            <v>N</v>
          </cell>
          <cell r="PK81" t="str">
            <v>Y</v>
          </cell>
          <cell r="PL81" t="str">
            <v>Y</v>
          </cell>
          <cell r="PM81" t="str">
            <v>N</v>
          </cell>
          <cell r="PN81" t="str">
            <v>N</v>
          </cell>
          <cell r="PO81" t="str">
            <v>Y</v>
          </cell>
          <cell r="PP81" t="str">
            <v>N</v>
          </cell>
          <cell r="PQ81" t="str">
            <v>Y</v>
          </cell>
          <cell r="PR81" t="str">
            <v>N</v>
          </cell>
          <cell r="PS81" t="str">
            <v>Y</v>
          </cell>
          <cell r="PT81" t="str">
            <v>N</v>
          </cell>
          <cell r="PU81" t="str">
            <v>N</v>
          </cell>
          <cell r="PV81" t="str">
            <v>N</v>
          </cell>
          <cell r="PW81" t="str">
            <v>N</v>
          </cell>
          <cell r="PX81" t="str">
            <v>Y</v>
          </cell>
          <cell r="PY81" t="str">
            <v>N</v>
          </cell>
          <cell r="PZ81" t="str">
            <v>N</v>
          </cell>
          <cell r="QA81"/>
          <cell r="QB81" t="str">
            <v>N</v>
          </cell>
          <cell r="QC81" t="str">
            <v>N</v>
          </cell>
          <cell r="QD81" t="str">
            <v>N</v>
          </cell>
          <cell r="QE81" t="str">
            <v>N</v>
          </cell>
          <cell r="QF81" t="str">
            <v>N</v>
          </cell>
          <cell r="QG81" t="str">
            <v>N</v>
          </cell>
          <cell r="QH81" t="str">
            <v>N</v>
          </cell>
          <cell r="QI81" t="str">
            <v>N</v>
          </cell>
          <cell r="QJ81" t="str">
            <v>N</v>
          </cell>
          <cell r="QK81" t="str">
            <v>N</v>
          </cell>
          <cell r="QL81" t="str">
            <v>Y</v>
          </cell>
          <cell r="QM81" t="str">
            <v>N</v>
          </cell>
          <cell r="QN81" t="str">
            <v>N</v>
          </cell>
          <cell r="QO81" t="str">
            <v>N</v>
          </cell>
          <cell r="QP81" t="str">
            <v>Y</v>
          </cell>
          <cell r="QQ81" t="str">
            <v>N</v>
          </cell>
          <cell r="QR81" t="str">
            <v>N</v>
          </cell>
          <cell r="QS81" t="str">
            <v>N</v>
          </cell>
          <cell r="QT81" t="str">
            <v>N</v>
          </cell>
          <cell r="QU81" t="str">
            <v>N</v>
          </cell>
          <cell r="QV81" t="str">
            <v>N</v>
          </cell>
          <cell r="QW81" t="str">
            <v>N</v>
          </cell>
          <cell r="QX81" t="str">
            <v>N</v>
          </cell>
          <cell r="QY81" t="str">
            <v>N</v>
          </cell>
          <cell r="QZ81"/>
          <cell r="RA81" t="str">
            <v>N</v>
          </cell>
          <cell r="RB81" t="str">
            <v>N</v>
          </cell>
          <cell r="RC81" t="str">
            <v>N</v>
          </cell>
          <cell r="RD81" t="str">
            <v>Y</v>
          </cell>
          <cell r="RE81" t="str">
            <v>N</v>
          </cell>
          <cell r="RF81" t="str">
            <v>N</v>
          </cell>
          <cell r="RG81" t="str">
            <v>N</v>
          </cell>
          <cell r="RH81" t="str">
            <v>N</v>
          </cell>
          <cell r="RI81" t="str">
            <v>Y</v>
          </cell>
          <cell r="RJ81" t="str">
            <v>N</v>
          </cell>
          <cell r="RK81" t="str">
            <v>N</v>
          </cell>
          <cell r="RL81" t="str">
            <v>N</v>
          </cell>
          <cell r="RM81"/>
          <cell r="RN81" t="str">
            <v>N</v>
          </cell>
          <cell r="RO81" t="str">
            <v>Y</v>
          </cell>
          <cell r="RP81" t="str">
            <v>Y</v>
          </cell>
          <cell r="RQ81" t="str">
            <v>N</v>
          </cell>
          <cell r="RR81" t="str">
            <v>N</v>
          </cell>
          <cell r="RS81" t="str">
            <v>N</v>
          </cell>
          <cell r="RT81" t="str">
            <v>Y</v>
          </cell>
          <cell r="RU81" t="str">
            <v>N</v>
          </cell>
          <cell r="RV81" t="str">
            <v>Y</v>
          </cell>
          <cell r="RW81" t="str">
            <v>N</v>
          </cell>
          <cell r="RX81" t="str">
            <v>N</v>
          </cell>
          <cell r="RY81"/>
          <cell r="RZ81" t="str">
            <v>N</v>
          </cell>
          <cell r="SA81" t="str">
            <v>Y</v>
          </cell>
          <cell r="SB81" t="str">
            <v>N</v>
          </cell>
          <cell r="SC81"/>
          <cell r="SD81" t="str">
            <v>N</v>
          </cell>
          <cell r="SE81" t="str">
            <v>N</v>
          </cell>
          <cell r="SF81" t="str">
            <v>N</v>
          </cell>
          <cell r="SG81" t="str">
            <v>Y</v>
          </cell>
          <cell r="SH81" t="str">
            <v>Y</v>
          </cell>
          <cell r="SI81" t="str">
            <v>N</v>
          </cell>
          <cell r="SJ81" t="str">
            <v>N</v>
          </cell>
          <cell r="SK81" t="str">
            <v>N</v>
          </cell>
          <cell r="SL81" t="str">
            <v>N</v>
          </cell>
          <cell r="SM81"/>
          <cell r="SN81" t="str">
            <v>N</v>
          </cell>
          <cell r="SO81" t="str">
            <v>N</v>
          </cell>
          <cell r="SP81" t="str">
            <v>N</v>
          </cell>
          <cell r="SQ81" t="str">
            <v>N</v>
          </cell>
          <cell r="SR81" t="str">
            <v>N</v>
          </cell>
          <cell r="SS81" t="str">
            <v>N</v>
          </cell>
          <cell r="ST81" t="str">
            <v>Y</v>
          </cell>
          <cell r="SU81" t="str">
            <v>N</v>
          </cell>
          <cell r="SV81" t="str">
            <v>N</v>
          </cell>
          <cell r="SW81" t="str">
            <v>N</v>
          </cell>
          <cell r="SX81" t="str">
            <v>N</v>
          </cell>
          <cell r="SY81" t="str">
            <v>N</v>
          </cell>
          <cell r="SZ81" t="str">
            <v>N</v>
          </cell>
          <cell r="TA81" t="str">
            <v>N</v>
          </cell>
          <cell r="TB81" t="str">
            <v>Y</v>
          </cell>
          <cell r="TC81" t="str">
            <v>N</v>
          </cell>
          <cell r="TD81" t="str">
            <v>N</v>
          </cell>
          <cell r="TE81" t="str">
            <v>N</v>
          </cell>
          <cell r="TF81" t="str">
            <v>N</v>
          </cell>
          <cell r="TG81" t="str">
            <v>N</v>
          </cell>
          <cell r="TH81" t="str">
            <v>N</v>
          </cell>
          <cell r="TI81" t="str">
            <v>N</v>
          </cell>
          <cell r="TJ81" t="str">
            <v>N</v>
          </cell>
          <cell r="TK81" t="str">
            <v>N</v>
          </cell>
          <cell r="TL81" t="str">
            <v>N</v>
          </cell>
          <cell r="TM81" t="str">
            <v>Y</v>
          </cell>
          <cell r="TN81" t="str">
            <v>N</v>
          </cell>
          <cell r="TO81" t="str">
            <v>Y</v>
          </cell>
          <cell r="TP81" t="str">
            <v>N</v>
          </cell>
          <cell r="TQ81" t="str">
            <v>N</v>
          </cell>
          <cell r="TR81"/>
          <cell r="TS81" t="str">
            <v>N</v>
          </cell>
          <cell r="TT81" t="str">
            <v>Y</v>
          </cell>
          <cell r="TU81" t="str">
            <v>N</v>
          </cell>
          <cell r="TV81" t="str">
            <v>Y</v>
          </cell>
          <cell r="TW81" t="str">
            <v>Y</v>
          </cell>
          <cell r="TX81" t="str">
            <v>N</v>
          </cell>
          <cell r="TY81" t="str">
            <v>Y</v>
          </cell>
          <cell r="TZ81" t="str">
            <v>N</v>
          </cell>
          <cell r="UA81" t="str">
            <v>N</v>
          </cell>
          <cell r="UB81" t="str">
            <v>N</v>
          </cell>
          <cell r="UC81" t="str">
            <v>Y</v>
          </cell>
          <cell r="UD81" t="str">
            <v>N</v>
          </cell>
          <cell r="UE81" t="str">
            <v>N</v>
          </cell>
          <cell r="UF81" t="str">
            <v>N</v>
          </cell>
          <cell r="UG81" t="str">
            <v>N</v>
          </cell>
          <cell r="UH81" t="str">
            <v>Y</v>
          </cell>
          <cell r="UI81" t="str">
            <v>N</v>
          </cell>
          <cell r="UJ81" t="str">
            <v>N</v>
          </cell>
          <cell r="UK81" t="str">
            <v>N</v>
          </cell>
          <cell r="UL81" t="str">
            <v>N</v>
          </cell>
          <cell r="UM81" t="str">
            <v>N</v>
          </cell>
          <cell r="UN81" t="str">
            <v>Y</v>
          </cell>
          <cell r="UO81"/>
          <cell r="UP81" t="str">
            <v>Y</v>
          </cell>
          <cell r="UQ81" t="str">
            <v>N</v>
          </cell>
          <cell r="UR81"/>
          <cell r="US81" t="str">
            <v>N</v>
          </cell>
          <cell r="UT81" t="str">
            <v>N</v>
          </cell>
          <cell r="UU81" t="str">
            <v>Y</v>
          </cell>
          <cell r="UV81" t="str">
            <v>Y</v>
          </cell>
          <cell r="UW81" t="str">
            <v>Y</v>
          </cell>
          <cell r="UX81" t="str">
            <v>N</v>
          </cell>
          <cell r="UY81" t="str">
            <v>Y</v>
          </cell>
          <cell r="UZ81" t="str">
            <v>N</v>
          </cell>
          <cell r="VA81" t="str">
            <v>N</v>
          </cell>
          <cell r="VB81" t="str">
            <v>Y</v>
          </cell>
          <cell r="VC81" t="str">
            <v>Y</v>
          </cell>
          <cell r="VD81" t="str">
            <v>N</v>
          </cell>
          <cell r="VE81" t="str">
            <v>N</v>
          </cell>
          <cell r="VF81" t="str">
            <v>N</v>
          </cell>
          <cell r="VG81"/>
          <cell r="VH81" t="str">
            <v>N</v>
          </cell>
          <cell r="VI81" t="str">
            <v>N</v>
          </cell>
          <cell r="VJ81" t="str">
            <v>N</v>
          </cell>
          <cell r="VK81" t="str">
            <v>N</v>
          </cell>
          <cell r="VL81" t="str">
            <v>N</v>
          </cell>
          <cell r="VM81"/>
          <cell r="VN81" t="str">
            <v>N</v>
          </cell>
          <cell r="VO81" t="str">
            <v>N</v>
          </cell>
          <cell r="VP81"/>
          <cell r="VQ81" t="str">
            <v>N</v>
          </cell>
          <cell r="VR81" t="str">
            <v>N</v>
          </cell>
          <cell r="VS81" t="str">
            <v>N</v>
          </cell>
          <cell r="VT81" t="str">
            <v>N</v>
          </cell>
          <cell r="VU81" t="str">
            <v>N</v>
          </cell>
          <cell r="VV81" t="str">
            <v>N</v>
          </cell>
          <cell r="VW81" t="str">
            <v>N</v>
          </cell>
          <cell r="VX81"/>
          <cell r="VY81" t="str">
            <v>N</v>
          </cell>
          <cell r="VZ81" t="str">
            <v>N</v>
          </cell>
          <cell r="WA81"/>
          <cell r="WB81"/>
          <cell r="WC81" t="str">
            <v>Y</v>
          </cell>
          <cell r="WD81" t="str">
            <v>N</v>
          </cell>
          <cell r="WE81" t="str">
            <v>N</v>
          </cell>
          <cell r="WF81"/>
          <cell r="WG81" t="str">
            <v>N</v>
          </cell>
          <cell r="WH81" t="str">
            <v>N</v>
          </cell>
          <cell r="WI81" t="str">
            <v>N</v>
          </cell>
          <cell r="WJ81"/>
          <cell r="WK81"/>
          <cell r="WL81" t="str">
            <v>N</v>
          </cell>
          <cell r="WM81" t="str">
            <v>N</v>
          </cell>
          <cell r="WN81" t="str">
            <v>N</v>
          </cell>
          <cell r="WO81" t="str">
            <v>N</v>
          </cell>
          <cell r="WP81"/>
          <cell r="WQ81"/>
          <cell r="WR81"/>
          <cell r="WS81" t="str">
            <v>N</v>
          </cell>
          <cell r="WT81" t="str">
            <v>N</v>
          </cell>
          <cell r="WU81" t="str">
            <v>N</v>
          </cell>
          <cell r="WV81" t="str">
            <v>N</v>
          </cell>
          <cell r="WW81" t="str">
            <v>N</v>
          </cell>
          <cell r="WX81" t="str">
            <v>N</v>
          </cell>
          <cell r="WY81" t="str">
            <v>N</v>
          </cell>
          <cell r="WZ81" t="str">
            <v>N</v>
          </cell>
          <cell r="XA81"/>
          <cell r="XB81" t="str">
            <v>N</v>
          </cell>
          <cell r="XC81"/>
          <cell r="XD81"/>
          <cell r="XE81"/>
          <cell r="XF81"/>
          <cell r="XG81"/>
          <cell r="XH81"/>
          <cell r="XI81" t="str">
            <v>N</v>
          </cell>
          <cell r="XJ81"/>
          <cell r="XK81" t="str">
            <v>N</v>
          </cell>
          <cell r="XL81" t="str">
            <v>N</v>
          </cell>
          <cell r="XM81"/>
          <cell r="XN81" t="str">
            <v>N</v>
          </cell>
          <cell r="XO81"/>
          <cell r="XP81" t="str">
            <v>N</v>
          </cell>
          <cell r="XQ81" t="str">
            <v>N</v>
          </cell>
          <cell r="XR81" t="str">
            <v>Y</v>
          </cell>
          <cell r="XS81" t="str">
            <v>N</v>
          </cell>
          <cell r="XT81" t="str">
            <v>N</v>
          </cell>
          <cell r="XU81" t="str">
            <v>Y</v>
          </cell>
          <cell r="XV81" t="str">
            <v>Y</v>
          </cell>
        </row>
        <row r="82">
          <cell r="E82"/>
          <cell r="F82"/>
          <cell r="G82"/>
          <cell r="H82"/>
          <cell r="I82"/>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cell r="CE82"/>
          <cell r="CF82"/>
          <cell r="CG82"/>
          <cell r="CH82"/>
          <cell r="CI82"/>
          <cell r="CJ82"/>
          <cell r="CK82"/>
          <cell r="CL82"/>
          <cell r="CM82"/>
          <cell r="CN82"/>
          <cell r="CO82"/>
          <cell r="CP82"/>
          <cell r="CQ82"/>
          <cell r="CR82"/>
          <cell r="CS82"/>
          <cell r="CT82"/>
          <cell r="CU82"/>
          <cell r="CV82"/>
          <cell r="CW82"/>
          <cell r="CX82"/>
          <cell r="CY82"/>
          <cell r="CZ82"/>
          <cell r="DA82"/>
          <cell r="DB82"/>
          <cell r="DC82"/>
          <cell r="DD82"/>
          <cell r="DE82"/>
          <cell r="DF82"/>
          <cell r="DG82"/>
          <cell r="DH82"/>
          <cell r="DI82"/>
          <cell r="DJ82"/>
          <cell r="DK82"/>
          <cell r="DL82"/>
          <cell r="DM82"/>
          <cell r="DN82"/>
          <cell r="DO82"/>
          <cell r="DP82"/>
          <cell r="DQ82"/>
          <cell r="DR82"/>
          <cell r="DS82"/>
          <cell r="DT82"/>
          <cell r="DU82"/>
          <cell r="DV82"/>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cell r="IB82"/>
          <cell r="IC82"/>
          <cell r="ID82"/>
          <cell r="IE82"/>
          <cell r="IF82"/>
          <cell r="IG82"/>
          <cell r="IH82"/>
          <cell r="II82"/>
          <cell r="IJ82"/>
          <cell r="IK82"/>
          <cell r="IL82"/>
          <cell r="IM82"/>
          <cell r="IN82"/>
          <cell r="IO82"/>
          <cell r="IP82"/>
          <cell r="IQ82"/>
          <cell r="IR82"/>
          <cell r="IS82"/>
          <cell r="IT82"/>
          <cell r="IU82"/>
          <cell r="IV82"/>
          <cell r="IW82"/>
          <cell r="IX82"/>
          <cell r="IY82"/>
          <cell r="IZ82"/>
          <cell r="JA82"/>
          <cell r="JB82"/>
          <cell r="JC82"/>
          <cell r="JD82"/>
          <cell r="JE82"/>
          <cell r="JF82"/>
          <cell r="JG82"/>
          <cell r="JH82"/>
          <cell r="JI82"/>
          <cell r="JJ82"/>
          <cell r="JK82"/>
          <cell r="JL82"/>
          <cell r="JM82"/>
          <cell r="JN82"/>
          <cell r="JO82"/>
          <cell r="JP82"/>
          <cell r="JQ82"/>
          <cell r="JR82"/>
          <cell r="JS82"/>
          <cell r="JT82"/>
          <cell r="JU82"/>
          <cell r="JV82"/>
          <cell r="JW82"/>
          <cell r="JX82"/>
          <cell r="JY82"/>
          <cell r="JZ82"/>
          <cell r="KA82"/>
          <cell r="KB82"/>
          <cell r="KC82"/>
          <cell r="KD82"/>
          <cell r="KE82"/>
          <cell r="KF82"/>
          <cell r="KG82"/>
          <cell r="KH82"/>
          <cell r="KI82"/>
          <cell r="KJ82"/>
          <cell r="KK82"/>
          <cell r="KL82"/>
          <cell r="KM82"/>
          <cell r="KN82"/>
          <cell r="KO82"/>
          <cell r="KP82"/>
          <cell r="KQ82"/>
          <cell r="KR82"/>
          <cell r="KS82"/>
          <cell r="KT82"/>
          <cell r="KU82"/>
          <cell r="KV82"/>
          <cell r="KW82"/>
          <cell r="KX82"/>
          <cell r="KY82"/>
          <cell r="KZ82"/>
          <cell r="LA82"/>
          <cell r="LB82"/>
          <cell r="LC82"/>
          <cell r="LD82"/>
          <cell r="LE82"/>
          <cell r="LF82"/>
          <cell r="LG82"/>
          <cell r="LH82"/>
          <cell r="LI82"/>
          <cell r="LJ82"/>
          <cell r="LK82"/>
          <cell r="LL82"/>
          <cell r="LM82"/>
          <cell r="LN82"/>
          <cell r="LO82"/>
          <cell r="LP82"/>
          <cell r="LQ82"/>
          <cell r="LR82"/>
          <cell r="LS82"/>
          <cell r="LT82"/>
          <cell r="LU82"/>
          <cell r="LV82"/>
          <cell r="LW82"/>
          <cell r="LX82"/>
          <cell r="LY82"/>
          <cell r="LZ82"/>
          <cell r="MA82"/>
          <cell r="MB82"/>
          <cell r="MC82"/>
          <cell r="MD82"/>
          <cell r="ME82"/>
          <cell r="MF82"/>
          <cell r="MG82"/>
          <cell r="MH82"/>
          <cell r="MI82"/>
          <cell r="MJ82"/>
          <cell r="MK82"/>
          <cell r="ML82"/>
          <cell r="MM82"/>
          <cell r="MN82"/>
          <cell r="MO82"/>
          <cell r="MP82"/>
          <cell r="MQ82"/>
          <cell r="MR82"/>
          <cell r="MS82"/>
          <cell r="MT82"/>
          <cell r="MU82"/>
          <cell r="MV82"/>
          <cell r="MW82"/>
          <cell r="MX82"/>
          <cell r="MY82"/>
          <cell r="MZ82"/>
          <cell r="NA82"/>
          <cell r="NB82"/>
          <cell r="NC82"/>
          <cell r="ND82"/>
          <cell r="NE82"/>
          <cell r="NF82"/>
          <cell r="NG82"/>
          <cell r="NH82"/>
          <cell r="NI82"/>
          <cell r="NJ82"/>
          <cell r="NK82"/>
          <cell r="NL82"/>
          <cell r="NM82"/>
          <cell r="NN82"/>
          <cell r="NO82"/>
          <cell r="NP82"/>
          <cell r="NQ82"/>
          <cell r="NR82"/>
          <cell r="NS82"/>
          <cell r="NT82"/>
          <cell r="NU82"/>
          <cell r="NV82"/>
          <cell r="NW82"/>
          <cell r="NX82"/>
          <cell r="NY82"/>
          <cell r="NZ82"/>
          <cell r="OA82"/>
          <cell r="OB82"/>
          <cell r="OC82"/>
          <cell r="OD82"/>
          <cell r="OE82"/>
          <cell r="OF82"/>
          <cell r="OG82"/>
          <cell r="OH82"/>
          <cell r="OI82"/>
          <cell r="OJ82"/>
          <cell r="OK82"/>
          <cell r="OL82"/>
          <cell r="OM82"/>
          <cell r="ON82"/>
          <cell r="OO82"/>
          <cell r="OP82"/>
          <cell r="OQ82"/>
          <cell r="OR82"/>
          <cell r="OS82"/>
          <cell r="OT82"/>
          <cell r="OU82"/>
          <cell r="OV82"/>
          <cell r="OW82"/>
          <cell r="OX82"/>
          <cell r="OY82"/>
          <cell r="OZ82"/>
          <cell r="PA82"/>
          <cell r="PB82"/>
          <cell r="PC82"/>
          <cell r="PD82"/>
          <cell r="PE82"/>
          <cell r="PF82"/>
          <cell r="PG82"/>
          <cell r="PH82"/>
          <cell r="PI82"/>
          <cell r="PJ82"/>
          <cell r="PK82"/>
          <cell r="PL82"/>
          <cell r="PM82"/>
          <cell r="PN82"/>
          <cell r="PO82"/>
          <cell r="PP82"/>
          <cell r="PQ82"/>
          <cell r="PR82"/>
          <cell r="PS82"/>
          <cell r="PT82"/>
          <cell r="PU82"/>
          <cell r="PV82"/>
          <cell r="PW82"/>
          <cell r="PX82"/>
          <cell r="PY82"/>
          <cell r="PZ82"/>
          <cell r="QA82"/>
          <cell r="QB82"/>
          <cell r="QC82"/>
          <cell r="QD82"/>
          <cell r="QE82"/>
          <cell r="QF82"/>
          <cell r="QG82"/>
          <cell r="QH82"/>
          <cell r="QI82"/>
          <cell r="QJ82"/>
          <cell r="QK82"/>
          <cell r="QL82"/>
          <cell r="QM82"/>
          <cell r="QN82"/>
          <cell r="QO82"/>
          <cell r="QP82"/>
          <cell r="QQ82"/>
          <cell r="QR82"/>
          <cell r="QS82"/>
          <cell r="QT82"/>
          <cell r="QU82"/>
          <cell r="QV82"/>
          <cell r="QW82"/>
          <cell r="QX82"/>
          <cell r="QY82"/>
          <cell r="QZ82"/>
          <cell r="RA82"/>
          <cell r="RB82"/>
          <cell r="RC82"/>
          <cell r="RD82"/>
          <cell r="RE82"/>
          <cell r="RF82"/>
          <cell r="RG82"/>
          <cell r="RH82"/>
          <cell r="RI82"/>
          <cell r="RJ82"/>
          <cell r="RK82"/>
          <cell r="RL82"/>
          <cell r="RM82"/>
          <cell r="RN82"/>
          <cell r="RO82"/>
          <cell r="RP82"/>
          <cell r="RQ82"/>
          <cell r="RR82"/>
          <cell r="RS82"/>
          <cell r="RT82"/>
          <cell r="RU82"/>
          <cell r="RV82"/>
          <cell r="RW82"/>
          <cell r="RX82"/>
          <cell r="RY82"/>
          <cell r="RZ82"/>
          <cell r="SA82"/>
          <cell r="SB82"/>
          <cell r="SC82"/>
          <cell r="SD82"/>
          <cell r="SE82"/>
          <cell r="SF82"/>
          <cell r="SG82"/>
          <cell r="SH82"/>
          <cell r="SI82"/>
          <cell r="SJ82"/>
          <cell r="SK82"/>
          <cell r="SL82"/>
          <cell r="SM82"/>
          <cell r="SN82"/>
          <cell r="SO82"/>
          <cell r="SP82"/>
          <cell r="SQ82"/>
          <cell r="SR82"/>
          <cell r="SS82"/>
          <cell r="ST82"/>
          <cell r="SU82"/>
          <cell r="SV82"/>
          <cell r="SW82"/>
          <cell r="SX82"/>
          <cell r="SY82"/>
          <cell r="SZ82"/>
          <cell r="TA82"/>
          <cell r="TB82"/>
          <cell r="TC82"/>
          <cell r="TD82"/>
          <cell r="TE82"/>
          <cell r="TF82"/>
          <cell r="TG82"/>
          <cell r="TH82"/>
          <cell r="TI82"/>
          <cell r="TJ82"/>
          <cell r="TK82"/>
          <cell r="TL82"/>
          <cell r="TM82"/>
          <cell r="TN82"/>
          <cell r="TO82"/>
          <cell r="TP82"/>
          <cell r="TQ82"/>
          <cell r="TR82"/>
          <cell r="TS82"/>
          <cell r="TT82"/>
          <cell r="TU82"/>
          <cell r="TV82"/>
          <cell r="TW82"/>
          <cell r="TX82"/>
          <cell r="TY82"/>
          <cell r="TZ82"/>
          <cell r="UA82"/>
          <cell r="UB82"/>
          <cell r="UC82"/>
          <cell r="UD82"/>
          <cell r="UE82"/>
          <cell r="UF82"/>
          <cell r="UG82"/>
          <cell r="UH82"/>
          <cell r="UI82"/>
          <cell r="UJ82"/>
          <cell r="UK82"/>
          <cell r="UL82"/>
          <cell r="UM82"/>
          <cell r="UN82"/>
          <cell r="UO82"/>
          <cell r="UP82"/>
          <cell r="UQ82"/>
          <cell r="UR82"/>
          <cell r="US82"/>
          <cell r="UT82"/>
          <cell r="UU82"/>
          <cell r="UV82"/>
          <cell r="UW82"/>
          <cell r="UX82"/>
          <cell r="UY82"/>
          <cell r="UZ82"/>
          <cell r="VA82"/>
          <cell r="VB82"/>
          <cell r="VC82"/>
          <cell r="VD82"/>
          <cell r="VE82"/>
          <cell r="VF82"/>
          <cell r="VG82"/>
          <cell r="VH82"/>
          <cell r="VI82"/>
          <cell r="VJ82"/>
          <cell r="VK82"/>
          <cell r="VL82"/>
          <cell r="VM82"/>
          <cell r="VN82"/>
          <cell r="VO82"/>
          <cell r="VP82"/>
          <cell r="VQ82"/>
          <cell r="VR82"/>
          <cell r="VS82"/>
          <cell r="VT82"/>
          <cell r="VU82"/>
          <cell r="VV82"/>
          <cell r="VW82"/>
          <cell r="VX82"/>
          <cell r="VY82"/>
          <cell r="VZ82"/>
          <cell r="WA82"/>
          <cell r="WB82"/>
          <cell r="WC82"/>
          <cell r="WD82"/>
          <cell r="WE82"/>
          <cell r="WF82"/>
          <cell r="WG82"/>
          <cell r="WH82"/>
          <cell r="WI82"/>
          <cell r="WJ82"/>
          <cell r="WK82"/>
          <cell r="WL82"/>
          <cell r="WM82"/>
          <cell r="WN82"/>
          <cell r="WO82"/>
          <cell r="WP82"/>
          <cell r="WQ82"/>
          <cell r="WR82"/>
          <cell r="WS82"/>
          <cell r="WT82"/>
          <cell r="WU82"/>
          <cell r="WV82"/>
          <cell r="WW82"/>
          <cell r="WX82"/>
          <cell r="WY82"/>
          <cell r="WZ82"/>
          <cell r="XA82"/>
          <cell r="XB82"/>
          <cell r="XC82"/>
          <cell r="XD82"/>
          <cell r="XE82"/>
          <cell r="XF82"/>
          <cell r="XG82"/>
          <cell r="XH82"/>
          <cell r="XI82"/>
          <cell r="XJ82"/>
          <cell r="XK82"/>
          <cell r="XL82"/>
          <cell r="XM82"/>
          <cell r="XN82"/>
          <cell r="XO82"/>
          <cell r="XP82"/>
          <cell r="XQ82"/>
          <cell r="XR82"/>
          <cell r="XS82"/>
          <cell r="XT82"/>
          <cell r="XU82"/>
          <cell r="XV82"/>
        </row>
        <row r="83">
          <cell r="E83"/>
          <cell r="F83"/>
          <cell r="G83"/>
          <cell r="H83"/>
          <cell r="I83"/>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cell r="CE83"/>
          <cell r="CF83"/>
          <cell r="CG83"/>
          <cell r="CH83"/>
          <cell r="CI83"/>
          <cell r="CJ83"/>
          <cell r="CK83"/>
          <cell r="CL83"/>
          <cell r="CM83"/>
          <cell r="CN83"/>
          <cell r="CO83"/>
          <cell r="CP83"/>
          <cell r="CQ83"/>
          <cell r="CR83"/>
          <cell r="CS83"/>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cell r="IB83"/>
          <cell r="IC83"/>
          <cell r="ID83"/>
          <cell r="IE83"/>
          <cell r="IF83"/>
          <cell r="IG83"/>
          <cell r="IH83"/>
          <cell r="II83"/>
          <cell r="IJ83"/>
          <cell r="IK83"/>
          <cell r="IL83"/>
          <cell r="IM83"/>
          <cell r="IN83"/>
          <cell r="IO83"/>
          <cell r="IP83"/>
          <cell r="IQ83"/>
          <cell r="IR83"/>
          <cell r="IS83"/>
          <cell r="IT83"/>
          <cell r="IU83"/>
          <cell r="IV83"/>
          <cell r="IW83"/>
          <cell r="IX83"/>
          <cell r="IY83"/>
          <cell r="IZ83"/>
          <cell r="JA83"/>
          <cell r="JB83"/>
          <cell r="JC83"/>
          <cell r="JD83"/>
          <cell r="JE83"/>
          <cell r="JF83"/>
          <cell r="JG83"/>
          <cell r="JH83"/>
          <cell r="JI83"/>
          <cell r="JJ83"/>
          <cell r="JK83"/>
          <cell r="JL83"/>
          <cell r="JM83"/>
          <cell r="JN83"/>
          <cell r="JO83"/>
          <cell r="JP83"/>
          <cell r="JQ83"/>
          <cell r="JR83"/>
          <cell r="JS83"/>
          <cell r="JT83"/>
          <cell r="JU83"/>
          <cell r="JV83"/>
          <cell r="JW83"/>
          <cell r="JX83"/>
          <cell r="JY83"/>
          <cell r="JZ83"/>
          <cell r="KA83"/>
          <cell r="KB83"/>
          <cell r="KC83"/>
          <cell r="KD83"/>
          <cell r="KE83"/>
          <cell r="KF83"/>
          <cell r="KG83"/>
          <cell r="KH83"/>
          <cell r="KI83"/>
          <cell r="KJ83"/>
          <cell r="KK83"/>
          <cell r="KL83"/>
          <cell r="KM83"/>
          <cell r="KN83"/>
          <cell r="KO83"/>
          <cell r="KP83"/>
          <cell r="KQ83"/>
          <cell r="KR83"/>
          <cell r="KS83"/>
          <cell r="KT83"/>
          <cell r="KU83"/>
          <cell r="KV83"/>
          <cell r="KW83"/>
          <cell r="KX83"/>
          <cell r="KY83"/>
          <cell r="KZ83"/>
          <cell r="LA83"/>
          <cell r="LB83"/>
          <cell r="LC83"/>
          <cell r="LD83"/>
          <cell r="LE83"/>
          <cell r="LF83"/>
          <cell r="LG83"/>
          <cell r="LH83"/>
          <cell r="LI83"/>
          <cell r="LJ83"/>
          <cell r="LK83"/>
          <cell r="LL83"/>
          <cell r="LM83"/>
          <cell r="LN83"/>
          <cell r="LO83"/>
          <cell r="LP83"/>
          <cell r="LQ83"/>
          <cell r="LR83"/>
          <cell r="LS83"/>
          <cell r="LT83"/>
          <cell r="LU83"/>
          <cell r="LV83"/>
          <cell r="LW83"/>
          <cell r="LX83"/>
          <cell r="LY83"/>
          <cell r="LZ83"/>
          <cell r="MA83"/>
          <cell r="MB83"/>
          <cell r="MC83"/>
          <cell r="MD83"/>
          <cell r="ME83"/>
          <cell r="MF83"/>
          <cell r="MG83"/>
          <cell r="MH83"/>
          <cell r="MI83"/>
          <cell r="MJ83"/>
          <cell r="MK83"/>
          <cell r="ML83"/>
          <cell r="MM83"/>
          <cell r="MN83"/>
          <cell r="MO83"/>
          <cell r="MP83"/>
          <cell r="MQ83"/>
          <cell r="MR83"/>
          <cell r="MS83"/>
          <cell r="MT83"/>
          <cell r="MU83"/>
          <cell r="MV83"/>
          <cell r="MW83"/>
          <cell r="MX83"/>
          <cell r="MY83"/>
          <cell r="MZ83"/>
          <cell r="NA83"/>
          <cell r="NB83"/>
          <cell r="NC83"/>
          <cell r="ND83"/>
          <cell r="NE83"/>
          <cell r="NF83"/>
          <cell r="NG83"/>
          <cell r="NH83"/>
          <cell r="NI83"/>
          <cell r="NJ83"/>
          <cell r="NK83"/>
          <cell r="NL83"/>
          <cell r="NM83"/>
          <cell r="NN83"/>
          <cell r="NO83"/>
          <cell r="NP83"/>
          <cell r="NQ83"/>
          <cell r="NR83"/>
          <cell r="NS83"/>
          <cell r="NT83"/>
          <cell r="NU83"/>
          <cell r="NV83"/>
          <cell r="NW83"/>
          <cell r="NX83"/>
          <cell r="NY83"/>
          <cell r="NZ83"/>
          <cell r="OA83"/>
          <cell r="OB83"/>
          <cell r="OC83"/>
          <cell r="OD83"/>
          <cell r="OE83"/>
          <cell r="OF83"/>
          <cell r="OG83"/>
          <cell r="OH83"/>
          <cell r="OI83"/>
          <cell r="OJ83"/>
          <cell r="OK83"/>
          <cell r="OL83"/>
          <cell r="OM83"/>
          <cell r="ON83"/>
          <cell r="OO83"/>
          <cell r="OP83"/>
          <cell r="OQ83"/>
          <cell r="OR83"/>
          <cell r="OS83"/>
          <cell r="OT83"/>
          <cell r="OU83"/>
          <cell r="OV83"/>
          <cell r="OW83"/>
          <cell r="OX83"/>
          <cell r="OY83"/>
          <cell r="OZ83"/>
          <cell r="PA83"/>
          <cell r="PB83"/>
          <cell r="PC83"/>
          <cell r="PD83"/>
          <cell r="PE83"/>
          <cell r="PF83"/>
          <cell r="PG83"/>
          <cell r="PH83"/>
          <cell r="PI83"/>
          <cell r="PJ83"/>
          <cell r="PK83"/>
          <cell r="PL83"/>
          <cell r="PM83"/>
          <cell r="PN83"/>
          <cell r="PO83"/>
          <cell r="PP83"/>
          <cell r="PQ83"/>
          <cell r="PR83"/>
          <cell r="PS83"/>
          <cell r="PT83"/>
          <cell r="PU83"/>
          <cell r="PV83"/>
          <cell r="PW83"/>
          <cell r="PX83"/>
          <cell r="PY83"/>
          <cell r="PZ83"/>
          <cell r="QA83"/>
          <cell r="QB83"/>
          <cell r="QC83"/>
          <cell r="QD83"/>
          <cell r="QE83"/>
          <cell r="QF83"/>
          <cell r="QG83"/>
          <cell r="QH83"/>
          <cell r="QI83"/>
          <cell r="QJ83"/>
          <cell r="QK83"/>
          <cell r="QL83"/>
          <cell r="QM83"/>
          <cell r="QN83"/>
          <cell r="QO83"/>
          <cell r="QP83"/>
          <cell r="QQ83"/>
          <cell r="QR83"/>
          <cell r="QS83"/>
          <cell r="QT83"/>
          <cell r="QU83"/>
          <cell r="QV83"/>
          <cell r="QW83"/>
          <cell r="QX83"/>
          <cell r="QY83"/>
          <cell r="QZ83"/>
          <cell r="RA83"/>
          <cell r="RB83"/>
          <cell r="RC83"/>
          <cell r="RD83"/>
          <cell r="RE83"/>
          <cell r="RF83"/>
          <cell r="RG83"/>
          <cell r="RH83"/>
          <cell r="RI83"/>
          <cell r="RJ83"/>
          <cell r="RK83"/>
          <cell r="RL83"/>
          <cell r="RM83"/>
          <cell r="RN83"/>
          <cell r="RO83"/>
          <cell r="RP83"/>
          <cell r="RQ83"/>
          <cell r="RR83"/>
          <cell r="RS83"/>
          <cell r="RT83"/>
          <cell r="RU83"/>
          <cell r="RV83"/>
          <cell r="RW83"/>
          <cell r="RX83"/>
          <cell r="RY83"/>
          <cell r="RZ83"/>
          <cell r="SA83"/>
          <cell r="SB83"/>
          <cell r="SC83"/>
          <cell r="SD83"/>
          <cell r="SE83"/>
          <cell r="SF83"/>
          <cell r="SG83"/>
          <cell r="SH83"/>
          <cell r="SI83"/>
          <cell r="SJ83"/>
          <cell r="SK83"/>
          <cell r="SL83"/>
          <cell r="SM83"/>
          <cell r="SN83"/>
          <cell r="SO83"/>
          <cell r="SP83"/>
          <cell r="SQ83"/>
          <cell r="SR83"/>
          <cell r="SS83"/>
          <cell r="ST83"/>
          <cell r="SU83"/>
          <cell r="SV83"/>
          <cell r="SW83"/>
          <cell r="SX83"/>
          <cell r="SY83"/>
          <cell r="SZ83"/>
          <cell r="TA83"/>
          <cell r="TB83"/>
          <cell r="TC83"/>
          <cell r="TD83"/>
          <cell r="TE83"/>
          <cell r="TF83"/>
          <cell r="TG83"/>
          <cell r="TH83"/>
          <cell r="TI83"/>
          <cell r="TJ83"/>
          <cell r="TK83"/>
          <cell r="TL83"/>
          <cell r="TM83"/>
          <cell r="TN83"/>
          <cell r="TO83"/>
          <cell r="TP83"/>
          <cell r="TQ83"/>
          <cell r="TR83"/>
          <cell r="TS83"/>
          <cell r="TT83"/>
          <cell r="TU83"/>
          <cell r="TV83"/>
          <cell r="TW83"/>
          <cell r="TX83"/>
          <cell r="TY83"/>
          <cell r="TZ83"/>
          <cell r="UA83"/>
          <cell r="UB83"/>
          <cell r="UC83"/>
          <cell r="UD83"/>
          <cell r="UE83"/>
          <cell r="UF83"/>
          <cell r="UG83"/>
          <cell r="UH83"/>
          <cell r="UI83"/>
          <cell r="UJ83"/>
          <cell r="UK83"/>
          <cell r="UL83"/>
          <cell r="UM83"/>
          <cell r="UN83"/>
          <cell r="UO83"/>
          <cell r="UP83"/>
          <cell r="UQ83"/>
          <cell r="UR83"/>
          <cell r="US83"/>
          <cell r="UT83"/>
          <cell r="UU83"/>
          <cell r="UV83"/>
          <cell r="UW83"/>
          <cell r="UX83"/>
          <cell r="UY83"/>
          <cell r="UZ83"/>
          <cell r="VA83"/>
          <cell r="VB83"/>
          <cell r="VC83"/>
          <cell r="VD83"/>
          <cell r="VE83"/>
          <cell r="VF83"/>
          <cell r="VG83"/>
          <cell r="VH83"/>
          <cell r="VI83"/>
          <cell r="VJ83"/>
          <cell r="VK83"/>
          <cell r="VL83"/>
          <cell r="VM83"/>
          <cell r="VN83"/>
          <cell r="VO83"/>
          <cell r="VP83"/>
          <cell r="VQ83"/>
          <cell r="VR83"/>
          <cell r="VS83"/>
          <cell r="VT83"/>
          <cell r="VU83"/>
          <cell r="VV83"/>
          <cell r="VW83"/>
          <cell r="VX83"/>
          <cell r="VY83"/>
          <cell r="VZ83"/>
          <cell r="WA83"/>
          <cell r="WB83"/>
          <cell r="WC83"/>
          <cell r="WD83"/>
          <cell r="WE83"/>
          <cell r="WF83"/>
          <cell r="WG83"/>
          <cell r="WH83"/>
          <cell r="WI83"/>
          <cell r="WJ83"/>
          <cell r="WK83"/>
          <cell r="WL83"/>
          <cell r="WM83"/>
          <cell r="WN83"/>
          <cell r="WO83"/>
          <cell r="WP83"/>
          <cell r="WQ83"/>
          <cell r="WR83"/>
          <cell r="WS83"/>
          <cell r="WT83"/>
          <cell r="WU83"/>
          <cell r="WV83"/>
          <cell r="WW83"/>
          <cell r="WX83"/>
          <cell r="WY83"/>
          <cell r="WZ83"/>
          <cell r="XA83"/>
          <cell r="XB83"/>
          <cell r="XC83"/>
          <cell r="XD83"/>
          <cell r="XE83"/>
          <cell r="XF83"/>
          <cell r="XG83"/>
          <cell r="XH83"/>
          <cell r="XI83"/>
          <cell r="XJ83"/>
          <cell r="XK83"/>
          <cell r="XL83"/>
          <cell r="XM83"/>
          <cell r="XN83"/>
          <cell r="XO83"/>
          <cell r="XP83"/>
          <cell r="XQ83"/>
          <cell r="XR83"/>
          <cell r="XS83"/>
          <cell r="XT83"/>
          <cell r="XU83"/>
          <cell r="XV83"/>
        </row>
        <row r="84">
          <cell r="E84" t="str">
            <v>Y</v>
          </cell>
          <cell r="F84" t="str">
            <v>Y</v>
          </cell>
          <cell r="G84" t="str">
            <v>Y</v>
          </cell>
          <cell r="H84" t="str">
            <v>Y</v>
          </cell>
          <cell r="I84" t="str">
            <v>Y</v>
          </cell>
          <cell r="J84" t="str">
            <v>Y</v>
          </cell>
          <cell r="K84" t="str">
            <v>Y</v>
          </cell>
          <cell r="L84" t="str">
            <v>Y</v>
          </cell>
          <cell r="M84" t="str">
            <v>Y</v>
          </cell>
          <cell r="N84" t="str">
            <v>Y</v>
          </cell>
          <cell r="O84"/>
          <cell r="P84" t="str">
            <v>Y</v>
          </cell>
          <cell r="Q84" t="str">
            <v>Y</v>
          </cell>
          <cell r="R84" t="str">
            <v>Y</v>
          </cell>
          <cell r="S84" t="str">
            <v>Y</v>
          </cell>
          <cell r="T84" t="str">
            <v>Y</v>
          </cell>
          <cell r="U84" t="str">
            <v>Y</v>
          </cell>
          <cell r="V84" t="str">
            <v>Y</v>
          </cell>
          <cell r="W84" t="str">
            <v>Y</v>
          </cell>
          <cell r="X84" t="str">
            <v>Y</v>
          </cell>
          <cell r="Y84" t="str">
            <v>Y</v>
          </cell>
          <cell r="Z84"/>
          <cell r="AA84" t="str">
            <v>N</v>
          </cell>
          <cell r="AB84" t="str">
            <v>Y</v>
          </cell>
          <cell r="AC84" t="str">
            <v>Y</v>
          </cell>
          <cell r="AD84" t="str">
            <v>Y</v>
          </cell>
          <cell r="AE84" t="str">
            <v>Y</v>
          </cell>
          <cell r="AF84" t="str">
            <v>Y</v>
          </cell>
          <cell r="AG84" t="str">
            <v>Y</v>
          </cell>
          <cell r="AH84" t="str">
            <v>Y</v>
          </cell>
          <cell r="AI84" t="str">
            <v>Y</v>
          </cell>
          <cell r="AJ84" t="str">
            <v>Y</v>
          </cell>
          <cell r="AK84" t="str">
            <v>Y</v>
          </cell>
          <cell r="AL84" t="str">
            <v>Y</v>
          </cell>
          <cell r="AM84" t="str">
            <v>Y</v>
          </cell>
          <cell r="AN84" t="str">
            <v>Y</v>
          </cell>
          <cell r="AO84" t="str">
            <v>Y</v>
          </cell>
          <cell r="AP84" t="str">
            <v>Y</v>
          </cell>
          <cell r="AQ84" t="str">
            <v>Y</v>
          </cell>
          <cell r="AR84" t="str">
            <v>Y</v>
          </cell>
          <cell r="AS84" t="str">
            <v>Y</v>
          </cell>
          <cell r="AT84" t="str">
            <v>Y</v>
          </cell>
          <cell r="AU84" t="str">
            <v>Y</v>
          </cell>
          <cell r="AV84" t="str">
            <v>Y</v>
          </cell>
          <cell r="AW84" t="str">
            <v>Y</v>
          </cell>
          <cell r="AX84" t="str">
            <v>Y</v>
          </cell>
          <cell r="AY84"/>
          <cell r="AZ84" t="str">
            <v>Y</v>
          </cell>
          <cell r="BA84"/>
          <cell r="BB84" t="str">
            <v>Y</v>
          </cell>
          <cell r="BC84" t="str">
            <v>Y</v>
          </cell>
          <cell r="BD84" t="str">
            <v>Y</v>
          </cell>
          <cell r="BE84" t="str">
            <v>Y</v>
          </cell>
          <cell r="BF84" t="str">
            <v>Y</v>
          </cell>
          <cell r="BG84" t="str">
            <v>Y</v>
          </cell>
          <cell r="BH84" t="str">
            <v>Y</v>
          </cell>
          <cell r="BI84" t="str">
            <v>Y</v>
          </cell>
          <cell r="BJ84" t="str">
            <v>Y</v>
          </cell>
          <cell r="BK84" t="str">
            <v>Y</v>
          </cell>
          <cell r="BL84" t="str">
            <v>Y</v>
          </cell>
          <cell r="BM84" t="str">
            <v>Y</v>
          </cell>
          <cell r="BN84" t="str">
            <v>Y</v>
          </cell>
          <cell r="BO84" t="str">
            <v>Y</v>
          </cell>
          <cell r="BP84" t="str">
            <v>Y</v>
          </cell>
          <cell r="BQ84" t="str">
            <v>Y</v>
          </cell>
          <cell r="BR84" t="str">
            <v>Y</v>
          </cell>
          <cell r="BS84" t="str">
            <v>Y</v>
          </cell>
          <cell r="BT84" t="str">
            <v>Y</v>
          </cell>
          <cell r="BU84" t="str">
            <v>Y</v>
          </cell>
          <cell r="BV84" t="str">
            <v>Y</v>
          </cell>
          <cell r="BW84" t="str">
            <v>Y</v>
          </cell>
          <cell r="BX84" t="str">
            <v>Y</v>
          </cell>
          <cell r="BY84" t="str">
            <v>Y</v>
          </cell>
          <cell r="BZ84" t="str">
            <v>Y</v>
          </cell>
          <cell r="CA84" t="str">
            <v>Y</v>
          </cell>
          <cell r="CB84" t="str">
            <v>Y</v>
          </cell>
          <cell r="CC84" t="str">
            <v>Y</v>
          </cell>
          <cell r="CD84" t="str">
            <v>Y</v>
          </cell>
          <cell r="CE84" t="str">
            <v>Y</v>
          </cell>
          <cell r="CF84" t="str">
            <v>Y</v>
          </cell>
          <cell r="CG84" t="str">
            <v>Y</v>
          </cell>
          <cell r="CH84" t="str">
            <v>Y</v>
          </cell>
          <cell r="CI84" t="str">
            <v>Y</v>
          </cell>
          <cell r="CJ84" t="str">
            <v>Y</v>
          </cell>
          <cell r="CK84" t="str">
            <v>Y</v>
          </cell>
          <cell r="CL84" t="str">
            <v>Y</v>
          </cell>
          <cell r="CM84"/>
          <cell r="CN84" t="str">
            <v>Y</v>
          </cell>
          <cell r="CO84" t="str">
            <v>Y</v>
          </cell>
          <cell r="CP84" t="str">
            <v>Y</v>
          </cell>
          <cell r="CQ84" t="str">
            <v>Y</v>
          </cell>
          <cell r="CR84"/>
          <cell r="CS84" t="str">
            <v>Y</v>
          </cell>
          <cell r="CT84" t="str">
            <v>Y</v>
          </cell>
          <cell r="CU84" t="str">
            <v>Y</v>
          </cell>
          <cell r="CV84" t="str">
            <v>Y</v>
          </cell>
          <cell r="CW84" t="str">
            <v>Y</v>
          </cell>
          <cell r="CX84" t="str">
            <v>Y</v>
          </cell>
          <cell r="CY84" t="str">
            <v>Y</v>
          </cell>
          <cell r="CZ84" t="str">
            <v>Y</v>
          </cell>
          <cell r="DA84" t="str">
            <v>Y</v>
          </cell>
          <cell r="DB84" t="str">
            <v>Y</v>
          </cell>
          <cell r="DC84" t="str">
            <v>Y</v>
          </cell>
          <cell r="DD84" t="str">
            <v>Y</v>
          </cell>
          <cell r="DE84" t="str">
            <v>Y</v>
          </cell>
          <cell r="DF84" t="str">
            <v>Y</v>
          </cell>
          <cell r="DG84" t="str">
            <v>Y</v>
          </cell>
          <cell r="DH84" t="str">
            <v>Y</v>
          </cell>
          <cell r="DI84" t="str">
            <v>Y</v>
          </cell>
          <cell r="DJ84" t="str">
            <v>Y</v>
          </cell>
          <cell r="DK84" t="str">
            <v>Y</v>
          </cell>
          <cell r="DL84" t="str">
            <v>Y</v>
          </cell>
          <cell r="DM84" t="str">
            <v>Y</v>
          </cell>
          <cell r="DN84" t="str">
            <v>Y</v>
          </cell>
          <cell r="DO84" t="str">
            <v>Y</v>
          </cell>
          <cell r="DP84" t="str">
            <v>Y</v>
          </cell>
          <cell r="DQ84" t="str">
            <v>Y</v>
          </cell>
          <cell r="DR84" t="str">
            <v>Y</v>
          </cell>
          <cell r="DS84" t="str">
            <v>Y</v>
          </cell>
          <cell r="DT84" t="str">
            <v>Y</v>
          </cell>
          <cell r="DU84" t="str">
            <v>Y</v>
          </cell>
          <cell r="DV84" t="str">
            <v>Y</v>
          </cell>
          <cell r="DW84" t="str">
            <v>Y</v>
          </cell>
          <cell r="DX84" t="str">
            <v>Y</v>
          </cell>
          <cell r="DY84" t="str">
            <v>Y</v>
          </cell>
          <cell r="DZ84" t="str">
            <v>Y</v>
          </cell>
          <cell r="EA84" t="str">
            <v>Y</v>
          </cell>
          <cell r="EB84"/>
          <cell r="EC84" t="str">
            <v>Y</v>
          </cell>
          <cell r="ED84" t="str">
            <v>Y</v>
          </cell>
          <cell r="EE84" t="str">
            <v>Y</v>
          </cell>
          <cell r="EF84" t="str">
            <v>Y</v>
          </cell>
          <cell r="EG84" t="str">
            <v>Y</v>
          </cell>
          <cell r="EH84" t="str">
            <v>N</v>
          </cell>
          <cell r="EI84" t="str">
            <v>Y</v>
          </cell>
          <cell r="EJ84" t="str">
            <v>Y</v>
          </cell>
          <cell r="EK84" t="str">
            <v>Y</v>
          </cell>
          <cell r="EL84"/>
          <cell r="EM84" t="str">
            <v>Y</v>
          </cell>
          <cell r="EN84" t="str">
            <v>Y</v>
          </cell>
          <cell r="EO84" t="str">
            <v>Y</v>
          </cell>
          <cell r="EP84" t="str">
            <v>Y</v>
          </cell>
          <cell r="EQ84" t="str">
            <v>Y</v>
          </cell>
          <cell r="ER84" t="str">
            <v>Y</v>
          </cell>
          <cell r="ES84" t="str">
            <v>Y</v>
          </cell>
          <cell r="ET84" t="str">
            <v>Y</v>
          </cell>
          <cell r="EU84" t="str">
            <v>Y</v>
          </cell>
          <cell r="EV84" t="str">
            <v>Y</v>
          </cell>
          <cell r="EW84" t="str">
            <v>Y</v>
          </cell>
          <cell r="EX84" t="str">
            <v>Y</v>
          </cell>
          <cell r="EY84"/>
          <cell r="EZ84" t="str">
            <v>Y</v>
          </cell>
          <cell r="FA84" t="str">
            <v>Y</v>
          </cell>
          <cell r="FB84" t="str">
            <v>Y</v>
          </cell>
          <cell r="FC84" t="str">
            <v>Y</v>
          </cell>
          <cell r="FD84" t="str">
            <v>Y</v>
          </cell>
          <cell r="FE84" t="str">
            <v>Y</v>
          </cell>
          <cell r="FF84" t="str">
            <v>Y</v>
          </cell>
          <cell r="FG84" t="str">
            <v>Y</v>
          </cell>
          <cell r="FH84" t="str">
            <v>Y</v>
          </cell>
          <cell r="FI84" t="str">
            <v>Y</v>
          </cell>
          <cell r="FJ84" t="str">
            <v>Y</v>
          </cell>
          <cell r="FK84" t="str">
            <v>Y</v>
          </cell>
          <cell r="FL84" t="str">
            <v>Y</v>
          </cell>
          <cell r="FM84" t="str">
            <v>Y</v>
          </cell>
          <cell r="FN84" t="str">
            <v>Y</v>
          </cell>
          <cell r="FO84" t="str">
            <v>Y</v>
          </cell>
          <cell r="FP84" t="str">
            <v>Y</v>
          </cell>
          <cell r="FQ84" t="str">
            <v>Y</v>
          </cell>
          <cell r="FR84" t="str">
            <v>Y</v>
          </cell>
          <cell r="FS84" t="str">
            <v>Y</v>
          </cell>
          <cell r="FT84" t="str">
            <v>Y</v>
          </cell>
          <cell r="FU84" t="str">
            <v>Y</v>
          </cell>
          <cell r="FV84" t="str">
            <v>Y</v>
          </cell>
          <cell r="FW84" t="str">
            <v>Y</v>
          </cell>
          <cell r="FX84" t="str">
            <v>Y</v>
          </cell>
          <cell r="FY84" t="str">
            <v>Y</v>
          </cell>
          <cell r="FZ84" t="str">
            <v>Y</v>
          </cell>
          <cell r="GA84" t="str">
            <v>Y</v>
          </cell>
          <cell r="GB84"/>
          <cell r="GC84" t="str">
            <v>Y</v>
          </cell>
          <cell r="GD84" t="str">
            <v>Y</v>
          </cell>
          <cell r="GE84"/>
          <cell r="GF84" t="str">
            <v>Y</v>
          </cell>
          <cell r="GG84" t="str">
            <v>Y</v>
          </cell>
          <cell r="GH84" t="str">
            <v>Y</v>
          </cell>
          <cell r="GI84" t="str">
            <v>Y</v>
          </cell>
          <cell r="GJ84" t="str">
            <v>Y</v>
          </cell>
          <cell r="GK84" t="str">
            <v>Y</v>
          </cell>
          <cell r="GL84" t="str">
            <v>Y</v>
          </cell>
          <cell r="GM84" t="str">
            <v>Y</v>
          </cell>
          <cell r="GN84" t="str">
            <v>Y</v>
          </cell>
          <cell r="GO84" t="str">
            <v>Y</v>
          </cell>
          <cell r="GP84" t="str">
            <v>Y</v>
          </cell>
          <cell r="GQ84" t="str">
            <v>Y</v>
          </cell>
          <cell r="GR84" t="str">
            <v>Y</v>
          </cell>
          <cell r="GS84" t="str">
            <v>Y</v>
          </cell>
          <cell r="GT84" t="str">
            <v>Y</v>
          </cell>
          <cell r="GU84" t="str">
            <v>Y</v>
          </cell>
          <cell r="GV84" t="str">
            <v>Y</v>
          </cell>
          <cell r="GW84" t="str">
            <v>Y</v>
          </cell>
          <cell r="GX84" t="str">
            <v>Y</v>
          </cell>
          <cell r="GY84" t="str">
            <v>Y</v>
          </cell>
          <cell r="GZ84" t="str">
            <v>Y</v>
          </cell>
          <cell r="HA84" t="str">
            <v>Y</v>
          </cell>
          <cell r="HB84" t="str">
            <v>Y</v>
          </cell>
          <cell r="HC84" t="str">
            <v>Y</v>
          </cell>
          <cell r="HD84" t="str">
            <v>Y</v>
          </cell>
          <cell r="HE84" t="str">
            <v>Y</v>
          </cell>
          <cell r="HF84"/>
          <cell r="HG84" t="str">
            <v>Y</v>
          </cell>
          <cell r="HH84" t="str">
            <v>Y</v>
          </cell>
          <cell r="HI84" t="str">
            <v>Y</v>
          </cell>
          <cell r="HJ84" t="str">
            <v>Y</v>
          </cell>
          <cell r="HK84" t="str">
            <v>Y</v>
          </cell>
          <cell r="HL84" t="str">
            <v>Y</v>
          </cell>
          <cell r="HM84" t="str">
            <v>Y</v>
          </cell>
          <cell r="HN84" t="str">
            <v>Y</v>
          </cell>
          <cell r="HO84" t="str">
            <v>Y</v>
          </cell>
          <cell r="HP84"/>
          <cell r="HQ84" t="str">
            <v>Y</v>
          </cell>
          <cell r="HR84" t="str">
            <v>Y</v>
          </cell>
          <cell r="HS84" t="str">
            <v>Y</v>
          </cell>
          <cell r="HT84" t="str">
            <v>Y</v>
          </cell>
          <cell r="HU84" t="str">
            <v>Y</v>
          </cell>
          <cell r="HV84" t="str">
            <v>Y</v>
          </cell>
          <cell r="HW84" t="str">
            <v>Y</v>
          </cell>
          <cell r="HX84" t="str">
            <v>Y</v>
          </cell>
          <cell r="HY84"/>
          <cell r="HZ84" t="str">
            <v>Y</v>
          </cell>
          <cell r="IA84" t="str">
            <v>Y</v>
          </cell>
          <cell r="IB84" t="str">
            <v>Y</v>
          </cell>
          <cell r="IC84" t="str">
            <v>Y</v>
          </cell>
          <cell r="ID84" t="str">
            <v>Y</v>
          </cell>
          <cell r="IE84" t="str">
            <v>Y</v>
          </cell>
          <cell r="IF84" t="str">
            <v>Y</v>
          </cell>
          <cell r="IG84" t="str">
            <v>Y</v>
          </cell>
          <cell r="IH84" t="str">
            <v>Y</v>
          </cell>
          <cell r="II84"/>
          <cell r="IJ84" t="str">
            <v>Y</v>
          </cell>
          <cell r="IK84" t="str">
            <v>Y</v>
          </cell>
          <cell r="IL84" t="str">
            <v>Y</v>
          </cell>
          <cell r="IM84" t="str">
            <v>Y</v>
          </cell>
          <cell r="IN84"/>
          <cell r="IO84" t="str">
            <v>Y</v>
          </cell>
          <cell r="IP84" t="str">
            <v>Y</v>
          </cell>
          <cell r="IQ84" t="str">
            <v>N</v>
          </cell>
          <cell r="IR84" t="str">
            <v>Y</v>
          </cell>
          <cell r="IS84" t="str">
            <v>Y</v>
          </cell>
          <cell r="IT84" t="str">
            <v>Y</v>
          </cell>
          <cell r="IU84" t="str">
            <v>Y</v>
          </cell>
          <cell r="IV84" t="str">
            <v>Y</v>
          </cell>
          <cell r="IW84"/>
          <cell r="IX84" t="str">
            <v>Y</v>
          </cell>
          <cell r="IY84" t="str">
            <v>Y</v>
          </cell>
          <cell r="IZ84" t="str">
            <v>Y</v>
          </cell>
          <cell r="JA84" t="str">
            <v>Y</v>
          </cell>
          <cell r="JB84" t="str">
            <v>Y</v>
          </cell>
          <cell r="JC84" t="str">
            <v>Y</v>
          </cell>
          <cell r="JD84" t="str">
            <v>Y</v>
          </cell>
          <cell r="JE84" t="str">
            <v>Y</v>
          </cell>
          <cell r="JF84" t="str">
            <v>Y</v>
          </cell>
          <cell r="JG84"/>
          <cell r="JH84" t="str">
            <v>Y</v>
          </cell>
          <cell r="JI84"/>
          <cell r="JJ84" t="str">
            <v>Y</v>
          </cell>
          <cell r="JK84" t="str">
            <v>Y</v>
          </cell>
          <cell r="JL84" t="str">
            <v>Y</v>
          </cell>
          <cell r="JM84" t="str">
            <v>Y</v>
          </cell>
          <cell r="JN84" t="str">
            <v>Y</v>
          </cell>
          <cell r="JO84" t="str">
            <v>Y</v>
          </cell>
          <cell r="JP84" t="str">
            <v>Y</v>
          </cell>
          <cell r="JQ84" t="str">
            <v>Y</v>
          </cell>
          <cell r="JR84" t="str">
            <v>Y</v>
          </cell>
          <cell r="JS84" t="str">
            <v>Y</v>
          </cell>
          <cell r="JT84" t="str">
            <v>Y</v>
          </cell>
          <cell r="JU84" t="str">
            <v>Y</v>
          </cell>
          <cell r="JV84" t="str">
            <v>Y</v>
          </cell>
          <cell r="JW84" t="str">
            <v>Y</v>
          </cell>
          <cell r="JX84" t="str">
            <v>Y</v>
          </cell>
          <cell r="JY84" t="str">
            <v>Y</v>
          </cell>
          <cell r="JZ84" t="str">
            <v>Y</v>
          </cell>
          <cell r="KA84" t="str">
            <v>Y</v>
          </cell>
          <cell r="KB84" t="str">
            <v>Y</v>
          </cell>
          <cell r="KC84" t="str">
            <v>Y</v>
          </cell>
          <cell r="KD84" t="str">
            <v>Y</v>
          </cell>
          <cell r="KE84" t="str">
            <v>Y</v>
          </cell>
          <cell r="KF84" t="str">
            <v>Y</v>
          </cell>
          <cell r="KG84" t="str">
            <v>Y</v>
          </cell>
          <cell r="KH84" t="str">
            <v>Y</v>
          </cell>
          <cell r="KI84" t="str">
            <v>Y</v>
          </cell>
          <cell r="KJ84" t="str">
            <v>Y</v>
          </cell>
          <cell r="KK84" t="str">
            <v>Y</v>
          </cell>
          <cell r="KL84" t="str">
            <v>N</v>
          </cell>
          <cell r="KM84" t="str">
            <v>Y</v>
          </cell>
          <cell r="KN84" t="str">
            <v>Y</v>
          </cell>
          <cell r="KO84" t="str">
            <v>Y</v>
          </cell>
          <cell r="KP84" t="str">
            <v>Y</v>
          </cell>
          <cell r="KQ84" t="str">
            <v>Y</v>
          </cell>
          <cell r="KR84" t="str">
            <v>Y</v>
          </cell>
          <cell r="KS84" t="str">
            <v>Y</v>
          </cell>
          <cell r="KT84" t="str">
            <v>Y</v>
          </cell>
          <cell r="KU84" t="str">
            <v>Y</v>
          </cell>
          <cell r="KV84" t="str">
            <v>Y</v>
          </cell>
          <cell r="KW84" t="str">
            <v>Y</v>
          </cell>
          <cell r="KX84" t="str">
            <v>Y</v>
          </cell>
          <cell r="KY84" t="str">
            <v>Y</v>
          </cell>
          <cell r="KZ84" t="str">
            <v>Y</v>
          </cell>
          <cell r="LA84" t="str">
            <v>Y</v>
          </cell>
          <cell r="LB84" t="str">
            <v>Y</v>
          </cell>
          <cell r="LC84" t="str">
            <v>N</v>
          </cell>
          <cell r="LD84" t="str">
            <v>Y</v>
          </cell>
          <cell r="LE84" t="str">
            <v>Y</v>
          </cell>
          <cell r="LF84" t="str">
            <v>Y</v>
          </cell>
          <cell r="LG84" t="str">
            <v>Y</v>
          </cell>
          <cell r="LH84" t="str">
            <v>Y</v>
          </cell>
          <cell r="LI84" t="str">
            <v>Y</v>
          </cell>
          <cell r="LJ84" t="str">
            <v>Y</v>
          </cell>
          <cell r="LK84" t="str">
            <v>Y</v>
          </cell>
          <cell r="LL84" t="str">
            <v>Y</v>
          </cell>
          <cell r="LM84" t="str">
            <v>Y</v>
          </cell>
          <cell r="LN84" t="str">
            <v>Y</v>
          </cell>
          <cell r="LO84" t="str">
            <v>Y</v>
          </cell>
          <cell r="LP84" t="str">
            <v>Y</v>
          </cell>
          <cell r="LQ84" t="str">
            <v>Y</v>
          </cell>
          <cell r="LR84"/>
          <cell r="LS84" t="str">
            <v>Y</v>
          </cell>
          <cell r="LT84" t="str">
            <v>N</v>
          </cell>
          <cell r="LU84" t="str">
            <v>Y</v>
          </cell>
          <cell r="LV84" t="str">
            <v>Y</v>
          </cell>
          <cell r="LW84" t="str">
            <v>Y</v>
          </cell>
          <cell r="LX84" t="str">
            <v>Y</v>
          </cell>
          <cell r="LY84" t="str">
            <v>Y</v>
          </cell>
          <cell r="LZ84" t="str">
            <v>N</v>
          </cell>
          <cell r="MA84" t="str">
            <v>Y</v>
          </cell>
          <cell r="MB84" t="str">
            <v>Y</v>
          </cell>
          <cell r="MC84" t="str">
            <v>Y</v>
          </cell>
          <cell r="MD84" t="str">
            <v>Y</v>
          </cell>
          <cell r="ME84" t="str">
            <v>Y</v>
          </cell>
          <cell r="MF84" t="str">
            <v>Y</v>
          </cell>
          <cell r="MG84" t="str">
            <v>N</v>
          </cell>
          <cell r="MH84" t="str">
            <v>Y</v>
          </cell>
          <cell r="MI84" t="str">
            <v>Y</v>
          </cell>
          <cell r="MJ84" t="str">
            <v>Y</v>
          </cell>
          <cell r="MK84" t="str">
            <v>Y</v>
          </cell>
          <cell r="ML84" t="str">
            <v>Y</v>
          </cell>
          <cell r="MM84" t="str">
            <v>Y</v>
          </cell>
          <cell r="MN84" t="str">
            <v>Y</v>
          </cell>
          <cell r="MO84" t="str">
            <v>Y</v>
          </cell>
          <cell r="MP84" t="str">
            <v>Y</v>
          </cell>
          <cell r="MQ84"/>
          <cell r="MR84" t="str">
            <v>Y</v>
          </cell>
          <cell r="MS84" t="str">
            <v>Y</v>
          </cell>
          <cell r="MT84" t="str">
            <v>Y</v>
          </cell>
          <cell r="MU84" t="str">
            <v>Y</v>
          </cell>
          <cell r="MV84" t="str">
            <v>Y</v>
          </cell>
          <cell r="MW84" t="str">
            <v>Y</v>
          </cell>
          <cell r="MX84" t="str">
            <v>Y</v>
          </cell>
          <cell r="MY84" t="str">
            <v>Y</v>
          </cell>
          <cell r="MZ84" t="str">
            <v>Y</v>
          </cell>
          <cell r="NA84" t="str">
            <v>Y</v>
          </cell>
          <cell r="NB84" t="str">
            <v>Y</v>
          </cell>
          <cell r="NC84" t="str">
            <v>Y</v>
          </cell>
          <cell r="ND84" t="str">
            <v>Y</v>
          </cell>
          <cell r="NE84" t="str">
            <v>Y</v>
          </cell>
          <cell r="NF84" t="str">
            <v>Y</v>
          </cell>
          <cell r="NG84" t="str">
            <v>Y</v>
          </cell>
          <cell r="NH84" t="str">
            <v>Y</v>
          </cell>
          <cell r="NI84" t="str">
            <v>Y</v>
          </cell>
          <cell r="NJ84" t="str">
            <v>Y</v>
          </cell>
          <cell r="NK84" t="str">
            <v>Y</v>
          </cell>
          <cell r="NL84" t="str">
            <v>Y</v>
          </cell>
          <cell r="NM84" t="str">
            <v>Y</v>
          </cell>
          <cell r="NN84" t="str">
            <v>Y</v>
          </cell>
          <cell r="NO84" t="str">
            <v>Y</v>
          </cell>
          <cell r="NP84" t="str">
            <v>Y</v>
          </cell>
          <cell r="NQ84" t="str">
            <v>Y</v>
          </cell>
          <cell r="NR84" t="str">
            <v>Y</v>
          </cell>
          <cell r="NS84"/>
          <cell r="NT84"/>
          <cell r="NU84" t="str">
            <v>Y</v>
          </cell>
          <cell r="NV84" t="str">
            <v>Y</v>
          </cell>
          <cell r="NW84" t="str">
            <v>Y</v>
          </cell>
          <cell r="NX84" t="str">
            <v>Y</v>
          </cell>
          <cell r="NY84" t="str">
            <v>Y</v>
          </cell>
          <cell r="NZ84" t="str">
            <v>Y</v>
          </cell>
          <cell r="OA84" t="str">
            <v>Y</v>
          </cell>
          <cell r="OB84" t="str">
            <v>Y</v>
          </cell>
          <cell r="OC84"/>
          <cell r="OD84" t="str">
            <v>Y</v>
          </cell>
          <cell r="OE84" t="str">
            <v>Y</v>
          </cell>
          <cell r="OF84" t="str">
            <v>Y</v>
          </cell>
          <cell r="OG84" t="str">
            <v>Y</v>
          </cell>
          <cell r="OH84"/>
          <cell r="OI84" t="str">
            <v>Y</v>
          </cell>
          <cell r="OJ84" t="str">
            <v>Y</v>
          </cell>
          <cell r="OK84" t="str">
            <v>Y</v>
          </cell>
          <cell r="OL84" t="str">
            <v>Y</v>
          </cell>
          <cell r="OM84" t="str">
            <v>Y</v>
          </cell>
          <cell r="ON84" t="str">
            <v>Y</v>
          </cell>
          <cell r="OO84" t="str">
            <v>Y</v>
          </cell>
          <cell r="OP84"/>
          <cell r="OQ84" t="str">
            <v>Y</v>
          </cell>
          <cell r="OR84" t="str">
            <v>Y</v>
          </cell>
          <cell r="OS84" t="str">
            <v>Y</v>
          </cell>
          <cell r="OT84"/>
          <cell r="OU84" t="str">
            <v>Y</v>
          </cell>
          <cell r="OV84" t="str">
            <v>Y</v>
          </cell>
          <cell r="OW84" t="str">
            <v>Y</v>
          </cell>
          <cell r="OX84" t="str">
            <v>Y</v>
          </cell>
          <cell r="OY84" t="str">
            <v>Y</v>
          </cell>
          <cell r="OZ84" t="str">
            <v>Y</v>
          </cell>
          <cell r="PA84" t="str">
            <v>Y</v>
          </cell>
          <cell r="PB84" t="str">
            <v>Y</v>
          </cell>
          <cell r="PC84" t="str">
            <v>Y</v>
          </cell>
          <cell r="PD84" t="str">
            <v>Y</v>
          </cell>
          <cell r="PE84" t="str">
            <v>Y</v>
          </cell>
          <cell r="PF84" t="str">
            <v>Y</v>
          </cell>
          <cell r="PG84" t="str">
            <v>Y</v>
          </cell>
          <cell r="PH84" t="str">
            <v>Y</v>
          </cell>
          <cell r="PI84" t="str">
            <v>Y</v>
          </cell>
          <cell r="PJ84" t="str">
            <v>Y</v>
          </cell>
          <cell r="PK84" t="str">
            <v>Y</v>
          </cell>
          <cell r="PL84" t="str">
            <v>Y</v>
          </cell>
          <cell r="PM84" t="str">
            <v>Y</v>
          </cell>
          <cell r="PN84" t="str">
            <v>N</v>
          </cell>
          <cell r="PO84" t="str">
            <v>Y</v>
          </cell>
          <cell r="PP84" t="str">
            <v>Y</v>
          </cell>
          <cell r="PQ84" t="str">
            <v>Y</v>
          </cell>
          <cell r="PR84" t="str">
            <v>Y</v>
          </cell>
          <cell r="PS84" t="str">
            <v>Y</v>
          </cell>
          <cell r="PT84" t="str">
            <v>Y</v>
          </cell>
          <cell r="PU84" t="str">
            <v>Y</v>
          </cell>
          <cell r="PV84" t="str">
            <v>Y</v>
          </cell>
          <cell r="PW84" t="str">
            <v>Y</v>
          </cell>
          <cell r="PX84" t="str">
            <v>Y</v>
          </cell>
          <cell r="PY84" t="str">
            <v>Y</v>
          </cell>
          <cell r="PZ84" t="str">
            <v>Y</v>
          </cell>
          <cell r="QA84"/>
          <cell r="QB84" t="str">
            <v>Y</v>
          </cell>
          <cell r="QC84" t="str">
            <v>Y</v>
          </cell>
          <cell r="QD84" t="str">
            <v>Y</v>
          </cell>
          <cell r="QE84" t="str">
            <v>Y</v>
          </cell>
          <cell r="QF84" t="str">
            <v>N</v>
          </cell>
          <cell r="QG84" t="str">
            <v>Y</v>
          </cell>
          <cell r="QH84" t="str">
            <v>Y</v>
          </cell>
          <cell r="QI84" t="str">
            <v>Y</v>
          </cell>
          <cell r="QJ84" t="str">
            <v>Y</v>
          </cell>
          <cell r="QK84" t="str">
            <v>Y</v>
          </cell>
          <cell r="QL84" t="str">
            <v>Y</v>
          </cell>
          <cell r="QM84" t="str">
            <v>Y</v>
          </cell>
          <cell r="QN84" t="str">
            <v>Y</v>
          </cell>
          <cell r="QO84" t="str">
            <v>Y</v>
          </cell>
          <cell r="QP84" t="str">
            <v>Y</v>
          </cell>
          <cell r="QQ84" t="str">
            <v>Y</v>
          </cell>
          <cell r="QR84" t="str">
            <v>Y</v>
          </cell>
          <cell r="QS84" t="str">
            <v>Y</v>
          </cell>
          <cell r="QT84" t="str">
            <v>Y</v>
          </cell>
          <cell r="QU84" t="str">
            <v>Y</v>
          </cell>
          <cell r="QV84" t="str">
            <v>Y</v>
          </cell>
          <cell r="QW84" t="str">
            <v>Y</v>
          </cell>
          <cell r="QX84" t="str">
            <v>Y</v>
          </cell>
          <cell r="QY84" t="str">
            <v>Y</v>
          </cell>
          <cell r="QZ84"/>
          <cell r="RA84" t="str">
            <v>Y</v>
          </cell>
          <cell r="RB84" t="str">
            <v>Y</v>
          </cell>
          <cell r="RC84" t="str">
            <v>Y</v>
          </cell>
          <cell r="RD84" t="str">
            <v>Y</v>
          </cell>
          <cell r="RE84" t="str">
            <v>Y</v>
          </cell>
          <cell r="RF84" t="str">
            <v>Y</v>
          </cell>
          <cell r="RG84" t="str">
            <v>Y</v>
          </cell>
          <cell r="RH84" t="str">
            <v>Y</v>
          </cell>
          <cell r="RI84" t="str">
            <v>Y</v>
          </cell>
          <cell r="RJ84" t="str">
            <v>Y</v>
          </cell>
          <cell r="RK84" t="str">
            <v>Y</v>
          </cell>
          <cell r="RL84" t="str">
            <v>Y</v>
          </cell>
          <cell r="RM84"/>
          <cell r="RN84" t="str">
            <v>Y</v>
          </cell>
          <cell r="RO84" t="str">
            <v>Y</v>
          </cell>
          <cell r="RP84" t="str">
            <v>Y</v>
          </cell>
          <cell r="RQ84" t="str">
            <v>Y</v>
          </cell>
          <cell r="RR84" t="str">
            <v>Y</v>
          </cell>
          <cell r="RS84" t="str">
            <v>Y</v>
          </cell>
          <cell r="RT84" t="str">
            <v>Y</v>
          </cell>
          <cell r="RU84" t="str">
            <v>Y</v>
          </cell>
          <cell r="RV84" t="str">
            <v>Y</v>
          </cell>
          <cell r="RW84" t="str">
            <v>Y</v>
          </cell>
          <cell r="RX84" t="str">
            <v>Y</v>
          </cell>
          <cell r="RY84"/>
          <cell r="RZ84" t="str">
            <v>Y</v>
          </cell>
          <cell r="SA84" t="str">
            <v>Y</v>
          </cell>
          <cell r="SB84" t="str">
            <v>Y</v>
          </cell>
          <cell r="SC84"/>
          <cell r="SD84" t="str">
            <v>Y</v>
          </cell>
          <cell r="SE84" t="str">
            <v>Y</v>
          </cell>
          <cell r="SF84" t="str">
            <v>Y</v>
          </cell>
          <cell r="SG84" t="str">
            <v>Y</v>
          </cell>
          <cell r="SH84" t="str">
            <v>Y</v>
          </cell>
          <cell r="SI84" t="str">
            <v>Y</v>
          </cell>
          <cell r="SJ84" t="str">
            <v>Y</v>
          </cell>
          <cell r="SK84" t="str">
            <v>Y</v>
          </cell>
          <cell r="SL84" t="str">
            <v>Y</v>
          </cell>
          <cell r="SM84"/>
          <cell r="SN84" t="str">
            <v>Y</v>
          </cell>
          <cell r="SO84" t="str">
            <v>Y</v>
          </cell>
          <cell r="SP84" t="str">
            <v>Y</v>
          </cell>
          <cell r="SQ84" t="str">
            <v>Y</v>
          </cell>
          <cell r="SR84" t="str">
            <v>Y</v>
          </cell>
          <cell r="SS84" t="str">
            <v>Y</v>
          </cell>
          <cell r="ST84" t="str">
            <v>Y</v>
          </cell>
          <cell r="SU84" t="str">
            <v>Y</v>
          </cell>
          <cell r="SV84" t="str">
            <v>Y</v>
          </cell>
          <cell r="SW84" t="str">
            <v>Y</v>
          </cell>
          <cell r="SX84" t="str">
            <v>Y</v>
          </cell>
          <cell r="SY84" t="str">
            <v>Y</v>
          </cell>
          <cell r="SZ84" t="str">
            <v>Y</v>
          </cell>
          <cell r="TA84" t="str">
            <v>Y</v>
          </cell>
          <cell r="TB84" t="str">
            <v>Y</v>
          </cell>
          <cell r="TC84" t="str">
            <v>Y</v>
          </cell>
          <cell r="TD84" t="str">
            <v>Y</v>
          </cell>
          <cell r="TE84" t="str">
            <v>Y</v>
          </cell>
          <cell r="TF84" t="str">
            <v>Y</v>
          </cell>
          <cell r="TG84" t="str">
            <v>Y</v>
          </cell>
          <cell r="TH84" t="str">
            <v>Y</v>
          </cell>
          <cell r="TI84" t="str">
            <v>Y</v>
          </cell>
          <cell r="TJ84" t="str">
            <v>Y</v>
          </cell>
          <cell r="TK84" t="str">
            <v>Y</v>
          </cell>
          <cell r="TL84" t="str">
            <v>Y</v>
          </cell>
          <cell r="TM84" t="str">
            <v>Y</v>
          </cell>
          <cell r="TN84" t="str">
            <v>Y</v>
          </cell>
          <cell r="TO84" t="str">
            <v>Y</v>
          </cell>
          <cell r="TP84" t="str">
            <v>Y</v>
          </cell>
          <cell r="TQ84" t="str">
            <v>Y</v>
          </cell>
          <cell r="TR84"/>
          <cell r="TS84" t="str">
            <v>Y</v>
          </cell>
          <cell r="TT84" t="str">
            <v>Y</v>
          </cell>
          <cell r="TU84" t="str">
            <v>Y</v>
          </cell>
          <cell r="TV84" t="str">
            <v>Y</v>
          </cell>
          <cell r="TW84" t="str">
            <v>Y</v>
          </cell>
          <cell r="TX84" t="str">
            <v>Y</v>
          </cell>
          <cell r="TY84" t="str">
            <v>Y</v>
          </cell>
          <cell r="TZ84" t="str">
            <v>Y</v>
          </cell>
          <cell r="UA84" t="str">
            <v>Y</v>
          </cell>
          <cell r="UB84" t="str">
            <v>Y</v>
          </cell>
          <cell r="UC84" t="str">
            <v>Y</v>
          </cell>
          <cell r="UD84" t="str">
            <v>Y</v>
          </cell>
          <cell r="UE84" t="str">
            <v>Y</v>
          </cell>
          <cell r="UF84" t="str">
            <v>Y</v>
          </cell>
          <cell r="UG84" t="str">
            <v>Y</v>
          </cell>
          <cell r="UH84" t="str">
            <v>Y</v>
          </cell>
          <cell r="UI84" t="str">
            <v>Y</v>
          </cell>
          <cell r="UJ84" t="str">
            <v>Y</v>
          </cell>
          <cell r="UK84" t="str">
            <v>Y</v>
          </cell>
          <cell r="UL84" t="str">
            <v>Y</v>
          </cell>
          <cell r="UM84" t="str">
            <v>Y</v>
          </cell>
          <cell r="UN84" t="str">
            <v>Y</v>
          </cell>
          <cell r="UO84"/>
          <cell r="UP84" t="str">
            <v>Y</v>
          </cell>
          <cell r="UQ84" t="str">
            <v>Y</v>
          </cell>
          <cell r="UR84"/>
          <cell r="US84" t="str">
            <v>Y</v>
          </cell>
          <cell r="UT84" t="str">
            <v>Y</v>
          </cell>
          <cell r="UU84" t="str">
            <v>Y</v>
          </cell>
          <cell r="UV84" t="str">
            <v>Y</v>
          </cell>
          <cell r="UW84" t="str">
            <v>Y</v>
          </cell>
          <cell r="UX84" t="str">
            <v>Y</v>
          </cell>
          <cell r="UY84" t="str">
            <v>Y</v>
          </cell>
          <cell r="UZ84" t="str">
            <v>Y</v>
          </cell>
          <cell r="VA84" t="str">
            <v>Y</v>
          </cell>
          <cell r="VB84" t="str">
            <v>Y</v>
          </cell>
          <cell r="VC84" t="str">
            <v>Y</v>
          </cell>
          <cell r="VD84" t="str">
            <v>Y</v>
          </cell>
          <cell r="VE84" t="str">
            <v>Y</v>
          </cell>
          <cell r="VF84" t="str">
            <v>Y</v>
          </cell>
          <cell r="VG84"/>
          <cell r="VH84" t="str">
            <v>Y</v>
          </cell>
          <cell r="VI84" t="str">
            <v>Y</v>
          </cell>
          <cell r="VJ84" t="str">
            <v>Y</v>
          </cell>
          <cell r="VK84" t="str">
            <v>Y</v>
          </cell>
          <cell r="VL84" t="str">
            <v>Y</v>
          </cell>
          <cell r="VM84"/>
          <cell r="VN84" t="str">
            <v>Y</v>
          </cell>
          <cell r="VO84" t="str">
            <v>Y</v>
          </cell>
          <cell r="VP84"/>
          <cell r="VQ84" t="str">
            <v>Y</v>
          </cell>
          <cell r="VR84" t="str">
            <v>Y</v>
          </cell>
          <cell r="VS84" t="str">
            <v>Y</v>
          </cell>
          <cell r="VT84" t="str">
            <v>Y</v>
          </cell>
          <cell r="VU84" t="str">
            <v>Y</v>
          </cell>
          <cell r="VV84" t="str">
            <v>Y</v>
          </cell>
          <cell r="VW84" t="str">
            <v>Y</v>
          </cell>
          <cell r="VX84"/>
          <cell r="VY84" t="str">
            <v>Y</v>
          </cell>
          <cell r="VZ84" t="str">
            <v>Y</v>
          </cell>
          <cell r="WA84"/>
          <cell r="WB84"/>
          <cell r="WC84" t="str">
            <v>Y</v>
          </cell>
          <cell r="WD84" t="str">
            <v>Y</v>
          </cell>
          <cell r="WE84" t="str">
            <v>Y</v>
          </cell>
          <cell r="WF84"/>
          <cell r="WG84" t="str">
            <v>Y</v>
          </cell>
          <cell r="WH84" t="str">
            <v>Y</v>
          </cell>
          <cell r="WI84" t="str">
            <v>Y</v>
          </cell>
          <cell r="WJ84"/>
          <cell r="WK84"/>
          <cell r="WL84" t="str">
            <v>Y</v>
          </cell>
          <cell r="WM84" t="str">
            <v>Y</v>
          </cell>
          <cell r="WN84" t="str">
            <v>Y</v>
          </cell>
          <cell r="WO84" t="str">
            <v>Y</v>
          </cell>
          <cell r="WP84"/>
          <cell r="WQ84"/>
          <cell r="WR84"/>
          <cell r="WS84" t="str">
            <v>Y</v>
          </cell>
          <cell r="WT84" t="str">
            <v>Y</v>
          </cell>
          <cell r="WU84" t="str">
            <v>Y</v>
          </cell>
          <cell r="WV84" t="str">
            <v>Y</v>
          </cell>
          <cell r="WW84" t="str">
            <v>Y</v>
          </cell>
          <cell r="WX84" t="str">
            <v>Y</v>
          </cell>
          <cell r="WY84" t="str">
            <v>Y</v>
          </cell>
          <cell r="WZ84" t="str">
            <v>Y</v>
          </cell>
          <cell r="XA84"/>
          <cell r="XB84" t="str">
            <v>Y</v>
          </cell>
          <cell r="XC84"/>
          <cell r="XD84"/>
          <cell r="XE84"/>
          <cell r="XF84"/>
          <cell r="XG84"/>
          <cell r="XH84"/>
          <cell r="XI84" t="str">
            <v>Y</v>
          </cell>
          <cell r="XJ84"/>
          <cell r="XK84" t="str">
            <v>Y</v>
          </cell>
          <cell r="XL84" t="str">
            <v>Y</v>
          </cell>
          <cell r="XM84"/>
          <cell r="XN84" t="str">
            <v>Y</v>
          </cell>
          <cell r="XO84"/>
          <cell r="XP84" t="str">
            <v>Y</v>
          </cell>
          <cell r="XQ84" t="str">
            <v>Y</v>
          </cell>
          <cell r="XR84" t="str">
            <v>Y</v>
          </cell>
          <cell r="XS84" t="str">
            <v>Y</v>
          </cell>
          <cell r="XT84" t="str">
            <v>Y</v>
          </cell>
          <cell r="XU84" t="str">
            <v>Y</v>
          </cell>
          <cell r="XV84" t="str">
            <v>Y</v>
          </cell>
        </row>
        <row r="85">
          <cell r="E85" t="str">
            <v>Y</v>
          </cell>
          <cell r="F85" t="str">
            <v>N</v>
          </cell>
          <cell r="G85" t="str">
            <v>N</v>
          </cell>
          <cell r="H85" t="str">
            <v>Y</v>
          </cell>
          <cell r="I85" t="str">
            <v>N</v>
          </cell>
          <cell r="J85" t="str">
            <v>Y</v>
          </cell>
          <cell r="K85" t="str">
            <v>N</v>
          </cell>
          <cell r="L85" t="str">
            <v>N</v>
          </cell>
          <cell r="M85" t="str">
            <v>Y</v>
          </cell>
          <cell r="N85" t="str">
            <v>N</v>
          </cell>
          <cell r="O85"/>
          <cell r="P85" t="str">
            <v>Y</v>
          </cell>
          <cell r="Q85" t="str">
            <v>N</v>
          </cell>
          <cell r="R85" t="str">
            <v>Y</v>
          </cell>
          <cell r="S85" t="str">
            <v>N</v>
          </cell>
          <cell r="T85" t="str">
            <v>Y</v>
          </cell>
          <cell r="U85" t="str">
            <v>Y</v>
          </cell>
          <cell r="V85" t="str">
            <v>N</v>
          </cell>
          <cell r="W85" t="str">
            <v>N</v>
          </cell>
          <cell r="X85" t="str">
            <v>Y</v>
          </cell>
          <cell r="Y85" t="str">
            <v>N</v>
          </cell>
          <cell r="Z85"/>
          <cell r="AA85" t="str">
            <v>N</v>
          </cell>
          <cell r="AB85" t="str">
            <v>N</v>
          </cell>
          <cell r="AC85" t="str">
            <v>N</v>
          </cell>
          <cell r="AD85" t="str">
            <v>Y</v>
          </cell>
          <cell r="AE85" t="str">
            <v>Y</v>
          </cell>
          <cell r="AF85" t="str">
            <v>Y</v>
          </cell>
          <cell r="AG85" t="str">
            <v>N</v>
          </cell>
          <cell r="AH85" t="str">
            <v>N</v>
          </cell>
          <cell r="AI85" t="str">
            <v>N</v>
          </cell>
          <cell r="AJ85" t="str">
            <v>N</v>
          </cell>
          <cell r="AK85" t="str">
            <v>N</v>
          </cell>
          <cell r="AL85" t="str">
            <v>Y</v>
          </cell>
          <cell r="AM85" t="str">
            <v>N</v>
          </cell>
          <cell r="AN85" t="str">
            <v>N</v>
          </cell>
          <cell r="AO85" t="str">
            <v>N</v>
          </cell>
          <cell r="AP85" t="str">
            <v>N</v>
          </cell>
          <cell r="AQ85" t="str">
            <v>N</v>
          </cell>
          <cell r="AR85" t="str">
            <v>N</v>
          </cell>
          <cell r="AS85" t="str">
            <v>Y</v>
          </cell>
          <cell r="AT85" t="str">
            <v>Y</v>
          </cell>
          <cell r="AU85" t="str">
            <v>Y</v>
          </cell>
          <cell r="AV85" t="str">
            <v>N</v>
          </cell>
          <cell r="AW85" t="str">
            <v>N</v>
          </cell>
          <cell r="AX85" t="str">
            <v>N</v>
          </cell>
          <cell r="AY85"/>
          <cell r="AZ85" t="str">
            <v>Y</v>
          </cell>
          <cell r="BA85"/>
          <cell r="BB85" t="str">
            <v>N</v>
          </cell>
          <cell r="BC85" t="str">
            <v>N</v>
          </cell>
          <cell r="BD85" t="str">
            <v>N</v>
          </cell>
          <cell r="BE85" t="str">
            <v>N</v>
          </cell>
          <cell r="BF85" t="str">
            <v>N</v>
          </cell>
          <cell r="BG85" t="str">
            <v>Y</v>
          </cell>
          <cell r="BH85" t="str">
            <v>Y</v>
          </cell>
          <cell r="BI85" t="str">
            <v>Y</v>
          </cell>
          <cell r="BJ85" t="str">
            <v>Y</v>
          </cell>
          <cell r="BK85" t="str">
            <v>Y</v>
          </cell>
          <cell r="BL85" t="str">
            <v>Y</v>
          </cell>
          <cell r="BM85" t="str">
            <v>N</v>
          </cell>
          <cell r="BN85" t="str">
            <v>Y</v>
          </cell>
          <cell r="BO85" t="str">
            <v>Y</v>
          </cell>
          <cell r="BP85" t="str">
            <v>Y</v>
          </cell>
          <cell r="BQ85" t="str">
            <v>Y</v>
          </cell>
          <cell r="BR85" t="str">
            <v>Y</v>
          </cell>
          <cell r="BS85" t="str">
            <v>N</v>
          </cell>
          <cell r="BT85" t="str">
            <v>Y</v>
          </cell>
          <cell r="BU85" t="str">
            <v>Y</v>
          </cell>
          <cell r="BV85" t="str">
            <v>Y</v>
          </cell>
          <cell r="BW85" t="str">
            <v>Y</v>
          </cell>
          <cell r="BX85" t="str">
            <v>Y</v>
          </cell>
          <cell r="BY85" t="str">
            <v>Y</v>
          </cell>
          <cell r="BZ85" t="str">
            <v>Y</v>
          </cell>
          <cell r="CA85" t="str">
            <v>Y</v>
          </cell>
          <cell r="CB85" t="str">
            <v>Y</v>
          </cell>
          <cell r="CC85" t="str">
            <v>Y</v>
          </cell>
          <cell r="CD85" t="str">
            <v>N</v>
          </cell>
          <cell r="CE85" t="str">
            <v>N</v>
          </cell>
          <cell r="CF85" t="str">
            <v>Y</v>
          </cell>
          <cell r="CG85" t="str">
            <v>Y</v>
          </cell>
          <cell r="CH85" t="str">
            <v>Y</v>
          </cell>
          <cell r="CI85" t="str">
            <v>Y</v>
          </cell>
          <cell r="CJ85" t="str">
            <v>Y</v>
          </cell>
          <cell r="CK85" t="str">
            <v>Y</v>
          </cell>
          <cell r="CL85" t="str">
            <v>Y</v>
          </cell>
          <cell r="CM85"/>
          <cell r="CN85" t="str">
            <v>Y</v>
          </cell>
          <cell r="CO85" t="str">
            <v>Y</v>
          </cell>
          <cell r="CP85" t="str">
            <v>Y</v>
          </cell>
          <cell r="CQ85" t="str">
            <v>Y</v>
          </cell>
          <cell r="CR85"/>
          <cell r="CS85" t="str">
            <v>Y</v>
          </cell>
          <cell r="CT85" t="str">
            <v>Y</v>
          </cell>
          <cell r="CU85" t="str">
            <v>Y</v>
          </cell>
          <cell r="CV85" t="str">
            <v>Y</v>
          </cell>
          <cell r="CW85" t="str">
            <v>Y</v>
          </cell>
          <cell r="CX85" t="str">
            <v>Y</v>
          </cell>
          <cell r="CY85" t="str">
            <v>Y</v>
          </cell>
          <cell r="CZ85" t="str">
            <v>Y</v>
          </cell>
          <cell r="DA85" t="str">
            <v>Y</v>
          </cell>
          <cell r="DB85" t="str">
            <v>Y</v>
          </cell>
          <cell r="DC85" t="str">
            <v>Y</v>
          </cell>
          <cell r="DD85" t="str">
            <v>Y</v>
          </cell>
          <cell r="DE85" t="str">
            <v>N</v>
          </cell>
          <cell r="DF85" t="str">
            <v>Y</v>
          </cell>
          <cell r="DG85" t="str">
            <v>Y</v>
          </cell>
          <cell r="DH85" t="str">
            <v>Y</v>
          </cell>
          <cell r="DI85" t="str">
            <v>Y</v>
          </cell>
          <cell r="DJ85" t="str">
            <v>N</v>
          </cell>
          <cell r="DK85" t="str">
            <v>N</v>
          </cell>
          <cell r="DL85" t="str">
            <v>Y</v>
          </cell>
          <cell r="DM85" t="str">
            <v>N</v>
          </cell>
          <cell r="DN85" t="str">
            <v>N</v>
          </cell>
          <cell r="DO85" t="str">
            <v>N</v>
          </cell>
          <cell r="DP85" t="str">
            <v>Y</v>
          </cell>
          <cell r="DQ85" t="str">
            <v>N</v>
          </cell>
          <cell r="DR85" t="str">
            <v>Y</v>
          </cell>
          <cell r="DS85" t="str">
            <v>N</v>
          </cell>
          <cell r="DT85" t="str">
            <v>Y</v>
          </cell>
          <cell r="DU85" t="str">
            <v>Y</v>
          </cell>
          <cell r="DV85" t="str">
            <v>N</v>
          </cell>
          <cell r="DW85" t="str">
            <v>Y</v>
          </cell>
          <cell r="DX85" t="str">
            <v>Y</v>
          </cell>
          <cell r="DY85" t="str">
            <v>Y</v>
          </cell>
          <cell r="DZ85" t="str">
            <v>Y</v>
          </cell>
          <cell r="EA85" t="str">
            <v>Y</v>
          </cell>
          <cell r="EB85"/>
          <cell r="EC85" t="str">
            <v>Y</v>
          </cell>
          <cell r="ED85" t="str">
            <v>Y</v>
          </cell>
          <cell r="EE85" t="str">
            <v>Y</v>
          </cell>
          <cell r="EF85" t="str">
            <v>N</v>
          </cell>
          <cell r="EG85" t="str">
            <v>N</v>
          </cell>
          <cell r="EH85" t="str">
            <v>N</v>
          </cell>
          <cell r="EI85" t="str">
            <v>Y</v>
          </cell>
          <cell r="EJ85" t="str">
            <v>Y</v>
          </cell>
          <cell r="EK85" t="str">
            <v>Y</v>
          </cell>
          <cell r="EL85"/>
          <cell r="EM85" t="str">
            <v>Y</v>
          </cell>
          <cell r="EN85" t="str">
            <v>Y</v>
          </cell>
          <cell r="EO85" t="str">
            <v>Y</v>
          </cell>
          <cell r="EP85" t="str">
            <v>Y</v>
          </cell>
          <cell r="EQ85" t="str">
            <v>Y</v>
          </cell>
          <cell r="ER85" t="str">
            <v>N</v>
          </cell>
          <cell r="ES85" t="str">
            <v>Y</v>
          </cell>
          <cell r="ET85" t="str">
            <v>Y</v>
          </cell>
          <cell r="EU85" t="str">
            <v>Y</v>
          </cell>
          <cell r="EV85" t="str">
            <v>Y</v>
          </cell>
          <cell r="EW85" t="str">
            <v>Y</v>
          </cell>
          <cell r="EX85" t="str">
            <v>Y</v>
          </cell>
          <cell r="EY85"/>
          <cell r="EZ85" t="str">
            <v>Y</v>
          </cell>
          <cell r="FA85" t="str">
            <v>Y</v>
          </cell>
          <cell r="FB85" t="str">
            <v>Y</v>
          </cell>
          <cell r="FC85" t="str">
            <v>Y</v>
          </cell>
          <cell r="FD85" t="str">
            <v>Y</v>
          </cell>
          <cell r="FE85" t="str">
            <v>Y</v>
          </cell>
          <cell r="FF85" t="str">
            <v>Y</v>
          </cell>
          <cell r="FG85" t="str">
            <v>Y</v>
          </cell>
          <cell r="FH85" t="str">
            <v>Y</v>
          </cell>
          <cell r="FI85" t="str">
            <v>Y</v>
          </cell>
          <cell r="FJ85" t="str">
            <v>Y</v>
          </cell>
          <cell r="FK85" t="str">
            <v>Y</v>
          </cell>
          <cell r="FL85" t="str">
            <v>N</v>
          </cell>
          <cell r="FM85" t="str">
            <v>Y</v>
          </cell>
          <cell r="FN85" t="str">
            <v>N</v>
          </cell>
          <cell r="FO85" t="str">
            <v>N</v>
          </cell>
          <cell r="FP85" t="str">
            <v>N</v>
          </cell>
          <cell r="FQ85" t="str">
            <v>N</v>
          </cell>
          <cell r="FR85" t="str">
            <v>N</v>
          </cell>
          <cell r="FS85" t="str">
            <v>Y</v>
          </cell>
          <cell r="FT85" t="str">
            <v>Y</v>
          </cell>
          <cell r="FU85" t="str">
            <v>Y</v>
          </cell>
          <cell r="FV85" t="str">
            <v>N</v>
          </cell>
          <cell r="FW85" t="str">
            <v>N</v>
          </cell>
          <cell r="FX85" t="str">
            <v>N</v>
          </cell>
          <cell r="FY85" t="str">
            <v>N</v>
          </cell>
          <cell r="FZ85" t="str">
            <v>N</v>
          </cell>
          <cell r="GA85" t="str">
            <v>N</v>
          </cell>
          <cell r="GB85"/>
          <cell r="GC85" t="str">
            <v>Y</v>
          </cell>
          <cell r="GD85" t="str">
            <v>Y</v>
          </cell>
          <cell r="GE85"/>
          <cell r="GF85" t="str">
            <v>N</v>
          </cell>
          <cell r="GG85" t="str">
            <v>N</v>
          </cell>
          <cell r="GH85" t="str">
            <v>Y</v>
          </cell>
          <cell r="GI85" t="str">
            <v>Y</v>
          </cell>
          <cell r="GJ85" t="str">
            <v>N</v>
          </cell>
          <cell r="GK85" t="str">
            <v>N</v>
          </cell>
          <cell r="GL85" t="str">
            <v>N</v>
          </cell>
          <cell r="GM85" t="str">
            <v>N</v>
          </cell>
          <cell r="GN85" t="str">
            <v>N</v>
          </cell>
          <cell r="GO85" t="str">
            <v>N</v>
          </cell>
          <cell r="GP85" t="str">
            <v>N</v>
          </cell>
          <cell r="GQ85" t="str">
            <v>N</v>
          </cell>
          <cell r="GR85" t="str">
            <v>N</v>
          </cell>
          <cell r="GS85" t="str">
            <v>N</v>
          </cell>
          <cell r="GT85" t="str">
            <v>N</v>
          </cell>
          <cell r="GU85" t="str">
            <v>N</v>
          </cell>
          <cell r="GV85" t="str">
            <v>N</v>
          </cell>
          <cell r="GW85" t="str">
            <v>Y</v>
          </cell>
          <cell r="GX85" t="str">
            <v>N</v>
          </cell>
          <cell r="GY85" t="str">
            <v>Y</v>
          </cell>
          <cell r="GZ85" t="str">
            <v>Y</v>
          </cell>
          <cell r="HA85" t="str">
            <v>N</v>
          </cell>
          <cell r="HB85" t="str">
            <v>Y</v>
          </cell>
          <cell r="HC85" t="str">
            <v>Y</v>
          </cell>
          <cell r="HD85" t="str">
            <v>N</v>
          </cell>
          <cell r="HE85" t="str">
            <v>N</v>
          </cell>
          <cell r="HF85"/>
          <cell r="HG85" t="str">
            <v>Y</v>
          </cell>
          <cell r="HH85" t="str">
            <v>Y</v>
          </cell>
          <cell r="HI85" t="str">
            <v>Y</v>
          </cell>
          <cell r="HJ85" t="str">
            <v>Y</v>
          </cell>
          <cell r="HK85" t="str">
            <v>N</v>
          </cell>
          <cell r="HL85" t="str">
            <v>Y</v>
          </cell>
          <cell r="HM85" t="str">
            <v>N</v>
          </cell>
          <cell r="HN85" t="str">
            <v>N</v>
          </cell>
          <cell r="HO85" t="str">
            <v>N</v>
          </cell>
          <cell r="HP85"/>
          <cell r="HQ85" t="str">
            <v>N</v>
          </cell>
          <cell r="HR85" t="str">
            <v>Y</v>
          </cell>
          <cell r="HS85" t="str">
            <v>Y</v>
          </cell>
          <cell r="HT85" t="str">
            <v>Y</v>
          </cell>
          <cell r="HU85" t="str">
            <v>N</v>
          </cell>
          <cell r="HV85" t="str">
            <v>N</v>
          </cell>
          <cell r="HW85" t="str">
            <v>Y</v>
          </cell>
          <cell r="HX85" t="str">
            <v>Y</v>
          </cell>
          <cell r="HY85"/>
          <cell r="HZ85" t="str">
            <v>N</v>
          </cell>
          <cell r="IA85" t="str">
            <v>Y</v>
          </cell>
          <cell r="IB85" t="str">
            <v>Y</v>
          </cell>
          <cell r="IC85" t="str">
            <v>N</v>
          </cell>
          <cell r="ID85" t="str">
            <v>Y</v>
          </cell>
          <cell r="IE85" t="str">
            <v>N</v>
          </cell>
          <cell r="IF85" t="str">
            <v>N</v>
          </cell>
          <cell r="IG85" t="str">
            <v>N</v>
          </cell>
          <cell r="IH85" t="str">
            <v>N</v>
          </cell>
          <cell r="II85"/>
          <cell r="IJ85" t="str">
            <v>Y</v>
          </cell>
          <cell r="IK85" t="str">
            <v>Y</v>
          </cell>
          <cell r="IL85" t="str">
            <v>Y</v>
          </cell>
          <cell r="IM85" t="str">
            <v>N</v>
          </cell>
          <cell r="IN85"/>
          <cell r="IO85" t="str">
            <v>N</v>
          </cell>
          <cell r="IP85" t="str">
            <v>N</v>
          </cell>
          <cell r="IQ85" t="str">
            <v>N</v>
          </cell>
          <cell r="IR85" t="str">
            <v>N</v>
          </cell>
          <cell r="IS85" t="str">
            <v>N</v>
          </cell>
          <cell r="IT85" t="str">
            <v>N</v>
          </cell>
          <cell r="IU85" t="str">
            <v>N</v>
          </cell>
          <cell r="IV85" t="str">
            <v>N</v>
          </cell>
          <cell r="IW85"/>
          <cell r="IX85" t="str">
            <v>Y</v>
          </cell>
          <cell r="IY85" t="str">
            <v>Y</v>
          </cell>
          <cell r="IZ85" t="str">
            <v>Y</v>
          </cell>
          <cell r="JA85" t="str">
            <v>N</v>
          </cell>
          <cell r="JB85" t="str">
            <v>Y</v>
          </cell>
          <cell r="JC85" t="str">
            <v>N</v>
          </cell>
          <cell r="JD85" t="str">
            <v>Y</v>
          </cell>
          <cell r="JE85" t="str">
            <v>N</v>
          </cell>
          <cell r="JF85" t="str">
            <v>Y</v>
          </cell>
          <cell r="JG85"/>
          <cell r="JH85" t="str">
            <v>N</v>
          </cell>
          <cell r="JI85"/>
          <cell r="JJ85" t="str">
            <v>N</v>
          </cell>
          <cell r="JK85" t="str">
            <v>Y</v>
          </cell>
          <cell r="JL85" t="str">
            <v>N</v>
          </cell>
          <cell r="JM85" t="str">
            <v>Y</v>
          </cell>
          <cell r="JN85" t="str">
            <v>N</v>
          </cell>
          <cell r="JO85" t="str">
            <v>N</v>
          </cell>
          <cell r="JP85" t="str">
            <v>N</v>
          </cell>
          <cell r="JQ85" t="str">
            <v>N</v>
          </cell>
          <cell r="JR85" t="str">
            <v>Y</v>
          </cell>
          <cell r="JS85" t="str">
            <v>N</v>
          </cell>
          <cell r="JT85" t="str">
            <v>N</v>
          </cell>
          <cell r="JU85" t="str">
            <v>N</v>
          </cell>
          <cell r="JV85" t="str">
            <v>N</v>
          </cell>
          <cell r="JW85" t="str">
            <v>N</v>
          </cell>
          <cell r="JX85" t="str">
            <v>N</v>
          </cell>
          <cell r="JY85" t="str">
            <v>N</v>
          </cell>
          <cell r="JZ85" t="str">
            <v>Y</v>
          </cell>
          <cell r="KA85" t="str">
            <v>Y</v>
          </cell>
          <cell r="KB85" t="str">
            <v>Y</v>
          </cell>
          <cell r="KC85" t="str">
            <v>N</v>
          </cell>
          <cell r="KD85" t="str">
            <v>N</v>
          </cell>
          <cell r="KE85" t="str">
            <v>N</v>
          </cell>
          <cell r="KF85" t="str">
            <v>N</v>
          </cell>
          <cell r="KG85" t="str">
            <v>N</v>
          </cell>
          <cell r="KH85" t="str">
            <v>N</v>
          </cell>
          <cell r="KI85" t="str">
            <v>N</v>
          </cell>
          <cell r="KJ85" t="str">
            <v>N</v>
          </cell>
          <cell r="KK85" t="str">
            <v>N</v>
          </cell>
          <cell r="KL85" t="str">
            <v>N</v>
          </cell>
          <cell r="KM85" t="str">
            <v>N</v>
          </cell>
          <cell r="KN85" t="str">
            <v>N</v>
          </cell>
          <cell r="KO85" t="str">
            <v>N</v>
          </cell>
          <cell r="KP85" t="str">
            <v>N</v>
          </cell>
          <cell r="KQ85" t="str">
            <v>N</v>
          </cell>
          <cell r="KR85" t="str">
            <v>N</v>
          </cell>
          <cell r="KS85" t="str">
            <v>N</v>
          </cell>
          <cell r="KT85" t="str">
            <v>N</v>
          </cell>
          <cell r="KU85" t="str">
            <v>Y</v>
          </cell>
          <cell r="KV85" t="str">
            <v>Y</v>
          </cell>
          <cell r="KW85" t="str">
            <v>Y</v>
          </cell>
          <cell r="KX85" t="str">
            <v>Y</v>
          </cell>
          <cell r="KY85" t="str">
            <v>Y</v>
          </cell>
          <cell r="KZ85" t="str">
            <v>Y</v>
          </cell>
          <cell r="LA85" t="str">
            <v>Y</v>
          </cell>
          <cell r="LB85" t="str">
            <v>Y</v>
          </cell>
          <cell r="LC85" t="str">
            <v>N</v>
          </cell>
          <cell r="LD85" t="str">
            <v>N</v>
          </cell>
          <cell r="LE85" t="str">
            <v>Y</v>
          </cell>
          <cell r="LF85" t="str">
            <v>N</v>
          </cell>
          <cell r="LG85" t="str">
            <v>N</v>
          </cell>
          <cell r="LH85" t="str">
            <v>N</v>
          </cell>
          <cell r="LI85" t="str">
            <v>Y</v>
          </cell>
          <cell r="LJ85" t="str">
            <v>Y</v>
          </cell>
          <cell r="LK85" t="str">
            <v>N</v>
          </cell>
          <cell r="LL85" t="str">
            <v>N</v>
          </cell>
          <cell r="LM85" t="str">
            <v>Y</v>
          </cell>
          <cell r="LN85" t="str">
            <v>N</v>
          </cell>
          <cell r="LO85" t="str">
            <v>N</v>
          </cell>
          <cell r="LP85" t="str">
            <v>N</v>
          </cell>
          <cell r="LQ85" t="str">
            <v>Y</v>
          </cell>
          <cell r="LR85"/>
          <cell r="LS85" t="str">
            <v>Y</v>
          </cell>
          <cell r="LT85" t="str">
            <v>Y</v>
          </cell>
          <cell r="LU85" t="str">
            <v>N</v>
          </cell>
          <cell r="LV85" t="str">
            <v>N</v>
          </cell>
          <cell r="LW85" t="str">
            <v>N</v>
          </cell>
          <cell r="LX85" t="str">
            <v>N</v>
          </cell>
          <cell r="LY85" t="str">
            <v>N</v>
          </cell>
          <cell r="LZ85" t="str">
            <v>N</v>
          </cell>
          <cell r="MA85" t="str">
            <v>N</v>
          </cell>
          <cell r="MB85" t="str">
            <v>N</v>
          </cell>
          <cell r="MC85" t="str">
            <v>N</v>
          </cell>
          <cell r="MD85" t="str">
            <v>N</v>
          </cell>
          <cell r="ME85" t="str">
            <v>N</v>
          </cell>
          <cell r="MF85" t="str">
            <v>N</v>
          </cell>
          <cell r="MG85" t="str">
            <v>N</v>
          </cell>
          <cell r="MH85" t="str">
            <v>N</v>
          </cell>
          <cell r="MI85" t="str">
            <v>Y</v>
          </cell>
          <cell r="MJ85" t="str">
            <v>Y</v>
          </cell>
          <cell r="MK85" t="str">
            <v>Y</v>
          </cell>
          <cell r="ML85" t="str">
            <v>Y</v>
          </cell>
          <cell r="MM85" t="str">
            <v>Y</v>
          </cell>
          <cell r="MN85" t="str">
            <v>Y</v>
          </cell>
          <cell r="MO85" t="str">
            <v>Y</v>
          </cell>
          <cell r="MP85" t="str">
            <v>Y</v>
          </cell>
          <cell r="MQ85"/>
          <cell r="MR85" t="str">
            <v>Y</v>
          </cell>
          <cell r="MS85" t="str">
            <v>Y</v>
          </cell>
          <cell r="MT85" t="str">
            <v>Y</v>
          </cell>
          <cell r="MU85" t="str">
            <v>Y</v>
          </cell>
          <cell r="MV85" t="str">
            <v>N</v>
          </cell>
          <cell r="MW85" t="str">
            <v>Y</v>
          </cell>
          <cell r="MX85" t="str">
            <v>Y</v>
          </cell>
          <cell r="MY85" t="str">
            <v>Y</v>
          </cell>
          <cell r="MZ85" t="str">
            <v>Y</v>
          </cell>
          <cell r="NA85" t="str">
            <v>Y</v>
          </cell>
          <cell r="NB85" t="str">
            <v>Y</v>
          </cell>
          <cell r="NC85" t="str">
            <v>Y</v>
          </cell>
          <cell r="ND85" t="str">
            <v>Y</v>
          </cell>
          <cell r="NE85" t="str">
            <v>Y</v>
          </cell>
          <cell r="NF85" t="str">
            <v>Y</v>
          </cell>
          <cell r="NG85" t="str">
            <v>Y</v>
          </cell>
          <cell r="NH85" t="str">
            <v>Y</v>
          </cell>
          <cell r="NI85" t="str">
            <v>Y</v>
          </cell>
          <cell r="NJ85" t="str">
            <v>Y</v>
          </cell>
          <cell r="NK85" t="str">
            <v>Y</v>
          </cell>
          <cell r="NL85" t="str">
            <v>Y</v>
          </cell>
          <cell r="NM85" t="str">
            <v>Y</v>
          </cell>
          <cell r="NN85" t="str">
            <v>Y</v>
          </cell>
          <cell r="NO85" t="str">
            <v>Y</v>
          </cell>
          <cell r="NP85" t="str">
            <v>Y</v>
          </cell>
          <cell r="NQ85" t="str">
            <v>Y</v>
          </cell>
          <cell r="NR85" t="str">
            <v>Y</v>
          </cell>
          <cell r="NS85"/>
          <cell r="NT85"/>
          <cell r="NU85" t="str">
            <v>Y</v>
          </cell>
          <cell r="NV85" t="str">
            <v>N</v>
          </cell>
          <cell r="NW85" t="str">
            <v>N</v>
          </cell>
          <cell r="NX85" t="str">
            <v>Y</v>
          </cell>
          <cell r="NY85" t="str">
            <v>Y</v>
          </cell>
          <cell r="NZ85" t="str">
            <v>Y</v>
          </cell>
          <cell r="OA85" t="str">
            <v>N</v>
          </cell>
          <cell r="OB85" t="str">
            <v>N</v>
          </cell>
          <cell r="OC85"/>
          <cell r="OD85" t="str">
            <v>Y</v>
          </cell>
          <cell r="OE85" t="str">
            <v>N</v>
          </cell>
          <cell r="OF85" t="str">
            <v>N</v>
          </cell>
          <cell r="OG85" t="str">
            <v>Y</v>
          </cell>
          <cell r="OH85"/>
          <cell r="OI85" t="str">
            <v>N</v>
          </cell>
          <cell r="OJ85" t="str">
            <v>N</v>
          </cell>
          <cell r="OK85" t="str">
            <v>N</v>
          </cell>
          <cell r="OL85" t="str">
            <v>N</v>
          </cell>
          <cell r="OM85" t="str">
            <v>Y</v>
          </cell>
          <cell r="ON85" t="str">
            <v>Y</v>
          </cell>
          <cell r="OO85" t="str">
            <v>Y</v>
          </cell>
          <cell r="OP85"/>
          <cell r="OQ85" t="str">
            <v>N</v>
          </cell>
          <cell r="OR85" t="str">
            <v>N</v>
          </cell>
          <cell r="OS85" t="str">
            <v>Y</v>
          </cell>
          <cell r="OT85"/>
          <cell r="OU85" t="str">
            <v>Y</v>
          </cell>
          <cell r="OV85" t="str">
            <v>Y</v>
          </cell>
          <cell r="OW85" t="str">
            <v>Y</v>
          </cell>
          <cell r="OX85" t="str">
            <v>Y</v>
          </cell>
          <cell r="OY85" t="str">
            <v>Y</v>
          </cell>
          <cell r="OZ85" t="str">
            <v>Y</v>
          </cell>
          <cell r="PA85" t="str">
            <v>Y</v>
          </cell>
          <cell r="PB85" t="str">
            <v>Y</v>
          </cell>
          <cell r="PC85" t="str">
            <v>Y</v>
          </cell>
          <cell r="PD85" t="str">
            <v>Y</v>
          </cell>
          <cell r="PE85" t="str">
            <v>N</v>
          </cell>
          <cell r="PF85" t="str">
            <v>Y</v>
          </cell>
          <cell r="PG85" t="str">
            <v>N</v>
          </cell>
          <cell r="PH85" t="str">
            <v>Y</v>
          </cell>
          <cell r="PI85" t="str">
            <v>Y</v>
          </cell>
          <cell r="PJ85" t="str">
            <v>Y</v>
          </cell>
          <cell r="PK85" t="str">
            <v>Y</v>
          </cell>
          <cell r="PL85" t="str">
            <v>N</v>
          </cell>
          <cell r="PM85" t="str">
            <v>Y</v>
          </cell>
          <cell r="PN85" t="str">
            <v>N</v>
          </cell>
          <cell r="PO85" t="str">
            <v>Y</v>
          </cell>
          <cell r="PP85" t="str">
            <v>Y</v>
          </cell>
          <cell r="PQ85" t="str">
            <v>N</v>
          </cell>
          <cell r="PR85" t="str">
            <v>Y</v>
          </cell>
          <cell r="PS85" t="str">
            <v>Y</v>
          </cell>
          <cell r="PT85" t="str">
            <v>Y</v>
          </cell>
          <cell r="PU85" t="str">
            <v>N</v>
          </cell>
          <cell r="PV85" t="str">
            <v>Y</v>
          </cell>
          <cell r="PW85" t="str">
            <v>Y</v>
          </cell>
          <cell r="PX85" t="str">
            <v>Y</v>
          </cell>
          <cell r="PY85" t="str">
            <v>N</v>
          </cell>
          <cell r="PZ85" t="str">
            <v>Y</v>
          </cell>
          <cell r="QA85"/>
          <cell r="QB85" t="str">
            <v>Y</v>
          </cell>
          <cell r="QC85" t="str">
            <v>N</v>
          </cell>
          <cell r="QD85" t="str">
            <v>N</v>
          </cell>
          <cell r="QE85" t="str">
            <v>N</v>
          </cell>
          <cell r="QF85" t="str">
            <v>N</v>
          </cell>
          <cell r="QG85" t="str">
            <v>N</v>
          </cell>
          <cell r="QH85" t="str">
            <v>N</v>
          </cell>
          <cell r="QI85" t="str">
            <v>N</v>
          </cell>
          <cell r="QJ85" t="str">
            <v>N</v>
          </cell>
          <cell r="QK85" t="str">
            <v>N</v>
          </cell>
          <cell r="QL85" t="str">
            <v>N</v>
          </cell>
          <cell r="QM85" t="str">
            <v>N</v>
          </cell>
          <cell r="QN85" t="str">
            <v>N</v>
          </cell>
          <cell r="QO85" t="str">
            <v>Y</v>
          </cell>
          <cell r="QP85" t="str">
            <v>Y</v>
          </cell>
          <cell r="QQ85" t="str">
            <v>N</v>
          </cell>
          <cell r="QR85" t="str">
            <v>N</v>
          </cell>
          <cell r="QS85" t="str">
            <v>N</v>
          </cell>
          <cell r="QT85" t="str">
            <v>N</v>
          </cell>
          <cell r="QU85" t="str">
            <v>Y</v>
          </cell>
          <cell r="QV85" t="str">
            <v>Y</v>
          </cell>
          <cell r="QW85" t="str">
            <v>Y</v>
          </cell>
          <cell r="QX85" t="str">
            <v>Y</v>
          </cell>
          <cell r="QY85" t="str">
            <v>N</v>
          </cell>
          <cell r="QZ85"/>
          <cell r="RA85" t="str">
            <v>Y</v>
          </cell>
          <cell r="RB85" t="str">
            <v>N</v>
          </cell>
          <cell r="RC85" t="str">
            <v>Y</v>
          </cell>
          <cell r="RD85" t="str">
            <v>N</v>
          </cell>
          <cell r="RE85" t="str">
            <v>N</v>
          </cell>
          <cell r="RF85" t="str">
            <v>Y</v>
          </cell>
          <cell r="RG85" t="str">
            <v>N</v>
          </cell>
          <cell r="RH85" t="str">
            <v>N</v>
          </cell>
          <cell r="RI85" t="str">
            <v>N</v>
          </cell>
          <cell r="RJ85" t="str">
            <v>N</v>
          </cell>
          <cell r="RK85" t="str">
            <v>Y</v>
          </cell>
          <cell r="RL85" t="str">
            <v>Y</v>
          </cell>
          <cell r="RM85"/>
          <cell r="RN85" t="str">
            <v>Y</v>
          </cell>
          <cell r="RO85" t="str">
            <v>Y</v>
          </cell>
          <cell r="RP85" t="str">
            <v>N</v>
          </cell>
          <cell r="RQ85" t="str">
            <v>Y</v>
          </cell>
          <cell r="RR85" t="str">
            <v>Y</v>
          </cell>
          <cell r="RS85" t="str">
            <v>Y</v>
          </cell>
          <cell r="RT85" t="str">
            <v>Y</v>
          </cell>
          <cell r="RU85" t="str">
            <v>N</v>
          </cell>
          <cell r="RV85" t="str">
            <v>N</v>
          </cell>
          <cell r="RW85" t="str">
            <v>N</v>
          </cell>
          <cell r="RX85" t="str">
            <v>N</v>
          </cell>
          <cell r="RY85"/>
          <cell r="RZ85" t="str">
            <v>N</v>
          </cell>
          <cell r="SA85" t="str">
            <v>N</v>
          </cell>
          <cell r="SB85" t="str">
            <v>N</v>
          </cell>
          <cell r="SC85"/>
          <cell r="SD85" t="str">
            <v>N</v>
          </cell>
          <cell r="SE85" t="str">
            <v>N</v>
          </cell>
          <cell r="SF85" t="str">
            <v>N</v>
          </cell>
          <cell r="SG85" t="str">
            <v>N</v>
          </cell>
          <cell r="SH85" t="str">
            <v>N</v>
          </cell>
          <cell r="SI85" t="str">
            <v>N</v>
          </cell>
          <cell r="SJ85" t="str">
            <v>Y</v>
          </cell>
          <cell r="SK85" t="str">
            <v>Y</v>
          </cell>
          <cell r="SL85" t="str">
            <v>Y</v>
          </cell>
          <cell r="SM85"/>
          <cell r="SN85" t="str">
            <v>Y</v>
          </cell>
          <cell r="SO85" t="str">
            <v>N</v>
          </cell>
          <cell r="SP85" t="str">
            <v>Y</v>
          </cell>
          <cell r="SQ85" t="str">
            <v>Y</v>
          </cell>
          <cell r="SR85" t="str">
            <v>Y</v>
          </cell>
          <cell r="SS85" t="str">
            <v>Y</v>
          </cell>
          <cell r="ST85" t="str">
            <v>Y</v>
          </cell>
          <cell r="SU85" t="str">
            <v>Y</v>
          </cell>
          <cell r="SV85" t="str">
            <v>Y</v>
          </cell>
          <cell r="SW85" t="str">
            <v>Y</v>
          </cell>
          <cell r="SX85" t="str">
            <v>Y</v>
          </cell>
          <cell r="SY85" t="str">
            <v>Y</v>
          </cell>
          <cell r="SZ85" t="str">
            <v>Y</v>
          </cell>
          <cell r="TA85" t="str">
            <v>Y</v>
          </cell>
          <cell r="TB85" t="str">
            <v>Y</v>
          </cell>
          <cell r="TC85" t="str">
            <v>Y</v>
          </cell>
          <cell r="TD85" t="str">
            <v>N</v>
          </cell>
          <cell r="TE85" t="str">
            <v>Y</v>
          </cell>
          <cell r="TF85" t="str">
            <v>N</v>
          </cell>
          <cell r="TG85" t="str">
            <v>N</v>
          </cell>
          <cell r="TH85" t="str">
            <v>Y</v>
          </cell>
          <cell r="TI85" t="str">
            <v>Y</v>
          </cell>
          <cell r="TJ85" t="str">
            <v>Y</v>
          </cell>
          <cell r="TK85" t="str">
            <v>Y</v>
          </cell>
          <cell r="TL85" t="str">
            <v>Y</v>
          </cell>
          <cell r="TM85" t="str">
            <v>Y</v>
          </cell>
          <cell r="TN85" t="str">
            <v>N</v>
          </cell>
          <cell r="TO85" t="str">
            <v>N</v>
          </cell>
          <cell r="TP85" t="str">
            <v>N</v>
          </cell>
          <cell r="TQ85" t="str">
            <v>N</v>
          </cell>
          <cell r="TR85"/>
          <cell r="TS85" t="str">
            <v>Y</v>
          </cell>
          <cell r="TT85" t="str">
            <v>N</v>
          </cell>
          <cell r="TU85" t="str">
            <v>Y</v>
          </cell>
          <cell r="TV85" t="str">
            <v>Y</v>
          </cell>
          <cell r="TW85" t="str">
            <v>Y</v>
          </cell>
          <cell r="TX85" t="str">
            <v>Y</v>
          </cell>
          <cell r="TY85" t="str">
            <v>Y</v>
          </cell>
          <cell r="TZ85" t="str">
            <v>Y</v>
          </cell>
          <cell r="UA85" t="str">
            <v>Y</v>
          </cell>
          <cell r="UB85" t="str">
            <v>Y</v>
          </cell>
          <cell r="UC85" t="str">
            <v>N</v>
          </cell>
          <cell r="UD85" t="str">
            <v>Y</v>
          </cell>
          <cell r="UE85" t="str">
            <v>Y</v>
          </cell>
          <cell r="UF85" t="str">
            <v>N</v>
          </cell>
          <cell r="UG85" t="str">
            <v>N</v>
          </cell>
          <cell r="UH85" t="str">
            <v>Y</v>
          </cell>
          <cell r="UI85" t="str">
            <v>N</v>
          </cell>
          <cell r="UJ85" t="str">
            <v>N</v>
          </cell>
          <cell r="UK85" t="str">
            <v>N</v>
          </cell>
          <cell r="UL85" t="str">
            <v>N</v>
          </cell>
          <cell r="UM85" t="str">
            <v>Y</v>
          </cell>
          <cell r="UN85" t="str">
            <v>Y</v>
          </cell>
          <cell r="UO85"/>
          <cell r="UP85" t="str">
            <v>Y</v>
          </cell>
          <cell r="UQ85" t="str">
            <v>N</v>
          </cell>
          <cell r="UR85"/>
          <cell r="US85" t="str">
            <v>N</v>
          </cell>
          <cell r="UT85" t="str">
            <v>N</v>
          </cell>
          <cell r="UU85" t="str">
            <v>N</v>
          </cell>
          <cell r="UV85" t="str">
            <v>N</v>
          </cell>
          <cell r="UW85" t="str">
            <v>Y</v>
          </cell>
          <cell r="UX85" t="str">
            <v>Y</v>
          </cell>
          <cell r="UY85" t="str">
            <v>Y</v>
          </cell>
          <cell r="UZ85" t="str">
            <v>Y</v>
          </cell>
          <cell r="VA85" t="str">
            <v>Y</v>
          </cell>
          <cell r="VB85" t="str">
            <v>Y</v>
          </cell>
          <cell r="VC85" t="str">
            <v>Y</v>
          </cell>
          <cell r="VD85" t="str">
            <v>N</v>
          </cell>
          <cell r="VE85" t="str">
            <v>N</v>
          </cell>
          <cell r="VF85" t="str">
            <v>N</v>
          </cell>
          <cell r="VG85"/>
          <cell r="VH85" t="str">
            <v>N</v>
          </cell>
          <cell r="VI85" t="str">
            <v>Y</v>
          </cell>
          <cell r="VJ85" t="str">
            <v>Y</v>
          </cell>
          <cell r="VK85" t="str">
            <v>Y</v>
          </cell>
          <cell r="VL85" t="str">
            <v>Y</v>
          </cell>
          <cell r="VM85"/>
          <cell r="VN85" t="str">
            <v>Y</v>
          </cell>
          <cell r="VO85" t="str">
            <v>Y</v>
          </cell>
          <cell r="VP85"/>
          <cell r="VQ85" t="str">
            <v>Y</v>
          </cell>
          <cell r="VR85" t="str">
            <v>Y</v>
          </cell>
          <cell r="VS85" t="str">
            <v>Y</v>
          </cell>
          <cell r="VT85" t="str">
            <v>Y</v>
          </cell>
          <cell r="VU85" t="str">
            <v>Y</v>
          </cell>
          <cell r="VV85" t="str">
            <v>Y</v>
          </cell>
          <cell r="VW85" t="str">
            <v>Y</v>
          </cell>
          <cell r="VX85"/>
          <cell r="VY85" t="str">
            <v>Y</v>
          </cell>
          <cell r="VZ85" t="str">
            <v>Y</v>
          </cell>
          <cell r="WA85"/>
          <cell r="WB85"/>
          <cell r="WC85" t="str">
            <v>Y</v>
          </cell>
          <cell r="WD85" t="str">
            <v>Y</v>
          </cell>
          <cell r="WE85" t="str">
            <v>Y</v>
          </cell>
          <cell r="WF85"/>
          <cell r="WG85" t="str">
            <v>Y</v>
          </cell>
          <cell r="WH85" t="str">
            <v>Y</v>
          </cell>
          <cell r="WI85" t="str">
            <v>Y</v>
          </cell>
          <cell r="WJ85"/>
          <cell r="WK85"/>
          <cell r="WL85" t="str">
            <v>Y</v>
          </cell>
          <cell r="WM85" t="str">
            <v>Y</v>
          </cell>
          <cell r="WN85" t="str">
            <v>Y</v>
          </cell>
          <cell r="WO85" t="str">
            <v>Y</v>
          </cell>
          <cell r="WP85"/>
          <cell r="WQ85"/>
          <cell r="WR85"/>
          <cell r="WS85" t="str">
            <v>Y</v>
          </cell>
          <cell r="WT85" t="str">
            <v>Y</v>
          </cell>
          <cell r="WU85" t="str">
            <v>N</v>
          </cell>
          <cell r="WV85" t="str">
            <v>N</v>
          </cell>
          <cell r="WW85" t="str">
            <v>Y</v>
          </cell>
          <cell r="WX85" t="str">
            <v>N</v>
          </cell>
          <cell r="WY85" t="str">
            <v>Y</v>
          </cell>
          <cell r="WZ85" t="str">
            <v>N</v>
          </cell>
          <cell r="XA85"/>
          <cell r="XB85" t="str">
            <v>Y</v>
          </cell>
          <cell r="XC85"/>
          <cell r="XD85"/>
          <cell r="XE85"/>
          <cell r="XF85"/>
          <cell r="XG85"/>
          <cell r="XH85"/>
          <cell r="XI85" t="str">
            <v>Y</v>
          </cell>
          <cell r="XJ85"/>
          <cell r="XK85" t="str">
            <v>Y</v>
          </cell>
          <cell r="XL85" t="str">
            <v>N</v>
          </cell>
          <cell r="XM85"/>
          <cell r="XN85" t="str">
            <v>N</v>
          </cell>
          <cell r="XO85"/>
          <cell r="XP85" t="str">
            <v>N</v>
          </cell>
          <cell r="XQ85" t="str">
            <v>N</v>
          </cell>
          <cell r="XR85" t="str">
            <v>N</v>
          </cell>
          <cell r="XS85" t="str">
            <v>N</v>
          </cell>
          <cell r="XT85" t="str">
            <v>N</v>
          </cell>
          <cell r="XU85" t="str">
            <v>N</v>
          </cell>
          <cell r="XV85" t="str">
            <v>N</v>
          </cell>
        </row>
        <row r="86">
          <cell r="E86"/>
          <cell r="F86"/>
          <cell r="G86"/>
          <cell r="H86"/>
          <cell r="I86"/>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t="str">
            <v/>
          </cell>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cell r="CE86"/>
          <cell r="CF86"/>
          <cell r="CG86"/>
          <cell r="CH86"/>
          <cell r="CI86"/>
          <cell r="CJ86"/>
          <cell r="CK86"/>
          <cell r="CL86"/>
          <cell r="CM86"/>
          <cell r="CN86"/>
          <cell r="CO86"/>
          <cell r="CP86"/>
          <cell r="CQ86"/>
          <cell r="CR86"/>
          <cell r="CS86"/>
          <cell r="CT86"/>
          <cell r="CU86"/>
          <cell r="CV86"/>
          <cell r="CW86"/>
          <cell r="CX86"/>
          <cell r="CY86"/>
          <cell r="CZ86"/>
          <cell r="DA86"/>
          <cell r="DB86"/>
          <cell r="DC86"/>
          <cell r="DD86"/>
          <cell r="DE86"/>
          <cell r="DF86"/>
          <cell r="DG86"/>
          <cell r="DH86"/>
          <cell r="DI86"/>
          <cell r="DJ86"/>
          <cell r="DK86"/>
          <cell r="DL86"/>
          <cell r="DM86"/>
          <cell r="DN86"/>
          <cell r="DO86"/>
          <cell r="DP86"/>
          <cell r="DQ86"/>
          <cell r="DR86"/>
          <cell r="DS86"/>
          <cell r="DT86"/>
          <cell r="DU86"/>
          <cell r="DV86"/>
          <cell r="DW86"/>
          <cell r="DX86"/>
          <cell r="DY86"/>
          <cell r="DZ86"/>
          <cell r="EA86"/>
          <cell r="EB86"/>
          <cell r="EC86"/>
          <cell r="ED86"/>
          <cell r="EE86"/>
          <cell r="EF86"/>
          <cell r="EG86"/>
          <cell r="EH86"/>
          <cell r="EI86"/>
          <cell r="EJ86"/>
          <cell r="EK86"/>
          <cell r="EL86"/>
          <cell r="EM86"/>
          <cell r="EN86"/>
          <cell r="EO86"/>
          <cell r="EP86"/>
          <cell r="EQ86"/>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cell r="IB86"/>
          <cell r="IC86"/>
          <cell r="ID86"/>
          <cell r="IE86"/>
          <cell r="IF86"/>
          <cell r="IG86"/>
          <cell r="IH86"/>
          <cell r="II86"/>
          <cell r="IJ86"/>
          <cell r="IK86"/>
          <cell r="IL86"/>
          <cell r="IM86"/>
          <cell r="IN86"/>
          <cell r="IO86"/>
          <cell r="IP86"/>
          <cell r="IQ86"/>
          <cell r="IR86"/>
          <cell r="IS86"/>
          <cell r="IT86"/>
          <cell r="IU86"/>
          <cell r="IV86"/>
          <cell r="IW86"/>
          <cell r="IX86"/>
          <cell r="IY86"/>
          <cell r="IZ86"/>
          <cell r="JA86"/>
          <cell r="JB86"/>
          <cell r="JC86"/>
          <cell r="JD86"/>
          <cell r="JE86"/>
          <cell r="JF86"/>
          <cell r="JG86"/>
          <cell r="JH86"/>
          <cell r="JI86"/>
          <cell r="JJ86"/>
          <cell r="JK86"/>
          <cell r="JL86"/>
          <cell r="JM86"/>
          <cell r="JN86"/>
          <cell r="JO86"/>
          <cell r="JP86"/>
          <cell r="JQ86"/>
          <cell r="JR86"/>
          <cell r="JS86"/>
          <cell r="JT86"/>
          <cell r="JU86"/>
          <cell r="JV86"/>
          <cell r="JW86"/>
          <cell r="JX86"/>
          <cell r="JY86"/>
          <cell r="JZ86"/>
          <cell r="KA86"/>
          <cell r="KB86"/>
          <cell r="KC86"/>
          <cell r="KD86"/>
          <cell r="KE86"/>
          <cell r="KF86"/>
          <cell r="KG86"/>
          <cell r="KH86"/>
          <cell r="KI86"/>
          <cell r="KJ86"/>
          <cell r="KK86"/>
          <cell r="KL86"/>
          <cell r="KM86"/>
          <cell r="KN86"/>
          <cell r="KO86"/>
          <cell r="KP86"/>
          <cell r="KQ86"/>
          <cell r="KR86"/>
          <cell r="KS86"/>
          <cell r="KT86"/>
          <cell r="KU86"/>
          <cell r="KV86"/>
          <cell r="KW86"/>
          <cell r="KX86"/>
          <cell r="KY86"/>
          <cell r="KZ86"/>
          <cell r="LA86"/>
          <cell r="LB86"/>
          <cell r="LC86"/>
          <cell r="LD86"/>
          <cell r="LE86"/>
          <cell r="LF86"/>
          <cell r="LG86"/>
          <cell r="LH86"/>
          <cell r="LI86"/>
          <cell r="LJ86"/>
          <cell r="LK86"/>
          <cell r="LL86"/>
          <cell r="LM86"/>
          <cell r="LN86"/>
          <cell r="LO86"/>
          <cell r="LP86"/>
          <cell r="LQ86"/>
          <cell r="LR86"/>
          <cell r="LS86"/>
          <cell r="LT86"/>
          <cell r="LU86"/>
          <cell r="LV86"/>
          <cell r="LW86"/>
          <cell r="LX86"/>
          <cell r="LY86"/>
          <cell r="LZ86"/>
          <cell r="MA86"/>
          <cell r="MB86"/>
          <cell r="MC86"/>
          <cell r="MD86"/>
          <cell r="ME86"/>
          <cell r="MF86"/>
          <cell r="MG86"/>
          <cell r="MH86"/>
          <cell r="MI86"/>
          <cell r="MJ86"/>
          <cell r="MK86"/>
          <cell r="ML86"/>
          <cell r="MM86"/>
          <cell r="MN86"/>
          <cell r="MO86"/>
          <cell r="MP86"/>
          <cell r="MQ86"/>
          <cell r="MR86"/>
          <cell r="MS86"/>
          <cell r="MT86"/>
          <cell r="MU86"/>
          <cell r="MV86"/>
          <cell r="MW86"/>
          <cell r="MX86"/>
          <cell r="MY86"/>
          <cell r="MZ86"/>
          <cell r="NA86"/>
          <cell r="NB86"/>
          <cell r="NC86"/>
          <cell r="ND86"/>
          <cell r="NE86"/>
          <cell r="NF86"/>
          <cell r="NG86"/>
          <cell r="NH86"/>
          <cell r="NI86"/>
          <cell r="NJ86"/>
          <cell r="NK86"/>
          <cell r="NL86"/>
          <cell r="NM86"/>
          <cell r="NN86"/>
          <cell r="NO86"/>
          <cell r="NP86"/>
          <cell r="NQ86"/>
          <cell r="NR86"/>
          <cell r="NS86"/>
          <cell r="NT86"/>
          <cell r="NU86"/>
          <cell r="NV86"/>
          <cell r="NW86"/>
          <cell r="NX86"/>
          <cell r="NY86"/>
          <cell r="NZ86"/>
          <cell r="OA86"/>
          <cell r="OB86"/>
          <cell r="OC86"/>
          <cell r="OD86"/>
          <cell r="OE86"/>
          <cell r="OF86"/>
          <cell r="OG86"/>
          <cell r="OH86"/>
          <cell r="OI86"/>
          <cell r="OJ86"/>
          <cell r="OK86"/>
          <cell r="OL86"/>
          <cell r="OM86"/>
          <cell r="ON86"/>
          <cell r="OO86"/>
          <cell r="OP86"/>
          <cell r="OQ86"/>
          <cell r="OR86"/>
          <cell r="OS86"/>
          <cell r="OT86"/>
          <cell r="OU86"/>
          <cell r="OV86"/>
          <cell r="OW86"/>
          <cell r="OX86"/>
          <cell r="OY86"/>
          <cell r="OZ86"/>
          <cell r="PA86"/>
          <cell r="PB86"/>
          <cell r="PC86"/>
          <cell r="PD86"/>
          <cell r="PE86"/>
          <cell r="PF86"/>
          <cell r="PG86"/>
          <cell r="PH86"/>
          <cell r="PI86"/>
          <cell r="PJ86"/>
          <cell r="PK86"/>
          <cell r="PL86"/>
          <cell r="PM86"/>
          <cell r="PN86"/>
          <cell r="PO86"/>
          <cell r="PP86"/>
          <cell r="PQ86"/>
          <cell r="PR86"/>
          <cell r="PS86"/>
          <cell r="PT86"/>
          <cell r="PU86"/>
          <cell r="PV86"/>
          <cell r="PW86"/>
          <cell r="PX86"/>
          <cell r="PY86"/>
          <cell r="PZ86"/>
          <cell r="QA86"/>
          <cell r="QB86"/>
          <cell r="QC86"/>
          <cell r="QD86"/>
          <cell r="QE86"/>
          <cell r="QF86"/>
          <cell r="QG86"/>
          <cell r="QH86"/>
          <cell r="QI86"/>
          <cell r="QJ86"/>
          <cell r="QK86"/>
          <cell r="QL86"/>
          <cell r="QM86"/>
          <cell r="QN86"/>
          <cell r="QO86"/>
          <cell r="QP86"/>
          <cell r="QQ86"/>
          <cell r="QR86"/>
          <cell r="QS86"/>
          <cell r="QT86"/>
          <cell r="QU86"/>
          <cell r="QV86"/>
          <cell r="QW86"/>
          <cell r="QX86"/>
          <cell r="QY86"/>
          <cell r="QZ86"/>
          <cell r="RA86"/>
          <cell r="RB86"/>
          <cell r="RC86"/>
          <cell r="RD86"/>
          <cell r="RE86"/>
          <cell r="RF86"/>
          <cell r="RG86"/>
          <cell r="RH86"/>
          <cell r="RI86"/>
          <cell r="RJ86"/>
          <cell r="RK86"/>
          <cell r="RL86"/>
          <cell r="RM86"/>
          <cell r="RN86"/>
          <cell r="RO86"/>
          <cell r="RP86"/>
          <cell r="RQ86"/>
          <cell r="RR86"/>
          <cell r="RS86"/>
          <cell r="RT86"/>
          <cell r="RU86"/>
          <cell r="RV86"/>
          <cell r="RW86"/>
          <cell r="RX86"/>
          <cell r="RY86"/>
          <cell r="RZ86"/>
          <cell r="SA86"/>
          <cell r="SB86"/>
          <cell r="SC86"/>
          <cell r="SD86"/>
          <cell r="SE86"/>
          <cell r="SF86"/>
          <cell r="SG86"/>
          <cell r="SH86"/>
          <cell r="SI86"/>
          <cell r="SJ86"/>
          <cell r="SK86"/>
          <cell r="SL86"/>
          <cell r="SM86"/>
          <cell r="SN86"/>
          <cell r="SO86"/>
          <cell r="SP86"/>
          <cell r="SQ86"/>
          <cell r="SR86"/>
          <cell r="SS86"/>
          <cell r="ST86"/>
          <cell r="SU86"/>
          <cell r="SV86"/>
          <cell r="SW86"/>
          <cell r="SX86"/>
          <cell r="SY86"/>
          <cell r="SZ86"/>
          <cell r="TA86"/>
          <cell r="TB86"/>
          <cell r="TC86"/>
          <cell r="TD86"/>
          <cell r="TE86"/>
          <cell r="TF86"/>
          <cell r="TG86"/>
          <cell r="TH86"/>
          <cell r="TI86"/>
          <cell r="TJ86"/>
          <cell r="TK86"/>
          <cell r="TL86"/>
          <cell r="TM86"/>
          <cell r="TN86"/>
          <cell r="TO86"/>
          <cell r="TP86"/>
          <cell r="TQ86"/>
          <cell r="TR86"/>
          <cell r="TS86"/>
          <cell r="TT86"/>
          <cell r="TU86"/>
          <cell r="TV86"/>
          <cell r="TW86"/>
          <cell r="TX86"/>
          <cell r="TY86"/>
          <cell r="TZ86"/>
          <cell r="UA86"/>
          <cell r="UB86"/>
          <cell r="UC86"/>
          <cell r="UD86"/>
          <cell r="UE86"/>
          <cell r="UF86"/>
          <cell r="UG86"/>
          <cell r="UH86"/>
          <cell r="UI86"/>
          <cell r="UJ86"/>
          <cell r="UK86"/>
          <cell r="UL86"/>
          <cell r="UM86"/>
          <cell r="UN86"/>
          <cell r="UO86"/>
          <cell r="UP86"/>
          <cell r="UQ86"/>
          <cell r="UR86"/>
          <cell r="US86"/>
          <cell r="UT86"/>
          <cell r="UU86"/>
          <cell r="UV86"/>
          <cell r="UW86"/>
          <cell r="UX86"/>
          <cell r="UY86"/>
          <cell r="UZ86"/>
          <cell r="VA86"/>
          <cell r="VB86"/>
          <cell r="VC86"/>
          <cell r="VD86"/>
          <cell r="VE86"/>
          <cell r="VF86"/>
          <cell r="VG86"/>
          <cell r="VH86"/>
          <cell r="VI86"/>
          <cell r="VJ86"/>
          <cell r="VK86"/>
          <cell r="VL86"/>
          <cell r="VM86"/>
          <cell r="VN86"/>
          <cell r="VO86"/>
          <cell r="VP86"/>
          <cell r="VQ86"/>
          <cell r="VR86"/>
          <cell r="VS86"/>
          <cell r="VT86"/>
          <cell r="VU86"/>
          <cell r="VV86"/>
          <cell r="VW86"/>
          <cell r="VX86"/>
          <cell r="VY86"/>
          <cell r="VZ86"/>
          <cell r="WA86"/>
          <cell r="WB86"/>
          <cell r="WC86"/>
          <cell r="WD86"/>
          <cell r="WE86"/>
          <cell r="WF86"/>
          <cell r="WG86"/>
          <cell r="WH86"/>
          <cell r="WI86"/>
          <cell r="WJ86"/>
          <cell r="WK86"/>
          <cell r="WL86"/>
          <cell r="WM86"/>
          <cell r="WN86"/>
          <cell r="WO86"/>
          <cell r="WP86"/>
          <cell r="WQ86"/>
          <cell r="WR86"/>
          <cell r="WS86"/>
          <cell r="WT86"/>
          <cell r="WU86"/>
          <cell r="WV86"/>
          <cell r="WW86"/>
          <cell r="WX86"/>
          <cell r="WY86"/>
          <cell r="WZ86"/>
          <cell r="XA86"/>
          <cell r="XB86"/>
          <cell r="XC86"/>
          <cell r="XD86"/>
          <cell r="XE86"/>
          <cell r="XF86"/>
          <cell r="XG86"/>
          <cell r="XH86"/>
          <cell r="XI86"/>
          <cell r="XJ86"/>
          <cell r="XK86"/>
          <cell r="XL86"/>
          <cell r="XM86"/>
          <cell r="XN86"/>
          <cell r="XO86"/>
          <cell r="XP86"/>
          <cell r="XQ86"/>
          <cell r="XR86"/>
          <cell r="XS86"/>
          <cell r="XT86"/>
          <cell r="XU86"/>
          <cell r="XV86"/>
        </row>
        <row r="87">
          <cell r="E87"/>
          <cell r="F87"/>
          <cell r="G87"/>
          <cell r="H87"/>
          <cell r="I87"/>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t="str">
            <v/>
          </cell>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cell r="CE87"/>
          <cell r="CF87"/>
          <cell r="CG87"/>
          <cell r="CH87"/>
          <cell r="CI87"/>
          <cell r="CJ87"/>
          <cell r="CK87"/>
          <cell r="CL87"/>
          <cell r="CM87"/>
          <cell r="CN87"/>
          <cell r="CO87"/>
          <cell r="CP87"/>
          <cell r="CQ87"/>
          <cell r="CR87"/>
          <cell r="CS87"/>
          <cell r="CT87"/>
          <cell r="CU87"/>
          <cell r="CV87"/>
          <cell r="CW87"/>
          <cell r="CX87"/>
          <cell r="CY87"/>
          <cell r="CZ87"/>
          <cell r="DA87"/>
          <cell r="DB87"/>
          <cell r="DC87"/>
          <cell r="DD87"/>
          <cell r="DE87"/>
          <cell r="DF87"/>
          <cell r="DG87"/>
          <cell r="DH87"/>
          <cell r="DI87"/>
          <cell r="DJ87"/>
          <cell r="DK87"/>
          <cell r="DL87"/>
          <cell r="DM87"/>
          <cell r="DN87"/>
          <cell r="DO87"/>
          <cell r="DP87"/>
          <cell r="DQ87"/>
          <cell r="DR87"/>
          <cell r="DS87"/>
          <cell r="DT87"/>
          <cell r="DU87"/>
          <cell r="DV87"/>
          <cell r="DW87"/>
          <cell r="DX87"/>
          <cell r="DY87"/>
          <cell r="DZ87"/>
          <cell r="EA87"/>
          <cell r="EB87"/>
          <cell r="EC87"/>
          <cell r="ED87"/>
          <cell r="EE87"/>
          <cell r="EF87"/>
          <cell r="EG87"/>
          <cell r="EH87"/>
          <cell r="EI87"/>
          <cell r="EJ87"/>
          <cell r="EK87"/>
          <cell r="EL87"/>
          <cell r="EM87"/>
          <cell r="EN87"/>
          <cell r="EO87"/>
          <cell r="EP87"/>
          <cell r="EQ87"/>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cell r="IB87"/>
          <cell r="IC87"/>
          <cell r="ID87"/>
          <cell r="IE87"/>
          <cell r="IF87"/>
          <cell r="IG87"/>
          <cell r="IH87"/>
          <cell r="II87"/>
          <cell r="IJ87"/>
          <cell r="IK87"/>
          <cell r="IL87"/>
          <cell r="IM87"/>
          <cell r="IN87"/>
          <cell r="IO87"/>
          <cell r="IP87"/>
          <cell r="IQ87"/>
          <cell r="IR87"/>
          <cell r="IS87"/>
          <cell r="IT87"/>
          <cell r="IU87"/>
          <cell r="IV87"/>
          <cell r="IW87"/>
          <cell r="IX87"/>
          <cell r="IY87"/>
          <cell r="IZ87"/>
          <cell r="JA87"/>
          <cell r="JB87"/>
          <cell r="JC87"/>
          <cell r="JD87"/>
          <cell r="JE87"/>
          <cell r="JF87"/>
          <cell r="JG87"/>
          <cell r="JH87"/>
          <cell r="JI87"/>
          <cell r="JJ87"/>
          <cell r="JK87"/>
          <cell r="JL87"/>
          <cell r="JM87"/>
          <cell r="JN87"/>
          <cell r="JO87"/>
          <cell r="JP87"/>
          <cell r="JQ87"/>
          <cell r="JR87"/>
          <cell r="JS87"/>
          <cell r="JT87"/>
          <cell r="JU87"/>
          <cell r="JV87"/>
          <cell r="JW87"/>
          <cell r="JX87"/>
          <cell r="JY87"/>
          <cell r="JZ87"/>
          <cell r="KA87"/>
          <cell r="KB87"/>
          <cell r="KC87"/>
          <cell r="KD87"/>
          <cell r="KE87"/>
          <cell r="KF87"/>
          <cell r="KG87"/>
          <cell r="KH87"/>
          <cell r="KI87"/>
          <cell r="KJ87"/>
          <cell r="KK87"/>
          <cell r="KL87"/>
          <cell r="KM87"/>
          <cell r="KN87"/>
          <cell r="KO87"/>
          <cell r="KP87"/>
          <cell r="KQ87"/>
          <cell r="KR87"/>
          <cell r="KS87"/>
          <cell r="KT87"/>
          <cell r="KU87"/>
          <cell r="KV87"/>
          <cell r="KW87"/>
          <cell r="KX87"/>
          <cell r="KY87"/>
          <cell r="KZ87"/>
          <cell r="LA87"/>
          <cell r="LB87"/>
          <cell r="LC87"/>
          <cell r="LD87"/>
          <cell r="LE87"/>
          <cell r="LF87"/>
          <cell r="LG87"/>
          <cell r="LH87"/>
          <cell r="LI87"/>
          <cell r="LJ87"/>
          <cell r="LK87"/>
          <cell r="LL87"/>
          <cell r="LM87"/>
          <cell r="LN87"/>
          <cell r="LO87"/>
          <cell r="LP87"/>
          <cell r="LQ87"/>
          <cell r="LR87"/>
          <cell r="LS87"/>
          <cell r="LT87"/>
          <cell r="LU87"/>
          <cell r="LV87"/>
          <cell r="LW87"/>
          <cell r="LX87"/>
          <cell r="LY87"/>
          <cell r="LZ87"/>
          <cell r="MA87"/>
          <cell r="MB87"/>
          <cell r="MC87"/>
          <cell r="MD87"/>
          <cell r="ME87"/>
          <cell r="MF87"/>
          <cell r="MG87"/>
          <cell r="MH87"/>
          <cell r="MI87"/>
          <cell r="MJ87"/>
          <cell r="MK87"/>
          <cell r="ML87"/>
          <cell r="MM87"/>
          <cell r="MN87"/>
          <cell r="MO87"/>
          <cell r="MP87"/>
          <cell r="MQ87"/>
          <cell r="MR87"/>
          <cell r="MS87"/>
          <cell r="MT87"/>
          <cell r="MU87"/>
          <cell r="MV87"/>
          <cell r="MW87"/>
          <cell r="MX87"/>
          <cell r="MY87"/>
          <cell r="MZ87"/>
          <cell r="NA87"/>
          <cell r="NB87"/>
          <cell r="NC87"/>
          <cell r="ND87"/>
          <cell r="NE87"/>
          <cell r="NF87"/>
          <cell r="NG87"/>
          <cell r="NH87"/>
          <cell r="NI87"/>
          <cell r="NJ87"/>
          <cell r="NK87"/>
          <cell r="NL87"/>
          <cell r="NM87"/>
          <cell r="NN87"/>
          <cell r="NO87"/>
          <cell r="NP87"/>
          <cell r="NQ87"/>
          <cell r="NR87"/>
          <cell r="NS87"/>
          <cell r="NT87"/>
          <cell r="NU87"/>
          <cell r="NV87"/>
          <cell r="NW87"/>
          <cell r="NX87"/>
          <cell r="NY87"/>
          <cell r="NZ87"/>
          <cell r="OA87"/>
          <cell r="OB87"/>
          <cell r="OC87"/>
          <cell r="OD87"/>
          <cell r="OE87"/>
          <cell r="OF87"/>
          <cell r="OG87"/>
          <cell r="OH87"/>
          <cell r="OI87"/>
          <cell r="OJ87"/>
          <cell r="OK87"/>
          <cell r="OL87"/>
          <cell r="OM87"/>
          <cell r="ON87"/>
          <cell r="OO87"/>
          <cell r="OP87"/>
          <cell r="OQ87"/>
          <cell r="OR87"/>
          <cell r="OS87"/>
          <cell r="OT87"/>
          <cell r="OU87"/>
          <cell r="OV87"/>
          <cell r="OW87"/>
          <cell r="OX87"/>
          <cell r="OY87"/>
          <cell r="OZ87"/>
          <cell r="PA87"/>
          <cell r="PB87"/>
          <cell r="PC87"/>
          <cell r="PD87"/>
          <cell r="PE87"/>
          <cell r="PF87"/>
          <cell r="PG87"/>
          <cell r="PH87"/>
          <cell r="PI87"/>
          <cell r="PJ87"/>
          <cell r="PK87"/>
          <cell r="PL87"/>
          <cell r="PM87"/>
          <cell r="PN87"/>
          <cell r="PO87"/>
          <cell r="PP87"/>
          <cell r="PQ87"/>
          <cell r="PR87"/>
          <cell r="PS87"/>
          <cell r="PT87"/>
          <cell r="PU87"/>
          <cell r="PV87"/>
          <cell r="PW87"/>
          <cell r="PX87"/>
          <cell r="PY87"/>
          <cell r="PZ87"/>
          <cell r="QA87"/>
          <cell r="QB87"/>
          <cell r="QC87"/>
          <cell r="QD87"/>
          <cell r="QE87"/>
          <cell r="QF87"/>
          <cell r="QG87"/>
          <cell r="QH87"/>
          <cell r="QI87"/>
          <cell r="QJ87"/>
          <cell r="QK87"/>
          <cell r="QL87"/>
          <cell r="QM87"/>
          <cell r="QN87"/>
          <cell r="QO87"/>
          <cell r="QP87"/>
          <cell r="QQ87"/>
          <cell r="QR87"/>
          <cell r="QS87"/>
          <cell r="QT87"/>
          <cell r="QU87"/>
          <cell r="QV87"/>
          <cell r="QW87"/>
          <cell r="QX87"/>
          <cell r="QY87"/>
          <cell r="QZ87"/>
          <cell r="RA87"/>
          <cell r="RB87"/>
          <cell r="RC87"/>
          <cell r="RD87"/>
          <cell r="RE87"/>
          <cell r="RF87"/>
          <cell r="RG87"/>
          <cell r="RH87"/>
          <cell r="RI87"/>
          <cell r="RJ87"/>
          <cell r="RK87"/>
          <cell r="RL87"/>
          <cell r="RM87"/>
          <cell r="RN87"/>
          <cell r="RO87"/>
          <cell r="RP87"/>
          <cell r="RQ87"/>
          <cell r="RR87"/>
          <cell r="RS87"/>
          <cell r="RT87"/>
          <cell r="RU87"/>
          <cell r="RV87"/>
          <cell r="RW87"/>
          <cell r="RX87"/>
          <cell r="RY87"/>
          <cell r="RZ87"/>
          <cell r="SA87"/>
          <cell r="SB87"/>
          <cell r="SC87"/>
          <cell r="SD87"/>
          <cell r="SE87"/>
          <cell r="SF87"/>
          <cell r="SG87"/>
          <cell r="SH87"/>
          <cell r="SI87"/>
          <cell r="SJ87"/>
          <cell r="SK87"/>
          <cell r="SL87"/>
          <cell r="SM87"/>
          <cell r="SN87"/>
          <cell r="SO87"/>
          <cell r="SP87"/>
          <cell r="SQ87"/>
          <cell r="SR87"/>
          <cell r="SS87"/>
          <cell r="ST87"/>
          <cell r="SU87"/>
          <cell r="SV87"/>
          <cell r="SW87"/>
          <cell r="SX87"/>
          <cell r="SY87"/>
          <cell r="SZ87"/>
          <cell r="TA87"/>
          <cell r="TB87"/>
          <cell r="TC87"/>
          <cell r="TD87"/>
          <cell r="TE87"/>
          <cell r="TF87"/>
          <cell r="TG87"/>
          <cell r="TH87"/>
          <cell r="TI87"/>
          <cell r="TJ87"/>
          <cell r="TK87"/>
          <cell r="TL87"/>
          <cell r="TM87"/>
          <cell r="TN87"/>
          <cell r="TO87"/>
          <cell r="TP87"/>
          <cell r="TQ87"/>
          <cell r="TR87"/>
          <cell r="TS87"/>
          <cell r="TT87"/>
          <cell r="TU87"/>
          <cell r="TV87"/>
          <cell r="TW87"/>
          <cell r="TX87"/>
          <cell r="TY87"/>
          <cell r="TZ87"/>
          <cell r="UA87"/>
          <cell r="UB87"/>
          <cell r="UC87"/>
          <cell r="UD87"/>
          <cell r="UE87"/>
          <cell r="UF87"/>
          <cell r="UG87"/>
          <cell r="UH87"/>
          <cell r="UI87"/>
          <cell r="UJ87"/>
          <cell r="UK87"/>
          <cell r="UL87"/>
          <cell r="UM87"/>
          <cell r="UN87"/>
          <cell r="UO87"/>
          <cell r="UP87"/>
          <cell r="UQ87"/>
          <cell r="UR87"/>
          <cell r="US87"/>
          <cell r="UT87"/>
          <cell r="UU87"/>
          <cell r="UV87"/>
          <cell r="UW87"/>
          <cell r="UX87"/>
          <cell r="UY87"/>
          <cell r="UZ87"/>
          <cell r="VA87"/>
          <cell r="VB87"/>
          <cell r="VC87"/>
          <cell r="VD87"/>
          <cell r="VE87"/>
          <cell r="VF87"/>
          <cell r="VG87"/>
          <cell r="VH87"/>
          <cell r="VI87"/>
          <cell r="VJ87"/>
          <cell r="VK87"/>
          <cell r="VL87"/>
          <cell r="VM87"/>
          <cell r="VN87"/>
          <cell r="VO87"/>
          <cell r="VP87"/>
          <cell r="VQ87"/>
          <cell r="VR87"/>
          <cell r="VS87"/>
          <cell r="VT87"/>
          <cell r="VU87"/>
          <cell r="VV87"/>
          <cell r="VW87"/>
          <cell r="VX87"/>
          <cell r="VY87"/>
          <cell r="VZ87"/>
          <cell r="WA87"/>
          <cell r="WB87"/>
          <cell r="WC87"/>
          <cell r="WD87"/>
          <cell r="WE87"/>
          <cell r="WF87"/>
          <cell r="WG87"/>
          <cell r="WH87"/>
          <cell r="WI87"/>
          <cell r="WJ87"/>
          <cell r="WK87"/>
          <cell r="WL87"/>
          <cell r="WM87"/>
          <cell r="WN87"/>
          <cell r="WO87"/>
          <cell r="WP87"/>
          <cell r="WQ87"/>
          <cell r="WR87"/>
          <cell r="WS87"/>
          <cell r="WT87"/>
          <cell r="WU87"/>
          <cell r="WV87"/>
          <cell r="WW87"/>
          <cell r="WX87"/>
          <cell r="WY87"/>
          <cell r="WZ87"/>
          <cell r="XA87"/>
          <cell r="XB87"/>
          <cell r="XC87"/>
          <cell r="XD87"/>
          <cell r="XE87"/>
          <cell r="XF87"/>
          <cell r="XG87"/>
          <cell r="XH87"/>
          <cell r="XI87"/>
          <cell r="XJ87"/>
          <cell r="XK87"/>
          <cell r="XL87"/>
          <cell r="XM87"/>
          <cell r="XN87"/>
          <cell r="XO87"/>
          <cell r="XP87"/>
          <cell r="XQ87"/>
          <cell r="XR87"/>
          <cell r="XS87"/>
          <cell r="XT87"/>
          <cell r="XU87"/>
          <cell r="XV87"/>
        </row>
        <row r="88">
          <cell r="E88"/>
          <cell r="F88"/>
          <cell r="G88"/>
          <cell r="H88"/>
          <cell r="I88"/>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cell r="CE88"/>
          <cell r="CF88"/>
          <cell r="CG88"/>
          <cell r="CH88"/>
          <cell r="CI88"/>
          <cell r="CJ88"/>
          <cell r="CK88"/>
          <cell r="CL88"/>
          <cell r="CM88"/>
          <cell r="CN88"/>
          <cell r="CO88"/>
          <cell r="CP88"/>
          <cell r="CQ88"/>
          <cell r="CR88"/>
          <cell r="CS88"/>
          <cell r="CT88"/>
          <cell r="CU88"/>
          <cell r="CV88"/>
          <cell r="CW88"/>
          <cell r="CX88"/>
          <cell r="CY88"/>
          <cell r="CZ88"/>
          <cell r="DA88"/>
          <cell r="DB88"/>
          <cell r="DC88"/>
          <cell r="DD88"/>
          <cell r="DE88"/>
          <cell r="DF88"/>
          <cell r="DG88"/>
          <cell r="DH88"/>
          <cell r="DI88"/>
          <cell r="DJ88"/>
          <cell r="DK88"/>
          <cell r="DL88"/>
          <cell r="DM88"/>
          <cell r="DN88"/>
          <cell r="DO88"/>
          <cell r="DP88"/>
          <cell r="DQ88"/>
          <cell r="DR88"/>
          <cell r="DS88"/>
          <cell r="DT88"/>
          <cell r="DU88"/>
          <cell r="DV88"/>
          <cell r="DW88"/>
          <cell r="DX88"/>
          <cell r="DY88"/>
          <cell r="DZ88"/>
          <cell r="EA88"/>
          <cell r="EB88"/>
          <cell r="EC88"/>
          <cell r="ED88"/>
          <cell r="EE88"/>
          <cell r="EF88"/>
          <cell r="EG88"/>
          <cell r="EH88"/>
          <cell r="EI88"/>
          <cell r="EJ88"/>
          <cell r="EK88"/>
          <cell r="EL88"/>
          <cell r="EM88"/>
          <cell r="EN88"/>
          <cell r="EO88"/>
          <cell r="EP88"/>
          <cell r="EQ88"/>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cell r="IB88"/>
          <cell r="IC88"/>
          <cell r="ID88"/>
          <cell r="IE88"/>
          <cell r="IF88"/>
          <cell r="IG88"/>
          <cell r="IH88"/>
          <cell r="II88"/>
          <cell r="IJ88"/>
          <cell r="IK88"/>
          <cell r="IL88"/>
          <cell r="IM88"/>
          <cell r="IN88"/>
          <cell r="IO88"/>
          <cell r="IP88"/>
          <cell r="IQ88"/>
          <cell r="IR88"/>
          <cell r="IS88"/>
          <cell r="IT88"/>
          <cell r="IU88"/>
          <cell r="IV88"/>
          <cell r="IW88"/>
          <cell r="IX88"/>
          <cell r="IY88"/>
          <cell r="IZ88"/>
          <cell r="JA88"/>
          <cell r="JB88"/>
          <cell r="JC88"/>
          <cell r="JD88"/>
          <cell r="JE88"/>
          <cell r="JF88"/>
          <cell r="JG88"/>
          <cell r="JH88"/>
          <cell r="JI88"/>
          <cell r="JJ88"/>
          <cell r="JK88"/>
          <cell r="JL88"/>
          <cell r="JM88"/>
          <cell r="JN88"/>
          <cell r="JO88"/>
          <cell r="JP88"/>
          <cell r="JQ88"/>
          <cell r="JR88"/>
          <cell r="JS88"/>
          <cell r="JT88"/>
          <cell r="JU88"/>
          <cell r="JV88"/>
          <cell r="JW88"/>
          <cell r="JX88"/>
          <cell r="JY88"/>
          <cell r="JZ88"/>
          <cell r="KA88"/>
          <cell r="KB88"/>
          <cell r="KC88"/>
          <cell r="KD88"/>
          <cell r="KE88"/>
          <cell r="KF88"/>
          <cell r="KG88"/>
          <cell r="KH88"/>
          <cell r="KI88"/>
          <cell r="KJ88"/>
          <cell r="KK88"/>
          <cell r="KL88"/>
          <cell r="KM88"/>
          <cell r="KN88"/>
          <cell r="KO88"/>
          <cell r="KP88"/>
          <cell r="KQ88"/>
          <cell r="KR88"/>
          <cell r="KS88"/>
          <cell r="KT88"/>
          <cell r="KU88"/>
          <cell r="KV88"/>
          <cell r="KW88"/>
          <cell r="KX88"/>
          <cell r="KY88"/>
          <cell r="KZ88"/>
          <cell r="LA88"/>
          <cell r="LB88"/>
          <cell r="LC88"/>
          <cell r="LD88"/>
          <cell r="LE88"/>
          <cell r="LF88"/>
          <cell r="LG88"/>
          <cell r="LH88"/>
          <cell r="LI88"/>
          <cell r="LJ88"/>
          <cell r="LK88"/>
          <cell r="LL88"/>
          <cell r="LM88"/>
          <cell r="LN88"/>
          <cell r="LO88"/>
          <cell r="LP88"/>
          <cell r="LQ88"/>
          <cell r="LR88"/>
          <cell r="LS88"/>
          <cell r="LT88"/>
          <cell r="LU88"/>
          <cell r="LV88"/>
          <cell r="LW88"/>
          <cell r="LX88"/>
          <cell r="LY88"/>
          <cell r="LZ88"/>
          <cell r="MA88"/>
          <cell r="MB88"/>
          <cell r="MC88"/>
          <cell r="MD88"/>
          <cell r="ME88"/>
          <cell r="MF88"/>
          <cell r="MG88"/>
          <cell r="MH88"/>
          <cell r="MI88"/>
          <cell r="MJ88"/>
          <cell r="MK88"/>
          <cell r="ML88"/>
          <cell r="MM88"/>
          <cell r="MN88"/>
          <cell r="MO88"/>
          <cell r="MP88"/>
          <cell r="MQ88"/>
          <cell r="MR88"/>
          <cell r="MS88"/>
          <cell r="MT88"/>
          <cell r="MU88"/>
          <cell r="MV88"/>
          <cell r="MW88"/>
          <cell r="MX88"/>
          <cell r="MY88"/>
          <cell r="MZ88"/>
          <cell r="NA88"/>
          <cell r="NB88"/>
          <cell r="NC88"/>
          <cell r="ND88"/>
          <cell r="NE88"/>
          <cell r="NF88"/>
          <cell r="NG88"/>
          <cell r="NH88"/>
          <cell r="NI88"/>
          <cell r="NJ88"/>
          <cell r="NK88"/>
          <cell r="NL88"/>
          <cell r="NM88"/>
          <cell r="NN88"/>
          <cell r="NO88"/>
          <cell r="NP88"/>
          <cell r="NQ88"/>
          <cell r="NR88"/>
          <cell r="NS88"/>
          <cell r="NT88"/>
          <cell r="NU88"/>
          <cell r="NV88"/>
          <cell r="NW88"/>
          <cell r="NX88"/>
          <cell r="NY88"/>
          <cell r="NZ88"/>
          <cell r="OA88"/>
          <cell r="OB88"/>
          <cell r="OC88"/>
          <cell r="OD88"/>
          <cell r="OE88"/>
          <cell r="OF88"/>
          <cell r="OG88"/>
          <cell r="OH88"/>
          <cell r="OI88"/>
          <cell r="OJ88"/>
          <cell r="OK88"/>
          <cell r="OL88"/>
          <cell r="OM88"/>
          <cell r="ON88"/>
          <cell r="OO88"/>
          <cell r="OP88"/>
          <cell r="OQ88"/>
          <cell r="OR88"/>
          <cell r="OS88"/>
          <cell r="OT88"/>
          <cell r="OU88"/>
          <cell r="OV88"/>
          <cell r="OW88"/>
          <cell r="OX88"/>
          <cell r="OY88"/>
          <cell r="OZ88"/>
          <cell r="PA88"/>
          <cell r="PB88"/>
          <cell r="PC88"/>
          <cell r="PD88"/>
          <cell r="PE88"/>
          <cell r="PF88"/>
          <cell r="PG88"/>
          <cell r="PH88"/>
          <cell r="PI88"/>
          <cell r="PJ88"/>
          <cell r="PK88"/>
          <cell r="PL88"/>
          <cell r="PM88"/>
          <cell r="PN88"/>
          <cell r="PO88"/>
          <cell r="PP88"/>
          <cell r="PQ88"/>
          <cell r="PR88"/>
          <cell r="PS88"/>
          <cell r="PT88"/>
          <cell r="PU88"/>
          <cell r="PV88"/>
          <cell r="PW88"/>
          <cell r="PX88"/>
          <cell r="PY88"/>
          <cell r="PZ88"/>
          <cell r="QA88"/>
          <cell r="QB88"/>
          <cell r="QC88"/>
          <cell r="QD88"/>
          <cell r="QE88"/>
          <cell r="QF88"/>
          <cell r="QG88"/>
          <cell r="QH88"/>
          <cell r="QI88"/>
          <cell r="QJ88"/>
          <cell r="QK88"/>
          <cell r="QL88"/>
          <cell r="QM88"/>
          <cell r="QN88"/>
          <cell r="QO88"/>
          <cell r="QP88"/>
          <cell r="QQ88"/>
          <cell r="QR88"/>
          <cell r="QS88"/>
          <cell r="QT88"/>
          <cell r="QU88"/>
          <cell r="QV88"/>
          <cell r="QW88"/>
          <cell r="QX88"/>
          <cell r="QY88"/>
          <cell r="QZ88"/>
          <cell r="RA88"/>
          <cell r="RB88"/>
          <cell r="RC88"/>
          <cell r="RD88"/>
          <cell r="RE88"/>
          <cell r="RF88"/>
          <cell r="RG88"/>
          <cell r="RH88"/>
          <cell r="RI88"/>
          <cell r="RJ88"/>
          <cell r="RK88"/>
          <cell r="RL88"/>
          <cell r="RM88"/>
          <cell r="RN88"/>
          <cell r="RO88"/>
          <cell r="RP88"/>
          <cell r="RQ88"/>
          <cell r="RR88"/>
          <cell r="RS88"/>
          <cell r="RT88"/>
          <cell r="RU88"/>
          <cell r="RV88"/>
          <cell r="RW88"/>
          <cell r="RX88"/>
          <cell r="RY88"/>
          <cell r="RZ88"/>
          <cell r="SA88"/>
          <cell r="SB88"/>
          <cell r="SC88"/>
          <cell r="SD88"/>
          <cell r="SE88"/>
          <cell r="SF88"/>
          <cell r="SG88"/>
          <cell r="SH88"/>
          <cell r="SI88"/>
          <cell r="SJ88"/>
          <cell r="SK88"/>
          <cell r="SL88"/>
          <cell r="SM88"/>
          <cell r="SN88"/>
          <cell r="SO88"/>
          <cell r="SP88"/>
          <cell r="SQ88"/>
          <cell r="SR88"/>
          <cell r="SS88"/>
          <cell r="ST88"/>
          <cell r="SU88"/>
          <cell r="SV88"/>
          <cell r="SW88"/>
          <cell r="SX88"/>
          <cell r="SY88"/>
          <cell r="SZ88"/>
          <cell r="TA88"/>
          <cell r="TB88"/>
          <cell r="TC88"/>
          <cell r="TD88"/>
          <cell r="TE88"/>
          <cell r="TF88"/>
          <cell r="TG88"/>
          <cell r="TH88"/>
          <cell r="TI88"/>
          <cell r="TJ88"/>
          <cell r="TK88"/>
          <cell r="TL88"/>
          <cell r="TM88"/>
          <cell r="TN88"/>
          <cell r="TO88"/>
          <cell r="TP88"/>
          <cell r="TQ88"/>
          <cell r="TR88"/>
          <cell r="TS88"/>
          <cell r="TT88"/>
          <cell r="TU88"/>
          <cell r="TV88"/>
          <cell r="TW88"/>
          <cell r="TX88"/>
          <cell r="TY88"/>
          <cell r="TZ88"/>
          <cell r="UA88"/>
          <cell r="UB88"/>
          <cell r="UC88"/>
          <cell r="UD88"/>
          <cell r="UE88"/>
          <cell r="UF88"/>
          <cell r="UG88"/>
          <cell r="UH88"/>
          <cell r="UI88"/>
          <cell r="UJ88"/>
          <cell r="UK88"/>
          <cell r="UL88"/>
          <cell r="UM88"/>
          <cell r="UN88"/>
          <cell r="UO88"/>
          <cell r="UP88"/>
          <cell r="UQ88"/>
          <cell r="UR88"/>
          <cell r="US88"/>
          <cell r="UT88"/>
          <cell r="UU88"/>
          <cell r="UV88"/>
          <cell r="UW88"/>
          <cell r="UX88"/>
          <cell r="UY88"/>
          <cell r="UZ88"/>
          <cell r="VA88"/>
          <cell r="VB88"/>
          <cell r="VC88"/>
          <cell r="VD88"/>
          <cell r="VE88"/>
          <cell r="VF88"/>
          <cell r="VG88"/>
          <cell r="VH88"/>
          <cell r="VI88"/>
          <cell r="VJ88"/>
          <cell r="VK88"/>
          <cell r="VL88"/>
          <cell r="VM88"/>
          <cell r="VN88"/>
          <cell r="VO88"/>
          <cell r="VP88"/>
          <cell r="VQ88"/>
          <cell r="VR88"/>
          <cell r="VS88"/>
          <cell r="VT88"/>
          <cell r="VU88"/>
          <cell r="VV88"/>
          <cell r="VW88"/>
          <cell r="VX88"/>
          <cell r="VY88"/>
          <cell r="VZ88"/>
          <cell r="WA88"/>
          <cell r="WB88"/>
          <cell r="WC88"/>
          <cell r="WD88"/>
          <cell r="WE88"/>
          <cell r="WF88"/>
          <cell r="WG88"/>
          <cell r="WH88"/>
          <cell r="WI88"/>
          <cell r="WJ88"/>
          <cell r="WK88"/>
          <cell r="WL88"/>
          <cell r="WM88"/>
          <cell r="WN88"/>
          <cell r="WO88"/>
          <cell r="WP88"/>
          <cell r="WQ88"/>
          <cell r="WR88"/>
          <cell r="WS88"/>
          <cell r="WT88"/>
          <cell r="WU88"/>
          <cell r="WV88"/>
          <cell r="WW88"/>
          <cell r="WX88"/>
          <cell r="WY88"/>
          <cell r="WZ88"/>
          <cell r="XA88"/>
          <cell r="XB88"/>
          <cell r="XC88"/>
          <cell r="XD88"/>
          <cell r="XE88"/>
          <cell r="XF88"/>
          <cell r="XG88"/>
          <cell r="XH88"/>
          <cell r="XI88"/>
          <cell r="XJ88"/>
          <cell r="XK88"/>
          <cell r="XL88"/>
          <cell r="XM88"/>
          <cell r="XN88"/>
          <cell r="XO88"/>
          <cell r="XP88"/>
          <cell r="XQ88"/>
          <cell r="XR88"/>
          <cell r="XS88"/>
          <cell r="XT88"/>
          <cell r="XU88"/>
          <cell r="XV88"/>
        </row>
        <row r="89">
          <cell r="E89"/>
          <cell r="F89"/>
          <cell r="G89"/>
          <cell r="H89"/>
          <cell r="I89"/>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cell r="CE89"/>
          <cell r="CF89"/>
          <cell r="CG89"/>
          <cell r="CH89"/>
          <cell r="CI89"/>
          <cell r="CJ89"/>
          <cell r="CK89"/>
          <cell r="CL89"/>
          <cell r="CM89"/>
          <cell r="CN89"/>
          <cell r="CO89"/>
          <cell r="CP89"/>
          <cell r="CQ89"/>
          <cell r="CR89"/>
          <cell r="CS89"/>
          <cell r="CT89"/>
          <cell r="CU89"/>
          <cell r="CV89"/>
          <cell r="CW89"/>
          <cell r="CX89"/>
          <cell r="CY89"/>
          <cell r="CZ89"/>
          <cell r="DA89"/>
          <cell r="DB89"/>
          <cell r="DC89"/>
          <cell r="DD89"/>
          <cell r="DE89"/>
          <cell r="DF89"/>
          <cell r="DG89"/>
          <cell r="DH89"/>
          <cell r="DI89"/>
          <cell r="DJ89"/>
          <cell r="DK89"/>
          <cell r="DL89"/>
          <cell r="DM89"/>
          <cell r="DN89"/>
          <cell r="DO89"/>
          <cell r="DP89"/>
          <cell r="DQ89"/>
          <cell r="DR89"/>
          <cell r="DS89"/>
          <cell r="DT89"/>
          <cell r="DU89"/>
          <cell r="DV89"/>
          <cell r="DW89"/>
          <cell r="DX89"/>
          <cell r="DY89"/>
          <cell r="DZ89"/>
          <cell r="EA89"/>
          <cell r="EB89"/>
          <cell r="EC89"/>
          <cell r="ED89"/>
          <cell r="EE89"/>
          <cell r="EF89"/>
          <cell r="EG89"/>
          <cell r="EH89"/>
          <cell r="EI89"/>
          <cell r="EJ89"/>
          <cell r="EK89"/>
          <cell r="EL89"/>
          <cell r="EM89"/>
          <cell r="EN89"/>
          <cell r="EO89"/>
          <cell r="EP89"/>
          <cell r="EQ89"/>
          <cell r="ER89"/>
          <cell r="ES89"/>
          <cell r="ET89"/>
          <cell r="EU89"/>
          <cell r="EV89"/>
          <cell r="EW89"/>
          <cell r="EX89"/>
          <cell r="EY89"/>
          <cell r="EZ89"/>
          <cell r="FA89"/>
          <cell r="FB89"/>
          <cell r="FC89"/>
          <cell r="FD89"/>
          <cell r="FE89"/>
          <cell r="FF89"/>
          <cell r="FG89"/>
          <cell r="FH89"/>
          <cell r="FI89"/>
          <cell r="FJ89"/>
          <cell r="FK89"/>
          <cell r="FL89"/>
          <cell r="FM89"/>
          <cell r="FN89"/>
          <cell r="FO89"/>
          <cell r="FP89"/>
          <cell r="FQ89"/>
          <cell r="FR89"/>
          <cell r="FS89"/>
          <cell r="FT89"/>
          <cell r="FU89"/>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cell r="IB89"/>
          <cell r="IC89"/>
          <cell r="ID89"/>
          <cell r="IE89"/>
          <cell r="IF89"/>
          <cell r="IG89"/>
          <cell r="IH89"/>
          <cell r="II89"/>
          <cell r="IJ89"/>
          <cell r="IK89"/>
          <cell r="IL89"/>
          <cell r="IM89"/>
          <cell r="IN89"/>
          <cell r="IO89"/>
          <cell r="IP89"/>
          <cell r="IQ89"/>
          <cell r="IR89"/>
          <cell r="IS89"/>
          <cell r="IT89"/>
          <cell r="IU89"/>
          <cell r="IV89"/>
          <cell r="IW89"/>
          <cell r="IX89"/>
          <cell r="IY89"/>
          <cell r="IZ89"/>
          <cell r="JA89"/>
          <cell r="JB89"/>
          <cell r="JC89"/>
          <cell r="JD89"/>
          <cell r="JE89"/>
          <cell r="JF89"/>
          <cell r="JG89"/>
          <cell r="JH89"/>
          <cell r="JI89"/>
          <cell r="JJ89"/>
          <cell r="JK89"/>
          <cell r="JL89"/>
          <cell r="JM89"/>
          <cell r="JN89"/>
          <cell r="JO89"/>
          <cell r="JP89"/>
          <cell r="JQ89"/>
          <cell r="JR89"/>
          <cell r="JS89"/>
          <cell r="JT89"/>
          <cell r="JU89"/>
          <cell r="JV89"/>
          <cell r="JW89"/>
          <cell r="JX89"/>
          <cell r="JY89"/>
          <cell r="JZ89"/>
          <cell r="KA89"/>
          <cell r="KB89"/>
          <cell r="KC89"/>
          <cell r="KD89"/>
          <cell r="KE89"/>
          <cell r="KF89"/>
          <cell r="KG89"/>
          <cell r="KH89"/>
          <cell r="KI89"/>
          <cell r="KJ89"/>
          <cell r="KK89"/>
          <cell r="KL89"/>
          <cell r="KM89"/>
          <cell r="KN89"/>
          <cell r="KO89"/>
          <cell r="KP89"/>
          <cell r="KQ89"/>
          <cell r="KR89"/>
          <cell r="KS89"/>
          <cell r="KT89"/>
          <cell r="KU89"/>
          <cell r="KV89"/>
          <cell r="KW89"/>
          <cell r="KX89"/>
          <cell r="KY89"/>
          <cell r="KZ89"/>
          <cell r="LA89"/>
          <cell r="LB89"/>
          <cell r="LC89"/>
          <cell r="LD89"/>
          <cell r="LE89"/>
          <cell r="LF89"/>
          <cell r="LG89"/>
          <cell r="LH89"/>
          <cell r="LI89"/>
          <cell r="LJ89"/>
          <cell r="LK89"/>
          <cell r="LL89"/>
          <cell r="LM89"/>
          <cell r="LN89"/>
          <cell r="LO89"/>
          <cell r="LP89"/>
          <cell r="LQ89"/>
          <cell r="LR89"/>
          <cell r="LS89"/>
          <cell r="LT89"/>
          <cell r="LU89"/>
          <cell r="LV89"/>
          <cell r="LW89"/>
          <cell r="LX89"/>
          <cell r="LY89"/>
          <cell r="LZ89"/>
          <cell r="MA89"/>
          <cell r="MB89"/>
          <cell r="MC89"/>
          <cell r="MD89"/>
          <cell r="ME89"/>
          <cell r="MF89"/>
          <cell r="MG89"/>
          <cell r="MH89"/>
          <cell r="MI89"/>
          <cell r="MJ89"/>
          <cell r="MK89"/>
          <cell r="ML89"/>
          <cell r="MM89"/>
          <cell r="MN89"/>
          <cell r="MO89"/>
          <cell r="MP89"/>
          <cell r="MQ89"/>
          <cell r="MR89"/>
          <cell r="MS89"/>
          <cell r="MT89"/>
          <cell r="MU89"/>
          <cell r="MV89"/>
          <cell r="MW89"/>
          <cell r="MX89"/>
          <cell r="MY89"/>
          <cell r="MZ89"/>
          <cell r="NA89"/>
          <cell r="NB89"/>
          <cell r="NC89"/>
          <cell r="ND89"/>
          <cell r="NE89"/>
          <cell r="NF89"/>
          <cell r="NG89"/>
          <cell r="NH89"/>
          <cell r="NI89"/>
          <cell r="NJ89"/>
          <cell r="NK89"/>
          <cell r="NL89"/>
          <cell r="NM89"/>
          <cell r="NN89"/>
          <cell r="NO89"/>
          <cell r="NP89"/>
          <cell r="NQ89"/>
          <cell r="NR89"/>
          <cell r="NS89"/>
          <cell r="NT89"/>
          <cell r="NU89"/>
          <cell r="NV89"/>
          <cell r="NW89"/>
          <cell r="NX89"/>
          <cell r="NY89"/>
          <cell r="NZ89"/>
          <cell r="OA89"/>
          <cell r="OB89"/>
          <cell r="OC89"/>
          <cell r="OD89"/>
          <cell r="OE89"/>
          <cell r="OF89"/>
          <cell r="OG89"/>
          <cell r="OH89"/>
          <cell r="OI89"/>
          <cell r="OJ89"/>
          <cell r="OK89"/>
          <cell r="OL89"/>
          <cell r="OM89"/>
          <cell r="ON89"/>
          <cell r="OO89"/>
          <cell r="OP89"/>
          <cell r="OQ89"/>
          <cell r="OR89"/>
          <cell r="OS89"/>
          <cell r="OT89"/>
          <cell r="OU89"/>
          <cell r="OV89"/>
          <cell r="OW89"/>
          <cell r="OX89"/>
          <cell r="OY89"/>
          <cell r="OZ89"/>
          <cell r="PA89"/>
          <cell r="PB89"/>
          <cell r="PC89"/>
          <cell r="PD89"/>
          <cell r="PE89"/>
          <cell r="PF89"/>
          <cell r="PG89"/>
          <cell r="PH89"/>
          <cell r="PI89"/>
          <cell r="PJ89"/>
          <cell r="PK89"/>
          <cell r="PL89"/>
          <cell r="PM89"/>
          <cell r="PN89"/>
          <cell r="PO89"/>
          <cell r="PP89"/>
          <cell r="PQ89"/>
          <cell r="PR89"/>
          <cell r="PS89"/>
          <cell r="PT89"/>
          <cell r="PU89"/>
          <cell r="PV89"/>
          <cell r="PW89"/>
          <cell r="PX89"/>
          <cell r="PY89"/>
          <cell r="PZ89"/>
          <cell r="QA89"/>
          <cell r="QB89"/>
          <cell r="QC89"/>
          <cell r="QD89"/>
          <cell r="QE89"/>
          <cell r="QF89"/>
          <cell r="QG89"/>
          <cell r="QH89"/>
          <cell r="QI89"/>
          <cell r="QJ89"/>
          <cell r="QK89"/>
          <cell r="QL89"/>
          <cell r="QM89"/>
          <cell r="QN89"/>
          <cell r="QO89"/>
          <cell r="QP89"/>
          <cell r="QQ89"/>
          <cell r="QR89"/>
          <cell r="QS89"/>
          <cell r="QT89"/>
          <cell r="QU89"/>
          <cell r="QV89"/>
          <cell r="QW89"/>
          <cell r="QX89"/>
          <cell r="QY89"/>
          <cell r="QZ89"/>
          <cell r="RA89"/>
          <cell r="RB89"/>
          <cell r="RC89"/>
          <cell r="RD89"/>
          <cell r="RE89"/>
          <cell r="RF89"/>
          <cell r="RG89"/>
          <cell r="RH89"/>
          <cell r="RI89"/>
          <cell r="RJ89"/>
          <cell r="RK89"/>
          <cell r="RL89"/>
          <cell r="RM89"/>
          <cell r="RN89"/>
          <cell r="RO89"/>
          <cell r="RP89"/>
          <cell r="RQ89"/>
          <cell r="RR89"/>
          <cell r="RS89"/>
          <cell r="RT89"/>
          <cell r="RU89"/>
          <cell r="RV89"/>
          <cell r="RW89"/>
          <cell r="RX89"/>
          <cell r="RY89"/>
          <cell r="RZ89"/>
          <cell r="SA89"/>
          <cell r="SB89"/>
          <cell r="SC89"/>
          <cell r="SD89"/>
          <cell r="SE89"/>
          <cell r="SF89"/>
          <cell r="SG89"/>
          <cell r="SH89"/>
          <cell r="SI89"/>
          <cell r="SJ89"/>
          <cell r="SK89"/>
          <cell r="SL89"/>
          <cell r="SM89"/>
          <cell r="SN89"/>
          <cell r="SO89"/>
          <cell r="SP89"/>
          <cell r="SQ89"/>
          <cell r="SR89"/>
          <cell r="SS89"/>
          <cell r="ST89"/>
          <cell r="SU89"/>
          <cell r="SV89"/>
          <cell r="SW89"/>
          <cell r="SX89"/>
          <cell r="SY89"/>
          <cell r="SZ89"/>
          <cell r="TA89"/>
          <cell r="TB89"/>
          <cell r="TC89"/>
          <cell r="TD89"/>
          <cell r="TE89"/>
          <cell r="TF89"/>
          <cell r="TG89"/>
          <cell r="TH89"/>
          <cell r="TI89"/>
          <cell r="TJ89"/>
          <cell r="TK89"/>
          <cell r="TL89"/>
          <cell r="TM89"/>
          <cell r="TN89"/>
          <cell r="TO89"/>
          <cell r="TP89"/>
          <cell r="TQ89"/>
          <cell r="TR89"/>
          <cell r="TS89"/>
          <cell r="TT89"/>
          <cell r="TU89"/>
          <cell r="TV89"/>
          <cell r="TW89"/>
          <cell r="TX89"/>
          <cell r="TY89"/>
          <cell r="TZ89"/>
          <cell r="UA89"/>
          <cell r="UB89"/>
          <cell r="UC89"/>
          <cell r="UD89"/>
          <cell r="UE89"/>
          <cell r="UF89"/>
          <cell r="UG89"/>
          <cell r="UH89"/>
          <cell r="UI89"/>
          <cell r="UJ89"/>
          <cell r="UK89"/>
          <cell r="UL89"/>
          <cell r="UM89"/>
          <cell r="UN89"/>
          <cell r="UO89"/>
          <cell r="UP89"/>
          <cell r="UQ89"/>
          <cell r="UR89"/>
          <cell r="US89"/>
          <cell r="UT89"/>
          <cell r="UU89"/>
          <cell r="UV89"/>
          <cell r="UW89"/>
          <cell r="UX89"/>
          <cell r="UY89"/>
          <cell r="UZ89"/>
          <cell r="VA89"/>
          <cell r="VB89"/>
          <cell r="VC89"/>
          <cell r="VD89"/>
          <cell r="VE89"/>
          <cell r="VF89"/>
          <cell r="VG89"/>
          <cell r="VH89"/>
          <cell r="VI89"/>
          <cell r="VJ89"/>
          <cell r="VK89"/>
          <cell r="VL89"/>
          <cell r="VM89"/>
          <cell r="VN89"/>
          <cell r="VO89"/>
          <cell r="VP89"/>
          <cell r="VQ89"/>
          <cell r="VR89"/>
          <cell r="VS89"/>
          <cell r="VT89"/>
          <cell r="VU89"/>
          <cell r="VV89"/>
          <cell r="VW89"/>
          <cell r="VX89"/>
          <cell r="VY89"/>
          <cell r="VZ89"/>
          <cell r="WA89"/>
          <cell r="WB89"/>
          <cell r="WC89"/>
          <cell r="WD89"/>
          <cell r="WE89"/>
          <cell r="WF89"/>
          <cell r="WG89"/>
          <cell r="WH89"/>
          <cell r="WI89"/>
          <cell r="WJ89"/>
          <cell r="WK89"/>
          <cell r="WL89"/>
          <cell r="WM89"/>
          <cell r="WN89"/>
          <cell r="WO89"/>
          <cell r="WP89"/>
          <cell r="WQ89"/>
          <cell r="WR89"/>
          <cell r="WS89"/>
          <cell r="WT89"/>
          <cell r="WU89"/>
          <cell r="WV89"/>
          <cell r="WW89"/>
          <cell r="WX89"/>
          <cell r="WY89"/>
          <cell r="WZ89"/>
          <cell r="XA89"/>
          <cell r="XB89"/>
          <cell r="XC89"/>
          <cell r="XD89"/>
          <cell r="XE89"/>
          <cell r="XF89"/>
          <cell r="XG89"/>
          <cell r="XH89"/>
          <cell r="XI89"/>
          <cell r="XJ89"/>
          <cell r="XK89"/>
          <cell r="XL89"/>
          <cell r="XM89"/>
          <cell r="XN89"/>
          <cell r="XO89"/>
          <cell r="XP89"/>
          <cell r="XQ89"/>
          <cell r="XR89"/>
          <cell r="XS89"/>
          <cell r="XT89"/>
          <cell r="XU89"/>
          <cell r="XV89"/>
        </row>
        <row r="90">
          <cell r="E90" t="str">
            <v>N</v>
          </cell>
          <cell r="F90" t="str">
            <v>N</v>
          </cell>
          <cell r="G90" t="str">
            <v>N</v>
          </cell>
          <cell r="H90" t="str">
            <v>Y</v>
          </cell>
          <cell r="I90" t="str">
            <v>Y</v>
          </cell>
          <cell r="J90" t="str">
            <v>N</v>
          </cell>
          <cell r="K90" t="str">
            <v>Y</v>
          </cell>
          <cell r="L90" t="str">
            <v>Y</v>
          </cell>
          <cell r="M90" t="str">
            <v>Y</v>
          </cell>
          <cell r="N90" t="str">
            <v>Y</v>
          </cell>
          <cell r="O90"/>
          <cell r="P90" t="str">
            <v>Y</v>
          </cell>
          <cell r="Q90" t="str">
            <v>Y</v>
          </cell>
          <cell r="R90" t="str">
            <v>N</v>
          </cell>
          <cell r="S90" t="str">
            <v>Y</v>
          </cell>
          <cell r="T90" t="str">
            <v>N</v>
          </cell>
          <cell r="U90" t="str">
            <v>Y</v>
          </cell>
          <cell r="V90" t="str">
            <v>Y</v>
          </cell>
          <cell r="W90" t="str">
            <v>Y</v>
          </cell>
          <cell r="X90" t="str">
            <v>Y</v>
          </cell>
          <cell r="Y90" t="str">
            <v>Y</v>
          </cell>
          <cell r="Z90"/>
          <cell r="AA90" t="str">
            <v>Y</v>
          </cell>
          <cell r="AB90" t="str">
            <v>Y</v>
          </cell>
          <cell r="AC90" t="str">
            <v>Y</v>
          </cell>
          <cell r="AD90" t="str">
            <v>Y</v>
          </cell>
          <cell r="AE90" t="str">
            <v>Y</v>
          </cell>
          <cell r="AF90" t="str">
            <v>Y</v>
          </cell>
          <cell r="AG90" t="str">
            <v>Y</v>
          </cell>
          <cell r="AH90" t="str">
            <v>NA</v>
          </cell>
          <cell r="AI90" t="str">
            <v>NA</v>
          </cell>
          <cell r="AJ90" t="str">
            <v>NA</v>
          </cell>
          <cell r="AK90" t="str">
            <v>Y</v>
          </cell>
          <cell r="AL90" t="str">
            <v>NA</v>
          </cell>
          <cell r="AM90" t="str">
            <v>Y</v>
          </cell>
          <cell r="AN90" t="str">
            <v>NA</v>
          </cell>
          <cell r="AO90" t="str">
            <v>Y</v>
          </cell>
          <cell r="AP90" t="str">
            <v>Y</v>
          </cell>
          <cell r="AQ90" t="str">
            <v>Y</v>
          </cell>
          <cell r="AR90" t="str">
            <v>NA</v>
          </cell>
          <cell r="AS90" t="str">
            <v>NA</v>
          </cell>
          <cell r="AT90" t="str">
            <v>NA</v>
          </cell>
          <cell r="AU90" t="str">
            <v>NA</v>
          </cell>
          <cell r="AV90" t="str">
            <v>Y</v>
          </cell>
          <cell r="AW90" t="str">
            <v>NA</v>
          </cell>
          <cell r="AX90" t="str">
            <v>Y</v>
          </cell>
          <cell r="AY90"/>
          <cell r="AZ90" t="str">
            <v>Y</v>
          </cell>
          <cell r="BA90"/>
          <cell r="BB90" t="str">
            <v>NA</v>
          </cell>
          <cell r="BC90" t="str">
            <v>NA</v>
          </cell>
          <cell r="BD90" t="str">
            <v>NA</v>
          </cell>
          <cell r="BE90" t="str">
            <v>N</v>
          </cell>
          <cell r="BF90" t="str">
            <v>NA</v>
          </cell>
          <cell r="BG90" t="str">
            <v>NA</v>
          </cell>
          <cell r="BH90" t="str">
            <v>NA</v>
          </cell>
          <cell r="BI90" t="str">
            <v>NA</v>
          </cell>
          <cell r="BJ90" t="str">
            <v>Y</v>
          </cell>
          <cell r="BK90" t="str">
            <v>NA</v>
          </cell>
          <cell r="BL90" t="str">
            <v>NA</v>
          </cell>
          <cell r="BM90" t="str">
            <v>NA</v>
          </cell>
          <cell r="BN90" t="str">
            <v>NA</v>
          </cell>
          <cell r="BO90" t="str">
            <v>NA</v>
          </cell>
          <cell r="BP90" t="str">
            <v>Y</v>
          </cell>
          <cell r="BQ90" t="str">
            <v>NA</v>
          </cell>
          <cell r="BR90" t="str">
            <v>NA</v>
          </cell>
          <cell r="BS90" t="str">
            <v>NA</v>
          </cell>
          <cell r="BT90" t="str">
            <v>NA</v>
          </cell>
          <cell r="BU90" t="str">
            <v>NA</v>
          </cell>
          <cell r="BV90" t="str">
            <v>NA</v>
          </cell>
          <cell r="BW90" t="str">
            <v>NA</v>
          </cell>
          <cell r="BX90" t="str">
            <v>NA</v>
          </cell>
          <cell r="BY90" t="str">
            <v>Y</v>
          </cell>
          <cell r="BZ90" t="str">
            <v>NA</v>
          </cell>
          <cell r="CA90" t="str">
            <v>Y</v>
          </cell>
          <cell r="CB90" t="str">
            <v>NA</v>
          </cell>
          <cell r="CC90" t="str">
            <v>NA</v>
          </cell>
          <cell r="CD90" t="str">
            <v>Y</v>
          </cell>
          <cell r="CE90" t="str">
            <v>Y</v>
          </cell>
          <cell r="CF90" t="str">
            <v>N</v>
          </cell>
          <cell r="CG90" t="str">
            <v>N</v>
          </cell>
          <cell r="CH90" t="str">
            <v>N</v>
          </cell>
          <cell r="CI90" t="str">
            <v>Y</v>
          </cell>
          <cell r="CJ90" t="str">
            <v>N</v>
          </cell>
          <cell r="CK90" t="str">
            <v>Y</v>
          </cell>
          <cell r="CL90" t="str">
            <v>N</v>
          </cell>
          <cell r="CM90"/>
          <cell r="CN90" t="str">
            <v>N</v>
          </cell>
          <cell r="CO90" t="str">
            <v>N</v>
          </cell>
          <cell r="CP90" t="str">
            <v>N</v>
          </cell>
          <cell r="CQ90" t="str">
            <v>Y</v>
          </cell>
          <cell r="CR90"/>
          <cell r="CS90" t="str">
            <v>N</v>
          </cell>
          <cell r="CT90" t="str">
            <v>N</v>
          </cell>
          <cell r="CU90" t="str">
            <v>Y</v>
          </cell>
          <cell r="CV90" t="str">
            <v>N</v>
          </cell>
          <cell r="CW90" t="str">
            <v>N</v>
          </cell>
          <cell r="CX90" t="str">
            <v>Y</v>
          </cell>
          <cell r="CY90" t="str">
            <v>Y</v>
          </cell>
          <cell r="CZ90" t="str">
            <v>Y</v>
          </cell>
          <cell r="DA90" t="str">
            <v>N</v>
          </cell>
          <cell r="DB90" t="str">
            <v>Y</v>
          </cell>
          <cell r="DC90" t="str">
            <v>Y</v>
          </cell>
          <cell r="DD90" t="str">
            <v>Y</v>
          </cell>
          <cell r="DE90" t="str">
            <v>N</v>
          </cell>
          <cell r="DF90" t="str">
            <v>Y</v>
          </cell>
          <cell r="DG90" t="str">
            <v>N</v>
          </cell>
          <cell r="DH90"/>
          <cell r="DI90" t="str">
            <v>N</v>
          </cell>
          <cell r="DJ90" t="str">
            <v>Y</v>
          </cell>
          <cell r="DK90" t="str">
            <v>N/A</v>
          </cell>
          <cell r="DL90" t="str">
            <v>Y</v>
          </cell>
          <cell r="DM90" t="str">
            <v>NA</v>
          </cell>
          <cell r="DN90" t="str">
            <v>N</v>
          </cell>
          <cell r="DO90" t="str">
            <v>Y</v>
          </cell>
          <cell r="DP90" t="str">
            <v>Y</v>
          </cell>
          <cell r="DQ90" t="str">
            <v>N/A</v>
          </cell>
          <cell r="DR90" t="str">
            <v>NA</v>
          </cell>
          <cell r="DS90" t="str">
            <v>NA</v>
          </cell>
          <cell r="DT90" t="str">
            <v>NA</v>
          </cell>
          <cell r="DU90" t="str">
            <v>NA</v>
          </cell>
          <cell r="DV90" t="str">
            <v>Y</v>
          </cell>
          <cell r="DW90" t="str">
            <v>NA</v>
          </cell>
          <cell r="DX90" t="str">
            <v>NA</v>
          </cell>
          <cell r="DY90" t="str">
            <v>N</v>
          </cell>
          <cell r="DZ90" t="str">
            <v>N/A</v>
          </cell>
          <cell r="EA90" t="str">
            <v>N/A</v>
          </cell>
          <cell r="EB90"/>
          <cell r="EC90" t="str">
            <v>N</v>
          </cell>
          <cell r="ED90" t="str">
            <v>N/A</v>
          </cell>
          <cell r="EE90" t="str">
            <v>N/A</v>
          </cell>
          <cell r="EF90" t="str">
            <v>N/A</v>
          </cell>
          <cell r="EG90" t="str">
            <v>N/A</v>
          </cell>
          <cell r="EH90" t="str">
            <v>N/A</v>
          </cell>
          <cell r="EI90" t="str">
            <v>N/A</v>
          </cell>
          <cell r="EJ90" t="str">
            <v>N/A</v>
          </cell>
          <cell r="EK90" t="str">
            <v>Y</v>
          </cell>
          <cell r="EL90"/>
          <cell r="EM90" t="str">
            <v>Y</v>
          </cell>
          <cell r="EN90" t="str">
            <v>Y</v>
          </cell>
          <cell r="EO90" t="str">
            <v>Y</v>
          </cell>
          <cell r="EP90" t="str">
            <v>N/A</v>
          </cell>
          <cell r="EQ90" t="str">
            <v>N/A</v>
          </cell>
          <cell r="ER90" t="str">
            <v>N/A</v>
          </cell>
          <cell r="ES90" t="str">
            <v>Y</v>
          </cell>
          <cell r="ET90" t="str">
            <v>N/A</v>
          </cell>
          <cell r="EU90" t="str">
            <v>N/A</v>
          </cell>
          <cell r="EV90" t="str">
            <v>N/A</v>
          </cell>
          <cell r="EW90" t="str">
            <v>N/A</v>
          </cell>
          <cell r="EX90" t="str">
            <v>N/A</v>
          </cell>
          <cell r="EY90"/>
          <cell r="EZ90" t="str">
            <v>N/A</v>
          </cell>
          <cell r="FA90" t="str">
            <v>N/A</v>
          </cell>
          <cell r="FB90" t="str">
            <v>N</v>
          </cell>
          <cell r="FC90" t="str">
            <v>N/A</v>
          </cell>
          <cell r="FD90" t="str">
            <v>NA</v>
          </cell>
          <cell r="FE90" t="str">
            <v>NA</v>
          </cell>
          <cell r="FF90" t="str">
            <v>NA</v>
          </cell>
          <cell r="FG90" t="str">
            <v>NA</v>
          </cell>
          <cell r="FH90" t="str">
            <v>Y</v>
          </cell>
          <cell r="FI90" t="str">
            <v>NA</v>
          </cell>
          <cell r="FJ90" t="str">
            <v>NA</v>
          </cell>
          <cell r="FK90" t="str">
            <v>NA</v>
          </cell>
          <cell r="FL90" t="str">
            <v>Y</v>
          </cell>
          <cell r="FM90" t="str">
            <v>N</v>
          </cell>
          <cell r="FN90" t="str">
            <v>NA</v>
          </cell>
          <cell r="FO90" t="str">
            <v>Y</v>
          </cell>
          <cell r="FP90" t="str">
            <v>NA</v>
          </cell>
          <cell r="FQ90" t="str">
            <v>NA</v>
          </cell>
          <cell r="FR90" t="str">
            <v>NA</v>
          </cell>
          <cell r="FS90" t="str">
            <v>Y</v>
          </cell>
          <cell r="FT90" t="str">
            <v>Y</v>
          </cell>
          <cell r="FU90" t="str">
            <v>NA</v>
          </cell>
          <cell r="FV90" t="str">
            <v>NA</v>
          </cell>
          <cell r="FW90" t="str">
            <v>NA</v>
          </cell>
          <cell r="FX90" t="str">
            <v>N</v>
          </cell>
          <cell r="FY90" t="str">
            <v>Y</v>
          </cell>
          <cell r="FZ90" t="str">
            <v>NA</v>
          </cell>
          <cell r="GA90" t="str">
            <v>N</v>
          </cell>
          <cell r="GB90" t="str">
            <v>NA</v>
          </cell>
          <cell r="GC90" t="str">
            <v>NA</v>
          </cell>
          <cell r="GD90" t="str">
            <v>Y</v>
          </cell>
          <cell r="GE90"/>
          <cell r="GF90" t="str">
            <v>N/A</v>
          </cell>
          <cell r="GG90" t="str">
            <v>Y</v>
          </cell>
          <cell r="GH90" t="str">
            <v>Y</v>
          </cell>
          <cell r="GI90" t="str">
            <v>Y</v>
          </cell>
          <cell r="GJ90" t="str">
            <v>N/A</v>
          </cell>
          <cell r="GK90" t="str">
            <v>Y</v>
          </cell>
          <cell r="GL90" t="str">
            <v>Y</v>
          </cell>
          <cell r="GM90" t="str">
            <v>N/A</v>
          </cell>
          <cell r="GN90" t="str">
            <v>N/A</v>
          </cell>
          <cell r="GO90" t="str">
            <v>N/A</v>
          </cell>
          <cell r="GP90" t="str">
            <v>Y</v>
          </cell>
          <cell r="GQ90" t="str">
            <v>N/A</v>
          </cell>
          <cell r="GR90" t="str">
            <v>N/A</v>
          </cell>
          <cell r="GS90" t="str">
            <v>N/A</v>
          </cell>
          <cell r="GT90" t="str">
            <v>N/A</v>
          </cell>
          <cell r="GU90" t="str">
            <v>N/A</v>
          </cell>
          <cell r="GV90" t="str">
            <v>N/A</v>
          </cell>
          <cell r="GW90" t="str">
            <v>N/A</v>
          </cell>
          <cell r="GX90" t="str">
            <v>N/A</v>
          </cell>
          <cell r="GY90" t="str">
            <v>N/A</v>
          </cell>
          <cell r="GZ90" t="str">
            <v>Y</v>
          </cell>
          <cell r="HA90" t="str">
            <v>N/A</v>
          </cell>
          <cell r="HB90" t="str">
            <v>N/A</v>
          </cell>
          <cell r="HC90" t="str">
            <v>Y</v>
          </cell>
          <cell r="HD90" t="str">
            <v>NA</v>
          </cell>
          <cell r="HE90" t="str">
            <v>Y</v>
          </cell>
          <cell r="HF90"/>
          <cell r="HG90" t="str">
            <v>Y</v>
          </cell>
          <cell r="HH90" t="str">
            <v>Y</v>
          </cell>
          <cell r="HI90" t="str">
            <v>N</v>
          </cell>
          <cell r="HJ90" t="str">
            <v>Y</v>
          </cell>
          <cell r="HK90" t="str">
            <v>Y</v>
          </cell>
          <cell r="HL90" t="str">
            <v>Y</v>
          </cell>
          <cell r="HM90" t="str">
            <v>Y</v>
          </cell>
          <cell r="HN90" t="str">
            <v>Y</v>
          </cell>
          <cell r="HO90" t="str">
            <v>Y</v>
          </cell>
          <cell r="HP90"/>
          <cell r="HQ90" t="str">
            <v>Y</v>
          </cell>
          <cell r="HR90" t="str">
            <v>Y</v>
          </cell>
          <cell r="HS90" t="str">
            <v>Y</v>
          </cell>
          <cell r="HT90" t="str">
            <v>Y</v>
          </cell>
          <cell r="HU90" t="str">
            <v>N</v>
          </cell>
          <cell r="HV90" t="str">
            <v>N</v>
          </cell>
          <cell r="HW90" t="str">
            <v>Y</v>
          </cell>
          <cell r="HX90" t="str">
            <v>Y</v>
          </cell>
          <cell r="HY90"/>
          <cell r="HZ90" t="str">
            <v>N</v>
          </cell>
          <cell r="IA90" t="str">
            <v>N</v>
          </cell>
          <cell r="IB90" t="str">
            <v>N</v>
          </cell>
          <cell r="IC90" t="str">
            <v>N</v>
          </cell>
          <cell r="ID90" t="str">
            <v>NA</v>
          </cell>
          <cell r="IE90" t="str">
            <v>NA</v>
          </cell>
          <cell r="IF90" t="str">
            <v>NA</v>
          </cell>
          <cell r="IG90" t="str">
            <v>Y</v>
          </cell>
          <cell r="IH90" t="str">
            <v>NA</v>
          </cell>
          <cell r="II90"/>
          <cell r="IJ90" t="str">
            <v>Y</v>
          </cell>
          <cell r="IK90" t="str">
            <v>NA</v>
          </cell>
          <cell r="IL90" t="str">
            <v>NA</v>
          </cell>
          <cell r="IM90" t="str">
            <v>Y</v>
          </cell>
          <cell r="IN90"/>
          <cell r="IO90" t="str">
            <v>NA</v>
          </cell>
          <cell r="IP90" t="str">
            <v>NA</v>
          </cell>
          <cell r="IQ90" t="str">
            <v>N</v>
          </cell>
          <cell r="IR90" t="str">
            <v>Y</v>
          </cell>
          <cell r="IS90" t="str">
            <v>Y</v>
          </cell>
          <cell r="IT90" t="str">
            <v>Y</v>
          </cell>
          <cell r="IU90" t="str">
            <v>Y</v>
          </cell>
          <cell r="IV90" t="str">
            <v>Y</v>
          </cell>
          <cell r="IW90"/>
          <cell r="IX90" t="str">
            <v>NA</v>
          </cell>
          <cell r="IY90" t="str">
            <v>Y</v>
          </cell>
          <cell r="IZ90" t="str">
            <v>Y</v>
          </cell>
          <cell r="JA90" t="str">
            <v>NA</v>
          </cell>
          <cell r="JB90" t="str">
            <v>Y</v>
          </cell>
          <cell r="JC90" t="str">
            <v>Y</v>
          </cell>
          <cell r="JD90" t="str">
            <v>Y</v>
          </cell>
          <cell r="JE90" t="str">
            <v>Y</v>
          </cell>
          <cell r="JF90" t="str">
            <v>N/A</v>
          </cell>
          <cell r="JG90"/>
          <cell r="JH90" t="str">
            <v>NA</v>
          </cell>
          <cell r="JI90"/>
          <cell r="JJ90" t="str">
            <v>NA</v>
          </cell>
          <cell r="JK90" t="str">
            <v>N</v>
          </cell>
          <cell r="JL90" t="str">
            <v>Y</v>
          </cell>
          <cell r="JM90" t="str">
            <v>Y</v>
          </cell>
          <cell r="JN90" t="str">
            <v>NA</v>
          </cell>
          <cell r="JO90" t="str">
            <v>Y</v>
          </cell>
          <cell r="JP90" t="str">
            <v>Y</v>
          </cell>
          <cell r="JQ90" t="str">
            <v>Y</v>
          </cell>
          <cell r="JR90" t="str">
            <v>Y</v>
          </cell>
          <cell r="JS90" t="str">
            <v>Y</v>
          </cell>
          <cell r="JT90" t="str">
            <v>Y</v>
          </cell>
          <cell r="JU90" t="str">
            <v>NA</v>
          </cell>
          <cell r="JV90" t="str">
            <v>Y</v>
          </cell>
          <cell r="JW90" t="str">
            <v>NA</v>
          </cell>
          <cell r="JX90" t="str">
            <v>Y</v>
          </cell>
          <cell r="JY90" t="str">
            <v>NA</v>
          </cell>
          <cell r="JZ90" t="str">
            <v>NA</v>
          </cell>
          <cell r="KA90" t="str">
            <v>NA</v>
          </cell>
          <cell r="KB90" t="str">
            <v>Y</v>
          </cell>
          <cell r="KC90" t="str">
            <v>Y</v>
          </cell>
          <cell r="KD90" t="str">
            <v>Y</v>
          </cell>
          <cell r="KE90" t="str">
            <v>NA</v>
          </cell>
          <cell r="KF90" t="str">
            <v>NA</v>
          </cell>
          <cell r="KG90" t="str">
            <v>Y</v>
          </cell>
          <cell r="KH90" t="str">
            <v>NA</v>
          </cell>
          <cell r="KI90" t="str">
            <v>NA</v>
          </cell>
          <cell r="KJ90" t="str">
            <v>Y</v>
          </cell>
          <cell r="KK90" t="str">
            <v>Y</v>
          </cell>
          <cell r="KL90" t="str">
            <v>Y</v>
          </cell>
          <cell r="KM90" t="str">
            <v>NA</v>
          </cell>
          <cell r="KN90" t="str">
            <v>Y</v>
          </cell>
          <cell r="KO90" t="str">
            <v>Y</v>
          </cell>
          <cell r="KP90" t="str">
            <v>Y</v>
          </cell>
          <cell r="KQ90" t="str">
            <v>N</v>
          </cell>
          <cell r="KR90" t="str">
            <v>N</v>
          </cell>
          <cell r="KS90" t="str">
            <v>Y</v>
          </cell>
          <cell r="KT90" t="str">
            <v>Y</v>
          </cell>
          <cell r="KU90" t="str">
            <v>Y</v>
          </cell>
          <cell r="KV90" t="str">
            <v>Y</v>
          </cell>
          <cell r="KW90" t="str">
            <v>N</v>
          </cell>
          <cell r="KX90" t="str">
            <v>Y</v>
          </cell>
          <cell r="KY90" t="str">
            <v>N</v>
          </cell>
          <cell r="KZ90" t="str">
            <v>N</v>
          </cell>
          <cell r="LA90" t="str">
            <v>N</v>
          </cell>
          <cell r="LB90" t="str">
            <v>N</v>
          </cell>
          <cell r="LC90" t="str">
            <v>N</v>
          </cell>
          <cell r="LD90" t="str">
            <v>Y</v>
          </cell>
          <cell r="LE90" t="str">
            <v>Y</v>
          </cell>
          <cell r="LF90" t="str">
            <v>Y</v>
          </cell>
          <cell r="LG90" t="str">
            <v>N</v>
          </cell>
          <cell r="LH90" t="str">
            <v>N</v>
          </cell>
          <cell r="LI90" t="str">
            <v>Y</v>
          </cell>
          <cell r="LJ90" t="str">
            <v>N</v>
          </cell>
          <cell r="LK90" t="str">
            <v>Y</v>
          </cell>
          <cell r="LL90" t="str">
            <v>N</v>
          </cell>
          <cell r="LM90" t="str">
            <v>Y</v>
          </cell>
          <cell r="LN90" t="str">
            <v>N</v>
          </cell>
          <cell r="LO90" t="str">
            <v>N</v>
          </cell>
          <cell r="LP90" t="str">
            <v>N</v>
          </cell>
          <cell r="LQ90" t="str">
            <v>Y</v>
          </cell>
          <cell r="LR90"/>
          <cell r="LS90" t="str">
            <v>Y</v>
          </cell>
          <cell r="LT90" t="str">
            <v>Y</v>
          </cell>
          <cell r="LU90" t="str">
            <v>Y</v>
          </cell>
          <cell r="LV90" t="str">
            <v>N</v>
          </cell>
          <cell r="LW90" t="str">
            <v>Y</v>
          </cell>
          <cell r="LX90" t="str">
            <v>Y</v>
          </cell>
          <cell r="LY90" t="str">
            <v>Y</v>
          </cell>
          <cell r="LZ90" t="str">
            <v>N/A</v>
          </cell>
          <cell r="MA90" t="str">
            <v>N</v>
          </cell>
          <cell r="MB90" t="str">
            <v>N/A</v>
          </cell>
          <cell r="MC90" t="str">
            <v>N/A</v>
          </cell>
          <cell r="MD90" t="str">
            <v>Y</v>
          </cell>
          <cell r="ME90" t="str">
            <v>N/A</v>
          </cell>
          <cell r="MF90" t="str">
            <v>Y</v>
          </cell>
          <cell r="MG90" t="str">
            <v>N</v>
          </cell>
          <cell r="MH90" t="str">
            <v>Y</v>
          </cell>
          <cell r="MI90" t="str">
            <v>N</v>
          </cell>
          <cell r="MJ90" t="str">
            <v>N</v>
          </cell>
          <cell r="MK90" t="str">
            <v>N</v>
          </cell>
          <cell r="ML90" t="str">
            <v>Y</v>
          </cell>
          <cell r="MM90" t="str">
            <v>N/A</v>
          </cell>
          <cell r="MN90" t="str">
            <v>N</v>
          </cell>
          <cell r="MO90" t="str">
            <v>N</v>
          </cell>
          <cell r="MP90" t="str">
            <v>N/A</v>
          </cell>
          <cell r="MQ90" t="str">
            <v>N/A</v>
          </cell>
          <cell r="MR90" t="str">
            <v>N</v>
          </cell>
          <cell r="MS90" t="str">
            <v>N/A</v>
          </cell>
          <cell r="MT90" t="str">
            <v>N/A</v>
          </cell>
          <cell r="MU90" t="str">
            <v>N/A</v>
          </cell>
          <cell r="MV90" t="str">
            <v>N</v>
          </cell>
          <cell r="MW90" t="str">
            <v>N</v>
          </cell>
          <cell r="MX90" t="str">
            <v>N</v>
          </cell>
          <cell r="MY90"/>
          <cell r="MZ90" t="str">
            <v>Y</v>
          </cell>
          <cell r="NA90" t="str">
            <v>Y</v>
          </cell>
          <cell r="NB90" t="str">
            <v>N</v>
          </cell>
          <cell r="NC90" t="str">
            <v>Y</v>
          </cell>
          <cell r="ND90"/>
          <cell r="NE90"/>
          <cell r="NF90"/>
          <cell r="NG90"/>
          <cell r="NH90" t="str">
            <v>Y</v>
          </cell>
          <cell r="NI90" t="str">
            <v>N</v>
          </cell>
          <cell r="NJ90" t="str">
            <v>N</v>
          </cell>
          <cell r="NK90" t="str">
            <v>Y</v>
          </cell>
          <cell r="NL90"/>
          <cell r="NM90"/>
          <cell r="NN90" t="str">
            <v>N</v>
          </cell>
          <cell r="NO90" t="str">
            <v>Y</v>
          </cell>
          <cell r="NP90"/>
          <cell r="NQ90" t="str">
            <v>Y</v>
          </cell>
          <cell r="NR90" t="str">
            <v>Y</v>
          </cell>
          <cell r="NS90"/>
          <cell r="NT90"/>
          <cell r="NU90" t="str">
            <v>Y</v>
          </cell>
          <cell r="NV90" t="str">
            <v>Y</v>
          </cell>
          <cell r="NW90" t="str">
            <v>NA</v>
          </cell>
          <cell r="NX90"/>
          <cell r="NY90" t="str">
            <v>N</v>
          </cell>
          <cell r="NZ90"/>
          <cell r="OA90" t="str">
            <v>N</v>
          </cell>
          <cell r="OB90" t="str">
            <v>Y</v>
          </cell>
          <cell r="OC90" t="str">
            <v>NA</v>
          </cell>
          <cell r="OD90" t="str">
            <v>Y</v>
          </cell>
          <cell r="OE90" t="str">
            <v>Y</v>
          </cell>
          <cell r="OF90" t="str">
            <v>Y</v>
          </cell>
          <cell r="OG90" t="str">
            <v>NA</v>
          </cell>
          <cell r="OH90"/>
          <cell r="OI90" t="str">
            <v>NA</v>
          </cell>
          <cell r="OJ90" t="str">
            <v>Y</v>
          </cell>
          <cell r="OK90" t="str">
            <v>NA</v>
          </cell>
          <cell r="OL90" t="str">
            <v>NA</v>
          </cell>
          <cell r="OM90" t="str">
            <v>Y</v>
          </cell>
          <cell r="ON90" t="str">
            <v>Y</v>
          </cell>
          <cell r="OO90" t="str">
            <v>Y</v>
          </cell>
          <cell r="OP90"/>
          <cell r="OQ90" t="str">
            <v>NA</v>
          </cell>
          <cell r="OR90" t="str">
            <v>Y</v>
          </cell>
          <cell r="OS90" t="str">
            <v>N</v>
          </cell>
          <cell r="OT90"/>
          <cell r="OU90" t="str">
            <v>N</v>
          </cell>
          <cell r="OV90" t="str">
            <v>Y</v>
          </cell>
          <cell r="OW90" t="str">
            <v>N</v>
          </cell>
          <cell r="OX90" t="str">
            <v>N/A</v>
          </cell>
          <cell r="OY90" t="str">
            <v>N</v>
          </cell>
          <cell r="OZ90" t="str">
            <v>Y</v>
          </cell>
          <cell r="PA90" t="str">
            <v>N/A</v>
          </cell>
          <cell r="PB90" t="str">
            <v>N/A</v>
          </cell>
          <cell r="PC90" t="str">
            <v>N/A</v>
          </cell>
          <cell r="PD90" t="str">
            <v>N/A</v>
          </cell>
          <cell r="PE90" t="str">
            <v>N/A</v>
          </cell>
          <cell r="PF90" t="str">
            <v>N</v>
          </cell>
          <cell r="PG90" t="str">
            <v>N</v>
          </cell>
          <cell r="PH90" t="str">
            <v>Y</v>
          </cell>
          <cell r="PI90" t="str">
            <v>N</v>
          </cell>
          <cell r="PJ90" t="str">
            <v>N</v>
          </cell>
          <cell r="PK90" t="str">
            <v>N</v>
          </cell>
          <cell r="PL90" t="str">
            <v>N</v>
          </cell>
          <cell r="PM90" t="str">
            <v>N/A</v>
          </cell>
          <cell r="PN90" t="str">
            <v>N/A</v>
          </cell>
          <cell r="PO90" t="str">
            <v>N</v>
          </cell>
          <cell r="PP90" t="str">
            <v>N/A</v>
          </cell>
          <cell r="PQ90" t="str">
            <v>Y</v>
          </cell>
          <cell r="PR90" t="str">
            <v>N</v>
          </cell>
          <cell r="PS90" t="str">
            <v>N</v>
          </cell>
          <cell r="PT90" t="str">
            <v>N/A</v>
          </cell>
          <cell r="PU90" t="str">
            <v>N/A</v>
          </cell>
          <cell r="PV90" t="str">
            <v>N</v>
          </cell>
          <cell r="PW90" t="str">
            <v>N</v>
          </cell>
          <cell r="PX90" t="str">
            <v>N</v>
          </cell>
          <cell r="PY90" t="str">
            <v>N</v>
          </cell>
          <cell r="PZ90" t="str">
            <v>N/A</v>
          </cell>
          <cell r="QA90"/>
          <cell r="QB90" t="str">
            <v>NA</v>
          </cell>
          <cell r="QC90" t="str">
            <v>NA</v>
          </cell>
          <cell r="QD90" t="str">
            <v>NA</v>
          </cell>
          <cell r="QE90" t="str">
            <v>Y</v>
          </cell>
          <cell r="QF90" t="str">
            <v>NA</v>
          </cell>
          <cell r="QG90" t="str">
            <v>NA</v>
          </cell>
          <cell r="QH90" t="str">
            <v>Y</v>
          </cell>
          <cell r="QI90" t="str">
            <v>NA</v>
          </cell>
          <cell r="QJ90" t="str">
            <v>Y</v>
          </cell>
          <cell r="QK90" t="str">
            <v>Y</v>
          </cell>
          <cell r="QL90" t="str">
            <v>Y</v>
          </cell>
          <cell r="QM90" t="str">
            <v>Y</v>
          </cell>
          <cell r="QN90" t="str">
            <v>Y</v>
          </cell>
          <cell r="QO90" t="str">
            <v>NA</v>
          </cell>
          <cell r="QP90" t="str">
            <v>Y</v>
          </cell>
          <cell r="QQ90" t="str">
            <v>NA</v>
          </cell>
          <cell r="QR90" t="str">
            <v>Y</v>
          </cell>
          <cell r="QS90" t="str">
            <v>Y</v>
          </cell>
          <cell r="QT90" t="str">
            <v>NA</v>
          </cell>
          <cell r="QU90" t="str">
            <v>Y</v>
          </cell>
          <cell r="QV90" t="str">
            <v>Y</v>
          </cell>
          <cell r="QW90" t="str">
            <v>Y</v>
          </cell>
          <cell r="QX90" t="str">
            <v>N</v>
          </cell>
          <cell r="QY90" t="str">
            <v>N</v>
          </cell>
          <cell r="QZ90"/>
          <cell r="RA90" t="str">
            <v>Y</v>
          </cell>
          <cell r="RB90" t="str">
            <v>Y</v>
          </cell>
          <cell r="RC90" t="str">
            <v>N</v>
          </cell>
          <cell r="RD90" t="str">
            <v>Y</v>
          </cell>
          <cell r="RE90" t="str">
            <v>N</v>
          </cell>
          <cell r="RF90" t="str">
            <v>Y</v>
          </cell>
          <cell r="RG90" t="str">
            <v>Y</v>
          </cell>
          <cell r="RH90" t="str">
            <v>Y</v>
          </cell>
          <cell r="RI90" t="str">
            <v>Y</v>
          </cell>
          <cell r="RJ90" t="str">
            <v>N</v>
          </cell>
          <cell r="RK90" t="str">
            <v>Y</v>
          </cell>
          <cell r="RL90" t="str">
            <v>Y</v>
          </cell>
          <cell r="RM90"/>
          <cell r="RN90" t="str">
            <v>Y</v>
          </cell>
          <cell r="RO90" t="str">
            <v>Y</v>
          </cell>
          <cell r="RP90" t="str">
            <v>Y</v>
          </cell>
          <cell r="RQ90" t="str">
            <v>N</v>
          </cell>
          <cell r="RR90" t="str">
            <v>Y</v>
          </cell>
          <cell r="RS90" t="str">
            <v>N</v>
          </cell>
          <cell r="RT90" t="str">
            <v>N</v>
          </cell>
          <cell r="RU90" t="str">
            <v>NA</v>
          </cell>
          <cell r="RV90" t="str">
            <v>NA</v>
          </cell>
          <cell r="RW90" t="str">
            <v>NA</v>
          </cell>
          <cell r="RX90" t="str">
            <v>N</v>
          </cell>
          <cell r="RY90" t="str">
            <v/>
          </cell>
          <cell r="RZ90" t="str">
            <v>Y</v>
          </cell>
          <cell r="SA90" t="str">
            <v>Y</v>
          </cell>
          <cell r="SB90" t="str">
            <v>N</v>
          </cell>
          <cell r="SC90" t="str">
            <v/>
          </cell>
          <cell r="SD90" t="str">
            <v>NA</v>
          </cell>
          <cell r="SE90" t="str">
            <v>NA</v>
          </cell>
          <cell r="SF90" t="str">
            <v>NA</v>
          </cell>
          <cell r="SG90" t="str">
            <v>N</v>
          </cell>
          <cell r="SH90" t="str">
            <v>N</v>
          </cell>
          <cell r="SI90" t="str">
            <v>NA</v>
          </cell>
          <cell r="SJ90" t="str">
            <v>N/A</v>
          </cell>
          <cell r="SK90" t="str">
            <v>Y</v>
          </cell>
          <cell r="SL90" t="str">
            <v>N/A</v>
          </cell>
          <cell r="SM90" t="str">
            <v>N/A</v>
          </cell>
          <cell r="SN90" t="str">
            <v>N</v>
          </cell>
          <cell r="SO90" t="str">
            <v>Y</v>
          </cell>
          <cell r="SP90" t="str">
            <v>N</v>
          </cell>
          <cell r="SQ90" t="str">
            <v>N/A</v>
          </cell>
          <cell r="SR90" t="str">
            <v>N/A</v>
          </cell>
          <cell r="SS90" t="str">
            <v>N/A</v>
          </cell>
          <cell r="ST90" t="str">
            <v>N</v>
          </cell>
          <cell r="SU90"/>
          <cell r="SV90"/>
          <cell r="SW90"/>
          <cell r="SX90"/>
          <cell r="SY90"/>
          <cell r="SZ90"/>
          <cell r="TA90"/>
          <cell r="TB90" t="str">
            <v>Y</v>
          </cell>
          <cell r="TC90" t="str">
            <v>Y</v>
          </cell>
          <cell r="TD90" t="str">
            <v>NA</v>
          </cell>
          <cell r="TE90" t="str">
            <v>Y</v>
          </cell>
          <cell r="TF90" t="str">
            <v>NA</v>
          </cell>
          <cell r="TG90" t="str">
            <v>NA</v>
          </cell>
          <cell r="TH90" t="str">
            <v>Y</v>
          </cell>
          <cell r="TI90" t="str">
            <v>Y</v>
          </cell>
          <cell r="TJ90" t="str">
            <v>Y</v>
          </cell>
          <cell r="TK90"/>
          <cell r="TL90"/>
          <cell r="TM90"/>
          <cell r="TN90" t="str">
            <v>Y</v>
          </cell>
          <cell r="TO90" t="str">
            <v>Y</v>
          </cell>
          <cell r="TP90" t="str">
            <v>Y</v>
          </cell>
          <cell r="TQ90" t="str">
            <v>Y</v>
          </cell>
          <cell r="TR90"/>
          <cell r="TS90" t="str">
            <v>Y</v>
          </cell>
          <cell r="TT90" t="str">
            <v>Y</v>
          </cell>
          <cell r="TU90" t="str">
            <v>Y</v>
          </cell>
          <cell r="TV90" t="str">
            <v>Y</v>
          </cell>
          <cell r="TW90" t="str">
            <v>Y</v>
          </cell>
          <cell r="TX90"/>
          <cell r="TY90"/>
          <cell r="TZ90"/>
          <cell r="UA90"/>
          <cell r="UB90"/>
          <cell r="UC90" t="str">
            <v>Y</v>
          </cell>
          <cell r="UD90" t="str">
            <v>Y</v>
          </cell>
          <cell r="UE90" t="str">
            <v>N</v>
          </cell>
          <cell r="UF90" t="str">
            <v>N</v>
          </cell>
          <cell r="UG90" t="str">
            <v>N</v>
          </cell>
          <cell r="UH90" t="str">
            <v>Y</v>
          </cell>
          <cell r="UI90" t="str">
            <v>N</v>
          </cell>
          <cell r="UJ90" t="str">
            <v>N</v>
          </cell>
          <cell r="UK90" t="str">
            <v>Y</v>
          </cell>
          <cell r="UL90" t="str">
            <v>N</v>
          </cell>
          <cell r="UM90" t="str">
            <v>Y</v>
          </cell>
          <cell r="UN90" t="str">
            <v>Y</v>
          </cell>
          <cell r="UO90"/>
          <cell r="UP90" t="str">
            <v>Y</v>
          </cell>
          <cell r="UQ90" t="str">
            <v>Y</v>
          </cell>
          <cell r="UR90"/>
          <cell r="US90" t="str">
            <v>Y</v>
          </cell>
          <cell r="UT90" t="str">
            <v>Y</v>
          </cell>
          <cell r="UU90" t="str">
            <v>Y</v>
          </cell>
          <cell r="UV90" t="str">
            <v>N</v>
          </cell>
          <cell r="UW90" t="str">
            <v>N</v>
          </cell>
          <cell r="UX90"/>
          <cell r="UY90" t="str">
            <v>N</v>
          </cell>
          <cell r="UZ90"/>
          <cell r="VA90" t="str">
            <v>Y</v>
          </cell>
          <cell r="VB90" t="str">
            <v>Y</v>
          </cell>
          <cell r="VC90" t="str">
            <v>N</v>
          </cell>
          <cell r="VD90" t="str">
            <v>Y</v>
          </cell>
          <cell r="VE90" t="str">
            <v>N</v>
          </cell>
          <cell r="VF90" t="str">
            <v>Y</v>
          </cell>
          <cell r="VG90"/>
          <cell r="VH90" t="str">
            <v>NA</v>
          </cell>
          <cell r="VI90" t="str">
            <v>N</v>
          </cell>
          <cell r="VJ90" t="str">
            <v>N</v>
          </cell>
          <cell r="VK90" t="str">
            <v>N</v>
          </cell>
          <cell r="VL90" t="str">
            <v>Y</v>
          </cell>
          <cell r="VM90"/>
          <cell r="VN90" t="str">
            <v>N</v>
          </cell>
          <cell r="VO90" t="str">
            <v>N</v>
          </cell>
          <cell r="VP90"/>
          <cell r="VQ90" t="str">
            <v>N</v>
          </cell>
          <cell r="VR90" t="str">
            <v>N</v>
          </cell>
          <cell r="VS90" t="str">
            <v>N</v>
          </cell>
          <cell r="VT90" t="str">
            <v>N</v>
          </cell>
          <cell r="VU90" t="str">
            <v>Y</v>
          </cell>
          <cell r="VV90" t="str">
            <v>N</v>
          </cell>
          <cell r="VW90" t="str">
            <v>Y</v>
          </cell>
          <cell r="VX90"/>
          <cell r="VY90" t="str">
            <v>Y</v>
          </cell>
          <cell r="VZ90" t="str">
            <v>N/A</v>
          </cell>
          <cell r="WA90"/>
          <cell r="WB90"/>
          <cell r="WC90" t="str">
            <v>N/A</v>
          </cell>
          <cell r="WD90" t="str">
            <v>N/A</v>
          </cell>
          <cell r="WE90" t="str">
            <v>N/A</v>
          </cell>
          <cell r="WF90"/>
          <cell r="WG90" t="str">
            <v>N/A</v>
          </cell>
          <cell r="WH90" t="str">
            <v>N/A</v>
          </cell>
          <cell r="WI90" t="str">
            <v>N/A</v>
          </cell>
          <cell r="WJ90"/>
          <cell r="WK90"/>
          <cell r="WL90" t="str">
            <v>N/A</v>
          </cell>
          <cell r="WM90" t="str">
            <v>N/A</v>
          </cell>
          <cell r="WN90" t="str">
            <v>Y</v>
          </cell>
          <cell r="WO90" t="str">
            <v>N/A</v>
          </cell>
          <cell r="WP90"/>
          <cell r="WQ90"/>
          <cell r="WR90" t="str">
            <v>N/A</v>
          </cell>
          <cell r="WS90" t="str">
            <v>N/A</v>
          </cell>
          <cell r="WT90" t="str">
            <v>N</v>
          </cell>
          <cell r="WU90" t="str">
            <v>N/A</v>
          </cell>
          <cell r="WV90" t="str">
            <v>N/A</v>
          </cell>
          <cell r="WW90" t="str">
            <v>N/A</v>
          </cell>
          <cell r="WX90" t="str">
            <v>N/A</v>
          </cell>
          <cell r="WY90" t="str">
            <v>N</v>
          </cell>
          <cell r="WZ90" t="str">
            <v>N/A</v>
          </cell>
          <cell r="XA90"/>
          <cell r="XB90" t="str">
            <v>N</v>
          </cell>
          <cell r="XC90"/>
          <cell r="XD90"/>
          <cell r="XE90"/>
          <cell r="XF90"/>
          <cell r="XG90"/>
          <cell r="XH90"/>
          <cell r="XI90" t="str">
            <v>Y</v>
          </cell>
          <cell r="XJ90"/>
          <cell r="XK90" t="str">
            <v>N</v>
          </cell>
          <cell r="XL90" t="str">
            <v>Y</v>
          </cell>
          <cell r="XM90"/>
          <cell r="XN90" t="str">
            <v>NA</v>
          </cell>
          <cell r="XO90"/>
          <cell r="XP90" t="str">
            <v>NA</v>
          </cell>
          <cell r="XQ90" t="str">
            <v>NA</v>
          </cell>
          <cell r="XR90" t="str">
            <v>Y</v>
          </cell>
          <cell r="XS90" t="str">
            <v>N</v>
          </cell>
          <cell r="XT90" t="str">
            <v>N</v>
          </cell>
          <cell r="XU90" t="str">
            <v>N</v>
          </cell>
          <cell r="XV90" t="str">
            <v>Y</v>
          </cell>
        </row>
        <row r="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cell r="CE91"/>
          <cell r="CF91"/>
          <cell r="CG91"/>
          <cell r="CH91"/>
          <cell r="CI91"/>
          <cell r="CJ91"/>
          <cell r="CK91"/>
          <cell r="CL91"/>
          <cell r="CM91"/>
          <cell r="CN91"/>
          <cell r="CO91"/>
          <cell r="CP91"/>
          <cell r="CQ91"/>
          <cell r="CR91"/>
          <cell r="CS91"/>
          <cell r="CT91"/>
          <cell r="CU91"/>
          <cell r="CV91"/>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cell r="IB91"/>
          <cell r="IC91"/>
          <cell r="ID91"/>
          <cell r="IE91"/>
          <cell r="IF91"/>
          <cell r="IG91"/>
          <cell r="IH91"/>
          <cell r="II91"/>
          <cell r="IJ91"/>
          <cell r="IK91"/>
          <cell r="IL91"/>
          <cell r="IM91"/>
          <cell r="IN91"/>
          <cell r="IO91"/>
          <cell r="IP91"/>
          <cell r="IQ91"/>
          <cell r="IR91"/>
          <cell r="IS91"/>
          <cell r="IT91"/>
          <cell r="IU91"/>
          <cell r="IV91"/>
          <cell r="IW91"/>
          <cell r="IX91"/>
          <cell r="IY91"/>
          <cell r="IZ91"/>
          <cell r="JA91"/>
          <cell r="JB91"/>
          <cell r="JC91"/>
          <cell r="JD91"/>
          <cell r="JE91"/>
          <cell r="JF91"/>
          <cell r="JG91"/>
          <cell r="JH91"/>
          <cell r="JI91"/>
          <cell r="JJ91"/>
          <cell r="JK91"/>
          <cell r="JL91"/>
          <cell r="JM91"/>
          <cell r="JN91"/>
          <cell r="JO91"/>
          <cell r="JP91"/>
          <cell r="JQ91"/>
          <cell r="JR91"/>
          <cell r="JS91"/>
          <cell r="JT91"/>
          <cell r="JU91"/>
          <cell r="JV91"/>
          <cell r="JW91"/>
          <cell r="JX91"/>
          <cell r="JY91"/>
          <cell r="JZ91"/>
          <cell r="KA91"/>
          <cell r="KB91"/>
          <cell r="KC91"/>
          <cell r="KD91"/>
          <cell r="KE91"/>
          <cell r="KF91"/>
          <cell r="KG91"/>
          <cell r="KH91"/>
          <cell r="KI91"/>
          <cell r="KJ91"/>
          <cell r="KK91"/>
          <cell r="KL91"/>
          <cell r="KM91"/>
          <cell r="KN91"/>
          <cell r="KO91"/>
          <cell r="KP91"/>
          <cell r="KQ91"/>
          <cell r="KR91"/>
          <cell r="KS91"/>
          <cell r="KT91"/>
          <cell r="KU91"/>
          <cell r="KV91"/>
          <cell r="KW91"/>
          <cell r="KX91"/>
          <cell r="KY91"/>
          <cell r="KZ91"/>
          <cell r="LA91"/>
          <cell r="LB91"/>
          <cell r="LC91"/>
          <cell r="LD91"/>
          <cell r="LE91"/>
          <cell r="LF91"/>
          <cell r="LG91"/>
          <cell r="LH91"/>
          <cell r="LI91"/>
          <cell r="LJ91"/>
          <cell r="LK91"/>
          <cell r="LL91"/>
          <cell r="LM91"/>
          <cell r="LN91"/>
          <cell r="LO91"/>
          <cell r="LP91"/>
          <cell r="LQ91"/>
          <cell r="LR91"/>
          <cell r="LS91"/>
          <cell r="LT91"/>
          <cell r="LU91"/>
          <cell r="LV91"/>
          <cell r="LW91"/>
          <cell r="LX91"/>
          <cell r="LY91"/>
          <cell r="LZ91"/>
          <cell r="MA91"/>
          <cell r="MB91"/>
          <cell r="MC91"/>
          <cell r="MD91"/>
          <cell r="ME91"/>
          <cell r="MF91"/>
          <cell r="MG91"/>
          <cell r="MH91"/>
          <cell r="MI91"/>
          <cell r="MJ91"/>
          <cell r="MK91"/>
          <cell r="ML91"/>
          <cell r="MM91"/>
          <cell r="MN91"/>
          <cell r="MO91"/>
          <cell r="MP91"/>
          <cell r="MQ91"/>
          <cell r="MR91"/>
          <cell r="MS91"/>
          <cell r="MT91"/>
          <cell r="MU91"/>
          <cell r="MV91"/>
          <cell r="MW91"/>
          <cell r="MX91"/>
          <cell r="MY91"/>
          <cell r="MZ91"/>
          <cell r="NA91"/>
          <cell r="NB91"/>
          <cell r="NC91"/>
          <cell r="ND91"/>
          <cell r="NE91"/>
          <cell r="NF91"/>
          <cell r="NG91"/>
          <cell r="NH91"/>
          <cell r="NI91"/>
          <cell r="NJ91"/>
          <cell r="NK91"/>
          <cell r="NL91"/>
          <cell r="NM91"/>
          <cell r="NN91"/>
          <cell r="NO91"/>
          <cell r="NP91"/>
          <cell r="NQ91"/>
          <cell r="NR91"/>
          <cell r="NS91"/>
          <cell r="NT91"/>
          <cell r="NU91"/>
          <cell r="NV91"/>
          <cell r="NW91"/>
          <cell r="NX91"/>
          <cell r="NY91"/>
          <cell r="NZ91"/>
          <cell r="OA91"/>
          <cell r="OB91"/>
          <cell r="OC91"/>
          <cell r="OD91"/>
          <cell r="OE91"/>
          <cell r="OF91"/>
          <cell r="OG91"/>
          <cell r="OH91"/>
          <cell r="OI91"/>
          <cell r="OJ91"/>
          <cell r="OK91"/>
          <cell r="OL91"/>
          <cell r="OM91"/>
          <cell r="ON91"/>
          <cell r="OO91"/>
          <cell r="OP91"/>
          <cell r="OQ91"/>
          <cell r="OR91"/>
          <cell r="OS91"/>
          <cell r="OT91"/>
          <cell r="OU91"/>
          <cell r="OV91"/>
          <cell r="OW91"/>
          <cell r="OX91"/>
          <cell r="OY91"/>
          <cell r="OZ91"/>
          <cell r="PA91"/>
          <cell r="PB91"/>
          <cell r="PC91"/>
          <cell r="PD91"/>
          <cell r="PE91"/>
          <cell r="PF91"/>
          <cell r="PG91"/>
          <cell r="PH91"/>
          <cell r="PI91"/>
          <cell r="PJ91"/>
          <cell r="PK91"/>
          <cell r="PL91"/>
          <cell r="PM91"/>
          <cell r="PN91"/>
          <cell r="PO91"/>
          <cell r="PP91"/>
          <cell r="PQ91"/>
          <cell r="PR91"/>
          <cell r="PS91"/>
          <cell r="PT91"/>
          <cell r="PU91"/>
          <cell r="PV91"/>
          <cell r="PW91"/>
          <cell r="PX91"/>
          <cell r="PY91"/>
          <cell r="PZ91"/>
          <cell r="QA91"/>
          <cell r="QB91"/>
          <cell r="QC91"/>
          <cell r="QD91"/>
          <cell r="QE91"/>
          <cell r="QF91"/>
          <cell r="QG91"/>
          <cell r="QH91"/>
          <cell r="QI91"/>
          <cell r="QJ91"/>
          <cell r="QK91"/>
          <cell r="QL91"/>
          <cell r="QM91"/>
          <cell r="QN91"/>
          <cell r="QO91"/>
          <cell r="QP91"/>
          <cell r="QQ91"/>
          <cell r="QR91"/>
          <cell r="QS91"/>
          <cell r="QT91"/>
          <cell r="QU91"/>
          <cell r="QV91"/>
          <cell r="QW91"/>
          <cell r="QX91"/>
          <cell r="QY91"/>
          <cell r="QZ91"/>
          <cell r="RA91"/>
          <cell r="RB91"/>
          <cell r="RC91"/>
          <cell r="RD91"/>
          <cell r="RE91"/>
          <cell r="RF91"/>
          <cell r="RG91"/>
          <cell r="RH91"/>
          <cell r="RI91"/>
          <cell r="RJ91"/>
          <cell r="RK91"/>
          <cell r="RL91"/>
          <cell r="RM91"/>
          <cell r="RN91"/>
          <cell r="RO91"/>
          <cell r="RP91"/>
          <cell r="RQ91"/>
          <cell r="RR91"/>
          <cell r="RS91"/>
          <cell r="RT91"/>
          <cell r="RU91"/>
          <cell r="RV91"/>
          <cell r="RW91"/>
          <cell r="RX91"/>
          <cell r="RY91"/>
          <cell r="RZ91"/>
          <cell r="SA91"/>
          <cell r="SB91"/>
          <cell r="SC91"/>
          <cell r="SD91"/>
          <cell r="SE91"/>
          <cell r="SF91"/>
          <cell r="SG91"/>
          <cell r="SH91"/>
          <cell r="SI91"/>
          <cell r="SJ91"/>
          <cell r="SK91"/>
          <cell r="SL91"/>
          <cell r="SM91"/>
          <cell r="SN91"/>
          <cell r="SO91"/>
          <cell r="SP91"/>
          <cell r="SQ91"/>
          <cell r="SR91"/>
          <cell r="SS91"/>
          <cell r="ST91"/>
          <cell r="SU91"/>
          <cell r="SV91"/>
          <cell r="SW91"/>
          <cell r="SX91"/>
          <cell r="SY91"/>
          <cell r="SZ91"/>
          <cell r="TA91"/>
          <cell r="TB91"/>
          <cell r="TC91"/>
          <cell r="TD91"/>
          <cell r="TE91"/>
          <cell r="TF91"/>
          <cell r="TG91"/>
          <cell r="TH91"/>
          <cell r="TI91"/>
          <cell r="TJ91"/>
          <cell r="TK91"/>
          <cell r="TL91"/>
          <cell r="TM91"/>
          <cell r="TN91"/>
          <cell r="TO91"/>
          <cell r="TP91"/>
          <cell r="TQ91"/>
          <cell r="TR91"/>
          <cell r="TS91"/>
          <cell r="TT91"/>
          <cell r="TU91"/>
          <cell r="TV91"/>
          <cell r="TW91"/>
          <cell r="TX91"/>
          <cell r="TY91"/>
          <cell r="TZ91"/>
          <cell r="UA91"/>
          <cell r="UB91"/>
          <cell r="UC91"/>
          <cell r="UD91"/>
          <cell r="UE91"/>
          <cell r="UF91"/>
          <cell r="UG91"/>
          <cell r="UH91"/>
          <cell r="UI91"/>
          <cell r="UJ91"/>
          <cell r="UK91"/>
          <cell r="UL91"/>
          <cell r="UM91"/>
          <cell r="UN91"/>
          <cell r="UO91"/>
          <cell r="UP91"/>
          <cell r="UQ91"/>
          <cell r="UR91"/>
          <cell r="US91"/>
          <cell r="UT91"/>
          <cell r="UU91"/>
          <cell r="UV91"/>
          <cell r="UW91"/>
          <cell r="UX91"/>
          <cell r="UY91"/>
          <cell r="UZ91"/>
          <cell r="VA91"/>
          <cell r="VB91"/>
          <cell r="VC91"/>
          <cell r="VD91"/>
          <cell r="VE91"/>
          <cell r="VF91"/>
          <cell r="VG91"/>
          <cell r="VH91"/>
          <cell r="VI91"/>
          <cell r="VJ91"/>
          <cell r="VK91"/>
          <cell r="VL91"/>
          <cell r="VM91"/>
          <cell r="VN91"/>
          <cell r="VO91"/>
          <cell r="VP91"/>
          <cell r="VQ91"/>
          <cell r="VR91"/>
          <cell r="VS91"/>
          <cell r="VT91"/>
          <cell r="VU91"/>
          <cell r="VV91"/>
          <cell r="VW91"/>
          <cell r="VX91"/>
          <cell r="VY91"/>
          <cell r="VZ91"/>
          <cell r="WA91"/>
          <cell r="WB91"/>
          <cell r="WC91"/>
          <cell r="WD91"/>
          <cell r="WE91"/>
          <cell r="WF91"/>
          <cell r="WG91"/>
          <cell r="WH91"/>
          <cell r="WI91"/>
          <cell r="WJ91"/>
          <cell r="WK91"/>
          <cell r="WL91"/>
          <cell r="WM91"/>
          <cell r="WN91"/>
          <cell r="WO91"/>
          <cell r="WP91"/>
          <cell r="WQ91"/>
          <cell r="WR91"/>
          <cell r="WS91"/>
          <cell r="WT91"/>
          <cell r="WU91"/>
          <cell r="WV91"/>
          <cell r="WW91"/>
          <cell r="WX91"/>
          <cell r="WY91"/>
          <cell r="WZ91"/>
          <cell r="XA91"/>
          <cell r="XB91"/>
          <cell r="XC91"/>
          <cell r="XD91"/>
          <cell r="XE91"/>
          <cell r="XF91"/>
          <cell r="XG91"/>
          <cell r="XH91"/>
          <cell r="XI91"/>
          <cell r="XJ91"/>
          <cell r="XK91"/>
          <cell r="XL91"/>
          <cell r="XM91"/>
          <cell r="XN91"/>
          <cell r="XO91"/>
          <cell r="XP91"/>
          <cell r="XQ91"/>
          <cell r="XR91"/>
          <cell r="XS91"/>
          <cell r="XT91"/>
          <cell r="XU91"/>
          <cell r="XV91"/>
        </row>
        <row r="92">
          <cell r="E92" t="str">
            <v>Y</v>
          </cell>
          <cell r="F92" t="str">
            <v>Y</v>
          </cell>
          <cell r="G92" t="str">
            <v>Y</v>
          </cell>
          <cell r="H92" t="str">
            <v>Y</v>
          </cell>
          <cell r="I92" t="str">
            <v>Y</v>
          </cell>
          <cell r="J92" t="str">
            <v>Y</v>
          </cell>
          <cell r="K92" t="str">
            <v>Y</v>
          </cell>
          <cell r="L92" t="str">
            <v>Y</v>
          </cell>
          <cell r="M92" t="str">
            <v>Y</v>
          </cell>
          <cell r="N92" t="str">
            <v>Y</v>
          </cell>
          <cell r="O92"/>
          <cell r="P92" t="str">
            <v>Y</v>
          </cell>
          <cell r="Q92" t="str">
            <v>Y</v>
          </cell>
          <cell r="R92" t="str">
            <v>Y</v>
          </cell>
          <cell r="S92" t="str">
            <v>Y</v>
          </cell>
          <cell r="T92" t="str">
            <v>N</v>
          </cell>
          <cell r="U92" t="str">
            <v>N</v>
          </cell>
          <cell r="V92" t="str">
            <v>N</v>
          </cell>
          <cell r="W92" t="str">
            <v>Y</v>
          </cell>
          <cell r="X92" t="str">
            <v>Y</v>
          </cell>
          <cell r="Y92" t="str">
            <v>Y</v>
          </cell>
          <cell r="Z92"/>
          <cell r="AA92" t="str">
            <v>Y</v>
          </cell>
          <cell r="AB92" t="str">
            <v>Y</v>
          </cell>
          <cell r="AC92" t="str">
            <v>Y</v>
          </cell>
          <cell r="AD92" t="str">
            <v>Y</v>
          </cell>
          <cell r="AE92" t="str">
            <v>Y</v>
          </cell>
          <cell r="AF92" t="str">
            <v>Y</v>
          </cell>
          <cell r="AG92" t="str">
            <v>N</v>
          </cell>
          <cell r="AH92" t="str">
            <v>Y</v>
          </cell>
          <cell r="AI92" t="str">
            <v>Y</v>
          </cell>
          <cell r="AJ92" t="str">
            <v>Y</v>
          </cell>
          <cell r="AK92" t="str">
            <v>Y</v>
          </cell>
          <cell r="AL92" t="str">
            <v>Y</v>
          </cell>
          <cell r="AM92" t="str">
            <v>Y</v>
          </cell>
          <cell r="AN92" t="str">
            <v>Y</v>
          </cell>
          <cell r="AO92" t="str">
            <v>Y</v>
          </cell>
          <cell r="AP92" t="str">
            <v>Y</v>
          </cell>
          <cell r="AQ92" t="str">
            <v>Y</v>
          </cell>
          <cell r="AR92" t="str">
            <v>Y</v>
          </cell>
          <cell r="AS92" t="str">
            <v>Y</v>
          </cell>
          <cell r="AT92" t="str">
            <v>Y</v>
          </cell>
          <cell r="AU92" t="str">
            <v>Y</v>
          </cell>
          <cell r="AV92" t="str">
            <v>Y</v>
          </cell>
          <cell r="AW92" t="str">
            <v>Y</v>
          </cell>
          <cell r="AX92" t="str">
            <v>Y</v>
          </cell>
          <cell r="AY92"/>
          <cell r="AZ92" t="str">
            <v>Y</v>
          </cell>
          <cell r="BA92"/>
          <cell r="BB92" t="str">
            <v>N</v>
          </cell>
          <cell r="BC92" t="str">
            <v>Y</v>
          </cell>
          <cell r="BD92" t="str">
            <v>Y</v>
          </cell>
          <cell r="BE92" t="str">
            <v>Y</v>
          </cell>
          <cell r="BF92" t="str">
            <v>N</v>
          </cell>
          <cell r="BG92" t="str">
            <v>N</v>
          </cell>
          <cell r="BH92" t="str">
            <v>N</v>
          </cell>
          <cell r="BI92" t="str">
            <v>N</v>
          </cell>
          <cell r="BJ92" t="str">
            <v>N</v>
          </cell>
          <cell r="BK92" t="str">
            <v>N</v>
          </cell>
          <cell r="BL92" t="str">
            <v>N</v>
          </cell>
          <cell r="BM92" t="str">
            <v>N</v>
          </cell>
          <cell r="BN92" t="str">
            <v>N</v>
          </cell>
          <cell r="BO92" t="str">
            <v>N</v>
          </cell>
          <cell r="BP92" t="str">
            <v>Y</v>
          </cell>
          <cell r="BQ92" t="str">
            <v>N</v>
          </cell>
          <cell r="BR92" t="str">
            <v>N</v>
          </cell>
          <cell r="BS92" t="str">
            <v>N</v>
          </cell>
          <cell r="BT92" t="str">
            <v>N</v>
          </cell>
          <cell r="BU92" t="str">
            <v>N</v>
          </cell>
          <cell r="BV92" t="str">
            <v>N</v>
          </cell>
          <cell r="BW92" t="str">
            <v>N</v>
          </cell>
          <cell r="BX92" t="str">
            <v>N</v>
          </cell>
          <cell r="BY92" t="str">
            <v>N</v>
          </cell>
          <cell r="BZ92" t="str">
            <v>Y</v>
          </cell>
          <cell r="CA92" t="str">
            <v>Y</v>
          </cell>
          <cell r="CB92" t="str">
            <v>Y</v>
          </cell>
          <cell r="CC92" t="str">
            <v>N</v>
          </cell>
          <cell r="CD92" t="str">
            <v>N</v>
          </cell>
          <cell r="CE92" t="str">
            <v>Y</v>
          </cell>
          <cell r="CF92" t="str">
            <v>Y</v>
          </cell>
          <cell r="CG92" t="str">
            <v>Y</v>
          </cell>
          <cell r="CH92" t="str">
            <v>Y</v>
          </cell>
          <cell r="CI92" t="str">
            <v>Y</v>
          </cell>
          <cell r="CJ92" t="str">
            <v>Y</v>
          </cell>
          <cell r="CK92" t="str">
            <v>Y</v>
          </cell>
          <cell r="CL92" t="str">
            <v>Y</v>
          </cell>
          <cell r="CM92"/>
          <cell r="CN92" t="str">
            <v>Y</v>
          </cell>
          <cell r="CO92" t="str">
            <v>Y</v>
          </cell>
          <cell r="CP92" t="str">
            <v>Y</v>
          </cell>
          <cell r="CQ92" t="str">
            <v>Y</v>
          </cell>
          <cell r="CR92"/>
          <cell r="CS92" t="str">
            <v>Y</v>
          </cell>
          <cell r="CT92" t="str">
            <v>Y</v>
          </cell>
          <cell r="CU92" t="str">
            <v>Y</v>
          </cell>
          <cell r="CV92" t="str">
            <v>Y</v>
          </cell>
          <cell r="CW92" t="str">
            <v>Y</v>
          </cell>
          <cell r="CX92" t="str">
            <v>Y</v>
          </cell>
          <cell r="CY92" t="str">
            <v>Y</v>
          </cell>
          <cell r="CZ92" t="str">
            <v>Y</v>
          </cell>
          <cell r="DA92" t="str">
            <v>Y</v>
          </cell>
          <cell r="DB92" t="str">
            <v>Y</v>
          </cell>
          <cell r="DC92" t="str">
            <v>Y</v>
          </cell>
          <cell r="DD92" t="str">
            <v>Y</v>
          </cell>
          <cell r="DE92" t="str">
            <v>Y</v>
          </cell>
          <cell r="DF92" t="str">
            <v>Y</v>
          </cell>
          <cell r="DG92" t="str">
            <v>Y</v>
          </cell>
          <cell r="DH92" t="str">
            <v>Y</v>
          </cell>
          <cell r="DI92" t="str">
            <v>Y</v>
          </cell>
          <cell r="DJ92" t="str">
            <v>Y</v>
          </cell>
          <cell r="DK92" t="str">
            <v>Y</v>
          </cell>
          <cell r="DL92" t="str">
            <v>N</v>
          </cell>
          <cell r="DM92" t="str">
            <v>Y</v>
          </cell>
          <cell r="DN92" t="str">
            <v>Y</v>
          </cell>
          <cell r="DO92" t="str">
            <v>Y</v>
          </cell>
          <cell r="DP92" t="str">
            <v>Y</v>
          </cell>
          <cell r="DQ92" t="str">
            <v>Y</v>
          </cell>
          <cell r="DR92" t="str">
            <v>Y</v>
          </cell>
          <cell r="DS92" t="str">
            <v>Y</v>
          </cell>
          <cell r="DT92" t="str">
            <v>N</v>
          </cell>
          <cell r="DU92" t="str">
            <v>Y</v>
          </cell>
          <cell r="DV92" t="str">
            <v>Y</v>
          </cell>
          <cell r="DW92" t="str">
            <v>Y</v>
          </cell>
          <cell r="DX92" t="str">
            <v>Y</v>
          </cell>
          <cell r="DY92" t="str">
            <v>N</v>
          </cell>
          <cell r="DZ92" t="str">
            <v>N</v>
          </cell>
          <cell r="EA92" t="str">
            <v>N</v>
          </cell>
          <cell r="EB92"/>
          <cell r="EC92" t="str">
            <v>N</v>
          </cell>
          <cell r="ED92" t="str">
            <v>Y</v>
          </cell>
          <cell r="EE92" t="str">
            <v>Y</v>
          </cell>
          <cell r="EF92" t="str">
            <v>Y</v>
          </cell>
          <cell r="EG92" t="str">
            <v>Y</v>
          </cell>
          <cell r="EH92" t="str">
            <v>Y</v>
          </cell>
          <cell r="EI92" t="str">
            <v>Y</v>
          </cell>
          <cell r="EJ92" t="str">
            <v>N</v>
          </cell>
          <cell r="EK92" t="str">
            <v>Y</v>
          </cell>
          <cell r="EL92"/>
          <cell r="EM92" t="str">
            <v>Y</v>
          </cell>
          <cell r="EN92" t="str">
            <v>Y</v>
          </cell>
          <cell r="EO92" t="str">
            <v>Y</v>
          </cell>
          <cell r="EP92" t="str">
            <v>Y</v>
          </cell>
          <cell r="EQ92" t="str">
            <v>N</v>
          </cell>
          <cell r="ER92" t="str">
            <v>Y</v>
          </cell>
          <cell r="ES92" t="str">
            <v>Y</v>
          </cell>
          <cell r="ET92" t="str">
            <v>Y</v>
          </cell>
          <cell r="EU92" t="str">
            <v>N</v>
          </cell>
          <cell r="EV92" t="str">
            <v>N</v>
          </cell>
          <cell r="EW92" t="str">
            <v>Y</v>
          </cell>
          <cell r="EX92" t="str">
            <v>N</v>
          </cell>
          <cell r="EY92"/>
          <cell r="EZ92" t="str">
            <v>N</v>
          </cell>
          <cell r="FA92" t="str">
            <v>N</v>
          </cell>
          <cell r="FB92" t="str">
            <v>N</v>
          </cell>
          <cell r="FC92" t="str">
            <v>N</v>
          </cell>
          <cell r="FD92" t="str">
            <v>Y</v>
          </cell>
          <cell r="FE92" t="str">
            <v>Y</v>
          </cell>
          <cell r="FF92" t="str">
            <v>Y</v>
          </cell>
          <cell r="FG92" t="str">
            <v>Y</v>
          </cell>
          <cell r="FH92" t="str">
            <v>Y</v>
          </cell>
          <cell r="FI92" t="str">
            <v>Y</v>
          </cell>
          <cell r="FJ92" t="str">
            <v>Y</v>
          </cell>
          <cell r="FK92" t="str">
            <v>Y</v>
          </cell>
          <cell r="FL92" t="str">
            <v>N</v>
          </cell>
          <cell r="FM92" t="str">
            <v>Y</v>
          </cell>
          <cell r="FN92" t="str">
            <v>Y</v>
          </cell>
          <cell r="FO92" t="str">
            <v>Y</v>
          </cell>
          <cell r="FP92" t="str">
            <v>Y</v>
          </cell>
          <cell r="FQ92" t="str">
            <v>Y</v>
          </cell>
          <cell r="FR92" t="str">
            <v>Y</v>
          </cell>
          <cell r="FS92" t="str">
            <v>Y</v>
          </cell>
          <cell r="FT92" t="str">
            <v>Y</v>
          </cell>
          <cell r="FU92" t="str">
            <v>Y</v>
          </cell>
          <cell r="FV92" t="str">
            <v>Y</v>
          </cell>
          <cell r="FW92" t="str">
            <v>Y</v>
          </cell>
          <cell r="FX92" t="str">
            <v>Y</v>
          </cell>
          <cell r="FY92" t="str">
            <v>Y</v>
          </cell>
          <cell r="FZ92" t="str">
            <v>Y</v>
          </cell>
          <cell r="GA92" t="str">
            <v>Y</v>
          </cell>
          <cell r="GB92"/>
          <cell r="GC92" t="str">
            <v>Y</v>
          </cell>
          <cell r="GD92" t="str">
            <v>N</v>
          </cell>
          <cell r="GE92"/>
          <cell r="GF92" t="str">
            <v>N</v>
          </cell>
          <cell r="GG92" t="str">
            <v>N</v>
          </cell>
          <cell r="GH92" t="str">
            <v>N</v>
          </cell>
          <cell r="GI92" t="str">
            <v>Y</v>
          </cell>
          <cell r="GJ92" t="str">
            <v>N</v>
          </cell>
          <cell r="GK92" t="str">
            <v>Y</v>
          </cell>
          <cell r="GL92" t="str">
            <v>N</v>
          </cell>
          <cell r="GM92" t="str">
            <v>N</v>
          </cell>
          <cell r="GN92" t="str">
            <v>N</v>
          </cell>
          <cell r="GO92" t="str">
            <v>Y</v>
          </cell>
          <cell r="GP92" t="str">
            <v>Y</v>
          </cell>
          <cell r="GQ92" t="str">
            <v>Y</v>
          </cell>
          <cell r="GR92" t="str">
            <v>N</v>
          </cell>
          <cell r="GS92" t="str">
            <v>Y</v>
          </cell>
          <cell r="GT92" t="str">
            <v>Y</v>
          </cell>
          <cell r="GU92" t="str">
            <v>Y</v>
          </cell>
          <cell r="GV92" t="str">
            <v>Y</v>
          </cell>
          <cell r="GW92" t="str">
            <v>N</v>
          </cell>
          <cell r="GX92" t="str">
            <v>N</v>
          </cell>
          <cell r="GY92" t="str">
            <v>Y</v>
          </cell>
          <cell r="GZ92" t="str">
            <v>N</v>
          </cell>
          <cell r="HA92" t="str">
            <v>N</v>
          </cell>
          <cell r="HB92" t="str">
            <v>Y</v>
          </cell>
          <cell r="HC92" t="str">
            <v>N</v>
          </cell>
          <cell r="HD92" t="str">
            <v>Y</v>
          </cell>
          <cell r="HE92" t="str">
            <v>N</v>
          </cell>
          <cell r="HF92"/>
          <cell r="HG92" t="str">
            <v>Y</v>
          </cell>
          <cell r="HH92" t="str">
            <v>Y</v>
          </cell>
          <cell r="HI92" t="str">
            <v>N</v>
          </cell>
          <cell r="HJ92" t="str">
            <v>Y</v>
          </cell>
          <cell r="HK92" t="str">
            <v>Y</v>
          </cell>
          <cell r="HL92" t="str">
            <v>Y</v>
          </cell>
          <cell r="HM92" t="str">
            <v>Y</v>
          </cell>
          <cell r="HN92" t="str">
            <v>N</v>
          </cell>
          <cell r="HO92" t="str">
            <v>N</v>
          </cell>
          <cell r="HP92"/>
          <cell r="HQ92" t="str">
            <v>N</v>
          </cell>
          <cell r="HR92" t="str">
            <v>Y</v>
          </cell>
          <cell r="HS92" t="str">
            <v>N</v>
          </cell>
          <cell r="HT92" t="str">
            <v>Y</v>
          </cell>
          <cell r="HU92" t="str">
            <v>Y</v>
          </cell>
          <cell r="HV92" t="str">
            <v>Y</v>
          </cell>
          <cell r="HW92" t="str">
            <v>Y</v>
          </cell>
          <cell r="HX92" t="str">
            <v>Y</v>
          </cell>
          <cell r="HY92"/>
          <cell r="HZ92" t="str">
            <v>Y</v>
          </cell>
          <cell r="IA92" t="str">
            <v>N</v>
          </cell>
          <cell r="IB92" t="str">
            <v>Y</v>
          </cell>
          <cell r="IC92" t="str">
            <v>Y</v>
          </cell>
          <cell r="ID92" t="str">
            <v>Y</v>
          </cell>
          <cell r="IE92" t="str">
            <v>Y</v>
          </cell>
          <cell r="IF92" t="str">
            <v>Y</v>
          </cell>
          <cell r="IG92" t="str">
            <v>Y</v>
          </cell>
          <cell r="IH92" t="str">
            <v>Y</v>
          </cell>
          <cell r="II92"/>
          <cell r="IJ92" t="str">
            <v>Y</v>
          </cell>
          <cell r="IK92" t="str">
            <v>N</v>
          </cell>
          <cell r="IL92" t="str">
            <v>N</v>
          </cell>
          <cell r="IM92" t="str">
            <v>Y</v>
          </cell>
          <cell r="IN92"/>
          <cell r="IO92" t="str">
            <v>Y</v>
          </cell>
          <cell r="IP92" t="str">
            <v>Y</v>
          </cell>
          <cell r="IQ92" t="str">
            <v>Y</v>
          </cell>
          <cell r="IR92" t="str">
            <v>Y</v>
          </cell>
          <cell r="IS92" t="str">
            <v>Y</v>
          </cell>
          <cell r="IT92" t="str">
            <v>Y</v>
          </cell>
          <cell r="IU92" t="str">
            <v>Y</v>
          </cell>
          <cell r="IV92" t="str">
            <v>Y</v>
          </cell>
          <cell r="IW92"/>
          <cell r="IX92" t="str">
            <v>Y</v>
          </cell>
          <cell r="IY92" t="str">
            <v>Y</v>
          </cell>
          <cell r="IZ92" t="str">
            <v>Y</v>
          </cell>
          <cell r="JA92" t="str">
            <v>Y</v>
          </cell>
          <cell r="JB92" t="str">
            <v>N</v>
          </cell>
          <cell r="JC92" t="str">
            <v>Y</v>
          </cell>
          <cell r="JD92" t="str">
            <v>Y</v>
          </cell>
          <cell r="JE92" t="str">
            <v>Y</v>
          </cell>
          <cell r="JF92" t="str">
            <v>Y</v>
          </cell>
          <cell r="JG92"/>
          <cell r="JH92" t="str">
            <v>Y</v>
          </cell>
          <cell r="JI92"/>
          <cell r="JJ92" t="str">
            <v>N</v>
          </cell>
          <cell r="JK92" t="str">
            <v>N</v>
          </cell>
          <cell r="JL92" t="str">
            <v>Y</v>
          </cell>
          <cell r="JM92" t="str">
            <v>Y</v>
          </cell>
          <cell r="JN92" t="str">
            <v>Y</v>
          </cell>
          <cell r="JO92" t="str">
            <v>N</v>
          </cell>
          <cell r="JP92" t="str">
            <v>Y</v>
          </cell>
          <cell r="JQ92" t="str">
            <v>N</v>
          </cell>
          <cell r="JR92" t="str">
            <v>Y</v>
          </cell>
          <cell r="JS92" t="str">
            <v>N</v>
          </cell>
          <cell r="JT92" t="str">
            <v>N</v>
          </cell>
          <cell r="JU92" t="str">
            <v>N</v>
          </cell>
          <cell r="JV92" t="str">
            <v>N</v>
          </cell>
          <cell r="JW92" t="str">
            <v>Y</v>
          </cell>
          <cell r="JX92" t="str">
            <v>N</v>
          </cell>
          <cell r="JY92" t="str">
            <v>Y</v>
          </cell>
          <cell r="JZ92" t="str">
            <v>Y</v>
          </cell>
          <cell r="KA92" t="str">
            <v>Y</v>
          </cell>
          <cell r="KB92" t="str">
            <v>Y</v>
          </cell>
          <cell r="KC92" t="str">
            <v>Y</v>
          </cell>
          <cell r="KD92" t="str">
            <v>Y</v>
          </cell>
          <cell r="KE92" t="str">
            <v>Y</v>
          </cell>
          <cell r="KF92" t="str">
            <v>N</v>
          </cell>
          <cell r="KG92" t="str">
            <v>N</v>
          </cell>
          <cell r="KH92"/>
          <cell r="KI92" t="str">
            <v>N</v>
          </cell>
          <cell r="KJ92" t="str">
            <v>N</v>
          </cell>
          <cell r="KK92" t="str">
            <v>N</v>
          </cell>
          <cell r="KL92" t="str">
            <v>N</v>
          </cell>
          <cell r="KM92" t="str">
            <v>N</v>
          </cell>
          <cell r="KN92" t="str">
            <v>N</v>
          </cell>
          <cell r="KO92" t="str">
            <v>N</v>
          </cell>
          <cell r="KP92" t="str">
            <v>N</v>
          </cell>
          <cell r="KQ92" t="str">
            <v>N</v>
          </cell>
          <cell r="KR92" t="str">
            <v>N</v>
          </cell>
          <cell r="KS92" t="str">
            <v>N</v>
          </cell>
          <cell r="KT92" t="str">
            <v>N</v>
          </cell>
          <cell r="KU92" t="str">
            <v>Y</v>
          </cell>
          <cell r="KV92" t="str">
            <v>N</v>
          </cell>
          <cell r="KW92" t="str">
            <v>Y</v>
          </cell>
          <cell r="KX92" t="str">
            <v>Y</v>
          </cell>
          <cell r="KY92" t="str">
            <v>N</v>
          </cell>
          <cell r="KZ92" t="str">
            <v>Y</v>
          </cell>
          <cell r="LA92" t="str">
            <v>Y</v>
          </cell>
          <cell r="LB92" t="str">
            <v>Y</v>
          </cell>
          <cell r="LC92" t="str">
            <v>Y</v>
          </cell>
          <cell r="LD92" t="str">
            <v>N</v>
          </cell>
          <cell r="LE92" t="str">
            <v>Y</v>
          </cell>
          <cell r="LF92" t="str">
            <v>Y</v>
          </cell>
          <cell r="LG92" t="str">
            <v>Y</v>
          </cell>
          <cell r="LH92" t="str">
            <v>Y</v>
          </cell>
          <cell r="LI92" t="str">
            <v>Y</v>
          </cell>
          <cell r="LJ92" t="str">
            <v>Y</v>
          </cell>
          <cell r="LK92" t="str">
            <v>N</v>
          </cell>
          <cell r="LL92" t="str">
            <v>Y</v>
          </cell>
          <cell r="LM92" t="str">
            <v>Y</v>
          </cell>
          <cell r="LN92" t="str">
            <v>Y</v>
          </cell>
          <cell r="LO92" t="str">
            <v>Y</v>
          </cell>
          <cell r="LP92" t="str">
            <v>Y</v>
          </cell>
          <cell r="LQ92" t="str">
            <v>Y</v>
          </cell>
          <cell r="LR92"/>
          <cell r="LS92" t="str">
            <v>Y</v>
          </cell>
          <cell r="LT92" t="str">
            <v>Y</v>
          </cell>
          <cell r="LU92"/>
          <cell r="LV92" t="str">
            <v>Y</v>
          </cell>
          <cell r="LW92" t="str">
            <v>Y</v>
          </cell>
          <cell r="LX92" t="str">
            <v>N</v>
          </cell>
          <cell r="LY92" t="str">
            <v>Y</v>
          </cell>
          <cell r="LZ92" t="str">
            <v>Y</v>
          </cell>
          <cell r="MA92" t="str">
            <v>N</v>
          </cell>
          <cell r="MB92" t="str">
            <v>Y</v>
          </cell>
          <cell r="MC92" t="str">
            <v>N</v>
          </cell>
          <cell r="MD92" t="str">
            <v>Y</v>
          </cell>
          <cell r="ME92" t="str">
            <v>Y</v>
          </cell>
          <cell r="MF92" t="str">
            <v>N</v>
          </cell>
          <cell r="MG92" t="str">
            <v>Y</v>
          </cell>
          <cell r="MH92" t="str">
            <v>Y</v>
          </cell>
          <cell r="MI92" t="str">
            <v>N</v>
          </cell>
          <cell r="MJ92" t="str">
            <v>N</v>
          </cell>
          <cell r="MK92" t="str">
            <v>N</v>
          </cell>
          <cell r="ML92" t="str">
            <v>N</v>
          </cell>
          <cell r="MM92" t="str">
            <v>N</v>
          </cell>
          <cell r="MN92" t="str">
            <v>N</v>
          </cell>
          <cell r="MO92" t="str">
            <v>N</v>
          </cell>
          <cell r="MP92" t="str">
            <v>N</v>
          </cell>
          <cell r="MQ92"/>
          <cell r="MR92" t="str">
            <v>N</v>
          </cell>
          <cell r="MS92" t="str">
            <v>Y</v>
          </cell>
          <cell r="MT92" t="str">
            <v>Y</v>
          </cell>
          <cell r="MU92" t="str">
            <v>Y</v>
          </cell>
          <cell r="MV92" t="str">
            <v>Y</v>
          </cell>
          <cell r="MW92" t="str">
            <v>Y</v>
          </cell>
          <cell r="MX92" t="str">
            <v>Y</v>
          </cell>
          <cell r="MY92" t="str">
            <v>Y</v>
          </cell>
          <cell r="MZ92" t="str">
            <v>Y</v>
          </cell>
          <cell r="NA92" t="str">
            <v>Y</v>
          </cell>
          <cell r="NB92" t="str">
            <v>N</v>
          </cell>
          <cell r="NC92" t="str">
            <v>Y</v>
          </cell>
          <cell r="ND92" t="str">
            <v>Y</v>
          </cell>
          <cell r="NE92" t="str">
            <v>Y</v>
          </cell>
          <cell r="NF92"/>
          <cell r="NG92" t="str">
            <v>Y</v>
          </cell>
          <cell r="NH92" t="str">
            <v>Y</v>
          </cell>
          <cell r="NI92" t="str">
            <v>Y</v>
          </cell>
          <cell r="NJ92" t="str">
            <v>Y</v>
          </cell>
          <cell r="NK92" t="str">
            <v>Y</v>
          </cell>
          <cell r="NL92" t="str">
            <v>Y</v>
          </cell>
          <cell r="NM92" t="str">
            <v>Y</v>
          </cell>
          <cell r="NN92" t="str">
            <v>Y</v>
          </cell>
          <cell r="NO92" t="str">
            <v>Y</v>
          </cell>
          <cell r="NP92" t="str">
            <v>Y</v>
          </cell>
          <cell r="NQ92" t="str">
            <v>Y</v>
          </cell>
          <cell r="NR92" t="str">
            <v>Y</v>
          </cell>
          <cell r="NS92" t="str">
            <v>N</v>
          </cell>
          <cell r="NT92" t="str">
            <v>Y</v>
          </cell>
          <cell r="NU92" t="str">
            <v>Y</v>
          </cell>
          <cell r="NV92" t="str">
            <v>Y</v>
          </cell>
          <cell r="NW92" t="str">
            <v>Y</v>
          </cell>
          <cell r="NX92" t="str">
            <v>Y</v>
          </cell>
          <cell r="NY92" t="str">
            <v>Y</v>
          </cell>
          <cell r="NZ92" t="str">
            <v>Y</v>
          </cell>
          <cell r="OA92" t="str">
            <v>Y</v>
          </cell>
          <cell r="OB92" t="str">
            <v>Y</v>
          </cell>
          <cell r="OC92"/>
          <cell r="OD92" t="str">
            <v>Y</v>
          </cell>
          <cell r="OE92" t="str">
            <v>Y</v>
          </cell>
          <cell r="OF92" t="str">
            <v>Y</v>
          </cell>
          <cell r="OG92" t="str">
            <v>Y</v>
          </cell>
          <cell r="OH92"/>
          <cell r="OI92" t="str">
            <v>Y</v>
          </cell>
          <cell r="OJ92" t="str">
            <v>Y</v>
          </cell>
          <cell r="OK92" t="str">
            <v>Y</v>
          </cell>
          <cell r="OL92" t="str">
            <v>Y</v>
          </cell>
          <cell r="OM92" t="str">
            <v>Y</v>
          </cell>
          <cell r="ON92" t="str">
            <v>Y</v>
          </cell>
          <cell r="OO92" t="str">
            <v>Y</v>
          </cell>
          <cell r="OP92"/>
          <cell r="OQ92" t="str">
            <v>Y</v>
          </cell>
          <cell r="OR92" t="str">
            <v>Y</v>
          </cell>
          <cell r="OS92" t="str">
            <v>Y</v>
          </cell>
          <cell r="OT92"/>
          <cell r="OU92" t="str">
            <v>Y</v>
          </cell>
          <cell r="OV92" t="str">
            <v>Y</v>
          </cell>
          <cell r="OW92" t="str">
            <v>N</v>
          </cell>
          <cell r="OX92" t="str">
            <v>N</v>
          </cell>
          <cell r="OY92" t="str">
            <v>N</v>
          </cell>
          <cell r="OZ92" t="str">
            <v>N</v>
          </cell>
          <cell r="PA92" t="str">
            <v>N</v>
          </cell>
          <cell r="PB92" t="str">
            <v>N</v>
          </cell>
          <cell r="PC92" t="str">
            <v>N</v>
          </cell>
          <cell r="PD92" t="str">
            <v>N</v>
          </cell>
          <cell r="PE92" t="str">
            <v>N</v>
          </cell>
          <cell r="PF92" t="str">
            <v>N</v>
          </cell>
          <cell r="PG92" t="str">
            <v>N</v>
          </cell>
          <cell r="PH92" t="str">
            <v>Y</v>
          </cell>
          <cell r="PI92" t="str">
            <v>N</v>
          </cell>
          <cell r="PJ92" t="str">
            <v>N</v>
          </cell>
          <cell r="PK92" t="str">
            <v>Y</v>
          </cell>
          <cell r="PL92" t="str">
            <v>N</v>
          </cell>
          <cell r="PM92" t="str">
            <v>N</v>
          </cell>
          <cell r="PN92" t="str">
            <v>N</v>
          </cell>
          <cell r="PO92" t="str">
            <v>N</v>
          </cell>
          <cell r="PP92" t="str">
            <v>N</v>
          </cell>
          <cell r="PQ92" t="str">
            <v>Y</v>
          </cell>
          <cell r="PR92" t="str">
            <v>N</v>
          </cell>
          <cell r="PS92" t="str">
            <v>N</v>
          </cell>
          <cell r="PT92" t="str">
            <v>N</v>
          </cell>
          <cell r="PU92" t="str">
            <v>N</v>
          </cell>
          <cell r="PV92" t="str">
            <v>N</v>
          </cell>
          <cell r="PW92" t="str">
            <v>N</v>
          </cell>
          <cell r="PX92" t="str">
            <v>N</v>
          </cell>
          <cell r="PY92" t="str">
            <v>N</v>
          </cell>
          <cell r="PZ92" t="str">
            <v>N</v>
          </cell>
          <cell r="QA92"/>
          <cell r="QB92" t="str">
            <v>Y</v>
          </cell>
          <cell r="QC92" t="str">
            <v>Y</v>
          </cell>
          <cell r="QD92" t="str">
            <v>Y</v>
          </cell>
          <cell r="QE92" t="str">
            <v>Y</v>
          </cell>
          <cell r="QF92" t="str">
            <v>Y</v>
          </cell>
          <cell r="QG92" t="str">
            <v>Y</v>
          </cell>
          <cell r="QH92" t="str">
            <v>Y</v>
          </cell>
          <cell r="QI92" t="str">
            <v>Y</v>
          </cell>
          <cell r="QJ92" t="str">
            <v>N</v>
          </cell>
          <cell r="QK92" t="str">
            <v>Y</v>
          </cell>
          <cell r="QL92" t="str">
            <v>N</v>
          </cell>
          <cell r="QM92" t="str">
            <v>Y</v>
          </cell>
          <cell r="QN92" t="str">
            <v>Y</v>
          </cell>
          <cell r="QO92" t="str">
            <v>Y</v>
          </cell>
          <cell r="QP92" t="str">
            <v>Y</v>
          </cell>
          <cell r="QQ92" t="str">
            <v>Y</v>
          </cell>
          <cell r="QR92" t="str">
            <v>Y</v>
          </cell>
          <cell r="QS92" t="str">
            <v>N</v>
          </cell>
          <cell r="QT92" t="str">
            <v>Y</v>
          </cell>
          <cell r="QU92" t="str">
            <v>Y</v>
          </cell>
          <cell r="QV92" t="str">
            <v>Y</v>
          </cell>
          <cell r="QW92" t="str">
            <v>N</v>
          </cell>
          <cell r="QX92" t="str">
            <v>Y</v>
          </cell>
          <cell r="QY92" t="str">
            <v>Y</v>
          </cell>
          <cell r="QZ92"/>
          <cell r="RA92" t="str">
            <v>Y</v>
          </cell>
          <cell r="RB92" t="str">
            <v>Y</v>
          </cell>
          <cell r="RC92" t="str">
            <v>Y</v>
          </cell>
          <cell r="RD92" t="str">
            <v>Y</v>
          </cell>
          <cell r="RE92" t="str">
            <v>Y</v>
          </cell>
          <cell r="RF92" t="str">
            <v>Y</v>
          </cell>
          <cell r="RG92" t="str">
            <v>Y</v>
          </cell>
          <cell r="RH92" t="str">
            <v>Y</v>
          </cell>
          <cell r="RI92" t="str">
            <v>Y</v>
          </cell>
          <cell r="RJ92" t="str">
            <v>Y</v>
          </cell>
          <cell r="RK92" t="str">
            <v>Y</v>
          </cell>
          <cell r="RL92" t="str">
            <v>Y</v>
          </cell>
          <cell r="RM92"/>
          <cell r="RN92" t="str">
            <v>N</v>
          </cell>
          <cell r="RO92" t="str">
            <v>Y</v>
          </cell>
          <cell r="RP92" t="str">
            <v>Y</v>
          </cell>
          <cell r="RQ92" t="str">
            <v>Y</v>
          </cell>
          <cell r="RR92" t="str">
            <v>N</v>
          </cell>
          <cell r="RS92" t="str">
            <v>Y</v>
          </cell>
          <cell r="RT92" t="str">
            <v>Y</v>
          </cell>
          <cell r="RU92" t="str">
            <v>N</v>
          </cell>
          <cell r="RV92" t="str">
            <v>N</v>
          </cell>
          <cell r="RW92" t="str">
            <v>N</v>
          </cell>
          <cell r="RX92" t="str">
            <v>N</v>
          </cell>
          <cell r="RY92"/>
          <cell r="RZ92" t="str">
            <v>N</v>
          </cell>
          <cell r="SA92" t="str">
            <v>N</v>
          </cell>
          <cell r="SB92" t="str">
            <v>N</v>
          </cell>
          <cell r="SC92"/>
          <cell r="SD92" t="str">
            <v>N</v>
          </cell>
          <cell r="SE92" t="str">
            <v>N</v>
          </cell>
          <cell r="SF92" t="str">
            <v>N</v>
          </cell>
          <cell r="SG92" t="str">
            <v>N</v>
          </cell>
          <cell r="SH92" t="str">
            <v>N</v>
          </cell>
          <cell r="SI92" t="str">
            <v>N</v>
          </cell>
          <cell r="SJ92" t="str">
            <v>N</v>
          </cell>
          <cell r="SK92" t="str">
            <v>N</v>
          </cell>
          <cell r="SL92" t="str">
            <v>N</v>
          </cell>
          <cell r="SM92"/>
          <cell r="SN92" t="str">
            <v>N</v>
          </cell>
          <cell r="SO92" t="str">
            <v>N</v>
          </cell>
          <cell r="SP92" t="str">
            <v>Y</v>
          </cell>
          <cell r="SQ92" t="str">
            <v>Y</v>
          </cell>
          <cell r="SR92" t="str">
            <v>Y</v>
          </cell>
          <cell r="SS92" t="str">
            <v>Y</v>
          </cell>
          <cell r="ST92" t="str">
            <v>Y</v>
          </cell>
          <cell r="SU92" t="str">
            <v>Y</v>
          </cell>
          <cell r="SV92" t="str">
            <v>Y</v>
          </cell>
          <cell r="SW92" t="str">
            <v>Y</v>
          </cell>
          <cell r="SX92" t="str">
            <v>Y</v>
          </cell>
          <cell r="SY92" t="str">
            <v>Y</v>
          </cell>
          <cell r="SZ92" t="str">
            <v>Y</v>
          </cell>
          <cell r="TA92" t="str">
            <v>Y</v>
          </cell>
          <cell r="TB92" t="str">
            <v>Y</v>
          </cell>
          <cell r="TC92" t="str">
            <v>N</v>
          </cell>
          <cell r="TD92" t="str">
            <v>Y</v>
          </cell>
          <cell r="TE92" t="str">
            <v>N</v>
          </cell>
          <cell r="TF92" t="str">
            <v>Y</v>
          </cell>
          <cell r="TG92" t="str">
            <v>Y</v>
          </cell>
          <cell r="TH92" t="str">
            <v>N</v>
          </cell>
          <cell r="TI92" t="str">
            <v>Y</v>
          </cell>
          <cell r="TJ92" t="str">
            <v>N</v>
          </cell>
          <cell r="TK92" t="str">
            <v>Y</v>
          </cell>
          <cell r="TL92" t="str">
            <v>Y</v>
          </cell>
          <cell r="TM92" t="str">
            <v>Y</v>
          </cell>
          <cell r="TN92" t="str">
            <v>Y</v>
          </cell>
          <cell r="TO92" t="str">
            <v>Y</v>
          </cell>
          <cell r="TP92" t="str">
            <v>Y</v>
          </cell>
          <cell r="TQ92" t="str">
            <v>Y</v>
          </cell>
          <cell r="TR92"/>
          <cell r="TS92" t="str">
            <v>N</v>
          </cell>
          <cell r="TT92" t="str">
            <v>N</v>
          </cell>
          <cell r="TU92" t="str">
            <v>Y</v>
          </cell>
          <cell r="TV92" t="str">
            <v>Y</v>
          </cell>
          <cell r="TW92" t="str">
            <v>Y</v>
          </cell>
          <cell r="TX92" t="str">
            <v>Y</v>
          </cell>
          <cell r="TY92" t="str">
            <v>Y</v>
          </cell>
          <cell r="TZ92" t="str">
            <v>Y</v>
          </cell>
          <cell r="UA92" t="str">
            <v>Y</v>
          </cell>
          <cell r="UB92" t="str">
            <v>Y</v>
          </cell>
          <cell r="UC92" t="str">
            <v>N</v>
          </cell>
          <cell r="UD92" t="str">
            <v>Y</v>
          </cell>
          <cell r="UE92" t="str">
            <v>Y</v>
          </cell>
          <cell r="UF92" t="str">
            <v>N</v>
          </cell>
          <cell r="UG92" t="str">
            <v>N</v>
          </cell>
          <cell r="UH92" t="str">
            <v>Y</v>
          </cell>
          <cell r="UI92" t="str">
            <v>N</v>
          </cell>
          <cell r="UJ92" t="str">
            <v>Y</v>
          </cell>
          <cell r="UK92" t="str">
            <v>Y</v>
          </cell>
          <cell r="UL92" t="str">
            <v>N</v>
          </cell>
          <cell r="UM92" t="str">
            <v>Y</v>
          </cell>
          <cell r="UN92" t="str">
            <v>Y</v>
          </cell>
          <cell r="UO92"/>
          <cell r="UP92" t="str">
            <v>Y</v>
          </cell>
          <cell r="UQ92" t="str">
            <v>Y</v>
          </cell>
          <cell r="UR92"/>
          <cell r="US92" t="str">
            <v>N</v>
          </cell>
          <cell r="UT92" t="str">
            <v>Y</v>
          </cell>
          <cell r="UU92" t="str">
            <v>N</v>
          </cell>
          <cell r="UV92" t="str">
            <v>N</v>
          </cell>
          <cell r="UW92" t="str">
            <v>N</v>
          </cell>
          <cell r="UX92" t="str">
            <v>Y</v>
          </cell>
          <cell r="UY92" t="str">
            <v>Y</v>
          </cell>
          <cell r="UZ92" t="str">
            <v>Y</v>
          </cell>
          <cell r="VA92" t="str">
            <v>Y</v>
          </cell>
          <cell r="VB92" t="str">
            <v>N</v>
          </cell>
          <cell r="VC92" t="str">
            <v>N</v>
          </cell>
          <cell r="VD92" t="str">
            <v>N</v>
          </cell>
          <cell r="VE92" t="str">
            <v>N</v>
          </cell>
          <cell r="VF92" t="str">
            <v>N</v>
          </cell>
          <cell r="VG92"/>
          <cell r="VH92" t="str">
            <v>N</v>
          </cell>
          <cell r="VI92" t="str">
            <v>N</v>
          </cell>
          <cell r="VJ92" t="str">
            <v>Y</v>
          </cell>
          <cell r="VK92" t="str">
            <v>Y</v>
          </cell>
          <cell r="VL92" t="str">
            <v>Y</v>
          </cell>
          <cell r="VM92"/>
          <cell r="VN92" t="str">
            <v>Y</v>
          </cell>
          <cell r="VO92" t="str">
            <v>Y</v>
          </cell>
          <cell r="VP92"/>
          <cell r="VQ92" t="str">
            <v>Y</v>
          </cell>
          <cell r="VR92" t="str">
            <v>Y</v>
          </cell>
          <cell r="VS92" t="str">
            <v>Y</v>
          </cell>
          <cell r="VT92" t="str">
            <v>Y</v>
          </cell>
          <cell r="VU92" t="str">
            <v>Y</v>
          </cell>
          <cell r="VV92" t="str">
            <v>Y</v>
          </cell>
          <cell r="VW92" t="str">
            <v>Y</v>
          </cell>
          <cell r="VX92"/>
          <cell r="VY92" t="str">
            <v>N</v>
          </cell>
          <cell r="VZ92" t="str">
            <v>N</v>
          </cell>
          <cell r="WA92"/>
          <cell r="WB92"/>
          <cell r="WC92" t="str">
            <v>Y</v>
          </cell>
          <cell r="WD92" t="str">
            <v>N</v>
          </cell>
          <cell r="WE92" t="str">
            <v>N</v>
          </cell>
          <cell r="WF92"/>
          <cell r="WG92" t="str">
            <v>N</v>
          </cell>
          <cell r="WH92" t="str">
            <v>N</v>
          </cell>
          <cell r="WI92" t="str">
            <v>N</v>
          </cell>
          <cell r="WJ92"/>
          <cell r="WK92"/>
          <cell r="WL92" t="str">
            <v>N</v>
          </cell>
          <cell r="WM92" t="str">
            <v>Y</v>
          </cell>
          <cell r="WN92" t="str">
            <v>Y</v>
          </cell>
          <cell r="WO92" t="str">
            <v>Y</v>
          </cell>
          <cell r="WP92"/>
          <cell r="WQ92"/>
          <cell r="WR92"/>
          <cell r="WS92" t="str">
            <v>N</v>
          </cell>
          <cell r="WT92" t="str">
            <v>N</v>
          </cell>
          <cell r="WU92" t="str">
            <v>Y</v>
          </cell>
          <cell r="WV92" t="str">
            <v>Y</v>
          </cell>
          <cell r="WW92" t="str">
            <v>Y</v>
          </cell>
          <cell r="WX92" t="str">
            <v>Y</v>
          </cell>
          <cell r="WY92" t="str">
            <v>Y</v>
          </cell>
          <cell r="WZ92" t="str">
            <v>Y</v>
          </cell>
          <cell r="XA92"/>
          <cell r="XB92" t="str">
            <v>Y</v>
          </cell>
          <cell r="XC92"/>
          <cell r="XD92"/>
          <cell r="XE92"/>
          <cell r="XF92"/>
          <cell r="XG92"/>
          <cell r="XH92"/>
          <cell r="XI92"/>
          <cell r="XJ92"/>
          <cell r="XK92" t="str">
            <v>N</v>
          </cell>
          <cell r="XL92" t="str">
            <v>N</v>
          </cell>
          <cell r="XM92"/>
          <cell r="XN92" t="str">
            <v>Y</v>
          </cell>
          <cell r="XO92"/>
          <cell r="XP92"/>
          <cell r="XQ92" t="str">
            <v>Y</v>
          </cell>
          <cell r="XR92" t="str">
            <v>Y</v>
          </cell>
          <cell r="XS92" t="str">
            <v>Y</v>
          </cell>
          <cell r="XT92" t="str">
            <v>Y</v>
          </cell>
          <cell r="XU92" t="str">
            <v>Y</v>
          </cell>
          <cell r="XV92" t="str">
            <v>N</v>
          </cell>
        </row>
        <row r="93">
          <cell r="E93" t="str">
            <v>Y</v>
          </cell>
          <cell r="F93" t="str">
            <v>Y</v>
          </cell>
          <cell r="G93" t="str">
            <v>Y</v>
          </cell>
          <cell r="H93" t="str">
            <v>Y</v>
          </cell>
          <cell r="I93" t="str">
            <v>Y</v>
          </cell>
          <cell r="J93" t="str">
            <v>Y</v>
          </cell>
          <cell r="K93" t="str">
            <v>Y</v>
          </cell>
          <cell r="L93" t="str">
            <v>Y</v>
          </cell>
          <cell r="M93" t="str">
            <v>Y</v>
          </cell>
          <cell r="N93" t="str">
            <v>Y</v>
          </cell>
          <cell r="O93"/>
          <cell r="P93" t="str">
            <v>Y</v>
          </cell>
          <cell r="Q93" t="str">
            <v>Y</v>
          </cell>
          <cell r="R93" t="str">
            <v>Y</v>
          </cell>
          <cell r="S93" t="str">
            <v>Y</v>
          </cell>
          <cell r="T93" t="str">
            <v>Y</v>
          </cell>
          <cell r="U93" t="str">
            <v>Y</v>
          </cell>
          <cell r="V93" t="str">
            <v>Y</v>
          </cell>
          <cell r="W93" t="str">
            <v>Y</v>
          </cell>
          <cell r="X93" t="str">
            <v>Y</v>
          </cell>
          <cell r="Y93" t="str">
            <v>Y</v>
          </cell>
          <cell r="Z93"/>
          <cell r="AA93" t="str">
            <v>Y</v>
          </cell>
          <cell r="AB93" t="str">
            <v>Y</v>
          </cell>
          <cell r="AC93" t="str">
            <v>Y</v>
          </cell>
          <cell r="AD93" t="str">
            <v>Y</v>
          </cell>
          <cell r="AE93" t="str">
            <v>N</v>
          </cell>
          <cell r="AF93" t="str">
            <v>Y</v>
          </cell>
          <cell r="AG93" t="str">
            <v>Y</v>
          </cell>
          <cell r="AH93" t="str">
            <v>Y</v>
          </cell>
          <cell r="AI93" t="str">
            <v>Y</v>
          </cell>
          <cell r="AJ93" t="str">
            <v>Y</v>
          </cell>
          <cell r="AK93" t="str">
            <v>N</v>
          </cell>
          <cell r="AL93" t="str">
            <v>Y</v>
          </cell>
          <cell r="AM93" t="str">
            <v>Y</v>
          </cell>
          <cell r="AN93" t="str">
            <v>Y</v>
          </cell>
          <cell r="AO93" t="str">
            <v>Y</v>
          </cell>
          <cell r="AP93" t="str">
            <v>Y</v>
          </cell>
          <cell r="AQ93" t="str">
            <v>N</v>
          </cell>
          <cell r="AR93" t="str">
            <v>Y</v>
          </cell>
          <cell r="AS93" t="str">
            <v>Y</v>
          </cell>
          <cell r="AT93" t="str">
            <v>Y</v>
          </cell>
          <cell r="AU93" t="str">
            <v>Y</v>
          </cell>
          <cell r="AV93" t="str">
            <v>Y</v>
          </cell>
          <cell r="AW93" t="str">
            <v>Y</v>
          </cell>
          <cell r="AX93" t="str">
            <v>Y</v>
          </cell>
          <cell r="AY93"/>
          <cell r="AZ93" t="str">
            <v>Y</v>
          </cell>
          <cell r="BA93"/>
          <cell r="BB93" t="str">
            <v>Y</v>
          </cell>
          <cell r="BC93" t="str">
            <v>N</v>
          </cell>
          <cell r="BD93" t="str">
            <v>Y</v>
          </cell>
          <cell r="BE93" t="str">
            <v>Y</v>
          </cell>
          <cell r="BF93" t="str">
            <v>Y</v>
          </cell>
          <cell r="BG93" t="str">
            <v>Y</v>
          </cell>
          <cell r="BH93" t="str">
            <v>Y</v>
          </cell>
          <cell r="BI93" t="str">
            <v>Y</v>
          </cell>
          <cell r="BJ93" t="str">
            <v>Y</v>
          </cell>
          <cell r="BK93" t="str">
            <v>Y</v>
          </cell>
          <cell r="BL93" t="str">
            <v>Y</v>
          </cell>
          <cell r="BM93" t="str">
            <v>Y</v>
          </cell>
          <cell r="BN93" t="str">
            <v>Y</v>
          </cell>
          <cell r="BO93" t="str">
            <v>Y</v>
          </cell>
          <cell r="BP93" t="str">
            <v>Y</v>
          </cell>
          <cell r="BQ93" t="str">
            <v>N</v>
          </cell>
          <cell r="BR93" t="str">
            <v>N</v>
          </cell>
          <cell r="BS93" t="str">
            <v>Y</v>
          </cell>
          <cell r="BT93" t="str">
            <v>N</v>
          </cell>
          <cell r="BU93" t="str">
            <v>Y</v>
          </cell>
          <cell r="BV93" t="str">
            <v>Y</v>
          </cell>
          <cell r="BW93" t="str">
            <v>Y</v>
          </cell>
          <cell r="BX93" t="str">
            <v>Y</v>
          </cell>
          <cell r="BY93" t="str">
            <v>Y</v>
          </cell>
          <cell r="BZ93" t="str">
            <v>Y</v>
          </cell>
          <cell r="CA93" t="str">
            <v>Y</v>
          </cell>
          <cell r="CB93" t="str">
            <v>Y</v>
          </cell>
          <cell r="CC93" t="str">
            <v>Y</v>
          </cell>
          <cell r="CD93" t="str">
            <v>Y</v>
          </cell>
          <cell r="CE93" t="str">
            <v>Y</v>
          </cell>
          <cell r="CF93" t="str">
            <v>Y</v>
          </cell>
          <cell r="CG93" t="str">
            <v>Y</v>
          </cell>
          <cell r="CH93" t="str">
            <v>Y</v>
          </cell>
          <cell r="CI93" t="str">
            <v>Y</v>
          </cell>
          <cell r="CJ93" t="str">
            <v>Y</v>
          </cell>
          <cell r="CK93" t="str">
            <v>Y</v>
          </cell>
          <cell r="CL93" t="str">
            <v>Y</v>
          </cell>
          <cell r="CM93"/>
          <cell r="CN93" t="str">
            <v>Y</v>
          </cell>
          <cell r="CO93" t="str">
            <v>Y</v>
          </cell>
          <cell r="CP93" t="str">
            <v>Y</v>
          </cell>
          <cell r="CQ93" t="str">
            <v>Y</v>
          </cell>
          <cell r="CR93"/>
          <cell r="CS93" t="str">
            <v>Y</v>
          </cell>
          <cell r="CT93" t="str">
            <v>Y</v>
          </cell>
          <cell r="CU93" t="str">
            <v>Y</v>
          </cell>
          <cell r="CV93" t="str">
            <v>Y</v>
          </cell>
          <cell r="CW93" t="str">
            <v>Y</v>
          </cell>
          <cell r="CX93" t="str">
            <v>Y</v>
          </cell>
          <cell r="CY93" t="str">
            <v>Y</v>
          </cell>
          <cell r="CZ93" t="str">
            <v>Y</v>
          </cell>
          <cell r="DA93" t="str">
            <v>Y</v>
          </cell>
          <cell r="DB93" t="str">
            <v>Y</v>
          </cell>
          <cell r="DC93" t="str">
            <v>Y</v>
          </cell>
          <cell r="DD93" t="str">
            <v>Y</v>
          </cell>
          <cell r="DE93" t="str">
            <v>Y</v>
          </cell>
          <cell r="DF93" t="str">
            <v>Y</v>
          </cell>
          <cell r="DG93" t="str">
            <v>Y</v>
          </cell>
          <cell r="DH93" t="str">
            <v>Y</v>
          </cell>
          <cell r="DI93" t="str">
            <v>Y</v>
          </cell>
          <cell r="DJ93" t="str">
            <v>Y</v>
          </cell>
          <cell r="DK93" t="str">
            <v>Y</v>
          </cell>
          <cell r="DL93" t="str">
            <v>Y</v>
          </cell>
          <cell r="DM93" t="str">
            <v>Y</v>
          </cell>
          <cell r="DN93" t="str">
            <v>Y</v>
          </cell>
          <cell r="DO93" t="str">
            <v>Y</v>
          </cell>
          <cell r="DP93" t="str">
            <v>Y</v>
          </cell>
          <cell r="DQ93" t="str">
            <v>Y</v>
          </cell>
          <cell r="DR93" t="str">
            <v>Y</v>
          </cell>
          <cell r="DS93" t="str">
            <v>Y</v>
          </cell>
          <cell r="DT93" t="str">
            <v>Y</v>
          </cell>
          <cell r="DU93" t="str">
            <v>Y</v>
          </cell>
          <cell r="DV93" t="str">
            <v>Y</v>
          </cell>
          <cell r="DW93" t="str">
            <v>Y</v>
          </cell>
          <cell r="DX93" t="str">
            <v>Y</v>
          </cell>
          <cell r="DY93" t="str">
            <v>Y</v>
          </cell>
          <cell r="DZ93" t="str">
            <v>Y</v>
          </cell>
          <cell r="EA93" t="str">
            <v>Y</v>
          </cell>
          <cell r="EB93"/>
          <cell r="EC93" t="str">
            <v>N</v>
          </cell>
          <cell r="ED93" t="str">
            <v>Y</v>
          </cell>
          <cell r="EE93" t="str">
            <v>Y</v>
          </cell>
          <cell r="EF93"/>
          <cell r="EG93" t="str">
            <v>Y</v>
          </cell>
          <cell r="EH93" t="str">
            <v>Y</v>
          </cell>
          <cell r="EI93" t="str">
            <v>Y</v>
          </cell>
          <cell r="EJ93" t="str">
            <v>N</v>
          </cell>
          <cell r="EK93" t="str">
            <v>Y</v>
          </cell>
          <cell r="EL93"/>
          <cell r="EM93" t="str">
            <v>Y</v>
          </cell>
          <cell r="EN93" t="str">
            <v>Y</v>
          </cell>
          <cell r="EO93" t="str">
            <v>Y</v>
          </cell>
          <cell r="EP93" t="str">
            <v>Y</v>
          </cell>
          <cell r="EQ93" t="str">
            <v>Y</v>
          </cell>
          <cell r="ER93" t="str">
            <v>Y</v>
          </cell>
          <cell r="ES93" t="str">
            <v>Y</v>
          </cell>
          <cell r="ET93" t="str">
            <v>Y</v>
          </cell>
          <cell r="EU93" t="str">
            <v>Y</v>
          </cell>
          <cell r="EV93" t="str">
            <v>Y</v>
          </cell>
          <cell r="EW93" t="str">
            <v>Y</v>
          </cell>
          <cell r="EX93" t="str">
            <v>Y</v>
          </cell>
          <cell r="EY93"/>
          <cell r="EZ93" t="str">
            <v>Y</v>
          </cell>
          <cell r="FA93" t="str">
            <v>Y</v>
          </cell>
          <cell r="FB93" t="str">
            <v>Y</v>
          </cell>
          <cell r="FC93" t="str">
            <v>Y</v>
          </cell>
          <cell r="FD93" t="str">
            <v>Y</v>
          </cell>
          <cell r="FE93" t="str">
            <v>Y</v>
          </cell>
          <cell r="FF93" t="str">
            <v>Y</v>
          </cell>
          <cell r="FG93" t="str">
            <v>Y</v>
          </cell>
          <cell r="FH93" t="str">
            <v>Y</v>
          </cell>
          <cell r="FI93" t="str">
            <v>N</v>
          </cell>
          <cell r="FJ93" t="str">
            <v>Y</v>
          </cell>
          <cell r="FK93" t="str">
            <v>Y</v>
          </cell>
          <cell r="FL93" t="str">
            <v>N</v>
          </cell>
          <cell r="FM93" t="str">
            <v>Y</v>
          </cell>
          <cell r="FN93" t="str">
            <v>Y</v>
          </cell>
          <cell r="FO93" t="str">
            <v>Y</v>
          </cell>
          <cell r="FP93" t="str">
            <v>Y</v>
          </cell>
          <cell r="FQ93" t="str">
            <v>N</v>
          </cell>
          <cell r="FR93" t="str">
            <v>Y</v>
          </cell>
          <cell r="FS93" t="str">
            <v>Y</v>
          </cell>
          <cell r="FT93" t="str">
            <v>Y</v>
          </cell>
          <cell r="FU93" t="str">
            <v>Y</v>
          </cell>
          <cell r="FV93" t="str">
            <v>Y</v>
          </cell>
          <cell r="FW93" t="str">
            <v>Y</v>
          </cell>
          <cell r="FX93" t="str">
            <v>Y</v>
          </cell>
          <cell r="FY93" t="str">
            <v>N</v>
          </cell>
          <cell r="FZ93" t="str">
            <v>Y</v>
          </cell>
          <cell r="GA93" t="str">
            <v>Y</v>
          </cell>
          <cell r="GB93"/>
          <cell r="GC93" t="str">
            <v>Y</v>
          </cell>
          <cell r="GD93" t="str">
            <v>Y</v>
          </cell>
          <cell r="GE93"/>
          <cell r="GF93" t="str">
            <v>Y</v>
          </cell>
          <cell r="GG93" t="str">
            <v>Y</v>
          </cell>
          <cell r="GH93" t="str">
            <v>Y</v>
          </cell>
          <cell r="GI93" t="str">
            <v>Y</v>
          </cell>
          <cell r="GJ93" t="str">
            <v>Y</v>
          </cell>
          <cell r="GK93" t="str">
            <v>Y</v>
          </cell>
          <cell r="GL93" t="str">
            <v>Y</v>
          </cell>
          <cell r="GM93" t="str">
            <v>Y</v>
          </cell>
          <cell r="GN93" t="str">
            <v>Y</v>
          </cell>
          <cell r="GO93" t="str">
            <v>Y</v>
          </cell>
          <cell r="GP93" t="str">
            <v>Y</v>
          </cell>
          <cell r="GQ93" t="str">
            <v>Y</v>
          </cell>
          <cell r="GR93" t="str">
            <v>Y</v>
          </cell>
          <cell r="GS93" t="str">
            <v>Y</v>
          </cell>
          <cell r="GT93" t="str">
            <v>Y</v>
          </cell>
          <cell r="GU93" t="str">
            <v>Y</v>
          </cell>
          <cell r="GV93" t="str">
            <v>Y</v>
          </cell>
          <cell r="GW93" t="str">
            <v>Y</v>
          </cell>
          <cell r="GX93" t="str">
            <v>Y</v>
          </cell>
          <cell r="GY93" t="str">
            <v>Y</v>
          </cell>
          <cell r="GZ93" t="str">
            <v>Y</v>
          </cell>
          <cell r="HA93" t="str">
            <v>Y</v>
          </cell>
          <cell r="HB93" t="str">
            <v>Y</v>
          </cell>
          <cell r="HC93" t="str">
            <v>Y</v>
          </cell>
          <cell r="HD93" t="str">
            <v>Y</v>
          </cell>
          <cell r="HE93" t="str">
            <v>Y</v>
          </cell>
          <cell r="HF93"/>
          <cell r="HG93" t="str">
            <v>Y</v>
          </cell>
          <cell r="HH93" t="str">
            <v>Y</v>
          </cell>
          <cell r="HI93" t="str">
            <v>Y</v>
          </cell>
          <cell r="HJ93" t="str">
            <v>Y</v>
          </cell>
          <cell r="HK93" t="str">
            <v>Y</v>
          </cell>
          <cell r="HL93" t="str">
            <v>Y</v>
          </cell>
          <cell r="HM93" t="str">
            <v>Y</v>
          </cell>
          <cell r="HN93" t="str">
            <v>Y</v>
          </cell>
          <cell r="HO93" t="str">
            <v>Y</v>
          </cell>
          <cell r="HP93"/>
          <cell r="HQ93" t="str">
            <v>Y</v>
          </cell>
          <cell r="HR93" t="str">
            <v>Y</v>
          </cell>
          <cell r="HS93" t="str">
            <v>Y</v>
          </cell>
          <cell r="HT93" t="str">
            <v>Y</v>
          </cell>
          <cell r="HU93" t="str">
            <v>Y</v>
          </cell>
          <cell r="HV93" t="str">
            <v>Y</v>
          </cell>
          <cell r="HW93" t="str">
            <v>Y</v>
          </cell>
          <cell r="HX93" t="str">
            <v>Y</v>
          </cell>
          <cell r="HY93"/>
          <cell r="HZ93" t="str">
            <v>Y</v>
          </cell>
          <cell r="IA93" t="str">
            <v>Y</v>
          </cell>
          <cell r="IB93" t="str">
            <v>Y</v>
          </cell>
          <cell r="IC93" t="str">
            <v>N</v>
          </cell>
          <cell r="ID93" t="str">
            <v>N</v>
          </cell>
          <cell r="IE93" t="str">
            <v>N</v>
          </cell>
          <cell r="IF93" t="str">
            <v>Y</v>
          </cell>
          <cell r="IG93" t="str">
            <v>Y</v>
          </cell>
          <cell r="IH93" t="str">
            <v>N</v>
          </cell>
          <cell r="II93"/>
          <cell r="IJ93" t="str">
            <v>Y</v>
          </cell>
          <cell r="IK93" t="str">
            <v>Y</v>
          </cell>
          <cell r="IL93" t="str">
            <v>Y</v>
          </cell>
          <cell r="IM93" t="str">
            <v>N</v>
          </cell>
          <cell r="IN93"/>
          <cell r="IO93" t="str">
            <v>Y</v>
          </cell>
          <cell r="IP93" t="str">
            <v>Y</v>
          </cell>
          <cell r="IQ93" t="str">
            <v>Y</v>
          </cell>
          <cell r="IR93" t="str">
            <v>Y</v>
          </cell>
          <cell r="IS93" t="str">
            <v>Y</v>
          </cell>
          <cell r="IT93" t="str">
            <v>N</v>
          </cell>
          <cell r="IU93" t="str">
            <v>Y</v>
          </cell>
          <cell r="IV93" t="str">
            <v>Y</v>
          </cell>
          <cell r="IW93"/>
          <cell r="IX93" t="str">
            <v>Y</v>
          </cell>
          <cell r="IY93" t="str">
            <v>Y</v>
          </cell>
          <cell r="IZ93" t="str">
            <v>Y</v>
          </cell>
          <cell r="JA93" t="str">
            <v>Y</v>
          </cell>
          <cell r="JB93" t="str">
            <v>Y</v>
          </cell>
          <cell r="JC93" t="str">
            <v>Y</v>
          </cell>
          <cell r="JD93" t="str">
            <v>Y</v>
          </cell>
          <cell r="JE93" t="str">
            <v>Y</v>
          </cell>
          <cell r="JF93" t="str">
            <v>Y</v>
          </cell>
          <cell r="JG93"/>
          <cell r="JH93" t="str">
            <v>Y</v>
          </cell>
          <cell r="JI93"/>
          <cell r="JJ93" t="str">
            <v>Y</v>
          </cell>
          <cell r="JK93" t="str">
            <v>Y</v>
          </cell>
          <cell r="JL93" t="str">
            <v>Y</v>
          </cell>
          <cell r="JM93" t="str">
            <v>Y</v>
          </cell>
          <cell r="JN93" t="str">
            <v>Y</v>
          </cell>
          <cell r="JO93" t="str">
            <v>Y</v>
          </cell>
          <cell r="JP93" t="str">
            <v>Y</v>
          </cell>
          <cell r="JQ93" t="str">
            <v>Y</v>
          </cell>
          <cell r="JR93" t="str">
            <v>Y</v>
          </cell>
          <cell r="JS93" t="str">
            <v>Y</v>
          </cell>
          <cell r="JT93" t="str">
            <v>Y</v>
          </cell>
          <cell r="JU93" t="str">
            <v>Y</v>
          </cell>
          <cell r="JV93" t="str">
            <v>Y</v>
          </cell>
          <cell r="JW93" t="str">
            <v>Y</v>
          </cell>
          <cell r="JX93" t="str">
            <v>N</v>
          </cell>
          <cell r="JY93" t="str">
            <v>Y</v>
          </cell>
          <cell r="JZ93" t="str">
            <v>Y</v>
          </cell>
          <cell r="KA93" t="str">
            <v>Y</v>
          </cell>
          <cell r="KB93" t="str">
            <v>Y</v>
          </cell>
          <cell r="KC93" t="str">
            <v>Y</v>
          </cell>
          <cell r="KD93" t="str">
            <v>Y</v>
          </cell>
          <cell r="KE93" t="str">
            <v>Y</v>
          </cell>
          <cell r="KF93" t="str">
            <v>Y</v>
          </cell>
          <cell r="KG93" t="str">
            <v>Y</v>
          </cell>
          <cell r="KH93"/>
          <cell r="KI93" t="str">
            <v>Y</v>
          </cell>
          <cell r="KJ93" t="str">
            <v>N</v>
          </cell>
          <cell r="KK93" t="str">
            <v>N</v>
          </cell>
          <cell r="KL93" t="str">
            <v>Y</v>
          </cell>
          <cell r="KM93" t="str">
            <v>Y</v>
          </cell>
          <cell r="KN93" t="str">
            <v>Y</v>
          </cell>
          <cell r="KO93" t="str">
            <v>Y</v>
          </cell>
          <cell r="KP93" t="str">
            <v>Y</v>
          </cell>
          <cell r="KQ93" t="str">
            <v>Y</v>
          </cell>
          <cell r="KR93" t="str">
            <v>N</v>
          </cell>
          <cell r="KS93" t="str">
            <v>Y</v>
          </cell>
          <cell r="KT93" t="str">
            <v>Y</v>
          </cell>
          <cell r="KU93" t="str">
            <v>Y</v>
          </cell>
          <cell r="KV93" t="str">
            <v>Y</v>
          </cell>
          <cell r="KW93" t="str">
            <v>Y</v>
          </cell>
          <cell r="KX93" t="str">
            <v>Y</v>
          </cell>
          <cell r="KY93" t="str">
            <v>Y</v>
          </cell>
          <cell r="KZ93" t="str">
            <v>Y</v>
          </cell>
          <cell r="LA93" t="str">
            <v>Y</v>
          </cell>
          <cell r="LB93" t="str">
            <v>Y</v>
          </cell>
          <cell r="LC93" t="str">
            <v>Y</v>
          </cell>
          <cell r="LD93" t="str">
            <v>Y</v>
          </cell>
          <cell r="LE93" t="str">
            <v>Y</v>
          </cell>
          <cell r="LF93" t="str">
            <v>Y</v>
          </cell>
          <cell r="LG93" t="str">
            <v>Y</v>
          </cell>
          <cell r="LH93" t="str">
            <v>Y</v>
          </cell>
          <cell r="LI93" t="str">
            <v>Y</v>
          </cell>
          <cell r="LJ93" t="str">
            <v>Y</v>
          </cell>
          <cell r="LK93" t="str">
            <v>Y</v>
          </cell>
          <cell r="LL93" t="str">
            <v>Y</v>
          </cell>
          <cell r="LM93" t="str">
            <v>Y</v>
          </cell>
          <cell r="LN93" t="str">
            <v>Y</v>
          </cell>
          <cell r="LO93" t="str">
            <v>Y</v>
          </cell>
          <cell r="LP93" t="str">
            <v>Y</v>
          </cell>
          <cell r="LQ93" t="str">
            <v>Y</v>
          </cell>
          <cell r="LR93"/>
          <cell r="LS93" t="str">
            <v>Y</v>
          </cell>
          <cell r="LT93" t="str">
            <v>Y</v>
          </cell>
          <cell r="LU93"/>
          <cell r="LV93" t="str">
            <v>Y</v>
          </cell>
          <cell r="LW93" t="str">
            <v>Y</v>
          </cell>
          <cell r="LX93" t="str">
            <v>Y</v>
          </cell>
          <cell r="LY93" t="str">
            <v>Y</v>
          </cell>
          <cell r="LZ93" t="str">
            <v>Y</v>
          </cell>
          <cell r="MA93" t="str">
            <v>Y</v>
          </cell>
          <cell r="MB93" t="str">
            <v>Y</v>
          </cell>
          <cell r="MC93" t="str">
            <v>Y</v>
          </cell>
          <cell r="MD93" t="str">
            <v>Y</v>
          </cell>
          <cell r="ME93" t="str">
            <v>Y</v>
          </cell>
          <cell r="MF93" t="str">
            <v>Y</v>
          </cell>
          <cell r="MG93" t="str">
            <v>Y</v>
          </cell>
          <cell r="MH93" t="str">
            <v>Y</v>
          </cell>
          <cell r="MI93" t="str">
            <v>Y</v>
          </cell>
          <cell r="MJ93" t="str">
            <v>Y</v>
          </cell>
          <cell r="MK93" t="str">
            <v>Y</v>
          </cell>
          <cell r="ML93" t="str">
            <v>Y</v>
          </cell>
          <cell r="MM93" t="str">
            <v>Y</v>
          </cell>
          <cell r="MN93" t="str">
            <v>Y</v>
          </cell>
          <cell r="MO93" t="str">
            <v>Y</v>
          </cell>
          <cell r="MP93" t="str">
            <v>Y</v>
          </cell>
          <cell r="MQ93"/>
          <cell r="MR93" t="str">
            <v>Y</v>
          </cell>
          <cell r="MS93" t="str">
            <v>Y</v>
          </cell>
          <cell r="MT93" t="str">
            <v>Y</v>
          </cell>
          <cell r="MU93" t="str">
            <v>Y</v>
          </cell>
          <cell r="MV93" t="str">
            <v>Y</v>
          </cell>
          <cell r="MW93" t="str">
            <v>Y</v>
          </cell>
          <cell r="MX93" t="str">
            <v>Y</v>
          </cell>
          <cell r="MY93" t="str">
            <v>Y</v>
          </cell>
          <cell r="MZ93" t="str">
            <v>Y</v>
          </cell>
          <cell r="NA93" t="str">
            <v>Y</v>
          </cell>
          <cell r="NB93" t="str">
            <v>Y</v>
          </cell>
          <cell r="NC93" t="str">
            <v>Y</v>
          </cell>
          <cell r="ND93" t="str">
            <v>Y</v>
          </cell>
          <cell r="NE93" t="str">
            <v>Y</v>
          </cell>
          <cell r="NF93" t="str">
            <v>Y</v>
          </cell>
          <cell r="NG93" t="str">
            <v>Y</v>
          </cell>
          <cell r="NH93" t="str">
            <v>Y</v>
          </cell>
          <cell r="NI93" t="str">
            <v>Y</v>
          </cell>
          <cell r="NJ93" t="str">
            <v>Y</v>
          </cell>
          <cell r="NK93" t="str">
            <v>Y</v>
          </cell>
          <cell r="NL93" t="str">
            <v>Y</v>
          </cell>
          <cell r="NM93" t="str">
            <v>Y</v>
          </cell>
          <cell r="NN93" t="str">
            <v>Y</v>
          </cell>
          <cell r="NO93" t="str">
            <v>Y</v>
          </cell>
          <cell r="NP93" t="str">
            <v>Y</v>
          </cell>
          <cell r="NQ93" t="str">
            <v>Y</v>
          </cell>
          <cell r="NR93" t="str">
            <v>Y</v>
          </cell>
          <cell r="NS93" t="str">
            <v>Y</v>
          </cell>
          <cell r="NT93" t="str">
            <v>Y</v>
          </cell>
          <cell r="NU93" t="str">
            <v>Y</v>
          </cell>
          <cell r="NV93" t="str">
            <v>Y</v>
          </cell>
          <cell r="NW93" t="str">
            <v>Y</v>
          </cell>
          <cell r="NX93" t="str">
            <v>Y</v>
          </cell>
          <cell r="NY93" t="str">
            <v>Y</v>
          </cell>
          <cell r="NZ93" t="str">
            <v>Y</v>
          </cell>
          <cell r="OA93" t="str">
            <v>Y</v>
          </cell>
          <cell r="OB93" t="str">
            <v>Y</v>
          </cell>
          <cell r="OC93"/>
          <cell r="OD93" t="str">
            <v>Y</v>
          </cell>
          <cell r="OE93" t="str">
            <v>Y</v>
          </cell>
          <cell r="OF93" t="str">
            <v>Y</v>
          </cell>
          <cell r="OG93" t="str">
            <v>Y</v>
          </cell>
          <cell r="OH93"/>
          <cell r="OI93" t="str">
            <v>Y</v>
          </cell>
          <cell r="OJ93" t="str">
            <v>Y</v>
          </cell>
          <cell r="OK93" t="str">
            <v>Y</v>
          </cell>
          <cell r="OL93" t="str">
            <v>Y</v>
          </cell>
          <cell r="OM93" t="str">
            <v>Y</v>
          </cell>
          <cell r="ON93" t="str">
            <v>N</v>
          </cell>
          <cell r="OO93" t="str">
            <v>Y</v>
          </cell>
          <cell r="OP93"/>
          <cell r="OQ93" t="str">
            <v>Y</v>
          </cell>
          <cell r="OR93" t="str">
            <v>Y</v>
          </cell>
          <cell r="OS93" t="str">
            <v>Y</v>
          </cell>
          <cell r="OT93"/>
          <cell r="OU93" t="str">
            <v>Y</v>
          </cell>
          <cell r="OV93" t="str">
            <v>N</v>
          </cell>
          <cell r="OW93" t="str">
            <v>Y</v>
          </cell>
          <cell r="OX93" t="str">
            <v>Y</v>
          </cell>
          <cell r="OY93" t="str">
            <v>Y</v>
          </cell>
          <cell r="OZ93" t="str">
            <v>Y</v>
          </cell>
          <cell r="PA93" t="str">
            <v>Y</v>
          </cell>
          <cell r="PB93" t="str">
            <v>Y</v>
          </cell>
          <cell r="PC93" t="str">
            <v>Y</v>
          </cell>
          <cell r="PD93" t="str">
            <v>Y</v>
          </cell>
          <cell r="PE93" t="str">
            <v>Y</v>
          </cell>
          <cell r="PF93" t="str">
            <v>Y</v>
          </cell>
          <cell r="PG93" t="str">
            <v>Y</v>
          </cell>
          <cell r="PH93" t="str">
            <v>Y</v>
          </cell>
          <cell r="PI93" t="str">
            <v>Y</v>
          </cell>
          <cell r="PJ93" t="str">
            <v>Y</v>
          </cell>
          <cell r="PK93" t="str">
            <v>Y</v>
          </cell>
          <cell r="PL93" t="str">
            <v>Y</v>
          </cell>
          <cell r="PM93" t="str">
            <v>Y</v>
          </cell>
          <cell r="PN93" t="str">
            <v>Y</v>
          </cell>
          <cell r="PO93" t="str">
            <v>Y</v>
          </cell>
          <cell r="PP93" t="str">
            <v>Y</v>
          </cell>
          <cell r="PQ93" t="str">
            <v>Y</v>
          </cell>
          <cell r="PR93" t="str">
            <v>N</v>
          </cell>
          <cell r="PS93" t="str">
            <v>N</v>
          </cell>
          <cell r="PT93" t="str">
            <v>Y</v>
          </cell>
          <cell r="PU93" t="str">
            <v>Y</v>
          </cell>
          <cell r="PV93" t="str">
            <v>N</v>
          </cell>
          <cell r="PW93" t="str">
            <v>Y</v>
          </cell>
          <cell r="PX93" t="str">
            <v>Y</v>
          </cell>
          <cell r="PY93" t="str">
            <v>Y</v>
          </cell>
          <cell r="PZ93" t="str">
            <v>Y</v>
          </cell>
          <cell r="QA93"/>
          <cell r="QB93" t="str">
            <v>N</v>
          </cell>
          <cell r="QC93" t="str">
            <v>Y</v>
          </cell>
          <cell r="QD93" t="str">
            <v>Y</v>
          </cell>
          <cell r="QE93" t="str">
            <v>Y</v>
          </cell>
          <cell r="QF93" t="str">
            <v>Y</v>
          </cell>
          <cell r="QG93" t="str">
            <v>Y</v>
          </cell>
          <cell r="QH93" t="str">
            <v>Y</v>
          </cell>
          <cell r="QI93" t="str">
            <v>Y</v>
          </cell>
          <cell r="QJ93" t="str">
            <v>Y</v>
          </cell>
          <cell r="QK93" t="str">
            <v>Y</v>
          </cell>
          <cell r="QL93" t="str">
            <v>Y</v>
          </cell>
          <cell r="QM93" t="str">
            <v>Y</v>
          </cell>
          <cell r="QN93" t="str">
            <v>Y</v>
          </cell>
          <cell r="QO93" t="str">
            <v>Y</v>
          </cell>
          <cell r="QP93" t="str">
            <v>Y</v>
          </cell>
          <cell r="QQ93" t="str">
            <v>Y</v>
          </cell>
          <cell r="QR93" t="str">
            <v>Y</v>
          </cell>
          <cell r="QS93" t="str">
            <v>Y</v>
          </cell>
          <cell r="QT93" t="str">
            <v>Y</v>
          </cell>
          <cell r="QU93" t="str">
            <v>Y</v>
          </cell>
          <cell r="QV93" t="str">
            <v>Y</v>
          </cell>
          <cell r="QW93" t="str">
            <v>Y</v>
          </cell>
          <cell r="QX93" t="str">
            <v>Y</v>
          </cell>
          <cell r="QY93" t="str">
            <v>Y</v>
          </cell>
          <cell r="QZ93"/>
          <cell r="RA93" t="str">
            <v>Y</v>
          </cell>
          <cell r="RB93" t="str">
            <v>Y</v>
          </cell>
          <cell r="RC93" t="str">
            <v>Y</v>
          </cell>
          <cell r="RD93" t="str">
            <v>Y</v>
          </cell>
          <cell r="RE93" t="str">
            <v>Y</v>
          </cell>
          <cell r="RF93" t="str">
            <v>Y</v>
          </cell>
          <cell r="RG93" t="str">
            <v>Y</v>
          </cell>
          <cell r="RH93" t="str">
            <v>Y</v>
          </cell>
          <cell r="RI93" t="str">
            <v>Y</v>
          </cell>
          <cell r="RJ93" t="str">
            <v>Y</v>
          </cell>
          <cell r="RK93" t="str">
            <v>Y</v>
          </cell>
          <cell r="RL93" t="str">
            <v>Y</v>
          </cell>
          <cell r="RM93"/>
          <cell r="RN93" t="str">
            <v>Y</v>
          </cell>
          <cell r="RO93" t="str">
            <v>Y</v>
          </cell>
          <cell r="RP93" t="str">
            <v>Y</v>
          </cell>
          <cell r="RQ93" t="str">
            <v>Y</v>
          </cell>
          <cell r="RR93" t="str">
            <v>Y</v>
          </cell>
          <cell r="RS93" t="str">
            <v>Y</v>
          </cell>
          <cell r="RT93" t="str">
            <v>Y</v>
          </cell>
          <cell r="RU93" t="str">
            <v>Y</v>
          </cell>
          <cell r="RV93" t="str">
            <v>Y</v>
          </cell>
          <cell r="RW93" t="str">
            <v>Y</v>
          </cell>
          <cell r="RX93" t="str">
            <v>Y</v>
          </cell>
          <cell r="RY93"/>
          <cell r="RZ93" t="str">
            <v>Y</v>
          </cell>
          <cell r="SA93" t="str">
            <v>N</v>
          </cell>
          <cell r="SB93" t="str">
            <v>Y</v>
          </cell>
          <cell r="SC93"/>
          <cell r="SD93" t="str">
            <v>N</v>
          </cell>
          <cell r="SE93" t="str">
            <v>Y</v>
          </cell>
          <cell r="SF93" t="str">
            <v>N</v>
          </cell>
          <cell r="SG93" t="str">
            <v>N</v>
          </cell>
          <cell r="SH93" t="str">
            <v>Y</v>
          </cell>
          <cell r="SI93" t="str">
            <v>Y</v>
          </cell>
          <cell r="SJ93" t="str">
            <v>Y</v>
          </cell>
          <cell r="SK93" t="str">
            <v>Y</v>
          </cell>
          <cell r="SL93" t="str">
            <v>Y</v>
          </cell>
          <cell r="SM93"/>
          <cell r="SN93" t="str">
            <v>Y</v>
          </cell>
          <cell r="SO93" t="str">
            <v>Y</v>
          </cell>
          <cell r="SP93" t="str">
            <v>Y</v>
          </cell>
          <cell r="SQ93" t="str">
            <v>Y</v>
          </cell>
          <cell r="SR93" t="str">
            <v>Y</v>
          </cell>
          <cell r="SS93" t="str">
            <v>Y</v>
          </cell>
          <cell r="ST93" t="str">
            <v>Y</v>
          </cell>
          <cell r="SU93" t="str">
            <v>Y</v>
          </cell>
          <cell r="SV93" t="str">
            <v>Y</v>
          </cell>
          <cell r="SW93" t="str">
            <v>Y</v>
          </cell>
          <cell r="SX93" t="str">
            <v>Y</v>
          </cell>
          <cell r="SY93" t="str">
            <v>Y</v>
          </cell>
          <cell r="SZ93" t="str">
            <v>Y</v>
          </cell>
          <cell r="TA93" t="str">
            <v>Y</v>
          </cell>
          <cell r="TB93" t="str">
            <v>Y</v>
          </cell>
          <cell r="TC93" t="str">
            <v>Y</v>
          </cell>
          <cell r="TD93" t="str">
            <v>Y</v>
          </cell>
          <cell r="TE93" t="str">
            <v>Y</v>
          </cell>
          <cell r="TF93" t="str">
            <v>Y</v>
          </cell>
          <cell r="TG93" t="str">
            <v>Y</v>
          </cell>
          <cell r="TH93" t="str">
            <v>Y</v>
          </cell>
          <cell r="TI93" t="str">
            <v>Y</v>
          </cell>
          <cell r="TJ93" t="str">
            <v>Y</v>
          </cell>
          <cell r="TK93" t="str">
            <v>Y</v>
          </cell>
          <cell r="TL93" t="str">
            <v>Y</v>
          </cell>
          <cell r="TM93" t="str">
            <v>Y</v>
          </cell>
          <cell r="TN93" t="str">
            <v>Y</v>
          </cell>
          <cell r="TO93" t="str">
            <v>Y</v>
          </cell>
          <cell r="TP93" t="str">
            <v>Y</v>
          </cell>
          <cell r="TQ93" t="str">
            <v>Y</v>
          </cell>
          <cell r="TR93"/>
          <cell r="TS93" t="str">
            <v>Y</v>
          </cell>
          <cell r="TT93" t="str">
            <v>Y</v>
          </cell>
          <cell r="TU93" t="str">
            <v>Y</v>
          </cell>
          <cell r="TV93" t="str">
            <v>Y</v>
          </cell>
          <cell r="TW93" t="str">
            <v>Y</v>
          </cell>
          <cell r="TX93" t="str">
            <v>Y</v>
          </cell>
          <cell r="TY93" t="str">
            <v>Y</v>
          </cell>
          <cell r="TZ93" t="str">
            <v>Y</v>
          </cell>
          <cell r="UA93" t="str">
            <v>Y</v>
          </cell>
          <cell r="UB93" t="str">
            <v>Y</v>
          </cell>
          <cell r="UC93" t="str">
            <v>Y</v>
          </cell>
          <cell r="UD93" t="str">
            <v>Y</v>
          </cell>
          <cell r="UE93" t="str">
            <v>Y</v>
          </cell>
          <cell r="UF93" t="str">
            <v>Y</v>
          </cell>
          <cell r="UG93" t="str">
            <v>Y</v>
          </cell>
          <cell r="UH93" t="str">
            <v>Y</v>
          </cell>
          <cell r="UI93" t="str">
            <v>Y</v>
          </cell>
          <cell r="UJ93" t="str">
            <v>Y</v>
          </cell>
          <cell r="UK93" t="str">
            <v>Y</v>
          </cell>
          <cell r="UL93" t="str">
            <v>Y</v>
          </cell>
          <cell r="UM93"/>
          <cell r="UN93" t="str">
            <v>Y</v>
          </cell>
          <cell r="UO93"/>
          <cell r="UP93" t="str">
            <v>Y</v>
          </cell>
          <cell r="UQ93" t="str">
            <v>Y</v>
          </cell>
          <cell r="UR93"/>
          <cell r="US93" t="str">
            <v>Y</v>
          </cell>
          <cell r="UT93" t="str">
            <v>Y</v>
          </cell>
          <cell r="UU93" t="str">
            <v>Y</v>
          </cell>
          <cell r="UV93" t="str">
            <v>Y</v>
          </cell>
          <cell r="UW93" t="str">
            <v>Y</v>
          </cell>
          <cell r="UX93" t="str">
            <v>Y</v>
          </cell>
          <cell r="UY93" t="str">
            <v>Y</v>
          </cell>
          <cell r="UZ93" t="str">
            <v>Y</v>
          </cell>
          <cell r="VA93" t="str">
            <v>Y</v>
          </cell>
          <cell r="VB93" t="str">
            <v>Y</v>
          </cell>
          <cell r="VC93" t="str">
            <v>Y</v>
          </cell>
          <cell r="VD93" t="str">
            <v>Y</v>
          </cell>
          <cell r="VE93" t="str">
            <v>Y</v>
          </cell>
          <cell r="VF93" t="str">
            <v>Y</v>
          </cell>
          <cell r="VG93"/>
          <cell r="VH93" t="str">
            <v>Y</v>
          </cell>
          <cell r="VI93" t="str">
            <v>Y</v>
          </cell>
          <cell r="VJ93" t="str">
            <v>Y</v>
          </cell>
          <cell r="VK93" t="str">
            <v>Y</v>
          </cell>
          <cell r="VL93" t="str">
            <v>Y</v>
          </cell>
          <cell r="VM93"/>
          <cell r="VN93" t="str">
            <v>Y</v>
          </cell>
          <cell r="VO93" t="str">
            <v>Y</v>
          </cell>
          <cell r="VP93"/>
          <cell r="VQ93" t="str">
            <v>Y</v>
          </cell>
          <cell r="VR93" t="str">
            <v>Y</v>
          </cell>
          <cell r="VS93" t="str">
            <v>Y</v>
          </cell>
          <cell r="VT93" t="str">
            <v>Y</v>
          </cell>
          <cell r="VU93" t="str">
            <v>Y</v>
          </cell>
          <cell r="VV93" t="str">
            <v>Y</v>
          </cell>
          <cell r="VW93" t="str">
            <v>Y</v>
          </cell>
          <cell r="VX93"/>
          <cell r="VY93" t="str">
            <v>Y</v>
          </cell>
          <cell r="VZ93" t="str">
            <v>Y</v>
          </cell>
          <cell r="WA93"/>
          <cell r="WB93"/>
          <cell r="WC93" t="str">
            <v>Y</v>
          </cell>
          <cell r="WD93" t="str">
            <v>Y</v>
          </cell>
          <cell r="WE93" t="str">
            <v>Y</v>
          </cell>
          <cell r="WF93"/>
          <cell r="WG93" t="str">
            <v>Y</v>
          </cell>
          <cell r="WH93" t="str">
            <v>Y</v>
          </cell>
          <cell r="WI93" t="str">
            <v>Y</v>
          </cell>
          <cell r="WJ93"/>
          <cell r="WK93"/>
          <cell r="WL93" t="str">
            <v>Y</v>
          </cell>
          <cell r="WM93" t="str">
            <v>Y</v>
          </cell>
          <cell r="WN93" t="str">
            <v>Y</v>
          </cell>
          <cell r="WO93" t="str">
            <v>Y</v>
          </cell>
          <cell r="WP93"/>
          <cell r="WQ93"/>
          <cell r="WR93"/>
          <cell r="WS93" t="str">
            <v>N</v>
          </cell>
          <cell r="WT93" t="str">
            <v>N</v>
          </cell>
          <cell r="WU93" t="str">
            <v>Y</v>
          </cell>
          <cell r="WV93" t="str">
            <v>Y</v>
          </cell>
          <cell r="WW93" t="str">
            <v>Y</v>
          </cell>
          <cell r="WX93" t="str">
            <v>N</v>
          </cell>
          <cell r="WY93" t="str">
            <v>Y</v>
          </cell>
          <cell r="WZ93" t="str">
            <v>Y</v>
          </cell>
          <cell r="XA93"/>
          <cell r="XB93" t="str">
            <v>Y</v>
          </cell>
          <cell r="XC93"/>
          <cell r="XD93"/>
          <cell r="XE93"/>
          <cell r="XF93"/>
          <cell r="XG93"/>
          <cell r="XH93"/>
          <cell r="XI93"/>
          <cell r="XJ93"/>
          <cell r="XK93" t="str">
            <v>Y</v>
          </cell>
          <cell r="XL93" t="str">
            <v>Y</v>
          </cell>
          <cell r="XM93"/>
          <cell r="XN93" t="str">
            <v>Y</v>
          </cell>
          <cell r="XO93"/>
          <cell r="XP93"/>
          <cell r="XQ93" t="str">
            <v>Y</v>
          </cell>
          <cell r="XR93" t="str">
            <v>Y</v>
          </cell>
          <cell r="XS93" t="str">
            <v>Y</v>
          </cell>
          <cell r="XT93" t="str">
            <v>Y</v>
          </cell>
          <cell r="XU93" t="str">
            <v>Y</v>
          </cell>
          <cell r="XV93" t="str">
            <v>Y</v>
          </cell>
        </row>
        <row r="94">
          <cell r="E94" t="str">
            <v>Y</v>
          </cell>
          <cell r="F94" t="str">
            <v>Y</v>
          </cell>
          <cell r="G94" t="str">
            <v>Y</v>
          </cell>
          <cell r="H94" t="str">
            <v>Y</v>
          </cell>
          <cell r="I94" t="str">
            <v>Y</v>
          </cell>
          <cell r="J94" t="str">
            <v>N</v>
          </cell>
          <cell r="K94" t="str">
            <v>N</v>
          </cell>
          <cell r="L94" t="str">
            <v>Y</v>
          </cell>
          <cell r="M94" t="str">
            <v>Y</v>
          </cell>
          <cell r="N94" t="str">
            <v>Y</v>
          </cell>
          <cell r="O94"/>
          <cell r="P94" t="str">
            <v>Y</v>
          </cell>
          <cell r="Q94" t="str">
            <v>Y</v>
          </cell>
          <cell r="R94" t="str">
            <v>Y</v>
          </cell>
          <cell r="S94" t="str">
            <v>Y</v>
          </cell>
          <cell r="T94" t="str">
            <v>Y</v>
          </cell>
          <cell r="U94" t="str">
            <v>Y</v>
          </cell>
          <cell r="V94" t="str">
            <v>Y</v>
          </cell>
          <cell r="W94" t="str">
            <v>Y</v>
          </cell>
          <cell r="X94" t="str">
            <v>Y</v>
          </cell>
          <cell r="Y94" t="str">
            <v>Y</v>
          </cell>
          <cell r="Z94"/>
          <cell r="AA94" t="str">
            <v>Y</v>
          </cell>
          <cell r="AB94" t="str">
            <v>Y</v>
          </cell>
          <cell r="AC94" t="str">
            <v>Y</v>
          </cell>
          <cell r="AD94" t="str">
            <v>Y</v>
          </cell>
          <cell r="AE94" t="str">
            <v>Y</v>
          </cell>
          <cell r="AF94" t="str">
            <v>Y</v>
          </cell>
          <cell r="AG94" t="str">
            <v>Y</v>
          </cell>
          <cell r="AH94" t="str">
            <v>Y</v>
          </cell>
          <cell r="AI94" t="str">
            <v>N</v>
          </cell>
          <cell r="AJ94" t="str">
            <v>N</v>
          </cell>
          <cell r="AK94" t="str">
            <v>N</v>
          </cell>
          <cell r="AL94" t="str">
            <v>N</v>
          </cell>
          <cell r="AM94" t="str">
            <v>Y</v>
          </cell>
          <cell r="AN94" t="str">
            <v>N</v>
          </cell>
          <cell r="AO94" t="str">
            <v>N</v>
          </cell>
          <cell r="AP94" t="str">
            <v>Y</v>
          </cell>
          <cell r="AQ94" t="str">
            <v>N</v>
          </cell>
          <cell r="AR94" t="str">
            <v>Y</v>
          </cell>
          <cell r="AS94" t="str">
            <v>Y</v>
          </cell>
          <cell r="AT94" t="str">
            <v>Y</v>
          </cell>
          <cell r="AU94" t="str">
            <v>N</v>
          </cell>
          <cell r="AV94" t="str">
            <v>N</v>
          </cell>
          <cell r="AW94" t="str">
            <v>Y</v>
          </cell>
          <cell r="AX94" t="str">
            <v>N</v>
          </cell>
          <cell r="AY94"/>
          <cell r="AZ94" t="str">
            <v>N</v>
          </cell>
          <cell r="BA94"/>
          <cell r="BB94" t="str">
            <v>Y</v>
          </cell>
          <cell r="BC94" t="str">
            <v>N</v>
          </cell>
          <cell r="BD94" t="str">
            <v>Y</v>
          </cell>
          <cell r="BE94" t="str">
            <v>N</v>
          </cell>
          <cell r="BF94" t="str">
            <v>Y</v>
          </cell>
          <cell r="BG94" t="str">
            <v>Y</v>
          </cell>
          <cell r="BH94" t="str">
            <v>N</v>
          </cell>
          <cell r="BI94" t="str">
            <v>Y</v>
          </cell>
          <cell r="BJ94" t="str">
            <v>N</v>
          </cell>
          <cell r="BK94" t="str">
            <v>N</v>
          </cell>
          <cell r="BL94" t="str">
            <v>N</v>
          </cell>
          <cell r="BM94" t="str">
            <v>N</v>
          </cell>
          <cell r="BN94" t="str">
            <v>N</v>
          </cell>
          <cell r="BO94" t="str">
            <v>Y</v>
          </cell>
          <cell r="BP94" t="str">
            <v>Y</v>
          </cell>
          <cell r="BQ94" t="str">
            <v>Y</v>
          </cell>
          <cell r="BR94" t="str">
            <v>N</v>
          </cell>
          <cell r="BS94" t="str">
            <v>N</v>
          </cell>
          <cell r="BT94" t="str">
            <v>N</v>
          </cell>
          <cell r="BU94" t="str">
            <v>N</v>
          </cell>
          <cell r="BV94" t="str">
            <v>N</v>
          </cell>
          <cell r="BW94" t="str">
            <v>Y</v>
          </cell>
          <cell r="BX94" t="str">
            <v>N</v>
          </cell>
          <cell r="BY94" t="str">
            <v>Y</v>
          </cell>
          <cell r="BZ94" t="str">
            <v>Y</v>
          </cell>
          <cell r="CA94" t="str">
            <v>Y</v>
          </cell>
          <cell r="CB94" t="str">
            <v>Y</v>
          </cell>
          <cell r="CC94" t="str">
            <v>Y</v>
          </cell>
          <cell r="CD94" t="str">
            <v>N</v>
          </cell>
          <cell r="CE94" t="str">
            <v>Y</v>
          </cell>
          <cell r="CF94" t="str">
            <v>Y</v>
          </cell>
          <cell r="CG94" t="str">
            <v>Y</v>
          </cell>
          <cell r="CH94" t="str">
            <v>Y</v>
          </cell>
          <cell r="CI94" t="str">
            <v>Y</v>
          </cell>
          <cell r="CJ94" t="str">
            <v>Y</v>
          </cell>
          <cell r="CK94" t="str">
            <v>Y</v>
          </cell>
          <cell r="CL94" t="str">
            <v>Y</v>
          </cell>
          <cell r="CM94"/>
          <cell r="CN94" t="str">
            <v>Y</v>
          </cell>
          <cell r="CO94" t="str">
            <v>Y</v>
          </cell>
          <cell r="CP94" t="str">
            <v>Y</v>
          </cell>
          <cell r="CQ94" t="str">
            <v>Y</v>
          </cell>
          <cell r="CR94"/>
          <cell r="CS94" t="str">
            <v>Y</v>
          </cell>
          <cell r="CT94" t="str">
            <v>Y</v>
          </cell>
          <cell r="CU94" t="str">
            <v>Y</v>
          </cell>
          <cell r="CV94" t="str">
            <v>Y</v>
          </cell>
          <cell r="CW94" t="str">
            <v>Y</v>
          </cell>
          <cell r="CX94" t="str">
            <v>Y</v>
          </cell>
          <cell r="CY94" t="str">
            <v>Y</v>
          </cell>
          <cell r="CZ94" t="str">
            <v>Y</v>
          </cell>
          <cell r="DA94" t="str">
            <v>Y</v>
          </cell>
          <cell r="DB94" t="str">
            <v>Y</v>
          </cell>
          <cell r="DC94" t="str">
            <v>Y</v>
          </cell>
          <cell r="DD94" t="str">
            <v>Y</v>
          </cell>
          <cell r="DE94" t="str">
            <v>Y</v>
          </cell>
          <cell r="DF94" t="str">
            <v>Y</v>
          </cell>
          <cell r="DG94" t="str">
            <v>Y</v>
          </cell>
          <cell r="DH94" t="str">
            <v>Y</v>
          </cell>
          <cell r="DI94" t="str">
            <v>Y</v>
          </cell>
          <cell r="DJ94" t="str">
            <v>Y</v>
          </cell>
          <cell r="DK94" t="str">
            <v>Y</v>
          </cell>
          <cell r="DL94" t="str">
            <v>Y</v>
          </cell>
          <cell r="DM94" t="str">
            <v>Y</v>
          </cell>
          <cell r="DN94" t="str">
            <v>Y</v>
          </cell>
          <cell r="DO94" t="str">
            <v>Y</v>
          </cell>
          <cell r="DP94" t="str">
            <v>Y</v>
          </cell>
          <cell r="DQ94" t="str">
            <v>Y</v>
          </cell>
          <cell r="DR94" t="str">
            <v>Y</v>
          </cell>
          <cell r="DS94" t="str">
            <v>Y</v>
          </cell>
          <cell r="DT94" t="str">
            <v>Y</v>
          </cell>
          <cell r="DU94" t="str">
            <v>Y</v>
          </cell>
          <cell r="DV94" t="str">
            <v>Y</v>
          </cell>
          <cell r="DW94" t="str">
            <v>Y</v>
          </cell>
          <cell r="DX94" t="str">
            <v>Y</v>
          </cell>
          <cell r="DY94" t="str">
            <v>Y</v>
          </cell>
          <cell r="DZ94" t="str">
            <v>Y</v>
          </cell>
          <cell r="EA94" t="str">
            <v>Y</v>
          </cell>
          <cell r="EB94"/>
          <cell r="EC94" t="str">
            <v>Y</v>
          </cell>
          <cell r="ED94" t="str">
            <v>Y</v>
          </cell>
          <cell r="EE94" t="str">
            <v>Y</v>
          </cell>
          <cell r="EF94" t="str">
            <v>Y</v>
          </cell>
          <cell r="EG94" t="str">
            <v>Y</v>
          </cell>
          <cell r="EH94" t="str">
            <v>Y</v>
          </cell>
          <cell r="EI94" t="str">
            <v>Y</v>
          </cell>
          <cell r="EJ94" t="str">
            <v>Y</v>
          </cell>
          <cell r="EK94" t="str">
            <v>Y</v>
          </cell>
          <cell r="EL94"/>
          <cell r="EM94" t="str">
            <v>N</v>
          </cell>
          <cell r="EN94" t="str">
            <v>Y</v>
          </cell>
          <cell r="EO94" t="str">
            <v>Y</v>
          </cell>
          <cell r="EP94" t="str">
            <v>Y</v>
          </cell>
          <cell r="EQ94" t="str">
            <v>Y</v>
          </cell>
          <cell r="ER94" t="str">
            <v>Y</v>
          </cell>
          <cell r="ES94" t="str">
            <v>Y</v>
          </cell>
          <cell r="ET94" t="str">
            <v>Y</v>
          </cell>
          <cell r="EU94" t="str">
            <v>Y</v>
          </cell>
          <cell r="EV94" t="str">
            <v>Y</v>
          </cell>
          <cell r="EW94" t="str">
            <v>Y</v>
          </cell>
          <cell r="EX94" t="str">
            <v>Y</v>
          </cell>
          <cell r="EY94"/>
          <cell r="EZ94" t="str">
            <v>Y</v>
          </cell>
          <cell r="FA94" t="str">
            <v>Y</v>
          </cell>
          <cell r="FB94" t="str">
            <v>Y</v>
          </cell>
          <cell r="FC94" t="str">
            <v>Y</v>
          </cell>
          <cell r="FD94" t="str">
            <v>Y</v>
          </cell>
          <cell r="FE94" t="str">
            <v>Y</v>
          </cell>
          <cell r="FF94" t="str">
            <v>Y</v>
          </cell>
          <cell r="FG94" t="str">
            <v>Y</v>
          </cell>
          <cell r="FH94" t="str">
            <v>Y</v>
          </cell>
          <cell r="FI94" t="str">
            <v>Y</v>
          </cell>
          <cell r="FJ94" t="str">
            <v>Y</v>
          </cell>
          <cell r="FK94" t="str">
            <v>Y</v>
          </cell>
          <cell r="FL94"/>
          <cell r="FM94" t="str">
            <v>Y</v>
          </cell>
          <cell r="FN94" t="str">
            <v>Y</v>
          </cell>
          <cell r="FO94" t="str">
            <v>Y</v>
          </cell>
          <cell r="FP94" t="str">
            <v>Y</v>
          </cell>
          <cell r="FQ94" t="str">
            <v>Y</v>
          </cell>
          <cell r="FR94" t="str">
            <v>Y</v>
          </cell>
          <cell r="FS94" t="str">
            <v>Y</v>
          </cell>
          <cell r="FT94" t="str">
            <v>Y</v>
          </cell>
          <cell r="FU94" t="str">
            <v>Y</v>
          </cell>
          <cell r="FV94" t="str">
            <v>Y</v>
          </cell>
          <cell r="FW94" t="str">
            <v>Y</v>
          </cell>
          <cell r="FX94" t="str">
            <v>Y</v>
          </cell>
          <cell r="FY94" t="str">
            <v>Y</v>
          </cell>
          <cell r="FZ94" t="str">
            <v>Y</v>
          </cell>
          <cell r="GA94" t="str">
            <v>Y</v>
          </cell>
          <cell r="GB94"/>
          <cell r="GC94" t="str">
            <v>Y</v>
          </cell>
          <cell r="GD94" t="str">
            <v>Y</v>
          </cell>
          <cell r="GE94"/>
          <cell r="GF94" t="str">
            <v>Y</v>
          </cell>
          <cell r="GG94" t="str">
            <v>Y</v>
          </cell>
          <cell r="GH94" t="str">
            <v>Y</v>
          </cell>
          <cell r="GI94" t="str">
            <v>Y</v>
          </cell>
          <cell r="GJ94" t="str">
            <v>Y</v>
          </cell>
          <cell r="GK94" t="str">
            <v>Y</v>
          </cell>
          <cell r="GL94" t="str">
            <v>Y</v>
          </cell>
          <cell r="GM94" t="str">
            <v>Y</v>
          </cell>
          <cell r="GN94" t="str">
            <v>Y</v>
          </cell>
          <cell r="GO94" t="str">
            <v>Y</v>
          </cell>
          <cell r="GP94" t="str">
            <v>Y</v>
          </cell>
          <cell r="GQ94" t="str">
            <v>Y</v>
          </cell>
          <cell r="GR94" t="str">
            <v>Y</v>
          </cell>
          <cell r="GS94" t="str">
            <v>Y</v>
          </cell>
          <cell r="GT94" t="str">
            <v>Y</v>
          </cell>
          <cell r="GU94" t="str">
            <v>Y</v>
          </cell>
          <cell r="GV94" t="str">
            <v>Y</v>
          </cell>
          <cell r="GW94" t="str">
            <v>Y</v>
          </cell>
          <cell r="GX94" t="str">
            <v>Y</v>
          </cell>
          <cell r="GY94" t="str">
            <v>Y</v>
          </cell>
          <cell r="GZ94" t="str">
            <v>Y</v>
          </cell>
          <cell r="HA94" t="str">
            <v>Y</v>
          </cell>
          <cell r="HB94" t="str">
            <v>Y</v>
          </cell>
          <cell r="HC94" t="str">
            <v>Y</v>
          </cell>
          <cell r="HD94" t="str">
            <v>Y</v>
          </cell>
          <cell r="HE94" t="str">
            <v>Y</v>
          </cell>
          <cell r="HF94"/>
          <cell r="HG94" t="str">
            <v>Y</v>
          </cell>
          <cell r="HH94" t="str">
            <v>Y</v>
          </cell>
          <cell r="HI94" t="str">
            <v>Y</v>
          </cell>
          <cell r="HJ94" t="str">
            <v>Y</v>
          </cell>
          <cell r="HK94" t="str">
            <v>Y</v>
          </cell>
          <cell r="HL94" t="str">
            <v>Y</v>
          </cell>
          <cell r="HM94" t="str">
            <v>Y</v>
          </cell>
          <cell r="HN94" t="str">
            <v>Y</v>
          </cell>
          <cell r="HO94" t="str">
            <v>Y</v>
          </cell>
          <cell r="HP94"/>
          <cell r="HQ94" t="str">
            <v>Y</v>
          </cell>
          <cell r="HR94" t="str">
            <v>Y</v>
          </cell>
          <cell r="HS94" t="str">
            <v>Y</v>
          </cell>
          <cell r="HT94" t="str">
            <v>Y</v>
          </cell>
          <cell r="HU94" t="str">
            <v>Y</v>
          </cell>
          <cell r="HV94" t="str">
            <v>Y</v>
          </cell>
          <cell r="HW94" t="str">
            <v>Y</v>
          </cell>
          <cell r="HX94" t="str">
            <v>Y</v>
          </cell>
          <cell r="HY94"/>
          <cell r="HZ94" t="str">
            <v>Y</v>
          </cell>
          <cell r="IA94" t="str">
            <v>Y</v>
          </cell>
          <cell r="IB94" t="str">
            <v>Y</v>
          </cell>
          <cell r="IC94" t="str">
            <v>N</v>
          </cell>
          <cell r="ID94" t="str">
            <v>N</v>
          </cell>
          <cell r="IE94" t="str">
            <v>N</v>
          </cell>
          <cell r="IF94" t="str">
            <v>Y</v>
          </cell>
          <cell r="IG94" t="str">
            <v>Y</v>
          </cell>
          <cell r="IH94" t="str">
            <v>N</v>
          </cell>
          <cell r="II94"/>
          <cell r="IJ94" t="str">
            <v>Y</v>
          </cell>
          <cell r="IK94" t="str">
            <v>Y</v>
          </cell>
          <cell r="IL94" t="str">
            <v>N</v>
          </cell>
          <cell r="IM94" t="str">
            <v>N</v>
          </cell>
          <cell r="IN94"/>
          <cell r="IO94" t="str">
            <v>Y</v>
          </cell>
          <cell r="IP94" t="str">
            <v>N</v>
          </cell>
          <cell r="IQ94" t="str">
            <v>N</v>
          </cell>
          <cell r="IR94" t="str">
            <v>Y</v>
          </cell>
          <cell r="IS94" t="str">
            <v>Y</v>
          </cell>
          <cell r="IT94" t="str">
            <v>N</v>
          </cell>
          <cell r="IU94" t="str">
            <v>N</v>
          </cell>
          <cell r="IV94" t="str">
            <v>Y</v>
          </cell>
          <cell r="IW94"/>
          <cell r="IX94" t="str">
            <v>Y</v>
          </cell>
          <cell r="IY94" t="str">
            <v>N</v>
          </cell>
          <cell r="IZ94" t="str">
            <v>Y</v>
          </cell>
          <cell r="JA94" t="str">
            <v>Y</v>
          </cell>
          <cell r="JB94" t="str">
            <v>Y</v>
          </cell>
          <cell r="JC94" t="str">
            <v>Y</v>
          </cell>
          <cell r="JD94" t="str">
            <v>Y</v>
          </cell>
          <cell r="JE94" t="str">
            <v>N</v>
          </cell>
          <cell r="JF94" t="str">
            <v>Y</v>
          </cell>
          <cell r="JG94"/>
          <cell r="JH94" t="str">
            <v>Y</v>
          </cell>
          <cell r="JI94"/>
          <cell r="JJ94" t="str">
            <v>Y</v>
          </cell>
          <cell r="JK94" t="str">
            <v>N</v>
          </cell>
          <cell r="JL94" t="str">
            <v>Y</v>
          </cell>
          <cell r="JM94" t="str">
            <v>Y</v>
          </cell>
          <cell r="JN94" t="str">
            <v>Y</v>
          </cell>
          <cell r="JO94" t="str">
            <v>Y</v>
          </cell>
          <cell r="JP94" t="str">
            <v>Y</v>
          </cell>
          <cell r="JQ94" t="str">
            <v>Y</v>
          </cell>
          <cell r="JR94" t="str">
            <v>Y</v>
          </cell>
          <cell r="JS94" t="str">
            <v>Y</v>
          </cell>
          <cell r="JT94" t="str">
            <v>Y</v>
          </cell>
          <cell r="JU94" t="str">
            <v>Y</v>
          </cell>
          <cell r="JV94" t="str">
            <v>Y</v>
          </cell>
          <cell r="JW94" t="str">
            <v>Y</v>
          </cell>
          <cell r="JX94" t="str">
            <v>N</v>
          </cell>
          <cell r="JY94" t="str">
            <v>Y</v>
          </cell>
          <cell r="JZ94" t="str">
            <v>Y</v>
          </cell>
          <cell r="KA94" t="str">
            <v>Y</v>
          </cell>
          <cell r="KB94" t="str">
            <v>Y</v>
          </cell>
          <cell r="KC94" t="str">
            <v>Y</v>
          </cell>
          <cell r="KD94" t="str">
            <v>Y</v>
          </cell>
          <cell r="KE94" t="str">
            <v>Y</v>
          </cell>
          <cell r="KF94" t="str">
            <v>N</v>
          </cell>
          <cell r="KG94" t="str">
            <v>N</v>
          </cell>
          <cell r="KH94"/>
          <cell r="KI94" t="str">
            <v>N</v>
          </cell>
          <cell r="KJ94" t="str">
            <v>N</v>
          </cell>
          <cell r="KK94" t="str">
            <v>N</v>
          </cell>
          <cell r="KL94" t="str">
            <v>N</v>
          </cell>
          <cell r="KM94" t="str">
            <v>N</v>
          </cell>
          <cell r="KN94" t="str">
            <v>N</v>
          </cell>
          <cell r="KO94" t="str">
            <v>N</v>
          </cell>
          <cell r="KP94" t="str">
            <v>N</v>
          </cell>
          <cell r="KQ94" t="str">
            <v>N</v>
          </cell>
          <cell r="KR94" t="str">
            <v>N</v>
          </cell>
          <cell r="KS94" t="str">
            <v>N</v>
          </cell>
          <cell r="KT94" t="str">
            <v>Y</v>
          </cell>
          <cell r="KU94" t="str">
            <v>Y</v>
          </cell>
          <cell r="KV94" t="str">
            <v>Y</v>
          </cell>
          <cell r="KW94" t="str">
            <v>Y</v>
          </cell>
          <cell r="KX94" t="str">
            <v>Y</v>
          </cell>
          <cell r="KY94" t="str">
            <v>Y</v>
          </cell>
          <cell r="KZ94" t="str">
            <v>Y</v>
          </cell>
          <cell r="LA94" t="str">
            <v>Y</v>
          </cell>
          <cell r="LB94" t="str">
            <v>Y</v>
          </cell>
          <cell r="LC94" t="str">
            <v>Y</v>
          </cell>
          <cell r="LD94" t="str">
            <v>Y</v>
          </cell>
          <cell r="LE94" t="str">
            <v>Y</v>
          </cell>
          <cell r="LF94" t="str">
            <v>Y</v>
          </cell>
          <cell r="LG94" t="str">
            <v>Y</v>
          </cell>
          <cell r="LH94" t="str">
            <v>Y</v>
          </cell>
          <cell r="LI94" t="str">
            <v>Y</v>
          </cell>
          <cell r="LJ94" t="str">
            <v>N</v>
          </cell>
          <cell r="LK94" t="str">
            <v>Y</v>
          </cell>
          <cell r="LL94" t="str">
            <v>Y</v>
          </cell>
          <cell r="LM94" t="str">
            <v>Y</v>
          </cell>
          <cell r="LN94" t="str">
            <v>N</v>
          </cell>
          <cell r="LO94" t="str">
            <v>N</v>
          </cell>
          <cell r="LP94" t="str">
            <v>Y</v>
          </cell>
          <cell r="LQ94" t="str">
            <v>Y</v>
          </cell>
          <cell r="LR94"/>
          <cell r="LS94" t="str">
            <v>Y</v>
          </cell>
          <cell r="LT94" t="str">
            <v>Y</v>
          </cell>
          <cell r="LU94"/>
          <cell r="LV94" t="str">
            <v>Y</v>
          </cell>
          <cell r="LW94" t="str">
            <v>Y</v>
          </cell>
          <cell r="LX94" t="str">
            <v>Y</v>
          </cell>
          <cell r="LY94" t="str">
            <v>Y</v>
          </cell>
          <cell r="LZ94" t="str">
            <v>Y</v>
          </cell>
          <cell r="MA94" t="str">
            <v>Y</v>
          </cell>
          <cell r="MB94" t="str">
            <v>Y</v>
          </cell>
          <cell r="MC94" t="str">
            <v>Y</v>
          </cell>
          <cell r="MD94" t="str">
            <v>Y</v>
          </cell>
          <cell r="ME94" t="str">
            <v>Y</v>
          </cell>
          <cell r="MF94" t="str">
            <v>Y</v>
          </cell>
          <cell r="MG94" t="str">
            <v>Y</v>
          </cell>
          <cell r="MH94" t="str">
            <v>Y</v>
          </cell>
          <cell r="MI94" t="str">
            <v>Y</v>
          </cell>
          <cell r="MJ94" t="str">
            <v>Y</v>
          </cell>
          <cell r="MK94" t="str">
            <v>Y</v>
          </cell>
          <cell r="ML94" t="str">
            <v>N</v>
          </cell>
          <cell r="MM94" t="str">
            <v>Y</v>
          </cell>
          <cell r="MN94" t="str">
            <v>N</v>
          </cell>
          <cell r="MO94" t="str">
            <v>Y</v>
          </cell>
          <cell r="MP94" t="str">
            <v>Y</v>
          </cell>
          <cell r="MQ94"/>
          <cell r="MR94" t="str">
            <v>Y</v>
          </cell>
          <cell r="MS94" t="str">
            <v>Y</v>
          </cell>
          <cell r="MT94" t="str">
            <v>Y</v>
          </cell>
          <cell r="MU94" t="str">
            <v>Y</v>
          </cell>
          <cell r="MV94" t="str">
            <v>Y</v>
          </cell>
          <cell r="MW94" t="str">
            <v>Y</v>
          </cell>
          <cell r="MX94" t="str">
            <v>Y</v>
          </cell>
          <cell r="MY94" t="str">
            <v>Y</v>
          </cell>
          <cell r="MZ94" t="str">
            <v>Y</v>
          </cell>
          <cell r="NA94" t="str">
            <v>Y</v>
          </cell>
          <cell r="NB94" t="str">
            <v>Y</v>
          </cell>
          <cell r="NC94" t="str">
            <v>Y</v>
          </cell>
          <cell r="ND94" t="str">
            <v>Y</v>
          </cell>
          <cell r="NE94" t="str">
            <v>Y</v>
          </cell>
          <cell r="NF94" t="str">
            <v>Y</v>
          </cell>
          <cell r="NG94" t="str">
            <v>Y</v>
          </cell>
          <cell r="NH94" t="str">
            <v>Y</v>
          </cell>
          <cell r="NI94" t="str">
            <v>Y</v>
          </cell>
          <cell r="NJ94" t="str">
            <v>Y</v>
          </cell>
          <cell r="NK94" t="str">
            <v>Y</v>
          </cell>
          <cell r="NL94" t="str">
            <v>Y</v>
          </cell>
          <cell r="NM94" t="str">
            <v>Y</v>
          </cell>
          <cell r="NN94" t="str">
            <v>Y</v>
          </cell>
          <cell r="NO94" t="str">
            <v>Y</v>
          </cell>
          <cell r="NP94" t="str">
            <v>Y</v>
          </cell>
          <cell r="NQ94" t="str">
            <v>Y</v>
          </cell>
          <cell r="NR94" t="str">
            <v>Y</v>
          </cell>
          <cell r="NS94" t="str">
            <v>Y</v>
          </cell>
          <cell r="NT94" t="str">
            <v>Y</v>
          </cell>
          <cell r="NU94" t="str">
            <v>Y</v>
          </cell>
          <cell r="NV94" t="str">
            <v>Y</v>
          </cell>
          <cell r="NW94" t="str">
            <v>Y</v>
          </cell>
          <cell r="NX94" t="str">
            <v>Y</v>
          </cell>
          <cell r="NY94" t="str">
            <v>Y</v>
          </cell>
          <cell r="NZ94" t="str">
            <v>Y</v>
          </cell>
          <cell r="OA94" t="str">
            <v>Y</v>
          </cell>
          <cell r="OB94" t="str">
            <v>Y</v>
          </cell>
          <cell r="OC94"/>
          <cell r="OD94" t="str">
            <v>Y</v>
          </cell>
          <cell r="OE94" t="str">
            <v>Y</v>
          </cell>
          <cell r="OF94" t="str">
            <v>Y</v>
          </cell>
          <cell r="OG94" t="str">
            <v>Y</v>
          </cell>
          <cell r="OH94"/>
          <cell r="OI94" t="str">
            <v>Y</v>
          </cell>
          <cell r="OJ94" t="str">
            <v>Y</v>
          </cell>
          <cell r="OK94" t="str">
            <v>Y</v>
          </cell>
          <cell r="OL94" t="str">
            <v>Y</v>
          </cell>
          <cell r="OM94" t="str">
            <v>Y</v>
          </cell>
          <cell r="ON94" t="str">
            <v>Y</v>
          </cell>
          <cell r="OO94" t="str">
            <v>Y</v>
          </cell>
          <cell r="OP94"/>
          <cell r="OQ94" t="str">
            <v>Y</v>
          </cell>
          <cell r="OR94" t="str">
            <v>Y</v>
          </cell>
          <cell r="OS94" t="str">
            <v>Y</v>
          </cell>
          <cell r="OT94"/>
          <cell r="OU94" t="str">
            <v>Y</v>
          </cell>
          <cell r="OV94" t="str">
            <v>Y</v>
          </cell>
          <cell r="OW94" t="str">
            <v>Y</v>
          </cell>
          <cell r="OX94" t="str">
            <v>Y</v>
          </cell>
          <cell r="OY94" t="str">
            <v>Y</v>
          </cell>
          <cell r="OZ94" t="str">
            <v>Y</v>
          </cell>
          <cell r="PA94" t="str">
            <v>Y</v>
          </cell>
          <cell r="PB94" t="str">
            <v>Y</v>
          </cell>
          <cell r="PC94" t="str">
            <v>Y</v>
          </cell>
          <cell r="PD94" t="str">
            <v>Y</v>
          </cell>
          <cell r="PE94" t="str">
            <v>Y</v>
          </cell>
          <cell r="PF94" t="str">
            <v>Y</v>
          </cell>
          <cell r="PG94" t="str">
            <v>Y</v>
          </cell>
          <cell r="PH94" t="str">
            <v>Y</v>
          </cell>
          <cell r="PI94" t="str">
            <v>Y</v>
          </cell>
          <cell r="PJ94" t="str">
            <v>Y</v>
          </cell>
          <cell r="PK94" t="str">
            <v>Y</v>
          </cell>
          <cell r="PL94" t="str">
            <v>Y</v>
          </cell>
          <cell r="PM94" t="str">
            <v>Y</v>
          </cell>
          <cell r="PN94" t="str">
            <v>Y</v>
          </cell>
          <cell r="PO94" t="str">
            <v>Y</v>
          </cell>
          <cell r="PP94" t="str">
            <v>Y</v>
          </cell>
          <cell r="PQ94" t="str">
            <v>Y</v>
          </cell>
          <cell r="PR94" t="str">
            <v>Y</v>
          </cell>
          <cell r="PS94" t="str">
            <v>Y</v>
          </cell>
          <cell r="PT94" t="str">
            <v>Y</v>
          </cell>
          <cell r="PU94" t="str">
            <v>Y</v>
          </cell>
          <cell r="PV94" t="str">
            <v>Y</v>
          </cell>
          <cell r="PW94" t="str">
            <v>Y</v>
          </cell>
          <cell r="PX94" t="str">
            <v>Y</v>
          </cell>
          <cell r="PY94" t="str">
            <v>Y</v>
          </cell>
          <cell r="PZ94" t="str">
            <v>Y</v>
          </cell>
          <cell r="QA94"/>
          <cell r="QB94" t="str">
            <v>N</v>
          </cell>
          <cell r="QC94" t="str">
            <v>Y</v>
          </cell>
          <cell r="QD94" t="str">
            <v>N</v>
          </cell>
          <cell r="QE94" t="str">
            <v>N</v>
          </cell>
          <cell r="QF94" t="str">
            <v>Y</v>
          </cell>
          <cell r="QG94" t="str">
            <v>N</v>
          </cell>
          <cell r="QH94" t="str">
            <v>Y</v>
          </cell>
          <cell r="QI94" t="str">
            <v>Y</v>
          </cell>
          <cell r="QJ94" t="str">
            <v>N</v>
          </cell>
          <cell r="QK94" t="str">
            <v>Y</v>
          </cell>
          <cell r="QL94" t="str">
            <v>Y</v>
          </cell>
          <cell r="QM94" t="str">
            <v>N</v>
          </cell>
          <cell r="QN94" t="str">
            <v>N</v>
          </cell>
          <cell r="QO94" t="str">
            <v>Y</v>
          </cell>
          <cell r="QP94" t="str">
            <v>Y</v>
          </cell>
          <cell r="QQ94" t="str">
            <v>N</v>
          </cell>
          <cell r="QR94" t="str">
            <v>N</v>
          </cell>
          <cell r="QS94" t="str">
            <v>Y</v>
          </cell>
          <cell r="QT94" t="str">
            <v>Y</v>
          </cell>
          <cell r="QU94" t="str">
            <v>Y</v>
          </cell>
          <cell r="QV94" t="str">
            <v>Y</v>
          </cell>
          <cell r="QW94" t="str">
            <v>Y</v>
          </cell>
          <cell r="QX94" t="str">
            <v>Y</v>
          </cell>
          <cell r="QY94" t="str">
            <v>Y</v>
          </cell>
          <cell r="QZ94"/>
          <cell r="RA94" t="str">
            <v>Y</v>
          </cell>
          <cell r="RB94" t="str">
            <v>Y</v>
          </cell>
          <cell r="RC94" t="str">
            <v>Y</v>
          </cell>
          <cell r="RD94" t="str">
            <v>Y</v>
          </cell>
          <cell r="RE94" t="str">
            <v>Y</v>
          </cell>
          <cell r="RF94" t="str">
            <v>Y</v>
          </cell>
          <cell r="RG94" t="str">
            <v>Y</v>
          </cell>
          <cell r="RH94" t="str">
            <v>Y</v>
          </cell>
          <cell r="RI94" t="str">
            <v>Y</v>
          </cell>
          <cell r="RJ94" t="str">
            <v>Y</v>
          </cell>
          <cell r="RK94" t="str">
            <v>N</v>
          </cell>
          <cell r="RL94" t="str">
            <v>Y</v>
          </cell>
          <cell r="RM94"/>
          <cell r="RN94" t="str">
            <v>Y</v>
          </cell>
          <cell r="RO94" t="str">
            <v>Y</v>
          </cell>
          <cell r="RP94" t="str">
            <v>Y</v>
          </cell>
          <cell r="RQ94" t="str">
            <v>Y</v>
          </cell>
          <cell r="RR94" t="str">
            <v>Y</v>
          </cell>
          <cell r="RS94" t="str">
            <v>Y</v>
          </cell>
          <cell r="RT94" t="str">
            <v>Y</v>
          </cell>
          <cell r="RU94" t="str">
            <v>N</v>
          </cell>
          <cell r="RV94" t="str">
            <v>N</v>
          </cell>
          <cell r="RW94" t="str">
            <v>N</v>
          </cell>
          <cell r="RX94" t="str">
            <v>N</v>
          </cell>
          <cell r="RY94"/>
          <cell r="RZ94" t="str">
            <v>N</v>
          </cell>
          <cell r="SA94" t="str">
            <v>N</v>
          </cell>
          <cell r="SB94" t="str">
            <v>N</v>
          </cell>
          <cell r="SC94"/>
          <cell r="SD94" t="str">
            <v>N</v>
          </cell>
          <cell r="SE94" t="str">
            <v>N</v>
          </cell>
          <cell r="SF94" t="str">
            <v>N</v>
          </cell>
          <cell r="SG94" t="str">
            <v>N</v>
          </cell>
          <cell r="SH94" t="str">
            <v>N</v>
          </cell>
          <cell r="SI94" t="str">
            <v>N</v>
          </cell>
          <cell r="SJ94" t="str">
            <v>Y</v>
          </cell>
          <cell r="SK94" t="str">
            <v>Y</v>
          </cell>
          <cell r="SL94" t="str">
            <v>N</v>
          </cell>
          <cell r="SM94"/>
          <cell r="SN94" t="str">
            <v>Y</v>
          </cell>
          <cell r="SO94" t="str">
            <v>Y</v>
          </cell>
          <cell r="SP94" t="str">
            <v>Y</v>
          </cell>
          <cell r="SQ94" t="str">
            <v>Y</v>
          </cell>
          <cell r="SR94" t="str">
            <v>Y</v>
          </cell>
          <cell r="SS94" t="str">
            <v>Y</v>
          </cell>
          <cell r="ST94" t="str">
            <v>Y</v>
          </cell>
          <cell r="SU94" t="str">
            <v>Y</v>
          </cell>
          <cell r="SV94" t="str">
            <v>Y</v>
          </cell>
          <cell r="SW94" t="str">
            <v>Y</v>
          </cell>
          <cell r="SX94" t="str">
            <v>Y</v>
          </cell>
          <cell r="SY94" t="str">
            <v>N</v>
          </cell>
          <cell r="SZ94" t="str">
            <v>Y</v>
          </cell>
          <cell r="TA94" t="str">
            <v>Y</v>
          </cell>
          <cell r="TB94" t="str">
            <v>Y</v>
          </cell>
          <cell r="TC94" t="str">
            <v>Y</v>
          </cell>
          <cell r="TD94" t="str">
            <v>Y</v>
          </cell>
          <cell r="TE94" t="str">
            <v>Y</v>
          </cell>
          <cell r="TF94" t="str">
            <v>Y</v>
          </cell>
          <cell r="TG94" t="str">
            <v>Y</v>
          </cell>
          <cell r="TH94" t="str">
            <v>Y</v>
          </cell>
          <cell r="TI94" t="str">
            <v>Y</v>
          </cell>
          <cell r="TJ94" t="str">
            <v>Y</v>
          </cell>
          <cell r="TK94" t="str">
            <v>Y</v>
          </cell>
          <cell r="TL94" t="str">
            <v>Y</v>
          </cell>
          <cell r="TM94" t="str">
            <v>Y</v>
          </cell>
          <cell r="TN94" t="str">
            <v>Y</v>
          </cell>
          <cell r="TO94" t="str">
            <v>Y</v>
          </cell>
          <cell r="TP94" t="str">
            <v>Y</v>
          </cell>
          <cell r="TQ94" t="str">
            <v>Y</v>
          </cell>
          <cell r="TR94"/>
          <cell r="TS94" t="str">
            <v>Y</v>
          </cell>
          <cell r="TT94" t="str">
            <v>Y</v>
          </cell>
          <cell r="TU94" t="str">
            <v>Y</v>
          </cell>
          <cell r="TV94" t="str">
            <v>Y</v>
          </cell>
          <cell r="TW94" t="str">
            <v>Y</v>
          </cell>
          <cell r="TX94" t="str">
            <v>Y</v>
          </cell>
          <cell r="TY94" t="str">
            <v>Y</v>
          </cell>
          <cell r="TZ94" t="str">
            <v>Y</v>
          </cell>
          <cell r="UA94" t="str">
            <v>Y</v>
          </cell>
          <cell r="UB94" t="str">
            <v>Y</v>
          </cell>
          <cell r="UC94" t="str">
            <v>Y</v>
          </cell>
          <cell r="UD94" t="str">
            <v>Y</v>
          </cell>
          <cell r="UE94" t="str">
            <v>Y</v>
          </cell>
          <cell r="UF94" t="str">
            <v>Y</v>
          </cell>
          <cell r="UG94" t="str">
            <v>Y</v>
          </cell>
          <cell r="UH94" t="str">
            <v>Y</v>
          </cell>
          <cell r="UI94" t="str">
            <v>Y</v>
          </cell>
          <cell r="UJ94" t="str">
            <v>Y</v>
          </cell>
          <cell r="UK94" t="str">
            <v>Y</v>
          </cell>
          <cell r="UL94" t="str">
            <v>Y</v>
          </cell>
          <cell r="UM94"/>
          <cell r="UN94" t="str">
            <v>Y</v>
          </cell>
          <cell r="UO94"/>
          <cell r="UP94" t="str">
            <v>Y</v>
          </cell>
          <cell r="UQ94" t="str">
            <v>Y</v>
          </cell>
          <cell r="UR94"/>
          <cell r="US94" t="str">
            <v>N</v>
          </cell>
          <cell r="UT94" t="str">
            <v>N</v>
          </cell>
          <cell r="UU94" t="str">
            <v>Y</v>
          </cell>
          <cell r="UV94" t="str">
            <v>Y</v>
          </cell>
          <cell r="UW94" t="str">
            <v>Y</v>
          </cell>
          <cell r="UX94" t="str">
            <v>Y</v>
          </cell>
          <cell r="UY94" t="str">
            <v>Y</v>
          </cell>
          <cell r="UZ94" t="str">
            <v>Y</v>
          </cell>
          <cell r="VA94" t="str">
            <v>Y</v>
          </cell>
          <cell r="VB94" t="str">
            <v>Y</v>
          </cell>
          <cell r="VC94" t="str">
            <v>Y</v>
          </cell>
          <cell r="VD94" t="str">
            <v>Y</v>
          </cell>
          <cell r="VE94" t="str">
            <v>Y</v>
          </cell>
          <cell r="VF94" t="str">
            <v>Y</v>
          </cell>
          <cell r="VG94"/>
          <cell r="VH94" t="str">
            <v>Y</v>
          </cell>
          <cell r="VI94" t="str">
            <v>Y</v>
          </cell>
          <cell r="VJ94" t="str">
            <v>Y</v>
          </cell>
          <cell r="VK94" t="str">
            <v>Y</v>
          </cell>
          <cell r="VL94" t="str">
            <v>Y</v>
          </cell>
          <cell r="VM94"/>
          <cell r="VN94" t="str">
            <v>Y</v>
          </cell>
          <cell r="VO94" t="str">
            <v>Y</v>
          </cell>
          <cell r="VP94"/>
          <cell r="VQ94" t="str">
            <v>Y</v>
          </cell>
          <cell r="VR94" t="str">
            <v>Y</v>
          </cell>
          <cell r="VS94" t="str">
            <v>Y</v>
          </cell>
          <cell r="VT94" t="str">
            <v>Y</v>
          </cell>
          <cell r="VU94" t="str">
            <v>Y</v>
          </cell>
          <cell r="VV94" t="str">
            <v>Y</v>
          </cell>
          <cell r="VW94" t="str">
            <v>Y</v>
          </cell>
          <cell r="VX94"/>
          <cell r="VY94" t="str">
            <v>Y</v>
          </cell>
          <cell r="VZ94" t="str">
            <v>Y</v>
          </cell>
          <cell r="WA94"/>
          <cell r="WB94"/>
          <cell r="WC94" t="str">
            <v>Y</v>
          </cell>
          <cell r="WD94" t="str">
            <v>Y</v>
          </cell>
          <cell r="WE94" t="str">
            <v>Y</v>
          </cell>
          <cell r="WF94"/>
          <cell r="WG94" t="str">
            <v>Y</v>
          </cell>
          <cell r="WH94" t="str">
            <v>Y</v>
          </cell>
          <cell r="WI94" t="str">
            <v>Y</v>
          </cell>
          <cell r="WJ94"/>
          <cell r="WK94"/>
          <cell r="WL94" t="str">
            <v>Y</v>
          </cell>
          <cell r="WM94" t="str">
            <v>Y</v>
          </cell>
          <cell r="WN94" t="str">
            <v>Y</v>
          </cell>
          <cell r="WO94" t="str">
            <v>Y</v>
          </cell>
          <cell r="WP94"/>
          <cell r="WQ94"/>
          <cell r="WR94"/>
          <cell r="WS94" t="str">
            <v>Y</v>
          </cell>
          <cell r="WT94" t="str">
            <v>Y</v>
          </cell>
          <cell r="WU94" t="str">
            <v>Y</v>
          </cell>
          <cell r="WV94" t="str">
            <v>Y</v>
          </cell>
          <cell r="WW94" t="str">
            <v>Y</v>
          </cell>
          <cell r="WX94" t="str">
            <v>N</v>
          </cell>
          <cell r="WY94" t="str">
            <v>Y</v>
          </cell>
          <cell r="WZ94" t="str">
            <v>Y</v>
          </cell>
          <cell r="XA94"/>
          <cell r="XB94" t="str">
            <v>Y</v>
          </cell>
          <cell r="XC94"/>
          <cell r="XD94"/>
          <cell r="XE94"/>
          <cell r="XF94"/>
          <cell r="XG94"/>
          <cell r="XH94"/>
          <cell r="XI94"/>
          <cell r="XJ94"/>
          <cell r="XK94" t="str">
            <v>Y</v>
          </cell>
          <cell r="XL94" t="str">
            <v>Y</v>
          </cell>
          <cell r="XM94"/>
          <cell r="XN94" t="str">
            <v>N</v>
          </cell>
          <cell r="XO94"/>
          <cell r="XP94"/>
          <cell r="XQ94" t="str">
            <v>Y</v>
          </cell>
          <cell r="XR94" t="str">
            <v>N</v>
          </cell>
          <cell r="XS94" t="str">
            <v>Y</v>
          </cell>
          <cell r="XT94" t="str">
            <v>Y</v>
          </cell>
          <cell r="XU94" t="str">
            <v>Y</v>
          </cell>
          <cell r="XV94" t="str">
            <v>Y</v>
          </cell>
        </row>
        <row r="95">
          <cell r="E95" t="str">
            <v>Y</v>
          </cell>
          <cell r="F95" t="str">
            <v>Y</v>
          </cell>
          <cell r="G95" t="str">
            <v>Y</v>
          </cell>
          <cell r="H95" t="str">
            <v>Y</v>
          </cell>
          <cell r="I95" t="str">
            <v>Y</v>
          </cell>
          <cell r="J95" t="str">
            <v>Y</v>
          </cell>
          <cell r="K95" t="str">
            <v>Y</v>
          </cell>
          <cell r="L95" t="str">
            <v>Y</v>
          </cell>
          <cell r="M95" t="str">
            <v>Y</v>
          </cell>
          <cell r="N95" t="str">
            <v>Y</v>
          </cell>
          <cell r="O95"/>
          <cell r="P95" t="str">
            <v>Y</v>
          </cell>
          <cell r="Q95" t="str">
            <v>Y</v>
          </cell>
          <cell r="R95" t="str">
            <v>Y</v>
          </cell>
          <cell r="S95" t="str">
            <v>Y</v>
          </cell>
          <cell r="T95" t="str">
            <v>Y</v>
          </cell>
          <cell r="U95" t="str">
            <v>Y</v>
          </cell>
          <cell r="V95" t="str">
            <v>Y</v>
          </cell>
          <cell r="W95" t="str">
            <v>Y</v>
          </cell>
          <cell r="X95" t="str">
            <v>Y</v>
          </cell>
          <cell r="Y95" t="str">
            <v>Y</v>
          </cell>
          <cell r="Z95"/>
          <cell r="AA95" t="str">
            <v>Y</v>
          </cell>
          <cell r="AB95" t="str">
            <v>Y</v>
          </cell>
          <cell r="AC95" t="str">
            <v>Y</v>
          </cell>
          <cell r="AD95" t="str">
            <v>Y</v>
          </cell>
          <cell r="AE95" t="str">
            <v>Y</v>
          </cell>
          <cell r="AF95" t="str">
            <v>Y</v>
          </cell>
          <cell r="AG95" t="str">
            <v>Y</v>
          </cell>
          <cell r="AH95" t="str">
            <v>Y</v>
          </cell>
          <cell r="AI95" t="str">
            <v>Y</v>
          </cell>
          <cell r="AJ95" t="str">
            <v>Y</v>
          </cell>
          <cell r="AK95" t="str">
            <v>Y</v>
          </cell>
          <cell r="AL95" t="str">
            <v>Y</v>
          </cell>
          <cell r="AM95" t="str">
            <v>Y</v>
          </cell>
          <cell r="AN95" t="str">
            <v>Y</v>
          </cell>
          <cell r="AO95" t="str">
            <v>Y</v>
          </cell>
          <cell r="AP95" t="str">
            <v>Y</v>
          </cell>
          <cell r="AQ95" t="str">
            <v>Y</v>
          </cell>
          <cell r="AR95" t="str">
            <v>Y</v>
          </cell>
          <cell r="AS95" t="str">
            <v>Y</v>
          </cell>
          <cell r="AT95" t="str">
            <v>Y</v>
          </cell>
          <cell r="AU95" t="str">
            <v>Y</v>
          </cell>
          <cell r="AV95" t="str">
            <v>Y</v>
          </cell>
          <cell r="AW95" t="str">
            <v>Y</v>
          </cell>
          <cell r="AX95" t="str">
            <v>Y</v>
          </cell>
          <cell r="AY95"/>
          <cell r="AZ95" t="str">
            <v>Y</v>
          </cell>
          <cell r="BA95"/>
          <cell r="BB95" t="str">
            <v>Y</v>
          </cell>
          <cell r="BC95" t="str">
            <v>Y</v>
          </cell>
          <cell r="BD95" t="str">
            <v>Y</v>
          </cell>
          <cell r="BE95" t="str">
            <v>Y</v>
          </cell>
          <cell r="BF95" t="str">
            <v>Y</v>
          </cell>
          <cell r="BG95" t="str">
            <v>Y</v>
          </cell>
          <cell r="BH95" t="str">
            <v>Y</v>
          </cell>
          <cell r="BI95" t="str">
            <v>Y</v>
          </cell>
          <cell r="BJ95" t="str">
            <v>Y</v>
          </cell>
          <cell r="BK95" t="str">
            <v>Y</v>
          </cell>
          <cell r="BL95" t="str">
            <v>Y</v>
          </cell>
          <cell r="BM95" t="str">
            <v>Y</v>
          </cell>
          <cell r="BN95" t="str">
            <v>Y</v>
          </cell>
          <cell r="BO95" t="str">
            <v>Y</v>
          </cell>
          <cell r="BP95" t="str">
            <v>Y</v>
          </cell>
          <cell r="BQ95" t="str">
            <v>Y</v>
          </cell>
          <cell r="BR95" t="str">
            <v>Y</v>
          </cell>
          <cell r="BS95" t="str">
            <v>Y</v>
          </cell>
          <cell r="BT95" t="str">
            <v>Y</v>
          </cell>
          <cell r="BU95" t="str">
            <v>Y</v>
          </cell>
          <cell r="BV95" t="str">
            <v>Y</v>
          </cell>
          <cell r="BW95" t="str">
            <v>Y</v>
          </cell>
          <cell r="BX95" t="str">
            <v>Y</v>
          </cell>
          <cell r="BY95" t="str">
            <v>Y</v>
          </cell>
          <cell r="BZ95" t="str">
            <v>Y</v>
          </cell>
          <cell r="CA95" t="str">
            <v>Y</v>
          </cell>
          <cell r="CB95" t="str">
            <v>Y</v>
          </cell>
          <cell r="CC95" t="str">
            <v>Y</v>
          </cell>
          <cell r="CD95" t="str">
            <v>Y</v>
          </cell>
          <cell r="CE95" t="str">
            <v>Y</v>
          </cell>
          <cell r="CF95" t="str">
            <v>Y</v>
          </cell>
          <cell r="CG95" t="str">
            <v>Y</v>
          </cell>
          <cell r="CH95" t="str">
            <v>Y</v>
          </cell>
          <cell r="CI95" t="str">
            <v>Y</v>
          </cell>
          <cell r="CJ95" t="str">
            <v>Y</v>
          </cell>
          <cell r="CK95" t="str">
            <v>Y</v>
          </cell>
          <cell r="CL95" t="str">
            <v>Y</v>
          </cell>
          <cell r="CM95"/>
          <cell r="CN95" t="str">
            <v>Y</v>
          </cell>
          <cell r="CO95" t="str">
            <v>Y</v>
          </cell>
          <cell r="CP95" t="str">
            <v>Y</v>
          </cell>
          <cell r="CQ95" t="str">
            <v>Y</v>
          </cell>
          <cell r="CR95"/>
          <cell r="CS95" t="str">
            <v>Y</v>
          </cell>
          <cell r="CT95" t="str">
            <v>Y</v>
          </cell>
          <cell r="CU95" t="str">
            <v>Y</v>
          </cell>
          <cell r="CV95" t="str">
            <v>Y</v>
          </cell>
          <cell r="CW95" t="str">
            <v>Y</v>
          </cell>
          <cell r="CX95" t="str">
            <v>Y</v>
          </cell>
          <cell r="CY95" t="str">
            <v>Y</v>
          </cell>
          <cell r="CZ95" t="str">
            <v>Y</v>
          </cell>
          <cell r="DA95" t="str">
            <v>Y</v>
          </cell>
          <cell r="DB95" t="str">
            <v>Y</v>
          </cell>
          <cell r="DC95" t="str">
            <v>Y</v>
          </cell>
          <cell r="DD95" t="str">
            <v>Y</v>
          </cell>
          <cell r="DE95" t="str">
            <v>Y</v>
          </cell>
          <cell r="DF95" t="str">
            <v>Y</v>
          </cell>
          <cell r="DG95" t="str">
            <v>Y</v>
          </cell>
          <cell r="DH95" t="str">
            <v>Y</v>
          </cell>
          <cell r="DI95" t="str">
            <v>Y</v>
          </cell>
          <cell r="DJ95" t="str">
            <v>Y</v>
          </cell>
          <cell r="DK95" t="str">
            <v>Y</v>
          </cell>
          <cell r="DL95" t="str">
            <v>Y</v>
          </cell>
          <cell r="DM95" t="str">
            <v>Y</v>
          </cell>
          <cell r="DN95" t="str">
            <v>Y</v>
          </cell>
          <cell r="DO95" t="str">
            <v>Y</v>
          </cell>
          <cell r="DP95" t="str">
            <v>Y</v>
          </cell>
          <cell r="DQ95" t="str">
            <v>Y</v>
          </cell>
          <cell r="DR95" t="str">
            <v>Y</v>
          </cell>
          <cell r="DS95" t="str">
            <v>Y</v>
          </cell>
          <cell r="DT95" t="str">
            <v>Y</v>
          </cell>
          <cell r="DU95" t="str">
            <v>Y</v>
          </cell>
          <cell r="DV95" t="str">
            <v>Y</v>
          </cell>
          <cell r="DW95" t="str">
            <v>Y</v>
          </cell>
          <cell r="DX95" t="str">
            <v>Y</v>
          </cell>
          <cell r="DY95" t="str">
            <v>Y</v>
          </cell>
          <cell r="DZ95" t="str">
            <v>Y</v>
          </cell>
          <cell r="EA95" t="str">
            <v>Y</v>
          </cell>
          <cell r="EB95"/>
          <cell r="EC95" t="str">
            <v>Y</v>
          </cell>
          <cell r="ED95" t="str">
            <v>Y</v>
          </cell>
          <cell r="EE95" t="str">
            <v>Y</v>
          </cell>
          <cell r="EF95"/>
          <cell r="EG95" t="str">
            <v>Y</v>
          </cell>
          <cell r="EH95" t="str">
            <v>Y</v>
          </cell>
          <cell r="EI95" t="str">
            <v>Y</v>
          </cell>
          <cell r="EJ95" t="str">
            <v>Y</v>
          </cell>
          <cell r="EK95" t="str">
            <v>Y</v>
          </cell>
          <cell r="EL95"/>
          <cell r="EM95" t="str">
            <v>Y</v>
          </cell>
          <cell r="EN95" t="str">
            <v>Y</v>
          </cell>
          <cell r="EO95" t="str">
            <v>Y</v>
          </cell>
          <cell r="EP95" t="str">
            <v>Y</v>
          </cell>
          <cell r="EQ95" t="str">
            <v>Y</v>
          </cell>
          <cell r="ER95" t="str">
            <v>Y</v>
          </cell>
          <cell r="ES95" t="str">
            <v>Y</v>
          </cell>
          <cell r="ET95" t="str">
            <v>Y</v>
          </cell>
          <cell r="EU95" t="str">
            <v>Y</v>
          </cell>
          <cell r="EV95" t="str">
            <v>Y</v>
          </cell>
          <cell r="EW95" t="str">
            <v>Y</v>
          </cell>
          <cell r="EX95" t="str">
            <v>Y</v>
          </cell>
          <cell r="EY95"/>
          <cell r="EZ95" t="str">
            <v>Y</v>
          </cell>
          <cell r="FA95" t="str">
            <v>Y</v>
          </cell>
          <cell r="FB95" t="str">
            <v>Y</v>
          </cell>
          <cell r="FC95" t="str">
            <v>Y</v>
          </cell>
          <cell r="FD95" t="str">
            <v>Y</v>
          </cell>
          <cell r="FE95" t="str">
            <v>Y</v>
          </cell>
          <cell r="FF95" t="str">
            <v>Y</v>
          </cell>
          <cell r="FG95" t="str">
            <v>Y</v>
          </cell>
          <cell r="FH95" t="str">
            <v>Y</v>
          </cell>
          <cell r="FI95" t="str">
            <v>Y</v>
          </cell>
          <cell r="FJ95" t="str">
            <v>Y</v>
          </cell>
          <cell r="FK95" t="str">
            <v>Y</v>
          </cell>
          <cell r="FL95" t="str">
            <v>Y</v>
          </cell>
          <cell r="FM95" t="str">
            <v>Y</v>
          </cell>
          <cell r="FN95" t="str">
            <v>Y</v>
          </cell>
          <cell r="FO95" t="str">
            <v>Y</v>
          </cell>
          <cell r="FP95" t="str">
            <v>Y</v>
          </cell>
          <cell r="FQ95" t="str">
            <v>Y</v>
          </cell>
          <cell r="FR95" t="str">
            <v>Y</v>
          </cell>
          <cell r="FS95" t="str">
            <v>Y</v>
          </cell>
          <cell r="FT95" t="str">
            <v>Y</v>
          </cell>
          <cell r="FU95" t="str">
            <v>Y</v>
          </cell>
          <cell r="FV95" t="str">
            <v>Y</v>
          </cell>
          <cell r="FW95" t="str">
            <v>Y</v>
          </cell>
          <cell r="FX95" t="str">
            <v>Y</v>
          </cell>
          <cell r="FY95" t="str">
            <v>Y</v>
          </cell>
          <cell r="FZ95" t="str">
            <v>Y</v>
          </cell>
          <cell r="GA95" t="str">
            <v>Y</v>
          </cell>
          <cell r="GB95"/>
          <cell r="GC95" t="str">
            <v>Y</v>
          </cell>
          <cell r="GD95" t="str">
            <v>Y</v>
          </cell>
          <cell r="GE95"/>
          <cell r="GF95" t="str">
            <v>Y</v>
          </cell>
          <cell r="GG95" t="str">
            <v>Y</v>
          </cell>
          <cell r="GH95" t="str">
            <v>Y</v>
          </cell>
          <cell r="GI95" t="str">
            <v>Y</v>
          </cell>
          <cell r="GJ95" t="str">
            <v>Y</v>
          </cell>
          <cell r="GK95" t="str">
            <v>Y</v>
          </cell>
          <cell r="GL95" t="str">
            <v>Y</v>
          </cell>
          <cell r="GM95" t="str">
            <v>Y</v>
          </cell>
          <cell r="GN95" t="str">
            <v>Y</v>
          </cell>
          <cell r="GO95" t="str">
            <v>Y</v>
          </cell>
          <cell r="GP95" t="str">
            <v>Y</v>
          </cell>
          <cell r="GQ95" t="str">
            <v>Y</v>
          </cell>
          <cell r="GR95" t="str">
            <v>Y</v>
          </cell>
          <cell r="GS95" t="str">
            <v>Y</v>
          </cell>
          <cell r="GT95" t="str">
            <v>Y</v>
          </cell>
          <cell r="GU95" t="str">
            <v>Y</v>
          </cell>
          <cell r="GV95" t="str">
            <v>Y</v>
          </cell>
          <cell r="GW95" t="str">
            <v>Y</v>
          </cell>
          <cell r="GX95" t="str">
            <v>Y</v>
          </cell>
          <cell r="GY95" t="str">
            <v>Y</v>
          </cell>
          <cell r="GZ95" t="str">
            <v>Y</v>
          </cell>
          <cell r="HA95" t="str">
            <v>Y</v>
          </cell>
          <cell r="HB95" t="str">
            <v>Y</v>
          </cell>
          <cell r="HC95" t="str">
            <v>Y</v>
          </cell>
          <cell r="HD95" t="str">
            <v>Y</v>
          </cell>
          <cell r="HE95" t="str">
            <v>Y</v>
          </cell>
          <cell r="HF95"/>
          <cell r="HG95" t="str">
            <v>Y</v>
          </cell>
          <cell r="HH95" t="str">
            <v>Y</v>
          </cell>
          <cell r="HI95" t="str">
            <v>Y</v>
          </cell>
          <cell r="HJ95" t="str">
            <v>Y</v>
          </cell>
          <cell r="HK95" t="str">
            <v>Y</v>
          </cell>
          <cell r="HL95" t="str">
            <v>Y</v>
          </cell>
          <cell r="HM95" t="str">
            <v>Y</v>
          </cell>
          <cell r="HN95" t="str">
            <v>Y</v>
          </cell>
          <cell r="HO95" t="str">
            <v>Y</v>
          </cell>
          <cell r="HP95"/>
          <cell r="HQ95" t="str">
            <v>Y</v>
          </cell>
          <cell r="HR95" t="str">
            <v>Y</v>
          </cell>
          <cell r="HS95" t="str">
            <v>Y</v>
          </cell>
          <cell r="HT95" t="str">
            <v>Y</v>
          </cell>
          <cell r="HU95" t="str">
            <v>Y</v>
          </cell>
          <cell r="HV95" t="str">
            <v>Y</v>
          </cell>
          <cell r="HW95" t="str">
            <v>Y</v>
          </cell>
          <cell r="HX95" t="str">
            <v>Y</v>
          </cell>
          <cell r="HY95"/>
          <cell r="HZ95" t="str">
            <v>Y</v>
          </cell>
          <cell r="IA95" t="str">
            <v>Y</v>
          </cell>
          <cell r="IB95" t="str">
            <v>Y</v>
          </cell>
          <cell r="IC95" t="str">
            <v>Y</v>
          </cell>
          <cell r="ID95" t="str">
            <v>Y</v>
          </cell>
          <cell r="IE95" t="str">
            <v>N</v>
          </cell>
          <cell r="IF95" t="str">
            <v>Y</v>
          </cell>
          <cell r="IG95" t="str">
            <v>Y</v>
          </cell>
          <cell r="IH95" t="str">
            <v>N</v>
          </cell>
          <cell r="II95"/>
          <cell r="IJ95" t="str">
            <v>Y</v>
          </cell>
          <cell r="IK95" t="str">
            <v>Y</v>
          </cell>
          <cell r="IL95" t="str">
            <v>Y</v>
          </cell>
          <cell r="IM95" t="str">
            <v>N</v>
          </cell>
          <cell r="IN95"/>
          <cell r="IO95" t="str">
            <v>Y</v>
          </cell>
          <cell r="IP95" t="str">
            <v>Y</v>
          </cell>
          <cell r="IQ95" t="str">
            <v>Y</v>
          </cell>
          <cell r="IR95" t="str">
            <v>Y</v>
          </cell>
          <cell r="IS95" t="str">
            <v>Y</v>
          </cell>
          <cell r="IT95" t="str">
            <v>N</v>
          </cell>
          <cell r="IU95" t="str">
            <v>Y</v>
          </cell>
          <cell r="IV95" t="str">
            <v>Y</v>
          </cell>
          <cell r="IW95"/>
          <cell r="IX95" t="str">
            <v>Y</v>
          </cell>
          <cell r="IY95" t="str">
            <v>Y</v>
          </cell>
          <cell r="IZ95" t="str">
            <v>N</v>
          </cell>
          <cell r="JA95" t="str">
            <v>Y</v>
          </cell>
          <cell r="JB95" t="str">
            <v>N</v>
          </cell>
          <cell r="JC95" t="str">
            <v>Y</v>
          </cell>
          <cell r="JD95" t="str">
            <v>Y</v>
          </cell>
          <cell r="JE95" t="str">
            <v>N</v>
          </cell>
          <cell r="JF95" t="str">
            <v>Y</v>
          </cell>
          <cell r="JG95"/>
          <cell r="JH95" t="str">
            <v>Y</v>
          </cell>
          <cell r="JI95"/>
          <cell r="JJ95" t="str">
            <v>Y</v>
          </cell>
          <cell r="JK95" t="str">
            <v>N</v>
          </cell>
          <cell r="JL95" t="str">
            <v>Y</v>
          </cell>
          <cell r="JM95" t="str">
            <v>Y</v>
          </cell>
          <cell r="JN95" t="str">
            <v>Y</v>
          </cell>
          <cell r="JO95" t="str">
            <v>Y</v>
          </cell>
          <cell r="JP95" t="str">
            <v>Y</v>
          </cell>
          <cell r="JQ95" t="str">
            <v>Y</v>
          </cell>
          <cell r="JR95" t="str">
            <v>Y</v>
          </cell>
          <cell r="JS95" t="str">
            <v>Y</v>
          </cell>
          <cell r="JT95" t="str">
            <v>Y</v>
          </cell>
          <cell r="JU95" t="str">
            <v>Y</v>
          </cell>
          <cell r="JV95" t="str">
            <v>Y</v>
          </cell>
          <cell r="JW95" t="str">
            <v>Y</v>
          </cell>
          <cell r="JX95" t="str">
            <v>N</v>
          </cell>
          <cell r="JY95" t="str">
            <v>Y</v>
          </cell>
          <cell r="JZ95" t="str">
            <v>Y</v>
          </cell>
          <cell r="KA95" t="str">
            <v>Y</v>
          </cell>
          <cell r="KB95" t="str">
            <v>Y</v>
          </cell>
          <cell r="KC95" t="str">
            <v>Y</v>
          </cell>
          <cell r="KD95" t="str">
            <v>Y</v>
          </cell>
          <cell r="KE95" t="str">
            <v>Y</v>
          </cell>
          <cell r="KF95" t="str">
            <v>Y</v>
          </cell>
          <cell r="KG95" t="str">
            <v>Y</v>
          </cell>
          <cell r="KH95"/>
          <cell r="KI95" t="str">
            <v>Y</v>
          </cell>
          <cell r="KJ95" t="str">
            <v>Y</v>
          </cell>
          <cell r="KK95" t="str">
            <v>Y</v>
          </cell>
          <cell r="KL95"/>
          <cell r="KM95" t="str">
            <v>Y</v>
          </cell>
          <cell r="KN95"/>
          <cell r="KO95" t="str">
            <v>Y</v>
          </cell>
          <cell r="KP95" t="str">
            <v>Y</v>
          </cell>
          <cell r="KQ95" t="str">
            <v>Y</v>
          </cell>
          <cell r="KR95" t="str">
            <v>Y</v>
          </cell>
          <cell r="KS95" t="str">
            <v>Y</v>
          </cell>
          <cell r="KT95" t="str">
            <v>Y</v>
          </cell>
          <cell r="KU95" t="str">
            <v>Y</v>
          </cell>
          <cell r="KV95" t="str">
            <v>Y</v>
          </cell>
          <cell r="KW95" t="str">
            <v>Y</v>
          </cell>
          <cell r="KX95" t="str">
            <v>Y</v>
          </cell>
          <cell r="KY95" t="str">
            <v>Y</v>
          </cell>
          <cell r="KZ95" t="str">
            <v>Y</v>
          </cell>
          <cell r="LA95" t="str">
            <v>Y</v>
          </cell>
          <cell r="LB95" t="str">
            <v>Y</v>
          </cell>
          <cell r="LC95" t="str">
            <v>Y</v>
          </cell>
          <cell r="LD95" t="str">
            <v>Y</v>
          </cell>
          <cell r="LE95" t="str">
            <v>Y</v>
          </cell>
          <cell r="LF95" t="str">
            <v>Y</v>
          </cell>
          <cell r="LG95" t="str">
            <v>Y</v>
          </cell>
          <cell r="LH95" t="str">
            <v>Y</v>
          </cell>
          <cell r="LI95" t="str">
            <v>Y</v>
          </cell>
          <cell r="LJ95" t="str">
            <v>Y</v>
          </cell>
          <cell r="LK95" t="str">
            <v>Y</v>
          </cell>
          <cell r="LL95" t="str">
            <v>Y</v>
          </cell>
          <cell r="LM95" t="str">
            <v>Y</v>
          </cell>
          <cell r="LN95" t="str">
            <v>Y</v>
          </cell>
          <cell r="LO95" t="str">
            <v>Y</v>
          </cell>
          <cell r="LP95" t="str">
            <v>Y</v>
          </cell>
          <cell r="LQ95" t="str">
            <v>Y</v>
          </cell>
          <cell r="LR95"/>
          <cell r="LS95" t="str">
            <v>Y</v>
          </cell>
          <cell r="LT95" t="str">
            <v>Y</v>
          </cell>
          <cell r="LU95"/>
          <cell r="LV95" t="str">
            <v>Y</v>
          </cell>
          <cell r="LW95" t="str">
            <v>Y</v>
          </cell>
          <cell r="LX95" t="str">
            <v>Y</v>
          </cell>
          <cell r="LY95" t="str">
            <v>N</v>
          </cell>
          <cell r="LZ95" t="str">
            <v>Y</v>
          </cell>
          <cell r="MA95" t="str">
            <v>Y</v>
          </cell>
          <cell r="MB95" t="str">
            <v>Y</v>
          </cell>
          <cell r="MC95" t="str">
            <v>N</v>
          </cell>
          <cell r="MD95" t="str">
            <v>Y</v>
          </cell>
          <cell r="ME95" t="str">
            <v>Y</v>
          </cell>
          <cell r="MF95" t="str">
            <v>Y</v>
          </cell>
          <cell r="MG95" t="str">
            <v>Y</v>
          </cell>
          <cell r="MH95" t="str">
            <v>Y</v>
          </cell>
          <cell r="MI95" t="str">
            <v>Y</v>
          </cell>
          <cell r="MJ95" t="str">
            <v>N</v>
          </cell>
          <cell r="MK95" t="str">
            <v>N</v>
          </cell>
          <cell r="ML95" t="str">
            <v>N</v>
          </cell>
          <cell r="MM95" t="str">
            <v>Y</v>
          </cell>
          <cell r="MN95" t="str">
            <v>N</v>
          </cell>
          <cell r="MO95" t="str">
            <v>Y</v>
          </cell>
          <cell r="MP95" t="str">
            <v>Y</v>
          </cell>
          <cell r="MQ95"/>
          <cell r="MR95" t="str">
            <v>Y</v>
          </cell>
          <cell r="MS95" t="str">
            <v>Y</v>
          </cell>
          <cell r="MT95" t="str">
            <v>Y</v>
          </cell>
          <cell r="MU95" t="str">
            <v>Y</v>
          </cell>
          <cell r="MV95" t="str">
            <v>Y</v>
          </cell>
          <cell r="MW95" t="str">
            <v>Y</v>
          </cell>
          <cell r="MX95" t="str">
            <v>Y</v>
          </cell>
          <cell r="MY95" t="str">
            <v>Y</v>
          </cell>
          <cell r="MZ95" t="str">
            <v>Y</v>
          </cell>
          <cell r="NA95" t="str">
            <v>Y</v>
          </cell>
          <cell r="NB95" t="str">
            <v>Y</v>
          </cell>
          <cell r="NC95" t="str">
            <v>Y</v>
          </cell>
          <cell r="ND95" t="str">
            <v>Y</v>
          </cell>
          <cell r="NE95" t="str">
            <v>Y</v>
          </cell>
          <cell r="NF95" t="str">
            <v>Y</v>
          </cell>
          <cell r="NG95" t="str">
            <v>Y</v>
          </cell>
          <cell r="NH95" t="str">
            <v>Y</v>
          </cell>
          <cell r="NI95" t="str">
            <v>Y</v>
          </cell>
          <cell r="NJ95" t="str">
            <v>Y</v>
          </cell>
          <cell r="NK95" t="str">
            <v>Y</v>
          </cell>
          <cell r="NL95" t="str">
            <v>Y</v>
          </cell>
          <cell r="NM95" t="str">
            <v>Y</v>
          </cell>
          <cell r="NN95" t="str">
            <v>Y</v>
          </cell>
          <cell r="NO95" t="str">
            <v>Y</v>
          </cell>
          <cell r="NP95" t="str">
            <v>Y</v>
          </cell>
          <cell r="NQ95" t="str">
            <v>Y</v>
          </cell>
          <cell r="NR95" t="str">
            <v>Y</v>
          </cell>
          <cell r="NS95" t="str">
            <v>Y</v>
          </cell>
          <cell r="NT95" t="str">
            <v>Y</v>
          </cell>
          <cell r="NU95" t="str">
            <v>Y</v>
          </cell>
          <cell r="NV95" t="str">
            <v>Y</v>
          </cell>
          <cell r="NW95" t="str">
            <v>Y</v>
          </cell>
          <cell r="NX95" t="str">
            <v>Y</v>
          </cell>
          <cell r="NY95" t="str">
            <v>Y</v>
          </cell>
          <cell r="NZ95" t="str">
            <v>Y</v>
          </cell>
          <cell r="OA95" t="str">
            <v>Y</v>
          </cell>
          <cell r="OB95" t="str">
            <v>Y</v>
          </cell>
          <cell r="OC95"/>
          <cell r="OD95" t="str">
            <v>Y</v>
          </cell>
          <cell r="OE95" t="str">
            <v>Y</v>
          </cell>
          <cell r="OF95" t="str">
            <v>Y</v>
          </cell>
          <cell r="OG95" t="str">
            <v>Y</v>
          </cell>
          <cell r="OH95"/>
          <cell r="OI95" t="str">
            <v>Y</v>
          </cell>
          <cell r="OJ95" t="str">
            <v>Y</v>
          </cell>
          <cell r="OK95" t="str">
            <v>Y</v>
          </cell>
          <cell r="OL95" t="str">
            <v>Y</v>
          </cell>
          <cell r="OM95" t="str">
            <v>Y</v>
          </cell>
          <cell r="ON95" t="str">
            <v>Y</v>
          </cell>
          <cell r="OO95" t="str">
            <v>Y</v>
          </cell>
          <cell r="OP95"/>
          <cell r="OQ95" t="str">
            <v>Y</v>
          </cell>
          <cell r="OR95" t="str">
            <v>Y</v>
          </cell>
          <cell r="OS95" t="str">
            <v>Y</v>
          </cell>
          <cell r="OT95"/>
          <cell r="OU95" t="str">
            <v>N</v>
          </cell>
          <cell r="OV95" t="str">
            <v>Y</v>
          </cell>
          <cell r="OW95" t="str">
            <v>Y</v>
          </cell>
          <cell r="OX95" t="str">
            <v>Y</v>
          </cell>
          <cell r="OY95" t="str">
            <v>Y</v>
          </cell>
          <cell r="OZ95" t="str">
            <v>Y</v>
          </cell>
          <cell r="PA95" t="str">
            <v>Y</v>
          </cell>
          <cell r="PB95" t="str">
            <v>Y</v>
          </cell>
          <cell r="PC95" t="str">
            <v>Y</v>
          </cell>
          <cell r="PD95" t="str">
            <v>Y</v>
          </cell>
          <cell r="PE95" t="str">
            <v>Y</v>
          </cell>
          <cell r="PF95" t="str">
            <v>Y</v>
          </cell>
          <cell r="PG95" t="str">
            <v>Y</v>
          </cell>
          <cell r="PH95" t="str">
            <v>Y</v>
          </cell>
          <cell r="PI95" t="str">
            <v>Y</v>
          </cell>
          <cell r="PJ95" t="str">
            <v>Y</v>
          </cell>
          <cell r="PK95" t="str">
            <v>Y</v>
          </cell>
          <cell r="PL95" t="str">
            <v>Y</v>
          </cell>
          <cell r="PM95" t="str">
            <v>Y</v>
          </cell>
          <cell r="PN95" t="str">
            <v>Y</v>
          </cell>
          <cell r="PO95" t="str">
            <v>Y</v>
          </cell>
          <cell r="PP95" t="str">
            <v>Y</v>
          </cell>
          <cell r="PQ95" t="str">
            <v>Y</v>
          </cell>
          <cell r="PR95" t="str">
            <v>Y</v>
          </cell>
          <cell r="PS95" t="str">
            <v>Y</v>
          </cell>
          <cell r="PT95" t="str">
            <v>Y</v>
          </cell>
          <cell r="PU95" t="str">
            <v>Y</v>
          </cell>
          <cell r="PV95" t="str">
            <v>Y</v>
          </cell>
          <cell r="PW95" t="str">
            <v>Y</v>
          </cell>
          <cell r="PX95" t="str">
            <v>Y</v>
          </cell>
          <cell r="PY95" t="str">
            <v>Y</v>
          </cell>
          <cell r="PZ95" t="str">
            <v>Y</v>
          </cell>
          <cell r="QA95"/>
          <cell r="QB95" t="str">
            <v>N</v>
          </cell>
          <cell r="QC95" t="str">
            <v>Y</v>
          </cell>
          <cell r="QD95" t="str">
            <v>Y</v>
          </cell>
          <cell r="QE95" t="str">
            <v>Y</v>
          </cell>
          <cell r="QF95" t="str">
            <v>Y</v>
          </cell>
          <cell r="QG95" t="str">
            <v>Y</v>
          </cell>
          <cell r="QH95" t="str">
            <v>Y</v>
          </cell>
          <cell r="QI95" t="str">
            <v>Y</v>
          </cell>
          <cell r="QJ95" t="str">
            <v>Y</v>
          </cell>
          <cell r="QK95" t="str">
            <v>Y</v>
          </cell>
          <cell r="QL95" t="str">
            <v>Y</v>
          </cell>
          <cell r="QM95" t="str">
            <v>Y</v>
          </cell>
          <cell r="QN95" t="str">
            <v>Y</v>
          </cell>
          <cell r="QO95" t="str">
            <v>Y</v>
          </cell>
          <cell r="QP95" t="str">
            <v>Y</v>
          </cell>
          <cell r="QQ95" t="str">
            <v>Y</v>
          </cell>
          <cell r="QR95" t="str">
            <v>Y</v>
          </cell>
          <cell r="QS95" t="str">
            <v>Y</v>
          </cell>
          <cell r="QT95" t="str">
            <v>Y</v>
          </cell>
          <cell r="QU95" t="str">
            <v>Y</v>
          </cell>
          <cell r="QV95" t="str">
            <v>Y</v>
          </cell>
          <cell r="QW95" t="str">
            <v>Y</v>
          </cell>
          <cell r="QX95" t="str">
            <v>Y</v>
          </cell>
          <cell r="QY95" t="str">
            <v>Y</v>
          </cell>
          <cell r="QZ95"/>
          <cell r="RA95" t="str">
            <v>Y</v>
          </cell>
          <cell r="RB95" t="str">
            <v>Y</v>
          </cell>
          <cell r="RC95" t="str">
            <v>Y</v>
          </cell>
          <cell r="RD95" t="str">
            <v>Y</v>
          </cell>
          <cell r="RE95" t="str">
            <v>Y</v>
          </cell>
          <cell r="RF95" t="str">
            <v>Y</v>
          </cell>
          <cell r="RG95" t="str">
            <v>Y</v>
          </cell>
          <cell r="RH95" t="str">
            <v>Y</v>
          </cell>
          <cell r="RI95" t="str">
            <v>Y</v>
          </cell>
          <cell r="RJ95" t="str">
            <v>Y</v>
          </cell>
          <cell r="RK95" t="str">
            <v>Y</v>
          </cell>
          <cell r="RL95" t="str">
            <v>Y</v>
          </cell>
          <cell r="RM95"/>
          <cell r="RN95" t="str">
            <v>Y</v>
          </cell>
          <cell r="RO95" t="str">
            <v>Y</v>
          </cell>
          <cell r="RP95" t="str">
            <v>Y</v>
          </cell>
          <cell r="RQ95" t="str">
            <v>Y</v>
          </cell>
          <cell r="RR95" t="str">
            <v>Y</v>
          </cell>
          <cell r="RS95" t="str">
            <v>Y</v>
          </cell>
          <cell r="RT95" t="str">
            <v>Y</v>
          </cell>
          <cell r="RU95" t="str">
            <v>Y</v>
          </cell>
          <cell r="RV95" t="str">
            <v>Y</v>
          </cell>
          <cell r="RW95" t="str">
            <v>Y</v>
          </cell>
          <cell r="RX95" t="str">
            <v>Y</v>
          </cell>
          <cell r="RY95"/>
          <cell r="RZ95" t="str">
            <v>N</v>
          </cell>
          <cell r="SA95" t="str">
            <v>Y</v>
          </cell>
          <cell r="SB95" t="str">
            <v>Y</v>
          </cell>
          <cell r="SC95"/>
          <cell r="SD95" t="str">
            <v>Y</v>
          </cell>
          <cell r="SE95" t="str">
            <v>Y</v>
          </cell>
          <cell r="SF95" t="str">
            <v>Y</v>
          </cell>
          <cell r="SG95" t="str">
            <v>Y</v>
          </cell>
          <cell r="SH95" t="str">
            <v>Y</v>
          </cell>
          <cell r="SI95" t="str">
            <v>Y</v>
          </cell>
          <cell r="SJ95" t="str">
            <v>N</v>
          </cell>
          <cell r="SK95" t="str">
            <v>Y</v>
          </cell>
          <cell r="SL95" t="str">
            <v>Y</v>
          </cell>
          <cell r="SM95"/>
          <cell r="SN95" t="str">
            <v>Y</v>
          </cell>
          <cell r="SO95" t="str">
            <v>Y</v>
          </cell>
          <cell r="SP95" t="str">
            <v>Y</v>
          </cell>
          <cell r="SQ95" t="str">
            <v>Y</v>
          </cell>
          <cell r="SR95" t="str">
            <v>Y</v>
          </cell>
          <cell r="SS95" t="str">
            <v>Y</v>
          </cell>
          <cell r="ST95" t="str">
            <v>Y</v>
          </cell>
          <cell r="SU95" t="str">
            <v>Y</v>
          </cell>
          <cell r="SV95" t="str">
            <v>Y</v>
          </cell>
          <cell r="SW95" t="str">
            <v>Y</v>
          </cell>
          <cell r="SX95" t="str">
            <v>Y</v>
          </cell>
          <cell r="SY95" t="str">
            <v>Y</v>
          </cell>
          <cell r="SZ95" t="str">
            <v>Y</v>
          </cell>
          <cell r="TA95" t="str">
            <v>Y</v>
          </cell>
          <cell r="TB95" t="str">
            <v>Y</v>
          </cell>
          <cell r="TC95" t="str">
            <v>Y</v>
          </cell>
          <cell r="TD95" t="str">
            <v>Y</v>
          </cell>
          <cell r="TE95" t="str">
            <v>Y</v>
          </cell>
          <cell r="TF95" t="str">
            <v>Y</v>
          </cell>
          <cell r="TG95" t="str">
            <v>Y</v>
          </cell>
          <cell r="TH95" t="str">
            <v>Y</v>
          </cell>
          <cell r="TI95" t="str">
            <v>Y</v>
          </cell>
          <cell r="TJ95" t="str">
            <v>Y</v>
          </cell>
          <cell r="TK95" t="str">
            <v>Y</v>
          </cell>
          <cell r="TL95" t="str">
            <v>Y</v>
          </cell>
          <cell r="TM95" t="str">
            <v>Y</v>
          </cell>
          <cell r="TN95" t="str">
            <v>Y</v>
          </cell>
          <cell r="TO95" t="str">
            <v>Y</v>
          </cell>
          <cell r="TP95" t="str">
            <v>Y</v>
          </cell>
          <cell r="TQ95" t="str">
            <v>Y</v>
          </cell>
          <cell r="TR95"/>
          <cell r="TS95" t="str">
            <v>Y</v>
          </cell>
          <cell r="TT95" t="str">
            <v>Y</v>
          </cell>
          <cell r="TU95" t="str">
            <v>Y</v>
          </cell>
          <cell r="TV95" t="str">
            <v>Y</v>
          </cell>
          <cell r="TW95" t="str">
            <v>Y</v>
          </cell>
          <cell r="TX95" t="str">
            <v>Y</v>
          </cell>
          <cell r="TY95" t="str">
            <v>Y</v>
          </cell>
          <cell r="TZ95" t="str">
            <v>Y</v>
          </cell>
          <cell r="UA95" t="str">
            <v>Y</v>
          </cell>
          <cell r="UB95" t="str">
            <v>Y</v>
          </cell>
          <cell r="UC95" t="str">
            <v>Y</v>
          </cell>
          <cell r="UD95" t="str">
            <v>Y</v>
          </cell>
          <cell r="UE95" t="str">
            <v>Y</v>
          </cell>
          <cell r="UF95" t="str">
            <v>Y</v>
          </cell>
          <cell r="UG95" t="str">
            <v>Y</v>
          </cell>
          <cell r="UH95" t="str">
            <v>Y</v>
          </cell>
          <cell r="UI95" t="str">
            <v>Y</v>
          </cell>
          <cell r="UJ95" t="str">
            <v>Y</v>
          </cell>
          <cell r="UK95" t="str">
            <v>Y</v>
          </cell>
          <cell r="UL95" t="str">
            <v>Y</v>
          </cell>
          <cell r="UM95"/>
          <cell r="UN95" t="str">
            <v>Y</v>
          </cell>
          <cell r="UO95"/>
          <cell r="UP95" t="str">
            <v>Y</v>
          </cell>
          <cell r="UQ95" t="str">
            <v>Y</v>
          </cell>
          <cell r="UR95"/>
          <cell r="US95" t="str">
            <v>Y</v>
          </cell>
          <cell r="UT95" t="str">
            <v>Y</v>
          </cell>
          <cell r="UU95" t="str">
            <v>Y</v>
          </cell>
          <cell r="UV95" t="str">
            <v>Y</v>
          </cell>
          <cell r="UW95" t="str">
            <v>Y</v>
          </cell>
          <cell r="UX95" t="str">
            <v>Y</v>
          </cell>
          <cell r="UY95" t="str">
            <v>Y</v>
          </cell>
          <cell r="UZ95" t="str">
            <v>Y</v>
          </cell>
          <cell r="VA95" t="str">
            <v>Y</v>
          </cell>
          <cell r="VB95" t="str">
            <v>Y</v>
          </cell>
          <cell r="VC95" t="str">
            <v>Y</v>
          </cell>
          <cell r="VD95" t="str">
            <v>Y</v>
          </cell>
          <cell r="VE95" t="str">
            <v>Y</v>
          </cell>
          <cell r="VF95" t="str">
            <v>Y</v>
          </cell>
          <cell r="VG95"/>
          <cell r="VH95" t="str">
            <v>Y</v>
          </cell>
          <cell r="VI95" t="str">
            <v>Y</v>
          </cell>
          <cell r="VJ95" t="str">
            <v>Y</v>
          </cell>
          <cell r="VK95" t="str">
            <v>Y</v>
          </cell>
          <cell r="VL95" t="str">
            <v>Y</v>
          </cell>
          <cell r="VM95"/>
          <cell r="VN95" t="str">
            <v>Y</v>
          </cell>
          <cell r="VO95" t="str">
            <v>Y</v>
          </cell>
          <cell r="VP95"/>
          <cell r="VQ95" t="str">
            <v>Y</v>
          </cell>
          <cell r="VR95" t="str">
            <v>Y</v>
          </cell>
          <cell r="VS95" t="str">
            <v>N</v>
          </cell>
          <cell r="VT95" t="str">
            <v>Y</v>
          </cell>
          <cell r="VU95" t="str">
            <v>Y</v>
          </cell>
          <cell r="VV95" t="str">
            <v>N</v>
          </cell>
          <cell r="VW95" t="str">
            <v>Y</v>
          </cell>
          <cell r="VX95"/>
          <cell r="VY95" t="str">
            <v>Y</v>
          </cell>
          <cell r="VZ95" t="str">
            <v>Y</v>
          </cell>
          <cell r="WA95"/>
          <cell r="WB95"/>
          <cell r="WC95" t="str">
            <v>Y</v>
          </cell>
          <cell r="WD95" t="str">
            <v>Y</v>
          </cell>
          <cell r="WE95" t="str">
            <v>Y</v>
          </cell>
          <cell r="WF95"/>
          <cell r="WG95" t="str">
            <v>Y</v>
          </cell>
          <cell r="WH95" t="str">
            <v>Y</v>
          </cell>
          <cell r="WI95" t="str">
            <v>Y</v>
          </cell>
          <cell r="WJ95"/>
          <cell r="WK95"/>
          <cell r="WL95" t="str">
            <v>Y</v>
          </cell>
          <cell r="WM95" t="str">
            <v>Y</v>
          </cell>
          <cell r="WN95" t="str">
            <v>Y</v>
          </cell>
          <cell r="WO95" t="str">
            <v>Y</v>
          </cell>
          <cell r="WP95"/>
          <cell r="WQ95"/>
          <cell r="WR95"/>
          <cell r="WS95" t="str">
            <v>N</v>
          </cell>
          <cell r="WT95" t="str">
            <v>Y</v>
          </cell>
          <cell r="WU95" t="str">
            <v>Y</v>
          </cell>
          <cell r="WV95" t="str">
            <v>Y</v>
          </cell>
          <cell r="WW95" t="str">
            <v>Y</v>
          </cell>
          <cell r="WX95" t="str">
            <v>N</v>
          </cell>
          <cell r="WY95" t="str">
            <v>Y</v>
          </cell>
          <cell r="WZ95" t="str">
            <v>Y</v>
          </cell>
          <cell r="XA95"/>
          <cell r="XB95" t="str">
            <v>Y</v>
          </cell>
          <cell r="XC95"/>
          <cell r="XD95"/>
          <cell r="XE95"/>
          <cell r="XF95"/>
          <cell r="XG95"/>
          <cell r="XH95"/>
          <cell r="XI95"/>
          <cell r="XJ95"/>
          <cell r="XK95" t="str">
            <v>Y</v>
          </cell>
          <cell r="XL95" t="str">
            <v>Y</v>
          </cell>
          <cell r="XM95"/>
          <cell r="XN95" t="str">
            <v>Y</v>
          </cell>
          <cell r="XO95"/>
          <cell r="XP95"/>
          <cell r="XQ95" t="str">
            <v>Y</v>
          </cell>
          <cell r="XR95" t="str">
            <v>Y</v>
          </cell>
          <cell r="XS95" t="str">
            <v>Y</v>
          </cell>
          <cell r="XT95" t="str">
            <v>N</v>
          </cell>
          <cell r="XU95" t="str">
            <v>Y</v>
          </cell>
          <cell r="XV95" t="str">
            <v>Y</v>
          </cell>
        </row>
        <row r="96">
          <cell r="E96" t="str">
            <v>Y</v>
          </cell>
          <cell r="F96" t="str">
            <v>Y</v>
          </cell>
          <cell r="G96" t="str">
            <v>Y</v>
          </cell>
          <cell r="H96" t="str">
            <v>Y</v>
          </cell>
          <cell r="I96" t="str">
            <v>Y</v>
          </cell>
          <cell r="J96" t="str">
            <v>Y</v>
          </cell>
          <cell r="K96" t="str">
            <v>Y</v>
          </cell>
          <cell r="L96" t="str">
            <v>Y</v>
          </cell>
          <cell r="M96" t="str">
            <v>Y</v>
          </cell>
          <cell r="N96" t="str">
            <v>Y</v>
          </cell>
          <cell r="O96"/>
          <cell r="P96" t="str">
            <v>Y</v>
          </cell>
          <cell r="Q96" t="str">
            <v>N</v>
          </cell>
          <cell r="R96" t="str">
            <v>Y</v>
          </cell>
          <cell r="S96" t="str">
            <v>Y</v>
          </cell>
          <cell r="T96" t="str">
            <v>N</v>
          </cell>
          <cell r="U96" t="str">
            <v>N</v>
          </cell>
          <cell r="V96" t="str">
            <v>Y</v>
          </cell>
          <cell r="W96" t="str">
            <v>Y</v>
          </cell>
          <cell r="X96" t="str">
            <v>Y</v>
          </cell>
          <cell r="Y96" t="str">
            <v>Y</v>
          </cell>
          <cell r="Z96"/>
          <cell r="AA96" t="str">
            <v>Y</v>
          </cell>
          <cell r="AB96" t="str">
            <v>Y</v>
          </cell>
          <cell r="AC96" t="str">
            <v>Y</v>
          </cell>
          <cell r="AD96" t="str">
            <v>N</v>
          </cell>
          <cell r="AE96" t="str">
            <v>N</v>
          </cell>
          <cell r="AF96" t="str">
            <v>Y</v>
          </cell>
          <cell r="AG96" t="str">
            <v>Y</v>
          </cell>
          <cell r="AH96" t="str">
            <v>N</v>
          </cell>
          <cell r="AI96" t="str">
            <v>Y</v>
          </cell>
          <cell r="AJ96" t="str">
            <v>Y</v>
          </cell>
          <cell r="AK96" t="str">
            <v>N</v>
          </cell>
          <cell r="AL96" t="str">
            <v>N</v>
          </cell>
          <cell r="AM96" t="str">
            <v>Y</v>
          </cell>
          <cell r="AN96" t="str">
            <v>N</v>
          </cell>
          <cell r="AO96" t="str">
            <v>Y</v>
          </cell>
          <cell r="AP96" t="str">
            <v>Y</v>
          </cell>
          <cell r="AQ96" t="str">
            <v>Y</v>
          </cell>
          <cell r="AR96" t="str">
            <v>N</v>
          </cell>
          <cell r="AS96" t="str">
            <v>Y</v>
          </cell>
          <cell r="AT96" t="str">
            <v>Y</v>
          </cell>
          <cell r="AU96" t="str">
            <v>Y</v>
          </cell>
          <cell r="AV96" t="str">
            <v>N</v>
          </cell>
          <cell r="AW96" t="str">
            <v>Y</v>
          </cell>
          <cell r="AX96" t="str">
            <v>Y</v>
          </cell>
          <cell r="AY96"/>
          <cell r="AZ96" t="str">
            <v>N</v>
          </cell>
          <cell r="BA96"/>
          <cell r="BB96" t="str">
            <v>Y</v>
          </cell>
          <cell r="BC96" t="str">
            <v>Y</v>
          </cell>
          <cell r="BD96" t="str">
            <v>Y</v>
          </cell>
          <cell r="BE96" t="str">
            <v>Y</v>
          </cell>
          <cell r="BF96" t="str">
            <v>Y</v>
          </cell>
          <cell r="BG96" t="str">
            <v>Y</v>
          </cell>
          <cell r="BH96" t="str">
            <v>Y</v>
          </cell>
          <cell r="BI96" t="str">
            <v>Y</v>
          </cell>
          <cell r="BJ96" t="str">
            <v>Y</v>
          </cell>
          <cell r="BK96" t="str">
            <v>Y</v>
          </cell>
          <cell r="BL96" t="str">
            <v>N</v>
          </cell>
          <cell r="BM96" t="str">
            <v>Y</v>
          </cell>
          <cell r="BN96" t="str">
            <v>Y</v>
          </cell>
          <cell r="BO96" t="str">
            <v>Y</v>
          </cell>
          <cell r="BP96" t="str">
            <v>Y</v>
          </cell>
          <cell r="BQ96" t="str">
            <v>Y</v>
          </cell>
          <cell r="BR96" t="str">
            <v>Y</v>
          </cell>
          <cell r="BS96" t="str">
            <v>Y</v>
          </cell>
          <cell r="BT96" t="str">
            <v>Y</v>
          </cell>
          <cell r="BU96" t="str">
            <v>Y</v>
          </cell>
          <cell r="BV96" t="str">
            <v>Y</v>
          </cell>
          <cell r="BW96" t="str">
            <v>Y</v>
          </cell>
          <cell r="BX96" t="str">
            <v>Y</v>
          </cell>
          <cell r="BY96" t="str">
            <v>Y</v>
          </cell>
          <cell r="BZ96" t="str">
            <v>Y</v>
          </cell>
          <cell r="CA96" t="str">
            <v>Y</v>
          </cell>
          <cell r="CB96" t="str">
            <v>Y</v>
          </cell>
          <cell r="CC96" t="str">
            <v>Y</v>
          </cell>
          <cell r="CD96" t="str">
            <v>Y</v>
          </cell>
          <cell r="CE96" t="str">
            <v>Y</v>
          </cell>
          <cell r="CF96" t="str">
            <v>Y</v>
          </cell>
          <cell r="CG96" t="str">
            <v>Y</v>
          </cell>
          <cell r="CH96" t="str">
            <v>Y</v>
          </cell>
          <cell r="CI96" t="str">
            <v>Y</v>
          </cell>
          <cell r="CJ96" t="str">
            <v>Y</v>
          </cell>
          <cell r="CK96" t="str">
            <v>Y</v>
          </cell>
          <cell r="CL96" t="str">
            <v>Y</v>
          </cell>
          <cell r="CM96"/>
          <cell r="CN96" t="str">
            <v>Y</v>
          </cell>
          <cell r="CO96" t="str">
            <v>N</v>
          </cell>
          <cell r="CP96" t="str">
            <v>N</v>
          </cell>
          <cell r="CQ96" t="str">
            <v>Y</v>
          </cell>
          <cell r="CR96"/>
          <cell r="CS96" t="str">
            <v>Y</v>
          </cell>
          <cell r="CT96" t="str">
            <v>Y</v>
          </cell>
          <cell r="CU96" t="str">
            <v>Y</v>
          </cell>
          <cell r="CV96" t="str">
            <v>Y</v>
          </cell>
          <cell r="CW96" t="str">
            <v>Y</v>
          </cell>
          <cell r="CX96" t="str">
            <v>Y</v>
          </cell>
          <cell r="CY96" t="str">
            <v>Y</v>
          </cell>
          <cell r="CZ96" t="str">
            <v>Y</v>
          </cell>
          <cell r="DA96" t="str">
            <v>Y</v>
          </cell>
          <cell r="DB96" t="str">
            <v>Y</v>
          </cell>
          <cell r="DC96" t="str">
            <v>Y</v>
          </cell>
          <cell r="DD96" t="str">
            <v>Y</v>
          </cell>
          <cell r="DE96" t="str">
            <v>Y</v>
          </cell>
          <cell r="DF96" t="str">
            <v>Y</v>
          </cell>
          <cell r="DG96" t="str">
            <v>Y</v>
          </cell>
          <cell r="DH96" t="str">
            <v>Y</v>
          </cell>
          <cell r="DI96" t="str">
            <v>Y</v>
          </cell>
          <cell r="DJ96" t="str">
            <v>Y</v>
          </cell>
          <cell r="DK96" t="str">
            <v>Y</v>
          </cell>
          <cell r="DL96" t="str">
            <v>Y</v>
          </cell>
          <cell r="DM96" t="str">
            <v>Y</v>
          </cell>
          <cell r="DN96" t="str">
            <v>N</v>
          </cell>
          <cell r="DO96" t="str">
            <v>Y</v>
          </cell>
          <cell r="DP96" t="str">
            <v>Y</v>
          </cell>
          <cell r="DQ96" t="str">
            <v>Y</v>
          </cell>
          <cell r="DR96" t="str">
            <v>Y</v>
          </cell>
          <cell r="DS96" t="str">
            <v>Y</v>
          </cell>
          <cell r="DT96" t="str">
            <v>Y</v>
          </cell>
          <cell r="DU96" t="str">
            <v>N</v>
          </cell>
          <cell r="DV96" t="str">
            <v>Y</v>
          </cell>
          <cell r="DW96" t="str">
            <v>N</v>
          </cell>
          <cell r="DX96" t="str">
            <v>N</v>
          </cell>
          <cell r="DY96" t="str">
            <v>Y</v>
          </cell>
          <cell r="DZ96" t="str">
            <v>Y</v>
          </cell>
          <cell r="EA96" t="str">
            <v>Y</v>
          </cell>
          <cell r="EB96"/>
          <cell r="EC96" t="str">
            <v>Y</v>
          </cell>
          <cell r="ED96" t="str">
            <v>Y</v>
          </cell>
          <cell r="EE96" t="str">
            <v>Y</v>
          </cell>
          <cell r="EF96" t="str">
            <v>Y</v>
          </cell>
          <cell r="EG96" t="str">
            <v>Y</v>
          </cell>
          <cell r="EH96" t="str">
            <v>Y</v>
          </cell>
          <cell r="EI96" t="str">
            <v>Y</v>
          </cell>
          <cell r="EJ96" t="str">
            <v>Y</v>
          </cell>
          <cell r="EK96" t="str">
            <v>Y</v>
          </cell>
          <cell r="EL96"/>
          <cell r="EM96" t="str">
            <v>Y</v>
          </cell>
          <cell r="EN96" t="str">
            <v>Y</v>
          </cell>
          <cell r="EO96" t="str">
            <v>Y</v>
          </cell>
          <cell r="EP96" t="str">
            <v>Y</v>
          </cell>
          <cell r="EQ96" t="str">
            <v>Y</v>
          </cell>
          <cell r="ER96" t="str">
            <v>Y</v>
          </cell>
          <cell r="ES96" t="str">
            <v>Y</v>
          </cell>
          <cell r="ET96" t="str">
            <v>Y</v>
          </cell>
          <cell r="EU96" t="str">
            <v>Y</v>
          </cell>
          <cell r="EV96" t="str">
            <v>Y</v>
          </cell>
          <cell r="EW96" t="str">
            <v>Y</v>
          </cell>
          <cell r="EX96" t="str">
            <v>Y</v>
          </cell>
          <cell r="EY96"/>
          <cell r="EZ96" t="str">
            <v>Y</v>
          </cell>
          <cell r="FA96" t="str">
            <v>Y</v>
          </cell>
          <cell r="FB96" t="str">
            <v>Y</v>
          </cell>
          <cell r="FC96" t="str">
            <v>Y</v>
          </cell>
          <cell r="FD96" t="str">
            <v>Y</v>
          </cell>
          <cell r="FE96" t="str">
            <v>Y</v>
          </cell>
          <cell r="FF96" t="str">
            <v>N</v>
          </cell>
          <cell r="FG96" t="str">
            <v>Y</v>
          </cell>
          <cell r="FH96" t="str">
            <v>Y</v>
          </cell>
          <cell r="FI96" t="str">
            <v>Y</v>
          </cell>
          <cell r="FJ96" t="str">
            <v>N</v>
          </cell>
          <cell r="FK96" t="str">
            <v>Y</v>
          </cell>
          <cell r="FL96" t="str">
            <v>Y</v>
          </cell>
          <cell r="FM96" t="str">
            <v>Y</v>
          </cell>
          <cell r="FN96" t="str">
            <v>Y</v>
          </cell>
          <cell r="FO96" t="str">
            <v>Y</v>
          </cell>
          <cell r="FP96" t="str">
            <v>Y</v>
          </cell>
          <cell r="FQ96" t="str">
            <v>Y</v>
          </cell>
          <cell r="FR96" t="str">
            <v>Y</v>
          </cell>
          <cell r="FS96" t="str">
            <v>Y</v>
          </cell>
          <cell r="FT96" t="str">
            <v>Y</v>
          </cell>
          <cell r="FU96" t="str">
            <v>Y</v>
          </cell>
          <cell r="FV96"/>
          <cell r="FW96" t="str">
            <v>Y</v>
          </cell>
          <cell r="FX96" t="str">
            <v>Y</v>
          </cell>
          <cell r="FY96" t="str">
            <v>N</v>
          </cell>
          <cell r="FZ96" t="str">
            <v>Y</v>
          </cell>
          <cell r="GA96" t="str">
            <v>Y</v>
          </cell>
          <cell r="GB96"/>
          <cell r="GC96" t="str">
            <v>Y</v>
          </cell>
          <cell r="GD96" t="str">
            <v>Y</v>
          </cell>
          <cell r="GE96"/>
          <cell r="GF96" t="str">
            <v>Y</v>
          </cell>
          <cell r="GG96" t="str">
            <v>Y</v>
          </cell>
          <cell r="GH96" t="str">
            <v>Y</v>
          </cell>
          <cell r="GI96" t="str">
            <v>Y</v>
          </cell>
          <cell r="GJ96" t="str">
            <v>Y</v>
          </cell>
          <cell r="GK96" t="str">
            <v>Y</v>
          </cell>
          <cell r="GL96" t="str">
            <v>Y</v>
          </cell>
          <cell r="GM96" t="str">
            <v>Y</v>
          </cell>
          <cell r="GN96" t="str">
            <v>Y</v>
          </cell>
          <cell r="GO96" t="str">
            <v>Y</v>
          </cell>
          <cell r="GP96" t="str">
            <v>Y</v>
          </cell>
          <cell r="GQ96" t="str">
            <v>Y</v>
          </cell>
          <cell r="GR96" t="str">
            <v>Y</v>
          </cell>
          <cell r="GS96" t="str">
            <v>Y</v>
          </cell>
          <cell r="GT96" t="str">
            <v>Y</v>
          </cell>
          <cell r="GU96" t="str">
            <v>Y</v>
          </cell>
          <cell r="GV96" t="str">
            <v>Y</v>
          </cell>
          <cell r="GW96" t="str">
            <v>Y</v>
          </cell>
          <cell r="GX96" t="str">
            <v>Y</v>
          </cell>
          <cell r="GY96" t="str">
            <v>Y</v>
          </cell>
          <cell r="GZ96" t="str">
            <v>Y</v>
          </cell>
          <cell r="HA96" t="str">
            <v>Y</v>
          </cell>
          <cell r="HB96" t="str">
            <v>Y</v>
          </cell>
          <cell r="HC96" t="str">
            <v>Y</v>
          </cell>
          <cell r="HD96" t="str">
            <v>Y</v>
          </cell>
          <cell r="HE96" t="str">
            <v>Y</v>
          </cell>
          <cell r="HF96"/>
          <cell r="HG96" t="str">
            <v>Y</v>
          </cell>
          <cell r="HH96" t="str">
            <v>Y</v>
          </cell>
          <cell r="HI96" t="str">
            <v>Y</v>
          </cell>
          <cell r="HJ96" t="str">
            <v>Y</v>
          </cell>
          <cell r="HK96" t="str">
            <v>Y</v>
          </cell>
          <cell r="HL96" t="str">
            <v>Y</v>
          </cell>
          <cell r="HM96" t="str">
            <v>Y</v>
          </cell>
          <cell r="HN96" t="str">
            <v>Y</v>
          </cell>
          <cell r="HO96" t="str">
            <v>Y</v>
          </cell>
          <cell r="HP96"/>
          <cell r="HQ96" t="str">
            <v>Y</v>
          </cell>
          <cell r="HR96" t="str">
            <v>Y</v>
          </cell>
          <cell r="HS96" t="str">
            <v>Y</v>
          </cell>
          <cell r="HT96" t="str">
            <v>Y</v>
          </cell>
          <cell r="HU96" t="str">
            <v>Y</v>
          </cell>
          <cell r="HV96" t="str">
            <v>Y</v>
          </cell>
          <cell r="HW96" t="str">
            <v>Y</v>
          </cell>
          <cell r="HX96" t="str">
            <v>Y</v>
          </cell>
          <cell r="HY96"/>
          <cell r="HZ96" t="str">
            <v>Y</v>
          </cell>
          <cell r="IA96" t="str">
            <v>Y</v>
          </cell>
          <cell r="IB96" t="str">
            <v>Y</v>
          </cell>
          <cell r="IC96" t="str">
            <v>N</v>
          </cell>
          <cell r="ID96" t="str">
            <v>N</v>
          </cell>
          <cell r="IE96" t="str">
            <v>N</v>
          </cell>
          <cell r="IF96" t="str">
            <v>Y</v>
          </cell>
          <cell r="IG96" t="str">
            <v>N</v>
          </cell>
          <cell r="IH96" t="str">
            <v>N</v>
          </cell>
          <cell r="II96"/>
          <cell r="IJ96" t="str">
            <v>Y</v>
          </cell>
          <cell r="IK96" t="str">
            <v>Y</v>
          </cell>
          <cell r="IL96" t="str">
            <v>Y</v>
          </cell>
          <cell r="IM96" t="str">
            <v>N</v>
          </cell>
          <cell r="IN96"/>
          <cell r="IO96" t="str">
            <v>N</v>
          </cell>
          <cell r="IP96" t="str">
            <v>N</v>
          </cell>
          <cell r="IQ96" t="str">
            <v>N</v>
          </cell>
          <cell r="IR96" t="str">
            <v>Y</v>
          </cell>
          <cell r="IS96" t="str">
            <v>Y</v>
          </cell>
          <cell r="IT96" t="str">
            <v>N</v>
          </cell>
          <cell r="IU96" t="str">
            <v>N</v>
          </cell>
          <cell r="IV96" t="str">
            <v>Y</v>
          </cell>
          <cell r="IW96"/>
          <cell r="IX96" t="str">
            <v>N</v>
          </cell>
          <cell r="IY96" t="str">
            <v>Y</v>
          </cell>
          <cell r="IZ96" t="str">
            <v>Y</v>
          </cell>
          <cell r="JA96" t="str">
            <v>Y</v>
          </cell>
          <cell r="JB96" t="str">
            <v>N</v>
          </cell>
          <cell r="JC96" t="str">
            <v>Y</v>
          </cell>
          <cell r="JD96" t="str">
            <v>Y</v>
          </cell>
          <cell r="JE96" t="str">
            <v>N</v>
          </cell>
          <cell r="JF96" t="str">
            <v>Y</v>
          </cell>
          <cell r="JG96"/>
          <cell r="JH96" t="str">
            <v>Y</v>
          </cell>
          <cell r="JI96"/>
          <cell r="JJ96" t="str">
            <v>Y</v>
          </cell>
          <cell r="JK96" t="str">
            <v>N</v>
          </cell>
          <cell r="JL96" t="str">
            <v>Y</v>
          </cell>
          <cell r="JM96" t="str">
            <v>Y</v>
          </cell>
          <cell r="JN96" t="str">
            <v>Y</v>
          </cell>
          <cell r="JO96" t="str">
            <v>Y</v>
          </cell>
          <cell r="JP96" t="str">
            <v>Y</v>
          </cell>
          <cell r="JQ96" t="str">
            <v>Y</v>
          </cell>
          <cell r="JR96" t="str">
            <v>Y</v>
          </cell>
          <cell r="JS96" t="str">
            <v>Y</v>
          </cell>
          <cell r="JT96" t="str">
            <v>Y</v>
          </cell>
          <cell r="JU96" t="str">
            <v>Y</v>
          </cell>
          <cell r="JV96" t="str">
            <v>Y</v>
          </cell>
          <cell r="JW96" t="str">
            <v>Y</v>
          </cell>
          <cell r="JX96" t="str">
            <v>N</v>
          </cell>
          <cell r="JY96" t="str">
            <v>Y</v>
          </cell>
          <cell r="JZ96" t="str">
            <v>Y</v>
          </cell>
          <cell r="KA96" t="str">
            <v>Y</v>
          </cell>
          <cell r="KB96" t="str">
            <v>Y</v>
          </cell>
          <cell r="KC96" t="str">
            <v>Y</v>
          </cell>
          <cell r="KD96" t="str">
            <v>Y</v>
          </cell>
          <cell r="KE96" t="str">
            <v>Y</v>
          </cell>
          <cell r="KF96" t="str">
            <v>Y</v>
          </cell>
          <cell r="KG96" t="str">
            <v>Y</v>
          </cell>
          <cell r="KH96"/>
          <cell r="KI96" t="str">
            <v>Y</v>
          </cell>
          <cell r="KJ96" t="str">
            <v>Y</v>
          </cell>
          <cell r="KK96" t="str">
            <v>Y</v>
          </cell>
          <cell r="KL96"/>
          <cell r="KM96" t="str">
            <v>N</v>
          </cell>
          <cell r="KN96"/>
          <cell r="KO96" t="str">
            <v>Y</v>
          </cell>
          <cell r="KP96" t="str">
            <v>Y</v>
          </cell>
          <cell r="KQ96" t="str">
            <v>Y</v>
          </cell>
          <cell r="KR96" t="str">
            <v>Y</v>
          </cell>
          <cell r="KS96" t="str">
            <v>N</v>
          </cell>
          <cell r="KT96" t="str">
            <v>Y</v>
          </cell>
          <cell r="KU96" t="str">
            <v>Y</v>
          </cell>
          <cell r="KV96" t="str">
            <v>Y</v>
          </cell>
          <cell r="KW96" t="str">
            <v>Y</v>
          </cell>
          <cell r="KX96" t="str">
            <v>Y</v>
          </cell>
          <cell r="KY96" t="str">
            <v>Y</v>
          </cell>
          <cell r="KZ96" t="str">
            <v>Y</v>
          </cell>
          <cell r="LA96" t="str">
            <v>N</v>
          </cell>
          <cell r="LB96" t="str">
            <v>Y</v>
          </cell>
          <cell r="LC96" t="str">
            <v>Y</v>
          </cell>
          <cell r="LD96" t="str">
            <v>Y</v>
          </cell>
          <cell r="LE96" t="str">
            <v>Y</v>
          </cell>
          <cell r="LF96" t="str">
            <v>Y</v>
          </cell>
          <cell r="LG96" t="str">
            <v>Y</v>
          </cell>
          <cell r="LH96" t="str">
            <v>Y</v>
          </cell>
          <cell r="LI96" t="str">
            <v>Y</v>
          </cell>
          <cell r="LJ96" t="str">
            <v>N</v>
          </cell>
          <cell r="LK96" t="str">
            <v>Y</v>
          </cell>
          <cell r="LL96" t="str">
            <v>N</v>
          </cell>
          <cell r="LM96" t="str">
            <v>Y</v>
          </cell>
          <cell r="LN96" t="str">
            <v>N</v>
          </cell>
          <cell r="LO96" t="str">
            <v>N</v>
          </cell>
          <cell r="LP96" t="str">
            <v>Y</v>
          </cell>
          <cell r="LQ96" t="str">
            <v>N</v>
          </cell>
          <cell r="LR96"/>
          <cell r="LS96" t="str">
            <v>Y</v>
          </cell>
          <cell r="LT96" t="str">
            <v>Y</v>
          </cell>
          <cell r="LU96"/>
          <cell r="LV96" t="str">
            <v>N</v>
          </cell>
          <cell r="LW96" t="str">
            <v>Y</v>
          </cell>
          <cell r="LX96" t="str">
            <v>Y</v>
          </cell>
          <cell r="LY96" t="str">
            <v>N</v>
          </cell>
          <cell r="LZ96" t="str">
            <v>Y</v>
          </cell>
          <cell r="MA96" t="str">
            <v>Y</v>
          </cell>
          <cell r="MB96" t="str">
            <v>Y</v>
          </cell>
          <cell r="MC96" t="str">
            <v>N</v>
          </cell>
          <cell r="MD96" t="str">
            <v>Y</v>
          </cell>
          <cell r="ME96" t="str">
            <v>Y</v>
          </cell>
          <cell r="MF96" t="str">
            <v>Y</v>
          </cell>
          <cell r="MG96" t="str">
            <v>Y</v>
          </cell>
          <cell r="MH96" t="str">
            <v>Y</v>
          </cell>
          <cell r="MI96" t="str">
            <v>N</v>
          </cell>
          <cell r="MJ96" t="str">
            <v>Y</v>
          </cell>
          <cell r="MK96" t="str">
            <v>Y</v>
          </cell>
          <cell r="ML96" t="str">
            <v>Y</v>
          </cell>
          <cell r="MM96" t="str">
            <v>Y</v>
          </cell>
          <cell r="MN96" t="str">
            <v>Y</v>
          </cell>
          <cell r="MO96" t="str">
            <v>Y</v>
          </cell>
          <cell r="MP96" t="str">
            <v>Y</v>
          </cell>
          <cell r="MQ96"/>
          <cell r="MR96" t="str">
            <v>Y</v>
          </cell>
          <cell r="MS96" t="str">
            <v>Y</v>
          </cell>
          <cell r="MT96" t="str">
            <v>Y</v>
          </cell>
          <cell r="MU96" t="str">
            <v>Y</v>
          </cell>
          <cell r="MV96" t="str">
            <v>Y</v>
          </cell>
          <cell r="MW96" t="str">
            <v>Y</v>
          </cell>
          <cell r="MX96" t="str">
            <v>Y</v>
          </cell>
          <cell r="MY96" t="str">
            <v>Y</v>
          </cell>
          <cell r="MZ96" t="str">
            <v>Y</v>
          </cell>
          <cell r="NA96" t="str">
            <v>Y</v>
          </cell>
          <cell r="NB96" t="str">
            <v>Y</v>
          </cell>
          <cell r="NC96" t="str">
            <v>Y</v>
          </cell>
          <cell r="ND96" t="str">
            <v>Y</v>
          </cell>
          <cell r="NE96" t="str">
            <v>Y</v>
          </cell>
          <cell r="NF96" t="str">
            <v>Y</v>
          </cell>
          <cell r="NG96" t="str">
            <v>Y</v>
          </cell>
          <cell r="NH96" t="str">
            <v>Y</v>
          </cell>
          <cell r="NI96" t="str">
            <v>Y</v>
          </cell>
          <cell r="NJ96" t="str">
            <v>Y</v>
          </cell>
          <cell r="NK96" t="str">
            <v>Y</v>
          </cell>
          <cell r="NL96" t="str">
            <v>Y</v>
          </cell>
          <cell r="NM96" t="str">
            <v>Y</v>
          </cell>
          <cell r="NN96" t="str">
            <v>Y</v>
          </cell>
          <cell r="NO96" t="str">
            <v>Y</v>
          </cell>
          <cell r="NP96" t="str">
            <v>Y</v>
          </cell>
          <cell r="NQ96" t="str">
            <v>Y</v>
          </cell>
          <cell r="NR96" t="str">
            <v>Y</v>
          </cell>
          <cell r="NS96" t="str">
            <v>Y</v>
          </cell>
          <cell r="NT96" t="str">
            <v>Y</v>
          </cell>
          <cell r="NU96" t="str">
            <v>Y</v>
          </cell>
          <cell r="NV96" t="str">
            <v>Y</v>
          </cell>
          <cell r="NW96" t="str">
            <v>Y</v>
          </cell>
          <cell r="NX96" t="str">
            <v>Y</v>
          </cell>
          <cell r="NY96" t="str">
            <v>Y</v>
          </cell>
          <cell r="NZ96" t="str">
            <v>Y</v>
          </cell>
          <cell r="OA96" t="str">
            <v>Y</v>
          </cell>
          <cell r="OB96" t="str">
            <v>Y</v>
          </cell>
          <cell r="OC96"/>
          <cell r="OD96" t="str">
            <v>Y</v>
          </cell>
          <cell r="OE96" t="str">
            <v>Y</v>
          </cell>
          <cell r="OF96" t="str">
            <v>Y</v>
          </cell>
          <cell r="OG96" t="str">
            <v>Y</v>
          </cell>
          <cell r="OH96"/>
          <cell r="OI96" t="str">
            <v>Y</v>
          </cell>
          <cell r="OJ96" t="str">
            <v>Y</v>
          </cell>
          <cell r="OK96" t="str">
            <v>Y</v>
          </cell>
          <cell r="OL96" t="str">
            <v>Y</v>
          </cell>
          <cell r="OM96" t="str">
            <v>Y</v>
          </cell>
          <cell r="ON96" t="str">
            <v>Y</v>
          </cell>
          <cell r="OO96" t="str">
            <v>Y</v>
          </cell>
          <cell r="OP96"/>
          <cell r="OQ96" t="str">
            <v>Y</v>
          </cell>
          <cell r="OR96" t="str">
            <v>Y</v>
          </cell>
          <cell r="OS96" t="str">
            <v>Y</v>
          </cell>
          <cell r="OT96"/>
          <cell r="OU96" t="str">
            <v>Y</v>
          </cell>
          <cell r="OV96" t="str">
            <v>Y</v>
          </cell>
          <cell r="OW96" t="str">
            <v>Y</v>
          </cell>
          <cell r="OX96" t="str">
            <v>Y</v>
          </cell>
          <cell r="OY96" t="str">
            <v>Y</v>
          </cell>
          <cell r="OZ96" t="str">
            <v>Y</v>
          </cell>
          <cell r="PA96" t="str">
            <v>N</v>
          </cell>
          <cell r="PB96" t="str">
            <v>Y</v>
          </cell>
          <cell r="PC96" t="str">
            <v>Y</v>
          </cell>
          <cell r="PD96" t="str">
            <v>N</v>
          </cell>
          <cell r="PE96" t="str">
            <v>Y</v>
          </cell>
          <cell r="PF96" t="str">
            <v>Y</v>
          </cell>
          <cell r="PG96" t="str">
            <v>Y</v>
          </cell>
          <cell r="PH96" t="str">
            <v>Y</v>
          </cell>
          <cell r="PI96" t="str">
            <v>Y</v>
          </cell>
          <cell r="PJ96" t="str">
            <v>N</v>
          </cell>
          <cell r="PK96" t="str">
            <v>N</v>
          </cell>
          <cell r="PL96" t="str">
            <v>Y</v>
          </cell>
          <cell r="PM96" t="str">
            <v>Y</v>
          </cell>
          <cell r="PN96" t="str">
            <v>Y</v>
          </cell>
          <cell r="PO96" t="str">
            <v>Y</v>
          </cell>
          <cell r="PP96" t="str">
            <v>Y</v>
          </cell>
          <cell r="PQ96" t="str">
            <v>Y</v>
          </cell>
          <cell r="PR96" t="str">
            <v>Y</v>
          </cell>
          <cell r="PS96" t="str">
            <v>Y</v>
          </cell>
          <cell r="PT96" t="str">
            <v>Y</v>
          </cell>
          <cell r="PU96" t="str">
            <v>Y</v>
          </cell>
          <cell r="PV96" t="str">
            <v>N</v>
          </cell>
          <cell r="PW96" t="str">
            <v>Y</v>
          </cell>
          <cell r="PX96" t="str">
            <v>N</v>
          </cell>
          <cell r="PY96" t="str">
            <v>Y</v>
          </cell>
          <cell r="PZ96" t="str">
            <v>Y</v>
          </cell>
          <cell r="QA96"/>
          <cell r="QB96" t="str">
            <v>Y</v>
          </cell>
          <cell r="QC96" t="str">
            <v>Y</v>
          </cell>
          <cell r="QD96" t="str">
            <v>Y</v>
          </cell>
          <cell r="QE96" t="str">
            <v>Y</v>
          </cell>
          <cell r="QF96" t="str">
            <v>Y</v>
          </cell>
          <cell r="QG96" t="str">
            <v>Y</v>
          </cell>
          <cell r="QH96" t="str">
            <v>Y</v>
          </cell>
          <cell r="QI96" t="str">
            <v>N</v>
          </cell>
          <cell r="QJ96" t="str">
            <v>Y</v>
          </cell>
          <cell r="QK96" t="str">
            <v>Y</v>
          </cell>
          <cell r="QL96" t="str">
            <v>Y</v>
          </cell>
          <cell r="QM96" t="str">
            <v>N</v>
          </cell>
          <cell r="QN96" t="str">
            <v>Y</v>
          </cell>
          <cell r="QO96" t="str">
            <v>Y</v>
          </cell>
          <cell r="QP96" t="str">
            <v>Y</v>
          </cell>
          <cell r="QQ96" t="str">
            <v>Y</v>
          </cell>
          <cell r="QR96" t="str">
            <v>Y</v>
          </cell>
          <cell r="QS96" t="str">
            <v>Y</v>
          </cell>
          <cell r="QT96" t="str">
            <v>Y</v>
          </cell>
          <cell r="QU96" t="str">
            <v>N</v>
          </cell>
          <cell r="QV96" t="str">
            <v>N</v>
          </cell>
          <cell r="QW96" t="str">
            <v>Y</v>
          </cell>
          <cell r="QX96" t="str">
            <v>Y</v>
          </cell>
          <cell r="QY96" t="str">
            <v>Y</v>
          </cell>
          <cell r="QZ96"/>
          <cell r="RA96" t="str">
            <v>Y</v>
          </cell>
          <cell r="RB96" t="str">
            <v>Y</v>
          </cell>
          <cell r="RC96" t="str">
            <v>Y</v>
          </cell>
          <cell r="RD96" t="str">
            <v>Y</v>
          </cell>
          <cell r="RE96" t="str">
            <v>N</v>
          </cell>
          <cell r="RF96" t="str">
            <v>Y</v>
          </cell>
          <cell r="RG96" t="str">
            <v>Y</v>
          </cell>
          <cell r="RH96" t="str">
            <v>Y</v>
          </cell>
          <cell r="RI96" t="str">
            <v>N</v>
          </cell>
          <cell r="RJ96" t="str">
            <v>Y</v>
          </cell>
          <cell r="RK96" t="str">
            <v>Y</v>
          </cell>
          <cell r="RL96" t="str">
            <v>Y</v>
          </cell>
          <cell r="RM96"/>
          <cell r="RN96" t="str">
            <v>Y</v>
          </cell>
          <cell r="RO96" t="str">
            <v>Y</v>
          </cell>
          <cell r="RP96" t="str">
            <v>Y</v>
          </cell>
          <cell r="RQ96" t="str">
            <v>Y</v>
          </cell>
          <cell r="RR96" t="str">
            <v>Y</v>
          </cell>
          <cell r="RS96" t="str">
            <v>Y</v>
          </cell>
          <cell r="RT96" t="str">
            <v>Y</v>
          </cell>
          <cell r="RU96" t="str">
            <v>Y</v>
          </cell>
          <cell r="RV96" t="str">
            <v>Y</v>
          </cell>
          <cell r="RW96" t="str">
            <v>Y</v>
          </cell>
          <cell r="RX96" t="str">
            <v>Y</v>
          </cell>
          <cell r="RY96"/>
          <cell r="RZ96" t="str">
            <v>Y</v>
          </cell>
          <cell r="SA96" t="str">
            <v>Y</v>
          </cell>
          <cell r="SB96" t="str">
            <v>Y</v>
          </cell>
          <cell r="SC96"/>
          <cell r="SD96" t="str">
            <v>Y</v>
          </cell>
          <cell r="SE96" t="str">
            <v>N</v>
          </cell>
          <cell r="SF96" t="str">
            <v>Y</v>
          </cell>
          <cell r="SG96" t="str">
            <v>Y</v>
          </cell>
          <cell r="SH96" t="str">
            <v>Y</v>
          </cell>
          <cell r="SI96" t="str">
            <v>Y</v>
          </cell>
          <cell r="SJ96" t="str">
            <v>Y</v>
          </cell>
          <cell r="SK96" t="str">
            <v>Y</v>
          </cell>
          <cell r="SL96" t="str">
            <v>Y</v>
          </cell>
          <cell r="SM96"/>
          <cell r="SN96" t="str">
            <v>Y</v>
          </cell>
          <cell r="SO96" t="str">
            <v>Y</v>
          </cell>
          <cell r="SP96" t="str">
            <v>Y</v>
          </cell>
          <cell r="SQ96" t="str">
            <v>Y</v>
          </cell>
          <cell r="SR96" t="str">
            <v>Y</v>
          </cell>
          <cell r="SS96" t="str">
            <v>Y</v>
          </cell>
          <cell r="ST96" t="str">
            <v>Y</v>
          </cell>
          <cell r="SU96" t="str">
            <v>Y</v>
          </cell>
          <cell r="SV96" t="str">
            <v>Y</v>
          </cell>
          <cell r="SW96" t="str">
            <v>N</v>
          </cell>
          <cell r="SX96" t="str">
            <v>Y</v>
          </cell>
          <cell r="SY96" t="str">
            <v>Y</v>
          </cell>
          <cell r="SZ96" t="str">
            <v>Y</v>
          </cell>
          <cell r="TA96" t="str">
            <v>Y</v>
          </cell>
          <cell r="TB96" t="str">
            <v>Y</v>
          </cell>
          <cell r="TC96" t="str">
            <v>Y</v>
          </cell>
          <cell r="TD96" t="str">
            <v>Y</v>
          </cell>
          <cell r="TE96" t="str">
            <v>Y</v>
          </cell>
          <cell r="TF96" t="str">
            <v>Y</v>
          </cell>
          <cell r="TG96" t="str">
            <v>Y</v>
          </cell>
          <cell r="TH96" t="str">
            <v>Y</v>
          </cell>
          <cell r="TI96" t="str">
            <v>Y</v>
          </cell>
          <cell r="TJ96" t="str">
            <v>Y</v>
          </cell>
          <cell r="TK96" t="str">
            <v>Y</v>
          </cell>
          <cell r="TL96" t="str">
            <v>Y</v>
          </cell>
          <cell r="TM96" t="str">
            <v>Y</v>
          </cell>
          <cell r="TN96" t="str">
            <v>Y</v>
          </cell>
          <cell r="TO96" t="str">
            <v>Y</v>
          </cell>
          <cell r="TP96" t="str">
            <v>Y</v>
          </cell>
          <cell r="TQ96" t="str">
            <v>Y</v>
          </cell>
          <cell r="TR96"/>
          <cell r="TS96" t="str">
            <v>Y</v>
          </cell>
          <cell r="TT96" t="str">
            <v>Y</v>
          </cell>
          <cell r="TU96" t="str">
            <v>Y</v>
          </cell>
          <cell r="TV96" t="str">
            <v>Y</v>
          </cell>
          <cell r="TW96" t="str">
            <v>Y</v>
          </cell>
          <cell r="TX96" t="str">
            <v>Y</v>
          </cell>
          <cell r="TY96" t="str">
            <v>Y</v>
          </cell>
          <cell r="TZ96" t="str">
            <v>Y</v>
          </cell>
          <cell r="UA96" t="str">
            <v>Y</v>
          </cell>
          <cell r="UB96" t="str">
            <v>Y</v>
          </cell>
          <cell r="UC96" t="str">
            <v>Y</v>
          </cell>
          <cell r="UD96" t="str">
            <v>Y</v>
          </cell>
          <cell r="UE96" t="str">
            <v>Y</v>
          </cell>
          <cell r="UF96" t="str">
            <v>Y</v>
          </cell>
          <cell r="UG96" t="str">
            <v>Y</v>
          </cell>
          <cell r="UH96" t="str">
            <v>Y</v>
          </cell>
          <cell r="UI96" t="str">
            <v>Y</v>
          </cell>
          <cell r="UJ96" t="str">
            <v>Y</v>
          </cell>
          <cell r="UK96" t="str">
            <v>Y</v>
          </cell>
          <cell r="UL96" t="str">
            <v>Y</v>
          </cell>
          <cell r="UM96"/>
          <cell r="UN96" t="str">
            <v>Y</v>
          </cell>
          <cell r="UO96"/>
          <cell r="UP96" t="str">
            <v>Y</v>
          </cell>
          <cell r="UQ96" t="str">
            <v>Y</v>
          </cell>
          <cell r="UR96"/>
          <cell r="US96" t="str">
            <v>Y</v>
          </cell>
          <cell r="UT96" t="str">
            <v>Y</v>
          </cell>
          <cell r="UU96" t="str">
            <v>Y</v>
          </cell>
          <cell r="UV96" t="str">
            <v>Y</v>
          </cell>
          <cell r="UW96" t="str">
            <v>Y</v>
          </cell>
          <cell r="UX96" t="str">
            <v>Y</v>
          </cell>
          <cell r="UY96" t="str">
            <v>Y</v>
          </cell>
          <cell r="UZ96" t="str">
            <v>Y</v>
          </cell>
          <cell r="VA96" t="str">
            <v>Y</v>
          </cell>
          <cell r="VB96" t="str">
            <v>Y</v>
          </cell>
          <cell r="VC96" t="str">
            <v>Y</v>
          </cell>
          <cell r="VD96" t="str">
            <v>Y</v>
          </cell>
          <cell r="VE96" t="str">
            <v>Y</v>
          </cell>
          <cell r="VF96" t="str">
            <v>Y</v>
          </cell>
          <cell r="VG96"/>
          <cell r="VH96" t="str">
            <v>Y</v>
          </cell>
          <cell r="VI96" t="str">
            <v>Y</v>
          </cell>
          <cell r="VJ96" t="str">
            <v>Y</v>
          </cell>
          <cell r="VK96" t="str">
            <v>Y</v>
          </cell>
          <cell r="VL96" t="str">
            <v>N</v>
          </cell>
          <cell r="VM96"/>
          <cell r="VN96" t="str">
            <v>Y</v>
          </cell>
          <cell r="VO96" t="str">
            <v>Y</v>
          </cell>
          <cell r="VP96"/>
          <cell r="VQ96" t="str">
            <v>Y</v>
          </cell>
          <cell r="VR96" t="str">
            <v>Y</v>
          </cell>
          <cell r="VS96" t="str">
            <v>N</v>
          </cell>
          <cell r="VT96" t="str">
            <v>Y</v>
          </cell>
          <cell r="VU96" t="str">
            <v>Y</v>
          </cell>
          <cell r="VV96" t="str">
            <v>N</v>
          </cell>
          <cell r="VW96" t="str">
            <v>Y</v>
          </cell>
          <cell r="VX96"/>
          <cell r="VY96" t="str">
            <v>N</v>
          </cell>
          <cell r="VZ96" t="str">
            <v>Y</v>
          </cell>
          <cell r="WA96"/>
          <cell r="WB96"/>
          <cell r="WC96" t="str">
            <v>Y</v>
          </cell>
          <cell r="WD96" t="str">
            <v>N</v>
          </cell>
          <cell r="WE96" t="str">
            <v>Y</v>
          </cell>
          <cell r="WF96"/>
          <cell r="WG96" t="str">
            <v>N</v>
          </cell>
          <cell r="WH96" t="str">
            <v>Y</v>
          </cell>
          <cell r="WI96" t="str">
            <v>Y</v>
          </cell>
          <cell r="WJ96"/>
          <cell r="WK96"/>
          <cell r="WL96" t="str">
            <v>Y</v>
          </cell>
          <cell r="WM96" t="str">
            <v>Y</v>
          </cell>
          <cell r="WN96" t="str">
            <v>N</v>
          </cell>
          <cell r="WO96" t="str">
            <v>Y</v>
          </cell>
          <cell r="WP96"/>
          <cell r="WQ96"/>
          <cell r="WR96"/>
          <cell r="WS96" t="str">
            <v>Y</v>
          </cell>
          <cell r="WT96" t="str">
            <v>Y</v>
          </cell>
          <cell r="WU96" t="str">
            <v>N</v>
          </cell>
          <cell r="WV96" t="str">
            <v>Y</v>
          </cell>
          <cell r="WW96" t="str">
            <v>Y</v>
          </cell>
          <cell r="WX96" t="str">
            <v>N</v>
          </cell>
          <cell r="WY96" t="str">
            <v>N</v>
          </cell>
          <cell r="WZ96" t="str">
            <v>N</v>
          </cell>
          <cell r="XA96"/>
          <cell r="XB96" t="str">
            <v>Y</v>
          </cell>
          <cell r="XC96"/>
          <cell r="XD96"/>
          <cell r="XE96"/>
          <cell r="XF96"/>
          <cell r="XG96"/>
          <cell r="XH96"/>
          <cell r="XI96"/>
          <cell r="XJ96"/>
          <cell r="XK96" t="str">
            <v>Y</v>
          </cell>
          <cell r="XL96" t="str">
            <v>Y</v>
          </cell>
          <cell r="XM96"/>
          <cell r="XN96" t="str">
            <v>Y</v>
          </cell>
          <cell r="XO96"/>
          <cell r="XP96"/>
          <cell r="XQ96" t="str">
            <v>Y</v>
          </cell>
          <cell r="XR96" t="str">
            <v>Y</v>
          </cell>
          <cell r="XS96" t="str">
            <v>Y</v>
          </cell>
          <cell r="XT96" t="str">
            <v>N</v>
          </cell>
          <cell r="XU96" t="str">
            <v>Y</v>
          </cell>
          <cell r="XV96" t="str">
            <v>Y</v>
          </cell>
        </row>
        <row r="97">
          <cell r="E97" t="str">
            <v>Y</v>
          </cell>
          <cell r="F97" t="str">
            <v>Y</v>
          </cell>
          <cell r="G97" t="str">
            <v>N</v>
          </cell>
          <cell r="H97" t="str">
            <v>Y</v>
          </cell>
          <cell r="I97" t="str">
            <v>Y</v>
          </cell>
          <cell r="J97" t="str">
            <v>Y</v>
          </cell>
          <cell r="K97" t="str">
            <v>Y</v>
          </cell>
          <cell r="L97" t="str">
            <v>Y</v>
          </cell>
          <cell r="M97" t="str">
            <v>Y</v>
          </cell>
          <cell r="N97" t="str">
            <v>Y</v>
          </cell>
          <cell r="O97"/>
          <cell r="P97" t="str">
            <v>Y</v>
          </cell>
          <cell r="Q97" t="str">
            <v>N</v>
          </cell>
          <cell r="R97" t="str">
            <v>Y</v>
          </cell>
          <cell r="S97" t="str">
            <v>Y</v>
          </cell>
          <cell r="T97" t="str">
            <v>N</v>
          </cell>
          <cell r="U97" t="str">
            <v>N</v>
          </cell>
          <cell r="V97" t="str">
            <v>Y</v>
          </cell>
          <cell r="W97" t="str">
            <v>Y</v>
          </cell>
          <cell r="X97" t="str">
            <v>Y</v>
          </cell>
          <cell r="Y97" t="str">
            <v>Y</v>
          </cell>
          <cell r="Z97"/>
          <cell r="AA97" t="str">
            <v>Y</v>
          </cell>
          <cell r="AB97" t="str">
            <v>Y</v>
          </cell>
          <cell r="AC97" t="str">
            <v>Y</v>
          </cell>
          <cell r="AD97" t="str">
            <v>N</v>
          </cell>
          <cell r="AE97" t="str">
            <v>N</v>
          </cell>
          <cell r="AF97" t="str">
            <v>Y</v>
          </cell>
          <cell r="AG97" t="str">
            <v>Y</v>
          </cell>
          <cell r="AH97" t="str">
            <v>N</v>
          </cell>
          <cell r="AI97" t="str">
            <v>N</v>
          </cell>
          <cell r="AJ97" t="str">
            <v>Y</v>
          </cell>
          <cell r="AK97" t="str">
            <v>N</v>
          </cell>
          <cell r="AL97" t="str">
            <v>N</v>
          </cell>
          <cell r="AM97" t="str">
            <v>Y</v>
          </cell>
          <cell r="AN97" t="str">
            <v>N</v>
          </cell>
          <cell r="AO97" t="str">
            <v>Y</v>
          </cell>
          <cell r="AP97" t="str">
            <v>Y</v>
          </cell>
          <cell r="AQ97" t="str">
            <v>Y</v>
          </cell>
          <cell r="AR97" t="str">
            <v>N</v>
          </cell>
          <cell r="AS97" t="str">
            <v>Y</v>
          </cell>
          <cell r="AT97" t="str">
            <v>Y</v>
          </cell>
          <cell r="AU97" t="str">
            <v>Y</v>
          </cell>
          <cell r="AV97" t="str">
            <v>N</v>
          </cell>
          <cell r="AW97" t="str">
            <v>Y</v>
          </cell>
          <cell r="AX97" t="str">
            <v>Y</v>
          </cell>
          <cell r="AY97"/>
          <cell r="AZ97" t="str">
            <v>N</v>
          </cell>
          <cell r="BA97"/>
          <cell r="BB97" t="str">
            <v>Y</v>
          </cell>
          <cell r="BC97" t="str">
            <v>Y</v>
          </cell>
          <cell r="BD97" t="str">
            <v>Y</v>
          </cell>
          <cell r="BE97" t="str">
            <v>Y</v>
          </cell>
          <cell r="BF97" t="str">
            <v>Y</v>
          </cell>
          <cell r="BG97" t="str">
            <v>Y</v>
          </cell>
          <cell r="BH97" t="str">
            <v>N</v>
          </cell>
          <cell r="BI97" t="str">
            <v>N</v>
          </cell>
          <cell r="BJ97" t="str">
            <v>Y</v>
          </cell>
          <cell r="BK97" t="str">
            <v>Y</v>
          </cell>
          <cell r="BL97" t="str">
            <v>N</v>
          </cell>
          <cell r="BM97" t="str">
            <v>N</v>
          </cell>
          <cell r="BN97" t="str">
            <v>Y</v>
          </cell>
          <cell r="BO97" t="str">
            <v>N</v>
          </cell>
          <cell r="BP97" t="str">
            <v>N</v>
          </cell>
          <cell r="BQ97" t="str">
            <v>Y</v>
          </cell>
          <cell r="BR97" t="str">
            <v>Y</v>
          </cell>
          <cell r="BS97" t="str">
            <v>Y</v>
          </cell>
          <cell r="BT97" t="str">
            <v>N</v>
          </cell>
          <cell r="BU97" t="str">
            <v>Y</v>
          </cell>
          <cell r="BV97" t="str">
            <v>N</v>
          </cell>
          <cell r="BW97" t="str">
            <v>Y</v>
          </cell>
          <cell r="BX97" t="str">
            <v>Y</v>
          </cell>
          <cell r="BY97" t="str">
            <v>Y</v>
          </cell>
          <cell r="BZ97" t="str">
            <v>Y</v>
          </cell>
          <cell r="CA97" t="str">
            <v>Y</v>
          </cell>
          <cell r="CB97" t="str">
            <v>N</v>
          </cell>
          <cell r="CC97" t="str">
            <v>Y</v>
          </cell>
          <cell r="CD97" t="str">
            <v>Y</v>
          </cell>
          <cell r="CE97" t="str">
            <v>N</v>
          </cell>
          <cell r="CF97" t="str">
            <v>Y</v>
          </cell>
          <cell r="CG97" t="str">
            <v>Y</v>
          </cell>
          <cell r="CH97" t="str">
            <v>Y</v>
          </cell>
          <cell r="CI97" t="str">
            <v>Y</v>
          </cell>
          <cell r="CJ97" t="str">
            <v>Y</v>
          </cell>
          <cell r="CK97" t="str">
            <v>Y</v>
          </cell>
          <cell r="CL97" t="str">
            <v>Y</v>
          </cell>
          <cell r="CM97"/>
          <cell r="CN97" t="str">
            <v>Y</v>
          </cell>
          <cell r="CO97" t="str">
            <v>N</v>
          </cell>
          <cell r="CP97" t="str">
            <v>N</v>
          </cell>
          <cell r="CQ97" t="str">
            <v>Y</v>
          </cell>
          <cell r="CR97"/>
          <cell r="CS97" t="str">
            <v>Y</v>
          </cell>
          <cell r="CT97" t="str">
            <v>Y</v>
          </cell>
          <cell r="CU97" t="str">
            <v>Y</v>
          </cell>
          <cell r="CV97" t="str">
            <v>Y</v>
          </cell>
          <cell r="CW97" t="str">
            <v>Y</v>
          </cell>
          <cell r="CX97" t="str">
            <v>Y</v>
          </cell>
          <cell r="CY97" t="str">
            <v>N</v>
          </cell>
          <cell r="CZ97" t="str">
            <v>Y</v>
          </cell>
          <cell r="DA97" t="str">
            <v>Y</v>
          </cell>
          <cell r="DB97" t="str">
            <v>Y</v>
          </cell>
          <cell r="DC97" t="str">
            <v>Y</v>
          </cell>
          <cell r="DD97" t="str">
            <v>Y</v>
          </cell>
          <cell r="DE97" t="str">
            <v>Y</v>
          </cell>
          <cell r="DF97" t="str">
            <v>Y</v>
          </cell>
          <cell r="DG97" t="str">
            <v>Y</v>
          </cell>
          <cell r="DH97" t="str">
            <v>Y</v>
          </cell>
          <cell r="DI97" t="str">
            <v>Y</v>
          </cell>
          <cell r="DJ97" t="str">
            <v>Y</v>
          </cell>
          <cell r="DK97" t="str">
            <v>Y</v>
          </cell>
          <cell r="DL97" t="str">
            <v>Y</v>
          </cell>
          <cell r="DM97" t="str">
            <v>Y</v>
          </cell>
          <cell r="DN97" t="str">
            <v>N</v>
          </cell>
          <cell r="DO97" t="str">
            <v>Y</v>
          </cell>
          <cell r="DP97" t="str">
            <v>Y</v>
          </cell>
          <cell r="DQ97" t="str">
            <v>Y</v>
          </cell>
          <cell r="DR97" t="str">
            <v>N</v>
          </cell>
          <cell r="DS97" t="str">
            <v>Y</v>
          </cell>
          <cell r="DT97" t="str">
            <v>N</v>
          </cell>
          <cell r="DU97" t="str">
            <v>N</v>
          </cell>
          <cell r="DV97" t="str">
            <v>Y</v>
          </cell>
          <cell r="DW97" t="str">
            <v>N</v>
          </cell>
          <cell r="DX97" t="str">
            <v>N</v>
          </cell>
          <cell r="DY97" t="str">
            <v>Y</v>
          </cell>
          <cell r="DZ97" t="str">
            <v>Y</v>
          </cell>
          <cell r="EA97" t="str">
            <v>Y</v>
          </cell>
          <cell r="EB97"/>
          <cell r="EC97" t="str">
            <v>Y</v>
          </cell>
          <cell r="ED97" t="str">
            <v>Y</v>
          </cell>
          <cell r="EE97" t="str">
            <v>Y</v>
          </cell>
          <cell r="EF97" t="str">
            <v>Y</v>
          </cell>
          <cell r="EG97" t="str">
            <v>N</v>
          </cell>
          <cell r="EH97" t="str">
            <v>Y</v>
          </cell>
          <cell r="EI97" t="str">
            <v>N</v>
          </cell>
          <cell r="EJ97" t="str">
            <v>Y</v>
          </cell>
          <cell r="EK97" t="str">
            <v>Y</v>
          </cell>
          <cell r="EL97"/>
          <cell r="EM97" t="str">
            <v>Y</v>
          </cell>
          <cell r="EN97" t="str">
            <v>Y</v>
          </cell>
          <cell r="EO97" t="str">
            <v>Y</v>
          </cell>
          <cell r="EP97" t="str">
            <v>N</v>
          </cell>
          <cell r="EQ97" t="str">
            <v>Y</v>
          </cell>
          <cell r="ER97" t="str">
            <v>Y</v>
          </cell>
          <cell r="ES97" t="str">
            <v>Y</v>
          </cell>
          <cell r="ET97" t="str">
            <v>Y</v>
          </cell>
          <cell r="EU97" t="str">
            <v>Y</v>
          </cell>
          <cell r="EV97" t="str">
            <v>Y</v>
          </cell>
          <cell r="EW97" t="str">
            <v>Y</v>
          </cell>
          <cell r="EX97" t="str">
            <v>Y</v>
          </cell>
          <cell r="EY97"/>
          <cell r="EZ97" t="str">
            <v>Y</v>
          </cell>
          <cell r="FA97" t="str">
            <v>Y</v>
          </cell>
          <cell r="FB97" t="str">
            <v>Y</v>
          </cell>
          <cell r="FC97" t="str">
            <v>Y</v>
          </cell>
          <cell r="FD97" t="str">
            <v>Y</v>
          </cell>
          <cell r="FE97" t="str">
            <v>Y</v>
          </cell>
          <cell r="FF97"/>
          <cell r="FG97" t="str">
            <v>Y</v>
          </cell>
          <cell r="FH97" t="str">
            <v>Y</v>
          </cell>
          <cell r="FI97" t="str">
            <v>Y</v>
          </cell>
          <cell r="FJ97" t="str">
            <v>N</v>
          </cell>
          <cell r="FK97" t="str">
            <v>Y</v>
          </cell>
          <cell r="FL97" t="str">
            <v>Y</v>
          </cell>
          <cell r="FM97" t="str">
            <v>Y</v>
          </cell>
          <cell r="FN97" t="str">
            <v>Y</v>
          </cell>
          <cell r="FO97" t="str">
            <v>Y</v>
          </cell>
          <cell r="FP97" t="str">
            <v>Y</v>
          </cell>
          <cell r="FQ97" t="str">
            <v>Y</v>
          </cell>
          <cell r="FR97" t="str">
            <v>Y</v>
          </cell>
          <cell r="FS97" t="str">
            <v>Y</v>
          </cell>
          <cell r="FT97" t="str">
            <v>Y</v>
          </cell>
          <cell r="FU97" t="str">
            <v>Y</v>
          </cell>
          <cell r="FV97" t="str">
            <v>Y</v>
          </cell>
          <cell r="FW97" t="str">
            <v>Y</v>
          </cell>
          <cell r="FX97" t="str">
            <v>Y</v>
          </cell>
          <cell r="FY97" t="str">
            <v>N</v>
          </cell>
          <cell r="FZ97" t="str">
            <v>Y</v>
          </cell>
          <cell r="GA97" t="str">
            <v>Y</v>
          </cell>
          <cell r="GB97"/>
          <cell r="GC97" t="str">
            <v>Y</v>
          </cell>
          <cell r="GD97" t="str">
            <v>Y</v>
          </cell>
          <cell r="GE97"/>
          <cell r="GF97" t="str">
            <v>Y</v>
          </cell>
          <cell r="GG97" t="str">
            <v>Y</v>
          </cell>
          <cell r="GH97" t="str">
            <v>N</v>
          </cell>
          <cell r="GI97" t="str">
            <v>Y</v>
          </cell>
          <cell r="GJ97" t="str">
            <v>N</v>
          </cell>
          <cell r="GK97" t="str">
            <v>Y</v>
          </cell>
          <cell r="GL97" t="str">
            <v>Y</v>
          </cell>
          <cell r="GM97" t="str">
            <v>Y</v>
          </cell>
          <cell r="GN97" t="str">
            <v>Y</v>
          </cell>
          <cell r="GO97" t="str">
            <v>N</v>
          </cell>
          <cell r="GP97" t="str">
            <v>Y</v>
          </cell>
          <cell r="GQ97" t="str">
            <v>Y</v>
          </cell>
          <cell r="GR97" t="str">
            <v>Y</v>
          </cell>
          <cell r="GS97" t="str">
            <v>Y</v>
          </cell>
          <cell r="GT97" t="str">
            <v>Y</v>
          </cell>
          <cell r="GU97" t="str">
            <v>N</v>
          </cell>
          <cell r="GV97" t="str">
            <v>Y</v>
          </cell>
          <cell r="GW97" t="str">
            <v>Y</v>
          </cell>
          <cell r="GX97" t="str">
            <v>Y</v>
          </cell>
          <cell r="GY97" t="str">
            <v>Y</v>
          </cell>
          <cell r="GZ97" t="str">
            <v>Y</v>
          </cell>
          <cell r="HA97" t="str">
            <v>Y</v>
          </cell>
          <cell r="HB97" t="str">
            <v>Y</v>
          </cell>
          <cell r="HC97" t="str">
            <v>N</v>
          </cell>
          <cell r="HD97" t="str">
            <v>Y</v>
          </cell>
          <cell r="HE97" t="str">
            <v>Y</v>
          </cell>
          <cell r="HF97"/>
          <cell r="HG97" t="str">
            <v>N</v>
          </cell>
          <cell r="HH97" t="str">
            <v>Y</v>
          </cell>
          <cell r="HI97" t="str">
            <v>N</v>
          </cell>
          <cell r="HJ97" t="str">
            <v>Y</v>
          </cell>
          <cell r="HK97" t="str">
            <v>Y</v>
          </cell>
          <cell r="HL97" t="str">
            <v>Y</v>
          </cell>
          <cell r="HM97" t="str">
            <v>Y</v>
          </cell>
          <cell r="HN97" t="str">
            <v>Y</v>
          </cell>
          <cell r="HO97" t="str">
            <v>Y</v>
          </cell>
          <cell r="HP97"/>
          <cell r="HQ97" t="str">
            <v>Y</v>
          </cell>
          <cell r="HR97" t="str">
            <v>Y</v>
          </cell>
          <cell r="HS97" t="str">
            <v>Y</v>
          </cell>
          <cell r="HT97" t="str">
            <v>Y</v>
          </cell>
          <cell r="HU97" t="str">
            <v>Y</v>
          </cell>
          <cell r="HV97" t="str">
            <v>Y</v>
          </cell>
          <cell r="HW97" t="str">
            <v>Y</v>
          </cell>
          <cell r="HX97" t="str">
            <v>Y</v>
          </cell>
          <cell r="HY97"/>
          <cell r="HZ97" t="str">
            <v>Y</v>
          </cell>
          <cell r="IA97" t="str">
            <v>Y</v>
          </cell>
          <cell r="IB97" t="str">
            <v>Y</v>
          </cell>
          <cell r="IC97" t="str">
            <v>N</v>
          </cell>
          <cell r="ID97" t="str">
            <v>N</v>
          </cell>
          <cell r="IE97" t="str">
            <v>N</v>
          </cell>
          <cell r="IF97" t="str">
            <v>Y</v>
          </cell>
          <cell r="IG97" t="str">
            <v>N</v>
          </cell>
          <cell r="IH97" t="str">
            <v>N</v>
          </cell>
          <cell r="II97"/>
          <cell r="IJ97" t="str">
            <v>Y</v>
          </cell>
          <cell r="IK97" t="str">
            <v>Y</v>
          </cell>
          <cell r="IL97" t="str">
            <v>Y</v>
          </cell>
          <cell r="IM97" t="str">
            <v>N</v>
          </cell>
          <cell r="IN97"/>
          <cell r="IO97" t="str">
            <v>N</v>
          </cell>
          <cell r="IP97" t="str">
            <v>N</v>
          </cell>
          <cell r="IQ97" t="str">
            <v>N</v>
          </cell>
          <cell r="IR97" t="str">
            <v>Y</v>
          </cell>
          <cell r="IS97" t="str">
            <v>Y</v>
          </cell>
          <cell r="IT97" t="str">
            <v>N</v>
          </cell>
          <cell r="IU97" t="str">
            <v>N</v>
          </cell>
          <cell r="IV97" t="str">
            <v>Y</v>
          </cell>
          <cell r="IW97"/>
          <cell r="IX97" t="str">
            <v>N</v>
          </cell>
          <cell r="IY97" t="str">
            <v>Y</v>
          </cell>
          <cell r="IZ97" t="str">
            <v>Y</v>
          </cell>
          <cell r="JA97" t="str">
            <v>Y</v>
          </cell>
          <cell r="JB97" t="str">
            <v>N</v>
          </cell>
          <cell r="JC97" t="str">
            <v>Y</v>
          </cell>
          <cell r="JD97" t="str">
            <v>Y</v>
          </cell>
          <cell r="JE97" t="str">
            <v>N</v>
          </cell>
          <cell r="JF97" t="str">
            <v>Y</v>
          </cell>
          <cell r="JG97"/>
          <cell r="JH97" t="str">
            <v>Y</v>
          </cell>
          <cell r="JI97"/>
          <cell r="JJ97" t="str">
            <v>Y</v>
          </cell>
          <cell r="JK97" t="str">
            <v>N</v>
          </cell>
          <cell r="JL97" t="str">
            <v>Y</v>
          </cell>
          <cell r="JM97" t="str">
            <v>Y</v>
          </cell>
          <cell r="JN97" t="str">
            <v>Y</v>
          </cell>
          <cell r="JO97" t="str">
            <v>Y</v>
          </cell>
          <cell r="JP97" t="str">
            <v>Y</v>
          </cell>
          <cell r="JQ97" t="str">
            <v>N</v>
          </cell>
          <cell r="JR97" t="str">
            <v>Y</v>
          </cell>
          <cell r="JS97" t="str">
            <v>N</v>
          </cell>
          <cell r="JT97" t="str">
            <v>Y</v>
          </cell>
          <cell r="JU97" t="str">
            <v>Y</v>
          </cell>
          <cell r="JV97" t="str">
            <v>Y</v>
          </cell>
          <cell r="JW97" t="str">
            <v>Y</v>
          </cell>
          <cell r="JX97" t="str">
            <v>N</v>
          </cell>
          <cell r="JY97" t="str">
            <v>Y</v>
          </cell>
          <cell r="JZ97" t="str">
            <v>Y</v>
          </cell>
          <cell r="KA97" t="str">
            <v>Y</v>
          </cell>
          <cell r="KB97" t="str">
            <v>Y</v>
          </cell>
          <cell r="KC97" t="str">
            <v>N</v>
          </cell>
          <cell r="KD97" t="str">
            <v>Y</v>
          </cell>
          <cell r="KE97" t="str">
            <v>Y</v>
          </cell>
          <cell r="KF97" t="str">
            <v>Y</v>
          </cell>
          <cell r="KG97" t="str">
            <v>Y</v>
          </cell>
          <cell r="KH97"/>
          <cell r="KI97"/>
          <cell r="KJ97" t="str">
            <v>Y</v>
          </cell>
          <cell r="KK97" t="str">
            <v>N</v>
          </cell>
          <cell r="KL97"/>
          <cell r="KM97" t="str">
            <v>N</v>
          </cell>
          <cell r="KN97"/>
          <cell r="KO97" t="str">
            <v>Y</v>
          </cell>
          <cell r="KP97" t="str">
            <v>Y</v>
          </cell>
          <cell r="KQ97" t="str">
            <v>Y</v>
          </cell>
          <cell r="KR97" t="str">
            <v>Y</v>
          </cell>
          <cell r="KS97" t="str">
            <v>N</v>
          </cell>
          <cell r="KT97" t="str">
            <v>Y</v>
          </cell>
          <cell r="KU97" t="str">
            <v>N</v>
          </cell>
          <cell r="KV97" t="str">
            <v>Y</v>
          </cell>
          <cell r="KW97" t="str">
            <v>Y</v>
          </cell>
          <cell r="KX97" t="str">
            <v>Y</v>
          </cell>
          <cell r="KY97" t="str">
            <v>Y</v>
          </cell>
          <cell r="KZ97" t="str">
            <v>Y</v>
          </cell>
          <cell r="LA97" t="str">
            <v>Y</v>
          </cell>
          <cell r="LB97" t="str">
            <v>Y</v>
          </cell>
          <cell r="LC97" t="str">
            <v>Y</v>
          </cell>
          <cell r="LD97" t="str">
            <v>Y</v>
          </cell>
          <cell r="LE97" t="str">
            <v>N</v>
          </cell>
          <cell r="LF97" t="str">
            <v>Y</v>
          </cell>
          <cell r="LG97" t="str">
            <v>Y</v>
          </cell>
          <cell r="LH97" t="str">
            <v>Y</v>
          </cell>
          <cell r="LI97" t="str">
            <v>Y</v>
          </cell>
          <cell r="LJ97" t="str">
            <v>N</v>
          </cell>
          <cell r="LK97" t="str">
            <v>Y</v>
          </cell>
          <cell r="LL97" t="str">
            <v>N</v>
          </cell>
          <cell r="LM97" t="str">
            <v>Y</v>
          </cell>
          <cell r="LN97" t="str">
            <v>N</v>
          </cell>
          <cell r="LO97" t="str">
            <v>N</v>
          </cell>
          <cell r="LP97" t="str">
            <v>Y</v>
          </cell>
          <cell r="LQ97" t="str">
            <v>N</v>
          </cell>
          <cell r="LR97"/>
          <cell r="LS97" t="str">
            <v>Y</v>
          </cell>
          <cell r="LT97" t="str">
            <v>Y</v>
          </cell>
          <cell r="LU97"/>
          <cell r="LV97" t="str">
            <v>N</v>
          </cell>
          <cell r="LW97" t="str">
            <v>Y</v>
          </cell>
          <cell r="LX97" t="str">
            <v>Y</v>
          </cell>
          <cell r="LY97" t="str">
            <v>N</v>
          </cell>
          <cell r="LZ97" t="str">
            <v>N</v>
          </cell>
          <cell r="MA97" t="str">
            <v>N</v>
          </cell>
          <cell r="MB97" t="str">
            <v>Y</v>
          </cell>
          <cell r="MC97" t="str">
            <v>N</v>
          </cell>
          <cell r="MD97" t="str">
            <v>Y</v>
          </cell>
          <cell r="ME97" t="str">
            <v>Y</v>
          </cell>
          <cell r="MF97" t="str">
            <v>Y</v>
          </cell>
          <cell r="MG97" t="str">
            <v>Y</v>
          </cell>
          <cell r="MH97" t="str">
            <v>Y</v>
          </cell>
          <cell r="MI97" t="str">
            <v>N</v>
          </cell>
          <cell r="MJ97" t="str">
            <v>Y</v>
          </cell>
          <cell r="MK97" t="str">
            <v>Y</v>
          </cell>
          <cell r="ML97" t="str">
            <v>Y</v>
          </cell>
          <cell r="MM97" t="str">
            <v>Y</v>
          </cell>
          <cell r="MN97" t="str">
            <v>Y</v>
          </cell>
          <cell r="MO97" t="str">
            <v>Y</v>
          </cell>
          <cell r="MP97" t="str">
            <v>Y</v>
          </cell>
          <cell r="MQ97"/>
          <cell r="MR97" t="str">
            <v>Y</v>
          </cell>
          <cell r="MS97" t="str">
            <v>Y</v>
          </cell>
          <cell r="MT97" t="str">
            <v>Y</v>
          </cell>
          <cell r="MU97" t="str">
            <v>Y</v>
          </cell>
          <cell r="MV97" t="str">
            <v>Y</v>
          </cell>
          <cell r="MW97" t="str">
            <v>Y</v>
          </cell>
          <cell r="MX97" t="str">
            <v>Y</v>
          </cell>
          <cell r="MY97" t="str">
            <v>Y</v>
          </cell>
          <cell r="MZ97" t="str">
            <v>Y</v>
          </cell>
          <cell r="NA97" t="str">
            <v>Y</v>
          </cell>
          <cell r="NB97" t="str">
            <v>Y</v>
          </cell>
          <cell r="NC97" t="str">
            <v>Y</v>
          </cell>
          <cell r="ND97" t="str">
            <v>Y</v>
          </cell>
          <cell r="NE97" t="str">
            <v>Y</v>
          </cell>
          <cell r="NF97" t="str">
            <v>Y</v>
          </cell>
          <cell r="NG97" t="str">
            <v>Y</v>
          </cell>
          <cell r="NH97" t="str">
            <v>Y</v>
          </cell>
          <cell r="NI97" t="str">
            <v>Y</v>
          </cell>
          <cell r="NJ97" t="str">
            <v>Y</v>
          </cell>
          <cell r="NK97" t="str">
            <v>Y</v>
          </cell>
          <cell r="NL97" t="str">
            <v>Y</v>
          </cell>
          <cell r="NM97" t="str">
            <v>Y</v>
          </cell>
          <cell r="NN97" t="str">
            <v>Y</v>
          </cell>
          <cell r="NO97" t="str">
            <v>Y</v>
          </cell>
          <cell r="NP97" t="str">
            <v>Y</v>
          </cell>
          <cell r="NQ97" t="str">
            <v>Y</v>
          </cell>
          <cell r="NR97"/>
          <cell r="NS97" t="str">
            <v>Y</v>
          </cell>
          <cell r="NT97" t="str">
            <v>Y</v>
          </cell>
          <cell r="NU97" t="str">
            <v>Y</v>
          </cell>
          <cell r="NV97" t="str">
            <v>Y</v>
          </cell>
          <cell r="NW97" t="str">
            <v>Y</v>
          </cell>
          <cell r="NX97" t="str">
            <v>Y</v>
          </cell>
          <cell r="NY97" t="str">
            <v>Y</v>
          </cell>
          <cell r="NZ97" t="str">
            <v>Y</v>
          </cell>
          <cell r="OA97" t="str">
            <v>Y</v>
          </cell>
          <cell r="OB97" t="str">
            <v>Y</v>
          </cell>
          <cell r="OC97"/>
          <cell r="OD97" t="str">
            <v>Y</v>
          </cell>
          <cell r="OE97" t="str">
            <v>Y</v>
          </cell>
          <cell r="OF97" t="str">
            <v>Y</v>
          </cell>
          <cell r="OG97" t="str">
            <v>Y</v>
          </cell>
          <cell r="OH97"/>
          <cell r="OI97" t="str">
            <v>Y</v>
          </cell>
          <cell r="OJ97" t="str">
            <v>Y</v>
          </cell>
          <cell r="OK97" t="str">
            <v>Y</v>
          </cell>
          <cell r="OL97" t="str">
            <v>Y</v>
          </cell>
          <cell r="OM97" t="str">
            <v>Y</v>
          </cell>
          <cell r="ON97" t="str">
            <v>Y</v>
          </cell>
          <cell r="OO97" t="str">
            <v>Y</v>
          </cell>
          <cell r="OP97"/>
          <cell r="OQ97" t="str">
            <v>Y</v>
          </cell>
          <cell r="OR97" t="str">
            <v>Y</v>
          </cell>
          <cell r="OS97" t="str">
            <v>Y</v>
          </cell>
          <cell r="OT97"/>
          <cell r="OU97" t="str">
            <v>Y</v>
          </cell>
          <cell r="OV97" t="str">
            <v>Y</v>
          </cell>
          <cell r="OW97" t="str">
            <v>Y</v>
          </cell>
          <cell r="OX97" t="str">
            <v>Y</v>
          </cell>
          <cell r="OY97" t="str">
            <v>N</v>
          </cell>
          <cell r="OZ97" t="str">
            <v>Y</v>
          </cell>
          <cell r="PA97" t="str">
            <v>N</v>
          </cell>
          <cell r="PB97" t="str">
            <v>Y</v>
          </cell>
          <cell r="PC97" t="str">
            <v>Y</v>
          </cell>
          <cell r="PD97" t="str">
            <v>Y</v>
          </cell>
          <cell r="PE97" t="str">
            <v>Y</v>
          </cell>
          <cell r="PF97" t="str">
            <v>Y</v>
          </cell>
          <cell r="PG97" t="str">
            <v>Y</v>
          </cell>
          <cell r="PH97" t="str">
            <v>Y</v>
          </cell>
          <cell r="PI97" t="str">
            <v>Y</v>
          </cell>
          <cell r="PJ97" t="str">
            <v>N</v>
          </cell>
          <cell r="PK97" t="str">
            <v>Y</v>
          </cell>
          <cell r="PL97" t="str">
            <v>Y</v>
          </cell>
          <cell r="PM97" t="str">
            <v>Y</v>
          </cell>
          <cell r="PN97" t="str">
            <v>Y</v>
          </cell>
          <cell r="PO97" t="str">
            <v>Y</v>
          </cell>
          <cell r="PP97" t="str">
            <v>Y</v>
          </cell>
          <cell r="PQ97" t="str">
            <v>Y</v>
          </cell>
          <cell r="PR97" t="str">
            <v>Y</v>
          </cell>
          <cell r="PS97" t="str">
            <v>Y</v>
          </cell>
          <cell r="PT97" t="str">
            <v>Y</v>
          </cell>
          <cell r="PU97" t="str">
            <v>Y</v>
          </cell>
          <cell r="PV97" t="str">
            <v>N</v>
          </cell>
          <cell r="PW97" t="str">
            <v>Y</v>
          </cell>
          <cell r="PX97" t="str">
            <v>N</v>
          </cell>
          <cell r="PY97" t="str">
            <v>Y</v>
          </cell>
          <cell r="PZ97" t="str">
            <v>Y</v>
          </cell>
          <cell r="QA97"/>
          <cell r="QB97" t="str">
            <v>Y</v>
          </cell>
          <cell r="QC97" t="str">
            <v>Y</v>
          </cell>
          <cell r="QD97" t="str">
            <v>Y</v>
          </cell>
          <cell r="QE97" t="str">
            <v>Y</v>
          </cell>
          <cell r="QF97" t="str">
            <v>Y</v>
          </cell>
          <cell r="QG97" t="str">
            <v>Y</v>
          </cell>
          <cell r="QH97" t="str">
            <v>Y</v>
          </cell>
          <cell r="QI97" t="str">
            <v>N</v>
          </cell>
          <cell r="QJ97" t="str">
            <v>Y</v>
          </cell>
          <cell r="QK97" t="str">
            <v>Y</v>
          </cell>
          <cell r="QL97" t="str">
            <v>Y</v>
          </cell>
          <cell r="QM97" t="str">
            <v>N</v>
          </cell>
          <cell r="QN97" t="str">
            <v>Y</v>
          </cell>
          <cell r="QO97" t="str">
            <v>Y</v>
          </cell>
          <cell r="QP97" t="str">
            <v>Y</v>
          </cell>
          <cell r="QQ97" t="str">
            <v>Y</v>
          </cell>
          <cell r="QR97" t="str">
            <v>Y</v>
          </cell>
          <cell r="QS97" t="str">
            <v>Y</v>
          </cell>
          <cell r="QT97" t="str">
            <v>Y</v>
          </cell>
          <cell r="QU97" t="str">
            <v>N</v>
          </cell>
          <cell r="QV97" t="str">
            <v>Y</v>
          </cell>
          <cell r="QW97" t="str">
            <v>Y</v>
          </cell>
          <cell r="QX97" t="str">
            <v>Y</v>
          </cell>
          <cell r="QY97" t="str">
            <v>Y</v>
          </cell>
          <cell r="QZ97"/>
          <cell r="RA97" t="str">
            <v>N</v>
          </cell>
          <cell r="RB97" t="str">
            <v>Y</v>
          </cell>
          <cell r="RC97" t="str">
            <v>Y</v>
          </cell>
          <cell r="RD97" t="str">
            <v>Y</v>
          </cell>
          <cell r="RE97" t="str">
            <v>N</v>
          </cell>
          <cell r="RF97" t="str">
            <v>Y</v>
          </cell>
          <cell r="RG97" t="str">
            <v>N</v>
          </cell>
          <cell r="RH97" t="str">
            <v>Y</v>
          </cell>
          <cell r="RI97" t="str">
            <v>N</v>
          </cell>
          <cell r="RJ97" t="str">
            <v>Y</v>
          </cell>
          <cell r="RK97" t="str">
            <v>Y</v>
          </cell>
          <cell r="RL97" t="str">
            <v>Y</v>
          </cell>
          <cell r="RM97"/>
          <cell r="RN97" t="str">
            <v>Y</v>
          </cell>
          <cell r="RO97" t="str">
            <v>Y</v>
          </cell>
          <cell r="RP97" t="str">
            <v>Y</v>
          </cell>
          <cell r="RQ97" t="str">
            <v>Y</v>
          </cell>
          <cell r="RR97" t="str">
            <v>Y</v>
          </cell>
          <cell r="RS97" t="str">
            <v>Y</v>
          </cell>
          <cell r="RT97" t="str">
            <v>Y</v>
          </cell>
          <cell r="RU97" t="str">
            <v>Y</v>
          </cell>
          <cell r="RV97" t="str">
            <v>Y</v>
          </cell>
          <cell r="RW97" t="str">
            <v>Y</v>
          </cell>
          <cell r="RX97" t="str">
            <v>Y</v>
          </cell>
          <cell r="RY97"/>
          <cell r="RZ97" t="str">
            <v>Y</v>
          </cell>
          <cell r="SA97" t="str">
            <v>Y</v>
          </cell>
          <cell r="SB97" t="str">
            <v>Y</v>
          </cell>
          <cell r="SC97"/>
          <cell r="SD97" t="str">
            <v>N</v>
          </cell>
          <cell r="SE97" t="str">
            <v>N</v>
          </cell>
          <cell r="SF97" t="str">
            <v>Y</v>
          </cell>
          <cell r="SG97" t="str">
            <v>Y</v>
          </cell>
          <cell r="SH97" t="str">
            <v>Y</v>
          </cell>
          <cell r="SI97" t="str">
            <v>Y</v>
          </cell>
          <cell r="SJ97" t="str">
            <v>Y</v>
          </cell>
          <cell r="SK97" t="str">
            <v>Y</v>
          </cell>
          <cell r="SL97" t="str">
            <v>Y</v>
          </cell>
          <cell r="SM97"/>
          <cell r="SN97" t="str">
            <v>Y</v>
          </cell>
          <cell r="SO97" t="str">
            <v>Y</v>
          </cell>
          <cell r="SP97" t="str">
            <v>Y</v>
          </cell>
          <cell r="SQ97" t="str">
            <v>Y</v>
          </cell>
          <cell r="SR97" t="str">
            <v>Y</v>
          </cell>
          <cell r="SS97" t="str">
            <v>Y</v>
          </cell>
          <cell r="ST97" t="str">
            <v>Y</v>
          </cell>
          <cell r="SU97" t="str">
            <v>Y</v>
          </cell>
          <cell r="SV97" t="str">
            <v>Y</v>
          </cell>
          <cell r="SW97" t="str">
            <v>Y</v>
          </cell>
          <cell r="SX97" t="str">
            <v>Y</v>
          </cell>
          <cell r="SY97" t="str">
            <v>Y</v>
          </cell>
          <cell r="SZ97" t="str">
            <v>Y</v>
          </cell>
          <cell r="TA97" t="str">
            <v>Y</v>
          </cell>
          <cell r="TB97" t="str">
            <v>Y</v>
          </cell>
          <cell r="TC97" t="str">
            <v>Y</v>
          </cell>
          <cell r="TD97" t="str">
            <v>Y</v>
          </cell>
          <cell r="TE97" t="str">
            <v>Y</v>
          </cell>
          <cell r="TF97" t="str">
            <v>Y</v>
          </cell>
          <cell r="TG97" t="str">
            <v>Y</v>
          </cell>
          <cell r="TH97" t="str">
            <v>Y</v>
          </cell>
          <cell r="TI97" t="str">
            <v>Y</v>
          </cell>
          <cell r="TJ97" t="str">
            <v>Y</v>
          </cell>
          <cell r="TK97" t="str">
            <v>Y</v>
          </cell>
          <cell r="TL97" t="str">
            <v>Y</v>
          </cell>
          <cell r="TM97" t="str">
            <v>Y</v>
          </cell>
          <cell r="TN97" t="str">
            <v>N</v>
          </cell>
          <cell r="TO97" t="str">
            <v>Y</v>
          </cell>
          <cell r="TP97" t="str">
            <v>Y</v>
          </cell>
          <cell r="TQ97" t="str">
            <v>N</v>
          </cell>
          <cell r="TR97"/>
          <cell r="TS97" t="str">
            <v>Y</v>
          </cell>
          <cell r="TT97" t="str">
            <v>Y</v>
          </cell>
          <cell r="TU97" t="str">
            <v>N</v>
          </cell>
          <cell r="TV97" t="str">
            <v>Y</v>
          </cell>
          <cell r="TW97" t="str">
            <v>Y</v>
          </cell>
          <cell r="TX97" t="str">
            <v>Y</v>
          </cell>
          <cell r="TY97" t="str">
            <v>Y</v>
          </cell>
          <cell r="TZ97" t="str">
            <v>Y</v>
          </cell>
          <cell r="UA97" t="str">
            <v>Y</v>
          </cell>
          <cell r="UB97" t="str">
            <v>Y</v>
          </cell>
          <cell r="UC97" t="str">
            <v>Y</v>
          </cell>
          <cell r="UD97" t="str">
            <v>Y</v>
          </cell>
          <cell r="UE97" t="str">
            <v>Y</v>
          </cell>
          <cell r="UF97" t="str">
            <v>Y</v>
          </cell>
          <cell r="UG97" t="str">
            <v>Y</v>
          </cell>
          <cell r="UH97" t="str">
            <v>Y</v>
          </cell>
          <cell r="UI97" t="str">
            <v>Y</v>
          </cell>
          <cell r="UJ97" t="str">
            <v>Y</v>
          </cell>
          <cell r="UK97" t="str">
            <v>Y</v>
          </cell>
          <cell r="UL97" t="str">
            <v>Y</v>
          </cell>
          <cell r="UM97"/>
          <cell r="UN97" t="str">
            <v>Y</v>
          </cell>
          <cell r="UO97"/>
          <cell r="UP97" t="str">
            <v>Y</v>
          </cell>
          <cell r="UQ97" t="str">
            <v>Y</v>
          </cell>
          <cell r="UR97"/>
          <cell r="US97" t="str">
            <v>Y</v>
          </cell>
          <cell r="UT97" t="str">
            <v>Y</v>
          </cell>
          <cell r="UU97" t="str">
            <v>Y</v>
          </cell>
          <cell r="UV97" t="str">
            <v>Y</v>
          </cell>
          <cell r="UW97" t="str">
            <v>Y</v>
          </cell>
          <cell r="UX97" t="str">
            <v>Y</v>
          </cell>
          <cell r="UY97" t="str">
            <v>Y</v>
          </cell>
          <cell r="UZ97" t="str">
            <v>Y</v>
          </cell>
          <cell r="VA97" t="str">
            <v>Y</v>
          </cell>
          <cell r="VB97" t="str">
            <v>Y</v>
          </cell>
          <cell r="VC97" t="str">
            <v>Y</v>
          </cell>
          <cell r="VD97" t="str">
            <v>Y</v>
          </cell>
          <cell r="VE97" t="str">
            <v>Y</v>
          </cell>
          <cell r="VF97" t="str">
            <v>Y</v>
          </cell>
          <cell r="VG97"/>
          <cell r="VH97" t="str">
            <v>Y</v>
          </cell>
          <cell r="VI97" t="str">
            <v>Y</v>
          </cell>
          <cell r="VJ97" t="str">
            <v>Y</v>
          </cell>
          <cell r="VK97" t="str">
            <v>Y</v>
          </cell>
          <cell r="VL97" t="str">
            <v>N</v>
          </cell>
          <cell r="VM97"/>
          <cell r="VN97" t="str">
            <v>Y</v>
          </cell>
          <cell r="VO97" t="str">
            <v>N</v>
          </cell>
          <cell r="VP97"/>
          <cell r="VQ97" t="str">
            <v>Y</v>
          </cell>
          <cell r="VR97" t="str">
            <v>Y</v>
          </cell>
          <cell r="VS97" t="str">
            <v>N</v>
          </cell>
          <cell r="VT97" t="str">
            <v>Y</v>
          </cell>
          <cell r="VU97" t="str">
            <v>Y</v>
          </cell>
          <cell r="VV97" t="str">
            <v>N</v>
          </cell>
          <cell r="VW97" t="str">
            <v>Y</v>
          </cell>
          <cell r="VX97"/>
          <cell r="VY97" t="str">
            <v>N</v>
          </cell>
          <cell r="VZ97" t="str">
            <v>Y</v>
          </cell>
          <cell r="WA97"/>
          <cell r="WB97"/>
          <cell r="WC97" t="str">
            <v>N</v>
          </cell>
          <cell r="WD97" t="str">
            <v>Y</v>
          </cell>
          <cell r="WE97" t="str">
            <v>Y</v>
          </cell>
          <cell r="WF97"/>
          <cell r="WG97" t="str">
            <v>Y</v>
          </cell>
          <cell r="WH97" t="str">
            <v>N</v>
          </cell>
          <cell r="WI97" t="str">
            <v>Y</v>
          </cell>
          <cell r="WJ97"/>
          <cell r="WK97"/>
          <cell r="WL97" t="str">
            <v>Y</v>
          </cell>
          <cell r="WM97" t="str">
            <v>N</v>
          </cell>
          <cell r="WN97" t="str">
            <v>N</v>
          </cell>
          <cell r="WO97" t="str">
            <v>Y</v>
          </cell>
          <cell r="WP97"/>
          <cell r="WQ97"/>
          <cell r="WR97"/>
          <cell r="WS97" t="str">
            <v>Y</v>
          </cell>
          <cell r="WT97" t="str">
            <v>Y</v>
          </cell>
          <cell r="WU97" t="str">
            <v>N</v>
          </cell>
          <cell r="WV97" t="str">
            <v>Y</v>
          </cell>
          <cell r="WW97" t="str">
            <v>Y</v>
          </cell>
          <cell r="WX97" t="str">
            <v>N</v>
          </cell>
          <cell r="WY97" t="str">
            <v>N</v>
          </cell>
          <cell r="WZ97" t="str">
            <v>N</v>
          </cell>
          <cell r="XA97"/>
          <cell r="XB97" t="str">
            <v>Y</v>
          </cell>
          <cell r="XC97"/>
          <cell r="XD97"/>
          <cell r="XE97"/>
          <cell r="XF97"/>
          <cell r="XG97"/>
          <cell r="XH97"/>
          <cell r="XI97"/>
          <cell r="XJ97"/>
          <cell r="XK97" t="str">
            <v>Y</v>
          </cell>
          <cell r="XL97" t="str">
            <v>Y</v>
          </cell>
          <cell r="XM97"/>
          <cell r="XN97" t="str">
            <v>Y</v>
          </cell>
          <cell r="XO97"/>
          <cell r="XP97"/>
          <cell r="XQ97" t="str">
            <v>Y</v>
          </cell>
          <cell r="XR97" t="str">
            <v>Y</v>
          </cell>
          <cell r="XS97" t="str">
            <v>Y</v>
          </cell>
          <cell r="XT97" t="str">
            <v>N</v>
          </cell>
          <cell r="XU97" t="str">
            <v>Y</v>
          </cell>
          <cell r="XV97" t="str">
            <v>Y</v>
          </cell>
        </row>
        <row r="98">
          <cell r="E98" t="str">
            <v>Y</v>
          </cell>
          <cell r="F98" t="str">
            <v>Y</v>
          </cell>
          <cell r="G98" t="str">
            <v>Y</v>
          </cell>
          <cell r="H98" t="str">
            <v>Y</v>
          </cell>
          <cell r="I98" t="str">
            <v>Y</v>
          </cell>
          <cell r="J98" t="str">
            <v>Y</v>
          </cell>
          <cell r="K98" t="str">
            <v>Y</v>
          </cell>
          <cell r="L98" t="str">
            <v>Y</v>
          </cell>
          <cell r="M98" t="str">
            <v>Y</v>
          </cell>
          <cell r="N98" t="str">
            <v>Y</v>
          </cell>
          <cell r="O98"/>
          <cell r="P98" t="str">
            <v>Y</v>
          </cell>
          <cell r="Q98" t="str">
            <v>N</v>
          </cell>
          <cell r="R98" t="str">
            <v>Y</v>
          </cell>
          <cell r="S98" t="str">
            <v>Y</v>
          </cell>
          <cell r="T98" t="str">
            <v>N</v>
          </cell>
          <cell r="U98" t="str">
            <v>N</v>
          </cell>
          <cell r="V98" t="str">
            <v>Y</v>
          </cell>
          <cell r="W98" t="str">
            <v>Y</v>
          </cell>
          <cell r="X98" t="str">
            <v>Y</v>
          </cell>
          <cell r="Y98" t="str">
            <v>Y</v>
          </cell>
          <cell r="Z98"/>
          <cell r="AA98" t="str">
            <v>Y</v>
          </cell>
          <cell r="AB98" t="str">
            <v>Y</v>
          </cell>
          <cell r="AC98" t="str">
            <v>Y</v>
          </cell>
          <cell r="AD98" t="str">
            <v>N</v>
          </cell>
          <cell r="AE98" t="str">
            <v>N</v>
          </cell>
          <cell r="AF98" t="str">
            <v>Y</v>
          </cell>
          <cell r="AG98" t="str">
            <v>Y</v>
          </cell>
          <cell r="AH98" t="str">
            <v>N</v>
          </cell>
          <cell r="AI98" t="str">
            <v>Y</v>
          </cell>
          <cell r="AJ98" t="str">
            <v>Y</v>
          </cell>
          <cell r="AK98" t="str">
            <v>N</v>
          </cell>
          <cell r="AL98" t="str">
            <v>N</v>
          </cell>
          <cell r="AM98" t="str">
            <v>Y</v>
          </cell>
          <cell r="AN98" t="str">
            <v>N</v>
          </cell>
          <cell r="AO98" t="str">
            <v>Y</v>
          </cell>
          <cell r="AP98" t="str">
            <v>Y</v>
          </cell>
          <cell r="AQ98" t="str">
            <v>Y</v>
          </cell>
          <cell r="AR98" t="str">
            <v>N</v>
          </cell>
          <cell r="AS98" t="str">
            <v>Y</v>
          </cell>
          <cell r="AT98" t="str">
            <v>Y</v>
          </cell>
          <cell r="AU98" t="str">
            <v>Y</v>
          </cell>
          <cell r="AV98" t="str">
            <v>N</v>
          </cell>
          <cell r="AW98" t="str">
            <v>Y</v>
          </cell>
          <cell r="AX98" t="str">
            <v>Y</v>
          </cell>
          <cell r="AY98"/>
          <cell r="AZ98" t="str">
            <v>N</v>
          </cell>
          <cell r="BA98"/>
          <cell r="BB98" t="str">
            <v>Y</v>
          </cell>
          <cell r="BC98" t="str">
            <v>Y</v>
          </cell>
          <cell r="BD98" t="str">
            <v>Y</v>
          </cell>
          <cell r="BE98" t="str">
            <v>Y</v>
          </cell>
          <cell r="BF98" t="str">
            <v>Y</v>
          </cell>
          <cell r="BG98" t="str">
            <v>Y</v>
          </cell>
          <cell r="BH98" t="str">
            <v>N</v>
          </cell>
          <cell r="BI98" t="str">
            <v>N</v>
          </cell>
          <cell r="BJ98" t="str">
            <v>Y</v>
          </cell>
          <cell r="BK98" t="str">
            <v>Y</v>
          </cell>
          <cell r="BL98" t="str">
            <v>Y</v>
          </cell>
          <cell r="BM98" t="str">
            <v>N</v>
          </cell>
          <cell r="BN98" t="str">
            <v>Y</v>
          </cell>
          <cell r="BO98" t="str">
            <v>Y</v>
          </cell>
          <cell r="BP98" t="str">
            <v>N</v>
          </cell>
          <cell r="BQ98" t="str">
            <v>Y</v>
          </cell>
          <cell r="BR98" t="str">
            <v>N</v>
          </cell>
          <cell r="BS98" t="str">
            <v>Y</v>
          </cell>
          <cell r="BT98" t="str">
            <v>Y</v>
          </cell>
          <cell r="BU98" t="str">
            <v>Y</v>
          </cell>
          <cell r="BV98" t="str">
            <v>N</v>
          </cell>
          <cell r="BW98" t="str">
            <v>Y</v>
          </cell>
          <cell r="BX98" t="str">
            <v>N</v>
          </cell>
          <cell r="BY98" t="str">
            <v>Y</v>
          </cell>
          <cell r="BZ98" t="str">
            <v>Y</v>
          </cell>
          <cell r="CA98" t="str">
            <v>Y</v>
          </cell>
          <cell r="CB98" t="str">
            <v>Y</v>
          </cell>
          <cell r="CC98" t="str">
            <v>Y</v>
          </cell>
          <cell r="CD98" t="str">
            <v>Y</v>
          </cell>
          <cell r="CE98" t="str">
            <v>N</v>
          </cell>
          <cell r="CF98" t="str">
            <v>Y</v>
          </cell>
          <cell r="CG98" t="str">
            <v>Y</v>
          </cell>
          <cell r="CH98" t="str">
            <v>Y</v>
          </cell>
          <cell r="CI98" t="str">
            <v>Y</v>
          </cell>
          <cell r="CJ98" t="str">
            <v>Y</v>
          </cell>
          <cell r="CK98" t="str">
            <v>Y</v>
          </cell>
          <cell r="CL98" t="str">
            <v>Y</v>
          </cell>
          <cell r="CM98"/>
          <cell r="CN98" t="str">
            <v>Y</v>
          </cell>
          <cell r="CO98" t="str">
            <v>N</v>
          </cell>
          <cell r="CP98" t="str">
            <v>N</v>
          </cell>
          <cell r="CQ98" t="str">
            <v>Y</v>
          </cell>
          <cell r="CR98"/>
          <cell r="CS98" t="str">
            <v>Y</v>
          </cell>
          <cell r="CT98" t="str">
            <v>Y</v>
          </cell>
          <cell r="CU98" t="str">
            <v>Y</v>
          </cell>
          <cell r="CV98" t="str">
            <v>Y</v>
          </cell>
          <cell r="CW98" t="str">
            <v>Y</v>
          </cell>
          <cell r="CX98" t="str">
            <v>Y</v>
          </cell>
          <cell r="CY98" t="str">
            <v>N</v>
          </cell>
          <cell r="CZ98" t="str">
            <v>Y</v>
          </cell>
          <cell r="DA98" t="str">
            <v>Y</v>
          </cell>
          <cell r="DB98" t="str">
            <v>N</v>
          </cell>
          <cell r="DC98" t="str">
            <v>Y</v>
          </cell>
          <cell r="DD98" t="str">
            <v>Y</v>
          </cell>
          <cell r="DE98" t="str">
            <v>Y</v>
          </cell>
          <cell r="DF98" t="str">
            <v>Y</v>
          </cell>
          <cell r="DG98" t="str">
            <v>Y</v>
          </cell>
          <cell r="DH98" t="str">
            <v>Y</v>
          </cell>
          <cell r="DI98" t="str">
            <v>Y</v>
          </cell>
          <cell r="DJ98" t="str">
            <v>Y</v>
          </cell>
          <cell r="DK98" t="str">
            <v>Y</v>
          </cell>
          <cell r="DL98" t="str">
            <v>Y</v>
          </cell>
          <cell r="DM98" t="str">
            <v>Y</v>
          </cell>
          <cell r="DN98" t="str">
            <v>N</v>
          </cell>
          <cell r="DO98" t="str">
            <v>Y</v>
          </cell>
          <cell r="DP98" t="str">
            <v>N</v>
          </cell>
          <cell r="DQ98" t="str">
            <v>Y</v>
          </cell>
          <cell r="DR98" t="str">
            <v>N</v>
          </cell>
          <cell r="DS98" t="str">
            <v>Y</v>
          </cell>
          <cell r="DT98" t="str">
            <v>Y</v>
          </cell>
          <cell r="DU98" t="str">
            <v>Y</v>
          </cell>
          <cell r="DV98" t="str">
            <v>Y</v>
          </cell>
          <cell r="DW98" t="str">
            <v>Y</v>
          </cell>
          <cell r="DX98" t="str">
            <v>Y</v>
          </cell>
          <cell r="DY98" t="str">
            <v>Y</v>
          </cell>
          <cell r="DZ98" t="str">
            <v>Y</v>
          </cell>
          <cell r="EA98" t="str">
            <v>N</v>
          </cell>
          <cell r="EB98"/>
          <cell r="EC98" t="str">
            <v>Y</v>
          </cell>
          <cell r="ED98" t="str">
            <v>N</v>
          </cell>
          <cell r="EE98" t="str">
            <v>Y</v>
          </cell>
          <cell r="EF98"/>
          <cell r="EG98" t="str">
            <v>N</v>
          </cell>
          <cell r="EH98" t="str">
            <v>Y</v>
          </cell>
          <cell r="EI98" t="str">
            <v>Y</v>
          </cell>
          <cell r="EJ98" t="str">
            <v>Y</v>
          </cell>
          <cell r="EK98" t="str">
            <v>Y</v>
          </cell>
          <cell r="EL98"/>
          <cell r="EM98" t="str">
            <v>Y</v>
          </cell>
          <cell r="EN98" t="str">
            <v>Y</v>
          </cell>
          <cell r="EO98" t="str">
            <v>Y</v>
          </cell>
          <cell r="EP98" t="str">
            <v>N</v>
          </cell>
          <cell r="EQ98" t="str">
            <v>N</v>
          </cell>
          <cell r="ER98" t="str">
            <v>Y</v>
          </cell>
          <cell r="ES98" t="str">
            <v>Y</v>
          </cell>
          <cell r="ET98" t="str">
            <v>Y</v>
          </cell>
          <cell r="EU98" t="str">
            <v>Y</v>
          </cell>
          <cell r="EV98" t="str">
            <v>Y</v>
          </cell>
          <cell r="EW98" t="str">
            <v>Y</v>
          </cell>
          <cell r="EX98" t="str">
            <v>Y</v>
          </cell>
          <cell r="EY98"/>
          <cell r="EZ98" t="str">
            <v>Y</v>
          </cell>
          <cell r="FA98" t="str">
            <v>Y</v>
          </cell>
          <cell r="FB98" t="str">
            <v>Y</v>
          </cell>
          <cell r="FC98" t="str">
            <v>Y</v>
          </cell>
          <cell r="FD98" t="str">
            <v>Y</v>
          </cell>
          <cell r="FE98" t="str">
            <v>Y</v>
          </cell>
          <cell r="FF98" t="str">
            <v>Y</v>
          </cell>
          <cell r="FG98" t="str">
            <v>Y</v>
          </cell>
          <cell r="FH98" t="str">
            <v>Y</v>
          </cell>
          <cell r="FI98" t="str">
            <v>Y</v>
          </cell>
          <cell r="FJ98"/>
          <cell r="FK98" t="str">
            <v>Y</v>
          </cell>
          <cell r="FL98" t="str">
            <v>Y</v>
          </cell>
          <cell r="FM98" t="str">
            <v>Y</v>
          </cell>
          <cell r="FN98" t="str">
            <v>Y</v>
          </cell>
          <cell r="FO98" t="str">
            <v>Y</v>
          </cell>
          <cell r="FP98" t="str">
            <v>Y</v>
          </cell>
          <cell r="FQ98" t="str">
            <v>Y</v>
          </cell>
          <cell r="FR98" t="str">
            <v>Y</v>
          </cell>
          <cell r="FS98" t="str">
            <v>Y</v>
          </cell>
          <cell r="FT98" t="str">
            <v>Y</v>
          </cell>
          <cell r="FU98" t="str">
            <v>Y</v>
          </cell>
          <cell r="FV98" t="str">
            <v>Y</v>
          </cell>
          <cell r="FW98" t="str">
            <v>Y</v>
          </cell>
          <cell r="FX98" t="str">
            <v>Y</v>
          </cell>
          <cell r="FY98" t="str">
            <v>Y</v>
          </cell>
          <cell r="FZ98" t="str">
            <v>Y</v>
          </cell>
          <cell r="GA98" t="str">
            <v>Y</v>
          </cell>
          <cell r="GB98"/>
          <cell r="GC98" t="str">
            <v>Y</v>
          </cell>
          <cell r="GD98" t="str">
            <v>Y</v>
          </cell>
          <cell r="GE98"/>
          <cell r="GF98" t="str">
            <v>Y</v>
          </cell>
          <cell r="GG98" t="str">
            <v>Y</v>
          </cell>
          <cell r="GH98" t="str">
            <v>N</v>
          </cell>
          <cell r="GI98" t="str">
            <v>Y</v>
          </cell>
          <cell r="GJ98" t="str">
            <v>N</v>
          </cell>
          <cell r="GK98" t="str">
            <v>Y</v>
          </cell>
          <cell r="GL98" t="str">
            <v>N</v>
          </cell>
          <cell r="GM98" t="str">
            <v>N</v>
          </cell>
          <cell r="GN98" t="str">
            <v>Y</v>
          </cell>
          <cell r="GO98" t="str">
            <v>N</v>
          </cell>
          <cell r="GP98" t="str">
            <v>Y</v>
          </cell>
          <cell r="GQ98" t="str">
            <v>Y</v>
          </cell>
          <cell r="GR98" t="str">
            <v>Y</v>
          </cell>
          <cell r="GS98" t="str">
            <v>Y</v>
          </cell>
          <cell r="GT98" t="str">
            <v>Y</v>
          </cell>
          <cell r="GU98" t="str">
            <v>N</v>
          </cell>
          <cell r="GV98" t="str">
            <v>Y</v>
          </cell>
          <cell r="GW98" t="str">
            <v>Y</v>
          </cell>
          <cell r="GX98" t="str">
            <v>N</v>
          </cell>
          <cell r="GY98" t="str">
            <v>Y</v>
          </cell>
          <cell r="GZ98" t="str">
            <v>Y</v>
          </cell>
          <cell r="HA98" t="str">
            <v>Y</v>
          </cell>
          <cell r="HB98" t="str">
            <v>Y</v>
          </cell>
          <cell r="HC98" t="str">
            <v>N</v>
          </cell>
          <cell r="HD98" t="str">
            <v>Y</v>
          </cell>
          <cell r="HE98" t="str">
            <v>Y</v>
          </cell>
          <cell r="HF98"/>
          <cell r="HG98" t="str">
            <v>N</v>
          </cell>
          <cell r="HH98" t="str">
            <v>Y</v>
          </cell>
          <cell r="HI98" t="str">
            <v>Y</v>
          </cell>
          <cell r="HJ98" t="str">
            <v>Y</v>
          </cell>
          <cell r="HK98" t="str">
            <v>Y</v>
          </cell>
          <cell r="HL98" t="str">
            <v>N</v>
          </cell>
          <cell r="HM98" t="str">
            <v>Y</v>
          </cell>
          <cell r="HN98" t="str">
            <v>Y</v>
          </cell>
          <cell r="HO98" t="str">
            <v>Y</v>
          </cell>
          <cell r="HP98"/>
          <cell r="HQ98" t="str">
            <v>Y</v>
          </cell>
          <cell r="HR98" t="str">
            <v>Y</v>
          </cell>
          <cell r="HS98" t="str">
            <v>N</v>
          </cell>
          <cell r="HT98" t="str">
            <v>N</v>
          </cell>
          <cell r="HU98" t="str">
            <v>Y</v>
          </cell>
          <cell r="HV98" t="str">
            <v>Y</v>
          </cell>
          <cell r="HW98" t="str">
            <v>Y</v>
          </cell>
          <cell r="HX98" t="str">
            <v>Y</v>
          </cell>
          <cell r="HY98"/>
          <cell r="HZ98" t="str">
            <v>N</v>
          </cell>
          <cell r="IA98" t="str">
            <v>Y</v>
          </cell>
          <cell r="IB98" t="str">
            <v>N</v>
          </cell>
          <cell r="IC98" t="str">
            <v>N</v>
          </cell>
          <cell r="ID98" t="str">
            <v>N</v>
          </cell>
          <cell r="IE98" t="str">
            <v>N</v>
          </cell>
          <cell r="IF98" t="str">
            <v>Y</v>
          </cell>
          <cell r="IG98" t="str">
            <v>N</v>
          </cell>
          <cell r="IH98" t="str">
            <v>N</v>
          </cell>
          <cell r="II98"/>
          <cell r="IJ98" t="str">
            <v>Y</v>
          </cell>
          <cell r="IK98" t="str">
            <v>Y</v>
          </cell>
          <cell r="IL98" t="str">
            <v>Y</v>
          </cell>
          <cell r="IM98" t="str">
            <v>N</v>
          </cell>
          <cell r="IN98"/>
          <cell r="IO98" t="str">
            <v>N</v>
          </cell>
          <cell r="IP98" t="str">
            <v>N</v>
          </cell>
          <cell r="IQ98" t="str">
            <v>N</v>
          </cell>
          <cell r="IR98" t="str">
            <v>Y</v>
          </cell>
          <cell r="IS98" t="str">
            <v>Y</v>
          </cell>
          <cell r="IT98" t="str">
            <v>N</v>
          </cell>
          <cell r="IU98" t="str">
            <v>N</v>
          </cell>
          <cell r="IV98" t="str">
            <v>Y</v>
          </cell>
          <cell r="IW98"/>
          <cell r="IX98" t="str">
            <v>N</v>
          </cell>
          <cell r="IY98" t="str">
            <v>Y</v>
          </cell>
          <cell r="IZ98" t="str">
            <v>Y</v>
          </cell>
          <cell r="JA98" t="str">
            <v>Y</v>
          </cell>
          <cell r="JB98" t="str">
            <v>N</v>
          </cell>
          <cell r="JC98" t="str">
            <v>Y</v>
          </cell>
          <cell r="JD98" t="str">
            <v>Y</v>
          </cell>
          <cell r="JE98" t="str">
            <v>N</v>
          </cell>
          <cell r="JF98" t="str">
            <v>N</v>
          </cell>
          <cell r="JG98"/>
          <cell r="JH98" t="str">
            <v>N</v>
          </cell>
          <cell r="JI98"/>
          <cell r="JJ98" t="str">
            <v>Y</v>
          </cell>
          <cell r="JK98" t="str">
            <v>N</v>
          </cell>
          <cell r="JL98" t="str">
            <v>Y</v>
          </cell>
          <cell r="JM98" t="str">
            <v>Y</v>
          </cell>
          <cell r="JN98" t="str">
            <v>Y</v>
          </cell>
          <cell r="JO98" t="str">
            <v>Y</v>
          </cell>
          <cell r="JP98" t="str">
            <v>Y</v>
          </cell>
          <cell r="JQ98" t="str">
            <v>N</v>
          </cell>
          <cell r="JR98" t="str">
            <v>N</v>
          </cell>
          <cell r="JS98" t="str">
            <v>N</v>
          </cell>
          <cell r="JT98" t="str">
            <v>Y</v>
          </cell>
          <cell r="JU98" t="str">
            <v>Y</v>
          </cell>
          <cell r="JV98" t="str">
            <v>Y</v>
          </cell>
          <cell r="JW98" t="str">
            <v>Y</v>
          </cell>
          <cell r="JX98" t="str">
            <v>N</v>
          </cell>
          <cell r="JY98" t="str">
            <v>Y</v>
          </cell>
          <cell r="JZ98" t="str">
            <v>Y</v>
          </cell>
          <cell r="KA98" t="str">
            <v>Y</v>
          </cell>
          <cell r="KB98" t="str">
            <v>Y</v>
          </cell>
          <cell r="KC98" t="str">
            <v>N</v>
          </cell>
          <cell r="KD98" t="str">
            <v>Y</v>
          </cell>
          <cell r="KE98" t="str">
            <v>Y</v>
          </cell>
          <cell r="KF98" t="str">
            <v>Y</v>
          </cell>
          <cell r="KG98" t="str">
            <v>Y</v>
          </cell>
          <cell r="KH98"/>
          <cell r="KI98" t="str">
            <v>Y</v>
          </cell>
          <cell r="KJ98" t="str">
            <v>Y</v>
          </cell>
          <cell r="KK98" t="str">
            <v>N</v>
          </cell>
          <cell r="KL98"/>
          <cell r="KM98" t="str">
            <v>N</v>
          </cell>
          <cell r="KN98"/>
          <cell r="KO98" t="str">
            <v>Y</v>
          </cell>
          <cell r="KP98" t="str">
            <v>Y</v>
          </cell>
          <cell r="KQ98" t="str">
            <v>Y</v>
          </cell>
          <cell r="KR98" t="str">
            <v>Y</v>
          </cell>
          <cell r="KS98" t="str">
            <v>N</v>
          </cell>
          <cell r="KT98" t="str">
            <v>Y</v>
          </cell>
          <cell r="KU98" t="str">
            <v>Y</v>
          </cell>
          <cell r="KV98" t="str">
            <v>Y</v>
          </cell>
          <cell r="KW98" t="str">
            <v>Y</v>
          </cell>
          <cell r="KX98" t="str">
            <v>Y</v>
          </cell>
          <cell r="KY98" t="str">
            <v>Y</v>
          </cell>
          <cell r="KZ98" t="str">
            <v>Y</v>
          </cell>
          <cell r="LA98" t="str">
            <v>Y</v>
          </cell>
          <cell r="LB98" t="str">
            <v>Y</v>
          </cell>
          <cell r="LC98" t="str">
            <v>Y</v>
          </cell>
          <cell r="LD98" t="str">
            <v>Y</v>
          </cell>
          <cell r="LE98" t="str">
            <v>N</v>
          </cell>
          <cell r="LF98" t="str">
            <v>Y</v>
          </cell>
          <cell r="LG98" t="str">
            <v>Y</v>
          </cell>
          <cell r="LH98" t="str">
            <v>Y</v>
          </cell>
          <cell r="LI98" t="str">
            <v>Y</v>
          </cell>
          <cell r="LJ98" t="str">
            <v>N</v>
          </cell>
          <cell r="LK98" t="str">
            <v>Y</v>
          </cell>
          <cell r="LL98" t="str">
            <v>N</v>
          </cell>
          <cell r="LM98" t="str">
            <v>Y</v>
          </cell>
          <cell r="LN98" t="str">
            <v>N</v>
          </cell>
          <cell r="LO98" t="str">
            <v>N</v>
          </cell>
          <cell r="LP98" t="str">
            <v>Y</v>
          </cell>
          <cell r="LQ98" t="str">
            <v>N</v>
          </cell>
          <cell r="LR98"/>
          <cell r="LS98" t="str">
            <v>Y</v>
          </cell>
          <cell r="LT98" t="str">
            <v>Y</v>
          </cell>
          <cell r="LU98"/>
          <cell r="LV98" t="str">
            <v>N</v>
          </cell>
          <cell r="LW98" t="str">
            <v>Y</v>
          </cell>
          <cell r="LX98" t="str">
            <v>Y</v>
          </cell>
          <cell r="LY98" t="str">
            <v>N</v>
          </cell>
          <cell r="LZ98" t="str">
            <v>N</v>
          </cell>
          <cell r="MA98" t="str">
            <v>N</v>
          </cell>
          <cell r="MB98" t="str">
            <v>Y</v>
          </cell>
          <cell r="MC98" t="str">
            <v>N</v>
          </cell>
          <cell r="MD98" t="str">
            <v>Y</v>
          </cell>
          <cell r="ME98" t="str">
            <v>Y</v>
          </cell>
          <cell r="MF98" t="str">
            <v>Y</v>
          </cell>
          <cell r="MG98" t="str">
            <v>Y</v>
          </cell>
          <cell r="MH98" t="str">
            <v>N</v>
          </cell>
          <cell r="MI98" t="str">
            <v>N</v>
          </cell>
          <cell r="MJ98" t="str">
            <v>Y</v>
          </cell>
          <cell r="MK98" t="str">
            <v>Y</v>
          </cell>
          <cell r="ML98" t="str">
            <v>Y</v>
          </cell>
          <cell r="MM98" t="str">
            <v>Y</v>
          </cell>
          <cell r="MN98" t="str">
            <v>Y</v>
          </cell>
          <cell r="MO98" t="str">
            <v>Y</v>
          </cell>
          <cell r="MP98" t="str">
            <v>Y</v>
          </cell>
          <cell r="MQ98"/>
          <cell r="MR98" t="str">
            <v>Y</v>
          </cell>
          <cell r="MS98" t="str">
            <v>Y</v>
          </cell>
          <cell r="MT98" t="str">
            <v>Y</v>
          </cell>
          <cell r="MU98" t="str">
            <v>Y</v>
          </cell>
          <cell r="MV98" t="str">
            <v>Y</v>
          </cell>
          <cell r="MW98" t="str">
            <v>Y</v>
          </cell>
          <cell r="MX98" t="str">
            <v>Y</v>
          </cell>
          <cell r="MY98" t="str">
            <v>Y</v>
          </cell>
          <cell r="MZ98" t="str">
            <v>Y</v>
          </cell>
          <cell r="NA98" t="str">
            <v>Y</v>
          </cell>
          <cell r="NB98" t="str">
            <v>Y</v>
          </cell>
          <cell r="NC98" t="str">
            <v>Y</v>
          </cell>
          <cell r="ND98" t="str">
            <v>Y</v>
          </cell>
          <cell r="NE98" t="str">
            <v>Y</v>
          </cell>
          <cell r="NF98" t="str">
            <v>Y</v>
          </cell>
          <cell r="NG98" t="str">
            <v>Y</v>
          </cell>
          <cell r="NH98" t="str">
            <v>Y</v>
          </cell>
          <cell r="NI98" t="str">
            <v>Y</v>
          </cell>
          <cell r="NJ98" t="str">
            <v>Y</v>
          </cell>
          <cell r="NK98" t="str">
            <v>Y</v>
          </cell>
          <cell r="NL98" t="str">
            <v>Y</v>
          </cell>
          <cell r="NM98" t="str">
            <v>Y</v>
          </cell>
          <cell r="NN98" t="str">
            <v>Y</v>
          </cell>
          <cell r="NO98" t="str">
            <v>Y</v>
          </cell>
          <cell r="NP98" t="str">
            <v>Y</v>
          </cell>
          <cell r="NQ98" t="str">
            <v>Y</v>
          </cell>
          <cell r="NR98"/>
          <cell r="NS98"/>
          <cell r="NT98"/>
          <cell r="NU98" t="str">
            <v>Y</v>
          </cell>
          <cell r="NV98" t="str">
            <v>Y</v>
          </cell>
          <cell r="NW98" t="str">
            <v>Y</v>
          </cell>
          <cell r="NX98" t="str">
            <v>Y</v>
          </cell>
          <cell r="NY98" t="str">
            <v>Y</v>
          </cell>
          <cell r="NZ98" t="str">
            <v>Y</v>
          </cell>
          <cell r="OA98" t="str">
            <v>Y</v>
          </cell>
          <cell r="OB98" t="str">
            <v>Y</v>
          </cell>
          <cell r="OC98"/>
          <cell r="OD98" t="str">
            <v>Y</v>
          </cell>
          <cell r="OE98" t="str">
            <v>Y</v>
          </cell>
          <cell r="OF98" t="str">
            <v>Y</v>
          </cell>
          <cell r="OG98" t="str">
            <v>Y</v>
          </cell>
          <cell r="OH98"/>
          <cell r="OI98" t="str">
            <v>Y</v>
          </cell>
          <cell r="OJ98" t="str">
            <v>Y</v>
          </cell>
          <cell r="OK98" t="str">
            <v>Y</v>
          </cell>
          <cell r="OL98" t="str">
            <v>Y</v>
          </cell>
          <cell r="OM98" t="str">
            <v>Y</v>
          </cell>
          <cell r="ON98" t="str">
            <v>Y</v>
          </cell>
          <cell r="OO98" t="str">
            <v>Y</v>
          </cell>
          <cell r="OP98"/>
          <cell r="OQ98" t="str">
            <v>Y</v>
          </cell>
          <cell r="OR98" t="str">
            <v>Y</v>
          </cell>
          <cell r="OS98" t="str">
            <v>Y</v>
          </cell>
          <cell r="OT98"/>
          <cell r="OU98" t="str">
            <v>Y</v>
          </cell>
          <cell r="OV98" t="str">
            <v>Y</v>
          </cell>
          <cell r="OW98" t="str">
            <v>Y</v>
          </cell>
          <cell r="OX98" t="str">
            <v>Y</v>
          </cell>
          <cell r="OY98" t="str">
            <v>Y</v>
          </cell>
          <cell r="OZ98" t="str">
            <v>Y</v>
          </cell>
          <cell r="PA98" t="str">
            <v>N</v>
          </cell>
          <cell r="PB98" t="str">
            <v>Y</v>
          </cell>
          <cell r="PC98" t="str">
            <v>Y</v>
          </cell>
          <cell r="PD98" t="str">
            <v>N</v>
          </cell>
          <cell r="PE98" t="str">
            <v>Y</v>
          </cell>
          <cell r="PF98" t="str">
            <v>Y</v>
          </cell>
          <cell r="PG98" t="str">
            <v>Y</v>
          </cell>
          <cell r="PH98" t="str">
            <v>Y</v>
          </cell>
          <cell r="PI98" t="str">
            <v>Y</v>
          </cell>
          <cell r="PJ98" t="str">
            <v>N</v>
          </cell>
          <cell r="PK98" t="str">
            <v>Y</v>
          </cell>
          <cell r="PL98" t="str">
            <v>Y</v>
          </cell>
          <cell r="PM98" t="str">
            <v>N</v>
          </cell>
          <cell r="PN98" t="str">
            <v>Y</v>
          </cell>
          <cell r="PO98" t="str">
            <v>Y</v>
          </cell>
          <cell r="PP98" t="str">
            <v>Y</v>
          </cell>
          <cell r="PQ98" t="str">
            <v>Y</v>
          </cell>
          <cell r="PR98" t="str">
            <v>Y</v>
          </cell>
          <cell r="PS98" t="str">
            <v>Y</v>
          </cell>
          <cell r="PT98" t="str">
            <v>Y</v>
          </cell>
          <cell r="PU98" t="str">
            <v>Y</v>
          </cell>
          <cell r="PV98" t="str">
            <v>N</v>
          </cell>
          <cell r="PW98" t="str">
            <v>Y</v>
          </cell>
          <cell r="PX98" t="str">
            <v>N</v>
          </cell>
          <cell r="PY98" t="str">
            <v>N</v>
          </cell>
          <cell r="PZ98" t="str">
            <v>Y</v>
          </cell>
          <cell r="QA98"/>
          <cell r="QB98" t="str">
            <v>Y</v>
          </cell>
          <cell r="QC98" t="str">
            <v>Y</v>
          </cell>
          <cell r="QD98" t="str">
            <v>Y</v>
          </cell>
          <cell r="QE98" t="str">
            <v>Y</v>
          </cell>
          <cell r="QF98" t="str">
            <v>Y</v>
          </cell>
          <cell r="QG98" t="str">
            <v>Y</v>
          </cell>
          <cell r="QH98" t="str">
            <v>Y</v>
          </cell>
          <cell r="QI98" t="str">
            <v>N</v>
          </cell>
          <cell r="QJ98" t="str">
            <v>Y</v>
          </cell>
          <cell r="QK98" t="str">
            <v>Y</v>
          </cell>
          <cell r="QL98" t="str">
            <v>Y</v>
          </cell>
          <cell r="QM98" t="str">
            <v>N</v>
          </cell>
          <cell r="QN98" t="str">
            <v>Y</v>
          </cell>
          <cell r="QO98" t="str">
            <v>Y</v>
          </cell>
          <cell r="QP98" t="str">
            <v>Y</v>
          </cell>
          <cell r="QQ98" t="str">
            <v>Y</v>
          </cell>
          <cell r="QR98" t="str">
            <v>Y</v>
          </cell>
          <cell r="QS98" t="str">
            <v>Y</v>
          </cell>
          <cell r="QT98" t="str">
            <v>Y</v>
          </cell>
          <cell r="QU98" t="str">
            <v>N</v>
          </cell>
          <cell r="QV98" t="str">
            <v>Y</v>
          </cell>
          <cell r="QW98" t="str">
            <v>Y</v>
          </cell>
          <cell r="QX98" t="str">
            <v>Y</v>
          </cell>
          <cell r="QY98" t="str">
            <v>Y</v>
          </cell>
          <cell r="QZ98"/>
          <cell r="RA98" t="str">
            <v>N</v>
          </cell>
          <cell r="RB98" t="str">
            <v>Y</v>
          </cell>
          <cell r="RC98" t="str">
            <v>Y</v>
          </cell>
          <cell r="RD98" t="str">
            <v>Y</v>
          </cell>
          <cell r="RE98" t="str">
            <v>N</v>
          </cell>
          <cell r="RF98" t="str">
            <v>Y</v>
          </cell>
          <cell r="RG98" t="str">
            <v>N</v>
          </cell>
          <cell r="RH98" t="str">
            <v>Y</v>
          </cell>
          <cell r="RI98" t="str">
            <v>N</v>
          </cell>
          <cell r="RJ98" t="str">
            <v>Y</v>
          </cell>
          <cell r="RK98" t="str">
            <v>Y</v>
          </cell>
          <cell r="RL98" t="str">
            <v>Y</v>
          </cell>
          <cell r="RM98"/>
          <cell r="RN98" t="str">
            <v>Y</v>
          </cell>
          <cell r="RO98" t="str">
            <v>Y</v>
          </cell>
          <cell r="RP98" t="str">
            <v>Y</v>
          </cell>
          <cell r="RQ98" t="str">
            <v>Y</v>
          </cell>
          <cell r="RR98" t="str">
            <v>Y</v>
          </cell>
          <cell r="RS98" t="str">
            <v>Y</v>
          </cell>
          <cell r="RT98" t="str">
            <v>Y</v>
          </cell>
          <cell r="RU98" t="str">
            <v>Y</v>
          </cell>
          <cell r="RV98" t="str">
            <v>Y</v>
          </cell>
          <cell r="RW98" t="str">
            <v>Y</v>
          </cell>
          <cell r="RX98" t="str">
            <v>Y</v>
          </cell>
          <cell r="RY98"/>
          <cell r="RZ98" t="str">
            <v>N</v>
          </cell>
          <cell r="SA98" t="str">
            <v>Y</v>
          </cell>
          <cell r="SB98" t="str">
            <v>Y</v>
          </cell>
          <cell r="SC98"/>
          <cell r="SD98" t="str">
            <v>Y</v>
          </cell>
          <cell r="SE98" t="str">
            <v>N</v>
          </cell>
          <cell r="SF98" t="str">
            <v>Y</v>
          </cell>
          <cell r="SG98" t="str">
            <v>Y</v>
          </cell>
          <cell r="SH98" t="str">
            <v>Y</v>
          </cell>
          <cell r="SI98" t="str">
            <v>Y</v>
          </cell>
          <cell r="SJ98" t="str">
            <v>Y</v>
          </cell>
          <cell r="SK98" t="str">
            <v>Y</v>
          </cell>
          <cell r="SL98" t="str">
            <v>Y</v>
          </cell>
          <cell r="SM98"/>
          <cell r="SN98" t="str">
            <v>Y</v>
          </cell>
          <cell r="SO98" t="str">
            <v>N</v>
          </cell>
          <cell r="SP98" t="str">
            <v>Y</v>
          </cell>
          <cell r="SQ98" t="str">
            <v>Y</v>
          </cell>
          <cell r="SR98" t="str">
            <v>Y</v>
          </cell>
          <cell r="SS98" t="str">
            <v>Y</v>
          </cell>
          <cell r="ST98" t="str">
            <v>Y</v>
          </cell>
          <cell r="SU98" t="str">
            <v>Y</v>
          </cell>
          <cell r="SV98" t="str">
            <v>Y</v>
          </cell>
          <cell r="SW98" t="str">
            <v>N</v>
          </cell>
          <cell r="SX98" t="str">
            <v>Y</v>
          </cell>
          <cell r="SY98" t="str">
            <v>Y</v>
          </cell>
          <cell r="SZ98" t="str">
            <v>Y</v>
          </cell>
          <cell r="TA98" t="str">
            <v>Y</v>
          </cell>
          <cell r="TB98" t="str">
            <v>Y</v>
          </cell>
          <cell r="TC98" t="str">
            <v>Y</v>
          </cell>
          <cell r="TD98" t="str">
            <v>Y</v>
          </cell>
          <cell r="TE98" t="str">
            <v>Y</v>
          </cell>
          <cell r="TF98" t="str">
            <v>Y</v>
          </cell>
          <cell r="TG98" t="str">
            <v>Y</v>
          </cell>
          <cell r="TH98" t="str">
            <v>Y</v>
          </cell>
          <cell r="TI98" t="str">
            <v>Y</v>
          </cell>
          <cell r="TJ98" t="str">
            <v>N</v>
          </cell>
          <cell r="TK98" t="str">
            <v>Y</v>
          </cell>
          <cell r="TL98" t="str">
            <v>Y</v>
          </cell>
          <cell r="TM98" t="str">
            <v>Y</v>
          </cell>
          <cell r="TN98" t="str">
            <v>N</v>
          </cell>
          <cell r="TO98" t="str">
            <v>Y</v>
          </cell>
          <cell r="TP98" t="str">
            <v>N</v>
          </cell>
          <cell r="TQ98" t="str">
            <v>N</v>
          </cell>
          <cell r="TR98"/>
          <cell r="TS98" t="str">
            <v>Y</v>
          </cell>
          <cell r="TT98" t="str">
            <v>Y</v>
          </cell>
          <cell r="TU98" t="str">
            <v>Y</v>
          </cell>
          <cell r="TV98" t="str">
            <v>Y</v>
          </cell>
          <cell r="TW98" t="str">
            <v>Y</v>
          </cell>
          <cell r="TX98" t="str">
            <v>Y</v>
          </cell>
          <cell r="TY98" t="str">
            <v>Y</v>
          </cell>
          <cell r="TZ98" t="str">
            <v>N</v>
          </cell>
          <cell r="UA98" t="str">
            <v>Y</v>
          </cell>
          <cell r="UB98" t="str">
            <v>Y</v>
          </cell>
          <cell r="UC98" t="str">
            <v>Y</v>
          </cell>
          <cell r="UD98" t="str">
            <v>Y</v>
          </cell>
          <cell r="UE98" t="str">
            <v>Y</v>
          </cell>
          <cell r="UF98" t="str">
            <v>Y</v>
          </cell>
          <cell r="UG98" t="str">
            <v>Y</v>
          </cell>
          <cell r="UH98" t="str">
            <v>Y</v>
          </cell>
          <cell r="UI98" t="str">
            <v>Y</v>
          </cell>
          <cell r="UJ98" t="str">
            <v>Y</v>
          </cell>
          <cell r="UK98" t="str">
            <v>Y</v>
          </cell>
          <cell r="UL98" t="str">
            <v>Y</v>
          </cell>
          <cell r="UM98"/>
          <cell r="UN98" t="str">
            <v>Y</v>
          </cell>
          <cell r="UO98"/>
          <cell r="UP98" t="str">
            <v>Y</v>
          </cell>
          <cell r="UQ98" t="str">
            <v>Y</v>
          </cell>
          <cell r="UR98"/>
          <cell r="US98" t="str">
            <v>Y</v>
          </cell>
          <cell r="UT98" t="str">
            <v>Y</v>
          </cell>
          <cell r="UU98" t="str">
            <v>Y</v>
          </cell>
          <cell r="UV98" t="str">
            <v>Y</v>
          </cell>
          <cell r="UW98" t="str">
            <v>Y</v>
          </cell>
          <cell r="UX98" t="str">
            <v>Y</v>
          </cell>
          <cell r="UY98" t="str">
            <v>Y</v>
          </cell>
          <cell r="UZ98" t="str">
            <v>Y</v>
          </cell>
          <cell r="VA98" t="str">
            <v>Y</v>
          </cell>
          <cell r="VB98" t="str">
            <v>Y</v>
          </cell>
          <cell r="VC98" t="str">
            <v>Y</v>
          </cell>
          <cell r="VD98" t="str">
            <v>N</v>
          </cell>
          <cell r="VE98" t="str">
            <v>N</v>
          </cell>
          <cell r="VF98" t="str">
            <v>N</v>
          </cell>
          <cell r="VG98"/>
          <cell r="VH98" t="str">
            <v>N</v>
          </cell>
          <cell r="VI98" t="str">
            <v>Y</v>
          </cell>
          <cell r="VJ98" t="str">
            <v>Y</v>
          </cell>
          <cell r="VK98" t="str">
            <v>N</v>
          </cell>
          <cell r="VL98" t="str">
            <v>N</v>
          </cell>
          <cell r="VM98"/>
          <cell r="VN98" t="str">
            <v>Y</v>
          </cell>
          <cell r="VO98" t="str">
            <v>N</v>
          </cell>
          <cell r="VP98"/>
          <cell r="VQ98" t="str">
            <v>Y</v>
          </cell>
          <cell r="VR98" t="str">
            <v>Y</v>
          </cell>
          <cell r="VS98" t="str">
            <v>N</v>
          </cell>
          <cell r="VT98" t="str">
            <v>Y</v>
          </cell>
          <cell r="VU98" t="str">
            <v>Y</v>
          </cell>
          <cell r="VV98" t="str">
            <v>N</v>
          </cell>
          <cell r="VW98" t="str">
            <v>Y</v>
          </cell>
          <cell r="VX98"/>
          <cell r="VY98" t="str">
            <v>N</v>
          </cell>
          <cell r="VZ98" t="str">
            <v>N</v>
          </cell>
          <cell r="WA98"/>
          <cell r="WB98"/>
          <cell r="WC98" t="str">
            <v>Y</v>
          </cell>
          <cell r="WD98" t="str">
            <v>Y</v>
          </cell>
          <cell r="WE98" t="str">
            <v>Y</v>
          </cell>
          <cell r="WF98"/>
          <cell r="WG98" t="str">
            <v>N</v>
          </cell>
          <cell r="WH98" t="str">
            <v>Y</v>
          </cell>
          <cell r="WI98" t="str">
            <v>Y</v>
          </cell>
          <cell r="WJ98"/>
          <cell r="WK98"/>
          <cell r="WL98" t="str">
            <v>Y</v>
          </cell>
          <cell r="WM98" t="str">
            <v>N</v>
          </cell>
          <cell r="WN98" t="str">
            <v>N</v>
          </cell>
          <cell r="WO98" t="str">
            <v>Y</v>
          </cell>
          <cell r="WP98"/>
          <cell r="WQ98"/>
          <cell r="WR98"/>
          <cell r="WS98" t="str">
            <v>Y</v>
          </cell>
          <cell r="WT98" t="str">
            <v>Y</v>
          </cell>
          <cell r="WU98" t="str">
            <v>N</v>
          </cell>
          <cell r="WV98" t="str">
            <v>Y</v>
          </cell>
          <cell r="WW98" t="str">
            <v>Y</v>
          </cell>
          <cell r="WX98" t="str">
            <v>N</v>
          </cell>
          <cell r="WY98" t="str">
            <v>N</v>
          </cell>
          <cell r="WZ98" t="str">
            <v>N</v>
          </cell>
          <cell r="XA98"/>
          <cell r="XB98" t="str">
            <v>Y</v>
          </cell>
          <cell r="XC98"/>
          <cell r="XD98"/>
          <cell r="XE98"/>
          <cell r="XF98"/>
          <cell r="XG98"/>
          <cell r="XH98"/>
          <cell r="XI98"/>
          <cell r="XJ98"/>
          <cell r="XK98" t="str">
            <v>Y</v>
          </cell>
          <cell r="XL98" t="str">
            <v>Y</v>
          </cell>
          <cell r="XM98"/>
          <cell r="XN98" t="str">
            <v>Y</v>
          </cell>
          <cell r="XO98"/>
          <cell r="XP98"/>
          <cell r="XQ98" t="str">
            <v>Y</v>
          </cell>
          <cell r="XR98" t="str">
            <v>Y</v>
          </cell>
          <cell r="XS98" t="str">
            <v>Y</v>
          </cell>
          <cell r="XT98" t="str">
            <v>N</v>
          </cell>
          <cell r="XU98" t="str">
            <v>Y</v>
          </cell>
          <cell r="XV98" t="str">
            <v>Y</v>
          </cell>
        </row>
        <row r="99">
          <cell r="E99" t="str">
            <v>Y</v>
          </cell>
          <cell r="F99" t="str">
            <v>Y</v>
          </cell>
          <cell r="G99" t="str">
            <v>Y</v>
          </cell>
          <cell r="H99" t="str">
            <v>Y</v>
          </cell>
          <cell r="I99" t="str">
            <v>Y</v>
          </cell>
          <cell r="J99" t="str">
            <v>Y</v>
          </cell>
          <cell r="K99" t="str">
            <v>Y</v>
          </cell>
          <cell r="L99" t="str">
            <v>Y</v>
          </cell>
          <cell r="M99" t="str">
            <v>Y</v>
          </cell>
          <cell r="N99" t="str">
            <v>Y</v>
          </cell>
          <cell r="O99"/>
          <cell r="P99" t="str">
            <v>Y</v>
          </cell>
          <cell r="Q99" t="str">
            <v>Y</v>
          </cell>
          <cell r="R99" t="str">
            <v>Y</v>
          </cell>
          <cell r="S99" t="str">
            <v>Y</v>
          </cell>
          <cell r="T99" t="str">
            <v>Y</v>
          </cell>
          <cell r="U99" t="str">
            <v>Y</v>
          </cell>
          <cell r="V99" t="str">
            <v>Y</v>
          </cell>
          <cell r="W99" t="str">
            <v>Y</v>
          </cell>
          <cell r="X99" t="str">
            <v>Y</v>
          </cell>
          <cell r="Y99" t="str">
            <v>Y</v>
          </cell>
          <cell r="Z99"/>
          <cell r="AA99" t="str">
            <v>Y</v>
          </cell>
          <cell r="AB99" t="str">
            <v>Y</v>
          </cell>
          <cell r="AC99" t="str">
            <v>Y</v>
          </cell>
          <cell r="AD99" t="str">
            <v>Y</v>
          </cell>
          <cell r="AE99" t="str">
            <v>Y</v>
          </cell>
          <cell r="AF99" t="str">
            <v>Y</v>
          </cell>
          <cell r="AG99" t="str">
            <v>Y</v>
          </cell>
          <cell r="AH99" t="str">
            <v>Y</v>
          </cell>
          <cell r="AI99" t="str">
            <v>Y</v>
          </cell>
          <cell r="AJ99" t="str">
            <v>Y</v>
          </cell>
          <cell r="AK99" t="str">
            <v>Y</v>
          </cell>
          <cell r="AL99" t="str">
            <v>Y</v>
          </cell>
          <cell r="AM99" t="str">
            <v>Y</v>
          </cell>
          <cell r="AN99" t="str">
            <v>Y</v>
          </cell>
          <cell r="AO99" t="str">
            <v>Y</v>
          </cell>
          <cell r="AP99" t="str">
            <v>Y</v>
          </cell>
          <cell r="AQ99" t="str">
            <v>Y</v>
          </cell>
          <cell r="AR99" t="str">
            <v>Y</v>
          </cell>
          <cell r="AS99" t="str">
            <v>Y</v>
          </cell>
          <cell r="AT99" t="str">
            <v>Y</v>
          </cell>
          <cell r="AU99" t="str">
            <v>Y</v>
          </cell>
          <cell r="AV99" t="str">
            <v>Y</v>
          </cell>
          <cell r="AW99" t="str">
            <v>Y</v>
          </cell>
          <cell r="AX99" t="str">
            <v>Y</v>
          </cell>
          <cell r="AY99"/>
          <cell r="AZ99" t="str">
            <v>Y</v>
          </cell>
          <cell r="BA99"/>
          <cell r="BB99" t="str">
            <v>Y</v>
          </cell>
          <cell r="BC99" t="str">
            <v>Y</v>
          </cell>
          <cell r="BD99" t="str">
            <v>Y</v>
          </cell>
          <cell r="BE99" t="str">
            <v>Y</v>
          </cell>
          <cell r="BF99" t="str">
            <v>Y</v>
          </cell>
          <cell r="BG99" t="str">
            <v>Y</v>
          </cell>
          <cell r="BH99" t="str">
            <v>Y</v>
          </cell>
          <cell r="BI99" t="str">
            <v>Y</v>
          </cell>
          <cell r="BJ99" t="str">
            <v>Y</v>
          </cell>
          <cell r="BK99" t="str">
            <v>Y</v>
          </cell>
          <cell r="BL99" t="str">
            <v>Y</v>
          </cell>
          <cell r="BM99" t="str">
            <v>Y</v>
          </cell>
          <cell r="BN99" t="str">
            <v>Y</v>
          </cell>
          <cell r="BO99" t="str">
            <v>Y</v>
          </cell>
          <cell r="BP99" t="str">
            <v>Y</v>
          </cell>
          <cell r="BQ99" t="str">
            <v>Y</v>
          </cell>
          <cell r="BR99" t="str">
            <v>Y</v>
          </cell>
          <cell r="BS99" t="str">
            <v>Y</v>
          </cell>
          <cell r="BT99" t="str">
            <v>Y</v>
          </cell>
          <cell r="BU99" t="str">
            <v>Y</v>
          </cell>
          <cell r="BV99" t="str">
            <v>Y</v>
          </cell>
          <cell r="BW99" t="str">
            <v>Y</v>
          </cell>
          <cell r="BX99" t="str">
            <v>Y</v>
          </cell>
          <cell r="BY99" t="str">
            <v>Y</v>
          </cell>
          <cell r="BZ99" t="str">
            <v>Y</v>
          </cell>
          <cell r="CA99" t="str">
            <v>Y</v>
          </cell>
          <cell r="CB99" t="str">
            <v>Y</v>
          </cell>
          <cell r="CC99" t="str">
            <v>Y</v>
          </cell>
          <cell r="CD99" t="str">
            <v>Y</v>
          </cell>
          <cell r="CE99" t="str">
            <v>Y</v>
          </cell>
          <cell r="CF99" t="str">
            <v>Y</v>
          </cell>
          <cell r="CG99" t="str">
            <v>Y</v>
          </cell>
          <cell r="CH99" t="str">
            <v>Y</v>
          </cell>
          <cell r="CI99" t="str">
            <v>Y</v>
          </cell>
          <cell r="CJ99" t="str">
            <v>Y</v>
          </cell>
          <cell r="CK99" t="str">
            <v>Y</v>
          </cell>
          <cell r="CL99" t="str">
            <v>Y</v>
          </cell>
          <cell r="CM99"/>
          <cell r="CN99" t="str">
            <v>Y</v>
          </cell>
          <cell r="CO99" t="str">
            <v>Y</v>
          </cell>
          <cell r="CP99" t="str">
            <v>Y</v>
          </cell>
          <cell r="CQ99" t="str">
            <v>Y</v>
          </cell>
          <cell r="CR99"/>
          <cell r="CS99" t="str">
            <v>Y</v>
          </cell>
          <cell r="CT99" t="str">
            <v>Y</v>
          </cell>
          <cell r="CU99" t="str">
            <v>Y</v>
          </cell>
          <cell r="CV99" t="str">
            <v>Y</v>
          </cell>
          <cell r="CW99" t="str">
            <v>Y</v>
          </cell>
          <cell r="CX99" t="str">
            <v>Y</v>
          </cell>
          <cell r="CY99" t="str">
            <v>Y</v>
          </cell>
          <cell r="CZ99" t="str">
            <v>Y</v>
          </cell>
          <cell r="DA99" t="str">
            <v>Y</v>
          </cell>
          <cell r="DB99" t="str">
            <v>Y</v>
          </cell>
          <cell r="DC99" t="str">
            <v>Y</v>
          </cell>
          <cell r="DD99" t="str">
            <v>Y</v>
          </cell>
          <cell r="DE99" t="str">
            <v>Y</v>
          </cell>
          <cell r="DF99" t="str">
            <v>Y</v>
          </cell>
          <cell r="DG99" t="str">
            <v>Y</v>
          </cell>
          <cell r="DH99" t="str">
            <v>Y</v>
          </cell>
          <cell r="DI99" t="str">
            <v>Y</v>
          </cell>
          <cell r="DJ99" t="str">
            <v>Y</v>
          </cell>
          <cell r="DK99" t="str">
            <v>Y</v>
          </cell>
          <cell r="DL99" t="str">
            <v>Y</v>
          </cell>
          <cell r="DM99" t="str">
            <v>Y</v>
          </cell>
          <cell r="DN99" t="str">
            <v>Y</v>
          </cell>
          <cell r="DO99" t="str">
            <v>Y</v>
          </cell>
          <cell r="DP99" t="str">
            <v>Y</v>
          </cell>
          <cell r="DQ99" t="str">
            <v>Y</v>
          </cell>
          <cell r="DR99" t="str">
            <v>Y</v>
          </cell>
          <cell r="DS99" t="str">
            <v>Y</v>
          </cell>
          <cell r="DT99" t="str">
            <v>Y</v>
          </cell>
          <cell r="DU99" t="str">
            <v>Y</v>
          </cell>
          <cell r="DV99" t="str">
            <v>Y</v>
          </cell>
          <cell r="DW99" t="str">
            <v>Y</v>
          </cell>
          <cell r="DX99" t="str">
            <v>Y</v>
          </cell>
          <cell r="DY99" t="str">
            <v>Y</v>
          </cell>
          <cell r="DZ99" t="str">
            <v>Y</v>
          </cell>
          <cell r="EA99" t="str">
            <v>Y</v>
          </cell>
          <cell r="EB99"/>
          <cell r="EC99" t="str">
            <v>Y</v>
          </cell>
          <cell r="ED99" t="str">
            <v>Y</v>
          </cell>
          <cell r="EE99" t="str">
            <v>Y</v>
          </cell>
          <cell r="EF99" t="str">
            <v>Y</v>
          </cell>
          <cell r="EG99" t="str">
            <v>Y</v>
          </cell>
          <cell r="EH99" t="str">
            <v>Y</v>
          </cell>
          <cell r="EI99" t="str">
            <v>Y</v>
          </cell>
          <cell r="EJ99" t="str">
            <v>Y</v>
          </cell>
          <cell r="EK99" t="str">
            <v>Y</v>
          </cell>
          <cell r="EL99"/>
          <cell r="EM99" t="str">
            <v>Y</v>
          </cell>
          <cell r="EN99" t="str">
            <v>Y</v>
          </cell>
          <cell r="EO99" t="str">
            <v>Y</v>
          </cell>
          <cell r="EP99" t="str">
            <v>Y</v>
          </cell>
          <cell r="EQ99" t="str">
            <v>Y</v>
          </cell>
          <cell r="ER99" t="str">
            <v>Y</v>
          </cell>
          <cell r="ES99" t="str">
            <v>Y</v>
          </cell>
          <cell r="ET99" t="str">
            <v>Y</v>
          </cell>
          <cell r="EU99" t="str">
            <v>Y</v>
          </cell>
          <cell r="EV99" t="str">
            <v>Y</v>
          </cell>
          <cell r="EW99" t="str">
            <v>Y</v>
          </cell>
          <cell r="EX99" t="str">
            <v>Y</v>
          </cell>
          <cell r="EY99"/>
          <cell r="EZ99" t="str">
            <v>Y</v>
          </cell>
          <cell r="FA99" t="str">
            <v>Y</v>
          </cell>
          <cell r="FB99" t="str">
            <v>Y</v>
          </cell>
          <cell r="FC99" t="str">
            <v>Y</v>
          </cell>
          <cell r="FD99" t="str">
            <v>Y</v>
          </cell>
          <cell r="FE99" t="str">
            <v>Y</v>
          </cell>
          <cell r="FF99" t="str">
            <v>Y</v>
          </cell>
          <cell r="FG99" t="str">
            <v>Y</v>
          </cell>
          <cell r="FH99" t="str">
            <v>Y</v>
          </cell>
          <cell r="FI99" t="str">
            <v>Y</v>
          </cell>
          <cell r="FJ99" t="str">
            <v>Y</v>
          </cell>
          <cell r="FK99" t="str">
            <v>Y</v>
          </cell>
          <cell r="FL99" t="str">
            <v>Y</v>
          </cell>
          <cell r="FM99" t="str">
            <v>Y</v>
          </cell>
          <cell r="FN99" t="str">
            <v>Y</v>
          </cell>
          <cell r="FO99" t="str">
            <v>Y</v>
          </cell>
          <cell r="FP99" t="str">
            <v>Y</v>
          </cell>
          <cell r="FQ99" t="str">
            <v>Y</v>
          </cell>
          <cell r="FR99" t="str">
            <v>Y</v>
          </cell>
          <cell r="FS99" t="str">
            <v>Y</v>
          </cell>
          <cell r="FT99" t="str">
            <v>Y</v>
          </cell>
          <cell r="FU99" t="str">
            <v>Y</v>
          </cell>
          <cell r="FV99" t="str">
            <v>Y</v>
          </cell>
          <cell r="FW99" t="str">
            <v>Y</v>
          </cell>
          <cell r="FX99" t="str">
            <v>Y</v>
          </cell>
          <cell r="FY99" t="str">
            <v>Y</v>
          </cell>
          <cell r="FZ99" t="str">
            <v>Y</v>
          </cell>
          <cell r="GA99" t="str">
            <v>Y</v>
          </cell>
          <cell r="GB99"/>
          <cell r="GC99" t="str">
            <v>Y</v>
          </cell>
          <cell r="GD99" t="str">
            <v>Y</v>
          </cell>
          <cell r="GE99"/>
          <cell r="GF99" t="str">
            <v>Y</v>
          </cell>
          <cell r="GG99" t="str">
            <v>Y</v>
          </cell>
          <cell r="GH99" t="str">
            <v>Y</v>
          </cell>
          <cell r="GI99" t="str">
            <v>Y</v>
          </cell>
          <cell r="GJ99" t="str">
            <v>Y</v>
          </cell>
          <cell r="GK99" t="str">
            <v>Y</v>
          </cell>
          <cell r="GL99" t="str">
            <v>Y</v>
          </cell>
          <cell r="GM99" t="str">
            <v>Y</v>
          </cell>
          <cell r="GN99" t="str">
            <v>Y</v>
          </cell>
          <cell r="GO99" t="str">
            <v>Y</v>
          </cell>
          <cell r="GP99" t="str">
            <v>Y</v>
          </cell>
          <cell r="GQ99" t="str">
            <v>Y</v>
          </cell>
          <cell r="GR99" t="str">
            <v>Y</v>
          </cell>
          <cell r="GS99" t="str">
            <v>Y</v>
          </cell>
          <cell r="GT99" t="str">
            <v>Y</v>
          </cell>
          <cell r="GU99" t="str">
            <v>Y</v>
          </cell>
          <cell r="GV99" t="str">
            <v>Y</v>
          </cell>
          <cell r="GW99" t="str">
            <v>Y</v>
          </cell>
          <cell r="GX99" t="str">
            <v>Y</v>
          </cell>
          <cell r="GY99" t="str">
            <v>Y</v>
          </cell>
          <cell r="GZ99" t="str">
            <v>Y</v>
          </cell>
          <cell r="HA99" t="str">
            <v>Y</v>
          </cell>
          <cell r="HB99" t="str">
            <v>Y</v>
          </cell>
          <cell r="HC99" t="str">
            <v>Y</v>
          </cell>
          <cell r="HD99" t="str">
            <v>Y</v>
          </cell>
          <cell r="HE99" t="str">
            <v>Y</v>
          </cell>
          <cell r="HF99"/>
          <cell r="HG99" t="str">
            <v>Y</v>
          </cell>
          <cell r="HH99" t="str">
            <v>Y</v>
          </cell>
          <cell r="HI99" t="str">
            <v>Y</v>
          </cell>
          <cell r="HJ99" t="str">
            <v>Y</v>
          </cell>
          <cell r="HK99" t="str">
            <v>Y</v>
          </cell>
          <cell r="HL99" t="str">
            <v>Y</v>
          </cell>
          <cell r="HM99" t="str">
            <v>Y</v>
          </cell>
          <cell r="HN99" t="str">
            <v>Y</v>
          </cell>
          <cell r="HO99" t="str">
            <v>Y</v>
          </cell>
          <cell r="HP99"/>
          <cell r="HQ99" t="str">
            <v>Y</v>
          </cell>
          <cell r="HR99" t="str">
            <v>Y</v>
          </cell>
          <cell r="HS99" t="str">
            <v>Y</v>
          </cell>
          <cell r="HT99" t="str">
            <v>Y</v>
          </cell>
          <cell r="HU99" t="str">
            <v>Y</v>
          </cell>
          <cell r="HV99" t="str">
            <v>Y</v>
          </cell>
          <cell r="HW99" t="str">
            <v>Y</v>
          </cell>
          <cell r="HX99" t="str">
            <v>Y</v>
          </cell>
          <cell r="HY99"/>
          <cell r="HZ99" t="str">
            <v>Y</v>
          </cell>
          <cell r="IA99" t="str">
            <v>Y</v>
          </cell>
          <cell r="IB99" t="str">
            <v>Y</v>
          </cell>
          <cell r="IC99" t="str">
            <v>N</v>
          </cell>
          <cell r="ID99" t="str">
            <v>N</v>
          </cell>
          <cell r="IE99" t="str">
            <v>N</v>
          </cell>
          <cell r="IF99" t="str">
            <v>Y</v>
          </cell>
          <cell r="IG99" t="str">
            <v>Y</v>
          </cell>
          <cell r="IH99" t="str">
            <v>Y</v>
          </cell>
          <cell r="II99"/>
          <cell r="IJ99" t="str">
            <v>Y</v>
          </cell>
          <cell r="IK99" t="str">
            <v>Y</v>
          </cell>
          <cell r="IL99" t="str">
            <v>Y</v>
          </cell>
          <cell r="IM99" t="str">
            <v>N</v>
          </cell>
          <cell r="IN99"/>
          <cell r="IO99" t="str">
            <v>Y</v>
          </cell>
          <cell r="IP99" t="str">
            <v>Y</v>
          </cell>
          <cell r="IQ99" t="str">
            <v>Y</v>
          </cell>
          <cell r="IR99" t="str">
            <v>Y</v>
          </cell>
          <cell r="IS99" t="str">
            <v>Y</v>
          </cell>
          <cell r="IT99" t="str">
            <v>Y</v>
          </cell>
          <cell r="IU99" t="str">
            <v>Y</v>
          </cell>
          <cell r="IV99" t="str">
            <v>Y</v>
          </cell>
          <cell r="IW99"/>
          <cell r="IX99" t="str">
            <v>Y</v>
          </cell>
          <cell r="IY99" t="str">
            <v>Y</v>
          </cell>
          <cell r="IZ99" t="str">
            <v>Y</v>
          </cell>
          <cell r="JA99" t="str">
            <v>Y</v>
          </cell>
          <cell r="JB99" t="str">
            <v>N</v>
          </cell>
          <cell r="JC99" t="str">
            <v>Y</v>
          </cell>
          <cell r="JD99" t="str">
            <v>Y</v>
          </cell>
          <cell r="JE99" t="str">
            <v>N</v>
          </cell>
          <cell r="JF99" t="str">
            <v>Y</v>
          </cell>
          <cell r="JG99"/>
          <cell r="JH99" t="str">
            <v>Y</v>
          </cell>
          <cell r="JI99"/>
          <cell r="JJ99" t="str">
            <v>Y</v>
          </cell>
          <cell r="JK99" t="str">
            <v>N</v>
          </cell>
          <cell r="JL99" t="str">
            <v>Y</v>
          </cell>
          <cell r="JM99" t="str">
            <v>Y</v>
          </cell>
          <cell r="JN99" t="str">
            <v>Y</v>
          </cell>
          <cell r="JO99" t="str">
            <v>Y</v>
          </cell>
          <cell r="JP99" t="str">
            <v>Y</v>
          </cell>
          <cell r="JQ99" t="str">
            <v>Y</v>
          </cell>
          <cell r="JR99" t="str">
            <v>Y</v>
          </cell>
          <cell r="JS99" t="str">
            <v>Y</v>
          </cell>
          <cell r="JT99" t="str">
            <v>Y</v>
          </cell>
          <cell r="JU99" t="str">
            <v>Y</v>
          </cell>
          <cell r="JV99" t="str">
            <v>Y</v>
          </cell>
          <cell r="JW99" t="str">
            <v>Y</v>
          </cell>
          <cell r="JX99" t="str">
            <v>N</v>
          </cell>
          <cell r="JY99" t="str">
            <v>Y</v>
          </cell>
          <cell r="JZ99" t="str">
            <v>Y</v>
          </cell>
          <cell r="KA99" t="str">
            <v>Y</v>
          </cell>
          <cell r="KB99" t="str">
            <v>Y</v>
          </cell>
          <cell r="KC99" t="str">
            <v>Y</v>
          </cell>
          <cell r="KD99" t="str">
            <v>Y</v>
          </cell>
          <cell r="KE99" t="str">
            <v>Y</v>
          </cell>
          <cell r="KF99" t="str">
            <v>Y</v>
          </cell>
          <cell r="KG99" t="str">
            <v>Y</v>
          </cell>
          <cell r="KH99"/>
          <cell r="KI99" t="str">
            <v>Y</v>
          </cell>
          <cell r="KJ99" t="str">
            <v>Y</v>
          </cell>
          <cell r="KK99" t="str">
            <v>Y</v>
          </cell>
          <cell r="KL99"/>
          <cell r="KM99" t="str">
            <v>Y</v>
          </cell>
          <cell r="KN99" t="str">
            <v>Y</v>
          </cell>
          <cell r="KO99" t="str">
            <v>Y</v>
          </cell>
          <cell r="KP99" t="str">
            <v>Y</v>
          </cell>
          <cell r="KQ99" t="str">
            <v>Y</v>
          </cell>
          <cell r="KR99" t="str">
            <v>Y</v>
          </cell>
          <cell r="KS99" t="str">
            <v>Y</v>
          </cell>
          <cell r="KT99" t="str">
            <v>Y</v>
          </cell>
          <cell r="KU99" t="str">
            <v>Y</v>
          </cell>
          <cell r="KV99" t="str">
            <v>Y</v>
          </cell>
          <cell r="KW99" t="str">
            <v>Y</v>
          </cell>
          <cell r="KX99" t="str">
            <v>Y</v>
          </cell>
          <cell r="KY99" t="str">
            <v>Y</v>
          </cell>
          <cell r="KZ99" t="str">
            <v>Y</v>
          </cell>
          <cell r="LA99" t="str">
            <v>Y</v>
          </cell>
          <cell r="LB99" t="str">
            <v>Y</v>
          </cell>
          <cell r="LC99" t="str">
            <v>Y</v>
          </cell>
          <cell r="LD99" t="str">
            <v>Y</v>
          </cell>
          <cell r="LE99" t="str">
            <v>Y</v>
          </cell>
          <cell r="LF99" t="str">
            <v>Y</v>
          </cell>
          <cell r="LG99" t="str">
            <v>Y</v>
          </cell>
          <cell r="LH99" t="str">
            <v>Y</v>
          </cell>
          <cell r="LI99" t="str">
            <v>Y</v>
          </cell>
          <cell r="LJ99" t="str">
            <v>Y</v>
          </cell>
          <cell r="LK99" t="str">
            <v>Y</v>
          </cell>
          <cell r="LL99" t="str">
            <v>Y</v>
          </cell>
          <cell r="LM99" t="str">
            <v>Y</v>
          </cell>
          <cell r="LN99" t="str">
            <v>Y</v>
          </cell>
          <cell r="LO99" t="str">
            <v>Y</v>
          </cell>
          <cell r="LP99" t="str">
            <v>Y</v>
          </cell>
          <cell r="LQ99" t="str">
            <v>Y</v>
          </cell>
          <cell r="LR99"/>
          <cell r="LS99" t="str">
            <v>Y</v>
          </cell>
          <cell r="LT99" t="str">
            <v>Y</v>
          </cell>
          <cell r="LU99"/>
          <cell r="LV99" t="str">
            <v>Y</v>
          </cell>
          <cell r="LW99" t="str">
            <v>Y</v>
          </cell>
          <cell r="LX99" t="str">
            <v>Y</v>
          </cell>
          <cell r="LY99" t="str">
            <v>Y</v>
          </cell>
          <cell r="LZ99" t="str">
            <v>Y</v>
          </cell>
          <cell r="MA99" t="str">
            <v>Y</v>
          </cell>
          <cell r="MB99" t="str">
            <v>Y</v>
          </cell>
          <cell r="MC99" t="str">
            <v>Y</v>
          </cell>
          <cell r="MD99" t="str">
            <v>Y</v>
          </cell>
          <cell r="ME99" t="str">
            <v>Y</v>
          </cell>
          <cell r="MF99" t="str">
            <v>Y</v>
          </cell>
          <cell r="MG99" t="str">
            <v>Y</v>
          </cell>
          <cell r="MH99" t="str">
            <v>Y</v>
          </cell>
          <cell r="MI99" t="str">
            <v>Y</v>
          </cell>
          <cell r="MJ99" t="str">
            <v>Y</v>
          </cell>
          <cell r="MK99" t="str">
            <v>Y</v>
          </cell>
          <cell r="ML99" t="str">
            <v>Y</v>
          </cell>
          <cell r="MM99" t="str">
            <v>Y</v>
          </cell>
          <cell r="MN99" t="str">
            <v>Y</v>
          </cell>
          <cell r="MO99" t="str">
            <v>Y</v>
          </cell>
          <cell r="MP99" t="str">
            <v>Y</v>
          </cell>
          <cell r="MQ99"/>
          <cell r="MR99" t="str">
            <v>Y</v>
          </cell>
          <cell r="MS99" t="str">
            <v>Y</v>
          </cell>
          <cell r="MT99" t="str">
            <v>Y</v>
          </cell>
          <cell r="MU99" t="str">
            <v>Y</v>
          </cell>
          <cell r="MV99" t="str">
            <v>Y</v>
          </cell>
          <cell r="MW99" t="str">
            <v>Y</v>
          </cell>
          <cell r="MX99" t="str">
            <v>Y</v>
          </cell>
          <cell r="MY99" t="str">
            <v>Y</v>
          </cell>
          <cell r="MZ99" t="str">
            <v>Y</v>
          </cell>
          <cell r="NA99" t="str">
            <v>Y</v>
          </cell>
          <cell r="NB99" t="str">
            <v>Y</v>
          </cell>
          <cell r="NC99" t="str">
            <v>Y</v>
          </cell>
          <cell r="ND99" t="str">
            <v>Y</v>
          </cell>
          <cell r="NE99" t="str">
            <v>Y</v>
          </cell>
          <cell r="NF99" t="str">
            <v>Y</v>
          </cell>
          <cell r="NG99" t="str">
            <v>Y</v>
          </cell>
          <cell r="NH99" t="str">
            <v>Y</v>
          </cell>
          <cell r="NI99" t="str">
            <v>Y</v>
          </cell>
          <cell r="NJ99" t="str">
            <v>Y</v>
          </cell>
          <cell r="NK99" t="str">
            <v>Y</v>
          </cell>
          <cell r="NL99" t="str">
            <v>Y</v>
          </cell>
          <cell r="NM99" t="str">
            <v>Y</v>
          </cell>
          <cell r="NN99" t="str">
            <v>Y</v>
          </cell>
          <cell r="NO99" t="str">
            <v>Y</v>
          </cell>
          <cell r="NP99" t="str">
            <v>Y</v>
          </cell>
          <cell r="NQ99" t="str">
            <v>Y</v>
          </cell>
          <cell r="NR99" t="str">
            <v>Y</v>
          </cell>
          <cell r="NS99" t="str">
            <v>Y</v>
          </cell>
          <cell r="NT99" t="str">
            <v>Y</v>
          </cell>
          <cell r="NU99" t="str">
            <v>Y</v>
          </cell>
          <cell r="NV99" t="str">
            <v>Y</v>
          </cell>
          <cell r="NW99" t="str">
            <v>Y</v>
          </cell>
          <cell r="NX99" t="str">
            <v>Y</v>
          </cell>
          <cell r="NY99" t="str">
            <v>Y</v>
          </cell>
          <cell r="NZ99" t="str">
            <v>Y</v>
          </cell>
          <cell r="OA99" t="str">
            <v>Y</v>
          </cell>
          <cell r="OB99" t="str">
            <v>Y</v>
          </cell>
          <cell r="OC99"/>
          <cell r="OD99" t="str">
            <v>Y</v>
          </cell>
          <cell r="OE99" t="str">
            <v>Y</v>
          </cell>
          <cell r="OF99" t="str">
            <v>Y</v>
          </cell>
          <cell r="OG99" t="str">
            <v>Y</v>
          </cell>
          <cell r="OH99"/>
          <cell r="OI99" t="str">
            <v>Y</v>
          </cell>
          <cell r="OJ99" t="str">
            <v>Y</v>
          </cell>
          <cell r="OK99" t="str">
            <v>Y</v>
          </cell>
          <cell r="OL99" t="str">
            <v>Y</v>
          </cell>
          <cell r="OM99" t="str">
            <v>Y</v>
          </cell>
          <cell r="ON99" t="str">
            <v>Y</v>
          </cell>
          <cell r="OO99" t="str">
            <v>Y</v>
          </cell>
          <cell r="OP99"/>
          <cell r="OQ99" t="str">
            <v>Y</v>
          </cell>
          <cell r="OR99" t="str">
            <v>Y</v>
          </cell>
          <cell r="OS99" t="str">
            <v>Y</v>
          </cell>
          <cell r="OT99"/>
          <cell r="OU99" t="str">
            <v>Y</v>
          </cell>
          <cell r="OV99" t="str">
            <v>Y</v>
          </cell>
          <cell r="OW99" t="str">
            <v>Y</v>
          </cell>
          <cell r="OX99" t="str">
            <v>Y</v>
          </cell>
          <cell r="OY99" t="str">
            <v>Y</v>
          </cell>
          <cell r="OZ99" t="str">
            <v>Y</v>
          </cell>
          <cell r="PA99" t="str">
            <v>Y</v>
          </cell>
          <cell r="PB99" t="str">
            <v>Y</v>
          </cell>
          <cell r="PC99" t="str">
            <v>Y</v>
          </cell>
          <cell r="PD99" t="str">
            <v>Y</v>
          </cell>
          <cell r="PE99" t="str">
            <v>Y</v>
          </cell>
          <cell r="PF99" t="str">
            <v>Y</v>
          </cell>
          <cell r="PG99" t="str">
            <v>Y</v>
          </cell>
          <cell r="PH99" t="str">
            <v>Y</v>
          </cell>
          <cell r="PI99" t="str">
            <v>Y</v>
          </cell>
          <cell r="PJ99" t="str">
            <v>Y</v>
          </cell>
          <cell r="PK99" t="str">
            <v>Y</v>
          </cell>
          <cell r="PL99" t="str">
            <v>Y</v>
          </cell>
          <cell r="PM99" t="str">
            <v>Y</v>
          </cell>
          <cell r="PN99" t="str">
            <v>Y</v>
          </cell>
          <cell r="PO99" t="str">
            <v>Y</v>
          </cell>
          <cell r="PP99" t="str">
            <v>Y</v>
          </cell>
          <cell r="PQ99" t="str">
            <v>Y</v>
          </cell>
          <cell r="PR99" t="str">
            <v>Y</v>
          </cell>
          <cell r="PS99" t="str">
            <v>Y</v>
          </cell>
          <cell r="PT99" t="str">
            <v>Y</v>
          </cell>
          <cell r="PU99" t="str">
            <v>Y</v>
          </cell>
          <cell r="PV99" t="str">
            <v>Y</v>
          </cell>
          <cell r="PW99" t="str">
            <v>Y</v>
          </cell>
          <cell r="PX99" t="str">
            <v>Y</v>
          </cell>
          <cell r="PY99" t="str">
            <v>Y</v>
          </cell>
          <cell r="PZ99" t="str">
            <v>Y</v>
          </cell>
          <cell r="QA99"/>
          <cell r="QB99" t="str">
            <v>Y</v>
          </cell>
          <cell r="QC99" t="str">
            <v>Y</v>
          </cell>
          <cell r="QD99" t="str">
            <v>Y</v>
          </cell>
          <cell r="QE99" t="str">
            <v>Y</v>
          </cell>
          <cell r="QF99" t="str">
            <v>Y</v>
          </cell>
          <cell r="QG99" t="str">
            <v>Y</v>
          </cell>
          <cell r="QH99" t="str">
            <v>Y</v>
          </cell>
          <cell r="QI99" t="str">
            <v>Y</v>
          </cell>
          <cell r="QJ99" t="str">
            <v>Y</v>
          </cell>
          <cell r="QK99" t="str">
            <v>Y</v>
          </cell>
          <cell r="QL99" t="str">
            <v>Y</v>
          </cell>
          <cell r="QM99" t="str">
            <v>Y</v>
          </cell>
          <cell r="QN99" t="str">
            <v>Y</v>
          </cell>
          <cell r="QO99" t="str">
            <v>Y</v>
          </cell>
          <cell r="QP99" t="str">
            <v>Y</v>
          </cell>
          <cell r="QQ99" t="str">
            <v>Y</v>
          </cell>
          <cell r="QR99" t="str">
            <v>Y</v>
          </cell>
          <cell r="QS99" t="str">
            <v>Y</v>
          </cell>
          <cell r="QT99" t="str">
            <v>Y</v>
          </cell>
          <cell r="QU99" t="str">
            <v>Y</v>
          </cell>
          <cell r="QV99" t="str">
            <v>Y</v>
          </cell>
          <cell r="QW99" t="str">
            <v>Y</v>
          </cell>
          <cell r="QX99" t="str">
            <v>Y</v>
          </cell>
          <cell r="QY99" t="str">
            <v>Y</v>
          </cell>
          <cell r="QZ99"/>
          <cell r="RA99" t="str">
            <v>Y</v>
          </cell>
          <cell r="RB99" t="str">
            <v>Y</v>
          </cell>
          <cell r="RC99" t="str">
            <v>Y</v>
          </cell>
          <cell r="RD99" t="str">
            <v>Y</v>
          </cell>
          <cell r="RE99" t="str">
            <v>Y</v>
          </cell>
          <cell r="RF99" t="str">
            <v>Y</v>
          </cell>
          <cell r="RG99" t="str">
            <v>Y</v>
          </cell>
          <cell r="RH99" t="str">
            <v>Y</v>
          </cell>
          <cell r="RI99" t="str">
            <v>Y</v>
          </cell>
          <cell r="RJ99" t="str">
            <v>Y</v>
          </cell>
          <cell r="RK99" t="str">
            <v>Y</v>
          </cell>
          <cell r="RL99" t="str">
            <v>Y</v>
          </cell>
          <cell r="RM99"/>
          <cell r="RN99" t="str">
            <v>Y</v>
          </cell>
          <cell r="RO99" t="str">
            <v>Y</v>
          </cell>
          <cell r="RP99" t="str">
            <v>Y</v>
          </cell>
          <cell r="RQ99" t="str">
            <v>Y</v>
          </cell>
          <cell r="RR99" t="str">
            <v>Y</v>
          </cell>
          <cell r="RS99" t="str">
            <v>Y</v>
          </cell>
          <cell r="RT99" t="str">
            <v>Y</v>
          </cell>
          <cell r="RU99" t="str">
            <v>Y</v>
          </cell>
          <cell r="RV99" t="str">
            <v>Y</v>
          </cell>
          <cell r="RW99" t="str">
            <v>Y</v>
          </cell>
          <cell r="RX99" t="str">
            <v>Y</v>
          </cell>
          <cell r="RY99"/>
          <cell r="RZ99" t="str">
            <v>Y</v>
          </cell>
          <cell r="SA99" t="str">
            <v>Y</v>
          </cell>
          <cell r="SB99" t="str">
            <v>Y</v>
          </cell>
          <cell r="SC99"/>
          <cell r="SD99" t="str">
            <v>Y</v>
          </cell>
          <cell r="SE99" t="str">
            <v>Y</v>
          </cell>
          <cell r="SF99" t="str">
            <v>Y</v>
          </cell>
          <cell r="SG99" t="str">
            <v>Y</v>
          </cell>
          <cell r="SH99" t="str">
            <v>Y</v>
          </cell>
          <cell r="SI99" t="str">
            <v>Y</v>
          </cell>
          <cell r="SJ99" t="str">
            <v>Y</v>
          </cell>
          <cell r="SK99" t="str">
            <v>Y</v>
          </cell>
          <cell r="SL99" t="str">
            <v>Y</v>
          </cell>
          <cell r="SM99"/>
          <cell r="SN99" t="str">
            <v>Y</v>
          </cell>
          <cell r="SO99" t="str">
            <v>Y</v>
          </cell>
          <cell r="SP99" t="str">
            <v>Y</v>
          </cell>
          <cell r="SQ99" t="str">
            <v>Y</v>
          </cell>
          <cell r="SR99" t="str">
            <v>Y</v>
          </cell>
          <cell r="SS99" t="str">
            <v>Y</v>
          </cell>
          <cell r="ST99" t="str">
            <v>Y</v>
          </cell>
          <cell r="SU99" t="str">
            <v>Y</v>
          </cell>
          <cell r="SV99" t="str">
            <v>Y</v>
          </cell>
          <cell r="SW99" t="str">
            <v>Y</v>
          </cell>
          <cell r="SX99" t="str">
            <v>Y</v>
          </cell>
          <cell r="SY99" t="str">
            <v>Y</v>
          </cell>
          <cell r="SZ99" t="str">
            <v>Y</v>
          </cell>
          <cell r="TA99" t="str">
            <v>Y</v>
          </cell>
          <cell r="TB99" t="str">
            <v>Y</v>
          </cell>
          <cell r="TC99" t="str">
            <v>Y</v>
          </cell>
          <cell r="TD99" t="str">
            <v>Y</v>
          </cell>
          <cell r="TE99" t="str">
            <v>Y</v>
          </cell>
          <cell r="TF99" t="str">
            <v>Y</v>
          </cell>
          <cell r="TG99" t="str">
            <v>Y</v>
          </cell>
          <cell r="TH99" t="str">
            <v>Y</v>
          </cell>
          <cell r="TI99" t="str">
            <v>Y</v>
          </cell>
          <cell r="TJ99" t="str">
            <v>Y</v>
          </cell>
          <cell r="TK99" t="str">
            <v>Y</v>
          </cell>
          <cell r="TL99" t="str">
            <v>Y</v>
          </cell>
          <cell r="TM99" t="str">
            <v>Y</v>
          </cell>
          <cell r="TN99" t="str">
            <v>Y</v>
          </cell>
          <cell r="TO99" t="str">
            <v>Y</v>
          </cell>
          <cell r="TP99" t="str">
            <v>Y</v>
          </cell>
          <cell r="TQ99" t="str">
            <v>Y</v>
          </cell>
          <cell r="TR99"/>
          <cell r="TS99" t="str">
            <v>Y</v>
          </cell>
          <cell r="TT99" t="str">
            <v>Y</v>
          </cell>
          <cell r="TU99" t="str">
            <v>Y</v>
          </cell>
          <cell r="TV99" t="str">
            <v>Y</v>
          </cell>
          <cell r="TW99" t="str">
            <v>Y</v>
          </cell>
          <cell r="TX99" t="str">
            <v>Y</v>
          </cell>
          <cell r="TY99" t="str">
            <v>Y</v>
          </cell>
          <cell r="TZ99" t="str">
            <v>Y</v>
          </cell>
          <cell r="UA99" t="str">
            <v>Y</v>
          </cell>
          <cell r="UB99" t="str">
            <v>Y</v>
          </cell>
          <cell r="UC99" t="str">
            <v>Y</v>
          </cell>
          <cell r="UD99" t="str">
            <v>Y</v>
          </cell>
          <cell r="UE99" t="str">
            <v>Y</v>
          </cell>
          <cell r="UF99" t="str">
            <v>Y</v>
          </cell>
          <cell r="UG99" t="str">
            <v>Y</v>
          </cell>
          <cell r="UH99" t="str">
            <v>Y</v>
          </cell>
          <cell r="UI99" t="str">
            <v>Y</v>
          </cell>
          <cell r="UJ99" t="str">
            <v>Y</v>
          </cell>
          <cell r="UK99" t="str">
            <v>Y</v>
          </cell>
          <cell r="UL99" t="str">
            <v>Y</v>
          </cell>
          <cell r="UM99"/>
          <cell r="UN99" t="str">
            <v>Y</v>
          </cell>
          <cell r="UO99"/>
          <cell r="UP99" t="str">
            <v>Y</v>
          </cell>
          <cell r="UQ99" t="str">
            <v>Y</v>
          </cell>
          <cell r="UR99"/>
          <cell r="US99" t="str">
            <v>Y</v>
          </cell>
          <cell r="UT99" t="str">
            <v>Y</v>
          </cell>
          <cell r="UU99" t="str">
            <v>Y</v>
          </cell>
          <cell r="UV99" t="str">
            <v>Y</v>
          </cell>
          <cell r="UW99" t="str">
            <v>Y</v>
          </cell>
          <cell r="UX99" t="str">
            <v>Y</v>
          </cell>
          <cell r="UY99" t="str">
            <v>Y</v>
          </cell>
          <cell r="UZ99" t="str">
            <v>Y</v>
          </cell>
          <cell r="VA99" t="str">
            <v>Y</v>
          </cell>
          <cell r="VB99" t="str">
            <v>Y</v>
          </cell>
          <cell r="VC99" t="str">
            <v>Y</v>
          </cell>
          <cell r="VD99" t="str">
            <v>Y</v>
          </cell>
          <cell r="VE99" t="str">
            <v>Y</v>
          </cell>
          <cell r="VF99" t="str">
            <v>Y</v>
          </cell>
          <cell r="VG99"/>
          <cell r="VH99" t="str">
            <v>Y</v>
          </cell>
          <cell r="VI99" t="str">
            <v>Y</v>
          </cell>
          <cell r="VJ99" t="str">
            <v>Y</v>
          </cell>
          <cell r="VK99" t="str">
            <v>Y</v>
          </cell>
          <cell r="VL99" t="str">
            <v>Y</v>
          </cell>
          <cell r="VM99"/>
          <cell r="VN99" t="str">
            <v>Y</v>
          </cell>
          <cell r="VO99" t="str">
            <v>Y</v>
          </cell>
          <cell r="VP99"/>
          <cell r="VQ99" t="str">
            <v>Y</v>
          </cell>
          <cell r="VR99" t="str">
            <v>Y</v>
          </cell>
          <cell r="VS99" t="str">
            <v>Y</v>
          </cell>
          <cell r="VT99" t="str">
            <v>Y</v>
          </cell>
          <cell r="VU99" t="str">
            <v>Y</v>
          </cell>
          <cell r="VV99" t="str">
            <v>Y</v>
          </cell>
          <cell r="VW99" t="str">
            <v>Y</v>
          </cell>
          <cell r="VX99"/>
          <cell r="VY99" t="str">
            <v>Y</v>
          </cell>
          <cell r="VZ99" t="str">
            <v>Y</v>
          </cell>
          <cell r="WA99"/>
          <cell r="WB99"/>
          <cell r="WC99" t="str">
            <v>Y</v>
          </cell>
          <cell r="WD99" t="str">
            <v>Y</v>
          </cell>
          <cell r="WE99" t="str">
            <v>Y</v>
          </cell>
          <cell r="WF99"/>
          <cell r="WG99" t="str">
            <v>Y</v>
          </cell>
          <cell r="WH99" t="str">
            <v>Y</v>
          </cell>
          <cell r="WI99" t="str">
            <v>Y</v>
          </cell>
          <cell r="WJ99"/>
          <cell r="WK99"/>
          <cell r="WL99" t="str">
            <v>Y</v>
          </cell>
          <cell r="WM99" t="str">
            <v>Y</v>
          </cell>
          <cell r="WN99" t="str">
            <v>Y</v>
          </cell>
          <cell r="WO99" t="str">
            <v>Y</v>
          </cell>
          <cell r="WP99"/>
          <cell r="WQ99"/>
          <cell r="WR99"/>
          <cell r="WS99" t="str">
            <v>Y</v>
          </cell>
          <cell r="WT99" t="str">
            <v>Y</v>
          </cell>
          <cell r="WU99" t="str">
            <v>Y</v>
          </cell>
          <cell r="WV99" t="str">
            <v>Y</v>
          </cell>
          <cell r="WW99" t="str">
            <v>Y</v>
          </cell>
          <cell r="WX99" t="str">
            <v>Y</v>
          </cell>
          <cell r="WY99" t="str">
            <v>Y</v>
          </cell>
          <cell r="WZ99" t="str">
            <v>Y</v>
          </cell>
          <cell r="XA99"/>
          <cell r="XB99" t="str">
            <v>Y</v>
          </cell>
          <cell r="XC99"/>
          <cell r="XD99"/>
          <cell r="XE99"/>
          <cell r="XF99"/>
          <cell r="XG99"/>
          <cell r="XH99"/>
          <cell r="XI99"/>
          <cell r="XJ99"/>
          <cell r="XK99" t="str">
            <v>Y</v>
          </cell>
          <cell r="XL99" t="str">
            <v>Y</v>
          </cell>
          <cell r="XM99"/>
          <cell r="XN99" t="str">
            <v>Y</v>
          </cell>
          <cell r="XO99"/>
          <cell r="XP99"/>
          <cell r="XQ99" t="str">
            <v>Y</v>
          </cell>
          <cell r="XR99" t="str">
            <v>Y</v>
          </cell>
          <cell r="XS99" t="str">
            <v>Y</v>
          </cell>
          <cell r="XT99" t="str">
            <v>N</v>
          </cell>
          <cell r="XU99" t="str">
            <v>Y</v>
          </cell>
          <cell r="XV99" t="str">
            <v>Y</v>
          </cell>
        </row>
        <row r="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cell r="CE100"/>
          <cell r="CF100"/>
          <cell r="CG100"/>
          <cell r="CH100"/>
          <cell r="CI100"/>
          <cell r="CJ100"/>
          <cell r="CK100"/>
          <cell r="CL100"/>
          <cell r="CM100"/>
          <cell r="CN100"/>
          <cell r="CO100"/>
          <cell r="CP100"/>
          <cell r="CQ100"/>
          <cell r="CR100"/>
          <cell r="CS100"/>
          <cell r="CT100"/>
          <cell r="CU100"/>
          <cell r="CV100"/>
          <cell r="CW100"/>
          <cell r="CX100"/>
          <cell r="CY100"/>
          <cell r="CZ100"/>
          <cell r="DA100"/>
          <cell r="DB100"/>
          <cell r="DC100"/>
          <cell r="DD100"/>
          <cell r="DE100"/>
          <cell r="DF100"/>
          <cell r="DG100"/>
          <cell r="DH100"/>
          <cell r="DI100"/>
          <cell r="DJ100"/>
          <cell r="DK100"/>
          <cell r="DL100"/>
          <cell r="DM100"/>
          <cell r="DN100"/>
          <cell r="DO100"/>
          <cell r="DP100"/>
          <cell r="DQ100"/>
          <cell r="DR100"/>
          <cell r="DS100"/>
          <cell r="DT100"/>
          <cell r="DU100"/>
          <cell r="DV100"/>
          <cell r="DW100"/>
          <cell r="DX100"/>
          <cell r="DY100"/>
          <cell r="DZ100"/>
          <cell r="EA100"/>
          <cell r="EB100"/>
          <cell r="EC100"/>
          <cell r="ED100"/>
          <cell r="EE100"/>
          <cell r="EF100"/>
          <cell r="EG100"/>
          <cell r="EH100"/>
          <cell r="EI100"/>
          <cell r="EJ100"/>
          <cell r="EK100"/>
          <cell r="EL100"/>
          <cell r="EM100"/>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cell r="FO100"/>
          <cell r="FP100"/>
          <cell r="FQ100"/>
          <cell r="FR100"/>
          <cell r="FS100"/>
          <cell r="FT100"/>
          <cell r="FU100"/>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cell r="HN100"/>
          <cell r="HO100"/>
          <cell r="HP100"/>
          <cell r="HQ100"/>
          <cell r="HR100"/>
          <cell r="HS100"/>
          <cell r="HT100"/>
          <cell r="HU100"/>
          <cell r="HV100"/>
          <cell r="HW100"/>
          <cell r="HX100"/>
          <cell r="HY100"/>
          <cell r="HZ100"/>
          <cell r="IA100"/>
          <cell r="IB100"/>
          <cell r="IC100"/>
          <cell r="ID100"/>
          <cell r="IE100"/>
          <cell r="IF100"/>
          <cell r="IG100"/>
          <cell r="IH100"/>
          <cell r="II100"/>
          <cell r="IJ100"/>
          <cell r="IK100"/>
          <cell r="IL100"/>
          <cell r="IM100"/>
          <cell r="IN100"/>
          <cell r="IO100"/>
          <cell r="IP100"/>
          <cell r="IQ100"/>
          <cell r="IR100"/>
          <cell r="IS100"/>
          <cell r="IT100"/>
          <cell r="IU100"/>
          <cell r="IV100"/>
          <cell r="IW100"/>
          <cell r="IX100"/>
          <cell r="IY100"/>
          <cell r="IZ100"/>
          <cell r="JA100"/>
          <cell r="JB100"/>
          <cell r="JC100"/>
          <cell r="JD100"/>
          <cell r="JE100"/>
          <cell r="JF100"/>
          <cell r="JG100"/>
          <cell r="JH100"/>
          <cell r="JI100"/>
          <cell r="JJ100"/>
          <cell r="JK100"/>
          <cell r="JL100"/>
          <cell r="JM100"/>
          <cell r="JN100"/>
          <cell r="JO100"/>
          <cell r="JP100"/>
          <cell r="JQ100"/>
          <cell r="JR100"/>
          <cell r="JS100"/>
          <cell r="JT100"/>
          <cell r="JU100"/>
          <cell r="JV100"/>
          <cell r="JW100"/>
          <cell r="JX100"/>
          <cell r="JY100"/>
          <cell r="JZ100"/>
          <cell r="KA100"/>
          <cell r="KB100"/>
          <cell r="KC100"/>
          <cell r="KD100"/>
          <cell r="KE100"/>
          <cell r="KF100"/>
          <cell r="KG100"/>
          <cell r="KH100"/>
          <cell r="KI100"/>
          <cell r="KJ100"/>
          <cell r="KK100"/>
          <cell r="KL100"/>
          <cell r="KM100"/>
          <cell r="KN100"/>
          <cell r="KO100"/>
          <cell r="KP100"/>
          <cell r="KQ100"/>
          <cell r="KR100"/>
          <cell r="KS100"/>
          <cell r="KT100"/>
          <cell r="KU100"/>
          <cell r="KV100"/>
          <cell r="KW100"/>
          <cell r="KX100"/>
          <cell r="KY100"/>
          <cell r="KZ100"/>
          <cell r="LA100"/>
          <cell r="LB100"/>
          <cell r="LC100"/>
          <cell r="LD100"/>
          <cell r="LE100"/>
          <cell r="LF100"/>
          <cell r="LG100"/>
          <cell r="LH100"/>
          <cell r="LI100"/>
          <cell r="LJ100"/>
          <cell r="LK100"/>
          <cell r="LL100"/>
          <cell r="LM100"/>
          <cell r="LN100"/>
          <cell r="LO100"/>
          <cell r="LP100"/>
          <cell r="LQ100"/>
          <cell r="LR100"/>
          <cell r="LS100"/>
          <cell r="LT100"/>
          <cell r="LU100"/>
          <cell r="LV100"/>
          <cell r="LW100"/>
          <cell r="LX100"/>
          <cell r="LY100"/>
          <cell r="LZ100"/>
          <cell r="MA100"/>
          <cell r="MB100"/>
          <cell r="MC100"/>
          <cell r="MD100"/>
          <cell r="ME100"/>
          <cell r="MF100"/>
          <cell r="MG100"/>
          <cell r="MH100"/>
          <cell r="MI100"/>
          <cell r="MJ100"/>
          <cell r="MK100"/>
          <cell r="ML100"/>
          <cell r="MM100"/>
          <cell r="MN100"/>
          <cell r="MO100"/>
          <cell r="MP100"/>
          <cell r="MQ100"/>
          <cell r="MR100"/>
          <cell r="MS100"/>
          <cell r="MT100"/>
          <cell r="MU100"/>
          <cell r="MV100"/>
          <cell r="MW100"/>
          <cell r="MX100"/>
          <cell r="MY100"/>
          <cell r="MZ100"/>
          <cell r="NA100"/>
          <cell r="NB100"/>
          <cell r="NC100"/>
          <cell r="ND100"/>
          <cell r="NE100"/>
          <cell r="NF100"/>
          <cell r="NG100"/>
          <cell r="NH100"/>
          <cell r="NI100"/>
          <cell r="NJ100"/>
          <cell r="NK100"/>
          <cell r="NL100"/>
          <cell r="NM100"/>
          <cell r="NN100"/>
          <cell r="NO100"/>
          <cell r="NP100"/>
          <cell r="NQ100"/>
          <cell r="NR100"/>
          <cell r="NS100"/>
          <cell r="NT100"/>
          <cell r="NU100"/>
          <cell r="NV100"/>
          <cell r="NW100"/>
          <cell r="NX100"/>
          <cell r="NY100"/>
          <cell r="NZ100"/>
          <cell r="OA100"/>
          <cell r="OB100"/>
          <cell r="OC100"/>
          <cell r="OD100"/>
          <cell r="OE100"/>
          <cell r="OF100"/>
          <cell r="OG100"/>
          <cell r="OH100"/>
          <cell r="OI100"/>
          <cell r="OJ100"/>
          <cell r="OK100"/>
          <cell r="OL100"/>
          <cell r="OM100"/>
          <cell r="ON100"/>
          <cell r="OO100"/>
          <cell r="OP100"/>
          <cell r="OQ100"/>
          <cell r="OR100"/>
          <cell r="OS100"/>
          <cell r="OT100"/>
          <cell r="OU100"/>
          <cell r="OV100"/>
          <cell r="OW100"/>
          <cell r="OX100"/>
          <cell r="OY100"/>
          <cell r="OZ100"/>
          <cell r="PA100"/>
          <cell r="PB100"/>
          <cell r="PC100"/>
          <cell r="PD100"/>
          <cell r="PE100"/>
          <cell r="PF100"/>
          <cell r="PG100"/>
          <cell r="PH100"/>
          <cell r="PI100"/>
          <cell r="PJ100"/>
          <cell r="PK100"/>
          <cell r="PL100"/>
          <cell r="PM100"/>
          <cell r="PN100"/>
          <cell r="PO100"/>
          <cell r="PP100"/>
          <cell r="PQ100"/>
          <cell r="PR100"/>
          <cell r="PS100"/>
          <cell r="PT100"/>
          <cell r="PU100"/>
          <cell r="PV100"/>
          <cell r="PW100"/>
          <cell r="PX100"/>
          <cell r="PY100"/>
          <cell r="PZ100"/>
          <cell r="QA100"/>
          <cell r="QB100"/>
          <cell r="QC100"/>
          <cell r="QD100"/>
          <cell r="QE100"/>
          <cell r="QF100"/>
          <cell r="QG100"/>
          <cell r="QH100"/>
          <cell r="QI100"/>
          <cell r="QJ100"/>
          <cell r="QK100"/>
          <cell r="QL100"/>
          <cell r="QM100"/>
          <cell r="QN100"/>
          <cell r="QO100"/>
          <cell r="QP100"/>
          <cell r="QQ100"/>
          <cell r="QR100"/>
          <cell r="QS100"/>
          <cell r="QT100"/>
          <cell r="QU100"/>
          <cell r="QV100"/>
          <cell r="QW100"/>
          <cell r="QX100"/>
          <cell r="QY100"/>
          <cell r="QZ100"/>
          <cell r="RA100"/>
          <cell r="RB100"/>
          <cell r="RC100"/>
          <cell r="RD100"/>
          <cell r="RE100"/>
          <cell r="RF100"/>
          <cell r="RG100"/>
          <cell r="RH100"/>
          <cell r="RI100"/>
          <cell r="RJ100"/>
          <cell r="RK100"/>
          <cell r="RL100"/>
          <cell r="RM100"/>
          <cell r="RN100"/>
          <cell r="RO100"/>
          <cell r="RP100"/>
          <cell r="RQ100"/>
          <cell r="RR100"/>
          <cell r="RS100"/>
          <cell r="RT100"/>
          <cell r="RU100"/>
          <cell r="RV100"/>
          <cell r="RW100"/>
          <cell r="RX100"/>
          <cell r="RY100"/>
          <cell r="RZ100"/>
          <cell r="SA100"/>
          <cell r="SB100"/>
          <cell r="SC100"/>
          <cell r="SD100"/>
          <cell r="SE100"/>
          <cell r="SF100"/>
          <cell r="SG100"/>
          <cell r="SH100"/>
          <cell r="SI100"/>
          <cell r="SJ100"/>
          <cell r="SK100"/>
          <cell r="SL100"/>
          <cell r="SM100"/>
          <cell r="SN100"/>
          <cell r="SO100"/>
          <cell r="SP100"/>
          <cell r="SQ100"/>
          <cell r="SR100"/>
          <cell r="SS100"/>
          <cell r="ST100"/>
          <cell r="SU100"/>
          <cell r="SV100"/>
          <cell r="SW100"/>
          <cell r="SX100"/>
          <cell r="SY100"/>
          <cell r="SZ100"/>
          <cell r="TA100"/>
          <cell r="TB100"/>
          <cell r="TC100"/>
          <cell r="TD100"/>
          <cell r="TE100"/>
          <cell r="TF100"/>
          <cell r="TG100"/>
          <cell r="TH100"/>
          <cell r="TI100"/>
          <cell r="TJ100"/>
          <cell r="TK100"/>
          <cell r="TL100"/>
          <cell r="TM100"/>
          <cell r="TN100"/>
          <cell r="TO100"/>
          <cell r="TP100"/>
          <cell r="TQ100"/>
          <cell r="TR100"/>
          <cell r="TS100"/>
          <cell r="TT100"/>
          <cell r="TU100"/>
          <cell r="TV100"/>
          <cell r="TW100"/>
          <cell r="TX100"/>
          <cell r="TY100"/>
          <cell r="TZ100"/>
          <cell r="UA100"/>
          <cell r="UB100"/>
          <cell r="UC100"/>
          <cell r="UD100"/>
          <cell r="UE100"/>
          <cell r="UF100"/>
          <cell r="UG100"/>
          <cell r="UH100"/>
          <cell r="UI100"/>
          <cell r="UJ100"/>
          <cell r="UK100"/>
          <cell r="UL100"/>
          <cell r="UM100"/>
          <cell r="UN100"/>
          <cell r="UO100"/>
          <cell r="UP100"/>
          <cell r="UQ100"/>
          <cell r="UR100"/>
          <cell r="US100"/>
          <cell r="UT100"/>
          <cell r="UU100"/>
          <cell r="UV100"/>
          <cell r="UW100"/>
          <cell r="UX100"/>
          <cell r="UY100"/>
          <cell r="UZ100"/>
          <cell r="VA100"/>
          <cell r="VB100"/>
          <cell r="VC100"/>
          <cell r="VD100"/>
          <cell r="VE100"/>
          <cell r="VF100"/>
          <cell r="VG100"/>
          <cell r="VH100"/>
          <cell r="VI100"/>
          <cell r="VJ100"/>
          <cell r="VK100"/>
          <cell r="VL100"/>
          <cell r="VM100"/>
          <cell r="VN100"/>
          <cell r="VO100"/>
          <cell r="VP100"/>
          <cell r="VQ100"/>
          <cell r="VR100"/>
          <cell r="VS100"/>
          <cell r="VT100"/>
          <cell r="VU100"/>
          <cell r="VV100"/>
          <cell r="VW100"/>
          <cell r="VX100"/>
          <cell r="VY100"/>
          <cell r="VZ100"/>
          <cell r="WA100"/>
          <cell r="WB100"/>
          <cell r="WC100"/>
          <cell r="WD100"/>
          <cell r="WE100"/>
          <cell r="WF100"/>
          <cell r="WG100"/>
          <cell r="WH100"/>
          <cell r="WI100"/>
          <cell r="WJ100"/>
          <cell r="WK100"/>
          <cell r="WL100"/>
          <cell r="WM100"/>
          <cell r="WN100"/>
          <cell r="WO100"/>
          <cell r="WP100"/>
          <cell r="WQ100"/>
          <cell r="WR100"/>
          <cell r="WS100"/>
          <cell r="WT100"/>
          <cell r="WU100"/>
          <cell r="WV100"/>
          <cell r="WW100"/>
          <cell r="WX100"/>
          <cell r="WY100"/>
          <cell r="WZ100"/>
          <cell r="XA100"/>
          <cell r="XB100"/>
          <cell r="XC100"/>
          <cell r="XD100"/>
          <cell r="XE100"/>
          <cell r="XF100"/>
          <cell r="XG100"/>
          <cell r="XH100"/>
          <cell r="XI100"/>
          <cell r="XJ100"/>
          <cell r="XK100"/>
          <cell r="XL100"/>
          <cell r="XM100"/>
          <cell r="XN100"/>
          <cell r="XO100"/>
          <cell r="XP100"/>
          <cell r="XQ100"/>
          <cell r="XR100"/>
          <cell r="XS100"/>
          <cell r="XT100"/>
          <cell r="XU100"/>
          <cell r="XV100"/>
        </row>
        <row r="101">
          <cell r="E101" t="str">
            <v>Y</v>
          </cell>
          <cell r="F101" t="str">
            <v>N</v>
          </cell>
          <cell r="G101" t="str">
            <v>Y</v>
          </cell>
          <cell r="H101" t="str">
            <v>Y</v>
          </cell>
          <cell r="I101" t="str">
            <v>Y</v>
          </cell>
          <cell r="J101" t="str">
            <v>Y</v>
          </cell>
          <cell r="K101" t="str">
            <v>Y</v>
          </cell>
          <cell r="L101" t="str">
            <v>Y</v>
          </cell>
          <cell r="M101" t="str">
            <v>Y</v>
          </cell>
          <cell r="N101" t="str">
            <v>Y</v>
          </cell>
          <cell r="O101"/>
          <cell r="P101" t="str">
            <v>Y</v>
          </cell>
          <cell r="Q101" t="str">
            <v>Y</v>
          </cell>
          <cell r="R101" t="str">
            <v>Y</v>
          </cell>
          <cell r="S101" t="str">
            <v>Y</v>
          </cell>
          <cell r="T101" t="str">
            <v>Y</v>
          </cell>
          <cell r="U101" t="str">
            <v>Y</v>
          </cell>
          <cell r="V101" t="str">
            <v>Y</v>
          </cell>
          <cell r="W101" t="str">
            <v>Y</v>
          </cell>
          <cell r="X101" t="str">
            <v>Y</v>
          </cell>
          <cell r="Y101" t="str">
            <v>Y</v>
          </cell>
          <cell r="Z101"/>
          <cell r="AA101" t="str">
            <v>Y</v>
          </cell>
          <cell r="AB101" t="str">
            <v>Y</v>
          </cell>
          <cell r="AC101" t="str">
            <v>Y</v>
          </cell>
          <cell r="AD101" t="str">
            <v>Y</v>
          </cell>
          <cell r="AE101" t="str">
            <v>Y</v>
          </cell>
          <cell r="AF101" t="str">
            <v>Y</v>
          </cell>
          <cell r="AG101" t="str">
            <v>Y</v>
          </cell>
          <cell r="AH101" t="str">
            <v>Y</v>
          </cell>
          <cell r="AI101" t="str">
            <v>Y</v>
          </cell>
          <cell r="AJ101" t="str">
            <v>Y</v>
          </cell>
          <cell r="AK101" t="str">
            <v>Y</v>
          </cell>
          <cell r="AL101" t="str">
            <v>Y</v>
          </cell>
          <cell r="AM101" t="str">
            <v>Y</v>
          </cell>
          <cell r="AN101" t="str">
            <v>Y</v>
          </cell>
          <cell r="AO101" t="str">
            <v>N</v>
          </cell>
          <cell r="AP101" t="str">
            <v>N</v>
          </cell>
          <cell r="AQ101" t="str">
            <v>Y</v>
          </cell>
          <cell r="AR101" t="str">
            <v>Y</v>
          </cell>
          <cell r="AS101" t="str">
            <v>Y</v>
          </cell>
          <cell r="AT101" t="str">
            <v>Y</v>
          </cell>
          <cell r="AU101" t="str">
            <v>Y</v>
          </cell>
          <cell r="AV101" t="str">
            <v>Y</v>
          </cell>
          <cell r="AW101" t="str">
            <v>Y</v>
          </cell>
          <cell r="AX101" t="str">
            <v>Y</v>
          </cell>
          <cell r="AY101"/>
          <cell r="AZ101" t="str">
            <v>Y</v>
          </cell>
          <cell r="BA101"/>
          <cell r="BB101" t="str">
            <v>N</v>
          </cell>
          <cell r="BC101" t="str">
            <v>Y</v>
          </cell>
          <cell r="BD101" t="str">
            <v>Y</v>
          </cell>
          <cell r="BE101" t="str">
            <v>Y</v>
          </cell>
          <cell r="BF101" t="str">
            <v>Y</v>
          </cell>
          <cell r="BG101" t="str">
            <v>Y</v>
          </cell>
          <cell r="BH101" t="str">
            <v>Y</v>
          </cell>
          <cell r="BI101" t="str">
            <v>Y</v>
          </cell>
          <cell r="BJ101" t="str">
            <v>Y</v>
          </cell>
          <cell r="BK101" t="str">
            <v>Y</v>
          </cell>
          <cell r="BL101" t="str">
            <v>Y</v>
          </cell>
          <cell r="BM101" t="str">
            <v>Y</v>
          </cell>
          <cell r="BN101" t="str">
            <v>Y</v>
          </cell>
          <cell r="BO101" t="str">
            <v>Y</v>
          </cell>
          <cell r="BP101" t="str">
            <v>Y</v>
          </cell>
          <cell r="BQ101" t="str">
            <v>Y</v>
          </cell>
          <cell r="BR101" t="str">
            <v>Y</v>
          </cell>
          <cell r="BS101" t="str">
            <v>N</v>
          </cell>
          <cell r="BT101" t="str">
            <v>Y</v>
          </cell>
          <cell r="BU101" t="str">
            <v>Y</v>
          </cell>
          <cell r="BV101" t="str">
            <v>Y</v>
          </cell>
          <cell r="BW101" t="str">
            <v>Y</v>
          </cell>
          <cell r="BX101" t="str">
            <v>Y</v>
          </cell>
          <cell r="BY101" t="str">
            <v>Y</v>
          </cell>
          <cell r="BZ101" t="str">
            <v>Y</v>
          </cell>
          <cell r="CA101" t="str">
            <v>Y</v>
          </cell>
          <cell r="CB101" t="str">
            <v>Y</v>
          </cell>
          <cell r="CC101" t="str">
            <v>Y</v>
          </cell>
          <cell r="CD101" t="str">
            <v>Y</v>
          </cell>
          <cell r="CE101" t="str">
            <v>Y</v>
          </cell>
          <cell r="CF101" t="str">
            <v>Y</v>
          </cell>
          <cell r="CG101" t="str">
            <v>Y</v>
          </cell>
          <cell r="CH101" t="str">
            <v>Y</v>
          </cell>
          <cell r="CI101" t="str">
            <v>Y</v>
          </cell>
          <cell r="CJ101" t="str">
            <v>Y</v>
          </cell>
          <cell r="CK101" t="str">
            <v>Y</v>
          </cell>
          <cell r="CL101" t="str">
            <v>Y</v>
          </cell>
          <cell r="CM101"/>
          <cell r="CN101" t="str">
            <v>Y</v>
          </cell>
          <cell r="CO101" t="str">
            <v>Y</v>
          </cell>
          <cell r="CP101" t="str">
            <v>Y</v>
          </cell>
          <cell r="CQ101" t="str">
            <v>Y</v>
          </cell>
          <cell r="CR101"/>
          <cell r="CS101" t="str">
            <v>Y</v>
          </cell>
          <cell r="CT101" t="str">
            <v>Y</v>
          </cell>
          <cell r="CU101" t="str">
            <v>Y</v>
          </cell>
          <cell r="CV101" t="str">
            <v>Y</v>
          </cell>
          <cell r="CW101" t="str">
            <v>Y</v>
          </cell>
          <cell r="CX101" t="str">
            <v>Y</v>
          </cell>
          <cell r="CY101" t="str">
            <v>Y</v>
          </cell>
          <cell r="CZ101" t="str">
            <v>Y</v>
          </cell>
          <cell r="DA101" t="str">
            <v>Y</v>
          </cell>
          <cell r="DB101" t="str">
            <v>Y</v>
          </cell>
          <cell r="DC101" t="str">
            <v>Y</v>
          </cell>
          <cell r="DD101" t="str">
            <v>Y</v>
          </cell>
          <cell r="DE101" t="str">
            <v>Y</v>
          </cell>
          <cell r="DF101" t="str">
            <v>Y</v>
          </cell>
          <cell r="DG101" t="str">
            <v>Y</v>
          </cell>
          <cell r="DH101" t="str">
            <v>N</v>
          </cell>
          <cell r="DI101" t="str">
            <v>Y</v>
          </cell>
          <cell r="DJ101" t="str">
            <v>Y</v>
          </cell>
          <cell r="DK101" t="str">
            <v>Y</v>
          </cell>
          <cell r="DL101" t="str">
            <v>Y</v>
          </cell>
          <cell r="DM101" t="str">
            <v>Y</v>
          </cell>
          <cell r="DN101" t="str">
            <v>Y</v>
          </cell>
          <cell r="DO101" t="str">
            <v>Y</v>
          </cell>
          <cell r="DP101" t="str">
            <v>Y</v>
          </cell>
          <cell r="DQ101" t="str">
            <v>Y</v>
          </cell>
          <cell r="DR101" t="str">
            <v>Y</v>
          </cell>
          <cell r="DS101" t="str">
            <v>Y</v>
          </cell>
          <cell r="DT101" t="str">
            <v>Y</v>
          </cell>
          <cell r="DU101" t="str">
            <v>Y</v>
          </cell>
          <cell r="DV101" t="str">
            <v>Y</v>
          </cell>
          <cell r="DW101" t="str">
            <v>Y</v>
          </cell>
          <cell r="DX101" t="str">
            <v>Y</v>
          </cell>
          <cell r="DY101" t="str">
            <v>Y</v>
          </cell>
          <cell r="DZ101" t="str">
            <v>Y</v>
          </cell>
          <cell r="EA101" t="str">
            <v>Y</v>
          </cell>
          <cell r="EB101"/>
          <cell r="EC101" t="str">
            <v>Y</v>
          </cell>
          <cell r="ED101" t="str">
            <v>Y</v>
          </cell>
          <cell r="EE101" t="str">
            <v>Y</v>
          </cell>
          <cell r="EF101" t="str">
            <v>Y</v>
          </cell>
          <cell r="EG101" t="str">
            <v>Y</v>
          </cell>
          <cell r="EH101" t="str">
            <v>Y</v>
          </cell>
          <cell r="EI101" t="str">
            <v>Y</v>
          </cell>
          <cell r="EJ101" t="str">
            <v>N</v>
          </cell>
          <cell r="EK101" t="str">
            <v>Y</v>
          </cell>
          <cell r="EL101"/>
          <cell r="EM101" t="str">
            <v>Y</v>
          </cell>
          <cell r="EN101" t="str">
            <v>Y</v>
          </cell>
          <cell r="EO101" t="str">
            <v>N</v>
          </cell>
          <cell r="EP101" t="str">
            <v>Y</v>
          </cell>
          <cell r="EQ101" t="str">
            <v>Y</v>
          </cell>
          <cell r="ER101" t="str">
            <v>Y</v>
          </cell>
          <cell r="ES101" t="str">
            <v>Y</v>
          </cell>
          <cell r="ET101" t="str">
            <v>Y</v>
          </cell>
          <cell r="EU101" t="str">
            <v>Y</v>
          </cell>
          <cell r="EV101" t="str">
            <v>Y</v>
          </cell>
          <cell r="EW101" t="str">
            <v>N</v>
          </cell>
          <cell r="EX101" t="str">
            <v>Y</v>
          </cell>
          <cell r="EY101"/>
          <cell r="EZ101" t="str">
            <v>Y</v>
          </cell>
          <cell r="FA101" t="str">
            <v>Y</v>
          </cell>
          <cell r="FB101" t="str">
            <v>Y</v>
          </cell>
          <cell r="FC101" t="str">
            <v>N</v>
          </cell>
          <cell r="FD101" t="str">
            <v>Y</v>
          </cell>
          <cell r="FE101" t="str">
            <v>N</v>
          </cell>
          <cell r="FF101" t="str">
            <v>Y</v>
          </cell>
          <cell r="FG101" t="str">
            <v>Y</v>
          </cell>
          <cell r="FH101" t="str">
            <v>Y</v>
          </cell>
          <cell r="FI101" t="str">
            <v>Y</v>
          </cell>
          <cell r="FJ101" t="str">
            <v>Y</v>
          </cell>
          <cell r="FK101" t="str">
            <v>Y</v>
          </cell>
          <cell r="FL101" t="str">
            <v>N</v>
          </cell>
          <cell r="FM101" t="str">
            <v>Y</v>
          </cell>
          <cell r="FN101" t="str">
            <v>Y</v>
          </cell>
          <cell r="FO101" t="str">
            <v>Y</v>
          </cell>
          <cell r="FP101" t="str">
            <v>Y</v>
          </cell>
          <cell r="FQ101" t="str">
            <v>Y</v>
          </cell>
          <cell r="FR101" t="str">
            <v>Y</v>
          </cell>
          <cell r="FS101" t="str">
            <v>Y</v>
          </cell>
          <cell r="FT101" t="str">
            <v>Y</v>
          </cell>
          <cell r="FU101" t="str">
            <v>Y</v>
          </cell>
          <cell r="FV101" t="str">
            <v>N</v>
          </cell>
          <cell r="FW101" t="str">
            <v>N</v>
          </cell>
          <cell r="FX101" t="str">
            <v>Y</v>
          </cell>
          <cell r="FY101" t="str">
            <v>Y</v>
          </cell>
          <cell r="FZ101" t="str">
            <v>Y</v>
          </cell>
          <cell r="GA101" t="str">
            <v>Y</v>
          </cell>
          <cell r="GB101"/>
          <cell r="GC101" t="str">
            <v>Y</v>
          </cell>
          <cell r="GD101" t="str">
            <v>Y</v>
          </cell>
          <cell r="GE101"/>
          <cell r="GF101" t="str">
            <v>Y</v>
          </cell>
          <cell r="GG101" t="str">
            <v>Y</v>
          </cell>
          <cell r="GH101" t="str">
            <v xml:space="preserve">Y </v>
          </cell>
          <cell r="GI101" t="str">
            <v>Y</v>
          </cell>
          <cell r="GJ101" t="str">
            <v>Y</v>
          </cell>
          <cell r="GK101" t="str">
            <v>Y</v>
          </cell>
          <cell r="GL101" t="str">
            <v>Y</v>
          </cell>
          <cell r="GM101" t="str">
            <v>Y</v>
          </cell>
          <cell r="GN101" t="str">
            <v>Y</v>
          </cell>
          <cell r="GO101" t="str">
            <v>Y</v>
          </cell>
          <cell r="GP101" t="str">
            <v>Y</v>
          </cell>
          <cell r="GQ101" t="str">
            <v>Y</v>
          </cell>
          <cell r="GR101" t="str">
            <v>Y</v>
          </cell>
          <cell r="GS101" t="str">
            <v>Y</v>
          </cell>
          <cell r="GT101" t="str">
            <v>N</v>
          </cell>
          <cell r="GU101" t="str">
            <v>Y</v>
          </cell>
          <cell r="GV101" t="str">
            <v>Y</v>
          </cell>
          <cell r="GW101" t="str">
            <v>Y</v>
          </cell>
          <cell r="GX101" t="str">
            <v>Y</v>
          </cell>
          <cell r="GY101" t="str">
            <v>Y</v>
          </cell>
          <cell r="GZ101" t="str">
            <v>Y</v>
          </cell>
          <cell r="HA101" t="str">
            <v>Y</v>
          </cell>
          <cell r="HB101" t="str">
            <v>Y</v>
          </cell>
          <cell r="HC101" t="str">
            <v>Y</v>
          </cell>
          <cell r="HD101" t="str">
            <v>Y</v>
          </cell>
          <cell r="HE101" t="str">
            <v>Y</v>
          </cell>
          <cell r="HF101"/>
          <cell r="HG101" t="str">
            <v>Y</v>
          </cell>
          <cell r="HH101" t="str">
            <v>Y</v>
          </cell>
          <cell r="HI101" t="str">
            <v>Y</v>
          </cell>
          <cell r="HJ101" t="str">
            <v>Y</v>
          </cell>
          <cell r="HK101" t="str">
            <v>Y</v>
          </cell>
          <cell r="HL101" t="str">
            <v>Y</v>
          </cell>
          <cell r="HM101" t="str">
            <v>Y</v>
          </cell>
          <cell r="HN101" t="str">
            <v>Y</v>
          </cell>
          <cell r="HO101" t="str">
            <v>Y</v>
          </cell>
          <cell r="HP101"/>
          <cell r="HQ101" t="str">
            <v>Y</v>
          </cell>
          <cell r="HR101" t="str">
            <v>Y</v>
          </cell>
          <cell r="HS101" t="str">
            <v>Y</v>
          </cell>
          <cell r="HT101" t="str">
            <v>Y</v>
          </cell>
          <cell r="HU101" t="str">
            <v>Y</v>
          </cell>
          <cell r="HV101" t="str">
            <v>Y</v>
          </cell>
          <cell r="HW101" t="str">
            <v>Y</v>
          </cell>
          <cell r="HX101" t="str">
            <v>Y</v>
          </cell>
          <cell r="HY101"/>
          <cell r="HZ101" t="str">
            <v>Y</v>
          </cell>
          <cell r="IA101" t="str">
            <v>Y</v>
          </cell>
          <cell r="IB101" t="str">
            <v>Y</v>
          </cell>
          <cell r="IC101" t="str">
            <v>Y</v>
          </cell>
          <cell r="ID101" t="str">
            <v>Y</v>
          </cell>
          <cell r="IE101" t="str">
            <v>Y</v>
          </cell>
          <cell r="IF101" t="str">
            <v>Y</v>
          </cell>
          <cell r="IG101" t="str">
            <v>Y</v>
          </cell>
          <cell r="IH101" t="str">
            <v>Y</v>
          </cell>
          <cell r="II101"/>
          <cell r="IJ101" t="str">
            <v>Y</v>
          </cell>
          <cell r="IK101" t="str">
            <v>Y</v>
          </cell>
          <cell r="IL101" t="str">
            <v>Y</v>
          </cell>
          <cell r="IM101" t="str">
            <v>Y</v>
          </cell>
          <cell r="IN101"/>
          <cell r="IO101" t="str">
            <v>Y</v>
          </cell>
          <cell r="IP101" t="str">
            <v>Y</v>
          </cell>
          <cell r="IQ101" t="str">
            <v>Y</v>
          </cell>
          <cell r="IR101" t="str">
            <v>Y</v>
          </cell>
          <cell r="IS101" t="str">
            <v>Y</v>
          </cell>
          <cell r="IT101" t="str">
            <v>Y</v>
          </cell>
          <cell r="IU101" t="str">
            <v>Y</v>
          </cell>
          <cell r="IV101" t="str">
            <v>Y</v>
          </cell>
          <cell r="IW101"/>
          <cell r="IX101" t="str">
            <v>Y</v>
          </cell>
          <cell r="IY101" t="str">
            <v>Y</v>
          </cell>
          <cell r="IZ101" t="str">
            <v>Y</v>
          </cell>
          <cell r="JA101" t="str">
            <v>Y</v>
          </cell>
          <cell r="JB101" t="str">
            <v>Y</v>
          </cell>
          <cell r="JC101" t="str">
            <v>Y</v>
          </cell>
          <cell r="JD101" t="str">
            <v>Y</v>
          </cell>
          <cell r="JE101" t="str">
            <v>Y</v>
          </cell>
          <cell r="JF101" t="str">
            <v>Y</v>
          </cell>
          <cell r="JG101"/>
          <cell r="JH101" t="str">
            <v>Y</v>
          </cell>
          <cell r="JI101"/>
          <cell r="JJ101" t="str">
            <v>Y</v>
          </cell>
          <cell r="JK101" t="str">
            <v>Y</v>
          </cell>
          <cell r="JL101" t="str">
            <v>Y</v>
          </cell>
          <cell r="JM101" t="str">
            <v>Y</v>
          </cell>
          <cell r="JN101" t="str">
            <v>Y</v>
          </cell>
          <cell r="JO101" t="str">
            <v>Y</v>
          </cell>
          <cell r="JP101" t="str">
            <v>Y</v>
          </cell>
          <cell r="JQ101" t="str">
            <v>Y</v>
          </cell>
          <cell r="JR101" t="str">
            <v>Y</v>
          </cell>
          <cell r="JS101" t="str">
            <v>Y</v>
          </cell>
          <cell r="JT101" t="str">
            <v>Y</v>
          </cell>
          <cell r="JU101" t="str">
            <v>Y</v>
          </cell>
          <cell r="JV101" t="str">
            <v>Y</v>
          </cell>
          <cell r="JW101" t="str">
            <v>Y</v>
          </cell>
          <cell r="JX101" t="str">
            <v>Y</v>
          </cell>
          <cell r="JY101" t="str">
            <v>Y</v>
          </cell>
          <cell r="JZ101" t="str">
            <v>N</v>
          </cell>
          <cell r="KA101" t="str">
            <v>N</v>
          </cell>
          <cell r="KB101" t="str">
            <v>Y</v>
          </cell>
          <cell r="KC101" t="str">
            <v>Y</v>
          </cell>
          <cell r="KD101" t="str">
            <v>Y</v>
          </cell>
          <cell r="KE101" t="str">
            <v>Y</v>
          </cell>
          <cell r="KF101" t="str">
            <v>Y</v>
          </cell>
          <cell r="KG101" t="str">
            <v>N</v>
          </cell>
          <cell r="KH101"/>
          <cell r="KI101" t="str">
            <v>Y</v>
          </cell>
          <cell r="KJ101" t="str">
            <v>Y</v>
          </cell>
          <cell r="KK101" t="str">
            <v>Y</v>
          </cell>
          <cell r="KL101" t="str">
            <v>Y</v>
          </cell>
          <cell r="KM101" t="str">
            <v>Y</v>
          </cell>
          <cell r="KN101" t="str">
            <v>Y</v>
          </cell>
          <cell r="KO101" t="str">
            <v>Y</v>
          </cell>
          <cell r="KP101" t="str">
            <v>Y</v>
          </cell>
          <cell r="KQ101" t="str">
            <v>Y</v>
          </cell>
          <cell r="KR101" t="str">
            <v>Y</v>
          </cell>
          <cell r="KS101" t="str">
            <v>Y</v>
          </cell>
          <cell r="KT101" t="str">
            <v>Y</v>
          </cell>
          <cell r="KU101" t="str">
            <v>Y</v>
          </cell>
          <cell r="KV101" t="str">
            <v>Y</v>
          </cell>
          <cell r="KW101" t="str">
            <v>Y</v>
          </cell>
          <cell r="KX101" t="str">
            <v>Y</v>
          </cell>
          <cell r="KY101" t="str">
            <v>Y</v>
          </cell>
          <cell r="KZ101" t="str">
            <v>Y</v>
          </cell>
          <cell r="LA101" t="str">
            <v>Y</v>
          </cell>
          <cell r="LB101" t="str">
            <v>Y</v>
          </cell>
          <cell r="LC101" t="str">
            <v>Y</v>
          </cell>
          <cell r="LD101" t="str">
            <v>Y</v>
          </cell>
          <cell r="LE101" t="str">
            <v>Y</v>
          </cell>
          <cell r="LF101" t="str">
            <v>Y</v>
          </cell>
          <cell r="LG101" t="str">
            <v>Y</v>
          </cell>
          <cell r="LH101" t="str">
            <v>Y</v>
          </cell>
          <cell r="LI101" t="str">
            <v>Y</v>
          </cell>
          <cell r="LJ101" t="str">
            <v>Y</v>
          </cell>
          <cell r="LK101" t="str">
            <v>Y</v>
          </cell>
          <cell r="LL101" t="str">
            <v>Y</v>
          </cell>
          <cell r="LM101" t="str">
            <v>Y</v>
          </cell>
          <cell r="LN101" t="str">
            <v>Y</v>
          </cell>
          <cell r="LO101" t="str">
            <v>Y</v>
          </cell>
          <cell r="LP101" t="str">
            <v>Y</v>
          </cell>
          <cell r="LQ101" t="str">
            <v>Y</v>
          </cell>
          <cell r="LR101"/>
          <cell r="LS101" t="str">
            <v>Y</v>
          </cell>
          <cell r="LT101" t="str">
            <v>Y</v>
          </cell>
          <cell r="LU101" t="str">
            <v>Y</v>
          </cell>
          <cell r="LV101" t="str">
            <v>Y</v>
          </cell>
          <cell r="LW101" t="str">
            <v>Y</v>
          </cell>
          <cell r="LX101" t="str">
            <v>Y</v>
          </cell>
          <cell r="LY101" t="str">
            <v>Y</v>
          </cell>
          <cell r="LZ101" t="str">
            <v>Y</v>
          </cell>
          <cell r="MA101" t="str">
            <v>Y</v>
          </cell>
          <cell r="MB101" t="str">
            <v>Y</v>
          </cell>
          <cell r="MC101" t="str">
            <v>Y</v>
          </cell>
          <cell r="MD101" t="str">
            <v>N</v>
          </cell>
          <cell r="ME101" t="str">
            <v>Y</v>
          </cell>
          <cell r="MF101" t="str">
            <v>Y</v>
          </cell>
          <cell r="MG101" t="str">
            <v>Y</v>
          </cell>
          <cell r="MH101" t="str">
            <v>Y</v>
          </cell>
          <cell r="MI101" t="str">
            <v>Y</v>
          </cell>
          <cell r="MJ101" t="str">
            <v>Y</v>
          </cell>
          <cell r="MK101" t="str">
            <v>Y</v>
          </cell>
          <cell r="ML101" t="str">
            <v>Y</v>
          </cell>
          <cell r="MM101" t="str">
            <v>Y</v>
          </cell>
          <cell r="MN101" t="str">
            <v>Y</v>
          </cell>
          <cell r="MO101" t="str">
            <v>Y</v>
          </cell>
          <cell r="MP101" t="str">
            <v>Y</v>
          </cell>
          <cell r="MQ101"/>
          <cell r="MR101" t="str">
            <v>Y</v>
          </cell>
          <cell r="MS101" t="str">
            <v>Y</v>
          </cell>
          <cell r="MT101" t="str">
            <v>Y</v>
          </cell>
          <cell r="MU101" t="str">
            <v>Y</v>
          </cell>
          <cell r="MV101" t="str">
            <v>Y</v>
          </cell>
          <cell r="MW101" t="str">
            <v>Y</v>
          </cell>
          <cell r="MX101" t="str">
            <v>Y</v>
          </cell>
          <cell r="MY101" t="str">
            <v>Y</v>
          </cell>
          <cell r="MZ101" t="str">
            <v>Y</v>
          </cell>
          <cell r="NA101" t="str">
            <v>Y</v>
          </cell>
          <cell r="NB101" t="str">
            <v>Y</v>
          </cell>
          <cell r="NC101" t="str">
            <v>Y</v>
          </cell>
          <cell r="ND101" t="str">
            <v>Y</v>
          </cell>
          <cell r="NE101" t="str">
            <v>Y</v>
          </cell>
          <cell r="NF101" t="str">
            <v>Y</v>
          </cell>
          <cell r="NG101" t="str">
            <v>Y</v>
          </cell>
          <cell r="NH101" t="str">
            <v>Y</v>
          </cell>
          <cell r="NI101" t="str">
            <v>Y</v>
          </cell>
          <cell r="NJ101" t="str">
            <v>Y</v>
          </cell>
          <cell r="NK101" t="str">
            <v>Y</v>
          </cell>
          <cell r="NL101" t="str">
            <v>Y</v>
          </cell>
          <cell r="NM101" t="str">
            <v>Y</v>
          </cell>
          <cell r="NN101" t="str">
            <v>Y</v>
          </cell>
          <cell r="NO101" t="str">
            <v>Y</v>
          </cell>
          <cell r="NP101" t="str">
            <v>Y</v>
          </cell>
          <cell r="NQ101" t="str">
            <v>Y</v>
          </cell>
          <cell r="NR101" t="str">
            <v>Y</v>
          </cell>
          <cell r="NS101"/>
          <cell r="NT101"/>
          <cell r="NU101" t="str">
            <v>Y</v>
          </cell>
          <cell r="NV101" t="str">
            <v>Y</v>
          </cell>
          <cell r="NW101" t="str">
            <v>Y</v>
          </cell>
          <cell r="NX101" t="str">
            <v>Y</v>
          </cell>
          <cell r="NY101" t="str">
            <v>Y</v>
          </cell>
          <cell r="NZ101" t="str">
            <v>Y</v>
          </cell>
          <cell r="OA101" t="str">
            <v>Y</v>
          </cell>
          <cell r="OB101" t="str">
            <v>Y</v>
          </cell>
          <cell r="OC101"/>
          <cell r="OD101" t="str">
            <v>Y</v>
          </cell>
          <cell r="OE101" t="str">
            <v>Y</v>
          </cell>
          <cell r="OF101" t="str">
            <v>Y</v>
          </cell>
          <cell r="OG101" t="str">
            <v>Y</v>
          </cell>
          <cell r="OH101"/>
          <cell r="OI101" t="str">
            <v>Y</v>
          </cell>
          <cell r="OJ101" t="str">
            <v>Y</v>
          </cell>
          <cell r="OK101" t="str">
            <v>Y</v>
          </cell>
          <cell r="OL101" t="str">
            <v>Y</v>
          </cell>
          <cell r="OM101" t="str">
            <v>Y</v>
          </cell>
          <cell r="ON101" t="str">
            <v>Y</v>
          </cell>
          <cell r="OO101" t="str">
            <v>Y</v>
          </cell>
          <cell r="OP101"/>
          <cell r="OQ101" t="str">
            <v>Y</v>
          </cell>
          <cell r="OR101" t="str">
            <v>N</v>
          </cell>
          <cell r="OS101" t="str">
            <v>Y</v>
          </cell>
          <cell r="OT101"/>
          <cell r="OU101" t="str">
            <v>Y</v>
          </cell>
          <cell r="OV101" t="str">
            <v>Y</v>
          </cell>
          <cell r="OW101" t="str">
            <v>Y</v>
          </cell>
          <cell r="OX101" t="str">
            <v>Y</v>
          </cell>
          <cell r="OY101" t="str">
            <v>Y</v>
          </cell>
          <cell r="OZ101" t="str">
            <v>Y</v>
          </cell>
          <cell r="PA101" t="str">
            <v>Y</v>
          </cell>
          <cell r="PB101" t="str">
            <v>Y</v>
          </cell>
          <cell r="PC101" t="str">
            <v>Y</v>
          </cell>
          <cell r="PD101" t="str">
            <v>Y</v>
          </cell>
          <cell r="PE101" t="str">
            <v>Y</v>
          </cell>
          <cell r="PF101" t="str">
            <v>Y</v>
          </cell>
          <cell r="PG101" t="str">
            <v>Y</v>
          </cell>
          <cell r="PH101" t="str">
            <v>Y</v>
          </cell>
          <cell r="PI101" t="str">
            <v>Y</v>
          </cell>
          <cell r="PJ101" t="str">
            <v>Y</v>
          </cell>
          <cell r="PK101" t="str">
            <v>Y</v>
          </cell>
          <cell r="PL101" t="str">
            <v>Y</v>
          </cell>
          <cell r="PM101" t="str">
            <v>N</v>
          </cell>
          <cell r="PN101" t="str">
            <v>Y</v>
          </cell>
          <cell r="PO101" t="str">
            <v>Y</v>
          </cell>
          <cell r="PP101" t="str">
            <v>Y</v>
          </cell>
          <cell r="PQ101" t="str">
            <v>Y</v>
          </cell>
          <cell r="PR101" t="str">
            <v>Y</v>
          </cell>
          <cell r="PS101" t="str">
            <v>Y</v>
          </cell>
          <cell r="PT101" t="str">
            <v>N</v>
          </cell>
          <cell r="PU101" t="str">
            <v>Y</v>
          </cell>
          <cell r="PV101" t="str">
            <v>Y</v>
          </cell>
          <cell r="PW101" t="str">
            <v>Y</v>
          </cell>
          <cell r="PX101" t="str">
            <v>Y</v>
          </cell>
          <cell r="PY101" t="str">
            <v>Y</v>
          </cell>
          <cell r="PZ101" t="str">
            <v>Y</v>
          </cell>
          <cell r="QA101"/>
          <cell r="QB101" t="str">
            <v>Y</v>
          </cell>
          <cell r="QC101" t="str">
            <v>Y</v>
          </cell>
          <cell r="QD101" t="str">
            <v>Y</v>
          </cell>
          <cell r="QE101" t="str">
            <v>Y</v>
          </cell>
          <cell r="QF101" t="str">
            <v>Y</v>
          </cell>
          <cell r="QG101" t="str">
            <v>Y</v>
          </cell>
          <cell r="QH101" t="str">
            <v>N</v>
          </cell>
          <cell r="QI101" t="str">
            <v>Y</v>
          </cell>
          <cell r="QJ101" t="str">
            <v>Y</v>
          </cell>
          <cell r="QK101" t="str">
            <v>Y</v>
          </cell>
          <cell r="QL101" t="str">
            <v>Y</v>
          </cell>
          <cell r="QM101" t="str">
            <v>Y</v>
          </cell>
          <cell r="QN101" t="str">
            <v>Y</v>
          </cell>
          <cell r="QO101" t="str">
            <v>Y</v>
          </cell>
          <cell r="QP101" t="str">
            <v>Y</v>
          </cell>
          <cell r="QQ101" t="str">
            <v>Y</v>
          </cell>
          <cell r="QR101" t="str">
            <v>N</v>
          </cell>
          <cell r="QS101" t="str">
            <v>Y</v>
          </cell>
          <cell r="QT101" t="str">
            <v>Y</v>
          </cell>
          <cell r="QU101" t="str">
            <v>Y</v>
          </cell>
          <cell r="QV101" t="str">
            <v>Y</v>
          </cell>
          <cell r="QW101" t="str">
            <v>Y</v>
          </cell>
          <cell r="QX101" t="str">
            <v>Y</v>
          </cell>
          <cell r="QY101" t="str">
            <v>Y</v>
          </cell>
          <cell r="QZ101"/>
          <cell r="RA101" t="str">
            <v>Y</v>
          </cell>
          <cell r="RB101" t="str">
            <v>Y</v>
          </cell>
          <cell r="RC101" t="str">
            <v>Y</v>
          </cell>
          <cell r="RD101" t="str">
            <v>N</v>
          </cell>
          <cell r="RE101" t="str">
            <v>N</v>
          </cell>
          <cell r="RF101" t="str">
            <v>Y</v>
          </cell>
          <cell r="RG101" t="str">
            <v>Y</v>
          </cell>
          <cell r="RH101" t="str">
            <v>Y</v>
          </cell>
          <cell r="RI101" t="str">
            <v>N</v>
          </cell>
          <cell r="RJ101" t="str">
            <v>N</v>
          </cell>
          <cell r="RK101" t="str">
            <v>Y</v>
          </cell>
          <cell r="RL101" t="str">
            <v>Y</v>
          </cell>
          <cell r="RM101"/>
          <cell r="RN101" t="str">
            <v>Y</v>
          </cell>
          <cell r="RO101" t="str">
            <v>Y</v>
          </cell>
          <cell r="RP101" t="str">
            <v>Y</v>
          </cell>
          <cell r="RQ101" t="str">
            <v>Y</v>
          </cell>
          <cell r="RR101" t="str">
            <v>Y</v>
          </cell>
          <cell r="RS101" t="str">
            <v>Y</v>
          </cell>
          <cell r="RT101" t="str">
            <v>Y</v>
          </cell>
          <cell r="RU101" t="str">
            <v>Y</v>
          </cell>
          <cell r="RV101" t="str">
            <v>Y</v>
          </cell>
          <cell r="RW101" t="str">
            <v>Y</v>
          </cell>
          <cell r="RX101" t="str">
            <v>Y</v>
          </cell>
          <cell r="RY101"/>
          <cell r="RZ101" t="str">
            <v>Y</v>
          </cell>
          <cell r="SA101" t="str">
            <v>Y</v>
          </cell>
          <cell r="SB101" t="str">
            <v>Y</v>
          </cell>
          <cell r="SC101"/>
          <cell r="SD101" t="str">
            <v>Y</v>
          </cell>
          <cell r="SE101" t="str">
            <v>Y</v>
          </cell>
          <cell r="SF101" t="str">
            <v>Y</v>
          </cell>
          <cell r="SG101" t="str">
            <v>Y</v>
          </cell>
          <cell r="SH101" t="str">
            <v>Y</v>
          </cell>
          <cell r="SI101" t="str">
            <v>Y</v>
          </cell>
          <cell r="SJ101" t="str">
            <v>Y</v>
          </cell>
          <cell r="SK101" t="str">
            <v>Y</v>
          </cell>
          <cell r="SL101" t="str">
            <v>Y</v>
          </cell>
          <cell r="SM101"/>
          <cell r="SN101" t="str">
            <v>Y</v>
          </cell>
          <cell r="SO101" t="str">
            <v>Y</v>
          </cell>
          <cell r="SP101" t="str">
            <v>Y</v>
          </cell>
          <cell r="SQ101" t="str">
            <v>Y</v>
          </cell>
          <cell r="SR101" t="str">
            <v>Y</v>
          </cell>
          <cell r="SS101" t="str">
            <v>Y</v>
          </cell>
          <cell r="ST101" t="str">
            <v>Y</v>
          </cell>
          <cell r="SU101" t="str">
            <v>Y</v>
          </cell>
          <cell r="SV101" t="str">
            <v>Y</v>
          </cell>
          <cell r="SW101" t="str">
            <v>Y</v>
          </cell>
          <cell r="SX101" t="str">
            <v>Y</v>
          </cell>
          <cell r="SY101" t="str">
            <v>Y</v>
          </cell>
          <cell r="SZ101" t="str">
            <v>Y</v>
          </cell>
          <cell r="TA101" t="str">
            <v>Y</v>
          </cell>
          <cell r="TB101" t="str">
            <v>Y</v>
          </cell>
          <cell r="TC101" t="str">
            <v>Y</v>
          </cell>
          <cell r="TD101" t="str">
            <v>Y</v>
          </cell>
          <cell r="TE101" t="str">
            <v>Y</v>
          </cell>
          <cell r="TF101" t="str">
            <v>Y</v>
          </cell>
          <cell r="TG101" t="str">
            <v>Y</v>
          </cell>
          <cell r="TH101" t="str">
            <v>Y</v>
          </cell>
          <cell r="TI101" t="str">
            <v>Y</v>
          </cell>
          <cell r="TJ101" t="str">
            <v>Y</v>
          </cell>
          <cell r="TK101" t="str">
            <v>Y</v>
          </cell>
          <cell r="TL101" t="str">
            <v>Y</v>
          </cell>
          <cell r="TM101" t="str">
            <v>Y</v>
          </cell>
          <cell r="TN101" t="str">
            <v>Y</v>
          </cell>
          <cell r="TO101" t="str">
            <v>Y</v>
          </cell>
          <cell r="TP101" t="str">
            <v>Y</v>
          </cell>
          <cell r="TQ101" t="str">
            <v>N</v>
          </cell>
          <cell r="TR101"/>
          <cell r="TS101" t="str">
            <v>Y</v>
          </cell>
          <cell r="TT101" t="str">
            <v>N</v>
          </cell>
          <cell r="TU101" t="str">
            <v>Y</v>
          </cell>
          <cell r="TV101" t="str">
            <v>Y</v>
          </cell>
          <cell r="TW101" t="str">
            <v>Y</v>
          </cell>
          <cell r="TX101" t="str">
            <v>Y</v>
          </cell>
          <cell r="TY101" t="str">
            <v>Y</v>
          </cell>
          <cell r="TZ101" t="str">
            <v>Y</v>
          </cell>
          <cell r="UA101" t="str">
            <v>Y</v>
          </cell>
          <cell r="UB101" t="str">
            <v>Y</v>
          </cell>
          <cell r="UC101" t="str">
            <v>Y</v>
          </cell>
          <cell r="UD101" t="str">
            <v>Y</v>
          </cell>
          <cell r="UE101" t="str">
            <v>Y</v>
          </cell>
          <cell r="UF101" t="str">
            <v>N</v>
          </cell>
          <cell r="UG101" t="str">
            <v>Y</v>
          </cell>
          <cell r="UH101" t="str">
            <v>Y</v>
          </cell>
          <cell r="UI101" t="str">
            <v>N</v>
          </cell>
          <cell r="UJ101" t="str">
            <v>Y</v>
          </cell>
          <cell r="UK101" t="str">
            <v>Y</v>
          </cell>
          <cell r="UL101" t="str">
            <v>Y</v>
          </cell>
          <cell r="UM101" t="str">
            <v>Y</v>
          </cell>
          <cell r="UN101" t="str">
            <v>Y</v>
          </cell>
          <cell r="UO101"/>
          <cell r="UP101" t="str">
            <v>Y</v>
          </cell>
          <cell r="UQ101" t="str">
            <v>Y</v>
          </cell>
          <cell r="UR101"/>
          <cell r="US101" t="str">
            <v>Y</v>
          </cell>
          <cell r="UT101" t="str">
            <v>Y</v>
          </cell>
          <cell r="UU101" t="str">
            <v>Y</v>
          </cell>
          <cell r="UV101" t="str">
            <v>Y</v>
          </cell>
          <cell r="UW101" t="str">
            <v>Y</v>
          </cell>
          <cell r="UX101" t="str">
            <v>Y</v>
          </cell>
          <cell r="UY101" t="str">
            <v>Y</v>
          </cell>
          <cell r="UZ101" t="str">
            <v>Y</v>
          </cell>
          <cell r="VA101" t="str">
            <v>Y</v>
          </cell>
          <cell r="VB101" t="str">
            <v>Y</v>
          </cell>
          <cell r="VC101" t="str">
            <v>Y</v>
          </cell>
          <cell r="VD101" t="str">
            <v>Y</v>
          </cell>
          <cell r="VE101" t="str">
            <v>Y</v>
          </cell>
          <cell r="VF101" t="str">
            <v>Y</v>
          </cell>
          <cell r="VG101"/>
          <cell r="VH101" t="str">
            <v>Y</v>
          </cell>
          <cell r="VI101" t="str">
            <v>Y</v>
          </cell>
          <cell r="VJ101" t="str">
            <v>Y</v>
          </cell>
          <cell r="VK101" t="str">
            <v>Y</v>
          </cell>
          <cell r="VL101" t="str">
            <v>Y</v>
          </cell>
          <cell r="VM101"/>
          <cell r="VN101" t="str">
            <v>Y</v>
          </cell>
          <cell r="VO101" t="str">
            <v>Y</v>
          </cell>
          <cell r="VP101"/>
          <cell r="VQ101" t="str">
            <v>Y</v>
          </cell>
          <cell r="VR101" t="str">
            <v>Y</v>
          </cell>
          <cell r="VS101" t="str">
            <v>Y</v>
          </cell>
          <cell r="VT101" t="str">
            <v>Y</v>
          </cell>
          <cell r="VU101" t="str">
            <v>Y</v>
          </cell>
          <cell r="VV101" t="str">
            <v>Y</v>
          </cell>
          <cell r="VW101" t="str">
            <v>Y</v>
          </cell>
          <cell r="VX101"/>
          <cell r="VY101" t="str">
            <v>Y</v>
          </cell>
          <cell r="VZ101" t="str">
            <v>Y</v>
          </cell>
          <cell r="WA101"/>
          <cell r="WB101"/>
          <cell r="WC101" t="str">
            <v>Y</v>
          </cell>
          <cell r="WD101" t="str">
            <v>Y</v>
          </cell>
          <cell r="WE101" t="str">
            <v>Y</v>
          </cell>
          <cell r="WF101"/>
          <cell r="WG101" t="str">
            <v>Y</v>
          </cell>
          <cell r="WH101" t="str">
            <v>Y</v>
          </cell>
          <cell r="WI101" t="str">
            <v>Y</v>
          </cell>
          <cell r="WJ101"/>
          <cell r="WK101"/>
          <cell r="WL101" t="str">
            <v>Y</v>
          </cell>
          <cell r="WM101" t="str">
            <v>Y</v>
          </cell>
          <cell r="WN101" t="str">
            <v>Y</v>
          </cell>
          <cell r="WO101" t="str">
            <v>Y</v>
          </cell>
          <cell r="WP101"/>
          <cell r="WQ101"/>
          <cell r="WR101"/>
          <cell r="WS101" t="str">
            <v>Y</v>
          </cell>
          <cell r="WT101" t="str">
            <v>Y</v>
          </cell>
          <cell r="WU101" t="str">
            <v>Y</v>
          </cell>
          <cell r="WV101" t="str">
            <v>Y</v>
          </cell>
          <cell r="WW101" t="str">
            <v>N</v>
          </cell>
          <cell r="WX101" t="str">
            <v>Y</v>
          </cell>
          <cell r="WY101" t="str">
            <v>Y</v>
          </cell>
          <cell r="WZ101" t="str">
            <v>Y</v>
          </cell>
          <cell r="XA101"/>
          <cell r="XB101" t="str">
            <v>Y</v>
          </cell>
          <cell r="XC101"/>
          <cell r="XD101"/>
          <cell r="XE101"/>
          <cell r="XF101"/>
          <cell r="XG101"/>
          <cell r="XH101"/>
          <cell r="XI101"/>
          <cell r="XJ101"/>
          <cell r="XK101" t="str">
            <v>Y</v>
          </cell>
          <cell r="XL101" t="str">
            <v>Y</v>
          </cell>
          <cell r="XM101"/>
          <cell r="XN101" t="str">
            <v>Y</v>
          </cell>
          <cell r="XO101"/>
          <cell r="XP101" t="str">
            <v>Y</v>
          </cell>
          <cell r="XQ101" t="str">
            <v>Y</v>
          </cell>
          <cell r="XR101" t="str">
            <v>Y</v>
          </cell>
          <cell r="XS101" t="str">
            <v>Y</v>
          </cell>
          <cell r="XT101" t="str">
            <v>Y</v>
          </cell>
          <cell r="XU101" t="str">
            <v>Y</v>
          </cell>
          <cell r="XV101" t="str">
            <v>Y</v>
          </cell>
        </row>
        <row r="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cell r="CE102"/>
          <cell r="CF102"/>
          <cell r="CG102"/>
          <cell r="CH102"/>
          <cell r="CI102"/>
          <cell r="CJ102"/>
          <cell r="CK102"/>
          <cell r="CL102"/>
          <cell r="CM102"/>
          <cell r="CN102"/>
          <cell r="CO102"/>
          <cell r="CP102"/>
          <cell r="CQ102"/>
          <cell r="CR102"/>
          <cell r="CS102"/>
          <cell r="CT102"/>
          <cell r="CU102"/>
          <cell r="CV102"/>
          <cell r="CW102"/>
          <cell r="CX102"/>
          <cell r="CY102"/>
          <cell r="CZ102"/>
          <cell r="DA102"/>
          <cell r="DB102"/>
          <cell r="DC102"/>
          <cell r="DD102"/>
          <cell r="DE102"/>
          <cell r="DF102"/>
          <cell r="DG102"/>
          <cell r="DH102"/>
          <cell r="DI102"/>
          <cell r="DJ102"/>
          <cell r="DK102"/>
          <cell r="DL102"/>
          <cell r="DM102"/>
          <cell r="DN102"/>
          <cell r="DO102"/>
          <cell r="DP102"/>
          <cell r="DQ102"/>
          <cell r="DR102"/>
          <cell r="DS102"/>
          <cell r="DT102"/>
          <cell r="DU102"/>
          <cell r="DV102"/>
          <cell r="DW102"/>
          <cell r="DX102"/>
          <cell r="DY102"/>
          <cell r="DZ102"/>
          <cell r="EA102"/>
          <cell r="EB102"/>
          <cell r="EC102"/>
          <cell r="ED102"/>
          <cell r="EE102"/>
          <cell r="EF102"/>
          <cell r="EG102"/>
          <cell r="EH102"/>
          <cell r="EI102"/>
          <cell r="EJ102"/>
          <cell r="EK102"/>
          <cell r="EL102"/>
          <cell r="EM102"/>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cell r="HN102"/>
          <cell r="HO102"/>
          <cell r="HP102"/>
          <cell r="HQ102"/>
          <cell r="HR102"/>
          <cell r="HS102"/>
          <cell r="HT102"/>
          <cell r="HU102"/>
          <cell r="HV102"/>
          <cell r="HW102"/>
          <cell r="HX102"/>
          <cell r="HY102"/>
          <cell r="HZ102"/>
          <cell r="IA102"/>
          <cell r="IB102"/>
          <cell r="IC102"/>
          <cell r="ID102"/>
          <cell r="IE102"/>
          <cell r="IF102"/>
          <cell r="IG102"/>
          <cell r="IH102"/>
          <cell r="II102"/>
          <cell r="IJ102"/>
          <cell r="IK102"/>
          <cell r="IL102"/>
          <cell r="IM102"/>
          <cell r="IN102"/>
          <cell r="IO102"/>
          <cell r="IP102"/>
          <cell r="IQ102"/>
          <cell r="IR102"/>
          <cell r="IS102"/>
          <cell r="IT102"/>
          <cell r="IU102"/>
          <cell r="IV102"/>
          <cell r="IW102"/>
          <cell r="IX102"/>
          <cell r="IY102"/>
          <cell r="IZ102"/>
          <cell r="JA102"/>
          <cell r="JB102"/>
          <cell r="JC102"/>
          <cell r="JD102"/>
          <cell r="JE102"/>
          <cell r="JF102"/>
          <cell r="JG102"/>
          <cell r="JH102"/>
          <cell r="JI102"/>
          <cell r="JJ102"/>
          <cell r="JK102"/>
          <cell r="JL102"/>
          <cell r="JM102"/>
          <cell r="JN102"/>
          <cell r="JO102"/>
          <cell r="JP102"/>
          <cell r="JQ102"/>
          <cell r="JR102"/>
          <cell r="JS102"/>
          <cell r="JT102"/>
          <cell r="JU102"/>
          <cell r="JV102"/>
          <cell r="JW102"/>
          <cell r="JX102"/>
          <cell r="JY102"/>
          <cell r="JZ102"/>
          <cell r="KA102"/>
          <cell r="KB102"/>
          <cell r="KC102"/>
          <cell r="KD102"/>
          <cell r="KE102"/>
          <cell r="KF102"/>
          <cell r="KG102"/>
          <cell r="KH102"/>
          <cell r="KI102"/>
          <cell r="KJ102"/>
          <cell r="KK102"/>
          <cell r="KL102"/>
          <cell r="KM102"/>
          <cell r="KN102"/>
          <cell r="KO102"/>
          <cell r="KP102"/>
          <cell r="KQ102"/>
          <cell r="KR102"/>
          <cell r="KS102"/>
          <cell r="KT102"/>
          <cell r="KU102"/>
          <cell r="KV102"/>
          <cell r="KW102"/>
          <cell r="KX102"/>
          <cell r="KY102"/>
          <cell r="KZ102"/>
          <cell r="LA102"/>
          <cell r="LB102"/>
          <cell r="LC102"/>
          <cell r="LD102"/>
          <cell r="LE102"/>
          <cell r="LF102"/>
          <cell r="LG102"/>
          <cell r="LH102"/>
          <cell r="LI102"/>
          <cell r="LJ102"/>
          <cell r="LK102"/>
          <cell r="LL102"/>
          <cell r="LM102"/>
          <cell r="LN102"/>
          <cell r="LO102"/>
          <cell r="LP102"/>
          <cell r="LQ102"/>
          <cell r="LR102"/>
          <cell r="LS102"/>
          <cell r="LT102"/>
          <cell r="LU102"/>
          <cell r="LV102"/>
          <cell r="LW102"/>
          <cell r="LX102"/>
          <cell r="LY102"/>
          <cell r="LZ102"/>
          <cell r="MA102"/>
          <cell r="MB102"/>
          <cell r="MC102"/>
          <cell r="MD102"/>
          <cell r="ME102"/>
          <cell r="MF102"/>
          <cell r="MG102"/>
          <cell r="MH102"/>
          <cell r="MI102"/>
          <cell r="MJ102"/>
          <cell r="MK102"/>
          <cell r="ML102"/>
          <cell r="MM102"/>
          <cell r="MN102"/>
          <cell r="MO102"/>
          <cell r="MP102"/>
          <cell r="MQ102"/>
          <cell r="MR102"/>
          <cell r="MS102"/>
          <cell r="MT102"/>
          <cell r="MU102"/>
          <cell r="MV102"/>
          <cell r="MW102"/>
          <cell r="MX102"/>
          <cell r="MY102"/>
          <cell r="MZ102"/>
          <cell r="NA102"/>
          <cell r="NB102"/>
          <cell r="NC102"/>
          <cell r="ND102"/>
          <cell r="NE102"/>
          <cell r="NF102"/>
          <cell r="NG102"/>
          <cell r="NH102"/>
          <cell r="NI102"/>
          <cell r="NJ102"/>
          <cell r="NK102"/>
          <cell r="NL102"/>
          <cell r="NM102"/>
          <cell r="NN102"/>
          <cell r="NO102"/>
          <cell r="NP102"/>
          <cell r="NQ102"/>
          <cell r="NR102"/>
          <cell r="NS102"/>
          <cell r="NT102"/>
          <cell r="NU102"/>
          <cell r="NV102"/>
          <cell r="NW102"/>
          <cell r="NX102"/>
          <cell r="NY102"/>
          <cell r="NZ102"/>
          <cell r="OA102"/>
          <cell r="OB102"/>
          <cell r="OC102"/>
          <cell r="OD102"/>
          <cell r="OE102"/>
          <cell r="OF102"/>
          <cell r="OG102"/>
          <cell r="OH102"/>
          <cell r="OI102"/>
          <cell r="OJ102"/>
          <cell r="OK102"/>
          <cell r="OL102"/>
          <cell r="OM102"/>
          <cell r="ON102"/>
          <cell r="OO102"/>
          <cell r="OP102"/>
          <cell r="OQ102"/>
          <cell r="OR102"/>
          <cell r="OS102"/>
          <cell r="OT102"/>
          <cell r="OU102"/>
          <cell r="OV102"/>
          <cell r="OW102"/>
          <cell r="OX102"/>
          <cell r="OY102"/>
          <cell r="OZ102"/>
          <cell r="PA102"/>
          <cell r="PB102"/>
          <cell r="PC102"/>
          <cell r="PD102"/>
          <cell r="PE102"/>
          <cell r="PF102"/>
          <cell r="PG102"/>
          <cell r="PH102"/>
          <cell r="PI102"/>
          <cell r="PJ102"/>
          <cell r="PK102"/>
          <cell r="PL102"/>
          <cell r="PM102"/>
          <cell r="PN102"/>
          <cell r="PO102"/>
          <cell r="PP102"/>
          <cell r="PQ102"/>
          <cell r="PR102"/>
          <cell r="PS102"/>
          <cell r="PT102"/>
          <cell r="PU102"/>
          <cell r="PV102"/>
          <cell r="PW102"/>
          <cell r="PX102"/>
          <cell r="PY102"/>
          <cell r="PZ102"/>
          <cell r="QA102"/>
          <cell r="QB102"/>
          <cell r="QC102"/>
          <cell r="QD102"/>
          <cell r="QE102"/>
          <cell r="QF102"/>
          <cell r="QG102"/>
          <cell r="QH102"/>
          <cell r="QI102"/>
          <cell r="QJ102"/>
          <cell r="QK102"/>
          <cell r="QL102"/>
          <cell r="QM102"/>
          <cell r="QN102"/>
          <cell r="QO102"/>
          <cell r="QP102"/>
          <cell r="QQ102"/>
          <cell r="QR102"/>
          <cell r="QS102"/>
          <cell r="QT102"/>
          <cell r="QU102"/>
          <cell r="QV102"/>
          <cell r="QW102"/>
          <cell r="QX102"/>
          <cell r="QY102"/>
          <cell r="QZ102"/>
          <cell r="RA102"/>
          <cell r="RB102"/>
          <cell r="RC102"/>
          <cell r="RD102"/>
          <cell r="RE102"/>
          <cell r="RF102"/>
          <cell r="RG102"/>
          <cell r="RH102"/>
          <cell r="RI102"/>
          <cell r="RJ102"/>
          <cell r="RK102"/>
          <cell r="RL102"/>
          <cell r="RM102"/>
          <cell r="RN102"/>
          <cell r="RO102"/>
          <cell r="RP102"/>
          <cell r="RQ102"/>
          <cell r="RR102"/>
          <cell r="RS102"/>
          <cell r="RT102"/>
          <cell r="RU102"/>
          <cell r="RV102"/>
          <cell r="RW102"/>
          <cell r="RX102"/>
          <cell r="RY102"/>
          <cell r="RZ102"/>
          <cell r="SA102"/>
          <cell r="SB102"/>
          <cell r="SC102"/>
          <cell r="SD102"/>
          <cell r="SE102"/>
          <cell r="SF102"/>
          <cell r="SG102"/>
          <cell r="SH102"/>
          <cell r="SI102"/>
          <cell r="SJ102"/>
          <cell r="SK102"/>
          <cell r="SL102"/>
          <cell r="SM102"/>
          <cell r="SN102"/>
          <cell r="SO102"/>
          <cell r="SP102"/>
          <cell r="SQ102"/>
          <cell r="SR102"/>
          <cell r="SS102"/>
          <cell r="ST102"/>
          <cell r="SU102"/>
          <cell r="SV102"/>
          <cell r="SW102"/>
          <cell r="SX102"/>
          <cell r="SY102"/>
          <cell r="SZ102"/>
          <cell r="TA102"/>
          <cell r="TB102"/>
          <cell r="TC102"/>
          <cell r="TD102"/>
          <cell r="TE102"/>
          <cell r="TF102"/>
          <cell r="TG102"/>
          <cell r="TH102"/>
          <cell r="TI102"/>
          <cell r="TJ102"/>
          <cell r="TK102"/>
          <cell r="TL102"/>
          <cell r="TM102"/>
          <cell r="TN102"/>
          <cell r="TO102"/>
          <cell r="TP102"/>
          <cell r="TQ102"/>
          <cell r="TR102"/>
          <cell r="TS102"/>
          <cell r="TT102"/>
          <cell r="TU102"/>
          <cell r="TV102"/>
          <cell r="TW102"/>
          <cell r="TX102"/>
          <cell r="TY102"/>
          <cell r="TZ102"/>
          <cell r="UA102"/>
          <cell r="UB102"/>
          <cell r="UC102"/>
          <cell r="UD102"/>
          <cell r="UE102"/>
          <cell r="UF102"/>
          <cell r="UG102"/>
          <cell r="UH102"/>
          <cell r="UI102"/>
          <cell r="UJ102"/>
          <cell r="UK102"/>
          <cell r="UL102"/>
          <cell r="UM102"/>
          <cell r="UN102"/>
          <cell r="UO102"/>
          <cell r="UP102"/>
          <cell r="UQ102"/>
          <cell r="UR102"/>
          <cell r="US102"/>
          <cell r="UT102"/>
          <cell r="UU102"/>
          <cell r="UV102"/>
          <cell r="UW102"/>
          <cell r="UX102"/>
          <cell r="UY102"/>
          <cell r="UZ102"/>
          <cell r="VA102"/>
          <cell r="VB102"/>
          <cell r="VC102"/>
          <cell r="VD102"/>
          <cell r="VE102"/>
          <cell r="VF102"/>
          <cell r="VG102"/>
          <cell r="VH102"/>
          <cell r="VI102"/>
          <cell r="VJ102"/>
          <cell r="VK102"/>
          <cell r="VL102"/>
          <cell r="VM102"/>
          <cell r="VN102"/>
          <cell r="VO102"/>
          <cell r="VP102"/>
          <cell r="VQ102"/>
          <cell r="VR102"/>
          <cell r="VS102"/>
          <cell r="VT102"/>
          <cell r="VU102"/>
          <cell r="VV102"/>
          <cell r="VW102"/>
          <cell r="VX102"/>
          <cell r="VY102"/>
          <cell r="VZ102"/>
          <cell r="WA102"/>
          <cell r="WB102"/>
          <cell r="WC102"/>
          <cell r="WD102"/>
          <cell r="WE102"/>
          <cell r="WF102"/>
          <cell r="WG102"/>
          <cell r="WH102"/>
          <cell r="WI102"/>
          <cell r="WJ102"/>
          <cell r="WK102"/>
          <cell r="WL102"/>
          <cell r="WM102"/>
          <cell r="WN102"/>
          <cell r="WO102"/>
          <cell r="WP102"/>
          <cell r="WQ102"/>
          <cell r="WR102"/>
          <cell r="WS102"/>
          <cell r="WT102"/>
          <cell r="WU102"/>
          <cell r="WV102"/>
          <cell r="WW102"/>
          <cell r="WX102"/>
          <cell r="WY102"/>
          <cell r="WZ102"/>
          <cell r="XA102"/>
          <cell r="XB102"/>
          <cell r="XC102"/>
          <cell r="XD102"/>
          <cell r="XE102"/>
          <cell r="XF102"/>
          <cell r="XG102"/>
          <cell r="XH102"/>
          <cell r="XI102"/>
          <cell r="XJ102"/>
          <cell r="XK102"/>
          <cell r="XL102"/>
          <cell r="XM102"/>
          <cell r="XN102"/>
          <cell r="XO102"/>
          <cell r="XP102"/>
          <cell r="XQ102"/>
          <cell r="XR102"/>
          <cell r="XS102"/>
          <cell r="XT102"/>
          <cell r="XU102"/>
          <cell r="XV102"/>
        </row>
        <row r="103">
          <cell r="E103" t="str">
            <v>Y</v>
          </cell>
          <cell r="F103" t="str">
            <v>N</v>
          </cell>
          <cell r="G103" t="str">
            <v>Y</v>
          </cell>
          <cell r="H103" t="str">
            <v>Y</v>
          </cell>
          <cell r="I103" t="str">
            <v>N</v>
          </cell>
          <cell r="J103" t="str">
            <v>Y</v>
          </cell>
          <cell r="K103" t="str">
            <v>Y</v>
          </cell>
          <cell r="L103" t="str">
            <v>Y</v>
          </cell>
          <cell r="M103" t="str">
            <v>N</v>
          </cell>
          <cell r="N103" t="str">
            <v>Y</v>
          </cell>
          <cell r="O103"/>
          <cell r="P103" t="str">
            <v>N</v>
          </cell>
          <cell r="Q103" t="str">
            <v>Y</v>
          </cell>
          <cell r="R103" t="str">
            <v>Y</v>
          </cell>
          <cell r="S103" t="str">
            <v>N</v>
          </cell>
          <cell r="T103" t="str">
            <v>Y</v>
          </cell>
          <cell r="U103" t="str">
            <v>N</v>
          </cell>
          <cell r="V103" t="str">
            <v>Y</v>
          </cell>
          <cell r="W103" t="str">
            <v>Y</v>
          </cell>
          <cell r="X103" t="str">
            <v>N</v>
          </cell>
          <cell r="Y103" t="str">
            <v>N</v>
          </cell>
          <cell r="Z103"/>
          <cell r="AA103" t="str">
            <v>Y</v>
          </cell>
          <cell r="AB103" t="str">
            <v>Y</v>
          </cell>
          <cell r="AC103" t="str">
            <v>Y</v>
          </cell>
          <cell r="AD103" t="str">
            <v>Y</v>
          </cell>
          <cell r="AE103" t="str">
            <v>Y</v>
          </cell>
          <cell r="AF103" t="str">
            <v>N</v>
          </cell>
          <cell r="AG103" t="str">
            <v>Y</v>
          </cell>
          <cell r="AH103" t="str">
            <v>Y</v>
          </cell>
          <cell r="AI103" t="str">
            <v>Y</v>
          </cell>
          <cell r="AJ103" t="str">
            <v>Y</v>
          </cell>
          <cell r="AK103" t="str">
            <v>Y</v>
          </cell>
          <cell r="AL103" t="str">
            <v>Y</v>
          </cell>
          <cell r="AM103" t="str">
            <v>N</v>
          </cell>
          <cell r="AN103" t="str">
            <v>Y</v>
          </cell>
          <cell r="AO103" t="str">
            <v>Y</v>
          </cell>
          <cell r="AP103" t="str">
            <v>Y</v>
          </cell>
          <cell r="AQ103" t="str">
            <v>N</v>
          </cell>
          <cell r="AR103" t="str">
            <v>Y</v>
          </cell>
          <cell r="AS103" t="str">
            <v>Y</v>
          </cell>
          <cell r="AT103" t="str">
            <v>Y</v>
          </cell>
          <cell r="AU103" t="str">
            <v>Y</v>
          </cell>
          <cell r="AV103" t="str">
            <v>N</v>
          </cell>
          <cell r="AW103" t="str">
            <v>Y</v>
          </cell>
          <cell r="AX103" t="str">
            <v>Y</v>
          </cell>
          <cell r="AY103"/>
          <cell r="AZ103" t="str">
            <v>Y</v>
          </cell>
          <cell r="BA103"/>
          <cell r="BB103" t="str">
            <v>N</v>
          </cell>
          <cell r="BC103" t="str">
            <v>Y</v>
          </cell>
          <cell r="BD103" t="str">
            <v>N</v>
          </cell>
          <cell r="BE103" t="str">
            <v>Y</v>
          </cell>
          <cell r="BF103" t="str">
            <v>N</v>
          </cell>
          <cell r="BG103" t="str">
            <v>Y</v>
          </cell>
          <cell r="BH103" t="str">
            <v>Y</v>
          </cell>
          <cell r="BI103" t="str">
            <v>Y</v>
          </cell>
          <cell r="BJ103" t="str">
            <v>N</v>
          </cell>
          <cell r="BK103" t="str">
            <v>N</v>
          </cell>
          <cell r="BL103" t="str">
            <v>Y</v>
          </cell>
          <cell r="BM103" t="str">
            <v>Y</v>
          </cell>
          <cell r="BN103" t="str">
            <v>N</v>
          </cell>
          <cell r="BO103" t="str">
            <v>Y</v>
          </cell>
          <cell r="BP103" t="str">
            <v>Y</v>
          </cell>
          <cell r="BQ103" t="str">
            <v>N</v>
          </cell>
          <cell r="BR103" t="str">
            <v>Y</v>
          </cell>
          <cell r="BS103" t="str">
            <v>Y</v>
          </cell>
          <cell r="BT103" t="str">
            <v>Y</v>
          </cell>
          <cell r="BU103" t="str">
            <v>Y</v>
          </cell>
          <cell r="BV103" t="str">
            <v>Y</v>
          </cell>
          <cell r="BW103" t="str">
            <v>Y</v>
          </cell>
          <cell r="BX103" t="str">
            <v>N</v>
          </cell>
          <cell r="BY103" t="str">
            <v>Y</v>
          </cell>
          <cell r="BZ103" t="str">
            <v>Y</v>
          </cell>
          <cell r="CA103" t="str">
            <v>Y</v>
          </cell>
          <cell r="CB103" t="str">
            <v>Y</v>
          </cell>
          <cell r="CC103" t="str">
            <v>N</v>
          </cell>
          <cell r="CD103" t="str">
            <v>N</v>
          </cell>
          <cell r="CE103" t="str">
            <v>N</v>
          </cell>
          <cell r="CF103" t="str">
            <v>Y</v>
          </cell>
          <cell r="CG103" t="str">
            <v>Y</v>
          </cell>
          <cell r="CH103" t="str">
            <v>N</v>
          </cell>
          <cell r="CI103" t="str">
            <v>Y</v>
          </cell>
          <cell r="CJ103" t="str">
            <v>N</v>
          </cell>
          <cell r="CK103" t="str">
            <v>N</v>
          </cell>
          <cell r="CL103" t="str">
            <v>N</v>
          </cell>
          <cell r="CM103"/>
          <cell r="CN103" t="str">
            <v>Y</v>
          </cell>
          <cell r="CO103" t="str">
            <v>Y</v>
          </cell>
          <cell r="CP103" t="str">
            <v>Y</v>
          </cell>
          <cell r="CQ103" t="str">
            <v>N</v>
          </cell>
          <cell r="CR103"/>
          <cell r="CS103" t="str">
            <v>N</v>
          </cell>
          <cell r="CT103" t="str">
            <v>Y</v>
          </cell>
          <cell r="CU103" t="str">
            <v>Y</v>
          </cell>
          <cell r="CV103" t="str">
            <v>Y</v>
          </cell>
          <cell r="CW103" t="str">
            <v>Y</v>
          </cell>
          <cell r="CX103" t="str">
            <v>Y</v>
          </cell>
          <cell r="CY103" t="str">
            <v>Y</v>
          </cell>
          <cell r="CZ103" t="str">
            <v>Y</v>
          </cell>
          <cell r="DA103" t="str">
            <v>Y</v>
          </cell>
          <cell r="DB103" t="str">
            <v>N</v>
          </cell>
          <cell r="DC103" t="str">
            <v>N</v>
          </cell>
          <cell r="DD103" t="str">
            <v>N</v>
          </cell>
          <cell r="DE103" t="str">
            <v>Y</v>
          </cell>
          <cell r="DF103" t="str">
            <v>N</v>
          </cell>
          <cell r="DG103" t="str">
            <v>Y</v>
          </cell>
          <cell r="DH103" t="str">
            <v>Y</v>
          </cell>
          <cell r="DI103" t="str">
            <v>Y</v>
          </cell>
          <cell r="DJ103" t="str">
            <v>Y</v>
          </cell>
          <cell r="DK103" t="str">
            <v>Y</v>
          </cell>
          <cell r="DL103" t="str">
            <v>Y</v>
          </cell>
          <cell r="DM103" t="str">
            <v>Y</v>
          </cell>
          <cell r="DN103" t="str">
            <v>Y</v>
          </cell>
          <cell r="DO103" t="str">
            <v>Y</v>
          </cell>
          <cell r="DP103" t="str">
            <v>Y</v>
          </cell>
          <cell r="DQ103" t="str">
            <v>Y</v>
          </cell>
          <cell r="DR103" t="str">
            <v>Y</v>
          </cell>
          <cell r="DS103" t="str">
            <v>Y</v>
          </cell>
          <cell r="DT103" t="str">
            <v>N</v>
          </cell>
          <cell r="DU103" t="str">
            <v>Y</v>
          </cell>
          <cell r="DV103" t="str">
            <v>Y</v>
          </cell>
          <cell r="DW103" t="str">
            <v>Y</v>
          </cell>
          <cell r="DX103" t="str">
            <v>Y</v>
          </cell>
          <cell r="DY103" t="str">
            <v>Y</v>
          </cell>
          <cell r="DZ103" t="str">
            <v>Y</v>
          </cell>
          <cell r="EA103" t="str">
            <v>Y</v>
          </cell>
          <cell r="EB103"/>
          <cell r="EC103" t="str">
            <v>Y</v>
          </cell>
          <cell r="ED103" t="str">
            <v>Y</v>
          </cell>
          <cell r="EE103" t="str">
            <v>Y</v>
          </cell>
          <cell r="EF103" t="str">
            <v>N</v>
          </cell>
          <cell r="EG103" t="str">
            <v>Y</v>
          </cell>
          <cell r="EH103" t="str">
            <v>N</v>
          </cell>
          <cell r="EI103" t="str">
            <v>Y</v>
          </cell>
          <cell r="EJ103" t="str">
            <v>Y</v>
          </cell>
          <cell r="EK103" t="str">
            <v>Y</v>
          </cell>
          <cell r="EL103"/>
          <cell r="EM103" t="str">
            <v>Y</v>
          </cell>
          <cell r="EN103" t="str">
            <v>Y</v>
          </cell>
          <cell r="EO103" t="str">
            <v>N</v>
          </cell>
          <cell r="EP103" t="str">
            <v>N</v>
          </cell>
          <cell r="EQ103" t="str">
            <v>Y</v>
          </cell>
          <cell r="ER103" t="str">
            <v>N</v>
          </cell>
          <cell r="ES103" t="str">
            <v>N</v>
          </cell>
          <cell r="ET103" t="str">
            <v>Y</v>
          </cell>
          <cell r="EU103" t="str">
            <v>Y</v>
          </cell>
          <cell r="EV103" t="str">
            <v>Y</v>
          </cell>
          <cell r="EW103" t="str">
            <v>Y</v>
          </cell>
          <cell r="EX103" t="str">
            <v>Y</v>
          </cell>
          <cell r="EY103"/>
          <cell r="EZ103" t="str">
            <v>Y</v>
          </cell>
          <cell r="FA103" t="str">
            <v>N</v>
          </cell>
          <cell r="FB103" t="str">
            <v>Y</v>
          </cell>
          <cell r="FC103" t="str">
            <v>N</v>
          </cell>
          <cell r="FD103" t="str">
            <v>Y</v>
          </cell>
          <cell r="FE103" t="str">
            <v>Y</v>
          </cell>
          <cell r="FF103" t="str">
            <v>Y</v>
          </cell>
          <cell r="FG103" t="str">
            <v>Y</v>
          </cell>
          <cell r="FH103" t="str">
            <v>Y</v>
          </cell>
          <cell r="FI103" t="str">
            <v>Y</v>
          </cell>
          <cell r="FJ103" t="str">
            <v>Y</v>
          </cell>
          <cell r="FK103" t="str">
            <v>Y</v>
          </cell>
          <cell r="FL103" t="str">
            <v>Y</v>
          </cell>
          <cell r="FM103" t="str">
            <v>Y</v>
          </cell>
          <cell r="FN103" t="str">
            <v>N</v>
          </cell>
          <cell r="FO103" t="str">
            <v>N</v>
          </cell>
          <cell r="FP103" t="str">
            <v>Y</v>
          </cell>
          <cell r="FQ103" t="str">
            <v>Y</v>
          </cell>
          <cell r="FR103" t="str">
            <v>N</v>
          </cell>
          <cell r="FS103" t="str">
            <v>Y</v>
          </cell>
          <cell r="FT103" t="str">
            <v>Y</v>
          </cell>
          <cell r="FU103" t="str">
            <v>N</v>
          </cell>
          <cell r="FV103" t="str">
            <v>Y</v>
          </cell>
          <cell r="FW103" t="str">
            <v>Y</v>
          </cell>
          <cell r="FX103" t="str">
            <v>Y</v>
          </cell>
          <cell r="FY103" t="str">
            <v>Y</v>
          </cell>
          <cell r="FZ103" t="str">
            <v>Y</v>
          </cell>
          <cell r="GA103" t="str">
            <v>N</v>
          </cell>
          <cell r="GB103"/>
          <cell r="GC103" t="str">
            <v>N</v>
          </cell>
          <cell r="GD103" t="str">
            <v>Y</v>
          </cell>
          <cell r="GE103"/>
          <cell r="GF103" t="str">
            <v>N</v>
          </cell>
          <cell r="GG103" t="str">
            <v>Y</v>
          </cell>
          <cell r="GH103" t="str">
            <v>Y</v>
          </cell>
          <cell r="GI103" t="str">
            <v>Y</v>
          </cell>
          <cell r="GJ103" t="str">
            <v>Y</v>
          </cell>
          <cell r="GK103" t="str">
            <v>N</v>
          </cell>
          <cell r="GL103" t="str">
            <v>Y</v>
          </cell>
          <cell r="GM103" t="str">
            <v>N</v>
          </cell>
          <cell r="GN103" t="str">
            <v>Y</v>
          </cell>
          <cell r="GO103" t="str">
            <v>Y</v>
          </cell>
          <cell r="GP103" t="str">
            <v>Y</v>
          </cell>
          <cell r="GQ103" t="str">
            <v>Y</v>
          </cell>
          <cell r="GR103" t="str">
            <v>Y</v>
          </cell>
          <cell r="GS103" t="str">
            <v>Y</v>
          </cell>
          <cell r="GT103" t="str">
            <v>N</v>
          </cell>
          <cell r="GU103" t="str">
            <v>Y</v>
          </cell>
          <cell r="GV103" t="str">
            <v>N</v>
          </cell>
          <cell r="GW103" t="str">
            <v>Y</v>
          </cell>
          <cell r="GX103" t="str">
            <v>N</v>
          </cell>
          <cell r="GY103" t="str">
            <v>Y</v>
          </cell>
          <cell r="GZ103" t="str">
            <v>Y</v>
          </cell>
          <cell r="HA103" t="str">
            <v>Y</v>
          </cell>
          <cell r="HB103" t="str">
            <v>Y</v>
          </cell>
          <cell r="HC103" t="str">
            <v>Y</v>
          </cell>
          <cell r="HD103" t="str">
            <v>Y</v>
          </cell>
          <cell r="HE103" t="str">
            <v>Y</v>
          </cell>
          <cell r="HF103"/>
          <cell r="HG103" t="str">
            <v>Y</v>
          </cell>
          <cell r="HH103" t="str">
            <v>Y</v>
          </cell>
          <cell r="HI103" t="str">
            <v>Y</v>
          </cell>
          <cell r="HJ103" t="str">
            <v>N</v>
          </cell>
          <cell r="HK103" t="str">
            <v>Y</v>
          </cell>
          <cell r="HL103" t="str">
            <v>N</v>
          </cell>
          <cell r="HM103" t="str">
            <v>Y</v>
          </cell>
          <cell r="HN103" t="str">
            <v>N</v>
          </cell>
          <cell r="HO103" t="str">
            <v>Y</v>
          </cell>
          <cell r="HP103"/>
          <cell r="HQ103" t="str">
            <v>Y</v>
          </cell>
          <cell r="HR103" t="str">
            <v>Y</v>
          </cell>
          <cell r="HS103" t="str">
            <v>N</v>
          </cell>
          <cell r="HT103" t="str">
            <v>N</v>
          </cell>
          <cell r="HU103" t="str">
            <v>Y</v>
          </cell>
          <cell r="HV103" t="str">
            <v>Y</v>
          </cell>
          <cell r="HW103" t="str">
            <v>N</v>
          </cell>
          <cell r="HX103" t="str">
            <v>N</v>
          </cell>
          <cell r="HY103"/>
          <cell r="HZ103" t="str">
            <v>N</v>
          </cell>
          <cell r="IA103" t="str">
            <v>Y</v>
          </cell>
          <cell r="IB103" t="str">
            <v>N</v>
          </cell>
          <cell r="IC103" t="str">
            <v>N</v>
          </cell>
          <cell r="ID103" t="str">
            <v>N</v>
          </cell>
          <cell r="IE103" t="str">
            <v>Y</v>
          </cell>
          <cell r="IF103" t="str">
            <v>N</v>
          </cell>
          <cell r="IG103" t="str">
            <v>Y</v>
          </cell>
          <cell r="IH103" t="str">
            <v>N</v>
          </cell>
          <cell r="II103"/>
          <cell r="IJ103" t="str">
            <v>Y</v>
          </cell>
          <cell r="IK103" t="str">
            <v>Y</v>
          </cell>
          <cell r="IL103" t="str">
            <v>Y</v>
          </cell>
          <cell r="IM103" t="str">
            <v>N</v>
          </cell>
          <cell r="IN103"/>
          <cell r="IO103" t="str">
            <v>N</v>
          </cell>
          <cell r="IP103" t="str">
            <v>N</v>
          </cell>
          <cell r="IQ103" t="str">
            <v>Y</v>
          </cell>
          <cell r="IR103" t="str">
            <v>N</v>
          </cell>
          <cell r="IS103" t="str">
            <v>N</v>
          </cell>
          <cell r="IT103" t="str">
            <v>Y</v>
          </cell>
          <cell r="IU103" t="str">
            <v>Y</v>
          </cell>
          <cell r="IV103" t="str">
            <v>Y</v>
          </cell>
          <cell r="IW103"/>
          <cell r="IX103" t="str">
            <v>N</v>
          </cell>
          <cell r="IY103" t="str">
            <v>Y</v>
          </cell>
          <cell r="IZ103" t="str">
            <v>N</v>
          </cell>
          <cell r="JA103" t="str">
            <v>N</v>
          </cell>
          <cell r="JB103" t="str">
            <v>Y</v>
          </cell>
          <cell r="JC103" t="str">
            <v>Y</v>
          </cell>
          <cell r="JD103" t="str">
            <v>Y</v>
          </cell>
          <cell r="JE103" t="str">
            <v>Y</v>
          </cell>
          <cell r="JF103" t="str">
            <v>Y</v>
          </cell>
          <cell r="JG103"/>
          <cell r="JH103" t="str">
            <v>Y</v>
          </cell>
          <cell r="JI103"/>
          <cell r="JJ103" t="str">
            <v>Y</v>
          </cell>
          <cell r="JK103" t="str">
            <v>Y</v>
          </cell>
          <cell r="JL103" t="str">
            <v>N</v>
          </cell>
          <cell r="JM103" t="str">
            <v>Y</v>
          </cell>
          <cell r="JN103" t="str">
            <v>Y</v>
          </cell>
          <cell r="JO103" t="str">
            <v>Y</v>
          </cell>
          <cell r="JP103" t="str">
            <v>Y</v>
          </cell>
          <cell r="JQ103" t="str">
            <v>N</v>
          </cell>
          <cell r="JR103" t="str">
            <v>Y</v>
          </cell>
          <cell r="JS103" t="str">
            <v>Y</v>
          </cell>
          <cell r="JT103" t="str">
            <v>Y</v>
          </cell>
          <cell r="JU103" t="str">
            <v>Y</v>
          </cell>
          <cell r="JV103" t="str">
            <v>N</v>
          </cell>
          <cell r="JW103" t="str">
            <v>Y</v>
          </cell>
          <cell r="JX103" t="str">
            <v>Y</v>
          </cell>
          <cell r="JY103" t="str">
            <v>Y</v>
          </cell>
          <cell r="JZ103" t="str">
            <v>Y</v>
          </cell>
          <cell r="KA103" t="str">
            <v>Y</v>
          </cell>
          <cell r="KB103" t="str">
            <v>Y</v>
          </cell>
          <cell r="KC103" t="str">
            <v>Y</v>
          </cell>
          <cell r="KD103" t="str">
            <v>Y</v>
          </cell>
          <cell r="KE103" t="str">
            <v>Y</v>
          </cell>
          <cell r="KF103" t="str">
            <v>Y</v>
          </cell>
          <cell r="KG103" t="str">
            <v>Y</v>
          </cell>
          <cell r="KH103"/>
          <cell r="KI103" t="str">
            <v>Y</v>
          </cell>
          <cell r="KJ103" t="str">
            <v>Y</v>
          </cell>
          <cell r="KK103" t="str">
            <v>Y</v>
          </cell>
          <cell r="KL103" t="str">
            <v>Y</v>
          </cell>
          <cell r="KM103" t="str">
            <v>Y</v>
          </cell>
          <cell r="KN103" t="str">
            <v>Y</v>
          </cell>
          <cell r="KO103" t="str">
            <v>Y</v>
          </cell>
          <cell r="KP103" t="str">
            <v>N</v>
          </cell>
          <cell r="KQ103" t="str">
            <v>Y</v>
          </cell>
          <cell r="KR103" t="str">
            <v>N</v>
          </cell>
          <cell r="KS103" t="str">
            <v xml:space="preserve"> Y</v>
          </cell>
          <cell r="KT103" t="str">
            <v>Y</v>
          </cell>
          <cell r="KU103" t="str">
            <v>Y</v>
          </cell>
          <cell r="KV103" t="str">
            <v>Y</v>
          </cell>
          <cell r="KW103" t="str">
            <v>Y</v>
          </cell>
          <cell r="KX103" t="str">
            <v>N</v>
          </cell>
          <cell r="KY103" t="str">
            <v>N</v>
          </cell>
          <cell r="KZ103" t="str">
            <v>Y</v>
          </cell>
          <cell r="LA103" t="str">
            <v>N</v>
          </cell>
          <cell r="LB103" t="str">
            <v>N</v>
          </cell>
          <cell r="LC103" t="str">
            <v>N</v>
          </cell>
          <cell r="LD103" t="str">
            <v>Y</v>
          </cell>
          <cell r="LE103" t="str">
            <v>Y</v>
          </cell>
          <cell r="LF103" t="str">
            <v>Y</v>
          </cell>
          <cell r="LG103" t="str">
            <v>N</v>
          </cell>
          <cell r="LH103" t="str">
            <v>Y</v>
          </cell>
          <cell r="LI103" t="str">
            <v>Y</v>
          </cell>
          <cell r="LJ103" t="str">
            <v>Y</v>
          </cell>
          <cell r="LK103" t="str">
            <v>Y</v>
          </cell>
          <cell r="LL103" t="str">
            <v>Y</v>
          </cell>
          <cell r="LM103" t="str">
            <v>Y</v>
          </cell>
          <cell r="LN103" t="str">
            <v>Y</v>
          </cell>
          <cell r="LO103" t="str">
            <v>Y</v>
          </cell>
          <cell r="LP103" t="str">
            <v>Y</v>
          </cell>
          <cell r="LQ103" t="str">
            <v xml:space="preserve">Y </v>
          </cell>
          <cell r="LR103"/>
          <cell r="LS103" t="str">
            <v>Y</v>
          </cell>
          <cell r="LT103" t="str">
            <v>Y</v>
          </cell>
          <cell r="LU103" t="str">
            <v>N</v>
          </cell>
          <cell r="LV103" t="str">
            <v>N</v>
          </cell>
          <cell r="LW103" t="str">
            <v>Y</v>
          </cell>
          <cell r="LX103" t="str">
            <v>Y</v>
          </cell>
          <cell r="LY103" t="str">
            <v>N</v>
          </cell>
          <cell r="LZ103" t="str">
            <v>Y</v>
          </cell>
          <cell r="MA103" t="str">
            <v>Y</v>
          </cell>
          <cell r="MB103" t="str">
            <v>Y</v>
          </cell>
          <cell r="MC103" t="str">
            <v>N</v>
          </cell>
          <cell r="MD103" t="str">
            <v>Y</v>
          </cell>
          <cell r="ME103" t="str">
            <v>Y</v>
          </cell>
          <cell r="MF103" t="str">
            <v>Y</v>
          </cell>
          <cell r="MG103" t="str">
            <v>N</v>
          </cell>
          <cell r="MH103" t="str">
            <v>Y</v>
          </cell>
          <cell r="MI103" t="str">
            <v>Y</v>
          </cell>
          <cell r="MJ103" t="str">
            <v>Y</v>
          </cell>
          <cell r="MK103" t="str">
            <v>Y</v>
          </cell>
          <cell r="ML103" t="str">
            <v>N</v>
          </cell>
          <cell r="MM103" t="str">
            <v>N</v>
          </cell>
          <cell r="MN103" t="str">
            <v>N</v>
          </cell>
          <cell r="MO103" t="str">
            <v>Y</v>
          </cell>
          <cell r="MP103" t="str">
            <v>Y</v>
          </cell>
          <cell r="MQ103"/>
          <cell r="MR103" t="str">
            <v>N</v>
          </cell>
          <cell r="MS103" t="str">
            <v>N</v>
          </cell>
          <cell r="MT103" t="str">
            <v>Y</v>
          </cell>
          <cell r="MU103" t="str">
            <v>Y</v>
          </cell>
          <cell r="MV103" t="str">
            <v>Y</v>
          </cell>
          <cell r="MW103" t="str">
            <v>Y</v>
          </cell>
          <cell r="MX103" t="str">
            <v>N</v>
          </cell>
          <cell r="MY103" t="str">
            <v>Y</v>
          </cell>
          <cell r="MZ103" t="str">
            <v>Y</v>
          </cell>
          <cell r="NA103" t="str">
            <v>Y</v>
          </cell>
          <cell r="NB103" t="str">
            <v>Y</v>
          </cell>
          <cell r="NC103" t="str">
            <v>Y</v>
          </cell>
          <cell r="ND103" t="str">
            <v>Y</v>
          </cell>
          <cell r="NE103" t="str">
            <v>N</v>
          </cell>
          <cell r="NF103" t="str">
            <v>Y</v>
          </cell>
          <cell r="NG103" t="str">
            <v>Y</v>
          </cell>
          <cell r="NH103" t="str">
            <v>N</v>
          </cell>
          <cell r="NI103" t="str">
            <v>Y</v>
          </cell>
          <cell r="NJ103" t="str">
            <v>Y</v>
          </cell>
          <cell r="NK103" t="str">
            <v>Y</v>
          </cell>
          <cell r="NL103" t="str">
            <v>Y</v>
          </cell>
          <cell r="NM103" t="str">
            <v>Y</v>
          </cell>
          <cell r="NN103" t="str">
            <v>Y</v>
          </cell>
          <cell r="NO103" t="str">
            <v>Y</v>
          </cell>
          <cell r="NP103" t="str">
            <v>Y</v>
          </cell>
          <cell r="NQ103" t="str">
            <v>Y</v>
          </cell>
          <cell r="NR103" t="str">
            <v>N</v>
          </cell>
          <cell r="NS103"/>
          <cell r="NT103"/>
          <cell r="NU103" t="str">
            <v>N</v>
          </cell>
          <cell r="NV103" t="str">
            <v>N</v>
          </cell>
          <cell r="NW103" t="str">
            <v>N</v>
          </cell>
          <cell r="NX103" t="str">
            <v>Y</v>
          </cell>
          <cell r="NY103" t="str">
            <v>Y</v>
          </cell>
          <cell r="NZ103" t="str">
            <v>N</v>
          </cell>
          <cell r="OA103" t="str">
            <v>N</v>
          </cell>
          <cell r="OB103" t="str">
            <v>Y</v>
          </cell>
          <cell r="OC103"/>
          <cell r="OD103" t="str">
            <v>Y</v>
          </cell>
          <cell r="OE103" t="str">
            <v>Y</v>
          </cell>
          <cell r="OF103" t="str">
            <v>Y</v>
          </cell>
          <cell r="OG103" t="str">
            <v>Y</v>
          </cell>
          <cell r="OH103"/>
          <cell r="OI103" t="str">
            <v>Y</v>
          </cell>
          <cell r="OJ103" t="str">
            <v>Y</v>
          </cell>
          <cell r="OK103" t="str">
            <v>Y</v>
          </cell>
          <cell r="OL103" t="str">
            <v>Y</v>
          </cell>
          <cell r="OM103" t="str">
            <v>Y</v>
          </cell>
          <cell r="ON103" t="str">
            <v>Y</v>
          </cell>
          <cell r="OO103" t="str">
            <v>N</v>
          </cell>
          <cell r="OP103"/>
          <cell r="OQ103" t="str">
            <v>Y</v>
          </cell>
          <cell r="OR103" t="str">
            <v>Y</v>
          </cell>
          <cell r="OS103" t="str">
            <v>Y</v>
          </cell>
          <cell r="OT103"/>
          <cell r="OU103" t="str">
            <v>Y</v>
          </cell>
          <cell r="OV103" t="str">
            <v>Y</v>
          </cell>
          <cell r="OW103" t="str">
            <v>N</v>
          </cell>
          <cell r="OX103" t="str">
            <v>N</v>
          </cell>
          <cell r="OY103" t="str">
            <v>N</v>
          </cell>
          <cell r="OZ103" t="str">
            <v>N</v>
          </cell>
          <cell r="PA103" t="str">
            <v>Y</v>
          </cell>
          <cell r="PB103" t="str">
            <v>N</v>
          </cell>
          <cell r="PC103" t="str">
            <v>Y</v>
          </cell>
          <cell r="PD103" t="str">
            <v>Y</v>
          </cell>
          <cell r="PE103" t="str">
            <v>Y</v>
          </cell>
          <cell r="PF103" t="str">
            <v>Y</v>
          </cell>
          <cell r="PG103" t="str">
            <v>Y</v>
          </cell>
          <cell r="PH103" t="str">
            <v>Y</v>
          </cell>
          <cell r="PI103" t="str">
            <v>Y</v>
          </cell>
          <cell r="PJ103" t="str">
            <v>Y</v>
          </cell>
          <cell r="PK103" t="str">
            <v>Y</v>
          </cell>
          <cell r="PL103" t="str">
            <v>Y</v>
          </cell>
          <cell r="PM103" t="str">
            <v>Y</v>
          </cell>
          <cell r="PN103" t="str">
            <v>Y</v>
          </cell>
          <cell r="PO103" t="str">
            <v>Y</v>
          </cell>
          <cell r="PP103" t="str">
            <v>Y</v>
          </cell>
          <cell r="PQ103" t="str">
            <v>N</v>
          </cell>
          <cell r="PR103" t="str">
            <v>Y</v>
          </cell>
          <cell r="PS103" t="str">
            <v>Y</v>
          </cell>
          <cell r="PT103" t="str">
            <v>Y</v>
          </cell>
          <cell r="PU103" t="str">
            <v>Y</v>
          </cell>
          <cell r="PV103" t="str">
            <v>Y</v>
          </cell>
          <cell r="PW103" t="str">
            <v>Y</v>
          </cell>
          <cell r="PX103" t="str">
            <v>N</v>
          </cell>
          <cell r="PY103" t="str">
            <v>Y</v>
          </cell>
          <cell r="PZ103" t="str">
            <v>Y</v>
          </cell>
          <cell r="QA103"/>
          <cell r="QB103" t="str">
            <v>Y</v>
          </cell>
          <cell r="QC103" t="str">
            <v>Y</v>
          </cell>
          <cell r="QD103" t="str">
            <v>Y</v>
          </cell>
          <cell r="QE103" t="str">
            <v>Y</v>
          </cell>
          <cell r="QF103" t="str">
            <v>Y</v>
          </cell>
          <cell r="QG103" t="str">
            <v>Y</v>
          </cell>
          <cell r="QH103" t="str">
            <v>Y</v>
          </cell>
          <cell r="QI103" t="str">
            <v>Y</v>
          </cell>
          <cell r="QJ103" t="str">
            <v>Y</v>
          </cell>
          <cell r="QK103" t="str">
            <v>Y</v>
          </cell>
          <cell r="QL103" t="str">
            <v>Y</v>
          </cell>
          <cell r="QM103" t="str">
            <v>N</v>
          </cell>
          <cell r="QN103" t="str">
            <v>Y</v>
          </cell>
          <cell r="QO103" t="str">
            <v>Y</v>
          </cell>
          <cell r="QP103" t="str">
            <v>Y</v>
          </cell>
          <cell r="QQ103" t="str">
            <v>Y</v>
          </cell>
          <cell r="QR103" t="str">
            <v>N</v>
          </cell>
          <cell r="QS103" t="str">
            <v>Y</v>
          </cell>
          <cell r="QT103" t="str">
            <v>Y</v>
          </cell>
          <cell r="QU103" t="str">
            <v>N</v>
          </cell>
          <cell r="QV103" t="str">
            <v>Y</v>
          </cell>
          <cell r="QW103" t="str">
            <v>Y</v>
          </cell>
          <cell r="QX103" t="str">
            <v>Y</v>
          </cell>
          <cell r="QY103" t="str">
            <v>N</v>
          </cell>
          <cell r="QZ103"/>
          <cell r="RA103" t="str">
            <v>Y</v>
          </cell>
          <cell r="RB103" t="str">
            <v>Y</v>
          </cell>
          <cell r="RC103" t="str">
            <v>Y</v>
          </cell>
          <cell r="RD103" t="str">
            <v>Y</v>
          </cell>
          <cell r="RE103" t="str">
            <v>Y</v>
          </cell>
          <cell r="RF103" t="str">
            <v xml:space="preserve"> Y</v>
          </cell>
          <cell r="RG103" t="str">
            <v>N</v>
          </cell>
          <cell r="RH103" t="str">
            <v>Y</v>
          </cell>
          <cell r="RI103" t="str">
            <v>N</v>
          </cell>
          <cell r="RJ103" t="str">
            <v>Y</v>
          </cell>
          <cell r="RK103" t="str">
            <v>Y</v>
          </cell>
          <cell r="RL103" t="str">
            <v>Y</v>
          </cell>
          <cell r="RM103"/>
          <cell r="RN103" t="str">
            <v>N</v>
          </cell>
          <cell r="RO103" t="str">
            <v>N</v>
          </cell>
          <cell r="RP103" t="str">
            <v>N</v>
          </cell>
          <cell r="RQ103" t="str">
            <v>N</v>
          </cell>
          <cell r="RR103" t="str">
            <v>Y</v>
          </cell>
          <cell r="RS103" t="str">
            <v>N</v>
          </cell>
          <cell r="RT103" t="str">
            <v>N</v>
          </cell>
          <cell r="RU103" t="str">
            <v>Y</v>
          </cell>
          <cell r="RV103" t="str">
            <v>Y</v>
          </cell>
          <cell r="RW103" t="str">
            <v>Y</v>
          </cell>
          <cell r="RX103" t="str">
            <v>N</v>
          </cell>
          <cell r="RY103"/>
          <cell r="RZ103" t="str">
            <v>N</v>
          </cell>
          <cell r="SA103" t="str">
            <v>N</v>
          </cell>
          <cell r="SB103" t="str">
            <v>Y</v>
          </cell>
          <cell r="SC103"/>
          <cell r="SD103" t="str">
            <v>Y</v>
          </cell>
          <cell r="SE103" t="str">
            <v>N</v>
          </cell>
          <cell r="SF103" t="str">
            <v>Y</v>
          </cell>
          <cell r="SG103" t="str">
            <v>Y</v>
          </cell>
          <cell r="SH103" t="str">
            <v>Y</v>
          </cell>
          <cell r="SI103" t="str">
            <v>Y</v>
          </cell>
          <cell r="SJ103" t="str">
            <v>N</v>
          </cell>
          <cell r="SK103" t="str">
            <v>Y</v>
          </cell>
          <cell r="SL103" t="str">
            <v>Y</v>
          </cell>
          <cell r="SM103"/>
          <cell r="SN103" t="str">
            <v>Y</v>
          </cell>
          <cell r="SO103" t="str">
            <v>Y</v>
          </cell>
          <cell r="SP103" t="str">
            <v>N</v>
          </cell>
          <cell r="SQ103" t="str">
            <v>Y</v>
          </cell>
          <cell r="SR103" t="str">
            <v>Y</v>
          </cell>
          <cell r="SS103" t="str">
            <v>Y</v>
          </cell>
          <cell r="ST103" t="str">
            <v>Y</v>
          </cell>
          <cell r="SU103" t="str">
            <v>Y</v>
          </cell>
          <cell r="SV103" t="str">
            <v>Y</v>
          </cell>
          <cell r="SW103" t="str">
            <v>N</v>
          </cell>
          <cell r="SX103" t="str">
            <v>Y</v>
          </cell>
          <cell r="SY103" t="str">
            <v>Y</v>
          </cell>
          <cell r="SZ103" t="str">
            <v>Y</v>
          </cell>
          <cell r="TA103" t="str">
            <v>Y</v>
          </cell>
          <cell r="TB103" t="str">
            <v>Y</v>
          </cell>
          <cell r="TC103" t="str">
            <v>Y</v>
          </cell>
          <cell r="TD103" t="str">
            <v>N</v>
          </cell>
          <cell r="TE103" t="str">
            <v>Y</v>
          </cell>
          <cell r="TF103" t="str">
            <v>Y</v>
          </cell>
          <cell r="TG103" t="str">
            <v>Y</v>
          </cell>
          <cell r="TH103" t="str">
            <v>Y</v>
          </cell>
          <cell r="TI103" t="str">
            <v>Y</v>
          </cell>
          <cell r="TJ103" t="str">
            <v>Y</v>
          </cell>
          <cell r="TK103" t="str">
            <v>N</v>
          </cell>
          <cell r="TL103" t="str">
            <v>Y</v>
          </cell>
          <cell r="TM103" t="str">
            <v>N</v>
          </cell>
          <cell r="TN103" t="str">
            <v>Y</v>
          </cell>
          <cell r="TO103" t="str">
            <v>Y</v>
          </cell>
          <cell r="TP103" t="str">
            <v>Y</v>
          </cell>
          <cell r="TQ103" t="str">
            <v>Y</v>
          </cell>
          <cell r="TR103"/>
          <cell r="TS103" t="str">
            <v>Y</v>
          </cell>
          <cell r="TT103" t="str">
            <v>Y</v>
          </cell>
          <cell r="TU103" t="str">
            <v>N</v>
          </cell>
          <cell r="TV103" t="str">
            <v>Y</v>
          </cell>
          <cell r="TW103" t="str">
            <v>Y</v>
          </cell>
          <cell r="TX103" t="str">
            <v>Y</v>
          </cell>
          <cell r="TY103" t="str">
            <v>Y</v>
          </cell>
          <cell r="TZ103" t="str">
            <v>N</v>
          </cell>
          <cell r="UA103" t="str">
            <v>Y</v>
          </cell>
          <cell r="UB103" t="str">
            <v>Y</v>
          </cell>
          <cell r="UC103" t="str">
            <v>Y</v>
          </cell>
          <cell r="UD103" t="str">
            <v>N</v>
          </cell>
          <cell r="UE103" t="str">
            <v>N</v>
          </cell>
          <cell r="UF103" t="str">
            <v>Y</v>
          </cell>
          <cell r="UG103" t="str">
            <v>N</v>
          </cell>
          <cell r="UH103" t="str">
            <v>Y</v>
          </cell>
          <cell r="UI103" t="str">
            <v>Y</v>
          </cell>
          <cell r="UJ103" t="str">
            <v>Y</v>
          </cell>
          <cell r="UK103" t="str">
            <v>Y</v>
          </cell>
          <cell r="UL103" t="str">
            <v>Y</v>
          </cell>
          <cell r="UM103" t="str">
            <v>Y</v>
          </cell>
          <cell r="UN103" t="str">
            <v>N</v>
          </cell>
          <cell r="UO103"/>
          <cell r="UP103" t="str">
            <v>N</v>
          </cell>
          <cell r="UQ103" t="str">
            <v>N</v>
          </cell>
          <cell r="UR103"/>
          <cell r="US103" t="str">
            <v>Y</v>
          </cell>
          <cell r="UT103" t="str">
            <v>Y</v>
          </cell>
          <cell r="UU103" t="str">
            <v>Y</v>
          </cell>
          <cell r="UV103" t="str">
            <v>Y</v>
          </cell>
          <cell r="UW103" t="str">
            <v>Y</v>
          </cell>
          <cell r="UX103" t="str">
            <v>Y</v>
          </cell>
          <cell r="UY103" t="str">
            <v>Y</v>
          </cell>
          <cell r="UZ103" t="str">
            <v>Y</v>
          </cell>
          <cell r="VA103" t="str">
            <v>Y</v>
          </cell>
          <cell r="VB103" t="str">
            <v>Y</v>
          </cell>
          <cell r="VC103" t="str">
            <v>Y</v>
          </cell>
          <cell r="VD103" t="str">
            <v>Y</v>
          </cell>
          <cell r="VE103" t="str">
            <v>Y</v>
          </cell>
          <cell r="VF103" t="str">
            <v>Y</v>
          </cell>
          <cell r="VG103"/>
          <cell r="VH103" t="str">
            <v>Y</v>
          </cell>
          <cell r="VI103" t="str">
            <v>Y</v>
          </cell>
          <cell r="VJ103" t="str">
            <v>Y</v>
          </cell>
          <cell r="VK103" t="str">
            <v>Y</v>
          </cell>
          <cell r="VL103" t="str">
            <v>Y</v>
          </cell>
          <cell r="VM103"/>
          <cell r="VN103" t="str">
            <v>N</v>
          </cell>
          <cell r="VO103" t="str">
            <v>Y</v>
          </cell>
          <cell r="VP103"/>
          <cell r="VQ103" t="str">
            <v>Y</v>
          </cell>
          <cell r="VR103" t="str">
            <v>Y</v>
          </cell>
          <cell r="VS103" t="str">
            <v>N</v>
          </cell>
          <cell r="VT103" t="str">
            <v>Y</v>
          </cell>
          <cell r="VU103" t="str">
            <v>Y</v>
          </cell>
          <cell r="VV103" t="str">
            <v>Y</v>
          </cell>
          <cell r="VW103" t="str">
            <v>Y</v>
          </cell>
          <cell r="VX103"/>
          <cell r="VY103" t="str">
            <v>Y</v>
          </cell>
          <cell r="VZ103" t="str">
            <v>Y</v>
          </cell>
          <cell r="WA103"/>
          <cell r="WB103"/>
          <cell r="WC103" t="str">
            <v>Y</v>
          </cell>
          <cell r="WD103" t="str">
            <v>Y</v>
          </cell>
          <cell r="WE103" t="str">
            <v>Y</v>
          </cell>
          <cell r="WF103"/>
          <cell r="WG103" t="str">
            <v>Y</v>
          </cell>
          <cell r="WH103" t="str">
            <v>Y</v>
          </cell>
          <cell r="WI103" t="str">
            <v>Y</v>
          </cell>
          <cell r="WJ103"/>
          <cell r="WK103"/>
          <cell r="WL103" t="str">
            <v>N</v>
          </cell>
          <cell r="WM103" t="str">
            <v>Y</v>
          </cell>
          <cell r="WN103" t="str">
            <v>N</v>
          </cell>
          <cell r="WO103" t="str">
            <v>Y</v>
          </cell>
          <cell r="WP103"/>
          <cell r="WQ103"/>
          <cell r="WR103"/>
          <cell r="WS103" t="str">
            <v>Y</v>
          </cell>
          <cell r="WT103" t="str">
            <v>Y</v>
          </cell>
          <cell r="WU103" t="str">
            <v>Y</v>
          </cell>
          <cell r="WV103" t="str">
            <v>Y</v>
          </cell>
          <cell r="WW103" t="str">
            <v>Y</v>
          </cell>
          <cell r="WX103" t="str">
            <v>Y</v>
          </cell>
          <cell r="WY103" t="str">
            <v>Y</v>
          </cell>
          <cell r="WZ103" t="str">
            <v>Y</v>
          </cell>
          <cell r="XA103"/>
          <cell r="XB103" t="str">
            <v>N</v>
          </cell>
          <cell r="XC103"/>
          <cell r="XD103"/>
          <cell r="XE103"/>
          <cell r="XF103"/>
          <cell r="XG103"/>
          <cell r="XH103"/>
          <cell r="XI103" t="str">
            <v>Y</v>
          </cell>
          <cell r="XJ103"/>
          <cell r="XK103" t="str">
            <v>Y</v>
          </cell>
          <cell r="XL103" t="str">
            <v>N</v>
          </cell>
          <cell r="XM103"/>
          <cell r="XN103" t="str">
            <v>Y</v>
          </cell>
          <cell r="XO103"/>
          <cell r="XP103" t="str">
            <v>Y</v>
          </cell>
          <cell r="XQ103" t="str">
            <v>Y</v>
          </cell>
          <cell r="XR103" t="str">
            <v>Y</v>
          </cell>
          <cell r="XS103" t="str">
            <v>Y</v>
          </cell>
          <cell r="XT103" t="str">
            <v>Y</v>
          </cell>
          <cell r="XU103" t="str">
            <v>N</v>
          </cell>
          <cell r="XV103" t="str">
            <v>Y</v>
          </cell>
        </row>
        <row r="104">
          <cell r="E104" t="str">
            <v>N</v>
          </cell>
          <cell r="F104" t="str">
            <v>N</v>
          </cell>
          <cell r="G104" t="str">
            <v>N</v>
          </cell>
          <cell r="H104" t="str">
            <v>Y</v>
          </cell>
          <cell r="I104" t="str">
            <v>N</v>
          </cell>
          <cell r="J104" t="str">
            <v>Y</v>
          </cell>
          <cell r="K104" t="str">
            <v>Y</v>
          </cell>
          <cell r="L104" t="str">
            <v>Y</v>
          </cell>
          <cell r="M104" t="str">
            <v>Y</v>
          </cell>
          <cell r="N104" t="str">
            <v>Y</v>
          </cell>
          <cell r="O104"/>
          <cell r="P104" t="str">
            <v>Y</v>
          </cell>
          <cell r="Q104" t="str">
            <v>Y</v>
          </cell>
          <cell r="R104" t="str">
            <v>Y</v>
          </cell>
          <cell r="S104" t="str">
            <v>Y</v>
          </cell>
          <cell r="T104" t="str">
            <v>Y</v>
          </cell>
          <cell r="U104" t="str">
            <v>Y</v>
          </cell>
          <cell r="V104" t="str">
            <v>Y</v>
          </cell>
          <cell r="W104" t="str">
            <v>Y</v>
          </cell>
          <cell r="X104" t="str">
            <v>N</v>
          </cell>
          <cell r="Y104" t="str">
            <v>Y</v>
          </cell>
          <cell r="Z104"/>
          <cell r="AA104" t="str">
            <v>N</v>
          </cell>
          <cell r="AB104" t="str">
            <v>Y</v>
          </cell>
          <cell r="AC104" t="str">
            <v>Y</v>
          </cell>
          <cell r="AD104" t="str">
            <v>Y</v>
          </cell>
          <cell r="AE104" t="str">
            <v>Y</v>
          </cell>
          <cell r="AF104" t="str">
            <v>Y</v>
          </cell>
          <cell r="AG104" t="str">
            <v>Y</v>
          </cell>
          <cell r="AH104" t="str">
            <v>Y</v>
          </cell>
          <cell r="AI104" t="str">
            <v>Y</v>
          </cell>
          <cell r="AJ104" t="str">
            <v>N</v>
          </cell>
          <cell r="AK104" t="str">
            <v>Y</v>
          </cell>
          <cell r="AL104" t="str">
            <v>Y</v>
          </cell>
          <cell r="AM104" t="str">
            <v>Y</v>
          </cell>
          <cell r="AN104" t="str">
            <v>Y</v>
          </cell>
          <cell r="AO104" t="str">
            <v>Y</v>
          </cell>
          <cell r="AP104" t="str">
            <v>Y</v>
          </cell>
          <cell r="AQ104" t="str">
            <v>N</v>
          </cell>
          <cell r="AR104" t="str">
            <v>N</v>
          </cell>
          <cell r="AS104" t="str">
            <v>Y</v>
          </cell>
          <cell r="AT104" t="str">
            <v>Y</v>
          </cell>
          <cell r="AU104" t="str">
            <v>N</v>
          </cell>
          <cell r="AV104" t="str">
            <v>N</v>
          </cell>
          <cell r="AW104" t="str">
            <v>N</v>
          </cell>
          <cell r="AX104" t="str">
            <v>N</v>
          </cell>
          <cell r="AY104"/>
          <cell r="AZ104" t="str">
            <v>N</v>
          </cell>
          <cell r="BA104"/>
          <cell r="BB104" t="str">
            <v>Y</v>
          </cell>
          <cell r="BC104" t="str">
            <v>Y</v>
          </cell>
          <cell r="BD104" t="str">
            <v>Y</v>
          </cell>
          <cell r="BE104" t="str">
            <v>Y</v>
          </cell>
          <cell r="BF104" t="str">
            <v>Y</v>
          </cell>
          <cell r="BG104" t="str">
            <v>Y</v>
          </cell>
          <cell r="BH104" t="str">
            <v>Y</v>
          </cell>
          <cell r="BI104" t="str">
            <v>Y</v>
          </cell>
          <cell r="BJ104" t="str">
            <v>Y</v>
          </cell>
          <cell r="BK104" t="str">
            <v>Y</v>
          </cell>
          <cell r="BL104" t="str">
            <v>Y</v>
          </cell>
          <cell r="BM104" t="str">
            <v>Y</v>
          </cell>
          <cell r="BN104" t="str">
            <v>Y</v>
          </cell>
          <cell r="BO104" t="str">
            <v>Y</v>
          </cell>
          <cell r="BP104" t="str">
            <v>Y</v>
          </cell>
          <cell r="BQ104" t="str">
            <v>Y</v>
          </cell>
          <cell r="BR104" t="str">
            <v>N</v>
          </cell>
          <cell r="BS104" t="str">
            <v>Y</v>
          </cell>
          <cell r="BT104" t="str">
            <v>Y</v>
          </cell>
          <cell r="BU104" t="str">
            <v>Y</v>
          </cell>
          <cell r="BV104" t="str">
            <v>N</v>
          </cell>
          <cell r="BW104" t="str">
            <v>Y</v>
          </cell>
          <cell r="BX104" t="str">
            <v>Y</v>
          </cell>
          <cell r="BY104" t="str">
            <v>N</v>
          </cell>
          <cell r="BZ104" t="str">
            <v>Y</v>
          </cell>
          <cell r="CA104" t="str">
            <v>Y</v>
          </cell>
          <cell r="CB104" t="str">
            <v>Y</v>
          </cell>
          <cell r="CC104" t="str">
            <v>Y</v>
          </cell>
          <cell r="CD104" t="str">
            <v>N</v>
          </cell>
          <cell r="CE104" t="str">
            <v>Y</v>
          </cell>
          <cell r="CF104" t="str">
            <v>N</v>
          </cell>
          <cell r="CG104" t="str">
            <v>N</v>
          </cell>
          <cell r="CH104" t="str">
            <v>N</v>
          </cell>
          <cell r="CI104" t="str">
            <v>N</v>
          </cell>
          <cell r="CJ104" t="str">
            <v>Y</v>
          </cell>
          <cell r="CK104" t="str">
            <v>N</v>
          </cell>
          <cell r="CL104" t="str">
            <v>N</v>
          </cell>
          <cell r="CM104"/>
          <cell r="CN104" t="str">
            <v>Y</v>
          </cell>
          <cell r="CO104" t="str">
            <v>Y</v>
          </cell>
          <cell r="CP104" t="str">
            <v>N</v>
          </cell>
          <cell r="CQ104" t="str">
            <v>N</v>
          </cell>
          <cell r="CR104"/>
          <cell r="CS104" t="str">
            <v>Y</v>
          </cell>
          <cell r="CT104" t="str">
            <v>N</v>
          </cell>
          <cell r="CU104" t="str">
            <v>N</v>
          </cell>
          <cell r="CV104" t="str">
            <v>N</v>
          </cell>
          <cell r="CW104" t="str">
            <v>N</v>
          </cell>
          <cell r="CX104" t="str">
            <v>Y</v>
          </cell>
          <cell r="CY104" t="str">
            <v>N</v>
          </cell>
          <cell r="CZ104" t="str">
            <v>Y</v>
          </cell>
          <cell r="DA104" t="str">
            <v>N</v>
          </cell>
          <cell r="DB104" t="str">
            <v>Y</v>
          </cell>
          <cell r="DC104" t="str">
            <v>N</v>
          </cell>
          <cell r="DD104" t="str">
            <v>N</v>
          </cell>
          <cell r="DE104" t="str">
            <v>N</v>
          </cell>
          <cell r="DF104" t="str">
            <v>N</v>
          </cell>
          <cell r="DG104" t="str">
            <v>Y</v>
          </cell>
          <cell r="DH104" t="str">
            <v>N</v>
          </cell>
          <cell r="DI104" t="str">
            <v>Y</v>
          </cell>
          <cell r="DJ104" t="str">
            <v>Y</v>
          </cell>
          <cell r="DK104" t="str">
            <v>Y</v>
          </cell>
          <cell r="DL104" t="str">
            <v>Y</v>
          </cell>
          <cell r="DM104" t="str">
            <v>N</v>
          </cell>
          <cell r="DN104" t="str">
            <v>Y</v>
          </cell>
          <cell r="DO104" t="str">
            <v>N</v>
          </cell>
          <cell r="DP104" t="str">
            <v>Y</v>
          </cell>
          <cell r="DQ104" t="str">
            <v>Y</v>
          </cell>
          <cell r="DR104" t="str">
            <v>N</v>
          </cell>
          <cell r="DS104" t="str">
            <v>N</v>
          </cell>
          <cell r="DT104" t="str">
            <v>N</v>
          </cell>
          <cell r="DU104" t="str">
            <v>Y</v>
          </cell>
          <cell r="DV104" t="str">
            <v>Y</v>
          </cell>
          <cell r="DW104" t="str">
            <v>N</v>
          </cell>
          <cell r="DX104" t="str">
            <v>N</v>
          </cell>
          <cell r="DY104" t="str">
            <v>Y</v>
          </cell>
          <cell r="DZ104" t="str">
            <v>Y</v>
          </cell>
          <cell r="EA104" t="str">
            <v>Y</v>
          </cell>
          <cell r="EB104"/>
          <cell r="EC104" t="str">
            <v>Y</v>
          </cell>
          <cell r="ED104" t="str">
            <v>Y</v>
          </cell>
          <cell r="EE104" t="str">
            <v>Y</v>
          </cell>
          <cell r="EF104" t="str">
            <v>N</v>
          </cell>
          <cell r="EG104" t="str">
            <v>Y</v>
          </cell>
          <cell r="EH104" t="str">
            <v>Y</v>
          </cell>
          <cell r="EI104" t="str">
            <v>Y</v>
          </cell>
          <cell r="EJ104" t="str">
            <v>N</v>
          </cell>
          <cell r="EK104" t="str">
            <v>N</v>
          </cell>
          <cell r="EL104"/>
          <cell r="EM104" t="str">
            <v>Y</v>
          </cell>
          <cell r="EN104" t="str">
            <v>Y</v>
          </cell>
          <cell r="EO104" t="str">
            <v>Y</v>
          </cell>
          <cell r="EP104" t="str">
            <v>N</v>
          </cell>
          <cell r="EQ104" t="str">
            <v>Y</v>
          </cell>
          <cell r="ER104" t="str">
            <v>N</v>
          </cell>
          <cell r="ES104" t="str">
            <v>Y</v>
          </cell>
          <cell r="ET104" t="str">
            <v>N</v>
          </cell>
          <cell r="EU104" t="str">
            <v>Y</v>
          </cell>
          <cell r="EV104" t="str">
            <v>Y</v>
          </cell>
          <cell r="EW104" t="str">
            <v>Y</v>
          </cell>
          <cell r="EX104" t="str">
            <v>Y</v>
          </cell>
          <cell r="EY104"/>
          <cell r="EZ104" t="str">
            <v>Y</v>
          </cell>
          <cell r="FA104" t="str">
            <v>Y</v>
          </cell>
          <cell r="FB104" t="str">
            <v>N</v>
          </cell>
          <cell r="FC104" t="str">
            <v>Y</v>
          </cell>
          <cell r="FD104" t="str">
            <v>N</v>
          </cell>
          <cell r="FE104" t="str">
            <v>Y</v>
          </cell>
          <cell r="FF104" t="str">
            <v>Y</v>
          </cell>
          <cell r="FG104" t="str">
            <v>Y</v>
          </cell>
          <cell r="FH104" t="str">
            <v>Y</v>
          </cell>
          <cell r="FI104" t="str">
            <v>Y</v>
          </cell>
          <cell r="FJ104" t="str">
            <v>N</v>
          </cell>
          <cell r="FK104" t="str">
            <v>N</v>
          </cell>
          <cell r="FL104" t="str">
            <v>N</v>
          </cell>
          <cell r="FM104" t="str">
            <v>N</v>
          </cell>
          <cell r="FN104" t="str">
            <v>Y</v>
          </cell>
          <cell r="FO104" t="str">
            <v>Y</v>
          </cell>
          <cell r="FP104" t="str">
            <v>Y</v>
          </cell>
          <cell r="FQ104" t="str">
            <v>N</v>
          </cell>
          <cell r="FR104" t="str">
            <v>Y</v>
          </cell>
          <cell r="FS104" t="str">
            <v>N</v>
          </cell>
          <cell r="FT104" t="str">
            <v>Y</v>
          </cell>
          <cell r="FU104" t="str">
            <v>N</v>
          </cell>
          <cell r="FV104" t="str">
            <v>Y</v>
          </cell>
          <cell r="FW104" t="str">
            <v>N</v>
          </cell>
          <cell r="FX104" t="str">
            <v>Y</v>
          </cell>
          <cell r="FY104" t="str">
            <v>Y</v>
          </cell>
          <cell r="FZ104" t="str">
            <v>Y</v>
          </cell>
          <cell r="GA104" t="str">
            <v>Y</v>
          </cell>
          <cell r="GB104"/>
          <cell r="GC104" t="str">
            <v>N</v>
          </cell>
          <cell r="GD104" t="str">
            <v>N</v>
          </cell>
          <cell r="GE104"/>
          <cell r="GF104" t="str">
            <v>N</v>
          </cell>
          <cell r="GG104" t="str">
            <v>N</v>
          </cell>
          <cell r="GH104" t="str">
            <v>Y</v>
          </cell>
          <cell r="GI104" t="str">
            <v>Y</v>
          </cell>
          <cell r="GJ104" t="str">
            <v>Y</v>
          </cell>
          <cell r="GK104" t="str">
            <v>Y</v>
          </cell>
          <cell r="GL104" t="str">
            <v>N</v>
          </cell>
          <cell r="GM104" t="str">
            <v>Y</v>
          </cell>
          <cell r="GN104" t="str">
            <v>N</v>
          </cell>
          <cell r="GO104" t="str">
            <v>Y</v>
          </cell>
          <cell r="GP104" t="str">
            <v>Y</v>
          </cell>
          <cell r="GQ104" t="str">
            <v>N</v>
          </cell>
          <cell r="GR104" t="str">
            <v>Y</v>
          </cell>
          <cell r="GS104" t="str">
            <v>Y</v>
          </cell>
          <cell r="GT104" t="str">
            <v>Y</v>
          </cell>
          <cell r="GU104" t="str">
            <v>Y</v>
          </cell>
          <cell r="GV104" t="str">
            <v>Y</v>
          </cell>
          <cell r="GW104" t="str">
            <v>Y</v>
          </cell>
          <cell r="GX104" t="str">
            <v>Y</v>
          </cell>
          <cell r="GY104" t="str">
            <v>N</v>
          </cell>
          <cell r="GZ104" t="str">
            <v>Y</v>
          </cell>
          <cell r="HA104" t="str">
            <v>N</v>
          </cell>
          <cell r="HB104" t="str">
            <v>Y</v>
          </cell>
          <cell r="HC104" t="str">
            <v>Y</v>
          </cell>
          <cell r="HD104" t="str">
            <v>Y</v>
          </cell>
          <cell r="HE104" t="str">
            <v>Y</v>
          </cell>
          <cell r="HF104"/>
          <cell r="HG104" t="str">
            <v>Y</v>
          </cell>
          <cell r="HH104" t="str">
            <v>Y</v>
          </cell>
          <cell r="HI104" t="str">
            <v>Y</v>
          </cell>
          <cell r="HJ104" t="str">
            <v>Y</v>
          </cell>
          <cell r="HK104" t="str">
            <v>Y</v>
          </cell>
          <cell r="HL104" t="str">
            <v>Y</v>
          </cell>
          <cell r="HM104" t="str">
            <v>N</v>
          </cell>
          <cell r="HN104" t="str">
            <v>N</v>
          </cell>
          <cell r="HO104" t="str">
            <v>Y</v>
          </cell>
          <cell r="HP104"/>
          <cell r="HQ104" t="str">
            <v>Y</v>
          </cell>
          <cell r="HR104" t="str">
            <v>Y</v>
          </cell>
          <cell r="HS104" t="str">
            <v>Y</v>
          </cell>
          <cell r="HT104" t="str">
            <v>N</v>
          </cell>
          <cell r="HU104" t="str">
            <v>Y</v>
          </cell>
          <cell r="HV104" t="str">
            <v>N</v>
          </cell>
          <cell r="HW104" t="str">
            <v>Y</v>
          </cell>
          <cell r="HX104" t="str">
            <v>Y</v>
          </cell>
          <cell r="HY104"/>
          <cell r="HZ104" t="str">
            <v>N</v>
          </cell>
          <cell r="IA104" t="str">
            <v>Y</v>
          </cell>
          <cell r="IB104" t="str">
            <v>Y</v>
          </cell>
          <cell r="IC104" t="str">
            <v>Y</v>
          </cell>
          <cell r="ID104" t="str">
            <v>Y</v>
          </cell>
          <cell r="IE104" t="str">
            <v>Y</v>
          </cell>
          <cell r="IF104" t="str">
            <v>Y</v>
          </cell>
          <cell r="IG104" t="str">
            <v>Y</v>
          </cell>
          <cell r="IH104" t="str">
            <v>Y</v>
          </cell>
          <cell r="II104"/>
          <cell r="IJ104" t="str">
            <v>Y</v>
          </cell>
          <cell r="IK104" t="str">
            <v>Y</v>
          </cell>
          <cell r="IL104" t="str">
            <v>Y</v>
          </cell>
          <cell r="IM104" t="str">
            <v>Y</v>
          </cell>
          <cell r="IN104"/>
          <cell r="IO104" t="str">
            <v>Y</v>
          </cell>
          <cell r="IP104" t="str">
            <v>Y</v>
          </cell>
          <cell r="IQ104" t="str">
            <v>Y</v>
          </cell>
          <cell r="IR104" t="str">
            <v>Y</v>
          </cell>
          <cell r="IS104" t="str">
            <v>Y</v>
          </cell>
          <cell r="IT104" t="str">
            <v>Y</v>
          </cell>
          <cell r="IU104" t="str">
            <v>Y</v>
          </cell>
          <cell r="IV104" t="str">
            <v>Y</v>
          </cell>
          <cell r="IW104"/>
          <cell r="IX104" t="str">
            <v>Y</v>
          </cell>
          <cell r="IY104" t="str">
            <v>Y</v>
          </cell>
          <cell r="IZ104" t="str">
            <v>Y</v>
          </cell>
          <cell r="JA104" t="str">
            <v>Y</v>
          </cell>
          <cell r="JB104" t="str">
            <v>Y</v>
          </cell>
          <cell r="JC104" t="str">
            <v>Y</v>
          </cell>
          <cell r="JD104" t="str">
            <v>Y</v>
          </cell>
          <cell r="JE104" t="str">
            <v>Y</v>
          </cell>
          <cell r="JF104" t="str">
            <v>N</v>
          </cell>
          <cell r="JG104"/>
          <cell r="JH104" t="str">
            <v>N</v>
          </cell>
          <cell r="JI104"/>
          <cell r="JJ104" t="str">
            <v>Y</v>
          </cell>
          <cell r="JK104" t="str">
            <v>Y</v>
          </cell>
          <cell r="JL104" t="str">
            <v>Y</v>
          </cell>
          <cell r="JM104" t="str">
            <v>N</v>
          </cell>
          <cell r="JN104" t="str">
            <v>Y</v>
          </cell>
          <cell r="JO104" t="str">
            <v>Y</v>
          </cell>
          <cell r="JP104" t="str">
            <v>Y</v>
          </cell>
          <cell r="JQ104" t="str">
            <v>Y</v>
          </cell>
          <cell r="JR104" t="str">
            <v>Y</v>
          </cell>
          <cell r="JS104" t="str">
            <v>Y</v>
          </cell>
          <cell r="JT104" t="str">
            <v>N</v>
          </cell>
          <cell r="JU104" t="str">
            <v>N</v>
          </cell>
          <cell r="JV104" t="str">
            <v>N</v>
          </cell>
          <cell r="JW104" t="str">
            <v>Y</v>
          </cell>
          <cell r="JX104" t="str">
            <v>Y</v>
          </cell>
          <cell r="JY104" t="str">
            <v>Y</v>
          </cell>
          <cell r="JZ104" t="str">
            <v>N</v>
          </cell>
          <cell r="KA104" t="str">
            <v>Y</v>
          </cell>
          <cell r="KB104" t="str">
            <v>N</v>
          </cell>
          <cell r="KC104" t="str">
            <v>Y</v>
          </cell>
          <cell r="KD104" t="str">
            <v>N</v>
          </cell>
          <cell r="KE104" t="str">
            <v>Y</v>
          </cell>
          <cell r="KF104" t="str">
            <v>N</v>
          </cell>
          <cell r="KG104" t="str">
            <v>Y</v>
          </cell>
          <cell r="KH104"/>
          <cell r="KI104" t="str">
            <v>Y</v>
          </cell>
          <cell r="KJ104" t="str">
            <v>N</v>
          </cell>
          <cell r="KK104" t="str">
            <v>N</v>
          </cell>
          <cell r="KL104" t="str">
            <v>Y</v>
          </cell>
          <cell r="KM104" t="str">
            <v>Y</v>
          </cell>
          <cell r="KN104" t="str">
            <v>Y</v>
          </cell>
          <cell r="KO104" t="str">
            <v>Y</v>
          </cell>
          <cell r="KP104" t="str">
            <v>Y</v>
          </cell>
          <cell r="KQ104" t="str">
            <v>N</v>
          </cell>
          <cell r="KR104" t="str">
            <v>Y</v>
          </cell>
          <cell r="KS104"/>
          <cell r="KT104" t="str">
            <v>Y</v>
          </cell>
          <cell r="KU104" t="str">
            <v>Y</v>
          </cell>
          <cell r="KV104" t="str">
            <v>Y</v>
          </cell>
          <cell r="KW104" t="str">
            <v>Y</v>
          </cell>
          <cell r="KX104" t="str">
            <v>Y</v>
          </cell>
          <cell r="KY104" t="str">
            <v>Y</v>
          </cell>
          <cell r="KZ104" t="str">
            <v>Y</v>
          </cell>
          <cell r="LA104" t="str">
            <v>Y</v>
          </cell>
          <cell r="LB104" t="str">
            <v>Y</v>
          </cell>
          <cell r="LC104" t="str">
            <v>Y</v>
          </cell>
          <cell r="LD104" t="str">
            <v>Y</v>
          </cell>
          <cell r="LE104" t="str">
            <v>Y</v>
          </cell>
          <cell r="LF104" t="str">
            <v>Y</v>
          </cell>
          <cell r="LG104" t="str">
            <v>Y</v>
          </cell>
          <cell r="LH104" t="str">
            <v>Y</v>
          </cell>
          <cell r="LI104" t="str">
            <v>Y</v>
          </cell>
          <cell r="LJ104" t="str">
            <v>Y</v>
          </cell>
          <cell r="LK104" t="str">
            <v>Y</v>
          </cell>
          <cell r="LL104" t="str">
            <v>N</v>
          </cell>
          <cell r="LM104" t="str">
            <v>Y</v>
          </cell>
          <cell r="LN104" t="str">
            <v>N</v>
          </cell>
          <cell r="LO104" t="str">
            <v>Y</v>
          </cell>
          <cell r="LP104" t="str">
            <v>Y</v>
          </cell>
          <cell r="LQ104" t="str">
            <v xml:space="preserve">Y </v>
          </cell>
          <cell r="LR104"/>
          <cell r="LS104" t="str">
            <v>N</v>
          </cell>
          <cell r="LT104" t="str">
            <v>Y</v>
          </cell>
          <cell r="LU104" t="str">
            <v>Y</v>
          </cell>
          <cell r="LV104" t="str">
            <v>Y</v>
          </cell>
          <cell r="LW104" t="str">
            <v>Y</v>
          </cell>
          <cell r="LX104" t="str">
            <v>Y</v>
          </cell>
          <cell r="LY104" t="str">
            <v>N</v>
          </cell>
          <cell r="LZ104" t="str">
            <v>N</v>
          </cell>
          <cell r="MA104" t="str">
            <v>Y</v>
          </cell>
          <cell r="MB104" t="str">
            <v>Y</v>
          </cell>
          <cell r="MC104" t="str">
            <v>Y</v>
          </cell>
          <cell r="MD104" t="str">
            <v>Y</v>
          </cell>
          <cell r="ME104" t="str">
            <v>Y</v>
          </cell>
          <cell r="MF104" t="str">
            <v>Y</v>
          </cell>
          <cell r="MG104" t="str">
            <v>N</v>
          </cell>
          <cell r="MH104" t="str">
            <v>N</v>
          </cell>
          <cell r="MI104" t="str">
            <v>Y</v>
          </cell>
          <cell r="MJ104" t="str">
            <v>Y</v>
          </cell>
          <cell r="MK104" t="str">
            <v>Y</v>
          </cell>
          <cell r="ML104" t="str">
            <v>N</v>
          </cell>
          <cell r="MM104" t="str">
            <v>Y</v>
          </cell>
          <cell r="MN104" t="str">
            <v>Y</v>
          </cell>
          <cell r="MO104" t="str">
            <v>Y</v>
          </cell>
          <cell r="MP104" t="str">
            <v>N</v>
          </cell>
          <cell r="MQ104"/>
          <cell r="MR104" t="str">
            <v>Y</v>
          </cell>
          <cell r="MS104" t="str">
            <v>N</v>
          </cell>
          <cell r="MT104" t="str">
            <v>Y</v>
          </cell>
          <cell r="MU104" t="str">
            <v>N</v>
          </cell>
          <cell r="MV104" t="str">
            <v>Y</v>
          </cell>
          <cell r="MW104" t="str">
            <v>Y</v>
          </cell>
          <cell r="MX104" t="str">
            <v>N</v>
          </cell>
          <cell r="MY104" t="str">
            <v>Y</v>
          </cell>
          <cell r="MZ104" t="str">
            <v>N</v>
          </cell>
          <cell r="NA104" t="str">
            <v>Y</v>
          </cell>
          <cell r="NB104" t="str">
            <v>Y</v>
          </cell>
          <cell r="NC104" t="str">
            <v>N</v>
          </cell>
          <cell r="ND104" t="str">
            <v>N</v>
          </cell>
          <cell r="NE104" t="str">
            <v>N</v>
          </cell>
          <cell r="NF104" t="str">
            <v>N</v>
          </cell>
          <cell r="NG104" t="str">
            <v>Y</v>
          </cell>
          <cell r="NH104" t="str">
            <v>Y</v>
          </cell>
          <cell r="NI104" t="str">
            <v>N</v>
          </cell>
          <cell r="NJ104" t="str">
            <v>Y</v>
          </cell>
          <cell r="NK104" t="str">
            <v>N</v>
          </cell>
          <cell r="NL104" t="str">
            <v>Y</v>
          </cell>
          <cell r="NM104" t="str">
            <v>N</v>
          </cell>
          <cell r="NN104" t="str">
            <v>Y</v>
          </cell>
          <cell r="NO104" t="str">
            <v>N</v>
          </cell>
          <cell r="NP104" t="str">
            <v>N</v>
          </cell>
          <cell r="NQ104" t="str">
            <v>N</v>
          </cell>
          <cell r="NR104" t="str">
            <v>Y</v>
          </cell>
          <cell r="NS104"/>
          <cell r="NT104"/>
          <cell r="NU104" t="str">
            <v>Y</v>
          </cell>
          <cell r="NV104" t="str">
            <v>Y</v>
          </cell>
          <cell r="NW104" t="str">
            <v>Y</v>
          </cell>
          <cell r="NX104" t="str">
            <v>Y</v>
          </cell>
          <cell r="NY104" t="str">
            <v>Y</v>
          </cell>
          <cell r="NZ104" t="str">
            <v>N</v>
          </cell>
          <cell r="OA104" t="str">
            <v>Y</v>
          </cell>
          <cell r="OB104" t="str">
            <v>Y</v>
          </cell>
          <cell r="OC104"/>
          <cell r="OD104" t="str">
            <v>Y</v>
          </cell>
          <cell r="OE104" t="str">
            <v>Y</v>
          </cell>
          <cell r="OF104" t="str">
            <v>Y</v>
          </cell>
          <cell r="OG104" t="str">
            <v>Y</v>
          </cell>
          <cell r="OH104"/>
          <cell r="OI104" t="str">
            <v>N</v>
          </cell>
          <cell r="OJ104" t="str">
            <v>Y</v>
          </cell>
          <cell r="OK104" t="str">
            <v>Y</v>
          </cell>
          <cell r="OL104" t="str">
            <v>Y</v>
          </cell>
          <cell r="OM104" t="str">
            <v>N</v>
          </cell>
          <cell r="ON104" t="str">
            <v>Y</v>
          </cell>
          <cell r="OO104" t="str">
            <v>N</v>
          </cell>
          <cell r="OP104"/>
          <cell r="OQ104" t="str">
            <v>Y</v>
          </cell>
          <cell r="OR104" t="str">
            <v>N</v>
          </cell>
          <cell r="OS104" t="str">
            <v>N</v>
          </cell>
          <cell r="OT104"/>
          <cell r="OU104" t="str">
            <v>Y</v>
          </cell>
          <cell r="OV104" t="str">
            <v>Y</v>
          </cell>
          <cell r="OW104" t="str">
            <v>Y</v>
          </cell>
          <cell r="OX104" t="str">
            <v>Y</v>
          </cell>
          <cell r="OY104" t="str">
            <v>Y</v>
          </cell>
          <cell r="OZ104" t="str">
            <v>Y</v>
          </cell>
          <cell r="PA104" t="str">
            <v>Y</v>
          </cell>
          <cell r="PB104" t="str">
            <v>Y</v>
          </cell>
          <cell r="PC104" t="str">
            <v>Y</v>
          </cell>
          <cell r="PD104" t="str">
            <v>Y</v>
          </cell>
          <cell r="PE104" t="str">
            <v>Y</v>
          </cell>
          <cell r="PF104" t="str">
            <v>Y</v>
          </cell>
          <cell r="PG104" t="str">
            <v>Y</v>
          </cell>
          <cell r="PH104" t="str">
            <v>Y</v>
          </cell>
          <cell r="PI104" t="str">
            <v>Y</v>
          </cell>
          <cell r="PJ104" t="str">
            <v>Y</v>
          </cell>
          <cell r="PK104" t="str">
            <v>Y</v>
          </cell>
          <cell r="PL104" t="str">
            <v>Y</v>
          </cell>
          <cell r="PM104" t="str">
            <v>Y</v>
          </cell>
          <cell r="PN104" t="str">
            <v>Y</v>
          </cell>
          <cell r="PO104" t="str">
            <v>Y</v>
          </cell>
          <cell r="PP104" t="str">
            <v>Y</v>
          </cell>
          <cell r="PQ104" t="str">
            <v>Y</v>
          </cell>
          <cell r="PR104" t="str">
            <v>Y</v>
          </cell>
          <cell r="PS104" t="str">
            <v>Y</v>
          </cell>
          <cell r="PT104" t="str">
            <v>Y</v>
          </cell>
          <cell r="PU104" t="str">
            <v>Y</v>
          </cell>
          <cell r="PV104" t="str">
            <v>Y</v>
          </cell>
          <cell r="PW104" t="str">
            <v>Y</v>
          </cell>
          <cell r="PX104" t="str">
            <v>Y</v>
          </cell>
          <cell r="PY104" t="str">
            <v>Y</v>
          </cell>
          <cell r="PZ104" t="str">
            <v>Y</v>
          </cell>
          <cell r="QA104"/>
          <cell r="QB104" t="str">
            <v>Y</v>
          </cell>
          <cell r="QC104" t="str">
            <v>Y</v>
          </cell>
          <cell r="QD104" t="str">
            <v>Y</v>
          </cell>
          <cell r="QE104" t="str">
            <v>Y</v>
          </cell>
          <cell r="QF104" t="str">
            <v>Y</v>
          </cell>
          <cell r="QG104" t="str">
            <v>Y</v>
          </cell>
          <cell r="QH104" t="str">
            <v>N</v>
          </cell>
          <cell r="QI104" t="str">
            <v>Y</v>
          </cell>
          <cell r="QJ104" t="str">
            <v>Y</v>
          </cell>
          <cell r="QK104" t="str">
            <v>Y</v>
          </cell>
          <cell r="QL104" t="str">
            <v>Y</v>
          </cell>
          <cell r="QM104" t="str">
            <v>Y</v>
          </cell>
          <cell r="QN104" t="str">
            <v>Y</v>
          </cell>
          <cell r="QO104" t="str">
            <v>Y</v>
          </cell>
          <cell r="QP104" t="str">
            <v>Y</v>
          </cell>
          <cell r="QQ104" t="str">
            <v>Y</v>
          </cell>
          <cell r="QR104" t="str">
            <v>Y</v>
          </cell>
          <cell r="QS104" t="str">
            <v>Y</v>
          </cell>
          <cell r="QT104" t="str">
            <v>Y</v>
          </cell>
          <cell r="QU104" t="str">
            <v>Y</v>
          </cell>
          <cell r="QV104" t="str">
            <v>Y</v>
          </cell>
          <cell r="QW104" t="str">
            <v>Y</v>
          </cell>
          <cell r="QX104" t="str">
            <v>Y</v>
          </cell>
          <cell r="QY104" t="str">
            <v>N</v>
          </cell>
          <cell r="QZ104"/>
          <cell r="RA104" t="str">
            <v>Y</v>
          </cell>
          <cell r="RB104" t="str">
            <v>N</v>
          </cell>
          <cell r="RC104" t="str">
            <v>Y</v>
          </cell>
          <cell r="RD104" t="str">
            <v>Y</v>
          </cell>
          <cell r="RE104" t="str">
            <v>Y</v>
          </cell>
          <cell r="RF104" t="str">
            <v>Y</v>
          </cell>
          <cell r="RG104" t="str">
            <v>Y</v>
          </cell>
          <cell r="RH104" t="str">
            <v>N</v>
          </cell>
          <cell r="RI104" t="str">
            <v>Y</v>
          </cell>
          <cell r="RJ104" t="str">
            <v>N</v>
          </cell>
          <cell r="RK104" t="str">
            <v>Y</v>
          </cell>
          <cell r="RL104" t="str">
            <v>Y</v>
          </cell>
          <cell r="RM104"/>
          <cell r="RN104" t="str">
            <v>Y</v>
          </cell>
          <cell r="RO104" t="str">
            <v>Y</v>
          </cell>
          <cell r="RP104" t="str">
            <v>Y</v>
          </cell>
          <cell r="RQ104" t="str">
            <v>N</v>
          </cell>
          <cell r="RR104" t="str">
            <v>Y</v>
          </cell>
          <cell r="RS104" t="str">
            <v>N</v>
          </cell>
          <cell r="RT104" t="str">
            <v>Y</v>
          </cell>
          <cell r="RU104" t="str">
            <v>Y</v>
          </cell>
          <cell r="RV104" t="str">
            <v>Y</v>
          </cell>
          <cell r="RW104" t="str">
            <v>N</v>
          </cell>
          <cell r="RX104" t="str">
            <v>N</v>
          </cell>
          <cell r="RY104"/>
          <cell r="RZ104" t="str">
            <v>Y</v>
          </cell>
          <cell r="SA104" t="str">
            <v>N</v>
          </cell>
          <cell r="SB104" t="str">
            <v>N</v>
          </cell>
          <cell r="SC104"/>
          <cell r="SD104" t="str">
            <v>N</v>
          </cell>
          <cell r="SE104" t="str">
            <v>N</v>
          </cell>
          <cell r="SF104" t="str">
            <v>N</v>
          </cell>
          <cell r="SG104" t="str">
            <v>Y</v>
          </cell>
          <cell r="SH104" t="str">
            <v>Y</v>
          </cell>
          <cell r="SI104" t="str">
            <v>Y</v>
          </cell>
          <cell r="SJ104" t="str">
            <v>Y</v>
          </cell>
          <cell r="SK104" t="str">
            <v>N</v>
          </cell>
          <cell r="SL104" t="str">
            <v>Y</v>
          </cell>
          <cell r="SM104"/>
          <cell r="SN104" t="str">
            <v>Y</v>
          </cell>
          <cell r="SO104" t="str">
            <v>Y</v>
          </cell>
          <cell r="SP104" t="str">
            <v>Y</v>
          </cell>
          <cell r="SQ104" t="str">
            <v>Y</v>
          </cell>
          <cell r="SR104" t="str">
            <v>Y</v>
          </cell>
          <cell r="SS104" t="str">
            <v>Y</v>
          </cell>
          <cell r="ST104" t="str">
            <v>Y</v>
          </cell>
          <cell r="SU104" t="str">
            <v>Y</v>
          </cell>
          <cell r="SV104" t="str">
            <v>N</v>
          </cell>
          <cell r="SW104" t="str">
            <v>N</v>
          </cell>
          <cell r="SX104" t="str">
            <v>N</v>
          </cell>
          <cell r="SY104" t="str">
            <v>Y</v>
          </cell>
          <cell r="SZ104" t="str">
            <v>Y</v>
          </cell>
          <cell r="TA104" t="str">
            <v>N</v>
          </cell>
          <cell r="TB104" t="str">
            <v>Y</v>
          </cell>
          <cell r="TC104" t="str">
            <v>N</v>
          </cell>
          <cell r="TD104" t="str">
            <v>Y</v>
          </cell>
          <cell r="TE104" t="str">
            <v>N</v>
          </cell>
          <cell r="TF104" t="str">
            <v>Y</v>
          </cell>
          <cell r="TG104" t="str">
            <v>N</v>
          </cell>
          <cell r="TH104" t="str">
            <v>Y</v>
          </cell>
          <cell r="TI104" t="str">
            <v>N</v>
          </cell>
          <cell r="TJ104" t="str">
            <v>Y</v>
          </cell>
          <cell r="TK104" t="str">
            <v>N</v>
          </cell>
          <cell r="TL104" t="str">
            <v>Y</v>
          </cell>
          <cell r="TM104" t="str">
            <v>Y</v>
          </cell>
          <cell r="TN104" t="str">
            <v>Y</v>
          </cell>
          <cell r="TO104" t="str">
            <v>N</v>
          </cell>
          <cell r="TP104" t="str">
            <v>Y</v>
          </cell>
          <cell r="TQ104" t="str">
            <v>N</v>
          </cell>
          <cell r="TR104"/>
          <cell r="TS104" t="str">
            <v>Y</v>
          </cell>
          <cell r="TT104" t="str">
            <v>Y</v>
          </cell>
          <cell r="TU104" t="str">
            <v>Y</v>
          </cell>
          <cell r="TV104" t="str">
            <v>Y</v>
          </cell>
          <cell r="TW104" t="str">
            <v>Y</v>
          </cell>
          <cell r="TX104" t="str">
            <v>Y</v>
          </cell>
          <cell r="TY104" t="str">
            <v>N</v>
          </cell>
          <cell r="TZ104" t="str">
            <v>N</v>
          </cell>
          <cell r="UA104" t="str">
            <v>N</v>
          </cell>
          <cell r="UB104" t="str">
            <v>N</v>
          </cell>
          <cell r="UC104" t="str">
            <v>Y</v>
          </cell>
          <cell r="UD104" t="str">
            <v>N</v>
          </cell>
          <cell r="UE104" t="str">
            <v>Y</v>
          </cell>
          <cell r="UF104" t="str">
            <v>N</v>
          </cell>
          <cell r="UG104" t="str">
            <v>N</v>
          </cell>
          <cell r="UH104" t="str">
            <v>Y</v>
          </cell>
          <cell r="UI104" t="str">
            <v>Y</v>
          </cell>
          <cell r="UJ104" t="str">
            <v>Y</v>
          </cell>
          <cell r="UK104" t="str">
            <v>N</v>
          </cell>
          <cell r="UL104" t="str">
            <v>Y</v>
          </cell>
          <cell r="UM104" t="str">
            <v>N</v>
          </cell>
          <cell r="UN104" t="str">
            <v>N</v>
          </cell>
          <cell r="UO104"/>
          <cell r="UP104" t="str">
            <v>N</v>
          </cell>
          <cell r="UQ104" t="str">
            <v>Y</v>
          </cell>
          <cell r="UR104"/>
          <cell r="US104" t="str">
            <v>Y</v>
          </cell>
          <cell r="UT104" t="str">
            <v>Y</v>
          </cell>
          <cell r="UU104" t="str">
            <v>Y</v>
          </cell>
          <cell r="UV104" t="str">
            <v>Y</v>
          </cell>
          <cell r="UW104" t="str">
            <v>Y</v>
          </cell>
          <cell r="UX104" t="str">
            <v>N</v>
          </cell>
          <cell r="UY104" t="str">
            <v>N</v>
          </cell>
          <cell r="UZ104" t="str">
            <v>Y</v>
          </cell>
          <cell r="VA104" t="str">
            <v>Y</v>
          </cell>
          <cell r="VB104" t="str">
            <v>Y</v>
          </cell>
          <cell r="VC104" t="str">
            <v>Y</v>
          </cell>
          <cell r="VD104" t="str">
            <v>Y</v>
          </cell>
          <cell r="VE104" t="str">
            <v>Y</v>
          </cell>
          <cell r="VF104" t="str">
            <v>Y</v>
          </cell>
          <cell r="VG104"/>
          <cell r="VH104" t="str">
            <v>N</v>
          </cell>
          <cell r="VI104" t="str">
            <v>Y</v>
          </cell>
          <cell r="VJ104" t="str">
            <v>Y</v>
          </cell>
          <cell r="VK104" t="str">
            <v>Y</v>
          </cell>
          <cell r="VL104" t="str">
            <v>Y</v>
          </cell>
          <cell r="VM104"/>
          <cell r="VN104" t="str">
            <v>Y</v>
          </cell>
          <cell r="VO104" t="str">
            <v>N</v>
          </cell>
          <cell r="VP104"/>
          <cell r="VQ104" t="str">
            <v>N</v>
          </cell>
          <cell r="VR104" t="str">
            <v>N</v>
          </cell>
          <cell r="VS104" t="str">
            <v>Y</v>
          </cell>
          <cell r="VT104" t="str">
            <v>N</v>
          </cell>
          <cell r="VU104" t="str">
            <v>Y</v>
          </cell>
          <cell r="VV104" t="str">
            <v>N</v>
          </cell>
          <cell r="VW104" t="str">
            <v>Y</v>
          </cell>
          <cell r="VX104"/>
          <cell r="VY104" t="str">
            <v>Y</v>
          </cell>
          <cell r="VZ104" t="str">
            <v>Y</v>
          </cell>
          <cell r="WA104"/>
          <cell r="WB104"/>
          <cell r="WC104" t="str">
            <v>Y</v>
          </cell>
          <cell r="WD104" t="str">
            <v>Y</v>
          </cell>
          <cell r="WE104" t="str">
            <v>Y</v>
          </cell>
          <cell r="WF104"/>
          <cell r="WG104" t="str">
            <v>Y</v>
          </cell>
          <cell r="WH104" t="str">
            <v>Y</v>
          </cell>
          <cell r="WI104" t="str">
            <v>Y</v>
          </cell>
          <cell r="WJ104"/>
          <cell r="WK104"/>
          <cell r="WL104" t="str">
            <v>Y</v>
          </cell>
          <cell r="WM104" t="str">
            <v>Y</v>
          </cell>
          <cell r="WN104" t="str">
            <v>Y</v>
          </cell>
          <cell r="WO104" t="str">
            <v>Y</v>
          </cell>
          <cell r="WP104"/>
          <cell r="WQ104"/>
          <cell r="WR104"/>
          <cell r="WS104" t="str">
            <v>N</v>
          </cell>
          <cell r="WT104" t="str">
            <v>N</v>
          </cell>
          <cell r="WU104" t="str">
            <v>Y</v>
          </cell>
          <cell r="WV104" t="str">
            <v>Y</v>
          </cell>
          <cell r="WW104" t="str">
            <v>Y</v>
          </cell>
          <cell r="WX104" t="str">
            <v>Y</v>
          </cell>
          <cell r="WY104" t="str">
            <v>Y</v>
          </cell>
          <cell r="WZ104" t="str">
            <v>Y</v>
          </cell>
          <cell r="XA104"/>
          <cell r="XB104" t="str">
            <v>Y</v>
          </cell>
          <cell r="XC104"/>
          <cell r="XD104"/>
          <cell r="XE104"/>
          <cell r="XF104"/>
          <cell r="XG104"/>
          <cell r="XH104"/>
          <cell r="XI104" t="str">
            <v>Y</v>
          </cell>
          <cell r="XJ104"/>
          <cell r="XK104" t="str">
            <v>N</v>
          </cell>
          <cell r="XL104" t="str">
            <v>Y</v>
          </cell>
          <cell r="XM104"/>
          <cell r="XN104" t="str">
            <v>Y</v>
          </cell>
          <cell r="XO104"/>
          <cell r="XP104" t="str">
            <v>Y</v>
          </cell>
          <cell r="XQ104" t="str">
            <v>Y</v>
          </cell>
          <cell r="XR104" t="str">
            <v>Y</v>
          </cell>
          <cell r="XS104" t="str">
            <v>Y</v>
          </cell>
          <cell r="XT104" t="str">
            <v>Y</v>
          </cell>
          <cell r="XU104" t="str">
            <v>N</v>
          </cell>
          <cell r="XV104" t="str">
            <v>Y</v>
          </cell>
        </row>
        <row r="105">
          <cell r="E105" t="str">
            <v>N.A</v>
          </cell>
          <cell r="F105" t="str">
            <v>Asiagalv Capital LLP</v>
          </cell>
          <cell r="G105" t="str">
            <v>N.A</v>
          </cell>
          <cell r="H105" t="str">
            <v>AHS Investments Holdings Pte Ltd</v>
          </cell>
          <cell r="I105" t="str">
            <v>N.A</v>
          </cell>
          <cell r="J105" t="str">
            <v>Fiamma Holdings</v>
          </cell>
          <cell r="K105" t="str">
            <v>N.A</v>
          </cell>
          <cell r="L105" t="str">
            <v>Tee Yih Jia Food Manufacturing Pte Ltd, Phillip Securities Pte Ltd, BNP Paribas Nominees Singapore Pte Ltd, HSBC (Singapore) Nominees Pte Ltd</v>
          </cell>
          <cell r="M105" t="str">
            <v>DBS Nominees Pte Ltd, United Overseas Bank Nominees Pte Ltd, InterBev Investment Limited</v>
          </cell>
          <cell r="N105" t="str">
            <v>Frasers Property Retail Trust Holdings Pte Ltd, Citibank Nominees Singapore Pte Ltd, HSBC (Singapore) Nominees Pte Ltd, DBS Nominees (Private) Limited, DBSN Services Pte Ltd</v>
          </cell>
          <cell r="O105"/>
          <cell r="P105" t="str">
            <v>DBS Nominees Pte Ltd, United Overseas Bank Nominees (Private) Limited, InterBev Investment Limited</v>
          </cell>
          <cell r="Q105" t="str">
            <v>UOB Kay Hian Private Limited, DB Nominees Pte Ltd, Raffles Nominees Pte Limited</v>
          </cell>
          <cell r="R105" t="str">
            <v>Citrine Capital Pte Ltd</v>
          </cell>
          <cell r="S105" t="str">
            <v>Citibank Nominees Singapore Pte Ltd</v>
          </cell>
          <cell r="T105" t="str">
            <v>Citibank Nominees Singapore Pte Ltd</v>
          </cell>
          <cell r="U105" t="str">
            <v>DBS Nominees (Private) Limited</v>
          </cell>
          <cell r="V105" t="str">
            <v>HKSCC Nominees Limited</v>
          </cell>
          <cell r="W105" t="str">
            <v>Nautical International Holdings Ltd</v>
          </cell>
          <cell r="X105" t="str">
            <v>N.A</v>
          </cell>
          <cell r="Y105" t="str">
            <v>Goldhill Trust Pte Ltd</v>
          </cell>
          <cell r="Z105"/>
          <cell r="AA105" t="str">
            <v>N.A</v>
          </cell>
          <cell r="AB105" t="str">
            <v>UOB Kay Hian Pte Ltd</v>
          </cell>
          <cell r="AC105" t="str">
            <v>Citibank Nominees Singapore Pte Ltd, DBS Nominees (Private) Limited, CGS-CIMB Securities (Singapore) Pte Ltd, DBSN Services Pte Ltd</v>
          </cell>
          <cell r="AD105" t="str">
            <v>DBS Nominees Pte Ltd</v>
          </cell>
          <cell r="AE105" t="str">
            <v>DB Nominees (Singapore) Pte Ltd</v>
          </cell>
          <cell r="AF105" t="str">
            <v>DBS Nominees Pte Ltd, Citibank Nominees Singapore Pte Ltd</v>
          </cell>
          <cell r="AG105" t="str">
            <v>Times Properties Private Limited, TPR Holdings Pte Ltd, DBS Nominees (Private) Limited</v>
          </cell>
          <cell r="AH105" t="str">
            <v>Citibank Nominees Singapore Pte Ltd</v>
          </cell>
          <cell r="AI105" t="str">
            <v>Uniseraya Holdings Pte Ltd, HSBC (Singapore) Nominess Pte Ltd, Phillip Securities Pte Ltd</v>
          </cell>
          <cell r="AJ105" t="str">
            <v>NA</v>
          </cell>
          <cell r="AK105" t="str">
            <v xml:space="preserve">Hong Leong Finance Nominees </v>
          </cell>
          <cell r="AL105" t="str">
            <v>UOB Kay Hian Private Limited, DBS Nominees (Private) Limited</v>
          </cell>
          <cell r="AM105" t="str">
            <v>DBS Nominees (Private) Limited</v>
          </cell>
          <cell r="AN105" t="str">
            <v>Citibank Nominees Singapore Pte Ltd</v>
          </cell>
          <cell r="AO105" t="str">
            <v>Hong Leong Finance Nominees Pte Ltd,  DBS Nominees (Singapore) Pte Ltd</v>
          </cell>
          <cell r="AP105" t="str">
            <v>NA</v>
          </cell>
          <cell r="AQ105" t="str">
            <v>NA</v>
          </cell>
          <cell r="AR105" t="str">
            <v>NA</v>
          </cell>
          <cell r="AS105" t="str">
            <v>DBS Nominees Pte Ltd, Citibank Nominees, HSBC (Singapore) Nominees</v>
          </cell>
          <cell r="AT105" t="str">
            <v>NA</v>
          </cell>
          <cell r="AU105" t="str">
            <v>Raffles Nominees (Pte) Limited, DBS Nominees Pte Ltd</v>
          </cell>
          <cell r="AV105" t="str">
            <v>NA</v>
          </cell>
          <cell r="AW105" t="str">
            <v>NA</v>
          </cell>
          <cell r="AX105" t="str">
            <v>NA</v>
          </cell>
          <cell r="AY105"/>
          <cell r="AZ105"/>
          <cell r="BA105"/>
          <cell r="BB105" t="str">
            <v>DBS Nominees Pte Ltd</v>
          </cell>
          <cell r="BC105" t="str">
            <v>Proven Choice Group Limited, Citibank Nominees Singapore Pte Ltd, DBS Nominees Pte Ltd</v>
          </cell>
          <cell r="BD105" t="str">
            <v>Citibank Nominees Singapore Pte Ltd</v>
          </cell>
          <cell r="BE105" t="str">
            <v>CGS-CIMB, Chess Depositary Nominees, DBS Nominees, Citibank Nominees</v>
          </cell>
          <cell r="BF105" t="str">
            <v>Citibank Nominees</v>
          </cell>
          <cell r="BG105" t="str">
            <v>Maybank Kim Eng Securities, Citibank Nominees, OCBC Securities</v>
          </cell>
          <cell r="BH105" t="str">
            <v xml:space="preserve">Maybank KimEng Securities, Citibank Nominees </v>
          </cell>
          <cell r="BI105" t="str">
            <v>Citibank Nominee, UOB Kay Hian</v>
          </cell>
          <cell r="BJ105" t="str">
            <v>CGS-CIMB, DBS Nominees</v>
          </cell>
          <cell r="BK105" t="str">
            <v>DBS Nominees, Raffles Investments, UOB Kay Hian</v>
          </cell>
          <cell r="BL105" t="str">
            <v>UOB Kay Hian</v>
          </cell>
          <cell r="BM105" t="str">
            <v>Maybank Kim Eng</v>
          </cell>
          <cell r="BN105" t="str">
            <v xml:space="preserve">Citibank Nom, Raffles Nom, DBS Nom, </v>
          </cell>
          <cell r="BO105" t="str">
            <v>Citibank Nom, UOB Nom</v>
          </cell>
          <cell r="BP105" t="str">
            <v>Raffles Nominees</v>
          </cell>
          <cell r="BQ105" t="str">
            <v xml:space="preserve">DBS Nominees (Private, DBS Nominees (Singapore), HSBC (Singapore) </v>
          </cell>
          <cell r="BR105" t="str">
            <v>Na</v>
          </cell>
          <cell r="BS105" t="str">
            <v>Phillip Securities, Maybank Kim Eng</v>
          </cell>
          <cell r="BT105" t="str">
            <v>HSBC (SG) Nominees, Raffles Nominees, UOB Kay Hian, Phillip Securities</v>
          </cell>
          <cell r="BU105" t="str">
            <v>Nomura SG, HSBC (Sg) Nominees</v>
          </cell>
          <cell r="BV105" t="str">
            <v>NA</v>
          </cell>
          <cell r="BW105" t="str">
            <v>Citibank Nominees (SG), Add Investment Holding</v>
          </cell>
          <cell r="BX105" t="str">
            <v>CGS-CIMB Securities, Citibank Noms</v>
          </cell>
          <cell r="BY105" t="str">
            <v>NA</v>
          </cell>
          <cell r="BZ105" t="str">
            <v>Raffles Nominees</v>
          </cell>
          <cell r="CA105" t="str">
            <v xml:space="preserve">DBS Nominees (Private) </v>
          </cell>
          <cell r="CB105" t="str">
            <v>Nomura Singapore</v>
          </cell>
          <cell r="CC105" t="str">
            <v>DBS Nominees (Private), Maybank Kim Eng, DBS Vickers Securities (Singapore), Citibank Nominees Singapore</v>
          </cell>
          <cell r="CD105" t="str">
            <v>NA</v>
          </cell>
          <cell r="CE105" t="str">
            <v>Citibank Nominees Singapore Pte Ltd, Hong Leong Finance Nominees Pte Ltd, United Overseas Bank Nominees Pte Ltd</v>
          </cell>
          <cell r="CF105"/>
          <cell r="CG105"/>
          <cell r="CH105"/>
          <cell r="CI105"/>
          <cell r="CJ105" t="str">
            <v>Raffles Nominees Pte Limited, DBS Nominees Pte Ltd, Citibank Nominees Singapore Pte Ltd, United Overseas Bank Nominees Pte Ltd, OCBC Nominees Pte Ltd</v>
          </cell>
          <cell r="CK105" t="str">
            <v>OCBC Nominees Singapore Private Limited, DBS Nominees Private limited</v>
          </cell>
          <cell r="CL105"/>
          <cell r="CM105"/>
          <cell r="CN105" t="str">
            <v>Raffles Nominees Pte limited, Citibank Nominees Singapore Pte Ltd, DB Nominees Private Limited, DBS Nominees Private Limited, Hong Leong Finance Nominees Pte Ltd, HSBC Singapore Nominees Pte Ltd, United Overseas Bank Nominees private Limited</v>
          </cell>
          <cell r="CO105" t="str">
            <v>United Overseas Bank Nominees pte Ltd, DBS Nominees Pte Ltd, Raffles Nominees Pte Limited</v>
          </cell>
          <cell r="CP105"/>
          <cell r="CQ105"/>
          <cell r="CR105"/>
          <cell r="CS105" t="str">
            <v>Raffles Nominees Pte limited, DB Nominees Singapore Pte Ltd, Sing Investments &amp; Finance Nominees Pte Ltd, Citibank Nominees Singapore Pte Ltd, SBS Nominees Pte Ltd, DBS Nominees Pte Ltd, United Overseas Bank Nominees Pte Ltd</v>
          </cell>
          <cell r="CT105" t="str">
            <v>Raffles Nominees Pte Limited</v>
          </cell>
          <cell r="CU105" t="str">
            <v>DBS Nominees Private Limited, Citibank Nominees Singapore Pte Ltd, Raffles Nominees Pte Limited</v>
          </cell>
          <cell r="CV105"/>
          <cell r="CW105" t="str">
            <v>United Overseas Bank Nominees Pte Ltd</v>
          </cell>
          <cell r="CX105" t="str">
            <v>Citibank Nominees Singapore Pte Ltd, BNP Paribas Nominees Singapore Pte Ltd, Raffles Nominees Pte Limited, DB Nominees Singapore Pte Ltd, DBS Nominees Private Limited, HSBS Singapore Nominees Pte Ltd, OCBC Nominees Singapore Private Limited</v>
          </cell>
          <cell r="CY105"/>
          <cell r="CZ105" t="str">
            <v>Citibank Nominees Siingapore Pte Ltd, DBS Nominees Private Limited, HSBC Singapore Nominees Pte Ltd, Raffles Nominees Pte Limited, BPSS Nominees, Singapore Pte Ltd, United Overseas Bank Nominees Private Limited, OCBC Nominees Singapore Private Limited, BNP Paribas Nominees Singapore Pte Ltd, DB nominees Singapore Pte Ltd</v>
          </cell>
          <cell r="DA105" t="str">
            <v>Raffles Nominees Pte Limited, Citibank Nominees Singapore Pte Ltd, DBS Nominees Pte Ltd</v>
          </cell>
          <cell r="DB105" t="str">
            <v>DBS Nominees Private Limited, Citibank Nominees Singapore Pte Ltd, United Overseas Bank Nominees Private Limited, Raffles Nominees Pte Limited</v>
          </cell>
          <cell r="DC105"/>
          <cell r="DD105" t="str">
            <v>DBS Nomines Pte Ltd, Citibank Nominees Singapore Pte Ltd</v>
          </cell>
          <cell r="DE105"/>
          <cell r="DF105"/>
          <cell r="DG105" t="str">
            <v>DBS</v>
          </cell>
          <cell r="DH105"/>
          <cell r="DI105" t="str">
            <v>RAFFLES NOMINEES (PTE.) LIMITED,
DBS NOMINEES (PRIVATE) LIMITED,
CITIBANK NOMINEES SINGAPORE PTE LTD</v>
          </cell>
          <cell r="DJ105" t="str">
            <v xml:space="preserve">Wing Sun Development Private Limited
UOB Kay Hian Pte Ltd
DBS Vickers Securities (Singapore) Pte Ltd
Winlyn Investment Pte Ltd 
Citibank Nominees Singapore Pte Ltd 
DBS Nominees Pte Ltd </v>
          </cell>
          <cell r="DK105" t="str">
            <v>UOB KAY HIAN PRIVATE LIMITED,
ENVICTUS INTERNATIONAL HOLDINGS LIMITED,
RHB SECURITIES SINGAPORE PTE. LTD.,
HYDREX INTERNATIONAL PTE LTD,</v>
          </cell>
          <cell r="DL105" t="str">
            <v>Raffles Nominees (Pte.) Limited,
Citibank Nominees Singapore Pte Ltd,
DBS Nominees (Private) Limited</v>
          </cell>
          <cell r="DM105"/>
          <cell r="DN105" t="str">
            <v>UOB Kay Hian</v>
          </cell>
          <cell r="DO105"/>
          <cell r="DP105"/>
          <cell r="DQ105" t="str">
            <v>Koperasi permodalan Felda Malaysia Berhad</v>
          </cell>
          <cell r="DR105"/>
          <cell r="DS105"/>
          <cell r="DT105"/>
          <cell r="DU105" t="str">
            <v>UOB KAY HIAN</v>
          </cell>
          <cell r="DV105" t="str">
            <v>HSBC (Singapore) Nominees Pte Ltd, Lee Pineapple Company Pte Ltd</v>
          </cell>
          <cell r="DW105"/>
          <cell r="DX105"/>
          <cell r="DY105" t="str">
            <v>WAH HOLDINGS PTE LTD</v>
          </cell>
          <cell r="DZ105" t="str">
            <v>DBS Nominees Pte Ltd</v>
          </cell>
          <cell r="EA105" t="str">
            <v>RAFFLES NOMINEES (PTE) LTD</v>
          </cell>
          <cell r="EB105"/>
          <cell r="EC105" t="str">
            <v>ACCORDIA GOLF CO., LTD</v>
          </cell>
          <cell r="ED105" t="str">
            <v>DBS NOMINEES PTE LTD, CITIBANK NOMINEES SINGAPORE PTE LTD</v>
          </cell>
          <cell r="EE105" t="str">
            <v>RAFFLES NOMINEES (PTE) LIMITED, DBS NOMINEES PTE LTD</v>
          </cell>
          <cell r="EF105" t="str">
            <v>NIL</v>
          </cell>
          <cell r="EG105" t="str">
            <v>CITIBANK NOMINEES SINGAPORE PTE LTD, DBS NOMINEES (PRIVATE) LIMITED, RAFFLES NOMINEES (PTE.) LIMITED</v>
          </cell>
          <cell r="EH105" t="str">
            <v>Citibank Nominees Singapore Pte Ltd,  DBS Nominees Pte Ltd</v>
          </cell>
          <cell r="EI105" t="str">
            <v>DB NOMINEES (SINGAPORE) PTE LTD , RAFFLES NOMINEES (PTE) LIMITED, DBS NOMINEES PTE LTD , CITIBANK NOMINEES SINGAPORE PTE
LTD</v>
          </cell>
          <cell r="EJ105"/>
          <cell r="EK105" t="str">
            <v>Hong Leong Finance Nominees Pte Ltd</v>
          </cell>
          <cell r="EL105"/>
          <cell r="EM105" t="str">
            <v>DBS NOMINEES (PRIVATE) LIMITED, RAFFLES NOMINEES (PTE.) LIMITED, CITIBANK NOMINEES SINGAPORE PTE LTD</v>
          </cell>
          <cell r="EN105" t="str">
            <v>DBS NOMINEES (PRIVATE) LIMITED, RAFFLES NOMINEES (PTE.) LIMITED, CITIBANK NOMMINEES SINGAPORE PTE LTD</v>
          </cell>
          <cell r="EO105" t="str">
            <v>Singapore Investments Pte Ltd, Citibank Nominees Singapore Pte Ltd, Selayt Pte Ltd, Lee Rubber Company Pte Ltd</v>
          </cell>
          <cell r="EP105" t="str">
            <v>DBS Nominees (Private) Limited, Raffles Nominees (Pte.) Limited</v>
          </cell>
          <cell r="EQ105" t="str">
            <v>CHINA HONGDA HOLDINGS LIMITED</v>
          </cell>
          <cell r="ER105" t="str">
            <v xml:space="preserve">RAFFLES NOMINEES (PTE.) LIMITED </v>
          </cell>
          <cell r="ES105" t="str">
            <v>Raffles Nominees (Pte) Ltd</v>
          </cell>
          <cell r="ET105" t="str">
            <v>DBS NOMINEES (PRIVATE) LIMITED</v>
          </cell>
          <cell r="EU105" t="str">
            <v>Citibank Nominees Singapore Pte Ltd</v>
          </cell>
          <cell r="EV105" t="str">
            <v>CITIBANK NOMINEES SINGAPORE PTE LTD</v>
          </cell>
          <cell r="EW105" t="str">
            <v>TRIPLE VISION PTE LTD</v>
          </cell>
          <cell r="EX105" t="str">
            <v>Gold Peak Industries (Holdings) Limited</v>
          </cell>
          <cell r="EY105"/>
          <cell r="EZ105" t="str">
            <v>TEMBUSU ASIA HOLDINGS PTE LTD</v>
          </cell>
          <cell r="FA105" t="str">
            <v>PHILLIP SECURITIES PTE LTD</v>
          </cell>
          <cell r="FB105"/>
          <cell r="FC105" t="str">
            <v>POLARIS NINE PRIVATE LIMITED</v>
          </cell>
          <cell r="FD105" t="str">
            <v>DBS NOMINEES PTE LTD,
CITIBANK NOMINEES SINGAPORE PTE LTD,
RAFFLES NOMINEES (PTE) LIMITED</v>
          </cell>
          <cell r="FE105" t="str">
            <v>RAFFLES NOMINEES (PTE) LIMITED, CITIBANK NOMINEES SINGAPORE PTE LTD, DBS NOMINEES (PRIVATE) LIMITED, OCBC NOMINEES SINGAPORE PRIVATE LIMITED, UNITED OVERSEAS BANK NOMINEES (PRIVATE) LIMITED</v>
          </cell>
          <cell r="FF105" t="str">
            <v>HSBC (SINGAPORE) NOMINEES PTE LTD, CITIBANK NOMINEES SINGAPORE PTE LTD, DBS NOMINEES (PRIVATE) LIMITED, UNITED OVERSEAS BANK NOMINEES (PRIVATE) LIMITED</v>
          </cell>
          <cell r="FG105" t="str">
            <v xml:space="preserve">CITIBANK NOMINEES SINGAPORE PTE LTD, HONG LEONG FINANCE NOMINEES PTE LTD, DBS NOMINEES (PRIVATE) LIMITED, UNITED OVERSEAS BANK NOMINEES (PRIVATE) LIMITED, HSBC (SINGAPORE) NOMINEES PTE LTD, RAFFLES NOMINEES (PTE.) LIMITED, </v>
          </cell>
          <cell r="FH105" t="str">
            <v xml:space="preserve">CITIBANK NOMINEES SINGAPORE PTE LTD, DBS NOMINEES (PRIVATE) LIMITED, OCBC NOMINEES SINGAPORE PRIVATE LIMITED, RAFFLES NOMINEES (PTE.) LIMITED </v>
          </cell>
          <cell r="FI105" t="str">
            <v>DBS NOMINEES (PRIVATE) LIMITED, CITIBANK NOMINEES SINGAPORE PTE LTD, RAFFLES NOMINEES (PTE.) LIMITED, DB NOMINEES (SINGAPORE) PTE LTD, UNITED OVERSEAS BANK NOMINEES (PRIVATE) LIMITED</v>
          </cell>
          <cell r="FJ105" t="str">
            <v>CITIBANK NOMINEES SINGAPORE PTE LTD, RAFFLES NOMINEES (PTE) LIMITED, DBS NOMINEES PTE LTD</v>
          </cell>
          <cell r="FK105" t="str">
            <v>DBS NOMINEES PTE LTD, RAFFLES NOMINEES (PTE) LIMITED</v>
          </cell>
          <cell r="FL105" t="str">
            <v xml:space="preserve"> CITIBANK NOMINEES SINGAPORE PTE LTD, DBS NOMINEES PTE LTD, RAFFLES NOMINEES (PTE) LIMITED </v>
          </cell>
          <cell r="FM105" t="str">
            <v>DBS NOMINEES (PRIVATE) LIMITED, RAFFLES NOMINEES (PTE.) LIMITED</v>
          </cell>
          <cell r="FN105" t="str">
            <v xml:space="preserve">RAFFLES NOMINEES (PTE) LIMITED, CITIBANK NOMINEES SINGAPORE PTE LTD, DBS NOMINEES PTE LTD, </v>
          </cell>
          <cell r="FO105" t="str">
            <v>Citibank Nominees Singapore Pte Ltd,  Raffles Nominees (Pte.) Limited, DBS Nominees (Private) Limited, BPSS Nominees Singapore (Pte.) Ltd., United Overseas Bank Nominees (Private) Limited, OCBC Nominees Singapore Private Limited</v>
          </cell>
          <cell r="FP105" t="str">
            <v>HSBC (Singapore) Nominees Pte. Ltd., Raffles Nominees (Pte) Limited, Citibank Nominees Singapore Pte. Ltd., DBS Nominees Pte. Ltd., BNP Paribas Nominees Singapore Pte. Ltd., DB Nominees (Singapore) Pte. Ltd.</v>
          </cell>
          <cell r="FQ105" t="str">
            <v>RAFFLES NOMINEES (PTE) LIMITED</v>
          </cell>
          <cell r="FR105" t="str">
            <v>CITIBANK NOMINEES SINGAPORE PTE LTD, BNP PARIBAS NOMINEES SINGAPORE PTE LTD, RAFFLES NOMINEES (PTE) LIMITED, DBS NOMINEES PTE LTD, UNITED OVERSEAS BANK NOMINEES (PRIVATE) LIMITED, OCBC NOMINEES SINGAPORE PTE LTD</v>
          </cell>
          <cell r="FS105" t="str">
            <v>Citibank Nominees Singapore Pte Ltd, DBS Nominees (Private) Limited, United Overseas Bank Nominees (Private) Limited</v>
          </cell>
          <cell r="FT105" t="str">
            <v>DBS NOMINEES (PRIVATE) LIMITED, CITIBANK NOMINEES SINGAPORE PTE LTD, HSBC (SINGAPORE) NOMINEES PTE LTD, RAFFLES NOMINEES (PTE.) LIMITED, BPSS NOMINEES SINGAPORE (PTE.) LTD, UNITED OVERSEAS BANK NOMINEES (PRIVATE) LIMITED, DB NOMINEES (SINGAPORE) PTE LTD, BNP PARIBAS NOMINEES SINGAPORE PTE. LTD., OCBC NOMINEES SINGAPORE PRIVATE LIMITED</v>
          </cell>
          <cell r="FU105" t="str">
            <v>CITIBANK NOMINEES SINGAPORE PTE LTD, DBS NOMINEES (PRIVATE) LIMITED</v>
          </cell>
          <cell r="FV105" t="str">
            <v>Citibank Nominees Singapore Pte Ltd, United Overseas Bank Nominees Pte Ltd , HSBC (Singapore) Nominees Pte Ltd, DBS Nominees Pte Ltd</v>
          </cell>
          <cell r="FW105" t="str">
            <v xml:space="preserve">DBS NOMINEES (PRIVATE) LIMITED, </v>
          </cell>
          <cell r="FX105" t="str">
            <v>HONG LEONG FINANCE NOMINEES PTE LTD,  DBS NOMINEES (PRIVATE) LIMITED,  UNITED OVERSEAS BANK NOMINEES (PRIVATE) LIMITED, RAFFLES NOMINEES (PTE.) LIMITED, CITIBANK NOMINEES SINGAPORE PTE LTD</v>
          </cell>
          <cell r="FY105" t="str">
            <v>RAFFLES NOMINEES (PTE) LIMITED, CITIBANK NOMINEES SINGAPORE PTE LTD, DB NOMINEES (SINGAPORE) PTE LTD, DBS NOMINEES PTE LTD,  UNITED OVERSEAS BANK NOMINEES PTE LTD</v>
          </cell>
          <cell r="FZ105" t="str">
            <v>Citibank Nominees Singapore Pte Ltd, Raffes Nominees (Pte) Limited, DBS Nominees Pte Ltd</v>
          </cell>
          <cell r="GA105" t="str">
            <v xml:space="preserve"> DBS NOMINEES PTE LTD, RAFFLES NOMINEES (PTE) LIMITED, HSBC (SINGAPORE) NOMINEES PTE LTD,  CITIBANK NOMINEES SINGAPORE PTE LTD,  DB NOMINEES (SINGAPORE) PTE LTD, SBS NOMINEES PTE LTD</v>
          </cell>
          <cell r="GB105"/>
          <cell r="GC105" t="str">
            <v>Citibank Nominees Singapore Pte Ltd , DBS Nominees Pte Ltd, Raffles Nominees (Pte) Limited</v>
          </cell>
          <cell r="GD105"/>
          <cell r="GE105"/>
          <cell r="GF105" t="str">
            <v>Maybank Kim Eng Securities Pte Ltd</v>
          </cell>
          <cell r="GG105"/>
          <cell r="GH105" t="str">
            <v>Typha Holdings Pte Ltd, Vanda 1 Investments Pte Ltd Raffles Nominees (Pte) Ltd, Citibank Nominees Singapore Ptd Ltd</v>
          </cell>
          <cell r="GI105" t="str">
            <v>Venezio Investments, DBS Nominee, Citibank Nominees</v>
          </cell>
          <cell r="GJ105" t="str">
            <v xml:space="preserve">Maybank Kim Eng Securities Pte Ltd, Raffles Nominees (Pte) Ltd, Citibank Nominees Singapore Pte Ltd, DBS Nominees Pte Ltd </v>
          </cell>
          <cell r="GK105" t="str">
            <v>Singapore Telecommunications Ltd, DB Nominees (Singapore) Pte Ltd, DBS Nominees (Private) Ltd, Citibank Nominees (Singapore) Pte Ltd</v>
          </cell>
          <cell r="GL105"/>
          <cell r="GM105" t="str">
            <v>Citibank Nominees Singapore Pte Ltd, Philip Securities Pte Ltd, Acquire Wealth Limited</v>
          </cell>
          <cell r="GN105"/>
          <cell r="GO105" t="str">
            <v>Yiguo General Food Pte Ltd, UOB Kay Hian Pte Ltd</v>
          </cell>
          <cell r="GP105" t="str">
            <v>TYC Investment Pte Ltd, Raffles Nominee (Pte) Ltd, HSBC (Singapore) Nominees Pte Ltd, UOB Kay Hian Pte Ltd</v>
          </cell>
          <cell r="GQ105"/>
          <cell r="GR105" t="str">
            <v>Philips Securities Pte Ltd</v>
          </cell>
          <cell r="GS105" t="str">
            <v>Adonis Investment Holdings Pte Ltd, DBS Nominees (Private) Ltd</v>
          </cell>
          <cell r="GT105" t="str">
            <v>BKC Bank N.V. (Charge/Assignment)</v>
          </cell>
          <cell r="GU105" t="str">
            <v>Zhou Holidngs Pte Ltd, Goodview Properties Pte Ltd, Tee Yih Jia Food Manufacturing Pte Ltd, UOB Kay Hian Pte Ltd</v>
          </cell>
          <cell r="GV105" t="str">
            <v>Golden Ever International Property Management Ltd, Ruifuer Trading Group Ltd, Chinese Glory Investment Ltd, Phillip Securities Pte Ltd</v>
          </cell>
          <cell r="GW105" t="str">
            <v>United Overseas Bank Nominees Pte Ltd, KGI Securities (Singapore) Pte Ltd, Phillips Securities Pte Ltd</v>
          </cell>
          <cell r="GX105" t="str">
            <v>Citibank Nominees Singapore Pte Ltd</v>
          </cell>
          <cell r="GY105" t="str">
            <v>DBS Nominees Pte Ltd, Phillips Securities Pte Ltd</v>
          </cell>
          <cell r="GZ105" t="str">
            <v>DBS Nominees Pte Ltd, Raffles Nominees (Pte) Ltd</v>
          </cell>
          <cell r="HA105" t="str">
            <v>mm2 Asia Ltd</v>
          </cell>
          <cell r="HB105" t="str">
            <v>DBS Nominees Pte Ltd, Raffles Nominees (Pte) Ltd, VIP Infrastructure Holdings Pte Ltd, Citibank Nominees Singapore Pte Ltd</v>
          </cell>
          <cell r="HC105" t="str">
            <v>Sun &amp; Tian Investment Pte Ltd, Tat Hong Holdings Ltd, Citibank Nominees Singapore Pte Ltd</v>
          </cell>
          <cell r="HD105" t="str">
            <v>UOB Kay Hian Pte Ltd</v>
          </cell>
          <cell r="HE105" t="str">
            <v>DBS Nominees Pte Ltd</v>
          </cell>
          <cell r="HF105"/>
          <cell r="HG105" t="str">
            <v>Hong Leong Fiannce Nominees Pte LTd, Kechapi Pte Ltd, UOB Kay Hian Pte Ltd</v>
          </cell>
          <cell r="HH105" t="str">
            <v>UOB Kay Hian Pte Ltd</v>
          </cell>
          <cell r="HI105" t="str">
            <v>OCBC Securities Private Limited, HSBC (Singapore) Nominees Pte Ltd</v>
          </cell>
          <cell r="HJ105" t="str">
            <v>DBS Nominees Private Limited</v>
          </cell>
          <cell r="HK105" t="str">
            <v>UOB Nominees (Private) Limited</v>
          </cell>
          <cell r="HL105" t="str">
            <v>Maybank Kim Eng Securities Pte Ltd</v>
          </cell>
          <cell r="HM105" t="str">
            <v>N.A</v>
          </cell>
          <cell r="HN105" t="str">
            <v>N.A</v>
          </cell>
          <cell r="HO105" t="str">
            <v>Araedis Investment Pte Ltd</v>
          </cell>
          <cell r="HP105"/>
          <cell r="HQ105" t="str">
            <v>DBS Vickers Securities Pte Ltd</v>
          </cell>
          <cell r="HR105" t="str">
            <v>Somerset Capital Pte Ltd</v>
          </cell>
          <cell r="HS105" t="str">
            <v>Shenton Investment Pte Ltd</v>
          </cell>
          <cell r="HT105" t="str">
            <v>N.A</v>
          </cell>
          <cell r="HU105" t="str">
            <v>United Overseas Bank Nominees Pte Ltd</v>
          </cell>
          <cell r="HV105" t="str">
            <v>N.A</v>
          </cell>
          <cell r="HW105" t="str">
            <v>Hong Leong Finance Nominees Pte Ltd, United Overseas Bank Nominees Pte Ltd</v>
          </cell>
          <cell r="HX105" t="str">
            <v>CGS-CIMB Securities (Singapore) Pte Ltd</v>
          </cell>
          <cell r="HY105"/>
          <cell r="HZ105" t="str">
            <v>N.A</v>
          </cell>
          <cell r="IA105" t="str">
            <v>Bibace Investments Ltd</v>
          </cell>
          <cell r="IB105" t="str">
            <v>Maybank Kim Eng Securities Pte Ltd</v>
          </cell>
          <cell r="IC105" t="str">
            <v>Beng Hui Holdings (S) Pte Ltd, Citibank Nominees Singapore Pte Ltd</v>
          </cell>
          <cell r="ID105" t="str">
            <v>Clearbridge BSA Pte Ltd, Seeds Capital Pte Ltd, Trauwin Pte Limited, DBS Nominees Pte Ltd</v>
          </cell>
          <cell r="IE105" t="str">
            <v>Citibank Nominees Singapore Pte Ltd, Raffles Nominees (Pte) Limited</v>
          </cell>
          <cell r="IF105" t="str">
            <v>Citibank Nominees Singapore Pte Ltd, Lau Leok Yee, Lew Syn Pau, Phillip Securities Pte Ltd, DBS Nominees (Private) Limited</v>
          </cell>
          <cell r="IG105" t="str">
            <v>Wellpoint Pacific Holdings Ltd, Oakridge Investments Pte Ltd, DBS Nominees Pte Ltd</v>
          </cell>
          <cell r="IH105" t="str">
            <v>Flambo Bund Centre Ltd, UOB Kay Hian Pte Ltd</v>
          </cell>
          <cell r="II105"/>
          <cell r="IJ105" t="str">
            <v>CLA Real Estate Holdings Pte Ltd, Citibank Nominees Singapore Pte Ltd, DBS Nominees (Private) Limited, DBSN Services Pte Ltd</v>
          </cell>
          <cell r="IK105" t="str">
            <v>Citibank Nominees Singapore Pte Ltd, DBS Nominees (Private) Limited, DBSN Services Pte Ltd, HSBC (Singapore) Nominees Pte Ltd, Pyramex Investments Pte Ltd, SBR Private Limited</v>
          </cell>
          <cell r="IL105" t="str">
            <v xml:space="preserve">DBS Nominees (Private) Limited, Retail Crown Pte Ltd, HSBC (Singapore) Nominees Pte Ltd, Citibank Nominees Singapore Pte Ltd, DBSN Services Pte Ltd, Capitaland China Trust Management Limited </v>
          </cell>
          <cell r="IM105" t="str">
            <v>Worldwide Matrix Sdn Bhd, Phillip Securities Pte Ltd, Citibank Nominees Singapore Pte Ltd</v>
          </cell>
          <cell r="IN105"/>
          <cell r="IO105" t="str">
            <v>DB Nominees (Singapore) Pte Ltd, HKSCC Nominees Limited, UOB Kay Hian Pte Ltd</v>
          </cell>
          <cell r="IP105" t="str">
            <v>BT Investment Pte Ltd, CGS-CIMB Securities (Singapore) Pte Ltd, Energian Pte Ltd</v>
          </cell>
          <cell r="IQ105" t="str">
            <v>Ng Leong Hai, Ong Sock Hwee</v>
          </cell>
          <cell r="IR105" t="str">
            <v>China National Aviation Fuel Group Limited, BP Investments Asia Limited</v>
          </cell>
          <cell r="IS105" t="str">
            <v>China Everbright Water Holdings Limited, HKSCC Nominees Limited</v>
          </cell>
          <cell r="IT105" t="str">
            <v>Success More Group Limited, Citibank Nominees Singapore Pte Ltd</v>
          </cell>
          <cell r="IU105" t="str">
            <v>DBS Nominees (Private) Limited</v>
          </cell>
          <cell r="IV105" t="str">
            <v>TL Investment Holdings Pte Ltd, Lim Teck Seng, UOB Kay Hian Pte Ltd</v>
          </cell>
          <cell r="IW105"/>
          <cell r="IX105" t="str">
            <v>Citibank Nominees Singapore Pte Ltd, DBS Nominees Pte Lt, Coop International Pte Ltd</v>
          </cell>
          <cell r="IY105" t="str">
            <v>Bonvests Holdings Limited</v>
          </cell>
          <cell r="IZ105" t="str">
            <v>DBS Nominees Pte Ltd, Citibank Nominees Singapore Pte Ltd, DBSN Services Pte Ltd</v>
          </cell>
          <cell r="JA105" t="str">
            <v>China Ocean Shipping Company Limited</v>
          </cell>
          <cell r="JB105" t="str">
            <v>DBS Vickers Securities (Singapore) Pte Ltd, DBS Nominees (Pte) Ltd, Citibank Nominees Singapore Pte Ltd, Raffles Nominees (Pte) Ltd</v>
          </cell>
          <cell r="JC105" t="str">
            <v>Orchid 3 Investments VCC, Orchid 2 Investments Pte LTd, Raffles Nominees (Pte) Ltd, DBS Nominees (Pte) Ltd, Citibank Nominees Singapore Pte Ltd</v>
          </cell>
          <cell r="JD105" t="str">
            <v>Citibank Nominees Singapore Ptd Ltd, Maju Holdings Pte Ltd, DBS Nominees Pte Ltd, Temasek Holdings (Pte) Ltd, DBSN Services Pte Ltd, HSBC (Singapore) Nominees Pte Ltd</v>
          </cell>
          <cell r="JE105" t="str">
            <v>Raffles Nominees (Pte) Ltd, Citibank Nominees Singapore Pte Ltd, DBS Nominees Pte Ltd</v>
          </cell>
          <cell r="JF105" t="str">
            <v>KS Investments Pte Ltd, Raffles Nominees (Pte) Ltd</v>
          </cell>
          <cell r="JG105"/>
          <cell r="JH105" t="str">
            <v>Weiye Holdings Limited</v>
          </cell>
          <cell r="JI105"/>
          <cell r="JJ105" t="str">
            <v>Citibank Nominees Singapore Pte Ltd, Maybank Kim Eng Securities Pte Ltd</v>
          </cell>
          <cell r="JK105" t="str">
            <v>Citibank Nominees Singapore Pte Ltd, DBS Nominees (Private) Ltd, RHB Bank Nominees Pte Ltd, DB Nominees (Singapore) Pte Ltd</v>
          </cell>
          <cell r="JL105" t="str">
            <v>Raffles Nominees (Pte) Ltd</v>
          </cell>
          <cell r="JM105" t="str">
            <v>Far East Organisation Pte Ltd</v>
          </cell>
          <cell r="JN105" t="str">
            <v xml:space="preserve">Citibank Nominees Singapore Pte Ltd, Phillip Securities Pte Ltd, DBS Nominees Pte Ltd, United Overseas Bank Nominees Pte Ltd </v>
          </cell>
          <cell r="JO105" t="str">
            <v>Golden Development Pte Ltd, Golden Landmark pte Ltd, Far East Organisation Centre Pte Ltd, Oxley Hill Properties Pte Lt, Citibank Nominees Singapore Pte Ltd, FEO Hospitality Asset Management Pte Ltd, DBS Nominees (Pte) Ltd</v>
          </cell>
          <cell r="JP105" t="str">
            <v>Republic Hotels &amp; Resorts Limited, First Sponsor Capital Limited, Citibank Nominees Singapore Pte Ltd</v>
          </cell>
          <cell r="JQ105" t="str">
            <v>DBS Nominees (Pte) Ltd, Raffles Nominees (Pte) Ltd, United Overseas Bank Nominees (Pte) Ltd, DBSN Services Pte Ltd, DBS Nominees (Singapore) Pte Ltd</v>
          </cell>
          <cell r="JR105" t="str">
            <v>Raffles Nominees (Pte) Ltd, Hong Leong Finance Nominees Pte Ltd, DBS Nominees Pte Ltd</v>
          </cell>
          <cell r="JS105" t="str">
            <v>UOB Kay Hian Pte Ltd, DBS Nominees Pte Ltd, Citibank Nominees Singapore Pte Ltd, Raffles Nominees (Pte) Ltd</v>
          </cell>
          <cell r="JT105" t="str">
            <v>FSL Holdings Pte Ltd</v>
          </cell>
          <cell r="JU105" t="str">
            <v>DBS Nominees (Private) Limited</v>
          </cell>
          <cell r="JV105" t="str">
            <v>GKG Investment Holdings Pte Ltd</v>
          </cell>
          <cell r="JW105" t="str">
            <v>Raffles Nominees (Pte) Ltd, Citibank Nominees Singapore Pte Ltd, UOB Kay Hian Pte LTd, CGS-CIMB Securities (Singapore) Pte Ltd</v>
          </cell>
          <cell r="JX105" t="str">
            <v>United Overseas Bank Nominees (Pte) Ltd, Citibank Nominees Singapore Pte Ltd, Phillip Securities Pte Ltd, DBS Nominees (Pte) Ltd</v>
          </cell>
          <cell r="JY105" t="str">
            <v>OCBC Securities Pte Ltd, Phillip Securities Pte Ltd, DBSN Service Pte Ltd, DBS Nominees Pte Ltd</v>
          </cell>
          <cell r="JZ105" t="str">
            <v>Citibank Nominees Singapore Pte Ltd</v>
          </cell>
          <cell r="KA105" t="str">
            <v>CGS-CIMB Securities (Singapore) Pte Ltd, Metalbank Singapore Pte Ltd, Sunshine Ventures Pte Ltd, ZG Innotech Pte Ltd</v>
          </cell>
          <cell r="KB105" t="str">
            <v>Citibank Nominees Singapore Pte Ltd</v>
          </cell>
          <cell r="KC105" t="str">
            <v>Citibank Nominees Singapore Pte Ltd, OCBC Securities Pte Ltd, Raffles Nominees (Pte) Ltd, Goodview Properties Pte Ltd</v>
          </cell>
          <cell r="KD105" t="str">
            <v>Hap Seng Investment Holdings Pte Ltd</v>
          </cell>
          <cell r="KE105" t="str">
            <v>Sinochem International (Overseas) Pte Ltd, UOB Kay Hian Private Limited, Citibank Nominees Singapore Pte Ltd, DBS Nominees (Private) Limited</v>
          </cell>
          <cell r="KF105" t="str">
            <v>NA</v>
          </cell>
          <cell r="KG105" t="str">
            <v>UOB Kay Hian</v>
          </cell>
          <cell r="KH105"/>
          <cell r="KI105" t="str">
            <v xml:space="preserve">DBS Nominees (Private) </v>
          </cell>
          <cell r="KJ105" t="str">
            <v>NA</v>
          </cell>
          <cell r="KK105" t="str">
            <v>NA</v>
          </cell>
          <cell r="KL105" t="str">
            <v xml:space="preserve">HSBC (Singapore) Nominees, UOB Nominess </v>
          </cell>
          <cell r="KM105" t="str">
            <v>Phillip Securities Pte Ltd</v>
          </cell>
          <cell r="KN105" t="str">
            <v>DBS Nominees</v>
          </cell>
          <cell r="KO105" t="str">
            <v>HSBC (Singapore) Nominees</v>
          </cell>
          <cell r="KP105" t="str">
            <v>DBS Nominees (Private), Raffles Nominees, Citibank Nominees, Morgan Stanley Asia (Singapore) Securities</v>
          </cell>
          <cell r="KQ105" t="str">
            <v>NA</v>
          </cell>
          <cell r="KR105" t="str">
            <v>Daiwa Capital Markets Singapore, Mega International Commerical Bank, DBS Nominees Pte Ltd</v>
          </cell>
          <cell r="KS105"/>
          <cell r="KT105" t="str">
            <v xml:space="preserve">Citibank Nominees Singapore, DBS Nominees (Private) </v>
          </cell>
          <cell r="KU105" t="str">
            <v>Ely Investments, UOB, City Development</v>
          </cell>
          <cell r="KV105" t="str">
            <v>Inomed Holding Pte Ltd</v>
          </cell>
          <cell r="KW105" t="str">
            <v>DBS Nominees, SPH invest, Citibank Nominees</v>
          </cell>
          <cell r="KX105" t="str">
            <v>Phillip Securities</v>
          </cell>
          <cell r="KY105" t="str">
            <v>CGS-CIMB Securities</v>
          </cell>
          <cell r="KZ105" t="str">
            <v>HSBC Singapore Nominees Pte Ltd, Citibank Nominees Singapore Pte Ltd, DBS Nomines Private Limited, Raffles Nominees Pte Limited</v>
          </cell>
          <cell r="LA105" t="str">
            <v>Citibank Nominees Singapore Pte Ltd, DBS Nominees Pte Ltd, Raffles Nominees Pte Limited, United Overseas Bank Nominees Pte Ltd, OCBC Nominees Singapore Pte Ltd</v>
          </cell>
          <cell r="LB105" t="str">
            <v>DBS Nominees Private Limited, United Overseas Bank Nominees Private Limited, Citibank Nominees Singapore Pte Ltd, Raffles Nominees Pte Limited, OCBC Nominees Singapore Private Limited</v>
          </cell>
          <cell r="LC105" t="str">
            <v>DBS Nominees Private Limited, Raffles Nominees Pte Limited, Citibank Nominees Singapore Pte Ltd, Raffles Nominees Pte Limited, United Overseas Bank Nominees Private Limited, DB Nominees Singapore Pte Ltd</v>
          </cell>
          <cell r="LD105" t="str">
            <v>HSBC Singapore Nominees Pte Ltd, DBS Nominees Private Limited, Bank of China Nominees Pte Ltd, Citibank Nominees Singapore Pte Ltd, Raffles Nominees Pte Limited, United Overseas Bank Nominees Private Limited, OCBC Nominees Singapore Private Limited, DB Nominees Singapore Pte Ltd</v>
          </cell>
          <cell r="LE105" t="str">
            <v>HKSCC Nominees Limited, DBS Nominees Private Limited, Citibank Nominees Singapore Pte Ltd, United Overseas Bank Nominees Private Limited, Raffles Nominees Pte Limited, HSBC Singapore Nominees Pte Ltd, OCBC Nominees Singapore Private Limited</v>
          </cell>
          <cell r="LF105" t="str">
            <v>DBS Nominees Private Limited, Citibank Nominees Singapore Pte Ltd, Raffles Nominees Pte Limited</v>
          </cell>
          <cell r="LG105" t="str">
            <v>DBS Nominees Pte Ltd, Citibank Nominees Singapore Pte Ltd, Raffles Nominees Pte Ltd, United Overseas Bank Nominees Private Ltd, DB Nominees Singapore Pte Ltd</v>
          </cell>
          <cell r="LH105" t="str">
            <v>Raffles Nominees Pte Limited, Citibank Nominees Singapore Pte Ltd, DBS Nominees Private Limited, BPSS Nominees Singapore Pte Ltd, HSBC Singapore Nominees Pte Ltd, United Overseas Bank Nominees Private Limited, DB Nominees Singapore Pte Ltd</v>
          </cell>
          <cell r="LI105" t="str">
            <v>DBS Nominees Pte Ltd, Citibank Nominees Singapore Pte Ltd, HSBC Singapore Nominees Pte Ltd, Raffles Nominees Pte Limited, BNP Paribas Nominees Singapore Pte Ltd, Hong Leong Finance Nominees Pte Ltd, United Overseas Bank Nominees Pte Ltd, BPSS Nominees Singapore Pte Ltd</v>
          </cell>
          <cell r="LJ105" t="str">
            <v>Citibank Nominees, DBS Nominees Private Limited, United Overseas Bank Nominees Pirvate Limited, HSBC Singapore Nominees Pte Ltd</v>
          </cell>
          <cell r="LK105" t="str">
            <v>DBS Nominees Private Limited, Citibank Nominees Singapore Pte Ltd, HSBC Singapore Nominees Pte Ltd, Raffles Nominees Pte limited, DB Nominees Singapore Pte Ltd, BPSS Nominees Singapore Pte Ltd, United Overseas Bank Nominees Private Limited</v>
          </cell>
          <cell r="LL105" t="str">
            <v>DB Nominees Private Limited, Raffles Nominees Pte Limited, Citibank Nominees Singapore Pte Ltd</v>
          </cell>
          <cell r="LM105" t="str">
            <v>Citibank Nominees Singapore Pte Ltd, DBS Nominees Private limited, HSBC Singapore Nominees Pte Ltd, Raffles Nominees Pte limited, United Overseas Bank Nominees Private Limited, OCBC Nominees Singapore Private Limited, BPSS Nominees Singapore Pte Ltd, DB Nominees Singapore Pte Ltd, BNP Paribas Nominees Singapore Pte Ltd</v>
          </cell>
          <cell r="LN105" t="str">
            <v>DBS Nominees Singapore Pte Ltd, Citibank Nominees Singapore Pte Ltd, United Overseas Bank Nominees Pte Ltd</v>
          </cell>
          <cell r="LO105" t="str">
            <v>HSBC Singapore Nominees Pte Ltd, DBS Nominees Pte Ltd, United Overseas Bank Nominees Pte Ltd, OCBC Nominees Singapore Pte Ltd, Citibank Nominees Singapore Pte Ltd</v>
          </cell>
          <cell r="LP105" t="str">
            <v>BNP Paribas Nominees Singapore Pte Ltd, Hong Leong Finance Nominees Pte Ltd, DBS Nominees Pte Ltd</v>
          </cell>
          <cell r="LQ105" t="str">
            <v>DBS Nominees Private Limited, BPSS Nominees Singapore Pte Ltd, HSBC Singapore Nominees Ptd Ltd, Citibank Nominees Singapore Pte Ltd, Raffles Nominees Pte Limited, OCBC Nominees Singapore Private limited, United Overseas Bank Nominees Private Limited</v>
          </cell>
          <cell r="LR105"/>
          <cell r="LS105" t="str">
            <v>Raffles Nominees Pte Limited, DBS Nominees Pte Ltd, Citibank Nominees Singapore Pte Ltd</v>
          </cell>
          <cell r="LT105" t="str">
            <v>Citibank Nominees Singapore Pte Ltd, DBS Nominees Private Limited, Raffles Nominees Pte Limited, HSBC Singapore Nominees Pte Ltd, United Overseas Bank Nominees Private Limited, OCBC Nominees Singapore Private Limited</v>
          </cell>
          <cell r="LU105" t="str">
            <v>Lian Yu Holdings Pte Ltd, Crown Leap Limited</v>
          </cell>
          <cell r="LV105" t="str">
            <v>Raffles Nominees Pte Limited, Citibank Nominees Singapore Pte Ltd, DB Nominees Singapore Pte Ltd, HSBC Singapore Nominees Pte Ltd</v>
          </cell>
          <cell r="LW105" t="str">
            <v>Raffles Nominees Pte Limited, DBS Nominees Private Limited, United Overseas Bank Nominees Private limited, Citibank Nominees Singapore Pte Ltd, OCBC Nominees Singapore Private Limited</v>
          </cell>
          <cell r="LX105" t="str">
            <v>DBS Nominees Private Limited, Citibank Nominees Singapore Pte Ltd, Raffles Nominees Pte Limited, HSBC Singapore Nominees Pte Ltd, DB Nominees Singapore Pte Ltd, BPSS Nominees Singapore Pte Ltd, United Overseas Bank Nominees Private Limited, BNP Paribas Nominees Singapore Pte Ltd</v>
          </cell>
          <cell r="LY105" t="str">
            <v>N.A</v>
          </cell>
          <cell r="LZ105" t="str">
            <v>N.A</v>
          </cell>
          <cell r="MA105" t="str">
            <v>Citibank Nominees, DB Nominees, Hong Leong Finance</v>
          </cell>
          <cell r="MB105" t="str">
            <v>Citibank Nominees, DBS nominees</v>
          </cell>
          <cell r="MC105" t="str">
            <v>Thoresen Thai, Raffles Nominees, Soleado Holdings,Citibank Noms</v>
          </cell>
          <cell r="MD105" t="str">
            <v>Raffles Nominee, Citiban k Nominees, eighteen tenth nineteen forty four, DBS Nominees, TC stong limited,CGS-CIMB, UOB nominees</v>
          </cell>
          <cell r="ME105" t="str">
            <v>DBS Vickers, Invest Learning, Maybank Nominees, Phillip Securities</v>
          </cell>
          <cell r="MF105" t="str">
            <v>Money Farm</v>
          </cell>
          <cell r="MG105" t="str">
            <v>N.a</v>
          </cell>
          <cell r="MH105"/>
          <cell r="MI105" t="str">
            <v>UNITED OVERSEAS BANK, DBS, CITIBANK, RAFFLES</v>
          </cell>
          <cell r="MJ105" t="str">
            <v>DBS, RAFFLES, CITIBANK, UNITED OVERSEAS BANK, OCBC</v>
          </cell>
          <cell r="MK105" t="str">
            <v>DBS, CITIBANK, RAFFLES, OCBC, UNITED OVERSEAS BANK</v>
          </cell>
          <cell r="ML105" t="str">
            <v>DBS, CITIBANK, UNITED OVERSEAS BANK, OCBC, RAFFLES</v>
          </cell>
          <cell r="MM105" t="str">
            <v>DBS, UNITED OVERSEAS BANK, OCBC, RAFFLES</v>
          </cell>
          <cell r="MN105" t="str">
            <v>CITIBANK, DBS, RAFFLES, UNITED OVERSEAS BANK, OCBC</v>
          </cell>
          <cell r="MO105" t="str">
            <v xml:space="preserve">HSBC, CITIBANK, DBS, RAFFLES, UNITED OVERSEAS BANK, OCBC, DB </v>
          </cell>
          <cell r="MP105" t="str">
            <v>CITIBANK</v>
          </cell>
          <cell r="MQ105"/>
          <cell r="MR105" t="str">
            <v>CITIBANK, RAFFLES, DBS, UNITED OVERSEAS BANK, HSBC, DB, OCBC, BNP PARIBAS</v>
          </cell>
          <cell r="MS105"/>
          <cell r="MT105" t="str">
            <v>CITIBANK, DBS, RAFFLES</v>
          </cell>
          <cell r="MU105" t="str">
            <v>RAFFLES, DBS</v>
          </cell>
          <cell r="MV105" t="str">
            <v>Citibank Nominees Singapore Pte Ltd, DBS Nominees Pte Ltd, HSBC (Singapore) Nominees Pte Ltd, Raffles Nominees (Pte) Limited ,  United Overseas Bank Nominees Pte Ltd, BPSS Nominees Singapore (Pte.) Ltd.,  DB Nominees (Singapore) Pte Ltd , OCBC Nominees Singapore Pte Ltd</v>
          </cell>
          <cell r="MW105" t="str">
            <v>RAFFLES, CITIBANK, DBS, DB, BPSS, OCBC</v>
          </cell>
          <cell r="MX105"/>
          <cell r="MY105" t="str">
            <v>DBS</v>
          </cell>
          <cell r="MZ105"/>
          <cell r="NA105" t="str">
            <v>DBS</v>
          </cell>
          <cell r="NB105" t="str">
            <v>Citibank, DBS, HSBC</v>
          </cell>
          <cell r="NC105"/>
          <cell r="ND105"/>
          <cell r="NE105"/>
          <cell r="NF105"/>
          <cell r="NG105" t="str">
            <v>DBS</v>
          </cell>
          <cell r="NH105" t="str">
            <v>Raffles, DBS</v>
          </cell>
          <cell r="NI105"/>
          <cell r="NJ105" t="str">
            <v>Citibank</v>
          </cell>
          <cell r="NK105"/>
          <cell r="NL105" t="str">
            <v>DBS</v>
          </cell>
          <cell r="NM105"/>
          <cell r="NN105" t="str">
            <v>DBS, Citibank</v>
          </cell>
          <cell r="NO105"/>
          <cell r="NP105"/>
          <cell r="NQ105"/>
          <cell r="NR105" t="str">
            <v>DBS, Citibank, HSBC</v>
          </cell>
          <cell r="NS105"/>
          <cell r="NT105"/>
          <cell r="NU105" t="str">
            <v>DBS NOMINEES PTE LTD, RAFFLES NOMINEES (PTE) LIMITED,  CITIBANK NOMINEES SINGAPORE PTE LTD, UNITED OVERSEAS BANK NOMINEES PTE LTD, BPSS NOMINEES SINGAPORE (PTE.) LTD., OCBC NOMINEES SINGAPORE PTE LTD,  HSBC (SINGAPORE) NOMINEES PTE LTD,</v>
          </cell>
          <cell r="NV105" t="str">
            <v xml:space="preserve">Citibank Nominees Singapore Pte Ltd, DBS Nominees (Private) Limited, Raffles Nominees (Pte) Limited, United Overseas Bank Nominees Private Limited, HSBC (Singapore) Nominees Pte Ltd, OCBC Nominees Singapore Private Limited, BPSS Nominees Singapore (Pte.) Ltd, DB Nominees (Singapore) Pte Ltd </v>
          </cell>
          <cell r="NW105" t="str">
            <v xml:space="preserve">DBS NOMINEES PTE LTD, CITIBANK NOMS SPORE PTE LTD, UNITED OVERSEAS BANK NOMINEES P L, UNITED OVERSEAS BANK NOMINEES P L, 
RAFFLES NOMINEES (PTE) LIMITED, HSBC (SINGAPORE) NOMINEES PTE LTD, OCBC NOMINEES SINGAPORE PTE LTD, BNP PARIBAS NOMS SPORE PL, DB NOMINEES (SINGAPORE) PTE LTD  </v>
          </cell>
          <cell r="NX105" t="str">
            <v>Raffles</v>
          </cell>
          <cell r="NY105" t="str">
            <v>Citibank</v>
          </cell>
          <cell r="NZ105"/>
          <cell r="OA105" t="str">
            <v>RAFFLES NOMINEES (PTE.) LIMITED, CITIBANK NOMINEES SINGAPORE PTE LTD, DBS NOMINEES PTE LTD, UNITED OVERSEAS BANK NOMINEES (PRIVATE) LIMITED, BNP PARIBAS NOMINEES SINGAPORE PTE. LTD., OCBC NOMINEES SINGAPORE PTE LTD</v>
          </cell>
          <cell r="OB105" t="str">
            <v>DBS Nominees (Private) Limited, Citibank Nominees Singapore Pte Ltd, Raffles Nominees (Pte.) Limited, United Overseas Bank Nominees (Private) Limited</v>
          </cell>
          <cell r="OC105"/>
          <cell r="OD105" t="str">
            <v>RAFFLES NOMINEES (PTE) LIMITED, DBS NOMINEES PTE LTD, CITIBANK NOMINEES SINGAPORE PTE LTD, UNITED OVERSEAS BANK NOMINEES PTE LTD, HSBC (SINGAPORE) NOMINEES PTE LTD</v>
          </cell>
          <cell r="OE105" t="str">
            <v>CITIBANK NOMINEES SINGAPORE PTE LTD, DBS NOMINEES PTE LTD, RAFFLES NOMINEES (PTE) LIMITED, UNITED OVERSEAS BANK NOMINEES (PRIVATE) LIMITED, OCBC NOMINEES SINGAPORE PTE LTD</v>
          </cell>
          <cell r="OF105" t="str">
            <v>DBS NOMINEES PTE LTD, UNITED OVERSEAS BANK NOMINEES (PRIVATE) LIMITED, CITIBANK NOMINEES SINGAPORE PTE LTD, OCBC NOMINEES SINGAPORE PRIVATE LIMITED, RAFFLES NOMINEES (PTE) LIMITED</v>
          </cell>
          <cell r="OG105" t="str">
            <v xml:space="preserve">RAFFLES NOMINEES (PTE.) LIMITED, DBS NOMINEES (PRIVATE) LIMITED, OCBC NOMINEES SINGAPORE PRIVATE LIMITED </v>
          </cell>
          <cell r="OH105"/>
          <cell r="OI105" t="str">
            <v>DBS Nominees Pte Ltd, Raffles Nominees (Pte) Limited</v>
          </cell>
          <cell r="OJ105" t="str">
            <v>DB NOMINEES (SINGAPORE) PTE LTD, DBS NOMINEES (PRIVATE) LIMITED, RAFFLES NOMINEES (PTE) LIMITED,  UNITED OVERSEAS BANK NOMINEES (PRIVATE) LIMITED, CITIBANK NOMINEES SINGAPORE PTE LTD, OCBC NOMINEES SINGAPORE PRIVATE LIMITED</v>
          </cell>
          <cell r="OK105" t="str">
            <v>CITIBANK NOMINEES SINGAPORE PTE LTD, DBS NOMINEES PTE LTD, RAFFLES NOMINEES (PTE) LIMITED, UNITED OVERSEAS BANK NOMINEES PTE LTD, OCBC NOMINEES SINGAPORE PTE LTD</v>
          </cell>
          <cell r="OL105" t="str">
            <v>DBS NOMINEES PTE LTD, RAFFLES NOMINEES (PTE) LIMITED</v>
          </cell>
          <cell r="OM105" t="str">
            <v>DBS NOMINEES (PRIVATE) LIMITED, RAFFLES NOMINEES (PTE.) LIMITED</v>
          </cell>
          <cell r="ON105" t="str">
            <v xml:space="preserve">Citibank Nominees Singapore Pte Ltd, DBS Nominees (Private) Limited, Raffles Nominees (Pte) Limited, HSBC (Singapore) Nominees Pte Ltd, United Overseas Bank Nominees (Private) Limited, OCBC Nominees Singapore Private Limited </v>
          </cell>
          <cell r="OO105" t="str">
            <v>DBS NOMINEES PTE LTD, BPSS NOMINEES SINGAPORE (PTE.) LTD, RAFFLES NOMINEES (PTE) LIMITED</v>
          </cell>
          <cell r="OP105"/>
          <cell r="OQ105" t="str">
            <v>Sing Investments &amp; Finance Nominees (Pte) Ltd, United Overseas Bank Nominees Pte Ltd, DBS Nominees Pte Ltd, HSBC (Singapore) Nominees Pte Ltd</v>
          </cell>
          <cell r="OR105" t="str">
            <v xml:space="preserve">CITIBANK NOMINEES SINGAPORE PTE LTD, HSBC (SINGAPORE) NOMINEES PTE LTD, RAFFLES NOMINEES (PTE.) LIMITED, DBS NOMINEES (PRIVATE) LIMITED ,  </v>
          </cell>
          <cell r="OS105" t="str">
            <v>DBS NOMINEES PTE LTD, RAFFLES NOMINEES (PTE) LIMITED, CITIBANK NOMINEES SINGAPORE PTE LTD, UNITED OVERSEAS BANK NOMINEES PRIVATE LIMITED, OCBC NOMINEES SINGAPORE PRIVATE LIMITED</v>
          </cell>
          <cell r="OT105"/>
          <cell r="OU105" t="str">
            <v>STT COMMUNICATIONS LTD</v>
          </cell>
          <cell r="OV105" t="str">
            <v>Prime Trade Enterprises Limited</v>
          </cell>
          <cell r="OW105" t="str">
            <v>THE CAIRNS PTE LTD</v>
          </cell>
          <cell r="OX105" t="str">
            <v>LIBRAE HOLDINGS</v>
          </cell>
          <cell r="OY105" t="str">
            <v>CITIBANK NOMINEES SINGAPORE PTE LTD</v>
          </cell>
          <cell r="OZ105" t="str">
            <v>TIONG SENG SHAREHOLDINGS PTE. LTD.</v>
          </cell>
          <cell r="PA105" t="str">
            <v>CITIBANK NOMINEES SINGAPORE PTE LTD</v>
          </cell>
          <cell r="PB105" t="str">
            <v>OCBC Securities Private Ltd</v>
          </cell>
          <cell r="PC105" t="str">
            <v>UOB KAY HIAN PRIVATE LIMITED</v>
          </cell>
          <cell r="PD105" t="str">
            <v>UOB NOMINEES (2006) PRIVATE LIMITED</v>
          </cell>
          <cell r="PE105" t="str">
            <v>OBG &amp; Sons Pte Ltd</v>
          </cell>
          <cell r="PF105" t="str">
            <v>UOB KAY HIAN PRIVATE LIMITED</v>
          </cell>
          <cell r="PG105" t="str">
            <v>DBS VICKERS SECURITIES (SINGAPORE) PTE LTD</v>
          </cell>
          <cell r="PH105" t="str">
            <v>CITIBANK NOMINEES SINGAPORE PTE LTD</v>
          </cell>
          <cell r="PI105" t="str">
            <v>RAFFLES NOMINEES (PTE) LIMITED</v>
          </cell>
          <cell r="PJ105" t="str">
            <v>UOB KAY HIAN PTE LTD</v>
          </cell>
          <cell r="PK105" t="str">
            <v>Citibank Nominees Singapore Pte Ltd, DBS Nominees (Private) Limited, HSBC (Singapore) Nominees Pte Ltd, Raffles Nominees (Pte.) Limited, BPSS Nominees Singapore (Pte.) Ltd., UOB Nominees (2006) Private Limited, United Overseas Bank Nominees (Private) Limited</v>
          </cell>
          <cell r="PL105" t="str">
            <v>Tye Hua Nominees Private Limited</v>
          </cell>
          <cell r="PM105" t="str">
            <v>Tye Hua Nominees Private Limited</v>
          </cell>
          <cell r="PN105" t="str">
            <v>YEAH HOLDINGS PTE LTD</v>
          </cell>
          <cell r="PO105" t="str">
            <v>CITIBANK NOMINEES SINGAPORE PTE LTD</v>
          </cell>
          <cell r="PP105" t="str">
            <v>OCBC SECURITIES PRIVATE LIMITED</v>
          </cell>
          <cell r="PQ105" t="str">
            <v>DBS NOMINEES PTE LTD, RAFFLES NOMINEES (PTE) LIMITED, UNITED OVERSEAS BANK NOMINEES PTE LTD, OCBC NOMINEES SINGAPORE PTE LTD, CITIBANK NOMINEES SINGAPORE PTE LTD, HSBC (SINGAPORE) NOMINEES PTE LTD</v>
          </cell>
          <cell r="PR105" t="str">
            <v>GSC Holdings Pte. Ltd.</v>
          </cell>
          <cell r="PS105" t="str">
            <v>PPB Group Berhad</v>
          </cell>
          <cell r="PT105" t="str">
            <v>ASPIAL CORPORATION LTD</v>
          </cell>
          <cell r="PU105" t="str">
            <v>DBS NOMINEES (PRIVATE) LIMITED</v>
          </cell>
          <cell r="PV105" t="str">
            <v>CITIBANK NOMINEES SINGAPORE PTE LTD</v>
          </cell>
          <cell r="PW105" t="str">
            <v>YANLORD HOLDINGS PTE. LTD.</v>
          </cell>
          <cell r="PX105" t="str">
            <v>Far East Organization Pte Ltd</v>
          </cell>
          <cell r="PY105" t="str">
            <v>YHI HOLDINGS PTE LTD</v>
          </cell>
          <cell r="PZ105" t="str">
            <v>DBS VICKERS SECURITIES (S) PTE LTD</v>
          </cell>
          <cell r="QA105"/>
          <cell r="QB105" t="str">
            <v>Phillip Securities Pte Ltd</v>
          </cell>
          <cell r="QC105" t="str">
            <v>Phillip Securities Pte Ltd, Qiu Jun, Cavangh Group Pte Ltd, Oh Boon Shi</v>
          </cell>
          <cell r="QD105" t="str">
            <v>KGI Securities (Singapore) Pte Ltd, Citibank Nominees Singaapore Pte Ltd</v>
          </cell>
          <cell r="QE105" t="str">
            <v>DBS Nominees (Private) Limited, Citibank Nominees Singapore Pte Ltd</v>
          </cell>
          <cell r="QF105" t="str">
            <v>Ace Sense Holdings Limited, Oriental Eagle Holdings Limited, Dawn Vitality International Limited, Giant Yield Global Limited, Inventive Result Enterprise Limited, Morgan Stanley Asia (Singapore) Securities Pte Ltd</v>
          </cell>
          <cell r="QG105" t="str">
            <v>Phillip Securities Pte Ltd, Lim In Chong, Shamsol Jeffri Bin Zainal Abidin, Sandra Liz Hon Ai Ling, Citibank Nominees Singapore Pte Ltd</v>
          </cell>
          <cell r="QH105" t="str">
            <v>Mu Xia Ltd</v>
          </cell>
          <cell r="QI105" t="str">
            <v>BBR Holdings AG, DBS Nominees (Private) Limited, Citibank Nominees Singapore Pte Ltd, DB Nominees (Singapore) Pte Ltd</v>
          </cell>
          <cell r="QJ105" t="str">
            <v>Beijing Hua Lian Grp (S'pore) International Trading Pte Ltd, ABN Amro Clearing Bank N.V., DBS Nominees (Private) Limited, DBSN Services Pte Ltd</v>
          </cell>
          <cell r="QK105" t="str">
            <v>Goldvein Holdings Pte Ltd</v>
          </cell>
          <cell r="QL105" t="str">
            <v>Hospitality Holdings Pte Ltd, Citibank Nominees Singapore Pte Ltd, DBS Nominees Pte Ltd, M&amp;C REIT Management Limited, DBSN Services Pte Ltd, Republic Hotels &amp; Resort Limited</v>
          </cell>
          <cell r="QM105" t="str">
            <v>S.P. Lim &amp; Company Pte Ltd, DBS Nominees Pte Ltd, UOB Kay Hian Pte Ltd</v>
          </cell>
          <cell r="QN105" t="str">
            <v>Nexsuss Holdings Pte Ltd</v>
          </cell>
          <cell r="QO105" t="str">
            <v>Maybank Kim Eng Securities Pte Ltd, ABN Amro Clearing Bank N.V, Glossmei Limited, Guo Ying Hui, KGI Securities (Singapore) Pte Ltd, UOB Kay Hian Pte Ltd</v>
          </cell>
          <cell r="QP105" t="str">
            <v>Hong Leong Investment Holdings Pte Ltd, Hong Leong Holdings Limited, Citibank Nominees Singapore Pte Ltd, DBS Nominees Pte Ltd, DBSN Services Pte Ltd</v>
          </cell>
          <cell r="QQ105" t="str">
            <v>Innovation (China) Limited, Citibank Nominees Singapore Pte Ltd</v>
          </cell>
          <cell r="QR105" t="str">
            <v>Maybank Kim Eng Securities Pte Ltd, CGS-CIMB Securities (Singapore) Pte Ltd, Raffles Nominees (Pte) Limited, DBS Nominees Pte Ltd, DBS Vickers Securities (Singapore) Pte Ltd, Ally Honour Trading (HK) Limited</v>
          </cell>
          <cell r="QS105" t="str">
            <v>DBS Nominees Pte Ltd, Raffles Nominees (Pte) Limited, CGS - CIMB Securities (Singapore) Pte Ltd, Citibank Noms Spore Pte Ltd, Phillip Securities Pte Ltd</v>
          </cell>
          <cell r="QT105" t="str">
            <v>North Ventures Pte Ltd</v>
          </cell>
          <cell r="QU105" t="str">
            <v>Spectacular Bright Corp, DBS Nominees Pte Ltd, HSBC (Singapore) Nominees Pte Ltd, Stone Robert Alexander</v>
          </cell>
          <cell r="QV105" t="str">
            <v>Citibank Nominees Singapore Pte Ltd, DBS Nominees Private Limited, Raffles Nominees Pte Limited, HSBC Singapore Nominees Pte Ltd, United Overseas Bank Nominees Private Limited</v>
          </cell>
          <cell r="QW105" t="str">
            <v>ICBC Singapore Nominees Ltd, Raffles Nominees Pte Limited, Citibank Nominees Singapore Pte Ltd, DB Nominees Private Limited, HSBC Singapore Nominees Pte Ltd, OCBC Nominees Singapore Private Limited, United Overseas Bank Nominees Private Limited</v>
          </cell>
          <cell r="QX105" t="str">
            <v>Citibank Nominees Singapore Pte Ltd, Raffles Nominees Pte Limited, DBS Nominees Private Limited, SBS Nominees Private Limited</v>
          </cell>
          <cell r="QY105" t="str">
            <v>United Overseas Bank Nominees Pte Ltd</v>
          </cell>
          <cell r="QZ105"/>
          <cell r="RA105" t="str">
            <v>DBS Nominees Private Limited, United Overseas Bank Nominees Private Limited, OCBC Nominees Singapore Private Limited</v>
          </cell>
          <cell r="RB105" t="str">
            <v>DBS Nominees Private Limited, Citibank Nominees Singapore Pte Ltd</v>
          </cell>
          <cell r="RC105" t="str">
            <v>Citibank Nominees Singapore Pte Ltd, DBS Nominees Pte Ltd, United Overseas Bank Nominees Pte Ltd, Raffles Nominees Pte Limited, OCBC Nominees Singapore Pte Ltd</v>
          </cell>
          <cell r="RD105" t="str">
            <v>Citibank Nominees Singapore Pte Ltd, HSBC Singapore Nominees Pte Ltd, DBS Nominees Private Limited, DB Nominees Singapore Pte Ltd, Raffles Nominees Pte Limited, United Overseas Bank Nominees Private Limited</v>
          </cell>
          <cell r="RE105" t="str">
            <v>Citibank Nominees Singapore Pte Ltd, HSBC Singapore Nominees Pte Ltd, United Overseas Bank Nominees Private Limited</v>
          </cell>
          <cell r="RF105" t="str">
            <v>Citibank Nominees Pte Ltd</v>
          </cell>
          <cell r="RG105" t="str">
            <v>Citibank Nominees Singapore Pte Ltd, DBS Nominees Private Limited, Raffles Nominees Pte Limited, United Overseas Bank Nominees Private Limited, OCBC Nominees Singapore Private Limited, BNP Paribas Nominees Singapore Pte Ltd</v>
          </cell>
          <cell r="RH105" t="str">
            <v>OCBC Nominees Singapore Private Limited, Raffles Nominees Pte Limited</v>
          </cell>
          <cell r="RI105" t="str">
            <v>Ciibank Nominees Singapore Pte Ltd, DBS Nominees Pte Ltd, HSBC Singapore Nomoinees Pte Ltd, Raffles Nominees Pte Limited, BNP Pairbas Nominees Singapore Pte Ltd, United Overseas Bank Nominees Private Limited</v>
          </cell>
          <cell r="RJ105" t="str">
            <v>DBS Nominees Pte Limited, Raffles Nominees Pte Limited, Citibank Nominees Singapore Pte Ltd, BNP Paribas Nominees Singapore Pte Ltd, United Overseas Bank Nominees Private Limited</v>
          </cell>
          <cell r="RK105" t="str">
            <v>Citibank Nominees Singapore Pte Ltd, DBS Nominees (Private Limited)</v>
          </cell>
          <cell r="RL105" t="str">
            <v>Bank J.Safra Sarasin Ltd</v>
          </cell>
          <cell r="RM105"/>
          <cell r="RN105" t="str">
            <v>Phillip Securities Pte Ltd</v>
          </cell>
          <cell r="RO105" t="str">
            <v>CGS-CIMB Securities (Singapore) Pte Ltd</v>
          </cell>
          <cell r="RP105" t="str">
            <v>Wee Investments Pte Ltd</v>
          </cell>
          <cell r="RQ105" t="str">
            <v>N.A</v>
          </cell>
          <cell r="RR105" t="str">
            <v>Heeton Investments Pte Ltd</v>
          </cell>
          <cell r="RS105" t="str">
            <v>N.A</v>
          </cell>
          <cell r="RT105" t="str">
            <v>Phillip Securities Pte Ltd</v>
          </cell>
          <cell r="RU105" t="str">
            <v>UOB Nominees, DBS Nominees, CGS-CIMB Nominees</v>
          </cell>
          <cell r="RV105" t="str">
            <v>HSBC (Singapore) Nominees, UOB Nominees</v>
          </cell>
          <cell r="RW105" t="str">
            <v>NA</v>
          </cell>
          <cell r="RX105" t="str">
            <v>NA</v>
          </cell>
          <cell r="RY105"/>
          <cell r="RZ105" t="str">
            <v>UOB Nominees</v>
          </cell>
          <cell r="SA105" t="str">
            <v>NA</v>
          </cell>
          <cell r="SB105" t="str">
            <v>NA</v>
          </cell>
          <cell r="SC105"/>
          <cell r="SD105" t="str">
            <v>NA</v>
          </cell>
          <cell r="SE105" t="str">
            <v>NA</v>
          </cell>
          <cell r="SF105" t="str">
            <v>NA</v>
          </cell>
          <cell r="SG105" t="str">
            <v>DBS Nominees (Private), Citibank Nominees Singapore, HSBC (Singapore) Nominees, Raffles Nominees Pte Ltd</v>
          </cell>
          <cell r="SH105" t="str">
            <v xml:space="preserve">Citibank Nominees Singapore, DBS Nominees (Private), HSBC (Singapore) Nomines </v>
          </cell>
          <cell r="SI105" t="str">
            <v>DBS Nominees Pte Ltd</v>
          </cell>
          <cell r="SJ105" t="str">
            <v>DBS, CITIBANK, RAFFLES</v>
          </cell>
          <cell r="SK105" t="str">
            <v>DBS, UNITED OVERSEAS BANK, HSBC</v>
          </cell>
          <cell r="SL105" t="str">
            <v>DBS, CITIBANK, RAFFLES</v>
          </cell>
          <cell r="SM105"/>
          <cell r="SN105" t="str">
            <v>UNITED OVERSEAS BANK, RAFFLES, DBS, HSBC</v>
          </cell>
          <cell r="SO105" t="str">
            <v>Citibank Nominees Singapore Pte Ltd, HabourFront Place Pte Ltd, DBS Nominees (Pte) Ptd, DBSN Services Pte Ltd, HabourFront Eight Pte Ltd, HSBC (Singapore) Nominees Pte Ltd</v>
          </cell>
          <cell r="SP105" t="str">
            <v>CITIBANK, RAFFLES, DBS, HSBC</v>
          </cell>
          <cell r="SQ105" t="str">
            <v>CITIBANK</v>
          </cell>
          <cell r="SR105" t="str">
            <v>RAFFLES, CITIBANK, DBS, HSBC, DB, UNITED OVERSEAS BANK, OCBC</v>
          </cell>
          <cell r="SS105" t="str">
            <v>CITIBANK, MAYBANK, DBS, RAFFLES, HSBC</v>
          </cell>
          <cell r="ST105" t="str">
            <v>CITIBANK, UNITED OVERSEAS BANK, DBS, RAFFLES</v>
          </cell>
          <cell r="SU105" t="str">
            <v>DBS, RHB, Citibank</v>
          </cell>
          <cell r="SV105"/>
          <cell r="SW105"/>
          <cell r="SX105"/>
          <cell r="SY105" t="str">
            <v>App Printing (Holding) Pte Ltd, Upwood Investment Limited</v>
          </cell>
          <cell r="SZ105" t="str">
            <v>DBS</v>
          </cell>
          <cell r="TA105"/>
          <cell r="TB105" t="str">
            <v>Citibank Nominees Singapore Pte Ltd, DBS Nominees Pte Ltd, Selat Pte Ltd, DBSN Services Pte Ltd</v>
          </cell>
          <cell r="TC105" t="str">
            <v>Raffles Nominees (Pte) Limited</v>
          </cell>
          <cell r="TD105" t="str">
            <v>UOB Kay Hian Pte Ltd, Rossbay Private Limited, Singapore Enterprised Pte Ltd, Citibank Nominees Singapore Pte Ltd, Unigold Asia Limited</v>
          </cell>
          <cell r="TE105"/>
          <cell r="TF105" t="str">
            <v>Golden Wang Holdings Pte Ltd</v>
          </cell>
          <cell r="TG105"/>
          <cell r="TH105" t="str">
            <v xml:space="preserve">Raffles Medical Holdings Pte Ltd, DBS Nominees Pte Ltd, Citibank Nominees Singapore Pte Ltd, </v>
          </cell>
          <cell r="TI105"/>
          <cell r="TJ105" t="str">
            <v>RHB Bank Nominees Pte Ltd, Citibank Nominees Singapore Pte Ltd, ABN AMRO Clearing Bank NV, DBS Nominees (Pte) Ltd</v>
          </cell>
          <cell r="TK105"/>
          <cell r="TL105" t="str">
            <v>Hong Leong, UOB</v>
          </cell>
          <cell r="TM105" t="str">
            <v>DBS</v>
          </cell>
          <cell r="TN105" t="str">
            <v>Sheng Siong Holdings Pte Ltd, DBS Nominees (Pte) Ltd, Citibank Nominees Pte Ltd</v>
          </cell>
          <cell r="TO105" t="str">
            <v>Singapore Airlines Limited</v>
          </cell>
          <cell r="TP105" t="str">
            <v>SI Triumph Power Limited, The Hongkong and Shanghai Banking Corporation Limited, Boci Securities Ltd, CGS-CIMB Securities (Singapore) Pte Ltd, SI Infrastructure Holdings Limited</v>
          </cell>
          <cell r="TQ105" t="str">
            <v>Tal Holdings Pte Ltd, UOB Kay Hian Pte Ltd</v>
          </cell>
          <cell r="TR105"/>
          <cell r="TS105" t="str">
            <v>F H Lee Holdings Pte Ltd, Raffles Nominees (Pte) Ltd, Phillips Securities Pte Ltd</v>
          </cell>
          <cell r="TT105" t="str">
            <v>Napier Investments Pte Ltd, Temasek Holdings (Pte) Ltd, DBS Nominees Pte Ltd, Citibank Nominees Singapore Pte Ltd</v>
          </cell>
          <cell r="TU105" t="str">
            <v>DBS Nominees Pte Ltd, United Overseas Insurance Limited, India International Insurance Pte Ltd</v>
          </cell>
          <cell r="TV105" t="str">
            <v>Temasek Holdings (Pte) Ltd, Citibank Nominees Singapore Pte Ltd, DBS Nominees (Pte) Ltd, DBSN Services Pte Ltd</v>
          </cell>
          <cell r="TW105" t="str">
            <v>Temasek Holding (Pte) Ltd, Citibank Nominees Singapore Pte Ltd, DBS Nominees (Pte) Ltd, DBSN Services Pte Ltd, Central Provident Fund Board</v>
          </cell>
          <cell r="TX105" t="str">
            <v>Citibank</v>
          </cell>
          <cell r="TY105"/>
          <cell r="TZ105"/>
          <cell r="UA105"/>
          <cell r="UB105"/>
          <cell r="UC105" t="str">
            <v>Citibank Nominees Singapore Pte Ltd, DBS Nominees (Private) Limited,  United Overseas Bank Nominees (Private) Limited,  Raffles Nominees (Pte.) Limited, HSBC (Singapore) Nominees Pte Ltd, DBSN Services Pte. Ltd.</v>
          </cell>
          <cell r="UD105" t="str">
            <v>N.A</v>
          </cell>
          <cell r="UE105" t="str">
            <v>DBS Nominees (Private) Limited</v>
          </cell>
          <cell r="UF105" t="str">
            <v>N.A</v>
          </cell>
          <cell r="UG105" t="str">
            <v>N.A</v>
          </cell>
          <cell r="UH105" t="str">
            <v>Wee Investments (Pte) Limited, DBS Nominees (Private) Limited, C.Y. Wee &amp; Company Private Limited, CitibankNomineesSingapore Pte Ltd, Tye Hua Nominees (Pte) Ltd, DBSN Services Pte Ltd.</v>
          </cell>
          <cell r="UI105" t="str">
            <v>CGS-CIMB Securities (Singapore) Pte Ltd</v>
          </cell>
          <cell r="UJ105" t="str">
            <v>HKSCC Nominees Limited</v>
          </cell>
          <cell r="UK105" t="str">
            <v>N.A</v>
          </cell>
          <cell r="UL105" t="str">
            <v>Citibank Nominees Singapore Pte Ltd, Raffles Nominees (pte) Limited</v>
          </cell>
          <cell r="UM105" t="str">
            <v>N.A</v>
          </cell>
          <cell r="UN105" t="str">
            <v>N.A</v>
          </cell>
          <cell r="UO105"/>
          <cell r="UP105" t="str">
            <v>N.A</v>
          </cell>
          <cell r="UQ105" t="str">
            <v>Phillip Securities Pte Ltd</v>
          </cell>
          <cell r="UR105"/>
          <cell r="US105" t="str">
            <v>UOB Kay Hian Private Limited, Leng Chee Keong, Cheung Wai Sum</v>
          </cell>
          <cell r="UT105" t="str">
            <v>Singapore Enterprises Pte Ltd, Tan Chew Joo, Fung Tze Ping, Teoh Hoon Song, Oei Tjhing Bo Robert</v>
          </cell>
          <cell r="UU105" t="str">
            <v>Citibank Nominees Singapore Pte Ltd, DBS Nominees (Private) Limited</v>
          </cell>
          <cell r="UV105" t="str">
            <v>DB Nominees (Singapore) Pte Ltd, Frasers Property Hospitality Trust Holdings Pte Ltd, DBS Nominees (Private) Limited, Citibank Nominees Singapore Pte Ltd</v>
          </cell>
          <cell r="UW105" t="str">
            <v>Citibank, DBS, HSBC</v>
          </cell>
          <cell r="UX105"/>
          <cell r="UY105"/>
          <cell r="UZ105" t="str">
            <v>Citibank Nominees Singapore Pte Ltd, Phillip Securities Pte Ltd, CGS-CIMB Securities (Singapore) Pte Ltd</v>
          </cell>
          <cell r="VA105" t="str">
            <v>DBS</v>
          </cell>
          <cell r="VB105" t="str">
            <v>Keppel Infrastructure Holdings Pte Ltd, DBS Nominees (Pte) Ltd, Citibank Nominees Singapore Pte Ltd, Bartley Investments Pte Ltd, DBSN Services Pte Ltd</v>
          </cell>
          <cell r="VC105" t="str">
            <v>DBS Nominees (Pte) Ltd, Citibank Nominees Singapore Pte Ltd, Raffles Nominees (Pte) Ltd, Keppel Capital Investment Holdings Pte Ltd</v>
          </cell>
          <cell r="VD105" t="str">
            <v>Mapletree Dextra Pte Ltd, Citibank Nominees Singapore Pte LTd, DBS Nominees (Pte) Ltd, DBSN Services Pte Ltd, HSBC (Singapore) Nominees Pte Ltd</v>
          </cell>
          <cell r="VE105" t="str">
            <v>Citibank Nominees Singapore Pte Ltd, DBS Nominees (Pte) Ltd, Mulberry Pte Ltd, Meranti Investment Pte LTd, DBSN Services Pte Ltd, HSBC (Singapore) Nominees Pte Ltd</v>
          </cell>
          <cell r="VF105" t="str">
            <v>Kent Assets Pte Ltd, DBS Nominees (Pte) Ltd, Citibank Nominees Singapore Pte Ltd, HSBC (Singapore) Nominees Pte Ltd, Suffolk Assets Pte Ltd</v>
          </cell>
          <cell r="VG105"/>
          <cell r="VH105" t="str">
            <v>Gugong Pte Ltd</v>
          </cell>
          <cell r="VI105" t="str">
            <v>DBS nominees, Citibank nominees, KGI securities</v>
          </cell>
          <cell r="VJ105" t="str">
            <v>Document Security Systems</v>
          </cell>
          <cell r="VK105" t="str">
            <v>Citibank nominees, OCBC securities, DBS nominees</v>
          </cell>
          <cell r="VL105" t="str">
            <v xml:space="preserve">Phillip securities , ABN Amro Clearing Bank, Raffles Nominees, DBS Nominees and Citibank Noms Singapore </v>
          </cell>
          <cell r="VM105"/>
          <cell r="VN105" t="str">
            <v>Sing Investments &amp; Finance Nominees Pte Ltd, Citibank Nominees Singapore Pte Ltd, United Overseas Bank Nominees Private Limited, BNP Paribas Nominees Pte Ltd, DBS Nominees Private Limited</v>
          </cell>
          <cell r="VO105" t="str">
            <v>Citibank Nominees Singapore Pte ltd, DBS Nominees Pte Ltd, Raffles Nominees Pte Limited</v>
          </cell>
          <cell r="VP105"/>
          <cell r="VQ105" t="str">
            <v>DBS Nominees Pte Ltd</v>
          </cell>
          <cell r="VR105" t="str">
            <v>-</v>
          </cell>
          <cell r="VS105" t="str">
            <v>Citibank Nominees Singapore Pte Ltd, DBS Nominees Private Limited, HSBC Singapore Nominees Pte Ltd, Raffles Nominees Pte Limited, OCBC Nominees Singapore Private Limited, United Overseas Bank Nominees Private Limited</v>
          </cell>
          <cell r="VT105" t="str">
            <v>DBS Nominees Singapore Pte Ltd, Citibank Nominees Singapore Pte Ltd, United Overseas Bank Nominees Pte Ltd, OCBC Nominees Singapore Pte Ltd</v>
          </cell>
          <cell r="VU105" t="str">
            <v>DBS Nominees Private Limited, SBS Nominees Private Limited, Raffles Nominees Pte Limited</v>
          </cell>
          <cell r="VV105" t="str">
            <v>Raffles Nominees Pte Limited, DBS Nominees Private Limited</v>
          </cell>
          <cell r="VW105" t="str">
            <v>Citibank Nominees Singapore Pte Ltd, Raffles Nominees Pte Limited</v>
          </cell>
          <cell r="VX105"/>
          <cell r="VY105" t="str">
            <v>RAFFLES NOMINEES (PTE.) LIMITED</v>
          </cell>
          <cell r="VZ105" t="str">
            <v>KGI SECURITIES (SINGAPORE) PTE. LTD</v>
          </cell>
          <cell r="WA105"/>
          <cell r="WB105"/>
          <cell r="WC105" t="str">
            <v>DBS NOMINEES (PRIVATE) LIMITED</v>
          </cell>
          <cell r="WD105" t="str">
            <v>UOB KAY HIAN PRIVATE LIMITED</v>
          </cell>
          <cell r="WE105" t="str">
            <v>FOREVERSUN HOLDINGS CO., LTD</v>
          </cell>
          <cell r="WF105"/>
          <cell r="WG105" t="str">
            <v>DANDELION CAPITAL PTE. LTD.</v>
          </cell>
          <cell r="WH105" t="str">
            <v>MISSION WELL LIMITED</v>
          </cell>
          <cell r="WI105" t="str">
            <v>DBS NOMINEES (PRIVATE) LIMITED</v>
          </cell>
          <cell r="WJ105"/>
          <cell r="WK105"/>
          <cell r="WL105" t="str">
            <v>WYANDOTTE CAPITAL LIMITED</v>
          </cell>
          <cell r="WM105" t="str">
            <v>DBS, RAFFLES</v>
          </cell>
          <cell r="WN105" t="str">
            <v>Yen &amp; Son Holdings Pte Ltd</v>
          </cell>
          <cell r="WO105" t="str">
            <v>CITIBANK, DBS, UNITED OVERSEAS BANK, BNP PARIBAS, RAFFLES</v>
          </cell>
          <cell r="WP105"/>
          <cell r="WQ105"/>
          <cell r="WR105"/>
          <cell r="WS105" t="str">
            <v>BPSS, DBS, RAFFLES</v>
          </cell>
          <cell r="WT105" t="str">
            <v>DB</v>
          </cell>
          <cell r="WU105" t="str">
            <v>Uob Kay Hian, All powerful investment, sunrise wealth management, Phillip Securities</v>
          </cell>
          <cell r="WV105" t="str">
            <v>DBS Vickers</v>
          </cell>
          <cell r="WW105" t="str">
            <v>Daiwa Capital Markets, Raffles Nominees, CTI II Limted</v>
          </cell>
          <cell r="WX105" t="str">
            <v>DBS nominees, DBS Vickers Securities</v>
          </cell>
          <cell r="WY105" t="str">
            <v>World Shareholder, OCBC Securities</v>
          </cell>
          <cell r="WZ105" t="str">
            <v>Raffles Nominees, UOB Kay Hian, Citibank Nominees, DBS Nominees</v>
          </cell>
          <cell r="XA105"/>
          <cell r="XB105" t="str">
            <v>DBS Nominees Pte Ltd</v>
          </cell>
          <cell r="XC105"/>
          <cell r="XD105"/>
          <cell r="XE105"/>
          <cell r="XF105"/>
          <cell r="XG105"/>
          <cell r="XH105"/>
          <cell r="XI105" t="str">
            <v>Raffles Nominees (Pte) Limited</v>
          </cell>
          <cell r="XJ105"/>
          <cell r="XK105" t="str">
            <v>N.A</v>
          </cell>
          <cell r="XL105" t="str">
            <v>SHK Investment Pte Ltd</v>
          </cell>
          <cell r="XM105"/>
          <cell r="XN105" t="str">
            <v>Raffles Nominees (Pte) Limited, DB Nominees (Singapore) Pte Ltd, UOB Kay Hian Pte Ltd</v>
          </cell>
          <cell r="XO105"/>
          <cell r="XP105" t="str">
            <v>UOB Kay Hian Private Limited, Phillip Securities Pte Ltd, United Overseas Bank Nominees (Private) Limited</v>
          </cell>
          <cell r="XQ105" t="str">
            <v>UOB Kay Hian Private Limited</v>
          </cell>
          <cell r="XR105" t="str">
            <v>DBS Nominees (Private) Limited, Citibank Nominees Singapore Pte ltd, HSBC (Siingapore) Nominees Pte Ltd</v>
          </cell>
          <cell r="XS105" t="str">
            <v>Phillip Securities Pte Ltd, CGS-CIMB Securities (Singapore) Pte. Ltd., Raffles Nominees (Pte.) Limited, UOB Kay Hian Private Limited</v>
          </cell>
          <cell r="XT105" t="str">
            <v>DBS Nominees (Private) Limited</v>
          </cell>
          <cell r="XU105"/>
          <cell r="XV105" t="str">
            <v>HSBC (Singapore) Nominees Pte Ltd, DBSN Services Pte Ltd, Citibank Nominees Singapore Pte Ltd, Raffles Nominees (Pte) Ltd</v>
          </cell>
        </row>
        <row r="106">
          <cell r="E106">
            <v>0</v>
          </cell>
          <cell r="F106">
            <v>3.46</v>
          </cell>
          <cell r="G106">
            <v>0</v>
          </cell>
          <cell r="H106">
            <v>51.72</v>
          </cell>
          <cell r="I106">
            <v>0</v>
          </cell>
          <cell r="J106">
            <v>14.6</v>
          </cell>
          <cell r="K106">
            <v>0</v>
          </cell>
          <cell r="L106" t="str">
            <v>11.79%, 7.68%, 7.03%, 6.31%</v>
          </cell>
          <cell r="M106" t="str">
            <v>30.11%, 29.69%, 28.44%</v>
          </cell>
          <cell r="N106" t="str">
            <v>36.79%, 12.19%, 10.79%, 10.49%, 8.61%</v>
          </cell>
          <cell r="O106"/>
          <cell r="P106" t="str">
            <v>30.27%, 29.43%, 28.19%</v>
          </cell>
          <cell r="Q106">
            <v>11.29</v>
          </cell>
          <cell r="R106">
            <v>21.94</v>
          </cell>
          <cell r="S106">
            <v>11.94</v>
          </cell>
          <cell r="T106">
            <v>26.4</v>
          </cell>
          <cell r="U106">
            <v>6.75</v>
          </cell>
          <cell r="V106">
            <v>0.90539999999999998</v>
          </cell>
          <cell r="W106">
            <v>5.75</v>
          </cell>
          <cell r="X106" t="str">
            <v>N.A</v>
          </cell>
          <cell r="Y106">
            <v>73.930000000000007</v>
          </cell>
          <cell r="Z106"/>
          <cell r="AA106" t="str">
            <v>N.A</v>
          </cell>
          <cell r="AB106">
            <v>12.4</v>
          </cell>
          <cell r="AC106" t="str">
            <v>28.58%, 24.22%, 13.92%, 6.71%</v>
          </cell>
          <cell r="AD106">
            <v>17.91</v>
          </cell>
          <cell r="AE106">
            <v>0.59719999999999995</v>
          </cell>
          <cell r="AF106" t="str">
            <v>11%, 10.12%</v>
          </cell>
          <cell r="AG106" t="str">
            <v>45.77%, 17.59%, 9.78%</v>
          </cell>
          <cell r="AH106">
            <v>6.6699999999999995E-2</v>
          </cell>
          <cell r="AI106" t="str">
            <v>15.40%, 10%, 5.52%</v>
          </cell>
          <cell r="AJ106" t="str">
            <v>NA</v>
          </cell>
          <cell r="AK106">
            <v>6.1899999999999997E-2</v>
          </cell>
          <cell r="AL106" t="str">
            <v>33.98%. 17.18%</v>
          </cell>
          <cell r="AM106">
            <v>5.2499999999999998E-2</v>
          </cell>
          <cell r="AN106">
            <v>0.68240000000000001</v>
          </cell>
          <cell r="AO106" t="str">
            <v>14.31%, 8.58%</v>
          </cell>
          <cell r="AP106" t="str">
            <v>NA</v>
          </cell>
          <cell r="AQ106" t="str">
            <v>NA</v>
          </cell>
          <cell r="AR106" t="str">
            <v>NA</v>
          </cell>
          <cell r="AS106" t="str">
            <v>23.13%, 6.42%, 6.27%</v>
          </cell>
          <cell r="AT106" t="str">
            <v>NA</v>
          </cell>
          <cell r="AU106" t="str">
            <v>28.47%, 23.03%</v>
          </cell>
          <cell r="AV106" t="str">
            <v>NA</v>
          </cell>
          <cell r="AW106" t="str">
            <v>NA</v>
          </cell>
          <cell r="AX106" t="str">
            <v>NA</v>
          </cell>
          <cell r="AY106"/>
          <cell r="AZ106"/>
          <cell r="BA106"/>
          <cell r="BB106">
            <v>5.7599999999999998E-2</v>
          </cell>
          <cell r="BC106" t="str">
            <v>18.68%, 6.54%, 5.82%</v>
          </cell>
          <cell r="BD106">
            <v>0.54200000000000004</v>
          </cell>
          <cell r="BE106" t="str">
            <v>30.45, 23.86, 9.63, 7.86</v>
          </cell>
          <cell r="BF106">
            <v>5.45</v>
          </cell>
          <cell r="BG106" t="str">
            <v>19.18, 12.69, 6.62</v>
          </cell>
          <cell r="BH106" t="str">
            <v>10.18, 6.35</v>
          </cell>
          <cell r="BI106" t="str">
            <v>29.17, 27.07</v>
          </cell>
          <cell r="BJ106" t="str">
            <v>60.1, 6.06</v>
          </cell>
          <cell r="BK106" t="str">
            <v>16.39, 10.95, 5.33</v>
          </cell>
          <cell r="BL106">
            <v>7.6</v>
          </cell>
          <cell r="BM106">
            <v>8.98</v>
          </cell>
          <cell r="BN106" t="str">
            <v>14.2, 9.31, 6.68</v>
          </cell>
          <cell r="BO106" t="str">
            <v>33.87, 5.16</v>
          </cell>
          <cell r="BP106">
            <v>9.6999999999999993</v>
          </cell>
          <cell r="BQ106" t="str">
            <v>9.18, 8.95, 8.53</v>
          </cell>
          <cell r="BR106" t="str">
            <v>NA</v>
          </cell>
          <cell r="BS106" t="str">
            <v>50.13, 5.74</v>
          </cell>
          <cell r="BT106" t="str">
            <v>20.59, 15.36, 8.28, 6.79</v>
          </cell>
          <cell r="BU106" t="str">
            <v>13.28, 13.17</v>
          </cell>
          <cell r="BV106" t="str">
            <v>NA</v>
          </cell>
          <cell r="BW106" t="str">
            <v>33.66, 22.95</v>
          </cell>
          <cell r="BX106" t="str">
            <v>14.59, 7.94</v>
          </cell>
          <cell r="BY106" t="str">
            <v>NA</v>
          </cell>
          <cell r="BZ106">
            <v>5.4</v>
          </cell>
          <cell r="CA106">
            <v>8.3000000000000007</v>
          </cell>
          <cell r="CB106">
            <v>8.42</v>
          </cell>
          <cell r="CC106" t="str">
            <v>35.14, 14.66. 6.84, 6.59</v>
          </cell>
          <cell r="CD106" t="str">
            <v>NA</v>
          </cell>
          <cell r="CE106">
            <v>42.639999999999993</v>
          </cell>
          <cell r="CF106"/>
          <cell r="CG106"/>
          <cell r="CH106"/>
          <cell r="CI106"/>
          <cell r="CJ106">
            <v>18.289999999999996</v>
          </cell>
          <cell r="CK106">
            <v>2.48</v>
          </cell>
          <cell r="CL106"/>
          <cell r="CM106"/>
          <cell r="CN106">
            <v>68.819999999999993</v>
          </cell>
          <cell r="CO106">
            <v>6.5900000000000007</v>
          </cell>
          <cell r="CP106"/>
          <cell r="CQ106"/>
          <cell r="CR106"/>
          <cell r="CS106">
            <v>40.340000000000003</v>
          </cell>
          <cell r="CT106">
            <v>2.6</v>
          </cell>
          <cell r="CU106">
            <v>1.2400000000000002</v>
          </cell>
          <cell r="CV106"/>
          <cell r="CW106">
            <v>0.36</v>
          </cell>
          <cell r="CX106">
            <v>64.27</v>
          </cell>
          <cell r="CY106"/>
          <cell r="CZ106">
            <v>46.099999999999994</v>
          </cell>
          <cell r="DA106">
            <v>3.39</v>
          </cell>
          <cell r="DB106">
            <v>7.72</v>
          </cell>
          <cell r="DC106"/>
          <cell r="DD106">
            <v>3.2</v>
          </cell>
          <cell r="DE106">
            <v>1.8499999999999999E-2</v>
          </cell>
          <cell r="DF106"/>
          <cell r="DG106">
            <v>5.3900000000000003E-2</v>
          </cell>
          <cell r="DH106">
            <v>0.1042</v>
          </cell>
          <cell r="DI106">
            <v>0.59960000000000002</v>
          </cell>
          <cell r="DJ106">
            <v>0.83650000000000002</v>
          </cell>
          <cell r="DK106">
            <v>0.71940000000000004</v>
          </cell>
          <cell r="DL106">
            <v>0.78520000000000001</v>
          </cell>
          <cell r="DM106"/>
          <cell r="DN106">
            <v>0.19670000000000001</v>
          </cell>
          <cell r="DO106"/>
          <cell r="DP106"/>
          <cell r="DQ106">
            <v>20.78</v>
          </cell>
          <cell r="DR106"/>
          <cell r="DS106"/>
          <cell r="DT106"/>
          <cell r="DU106">
            <v>0.11550000000000001</v>
          </cell>
          <cell r="DV106" t="str">
            <v>10.10%, 5.17%</v>
          </cell>
          <cell r="DW106"/>
          <cell r="DX106"/>
          <cell r="DY106">
            <v>0.1517</v>
          </cell>
          <cell r="DZ106">
            <v>0.3029</v>
          </cell>
          <cell r="EA106">
            <v>0.4128</v>
          </cell>
          <cell r="EB106"/>
          <cell r="EC106">
            <v>0.28849999999999998</v>
          </cell>
          <cell r="ED106">
            <v>6.56</v>
          </cell>
          <cell r="EE106">
            <v>8.64</v>
          </cell>
          <cell r="EF106">
            <v>0</v>
          </cell>
          <cell r="EG106">
            <v>10.07</v>
          </cell>
          <cell r="EH106">
            <v>9.82</v>
          </cell>
          <cell r="EI106">
            <v>12.3</v>
          </cell>
          <cell r="EJ106">
            <v>0</v>
          </cell>
          <cell r="EK106">
            <v>2.4</v>
          </cell>
          <cell r="EL106"/>
          <cell r="EM106">
            <v>6.59</v>
          </cell>
          <cell r="EN106">
            <v>26.599999999999998</v>
          </cell>
          <cell r="EO106" t="str">
            <v>13.38%, 11.44%, 11.39%, 8.48%</v>
          </cell>
          <cell r="EP106">
            <v>2.95</v>
          </cell>
          <cell r="EQ106">
            <v>0.3004</v>
          </cell>
          <cell r="ER106">
            <v>2.72</v>
          </cell>
          <cell r="ES106">
            <v>7.3099999999999998E-2</v>
          </cell>
          <cell r="ET106">
            <v>1.63</v>
          </cell>
          <cell r="EU106">
            <v>0.35370000000000001</v>
          </cell>
          <cell r="EV106">
            <v>0.31480000000000002</v>
          </cell>
          <cell r="EW106">
            <v>0.52610000000000001</v>
          </cell>
          <cell r="EX106">
            <v>0.85550000000000004</v>
          </cell>
          <cell r="EY106"/>
          <cell r="EZ106">
            <v>0.61609999999999998</v>
          </cell>
          <cell r="FA106">
            <v>0.6865</v>
          </cell>
          <cell r="FB106"/>
          <cell r="FC106">
            <v>0.36530000000000001</v>
          </cell>
          <cell r="FD106" t="str">
            <v>1.99%, 1.06%, 0.25%</v>
          </cell>
          <cell r="FE106" t="str">
            <v>23.38%, 6.69%, 1.68%, 0.71%, 0.51%</v>
          </cell>
          <cell r="FF106" t="str">
            <v>6.91%, 3.17%, 1.60%, 0.59%</v>
          </cell>
          <cell r="FG106" t="str">
            <v>34.03%, 9.03%, 3.45%, 0.94%, 0.53%, 0.43%</v>
          </cell>
          <cell r="FH106" t="str">
            <v>20.30%, 3.45%, 0.46%, 0.42%</v>
          </cell>
          <cell r="FI106" t="str">
            <v>2.72%, 1.99%, 0.83%, 0.43%, 0.41%</v>
          </cell>
          <cell r="FJ106" t="str">
            <v>0.54%, 0.45%, 0.42%</v>
          </cell>
          <cell r="FK106" t="str">
            <v>0.81%, 0.06%</v>
          </cell>
          <cell r="FL106" t="str">
            <v>2.83%, 0.84%, 0.60%</v>
          </cell>
          <cell r="FM106" t="str">
            <v>0.82%, 0.04%</v>
          </cell>
          <cell r="FN106" t="str">
            <v>28.10%, 7.25%, 0.42%</v>
          </cell>
          <cell r="FO106" t="str">
            <v>10.21%, 9.28%, 2.26%, 1.92%, 1.15%, 0.43%</v>
          </cell>
          <cell r="FP106" t="str">
            <v>16.92%, 6%, 3.41%, 2.82%, 2.13%, 0.40%</v>
          </cell>
          <cell r="FQ106">
            <v>3.5999999999999999E-3</v>
          </cell>
          <cell r="FR106" t="str">
            <v>86.93%, 7.24%, 0.85%, 0.2%, 0.18%, 0.09%</v>
          </cell>
          <cell r="FS106" t="str">
            <v>0.74%, 0.40%, 0.23%</v>
          </cell>
          <cell r="FT106" t="str">
            <v>22.52%, 20.60%, 5.55%, 4.69%, 1.01%, 0.80%, 0.40%, 0.23%, 021%</v>
          </cell>
          <cell r="FU106" t="str">
            <v>10.23%, 0.96%</v>
          </cell>
          <cell r="FV106" t="str">
            <v>5.94%, 2.48%, 1.70%, 1.39%</v>
          </cell>
          <cell r="FW106">
            <v>4.4999999999999998E-2</v>
          </cell>
          <cell r="FX106" t="str">
            <v xml:space="preserve">8.24%, 0.52%, 0.33%, 0.25%, 0.25%, </v>
          </cell>
          <cell r="FY106" t="str">
            <v>38.71%, 30.70%, 0.81%, 0.49%, 0.47%</v>
          </cell>
          <cell r="FZ106" t="str">
            <v>21.77%, 2.76%, 1.83%</v>
          </cell>
          <cell r="GA106" t="str">
            <v>3.40%, 2.60%, 2.22%, 1.62%, 0.34%, 0.29%</v>
          </cell>
          <cell r="GB106"/>
          <cell r="GC106" t="str">
            <v>0.59%, 0.10%, 0.10%</v>
          </cell>
          <cell r="GD106"/>
          <cell r="GE106"/>
          <cell r="GF106">
            <v>0.1615</v>
          </cell>
          <cell r="GG106"/>
          <cell r="GH106" t="str">
            <v>41.05%, 14.05%, 7.97%, 5.35%, 5.11%</v>
          </cell>
          <cell r="GI106" t="str">
            <v>39.92%, 14.49%, 9.64%</v>
          </cell>
          <cell r="GJ106" t="str">
            <v>37.39%, 17.12%, 13.25%, 9.91%</v>
          </cell>
          <cell r="GK106" t="str">
            <v>21.96%, 14.84%, 10.87%, 9.45%</v>
          </cell>
          <cell r="GL106"/>
          <cell r="GM106" t="str">
            <v>67.19%, 8.64%, 5.22%</v>
          </cell>
          <cell r="GN106"/>
          <cell r="GO106" t="str">
            <v>59.86%, 6.37%</v>
          </cell>
          <cell r="GP106" t="str">
            <v>48.34%, 6.30%, 5.37%, 5.08%</v>
          </cell>
          <cell r="GQ106"/>
          <cell r="GR106">
            <v>0.20399999999999999</v>
          </cell>
          <cell r="GS106" t="str">
            <v>7.17%, 5.22%</v>
          </cell>
          <cell r="GT106">
            <v>0.125</v>
          </cell>
          <cell r="GU106" t="str">
            <v>38.00%, 19.69%, 19.51%, 7.40%</v>
          </cell>
          <cell r="GV106" t="str">
            <v>23.54%, 12.18%, 11.71%, 6.11%</v>
          </cell>
          <cell r="GW106" t="str">
            <v>60.61%, 7.94%, 7.21%</v>
          </cell>
          <cell r="GX106">
            <v>0.1368</v>
          </cell>
          <cell r="GY106" t="str">
            <v>58.41%, 20.93%</v>
          </cell>
          <cell r="GZ106" t="str">
            <v>9.32%, 5.78%</v>
          </cell>
          <cell r="HA106">
            <v>0.4153</v>
          </cell>
          <cell r="HB106" t="str">
            <v>19.74%, 16.24%, 14.86%, 12.63%</v>
          </cell>
          <cell r="HC106" t="str">
            <v>57.40%, 23.95%, 7.61%</v>
          </cell>
          <cell r="HD106">
            <v>57.9</v>
          </cell>
          <cell r="HE106">
            <v>5.94</v>
          </cell>
          <cell r="HF106"/>
          <cell r="HG106" t="str">
            <v>14.93%, 13.40%, 10.84%</v>
          </cell>
          <cell r="HH106">
            <v>27.96</v>
          </cell>
          <cell r="HI106" t="str">
            <v>52.21%, 5.65%</v>
          </cell>
          <cell r="HJ106">
            <v>28.83</v>
          </cell>
          <cell r="HK106">
            <v>11.48</v>
          </cell>
          <cell r="HL106">
            <v>6.02</v>
          </cell>
          <cell r="HM106" t="str">
            <v>N.A</v>
          </cell>
          <cell r="HN106" t="str">
            <v>N.A</v>
          </cell>
          <cell r="HO106">
            <v>14.96</v>
          </cell>
          <cell r="HP106"/>
          <cell r="HQ106">
            <v>9.4700000000000006</v>
          </cell>
          <cell r="HR106">
            <v>18.260000000000002</v>
          </cell>
          <cell r="HS106">
            <v>37.340000000000003</v>
          </cell>
          <cell r="HT106" t="str">
            <v>N.A</v>
          </cell>
          <cell r="HU106">
            <v>5.3400000000000003E-2</v>
          </cell>
          <cell r="HV106" t="str">
            <v>N.A</v>
          </cell>
          <cell r="HW106" t="str">
            <v>6.36%, 6.09%</v>
          </cell>
          <cell r="HX106">
            <v>26.38</v>
          </cell>
          <cell r="HY106"/>
          <cell r="HZ106" t="str">
            <v>N.A</v>
          </cell>
          <cell r="IA106">
            <v>34.04</v>
          </cell>
          <cell r="IB106">
            <v>6.13</v>
          </cell>
          <cell r="IC106" t="str">
            <v>79.56%, 5.81%</v>
          </cell>
          <cell r="ID106" t="str">
            <v>22.77%, 9.80%, 7.21%, 5.61%</v>
          </cell>
          <cell r="IE106" t="str">
            <v>50.97%, 29.82%</v>
          </cell>
          <cell r="IF106" t="str">
            <v>21.97%, 12.78%, 9.52%, 5.84%, 5.57%</v>
          </cell>
          <cell r="IG106" t="str">
            <v>43.20%, 30.85%, 9.86%</v>
          </cell>
          <cell r="IH106" t="str">
            <v>84%, 5.89%</v>
          </cell>
          <cell r="II106"/>
          <cell r="IJ106" t="str">
            <v>51.76%, 12.33%, 9.05%, 7.38%</v>
          </cell>
          <cell r="IK106" t="str">
            <v>19.94%, 15.74%, 9.32%, 9.06%, 8.84%, 8.31%</v>
          </cell>
          <cell r="IL106" t="str">
            <v>16.55%, 16.49%, 16.38%. 11.72%, 5.49%, 5.45%</v>
          </cell>
          <cell r="IM106" t="str">
            <v>39.72%, 20.12%, 7.58%</v>
          </cell>
          <cell r="IN106"/>
          <cell r="IO106" t="str">
            <v>38.69%, 15.47%, 13.92%</v>
          </cell>
          <cell r="IP106" t="str">
            <v>54.98%, 27.62%, 6.44%</v>
          </cell>
          <cell r="IQ106" t="str">
            <v>24.06%, 10.21%</v>
          </cell>
          <cell r="IR106" t="str">
            <v>51.31%, 20.17%</v>
          </cell>
          <cell r="IS106" t="str">
            <v>72.87%, 12.05%</v>
          </cell>
          <cell r="IT106" t="str">
            <v>60.50%, 7.52%</v>
          </cell>
          <cell r="IU106">
            <v>0.4123</v>
          </cell>
          <cell r="IV106" t="str">
            <v>63.04%, 7.00%, 6.72%</v>
          </cell>
          <cell r="IW106"/>
          <cell r="IX106" t="str">
            <v>19.88%, 14.16%, 6.70%</v>
          </cell>
          <cell r="IY106">
            <v>0.78939999999999999</v>
          </cell>
          <cell r="IZ106" t="str">
            <v>21.45%, 19.94%, 9.87%</v>
          </cell>
          <cell r="JA106">
            <v>0.53349999999999997</v>
          </cell>
          <cell r="JB106" t="str">
            <v>28.20%, 24.75%, 24.11%, 9.49%</v>
          </cell>
          <cell r="JC106" t="str">
            <v>12.67%, 12.25%, 10.80%, 9.94%, 6.43%</v>
          </cell>
          <cell r="JD106" t="str">
            <v>19.88%, 18.00%, 17.17%, 11.14%, 9.07%, 5.52%</v>
          </cell>
          <cell r="JE106" t="str">
            <v>52.80%, 20.91%, 13.20%</v>
          </cell>
          <cell r="JF106" t="str">
            <v>24.43%, 20.25%</v>
          </cell>
          <cell r="JG106"/>
          <cell r="JH106">
            <v>0.66759999999999997</v>
          </cell>
          <cell r="JI106"/>
          <cell r="JJ106" t="str">
            <v>6.55%, 5.20%</v>
          </cell>
          <cell r="JK106" t="str">
            <v>27.93%, 13.05%, 8.21%, 7.49%</v>
          </cell>
          <cell r="JL106">
            <v>0.128</v>
          </cell>
          <cell r="JM106">
            <v>0.62480000000000002</v>
          </cell>
          <cell r="JN106" t="str">
            <v>12.72%, 11.16%, 9.62%, 6.15%</v>
          </cell>
          <cell r="JO106" t="str">
            <v>22.77%, 10.52%, 10.00%, 8.47%, 7.40%, 5.18%, 5.05%</v>
          </cell>
          <cell r="JP106" t="str">
            <v>31.74%, 31.40%, 14.36%</v>
          </cell>
          <cell r="JQ106" t="str">
            <v>27.81%, 13.07%, 10.42%, 8.59%, 7.60%</v>
          </cell>
          <cell r="JR106" t="str">
            <v>10.57%, 5.27%, 5.06%</v>
          </cell>
          <cell r="JS106" t="str">
            <v>30.49%, 12.06%, 8.89%, 6.06%</v>
          </cell>
          <cell r="JT106">
            <v>0.72599999999999998</v>
          </cell>
          <cell r="JU106">
            <v>0.18690000000000001</v>
          </cell>
          <cell r="JV106">
            <v>0.60850000000000004</v>
          </cell>
          <cell r="JW106" t="str">
            <v>30.07%, 27.66%, 23.00%. 8.00%</v>
          </cell>
          <cell r="JX106" t="str">
            <v>12.08%, 10.23%, 6.70%, 5.33%</v>
          </cell>
          <cell r="JY106" t="str">
            <v>25.42%, 9.30%, 8.96%, 5.02%</v>
          </cell>
          <cell r="JZ106">
            <v>0.87970000000000004</v>
          </cell>
          <cell r="KA106" t="str">
            <v>31.11%, 31.05%, 9.20%, 5.08%</v>
          </cell>
          <cell r="KB106">
            <v>0.89090000000000003</v>
          </cell>
          <cell r="KC106" t="str">
            <v>17.88%, 7.28%, 5.97%, 5.04%</v>
          </cell>
          <cell r="KD106">
            <v>0.50819999999999999</v>
          </cell>
          <cell r="KE106" t="str">
            <v>54.99%, 10.56%, 5.65%, 5.56%</v>
          </cell>
          <cell r="KF106" t="str">
            <v>NA</v>
          </cell>
          <cell r="KG106">
            <v>29.58</v>
          </cell>
          <cell r="KH106"/>
          <cell r="KI106">
            <v>13.36</v>
          </cell>
          <cell r="KJ106" t="str">
            <v>NA</v>
          </cell>
          <cell r="KK106" t="str">
            <v>NA</v>
          </cell>
          <cell r="KL106" t="str">
            <v>7.13, 6.03</v>
          </cell>
          <cell r="KM106">
            <v>15.32</v>
          </cell>
          <cell r="KN106">
            <v>5.97</v>
          </cell>
          <cell r="KO106">
            <v>8.18</v>
          </cell>
          <cell r="KP106" t="str">
            <v>19.17, 11.63, 6.74, 5.24</v>
          </cell>
          <cell r="KQ106" t="str">
            <v>NA</v>
          </cell>
          <cell r="KR106" t="str">
            <v>9.1,6.28,5.11</v>
          </cell>
          <cell r="KS106"/>
          <cell r="KT106" t="str">
            <v>16.65, 10.56</v>
          </cell>
          <cell r="KU106" t="str">
            <v>12.41,5.73,5.11</v>
          </cell>
          <cell r="KV106">
            <v>39.89</v>
          </cell>
          <cell r="KW106" t="str">
            <v>14.71,14.63,9.29</v>
          </cell>
          <cell r="KX106">
            <v>62.96</v>
          </cell>
          <cell r="KY106">
            <v>9.25</v>
          </cell>
          <cell r="KZ106">
            <v>14.92</v>
          </cell>
          <cell r="LA106">
            <v>33.050000000000004</v>
          </cell>
          <cell r="LB106">
            <v>5.6999999999999993</v>
          </cell>
          <cell r="LC106">
            <v>34.219999999999992</v>
          </cell>
          <cell r="LD106">
            <v>56.12</v>
          </cell>
          <cell r="LE106">
            <v>47.440000000000005</v>
          </cell>
          <cell r="LF106">
            <v>64.97</v>
          </cell>
          <cell r="LG106">
            <v>5.8</v>
          </cell>
          <cell r="LH106">
            <v>91.52000000000001</v>
          </cell>
          <cell r="LI106">
            <v>14.1</v>
          </cell>
          <cell r="LJ106">
            <v>5.3800000000000008</v>
          </cell>
          <cell r="LK106">
            <v>73.470000000000013</v>
          </cell>
          <cell r="LL106">
            <v>4.72</v>
          </cell>
          <cell r="LM106">
            <v>42.110000000000007</v>
          </cell>
          <cell r="LN106">
            <v>5.65</v>
          </cell>
          <cell r="LO106">
            <v>18.05</v>
          </cell>
          <cell r="LP106">
            <v>23.09</v>
          </cell>
          <cell r="LQ106">
            <v>8.5000000000000018</v>
          </cell>
          <cell r="LR106"/>
          <cell r="LS106">
            <v>5.91</v>
          </cell>
          <cell r="LT106">
            <v>14.18</v>
          </cell>
          <cell r="LU106" t="str">
            <v>72.07%, 12.22%</v>
          </cell>
          <cell r="LV106">
            <v>24.330000000000002</v>
          </cell>
          <cell r="LW106">
            <v>12.29</v>
          </cell>
          <cell r="LX106">
            <v>72.77</v>
          </cell>
          <cell r="LY106" t="str">
            <v>55.64,9.08</v>
          </cell>
          <cell r="LZ106" t="str">
            <v>19.27,18.56,5.9</v>
          </cell>
          <cell r="MA106" t="str">
            <v>30.08,7.59,6.75</v>
          </cell>
          <cell r="MB106" t="str">
            <v>22014,10.87</v>
          </cell>
          <cell r="MC106" t="str">
            <v>49.53,10.10,6.14,5.81</v>
          </cell>
          <cell r="MD106" t="str">
            <v>17.86,45.44,14.06,11.13,9.55,8.39,7.26</v>
          </cell>
          <cell r="ME106" t="str">
            <v>41.72,20,10,5.21</v>
          </cell>
          <cell r="MF106">
            <v>62.31</v>
          </cell>
          <cell r="MG106" t="str">
            <v>N.A</v>
          </cell>
          <cell r="MH106"/>
          <cell r="MI106" t="str">
            <v>11.43, 7.02, 3.62, 2.27</v>
          </cell>
          <cell r="MJ106" t="str">
            <v>2.57, 1.25, 1.21, 0.83, 0.77</v>
          </cell>
          <cell r="MK106" t="str">
            <v>9.41, 2.72, 0.40, 0.39, 0.37</v>
          </cell>
          <cell r="ML106" t="str">
            <v>0.78, 0.61, 0.46, 0.36, 0.15</v>
          </cell>
          <cell r="MM106" t="str">
            <v>3.43, 2.81, 2.14, 0.65</v>
          </cell>
          <cell r="MN106" t="str">
            <v>8.56, 2.64, 0.87, 0.55, 0.43</v>
          </cell>
          <cell r="MO106" t="str">
            <v xml:space="preserve">17.61, 10.10, 3.11, 2.13, 0.14, 0.08, 0.06 </v>
          </cell>
          <cell r="MP106">
            <v>4.3099999999999996</v>
          </cell>
          <cell r="MQ106"/>
          <cell r="MR106" t="str">
            <v>37.69, 19.78, 7.99, 5.99, 1,10, 0.50, 0.23, 0.21</v>
          </cell>
          <cell r="MS106"/>
          <cell r="MT106" t="str">
            <v>9.49, 0.36, 0.15</v>
          </cell>
          <cell r="MU106" t="str">
            <v>0.51, 0.28</v>
          </cell>
          <cell r="MV106" t="str">
            <v>15.76, 10.76, 4.68, 1.78, 1.11, 0.88, 0.69, 0.44</v>
          </cell>
          <cell r="MW106" t="str">
            <v>11.30, 3.59, 2.49, 1.87, 1.35, 0.24</v>
          </cell>
          <cell r="MX106"/>
          <cell r="MY106">
            <v>7.59</v>
          </cell>
          <cell r="MZ106"/>
          <cell r="NA106">
            <v>5.45</v>
          </cell>
          <cell r="NB106" t="str">
            <v>18.69, 13.13, 8.8</v>
          </cell>
          <cell r="NC106"/>
          <cell r="ND106"/>
          <cell r="NE106"/>
          <cell r="NF106"/>
          <cell r="NG106">
            <v>9.36</v>
          </cell>
          <cell r="NH106" t="str">
            <v>6.22%, 6%</v>
          </cell>
          <cell r="NI106"/>
          <cell r="NJ106">
            <v>0.21029999999999999</v>
          </cell>
          <cell r="NK106"/>
          <cell r="NL106">
            <v>6.8000000000000005E-2</v>
          </cell>
          <cell r="NM106"/>
          <cell r="NN106" t="str">
            <v>11.55%, 5.04%</v>
          </cell>
          <cell r="NO106"/>
          <cell r="NP106"/>
          <cell r="NQ106"/>
          <cell r="NR106" t="str">
            <v>26.86%, 22.83%, 7.8</v>
          </cell>
          <cell r="NS106"/>
          <cell r="NT106"/>
          <cell r="NU106" t="str">
            <v>2.87, 1.27, 1.10, 0.71, 0.61, 0.55, 0.33</v>
          </cell>
          <cell r="NV106" t="str">
            <v>8.92, 7.56, 2.13, 1.37, 0.86, 0.75, 0.36, 0.16</v>
          </cell>
          <cell r="NW106" t="str">
            <v>8.02, 5.11, 1.76, 1.67, 1.30, 1,00, 0.90, 0.20</v>
          </cell>
          <cell r="NX106">
            <v>6.6799999999999998E-2</v>
          </cell>
          <cell r="NY106">
            <v>7.64</v>
          </cell>
          <cell r="NZ106"/>
          <cell r="OA106" t="str">
            <v>25.85, 5.54, 0.35, 0.12, 0.06, 0.06</v>
          </cell>
          <cell r="OB106" t="str">
            <v>6.56, 2.93, 2.46, 1.02</v>
          </cell>
          <cell r="OC106"/>
          <cell r="OD106" t="str">
            <v>15.42, 12.02, 10.53, 2.33, 0.77</v>
          </cell>
          <cell r="OE106" t="str">
            <v>12.82, 8.38, 0.96, 0.35, 0.26</v>
          </cell>
          <cell r="OF106" t="str">
            <v>4.26, 0.95, 0.61, 0.54, 0.50</v>
          </cell>
          <cell r="OG106" t="str">
            <v>2.97, 2.20, 0.64</v>
          </cell>
          <cell r="OH106"/>
          <cell r="OI106" t="str">
            <v>2.43, 0.78</v>
          </cell>
          <cell r="OJ106" t="str">
            <v>10.02, 2.43, 1.89, 0.71, 0.60, 0.51</v>
          </cell>
          <cell r="OK106" t="str">
            <v>2.27, 0.61, 0.45, 0.31, 0.21</v>
          </cell>
          <cell r="OL106" t="str">
            <v>1.65, 1.57</v>
          </cell>
          <cell r="OM106" t="str">
            <v>2.21, 1.17</v>
          </cell>
          <cell r="ON106" t="str">
            <v>4.99, 4.19, 0.98, 0.62, 0.56, 0.51</v>
          </cell>
          <cell r="OO106" t="str">
            <v>1.58, 0.77, 0.38</v>
          </cell>
          <cell r="OP106"/>
          <cell r="OQ106" t="str">
            <v>4.57, 1.95, 1.83, 0.60</v>
          </cell>
          <cell r="OR106" t="str">
            <v>73.5, 3.77, 3.20, 0.75</v>
          </cell>
          <cell r="OS106" t="str">
            <v>1.74, 0.54, 0.39, 0.39, 0.25</v>
          </cell>
          <cell r="OT106"/>
          <cell r="OU106">
            <v>0.50380000000000003</v>
          </cell>
          <cell r="OV106">
            <v>0.502</v>
          </cell>
          <cell r="OW106">
            <v>0.65349999999999997</v>
          </cell>
          <cell r="OX106">
            <v>0.2303</v>
          </cell>
          <cell r="OY106">
            <v>0.40820000000000001</v>
          </cell>
          <cell r="OZ106">
            <v>0.51060000000000005</v>
          </cell>
          <cell r="PA106">
            <v>0.87070000000000003</v>
          </cell>
          <cell r="PB106">
            <v>0.70409999999999995</v>
          </cell>
          <cell r="PC106">
            <v>0.60240000000000005</v>
          </cell>
          <cell r="PD106">
            <v>0.52939999999999998</v>
          </cell>
          <cell r="PE106">
            <v>0.51639999999999997</v>
          </cell>
          <cell r="PF106">
            <v>0.18440000000000001</v>
          </cell>
          <cell r="PG106">
            <v>0.31130000000000002</v>
          </cell>
          <cell r="PH106">
            <v>0.2</v>
          </cell>
          <cell r="PI106">
            <v>0.1181</v>
          </cell>
          <cell r="PJ106">
            <v>0.48949999999999999</v>
          </cell>
          <cell r="PK106" t="str">
            <v>17.89, 17.72, 5.58, 3.01, 0.66, 0.56, 0.44</v>
          </cell>
          <cell r="PL106">
            <v>0.58389999999999997</v>
          </cell>
          <cell r="PM106">
            <v>0.37440000000000001</v>
          </cell>
          <cell r="PN106">
            <v>0.6452</v>
          </cell>
          <cell r="PO106">
            <v>0.3029</v>
          </cell>
          <cell r="PP106">
            <v>8.1299999999999997E-2</v>
          </cell>
          <cell r="PQ106" t="str">
            <v>3.73, 2.32, 0.79, 0.60, 0.49, 0.41</v>
          </cell>
          <cell r="PR106">
            <v>0.37980000000000003</v>
          </cell>
          <cell r="PS106">
            <v>0.18579999999999999</v>
          </cell>
          <cell r="PT106">
            <v>0.74119999999999997</v>
          </cell>
          <cell r="PU106">
            <v>0.17510000000000001</v>
          </cell>
          <cell r="PV106">
            <v>0.31309999999999999</v>
          </cell>
          <cell r="PW106">
            <v>0.66190000000000004</v>
          </cell>
          <cell r="PX106">
            <v>0.53449999999999998</v>
          </cell>
          <cell r="PY106">
            <v>0.44080000000000003</v>
          </cell>
          <cell r="PZ106">
            <v>0.58940000000000003</v>
          </cell>
          <cell r="QA106"/>
          <cell r="QB106">
            <v>0.60189999999999999</v>
          </cell>
          <cell r="QC106" t="str">
            <v>10.53%, 10.15%, 9.50%, 6.78%</v>
          </cell>
          <cell r="QD106" t="str">
            <v>25.02%, 12.92%</v>
          </cell>
          <cell r="QE106" t="str">
            <v>20.04%, 13.11%</v>
          </cell>
          <cell r="QF106" t="str">
            <v>22.41%, 10.34%, 8.65%, 8.26%, 8.17%, 6.76%</v>
          </cell>
          <cell r="QG106" t="str">
            <v>12.96%, 10.84%, 10.02%, 6.55%, 5.17%</v>
          </cell>
          <cell r="QH106">
            <v>0.51</v>
          </cell>
          <cell r="QI106" t="str">
            <v>26.56%, 7.08%, 6.59%, 5.39%</v>
          </cell>
          <cell r="QJ106" t="str">
            <v>29/02%, 19.91%, 17.05%, 13.12%</v>
          </cell>
          <cell r="QK106">
            <v>0.5978</v>
          </cell>
          <cell r="QL106" t="str">
            <v>25.64%, 14.62%, 13.21%, 7.51%, 5.81%, 5.13%</v>
          </cell>
          <cell r="QM106" t="str">
            <v>39.89%, 23.11%, 7.81%</v>
          </cell>
          <cell r="QN106">
            <v>0.64270000000000005</v>
          </cell>
          <cell r="QO106" t="str">
            <v>24.18%, 23.27%, 10.37%, 10.22%, 8.27%, 5.10%</v>
          </cell>
          <cell r="QP106" t="str">
            <v>17.19%, 16.41%, 12.76%, 11.34%, 5.78%</v>
          </cell>
          <cell r="QQ106" t="str">
            <v>26.24%, 11.46%</v>
          </cell>
          <cell r="QR106" t="str">
            <v>29.91%, 16.32%, 10.77%, 6.52%, 5.60%, 5.03%</v>
          </cell>
          <cell r="QS106" t="str">
            <v>45.65%, 14.38%, 13.30%, 9.99%, 8.33%</v>
          </cell>
          <cell r="QT106">
            <v>0.64129999999999998</v>
          </cell>
          <cell r="QU106" t="str">
            <v>42.76%, 17.72%, 8.85%, 5.35%</v>
          </cell>
          <cell r="QV106">
            <v>9.2100000000000009</v>
          </cell>
          <cell r="QW106">
            <v>80.34</v>
          </cell>
          <cell r="QX106">
            <v>35.129999999999995</v>
          </cell>
          <cell r="QY106">
            <v>0.14000000000000001</v>
          </cell>
          <cell r="QZ106"/>
          <cell r="RA106">
            <v>3.38</v>
          </cell>
          <cell r="RB106">
            <v>2.68</v>
          </cell>
          <cell r="RC106">
            <v>29.680000000000003</v>
          </cell>
          <cell r="RD106">
            <v>72.129999999999981</v>
          </cell>
          <cell r="RE106">
            <v>19.170000000000002</v>
          </cell>
          <cell r="RF106">
            <v>2.11</v>
          </cell>
          <cell r="RG106">
            <v>46.33</v>
          </cell>
          <cell r="RH106">
            <v>0.55000000000000004</v>
          </cell>
          <cell r="RI106">
            <v>20.430000000000003</v>
          </cell>
          <cell r="RJ106">
            <v>2.8800000000000003</v>
          </cell>
          <cell r="RK106" t="str">
            <v>49.23, 5.33</v>
          </cell>
          <cell r="RL106">
            <v>9.85</v>
          </cell>
          <cell r="RM106"/>
          <cell r="RN106">
            <v>14.73</v>
          </cell>
          <cell r="RO106">
            <v>24.26</v>
          </cell>
          <cell r="RP106">
            <v>28.44</v>
          </cell>
          <cell r="RQ106" t="str">
            <v>N.A</v>
          </cell>
          <cell r="RR106">
            <v>7.69</v>
          </cell>
          <cell r="RS106" t="str">
            <v>N.A</v>
          </cell>
          <cell r="RT106">
            <v>15.36</v>
          </cell>
          <cell r="RU106" t="str">
            <v>28.67, 17.36, 8.15</v>
          </cell>
          <cell r="RV106" t="str">
            <v>7.12,6.03</v>
          </cell>
          <cell r="RW106" t="str">
            <v>NA</v>
          </cell>
          <cell r="RX106" t="str">
            <v xml:space="preserve">NA </v>
          </cell>
          <cell r="RY106"/>
          <cell r="RZ106">
            <v>65.02</v>
          </cell>
          <cell r="SA106" t="str">
            <v xml:space="preserve">NA </v>
          </cell>
          <cell r="SB106" t="str">
            <v xml:space="preserve">NA </v>
          </cell>
          <cell r="SC106"/>
          <cell r="SD106" t="str">
            <v xml:space="preserve">NA </v>
          </cell>
          <cell r="SE106" t="str">
            <v>NA</v>
          </cell>
          <cell r="SF106" t="str">
            <v>NA</v>
          </cell>
          <cell r="SG106" t="str">
            <v>20.49, 19.86, 8.18, 5.87</v>
          </cell>
          <cell r="SH106" t="str">
            <v>14.7, 9.23, 5.4</v>
          </cell>
          <cell r="SI106">
            <v>5.95</v>
          </cell>
          <cell r="SJ106" t="str">
            <v>6.87, 5.47, 0.76</v>
          </cell>
          <cell r="SK106" t="str">
            <v>0.99, 0.85, 0.79</v>
          </cell>
          <cell r="SL106" t="str">
            <v>13.12, 7.32, 2.48</v>
          </cell>
          <cell r="SM106"/>
          <cell r="SN106" t="str">
            <v xml:space="preserve">53.70, 1.87, 1.39, 0.40 </v>
          </cell>
          <cell r="SO106" t="str">
            <v>17.60%, 13.37%, 12.94%, 10.91%, 10.63%, 9.14%</v>
          </cell>
          <cell r="SP106" t="str">
            <v xml:space="preserve">40.03, 4.84, 4.71, 0.56 </v>
          </cell>
          <cell r="SQ106">
            <v>7.56</v>
          </cell>
          <cell r="SR106" t="str">
            <v xml:space="preserve">15.01, 8.82, 7.52, 6.90, 5.61, 1.32, 0.70 </v>
          </cell>
          <cell r="SS106" t="str">
            <v>36.29, 18.13, 1.07, 0.68, 0.17</v>
          </cell>
          <cell r="ST106" t="str">
            <v>17.48, 4.42, 3.59, 1.00</v>
          </cell>
          <cell r="SU106" t="str">
            <v>14.65%, 11.45%, 5.09%</v>
          </cell>
          <cell r="SV106"/>
          <cell r="SW106"/>
          <cell r="SX106"/>
          <cell r="SY106" t="str">
            <v>49.00%, 14.69%</v>
          </cell>
          <cell r="SZ106">
            <v>6.6400000000000001E-2</v>
          </cell>
          <cell r="TA106"/>
          <cell r="TB106" t="str">
            <v>15.76%, 10.76%, 10.43%, 6.44%</v>
          </cell>
          <cell r="TC106">
            <v>0.89239999999999997</v>
          </cell>
          <cell r="TD106" t="str">
            <v>26.25%, 10.32%, 9.98%, 7.69%, 5.74%</v>
          </cell>
          <cell r="TE106"/>
          <cell r="TF106">
            <v>0.13930000000000001</v>
          </cell>
          <cell r="TG106"/>
          <cell r="TH106" t="str">
            <v>37.12%, 9.65%, 7.78%</v>
          </cell>
          <cell r="TI106"/>
          <cell r="TJ106" t="str">
            <v>19.05%, 15.33%, 6.79%, 6.39%</v>
          </cell>
          <cell r="TK106"/>
          <cell r="TL106" t="str">
            <v>9%, 5.73%</v>
          </cell>
          <cell r="TM106">
            <v>7.3700000000000002E-2</v>
          </cell>
          <cell r="TN106" t="str">
            <v>29.85%, 9.89%, 7.19%</v>
          </cell>
          <cell r="TO106">
            <v>0.77649999999999997</v>
          </cell>
          <cell r="TP106" t="str">
            <v>27.26%, 23.45%, 11.52%, 9.14%, 6.36%</v>
          </cell>
          <cell r="TQ106" t="str">
            <v>28.31%, 27.19%</v>
          </cell>
          <cell r="TR106"/>
          <cell r="TS106" t="str">
            <v>28.21%, 5.49%, 5.17%</v>
          </cell>
          <cell r="TT106" t="str">
            <v>33.27%, 22.18%, 9.34%, 8.33%</v>
          </cell>
          <cell r="TU106" t="str">
            <v>33.56%, 6.10%, 5.09%</v>
          </cell>
          <cell r="TV106" t="str">
            <v>49.91%, 13.69%, 9.92%, 7.52%</v>
          </cell>
          <cell r="TW106" t="str">
            <v>49.81%, 12.04%, 10.95%, 5.32%, 5.00%</v>
          </cell>
          <cell r="TX106">
            <v>9.1600000000000001E-2</v>
          </cell>
          <cell r="TY106"/>
          <cell r="TZ106"/>
          <cell r="UA106"/>
          <cell r="UB106"/>
          <cell r="UC106" t="str">
            <v>31.44%, 16.71%, 8.35%, 6.52%, 6.26%, 6.03%</v>
          </cell>
          <cell r="UD106" t="str">
            <v>N.A</v>
          </cell>
          <cell r="UE106">
            <v>5.5399999999999998E-2</v>
          </cell>
          <cell r="UF106" t="str">
            <v>N.A</v>
          </cell>
          <cell r="UG106" t="str">
            <v>N.A</v>
          </cell>
          <cell r="UH106" t="str">
            <v>14.78%, 14.24%, 13.65%, 13.28%, 7.02%, 5.58%</v>
          </cell>
          <cell r="UI106">
            <v>8.3299999999999999E-2</v>
          </cell>
          <cell r="UJ106">
            <v>0.51919999999999999</v>
          </cell>
          <cell r="UK106" t="str">
            <v>N.A</v>
          </cell>
          <cell r="UL106" t="str">
            <v>10.40%, 6.24%</v>
          </cell>
          <cell r="UM106" t="str">
            <v>N.A</v>
          </cell>
          <cell r="UN106" t="str">
            <v>N.A</v>
          </cell>
          <cell r="UO106"/>
          <cell r="UP106" t="str">
            <v>N.A</v>
          </cell>
          <cell r="UQ106">
            <v>33.5</v>
          </cell>
          <cell r="UR106"/>
          <cell r="US106" t="str">
            <v>58.16%, 6.67%, 5.65%</v>
          </cell>
          <cell r="UT106" t="str">
            <v>22.71%, 10.08%, 8.96%, 7.63%, 6.32%</v>
          </cell>
          <cell r="UU106" t="str">
            <v>34.30%, 8.80%</v>
          </cell>
          <cell r="UV106" t="str">
            <v>37.55%, 24.23%, 9.44%, 5.59%</v>
          </cell>
          <cell r="UW106" t="str">
            <v>17.75%, 14.36%, 7.43%</v>
          </cell>
          <cell r="UX106"/>
          <cell r="UY106"/>
          <cell r="UZ106" t="str">
            <v>11.07%, 7.35%, 5.11%</v>
          </cell>
          <cell r="VA106">
            <v>7.3999999999999996E-2</v>
          </cell>
          <cell r="VB106" t="str">
            <v>18.21%, 10.20%, 9.10%, 8.58%, 5.78%</v>
          </cell>
          <cell r="VC106" t="str">
            <v>45.17%, 10.56%, 8.84%, 6.79%</v>
          </cell>
          <cell r="VD106" t="str">
            <v>28.53%, 18.97%, 15.40%, 9.94%, 8.82%</v>
          </cell>
          <cell r="VE106" t="str">
            <v>19.70%, 16.37%, 10.53%, 9.54%, 8.73%, 7.98%</v>
          </cell>
          <cell r="VF106" t="str">
            <v>21.93%, 14.99%, 12.72%, 8.98%, 7.75%</v>
          </cell>
          <cell r="VG106"/>
          <cell r="VH106">
            <v>0.74909999999999999</v>
          </cell>
          <cell r="VI106" t="str">
            <v>14.09%, 7,41% and 7.32%</v>
          </cell>
          <cell r="VJ106">
            <v>7.1800000000000003E-2</v>
          </cell>
          <cell r="VK106" t="str">
            <v>10.74%, 8.89% and 7.97%</v>
          </cell>
          <cell r="VL106" t="str">
            <v>14,61%, 11.12%, 10.80%, 8.60% and 5.15%</v>
          </cell>
          <cell r="VM106"/>
          <cell r="VN106">
            <v>30.740000000000002</v>
          </cell>
          <cell r="VO106">
            <v>1.63</v>
          </cell>
          <cell r="VP106"/>
          <cell r="VQ106">
            <v>0.48</v>
          </cell>
          <cell r="VR106">
            <v>0</v>
          </cell>
          <cell r="VS106">
            <v>17.939999999999998</v>
          </cell>
          <cell r="VT106">
            <v>5.3500000000000005</v>
          </cell>
          <cell r="VU106">
            <v>12.379999999999999</v>
          </cell>
          <cell r="VV106">
            <v>74.400000000000006</v>
          </cell>
          <cell r="VW106">
            <v>26.47</v>
          </cell>
          <cell r="VX106"/>
          <cell r="VY106">
            <v>0.7661</v>
          </cell>
          <cell r="VZ106">
            <v>0.1019</v>
          </cell>
          <cell r="WA106"/>
          <cell r="WB106"/>
          <cell r="WC106">
            <v>8.8200000000000001E-2</v>
          </cell>
          <cell r="WD106">
            <v>9.4100000000000003E-2</v>
          </cell>
          <cell r="WE106">
            <v>0.38240000000000002</v>
          </cell>
          <cell r="WF106"/>
          <cell r="WG106">
            <v>0.80430000000000001</v>
          </cell>
          <cell r="WH106">
            <v>0.57110000000000005</v>
          </cell>
          <cell r="WI106">
            <v>8.8900000000000007E-2</v>
          </cell>
          <cell r="WJ106"/>
          <cell r="WK106"/>
          <cell r="WL106">
            <v>0.50090000000000001</v>
          </cell>
          <cell r="WM106" t="str">
            <v>10.02, 1.61</v>
          </cell>
          <cell r="WN106">
            <v>13.39</v>
          </cell>
          <cell r="WO106" t="str">
            <v>17.10, 3.52, 1.58, 1.16, 0.77</v>
          </cell>
          <cell r="WP106"/>
          <cell r="WQ106"/>
          <cell r="WR106"/>
          <cell r="WS106" t="str">
            <v>2.01, 0.75, 0.03</v>
          </cell>
          <cell r="WT106">
            <v>2.4500000000000002</v>
          </cell>
          <cell r="WU106" t="str">
            <v>19.87,14.81,10.12,6.23</v>
          </cell>
          <cell r="WV106">
            <v>83.15</v>
          </cell>
          <cell r="WW106" t="str">
            <v>12.03, 9.53, 8.73</v>
          </cell>
          <cell r="WX106" t="str">
            <v>8.61,7.88</v>
          </cell>
          <cell r="WY106" t="str">
            <v>13.85,14.69</v>
          </cell>
          <cell r="WZ106" t="str">
            <v>38.28,30.38,15.27,13.26</v>
          </cell>
          <cell r="XA106"/>
          <cell r="XB106">
            <v>5.17</v>
          </cell>
          <cell r="XC106"/>
          <cell r="XD106"/>
          <cell r="XE106"/>
          <cell r="XF106"/>
          <cell r="XG106"/>
          <cell r="XH106"/>
          <cell r="XI106">
            <v>20.69</v>
          </cell>
          <cell r="XJ106"/>
          <cell r="XK106" t="str">
            <v>N.A</v>
          </cell>
          <cell r="XL106">
            <v>7.94</v>
          </cell>
          <cell r="XM106"/>
          <cell r="XN106" t="str">
            <v>26.56%, 19.53%, 8.35%</v>
          </cell>
          <cell r="XO106"/>
          <cell r="XP106" t="str">
            <v>19.36%, 8.75%, 7.93%</v>
          </cell>
          <cell r="XQ106">
            <v>0.14660000000000001</v>
          </cell>
          <cell r="XR106" t="str">
            <v>27.71%, 14.21%, 6.36%</v>
          </cell>
          <cell r="XS106" t="str">
            <v>12.18%, 11.10%, 8.59%, 7.98%</v>
          </cell>
          <cell r="XT106">
            <v>6.8500000000000005E-2</v>
          </cell>
          <cell r="XU106"/>
          <cell r="XV106" t="str">
            <v>9.65%, 7.79%, 7.39%, 5.42%</v>
          </cell>
        </row>
        <row r="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cell r="BG107"/>
          <cell r="BH107"/>
          <cell r="BI107"/>
          <cell r="BJ107"/>
          <cell r="BK107"/>
          <cell r="BL107"/>
          <cell r="BM107"/>
          <cell r="BN107"/>
          <cell r="BO107"/>
          <cell r="BP107"/>
          <cell r="BQ107"/>
          <cell r="BR107"/>
          <cell r="BS107"/>
          <cell r="BT107"/>
          <cell r="BU107"/>
          <cell r="BV107"/>
          <cell r="BW107"/>
          <cell r="BX107"/>
          <cell r="BY107"/>
          <cell r="BZ107"/>
          <cell r="CA107"/>
          <cell r="CB107"/>
          <cell r="CC107"/>
          <cell r="CD107"/>
          <cell r="CE107"/>
          <cell r="CF107"/>
          <cell r="CG107"/>
          <cell r="CH107"/>
          <cell r="CI107"/>
          <cell r="CJ107"/>
          <cell r="CK107"/>
          <cell r="CL107"/>
          <cell r="CM107"/>
          <cell r="CN107"/>
          <cell r="CO107"/>
          <cell r="CP107"/>
          <cell r="CQ107"/>
          <cell r="CR107"/>
          <cell r="CS107"/>
          <cell r="CT107"/>
          <cell r="CU107"/>
          <cell r="CV107"/>
          <cell r="CW107"/>
          <cell r="CX107"/>
          <cell r="CY107"/>
          <cell r="CZ107"/>
          <cell r="DA107"/>
          <cell r="DB107"/>
          <cell r="DC107"/>
          <cell r="DD107"/>
          <cell r="DE107"/>
          <cell r="DF107"/>
          <cell r="DG107"/>
          <cell r="DH107"/>
          <cell r="DI107"/>
          <cell r="DJ107"/>
          <cell r="DK107"/>
          <cell r="DL107"/>
          <cell r="DM107"/>
          <cell r="DN107"/>
          <cell r="DO107"/>
          <cell r="DP107"/>
          <cell r="DQ107"/>
          <cell r="DR107"/>
          <cell r="DS107"/>
          <cell r="DT107"/>
          <cell r="DU107"/>
          <cell r="DV107"/>
          <cell r="DW107"/>
          <cell r="DX107"/>
          <cell r="DY107"/>
          <cell r="DZ107"/>
          <cell r="EA107"/>
          <cell r="EB107"/>
          <cell r="EC107"/>
          <cell r="ED107"/>
          <cell r="EE107"/>
          <cell r="EF107"/>
          <cell r="EG107"/>
          <cell r="EH107"/>
          <cell r="EI107"/>
          <cell r="EJ107"/>
          <cell r="EK107"/>
          <cell r="EL107"/>
          <cell r="EM107"/>
          <cell r="EN107"/>
          <cell r="EO107"/>
          <cell r="EP107"/>
          <cell r="EQ107"/>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cell r="HN107"/>
          <cell r="HO107"/>
          <cell r="HP107"/>
          <cell r="HQ107"/>
          <cell r="HR107"/>
          <cell r="HS107"/>
          <cell r="HT107"/>
          <cell r="HU107"/>
          <cell r="HV107"/>
          <cell r="HW107"/>
          <cell r="HX107"/>
          <cell r="HY107"/>
          <cell r="HZ107"/>
          <cell r="IA107"/>
          <cell r="IB107"/>
          <cell r="IC107"/>
          <cell r="ID107"/>
          <cell r="IE107"/>
          <cell r="IF107"/>
          <cell r="IG107"/>
          <cell r="IH107"/>
          <cell r="II107"/>
          <cell r="IJ107"/>
          <cell r="IK107"/>
          <cell r="IL107"/>
          <cell r="IM107"/>
          <cell r="IN107"/>
          <cell r="IO107"/>
          <cell r="IP107"/>
          <cell r="IQ107"/>
          <cell r="IR107"/>
          <cell r="IS107"/>
          <cell r="IT107"/>
          <cell r="IU107"/>
          <cell r="IV107"/>
          <cell r="IW107"/>
          <cell r="IX107"/>
          <cell r="IY107"/>
          <cell r="IZ107"/>
          <cell r="JA107"/>
          <cell r="JB107"/>
          <cell r="JC107"/>
          <cell r="JD107"/>
          <cell r="JE107"/>
          <cell r="JF107"/>
          <cell r="JG107"/>
          <cell r="JH107"/>
          <cell r="JI107"/>
          <cell r="JJ107"/>
          <cell r="JK107"/>
          <cell r="JL107"/>
          <cell r="JM107"/>
          <cell r="JN107"/>
          <cell r="JO107"/>
          <cell r="JP107"/>
          <cell r="JQ107"/>
          <cell r="JR107"/>
          <cell r="JS107"/>
          <cell r="JT107"/>
          <cell r="JU107"/>
          <cell r="JV107"/>
          <cell r="JW107"/>
          <cell r="JX107"/>
          <cell r="JY107"/>
          <cell r="JZ107"/>
          <cell r="KA107"/>
          <cell r="KB107"/>
          <cell r="KC107"/>
          <cell r="KD107"/>
          <cell r="KE107"/>
          <cell r="KF107"/>
          <cell r="KG107"/>
          <cell r="KH107"/>
          <cell r="KI107"/>
          <cell r="KJ107"/>
          <cell r="KK107"/>
          <cell r="KL107"/>
          <cell r="KM107"/>
          <cell r="KN107"/>
          <cell r="KO107"/>
          <cell r="KP107"/>
          <cell r="KQ107"/>
          <cell r="KR107"/>
          <cell r="KS107"/>
          <cell r="KT107"/>
          <cell r="KU107"/>
          <cell r="KV107"/>
          <cell r="KW107"/>
          <cell r="KX107"/>
          <cell r="KY107"/>
          <cell r="KZ107"/>
          <cell r="LA107"/>
          <cell r="LB107"/>
          <cell r="LC107"/>
          <cell r="LD107"/>
          <cell r="LE107"/>
          <cell r="LF107"/>
          <cell r="LG107"/>
          <cell r="LH107"/>
          <cell r="LI107"/>
          <cell r="LJ107"/>
          <cell r="LK107"/>
          <cell r="LL107"/>
          <cell r="LM107"/>
          <cell r="LN107"/>
          <cell r="LO107"/>
          <cell r="LP107"/>
          <cell r="LQ107"/>
          <cell r="LR107"/>
          <cell r="LS107"/>
          <cell r="LT107"/>
          <cell r="LU107"/>
          <cell r="LV107"/>
          <cell r="LW107"/>
          <cell r="LX107"/>
          <cell r="LY107"/>
          <cell r="LZ107"/>
          <cell r="MA107"/>
          <cell r="MB107"/>
          <cell r="MC107"/>
          <cell r="MD107"/>
          <cell r="ME107"/>
          <cell r="MF107"/>
          <cell r="MG107"/>
          <cell r="MH107"/>
          <cell r="MI107"/>
          <cell r="MJ107"/>
          <cell r="MK107"/>
          <cell r="ML107"/>
          <cell r="MM107"/>
          <cell r="MN107"/>
          <cell r="MO107"/>
          <cell r="MP107"/>
          <cell r="MQ107"/>
          <cell r="MR107"/>
          <cell r="MS107"/>
          <cell r="MT107"/>
          <cell r="MU107"/>
          <cell r="MV107"/>
          <cell r="MW107"/>
          <cell r="MX107"/>
          <cell r="MY107"/>
          <cell r="MZ107"/>
          <cell r="NA107"/>
          <cell r="NB107"/>
          <cell r="NC107"/>
          <cell r="ND107"/>
          <cell r="NE107"/>
          <cell r="NF107"/>
          <cell r="NG107"/>
          <cell r="NH107"/>
          <cell r="NI107"/>
          <cell r="NJ107"/>
          <cell r="NK107"/>
          <cell r="NL107"/>
          <cell r="NM107"/>
          <cell r="NN107"/>
          <cell r="NO107"/>
          <cell r="NP107"/>
          <cell r="NQ107"/>
          <cell r="NR107"/>
          <cell r="NS107"/>
          <cell r="NT107"/>
          <cell r="NU107"/>
          <cell r="NV107"/>
          <cell r="NW107"/>
          <cell r="NX107"/>
          <cell r="NY107"/>
          <cell r="NZ107"/>
          <cell r="OA107"/>
          <cell r="OB107"/>
          <cell r="OC107"/>
          <cell r="OD107"/>
          <cell r="OE107"/>
          <cell r="OF107"/>
          <cell r="OG107"/>
          <cell r="OH107"/>
          <cell r="OI107"/>
          <cell r="OJ107"/>
          <cell r="OK107"/>
          <cell r="OL107"/>
          <cell r="OM107"/>
          <cell r="ON107"/>
          <cell r="OO107"/>
          <cell r="OP107"/>
          <cell r="OQ107"/>
          <cell r="OR107"/>
          <cell r="OS107"/>
          <cell r="OT107"/>
          <cell r="OU107"/>
          <cell r="OV107"/>
          <cell r="OW107"/>
          <cell r="OX107"/>
          <cell r="OY107"/>
          <cell r="OZ107"/>
          <cell r="PA107"/>
          <cell r="PB107"/>
          <cell r="PC107"/>
          <cell r="PD107"/>
          <cell r="PE107"/>
          <cell r="PF107"/>
          <cell r="PG107"/>
          <cell r="PH107"/>
          <cell r="PI107"/>
          <cell r="PJ107"/>
          <cell r="PK107"/>
          <cell r="PL107"/>
          <cell r="PM107"/>
          <cell r="PN107"/>
          <cell r="PO107"/>
          <cell r="PP107"/>
          <cell r="PQ107"/>
          <cell r="PR107"/>
          <cell r="PS107"/>
          <cell r="PT107"/>
          <cell r="PU107"/>
          <cell r="PV107"/>
          <cell r="PW107"/>
          <cell r="PX107"/>
          <cell r="PY107"/>
          <cell r="PZ107"/>
          <cell r="QA107"/>
          <cell r="QB107"/>
          <cell r="QC107"/>
          <cell r="QD107"/>
          <cell r="QE107"/>
          <cell r="QF107"/>
          <cell r="QG107"/>
          <cell r="QH107"/>
          <cell r="QI107"/>
          <cell r="QJ107"/>
          <cell r="QK107"/>
          <cell r="QL107"/>
          <cell r="QM107"/>
          <cell r="QN107"/>
          <cell r="QO107"/>
          <cell r="QP107"/>
          <cell r="QQ107"/>
          <cell r="QR107"/>
          <cell r="QS107"/>
          <cell r="QT107"/>
          <cell r="QU107"/>
          <cell r="QV107"/>
          <cell r="QW107"/>
          <cell r="QX107"/>
          <cell r="QY107"/>
          <cell r="QZ107"/>
          <cell r="RA107"/>
          <cell r="RB107"/>
          <cell r="RC107"/>
          <cell r="RD107"/>
          <cell r="RE107"/>
          <cell r="RF107"/>
          <cell r="RG107"/>
          <cell r="RH107"/>
          <cell r="RI107"/>
          <cell r="RJ107"/>
          <cell r="RK107"/>
          <cell r="RL107"/>
          <cell r="RM107"/>
          <cell r="RN107"/>
          <cell r="RO107"/>
          <cell r="RP107"/>
          <cell r="RQ107"/>
          <cell r="RR107"/>
          <cell r="RS107"/>
          <cell r="RT107"/>
          <cell r="RU107"/>
          <cell r="RV107"/>
          <cell r="RW107"/>
          <cell r="RX107"/>
          <cell r="RY107"/>
          <cell r="RZ107"/>
          <cell r="SA107"/>
          <cell r="SB107"/>
          <cell r="SC107"/>
          <cell r="SD107"/>
          <cell r="SE107"/>
          <cell r="SF107"/>
          <cell r="SG107"/>
          <cell r="SH107"/>
          <cell r="SI107"/>
          <cell r="SJ107"/>
          <cell r="SK107"/>
          <cell r="SL107"/>
          <cell r="SM107"/>
          <cell r="SN107"/>
          <cell r="SO107"/>
          <cell r="SP107"/>
          <cell r="SQ107"/>
          <cell r="SR107"/>
          <cell r="SS107"/>
          <cell r="ST107"/>
          <cell r="SU107"/>
          <cell r="SV107"/>
          <cell r="SW107"/>
          <cell r="SX107"/>
          <cell r="SY107"/>
          <cell r="SZ107"/>
          <cell r="TA107"/>
          <cell r="TB107"/>
          <cell r="TC107"/>
          <cell r="TD107"/>
          <cell r="TE107"/>
          <cell r="TF107"/>
          <cell r="TG107"/>
          <cell r="TH107"/>
          <cell r="TI107"/>
          <cell r="TJ107"/>
          <cell r="TK107"/>
          <cell r="TL107"/>
          <cell r="TM107"/>
          <cell r="TN107"/>
          <cell r="TO107"/>
          <cell r="TP107"/>
          <cell r="TQ107"/>
          <cell r="TR107"/>
          <cell r="TS107"/>
          <cell r="TT107"/>
          <cell r="TU107"/>
          <cell r="TV107"/>
          <cell r="TW107"/>
          <cell r="TX107"/>
          <cell r="TY107"/>
          <cell r="TZ107"/>
          <cell r="UA107"/>
          <cell r="UB107"/>
          <cell r="UC107"/>
          <cell r="UD107"/>
          <cell r="UE107"/>
          <cell r="UF107"/>
          <cell r="UG107"/>
          <cell r="UH107"/>
          <cell r="UI107"/>
          <cell r="UJ107"/>
          <cell r="UK107"/>
          <cell r="UL107"/>
          <cell r="UM107"/>
          <cell r="UN107"/>
          <cell r="UO107"/>
          <cell r="UP107"/>
          <cell r="UQ107"/>
          <cell r="UR107"/>
          <cell r="US107"/>
          <cell r="UT107"/>
          <cell r="UU107"/>
          <cell r="UV107"/>
          <cell r="UW107"/>
          <cell r="UX107"/>
          <cell r="UY107"/>
          <cell r="UZ107"/>
          <cell r="VA107"/>
          <cell r="VB107"/>
          <cell r="VC107"/>
          <cell r="VD107"/>
          <cell r="VE107"/>
          <cell r="VF107"/>
          <cell r="VG107"/>
          <cell r="VH107"/>
          <cell r="VI107"/>
          <cell r="VJ107"/>
          <cell r="VK107"/>
          <cell r="VL107"/>
          <cell r="VM107"/>
          <cell r="VN107"/>
          <cell r="VO107"/>
          <cell r="VP107"/>
          <cell r="VQ107"/>
          <cell r="VR107"/>
          <cell r="VS107"/>
          <cell r="VT107"/>
          <cell r="VU107"/>
          <cell r="VV107"/>
          <cell r="VW107"/>
          <cell r="VX107"/>
          <cell r="VY107"/>
          <cell r="VZ107"/>
          <cell r="WA107"/>
          <cell r="WB107"/>
          <cell r="WC107"/>
          <cell r="WD107"/>
          <cell r="WE107"/>
          <cell r="WF107"/>
          <cell r="WG107"/>
          <cell r="WH107"/>
          <cell r="WI107"/>
          <cell r="WJ107"/>
          <cell r="WK107"/>
          <cell r="WL107"/>
          <cell r="WM107"/>
          <cell r="WN107"/>
          <cell r="WO107"/>
          <cell r="WP107"/>
          <cell r="WQ107"/>
          <cell r="WR107"/>
          <cell r="WS107"/>
          <cell r="WT107"/>
          <cell r="WU107"/>
          <cell r="WV107"/>
          <cell r="WW107"/>
          <cell r="WX107"/>
          <cell r="WY107"/>
          <cell r="WZ107"/>
          <cell r="XA107"/>
          <cell r="XB107"/>
          <cell r="XC107"/>
          <cell r="XD107"/>
          <cell r="XE107"/>
          <cell r="XF107"/>
          <cell r="XG107"/>
          <cell r="XH107"/>
          <cell r="XI107"/>
          <cell r="XJ107"/>
          <cell r="XK107"/>
          <cell r="XL107"/>
          <cell r="XM107"/>
          <cell r="XN107"/>
          <cell r="XO107"/>
          <cell r="XP107"/>
          <cell r="XQ107"/>
          <cell r="XR107"/>
          <cell r="XS107"/>
          <cell r="XT107"/>
          <cell r="XU107"/>
          <cell r="XV107"/>
        </row>
        <row r="108">
          <cell r="E108" t="str">
            <v>Y</v>
          </cell>
          <cell r="F108" t="str">
            <v>Y</v>
          </cell>
          <cell r="G108" t="str">
            <v>Y</v>
          </cell>
          <cell r="H108" t="str">
            <v>Y</v>
          </cell>
          <cell r="I108" t="str">
            <v>Y</v>
          </cell>
          <cell r="J108" t="str">
            <v>Y</v>
          </cell>
          <cell r="K108" t="str">
            <v>Y</v>
          </cell>
          <cell r="L108" t="str">
            <v>Y</v>
          </cell>
          <cell r="M108" t="str">
            <v>Y</v>
          </cell>
          <cell r="N108" t="str">
            <v>Y</v>
          </cell>
          <cell r="O108"/>
          <cell r="P108" t="str">
            <v>Y</v>
          </cell>
          <cell r="Q108" t="str">
            <v>Y</v>
          </cell>
          <cell r="R108" t="str">
            <v>Y</v>
          </cell>
          <cell r="S108" t="str">
            <v>N</v>
          </cell>
          <cell r="T108" t="str">
            <v>Y</v>
          </cell>
          <cell r="U108" t="str">
            <v>Y</v>
          </cell>
          <cell r="V108" t="str">
            <v>Y</v>
          </cell>
          <cell r="W108" t="str">
            <v>Y</v>
          </cell>
          <cell r="X108" t="str">
            <v>Y</v>
          </cell>
          <cell r="Y108" t="str">
            <v>Y</v>
          </cell>
          <cell r="Z108"/>
          <cell r="AA108" t="str">
            <v>Y</v>
          </cell>
          <cell r="AB108" t="str">
            <v>Y</v>
          </cell>
          <cell r="AC108" t="str">
            <v>N</v>
          </cell>
          <cell r="AD108" t="str">
            <v>Y</v>
          </cell>
          <cell r="AE108" t="str">
            <v>Y</v>
          </cell>
          <cell r="AF108" t="str">
            <v>Y</v>
          </cell>
          <cell r="AG108" t="str">
            <v>N</v>
          </cell>
          <cell r="AH108" t="str">
            <v>Y</v>
          </cell>
          <cell r="AI108" t="str">
            <v>Y</v>
          </cell>
          <cell r="AJ108" t="str">
            <v>Y</v>
          </cell>
          <cell r="AK108" t="str">
            <v>Y</v>
          </cell>
          <cell r="AL108" t="str">
            <v>Y</v>
          </cell>
          <cell r="AM108" t="str">
            <v>Y</v>
          </cell>
          <cell r="AN108" t="str">
            <v>Y</v>
          </cell>
          <cell r="AO108" t="str">
            <v>Y</v>
          </cell>
          <cell r="AP108" t="str">
            <v>N</v>
          </cell>
          <cell r="AQ108" t="str">
            <v>Y</v>
          </cell>
          <cell r="AR108" t="str">
            <v>Y</v>
          </cell>
          <cell r="AS108" t="str">
            <v>Y</v>
          </cell>
          <cell r="AT108" t="str">
            <v>Y</v>
          </cell>
          <cell r="AU108" t="str">
            <v>Y</v>
          </cell>
          <cell r="AV108" t="str">
            <v>Y</v>
          </cell>
          <cell r="AW108" t="str">
            <v>Y</v>
          </cell>
          <cell r="AX108" t="str">
            <v>Y</v>
          </cell>
          <cell r="AY108"/>
          <cell r="AZ108" t="str">
            <v>Y</v>
          </cell>
          <cell r="BA108"/>
          <cell r="BB108" t="str">
            <v>Y</v>
          </cell>
          <cell r="BC108" t="str">
            <v>Y</v>
          </cell>
          <cell r="BD108" t="str">
            <v>Y</v>
          </cell>
          <cell r="BE108" t="str">
            <v>N</v>
          </cell>
          <cell r="BF108" t="str">
            <v>N</v>
          </cell>
          <cell r="BG108" t="str">
            <v>N</v>
          </cell>
          <cell r="BH108" t="str">
            <v>N</v>
          </cell>
          <cell r="BI108" t="str">
            <v>N</v>
          </cell>
          <cell r="BJ108" t="str">
            <v>N</v>
          </cell>
          <cell r="BK108" t="str">
            <v>N</v>
          </cell>
          <cell r="BL108" t="str">
            <v>N</v>
          </cell>
          <cell r="BM108" t="str">
            <v>N</v>
          </cell>
          <cell r="BN108" t="str">
            <v>N</v>
          </cell>
          <cell r="BO108" t="str">
            <v>N</v>
          </cell>
          <cell r="BP108" t="str">
            <v>Y</v>
          </cell>
          <cell r="BQ108" t="str">
            <v>Y</v>
          </cell>
          <cell r="BR108" t="str">
            <v>Y</v>
          </cell>
          <cell r="BS108" t="str">
            <v>Y</v>
          </cell>
          <cell r="BT108" t="str">
            <v>Y</v>
          </cell>
          <cell r="BU108" t="str">
            <v>Y</v>
          </cell>
          <cell r="BV108" t="str">
            <v>Y</v>
          </cell>
          <cell r="BW108" t="str">
            <v>Y</v>
          </cell>
          <cell r="BX108" t="str">
            <v>Y</v>
          </cell>
          <cell r="BY108" t="str">
            <v>Y</v>
          </cell>
          <cell r="BZ108" t="str">
            <v>Y</v>
          </cell>
          <cell r="CA108" t="str">
            <v>Y</v>
          </cell>
          <cell r="CB108" t="str">
            <v>Y</v>
          </cell>
          <cell r="CC108" t="str">
            <v>N</v>
          </cell>
          <cell r="CD108" t="str">
            <v>N</v>
          </cell>
          <cell r="CE108" t="str">
            <v>Y</v>
          </cell>
          <cell r="CF108" t="str">
            <v>N</v>
          </cell>
          <cell r="CG108" t="str">
            <v>Y</v>
          </cell>
          <cell r="CH108" t="str">
            <v>Y</v>
          </cell>
          <cell r="CI108" t="str">
            <v>Y</v>
          </cell>
          <cell r="CJ108" t="str">
            <v xml:space="preserve">Y </v>
          </cell>
          <cell r="CK108" t="str">
            <v>Y</v>
          </cell>
          <cell r="CL108" t="str">
            <v>Y</v>
          </cell>
          <cell r="CM108"/>
          <cell r="CN108" t="str">
            <v>Y</v>
          </cell>
          <cell r="CO108" t="str">
            <v>Y</v>
          </cell>
          <cell r="CP108" t="str">
            <v>Y</v>
          </cell>
          <cell r="CQ108" t="str">
            <v>N</v>
          </cell>
          <cell r="CR108"/>
          <cell r="CS108" t="str">
            <v>Y</v>
          </cell>
          <cell r="CT108" t="str">
            <v>N</v>
          </cell>
          <cell r="CU108" t="str">
            <v>N</v>
          </cell>
          <cell r="CV108" t="str">
            <v>N</v>
          </cell>
          <cell r="CW108" t="str">
            <v>Y</v>
          </cell>
          <cell r="CX108" t="str">
            <v>Y</v>
          </cell>
          <cell r="CY108" t="str">
            <v>N</v>
          </cell>
          <cell r="CZ108" t="str">
            <v>N</v>
          </cell>
          <cell r="DA108" t="str">
            <v>N</v>
          </cell>
          <cell r="DB108" t="str">
            <v>N</v>
          </cell>
          <cell r="DC108" t="str">
            <v>Y</v>
          </cell>
          <cell r="DD108" t="str">
            <v>Y</v>
          </cell>
          <cell r="DE108" t="str">
            <v>Y</v>
          </cell>
          <cell r="DF108" t="str">
            <v>Y</v>
          </cell>
          <cell r="DG108" t="str">
            <v>Y</v>
          </cell>
          <cell r="DH108" t="str">
            <v>Y</v>
          </cell>
          <cell r="DI108" t="str">
            <v>Y</v>
          </cell>
          <cell r="DJ108" t="str">
            <v>Y</v>
          </cell>
          <cell r="DK108" t="str">
            <v>Y</v>
          </cell>
          <cell r="DL108" t="str">
            <v>Y</v>
          </cell>
          <cell r="DM108" t="str">
            <v>N</v>
          </cell>
          <cell r="DN108" t="str">
            <v>Y</v>
          </cell>
          <cell r="DO108" t="str">
            <v>Y</v>
          </cell>
          <cell r="DP108" t="str">
            <v>Y</v>
          </cell>
          <cell r="DQ108" t="str">
            <v>Y</v>
          </cell>
          <cell r="DR108" t="str">
            <v>Y</v>
          </cell>
          <cell r="DS108" t="str">
            <v>Y</v>
          </cell>
          <cell r="DT108" t="str">
            <v>N</v>
          </cell>
          <cell r="DU108" t="str">
            <v>Y</v>
          </cell>
          <cell r="DV108" t="str">
            <v>N</v>
          </cell>
          <cell r="DW108" t="str">
            <v>Y</v>
          </cell>
          <cell r="DX108" t="str">
            <v>Y</v>
          </cell>
          <cell r="DY108" t="str">
            <v>Y</v>
          </cell>
          <cell r="DZ108" t="str">
            <v>Y</v>
          </cell>
          <cell r="EA108" t="str">
            <v>Y</v>
          </cell>
          <cell r="EB108"/>
          <cell r="EC108" t="str">
            <v>Y</v>
          </cell>
          <cell r="ED108" t="str">
            <v>Y</v>
          </cell>
          <cell r="EE108" t="str">
            <v>N</v>
          </cell>
          <cell r="EF108" t="str">
            <v>N</v>
          </cell>
          <cell r="EG108" t="str">
            <v>Y</v>
          </cell>
          <cell r="EH108" t="str">
            <v>N</v>
          </cell>
          <cell r="EI108" t="str">
            <v>Y</v>
          </cell>
          <cell r="EJ108" t="str">
            <v>Y</v>
          </cell>
          <cell r="EK108" t="str">
            <v>Y</v>
          </cell>
          <cell r="EL108"/>
          <cell r="EM108" t="str">
            <v>Y</v>
          </cell>
          <cell r="EN108" t="str">
            <v>Y</v>
          </cell>
          <cell r="EO108" t="str">
            <v>N</v>
          </cell>
          <cell r="EP108" t="str">
            <v>Y</v>
          </cell>
          <cell r="EQ108" t="str">
            <v>Y</v>
          </cell>
          <cell r="ER108" t="str">
            <v>N</v>
          </cell>
          <cell r="ES108" t="str">
            <v>Y</v>
          </cell>
          <cell r="ET108" t="str">
            <v>Y</v>
          </cell>
          <cell r="EU108" t="str">
            <v>Y</v>
          </cell>
          <cell r="EV108" t="str">
            <v>Y</v>
          </cell>
          <cell r="EW108" t="str">
            <v>Y</v>
          </cell>
          <cell r="EX108" t="str">
            <v>Y</v>
          </cell>
          <cell r="EY108"/>
          <cell r="EZ108" t="str">
            <v>Y</v>
          </cell>
          <cell r="FA108" t="str">
            <v>Y</v>
          </cell>
          <cell r="FB108" t="str">
            <v>Y</v>
          </cell>
          <cell r="FC108" t="str">
            <v>Y</v>
          </cell>
          <cell r="FD108" t="str">
            <v>Y</v>
          </cell>
          <cell r="FE108" t="str">
            <v>Y</v>
          </cell>
          <cell r="FF108" t="str">
            <v>Y</v>
          </cell>
          <cell r="FG108" t="str">
            <v>Y</v>
          </cell>
          <cell r="FH108" t="str">
            <v>Y</v>
          </cell>
          <cell r="FI108" t="str">
            <v>Y</v>
          </cell>
          <cell r="FJ108" t="str">
            <v>Y</v>
          </cell>
          <cell r="FK108" t="str">
            <v>Y</v>
          </cell>
          <cell r="FL108" t="str">
            <v>N</v>
          </cell>
          <cell r="FM108" t="str">
            <v>Y</v>
          </cell>
          <cell r="FN108" t="str">
            <v>Y</v>
          </cell>
          <cell r="FO108" t="str">
            <v>Y</v>
          </cell>
          <cell r="FP108" t="str">
            <v>Y</v>
          </cell>
          <cell r="FQ108" t="str">
            <v>Y</v>
          </cell>
          <cell r="FR108" t="str">
            <v>Y</v>
          </cell>
          <cell r="FS108" t="str">
            <v>Y</v>
          </cell>
          <cell r="FT108" t="str">
            <v>Y</v>
          </cell>
          <cell r="FU108" t="str">
            <v>Y</v>
          </cell>
          <cell r="FV108" t="str">
            <v>Y</v>
          </cell>
          <cell r="FW108" t="str">
            <v>N</v>
          </cell>
          <cell r="FX108" t="str">
            <v>Y</v>
          </cell>
          <cell r="FY108" t="str">
            <v>N</v>
          </cell>
          <cell r="FZ108" t="str">
            <v>Y</v>
          </cell>
          <cell r="GA108" t="str">
            <v>Y</v>
          </cell>
          <cell r="GB108"/>
          <cell r="GC108" t="str">
            <v>Y</v>
          </cell>
          <cell r="GD108" t="str">
            <v>Y</v>
          </cell>
          <cell r="GE108"/>
          <cell r="GF108" t="str">
            <v>Y</v>
          </cell>
          <cell r="GG108" t="str">
            <v>Y</v>
          </cell>
          <cell r="GH108" t="str">
            <v>Y</v>
          </cell>
          <cell r="GI108" t="str">
            <v>Y</v>
          </cell>
          <cell r="GJ108" t="str">
            <v>Y</v>
          </cell>
          <cell r="GK108" t="str">
            <v>Y</v>
          </cell>
          <cell r="GL108" t="str">
            <v>N</v>
          </cell>
          <cell r="GM108" t="str">
            <v>Y</v>
          </cell>
          <cell r="GN108" t="str">
            <v>N</v>
          </cell>
          <cell r="GO108" t="str">
            <v>Y</v>
          </cell>
          <cell r="GP108" t="str">
            <v>Y</v>
          </cell>
          <cell r="GQ108" t="str">
            <v>Y</v>
          </cell>
          <cell r="GR108" t="str">
            <v>Y</v>
          </cell>
          <cell r="GS108" t="str">
            <v>Y</v>
          </cell>
          <cell r="GT108" t="str">
            <v>Y</v>
          </cell>
          <cell r="GU108" t="str">
            <v>Y</v>
          </cell>
          <cell r="GV108" t="str">
            <v>N</v>
          </cell>
          <cell r="GW108" t="str">
            <v>Y</v>
          </cell>
          <cell r="GX108" t="str">
            <v>Y</v>
          </cell>
          <cell r="GY108" t="str">
            <v>Y</v>
          </cell>
          <cell r="GZ108" t="str">
            <v>N</v>
          </cell>
          <cell r="HA108" t="str">
            <v>N</v>
          </cell>
          <cell r="HB108" t="str">
            <v>Y</v>
          </cell>
          <cell r="HC108" t="str">
            <v>Y</v>
          </cell>
          <cell r="HD108" t="str">
            <v>N</v>
          </cell>
          <cell r="HE108" t="str">
            <v>N</v>
          </cell>
          <cell r="HF108"/>
          <cell r="HG108" t="str">
            <v>N</v>
          </cell>
          <cell r="HH108" t="str">
            <v>Y</v>
          </cell>
          <cell r="HI108" t="str">
            <v>Y</v>
          </cell>
          <cell r="HJ108" t="str">
            <v>Y</v>
          </cell>
          <cell r="HK108" t="str">
            <v>Y</v>
          </cell>
          <cell r="HL108" t="str">
            <v>Y</v>
          </cell>
          <cell r="HM108" t="str">
            <v>Y</v>
          </cell>
          <cell r="HN108" t="str">
            <v>Y</v>
          </cell>
          <cell r="HO108" t="str">
            <v>Y</v>
          </cell>
          <cell r="HP108"/>
          <cell r="HQ108" t="str">
            <v>Y</v>
          </cell>
          <cell r="HR108" t="str">
            <v>Y</v>
          </cell>
          <cell r="HS108" t="str">
            <v>Y</v>
          </cell>
          <cell r="HT108" t="str">
            <v>N</v>
          </cell>
          <cell r="HU108" t="str">
            <v>Y</v>
          </cell>
          <cell r="HV108" t="str">
            <v>Y</v>
          </cell>
          <cell r="HW108" t="str">
            <v>Y</v>
          </cell>
          <cell r="HX108" t="str">
            <v>N</v>
          </cell>
          <cell r="HY108"/>
          <cell r="HZ108" t="str">
            <v>Y</v>
          </cell>
          <cell r="IA108" t="str">
            <v>Y</v>
          </cell>
          <cell r="IB108" t="str">
            <v>Y</v>
          </cell>
          <cell r="IC108" t="str">
            <v>Y</v>
          </cell>
          <cell r="ID108" t="str">
            <v>Y</v>
          </cell>
          <cell r="IE108" t="str">
            <v>Y</v>
          </cell>
          <cell r="IF108" t="str">
            <v>Y</v>
          </cell>
          <cell r="IG108" t="str">
            <v>Y</v>
          </cell>
          <cell r="IH108" t="str">
            <v>N</v>
          </cell>
          <cell r="II108"/>
          <cell r="IJ108" t="str">
            <v>Y</v>
          </cell>
          <cell r="IK108" t="str">
            <v>Y</v>
          </cell>
          <cell r="IL108" t="str">
            <v>Y</v>
          </cell>
          <cell r="IM108" t="str">
            <v>Y</v>
          </cell>
          <cell r="IN108"/>
          <cell r="IO108" t="str">
            <v>Y</v>
          </cell>
          <cell r="IP108" t="str">
            <v>Y</v>
          </cell>
          <cell r="IQ108" t="str">
            <v>N</v>
          </cell>
          <cell r="IR108" t="str">
            <v>Y</v>
          </cell>
          <cell r="IS108" t="str">
            <v>Y</v>
          </cell>
          <cell r="IT108" t="str">
            <v>Y</v>
          </cell>
          <cell r="IU108" t="str">
            <v>Y</v>
          </cell>
          <cell r="IV108" t="str">
            <v>N</v>
          </cell>
          <cell r="IW108"/>
          <cell r="IX108" t="str">
            <v>Y</v>
          </cell>
          <cell r="IY108" t="str">
            <v>Y</v>
          </cell>
          <cell r="IZ108" t="str">
            <v>Y</v>
          </cell>
          <cell r="JA108" t="str">
            <v>N</v>
          </cell>
          <cell r="JB108" t="str">
            <v>Y</v>
          </cell>
          <cell r="JC108" t="str">
            <v>Y</v>
          </cell>
          <cell r="JD108" t="str">
            <v>Y</v>
          </cell>
          <cell r="JE108" t="str">
            <v>N</v>
          </cell>
          <cell r="JF108" t="str">
            <v>Y</v>
          </cell>
          <cell r="JG108"/>
          <cell r="JH108" t="str">
            <v>N</v>
          </cell>
          <cell r="JI108"/>
          <cell r="JJ108" t="str">
            <v>Y</v>
          </cell>
          <cell r="JK108" t="str">
            <v>Y</v>
          </cell>
          <cell r="JL108" t="str">
            <v>Y</v>
          </cell>
          <cell r="JM108" t="str">
            <v>Y</v>
          </cell>
          <cell r="JN108" t="str">
            <v>Y</v>
          </cell>
          <cell r="JO108" t="str">
            <v>Y</v>
          </cell>
          <cell r="JP108" t="str">
            <v>Y</v>
          </cell>
          <cell r="JQ108" t="str">
            <v>Y</v>
          </cell>
          <cell r="JR108" t="str">
            <v>Y</v>
          </cell>
          <cell r="JS108" t="str">
            <v>Y</v>
          </cell>
          <cell r="JT108" t="str">
            <v>N</v>
          </cell>
          <cell r="JU108" t="str">
            <v>N</v>
          </cell>
          <cell r="JV108" t="str">
            <v>Y</v>
          </cell>
          <cell r="JW108" t="str">
            <v>Y</v>
          </cell>
          <cell r="JX108" t="str">
            <v>N</v>
          </cell>
          <cell r="JY108" t="str">
            <v>N</v>
          </cell>
          <cell r="JZ108" t="str">
            <v>Y</v>
          </cell>
          <cell r="KA108" t="str">
            <v>Y</v>
          </cell>
          <cell r="KB108" t="str">
            <v>Y</v>
          </cell>
          <cell r="KC108" t="str">
            <v>Y</v>
          </cell>
          <cell r="KD108" t="str">
            <v>N</v>
          </cell>
          <cell r="KE108" t="str">
            <v>Y</v>
          </cell>
          <cell r="KF108" t="str">
            <v>Y</v>
          </cell>
          <cell r="KG108" t="str">
            <v>N</v>
          </cell>
          <cell r="KH108"/>
          <cell r="KI108" t="str">
            <v>N</v>
          </cell>
          <cell r="KJ108" t="str">
            <v>N</v>
          </cell>
          <cell r="KK108" t="str">
            <v>N</v>
          </cell>
          <cell r="KL108" t="str">
            <v>N</v>
          </cell>
          <cell r="KM108" t="str">
            <v>N</v>
          </cell>
          <cell r="KN108" t="str">
            <v>N</v>
          </cell>
          <cell r="KO108" t="str">
            <v>N</v>
          </cell>
          <cell r="KP108" t="str">
            <v>N</v>
          </cell>
          <cell r="KQ108" t="str">
            <v>N</v>
          </cell>
          <cell r="KR108" t="str">
            <v>N</v>
          </cell>
          <cell r="KS108" t="str">
            <v>N</v>
          </cell>
          <cell r="KT108" t="str">
            <v>N</v>
          </cell>
          <cell r="KU108" t="str">
            <v>Y</v>
          </cell>
          <cell r="KV108" t="str">
            <v>Y</v>
          </cell>
          <cell r="KW108" t="str">
            <v>Y</v>
          </cell>
          <cell r="KX108" t="str">
            <v>Y</v>
          </cell>
          <cell r="KY108" t="str">
            <v>Y</v>
          </cell>
          <cell r="KZ108" t="str">
            <v>Y</v>
          </cell>
          <cell r="LA108" t="str">
            <v>Y</v>
          </cell>
          <cell r="LB108" t="str">
            <v>Y</v>
          </cell>
          <cell r="LC108" t="str">
            <v>Y</v>
          </cell>
          <cell r="LD108" t="str">
            <v>N</v>
          </cell>
          <cell r="LE108" t="str">
            <v>Y</v>
          </cell>
          <cell r="LF108" t="str">
            <v>Y</v>
          </cell>
          <cell r="LG108" t="str">
            <v>Y</v>
          </cell>
          <cell r="LH108" t="str">
            <v>Y</v>
          </cell>
          <cell r="LI108" t="str">
            <v>Y</v>
          </cell>
          <cell r="LJ108" t="str">
            <v>Y</v>
          </cell>
          <cell r="LK108" t="str">
            <v>N</v>
          </cell>
          <cell r="LL108" t="str">
            <v>Y</v>
          </cell>
          <cell r="LM108" t="str">
            <v>Y</v>
          </cell>
          <cell r="LN108" t="str">
            <v>N</v>
          </cell>
          <cell r="LO108" t="str">
            <v>N</v>
          </cell>
          <cell r="LP108" t="str">
            <v>Y</v>
          </cell>
          <cell r="LQ108" t="str">
            <v>Y</v>
          </cell>
          <cell r="LR108"/>
          <cell r="LS108" t="str">
            <v>Y</v>
          </cell>
          <cell r="LT108" t="str">
            <v>Y</v>
          </cell>
          <cell r="LU108" t="str">
            <v>Y</v>
          </cell>
          <cell r="LV108" t="str">
            <v>N</v>
          </cell>
          <cell r="LW108" t="str">
            <v>Y</v>
          </cell>
          <cell r="LX108" t="str">
            <v>N</v>
          </cell>
          <cell r="LY108" t="str">
            <v>Y</v>
          </cell>
          <cell r="LZ108" t="str">
            <v>Y</v>
          </cell>
          <cell r="MA108" t="str">
            <v>Y</v>
          </cell>
          <cell r="MB108" t="str">
            <v>Y</v>
          </cell>
          <cell r="MC108" t="str">
            <v>N</v>
          </cell>
          <cell r="MD108" t="str">
            <v>N</v>
          </cell>
          <cell r="ME108" t="str">
            <v>Y</v>
          </cell>
          <cell r="MF108" t="str">
            <v>Y</v>
          </cell>
          <cell r="MG108" t="str">
            <v>N</v>
          </cell>
          <cell r="MH108" t="str">
            <v>Y</v>
          </cell>
          <cell r="MI108" t="str">
            <v>Y</v>
          </cell>
          <cell r="MJ108" t="str">
            <v>Y</v>
          </cell>
          <cell r="MK108" t="str">
            <v>N</v>
          </cell>
          <cell r="ML108" t="str">
            <v>Y</v>
          </cell>
          <cell r="MM108" t="str">
            <v>Y</v>
          </cell>
          <cell r="MN108" t="str">
            <v>Y</v>
          </cell>
          <cell r="MO108" t="str">
            <v>N</v>
          </cell>
          <cell r="MP108" t="str">
            <v>Y</v>
          </cell>
          <cell r="MQ108"/>
          <cell r="MR108" t="str">
            <v>N</v>
          </cell>
          <cell r="MS108" t="str">
            <v>Y</v>
          </cell>
          <cell r="MT108" t="str">
            <v>Y</v>
          </cell>
          <cell r="MU108" t="str">
            <v>N</v>
          </cell>
          <cell r="MV108" t="str">
            <v>Y</v>
          </cell>
          <cell r="MW108" t="str">
            <v>Y</v>
          </cell>
          <cell r="MX108" t="str">
            <v>Y</v>
          </cell>
          <cell r="MY108" t="str">
            <v>Y</v>
          </cell>
          <cell r="MZ108" t="str">
            <v>N</v>
          </cell>
          <cell r="NA108" t="str">
            <v>N</v>
          </cell>
          <cell r="NB108" t="str">
            <v>N</v>
          </cell>
          <cell r="NC108" t="str">
            <v>N</v>
          </cell>
          <cell r="ND108" t="str">
            <v>Y</v>
          </cell>
          <cell r="NE108" t="str">
            <v>Y</v>
          </cell>
          <cell r="NF108" t="str">
            <v>Y</v>
          </cell>
          <cell r="NG108" t="str">
            <v>Y</v>
          </cell>
          <cell r="NH108" t="str">
            <v>Y</v>
          </cell>
          <cell r="NI108" t="str">
            <v>Y</v>
          </cell>
          <cell r="NJ108" t="str">
            <v>Y</v>
          </cell>
          <cell r="NK108" t="str">
            <v>Y</v>
          </cell>
          <cell r="NL108" t="str">
            <v>Y</v>
          </cell>
          <cell r="NM108" t="str">
            <v>Y</v>
          </cell>
          <cell r="NN108" t="str">
            <v>Y</v>
          </cell>
          <cell r="NO108" t="str">
            <v>Y</v>
          </cell>
          <cell r="NP108" t="str">
            <v>Y</v>
          </cell>
          <cell r="NQ108" t="str">
            <v>N</v>
          </cell>
          <cell r="NR108" t="str">
            <v>Y</v>
          </cell>
          <cell r="NS108"/>
          <cell r="NT108"/>
          <cell r="NU108" t="str">
            <v>Y</v>
          </cell>
          <cell r="NV108" t="str">
            <v>Y</v>
          </cell>
          <cell r="NW108" t="str">
            <v>Y</v>
          </cell>
          <cell r="NX108" t="str">
            <v>N</v>
          </cell>
          <cell r="NY108" t="str">
            <v>N</v>
          </cell>
          <cell r="NZ108" t="str">
            <v>Y</v>
          </cell>
          <cell r="OA108" t="str">
            <v>N</v>
          </cell>
          <cell r="OB108" t="str">
            <v>Y</v>
          </cell>
          <cell r="OC108"/>
          <cell r="OD108" t="str">
            <v>Y</v>
          </cell>
          <cell r="OE108" t="str">
            <v>Y</v>
          </cell>
          <cell r="OF108" t="str">
            <v>Y</v>
          </cell>
          <cell r="OG108" t="str">
            <v>Y</v>
          </cell>
          <cell r="OH108"/>
          <cell r="OI108" t="str">
            <v>N</v>
          </cell>
          <cell r="OJ108" t="str">
            <v>Y</v>
          </cell>
          <cell r="OK108" t="str">
            <v>Y</v>
          </cell>
          <cell r="OL108" t="str">
            <v>Y</v>
          </cell>
          <cell r="OM108" t="str">
            <v>N</v>
          </cell>
          <cell r="ON108" t="str">
            <v>Y</v>
          </cell>
          <cell r="OO108" t="str">
            <v>Y</v>
          </cell>
          <cell r="OP108"/>
          <cell r="OQ108" t="str">
            <v>Y</v>
          </cell>
          <cell r="OR108" t="str">
            <v>Y</v>
          </cell>
          <cell r="OS108" t="str">
            <v>Y</v>
          </cell>
          <cell r="OT108"/>
          <cell r="OU108" t="str">
            <v>Y</v>
          </cell>
          <cell r="OV108" t="str">
            <v>Y</v>
          </cell>
          <cell r="OW108" t="str">
            <v>Y</v>
          </cell>
          <cell r="OX108" t="str">
            <v>Y</v>
          </cell>
          <cell r="OY108" t="str">
            <v>Y</v>
          </cell>
          <cell r="OZ108" t="str">
            <v>Y</v>
          </cell>
          <cell r="PA108" t="str">
            <v>Y</v>
          </cell>
          <cell r="PB108" t="str">
            <v>Y</v>
          </cell>
          <cell r="PC108" t="str">
            <v>Y</v>
          </cell>
          <cell r="PD108" t="str">
            <v>Y</v>
          </cell>
          <cell r="PE108" t="str">
            <v>Y</v>
          </cell>
          <cell r="PF108" t="str">
            <v>Y</v>
          </cell>
          <cell r="PG108" t="str">
            <v>Y</v>
          </cell>
          <cell r="PH108" t="str">
            <v>Y</v>
          </cell>
          <cell r="PI108" t="str">
            <v>Y</v>
          </cell>
          <cell r="PJ108" t="str">
            <v>Y</v>
          </cell>
          <cell r="PK108" t="str">
            <v>Y</v>
          </cell>
          <cell r="PL108" t="str">
            <v>Y</v>
          </cell>
          <cell r="PM108" t="str">
            <v>Y</v>
          </cell>
          <cell r="PN108" t="str">
            <v>Y</v>
          </cell>
          <cell r="PO108" t="str">
            <v>Y</v>
          </cell>
          <cell r="PP108" t="str">
            <v>Y</v>
          </cell>
          <cell r="PQ108" t="str">
            <v>Y</v>
          </cell>
          <cell r="PR108" t="str">
            <v>Y</v>
          </cell>
          <cell r="PS108" t="str">
            <v>N</v>
          </cell>
          <cell r="PT108" t="str">
            <v>Y</v>
          </cell>
          <cell r="PU108" t="str">
            <v>Y</v>
          </cell>
          <cell r="PV108" t="str">
            <v>Y</v>
          </cell>
          <cell r="PW108" t="str">
            <v>Y</v>
          </cell>
          <cell r="PX108" t="str">
            <v>Y</v>
          </cell>
          <cell r="PY108" t="str">
            <v>Y</v>
          </cell>
          <cell r="PZ108" t="str">
            <v>Y</v>
          </cell>
          <cell r="QA108"/>
          <cell r="QB108" t="str">
            <v>Y</v>
          </cell>
          <cell r="QC108" t="str">
            <v>Y</v>
          </cell>
          <cell r="QD108" t="str">
            <v>Y</v>
          </cell>
          <cell r="QE108" t="str">
            <v>Y</v>
          </cell>
          <cell r="QF108" t="str">
            <v>Y</v>
          </cell>
          <cell r="QG108" t="str">
            <v>Y</v>
          </cell>
          <cell r="QH108" t="str">
            <v>N</v>
          </cell>
          <cell r="QI108" t="str">
            <v>Y</v>
          </cell>
          <cell r="QJ108" t="str">
            <v>Y</v>
          </cell>
          <cell r="QK108" t="str">
            <v>Y</v>
          </cell>
          <cell r="QL108" t="str">
            <v>Y</v>
          </cell>
          <cell r="QM108" t="str">
            <v>Y</v>
          </cell>
          <cell r="QN108" t="str">
            <v>Y</v>
          </cell>
          <cell r="QO108" t="str">
            <v>Y</v>
          </cell>
          <cell r="QP108" t="str">
            <v>Y</v>
          </cell>
          <cell r="QQ108" t="str">
            <v>Y</v>
          </cell>
          <cell r="QR108" t="str">
            <v>Y</v>
          </cell>
          <cell r="QS108" t="str">
            <v>N</v>
          </cell>
          <cell r="QT108" t="str">
            <v>N</v>
          </cell>
          <cell r="QU108" t="str">
            <v>Y</v>
          </cell>
          <cell r="QV108" t="str">
            <v>Y</v>
          </cell>
          <cell r="QW108" t="str">
            <v>Y</v>
          </cell>
          <cell r="QX108" t="str">
            <v>Y</v>
          </cell>
          <cell r="QY108" t="str">
            <v>Y</v>
          </cell>
          <cell r="QZ108"/>
          <cell r="RA108" t="str">
            <v>Y</v>
          </cell>
          <cell r="RB108" t="str">
            <v>Y</v>
          </cell>
          <cell r="RC108" t="str">
            <v>Y</v>
          </cell>
          <cell r="RD108" t="str">
            <v>Y</v>
          </cell>
          <cell r="RE108" t="str">
            <v>Y</v>
          </cell>
          <cell r="RF108" t="str">
            <v>Y</v>
          </cell>
          <cell r="RG108" t="str">
            <v>Y</v>
          </cell>
          <cell r="RH108" t="str">
            <v>Y</v>
          </cell>
          <cell r="RI108" t="str">
            <v>Y</v>
          </cell>
          <cell r="RJ108" t="str">
            <v>N</v>
          </cell>
          <cell r="RK108" t="str">
            <v>Y</v>
          </cell>
          <cell r="RL108" t="str">
            <v>Y</v>
          </cell>
          <cell r="RM108"/>
          <cell r="RN108" t="str">
            <v>Y</v>
          </cell>
          <cell r="RO108" t="str">
            <v>Y</v>
          </cell>
          <cell r="RP108" t="str">
            <v>Y</v>
          </cell>
          <cell r="RQ108" t="str">
            <v>Y</v>
          </cell>
          <cell r="RR108" t="str">
            <v>Y</v>
          </cell>
          <cell r="RS108" t="str">
            <v>Y</v>
          </cell>
          <cell r="RT108" t="str">
            <v>Y</v>
          </cell>
          <cell r="RU108" t="str">
            <v>N</v>
          </cell>
          <cell r="RV108" t="str">
            <v>N</v>
          </cell>
          <cell r="RW108" t="str">
            <v>N</v>
          </cell>
          <cell r="RX108" t="str">
            <v>N</v>
          </cell>
          <cell r="RY108"/>
          <cell r="RZ108" t="str">
            <v>N</v>
          </cell>
          <cell r="SA108" t="str">
            <v>N</v>
          </cell>
          <cell r="SB108" t="str">
            <v>N</v>
          </cell>
          <cell r="SC108"/>
          <cell r="SD108" t="str">
            <v>N</v>
          </cell>
          <cell r="SE108" t="str">
            <v>N</v>
          </cell>
          <cell r="SF108" t="str">
            <v>N</v>
          </cell>
          <cell r="SG108" t="str">
            <v>N</v>
          </cell>
          <cell r="SH108" t="str">
            <v>N</v>
          </cell>
          <cell r="SI108" t="str">
            <v>N</v>
          </cell>
          <cell r="SJ108" t="str">
            <v>N</v>
          </cell>
          <cell r="SK108" t="str">
            <v>Y</v>
          </cell>
          <cell r="SL108" t="str">
            <v>Y</v>
          </cell>
          <cell r="SM108"/>
          <cell r="SN108" t="str">
            <v>Y</v>
          </cell>
          <cell r="SO108" t="str">
            <v>N</v>
          </cell>
          <cell r="SP108" t="str">
            <v>Y</v>
          </cell>
          <cell r="SQ108" t="str">
            <v>Y</v>
          </cell>
          <cell r="SR108" t="str">
            <v>Y</v>
          </cell>
          <cell r="SS108" t="str">
            <v>N</v>
          </cell>
          <cell r="ST108" t="str">
            <v>Y</v>
          </cell>
          <cell r="SU108" t="str">
            <v>N</v>
          </cell>
          <cell r="SV108" t="str">
            <v>Y</v>
          </cell>
          <cell r="SW108" t="str">
            <v>N</v>
          </cell>
          <cell r="SX108" t="str">
            <v>Y</v>
          </cell>
          <cell r="SY108" t="str">
            <v>Y</v>
          </cell>
          <cell r="SZ108" t="str">
            <v>Y</v>
          </cell>
          <cell r="TA108" t="str">
            <v>Y</v>
          </cell>
          <cell r="TB108" t="str">
            <v>N</v>
          </cell>
          <cell r="TC108" t="str">
            <v>Y</v>
          </cell>
          <cell r="TD108" t="str">
            <v>Y</v>
          </cell>
          <cell r="TE108" t="str">
            <v>Y</v>
          </cell>
          <cell r="TF108" t="str">
            <v>Y</v>
          </cell>
          <cell r="TG108" t="str">
            <v>Y</v>
          </cell>
          <cell r="TH108" t="str">
            <v>Y</v>
          </cell>
          <cell r="TI108" t="str">
            <v>Y</v>
          </cell>
          <cell r="TJ108" t="str">
            <v>N</v>
          </cell>
          <cell r="TK108" t="str">
            <v>Y</v>
          </cell>
          <cell r="TL108" t="str">
            <v>Y</v>
          </cell>
          <cell r="TM108" t="str">
            <v>Y</v>
          </cell>
          <cell r="TN108" t="str">
            <v>Y</v>
          </cell>
          <cell r="TO108" t="str">
            <v>Y</v>
          </cell>
          <cell r="TP108" t="str">
            <v>Y</v>
          </cell>
          <cell r="TQ108" t="str">
            <v>Y</v>
          </cell>
          <cell r="TR108"/>
          <cell r="TS108" t="str">
            <v>Y</v>
          </cell>
          <cell r="TT108" t="str">
            <v>N</v>
          </cell>
          <cell r="TU108" t="str">
            <v>Y</v>
          </cell>
          <cell r="TV108" t="str">
            <v>N</v>
          </cell>
          <cell r="TW108" t="str">
            <v>Y</v>
          </cell>
          <cell r="TX108" t="str">
            <v>N</v>
          </cell>
          <cell r="TY108" t="str">
            <v>Y</v>
          </cell>
          <cell r="TZ108" t="str">
            <v>Y</v>
          </cell>
          <cell r="UA108" t="str">
            <v>Y</v>
          </cell>
          <cell r="UB108" t="str">
            <v>Y</v>
          </cell>
          <cell r="UC108" t="str">
            <v>Y</v>
          </cell>
          <cell r="UD108" t="str">
            <v>Y</v>
          </cell>
          <cell r="UE108" t="str">
            <v>Y</v>
          </cell>
          <cell r="UF108" t="str">
            <v>N</v>
          </cell>
          <cell r="UG108" t="str">
            <v>N</v>
          </cell>
          <cell r="UH108" t="str">
            <v>Y</v>
          </cell>
          <cell r="UI108" t="str">
            <v>N</v>
          </cell>
          <cell r="UJ108" t="str">
            <v>Y</v>
          </cell>
          <cell r="UK108" t="str">
            <v>Y</v>
          </cell>
          <cell r="UL108" t="str">
            <v>N</v>
          </cell>
          <cell r="UM108" t="str">
            <v>Y</v>
          </cell>
          <cell r="UN108" t="str">
            <v>Y</v>
          </cell>
          <cell r="UO108"/>
          <cell r="UP108" t="str">
            <v>Y</v>
          </cell>
          <cell r="UQ108" t="str">
            <v>Y</v>
          </cell>
          <cell r="UR108"/>
          <cell r="US108" t="str">
            <v>Y</v>
          </cell>
          <cell r="UT108" t="str">
            <v>Y</v>
          </cell>
          <cell r="UU108" t="str">
            <v>Y</v>
          </cell>
          <cell r="UV108" t="str">
            <v>N</v>
          </cell>
          <cell r="UW108" t="str">
            <v>Y</v>
          </cell>
          <cell r="UX108" t="str">
            <v>Y</v>
          </cell>
          <cell r="UY108" t="str">
            <v>Y</v>
          </cell>
          <cell r="UZ108" t="str">
            <v>Y</v>
          </cell>
          <cell r="VA108" t="str">
            <v>N</v>
          </cell>
          <cell r="VB108" t="str">
            <v>N</v>
          </cell>
          <cell r="VC108" t="str">
            <v>Y</v>
          </cell>
          <cell r="VD108" t="str">
            <v>N</v>
          </cell>
          <cell r="VE108" t="str">
            <v>N</v>
          </cell>
          <cell r="VF108" t="str">
            <v>N</v>
          </cell>
          <cell r="VG108"/>
          <cell r="VH108" t="str">
            <v>Y</v>
          </cell>
          <cell r="VI108" t="str">
            <v>Y</v>
          </cell>
          <cell r="VJ108" t="str">
            <v>N</v>
          </cell>
          <cell r="VK108" t="str">
            <v>N</v>
          </cell>
          <cell r="VL108" t="str">
            <v>Y</v>
          </cell>
          <cell r="VM108"/>
          <cell r="VN108" t="str">
            <v>N</v>
          </cell>
          <cell r="VO108" t="str">
            <v>Y</v>
          </cell>
          <cell r="VP108"/>
          <cell r="VQ108" t="str">
            <v>N</v>
          </cell>
          <cell r="VR108" t="str">
            <v>Y</v>
          </cell>
          <cell r="VS108" t="str">
            <v>Y</v>
          </cell>
          <cell r="VT108" t="str">
            <v>Y</v>
          </cell>
          <cell r="VU108" t="str">
            <v>Y</v>
          </cell>
          <cell r="VV108" t="str">
            <v>Y</v>
          </cell>
          <cell r="VW108" t="str">
            <v>N</v>
          </cell>
          <cell r="VX108"/>
          <cell r="VY108" t="str">
            <v>Y</v>
          </cell>
          <cell r="VZ108" t="str">
            <v>Y</v>
          </cell>
          <cell r="WA108"/>
          <cell r="WB108"/>
          <cell r="WC108" t="str">
            <v>Y</v>
          </cell>
          <cell r="WD108" t="str">
            <v>Y</v>
          </cell>
          <cell r="WE108" t="str">
            <v>Y</v>
          </cell>
          <cell r="WF108"/>
          <cell r="WG108" t="str">
            <v>Y</v>
          </cell>
          <cell r="WH108" t="str">
            <v>Y</v>
          </cell>
          <cell r="WI108" t="str">
            <v>Y</v>
          </cell>
          <cell r="WJ108"/>
          <cell r="WK108"/>
          <cell r="WL108" t="str">
            <v>Y</v>
          </cell>
          <cell r="WM108" t="str">
            <v>Y</v>
          </cell>
          <cell r="WN108" t="str">
            <v>Y</v>
          </cell>
          <cell r="WO108" t="str">
            <v>Y</v>
          </cell>
          <cell r="WP108"/>
          <cell r="WQ108"/>
          <cell r="WR108"/>
          <cell r="WS108" t="str">
            <v>N</v>
          </cell>
          <cell r="WT108" t="str">
            <v>Y</v>
          </cell>
          <cell r="WU108" t="str">
            <v>Y</v>
          </cell>
          <cell r="WV108" t="str">
            <v>Y</v>
          </cell>
          <cell r="WW108" t="str">
            <v>Y</v>
          </cell>
          <cell r="WX108" t="str">
            <v>N</v>
          </cell>
          <cell r="WY108" t="str">
            <v>Y</v>
          </cell>
          <cell r="WZ108" t="str">
            <v>Y</v>
          </cell>
          <cell r="XA108"/>
          <cell r="XB108" t="str">
            <v>Y</v>
          </cell>
          <cell r="XC108"/>
          <cell r="XD108"/>
          <cell r="XE108"/>
          <cell r="XF108"/>
          <cell r="XG108"/>
          <cell r="XH108"/>
          <cell r="XI108"/>
          <cell r="XJ108"/>
          <cell r="XK108" t="str">
            <v>Y</v>
          </cell>
          <cell r="XL108" t="str">
            <v>Y</v>
          </cell>
          <cell r="XM108"/>
          <cell r="XN108" t="str">
            <v>Y</v>
          </cell>
          <cell r="XO108"/>
          <cell r="XP108" t="str">
            <v>Y</v>
          </cell>
          <cell r="XQ108" t="str">
            <v>Y</v>
          </cell>
          <cell r="XR108" t="str">
            <v>Y</v>
          </cell>
          <cell r="XS108" t="str">
            <v>Y</v>
          </cell>
          <cell r="XT108" t="str">
            <v>Y</v>
          </cell>
          <cell r="XU108" t="str">
            <v>N</v>
          </cell>
          <cell r="XV108" t="str">
            <v>Y</v>
          </cell>
        </row>
        <row r="109">
          <cell r="E109" t="str">
            <v>Y</v>
          </cell>
          <cell r="F109" t="str">
            <v>Y</v>
          </cell>
          <cell r="G109" t="str">
            <v>Y</v>
          </cell>
          <cell r="H109" t="str">
            <v>Y</v>
          </cell>
          <cell r="I109" t="str">
            <v>Y</v>
          </cell>
          <cell r="J109" t="str">
            <v>Y</v>
          </cell>
          <cell r="K109" t="str">
            <v>Y</v>
          </cell>
          <cell r="L109" t="str">
            <v>Y</v>
          </cell>
          <cell r="M109" t="str">
            <v>Y</v>
          </cell>
          <cell r="N109" t="str">
            <v>Y</v>
          </cell>
          <cell r="O109"/>
          <cell r="P109" t="str">
            <v>Y</v>
          </cell>
          <cell r="Q109" t="str">
            <v>Y</v>
          </cell>
          <cell r="R109" t="str">
            <v>Y</v>
          </cell>
          <cell r="S109" t="str">
            <v>Y</v>
          </cell>
          <cell r="T109" t="str">
            <v>Y</v>
          </cell>
          <cell r="U109" t="str">
            <v>Y</v>
          </cell>
          <cell r="V109" t="str">
            <v>Y</v>
          </cell>
          <cell r="W109" t="str">
            <v>Y</v>
          </cell>
          <cell r="X109" t="str">
            <v>Y</v>
          </cell>
          <cell r="Y109" t="str">
            <v>Y</v>
          </cell>
          <cell r="Z109"/>
          <cell r="AA109" t="str">
            <v>Y</v>
          </cell>
          <cell r="AB109" t="str">
            <v>Y</v>
          </cell>
          <cell r="AC109" t="str">
            <v>Y</v>
          </cell>
          <cell r="AD109" t="str">
            <v>Y</v>
          </cell>
          <cell r="AE109" t="str">
            <v>Y</v>
          </cell>
          <cell r="AF109" t="str">
            <v>Y</v>
          </cell>
          <cell r="AG109" t="str">
            <v>Y</v>
          </cell>
          <cell r="AH109" t="str">
            <v>Y</v>
          </cell>
          <cell r="AI109" t="str">
            <v>Y</v>
          </cell>
          <cell r="AJ109" t="str">
            <v>Y</v>
          </cell>
          <cell r="AK109" t="str">
            <v>Y</v>
          </cell>
          <cell r="AL109" t="str">
            <v>Y</v>
          </cell>
          <cell r="AM109" t="str">
            <v>Y</v>
          </cell>
          <cell r="AN109" t="str">
            <v>Y</v>
          </cell>
          <cell r="AO109" t="str">
            <v>Y</v>
          </cell>
          <cell r="AP109" t="str">
            <v>Y</v>
          </cell>
          <cell r="AQ109" t="str">
            <v>Y</v>
          </cell>
          <cell r="AR109" t="str">
            <v>Y</v>
          </cell>
          <cell r="AS109" t="str">
            <v>Y</v>
          </cell>
          <cell r="AT109" t="str">
            <v>Y</v>
          </cell>
          <cell r="AU109" t="str">
            <v>Y</v>
          </cell>
          <cell r="AV109" t="str">
            <v>Y</v>
          </cell>
          <cell r="AW109" t="str">
            <v>Y</v>
          </cell>
          <cell r="AX109" t="str">
            <v>Y</v>
          </cell>
          <cell r="AY109"/>
          <cell r="AZ109" t="str">
            <v>Y</v>
          </cell>
          <cell r="BA109"/>
          <cell r="BB109" t="str">
            <v>Y</v>
          </cell>
          <cell r="BC109" t="str">
            <v>Y</v>
          </cell>
          <cell r="BD109" t="str">
            <v>Y</v>
          </cell>
          <cell r="BE109" t="str">
            <v xml:space="preserve"> Y</v>
          </cell>
          <cell r="BF109" t="str">
            <v>N</v>
          </cell>
          <cell r="BG109" t="str">
            <v>Y</v>
          </cell>
          <cell r="BH109" t="str">
            <v>Y</v>
          </cell>
          <cell r="BI109" t="str">
            <v>N</v>
          </cell>
          <cell r="BJ109" t="str">
            <v>Y</v>
          </cell>
          <cell r="BK109" t="str">
            <v>Y</v>
          </cell>
          <cell r="BL109" t="str">
            <v>Y</v>
          </cell>
          <cell r="BM109" t="str">
            <v>Y</v>
          </cell>
          <cell r="BN109" t="str">
            <v>Y</v>
          </cell>
          <cell r="BO109" t="str">
            <v>Y</v>
          </cell>
          <cell r="BP109" t="str">
            <v>Y</v>
          </cell>
          <cell r="BQ109" t="str">
            <v>N</v>
          </cell>
          <cell r="BR109" t="str">
            <v>Y</v>
          </cell>
          <cell r="BS109" t="str">
            <v>Y</v>
          </cell>
          <cell r="BT109" t="str">
            <v>Y</v>
          </cell>
          <cell r="BU109" t="str">
            <v>Y</v>
          </cell>
          <cell r="BV109" t="str">
            <v>Y</v>
          </cell>
          <cell r="BW109" t="str">
            <v>Y</v>
          </cell>
          <cell r="BX109" t="str">
            <v>Y</v>
          </cell>
          <cell r="BY109" t="str">
            <v>Y</v>
          </cell>
          <cell r="BZ109" t="str">
            <v>Y</v>
          </cell>
          <cell r="CA109" t="str">
            <v>Y</v>
          </cell>
          <cell r="CB109" t="str">
            <v>Y</v>
          </cell>
          <cell r="CC109" t="str">
            <v>Y</v>
          </cell>
          <cell r="CD109" t="str">
            <v>Y</v>
          </cell>
          <cell r="CE109" t="str">
            <v>Y</v>
          </cell>
          <cell r="CF109" t="str">
            <v>Y</v>
          </cell>
          <cell r="CG109" t="str">
            <v>Y</v>
          </cell>
          <cell r="CH109" t="str">
            <v>Y</v>
          </cell>
          <cell r="CI109" t="str">
            <v>Y</v>
          </cell>
          <cell r="CJ109" t="str">
            <v xml:space="preserve">Y </v>
          </cell>
          <cell r="CK109" t="str">
            <v>Y</v>
          </cell>
          <cell r="CL109" t="str">
            <v>Y</v>
          </cell>
          <cell r="CM109"/>
          <cell r="CN109" t="str">
            <v>Y</v>
          </cell>
          <cell r="CO109" t="str">
            <v>Y</v>
          </cell>
          <cell r="CP109" t="str">
            <v>Y</v>
          </cell>
          <cell r="CQ109" t="str">
            <v>Y</v>
          </cell>
          <cell r="CR109"/>
          <cell r="CS109" t="str">
            <v>Y</v>
          </cell>
          <cell r="CT109" t="str">
            <v>Y</v>
          </cell>
          <cell r="CU109" t="str">
            <v>Y</v>
          </cell>
          <cell r="CV109" t="str">
            <v>Y</v>
          </cell>
          <cell r="CW109" t="str">
            <v>Y</v>
          </cell>
          <cell r="CX109" t="str">
            <v>Y</v>
          </cell>
          <cell r="CY109" t="str">
            <v>Y</v>
          </cell>
          <cell r="CZ109" t="str">
            <v>Y</v>
          </cell>
          <cell r="DA109" t="str">
            <v>Y</v>
          </cell>
          <cell r="DB109" t="str">
            <v>Y</v>
          </cell>
          <cell r="DC109" t="str">
            <v>Y</v>
          </cell>
          <cell r="DD109" t="str">
            <v>Y</v>
          </cell>
          <cell r="DE109" t="str">
            <v>Y</v>
          </cell>
          <cell r="DF109" t="str">
            <v>Y</v>
          </cell>
          <cell r="DG109" t="str">
            <v>Y</v>
          </cell>
          <cell r="DH109" t="str">
            <v>Y</v>
          </cell>
          <cell r="DI109" t="str">
            <v>Y</v>
          </cell>
          <cell r="DJ109" t="str">
            <v>Y</v>
          </cell>
          <cell r="DK109" t="str">
            <v>Y</v>
          </cell>
          <cell r="DL109" t="str">
            <v>Y</v>
          </cell>
          <cell r="DM109" t="str">
            <v>Y</v>
          </cell>
          <cell r="DN109" t="str">
            <v>Y</v>
          </cell>
          <cell r="DO109" t="str">
            <v>Y</v>
          </cell>
          <cell r="DP109" t="str">
            <v>Y</v>
          </cell>
          <cell r="DQ109" t="str">
            <v>Y</v>
          </cell>
          <cell r="DR109" t="str">
            <v>Y</v>
          </cell>
          <cell r="DS109" t="str">
            <v>Y</v>
          </cell>
          <cell r="DT109" t="str">
            <v>Y</v>
          </cell>
          <cell r="DU109" t="str">
            <v>Y</v>
          </cell>
          <cell r="DV109" t="str">
            <v>Y</v>
          </cell>
          <cell r="DW109" t="str">
            <v>Y</v>
          </cell>
          <cell r="DX109" t="str">
            <v>Y</v>
          </cell>
          <cell r="DY109" t="str">
            <v>Y</v>
          </cell>
          <cell r="DZ109" t="str">
            <v>Y</v>
          </cell>
          <cell r="EA109" t="str">
            <v>Y</v>
          </cell>
          <cell r="EB109"/>
          <cell r="EC109" t="str">
            <v>Y</v>
          </cell>
          <cell r="ED109" t="str">
            <v>Y</v>
          </cell>
          <cell r="EE109" t="str">
            <v>Y</v>
          </cell>
          <cell r="EF109" t="str">
            <v>Y</v>
          </cell>
          <cell r="EG109" t="str">
            <v>Y</v>
          </cell>
          <cell r="EH109" t="str">
            <v>Y</v>
          </cell>
          <cell r="EI109" t="str">
            <v>Y</v>
          </cell>
          <cell r="EJ109" t="str">
            <v>Y</v>
          </cell>
          <cell r="EK109" t="str">
            <v>Y</v>
          </cell>
          <cell r="EL109"/>
          <cell r="EM109" t="str">
            <v>Y</v>
          </cell>
          <cell r="EN109" t="str">
            <v>Y</v>
          </cell>
          <cell r="EO109" t="str">
            <v>Y</v>
          </cell>
          <cell r="EP109" t="str">
            <v>Y</v>
          </cell>
          <cell r="EQ109" t="str">
            <v>Y</v>
          </cell>
          <cell r="ER109" t="str">
            <v>Y</v>
          </cell>
          <cell r="ES109" t="str">
            <v>Y</v>
          </cell>
          <cell r="ET109" t="str">
            <v>Y</v>
          </cell>
          <cell r="EU109" t="str">
            <v>Y</v>
          </cell>
          <cell r="EV109" t="str">
            <v>Y</v>
          </cell>
          <cell r="EW109" t="str">
            <v>Y</v>
          </cell>
          <cell r="EX109" t="str">
            <v>Y</v>
          </cell>
          <cell r="EY109"/>
          <cell r="EZ109" t="str">
            <v>Y</v>
          </cell>
          <cell r="FA109" t="str">
            <v>Y</v>
          </cell>
          <cell r="FB109" t="str">
            <v>Y</v>
          </cell>
          <cell r="FC109" t="str">
            <v>Y</v>
          </cell>
          <cell r="FD109" t="str">
            <v>Y</v>
          </cell>
          <cell r="FE109" t="str">
            <v>Y</v>
          </cell>
          <cell r="FF109" t="str">
            <v>Y</v>
          </cell>
          <cell r="FG109" t="str">
            <v>Y</v>
          </cell>
          <cell r="FH109" t="str">
            <v>Y</v>
          </cell>
          <cell r="FI109" t="str">
            <v>Y</v>
          </cell>
          <cell r="FJ109" t="str">
            <v>Y</v>
          </cell>
          <cell r="FK109" t="str">
            <v>Y</v>
          </cell>
          <cell r="FL109" t="str">
            <v>Y</v>
          </cell>
          <cell r="FM109" t="str">
            <v>Y</v>
          </cell>
          <cell r="FN109" t="str">
            <v>Y</v>
          </cell>
          <cell r="FO109" t="str">
            <v>Y</v>
          </cell>
          <cell r="FP109" t="str">
            <v>Y</v>
          </cell>
          <cell r="FQ109" t="str">
            <v>Y</v>
          </cell>
          <cell r="FR109" t="str">
            <v>Y</v>
          </cell>
          <cell r="FS109" t="str">
            <v>Y</v>
          </cell>
          <cell r="FT109" t="str">
            <v>Y</v>
          </cell>
          <cell r="FU109" t="str">
            <v>Y</v>
          </cell>
          <cell r="FV109" t="str">
            <v>Y</v>
          </cell>
          <cell r="FW109" t="str">
            <v>Y</v>
          </cell>
          <cell r="FX109" t="str">
            <v>Y</v>
          </cell>
          <cell r="FY109" t="str">
            <v>Y</v>
          </cell>
          <cell r="FZ109" t="str">
            <v>Y</v>
          </cell>
          <cell r="GA109" t="str">
            <v>Y</v>
          </cell>
          <cell r="GB109"/>
          <cell r="GC109" t="str">
            <v>Y</v>
          </cell>
          <cell r="GD109" t="str">
            <v>Y</v>
          </cell>
          <cell r="GE109"/>
          <cell r="GF109" t="str">
            <v>Y</v>
          </cell>
          <cell r="GG109" t="str">
            <v>Y</v>
          </cell>
          <cell r="GH109" t="str">
            <v>Y</v>
          </cell>
          <cell r="GI109" t="str">
            <v>Y</v>
          </cell>
          <cell r="GJ109" t="str">
            <v>Y</v>
          </cell>
          <cell r="GK109" t="str">
            <v>Y</v>
          </cell>
          <cell r="GL109" t="str">
            <v>Y</v>
          </cell>
          <cell r="GM109" t="str">
            <v>Y</v>
          </cell>
          <cell r="GN109" t="str">
            <v>Y</v>
          </cell>
          <cell r="GO109" t="str">
            <v>Y</v>
          </cell>
          <cell r="GP109" t="str">
            <v>Y</v>
          </cell>
          <cell r="GQ109" t="str">
            <v>Y</v>
          </cell>
          <cell r="GR109" t="str">
            <v>Y</v>
          </cell>
          <cell r="GS109" t="str">
            <v>Y</v>
          </cell>
          <cell r="GT109" t="str">
            <v>Y</v>
          </cell>
          <cell r="GU109" t="str">
            <v>Y</v>
          </cell>
          <cell r="GV109" t="str">
            <v>Y</v>
          </cell>
          <cell r="GW109" t="str">
            <v>Y</v>
          </cell>
          <cell r="GX109" t="str">
            <v>Y</v>
          </cell>
          <cell r="GY109" t="str">
            <v>Y</v>
          </cell>
          <cell r="GZ109" t="str">
            <v>Y</v>
          </cell>
          <cell r="HA109" t="str">
            <v>Y</v>
          </cell>
          <cell r="HB109" t="str">
            <v>Y</v>
          </cell>
          <cell r="HC109" t="str">
            <v>Y</v>
          </cell>
          <cell r="HD109" t="str">
            <v>Y</v>
          </cell>
          <cell r="HE109" t="str">
            <v>Y</v>
          </cell>
          <cell r="HF109"/>
          <cell r="HG109" t="str">
            <v>Y</v>
          </cell>
          <cell r="HH109" t="str">
            <v>Y</v>
          </cell>
          <cell r="HI109" t="str">
            <v>Y</v>
          </cell>
          <cell r="HJ109" t="str">
            <v>Y</v>
          </cell>
          <cell r="HK109" t="str">
            <v>Y</v>
          </cell>
          <cell r="HL109" t="str">
            <v>Y</v>
          </cell>
          <cell r="HM109" t="str">
            <v>Y</v>
          </cell>
          <cell r="HN109" t="str">
            <v>Y</v>
          </cell>
          <cell r="HO109" t="str">
            <v>Y</v>
          </cell>
          <cell r="HP109"/>
          <cell r="HQ109" t="str">
            <v>Y</v>
          </cell>
          <cell r="HR109" t="str">
            <v>Y</v>
          </cell>
          <cell r="HS109" t="str">
            <v>Y</v>
          </cell>
          <cell r="HT109" t="str">
            <v>Y</v>
          </cell>
          <cell r="HU109" t="str">
            <v>Y</v>
          </cell>
          <cell r="HV109" t="str">
            <v>Y</v>
          </cell>
          <cell r="HW109" t="str">
            <v>Y</v>
          </cell>
          <cell r="HX109" t="str">
            <v>Y</v>
          </cell>
          <cell r="HY109"/>
          <cell r="HZ109" t="str">
            <v>Y</v>
          </cell>
          <cell r="IA109" t="str">
            <v>Y</v>
          </cell>
          <cell r="IB109" t="str">
            <v>Y</v>
          </cell>
          <cell r="IC109" t="str">
            <v>Y</v>
          </cell>
          <cell r="ID109" t="str">
            <v>Y</v>
          </cell>
          <cell r="IE109" t="str">
            <v>Y</v>
          </cell>
          <cell r="IF109" t="str">
            <v>Y</v>
          </cell>
          <cell r="IG109" t="str">
            <v>Y</v>
          </cell>
          <cell r="IH109" t="str">
            <v>Y</v>
          </cell>
          <cell r="II109"/>
          <cell r="IJ109" t="str">
            <v>Y</v>
          </cell>
          <cell r="IK109" t="str">
            <v>Y</v>
          </cell>
          <cell r="IL109" t="str">
            <v>Y</v>
          </cell>
          <cell r="IM109" t="str">
            <v>Y</v>
          </cell>
          <cell r="IN109"/>
          <cell r="IO109" t="str">
            <v>Y</v>
          </cell>
          <cell r="IP109" t="str">
            <v>Y</v>
          </cell>
          <cell r="IQ109" t="str">
            <v>Y</v>
          </cell>
          <cell r="IR109" t="str">
            <v>Y</v>
          </cell>
          <cell r="IS109" t="str">
            <v>Y</v>
          </cell>
          <cell r="IT109" t="str">
            <v>Y</v>
          </cell>
          <cell r="IU109" t="str">
            <v>Y</v>
          </cell>
          <cell r="IV109" t="str">
            <v>Y</v>
          </cell>
          <cell r="IW109"/>
          <cell r="IX109" t="str">
            <v>Y</v>
          </cell>
          <cell r="IY109" t="str">
            <v>Y</v>
          </cell>
          <cell r="IZ109" t="str">
            <v>Y</v>
          </cell>
          <cell r="JA109" t="str">
            <v>Y</v>
          </cell>
          <cell r="JB109" t="str">
            <v>Y</v>
          </cell>
          <cell r="JC109" t="str">
            <v>Y</v>
          </cell>
          <cell r="JD109" t="str">
            <v>Y</v>
          </cell>
          <cell r="JE109" t="str">
            <v>Y</v>
          </cell>
          <cell r="JF109" t="str">
            <v>Y</v>
          </cell>
          <cell r="JG109"/>
          <cell r="JH109" t="str">
            <v>Y</v>
          </cell>
          <cell r="JI109"/>
          <cell r="JJ109" t="str">
            <v>Y</v>
          </cell>
          <cell r="JK109" t="str">
            <v>Y</v>
          </cell>
          <cell r="JL109" t="str">
            <v>Y</v>
          </cell>
          <cell r="JM109" t="str">
            <v>Y</v>
          </cell>
          <cell r="JN109" t="str">
            <v>Y</v>
          </cell>
          <cell r="JO109" t="str">
            <v>Y</v>
          </cell>
          <cell r="JP109" t="str">
            <v>Y</v>
          </cell>
          <cell r="JQ109" t="str">
            <v>Y</v>
          </cell>
          <cell r="JR109" t="str">
            <v>Y</v>
          </cell>
          <cell r="JS109" t="str">
            <v>Y</v>
          </cell>
          <cell r="JT109" t="str">
            <v>Y</v>
          </cell>
          <cell r="JU109" t="str">
            <v>Y</v>
          </cell>
          <cell r="JV109" t="str">
            <v>Y</v>
          </cell>
          <cell r="JW109" t="str">
            <v>Y</v>
          </cell>
          <cell r="JX109" t="str">
            <v>Y</v>
          </cell>
          <cell r="JY109" t="str">
            <v>Y</v>
          </cell>
          <cell r="JZ109" t="str">
            <v>Y</v>
          </cell>
          <cell r="KA109" t="str">
            <v>Y</v>
          </cell>
          <cell r="KB109" t="str">
            <v>Y</v>
          </cell>
          <cell r="KC109" t="str">
            <v>Y</v>
          </cell>
          <cell r="KD109" t="str">
            <v>Y</v>
          </cell>
          <cell r="KE109" t="str">
            <v>Y</v>
          </cell>
          <cell r="KF109" t="str">
            <v>Y</v>
          </cell>
          <cell r="KG109" t="str">
            <v>Y</v>
          </cell>
          <cell r="KH109"/>
          <cell r="KI109" t="str">
            <v>Y</v>
          </cell>
          <cell r="KJ109" t="str">
            <v>Y</v>
          </cell>
          <cell r="KK109" t="str">
            <v>Y</v>
          </cell>
          <cell r="KL109" t="str">
            <v>Y</v>
          </cell>
          <cell r="KM109" t="str">
            <v>Y</v>
          </cell>
          <cell r="KN109" t="str">
            <v>Y</v>
          </cell>
          <cell r="KO109" t="str">
            <v>Y</v>
          </cell>
          <cell r="KP109" t="str">
            <v>Y</v>
          </cell>
          <cell r="KQ109" t="str">
            <v>Y</v>
          </cell>
          <cell r="KR109" t="str">
            <v>Y</v>
          </cell>
          <cell r="KS109" t="str">
            <v>Y</v>
          </cell>
          <cell r="KT109" t="str">
            <v>Y</v>
          </cell>
          <cell r="KU109" t="str">
            <v>Y</v>
          </cell>
          <cell r="KV109" t="str">
            <v>Y</v>
          </cell>
          <cell r="KW109" t="str">
            <v>Y</v>
          </cell>
          <cell r="KX109" t="str">
            <v>Y</v>
          </cell>
          <cell r="KY109" t="str">
            <v>Y</v>
          </cell>
          <cell r="KZ109" t="str">
            <v>Y</v>
          </cell>
          <cell r="LA109" t="str">
            <v>Y</v>
          </cell>
          <cell r="LB109" t="str">
            <v>Y</v>
          </cell>
          <cell r="LC109" t="str">
            <v>Y</v>
          </cell>
          <cell r="LD109" t="str">
            <v>Y</v>
          </cell>
          <cell r="LE109" t="str">
            <v>Y</v>
          </cell>
          <cell r="LF109" t="str">
            <v>Y</v>
          </cell>
          <cell r="LG109" t="str">
            <v>Y</v>
          </cell>
          <cell r="LH109" t="str">
            <v>Y</v>
          </cell>
          <cell r="LI109" t="str">
            <v>Y</v>
          </cell>
          <cell r="LJ109" t="str">
            <v>Y</v>
          </cell>
          <cell r="LK109" t="str">
            <v>Y</v>
          </cell>
          <cell r="LL109" t="str">
            <v>Y</v>
          </cell>
          <cell r="LM109" t="str">
            <v>Y</v>
          </cell>
          <cell r="LN109" t="str">
            <v>Y</v>
          </cell>
          <cell r="LO109" t="str">
            <v>Y</v>
          </cell>
          <cell r="LP109" t="str">
            <v>Y</v>
          </cell>
          <cell r="LQ109" t="str">
            <v>Y</v>
          </cell>
          <cell r="LR109"/>
          <cell r="LS109" t="str">
            <v>Y</v>
          </cell>
          <cell r="LT109" t="str">
            <v>Y</v>
          </cell>
          <cell r="LU109" t="str">
            <v>Y</v>
          </cell>
          <cell r="LV109" t="str">
            <v>Y</v>
          </cell>
          <cell r="LW109" t="str">
            <v>Y</v>
          </cell>
          <cell r="LX109" t="str">
            <v>Y</v>
          </cell>
          <cell r="LY109" t="str">
            <v>Y</v>
          </cell>
          <cell r="LZ109" t="str">
            <v>Y</v>
          </cell>
          <cell r="MA109" t="str">
            <v>Y</v>
          </cell>
          <cell r="MB109" t="str">
            <v>N</v>
          </cell>
          <cell r="MC109" t="str">
            <v>N</v>
          </cell>
          <cell r="MD109" t="str">
            <v>Y</v>
          </cell>
          <cell r="ME109" t="str">
            <v>Y</v>
          </cell>
          <cell r="MF109" t="str">
            <v>Y</v>
          </cell>
          <cell r="MG109" t="str">
            <v>Y</v>
          </cell>
          <cell r="MH109" t="str">
            <v>Y</v>
          </cell>
          <cell r="MI109" t="str">
            <v>Y</v>
          </cell>
          <cell r="MJ109" t="str">
            <v>Y</v>
          </cell>
          <cell r="MK109" t="str">
            <v>Y</v>
          </cell>
          <cell r="ML109" t="str">
            <v>Y</v>
          </cell>
          <cell r="MM109" t="str">
            <v>Y</v>
          </cell>
          <cell r="MN109" t="str">
            <v>Y</v>
          </cell>
          <cell r="MO109" t="str">
            <v>Y</v>
          </cell>
          <cell r="MP109" t="str">
            <v>Y</v>
          </cell>
          <cell r="MQ109"/>
          <cell r="MR109" t="str">
            <v>Y</v>
          </cell>
          <cell r="MS109" t="str">
            <v>Y</v>
          </cell>
          <cell r="MT109" t="str">
            <v>Y</v>
          </cell>
          <cell r="MU109" t="str">
            <v>Y</v>
          </cell>
          <cell r="MV109" t="str">
            <v>Y</v>
          </cell>
          <cell r="MW109" t="str">
            <v>Y</v>
          </cell>
          <cell r="MX109" t="str">
            <v>Y</v>
          </cell>
          <cell r="MY109" t="str">
            <v>Y</v>
          </cell>
          <cell r="MZ109" t="str">
            <v>Y</v>
          </cell>
          <cell r="NA109" t="str">
            <v>Y</v>
          </cell>
          <cell r="NB109" t="str">
            <v>Y</v>
          </cell>
          <cell r="NC109" t="str">
            <v>Y</v>
          </cell>
          <cell r="ND109" t="str">
            <v>Y</v>
          </cell>
          <cell r="NE109" t="str">
            <v>Y</v>
          </cell>
          <cell r="NF109" t="str">
            <v>Y</v>
          </cell>
          <cell r="NG109" t="str">
            <v>Y</v>
          </cell>
          <cell r="NH109" t="str">
            <v>Y</v>
          </cell>
          <cell r="NI109" t="str">
            <v>Y</v>
          </cell>
          <cell r="NJ109" t="str">
            <v>Y</v>
          </cell>
          <cell r="NK109" t="str">
            <v>Y</v>
          </cell>
          <cell r="NL109" t="str">
            <v>Y</v>
          </cell>
          <cell r="NM109" t="str">
            <v>Y</v>
          </cell>
          <cell r="NN109" t="str">
            <v>Y</v>
          </cell>
          <cell r="NO109" t="str">
            <v>Y</v>
          </cell>
          <cell r="NP109" t="str">
            <v>Y</v>
          </cell>
          <cell r="NQ109" t="str">
            <v>Y</v>
          </cell>
          <cell r="NR109" t="str">
            <v>Y</v>
          </cell>
          <cell r="NS109" t="str">
            <v>Y</v>
          </cell>
          <cell r="NT109" t="str">
            <v>Y</v>
          </cell>
          <cell r="NU109" t="str">
            <v>Y</v>
          </cell>
          <cell r="NV109" t="str">
            <v>Y</v>
          </cell>
          <cell r="NW109" t="str">
            <v>Y</v>
          </cell>
          <cell r="NX109" t="str">
            <v>Y</v>
          </cell>
          <cell r="NY109" t="str">
            <v>Y</v>
          </cell>
          <cell r="NZ109" t="str">
            <v>Y</v>
          </cell>
          <cell r="OA109" t="str">
            <v>Y</v>
          </cell>
          <cell r="OB109" t="str">
            <v>Y</v>
          </cell>
          <cell r="OC109"/>
          <cell r="OD109" t="str">
            <v>Y</v>
          </cell>
          <cell r="OE109" t="str">
            <v>Y</v>
          </cell>
          <cell r="OF109" t="str">
            <v>Y</v>
          </cell>
          <cell r="OG109" t="str">
            <v>Y</v>
          </cell>
          <cell r="OH109"/>
          <cell r="OI109" t="str">
            <v>Y</v>
          </cell>
          <cell r="OJ109" t="str">
            <v>Y</v>
          </cell>
          <cell r="OK109" t="str">
            <v>Y</v>
          </cell>
          <cell r="OL109" t="str">
            <v>Y</v>
          </cell>
          <cell r="OM109" t="str">
            <v>Y</v>
          </cell>
          <cell r="ON109" t="str">
            <v>Y</v>
          </cell>
          <cell r="OO109" t="str">
            <v>Y</v>
          </cell>
          <cell r="OP109"/>
          <cell r="OQ109" t="str">
            <v>Y</v>
          </cell>
          <cell r="OR109" t="str">
            <v>Y</v>
          </cell>
          <cell r="OS109" t="str">
            <v>Y</v>
          </cell>
          <cell r="OT109"/>
          <cell r="OU109" t="str">
            <v>Y</v>
          </cell>
          <cell r="OV109" t="str">
            <v>Y</v>
          </cell>
          <cell r="OW109" t="str">
            <v>Y</v>
          </cell>
          <cell r="OX109" t="str">
            <v>Y</v>
          </cell>
          <cell r="OY109" t="str">
            <v>Y</v>
          </cell>
          <cell r="OZ109" t="str">
            <v>Y</v>
          </cell>
          <cell r="PA109" t="str">
            <v>Y</v>
          </cell>
          <cell r="PB109" t="str">
            <v>Y</v>
          </cell>
          <cell r="PC109" t="str">
            <v>Y</v>
          </cell>
          <cell r="PD109" t="str">
            <v>Y</v>
          </cell>
          <cell r="PE109" t="str">
            <v>Y</v>
          </cell>
          <cell r="PF109" t="str">
            <v>Y</v>
          </cell>
          <cell r="PG109" t="str">
            <v>Y</v>
          </cell>
          <cell r="PH109" t="str">
            <v>Y</v>
          </cell>
          <cell r="PI109" t="str">
            <v>Y</v>
          </cell>
          <cell r="PJ109" t="str">
            <v>Y</v>
          </cell>
          <cell r="PK109" t="str">
            <v>Y</v>
          </cell>
          <cell r="PL109" t="str">
            <v>Y</v>
          </cell>
          <cell r="PM109" t="str">
            <v>Y</v>
          </cell>
          <cell r="PN109" t="str">
            <v>Y</v>
          </cell>
          <cell r="PO109" t="str">
            <v>Y</v>
          </cell>
          <cell r="PP109" t="str">
            <v>Y</v>
          </cell>
          <cell r="PQ109" t="str">
            <v>Y</v>
          </cell>
          <cell r="PR109" t="str">
            <v>Y</v>
          </cell>
          <cell r="PS109" t="str">
            <v>Y</v>
          </cell>
          <cell r="PT109" t="str">
            <v>Y</v>
          </cell>
          <cell r="PU109" t="str">
            <v>Y</v>
          </cell>
          <cell r="PV109" t="str">
            <v>Y</v>
          </cell>
          <cell r="PW109" t="str">
            <v>Y</v>
          </cell>
          <cell r="PX109" t="str">
            <v>Y</v>
          </cell>
          <cell r="PY109" t="str">
            <v>Y</v>
          </cell>
          <cell r="PZ109" t="str">
            <v>Y</v>
          </cell>
          <cell r="QA109"/>
          <cell r="QB109" t="str">
            <v>Y</v>
          </cell>
          <cell r="QC109" t="str">
            <v>Y</v>
          </cell>
          <cell r="QD109" t="str">
            <v>Y</v>
          </cell>
          <cell r="QE109" t="str">
            <v>Y</v>
          </cell>
          <cell r="QF109" t="str">
            <v>Y</v>
          </cell>
          <cell r="QG109" t="str">
            <v>Y</v>
          </cell>
          <cell r="QH109" t="str">
            <v>Y</v>
          </cell>
          <cell r="QI109" t="str">
            <v>Y</v>
          </cell>
          <cell r="QJ109" t="str">
            <v>Y</v>
          </cell>
          <cell r="QK109" t="str">
            <v>Y</v>
          </cell>
          <cell r="QL109" t="str">
            <v>Y</v>
          </cell>
          <cell r="QM109" t="str">
            <v>Y</v>
          </cell>
          <cell r="QN109" t="str">
            <v>Y</v>
          </cell>
          <cell r="QO109" t="str">
            <v>Y</v>
          </cell>
          <cell r="QP109" t="str">
            <v>Y</v>
          </cell>
          <cell r="QQ109" t="str">
            <v>Y</v>
          </cell>
          <cell r="QR109" t="str">
            <v>Y</v>
          </cell>
          <cell r="QS109" t="str">
            <v>Y</v>
          </cell>
          <cell r="QT109" t="str">
            <v>Y</v>
          </cell>
          <cell r="QU109" t="str">
            <v>Y</v>
          </cell>
          <cell r="QV109" t="str">
            <v>Y</v>
          </cell>
          <cell r="QW109" t="str">
            <v>Y</v>
          </cell>
          <cell r="QX109" t="str">
            <v>Y</v>
          </cell>
          <cell r="QY109" t="str">
            <v>Y</v>
          </cell>
          <cell r="QZ109"/>
          <cell r="RA109" t="str">
            <v>Y</v>
          </cell>
          <cell r="RB109" t="str">
            <v>Y</v>
          </cell>
          <cell r="RC109" t="str">
            <v>Y</v>
          </cell>
          <cell r="RD109" t="str">
            <v>Y</v>
          </cell>
          <cell r="RE109" t="str">
            <v>Y</v>
          </cell>
          <cell r="RF109" t="str">
            <v>Y</v>
          </cell>
          <cell r="RG109" t="str">
            <v>Y</v>
          </cell>
          <cell r="RH109" t="str">
            <v>Y</v>
          </cell>
          <cell r="RI109" t="str">
            <v>Y</v>
          </cell>
          <cell r="RJ109" t="str">
            <v>Y</v>
          </cell>
          <cell r="RK109" t="str">
            <v>Y</v>
          </cell>
          <cell r="RL109" t="str">
            <v>Y</v>
          </cell>
          <cell r="RM109"/>
          <cell r="RN109" t="str">
            <v>Y</v>
          </cell>
          <cell r="RO109" t="str">
            <v>Y</v>
          </cell>
          <cell r="RP109" t="str">
            <v>Y</v>
          </cell>
          <cell r="RQ109" t="str">
            <v>Y</v>
          </cell>
          <cell r="RR109" t="str">
            <v>Y</v>
          </cell>
          <cell r="RS109" t="str">
            <v>Y</v>
          </cell>
          <cell r="RT109" t="str">
            <v>Y</v>
          </cell>
          <cell r="RU109" t="str">
            <v>Y</v>
          </cell>
          <cell r="RV109" t="str">
            <v>Y</v>
          </cell>
          <cell r="RW109" t="str">
            <v>Y</v>
          </cell>
          <cell r="RX109" t="str">
            <v>Y</v>
          </cell>
          <cell r="RY109"/>
          <cell r="RZ109" t="str">
            <v>Y</v>
          </cell>
          <cell r="SA109" t="str">
            <v>Y</v>
          </cell>
          <cell r="SB109" t="str">
            <v>Y</v>
          </cell>
          <cell r="SC109"/>
          <cell r="SD109" t="str">
            <v>Y</v>
          </cell>
          <cell r="SE109" t="str">
            <v>Y</v>
          </cell>
          <cell r="SF109" t="str">
            <v>Y</v>
          </cell>
          <cell r="SG109" t="str">
            <v>Y</v>
          </cell>
          <cell r="SH109" t="str">
            <v>Y</v>
          </cell>
          <cell r="SI109" t="str">
            <v>Y</v>
          </cell>
          <cell r="SJ109" t="str">
            <v>Y</v>
          </cell>
          <cell r="SK109" t="str">
            <v>Y</v>
          </cell>
          <cell r="SL109" t="str">
            <v>Y</v>
          </cell>
          <cell r="SM109"/>
          <cell r="SN109" t="str">
            <v>Y</v>
          </cell>
          <cell r="SO109" t="str">
            <v>Y</v>
          </cell>
          <cell r="SP109" t="str">
            <v>Y</v>
          </cell>
          <cell r="SQ109" t="str">
            <v>Y</v>
          </cell>
          <cell r="SR109" t="str">
            <v>Y</v>
          </cell>
          <cell r="SS109" t="str">
            <v>Y</v>
          </cell>
          <cell r="ST109" t="str">
            <v>Y</v>
          </cell>
          <cell r="SU109" t="str">
            <v>Y</v>
          </cell>
          <cell r="SV109" t="str">
            <v>Y</v>
          </cell>
          <cell r="SW109" t="str">
            <v>Y</v>
          </cell>
          <cell r="SX109" t="str">
            <v>Y</v>
          </cell>
          <cell r="SY109" t="str">
            <v>Y</v>
          </cell>
          <cell r="SZ109" t="str">
            <v>Y</v>
          </cell>
          <cell r="TA109" t="str">
            <v>Y</v>
          </cell>
          <cell r="TB109" t="str">
            <v>Y</v>
          </cell>
          <cell r="TC109" t="str">
            <v>Y</v>
          </cell>
          <cell r="TD109" t="str">
            <v>Y</v>
          </cell>
          <cell r="TE109" t="str">
            <v>Y</v>
          </cell>
          <cell r="TF109" t="str">
            <v>Y</v>
          </cell>
          <cell r="TG109" t="str">
            <v>Y</v>
          </cell>
          <cell r="TH109" t="str">
            <v>Y</v>
          </cell>
          <cell r="TI109" t="str">
            <v>Y</v>
          </cell>
          <cell r="TJ109" t="str">
            <v>Y</v>
          </cell>
          <cell r="TK109" t="str">
            <v>Y</v>
          </cell>
          <cell r="TL109" t="str">
            <v>Y</v>
          </cell>
          <cell r="TM109" t="str">
            <v>Y</v>
          </cell>
          <cell r="TN109" t="str">
            <v>Y</v>
          </cell>
          <cell r="TO109" t="str">
            <v>Y</v>
          </cell>
          <cell r="TP109" t="str">
            <v>Y</v>
          </cell>
          <cell r="TQ109" t="str">
            <v>Y</v>
          </cell>
          <cell r="TR109"/>
          <cell r="TS109" t="str">
            <v>Y</v>
          </cell>
          <cell r="TT109" t="str">
            <v>Y</v>
          </cell>
          <cell r="TU109" t="str">
            <v>Y</v>
          </cell>
          <cell r="TV109" t="str">
            <v>Y</v>
          </cell>
          <cell r="TW109" t="str">
            <v>Y</v>
          </cell>
          <cell r="TX109" t="str">
            <v>Y</v>
          </cell>
          <cell r="TY109" t="str">
            <v>Y</v>
          </cell>
          <cell r="TZ109" t="str">
            <v>Y</v>
          </cell>
          <cell r="UA109" t="str">
            <v>Y</v>
          </cell>
          <cell r="UB109" t="str">
            <v>Y</v>
          </cell>
          <cell r="UC109" t="str">
            <v>Y</v>
          </cell>
          <cell r="UD109" t="str">
            <v>Y</v>
          </cell>
          <cell r="UE109" t="str">
            <v>Y</v>
          </cell>
          <cell r="UF109" t="str">
            <v>Y</v>
          </cell>
          <cell r="UG109" t="str">
            <v>Y</v>
          </cell>
          <cell r="UH109" t="str">
            <v>Y</v>
          </cell>
          <cell r="UI109" t="str">
            <v>Y</v>
          </cell>
          <cell r="UJ109" t="str">
            <v>Y</v>
          </cell>
          <cell r="UK109" t="str">
            <v>Y</v>
          </cell>
          <cell r="UL109" t="str">
            <v>Y</v>
          </cell>
          <cell r="UM109"/>
          <cell r="UN109" t="str">
            <v>Y</v>
          </cell>
          <cell r="UO109"/>
          <cell r="UP109" t="str">
            <v>Y</v>
          </cell>
          <cell r="UQ109" t="str">
            <v>Y</v>
          </cell>
          <cell r="UR109"/>
          <cell r="US109" t="str">
            <v>Y</v>
          </cell>
          <cell r="UT109" t="str">
            <v>Y</v>
          </cell>
          <cell r="UU109" t="str">
            <v>Y</v>
          </cell>
          <cell r="UV109" t="str">
            <v>Y</v>
          </cell>
          <cell r="UW109" t="str">
            <v>Y</v>
          </cell>
          <cell r="UX109" t="str">
            <v>Y</v>
          </cell>
          <cell r="UY109" t="str">
            <v>Y</v>
          </cell>
          <cell r="UZ109" t="str">
            <v>Y</v>
          </cell>
          <cell r="VA109" t="str">
            <v>Y</v>
          </cell>
          <cell r="VB109" t="str">
            <v>Y</v>
          </cell>
          <cell r="VC109" t="str">
            <v>Y</v>
          </cell>
          <cell r="VD109" t="str">
            <v>Y</v>
          </cell>
          <cell r="VE109" t="str">
            <v>Y</v>
          </cell>
          <cell r="VF109" t="str">
            <v>Y</v>
          </cell>
          <cell r="VG109"/>
          <cell r="VH109" t="str">
            <v>Y</v>
          </cell>
          <cell r="VI109" t="str">
            <v>Y</v>
          </cell>
          <cell r="VJ109" t="str">
            <v>Y</v>
          </cell>
          <cell r="VK109" t="str">
            <v>Y</v>
          </cell>
          <cell r="VL109" t="str">
            <v>Y</v>
          </cell>
          <cell r="VM109"/>
          <cell r="VN109" t="str">
            <v>Y</v>
          </cell>
          <cell r="VO109" t="str">
            <v>Y</v>
          </cell>
          <cell r="VP109"/>
          <cell r="VQ109" t="str">
            <v>Y</v>
          </cell>
          <cell r="VR109" t="str">
            <v>Y</v>
          </cell>
          <cell r="VS109" t="str">
            <v>Y</v>
          </cell>
          <cell r="VT109" t="str">
            <v>Y</v>
          </cell>
          <cell r="VU109" t="str">
            <v>Y</v>
          </cell>
          <cell r="VV109" t="str">
            <v>Y</v>
          </cell>
          <cell r="VW109" t="str">
            <v>Y</v>
          </cell>
          <cell r="VX109"/>
          <cell r="VY109" t="str">
            <v>Y</v>
          </cell>
          <cell r="VZ109" t="str">
            <v>Y</v>
          </cell>
          <cell r="WA109"/>
          <cell r="WB109"/>
          <cell r="WC109" t="str">
            <v>Y</v>
          </cell>
          <cell r="WD109" t="str">
            <v>Y</v>
          </cell>
          <cell r="WE109" t="str">
            <v>Y</v>
          </cell>
          <cell r="WF109"/>
          <cell r="WG109" t="str">
            <v>Y</v>
          </cell>
          <cell r="WH109" t="str">
            <v>Y</v>
          </cell>
          <cell r="WI109" t="str">
            <v>Y</v>
          </cell>
          <cell r="WJ109"/>
          <cell r="WK109"/>
          <cell r="WL109" t="str">
            <v>Y</v>
          </cell>
          <cell r="WM109" t="str">
            <v>Y</v>
          </cell>
          <cell r="WN109" t="str">
            <v>Y</v>
          </cell>
          <cell r="WO109" t="str">
            <v>Y</v>
          </cell>
          <cell r="WP109"/>
          <cell r="WQ109"/>
          <cell r="WR109"/>
          <cell r="WS109" t="str">
            <v>Y</v>
          </cell>
          <cell r="WT109" t="str">
            <v>Y</v>
          </cell>
          <cell r="WU109" t="str">
            <v>Y</v>
          </cell>
          <cell r="WV109" t="str">
            <v>Y</v>
          </cell>
          <cell r="WW109" t="str">
            <v>Y</v>
          </cell>
          <cell r="WX109" t="str">
            <v>Y</v>
          </cell>
          <cell r="WY109" t="str">
            <v>Y</v>
          </cell>
          <cell r="WZ109" t="str">
            <v>Y</v>
          </cell>
          <cell r="XA109"/>
          <cell r="XB109" t="str">
            <v>Y</v>
          </cell>
          <cell r="XC109"/>
          <cell r="XD109"/>
          <cell r="XE109"/>
          <cell r="XF109"/>
          <cell r="XG109"/>
          <cell r="XH109"/>
          <cell r="XI109"/>
          <cell r="XJ109"/>
          <cell r="XK109" t="str">
            <v>Y</v>
          </cell>
          <cell r="XL109" t="str">
            <v>Y</v>
          </cell>
          <cell r="XM109"/>
          <cell r="XN109" t="str">
            <v>Y</v>
          </cell>
          <cell r="XO109"/>
          <cell r="XP109" t="str">
            <v>Y</v>
          </cell>
          <cell r="XQ109" t="str">
            <v>Y</v>
          </cell>
          <cell r="XR109" t="str">
            <v>Y</v>
          </cell>
          <cell r="XS109" t="str">
            <v>Y</v>
          </cell>
          <cell r="XT109" t="str">
            <v>Y</v>
          </cell>
          <cell r="XU109" t="str">
            <v>Y</v>
          </cell>
          <cell r="XV109" t="str">
            <v>Y</v>
          </cell>
        </row>
        <row r="110">
          <cell r="E110" t="str">
            <v>Y</v>
          </cell>
          <cell r="F110" t="str">
            <v>Y</v>
          </cell>
          <cell r="G110" t="str">
            <v>Y</v>
          </cell>
          <cell r="H110" t="str">
            <v>Y</v>
          </cell>
          <cell r="I110" t="str">
            <v>Y</v>
          </cell>
          <cell r="J110" t="str">
            <v>Y</v>
          </cell>
          <cell r="K110" t="str">
            <v>Y</v>
          </cell>
          <cell r="L110" t="str">
            <v>Y</v>
          </cell>
          <cell r="M110" t="str">
            <v>Y</v>
          </cell>
          <cell r="N110" t="str">
            <v>Y</v>
          </cell>
          <cell r="O110"/>
          <cell r="P110" t="str">
            <v>Y</v>
          </cell>
          <cell r="Q110" t="str">
            <v>Y</v>
          </cell>
          <cell r="R110" t="str">
            <v>Y</v>
          </cell>
          <cell r="S110" t="str">
            <v>Y</v>
          </cell>
          <cell r="T110" t="str">
            <v>Y</v>
          </cell>
          <cell r="U110" t="str">
            <v>Y</v>
          </cell>
          <cell r="V110" t="str">
            <v>Y</v>
          </cell>
          <cell r="W110" t="str">
            <v>Y</v>
          </cell>
          <cell r="X110" t="str">
            <v>Y</v>
          </cell>
          <cell r="Y110" t="str">
            <v>Y</v>
          </cell>
          <cell r="Z110"/>
          <cell r="AA110" t="str">
            <v>Y</v>
          </cell>
          <cell r="AB110" t="str">
            <v>Y</v>
          </cell>
          <cell r="AC110" t="str">
            <v>Y</v>
          </cell>
          <cell r="AD110" t="str">
            <v>Y</v>
          </cell>
          <cell r="AE110" t="str">
            <v>Y</v>
          </cell>
          <cell r="AF110" t="str">
            <v>Y</v>
          </cell>
          <cell r="AG110" t="str">
            <v>Y</v>
          </cell>
          <cell r="AH110" t="str">
            <v>Y</v>
          </cell>
          <cell r="AI110" t="str">
            <v>Y</v>
          </cell>
          <cell r="AJ110" t="str">
            <v>Y</v>
          </cell>
          <cell r="AK110" t="str">
            <v>Y</v>
          </cell>
          <cell r="AL110" t="str">
            <v>Y</v>
          </cell>
          <cell r="AM110" t="str">
            <v>Y</v>
          </cell>
          <cell r="AN110" t="str">
            <v>Y</v>
          </cell>
          <cell r="AO110" t="str">
            <v>Y</v>
          </cell>
          <cell r="AP110" t="str">
            <v>Y</v>
          </cell>
          <cell r="AQ110" t="str">
            <v>Y</v>
          </cell>
          <cell r="AR110" t="str">
            <v>Y</v>
          </cell>
          <cell r="AS110" t="str">
            <v>Y</v>
          </cell>
          <cell r="AT110" t="str">
            <v>Y</v>
          </cell>
          <cell r="AU110" t="str">
            <v>Y</v>
          </cell>
          <cell r="AV110" t="str">
            <v>Y</v>
          </cell>
          <cell r="AW110" t="str">
            <v>Y</v>
          </cell>
          <cell r="AX110" t="str">
            <v>Y</v>
          </cell>
          <cell r="AY110"/>
          <cell r="AZ110" t="str">
            <v>Y</v>
          </cell>
          <cell r="BA110"/>
          <cell r="BB110" t="str">
            <v>Y</v>
          </cell>
          <cell r="BC110" t="str">
            <v>Y</v>
          </cell>
          <cell r="BD110" t="str">
            <v>Y</v>
          </cell>
          <cell r="BE110" t="str">
            <v>Y</v>
          </cell>
          <cell r="BF110" t="str">
            <v>Y</v>
          </cell>
          <cell r="BG110" t="str">
            <v>Y</v>
          </cell>
          <cell r="BH110" t="str">
            <v>Y</v>
          </cell>
          <cell r="BI110" t="str">
            <v>Y</v>
          </cell>
          <cell r="BJ110" t="str">
            <v>Y</v>
          </cell>
          <cell r="BK110" t="str">
            <v>Y</v>
          </cell>
          <cell r="BL110" t="str">
            <v>Y</v>
          </cell>
          <cell r="BM110" t="str">
            <v>Y</v>
          </cell>
          <cell r="BN110" t="str">
            <v>Y</v>
          </cell>
          <cell r="BO110" t="str">
            <v>Y</v>
          </cell>
          <cell r="BP110" t="str">
            <v>Y</v>
          </cell>
          <cell r="BQ110" t="str">
            <v>Y</v>
          </cell>
          <cell r="BR110" t="str">
            <v>Y</v>
          </cell>
          <cell r="BS110" t="str">
            <v>Y</v>
          </cell>
          <cell r="BT110" t="str">
            <v>Y</v>
          </cell>
          <cell r="BU110" t="str">
            <v>Y</v>
          </cell>
          <cell r="BV110" t="str">
            <v>Y</v>
          </cell>
          <cell r="BW110" t="str">
            <v>Y</v>
          </cell>
          <cell r="BX110" t="str">
            <v>Y</v>
          </cell>
          <cell r="BY110" t="str">
            <v>Y</v>
          </cell>
          <cell r="BZ110" t="str">
            <v>Y</v>
          </cell>
          <cell r="CA110" t="str">
            <v>Y</v>
          </cell>
          <cell r="CB110" t="str">
            <v>Y</v>
          </cell>
          <cell r="CC110" t="str">
            <v>Y</v>
          </cell>
          <cell r="CD110" t="str">
            <v>Y</v>
          </cell>
          <cell r="CE110" t="str">
            <v>Y</v>
          </cell>
          <cell r="CF110" t="str">
            <v>Y</v>
          </cell>
          <cell r="CG110" t="str">
            <v>Y</v>
          </cell>
          <cell r="CH110" t="str">
            <v>Y</v>
          </cell>
          <cell r="CI110" t="str">
            <v>Y</v>
          </cell>
          <cell r="CJ110" t="str">
            <v xml:space="preserve">Y </v>
          </cell>
          <cell r="CK110" t="str">
            <v>Y</v>
          </cell>
          <cell r="CL110" t="str">
            <v>Y</v>
          </cell>
          <cell r="CM110"/>
          <cell r="CN110" t="str">
            <v>Y</v>
          </cell>
          <cell r="CO110" t="str">
            <v>Y</v>
          </cell>
          <cell r="CP110" t="str">
            <v>Y</v>
          </cell>
          <cell r="CQ110" t="str">
            <v>Y</v>
          </cell>
          <cell r="CR110"/>
          <cell r="CS110" t="str">
            <v>Y</v>
          </cell>
          <cell r="CT110" t="str">
            <v>Y</v>
          </cell>
          <cell r="CU110" t="str">
            <v>Y</v>
          </cell>
          <cell r="CV110" t="str">
            <v>Y</v>
          </cell>
          <cell r="CW110" t="str">
            <v>Y</v>
          </cell>
          <cell r="CX110" t="str">
            <v>Y</v>
          </cell>
          <cell r="CY110" t="str">
            <v>Y</v>
          </cell>
          <cell r="CZ110" t="str">
            <v>Y</v>
          </cell>
          <cell r="DA110" t="str">
            <v>Y</v>
          </cell>
          <cell r="DB110" t="str">
            <v>Y</v>
          </cell>
          <cell r="DC110" t="str">
            <v>Y</v>
          </cell>
          <cell r="DD110" t="str">
            <v>Y</v>
          </cell>
          <cell r="DE110" t="str">
            <v>Y</v>
          </cell>
          <cell r="DF110" t="str">
            <v>Y</v>
          </cell>
          <cell r="DG110" t="str">
            <v>Y</v>
          </cell>
          <cell r="DH110" t="str">
            <v>Y</v>
          </cell>
          <cell r="DI110" t="str">
            <v>Y</v>
          </cell>
          <cell r="DJ110" t="str">
            <v>Y</v>
          </cell>
          <cell r="DK110" t="str">
            <v>Y</v>
          </cell>
          <cell r="DL110" t="str">
            <v>Y</v>
          </cell>
          <cell r="DM110" t="str">
            <v>Y</v>
          </cell>
          <cell r="DN110" t="str">
            <v>Y</v>
          </cell>
          <cell r="DO110" t="str">
            <v>Y</v>
          </cell>
          <cell r="DP110" t="str">
            <v>Y</v>
          </cell>
          <cell r="DQ110" t="str">
            <v>Y</v>
          </cell>
          <cell r="DR110" t="str">
            <v>Y</v>
          </cell>
          <cell r="DS110" t="str">
            <v>Y</v>
          </cell>
          <cell r="DT110" t="str">
            <v>Y</v>
          </cell>
          <cell r="DU110" t="str">
            <v>Y</v>
          </cell>
          <cell r="DV110" t="str">
            <v>Y</v>
          </cell>
          <cell r="DW110" t="str">
            <v>Y</v>
          </cell>
          <cell r="DX110" t="str">
            <v>Y</v>
          </cell>
          <cell r="DY110" t="str">
            <v>Y</v>
          </cell>
          <cell r="DZ110" t="str">
            <v>Y</v>
          </cell>
          <cell r="EA110" t="str">
            <v>Y</v>
          </cell>
          <cell r="EB110"/>
          <cell r="EC110" t="str">
            <v>Y</v>
          </cell>
          <cell r="ED110" t="str">
            <v>Y</v>
          </cell>
          <cell r="EE110" t="str">
            <v>Y</v>
          </cell>
          <cell r="EF110" t="str">
            <v>Y</v>
          </cell>
          <cell r="EG110" t="str">
            <v>Y</v>
          </cell>
          <cell r="EH110" t="str">
            <v>Y</v>
          </cell>
          <cell r="EI110" t="str">
            <v>Y</v>
          </cell>
          <cell r="EJ110" t="str">
            <v>Y</v>
          </cell>
          <cell r="EK110" t="str">
            <v>Y</v>
          </cell>
          <cell r="EL110"/>
          <cell r="EM110" t="str">
            <v>Y</v>
          </cell>
          <cell r="EN110" t="str">
            <v>Y</v>
          </cell>
          <cell r="EO110" t="str">
            <v>Y</v>
          </cell>
          <cell r="EP110" t="str">
            <v>Y</v>
          </cell>
          <cell r="EQ110" t="str">
            <v>Y</v>
          </cell>
          <cell r="ER110" t="str">
            <v>Y</v>
          </cell>
          <cell r="ES110" t="str">
            <v>Y</v>
          </cell>
          <cell r="ET110" t="str">
            <v>Y</v>
          </cell>
          <cell r="EU110" t="str">
            <v>Y</v>
          </cell>
          <cell r="EV110" t="str">
            <v>Y</v>
          </cell>
          <cell r="EW110" t="str">
            <v>Y</v>
          </cell>
          <cell r="EX110" t="str">
            <v>Y</v>
          </cell>
          <cell r="EY110"/>
          <cell r="EZ110" t="str">
            <v>Y</v>
          </cell>
          <cell r="FA110" t="str">
            <v>Y</v>
          </cell>
          <cell r="FB110" t="str">
            <v>Y</v>
          </cell>
          <cell r="FC110" t="str">
            <v>Y</v>
          </cell>
          <cell r="FD110" t="str">
            <v>Y</v>
          </cell>
          <cell r="FE110" t="str">
            <v>Y</v>
          </cell>
          <cell r="FF110" t="str">
            <v>Y</v>
          </cell>
          <cell r="FG110" t="str">
            <v>Y</v>
          </cell>
          <cell r="FH110" t="str">
            <v>Y</v>
          </cell>
          <cell r="FI110" t="str">
            <v>Y</v>
          </cell>
          <cell r="FJ110" t="str">
            <v>Y</v>
          </cell>
          <cell r="FK110" t="str">
            <v>Y</v>
          </cell>
          <cell r="FL110" t="str">
            <v>Y</v>
          </cell>
          <cell r="FM110" t="str">
            <v>Y</v>
          </cell>
          <cell r="FN110" t="str">
            <v>Y</v>
          </cell>
          <cell r="FO110" t="str">
            <v>Y</v>
          </cell>
          <cell r="FP110" t="str">
            <v>Y</v>
          </cell>
          <cell r="FQ110" t="str">
            <v>Y</v>
          </cell>
          <cell r="FR110" t="str">
            <v>Y</v>
          </cell>
          <cell r="FS110" t="str">
            <v>Y</v>
          </cell>
          <cell r="FT110" t="str">
            <v>Y</v>
          </cell>
          <cell r="FU110" t="str">
            <v>Y</v>
          </cell>
          <cell r="FV110" t="str">
            <v>Y</v>
          </cell>
          <cell r="FW110" t="str">
            <v>Y</v>
          </cell>
          <cell r="FX110" t="str">
            <v>Y</v>
          </cell>
          <cell r="FY110" t="str">
            <v>Y</v>
          </cell>
          <cell r="FZ110" t="str">
            <v>Y</v>
          </cell>
          <cell r="GA110" t="str">
            <v>Y</v>
          </cell>
          <cell r="GB110"/>
          <cell r="GC110" t="str">
            <v>Y</v>
          </cell>
          <cell r="GD110" t="str">
            <v>Y</v>
          </cell>
          <cell r="GE110"/>
          <cell r="GF110" t="str">
            <v>Y</v>
          </cell>
          <cell r="GG110" t="str">
            <v>Y</v>
          </cell>
          <cell r="GH110" t="str">
            <v>Y</v>
          </cell>
          <cell r="GI110" t="str">
            <v>Y</v>
          </cell>
          <cell r="GJ110" t="str">
            <v>Y</v>
          </cell>
          <cell r="GK110" t="str">
            <v>Y</v>
          </cell>
          <cell r="GL110" t="str">
            <v>Y</v>
          </cell>
          <cell r="GM110" t="str">
            <v>Y</v>
          </cell>
          <cell r="GN110" t="str">
            <v>Y</v>
          </cell>
          <cell r="GO110" t="str">
            <v>Y</v>
          </cell>
          <cell r="GP110" t="str">
            <v>Y</v>
          </cell>
          <cell r="GQ110" t="str">
            <v>Y</v>
          </cell>
          <cell r="GR110" t="str">
            <v>Y</v>
          </cell>
          <cell r="GS110" t="str">
            <v>Y</v>
          </cell>
          <cell r="GT110" t="str">
            <v>Y</v>
          </cell>
          <cell r="GU110" t="str">
            <v>Y</v>
          </cell>
          <cell r="GV110" t="str">
            <v>Y</v>
          </cell>
          <cell r="GW110" t="str">
            <v>Y</v>
          </cell>
          <cell r="GX110" t="str">
            <v>Y</v>
          </cell>
          <cell r="GY110" t="str">
            <v>Y</v>
          </cell>
          <cell r="GZ110" t="str">
            <v>Y</v>
          </cell>
          <cell r="HA110" t="str">
            <v>Y</v>
          </cell>
          <cell r="HB110" t="str">
            <v>Y</v>
          </cell>
          <cell r="HC110" t="str">
            <v>Y</v>
          </cell>
          <cell r="HD110" t="str">
            <v>Y</v>
          </cell>
          <cell r="HE110" t="str">
            <v>Y</v>
          </cell>
          <cell r="HF110"/>
          <cell r="HG110" t="str">
            <v>Y</v>
          </cell>
          <cell r="HH110" t="str">
            <v>Y</v>
          </cell>
          <cell r="HI110" t="str">
            <v>Y</v>
          </cell>
          <cell r="HJ110" t="str">
            <v>Y</v>
          </cell>
          <cell r="HK110" t="str">
            <v>Y</v>
          </cell>
          <cell r="HL110" t="str">
            <v>Y</v>
          </cell>
          <cell r="HM110" t="str">
            <v>Y</v>
          </cell>
          <cell r="HN110" t="str">
            <v>Y</v>
          </cell>
          <cell r="HO110" t="str">
            <v>Y</v>
          </cell>
          <cell r="HP110"/>
          <cell r="HQ110" t="str">
            <v>Y</v>
          </cell>
          <cell r="HR110" t="str">
            <v>Y</v>
          </cell>
          <cell r="HS110" t="str">
            <v>Y</v>
          </cell>
          <cell r="HT110" t="str">
            <v>Y</v>
          </cell>
          <cell r="HU110" t="str">
            <v>Y</v>
          </cell>
          <cell r="HV110" t="str">
            <v>Y</v>
          </cell>
          <cell r="HW110" t="str">
            <v>Y</v>
          </cell>
          <cell r="HX110" t="str">
            <v>Y</v>
          </cell>
          <cell r="HY110"/>
          <cell r="HZ110" t="str">
            <v>Y</v>
          </cell>
          <cell r="IA110" t="str">
            <v>Y</v>
          </cell>
          <cell r="IB110" t="str">
            <v>Y</v>
          </cell>
          <cell r="IC110" t="str">
            <v>Y</v>
          </cell>
          <cell r="ID110" t="str">
            <v>Y</v>
          </cell>
          <cell r="IE110" t="str">
            <v>N</v>
          </cell>
          <cell r="IF110" t="str">
            <v>Y</v>
          </cell>
          <cell r="IG110" t="str">
            <v>Y</v>
          </cell>
          <cell r="IH110" t="str">
            <v>Y</v>
          </cell>
          <cell r="II110"/>
          <cell r="IJ110" t="str">
            <v>Y</v>
          </cell>
          <cell r="IK110" t="str">
            <v>Y</v>
          </cell>
          <cell r="IL110" t="str">
            <v>Y</v>
          </cell>
          <cell r="IM110" t="str">
            <v>Y</v>
          </cell>
          <cell r="IN110"/>
          <cell r="IO110" t="str">
            <v>Y</v>
          </cell>
          <cell r="IP110" t="str">
            <v>Y</v>
          </cell>
          <cell r="IQ110" t="str">
            <v>Y</v>
          </cell>
          <cell r="IR110" t="str">
            <v>Y</v>
          </cell>
          <cell r="IS110" t="str">
            <v>Y</v>
          </cell>
          <cell r="IT110" t="str">
            <v>Y</v>
          </cell>
          <cell r="IU110" t="str">
            <v>Y</v>
          </cell>
          <cell r="IV110" t="str">
            <v>Y</v>
          </cell>
          <cell r="IW110"/>
          <cell r="IX110" t="str">
            <v>Y</v>
          </cell>
          <cell r="IY110" t="str">
            <v>Y</v>
          </cell>
          <cell r="IZ110" t="str">
            <v>Y</v>
          </cell>
          <cell r="JA110" t="str">
            <v>Y</v>
          </cell>
          <cell r="JB110" t="str">
            <v>Y</v>
          </cell>
          <cell r="JC110" t="str">
            <v>Y</v>
          </cell>
          <cell r="JD110" t="str">
            <v>Y</v>
          </cell>
          <cell r="JE110" t="str">
            <v>Y</v>
          </cell>
          <cell r="JF110" t="str">
            <v>Y</v>
          </cell>
          <cell r="JG110"/>
          <cell r="JH110" t="str">
            <v>Y</v>
          </cell>
          <cell r="JI110"/>
          <cell r="JJ110" t="str">
            <v>Y</v>
          </cell>
          <cell r="JK110" t="str">
            <v>N</v>
          </cell>
          <cell r="JL110" t="str">
            <v>Y</v>
          </cell>
          <cell r="JM110" t="str">
            <v>Y</v>
          </cell>
          <cell r="JN110" t="str">
            <v>Y</v>
          </cell>
          <cell r="JO110" t="str">
            <v>Y</v>
          </cell>
          <cell r="JP110" t="str">
            <v>Y</v>
          </cell>
          <cell r="JQ110" t="str">
            <v>Y</v>
          </cell>
          <cell r="JR110" t="str">
            <v>Y</v>
          </cell>
          <cell r="JS110" t="str">
            <v>Y</v>
          </cell>
          <cell r="JT110" t="str">
            <v>Y</v>
          </cell>
          <cell r="JU110" t="str">
            <v>Y</v>
          </cell>
          <cell r="JV110" t="str">
            <v>Y</v>
          </cell>
          <cell r="JW110" t="str">
            <v>Y</v>
          </cell>
          <cell r="JX110" t="str">
            <v>Y</v>
          </cell>
          <cell r="JY110" t="str">
            <v>Y</v>
          </cell>
          <cell r="JZ110" t="str">
            <v>Y</v>
          </cell>
          <cell r="KA110" t="str">
            <v>Y</v>
          </cell>
          <cell r="KB110" t="str">
            <v>Y</v>
          </cell>
          <cell r="KC110" t="str">
            <v>Y</v>
          </cell>
          <cell r="KD110" t="str">
            <v>Y</v>
          </cell>
          <cell r="KE110" t="str">
            <v>N</v>
          </cell>
          <cell r="KF110" t="str">
            <v>Y</v>
          </cell>
          <cell r="KG110" t="str">
            <v>Y</v>
          </cell>
          <cell r="KH110"/>
          <cell r="KI110" t="str">
            <v>Y</v>
          </cell>
          <cell r="KJ110" t="str">
            <v>Y</v>
          </cell>
          <cell r="KK110" t="str">
            <v>Y</v>
          </cell>
          <cell r="KL110" t="str">
            <v>Y</v>
          </cell>
          <cell r="KM110" t="str">
            <v>Y</v>
          </cell>
          <cell r="KN110" t="str">
            <v>Y</v>
          </cell>
          <cell r="KO110" t="str">
            <v>Y</v>
          </cell>
          <cell r="KP110" t="str">
            <v>Y</v>
          </cell>
          <cell r="KQ110" t="str">
            <v>Y</v>
          </cell>
          <cell r="KR110" t="str">
            <v>Y</v>
          </cell>
          <cell r="KS110" t="str">
            <v>Y</v>
          </cell>
          <cell r="KT110" t="str">
            <v>Y</v>
          </cell>
          <cell r="KU110" t="str">
            <v>Y</v>
          </cell>
          <cell r="KV110" t="str">
            <v>Y</v>
          </cell>
          <cell r="KW110" t="str">
            <v>Y</v>
          </cell>
          <cell r="KX110" t="str">
            <v>Y</v>
          </cell>
          <cell r="KY110" t="str">
            <v>Y</v>
          </cell>
          <cell r="KZ110" t="str">
            <v>Y</v>
          </cell>
          <cell r="LA110" t="str">
            <v>Y</v>
          </cell>
          <cell r="LB110" t="str">
            <v>Y</v>
          </cell>
          <cell r="LC110" t="str">
            <v xml:space="preserve"> Y</v>
          </cell>
          <cell r="LD110" t="str">
            <v>Y</v>
          </cell>
          <cell r="LE110" t="str">
            <v>Y</v>
          </cell>
          <cell r="LF110" t="str">
            <v>Y</v>
          </cell>
          <cell r="LG110" t="str">
            <v>Y</v>
          </cell>
          <cell r="LH110" t="str">
            <v>Y</v>
          </cell>
          <cell r="LI110" t="str">
            <v>Y</v>
          </cell>
          <cell r="LJ110" t="str">
            <v>Y</v>
          </cell>
          <cell r="LK110" t="str">
            <v>Y</v>
          </cell>
          <cell r="LL110" t="str">
            <v>Y</v>
          </cell>
          <cell r="LM110" t="str">
            <v>Y</v>
          </cell>
          <cell r="LN110" t="str">
            <v>Y</v>
          </cell>
          <cell r="LO110" t="str">
            <v>Y</v>
          </cell>
          <cell r="LP110" t="str">
            <v>Y</v>
          </cell>
          <cell r="LQ110" t="str">
            <v>Y</v>
          </cell>
          <cell r="LR110"/>
          <cell r="LS110" t="str">
            <v>Y</v>
          </cell>
          <cell r="LT110" t="str">
            <v>Y</v>
          </cell>
          <cell r="LU110"/>
          <cell r="LV110" t="str">
            <v>Y</v>
          </cell>
          <cell r="LW110" t="str">
            <v>Y</v>
          </cell>
          <cell r="LX110" t="str">
            <v>Y</v>
          </cell>
          <cell r="LY110" t="str">
            <v>Y</v>
          </cell>
          <cell r="LZ110" t="str">
            <v>Y</v>
          </cell>
          <cell r="MA110" t="str">
            <v xml:space="preserve"> Y</v>
          </cell>
          <cell r="MB110" t="str">
            <v>Y</v>
          </cell>
          <cell r="MC110" t="str">
            <v>Y</v>
          </cell>
          <cell r="MD110" t="str">
            <v>Y</v>
          </cell>
          <cell r="ME110" t="str">
            <v>Y</v>
          </cell>
          <cell r="MF110" t="str">
            <v>Y</v>
          </cell>
          <cell r="MG110" t="str">
            <v>Y</v>
          </cell>
          <cell r="MH110" t="str">
            <v>Y</v>
          </cell>
          <cell r="MI110" t="str">
            <v>Y</v>
          </cell>
          <cell r="MJ110" t="str">
            <v>Y</v>
          </cell>
          <cell r="MK110" t="str">
            <v>Y</v>
          </cell>
          <cell r="ML110" t="str">
            <v>Y</v>
          </cell>
          <cell r="MM110" t="str">
            <v>Y</v>
          </cell>
          <cell r="MN110" t="str">
            <v>Y</v>
          </cell>
          <cell r="MO110" t="str">
            <v>Y</v>
          </cell>
          <cell r="MP110" t="str">
            <v>Y</v>
          </cell>
          <cell r="MQ110" t="str">
            <v>N</v>
          </cell>
          <cell r="MR110" t="str">
            <v>Y</v>
          </cell>
          <cell r="MS110" t="str">
            <v>Y</v>
          </cell>
          <cell r="MT110" t="str">
            <v>Y</v>
          </cell>
          <cell r="MU110" t="str">
            <v>Y</v>
          </cell>
          <cell r="MV110" t="str">
            <v>Y</v>
          </cell>
          <cell r="MW110" t="str">
            <v>Y</v>
          </cell>
          <cell r="MX110" t="str">
            <v>Y</v>
          </cell>
          <cell r="MY110" t="str">
            <v>Y</v>
          </cell>
          <cell r="MZ110" t="str">
            <v>Y</v>
          </cell>
          <cell r="NA110" t="str">
            <v>Y</v>
          </cell>
          <cell r="NB110" t="str">
            <v>Y</v>
          </cell>
          <cell r="NC110" t="str">
            <v>Y</v>
          </cell>
          <cell r="ND110" t="str">
            <v>Y</v>
          </cell>
          <cell r="NE110" t="str">
            <v>Y</v>
          </cell>
          <cell r="NF110" t="str">
            <v>Y</v>
          </cell>
          <cell r="NG110" t="str">
            <v>Y</v>
          </cell>
          <cell r="NH110" t="str">
            <v>Y</v>
          </cell>
          <cell r="NI110" t="str">
            <v>Y</v>
          </cell>
          <cell r="NJ110" t="str">
            <v>Y</v>
          </cell>
          <cell r="NK110" t="str">
            <v>Y</v>
          </cell>
          <cell r="NL110" t="str">
            <v>Y</v>
          </cell>
          <cell r="NM110" t="str">
            <v>Y</v>
          </cell>
          <cell r="NN110" t="str">
            <v>Y</v>
          </cell>
          <cell r="NO110" t="str">
            <v>Y</v>
          </cell>
          <cell r="NP110" t="str">
            <v>Y</v>
          </cell>
          <cell r="NQ110" t="str">
            <v>Y</v>
          </cell>
          <cell r="NR110" t="str">
            <v>Y</v>
          </cell>
          <cell r="NS110" t="str">
            <v>Y</v>
          </cell>
          <cell r="NT110" t="str">
            <v>Y</v>
          </cell>
          <cell r="NU110" t="str">
            <v>Y</v>
          </cell>
          <cell r="NV110" t="str">
            <v>Y</v>
          </cell>
          <cell r="NW110" t="str">
            <v>Y</v>
          </cell>
          <cell r="NX110" t="str">
            <v>Y</v>
          </cell>
          <cell r="NY110" t="str">
            <v>Y</v>
          </cell>
          <cell r="NZ110" t="str">
            <v>Y</v>
          </cell>
          <cell r="OA110" t="str">
            <v>Y</v>
          </cell>
          <cell r="OB110" t="str">
            <v>Y</v>
          </cell>
          <cell r="OC110"/>
          <cell r="OD110" t="str">
            <v>Y</v>
          </cell>
          <cell r="OE110" t="str">
            <v>Y</v>
          </cell>
          <cell r="OF110" t="str">
            <v>Y</v>
          </cell>
          <cell r="OG110" t="str">
            <v>Y</v>
          </cell>
          <cell r="OH110"/>
          <cell r="OI110" t="str">
            <v>Y</v>
          </cell>
          <cell r="OJ110" t="str">
            <v>Y</v>
          </cell>
          <cell r="OK110" t="str">
            <v>Y</v>
          </cell>
          <cell r="OL110" t="str">
            <v>Y</v>
          </cell>
          <cell r="OM110" t="str">
            <v>Y</v>
          </cell>
          <cell r="ON110" t="str">
            <v>Y</v>
          </cell>
          <cell r="OO110" t="str">
            <v>Y</v>
          </cell>
          <cell r="OP110"/>
          <cell r="OQ110" t="str">
            <v>Y</v>
          </cell>
          <cell r="OR110" t="str">
            <v>Y</v>
          </cell>
          <cell r="OS110" t="str">
            <v>Y</v>
          </cell>
          <cell r="OT110"/>
          <cell r="OU110" t="str">
            <v>Y</v>
          </cell>
          <cell r="OV110" t="str">
            <v>Y</v>
          </cell>
          <cell r="OW110" t="str">
            <v>Y</v>
          </cell>
          <cell r="OX110" t="str">
            <v>Y</v>
          </cell>
          <cell r="OY110" t="str">
            <v>Y</v>
          </cell>
          <cell r="OZ110" t="str">
            <v>Y</v>
          </cell>
          <cell r="PA110" t="str">
            <v>Y</v>
          </cell>
          <cell r="PB110" t="str">
            <v>Y</v>
          </cell>
          <cell r="PC110" t="str">
            <v>Y</v>
          </cell>
          <cell r="PD110" t="str">
            <v>Y</v>
          </cell>
          <cell r="PE110" t="str">
            <v>Y</v>
          </cell>
          <cell r="PF110" t="str">
            <v>Y</v>
          </cell>
          <cell r="PG110" t="str">
            <v>Y</v>
          </cell>
          <cell r="PH110" t="str">
            <v>Y</v>
          </cell>
          <cell r="PI110" t="str">
            <v>Y</v>
          </cell>
          <cell r="PJ110" t="str">
            <v>Y</v>
          </cell>
          <cell r="PK110" t="str">
            <v>Y</v>
          </cell>
          <cell r="PL110" t="str">
            <v>Y</v>
          </cell>
          <cell r="PM110" t="str">
            <v>Y</v>
          </cell>
          <cell r="PN110" t="str">
            <v>Y</v>
          </cell>
          <cell r="PO110" t="str">
            <v>Y</v>
          </cell>
          <cell r="PP110" t="str">
            <v>Y</v>
          </cell>
          <cell r="PQ110" t="str">
            <v>Y</v>
          </cell>
          <cell r="PR110" t="str">
            <v>Y</v>
          </cell>
          <cell r="PS110" t="str">
            <v>Y</v>
          </cell>
          <cell r="PT110" t="str">
            <v>Y</v>
          </cell>
          <cell r="PU110" t="str">
            <v>Y</v>
          </cell>
          <cell r="PV110" t="str">
            <v>Y</v>
          </cell>
          <cell r="PW110" t="str">
            <v>Y</v>
          </cell>
          <cell r="PX110" t="str">
            <v>Y</v>
          </cell>
          <cell r="PY110" t="str">
            <v>Y</v>
          </cell>
          <cell r="PZ110" t="str">
            <v>Y</v>
          </cell>
          <cell r="QA110"/>
          <cell r="QB110" t="str">
            <v>Y</v>
          </cell>
          <cell r="QC110" t="str">
            <v>Y</v>
          </cell>
          <cell r="QD110" t="str">
            <v>Y</v>
          </cell>
          <cell r="QE110" t="str">
            <v>Y</v>
          </cell>
          <cell r="QF110" t="str">
            <v>Y</v>
          </cell>
          <cell r="QG110" t="str">
            <v>Y</v>
          </cell>
          <cell r="QH110" t="str">
            <v>Y</v>
          </cell>
          <cell r="QI110" t="str">
            <v>Y</v>
          </cell>
          <cell r="QJ110" t="str">
            <v>Y</v>
          </cell>
          <cell r="QK110" t="str">
            <v>Y</v>
          </cell>
          <cell r="QL110" t="str">
            <v>Y</v>
          </cell>
          <cell r="QM110" t="str">
            <v>Y</v>
          </cell>
          <cell r="QN110" t="str">
            <v>Y</v>
          </cell>
          <cell r="QO110" t="str">
            <v>Y</v>
          </cell>
          <cell r="QP110" t="str">
            <v>Y</v>
          </cell>
          <cell r="QQ110" t="str">
            <v>Y</v>
          </cell>
          <cell r="QR110" t="str">
            <v>Y</v>
          </cell>
          <cell r="QS110" t="str">
            <v>Y</v>
          </cell>
          <cell r="QT110" t="str">
            <v>Y</v>
          </cell>
          <cell r="QU110" t="str">
            <v>Y</v>
          </cell>
          <cell r="QV110" t="str">
            <v>Y</v>
          </cell>
          <cell r="QW110" t="str">
            <v>Y</v>
          </cell>
          <cell r="QX110" t="str">
            <v>Y</v>
          </cell>
          <cell r="QY110" t="str">
            <v>Y</v>
          </cell>
          <cell r="QZ110"/>
          <cell r="RA110" t="str">
            <v>Y</v>
          </cell>
          <cell r="RB110" t="str">
            <v>Y</v>
          </cell>
          <cell r="RC110" t="str">
            <v>Y</v>
          </cell>
          <cell r="RD110" t="str">
            <v>Y</v>
          </cell>
          <cell r="RE110" t="str">
            <v>Y</v>
          </cell>
          <cell r="RF110" t="str">
            <v>Y</v>
          </cell>
          <cell r="RG110" t="str">
            <v>Y</v>
          </cell>
          <cell r="RH110" t="str">
            <v>Y</v>
          </cell>
          <cell r="RI110" t="str">
            <v>Y</v>
          </cell>
          <cell r="RJ110" t="str">
            <v>Y</v>
          </cell>
          <cell r="RK110" t="str">
            <v>Y</v>
          </cell>
          <cell r="RL110" t="str">
            <v>Y</v>
          </cell>
          <cell r="RM110"/>
          <cell r="RN110" t="str">
            <v>Y</v>
          </cell>
          <cell r="RO110" t="str">
            <v>Y</v>
          </cell>
          <cell r="RP110" t="str">
            <v>Y</v>
          </cell>
          <cell r="RQ110" t="str">
            <v>Y</v>
          </cell>
          <cell r="RR110" t="str">
            <v>Y</v>
          </cell>
          <cell r="RS110" t="str">
            <v>Y</v>
          </cell>
          <cell r="RT110" t="str">
            <v>Y</v>
          </cell>
          <cell r="RU110" t="str">
            <v>Y</v>
          </cell>
          <cell r="RV110" t="str">
            <v>Y</v>
          </cell>
          <cell r="RW110" t="str">
            <v>Y</v>
          </cell>
          <cell r="RX110" t="str">
            <v>Y</v>
          </cell>
          <cell r="RY110"/>
          <cell r="RZ110" t="str">
            <v>Y</v>
          </cell>
          <cell r="SA110" t="str">
            <v>Y</v>
          </cell>
          <cell r="SB110" t="str">
            <v>Y</v>
          </cell>
          <cell r="SC110"/>
          <cell r="SD110" t="str">
            <v>Y</v>
          </cell>
          <cell r="SE110" t="str">
            <v>Y</v>
          </cell>
          <cell r="SF110" t="str">
            <v>Y</v>
          </cell>
          <cell r="SG110" t="str">
            <v>Y</v>
          </cell>
          <cell r="SH110" t="str">
            <v>Y</v>
          </cell>
          <cell r="SI110" t="str">
            <v>Y</v>
          </cell>
          <cell r="SJ110" t="str">
            <v>Y</v>
          </cell>
          <cell r="SK110" t="str">
            <v>Y</v>
          </cell>
          <cell r="SL110" t="str">
            <v>Y</v>
          </cell>
          <cell r="SM110"/>
          <cell r="SN110" t="str">
            <v>Y</v>
          </cell>
          <cell r="SO110" t="str">
            <v>Y</v>
          </cell>
          <cell r="SP110" t="str">
            <v>Y</v>
          </cell>
          <cell r="SQ110" t="str">
            <v>Y</v>
          </cell>
          <cell r="SR110" t="str">
            <v>Y</v>
          </cell>
          <cell r="SS110" t="str">
            <v>Y</v>
          </cell>
          <cell r="ST110" t="str">
            <v>Y</v>
          </cell>
          <cell r="SU110" t="str">
            <v>Y</v>
          </cell>
          <cell r="SV110" t="str">
            <v>Y</v>
          </cell>
          <cell r="SW110" t="str">
            <v>Y</v>
          </cell>
          <cell r="SX110" t="str">
            <v>Y</v>
          </cell>
          <cell r="SY110" t="str">
            <v>Y</v>
          </cell>
          <cell r="SZ110" t="str">
            <v>Y</v>
          </cell>
          <cell r="TA110" t="str">
            <v>Y</v>
          </cell>
          <cell r="TB110" t="str">
            <v>Y</v>
          </cell>
          <cell r="TC110" t="str">
            <v>Y</v>
          </cell>
          <cell r="TD110" t="str">
            <v>Y</v>
          </cell>
          <cell r="TE110" t="str">
            <v>Y</v>
          </cell>
          <cell r="TF110" t="str">
            <v>Y</v>
          </cell>
          <cell r="TG110" t="str">
            <v>Y</v>
          </cell>
          <cell r="TH110" t="str">
            <v>Y</v>
          </cell>
          <cell r="TI110" t="str">
            <v>Y</v>
          </cell>
          <cell r="TJ110" t="str">
            <v>Y</v>
          </cell>
          <cell r="TK110" t="str">
            <v>Y</v>
          </cell>
          <cell r="TL110" t="str">
            <v>Y</v>
          </cell>
          <cell r="TM110" t="str">
            <v>Y</v>
          </cell>
          <cell r="TN110" t="str">
            <v>Y</v>
          </cell>
          <cell r="TO110" t="str">
            <v>Y</v>
          </cell>
          <cell r="TP110" t="str">
            <v>Y</v>
          </cell>
          <cell r="TQ110" t="str">
            <v>Y</v>
          </cell>
          <cell r="TR110"/>
          <cell r="TS110" t="str">
            <v>Y</v>
          </cell>
          <cell r="TT110" t="str">
            <v>Y</v>
          </cell>
          <cell r="TU110" t="str">
            <v>Y</v>
          </cell>
          <cell r="TV110" t="str">
            <v>Y</v>
          </cell>
          <cell r="TW110" t="str">
            <v>Y</v>
          </cell>
          <cell r="TX110" t="str">
            <v>Y</v>
          </cell>
          <cell r="TY110" t="str">
            <v>Y</v>
          </cell>
          <cell r="TZ110" t="str">
            <v>Y</v>
          </cell>
          <cell r="UA110" t="str">
            <v>Y</v>
          </cell>
          <cell r="UB110" t="str">
            <v>Y</v>
          </cell>
          <cell r="UC110" t="str">
            <v>Y</v>
          </cell>
          <cell r="UD110" t="str">
            <v>Y</v>
          </cell>
          <cell r="UE110" t="str">
            <v>Y</v>
          </cell>
          <cell r="UF110" t="str">
            <v>Y</v>
          </cell>
          <cell r="UG110" t="str">
            <v>Y</v>
          </cell>
          <cell r="UH110" t="str">
            <v>Y</v>
          </cell>
          <cell r="UI110" t="str">
            <v>Y</v>
          </cell>
          <cell r="UJ110" t="str">
            <v>Y</v>
          </cell>
          <cell r="UK110" t="str">
            <v>Y</v>
          </cell>
          <cell r="UL110" t="str">
            <v>Y</v>
          </cell>
          <cell r="UM110"/>
          <cell r="UN110" t="str">
            <v>Y</v>
          </cell>
          <cell r="UO110"/>
          <cell r="UP110" t="str">
            <v>Y</v>
          </cell>
          <cell r="UQ110" t="str">
            <v>Y</v>
          </cell>
          <cell r="UR110"/>
          <cell r="US110" t="str">
            <v>Y</v>
          </cell>
          <cell r="UT110" t="str">
            <v>Y</v>
          </cell>
          <cell r="UU110" t="str">
            <v>Y</v>
          </cell>
          <cell r="UV110" t="str">
            <v>Y</v>
          </cell>
          <cell r="UW110" t="str">
            <v>Y</v>
          </cell>
          <cell r="UX110" t="str">
            <v>Y</v>
          </cell>
          <cell r="UY110" t="str">
            <v>Y</v>
          </cell>
          <cell r="UZ110" t="str">
            <v>Y</v>
          </cell>
          <cell r="VA110" t="str">
            <v>Y</v>
          </cell>
          <cell r="VB110" t="str">
            <v>Y</v>
          </cell>
          <cell r="VC110" t="str">
            <v>Y</v>
          </cell>
          <cell r="VD110" t="str">
            <v>Y</v>
          </cell>
          <cell r="VE110" t="str">
            <v>Y</v>
          </cell>
          <cell r="VF110" t="str">
            <v>Y</v>
          </cell>
          <cell r="VG110"/>
          <cell r="VH110" t="str">
            <v>Y</v>
          </cell>
          <cell r="VI110" t="str">
            <v>Y</v>
          </cell>
          <cell r="VJ110" t="str">
            <v>Y</v>
          </cell>
          <cell r="VK110" t="str">
            <v>Y</v>
          </cell>
          <cell r="VL110" t="str">
            <v>Y</v>
          </cell>
          <cell r="VM110"/>
          <cell r="VN110" t="str">
            <v>Y</v>
          </cell>
          <cell r="VO110" t="str">
            <v>Y</v>
          </cell>
          <cell r="VP110"/>
          <cell r="VQ110" t="str">
            <v>Y</v>
          </cell>
          <cell r="VR110" t="str">
            <v>Y</v>
          </cell>
          <cell r="VS110" t="str">
            <v>Y</v>
          </cell>
          <cell r="VT110" t="str">
            <v>Y</v>
          </cell>
          <cell r="VU110" t="str">
            <v>Y</v>
          </cell>
          <cell r="VV110" t="str">
            <v>N</v>
          </cell>
          <cell r="VW110" t="str">
            <v>Y</v>
          </cell>
          <cell r="VX110"/>
          <cell r="VY110" t="str">
            <v>Y</v>
          </cell>
          <cell r="VZ110" t="str">
            <v>Y</v>
          </cell>
          <cell r="WA110"/>
          <cell r="WB110"/>
          <cell r="WC110" t="str">
            <v>Y</v>
          </cell>
          <cell r="WD110" t="str">
            <v>Y</v>
          </cell>
          <cell r="WE110" t="str">
            <v>Y</v>
          </cell>
          <cell r="WF110"/>
          <cell r="WG110" t="str">
            <v>Y</v>
          </cell>
          <cell r="WH110" t="str">
            <v>Y</v>
          </cell>
          <cell r="WI110" t="str">
            <v>Y</v>
          </cell>
          <cell r="WJ110"/>
          <cell r="WK110"/>
          <cell r="WL110" t="str">
            <v>Y</v>
          </cell>
          <cell r="WM110" t="str">
            <v>Y</v>
          </cell>
          <cell r="WN110" t="str">
            <v>Y</v>
          </cell>
          <cell r="WO110" t="str">
            <v>Y</v>
          </cell>
          <cell r="WP110"/>
          <cell r="WQ110"/>
          <cell r="WR110"/>
          <cell r="WS110" t="str">
            <v>Y</v>
          </cell>
          <cell r="WT110" t="str">
            <v>Y</v>
          </cell>
          <cell r="WU110" t="str">
            <v>Y</v>
          </cell>
          <cell r="WV110" t="str">
            <v>Y</v>
          </cell>
          <cell r="WW110" t="str">
            <v>Y</v>
          </cell>
          <cell r="WX110" t="str">
            <v>N</v>
          </cell>
          <cell r="WY110" t="str">
            <v>Y</v>
          </cell>
          <cell r="WZ110" t="str">
            <v>Y</v>
          </cell>
          <cell r="XA110"/>
          <cell r="XB110" t="str">
            <v>Y</v>
          </cell>
          <cell r="XC110"/>
          <cell r="XD110"/>
          <cell r="XE110"/>
          <cell r="XF110"/>
          <cell r="XG110"/>
          <cell r="XH110"/>
          <cell r="XI110"/>
          <cell r="XJ110"/>
          <cell r="XK110" t="str">
            <v>Y</v>
          </cell>
          <cell r="XL110" t="str">
            <v>Y</v>
          </cell>
          <cell r="XM110"/>
          <cell r="XN110" t="str">
            <v>Y</v>
          </cell>
          <cell r="XO110"/>
          <cell r="XP110"/>
          <cell r="XQ110" t="str">
            <v>Y</v>
          </cell>
          <cell r="XR110" t="str">
            <v>Y</v>
          </cell>
          <cell r="XS110" t="str">
            <v>Y</v>
          </cell>
          <cell r="XT110" t="str">
            <v>Y</v>
          </cell>
          <cell r="XU110" t="str">
            <v>Y</v>
          </cell>
          <cell r="XV110" t="str">
            <v>Y</v>
          </cell>
        </row>
        <row r="111">
          <cell r="E111" t="str">
            <v>Y</v>
          </cell>
          <cell r="F111" t="str">
            <v>Y</v>
          </cell>
          <cell r="G111" t="str">
            <v>Y</v>
          </cell>
          <cell r="H111" t="str">
            <v>Y</v>
          </cell>
          <cell r="I111" t="str">
            <v>Y</v>
          </cell>
          <cell r="J111" t="str">
            <v>Y</v>
          </cell>
          <cell r="K111" t="str">
            <v>Y</v>
          </cell>
          <cell r="L111" t="str">
            <v>Y</v>
          </cell>
          <cell r="M111" t="str">
            <v>Y</v>
          </cell>
          <cell r="N111" t="str">
            <v>N</v>
          </cell>
          <cell r="O111"/>
          <cell r="P111" t="str">
            <v>Y</v>
          </cell>
          <cell r="Q111" t="str">
            <v>Y</v>
          </cell>
          <cell r="R111" t="str">
            <v>Y</v>
          </cell>
          <cell r="S111" t="str">
            <v>Y</v>
          </cell>
          <cell r="T111" t="str">
            <v>Y</v>
          </cell>
          <cell r="U111" t="str">
            <v>Y</v>
          </cell>
          <cell r="V111" t="str">
            <v>Y</v>
          </cell>
          <cell r="W111" t="str">
            <v>Y</v>
          </cell>
          <cell r="X111" t="str">
            <v>Y</v>
          </cell>
          <cell r="Y111" t="str">
            <v>Y</v>
          </cell>
          <cell r="Z111"/>
          <cell r="AA111" t="str">
            <v>Y</v>
          </cell>
          <cell r="AB111" t="str">
            <v>Y</v>
          </cell>
          <cell r="AC111" t="str">
            <v>Y</v>
          </cell>
          <cell r="AD111" t="str">
            <v>Y</v>
          </cell>
          <cell r="AE111" t="str">
            <v>Y</v>
          </cell>
          <cell r="AF111" t="str">
            <v>Y</v>
          </cell>
          <cell r="AG111" t="str">
            <v>N</v>
          </cell>
          <cell r="AH111" t="str">
            <v>Y</v>
          </cell>
          <cell r="AI111" t="str">
            <v>Y</v>
          </cell>
          <cell r="AJ111" t="str">
            <v>Y</v>
          </cell>
          <cell r="AK111" t="str">
            <v>Y</v>
          </cell>
          <cell r="AL111" t="str">
            <v>Y</v>
          </cell>
          <cell r="AM111" t="str">
            <v>Y</v>
          </cell>
          <cell r="AN111" t="str">
            <v>Y</v>
          </cell>
          <cell r="AO111" t="str">
            <v>Y</v>
          </cell>
          <cell r="AP111" t="str">
            <v>Y</v>
          </cell>
          <cell r="AQ111" t="str">
            <v>Y</v>
          </cell>
          <cell r="AR111" t="str">
            <v>Y</v>
          </cell>
          <cell r="AS111" t="str">
            <v>Y</v>
          </cell>
          <cell r="AT111" t="str">
            <v>Y</v>
          </cell>
          <cell r="AU111" t="str">
            <v>Y</v>
          </cell>
          <cell r="AV111" t="str">
            <v>Y</v>
          </cell>
          <cell r="AW111" t="str">
            <v>Y</v>
          </cell>
          <cell r="AX111" t="str">
            <v>Y</v>
          </cell>
          <cell r="AY111"/>
          <cell r="AZ111" t="str">
            <v>Y</v>
          </cell>
          <cell r="BA111"/>
          <cell r="BB111" t="str">
            <v>Y</v>
          </cell>
          <cell r="BC111" t="str">
            <v>Y</v>
          </cell>
          <cell r="BD111" t="str">
            <v>Y</v>
          </cell>
          <cell r="BE111" t="str">
            <v>Y</v>
          </cell>
          <cell r="BF111" t="str">
            <v>N</v>
          </cell>
          <cell r="BG111" t="str">
            <v>Y</v>
          </cell>
          <cell r="BH111" t="str">
            <v>Y</v>
          </cell>
          <cell r="BI111" t="str">
            <v>Y</v>
          </cell>
          <cell r="BJ111" t="str">
            <v>Y</v>
          </cell>
          <cell r="BK111" t="str">
            <v>Y</v>
          </cell>
          <cell r="BL111" t="str">
            <v>Y</v>
          </cell>
          <cell r="BM111" t="str">
            <v>Y</v>
          </cell>
          <cell r="BN111" t="str">
            <v>N</v>
          </cell>
          <cell r="BO111" t="str">
            <v>Y</v>
          </cell>
          <cell r="BP111" t="str">
            <v>Y</v>
          </cell>
          <cell r="BQ111" t="str">
            <v>Y</v>
          </cell>
          <cell r="BR111" t="str">
            <v>Y</v>
          </cell>
          <cell r="BS111" t="str">
            <v>Y</v>
          </cell>
          <cell r="BT111" t="str">
            <v>Y</v>
          </cell>
          <cell r="BU111" t="str">
            <v>N</v>
          </cell>
          <cell r="BV111" t="str">
            <v>N</v>
          </cell>
          <cell r="BW111" t="str">
            <v>Y</v>
          </cell>
          <cell r="BX111" t="str">
            <v>N</v>
          </cell>
          <cell r="BY111" t="str">
            <v>Y</v>
          </cell>
          <cell r="BZ111" t="str">
            <v>Y</v>
          </cell>
          <cell r="CA111" t="str">
            <v>N</v>
          </cell>
          <cell r="CB111" t="str">
            <v>Y</v>
          </cell>
          <cell r="CC111" t="str">
            <v>Y</v>
          </cell>
          <cell r="CD111" t="str">
            <v>Y</v>
          </cell>
          <cell r="CE111" t="str">
            <v>Y</v>
          </cell>
          <cell r="CF111" t="str">
            <v>Y</v>
          </cell>
          <cell r="CG111" t="str">
            <v>Y</v>
          </cell>
          <cell r="CH111" t="str">
            <v>Y</v>
          </cell>
          <cell r="CI111" t="str">
            <v>Y</v>
          </cell>
          <cell r="CJ111" t="str">
            <v xml:space="preserve">Y </v>
          </cell>
          <cell r="CK111" t="str">
            <v>Y</v>
          </cell>
          <cell r="CL111" t="str">
            <v>Y</v>
          </cell>
          <cell r="CM111"/>
          <cell r="CN111" t="str">
            <v>Y</v>
          </cell>
          <cell r="CO111" t="str">
            <v>Y</v>
          </cell>
          <cell r="CP111" t="str">
            <v>Y</v>
          </cell>
          <cell r="CQ111" t="str">
            <v>Y</v>
          </cell>
          <cell r="CR111"/>
          <cell r="CS111" t="str">
            <v>Y</v>
          </cell>
          <cell r="CT111" t="str">
            <v>Y</v>
          </cell>
          <cell r="CU111" t="str">
            <v>Y</v>
          </cell>
          <cell r="CV111" t="str">
            <v>Y</v>
          </cell>
          <cell r="CW111" t="str">
            <v>Y</v>
          </cell>
          <cell r="CX111" t="str">
            <v>Y</v>
          </cell>
          <cell r="CY111" t="str">
            <v>Y</v>
          </cell>
          <cell r="CZ111" t="str">
            <v>Y</v>
          </cell>
          <cell r="DA111" t="str">
            <v>Y</v>
          </cell>
          <cell r="DB111" t="str">
            <v>Y</v>
          </cell>
          <cell r="DC111" t="str">
            <v>Y</v>
          </cell>
          <cell r="DD111" t="str">
            <v>N</v>
          </cell>
          <cell r="DE111" t="str">
            <v>Y</v>
          </cell>
          <cell r="DF111" t="str">
            <v>N</v>
          </cell>
          <cell r="DG111" t="str">
            <v>Y</v>
          </cell>
          <cell r="DH111" t="str">
            <v>N</v>
          </cell>
          <cell r="DI111" t="str">
            <v>Y</v>
          </cell>
          <cell r="DJ111" t="str">
            <v>Y</v>
          </cell>
          <cell r="DK111" t="str">
            <v>Y</v>
          </cell>
          <cell r="DL111" t="str">
            <v>N</v>
          </cell>
          <cell r="DM111" t="str">
            <v>Y</v>
          </cell>
          <cell r="DN111" t="str">
            <v>Y</v>
          </cell>
          <cell r="DO111" t="str">
            <v>Y</v>
          </cell>
          <cell r="DP111" t="str">
            <v>Y</v>
          </cell>
          <cell r="DQ111" t="str">
            <v>Y</v>
          </cell>
          <cell r="DR111" t="str">
            <v>Y</v>
          </cell>
          <cell r="DS111" t="str">
            <v>Y</v>
          </cell>
          <cell r="DT111" t="str">
            <v>Y</v>
          </cell>
          <cell r="DU111" t="str">
            <v>Y</v>
          </cell>
          <cell r="DV111" t="str">
            <v>Y</v>
          </cell>
          <cell r="DW111" t="str">
            <v>Y</v>
          </cell>
          <cell r="DX111" t="str">
            <v>Y</v>
          </cell>
          <cell r="DY111" t="str">
            <v>Y</v>
          </cell>
          <cell r="DZ111" t="str">
            <v>Y</v>
          </cell>
          <cell r="EA111" t="str">
            <v>Y</v>
          </cell>
          <cell r="EB111"/>
          <cell r="EC111" t="str">
            <v>Y</v>
          </cell>
          <cell r="ED111" t="str">
            <v>Y</v>
          </cell>
          <cell r="EE111" t="str">
            <v>Y</v>
          </cell>
          <cell r="EF111" t="str">
            <v>Y</v>
          </cell>
          <cell r="EG111" t="str">
            <v>N</v>
          </cell>
          <cell r="EH111" t="str">
            <v>Y</v>
          </cell>
          <cell r="EI111" t="str">
            <v>Y</v>
          </cell>
          <cell r="EJ111" t="str">
            <v>Y</v>
          </cell>
          <cell r="EK111" t="str">
            <v>Y</v>
          </cell>
          <cell r="EL111"/>
          <cell r="EM111" t="str">
            <v>Y</v>
          </cell>
          <cell r="EN111" t="str">
            <v>Y</v>
          </cell>
          <cell r="EO111" t="str">
            <v>Y</v>
          </cell>
          <cell r="EP111" t="str">
            <v>Y</v>
          </cell>
          <cell r="EQ111" t="str">
            <v>Y</v>
          </cell>
          <cell r="ER111" t="str">
            <v>Y</v>
          </cell>
          <cell r="ES111" t="str">
            <v>Y</v>
          </cell>
          <cell r="ET111" t="str">
            <v>Y</v>
          </cell>
          <cell r="EU111" t="str">
            <v>Y</v>
          </cell>
          <cell r="EV111" t="str">
            <v>Y</v>
          </cell>
          <cell r="EW111" t="str">
            <v>Y</v>
          </cell>
          <cell r="EX111" t="str">
            <v>Y</v>
          </cell>
          <cell r="EY111"/>
          <cell r="EZ111" t="str">
            <v>Y</v>
          </cell>
          <cell r="FA111" t="str">
            <v>Y</v>
          </cell>
          <cell r="FB111" t="str">
            <v>Y</v>
          </cell>
          <cell r="FC111" t="str">
            <v>Y</v>
          </cell>
          <cell r="FD111" t="str">
            <v>Y</v>
          </cell>
          <cell r="FE111" t="str">
            <v>Y</v>
          </cell>
          <cell r="FF111" t="str">
            <v>Y</v>
          </cell>
          <cell r="FG111" t="str">
            <v>Y</v>
          </cell>
          <cell r="FH111" t="str">
            <v>Y</v>
          </cell>
          <cell r="FI111" t="str">
            <v>N</v>
          </cell>
          <cell r="FJ111" t="str">
            <v>Y</v>
          </cell>
          <cell r="FK111" t="str">
            <v>Y</v>
          </cell>
          <cell r="FL111" t="str">
            <v>Y</v>
          </cell>
          <cell r="FM111" t="str">
            <v>Y</v>
          </cell>
          <cell r="FN111" t="str">
            <v>Y</v>
          </cell>
          <cell r="FO111" t="str">
            <v>Y</v>
          </cell>
          <cell r="FP111" t="str">
            <v>Y</v>
          </cell>
          <cell r="FQ111" t="str">
            <v>Y</v>
          </cell>
          <cell r="FR111" t="str">
            <v>Y</v>
          </cell>
          <cell r="FS111" t="str">
            <v>Y</v>
          </cell>
          <cell r="FT111" t="str">
            <v>Y</v>
          </cell>
          <cell r="FU111" t="str">
            <v>Y</v>
          </cell>
          <cell r="FV111" t="str">
            <v>Y</v>
          </cell>
          <cell r="FW111" t="str">
            <v>Y</v>
          </cell>
          <cell r="FX111" t="str">
            <v>Y</v>
          </cell>
          <cell r="FY111" t="str">
            <v>Y</v>
          </cell>
          <cell r="FZ111" t="str">
            <v>Y</v>
          </cell>
          <cell r="GA111" t="str">
            <v>Y</v>
          </cell>
          <cell r="GB111"/>
          <cell r="GC111" t="str">
            <v>Y</v>
          </cell>
          <cell r="GD111" t="str">
            <v>Y</v>
          </cell>
          <cell r="GE111"/>
          <cell r="GF111" t="str">
            <v>Y</v>
          </cell>
          <cell r="GG111" t="str">
            <v>Y</v>
          </cell>
          <cell r="GH111" t="str">
            <v>Y</v>
          </cell>
          <cell r="GI111" t="str">
            <v>Y</v>
          </cell>
          <cell r="GJ111" t="str">
            <v>Y</v>
          </cell>
          <cell r="GK111" t="str">
            <v>Y</v>
          </cell>
          <cell r="GL111" t="str">
            <v>Y</v>
          </cell>
          <cell r="GM111" t="str">
            <v>Y</v>
          </cell>
          <cell r="GN111" t="str">
            <v>Y</v>
          </cell>
          <cell r="GO111" t="str">
            <v>Y</v>
          </cell>
          <cell r="GP111" t="str">
            <v>Y</v>
          </cell>
          <cell r="GQ111" t="str">
            <v>Y</v>
          </cell>
          <cell r="GR111" t="str">
            <v>Y</v>
          </cell>
          <cell r="GS111" t="str">
            <v>Y</v>
          </cell>
          <cell r="GT111" t="str">
            <v>Y</v>
          </cell>
          <cell r="GU111" t="str">
            <v>Y</v>
          </cell>
          <cell r="GV111" t="str">
            <v>Y</v>
          </cell>
          <cell r="GW111" t="str">
            <v>Y</v>
          </cell>
          <cell r="GX111" t="str">
            <v>Y</v>
          </cell>
          <cell r="GY111" t="str">
            <v>Y</v>
          </cell>
          <cell r="GZ111" t="str">
            <v>Y</v>
          </cell>
          <cell r="HA111" t="str">
            <v>Y</v>
          </cell>
          <cell r="HB111" t="str">
            <v>Y</v>
          </cell>
          <cell r="HC111" t="str">
            <v>Y</v>
          </cell>
          <cell r="HD111" t="str">
            <v>Y</v>
          </cell>
          <cell r="HE111" t="str">
            <v>Y</v>
          </cell>
          <cell r="HF111"/>
          <cell r="HG111" t="str">
            <v>Y</v>
          </cell>
          <cell r="HH111" t="str">
            <v>Y</v>
          </cell>
          <cell r="HI111" t="str">
            <v>Y</v>
          </cell>
          <cell r="HJ111" t="str">
            <v>Y</v>
          </cell>
          <cell r="HK111" t="str">
            <v>Y</v>
          </cell>
          <cell r="HL111" t="str">
            <v>Y</v>
          </cell>
          <cell r="HM111" t="str">
            <v>Y</v>
          </cell>
          <cell r="HN111" t="str">
            <v>Y</v>
          </cell>
          <cell r="HO111" t="str">
            <v>N</v>
          </cell>
          <cell r="HP111"/>
          <cell r="HQ111" t="str">
            <v>N</v>
          </cell>
          <cell r="HR111" t="str">
            <v>N</v>
          </cell>
          <cell r="HS111" t="str">
            <v>Y</v>
          </cell>
          <cell r="HT111" t="str">
            <v>Y</v>
          </cell>
          <cell r="HU111" t="str">
            <v>Y</v>
          </cell>
          <cell r="HV111" t="str">
            <v>Y</v>
          </cell>
          <cell r="HW111" t="str">
            <v>Y</v>
          </cell>
          <cell r="HX111" t="str">
            <v>Y</v>
          </cell>
          <cell r="HY111"/>
          <cell r="HZ111" t="str">
            <v>Y</v>
          </cell>
          <cell r="IA111" t="str">
            <v>Y</v>
          </cell>
          <cell r="IB111" t="str">
            <v>Y</v>
          </cell>
          <cell r="IC111" t="str">
            <v>Y</v>
          </cell>
          <cell r="ID111" t="str">
            <v>Y</v>
          </cell>
          <cell r="IE111" t="str">
            <v>Y</v>
          </cell>
          <cell r="IF111" t="str">
            <v>Y</v>
          </cell>
          <cell r="IG111" t="str">
            <v>Y</v>
          </cell>
          <cell r="IH111" t="str">
            <v>Y</v>
          </cell>
          <cell r="II111"/>
          <cell r="IJ111" t="str">
            <v>Y</v>
          </cell>
          <cell r="IK111" t="str">
            <v>Y</v>
          </cell>
          <cell r="IL111" t="str">
            <v>Y</v>
          </cell>
          <cell r="IM111" t="str">
            <v>Y</v>
          </cell>
          <cell r="IN111"/>
          <cell r="IO111" t="str">
            <v>Y</v>
          </cell>
          <cell r="IP111" t="str">
            <v>Y</v>
          </cell>
          <cell r="IQ111" t="str">
            <v>Y</v>
          </cell>
          <cell r="IR111" t="str">
            <v>Y</v>
          </cell>
          <cell r="IS111" t="str">
            <v>Y</v>
          </cell>
          <cell r="IT111" t="str">
            <v>Y</v>
          </cell>
          <cell r="IU111" t="str">
            <v>Y</v>
          </cell>
          <cell r="IV111" t="str">
            <v>Y</v>
          </cell>
          <cell r="IW111"/>
          <cell r="IX111" t="str">
            <v>Y</v>
          </cell>
          <cell r="IY111" t="str">
            <v>Y</v>
          </cell>
          <cell r="IZ111" t="str">
            <v>Y</v>
          </cell>
          <cell r="JA111" t="str">
            <v>Y</v>
          </cell>
          <cell r="JB111" t="str">
            <v>N</v>
          </cell>
          <cell r="JC111" t="str">
            <v>Y</v>
          </cell>
          <cell r="JD111" t="str">
            <v>Y</v>
          </cell>
          <cell r="JE111" t="str">
            <v>Y</v>
          </cell>
          <cell r="JF111" t="str">
            <v>Y</v>
          </cell>
          <cell r="JG111"/>
          <cell r="JH111" t="str">
            <v>Y</v>
          </cell>
          <cell r="JI111"/>
          <cell r="JJ111" t="str">
            <v>Y</v>
          </cell>
          <cell r="JK111" t="str">
            <v>Y</v>
          </cell>
          <cell r="JL111" t="str">
            <v>Y</v>
          </cell>
          <cell r="JM111" t="str">
            <v>Y</v>
          </cell>
          <cell r="JN111" t="str">
            <v>Y</v>
          </cell>
          <cell r="JO111" t="str">
            <v>N</v>
          </cell>
          <cell r="JP111" t="str">
            <v>Y</v>
          </cell>
          <cell r="JQ111" t="str">
            <v>N</v>
          </cell>
          <cell r="JR111" t="str">
            <v>Y</v>
          </cell>
          <cell r="JS111" t="str">
            <v>Y</v>
          </cell>
          <cell r="JT111" t="str">
            <v>N</v>
          </cell>
          <cell r="JU111" t="str">
            <v>Y</v>
          </cell>
          <cell r="JV111" t="str">
            <v>N</v>
          </cell>
          <cell r="JW111" t="str">
            <v>Y</v>
          </cell>
          <cell r="JX111" t="str">
            <v>Y</v>
          </cell>
          <cell r="JY111" t="str">
            <v>Y</v>
          </cell>
          <cell r="JZ111" t="str">
            <v>Y</v>
          </cell>
          <cell r="KA111" t="str">
            <v>Y</v>
          </cell>
          <cell r="KB111" t="str">
            <v>Y</v>
          </cell>
          <cell r="KC111" t="str">
            <v>Y</v>
          </cell>
          <cell r="KD111" t="str">
            <v>Y</v>
          </cell>
          <cell r="KE111" t="str">
            <v>Y</v>
          </cell>
          <cell r="KF111" t="str">
            <v>Y</v>
          </cell>
          <cell r="KG111" t="str">
            <v>Y</v>
          </cell>
          <cell r="KH111"/>
          <cell r="KI111" t="str">
            <v>Y</v>
          </cell>
          <cell r="KJ111" t="str">
            <v>N</v>
          </cell>
          <cell r="KK111" t="str">
            <v>Y</v>
          </cell>
          <cell r="KL111" t="str">
            <v>N</v>
          </cell>
          <cell r="KM111" t="str">
            <v>N</v>
          </cell>
          <cell r="KN111" t="str">
            <v>N</v>
          </cell>
          <cell r="KO111" t="str">
            <v>Y</v>
          </cell>
          <cell r="KP111" t="str">
            <v>Y</v>
          </cell>
          <cell r="KQ111" t="str">
            <v>Y</v>
          </cell>
          <cell r="KR111" t="str">
            <v>Y</v>
          </cell>
          <cell r="KS111" t="str">
            <v>Y</v>
          </cell>
          <cell r="KT111" t="str">
            <v>N</v>
          </cell>
          <cell r="KU111" t="str">
            <v>N</v>
          </cell>
          <cell r="KV111" t="str">
            <v>Y</v>
          </cell>
          <cell r="KW111" t="str">
            <v>Y</v>
          </cell>
          <cell r="KX111" t="str">
            <v>Y</v>
          </cell>
          <cell r="KY111" t="str">
            <v>Y</v>
          </cell>
          <cell r="KZ111" t="str">
            <v>Y</v>
          </cell>
          <cell r="LA111" t="str">
            <v>Y</v>
          </cell>
          <cell r="LB111" t="str">
            <v>Y</v>
          </cell>
          <cell r="LC111" t="str">
            <v>Y</v>
          </cell>
          <cell r="LD111" t="str">
            <v>Y</v>
          </cell>
          <cell r="LE111" t="str">
            <v>Y</v>
          </cell>
          <cell r="LF111" t="str">
            <v>Y</v>
          </cell>
          <cell r="LG111" t="str">
            <v>Y</v>
          </cell>
          <cell r="LH111" t="str">
            <v>Y</v>
          </cell>
          <cell r="LI111" t="str">
            <v>Y</v>
          </cell>
          <cell r="LJ111" t="str">
            <v>Y</v>
          </cell>
          <cell r="LK111" t="str">
            <v>N</v>
          </cell>
          <cell r="LL111" t="str">
            <v>Y</v>
          </cell>
          <cell r="LM111" t="str">
            <v>Y</v>
          </cell>
          <cell r="LN111" t="str">
            <v>Y</v>
          </cell>
          <cell r="LO111" t="str">
            <v>Y</v>
          </cell>
          <cell r="LP111" t="str">
            <v>Y</v>
          </cell>
          <cell r="LQ111" t="str">
            <v>Y</v>
          </cell>
          <cell r="LR111"/>
          <cell r="LS111" t="str">
            <v>Y</v>
          </cell>
          <cell r="LT111" t="str">
            <v>Y</v>
          </cell>
          <cell r="LU111" t="str">
            <v>Y</v>
          </cell>
          <cell r="LV111" t="str">
            <v>Y</v>
          </cell>
          <cell r="LW111" t="str">
            <v>Y</v>
          </cell>
          <cell r="LX111" t="str">
            <v>N</v>
          </cell>
          <cell r="LY111" t="str">
            <v>Y</v>
          </cell>
          <cell r="LZ111" t="str">
            <v>Y</v>
          </cell>
          <cell r="MA111" t="str">
            <v>Y</v>
          </cell>
          <cell r="MB111" t="str">
            <v>Y</v>
          </cell>
          <cell r="MC111" t="str">
            <v>Y</v>
          </cell>
          <cell r="MD111" t="str">
            <v>Y</v>
          </cell>
          <cell r="ME111" t="str">
            <v>Y</v>
          </cell>
          <cell r="MF111" t="str">
            <v>N</v>
          </cell>
          <cell r="MG111" t="str">
            <v>Y</v>
          </cell>
          <cell r="MH111" t="str">
            <v>Y</v>
          </cell>
          <cell r="MI111" t="str">
            <v>Y</v>
          </cell>
          <cell r="MJ111" t="str">
            <v>Y</v>
          </cell>
          <cell r="MK111" t="str">
            <v>Y</v>
          </cell>
          <cell r="ML111" t="str">
            <v>N</v>
          </cell>
          <cell r="MM111" t="str">
            <v>Y</v>
          </cell>
          <cell r="MN111" t="str">
            <v>Y</v>
          </cell>
          <cell r="MO111" t="str">
            <v>Y</v>
          </cell>
          <cell r="MP111" t="str">
            <v>Y</v>
          </cell>
          <cell r="MQ111"/>
          <cell r="MR111" t="str">
            <v>N</v>
          </cell>
          <cell r="MS111" t="str">
            <v>N</v>
          </cell>
          <cell r="MT111" t="str">
            <v>Y</v>
          </cell>
          <cell r="MU111" t="str">
            <v>Y</v>
          </cell>
          <cell r="MV111" t="str">
            <v>Y</v>
          </cell>
          <cell r="MW111" t="str">
            <v>Y</v>
          </cell>
          <cell r="MX111" t="str">
            <v>Y</v>
          </cell>
          <cell r="MY111" t="str">
            <v>Y</v>
          </cell>
          <cell r="MZ111" t="str">
            <v>Y</v>
          </cell>
          <cell r="NA111" t="str">
            <v>Y</v>
          </cell>
          <cell r="NB111" t="str">
            <v>N</v>
          </cell>
          <cell r="NC111" t="str">
            <v>Y</v>
          </cell>
          <cell r="ND111" t="str">
            <v>Y</v>
          </cell>
          <cell r="NE111" t="str">
            <v>Y</v>
          </cell>
          <cell r="NF111" t="str">
            <v>N</v>
          </cell>
          <cell r="NG111" t="str">
            <v>Y</v>
          </cell>
          <cell r="NH111" t="str">
            <v>Y</v>
          </cell>
          <cell r="NI111" t="str">
            <v>N</v>
          </cell>
          <cell r="NJ111" t="str">
            <v>N</v>
          </cell>
          <cell r="NK111" t="str">
            <v>Y</v>
          </cell>
          <cell r="NL111" t="str">
            <v>Y</v>
          </cell>
          <cell r="NM111" t="str">
            <v>Y</v>
          </cell>
          <cell r="NN111" t="str">
            <v>Y</v>
          </cell>
          <cell r="NO111" t="str">
            <v>Y</v>
          </cell>
          <cell r="NP111" t="str">
            <v>Y</v>
          </cell>
          <cell r="NQ111" t="str">
            <v>Y</v>
          </cell>
          <cell r="NR111" t="str">
            <v>Y</v>
          </cell>
          <cell r="NS111"/>
          <cell r="NT111"/>
          <cell r="NU111" t="str">
            <v>Y</v>
          </cell>
          <cell r="NV111" t="str">
            <v>Y</v>
          </cell>
          <cell r="NW111" t="str">
            <v>Y</v>
          </cell>
          <cell r="NX111" t="str">
            <v>Y</v>
          </cell>
          <cell r="NY111" t="str">
            <v>N</v>
          </cell>
          <cell r="NZ111" t="str">
            <v>Y</v>
          </cell>
          <cell r="OA111" t="str">
            <v>Y</v>
          </cell>
          <cell r="OB111" t="str">
            <v>N</v>
          </cell>
          <cell r="OC111"/>
          <cell r="OD111" t="str">
            <v>Y</v>
          </cell>
          <cell r="OE111" t="str">
            <v>Y</v>
          </cell>
          <cell r="OF111" t="str">
            <v>Y</v>
          </cell>
          <cell r="OG111" t="str">
            <v>Y</v>
          </cell>
          <cell r="OH111"/>
          <cell r="OI111" t="str">
            <v>Y</v>
          </cell>
          <cell r="OJ111" t="str">
            <v>Y</v>
          </cell>
          <cell r="OK111" t="str">
            <v>Y</v>
          </cell>
          <cell r="OL111" t="str">
            <v>Y</v>
          </cell>
          <cell r="OM111" t="str">
            <v>Y</v>
          </cell>
          <cell r="ON111" t="str">
            <v>Y</v>
          </cell>
          <cell r="OO111" t="str">
            <v>Y</v>
          </cell>
          <cell r="OP111"/>
          <cell r="OQ111" t="str">
            <v>Y</v>
          </cell>
          <cell r="OR111" t="str">
            <v>Y</v>
          </cell>
          <cell r="OS111" t="str">
            <v>Y</v>
          </cell>
          <cell r="OT111"/>
          <cell r="OU111" t="str">
            <v>Y</v>
          </cell>
          <cell r="OV111" t="str">
            <v>Y</v>
          </cell>
          <cell r="OW111" t="str">
            <v>Y</v>
          </cell>
          <cell r="OX111" t="str">
            <v>Y</v>
          </cell>
          <cell r="OY111" t="str">
            <v>Y</v>
          </cell>
          <cell r="OZ111" t="str">
            <v>Y</v>
          </cell>
          <cell r="PA111" t="str">
            <v>Y</v>
          </cell>
          <cell r="PB111" t="str">
            <v>Y</v>
          </cell>
          <cell r="PC111" t="str">
            <v>Y</v>
          </cell>
          <cell r="PD111" t="str">
            <v>Y</v>
          </cell>
          <cell r="PE111" t="str">
            <v>Y</v>
          </cell>
          <cell r="PF111" t="str">
            <v>Y</v>
          </cell>
          <cell r="PG111" t="str">
            <v>Y</v>
          </cell>
          <cell r="PH111" t="str">
            <v>Y</v>
          </cell>
          <cell r="PI111" t="str">
            <v>Y</v>
          </cell>
          <cell r="PJ111" t="str">
            <v>Y</v>
          </cell>
          <cell r="PK111" t="str">
            <v>Y</v>
          </cell>
          <cell r="PL111" t="str">
            <v>Y</v>
          </cell>
          <cell r="PM111" t="str">
            <v>N</v>
          </cell>
          <cell r="PN111" t="str">
            <v>Y</v>
          </cell>
          <cell r="PO111" t="str">
            <v>Y</v>
          </cell>
          <cell r="PP111" t="str">
            <v>Y</v>
          </cell>
          <cell r="PQ111" t="str">
            <v>Y</v>
          </cell>
          <cell r="PR111" t="str">
            <v>Y</v>
          </cell>
          <cell r="PS111" t="str">
            <v>Y</v>
          </cell>
          <cell r="PT111" t="str">
            <v>Y</v>
          </cell>
          <cell r="PU111" t="str">
            <v>Y</v>
          </cell>
          <cell r="PV111" t="str">
            <v>Y</v>
          </cell>
          <cell r="PW111" t="str">
            <v>Y</v>
          </cell>
          <cell r="PX111" t="str">
            <v>Y</v>
          </cell>
          <cell r="PY111" t="str">
            <v>Y</v>
          </cell>
          <cell r="PZ111" t="str">
            <v>Y</v>
          </cell>
          <cell r="QA111"/>
          <cell r="QB111" t="str">
            <v>Y</v>
          </cell>
          <cell r="QC111" t="str">
            <v>Y</v>
          </cell>
          <cell r="QD111" t="str">
            <v>Y</v>
          </cell>
          <cell r="QE111" t="str">
            <v>Y</v>
          </cell>
          <cell r="QF111" t="str">
            <v>Y</v>
          </cell>
          <cell r="QG111" t="str">
            <v>Y</v>
          </cell>
          <cell r="QH111" t="str">
            <v>Y</v>
          </cell>
          <cell r="QI111" t="str">
            <v>Y</v>
          </cell>
          <cell r="QJ111" t="str">
            <v>N</v>
          </cell>
          <cell r="QK111" t="str">
            <v>Y</v>
          </cell>
          <cell r="QL111" t="str">
            <v>N</v>
          </cell>
          <cell r="QM111" t="str">
            <v>N</v>
          </cell>
          <cell r="QN111" t="str">
            <v>Y</v>
          </cell>
          <cell r="QO111" t="str">
            <v>Y</v>
          </cell>
          <cell r="QP111" t="str">
            <v>Y</v>
          </cell>
          <cell r="QQ111" t="str">
            <v>Y</v>
          </cell>
          <cell r="QR111" t="str">
            <v>Y</v>
          </cell>
          <cell r="QS111" t="str">
            <v>N</v>
          </cell>
          <cell r="QT111" t="str">
            <v>Y</v>
          </cell>
          <cell r="QU111" t="str">
            <v>Y</v>
          </cell>
          <cell r="QV111" t="str">
            <v>Y</v>
          </cell>
          <cell r="QW111" t="str">
            <v>N</v>
          </cell>
          <cell r="QX111" t="str">
            <v>Y</v>
          </cell>
          <cell r="QY111" t="str">
            <v>Y</v>
          </cell>
          <cell r="QZ111"/>
          <cell r="RA111" t="str">
            <v>Y</v>
          </cell>
          <cell r="RB111" t="str">
            <v>Y</v>
          </cell>
          <cell r="RC111" t="str">
            <v>Y</v>
          </cell>
          <cell r="RD111" t="str">
            <v>Y</v>
          </cell>
          <cell r="RE111" t="str">
            <v>Y</v>
          </cell>
          <cell r="RF111" t="str">
            <v>Y</v>
          </cell>
          <cell r="RG111" t="str">
            <v>Y</v>
          </cell>
          <cell r="RH111" t="str">
            <v>Y</v>
          </cell>
          <cell r="RI111" t="str">
            <v>Y</v>
          </cell>
          <cell r="RJ111" t="str">
            <v>Y</v>
          </cell>
          <cell r="RK111" t="str">
            <v>Y</v>
          </cell>
          <cell r="RL111" t="str">
            <v>Y</v>
          </cell>
          <cell r="RM111"/>
          <cell r="RN111" t="str">
            <v>Y</v>
          </cell>
          <cell r="RO111" t="str">
            <v>Y</v>
          </cell>
          <cell r="RP111" t="str">
            <v>Y</v>
          </cell>
          <cell r="RQ111" t="str">
            <v>Y</v>
          </cell>
          <cell r="RR111" t="str">
            <v>Y</v>
          </cell>
          <cell r="RS111" t="str">
            <v>Y</v>
          </cell>
          <cell r="RT111" t="str">
            <v>Y</v>
          </cell>
          <cell r="RU111" t="str">
            <v>Y</v>
          </cell>
          <cell r="RV111" t="str">
            <v>N</v>
          </cell>
          <cell r="RW111" t="str">
            <v>Y</v>
          </cell>
          <cell r="RX111" t="str">
            <v>Y</v>
          </cell>
          <cell r="RY111"/>
          <cell r="RZ111" t="str">
            <v>Y</v>
          </cell>
          <cell r="SA111" t="str">
            <v>Y</v>
          </cell>
          <cell r="SB111" t="str">
            <v>Y</v>
          </cell>
          <cell r="SC111"/>
          <cell r="SD111" t="str">
            <v>Y</v>
          </cell>
          <cell r="SE111" t="str">
            <v>Y</v>
          </cell>
          <cell r="SF111" t="str">
            <v>Y</v>
          </cell>
          <cell r="SG111" t="str">
            <v>N</v>
          </cell>
          <cell r="SH111" t="str">
            <v>N</v>
          </cell>
          <cell r="SI111" t="str">
            <v>Y</v>
          </cell>
          <cell r="SJ111" t="str">
            <v>Y</v>
          </cell>
          <cell r="SK111" t="str">
            <v>Y</v>
          </cell>
          <cell r="SL111" t="str">
            <v>Y</v>
          </cell>
          <cell r="SM111"/>
          <cell r="SN111" t="str">
            <v>Y</v>
          </cell>
          <cell r="SO111" t="str">
            <v>N</v>
          </cell>
          <cell r="SP111" t="str">
            <v>Y</v>
          </cell>
          <cell r="SQ111" t="str">
            <v>Y</v>
          </cell>
          <cell r="SR111" t="str">
            <v>N</v>
          </cell>
          <cell r="SS111" t="str">
            <v>Y</v>
          </cell>
          <cell r="ST111" t="str">
            <v>Y</v>
          </cell>
          <cell r="SU111" t="str">
            <v>Y</v>
          </cell>
          <cell r="SV111" t="str">
            <v>Y</v>
          </cell>
          <cell r="SW111" t="str">
            <v>Y</v>
          </cell>
          <cell r="SX111" t="str">
            <v>Y</v>
          </cell>
          <cell r="SY111" t="str">
            <v>Y</v>
          </cell>
          <cell r="SZ111" t="str">
            <v>Y</v>
          </cell>
          <cell r="TA111" t="str">
            <v>Y</v>
          </cell>
          <cell r="TB111" t="str">
            <v>Y</v>
          </cell>
          <cell r="TC111" t="str">
            <v>Y</v>
          </cell>
          <cell r="TD111" t="str">
            <v>N</v>
          </cell>
          <cell r="TE111" t="str">
            <v>Y</v>
          </cell>
          <cell r="TF111" t="str">
            <v>Y</v>
          </cell>
          <cell r="TG111" t="str">
            <v>Y</v>
          </cell>
          <cell r="TH111" t="str">
            <v>Y</v>
          </cell>
          <cell r="TI111" t="str">
            <v>Y</v>
          </cell>
          <cell r="TJ111" t="str">
            <v>N</v>
          </cell>
          <cell r="TK111" t="str">
            <v>Y</v>
          </cell>
          <cell r="TL111" t="str">
            <v>Y</v>
          </cell>
          <cell r="TM111" t="str">
            <v>Y</v>
          </cell>
          <cell r="TN111" t="str">
            <v>Y</v>
          </cell>
          <cell r="TO111" t="str">
            <v>Y</v>
          </cell>
          <cell r="TP111" t="str">
            <v>Y</v>
          </cell>
          <cell r="TQ111" t="str">
            <v>Y</v>
          </cell>
          <cell r="TR111"/>
          <cell r="TS111" t="str">
            <v>Y</v>
          </cell>
          <cell r="TT111" t="str">
            <v>Y</v>
          </cell>
          <cell r="TU111" t="str">
            <v>Y</v>
          </cell>
          <cell r="TV111" t="str">
            <v>Y</v>
          </cell>
          <cell r="TW111" t="str">
            <v>Y</v>
          </cell>
          <cell r="TX111" t="str">
            <v>Y</v>
          </cell>
          <cell r="TY111" t="str">
            <v>Y</v>
          </cell>
          <cell r="TZ111" t="str">
            <v>Y</v>
          </cell>
          <cell r="UA111" t="str">
            <v>Y</v>
          </cell>
          <cell r="UB111" t="str">
            <v>Y</v>
          </cell>
          <cell r="UC111" t="str">
            <v>N</v>
          </cell>
          <cell r="UD111" t="str">
            <v>Y</v>
          </cell>
          <cell r="UE111" t="str">
            <v>Y</v>
          </cell>
          <cell r="UF111" t="str">
            <v>Y</v>
          </cell>
          <cell r="UG111" t="str">
            <v>Y</v>
          </cell>
          <cell r="UH111" t="str">
            <v>Y</v>
          </cell>
          <cell r="UI111" t="str">
            <v>Y</v>
          </cell>
          <cell r="UJ111" t="str">
            <v>Y</v>
          </cell>
          <cell r="UK111" t="str">
            <v>Y</v>
          </cell>
          <cell r="UL111" t="str">
            <v>Y</v>
          </cell>
          <cell r="UM111" t="str">
            <v>N</v>
          </cell>
          <cell r="UN111" t="str">
            <v>Y</v>
          </cell>
          <cell r="UO111"/>
          <cell r="UP111" t="str">
            <v>Y</v>
          </cell>
          <cell r="UQ111" t="str">
            <v>Y</v>
          </cell>
          <cell r="UR111"/>
          <cell r="US111" t="str">
            <v>Y</v>
          </cell>
          <cell r="UT111" t="str">
            <v>Y</v>
          </cell>
          <cell r="UU111" t="str">
            <v>N</v>
          </cell>
          <cell r="UV111" t="str">
            <v>N</v>
          </cell>
          <cell r="UW111" t="str">
            <v>N</v>
          </cell>
          <cell r="UX111" t="str">
            <v>Y</v>
          </cell>
          <cell r="UY111" t="str">
            <v>Y</v>
          </cell>
          <cell r="UZ111" t="str">
            <v>Y</v>
          </cell>
          <cell r="VA111" t="str">
            <v>Y</v>
          </cell>
          <cell r="VB111" t="str">
            <v>Y</v>
          </cell>
          <cell r="VC111" t="str">
            <v>N</v>
          </cell>
          <cell r="VD111" t="str">
            <v>N</v>
          </cell>
          <cell r="VE111" t="str">
            <v>N</v>
          </cell>
          <cell r="VF111" t="str">
            <v>N</v>
          </cell>
          <cell r="VG111"/>
          <cell r="VH111" t="str">
            <v>Y</v>
          </cell>
          <cell r="VI111" t="str">
            <v>N</v>
          </cell>
          <cell r="VJ111" t="str">
            <v>Y</v>
          </cell>
          <cell r="VK111" t="str">
            <v>Y</v>
          </cell>
          <cell r="VL111" t="str">
            <v>Y</v>
          </cell>
          <cell r="VM111"/>
          <cell r="VN111" t="str">
            <v>Y</v>
          </cell>
          <cell r="VO111" t="str">
            <v>Y</v>
          </cell>
          <cell r="VP111"/>
          <cell r="VQ111" t="str">
            <v>Y</v>
          </cell>
          <cell r="VR111" t="str">
            <v>Y</v>
          </cell>
          <cell r="VS111" t="str">
            <v>Y</v>
          </cell>
          <cell r="VT111" t="str">
            <v>Y</v>
          </cell>
          <cell r="VU111" t="str">
            <v>Y</v>
          </cell>
          <cell r="VV111" t="str">
            <v>Y</v>
          </cell>
          <cell r="VW111" t="str">
            <v>Y</v>
          </cell>
          <cell r="VX111"/>
          <cell r="VY111" t="str">
            <v>Y</v>
          </cell>
          <cell r="VZ111" t="str">
            <v>Y</v>
          </cell>
          <cell r="WA111"/>
          <cell r="WB111"/>
          <cell r="WC111" t="str">
            <v>Y</v>
          </cell>
          <cell r="WD111" t="str">
            <v>Y</v>
          </cell>
          <cell r="WE111" t="str">
            <v>Y</v>
          </cell>
          <cell r="WF111"/>
          <cell r="WG111" t="str">
            <v>Y</v>
          </cell>
          <cell r="WH111" t="str">
            <v>Y</v>
          </cell>
          <cell r="WI111" t="str">
            <v>Y</v>
          </cell>
          <cell r="WJ111"/>
          <cell r="WK111"/>
          <cell r="WL111" t="str">
            <v>Y</v>
          </cell>
          <cell r="WM111" t="str">
            <v>Y</v>
          </cell>
          <cell r="WN111" t="str">
            <v>Y</v>
          </cell>
          <cell r="WO111" t="str">
            <v>Y</v>
          </cell>
          <cell r="WP111"/>
          <cell r="WQ111"/>
          <cell r="WR111"/>
          <cell r="WS111" t="str">
            <v>Y</v>
          </cell>
          <cell r="WT111" t="str">
            <v>Y</v>
          </cell>
          <cell r="WU111" t="str">
            <v>Y</v>
          </cell>
          <cell r="WV111" t="str">
            <v>Y</v>
          </cell>
          <cell r="WW111" t="str">
            <v>Y</v>
          </cell>
          <cell r="WX111" t="str">
            <v>Y</v>
          </cell>
          <cell r="WY111" t="str">
            <v>Y</v>
          </cell>
          <cell r="WZ111" t="str">
            <v>Y</v>
          </cell>
          <cell r="XA111"/>
          <cell r="XB111" t="str">
            <v>Y</v>
          </cell>
          <cell r="XC111"/>
          <cell r="XD111"/>
          <cell r="XE111"/>
          <cell r="XF111"/>
          <cell r="XG111"/>
          <cell r="XH111"/>
          <cell r="XI111" t="str">
            <v>Y</v>
          </cell>
          <cell r="XJ111"/>
          <cell r="XK111" t="str">
            <v>Y</v>
          </cell>
          <cell r="XL111" t="str">
            <v>Y</v>
          </cell>
          <cell r="XM111"/>
          <cell r="XN111" t="str">
            <v>Y</v>
          </cell>
          <cell r="XO111"/>
          <cell r="XP111" t="str">
            <v>Y</v>
          </cell>
          <cell r="XQ111" t="str">
            <v>Y</v>
          </cell>
          <cell r="XR111" t="str">
            <v>N</v>
          </cell>
          <cell r="XS111" t="str">
            <v>Y</v>
          </cell>
          <cell r="XT111" t="str">
            <v>Y</v>
          </cell>
          <cell r="XU111" t="str">
            <v>Y</v>
          </cell>
          <cell r="XV111" t="str">
            <v>N</v>
          </cell>
        </row>
        <row r="112">
          <cell r="E112" t="str">
            <v>Y</v>
          </cell>
          <cell r="F112" t="str">
            <v>Y</v>
          </cell>
          <cell r="G112" t="str">
            <v>Y</v>
          </cell>
          <cell r="H112" t="str">
            <v>Y</v>
          </cell>
          <cell r="I112" t="str">
            <v>Y</v>
          </cell>
          <cell r="J112" t="str">
            <v>Y</v>
          </cell>
          <cell r="K112" t="str">
            <v>Y</v>
          </cell>
          <cell r="L112" t="str">
            <v>Y</v>
          </cell>
          <cell r="M112" t="str">
            <v>Y</v>
          </cell>
          <cell r="N112" t="str">
            <v>Y</v>
          </cell>
          <cell r="O112"/>
          <cell r="P112" t="str">
            <v>Y</v>
          </cell>
          <cell r="Q112" t="str">
            <v>Y</v>
          </cell>
          <cell r="R112" t="str">
            <v>Y</v>
          </cell>
          <cell r="S112" t="str">
            <v>Y</v>
          </cell>
          <cell r="T112" t="str">
            <v>Y</v>
          </cell>
          <cell r="U112" t="str">
            <v>Y</v>
          </cell>
          <cell r="V112" t="str">
            <v>Y</v>
          </cell>
          <cell r="W112" t="str">
            <v>Y</v>
          </cell>
          <cell r="X112" t="str">
            <v>Y</v>
          </cell>
          <cell r="Y112" t="str">
            <v>Y</v>
          </cell>
          <cell r="Z112"/>
          <cell r="AA112" t="str">
            <v>Y</v>
          </cell>
          <cell r="AB112" t="str">
            <v>Y</v>
          </cell>
          <cell r="AC112" t="str">
            <v>Y</v>
          </cell>
          <cell r="AD112" t="str">
            <v>Y</v>
          </cell>
          <cell r="AE112" t="str">
            <v>Y</v>
          </cell>
          <cell r="AF112" t="str">
            <v>Y</v>
          </cell>
          <cell r="AG112" t="str">
            <v>N</v>
          </cell>
          <cell r="AH112" t="str">
            <v>Y</v>
          </cell>
          <cell r="AI112" t="str">
            <v>Y</v>
          </cell>
          <cell r="AJ112" t="str">
            <v>Y</v>
          </cell>
          <cell r="AK112" t="str">
            <v>Y</v>
          </cell>
          <cell r="AL112" t="str">
            <v>Y</v>
          </cell>
          <cell r="AM112" t="str">
            <v>Y</v>
          </cell>
          <cell r="AN112" t="str">
            <v>Y</v>
          </cell>
          <cell r="AO112" t="str">
            <v>Y</v>
          </cell>
          <cell r="AP112" t="str">
            <v>Y</v>
          </cell>
          <cell r="AQ112" t="str">
            <v>Y</v>
          </cell>
          <cell r="AR112" t="str">
            <v>Y</v>
          </cell>
          <cell r="AS112" t="str">
            <v>Y</v>
          </cell>
          <cell r="AT112" t="str">
            <v>Y</v>
          </cell>
          <cell r="AU112" t="str">
            <v>Y</v>
          </cell>
          <cell r="AV112" t="str">
            <v>Y</v>
          </cell>
          <cell r="AW112" t="str">
            <v>Y</v>
          </cell>
          <cell r="AX112" t="str">
            <v>Y</v>
          </cell>
          <cell r="AY112"/>
          <cell r="AZ112" t="str">
            <v>Y</v>
          </cell>
          <cell r="BA112"/>
          <cell r="BB112" t="str">
            <v>Y</v>
          </cell>
          <cell r="BC112" t="str">
            <v>Y</v>
          </cell>
          <cell r="BD112" t="str">
            <v>Y</v>
          </cell>
          <cell r="BE112" t="str">
            <v>Y</v>
          </cell>
          <cell r="BF112" t="str">
            <v>Y</v>
          </cell>
          <cell r="BG112" t="str">
            <v>Y</v>
          </cell>
          <cell r="BH112" t="str">
            <v>Y</v>
          </cell>
          <cell r="BI112" t="str">
            <v>Y</v>
          </cell>
          <cell r="BJ112" t="str">
            <v>Y</v>
          </cell>
          <cell r="BK112" t="str">
            <v>Y</v>
          </cell>
          <cell r="BL112" t="str">
            <v>Y</v>
          </cell>
          <cell r="BM112" t="str">
            <v>Y</v>
          </cell>
          <cell r="BN112" t="str">
            <v>Y</v>
          </cell>
          <cell r="BO112" t="str">
            <v>Y</v>
          </cell>
          <cell r="BP112" t="str">
            <v>Y</v>
          </cell>
          <cell r="BQ112" t="str">
            <v>Y</v>
          </cell>
          <cell r="BR112" t="str">
            <v>Y</v>
          </cell>
          <cell r="BS112" t="str">
            <v>Y</v>
          </cell>
          <cell r="BT112" t="str">
            <v>Y</v>
          </cell>
          <cell r="BU112" t="str">
            <v>Y</v>
          </cell>
          <cell r="BV112" t="str">
            <v>Y</v>
          </cell>
          <cell r="BW112" t="str">
            <v>Y</v>
          </cell>
          <cell r="BX112" t="str">
            <v>Y</v>
          </cell>
          <cell r="BY112" t="str">
            <v>Y</v>
          </cell>
          <cell r="BZ112" t="str">
            <v>Y</v>
          </cell>
          <cell r="CA112" t="str">
            <v>Y</v>
          </cell>
          <cell r="CB112" t="str">
            <v>Y</v>
          </cell>
          <cell r="CC112" t="str">
            <v>Y</v>
          </cell>
          <cell r="CD112" t="str">
            <v>Y</v>
          </cell>
          <cell r="CE112" t="str">
            <v>Y</v>
          </cell>
          <cell r="CF112" t="str">
            <v>Y</v>
          </cell>
          <cell r="CG112" t="str">
            <v>Y</v>
          </cell>
          <cell r="CH112" t="str">
            <v>Y</v>
          </cell>
          <cell r="CI112" t="str">
            <v>Y</v>
          </cell>
          <cell r="CJ112" t="str">
            <v xml:space="preserve">Y </v>
          </cell>
          <cell r="CK112" t="str">
            <v>Y</v>
          </cell>
          <cell r="CL112" t="str">
            <v>Y</v>
          </cell>
          <cell r="CM112"/>
          <cell r="CN112" t="str">
            <v>Y</v>
          </cell>
          <cell r="CO112" t="str">
            <v>Y</v>
          </cell>
          <cell r="CP112" t="str">
            <v>Y</v>
          </cell>
          <cell r="CQ112" t="str">
            <v>Y</v>
          </cell>
          <cell r="CR112"/>
          <cell r="CS112" t="str">
            <v>Y</v>
          </cell>
          <cell r="CT112" t="str">
            <v>Y</v>
          </cell>
          <cell r="CU112" t="str">
            <v>Y</v>
          </cell>
          <cell r="CV112" t="str">
            <v>Y</v>
          </cell>
          <cell r="CW112" t="str">
            <v>Y</v>
          </cell>
          <cell r="CX112" t="str">
            <v>Y</v>
          </cell>
          <cell r="CY112" t="str">
            <v>Y</v>
          </cell>
          <cell r="CZ112" t="str">
            <v>Y</v>
          </cell>
          <cell r="DA112" t="str">
            <v>Y</v>
          </cell>
          <cell r="DB112" t="str">
            <v>Y</v>
          </cell>
          <cell r="DC112" t="str">
            <v>Y</v>
          </cell>
          <cell r="DD112" t="str">
            <v>Y</v>
          </cell>
          <cell r="DE112" t="str">
            <v>Y</v>
          </cell>
          <cell r="DF112" t="str">
            <v>Y</v>
          </cell>
          <cell r="DG112" t="str">
            <v>Y</v>
          </cell>
          <cell r="DH112" t="str">
            <v>Y</v>
          </cell>
          <cell r="DI112" t="str">
            <v>Y</v>
          </cell>
          <cell r="DJ112" t="str">
            <v>Y</v>
          </cell>
          <cell r="DK112" t="str">
            <v>Y</v>
          </cell>
          <cell r="DL112" t="str">
            <v>Y</v>
          </cell>
          <cell r="DM112" t="str">
            <v>Y</v>
          </cell>
          <cell r="DN112" t="str">
            <v>Y</v>
          </cell>
          <cell r="DO112" t="str">
            <v>Y</v>
          </cell>
          <cell r="DP112" t="str">
            <v>N</v>
          </cell>
          <cell r="DQ112" t="str">
            <v>Y</v>
          </cell>
          <cell r="DR112" t="str">
            <v>Y</v>
          </cell>
          <cell r="DS112" t="str">
            <v>Y</v>
          </cell>
          <cell r="DT112" t="str">
            <v>Y</v>
          </cell>
          <cell r="DU112" t="str">
            <v>Y</v>
          </cell>
          <cell r="DV112" t="str">
            <v>Y</v>
          </cell>
          <cell r="DW112" t="str">
            <v>Y</v>
          </cell>
          <cell r="DX112" t="str">
            <v>Y</v>
          </cell>
          <cell r="DY112" t="str">
            <v>Y</v>
          </cell>
          <cell r="DZ112" t="str">
            <v>Y</v>
          </cell>
          <cell r="EA112" t="str">
            <v>Y</v>
          </cell>
          <cell r="EB112"/>
          <cell r="EC112" t="str">
            <v>N</v>
          </cell>
          <cell r="ED112" t="str">
            <v>Y</v>
          </cell>
          <cell r="EE112" t="str">
            <v>Y</v>
          </cell>
          <cell r="EF112" t="str">
            <v>Y</v>
          </cell>
          <cell r="EG112" t="str">
            <v>Y</v>
          </cell>
          <cell r="EH112" t="str">
            <v>Y</v>
          </cell>
          <cell r="EI112" t="str">
            <v>N</v>
          </cell>
          <cell r="EJ112" t="str">
            <v>Y</v>
          </cell>
          <cell r="EK112" t="str">
            <v>N</v>
          </cell>
          <cell r="EL112"/>
          <cell r="EM112" t="str">
            <v>Y</v>
          </cell>
          <cell r="EN112" t="str">
            <v>Y</v>
          </cell>
          <cell r="EO112" t="str">
            <v>Y</v>
          </cell>
          <cell r="EP112" t="str">
            <v>N</v>
          </cell>
          <cell r="EQ112" t="str">
            <v>Y</v>
          </cell>
          <cell r="ER112" t="str">
            <v>N</v>
          </cell>
          <cell r="ES112" t="str">
            <v>N</v>
          </cell>
          <cell r="ET112" t="str">
            <v>Y</v>
          </cell>
          <cell r="EU112" t="str">
            <v>Y</v>
          </cell>
          <cell r="EV112" t="str">
            <v>Y</v>
          </cell>
          <cell r="EW112" t="str">
            <v>Y</v>
          </cell>
          <cell r="EX112" t="str">
            <v>Y</v>
          </cell>
          <cell r="EY112"/>
          <cell r="EZ112" t="str">
            <v>Y</v>
          </cell>
          <cell r="FA112" t="str">
            <v>Y</v>
          </cell>
          <cell r="FB112" t="str">
            <v>Y</v>
          </cell>
          <cell r="FC112" t="str">
            <v>Y</v>
          </cell>
          <cell r="FD112" t="str">
            <v>Y</v>
          </cell>
          <cell r="FE112" t="str">
            <v>Y</v>
          </cell>
          <cell r="FF112" t="str">
            <v>Y</v>
          </cell>
          <cell r="FG112" t="str">
            <v>Y</v>
          </cell>
          <cell r="FH112" t="str">
            <v>Y</v>
          </cell>
          <cell r="FI112" t="str">
            <v>Y</v>
          </cell>
          <cell r="FJ112" t="str">
            <v>Y</v>
          </cell>
          <cell r="FK112" t="str">
            <v>Y</v>
          </cell>
          <cell r="FL112" t="str">
            <v>Y</v>
          </cell>
          <cell r="FM112" t="str">
            <v>Y</v>
          </cell>
          <cell r="FN112" t="str">
            <v>Y</v>
          </cell>
          <cell r="FO112" t="str">
            <v>Y</v>
          </cell>
          <cell r="FP112" t="str">
            <v>Y</v>
          </cell>
          <cell r="FQ112" t="str">
            <v>Y</v>
          </cell>
          <cell r="FR112" t="str">
            <v>Y</v>
          </cell>
          <cell r="FS112" t="str">
            <v>Y</v>
          </cell>
          <cell r="FT112" t="str">
            <v>Y</v>
          </cell>
          <cell r="FU112" t="str">
            <v>Y</v>
          </cell>
          <cell r="FV112" t="str">
            <v>Y</v>
          </cell>
          <cell r="FW112" t="str">
            <v>Y</v>
          </cell>
          <cell r="FX112" t="str">
            <v>Y</v>
          </cell>
          <cell r="FY112" t="str">
            <v>Y</v>
          </cell>
          <cell r="FZ112" t="str">
            <v>Y</v>
          </cell>
          <cell r="GA112" t="str">
            <v>Y</v>
          </cell>
          <cell r="GB112"/>
          <cell r="GC112" t="str">
            <v>Y</v>
          </cell>
          <cell r="GD112" t="str">
            <v>N</v>
          </cell>
          <cell r="GE112"/>
          <cell r="GF112" t="str">
            <v>Y</v>
          </cell>
          <cell r="GG112" t="str">
            <v>Y</v>
          </cell>
          <cell r="GH112" t="str">
            <v>Y</v>
          </cell>
          <cell r="GI112" t="str">
            <v>Y</v>
          </cell>
          <cell r="GJ112" t="str">
            <v>Y</v>
          </cell>
          <cell r="GK112" t="str">
            <v>Y</v>
          </cell>
          <cell r="GL112" t="str">
            <v>Y</v>
          </cell>
          <cell r="GM112" t="str">
            <v>Y</v>
          </cell>
          <cell r="GN112" t="str">
            <v>Y</v>
          </cell>
          <cell r="GO112" t="str">
            <v>Y</v>
          </cell>
          <cell r="GP112" t="str">
            <v>Y</v>
          </cell>
          <cell r="GQ112" t="str">
            <v>Y</v>
          </cell>
          <cell r="GR112" t="str">
            <v>Y</v>
          </cell>
          <cell r="GS112" t="str">
            <v>Y</v>
          </cell>
          <cell r="GT112" t="str">
            <v>Y</v>
          </cell>
          <cell r="GU112" t="str">
            <v>Y</v>
          </cell>
          <cell r="GV112" t="str">
            <v>Y</v>
          </cell>
          <cell r="GW112" t="str">
            <v>Y</v>
          </cell>
          <cell r="GX112" t="str">
            <v>Y</v>
          </cell>
          <cell r="GY112" t="str">
            <v>Y</v>
          </cell>
          <cell r="GZ112" t="str">
            <v>Y</v>
          </cell>
          <cell r="HA112" t="str">
            <v>Y</v>
          </cell>
          <cell r="HB112" t="str">
            <v>Y</v>
          </cell>
          <cell r="HC112" t="str">
            <v>Y</v>
          </cell>
          <cell r="HD112" t="str">
            <v>N</v>
          </cell>
          <cell r="HE112" t="str">
            <v>N</v>
          </cell>
          <cell r="HF112"/>
          <cell r="HG112" t="str">
            <v>N</v>
          </cell>
          <cell r="HH112" t="str">
            <v>Y</v>
          </cell>
          <cell r="HI112" t="str">
            <v>Y</v>
          </cell>
          <cell r="HJ112" t="str">
            <v>Y</v>
          </cell>
          <cell r="HK112" t="str">
            <v>Y</v>
          </cell>
          <cell r="HL112" t="str">
            <v>Y</v>
          </cell>
          <cell r="HM112" t="str">
            <v>N</v>
          </cell>
          <cell r="HN112" t="str">
            <v>N</v>
          </cell>
          <cell r="HO112" t="str">
            <v>N</v>
          </cell>
          <cell r="HP112"/>
          <cell r="HQ112" t="str">
            <v>N</v>
          </cell>
          <cell r="HR112" t="str">
            <v>Y</v>
          </cell>
          <cell r="HS112" t="str">
            <v>Y</v>
          </cell>
          <cell r="HT112" t="str">
            <v>Y</v>
          </cell>
          <cell r="HU112" t="str">
            <v>Y</v>
          </cell>
          <cell r="HV112" t="str">
            <v>Y</v>
          </cell>
          <cell r="HW112" t="str">
            <v>Y</v>
          </cell>
          <cell r="HX112" t="str">
            <v>Y</v>
          </cell>
          <cell r="HY112"/>
          <cell r="HZ112" t="str">
            <v>Y</v>
          </cell>
          <cell r="IA112" t="str">
            <v>Y</v>
          </cell>
          <cell r="IB112" t="str">
            <v>Y</v>
          </cell>
          <cell r="IC112" t="str">
            <v>Y</v>
          </cell>
          <cell r="ID112" t="str">
            <v>Y</v>
          </cell>
          <cell r="IE112" t="str">
            <v>N</v>
          </cell>
          <cell r="IF112" t="str">
            <v>Y</v>
          </cell>
          <cell r="IG112" t="str">
            <v>Y</v>
          </cell>
          <cell r="IH112" t="str">
            <v>Y</v>
          </cell>
          <cell r="II112"/>
          <cell r="IJ112" t="str">
            <v>Y</v>
          </cell>
          <cell r="IK112" t="str">
            <v>Y</v>
          </cell>
          <cell r="IL112" t="str">
            <v>Y</v>
          </cell>
          <cell r="IM112" t="str">
            <v>Y</v>
          </cell>
          <cell r="IN112"/>
          <cell r="IO112" t="str">
            <v>Y</v>
          </cell>
          <cell r="IP112" t="str">
            <v>Y</v>
          </cell>
          <cell r="IQ112" t="str">
            <v>Y</v>
          </cell>
          <cell r="IR112" t="str">
            <v>Y</v>
          </cell>
          <cell r="IS112" t="str">
            <v>Y</v>
          </cell>
          <cell r="IT112" t="str">
            <v>Y</v>
          </cell>
          <cell r="IU112" t="str">
            <v>Y</v>
          </cell>
          <cell r="IV112" t="str">
            <v>Y</v>
          </cell>
          <cell r="IW112"/>
          <cell r="IX112" t="str">
            <v>Y</v>
          </cell>
          <cell r="IY112" t="str">
            <v>Y</v>
          </cell>
          <cell r="IZ112" t="str">
            <v>Y</v>
          </cell>
          <cell r="JA112" t="str">
            <v>Y</v>
          </cell>
          <cell r="JB112" t="str">
            <v>N</v>
          </cell>
          <cell r="JC112" t="str">
            <v>N</v>
          </cell>
          <cell r="JD112" t="str">
            <v>Y</v>
          </cell>
          <cell r="JE112" t="str">
            <v>N</v>
          </cell>
          <cell r="JF112" t="str">
            <v>N</v>
          </cell>
          <cell r="JG112"/>
          <cell r="JH112" t="str">
            <v>N</v>
          </cell>
          <cell r="JI112"/>
          <cell r="JJ112" t="str">
            <v>N</v>
          </cell>
          <cell r="JK112" t="str">
            <v>N</v>
          </cell>
          <cell r="JL112" t="str">
            <v>N</v>
          </cell>
          <cell r="JM112" t="str">
            <v>N</v>
          </cell>
          <cell r="JN112" t="str">
            <v>N</v>
          </cell>
          <cell r="JO112" t="str">
            <v>N</v>
          </cell>
          <cell r="JP112" t="str">
            <v>N</v>
          </cell>
          <cell r="JQ112" t="str">
            <v>N</v>
          </cell>
          <cell r="JR112" t="str">
            <v>N</v>
          </cell>
          <cell r="JS112" t="str">
            <v>N</v>
          </cell>
          <cell r="JT112" t="str">
            <v>N</v>
          </cell>
          <cell r="JU112" t="str">
            <v>N</v>
          </cell>
          <cell r="JV112" t="str">
            <v>N</v>
          </cell>
          <cell r="JW112" t="str">
            <v>N</v>
          </cell>
          <cell r="JX112" t="str">
            <v>N</v>
          </cell>
          <cell r="JY112" t="str">
            <v>N</v>
          </cell>
          <cell r="JZ112" t="str">
            <v>N</v>
          </cell>
          <cell r="KA112" t="str">
            <v>N</v>
          </cell>
          <cell r="KB112" t="str">
            <v>Y</v>
          </cell>
          <cell r="KC112" t="str">
            <v>N</v>
          </cell>
          <cell r="KD112" t="str">
            <v>N</v>
          </cell>
          <cell r="KE112" t="str">
            <v>N</v>
          </cell>
          <cell r="KF112"/>
          <cell r="KG112"/>
          <cell r="KH112"/>
          <cell r="KI112"/>
          <cell r="KJ112"/>
          <cell r="KK112"/>
          <cell r="KL112"/>
          <cell r="KM112"/>
          <cell r="KN112"/>
          <cell r="KO112"/>
          <cell r="KP112"/>
          <cell r="KQ112"/>
          <cell r="KR112"/>
          <cell r="KS112"/>
          <cell r="KT112" t="str">
            <v>Y</v>
          </cell>
          <cell r="KU112" t="str">
            <v>Y</v>
          </cell>
          <cell r="KV112" t="str">
            <v>Y</v>
          </cell>
          <cell r="KW112" t="str">
            <v>Y</v>
          </cell>
          <cell r="KX112" t="str">
            <v>Y</v>
          </cell>
          <cell r="KY112" t="str">
            <v>Y</v>
          </cell>
          <cell r="KZ112" t="str">
            <v>N</v>
          </cell>
          <cell r="LA112" t="str">
            <v>Y</v>
          </cell>
          <cell r="LB112" t="str">
            <v>Y</v>
          </cell>
          <cell r="LC112" t="str">
            <v>Y</v>
          </cell>
          <cell r="LD112" t="str">
            <v>Y</v>
          </cell>
          <cell r="LE112" t="str">
            <v>Y</v>
          </cell>
          <cell r="LF112" t="str">
            <v>Y</v>
          </cell>
          <cell r="LG112" t="str">
            <v>Y</v>
          </cell>
          <cell r="LH112" t="str">
            <v>Y</v>
          </cell>
          <cell r="LI112" t="str">
            <v>Y</v>
          </cell>
          <cell r="LJ112" t="str">
            <v>Y</v>
          </cell>
          <cell r="LK112" t="str">
            <v>N</v>
          </cell>
          <cell r="LL112" t="str">
            <v>N</v>
          </cell>
          <cell r="LM112" t="str">
            <v>Y</v>
          </cell>
          <cell r="LN112" t="str">
            <v>Y</v>
          </cell>
          <cell r="LO112" t="str">
            <v>Y</v>
          </cell>
          <cell r="LP112" t="str">
            <v>Y</v>
          </cell>
          <cell r="LQ112" t="str">
            <v>Y</v>
          </cell>
          <cell r="LR112"/>
          <cell r="LS112" t="str">
            <v>Y</v>
          </cell>
          <cell r="LT112" t="str">
            <v>N</v>
          </cell>
          <cell r="LU112" t="str">
            <v>Y</v>
          </cell>
          <cell r="LV112" t="str">
            <v>N</v>
          </cell>
          <cell r="LW112" t="str">
            <v>Y</v>
          </cell>
          <cell r="LX112" t="str">
            <v>N</v>
          </cell>
          <cell r="LY112" t="str">
            <v>Y</v>
          </cell>
          <cell r="LZ112" t="str">
            <v>N</v>
          </cell>
          <cell r="MA112" t="str">
            <v>Y</v>
          </cell>
          <cell r="MB112" t="str">
            <v>N</v>
          </cell>
          <cell r="MC112" t="str">
            <v>N</v>
          </cell>
          <cell r="MD112" t="str">
            <v>N</v>
          </cell>
          <cell r="ME112" t="str">
            <v>Y</v>
          </cell>
          <cell r="MF112" t="str">
            <v>Y</v>
          </cell>
          <cell r="MG112" t="str">
            <v>Y</v>
          </cell>
          <cell r="MH112" t="str">
            <v>Y</v>
          </cell>
          <cell r="MI112" t="str">
            <v>N</v>
          </cell>
          <cell r="MJ112" t="str">
            <v>Y</v>
          </cell>
          <cell r="MK112" t="str">
            <v>Y</v>
          </cell>
          <cell r="ML112" t="str">
            <v>N</v>
          </cell>
          <cell r="MM112" t="str">
            <v>N</v>
          </cell>
          <cell r="MN112" t="str">
            <v>Y</v>
          </cell>
          <cell r="MO112" t="str">
            <v>Y</v>
          </cell>
          <cell r="MP112" t="str">
            <v>Y</v>
          </cell>
          <cell r="MQ112"/>
          <cell r="MR112" t="str">
            <v>N</v>
          </cell>
          <cell r="MS112" t="str">
            <v>N</v>
          </cell>
          <cell r="MT112" t="str">
            <v>N</v>
          </cell>
          <cell r="MU112" t="str">
            <v>Y</v>
          </cell>
          <cell r="MV112" t="str">
            <v>Y</v>
          </cell>
          <cell r="MW112" t="str">
            <v>N</v>
          </cell>
          <cell r="MX112" t="str">
            <v>N</v>
          </cell>
          <cell r="MY112" t="str">
            <v>Y</v>
          </cell>
          <cell r="MZ112" t="str">
            <v>Y</v>
          </cell>
          <cell r="NA112" t="str">
            <v>Y</v>
          </cell>
          <cell r="NB112" t="str">
            <v>Y</v>
          </cell>
          <cell r="NC112" t="str">
            <v>Y</v>
          </cell>
          <cell r="ND112" t="str">
            <v>Y</v>
          </cell>
          <cell r="NE112" t="str">
            <v>Y</v>
          </cell>
          <cell r="NF112" t="str">
            <v>Y</v>
          </cell>
          <cell r="NG112" t="str">
            <v>Y</v>
          </cell>
          <cell r="NH112" t="str">
            <v>Y</v>
          </cell>
          <cell r="NI112" t="str">
            <v>Y</v>
          </cell>
          <cell r="NJ112" t="str">
            <v>Y</v>
          </cell>
          <cell r="NK112" t="str">
            <v>Y</v>
          </cell>
          <cell r="NL112" t="str">
            <v>Y</v>
          </cell>
          <cell r="NM112" t="str">
            <v>Y</v>
          </cell>
          <cell r="NN112" t="str">
            <v>Y</v>
          </cell>
          <cell r="NO112" t="str">
            <v>Y</v>
          </cell>
          <cell r="NP112" t="str">
            <v>Y</v>
          </cell>
          <cell r="NQ112" t="str">
            <v>Y</v>
          </cell>
          <cell r="NR112" t="str">
            <v>Y</v>
          </cell>
          <cell r="NS112"/>
          <cell r="NT112"/>
          <cell r="NU112" t="str">
            <v>Y</v>
          </cell>
          <cell r="NV112" t="str">
            <v>Y</v>
          </cell>
          <cell r="NW112" t="str">
            <v>Y</v>
          </cell>
          <cell r="NX112" t="str">
            <v>Y</v>
          </cell>
          <cell r="NY112" t="str">
            <v>Y</v>
          </cell>
          <cell r="NZ112" t="str">
            <v>Y</v>
          </cell>
          <cell r="OA112" t="str">
            <v>Y</v>
          </cell>
          <cell r="OB112" t="str">
            <v>Y</v>
          </cell>
          <cell r="OC112"/>
          <cell r="OD112" t="str">
            <v>Y</v>
          </cell>
          <cell r="OE112" t="str">
            <v>Y</v>
          </cell>
          <cell r="OF112" t="str">
            <v>Y</v>
          </cell>
          <cell r="OG112" t="str">
            <v>Y</v>
          </cell>
          <cell r="OH112"/>
          <cell r="OI112" t="str">
            <v>Y</v>
          </cell>
          <cell r="OJ112" t="str">
            <v>Y</v>
          </cell>
          <cell r="OK112" t="str">
            <v>Y</v>
          </cell>
          <cell r="OL112" t="str">
            <v>Y</v>
          </cell>
          <cell r="OM112" t="str">
            <v>Y</v>
          </cell>
          <cell r="ON112" t="str">
            <v>Y</v>
          </cell>
          <cell r="OO112" t="str">
            <v>Y</v>
          </cell>
          <cell r="OP112"/>
          <cell r="OQ112" t="str">
            <v>Y</v>
          </cell>
          <cell r="OR112" t="str">
            <v>Y</v>
          </cell>
          <cell r="OS112" t="str">
            <v>Y</v>
          </cell>
          <cell r="OT112"/>
          <cell r="OU112" t="str">
            <v>Y</v>
          </cell>
          <cell r="OV112" t="str">
            <v>Y</v>
          </cell>
          <cell r="OW112" t="str">
            <v>Y</v>
          </cell>
          <cell r="OX112" t="str">
            <v>N</v>
          </cell>
          <cell r="OY112" t="str">
            <v>N</v>
          </cell>
          <cell r="OZ112" t="str">
            <v>Y</v>
          </cell>
          <cell r="PA112" t="str">
            <v>Y</v>
          </cell>
          <cell r="PB112" t="str">
            <v>Y</v>
          </cell>
          <cell r="PC112" t="str">
            <v>Y</v>
          </cell>
          <cell r="PD112" t="str">
            <v>Y</v>
          </cell>
          <cell r="PE112" t="str">
            <v>N</v>
          </cell>
          <cell r="PF112" t="str">
            <v>Y</v>
          </cell>
          <cell r="PG112" t="str">
            <v>Y</v>
          </cell>
          <cell r="PH112" t="str">
            <v>Y</v>
          </cell>
          <cell r="PI112" t="str">
            <v>Y</v>
          </cell>
          <cell r="PJ112" t="str">
            <v>Y</v>
          </cell>
          <cell r="PK112" t="str">
            <v>Y</v>
          </cell>
          <cell r="PL112" t="str">
            <v>Y</v>
          </cell>
          <cell r="PM112" t="str">
            <v>Y</v>
          </cell>
          <cell r="PN112" t="str">
            <v>Y</v>
          </cell>
          <cell r="PO112" t="str">
            <v>Y</v>
          </cell>
          <cell r="PP112" t="str">
            <v>Y</v>
          </cell>
          <cell r="PQ112" t="str">
            <v>Y</v>
          </cell>
          <cell r="PR112" t="str">
            <v>Y</v>
          </cell>
          <cell r="PS112" t="str">
            <v>Y</v>
          </cell>
          <cell r="PT112" t="str">
            <v>Y</v>
          </cell>
          <cell r="PU112" t="str">
            <v>Y</v>
          </cell>
          <cell r="PV112" t="str">
            <v>Y</v>
          </cell>
          <cell r="PW112" t="str">
            <v>Y</v>
          </cell>
          <cell r="PX112" t="str">
            <v>Y</v>
          </cell>
          <cell r="PY112" t="str">
            <v>Y</v>
          </cell>
          <cell r="PZ112" t="str">
            <v>Y</v>
          </cell>
          <cell r="QA112"/>
          <cell r="QB112" t="str">
            <v>Y</v>
          </cell>
          <cell r="QC112" t="str">
            <v>Y</v>
          </cell>
          <cell r="QD112" t="str">
            <v>Y</v>
          </cell>
          <cell r="QE112" t="str">
            <v>Y</v>
          </cell>
          <cell r="QF112" t="str">
            <v>Y</v>
          </cell>
          <cell r="QG112" t="str">
            <v>Y</v>
          </cell>
          <cell r="QH112" t="str">
            <v>Y</v>
          </cell>
          <cell r="QI112" t="str">
            <v>Y</v>
          </cell>
          <cell r="QJ112" t="str">
            <v>N</v>
          </cell>
          <cell r="QK112" t="str">
            <v>Y</v>
          </cell>
          <cell r="QL112" t="str">
            <v>N</v>
          </cell>
          <cell r="QM112" t="str">
            <v>Y</v>
          </cell>
          <cell r="QN112" t="str">
            <v>Y</v>
          </cell>
          <cell r="QO112" t="str">
            <v>N</v>
          </cell>
          <cell r="QP112" t="str">
            <v>Y</v>
          </cell>
          <cell r="QQ112" t="str">
            <v>N</v>
          </cell>
          <cell r="QR112" t="str">
            <v>Y</v>
          </cell>
          <cell r="QS112" t="str">
            <v>Y</v>
          </cell>
          <cell r="QT112" t="str">
            <v>Y</v>
          </cell>
          <cell r="QU112" t="str">
            <v>Y</v>
          </cell>
          <cell r="QV112" t="str">
            <v>Y</v>
          </cell>
          <cell r="QW112" t="str">
            <v>N</v>
          </cell>
          <cell r="QX112" t="str">
            <v>Y</v>
          </cell>
          <cell r="QY112" t="str">
            <v>N</v>
          </cell>
          <cell r="QZ112"/>
          <cell r="RA112" t="str">
            <v>N</v>
          </cell>
          <cell r="RB112" t="str">
            <v>Y</v>
          </cell>
          <cell r="RC112" t="str">
            <v>N</v>
          </cell>
          <cell r="RD112" t="str">
            <v>Y</v>
          </cell>
          <cell r="RE112" t="str">
            <v>Y</v>
          </cell>
          <cell r="RF112" t="str">
            <v>Y</v>
          </cell>
          <cell r="RG112" t="str">
            <v>Y</v>
          </cell>
          <cell r="RH112" t="str">
            <v>Y</v>
          </cell>
          <cell r="RI112" t="str">
            <v>Y</v>
          </cell>
          <cell r="RJ112" t="str">
            <v>Y</v>
          </cell>
          <cell r="RK112" t="str">
            <v>Y</v>
          </cell>
          <cell r="RL112" t="str">
            <v>Y</v>
          </cell>
          <cell r="RM112"/>
          <cell r="RN112" t="str">
            <v>Y</v>
          </cell>
          <cell r="RO112" t="str">
            <v>Y</v>
          </cell>
          <cell r="RP112" t="str">
            <v>Y</v>
          </cell>
          <cell r="RQ112" t="str">
            <v>Y</v>
          </cell>
          <cell r="RR112" t="str">
            <v>Y</v>
          </cell>
          <cell r="RS112" t="str">
            <v>Y</v>
          </cell>
          <cell r="RT112" t="str">
            <v>Y</v>
          </cell>
          <cell r="RU112"/>
          <cell r="RV112"/>
          <cell r="RW112"/>
          <cell r="RX112"/>
          <cell r="RY112"/>
          <cell r="RZ112"/>
          <cell r="SA112"/>
          <cell r="SB112"/>
          <cell r="SC112"/>
          <cell r="SD112"/>
          <cell r="SE112"/>
          <cell r="SF112"/>
          <cell r="SG112"/>
          <cell r="SH112"/>
          <cell r="SI112"/>
          <cell r="SJ112" t="str">
            <v>Y</v>
          </cell>
          <cell r="SK112" t="str">
            <v>Y</v>
          </cell>
          <cell r="SL112" t="str">
            <v>N</v>
          </cell>
          <cell r="SM112"/>
          <cell r="SN112" t="str">
            <v>Y</v>
          </cell>
          <cell r="SO112" t="str">
            <v>N</v>
          </cell>
          <cell r="SP112" t="str">
            <v>Y</v>
          </cell>
          <cell r="SQ112" t="str">
            <v>Y</v>
          </cell>
          <cell r="SR112" t="str">
            <v>Y</v>
          </cell>
          <cell r="SS112" t="str">
            <v>N</v>
          </cell>
          <cell r="ST112" t="str">
            <v>Y</v>
          </cell>
          <cell r="SU112" t="str">
            <v>Y</v>
          </cell>
          <cell r="SV112" t="str">
            <v>Y</v>
          </cell>
          <cell r="SW112" t="str">
            <v>Y</v>
          </cell>
          <cell r="SX112" t="str">
            <v>Y</v>
          </cell>
          <cell r="SY112" t="str">
            <v>Y</v>
          </cell>
          <cell r="SZ112" t="str">
            <v>Y</v>
          </cell>
          <cell r="TA112" t="str">
            <v>Y</v>
          </cell>
          <cell r="TB112" t="str">
            <v>Y</v>
          </cell>
          <cell r="TC112" t="str">
            <v>Y</v>
          </cell>
          <cell r="TD112" t="str">
            <v>Y</v>
          </cell>
          <cell r="TE112" t="str">
            <v>N</v>
          </cell>
          <cell r="TF112" t="str">
            <v>Y</v>
          </cell>
          <cell r="TG112" t="str">
            <v>Y</v>
          </cell>
          <cell r="TH112" t="str">
            <v>Y</v>
          </cell>
          <cell r="TI112" t="str">
            <v>Y</v>
          </cell>
          <cell r="TJ112" t="str">
            <v>N</v>
          </cell>
          <cell r="TK112" t="str">
            <v>Y</v>
          </cell>
          <cell r="TL112" t="str">
            <v>Y</v>
          </cell>
          <cell r="TM112" t="str">
            <v>Y</v>
          </cell>
          <cell r="TN112" t="str">
            <v>Y</v>
          </cell>
          <cell r="TO112" t="str">
            <v>Y</v>
          </cell>
          <cell r="TP112" t="str">
            <v>Y</v>
          </cell>
          <cell r="TQ112" t="str">
            <v>Y</v>
          </cell>
          <cell r="TR112"/>
          <cell r="TS112" t="str">
            <v>N</v>
          </cell>
          <cell r="TT112" t="str">
            <v>Y</v>
          </cell>
          <cell r="TU112" t="str">
            <v>Y</v>
          </cell>
          <cell r="TV112" t="str">
            <v>Y</v>
          </cell>
          <cell r="TW112" t="str">
            <v>Y</v>
          </cell>
          <cell r="TX112" t="str">
            <v>Y</v>
          </cell>
          <cell r="TY112" t="str">
            <v>Y</v>
          </cell>
          <cell r="TZ112" t="str">
            <v>Y</v>
          </cell>
          <cell r="UA112" t="str">
            <v>Y</v>
          </cell>
          <cell r="UB112" t="str">
            <v>Y</v>
          </cell>
          <cell r="UC112" t="str">
            <v>N</v>
          </cell>
          <cell r="UD112" t="str">
            <v>Y</v>
          </cell>
          <cell r="UE112" t="str">
            <v>Y</v>
          </cell>
          <cell r="UF112" t="str">
            <v>Y</v>
          </cell>
          <cell r="UG112" t="str">
            <v>Y</v>
          </cell>
          <cell r="UH112" t="str">
            <v>Y</v>
          </cell>
          <cell r="UI112" t="str">
            <v>Y</v>
          </cell>
          <cell r="UJ112" t="str">
            <v>Y</v>
          </cell>
          <cell r="UK112" t="str">
            <v>Y</v>
          </cell>
          <cell r="UL112" t="str">
            <v>Y</v>
          </cell>
          <cell r="UM112" t="str">
            <v>Y</v>
          </cell>
          <cell r="UN112" t="str">
            <v>Y</v>
          </cell>
          <cell r="UO112"/>
          <cell r="UP112" t="str">
            <v>Y</v>
          </cell>
          <cell r="UQ112" t="str">
            <v>Y</v>
          </cell>
          <cell r="UR112"/>
          <cell r="US112" t="str">
            <v>Y</v>
          </cell>
          <cell r="UT112" t="str">
            <v>Y</v>
          </cell>
          <cell r="UU112" t="str">
            <v>N</v>
          </cell>
          <cell r="UV112" t="str">
            <v>N</v>
          </cell>
          <cell r="UW112" t="str">
            <v>Y</v>
          </cell>
          <cell r="UX112" t="str">
            <v>Y</v>
          </cell>
          <cell r="UY112" t="str">
            <v>Y</v>
          </cell>
          <cell r="UZ112" t="str">
            <v>Y</v>
          </cell>
          <cell r="VA112" t="str">
            <v>Y</v>
          </cell>
          <cell r="VB112" t="str">
            <v>N</v>
          </cell>
          <cell r="VC112" t="str">
            <v>N</v>
          </cell>
          <cell r="VD112" t="str">
            <v>N</v>
          </cell>
          <cell r="VE112" t="str">
            <v>N</v>
          </cell>
          <cell r="VF112" t="str">
            <v>N</v>
          </cell>
          <cell r="VG112"/>
          <cell r="VH112" t="str">
            <v>N</v>
          </cell>
          <cell r="VI112" t="str">
            <v>N</v>
          </cell>
          <cell r="VJ112" t="str">
            <v>Y</v>
          </cell>
          <cell r="VK112" t="str">
            <v>Y</v>
          </cell>
          <cell r="VL112" t="str">
            <v>Y</v>
          </cell>
          <cell r="VM112"/>
          <cell r="VN112" t="str">
            <v>Y</v>
          </cell>
          <cell r="VO112" t="str">
            <v>Y</v>
          </cell>
          <cell r="VP112"/>
          <cell r="VQ112" t="str">
            <v>Y</v>
          </cell>
          <cell r="VR112" t="str">
            <v>Y</v>
          </cell>
          <cell r="VS112" t="str">
            <v>Y</v>
          </cell>
          <cell r="VT112" t="str">
            <v>Y</v>
          </cell>
          <cell r="VU112" t="str">
            <v>Y</v>
          </cell>
          <cell r="VV112" t="str">
            <v>Y</v>
          </cell>
          <cell r="VW112" t="str">
            <v>Y</v>
          </cell>
          <cell r="VX112"/>
          <cell r="VY112" t="str">
            <v>Y</v>
          </cell>
          <cell r="VZ112" t="str">
            <v>Y</v>
          </cell>
          <cell r="WA112"/>
          <cell r="WB112"/>
          <cell r="WC112" t="str">
            <v>N</v>
          </cell>
          <cell r="WD112" t="str">
            <v>Y</v>
          </cell>
          <cell r="WE112" t="str">
            <v>Y</v>
          </cell>
          <cell r="WF112"/>
          <cell r="WG112" t="str">
            <v>Y</v>
          </cell>
          <cell r="WH112" t="str">
            <v>Y</v>
          </cell>
          <cell r="WI112" t="str">
            <v>Y</v>
          </cell>
          <cell r="WJ112"/>
          <cell r="WK112"/>
          <cell r="WL112" t="str">
            <v>Y</v>
          </cell>
          <cell r="WM112" t="str">
            <v>Y</v>
          </cell>
          <cell r="WN112" t="str">
            <v>Y</v>
          </cell>
          <cell r="WO112" t="str">
            <v>Y</v>
          </cell>
          <cell r="WP112"/>
          <cell r="WQ112"/>
          <cell r="WR112"/>
          <cell r="WS112" t="str">
            <v>N</v>
          </cell>
          <cell r="WT112" t="str">
            <v>Y</v>
          </cell>
          <cell r="WU112" t="str">
            <v>N</v>
          </cell>
          <cell r="WV112" t="str">
            <v>N</v>
          </cell>
          <cell r="WW112" t="str">
            <v>N</v>
          </cell>
          <cell r="WX112" t="str">
            <v>Y</v>
          </cell>
          <cell r="WY112" t="str">
            <v>Y</v>
          </cell>
          <cell r="WZ112" t="str">
            <v>N</v>
          </cell>
          <cell r="XA112"/>
          <cell r="XB112" t="str">
            <v>Y</v>
          </cell>
          <cell r="XC112"/>
          <cell r="XD112"/>
          <cell r="XE112"/>
          <cell r="XF112"/>
          <cell r="XG112"/>
          <cell r="XH112"/>
          <cell r="XI112"/>
          <cell r="XJ112"/>
          <cell r="XK112" t="str">
            <v>Y</v>
          </cell>
          <cell r="XL112" t="str">
            <v>Y</v>
          </cell>
          <cell r="XM112"/>
          <cell r="XN112" t="str">
            <v>Y</v>
          </cell>
          <cell r="XO112"/>
          <cell r="XP112" t="str">
            <v>Y</v>
          </cell>
          <cell r="XQ112" t="str">
            <v>Y</v>
          </cell>
          <cell r="XR112" t="str">
            <v>N</v>
          </cell>
          <cell r="XS112" t="str">
            <v>Y</v>
          </cell>
          <cell r="XT112" t="str">
            <v>Y</v>
          </cell>
          <cell r="XU112" t="str">
            <v>Y</v>
          </cell>
          <cell r="XV112" t="str">
            <v>Y</v>
          </cell>
        </row>
        <row r="113">
          <cell r="E113"/>
          <cell r="F113"/>
          <cell r="G113"/>
          <cell r="H113"/>
          <cell r="I113"/>
          <cell r="J113"/>
          <cell r="K113"/>
          <cell r="L113"/>
          <cell r="M113"/>
          <cell r="N113"/>
          <cell r="O113"/>
          <cell r="P113"/>
          <cell r="Q113"/>
          <cell r="R113"/>
          <cell r="S113"/>
          <cell r="T113"/>
          <cell r="U113"/>
          <cell r="V113"/>
          <cell r="W113"/>
          <cell r="X113"/>
          <cell r="Y113"/>
          <cell r="Z113"/>
          <cell r="AA113"/>
          <cell r="AB113"/>
          <cell r="AC113"/>
          <cell r="AD113"/>
          <cell r="AE113"/>
          <cell r="AF113"/>
          <cell r="AG113"/>
          <cell r="AH113"/>
          <cell r="AI113"/>
          <cell r="AJ113"/>
          <cell r="AK113"/>
          <cell r="AL113"/>
          <cell r="AM113"/>
          <cell r="AN113"/>
          <cell r="AO113"/>
          <cell r="AP113"/>
          <cell r="AQ113"/>
          <cell r="AR113"/>
          <cell r="AS113"/>
          <cell r="AT113"/>
          <cell r="AU113"/>
          <cell r="AV113"/>
          <cell r="AW113"/>
          <cell r="AX113"/>
          <cell r="AY113"/>
          <cell r="AZ113"/>
          <cell r="BA113"/>
          <cell r="BB113"/>
          <cell r="BC113"/>
          <cell r="BD113"/>
          <cell r="BE113"/>
          <cell r="BF113"/>
          <cell r="BG113"/>
          <cell r="BH113"/>
          <cell r="BI113"/>
          <cell r="BJ113"/>
          <cell r="BK113"/>
          <cell r="BL113"/>
          <cell r="BM113"/>
          <cell r="BN113"/>
          <cell r="BO113"/>
          <cell r="BP113"/>
          <cell r="BQ113"/>
          <cell r="BR113"/>
          <cell r="BS113"/>
          <cell r="BT113"/>
          <cell r="BU113"/>
          <cell r="BV113"/>
          <cell r="BW113"/>
          <cell r="BX113"/>
          <cell r="BY113"/>
          <cell r="BZ113"/>
          <cell r="CA113"/>
          <cell r="CB113"/>
          <cell r="CC113"/>
          <cell r="CD113"/>
          <cell r="CE113"/>
          <cell r="CF113"/>
          <cell r="CG113"/>
          <cell r="CH113"/>
          <cell r="CI113"/>
          <cell r="CJ113"/>
          <cell r="CK113"/>
          <cell r="CL113"/>
          <cell r="CM113"/>
          <cell r="CN113"/>
          <cell r="CO113"/>
          <cell r="CP113"/>
          <cell r="CQ113"/>
          <cell r="CR113"/>
          <cell r="CS113"/>
          <cell r="CT113"/>
          <cell r="CU113"/>
          <cell r="CV113"/>
          <cell r="CW113"/>
          <cell r="CX113"/>
          <cell r="CY113"/>
          <cell r="CZ113"/>
          <cell r="DA113"/>
          <cell r="DB113"/>
          <cell r="DC113"/>
          <cell r="DD113"/>
          <cell r="DE113"/>
          <cell r="DF113"/>
          <cell r="DG113"/>
          <cell r="DH113"/>
          <cell r="DI113"/>
          <cell r="DJ113"/>
          <cell r="DK113"/>
          <cell r="DL113"/>
          <cell r="DM113"/>
          <cell r="DN113"/>
          <cell r="DO113"/>
          <cell r="DP113"/>
          <cell r="DQ113"/>
          <cell r="DR113"/>
          <cell r="DS113"/>
          <cell r="DT113"/>
          <cell r="DU113"/>
          <cell r="DV113"/>
          <cell r="DW113"/>
          <cell r="DX113"/>
          <cell r="DY113"/>
          <cell r="DZ113"/>
          <cell r="EA113"/>
          <cell r="EB113"/>
          <cell r="EC113"/>
          <cell r="ED113"/>
          <cell r="EE113"/>
          <cell r="EF113"/>
          <cell r="EG113"/>
          <cell r="EH113"/>
          <cell r="EI113"/>
          <cell r="EJ113"/>
          <cell r="EK113"/>
          <cell r="EL113"/>
          <cell r="EM113"/>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cell r="HN113"/>
          <cell r="HO113"/>
          <cell r="HP113"/>
          <cell r="HQ113"/>
          <cell r="HR113"/>
          <cell r="HS113"/>
          <cell r="HT113"/>
          <cell r="HU113"/>
          <cell r="HV113"/>
          <cell r="HW113"/>
          <cell r="HX113"/>
          <cell r="HY113"/>
          <cell r="HZ113"/>
          <cell r="IA113"/>
          <cell r="IB113"/>
          <cell r="IC113"/>
          <cell r="ID113"/>
          <cell r="IE113"/>
          <cell r="IF113"/>
          <cell r="IG113"/>
          <cell r="IH113"/>
          <cell r="II113"/>
          <cell r="IJ113"/>
          <cell r="IK113"/>
          <cell r="IL113"/>
          <cell r="IM113"/>
          <cell r="IN113"/>
          <cell r="IO113"/>
          <cell r="IP113"/>
          <cell r="IQ113"/>
          <cell r="IR113"/>
          <cell r="IS113" t="str">
            <v/>
          </cell>
          <cell r="IT113"/>
          <cell r="IU113"/>
          <cell r="IV113"/>
          <cell r="IW113"/>
          <cell r="IX113"/>
          <cell r="IY113"/>
          <cell r="IZ113"/>
          <cell r="JA113"/>
          <cell r="JB113"/>
          <cell r="JC113"/>
          <cell r="JD113"/>
          <cell r="JE113"/>
          <cell r="JF113"/>
          <cell r="JG113"/>
          <cell r="JH113"/>
          <cell r="JI113"/>
          <cell r="JJ113"/>
          <cell r="JK113"/>
          <cell r="JL113"/>
          <cell r="JM113"/>
          <cell r="JN113"/>
          <cell r="JO113"/>
          <cell r="JP113"/>
          <cell r="JQ113"/>
          <cell r="JR113"/>
          <cell r="JS113"/>
          <cell r="JT113"/>
          <cell r="JU113"/>
          <cell r="JV113"/>
          <cell r="JW113"/>
          <cell r="JX113"/>
          <cell r="JY113"/>
          <cell r="JZ113"/>
          <cell r="KA113"/>
          <cell r="KB113"/>
          <cell r="KC113"/>
          <cell r="KD113"/>
          <cell r="KE113"/>
          <cell r="KF113"/>
          <cell r="KG113"/>
          <cell r="KH113"/>
          <cell r="KI113"/>
          <cell r="KJ113"/>
          <cell r="KK113"/>
          <cell r="KL113"/>
          <cell r="KM113"/>
          <cell r="KN113"/>
          <cell r="KO113"/>
          <cell r="KP113"/>
          <cell r="KQ113"/>
          <cell r="KR113"/>
          <cell r="KS113"/>
          <cell r="KT113"/>
          <cell r="KU113"/>
          <cell r="KV113"/>
          <cell r="KW113"/>
          <cell r="KX113"/>
          <cell r="KY113"/>
          <cell r="KZ113"/>
          <cell r="LA113"/>
          <cell r="LB113"/>
          <cell r="LC113"/>
          <cell r="LD113"/>
          <cell r="LE113"/>
          <cell r="LF113"/>
          <cell r="LG113"/>
          <cell r="LH113"/>
          <cell r="LI113"/>
          <cell r="LJ113"/>
          <cell r="LK113"/>
          <cell r="LL113"/>
          <cell r="LM113"/>
          <cell r="LN113"/>
          <cell r="LO113"/>
          <cell r="LP113"/>
          <cell r="LQ113"/>
          <cell r="LR113"/>
          <cell r="LS113"/>
          <cell r="LT113"/>
          <cell r="LU113"/>
          <cell r="LV113"/>
          <cell r="LW113"/>
          <cell r="LX113"/>
          <cell r="LY113"/>
          <cell r="LZ113"/>
          <cell r="MA113"/>
          <cell r="MB113"/>
          <cell r="MC113"/>
          <cell r="MD113"/>
          <cell r="ME113"/>
          <cell r="MF113"/>
          <cell r="MG113"/>
          <cell r="MH113"/>
          <cell r="MI113"/>
          <cell r="MJ113"/>
          <cell r="MK113"/>
          <cell r="ML113"/>
          <cell r="MM113"/>
          <cell r="MN113"/>
          <cell r="MO113"/>
          <cell r="MP113"/>
          <cell r="MQ113"/>
          <cell r="MR113"/>
          <cell r="MS113"/>
          <cell r="MT113"/>
          <cell r="MU113"/>
          <cell r="MV113"/>
          <cell r="MW113"/>
          <cell r="MX113"/>
          <cell r="MY113"/>
          <cell r="MZ113"/>
          <cell r="NA113"/>
          <cell r="NB113"/>
          <cell r="NC113"/>
          <cell r="ND113"/>
          <cell r="NE113"/>
          <cell r="NF113"/>
          <cell r="NG113"/>
          <cell r="NH113"/>
          <cell r="NI113"/>
          <cell r="NJ113"/>
          <cell r="NK113"/>
          <cell r="NL113"/>
          <cell r="NM113"/>
          <cell r="NN113"/>
          <cell r="NO113"/>
          <cell r="NP113"/>
          <cell r="NQ113"/>
          <cell r="NR113"/>
          <cell r="NS113"/>
          <cell r="NT113"/>
          <cell r="NU113"/>
          <cell r="NV113"/>
          <cell r="NW113"/>
          <cell r="NX113"/>
          <cell r="NY113"/>
          <cell r="NZ113"/>
          <cell r="OA113"/>
          <cell r="OB113"/>
          <cell r="OC113"/>
          <cell r="OD113"/>
          <cell r="OE113"/>
          <cell r="OF113"/>
          <cell r="OG113"/>
          <cell r="OH113"/>
          <cell r="OI113"/>
          <cell r="OJ113"/>
          <cell r="OK113"/>
          <cell r="OL113"/>
          <cell r="OM113"/>
          <cell r="ON113"/>
          <cell r="OO113"/>
          <cell r="OP113"/>
          <cell r="OQ113"/>
          <cell r="OR113"/>
          <cell r="OS113"/>
          <cell r="OT113"/>
          <cell r="OU113"/>
          <cell r="OV113"/>
          <cell r="OW113"/>
          <cell r="OX113"/>
          <cell r="OY113"/>
          <cell r="OZ113"/>
          <cell r="PA113"/>
          <cell r="PB113"/>
          <cell r="PC113"/>
          <cell r="PD113"/>
          <cell r="PE113"/>
          <cell r="PF113"/>
          <cell r="PG113"/>
          <cell r="PH113"/>
          <cell r="PI113"/>
          <cell r="PJ113"/>
          <cell r="PK113"/>
          <cell r="PL113"/>
          <cell r="PM113"/>
          <cell r="PN113"/>
          <cell r="PO113"/>
          <cell r="PP113"/>
          <cell r="PQ113"/>
          <cell r="PR113"/>
          <cell r="PS113"/>
          <cell r="PT113"/>
          <cell r="PU113"/>
          <cell r="PV113"/>
          <cell r="PW113"/>
          <cell r="PX113"/>
          <cell r="PY113"/>
          <cell r="PZ113"/>
          <cell r="QA113"/>
          <cell r="QB113"/>
          <cell r="QC113"/>
          <cell r="QD113"/>
          <cell r="QE113"/>
          <cell r="QF113"/>
          <cell r="QG113"/>
          <cell r="QH113"/>
          <cell r="QI113"/>
          <cell r="QJ113"/>
          <cell r="QK113"/>
          <cell r="QL113"/>
          <cell r="QM113"/>
          <cell r="QN113"/>
          <cell r="QO113"/>
          <cell r="QP113"/>
          <cell r="QQ113"/>
          <cell r="QR113"/>
          <cell r="QS113"/>
          <cell r="QT113"/>
          <cell r="QU113"/>
          <cell r="QV113"/>
          <cell r="QW113"/>
          <cell r="QX113"/>
          <cell r="QY113"/>
          <cell r="QZ113"/>
          <cell r="RA113"/>
          <cell r="RB113"/>
          <cell r="RC113"/>
          <cell r="RD113"/>
          <cell r="RE113"/>
          <cell r="RF113"/>
          <cell r="RG113"/>
          <cell r="RH113"/>
          <cell r="RI113"/>
          <cell r="RJ113"/>
          <cell r="RK113"/>
          <cell r="RL113"/>
          <cell r="RM113"/>
          <cell r="RN113"/>
          <cell r="RO113"/>
          <cell r="RP113"/>
          <cell r="RQ113"/>
          <cell r="RR113"/>
          <cell r="RS113"/>
          <cell r="RT113"/>
          <cell r="RU113"/>
          <cell r="RV113"/>
          <cell r="RW113"/>
          <cell r="RX113"/>
          <cell r="RY113"/>
          <cell r="RZ113"/>
          <cell r="SA113"/>
          <cell r="SB113"/>
          <cell r="SC113"/>
          <cell r="SD113"/>
          <cell r="SE113"/>
          <cell r="SF113"/>
          <cell r="SG113"/>
          <cell r="SH113"/>
          <cell r="SI113"/>
          <cell r="SJ113"/>
          <cell r="SK113"/>
          <cell r="SL113"/>
          <cell r="SM113"/>
          <cell r="SN113"/>
          <cell r="SO113"/>
          <cell r="SP113"/>
          <cell r="SQ113"/>
          <cell r="SR113"/>
          <cell r="SS113"/>
          <cell r="ST113"/>
          <cell r="SU113"/>
          <cell r="SV113"/>
          <cell r="SW113"/>
          <cell r="SX113"/>
          <cell r="SY113"/>
          <cell r="SZ113"/>
          <cell r="TA113"/>
          <cell r="TB113"/>
          <cell r="TC113"/>
          <cell r="TD113"/>
          <cell r="TE113"/>
          <cell r="TF113"/>
          <cell r="TG113"/>
          <cell r="TH113"/>
          <cell r="TI113"/>
          <cell r="TJ113"/>
          <cell r="TK113"/>
          <cell r="TL113"/>
          <cell r="TM113"/>
          <cell r="TN113"/>
          <cell r="TO113"/>
          <cell r="TP113"/>
          <cell r="TQ113"/>
          <cell r="TR113"/>
          <cell r="TS113"/>
          <cell r="TT113"/>
          <cell r="TU113"/>
          <cell r="TV113"/>
          <cell r="TW113"/>
          <cell r="TX113"/>
          <cell r="TY113"/>
          <cell r="TZ113"/>
          <cell r="UA113"/>
          <cell r="UB113"/>
          <cell r="UC113"/>
          <cell r="UD113"/>
          <cell r="UE113"/>
          <cell r="UF113"/>
          <cell r="UG113"/>
          <cell r="UH113"/>
          <cell r="UI113"/>
          <cell r="UJ113"/>
          <cell r="UK113"/>
          <cell r="UL113"/>
          <cell r="UM113"/>
          <cell r="UN113"/>
          <cell r="UO113"/>
          <cell r="UP113"/>
          <cell r="UQ113"/>
          <cell r="UR113"/>
          <cell r="US113"/>
          <cell r="UT113"/>
          <cell r="UU113"/>
          <cell r="UV113"/>
          <cell r="UW113"/>
          <cell r="UX113"/>
          <cell r="UY113"/>
          <cell r="UZ113"/>
          <cell r="VA113"/>
          <cell r="VB113"/>
          <cell r="VC113"/>
          <cell r="VD113"/>
          <cell r="VE113"/>
          <cell r="VF113"/>
          <cell r="VG113"/>
          <cell r="VH113"/>
          <cell r="VI113"/>
          <cell r="VJ113"/>
          <cell r="VK113"/>
          <cell r="VL113"/>
          <cell r="VM113"/>
          <cell r="VN113"/>
          <cell r="VO113"/>
          <cell r="VP113"/>
          <cell r="VQ113"/>
          <cell r="VR113"/>
          <cell r="VS113"/>
          <cell r="VT113"/>
          <cell r="VU113"/>
          <cell r="VV113"/>
          <cell r="VW113"/>
          <cell r="VX113"/>
          <cell r="VY113"/>
          <cell r="VZ113"/>
          <cell r="WA113"/>
          <cell r="WB113"/>
          <cell r="WC113"/>
          <cell r="WD113"/>
          <cell r="WE113"/>
          <cell r="WF113"/>
          <cell r="WG113"/>
          <cell r="WH113"/>
          <cell r="WI113"/>
          <cell r="WJ113"/>
          <cell r="WK113"/>
          <cell r="WL113"/>
          <cell r="WM113"/>
          <cell r="WN113"/>
          <cell r="WO113"/>
          <cell r="WP113"/>
          <cell r="WQ113"/>
          <cell r="WR113"/>
          <cell r="WS113"/>
          <cell r="WT113"/>
          <cell r="WU113"/>
          <cell r="WV113"/>
          <cell r="WW113"/>
          <cell r="WX113"/>
          <cell r="WY113"/>
          <cell r="WZ113"/>
          <cell r="XA113"/>
          <cell r="XB113"/>
          <cell r="XC113"/>
          <cell r="XD113"/>
          <cell r="XE113"/>
          <cell r="XF113"/>
          <cell r="XG113"/>
          <cell r="XH113"/>
          <cell r="XI113"/>
          <cell r="XJ113"/>
          <cell r="XK113"/>
          <cell r="XL113"/>
          <cell r="XM113"/>
          <cell r="XN113"/>
          <cell r="XO113"/>
          <cell r="XP113"/>
          <cell r="XQ113"/>
          <cell r="XR113"/>
          <cell r="XS113"/>
          <cell r="XT113"/>
          <cell r="XU113"/>
          <cell r="XV113"/>
        </row>
        <row r="114">
          <cell r="E114" t="str">
            <v>N</v>
          </cell>
          <cell r="F114" t="str">
            <v>N</v>
          </cell>
          <cell r="G114" t="str">
            <v>N</v>
          </cell>
          <cell r="H114" t="str">
            <v>N</v>
          </cell>
          <cell r="I114" t="str">
            <v>Y</v>
          </cell>
          <cell r="J114" t="str">
            <v>Y</v>
          </cell>
          <cell r="K114" t="str">
            <v>Y</v>
          </cell>
          <cell r="L114" t="str">
            <v>Y</v>
          </cell>
          <cell r="M114" t="str">
            <v>Y</v>
          </cell>
          <cell r="N114" t="str">
            <v>N</v>
          </cell>
          <cell r="O114"/>
          <cell r="P114" t="str">
            <v>Y</v>
          </cell>
          <cell r="Q114" t="str">
            <v>N</v>
          </cell>
          <cell r="R114" t="str">
            <v>N</v>
          </cell>
          <cell r="S114" t="str">
            <v>N</v>
          </cell>
          <cell r="T114" t="str">
            <v>N</v>
          </cell>
          <cell r="U114" t="str">
            <v>Y</v>
          </cell>
          <cell r="V114" t="str">
            <v>Y</v>
          </cell>
          <cell r="W114" t="str">
            <v>Y</v>
          </cell>
          <cell r="X114" t="str">
            <v>N</v>
          </cell>
          <cell r="Y114" t="str">
            <v>N</v>
          </cell>
          <cell r="Z114"/>
          <cell r="AA114" t="str">
            <v>N</v>
          </cell>
          <cell r="AB114" t="str">
            <v>Y</v>
          </cell>
          <cell r="AC114" t="str">
            <v>Y</v>
          </cell>
          <cell r="AD114" t="str">
            <v>Y</v>
          </cell>
          <cell r="AE114" t="str">
            <v>Y</v>
          </cell>
          <cell r="AF114" t="str">
            <v>Y</v>
          </cell>
          <cell r="AG114" t="str">
            <v>Y</v>
          </cell>
          <cell r="AH114" t="str">
            <v>N</v>
          </cell>
          <cell r="AI114" t="str">
            <v>Y</v>
          </cell>
          <cell r="AJ114" t="str">
            <v>N</v>
          </cell>
          <cell r="AK114" t="str">
            <v>N</v>
          </cell>
          <cell r="AL114" t="str">
            <v>N</v>
          </cell>
          <cell r="AM114" t="str">
            <v>Y</v>
          </cell>
          <cell r="AN114" t="str">
            <v>N</v>
          </cell>
          <cell r="AO114" t="str">
            <v>N</v>
          </cell>
          <cell r="AP114" t="str">
            <v>N</v>
          </cell>
          <cell r="AQ114" t="str">
            <v>N</v>
          </cell>
          <cell r="AR114" t="str">
            <v>N</v>
          </cell>
          <cell r="AS114" t="str">
            <v>Y</v>
          </cell>
          <cell r="AT114" t="str">
            <v>N</v>
          </cell>
          <cell r="AU114" t="str">
            <v>N</v>
          </cell>
          <cell r="AV114" t="str">
            <v>Y</v>
          </cell>
          <cell r="AW114" t="str">
            <v>Y</v>
          </cell>
          <cell r="AX114" t="str">
            <v>N</v>
          </cell>
          <cell r="AY114"/>
          <cell r="AZ114" t="str">
            <v>N</v>
          </cell>
          <cell r="BA114"/>
          <cell r="BB114" t="str">
            <v>N</v>
          </cell>
          <cell r="BC114" t="str">
            <v>N</v>
          </cell>
          <cell r="BD114" t="str">
            <v>Y</v>
          </cell>
          <cell r="BE114" t="str">
            <v>Y</v>
          </cell>
          <cell r="BF114" t="str">
            <v>N</v>
          </cell>
          <cell r="BG114" t="str">
            <v xml:space="preserve">N </v>
          </cell>
          <cell r="BH114" t="str">
            <v>N</v>
          </cell>
          <cell r="BI114" t="str">
            <v>N</v>
          </cell>
          <cell r="BJ114" t="str">
            <v>Y</v>
          </cell>
          <cell r="BK114" t="str">
            <v>N</v>
          </cell>
          <cell r="BL114" t="str">
            <v>Y</v>
          </cell>
          <cell r="BM114" t="str">
            <v>N</v>
          </cell>
          <cell r="BN114" t="str">
            <v>N</v>
          </cell>
          <cell r="BO114" t="str">
            <v>N</v>
          </cell>
          <cell r="BP114" t="str">
            <v>Y</v>
          </cell>
          <cell r="BQ114" t="str">
            <v>N</v>
          </cell>
          <cell r="BR114" t="str">
            <v>N</v>
          </cell>
          <cell r="BS114" t="str">
            <v>N</v>
          </cell>
          <cell r="BT114" t="str">
            <v>N</v>
          </cell>
          <cell r="BU114" t="str">
            <v>N</v>
          </cell>
          <cell r="BV114" t="str">
            <v>N</v>
          </cell>
          <cell r="BW114" t="str">
            <v>Y</v>
          </cell>
          <cell r="BX114" t="str">
            <v>N</v>
          </cell>
          <cell r="BY114" t="str">
            <v>N</v>
          </cell>
          <cell r="BZ114" t="str">
            <v>N</v>
          </cell>
          <cell r="CA114" t="str">
            <v>N</v>
          </cell>
          <cell r="CB114" t="str">
            <v>N</v>
          </cell>
          <cell r="CC114" t="str">
            <v>N</v>
          </cell>
          <cell r="CD114" t="str">
            <v>N</v>
          </cell>
          <cell r="CE114" t="str">
            <v>N</v>
          </cell>
          <cell r="CF114" t="str">
            <v>N</v>
          </cell>
          <cell r="CG114" t="str">
            <v>N</v>
          </cell>
          <cell r="CH114" t="str">
            <v>N</v>
          </cell>
          <cell r="CI114" t="str">
            <v>Y</v>
          </cell>
          <cell r="CJ114" t="str">
            <v>N</v>
          </cell>
          <cell r="CK114" t="str">
            <v>N</v>
          </cell>
          <cell r="CL114" t="str">
            <v>N</v>
          </cell>
          <cell r="CM114"/>
          <cell r="CN114" t="str">
            <v>Y</v>
          </cell>
          <cell r="CO114" t="str">
            <v>N</v>
          </cell>
          <cell r="CP114" t="str">
            <v>N</v>
          </cell>
          <cell r="CQ114" t="str">
            <v>N</v>
          </cell>
          <cell r="CR114"/>
          <cell r="CS114" t="str">
            <v>N</v>
          </cell>
          <cell r="CT114" t="str">
            <v>N</v>
          </cell>
          <cell r="CU114" t="str">
            <v>N</v>
          </cell>
          <cell r="CV114" t="str">
            <v>Y</v>
          </cell>
          <cell r="CW114" t="str">
            <v>N</v>
          </cell>
          <cell r="CX114" t="str">
            <v>Y</v>
          </cell>
          <cell r="CY114" t="str">
            <v>Y</v>
          </cell>
          <cell r="CZ114" t="str">
            <v>Y</v>
          </cell>
          <cell r="DA114" t="str">
            <v>N</v>
          </cell>
          <cell r="DB114" t="str">
            <v>N</v>
          </cell>
          <cell r="DC114" t="str">
            <v>N</v>
          </cell>
          <cell r="DD114" t="str">
            <v>N</v>
          </cell>
          <cell r="DE114"/>
          <cell r="DF114" t="str">
            <v>Y</v>
          </cell>
          <cell r="DG114" t="str">
            <v>N</v>
          </cell>
          <cell r="DH114" t="str">
            <v>N</v>
          </cell>
          <cell r="DI114" t="str">
            <v>N</v>
          </cell>
          <cell r="DJ114" t="str">
            <v>Y</v>
          </cell>
          <cell r="DK114" t="str">
            <v>N</v>
          </cell>
          <cell r="DL114" t="str">
            <v>Y</v>
          </cell>
          <cell r="DM114" t="str">
            <v>N</v>
          </cell>
          <cell r="DN114" t="str">
            <v>N</v>
          </cell>
          <cell r="DO114" t="str">
            <v>N</v>
          </cell>
          <cell r="DP114" t="str">
            <v>N</v>
          </cell>
          <cell r="DQ114" t="str">
            <v>N</v>
          </cell>
          <cell r="DR114" t="str">
            <v>N</v>
          </cell>
          <cell r="DS114" t="str">
            <v>N</v>
          </cell>
          <cell r="DT114" t="str">
            <v>N</v>
          </cell>
          <cell r="DU114" t="str">
            <v>N</v>
          </cell>
          <cell r="DV114" t="str">
            <v>Y</v>
          </cell>
          <cell r="DW114" t="str">
            <v>N</v>
          </cell>
          <cell r="DX114" t="str">
            <v>N</v>
          </cell>
          <cell r="DY114" t="str">
            <v>N</v>
          </cell>
          <cell r="DZ114" t="str">
            <v>N</v>
          </cell>
          <cell r="EA114" t="str">
            <v>N</v>
          </cell>
          <cell r="EB114"/>
          <cell r="EC114" t="str">
            <v>Y</v>
          </cell>
          <cell r="ED114" t="str">
            <v>N</v>
          </cell>
          <cell r="EE114" t="str">
            <v>N</v>
          </cell>
          <cell r="EF114" t="str">
            <v>Y</v>
          </cell>
          <cell r="EG114" t="str">
            <v>N</v>
          </cell>
          <cell r="EH114" t="str">
            <v>N</v>
          </cell>
          <cell r="EI114" t="str">
            <v>N</v>
          </cell>
          <cell r="EJ114" t="str">
            <v>N</v>
          </cell>
          <cell r="EK114" t="str">
            <v>N</v>
          </cell>
          <cell r="EL114"/>
          <cell r="EM114" t="str">
            <v>N</v>
          </cell>
          <cell r="EN114" t="str">
            <v>N</v>
          </cell>
          <cell r="EO114" t="str">
            <v>Y</v>
          </cell>
          <cell r="EP114" t="str">
            <v>N</v>
          </cell>
          <cell r="EQ114" t="str">
            <v>N</v>
          </cell>
          <cell r="ER114" t="str">
            <v>N</v>
          </cell>
          <cell r="ES114" t="str">
            <v>N</v>
          </cell>
          <cell r="ET114" t="str">
            <v>N</v>
          </cell>
          <cell r="EU114" t="str">
            <v>N</v>
          </cell>
          <cell r="EV114" t="str">
            <v>N</v>
          </cell>
          <cell r="EW114" t="str">
            <v>Y</v>
          </cell>
          <cell r="EX114" t="str">
            <v>N</v>
          </cell>
          <cell r="EY114"/>
          <cell r="EZ114" t="str">
            <v>N</v>
          </cell>
          <cell r="FA114" t="str">
            <v>N</v>
          </cell>
          <cell r="FB114" t="str">
            <v>Y</v>
          </cell>
          <cell r="FC114" t="str">
            <v>N</v>
          </cell>
          <cell r="FD114"/>
          <cell r="FE114"/>
          <cell r="FF114"/>
          <cell r="FG114"/>
          <cell r="FH114" t="str">
            <v>N</v>
          </cell>
          <cell r="FI114"/>
          <cell r="FJ114"/>
          <cell r="FK114"/>
          <cell r="FL114" t="str">
            <v>N</v>
          </cell>
          <cell r="FM114" t="str">
            <v>N</v>
          </cell>
          <cell r="FN114"/>
          <cell r="FO114" t="str">
            <v>N</v>
          </cell>
          <cell r="FP114"/>
          <cell r="FQ114"/>
          <cell r="FR114"/>
          <cell r="FS114" t="str">
            <v>N</v>
          </cell>
          <cell r="FT114" t="str">
            <v>Y</v>
          </cell>
          <cell r="FU114"/>
          <cell r="FV114"/>
          <cell r="FW114"/>
          <cell r="FX114" t="str">
            <v>N</v>
          </cell>
          <cell r="FY114" t="str">
            <v>Y</v>
          </cell>
          <cell r="FZ114"/>
          <cell r="GA114" t="str">
            <v>N</v>
          </cell>
          <cell r="GB114"/>
          <cell r="GC114"/>
          <cell r="GD114" t="str">
            <v>N</v>
          </cell>
          <cell r="GE114"/>
          <cell r="GF114" t="str">
            <v>N</v>
          </cell>
          <cell r="GG114" t="str">
            <v>N</v>
          </cell>
          <cell r="GH114" t="str">
            <v>N</v>
          </cell>
          <cell r="GI114" t="str">
            <v>Y</v>
          </cell>
          <cell r="GJ114" t="str">
            <v>N</v>
          </cell>
          <cell r="GK114" t="str">
            <v>Y</v>
          </cell>
          <cell r="GL114" t="str">
            <v>Y</v>
          </cell>
          <cell r="GM114" t="str">
            <v>N</v>
          </cell>
          <cell r="GN114" t="str">
            <v>Y</v>
          </cell>
          <cell r="GO114" t="str">
            <v>N</v>
          </cell>
          <cell r="GP114" t="str">
            <v>N</v>
          </cell>
          <cell r="GQ114" t="str">
            <v>N</v>
          </cell>
          <cell r="GR114" t="str">
            <v>N</v>
          </cell>
          <cell r="GS114" t="str">
            <v>N</v>
          </cell>
          <cell r="GT114" t="str">
            <v>N</v>
          </cell>
          <cell r="GU114" t="str">
            <v>N</v>
          </cell>
          <cell r="GV114" t="str">
            <v>N</v>
          </cell>
          <cell r="GW114" t="str">
            <v>N</v>
          </cell>
          <cell r="GX114" t="str">
            <v>N</v>
          </cell>
          <cell r="GY114" t="str">
            <v>N</v>
          </cell>
          <cell r="GZ114" t="str">
            <v>Y</v>
          </cell>
          <cell r="HA114" t="str">
            <v>N</v>
          </cell>
          <cell r="HB114" t="str">
            <v>N</v>
          </cell>
          <cell r="HC114" t="str">
            <v>N</v>
          </cell>
          <cell r="HD114" t="str">
            <v>N</v>
          </cell>
          <cell r="HE114" t="str">
            <v>N</v>
          </cell>
          <cell r="HF114"/>
          <cell r="HG114" t="str">
            <v>N</v>
          </cell>
          <cell r="HH114" t="str">
            <v>N</v>
          </cell>
          <cell r="HI114" t="str">
            <v>N</v>
          </cell>
          <cell r="HJ114" t="str">
            <v>N</v>
          </cell>
          <cell r="HK114" t="str">
            <v>N</v>
          </cell>
          <cell r="HL114" t="str">
            <v>N</v>
          </cell>
          <cell r="HM114" t="str">
            <v>N</v>
          </cell>
          <cell r="HN114" t="str">
            <v>Y</v>
          </cell>
          <cell r="HO114" t="str">
            <v>Y</v>
          </cell>
          <cell r="HP114"/>
          <cell r="HQ114" t="str">
            <v>N</v>
          </cell>
          <cell r="HR114" t="str">
            <v>Y</v>
          </cell>
          <cell r="HS114" t="str">
            <v>N</v>
          </cell>
          <cell r="HT114" t="str">
            <v>N</v>
          </cell>
          <cell r="HU114" t="str">
            <v>N</v>
          </cell>
          <cell r="HV114" t="str">
            <v>N</v>
          </cell>
          <cell r="HW114" t="str">
            <v>N</v>
          </cell>
          <cell r="HX114" t="str">
            <v>Y</v>
          </cell>
          <cell r="HY114"/>
          <cell r="HZ114" t="str">
            <v>N</v>
          </cell>
          <cell r="IA114" t="str">
            <v>Y</v>
          </cell>
          <cell r="IB114" t="str">
            <v>N</v>
          </cell>
          <cell r="IC114" t="str">
            <v>Y</v>
          </cell>
          <cell r="ID114" t="str">
            <v>Y</v>
          </cell>
          <cell r="IE114" t="str">
            <v>N</v>
          </cell>
          <cell r="IF114" t="str">
            <v>N</v>
          </cell>
          <cell r="IG114" t="str">
            <v>Y</v>
          </cell>
          <cell r="IH114" t="str">
            <v>Y</v>
          </cell>
          <cell r="II114"/>
          <cell r="IJ114" t="str">
            <v>Y</v>
          </cell>
          <cell r="IK114" t="str">
            <v>Y</v>
          </cell>
          <cell r="IL114" t="str">
            <v>Y</v>
          </cell>
          <cell r="IM114" t="str">
            <v>N</v>
          </cell>
          <cell r="IN114"/>
          <cell r="IO114" t="str">
            <v>N</v>
          </cell>
          <cell r="IP114" t="str">
            <v>N</v>
          </cell>
          <cell r="IQ114" t="str">
            <v>N</v>
          </cell>
          <cell r="IR114" t="str">
            <v>Y</v>
          </cell>
          <cell r="IS114" t="str">
            <v>Y</v>
          </cell>
          <cell r="IT114" t="str">
            <v>N</v>
          </cell>
          <cell r="IU114" t="str">
            <v>Y</v>
          </cell>
          <cell r="IV114" t="str">
            <v>N</v>
          </cell>
          <cell r="IW114"/>
          <cell r="IX114" t="str">
            <v>N</v>
          </cell>
          <cell r="IY114" t="str">
            <v>N</v>
          </cell>
          <cell r="IZ114" t="str">
            <v>Y</v>
          </cell>
          <cell r="JA114" t="str">
            <v>Y</v>
          </cell>
          <cell r="JB114" t="str">
            <v>Y</v>
          </cell>
          <cell r="JC114" t="str">
            <v>N</v>
          </cell>
          <cell r="JD114" t="str">
            <v>Y</v>
          </cell>
          <cell r="JE114" t="str">
            <v>Y</v>
          </cell>
          <cell r="JF114"/>
          <cell r="JG114"/>
          <cell r="JH114"/>
          <cell r="JI114"/>
          <cell r="JJ114"/>
          <cell r="JK114" t="str">
            <v>Y</v>
          </cell>
          <cell r="JL114" t="str">
            <v>N</v>
          </cell>
          <cell r="JM114" t="str">
            <v>Y</v>
          </cell>
          <cell r="JN114"/>
          <cell r="JO114" t="str">
            <v>Y</v>
          </cell>
          <cell r="JP114" t="str">
            <v>Y</v>
          </cell>
          <cell r="JQ114" t="str">
            <v>N</v>
          </cell>
          <cell r="JR114" t="str">
            <v>N</v>
          </cell>
          <cell r="JS114" t="str">
            <v>N</v>
          </cell>
          <cell r="JT114" t="str">
            <v>Y</v>
          </cell>
          <cell r="JU114"/>
          <cell r="JV114" t="str">
            <v>Y</v>
          </cell>
          <cell r="JW114"/>
          <cell r="JX114" t="str">
            <v>Y</v>
          </cell>
          <cell r="JY114" t="str">
            <v>Y</v>
          </cell>
          <cell r="JZ114"/>
          <cell r="KA114"/>
          <cell r="KB114" t="str">
            <v>N</v>
          </cell>
          <cell r="KC114" t="str">
            <v>Y</v>
          </cell>
          <cell r="KD114" t="str">
            <v>N</v>
          </cell>
          <cell r="KE114"/>
          <cell r="KF114" t="str">
            <v>N</v>
          </cell>
          <cell r="KG114" t="str">
            <v>N</v>
          </cell>
          <cell r="KH114"/>
          <cell r="KI114" t="str">
            <v>N</v>
          </cell>
          <cell r="KJ114" t="str">
            <v>N</v>
          </cell>
          <cell r="KK114" t="str">
            <v>N</v>
          </cell>
          <cell r="KL114" t="str">
            <v>Y</v>
          </cell>
          <cell r="KM114" t="str">
            <v>N</v>
          </cell>
          <cell r="KN114" t="str">
            <v>Y</v>
          </cell>
          <cell r="KO114" t="str">
            <v>N</v>
          </cell>
          <cell r="KP114" t="str">
            <v>N</v>
          </cell>
          <cell r="KQ114" t="str">
            <v>N</v>
          </cell>
          <cell r="KR114" t="str">
            <v>Y</v>
          </cell>
          <cell r="KS114" t="str">
            <v>Y</v>
          </cell>
          <cell r="KT114" t="str">
            <v>Y</v>
          </cell>
          <cell r="KU114" t="str">
            <v>N</v>
          </cell>
          <cell r="KV114" t="str">
            <v>Y</v>
          </cell>
          <cell r="KW114" t="str">
            <v>N</v>
          </cell>
          <cell r="KX114" t="str">
            <v>Y</v>
          </cell>
          <cell r="KY114" t="str">
            <v>Y</v>
          </cell>
          <cell r="KZ114" t="str">
            <v>N</v>
          </cell>
          <cell r="LA114" t="str">
            <v>N</v>
          </cell>
          <cell r="LB114" t="str">
            <v>N</v>
          </cell>
          <cell r="LC114" t="str">
            <v>N</v>
          </cell>
          <cell r="LD114" t="str">
            <v>Y</v>
          </cell>
          <cell r="LE114" t="str">
            <v>Y</v>
          </cell>
          <cell r="LF114" t="str">
            <v>N</v>
          </cell>
          <cell r="LG114" t="str">
            <v>Y</v>
          </cell>
          <cell r="LH114" t="str">
            <v>N</v>
          </cell>
          <cell r="LI114" t="str">
            <v>Y</v>
          </cell>
          <cell r="LJ114" t="str">
            <v>N</v>
          </cell>
          <cell r="LK114" t="str">
            <v>Y</v>
          </cell>
          <cell r="LL114" t="str">
            <v>N</v>
          </cell>
          <cell r="LM114" t="str">
            <v>Y</v>
          </cell>
          <cell r="LN114" t="str">
            <v>N</v>
          </cell>
          <cell r="LO114" t="str">
            <v>N</v>
          </cell>
          <cell r="LP114" t="str">
            <v>N</v>
          </cell>
          <cell r="LQ114" t="str">
            <v>N</v>
          </cell>
          <cell r="LR114"/>
          <cell r="LS114" t="str">
            <v>Y</v>
          </cell>
          <cell r="LT114" t="str">
            <v>Y</v>
          </cell>
          <cell r="LU114" t="str">
            <v>N</v>
          </cell>
          <cell r="LV114" t="str">
            <v>Y</v>
          </cell>
          <cell r="LW114" t="str">
            <v>Y</v>
          </cell>
          <cell r="LX114" t="str">
            <v>Y</v>
          </cell>
          <cell r="LY114" t="str">
            <v>N</v>
          </cell>
          <cell r="LZ114" t="str">
            <v>Y</v>
          </cell>
          <cell r="MA114" t="str">
            <v>N</v>
          </cell>
          <cell r="MB114" t="str">
            <v>Y</v>
          </cell>
          <cell r="MC114" t="str">
            <v>N</v>
          </cell>
          <cell r="MD114" t="str">
            <v>Y</v>
          </cell>
          <cell r="ME114" t="str">
            <v>Y</v>
          </cell>
          <cell r="MF114" t="str">
            <v>N</v>
          </cell>
          <cell r="MG114" t="str">
            <v>N</v>
          </cell>
          <cell r="MH114" t="str">
            <v>N</v>
          </cell>
          <cell r="MI114" t="str">
            <v>N</v>
          </cell>
          <cell r="MJ114" t="str">
            <v>N</v>
          </cell>
          <cell r="MK114" t="str">
            <v>Y</v>
          </cell>
          <cell r="ML114" t="str">
            <v>N</v>
          </cell>
          <cell r="MM114" t="str">
            <v>N</v>
          </cell>
          <cell r="MN114" t="str">
            <v>N</v>
          </cell>
          <cell r="MO114" t="str">
            <v>N</v>
          </cell>
          <cell r="MP114" t="str">
            <v>N</v>
          </cell>
          <cell r="MQ114"/>
          <cell r="MR114" t="str">
            <v>N</v>
          </cell>
          <cell r="MS114" t="str">
            <v>Y</v>
          </cell>
          <cell r="MT114" t="str">
            <v>Y</v>
          </cell>
          <cell r="MU114" t="str">
            <v>N</v>
          </cell>
          <cell r="MV114" t="str">
            <v>Y</v>
          </cell>
          <cell r="MW114" t="str">
            <v>Y</v>
          </cell>
          <cell r="MX114" t="str">
            <v>N</v>
          </cell>
          <cell r="MY114" t="str">
            <v>N</v>
          </cell>
          <cell r="MZ114" t="str">
            <v>N</v>
          </cell>
          <cell r="NA114" t="str">
            <v>Y</v>
          </cell>
          <cell r="NB114" t="str">
            <v>Y</v>
          </cell>
          <cell r="NC114" t="str">
            <v>N</v>
          </cell>
          <cell r="ND114" t="str">
            <v>N</v>
          </cell>
          <cell r="NE114" t="str">
            <v>N</v>
          </cell>
          <cell r="NF114" t="str">
            <v>N</v>
          </cell>
          <cell r="NG114" t="str">
            <v>N</v>
          </cell>
          <cell r="NH114" t="str">
            <v>Y</v>
          </cell>
          <cell r="NI114" t="str">
            <v>Y</v>
          </cell>
          <cell r="NJ114" t="str">
            <v>N</v>
          </cell>
          <cell r="NK114" t="str">
            <v>Y</v>
          </cell>
          <cell r="NL114" t="str">
            <v>N</v>
          </cell>
          <cell r="NM114" t="str">
            <v>N</v>
          </cell>
          <cell r="NN114" t="str">
            <v>N</v>
          </cell>
          <cell r="NO114" t="str">
            <v>Y</v>
          </cell>
          <cell r="NP114" t="str">
            <v>N</v>
          </cell>
          <cell r="NQ114" t="str">
            <v>Y</v>
          </cell>
          <cell r="NR114" t="str">
            <v>Y</v>
          </cell>
          <cell r="NS114"/>
          <cell r="NT114"/>
          <cell r="NU114" t="str">
            <v>Y</v>
          </cell>
          <cell r="NV114" t="str">
            <v>Y</v>
          </cell>
          <cell r="NW114"/>
          <cell r="NX114" t="str">
            <v>N</v>
          </cell>
          <cell r="NY114" t="str">
            <v>Y</v>
          </cell>
          <cell r="NZ114" t="str">
            <v>N</v>
          </cell>
          <cell r="OA114" t="str">
            <v>Y</v>
          </cell>
          <cell r="OB114" t="str">
            <v>N</v>
          </cell>
          <cell r="OC114"/>
          <cell r="OD114" t="str">
            <v>Y</v>
          </cell>
          <cell r="OE114" t="str">
            <v>N</v>
          </cell>
          <cell r="OF114" t="str">
            <v>Y</v>
          </cell>
          <cell r="OG114"/>
          <cell r="OH114"/>
          <cell r="OI114"/>
          <cell r="OJ114" t="str">
            <v>N</v>
          </cell>
          <cell r="OK114"/>
          <cell r="OL114"/>
          <cell r="OM114" t="str">
            <v>N</v>
          </cell>
          <cell r="ON114" t="str">
            <v>Y</v>
          </cell>
          <cell r="OO114" t="str">
            <v>Y</v>
          </cell>
          <cell r="OP114"/>
          <cell r="OQ114"/>
          <cell r="OR114" t="str">
            <v>Y</v>
          </cell>
          <cell r="OS114" t="str">
            <v>Y</v>
          </cell>
          <cell r="OT114"/>
          <cell r="OU114" t="str">
            <v>Y</v>
          </cell>
          <cell r="OV114" t="str">
            <v>Y</v>
          </cell>
          <cell r="OW114" t="str">
            <v>Y</v>
          </cell>
          <cell r="OX114" t="str">
            <v>N</v>
          </cell>
          <cell r="OY114" t="str">
            <v>Y</v>
          </cell>
          <cell r="OZ114" t="str">
            <v>Y</v>
          </cell>
          <cell r="PA114" t="str">
            <v>N</v>
          </cell>
          <cell r="PB114" t="str">
            <v>Y</v>
          </cell>
          <cell r="PC114" t="str">
            <v>N</v>
          </cell>
          <cell r="PD114" t="str">
            <v>N</v>
          </cell>
          <cell r="PE114" t="str">
            <v>N</v>
          </cell>
          <cell r="PF114" t="str">
            <v>Y</v>
          </cell>
          <cell r="PG114" t="str">
            <v>Y</v>
          </cell>
          <cell r="PH114" t="str">
            <v>Y</v>
          </cell>
          <cell r="PI114" t="str">
            <v>Y</v>
          </cell>
          <cell r="PJ114" t="str">
            <v>Y</v>
          </cell>
          <cell r="PK114" t="str">
            <v>Y</v>
          </cell>
          <cell r="PL114" t="str">
            <v>Y</v>
          </cell>
          <cell r="PM114" t="str">
            <v>Y</v>
          </cell>
          <cell r="PN114" t="str">
            <v>Y</v>
          </cell>
          <cell r="PO114" t="str">
            <v>Y</v>
          </cell>
          <cell r="PP114" t="str">
            <v>N</v>
          </cell>
          <cell r="PQ114" t="str">
            <v>Y</v>
          </cell>
          <cell r="PR114" t="str">
            <v>N</v>
          </cell>
          <cell r="PS114" t="str">
            <v>Y</v>
          </cell>
          <cell r="PT114" t="str">
            <v>N</v>
          </cell>
          <cell r="PU114" t="str">
            <v>N</v>
          </cell>
          <cell r="PV114" t="str">
            <v>Y</v>
          </cell>
          <cell r="PW114" t="str">
            <v>Y</v>
          </cell>
          <cell r="PX114" t="str">
            <v>Y</v>
          </cell>
          <cell r="PY114" t="str">
            <v>Y</v>
          </cell>
          <cell r="PZ114" t="str">
            <v>N</v>
          </cell>
          <cell r="QA114"/>
          <cell r="QB114" t="str">
            <v>N</v>
          </cell>
          <cell r="QC114" t="str">
            <v>N</v>
          </cell>
          <cell r="QD114" t="str">
            <v>N</v>
          </cell>
          <cell r="QE114" t="str">
            <v>Y</v>
          </cell>
          <cell r="QF114" t="str">
            <v>N</v>
          </cell>
          <cell r="QG114" t="str">
            <v>N</v>
          </cell>
          <cell r="QH114" t="str">
            <v>N</v>
          </cell>
          <cell r="QI114" t="str">
            <v>N</v>
          </cell>
          <cell r="QJ114" t="str">
            <v>N</v>
          </cell>
          <cell r="QK114" t="str">
            <v>N</v>
          </cell>
          <cell r="QL114" t="str">
            <v>N</v>
          </cell>
          <cell r="QM114" t="str">
            <v>N</v>
          </cell>
          <cell r="QN114" t="str">
            <v>N</v>
          </cell>
          <cell r="QO114" t="str">
            <v>N</v>
          </cell>
          <cell r="QP114" t="str">
            <v>Y</v>
          </cell>
          <cell r="QQ114" t="str">
            <v>Y</v>
          </cell>
          <cell r="QR114" t="str">
            <v>N</v>
          </cell>
          <cell r="QS114" t="str">
            <v>N</v>
          </cell>
          <cell r="QT114" t="str">
            <v>N</v>
          </cell>
          <cell r="QU114" t="str">
            <v>N</v>
          </cell>
          <cell r="QV114" t="str">
            <v>N</v>
          </cell>
          <cell r="QW114" t="str">
            <v>Y</v>
          </cell>
          <cell r="QX114" t="str">
            <v>N</v>
          </cell>
          <cell r="QY114" t="str">
            <v>N</v>
          </cell>
          <cell r="QZ114"/>
          <cell r="RA114" t="str">
            <v>Y</v>
          </cell>
          <cell r="RB114" t="str">
            <v>N</v>
          </cell>
          <cell r="RC114" t="str">
            <v>N</v>
          </cell>
          <cell r="RD114" t="str">
            <v>Y</v>
          </cell>
          <cell r="RE114" t="str">
            <v>Y</v>
          </cell>
          <cell r="RF114" t="str">
            <v>N</v>
          </cell>
          <cell r="RG114" t="str">
            <v>Y</v>
          </cell>
          <cell r="RH114" t="str">
            <v>N</v>
          </cell>
          <cell r="RI114" t="str">
            <v>N</v>
          </cell>
          <cell r="RJ114" t="str">
            <v>N</v>
          </cell>
          <cell r="RK114" t="str">
            <v>N</v>
          </cell>
          <cell r="RL114" t="str">
            <v>Y</v>
          </cell>
          <cell r="RM114"/>
          <cell r="RN114" t="str">
            <v>Y</v>
          </cell>
          <cell r="RO114" t="str">
            <v>Y</v>
          </cell>
          <cell r="RP114" t="str">
            <v>Y</v>
          </cell>
          <cell r="RQ114" t="str">
            <v>N</v>
          </cell>
          <cell r="RR114" t="str">
            <v>N</v>
          </cell>
          <cell r="RS114" t="str">
            <v>N</v>
          </cell>
          <cell r="RT114" t="str">
            <v>Y</v>
          </cell>
          <cell r="RU114" t="str">
            <v>N</v>
          </cell>
          <cell r="RV114" t="str">
            <v>Y</v>
          </cell>
          <cell r="RW114" t="str">
            <v>N</v>
          </cell>
          <cell r="RX114" t="str">
            <v>N</v>
          </cell>
          <cell r="RY114"/>
          <cell r="RZ114" t="str">
            <v>N</v>
          </cell>
          <cell r="SA114" t="str">
            <v>N</v>
          </cell>
          <cell r="SB114" t="str">
            <v>N</v>
          </cell>
          <cell r="SC114"/>
          <cell r="SD114" t="str">
            <v>N</v>
          </cell>
          <cell r="SE114" t="str">
            <v>N</v>
          </cell>
          <cell r="SF114" t="str">
            <v>N</v>
          </cell>
          <cell r="SG114" t="str">
            <v>Y</v>
          </cell>
          <cell r="SH114" t="str">
            <v>Y</v>
          </cell>
          <cell r="SI114" t="str">
            <v>N</v>
          </cell>
          <cell r="SJ114" t="str">
            <v>N</v>
          </cell>
          <cell r="SK114" t="str">
            <v>N</v>
          </cell>
          <cell r="SL114" t="str">
            <v>N</v>
          </cell>
          <cell r="SM114"/>
          <cell r="SN114" t="str">
            <v>N</v>
          </cell>
          <cell r="SO114" t="str">
            <v>Y</v>
          </cell>
          <cell r="SP114" t="str">
            <v>N</v>
          </cell>
          <cell r="SQ114" t="str">
            <v>N</v>
          </cell>
          <cell r="SR114" t="str">
            <v>N</v>
          </cell>
          <cell r="SS114" t="str">
            <v>N</v>
          </cell>
          <cell r="ST114" t="str">
            <v>N</v>
          </cell>
          <cell r="SU114" t="str">
            <v>N</v>
          </cell>
          <cell r="SV114" t="str">
            <v>N</v>
          </cell>
          <cell r="SW114" t="str">
            <v>N</v>
          </cell>
          <cell r="SX114" t="str">
            <v>N</v>
          </cell>
          <cell r="SY114" t="str">
            <v>N</v>
          </cell>
          <cell r="SZ114" t="str">
            <v>N</v>
          </cell>
          <cell r="TA114" t="str">
            <v>N</v>
          </cell>
          <cell r="TB114" t="str">
            <v>Y</v>
          </cell>
          <cell r="TC114" t="str">
            <v>N</v>
          </cell>
          <cell r="TD114" t="str">
            <v>N</v>
          </cell>
          <cell r="TE114" t="str">
            <v>N</v>
          </cell>
          <cell r="TF114" t="str">
            <v>N</v>
          </cell>
          <cell r="TG114" t="str">
            <v>N</v>
          </cell>
          <cell r="TH114" t="str">
            <v>Y</v>
          </cell>
          <cell r="TI114" t="str">
            <v>N</v>
          </cell>
          <cell r="TJ114" t="str">
            <v>N</v>
          </cell>
          <cell r="TK114" t="str">
            <v>N</v>
          </cell>
          <cell r="TL114" t="str">
            <v>N</v>
          </cell>
          <cell r="TM114" t="str">
            <v>N</v>
          </cell>
          <cell r="TN114" t="str">
            <v>N</v>
          </cell>
          <cell r="TO114" t="str">
            <v>N</v>
          </cell>
          <cell r="TP114" t="str">
            <v>N</v>
          </cell>
          <cell r="TQ114" t="str">
            <v>N</v>
          </cell>
          <cell r="TR114"/>
          <cell r="TS114" t="str">
            <v>Y</v>
          </cell>
          <cell r="TT114" t="str">
            <v>N</v>
          </cell>
          <cell r="TU114" t="str">
            <v>Y</v>
          </cell>
          <cell r="TV114" t="str">
            <v>N</v>
          </cell>
          <cell r="TW114" t="str">
            <v>Y</v>
          </cell>
          <cell r="TX114" t="str">
            <v>N</v>
          </cell>
          <cell r="TY114" t="str">
            <v>N</v>
          </cell>
          <cell r="TZ114" t="str">
            <v>N</v>
          </cell>
          <cell r="UA114" t="str">
            <v>N</v>
          </cell>
          <cell r="UB114" t="str">
            <v>N</v>
          </cell>
          <cell r="UC114" t="str">
            <v>Y</v>
          </cell>
          <cell r="UD114" t="str">
            <v>Y</v>
          </cell>
          <cell r="UE114" t="str">
            <v>N</v>
          </cell>
          <cell r="UF114" t="str">
            <v>N</v>
          </cell>
          <cell r="UG114" t="str">
            <v>N</v>
          </cell>
          <cell r="UH114" t="str">
            <v>Y</v>
          </cell>
          <cell r="UI114" t="str">
            <v>N</v>
          </cell>
          <cell r="UJ114" t="str">
            <v>Y</v>
          </cell>
          <cell r="UK114" t="str">
            <v>N</v>
          </cell>
          <cell r="UL114" t="str">
            <v>N</v>
          </cell>
          <cell r="UM114" t="str">
            <v>Y</v>
          </cell>
          <cell r="UN114" t="str">
            <v>Y</v>
          </cell>
          <cell r="UO114"/>
          <cell r="UP114" t="str">
            <v>N</v>
          </cell>
          <cell r="UQ114" t="str">
            <v>Y</v>
          </cell>
          <cell r="UR114"/>
          <cell r="US114" t="str">
            <v>N</v>
          </cell>
          <cell r="UT114" t="str">
            <v>N</v>
          </cell>
          <cell r="UU114" t="str">
            <v>N</v>
          </cell>
          <cell r="UV114" t="str">
            <v>N</v>
          </cell>
          <cell r="UW114" t="str">
            <v>Y</v>
          </cell>
          <cell r="UX114" t="str">
            <v>N</v>
          </cell>
          <cell r="UY114" t="str">
            <v>Y</v>
          </cell>
          <cell r="UZ114" t="str">
            <v>N</v>
          </cell>
          <cell r="VA114" t="str">
            <v>N</v>
          </cell>
          <cell r="VB114" t="str">
            <v>Y</v>
          </cell>
          <cell r="VC114" t="str">
            <v>Y</v>
          </cell>
          <cell r="VD114"/>
          <cell r="VE114" t="str">
            <v>Y</v>
          </cell>
          <cell r="VF114" t="str">
            <v>Y</v>
          </cell>
          <cell r="VG114"/>
          <cell r="VH114"/>
          <cell r="VI114" t="str">
            <v>Y</v>
          </cell>
          <cell r="VJ114" t="str">
            <v>N</v>
          </cell>
          <cell r="VK114" t="str">
            <v>N</v>
          </cell>
          <cell r="VL114" t="str">
            <v>Y</v>
          </cell>
          <cell r="VM114"/>
          <cell r="VN114" t="str">
            <v>N</v>
          </cell>
          <cell r="VO114" t="str">
            <v>N</v>
          </cell>
          <cell r="VP114"/>
          <cell r="VQ114" t="str">
            <v>N</v>
          </cell>
          <cell r="VR114" t="str">
            <v>N</v>
          </cell>
          <cell r="VS114" t="str">
            <v>N</v>
          </cell>
          <cell r="VT114" t="str">
            <v>N</v>
          </cell>
          <cell r="VU114" t="str">
            <v>N</v>
          </cell>
          <cell r="VV114" t="str">
            <v>N</v>
          </cell>
          <cell r="VW114" t="str">
            <v>N</v>
          </cell>
          <cell r="VX114"/>
          <cell r="VY114" t="str">
            <v>Y</v>
          </cell>
          <cell r="VZ114" t="str">
            <v>N</v>
          </cell>
          <cell r="WA114"/>
          <cell r="WB114"/>
          <cell r="WC114" t="str">
            <v>Y</v>
          </cell>
          <cell r="WD114" t="str">
            <v>N</v>
          </cell>
          <cell r="WE114" t="str">
            <v>N</v>
          </cell>
          <cell r="WF114"/>
          <cell r="WG114" t="str">
            <v>N</v>
          </cell>
          <cell r="WH114" t="str">
            <v>N</v>
          </cell>
          <cell r="WI114" t="str">
            <v>N</v>
          </cell>
          <cell r="WJ114"/>
          <cell r="WK114"/>
          <cell r="WL114" t="str">
            <v>N</v>
          </cell>
          <cell r="WM114" t="str">
            <v>N</v>
          </cell>
          <cell r="WN114" t="str">
            <v>Y</v>
          </cell>
          <cell r="WO114" t="str">
            <v>N</v>
          </cell>
          <cell r="WP114"/>
          <cell r="WQ114"/>
          <cell r="WR114"/>
          <cell r="WS114" t="str">
            <v>N</v>
          </cell>
          <cell r="WT114" t="str">
            <v>N</v>
          </cell>
          <cell r="WU114"/>
          <cell r="WV114"/>
          <cell r="WW114"/>
          <cell r="WX114"/>
          <cell r="WY114" t="str">
            <v>N</v>
          </cell>
          <cell r="WZ114"/>
          <cell r="XA114"/>
          <cell r="XB114" t="str">
            <v>N</v>
          </cell>
          <cell r="XC114"/>
          <cell r="XD114"/>
          <cell r="XE114"/>
          <cell r="XF114"/>
          <cell r="XG114"/>
          <cell r="XH114"/>
          <cell r="XI114" t="str">
            <v>N</v>
          </cell>
          <cell r="XJ114"/>
          <cell r="XK114" t="str">
            <v>N</v>
          </cell>
          <cell r="XL114" t="str">
            <v>N</v>
          </cell>
          <cell r="XM114"/>
          <cell r="XN114" t="str">
            <v>N</v>
          </cell>
          <cell r="XO114"/>
          <cell r="XP114" t="str">
            <v>N</v>
          </cell>
          <cell r="XQ114" t="str">
            <v>N</v>
          </cell>
          <cell r="XR114" t="str">
            <v>N</v>
          </cell>
          <cell r="XS114" t="str">
            <v>N</v>
          </cell>
          <cell r="XT114" t="str">
            <v>N</v>
          </cell>
          <cell r="XU114" t="str">
            <v>N</v>
          </cell>
          <cell r="XV114" t="str">
            <v>Y</v>
          </cell>
        </row>
        <row r="115">
          <cell r="E115" t="str">
            <v>Y</v>
          </cell>
          <cell r="F115" t="str">
            <v>Y</v>
          </cell>
          <cell r="G115" t="str">
            <v>Y</v>
          </cell>
          <cell r="H115" t="str">
            <v>Y</v>
          </cell>
          <cell r="I115" t="str">
            <v>Y</v>
          </cell>
          <cell r="J115" t="str">
            <v>N</v>
          </cell>
          <cell r="K115" t="str">
            <v>Y</v>
          </cell>
          <cell r="L115" t="str">
            <v>Y</v>
          </cell>
          <cell r="M115" t="str">
            <v>N</v>
          </cell>
          <cell r="N115" t="str">
            <v>N</v>
          </cell>
          <cell r="O115"/>
          <cell r="P115" t="str">
            <v>Y</v>
          </cell>
          <cell r="Q115" t="str">
            <v>Y</v>
          </cell>
          <cell r="R115" t="str">
            <v>N</v>
          </cell>
          <cell r="S115" t="str">
            <v>Y</v>
          </cell>
          <cell r="T115" t="str">
            <v>Y</v>
          </cell>
          <cell r="U115" t="str">
            <v>Y</v>
          </cell>
          <cell r="V115" t="str">
            <v>Y</v>
          </cell>
          <cell r="W115" t="str">
            <v>N</v>
          </cell>
          <cell r="X115" t="str">
            <v>N</v>
          </cell>
          <cell r="Y115" t="str">
            <v>Y</v>
          </cell>
          <cell r="Z115"/>
          <cell r="AA115" t="str">
            <v>Y</v>
          </cell>
          <cell r="AB115" t="str">
            <v>Y</v>
          </cell>
          <cell r="AC115" t="str">
            <v>Y</v>
          </cell>
          <cell r="AD115" t="str">
            <v>Y</v>
          </cell>
          <cell r="AE115" t="str">
            <v>N</v>
          </cell>
          <cell r="AF115" t="str">
            <v>Y</v>
          </cell>
          <cell r="AG115" t="str">
            <v>N</v>
          </cell>
          <cell r="AH115" t="str">
            <v>Y</v>
          </cell>
          <cell r="AI115" t="str">
            <v>Y</v>
          </cell>
          <cell r="AJ115" t="str">
            <v>N</v>
          </cell>
          <cell r="AK115" t="str">
            <v>N</v>
          </cell>
          <cell r="AL115" t="str">
            <v>N</v>
          </cell>
          <cell r="AM115" t="str">
            <v>N</v>
          </cell>
          <cell r="AN115" t="str">
            <v>N</v>
          </cell>
          <cell r="AO115" t="str">
            <v>N</v>
          </cell>
          <cell r="AP115" t="str">
            <v>N</v>
          </cell>
          <cell r="AQ115" t="str">
            <v>N</v>
          </cell>
          <cell r="AR115" t="str">
            <v>Y</v>
          </cell>
          <cell r="AS115" t="str">
            <v>Y</v>
          </cell>
          <cell r="AT115" t="str">
            <v>Y</v>
          </cell>
          <cell r="AU115" t="str">
            <v>N</v>
          </cell>
          <cell r="AV115" t="str">
            <v>Y</v>
          </cell>
          <cell r="AW115" t="str">
            <v>Y</v>
          </cell>
          <cell r="AX115" t="str">
            <v>N</v>
          </cell>
          <cell r="AY115"/>
          <cell r="AZ115" t="str">
            <v>N</v>
          </cell>
          <cell r="BA115"/>
          <cell r="BB115" t="str">
            <v>Y</v>
          </cell>
          <cell r="BC115" t="str">
            <v>Y</v>
          </cell>
          <cell r="BD115" t="str">
            <v>Y</v>
          </cell>
          <cell r="BE115" t="str">
            <v>N</v>
          </cell>
          <cell r="BF115" t="str">
            <v>N</v>
          </cell>
          <cell r="BG115" t="str">
            <v>Y</v>
          </cell>
          <cell r="BH115" t="str">
            <v>Y</v>
          </cell>
          <cell r="BI115" t="str">
            <v>Y</v>
          </cell>
          <cell r="BJ115" t="str">
            <v>N</v>
          </cell>
          <cell r="BK115" t="str">
            <v>Y</v>
          </cell>
          <cell r="BL115" t="str">
            <v>Y</v>
          </cell>
          <cell r="BM115" t="str">
            <v>Y</v>
          </cell>
          <cell r="BN115" t="str">
            <v>Y</v>
          </cell>
          <cell r="BO115" t="str">
            <v>Y</v>
          </cell>
          <cell r="BP115" t="str">
            <v>Y</v>
          </cell>
          <cell r="BQ115" t="str">
            <v>N</v>
          </cell>
          <cell r="BR115" t="str">
            <v>N</v>
          </cell>
          <cell r="BS115" t="str">
            <v>Y</v>
          </cell>
          <cell r="BT115" t="str">
            <v>Y</v>
          </cell>
          <cell r="BU115" t="str">
            <v>Y</v>
          </cell>
          <cell r="BV115" t="str">
            <v>Y</v>
          </cell>
          <cell r="BW115" t="str">
            <v>Y</v>
          </cell>
          <cell r="BX115" t="str">
            <v>Y</v>
          </cell>
          <cell r="BY115" t="str">
            <v>N</v>
          </cell>
          <cell r="BZ115" t="str">
            <v>Y</v>
          </cell>
          <cell r="CA115" t="str">
            <v>Y</v>
          </cell>
          <cell r="CB115" t="str">
            <v>Y</v>
          </cell>
          <cell r="CC115" t="str">
            <v>Y</v>
          </cell>
          <cell r="CD115" t="str">
            <v>N</v>
          </cell>
          <cell r="CE115" t="str">
            <v>N</v>
          </cell>
          <cell r="CF115" t="str">
            <v>Y</v>
          </cell>
          <cell r="CG115" t="str">
            <v>Y</v>
          </cell>
          <cell r="CH115" t="str">
            <v>Y</v>
          </cell>
          <cell r="CI115" t="str">
            <v>Y</v>
          </cell>
          <cell r="CJ115" t="str">
            <v>N</v>
          </cell>
          <cell r="CK115" t="str">
            <v>N</v>
          </cell>
          <cell r="CL115" t="str">
            <v>Y</v>
          </cell>
          <cell r="CM115"/>
          <cell r="CN115" t="str">
            <v>N</v>
          </cell>
          <cell r="CO115" t="str">
            <v>Y</v>
          </cell>
          <cell r="CP115" t="str">
            <v>Y</v>
          </cell>
          <cell r="CQ115" t="str">
            <v>N</v>
          </cell>
          <cell r="CR115"/>
          <cell r="CS115" t="str">
            <v>N</v>
          </cell>
          <cell r="CT115" t="str">
            <v>Y</v>
          </cell>
          <cell r="CU115" t="str">
            <v>N</v>
          </cell>
          <cell r="CV115" t="str">
            <v>Y</v>
          </cell>
          <cell r="CW115" t="str">
            <v>Y</v>
          </cell>
          <cell r="CX115" t="str">
            <v>Y</v>
          </cell>
          <cell r="CY115" t="str">
            <v>Y</v>
          </cell>
          <cell r="CZ115" t="str">
            <v>Y</v>
          </cell>
          <cell r="DA115" t="str">
            <v>Y</v>
          </cell>
          <cell r="DB115" t="str">
            <v>N</v>
          </cell>
          <cell r="DC115" t="str">
            <v>Y</v>
          </cell>
          <cell r="DD115" t="str">
            <v>N</v>
          </cell>
          <cell r="DE115" t="str">
            <v>Y</v>
          </cell>
          <cell r="DF115" t="str">
            <v>Y</v>
          </cell>
          <cell r="DG115" t="str">
            <v>N</v>
          </cell>
          <cell r="DH115" t="str">
            <v>Y</v>
          </cell>
          <cell r="DI115" t="str">
            <v>Y</v>
          </cell>
          <cell r="DJ115" t="str">
            <v>N</v>
          </cell>
          <cell r="DK115" t="str">
            <v>Y</v>
          </cell>
          <cell r="DL115" t="str">
            <v>N</v>
          </cell>
          <cell r="DM115" t="str">
            <v>Y</v>
          </cell>
          <cell r="DN115" t="str">
            <v>Y</v>
          </cell>
          <cell r="DO115" t="str">
            <v>NA</v>
          </cell>
          <cell r="DP115" t="str">
            <v>NA</v>
          </cell>
          <cell r="DQ115" t="str">
            <v>Y</v>
          </cell>
          <cell r="DR115" t="str">
            <v>Y</v>
          </cell>
          <cell r="DS115" t="str">
            <v>Y</v>
          </cell>
          <cell r="DT115" t="str">
            <v>N</v>
          </cell>
          <cell r="DU115" t="str">
            <v>Y</v>
          </cell>
          <cell r="DV115" t="str">
            <v>N</v>
          </cell>
          <cell r="DW115" t="str">
            <v>Y</v>
          </cell>
          <cell r="DX115" t="str">
            <v>Y</v>
          </cell>
          <cell r="DY115"/>
          <cell r="DZ115" t="str">
            <v>N</v>
          </cell>
          <cell r="EA115" t="str">
            <v>Y</v>
          </cell>
          <cell r="EB115"/>
          <cell r="EC115"/>
          <cell r="ED115" t="str">
            <v>N</v>
          </cell>
          <cell r="EE115" t="str">
            <v>N</v>
          </cell>
          <cell r="EF115" t="str">
            <v>N</v>
          </cell>
          <cell r="EG115" t="str">
            <v>N</v>
          </cell>
          <cell r="EH115" t="str">
            <v>Y</v>
          </cell>
          <cell r="EI115" t="str">
            <v>Y</v>
          </cell>
          <cell r="EJ115" t="str">
            <v>N</v>
          </cell>
          <cell r="EK115" t="str">
            <v>N</v>
          </cell>
          <cell r="EL115"/>
          <cell r="EM115" t="str">
            <v>N</v>
          </cell>
          <cell r="EN115" t="str">
            <v>N</v>
          </cell>
          <cell r="EO115" t="str">
            <v>N</v>
          </cell>
          <cell r="EP115" t="str">
            <v>N</v>
          </cell>
          <cell r="EQ115" t="str">
            <v>Y</v>
          </cell>
          <cell r="ER115" t="str">
            <v>Y</v>
          </cell>
          <cell r="ES115" t="str">
            <v>N</v>
          </cell>
          <cell r="ET115" t="str">
            <v>Y</v>
          </cell>
          <cell r="EU115" t="str">
            <v>Y</v>
          </cell>
          <cell r="EV115" t="str">
            <v>Y</v>
          </cell>
          <cell r="EW115" t="str">
            <v>N</v>
          </cell>
          <cell r="EX115" t="str">
            <v>Y</v>
          </cell>
          <cell r="EY115"/>
          <cell r="EZ115" t="str">
            <v>N</v>
          </cell>
          <cell r="FA115" t="str">
            <v>Y</v>
          </cell>
          <cell r="FB115"/>
          <cell r="FC115" t="str">
            <v>N</v>
          </cell>
          <cell r="FD115" t="str">
            <v>Y</v>
          </cell>
          <cell r="FE115" t="str">
            <v>Y</v>
          </cell>
          <cell r="FF115" t="str">
            <v>Y</v>
          </cell>
          <cell r="FG115" t="str">
            <v>Y</v>
          </cell>
          <cell r="FH115"/>
          <cell r="FI115" t="str">
            <v>Y</v>
          </cell>
          <cell r="FJ115" t="str">
            <v>N</v>
          </cell>
          <cell r="FK115" t="str">
            <v>Y</v>
          </cell>
          <cell r="FL115"/>
          <cell r="FM115"/>
          <cell r="FN115" t="str">
            <v>Y</v>
          </cell>
          <cell r="FO115"/>
          <cell r="FP115" t="str">
            <v>Y</v>
          </cell>
          <cell r="FQ115" t="str">
            <v>Y</v>
          </cell>
          <cell r="FR115" t="str">
            <v>Y</v>
          </cell>
          <cell r="FS115"/>
          <cell r="FT115"/>
          <cell r="FU115" t="str">
            <v>Y</v>
          </cell>
          <cell r="FV115" t="str">
            <v>Y</v>
          </cell>
          <cell r="FW115" t="str">
            <v>Y</v>
          </cell>
          <cell r="FX115"/>
          <cell r="FY115"/>
          <cell r="FZ115" t="str">
            <v>Y</v>
          </cell>
          <cell r="GA115"/>
          <cell r="GB115"/>
          <cell r="GC115" t="str">
            <v>N</v>
          </cell>
          <cell r="GD115" t="str">
            <v>N</v>
          </cell>
          <cell r="GE115"/>
          <cell r="GF115" t="str">
            <v>Y</v>
          </cell>
          <cell r="GG115" t="str">
            <v>N</v>
          </cell>
          <cell r="GH115" t="str">
            <v>N</v>
          </cell>
          <cell r="GI115" t="str">
            <v>Y</v>
          </cell>
          <cell r="GJ115" t="str">
            <v>Y</v>
          </cell>
          <cell r="GK115" t="str">
            <v>N</v>
          </cell>
          <cell r="GL115" t="str">
            <v>N</v>
          </cell>
          <cell r="GM115" t="str">
            <v>Y</v>
          </cell>
          <cell r="GN115" t="str">
            <v>N</v>
          </cell>
          <cell r="GO115" t="str">
            <v>N</v>
          </cell>
          <cell r="GP115" t="str">
            <v>N</v>
          </cell>
          <cell r="GQ115" t="str">
            <v>Y</v>
          </cell>
          <cell r="GR115" t="str">
            <v>Y</v>
          </cell>
          <cell r="GS115" t="str">
            <v>Y</v>
          </cell>
          <cell r="GT115" t="str">
            <v>Y</v>
          </cell>
          <cell r="GU115" t="str">
            <v>Y</v>
          </cell>
          <cell r="GV115" t="str">
            <v>Y</v>
          </cell>
          <cell r="GW115" t="str">
            <v>Y</v>
          </cell>
          <cell r="GX115" t="str">
            <v>Y</v>
          </cell>
          <cell r="GY115" t="str">
            <v>Y</v>
          </cell>
          <cell r="GZ115" t="str">
            <v>N</v>
          </cell>
          <cell r="HA115" t="str">
            <v>Y</v>
          </cell>
          <cell r="HB115" t="str">
            <v>Y</v>
          </cell>
          <cell r="HC115"/>
          <cell r="HD115" t="str">
            <v>Y</v>
          </cell>
          <cell r="HE115" t="str">
            <v>Y</v>
          </cell>
          <cell r="HF115"/>
          <cell r="HG115" t="str">
            <v>N</v>
          </cell>
          <cell r="HH115" t="str">
            <v>N</v>
          </cell>
          <cell r="HI115" t="str">
            <v>N</v>
          </cell>
          <cell r="HJ115" t="str">
            <v>N</v>
          </cell>
          <cell r="HK115" t="str">
            <v>N</v>
          </cell>
          <cell r="HL115" t="str">
            <v>N</v>
          </cell>
          <cell r="HM115" t="str">
            <v>Y</v>
          </cell>
          <cell r="HN115" t="str">
            <v>N</v>
          </cell>
          <cell r="HO115" t="str">
            <v>N</v>
          </cell>
          <cell r="HP115"/>
          <cell r="HQ115" t="str">
            <v>N</v>
          </cell>
          <cell r="HR115" t="str">
            <v>N</v>
          </cell>
          <cell r="HS115" t="str">
            <v>N</v>
          </cell>
          <cell r="HT115" t="str">
            <v>Y</v>
          </cell>
          <cell r="HU115" t="str">
            <v>Y</v>
          </cell>
          <cell r="HV115" t="str">
            <v>Y</v>
          </cell>
          <cell r="HW115" t="str">
            <v>N</v>
          </cell>
          <cell r="HX115" t="str">
            <v>N</v>
          </cell>
          <cell r="HY115"/>
          <cell r="HZ115" t="str">
            <v>Y</v>
          </cell>
          <cell r="IA115" t="str">
            <v>Y</v>
          </cell>
          <cell r="IB115" t="str">
            <v>Y</v>
          </cell>
          <cell r="IC115" t="str">
            <v>N</v>
          </cell>
          <cell r="ID115" t="str">
            <v>Y</v>
          </cell>
          <cell r="IE115" t="str">
            <v>N</v>
          </cell>
          <cell r="IF115" t="str">
            <v>Y</v>
          </cell>
          <cell r="IG115" t="str">
            <v>N</v>
          </cell>
          <cell r="IH115" t="str">
            <v>Y</v>
          </cell>
          <cell r="II115"/>
          <cell r="IJ115" t="str">
            <v>Y</v>
          </cell>
          <cell r="IK115" t="str">
            <v>N</v>
          </cell>
          <cell r="IL115" t="str">
            <v>N</v>
          </cell>
          <cell r="IM115" t="str">
            <v>N</v>
          </cell>
          <cell r="IN115"/>
          <cell r="IO115" t="str">
            <v>Y</v>
          </cell>
          <cell r="IP115" t="str">
            <v>N</v>
          </cell>
          <cell r="IQ115" t="str">
            <v>N</v>
          </cell>
          <cell r="IR115" t="str">
            <v>N</v>
          </cell>
          <cell r="IS115" t="str">
            <v>N</v>
          </cell>
          <cell r="IT115" t="str">
            <v>N</v>
          </cell>
          <cell r="IU115" t="str">
            <v>N</v>
          </cell>
          <cell r="IV115" t="str">
            <v>N</v>
          </cell>
          <cell r="IW115"/>
          <cell r="IX115" t="str">
            <v>Y</v>
          </cell>
          <cell r="IY115" t="str">
            <v>Y</v>
          </cell>
          <cell r="IZ115" t="str">
            <v>Y</v>
          </cell>
          <cell r="JA115" t="str">
            <v>Y</v>
          </cell>
          <cell r="JB115"/>
          <cell r="JC115"/>
          <cell r="JD115" t="str">
            <v>N</v>
          </cell>
          <cell r="JE115"/>
          <cell r="JF115" t="str">
            <v>Y</v>
          </cell>
          <cell r="JG115"/>
          <cell r="JH115" t="str">
            <v>Y</v>
          </cell>
          <cell r="JI115"/>
          <cell r="JJ115" t="str">
            <v>Y</v>
          </cell>
          <cell r="JK115"/>
          <cell r="JL115"/>
          <cell r="JM115"/>
          <cell r="JN115" t="str">
            <v>Y</v>
          </cell>
          <cell r="JO115"/>
          <cell r="JP115"/>
          <cell r="JQ115"/>
          <cell r="JR115"/>
          <cell r="JS115"/>
          <cell r="JT115"/>
          <cell r="JU115" t="str">
            <v>Y</v>
          </cell>
          <cell r="JV115"/>
          <cell r="JW115" t="str">
            <v>Y</v>
          </cell>
          <cell r="JX115"/>
          <cell r="JY115"/>
          <cell r="JZ115" t="str">
            <v>N</v>
          </cell>
          <cell r="KA115" t="str">
            <v>Y</v>
          </cell>
          <cell r="KB115"/>
          <cell r="KC115"/>
          <cell r="KD115"/>
          <cell r="KE115" t="str">
            <v>Y</v>
          </cell>
          <cell r="KF115" t="str">
            <v>Y</v>
          </cell>
          <cell r="KG115"/>
          <cell r="KH115"/>
          <cell r="KI115" t="str">
            <v>N</v>
          </cell>
          <cell r="KJ115"/>
          <cell r="KK115"/>
          <cell r="KL115"/>
          <cell r="KM115" t="str">
            <v>N</v>
          </cell>
          <cell r="KN115"/>
          <cell r="KO115"/>
          <cell r="KP115"/>
          <cell r="KQ115"/>
          <cell r="KR115"/>
          <cell r="KS115"/>
          <cell r="KT115" t="str">
            <v>N</v>
          </cell>
          <cell r="KU115" t="str">
            <v>Y</v>
          </cell>
          <cell r="KV115" t="str">
            <v>N</v>
          </cell>
          <cell r="KW115" t="str">
            <v>Y</v>
          </cell>
          <cell r="KX115" t="str">
            <v>N</v>
          </cell>
          <cell r="KY115" t="str">
            <v>N</v>
          </cell>
          <cell r="KZ115" t="str">
            <v>Y</v>
          </cell>
          <cell r="LA115" t="str">
            <v>N</v>
          </cell>
          <cell r="LB115" t="str">
            <v>Y</v>
          </cell>
          <cell r="LC115" t="str">
            <v>Y</v>
          </cell>
          <cell r="LD115" t="str">
            <v>Y</v>
          </cell>
          <cell r="LE115" t="str">
            <v>N</v>
          </cell>
          <cell r="LF115" t="str">
            <v>N</v>
          </cell>
          <cell r="LG115" t="str">
            <v>Y</v>
          </cell>
          <cell r="LH115" t="str">
            <v>N</v>
          </cell>
          <cell r="LI115" t="str">
            <v>N</v>
          </cell>
          <cell r="LJ115" t="str">
            <v>N</v>
          </cell>
          <cell r="LK115" t="str">
            <v>N</v>
          </cell>
          <cell r="LL115" t="str">
            <v>Y</v>
          </cell>
          <cell r="LM115" t="str">
            <v>Y</v>
          </cell>
          <cell r="LN115" t="str">
            <v>Y</v>
          </cell>
          <cell r="LO115" t="str">
            <v>Y</v>
          </cell>
          <cell r="LP115" t="str">
            <v>Y</v>
          </cell>
          <cell r="LQ115" t="str">
            <v>N</v>
          </cell>
          <cell r="LR115"/>
          <cell r="LS115" t="str">
            <v>N</v>
          </cell>
          <cell r="LT115" t="str">
            <v>N</v>
          </cell>
          <cell r="LU115" t="str">
            <v>N</v>
          </cell>
          <cell r="LV115" t="str">
            <v>Y</v>
          </cell>
          <cell r="LW115" t="str">
            <v>N</v>
          </cell>
          <cell r="LX115" t="str">
            <v>N</v>
          </cell>
          <cell r="LY115" t="str">
            <v>N</v>
          </cell>
          <cell r="LZ115" t="str">
            <v>Y</v>
          </cell>
          <cell r="MA115" t="str">
            <v>N</v>
          </cell>
          <cell r="MB115" t="str">
            <v>N</v>
          </cell>
          <cell r="MC115" t="str">
            <v>Y</v>
          </cell>
          <cell r="MD115" t="str">
            <v>Y</v>
          </cell>
          <cell r="ME115" t="str">
            <v>Y</v>
          </cell>
          <cell r="MF115" t="str">
            <v>N</v>
          </cell>
          <cell r="MG115" t="str">
            <v>N</v>
          </cell>
          <cell r="MH115" t="str">
            <v>N</v>
          </cell>
          <cell r="MI115" t="str">
            <v>N</v>
          </cell>
          <cell r="MJ115" t="str">
            <v>N</v>
          </cell>
          <cell r="MK115"/>
          <cell r="ML115"/>
          <cell r="MM115"/>
          <cell r="MN115" t="str">
            <v>N</v>
          </cell>
          <cell r="MO115" t="str">
            <v>N</v>
          </cell>
          <cell r="MP115" t="str">
            <v>N</v>
          </cell>
          <cell r="MQ115"/>
          <cell r="MR115" t="str">
            <v>N</v>
          </cell>
          <cell r="MS115"/>
          <cell r="MT115"/>
          <cell r="MU115"/>
          <cell r="MV115"/>
          <cell r="MW115"/>
          <cell r="MX115"/>
          <cell r="MY115" t="str">
            <v>N</v>
          </cell>
          <cell r="MZ115"/>
          <cell r="NA115"/>
          <cell r="NB115"/>
          <cell r="NC115" t="str">
            <v>Y</v>
          </cell>
          <cell r="ND115" t="str">
            <v>Y</v>
          </cell>
          <cell r="NE115" t="str">
            <v>Y</v>
          </cell>
          <cell r="NF115" t="str">
            <v>Y</v>
          </cell>
          <cell r="NG115" t="str">
            <v>Y</v>
          </cell>
          <cell r="NH115"/>
          <cell r="NI115" t="str">
            <v>Y</v>
          </cell>
          <cell r="NJ115"/>
          <cell r="NK115"/>
          <cell r="NL115" t="str">
            <v>Y</v>
          </cell>
          <cell r="NM115" t="str">
            <v>Y</v>
          </cell>
          <cell r="NN115"/>
          <cell r="NO115"/>
          <cell r="NP115" t="str">
            <v>Y</v>
          </cell>
          <cell r="NQ115"/>
          <cell r="NR115" t="str">
            <v>Y</v>
          </cell>
          <cell r="NS115"/>
          <cell r="NT115"/>
          <cell r="NU115"/>
          <cell r="NV115"/>
          <cell r="NW115" t="str">
            <v>Y</v>
          </cell>
          <cell r="NX115" t="str">
            <v>N</v>
          </cell>
          <cell r="NY115" t="str">
            <v>Y</v>
          </cell>
          <cell r="NZ115" t="str">
            <v>Y</v>
          </cell>
          <cell r="OA115"/>
          <cell r="OB115"/>
          <cell r="OC115"/>
          <cell r="OD115"/>
          <cell r="OE115"/>
          <cell r="OF115"/>
          <cell r="OG115" t="str">
            <v>Y</v>
          </cell>
          <cell r="OH115"/>
          <cell r="OI115" t="str">
            <v>Y</v>
          </cell>
          <cell r="OJ115"/>
          <cell r="OK115" t="str">
            <v>Y</v>
          </cell>
          <cell r="OL115" t="str">
            <v>N</v>
          </cell>
          <cell r="OM115"/>
          <cell r="ON115"/>
          <cell r="OO115"/>
          <cell r="OP115"/>
          <cell r="OQ115" t="str">
            <v>N</v>
          </cell>
          <cell r="OR115"/>
          <cell r="OS115"/>
          <cell r="OT115"/>
          <cell r="OU115"/>
          <cell r="OV115"/>
          <cell r="OW115"/>
          <cell r="OX115" t="str">
            <v>Y</v>
          </cell>
          <cell r="OY115" t="str">
            <v>N/A</v>
          </cell>
          <cell r="OZ115" t="str">
            <v>N/A</v>
          </cell>
          <cell r="PA115" t="str">
            <v>N</v>
          </cell>
          <cell r="PB115" t="str">
            <v>N/A</v>
          </cell>
          <cell r="PC115" t="str">
            <v>Y</v>
          </cell>
          <cell r="PD115" t="str">
            <v>Y</v>
          </cell>
          <cell r="PE115" t="str">
            <v>Y</v>
          </cell>
          <cell r="PF115" t="str">
            <v>N/A</v>
          </cell>
          <cell r="PG115" t="str">
            <v>N/A</v>
          </cell>
          <cell r="PH115" t="str">
            <v>N/A</v>
          </cell>
          <cell r="PI115" t="str">
            <v>N/A</v>
          </cell>
          <cell r="PJ115" t="str">
            <v>N/A</v>
          </cell>
          <cell r="PK115"/>
          <cell r="PL115" t="str">
            <v>N/A</v>
          </cell>
          <cell r="PM115" t="str">
            <v>N/A</v>
          </cell>
          <cell r="PN115" t="str">
            <v>N</v>
          </cell>
          <cell r="PO115" t="str">
            <v>N/A</v>
          </cell>
          <cell r="PP115" t="str">
            <v>Y</v>
          </cell>
          <cell r="PQ115"/>
          <cell r="PR115" t="str">
            <v>N</v>
          </cell>
          <cell r="PS115" t="str">
            <v>N/A</v>
          </cell>
          <cell r="PT115" t="str">
            <v>N</v>
          </cell>
          <cell r="PU115" t="str">
            <v>N</v>
          </cell>
          <cell r="PV115" t="str">
            <v>N/A</v>
          </cell>
          <cell r="PW115" t="str">
            <v>N/A</v>
          </cell>
          <cell r="PX115" t="str">
            <v>N/A</v>
          </cell>
          <cell r="PY115" t="str">
            <v>N/A</v>
          </cell>
          <cell r="PZ115" t="str">
            <v>Y</v>
          </cell>
          <cell r="QA115"/>
          <cell r="QB115" t="str">
            <v>Y</v>
          </cell>
          <cell r="QC115" t="str">
            <v>Y</v>
          </cell>
          <cell r="QD115" t="str">
            <v>Y</v>
          </cell>
          <cell r="QE115" t="str">
            <v>N</v>
          </cell>
          <cell r="QF115" t="str">
            <v>N</v>
          </cell>
          <cell r="QG115" t="str">
            <v>Y</v>
          </cell>
          <cell r="QH115" t="str">
            <v>N</v>
          </cell>
          <cell r="QI115" t="str">
            <v>Y</v>
          </cell>
          <cell r="QJ115" t="str">
            <v>N</v>
          </cell>
          <cell r="QK115" t="str">
            <v>N</v>
          </cell>
          <cell r="QL115" t="str">
            <v>N</v>
          </cell>
          <cell r="QM115" t="str">
            <v>N</v>
          </cell>
          <cell r="QN115" t="str">
            <v>N</v>
          </cell>
          <cell r="QO115" t="str">
            <v>Y</v>
          </cell>
          <cell r="QP115" t="str">
            <v>Y</v>
          </cell>
          <cell r="QQ115" t="str">
            <v>Y</v>
          </cell>
          <cell r="QR115" t="str">
            <v>N</v>
          </cell>
          <cell r="QS115" t="str">
            <v>N</v>
          </cell>
          <cell r="QT115" t="str">
            <v>Y</v>
          </cell>
          <cell r="QU115" t="str">
            <v>N</v>
          </cell>
          <cell r="QV115" t="str">
            <v>N</v>
          </cell>
          <cell r="QW115" t="str">
            <v>N</v>
          </cell>
          <cell r="QX115" t="str">
            <v>Y</v>
          </cell>
          <cell r="QY115" t="str">
            <v>Y</v>
          </cell>
          <cell r="QZ115"/>
          <cell r="RA115" t="str">
            <v>N</v>
          </cell>
          <cell r="RB115" t="str">
            <v>N</v>
          </cell>
          <cell r="RC115" t="str">
            <v>Y</v>
          </cell>
          <cell r="RD115" t="str">
            <v>N</v>
          </cell>
          <cell r="RE115" t="str">
            <v>N</v>
          </cell>
          <cell r="RF115" t="str">
            <v>N</v>
          </cell>
          <cell r="RG115" t="str">
            <v>Y</v>
          </cell>
          <cell r="RH115" t="str">
            <v>N</v>
          </cell>
          <cell r="RI115" t="str">
            <v>N</v>
          </cell>
          <cell r="RJ115" t="str">
            <v>N</v>
          </cell>
          <cell r="RK115" t="str">
            <v>Y</v>
          </cell>
          <cell r="RL115" t="str">
            <v>Y</v>
          </cell>
          <cell r="RM115"/>
          <cell r="RN115" t="str">
            <v>Y</v>
          </cell>
          <cell r="RO115" t="str">
            <v>Y</v>
          </cell>
          <cell r="RP115" t="str">
            <v>N</v>
          </cell>
          <cell r="RQ115" t="str">
            <v>Y</v>
          </cell>
          <cell r="RR115" t="str">
            <v>Y</v>
          </cell>
          <cell r="RS115" t="str">
            <v>Y</v>
          </cell>
          <cell r="RT115" t="str">
            <v>Y</v>
          </cell>
          <cell r="RU115" t="str">
            <v>N</v>
          </cell>
          <cell r="RV115" t="str">
            <v>N</v>
          </cell>
          <cell r="RW115" t="str">
            <v>N</v>
          </cell>
          <cell r="RX115"/>
          <cell r="RY115"/>
          <cell r="RZ115"/>
          <cell r="SA115"/>
          <cell r="SB115"/>
          <cell r="SC115"/>
          <cell r="SD115" t="str">
            <v>Y</v>
          </cell>
          <cell r="SE115" t="str">
            <v>Y</v>
          </cell>
          <cell r="SF115" t="str">
            <v>Y</v>
          </cell>
          <cell r="SG115"/>
          <cell r="SH115"/>
          <cell r="SI115" t="str">
            <v>Y</v>
          </cell>
          <cell r="SJ115"/>
          <cell r="SK115"/>
          <cell r="SL115" t="str">
            <v>N</v>
          </cell>
          <cell r="SM115"/>
          <cell r="SN115" t="str">
            <v>N</v>
          </cell>
          <cell r="SO115" t="str">
            <v>N</v>
          </cell>
          <cell r="SP115"/>
          <cell r="SQ115"/>
          <cell r="SR115"/>
          <cell r="SS115"/>
          <cell r="ST115"/>
          <cell r="SU115" t="str">
            <v>N</v>
          </cell>
          <cell r="SV115" t="str">
            <v>Y</v>
          </cell>
          <cell r="SW115" t="str">
            <v>Y</v>
          </cell>
          <cell r="SX115" t="str">
            <v>Y</v>
          </cell>
          <cell r="SY115" t="str">
            <v>Y</v>
          </cell>
          <cell r="SZ115" t="str">
            <v>Y</v>
          </cell>
          <cell r="TA115" t="str">
            <v>Y</v>
          </cell>
          <cell r="TB115" t="str">
            <v>N</v>
          </cell>
          <cell r="TC115" t="str">
            <v>N</v>
          </cell>
          <cell r="TD115" t="str">
            <v>N</v>
          </cell>
          <cell r="TE115" t="str">
            <v>N</v>
          </cell>
          <cell r="TF115" t="str">
            <v>Y</v>
          </cell>
          <cell r="TG115" t="str">
            <v>Y</v>
          </cell>
          <cell r="TH115" t="str">
            <v>N</v>
          </cell>
          <cell r="TI115" t="str">
            <v>N</v>
          </cell>
          <cell r="TJ115" t="str">
            <v>N</v>
          </cell>
          <cell r="TK115"/>
          <cell r="TL115"/>
          <cell r="TM115" t="str">
            <v>Y</v>
          </cell>
          <cell r="TN115" t="str">
            <v>N</v>
          </cell>
          <cell r="TO115" t="str">
            <v>N</v>
          </cell>
          <cell r="TP115" t="str">
            <v>N</v>
          </cell>
          <cell r="TQ115" t="str">
            <v>N</v>
          </cell>
          <cell r="TR115"/>
          <cell r="TS115" t="str">
            <v>N</v>
          </cell>
          <cell r="TT115" t="str">
            <v>Y</v>
          </cell>
          <cell r="TU115" t="str">
            <v>N</v>
          </cell>
          <cell r="TV115" t="str">
            <v>N</v>
          </cell>
          <cell r="TW115" t="str">
            <v>N</v>
          </cell>
          <cell r="TX115" t="str">
            <v>N</v>
          </cell>
          <cell r="TY115" t="str">
            <v>Y</v>
          </cell>
          <cell r="TZ115" t="str">
            <v>N</v>
          </cell>
          <cell r="UA115" t="str">
            <v>Y</v>
          </cell>
          <cell r="UB115" t="str">
            <v>Y</v>
          </cell>
          <cell r="UC115" t="str">
            <v>N</v>
          </cell>
          <cell r="UD115" t="str">
            <v>N</v>
          </cell>
          <cell r="UE115" t="str">
            <v>N</v>
          </cell>
          <cell r="UF115" t="str">
            <v>N</v>
          </cell>
          <cell r="UG115" t="str">
            <v>N</v>
          </cell>
          <cell r="UH115" t="str">
            <v>N</v>
          </cell>
          <cell r="UI115" t="str">
            <v>Y</v>
          </cell>
          <cell r="UJ115" t="str">
            <v>N</v>
          </cell>
          <cell r="UK115" t="str">
            <v>N</v>
          </cell>
          <cell r="UL115" t="str">
            <v>Y</v>
          </cell>
          <cell r="UM115" t="str">
            <v>Y</v>
          </cell>
          <cell r="UN115" t="str">
            <v>Y</v>
          </cell>
          <cell r="UO115"/>
          <cell r="UP115" t="str">
            <v>N</v>
          </cell>
          <cell r="UQ115" t="str">
            <v>Y</v>
          </cell>
          <cell r="UR115"/>
          <cell r="US115" t="str">
            <v>N</v>
          </cell>
          <cell r="UT115" t="str">
            <v>N</v>
          </cell>
          <cell r="UU115" t="str">
            <v>N</v>
          </cell>
          <cell r="UV115" t="str">
            <v>N</v>
          </cell>
          <cell r="UW115"/>
          <cell r="UX115" t="str">
            <v>Y</v>
          </cell>
          <cell r="UY115"/>
          <cell r="UZ115" t="str">
            <v>Y</v>
          </cell>
          <cell r="VA115"/>
          <cell r="VB115"/>
          <cell r="VC115"/>
          <cell r="VD115"/>
          <cell r="VE115"/>
          <cell r="VF115"/>
          <cell r="VG115"/>
          <cell r="VH115" t="str">
            <v>Y</v>
          </cell>
          <cell r="VI115"/>
          <cell r="VJ115" t="str">
            <v>Y</v>
          </cell>
          <cell r="VK115"/>
          <cell r="VL115"/>
          <cell r="VM115"/>
          <cell r="VN115" t="str">
            <v>Y</v>
          </cell>
          <cell r="VO115" t="str">
            <v>Y</v>
          </cell>
          <cell r="VP115"/>
          <cell r="VQ115" t="str">
            <v>Y</v>
          </cell>
          <cell r="VR115" t="str">
            <v>Y</v>
          </cell>
          <cell r="VS115" t="str">
            <v>N</v>
          </cell>
          <cell r="VT115" t="str">
            <v>Y</v>
          </cell>
          <cell r="VU115" t="str">
            <v>N</v>
          </cell>
          <cell r="VV115" t="str">
            <v>Y</v>
          </cell>
          <cell r="VW115" t="str">
            <v>N</v>
          </cell>
          <cell r="VX115"/>
          <cell r="VY115"/>
          <cell r="VZ115" t="str">
            <v>Y</v>
          </cell>
          <cell r="WA115"/>
          <cell r="WB115"/>
          <cell r="WC115" t="str">
            <v>N</v>
          </cell>
          <cell r="WD115" t="str">
            <v>Y</v>
          </cell>
          <cell r="WE115" t="str">
            <v>Y</v>
          </cell>
          <cell r="WF115"/>
          <cell r="WG115" t="str">
            <v>Y</v>
          </cell>
          <cell r="WH115" t="str">
            <v>Y</v>
          </cell>
          <cell r="WI115" t="str">
            <v>Y</v>
          </cell>
          <cell r="WJ115"/>
          <cell r="WK115"/>
          <cell r="WL115" t="str">
            <v>Y</v>
          </cell>
          <cell r="WM115" t="str">
            <v>Y</v>
          </cell>
          <cell r="WN115" t="str">
            <v>N</v>
          </cell>
          <cell r="WO115"/>
          <cell r="WP115"/>
          <cell r="WQ115"/>
          <cell r="WR115"/>
          <cell r="WS115"/>
          <cell r="WT115"/>
          <cell r="WU115" t="str">
            <v>Y</v>
          </cell>
          <cell r="WV115" t="str">
            <v>Y</v>
          </cell>
          <cell r="WW115" t="str">
            <v>Y</v>
          </cell>
          <cell r="WX115" t="str">
            <v>Y</v>
          </cell>
          <cell r="WY115"/>
          <cell r="WZ115" t="str">
            <v>Y</v>
          </cell>
          <cell r="XA115"/>
          <cell r="XB115" t="str">
            <v>N</v>
          </cell>
          <cell r="XC115"/>
          <cell r="XD115"/>
          <cell r="XE115"/>
          <cell r="XF115"/>
          <cell r="XG115"/>
          <cell r="XH115"/>
          <cell r="XI115" t="str">
            <v>Y</v>
          </cell>
          <cell r="XJ115"/>
          <cell r="XK115" t="str">
            <v>Y</v>
          </cell>
          <cell r="XL115" t="str">
            <v>N</v>
          </cell>
          <cell r="XM115"/>
          <cell r="XN115" t="str">
            <v>N</v>
          </cell>
          <cell r="XO115"/>
          <cell r="XP115" t="str">
            <v>Y</v>
          </cell>
          <cell r="XQ115" t="str">
            <v>Y</v>
          </cell>
          <cell r="XR115" t="str">
            <v>N</v>
          </cell>
          <cell r="XS115" t="str">
            <v>Y</v>
          </cell>
          <cell r="XT115" t="str">
            <v>Y</v>
          </cell>
          <cell r="XU115" t="str">
            <v>Y</v>
          </cell>
          <cell r="XV115" t="str">
            <v>N</v>
          </cell>
        </row>
        <row r="116">
          <cell r="E116"/>
          <cell r="F116"/>
          <cell r="G116"/>
          <cell r="H116"/>
          <cell r="I116"/>
          <cell r="J116"/>
          <cell r="K116"/>
          <cell r="L116"/>
          <cell r="M116"/>
          <cell r="N116"/>
          <cell r="O116"/>
          <cell r="P116"/>
          <cell r="Q116"/>
          <cell r="R116"/>
          <cell r="S116"/>
          <cell r="T116"/>
          <cell r="U116"/>
          <cell r="V116"/>
          <cell r="W116"/>
          <cell r="X116"/>
          <cell r="Y116"/>
          <cell r="Z116"/>
          <cell r="AA116"/>
          <cell r="AB116"/>
          <cell r="AC116"/>
          <cell r="AD116"/>
          <cell r="AE116"/>
          <cell r="AF116"/>
          <cell r="AG116"/>
          <cell r="AH116"/>
          <cell r="AI116"/>
          <cell r="AJ116"/>
          <cell r="AK116"/>
          <cell r="AL116"/>
          <cell r="AM116"/>
          <cell r="AN116"/>
          <cell r="AO116"/>
          <cell r="AP116"/>
          <cell r="AQ116"/>
          <cell r="AR116"/>
          <cell r="AS116"/>
          <cell r="AT116"/>
          <cell r="AU116"/>
          <cell r="AV116"/>
          <cell r="AW116"/>
          <cell r="AX116"/>
          <cell r="AY116"/>
          <cell r="AZ116"/>
          <cell r="BA116"/>
          <cell r="BB116"/>
          <cell r="BC116"/>
          <cell r="BD116"/>
          <cell r="BE116"/>
          <cell r="BF116"/>
          <cell r="BG116"/>
          <cell r="BH116"/>
          <cell r="BI116"/>
          <cell r="BJ116"/>
          <cell r="BK116"/>
          <cell r="BL116"/>
          <cell r="BM116"/>
          <cell r="BN116"/>
          <cell r="BO116"/>
          <cell r="BP116"/>
          <cell r="BQ116"/>
          <cell r="BR116"/>
          <cell r="BS116"/>
          <cell r="BT116"/>
          <cell r="BU116"/>
          <cell r="BV116"/>
          <cell r="BW116"/>
          <cell r="BX116"/>
          <cell r="BY116"/>
          <cell r="BZ116"/>
          <cell r="CA116"/>
          <cell r="CB116"/>
          <cell r="CC116"/>
          <cell r="CD116"/>
          <cell r="CE116"/>
          <cell r="CF116"/>
          <cell r="CG116"/>
          <cell r="CH116"/>
          <cell r="CI116"/>
          <cell r="CJ116"/>
          <cell r="CK116"/>
          <cell r="CL116"/>
          <cell r="CM116"/>
          <cell r="CN116"/>
          <cell r="CO116"/>
          <cell r="CP116"/>
          <cell r="CQ116"/>
          <cell r="CR116"/>
          <cell r="CS116"/>
          <cell r="CT116"/>
          <cell r="CU116"/>
          <cell r="CV116"/>
          <cell r="CW116"/>
          <cell r="CX116"/>
          <cell r="CY116"/>
          <cell r="CZ116"/>
          <cell r="DA116"/>
          <cell r="DB116"/>
          <cell r="DC116"/>
          <cell r="DD116"/>
          <cell r="DE116"/>
          <cell r="DF116"/>
          <cell r="DG116"/>
          <cell r="DH116"/>
          <cell r="DI116"/>
          <cell r="DJ116"/>
          <cell r="DK116"/>
          <cell r="DL116"/>
          <cell r="DM116"/>
          <cell r="DN116"/>
          <cell r="DO116"/>
          <cell r="DP116"/>
          <cell r="DQ116"/>
          <cell r="DR116"/>
          <cell r="DS116"/>
          <cell r="DT116"/>
          <cell r="DU116"/>
          <cell r="DV116"/>
          <cell r="DW116"/>
          <cell r="DX116"/>
          <cell r="DY116"/>
          <cell r="DZ116"/>
          <cell r="EA116"/>
          <cell r="EB116"/>
          <cell r="EC116"/>
          <cell r="ED116"/>
          <cell r="EE116"/>
          <cell r="EF116"/>
          <cell r="EG116"/>
          <cell r="EH116"/>
          <cell r="EI116"/>
          <cell r="EJ116"/>
          <cell r="EK116"/>
          <cell r="EL116"/>
          <cell r="EM116"/>
          <cell r="EN116"/>
          <cell r="EO116"/>
          <cell r="EP116"/>
          <cell r="EQ116"/>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cell r="HN116"/>
          <cell r="HO116"/>
          <cell r="HP116"/>
          <cell r="HQ116"/>
          <cell r="HR116"/>
          <cell r="HS116"/>
          <cell r="HT116"/>
          <cell r="HU116"/>
          <cell r="HV116"/>
          <cell r="HW116"/>
          <cell r="HX116"/>
          <cell r="HY116"/>
          <cell r="HZ116"/>
          <cell r="IA116"/>
          <cell r="IB116"/>
          <cell r="IC116"/>
          <cell r="ID116"/>
          <cell r="IE116"/>
          <cell r="IF116"/>
          <cell r="IG116"/>
          <cell r="IH116"/>
          <cell r="II116"/>
          <cell r="IJ116"/>
          <cell r="IK116"/>
          <cell r="IL116"/>
          <cell r="IM116"/>
          <cell r="IN116"/>
          <cell r="IO116"/>
          <cell r="IP116"/>
          <cell r="IQ116"/>
          <cell r="IR116"/>
          <cell r="IS116"/>
          <cell r="IT116"/>
          <cell r="IU116"/>
          <cell r="IV116"/>
          <cell r="IW116"/>
          <cell r="IX116"/>
          <cell r="IY116"/>
          <cell r="IZ116"/>
          <cell r="JA116"/>
          <cell r="JB116"/>
          <cell r="JC116"/>
          <cell r="JD116"/>
          <cell r="JE116"/>
          <cell r="JF116"/>
          <cell r="JG116"/>
          <cell r="JH116"/>
          <cell r="JI116"/>
          <cell r="JJ116"/>
          <cell r="JK116"/>
          <cell r="JL116"/>
          <cell r="JM116"/>
          <cell r="JN116"/>
          <cell r="JO116"/>
          <cell r="JP116"/>
          <cell r="JQ116"/>
          <cell r="JR116"/>
          <cell r="JS116"/>
          <cell r="JT116"/>
          <cell r="JU116"/>
          <cell r="JV116"/>
          <cell r="JW116"/>
          <cell r="JX116"/>
          <cell r="JY116"/>
          <cell r="JZ116"/>
          <cell r="KA116"/>
          <cell r="KB116"/>
          <cell r="KC116"/>
          <cell r="KD116"/>
          <cell r="KE116"/>
          <cell r="KF116"/>
          <cell r="KG116"/>
          <cell r="KH116"/>
          <cell r="KI116"/>
          <cell r="KJ116"/>
          <cell r="KK116"/>
          <cell r="KL116"/>
          <cell r="KM116"/>
          <cell r="KN116"/>
          <cell r="KO116"/>
          <cell r="KP116"/>
          <cell r="KQ116"/>
          <cell r="KR116"/>
          <cell r="KS116"/>
          <cell r="KT116"/>
          <cell r="KU116"/>
          <cell r="KV116"/>
          <cell r="KW116"/>
          <cell r="KX116"/>
          <cell r="KY116"/>
          <cell r="KZ116"/>
          <cell r="LA116"/>
          <cell r="LB116"/>
          <cell r="LC116"/>
          <cell r="LD116"/>
          <cell r="LE116"/>
          <cell r="LF116"/>
          <cell r="LG116"/>
          <cell r="LH116"/>
          <cell r="LI116"/>
          <cell r="LJ116"/>
          <cell r="LK116"/>
          <cell r="LL116"/>
          <cell r="LM116"/>
          <cell r="LN116"/>
          <cell r="LO116"/>
          <cell r="LP116"/>
          <cell r="LQ116"/>
          <cell r="LR116"/>
          <cell r="LS116"/>
          <cell r="LT116"/>
          <cell r="LU116"/>
          <cell r="LV116"/>
          <cell r="LW116"/>
          <cell r="LX116"/>
          <cell r="LY116"/>
          <cell r="LZ116"/>
          <cell r="MA116"/>
          <cell r="MB116"/>
          <cell r="MC116"/>
          <cell r="MD116"/>
          <cell r="ME116"/>
          <cell r="MF116"/>
          <cell r="MG116"/>
          <cell r="MH116"/>
          <cell r="MI116"/>
          <cell r="MJ116"/>
          <cell r="MK116"/>
          <cell r="ML116"/>
          <cell r="MM116"/>
          <cell r="MN116"/>
          <cell r="MO116"/>
          <cell r="MP116"/>
          <cell r="MQ116"/>
          <cell r="MR116"/>
          <cell r="MS116"/>
          <cell r="MT116"/>
          <cell r="MU116"/>
          <cell r="MV116"/>
          <cell r="MW116"/>
          <cell r="MX116"/>
          <cell r="MY116"/>
          <cell r="MZ116"/>
          <cell r="NA116"/>
          <cell r="NB116"/>
          <cell r="NC116"/>
          <cell r="ND116"/>
          <cell r="NE116"/>
          <cell r="NF116"/>
          <cell r="NG116"/>
          <cell r="NH116"/>
          <cell r="NI116"/>
          <cell r="NJ116"/>
          <cell r="NK116"/>
          <cell r="NL116"/>
          <cell r="NM116"/>
          <cell r="NN116"/>
          <cell r="NO116"/>
          <cell r="NP116"/>
          <cell r="NQ116"/>
          <cell r="NR116"/>
          <cell r="NS116"/>
          <cell r="NT116"/>
          <cell r="NU116"/>
          <cell r="NV116"/>
          <cell r="NW116"/>
          <cell r="NX116"/>
          <cell r="NY116"/>
          <cell r="NZ116"/>
          <cell r="OA116"/>
          <cell r="OB116"/>
          <cell r="OC116"/>
          <cell r="OD116"/>
          <cell r="OE116"/>
          <cell r="OF116"/>
          <cell r="OG116"/>
          <cell r="OH116"/>
          <cell r="OI116"/>
          <cell r="OJ116"/>
          <cell r="OK116"/>
          <cell r="OL116"/>
          <cell r="OM116"/>
          <cell r="ON116"/>
          <cell r="OO116"/>
          <cell r="OP116"/>
          <cell r="OQ116"/>
          <cell r="OR116"/>
          <cell r="OS116"/>
          <cell r="OT116"/>
          <cell r="OU116"/>
          <cell r="OV116"/>
          <cell r="OW116"/>
          <cell r="OX116"/>
          <cell r="OY116"/>
          <cell r="OZ116"/>
          <cell r="PA116"/>
          <cell r="PB116"/>
          <cell r="PC116"/>
          <cell r="PD116"/>
          <cell r="PE116"/>
          <cell r="PF116"/>
          <cell r="PG116"/>
          <cell r="PH116"/>
          <cell r="PI116"/>
          <cell r="PJ116"/>
          <cell r="PK116"/>
          <cell r="PL116"/>
          <cell r="PM116"/>
          <cell r="PN116"/>
          <cell r="PO116"/>
          <cell r="PP116"/>
          <cell r="PQ116"/>
          <cell r="PR116"/>
          <cell r="PS116"/>
          <cell r="PT116"/>
          <cell r="PU116"/>
          <cell r="PV116"/>
          <cell r="PW116"/>
          <cell r="PX116"/>
          <cell r="PY116"/>
          <cell r="PZ116"/>
          <cell r="QA116"/>
          <cell r="QB116"/>
          <cell r="QC116"/>
          <cell r="QD116"/>
          <cell r="QE116"/>
          <cell r="QF116"/>
          <cell r="QG116"/>
          <cell r="QH116"/>
          <cell r="QI116"/>
          <cell r="QJ116"/>
          <cell r="QK116"/>
          <cell r="QL116"/>
          <cell r="QM116"/>
          <cell r="QN116"/>
          <cell r="QO116"/>
          <cell r="QP116"/>
          <cell r="QQ116"/>
          <cell r="QR116"/>
          <cell r="QS116"/>
          <cell r="QT116"/>
          <cell r="QU116"/>
          <cell r="QV116"/>
          <cell r="QW116"/>
          <cell r="QX116"/>
          <cell r="QY116"/>
          <cell r="QZ116"/>
          <cell r="RA116"/>
          <cell r="RB116"/>
          <cell r="RC116"/>
          <cell r="RD116"/>
          <cell r="RE116"/>
          <cell r="RF116"/>
          <cell r="RG116"/>
          <cell r="RH116"/>
          <cell r="RI116"/>
          <cell r="RJ116"/>
          <cell r="RK116"/>
          <cell r="RL116"/>
          <cell r="RM116"/>
          <cell r="RN116"/>
          <cell r="RO116"/>
          <cell r="RP116"/>
          <cell r="RQ116"/>
          <cell r="RR116"/>
          <cell r="RS116"/>
          <cell r="RT116"/>
          <cell r="RU116"/>
          <cell r="RV116"/>
          <cell r="RW116"/>
          <cell r="RX116"/>
          <cell r="RY116"/>
          <cell r="RZ116"/>
          <cell r="SA116"/>
          <cell r="SB116"/>
          <cell r="SC116"/>
          <cell r="SD116"/>
          <cell r="SE116"/>
          <cell r="SF116"/>
          <cell r="SG116"/>
          <cell r="SH116"/>
          <cell r="SI116"/>
          <cell r="SJ116"/>
          <cell r="SK116"/>
          <cell r="SL116"/>
          <cell r="SM116"/>
          <cell r="SN116"/>
          <cell r="SO116"/>
          <cell r="SP116"/>
          <cell r="SQ116"/>
          <cell r="SR116"/>
          <cell r="SS116"/>
          <cell r="ST116"/>
          <cell r="SU116"/>
          <cell r="SV116"/>
          <cell r="SW116"/>
          <cell r="SX116"/>
          <cell r="SY116"/>
          <cell r="SZ116"/>
          <cell r="TA116"/>
          <cell r="TB116"/>
          <cell r="TC116"/>
          <cell r="TD116"/>
          <cell r="TE116"/>
          <cell r="TF116"/>
          <cell r="TG116"/>
          <cell r="TH116"/>
          <cell r="TI116"/>
          <cell r="TJ116"/>
          <cell r="TK116"/>
          <cell r="TL116"/>
          <cell r="TM116"/>
          <cell r="TN116"/>
          <cell r="TO116"/>
          <cell r="TP116"/>
          <cell r="TQ116"/>
          <cell r="TR116"/>
          <cell r="TS116"/>
          <cell r="TT116"/>
          <cell r="TU116"/>
          <cell r="TV116"/>
          <cell r="TW116"/>
          <cell r="TX116"/>
          <cell r="TY116"/>
          <cell r="TZ116"/>
          <cell r="UA116"/>
          <cell r="UB116"/>
          <cell r="UC116"/>
          <cell r="UD116"/>
          <cell r="UE116"/>
          <cell r="UF116"/>
          <cell r="UG116"/>
          <cell r="UH116"/>
          <cell r="UI116"/>
          <cell r="UJ116"/>
          <cell r="UK116"/>
          <cell r="UL116"/>
          <cell r="UM116"/>
          <cell r="UN116"/>
          <cell r="UO116"/>
          <cell r="UP116"/>
          <cell r="UQ116"/>
          <cell r="UR116"/>
          <cell r="US116"/>
          <cell r="UT116"/>
          <cell r="UU116"/>
          <cell r="UV116"/>
          <cell r="UW116"/>
          <cell r="UX116"/>
          <cell r="UY116"/>
          <cell r="UZ116"/>
          <cell r="VA116"/>
          <cell r="VB116"/>
          <cell r="VC116"/>
          <cell r="VD116"/>
          <cell r="VE116"/>
          <cell r="VF116"/>
          <cell r="VG116"/>
          <cell r="VH116"/>
          <cell r="VI116"/>
          <cell r="VJ116"/>
          <cell r="VK116"/>
          <cell r="VL116"/>
          <cell r="VM116"/>
          <cell r="VN116"/>
          <cell r="VO116"/>
          <cell r="VP116"/>
          <cell r="VQ116"/>
          <cell r="VR116"/>
          <cell r="VS116"/>
          <cell r="VT116"/>
          <cell r="VU116"/>
          <cell r="VV116"/>
          <cell r="VW116"/>
          <cell r="VX116"/>
          <cell r="VY116"/>
          <cell r="VZ116"/>
          <cell r="WA116"/>
          <cell r="WB116"/>
          <cell r="WC116"/>
          <cell r="WD116"/>
          <cell r="WE116"/>
          <cell r="WF116"/>
          <cell r="WG116"/>
          <cell r="WH116"/>
          <cell r="WI116"/>
          <cell r="WJ116"/>
          <cell r="WK116"/>
          <cell r="WL116"/>
          <cell r="WM116"/>
          <cell r="WN116"/>
          <cell r="WO116"/>
          <cell r="WP116"/>
          <cell r="WQ116"/>
          <cell r="WR116"/>
          <cell r="WS116"/>
          <cell r="WT116"/>
          <cell r="WU116"/>
          <cell r="WV116"/>
          <cell r="WW116"/>
          <cell r="WX116"/>
          <cell r="WY116"/>
          <cell r="WZ116"/>
          <cell r="XA116"/>
          <cell r="XB116"/>
          <cell r="XC116"/>
          <cell r="XD116"/>
          <cell r="XE116"/>
          <cell r="XF116"/>
          <cell r="XG116"/>
          <cell r="XH116"/>
          <cell r="XI116"/>
          <cell r="XJ116"/>
          <cell r="XK116"/>
          <cell r="XL116"/>
          <cell r="XM116"/>
          <cell r="XN116"/>
          <cell r="XO116"/>
          <cell r="XP116"/>
          <cell r="XQ116"/>
          <cell r="XR116"/>
          <cell r="XS116"/>
          <cell r="XT116"/>
          <cell r="XU116"/>
          <cell r="XV116"/>
        </row>
        <row r="117">
          <cell r="E117"/>
          <cell r="F117"/>
          <cell r="G117"/>
          <cell r="H117"/>
          <cell r="I117"/>
          <cell r="J117"/>
          <cell r="K117"/>
          <cell r="L117"/>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O117"/>
          <cell r="AP117"/>
          <cell r="AQ117"/>
          <cell r="AR117"/>
          <cell r="AS117"/>
          <cell r="AT117"/>
          <cell r="AU117"/>
          <cell r="AV117"/>
          <cell r="AW117"/>
          <cell r="AX117"/>
          <cell r="AY117"/>
          <cell r="AZ117"/>
          <cell r="BA117"/>
          <cell r="BB117"/>
          <cell r="BC117"/>
          <cell r="BD117"/>
          <cell r="BE117"/>
          <cell r="BF117"/>
          <cell r="BG117"/>
          <cell r="BH117"/>
          <cell r="BI117"/>
          <cell r="BJ117"/>
          <cell r="BK117"/>
          <cell r="BL117"/>
          <cell r="BM117"/>
          <cell r="BN117"/>
          <cell r="BO117"/>
          <cell r="BP117"/>
          <cell r="BQ117"/>
          <cell r="BR117"/>
          <cell r="BS117"/>
          <cell r="BT117"/>
          <cell r="BU117"/>
          <cell r="BV117"/>
          <cell r="BW117"/>
          <cell r="BX117"/>
          <cell r="BY117"/>
          <cell r="BZ117"/>
          <cell r="CA117"/>
          <cell r="CB117"/>
          <cell r="CC117"/>
          <cell r="CD117"/>
          <cell r="CE117"/>
          <cell r="CF117"/>
          <cell r="CG117"/>
          <cell r="CH117"/>
          <cell r="CI117"/>
          <cell r="CJ117"/>
          <cell r="CK117"/>
          <cell r="CL117"/>
          <cell r="CM117"/>
          <cell r="CN117"/>
          <cell r="CO117"/>
          <cell r="CP117"/>
          <cell r="CQ117"/>
          <cell r="CR117"/>
          <cell r="CS117"/>
          <cell r="CT117"/>
          <cell r="CU117"/>
          <cell r="CV117"/>
          <cell r="CW117"/>
          <cell r="CX117"/>
          <cell r="CY117"/>
          <cell r="CZ117"/>
          <cell r="DA117"/>
          <cell r="DB117"/>
          <cell r="DC117"/>
          <cell r="DD117"/>
          <cell r="DE117"/>
          <cell r="DF117"/>
          <cell r="DG117"/>
          <cell r="DH117"/>
          <cell r="DI117"/>
          <cell r="DJ117"/>
          <cell r="DK117"/>
          <cell r="DL117"/>
          <cell r="DM117"/>
          <cell r="DN117"/>
          <cell r="DO117"/>
          <cell r="DP117"/>
          <cell r="DQ117"/>
          <cell r="DR117"/>
          <cell r="DS117"/>
          <cell r="DT117"/>
          <cell r="DU117"/>
          <cell r="DV117"/>
          <cell r="DW117"/>
          <cell r="DX117"/>
          <cell r="DY117"/>
          <cell r="DZ117"/>
          <cell r="EA117"/>
          <cell r="EB117"/>
          <cell r="EC117"/>
          <cell r="ED117"/>
          <cell r="EE117"/>
          <cell r="EF117"/>
          <cell r="EG117"/>
          <cell r="EH117"/>
          <cell r="EI117"/>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cell r="HN117"/>
          <cell r="HO117"/>
          <cell r="HP117"/>
          <cell r="HQ117"/>
          <cell r="HR117"/>
          <cell r="HS117"/>
          <cell r="HT117"/>
          <cell r="HU117"/>
          <cell r="HV117"/>
          <cell r="HW117"/>
          <cell r="HX117"/>
          <cell r="HY117"/>
          <cell r="HZ117"/>
          <cell r="IA117"/>
          <cell r="IB117"/>
          <cell r="IC117"/>
          <cell r="ID117"/>
          <cell r="IE117"/>
          <cell r="IF117"/>
          <cell r="IG117"/>
          <cell r="IH117"/>
          <cell r="II117"/>
          <cell r="IJ117"/>
          <cell r="IK117"/>
          <cell r="IL117"/>
          <cell r="IM117"/>
          <cell r="IN117"/>
          <cell r="IO117"/>
          <cell r="IP117"/>
          <cell r="IQ117"/>
          <cell r="IR117"/>
          <cell r="IS117"/>
          <cell r="IT117"/>
          <cell r="IU117"/>
          <cell r="IV117"/>
          <cell r="IW117"/>
          <cell r="IX117"/>
          <cell r="IY117"/>
          <cell r="IZ117"/>
          <cell r="JA117"/>
          <cell r="JB117"/>
          <cell r="JC117"/>
          <cell r="JD117"/>
          <cell r="JE117"/>
          <cell r="JF117"/>
          <cell r="JG117"/>
          <cell r="JH117"/>
          <cell r="JI117"/>
          <cell r="JJ117"/>
          <cell r="JK117"/>
          <cell r="JL117"/>
          <cell r="JM117"/>
          <cell r="JN117"/>
          <cell r="JO117"/>
          <cell r="JP117"/>
          <cell r="JQ117"/>
          <cell r="JR117"/>
          <cell r="JS117"/>
          <cell r="JT117"/>
          <cell r="JU117"/>
          <cell r="JV117"/>
          <cell r="JW117"/>
          <cell r="JX117"/>
          <cell r="JY117"/>
          <cell r="JZ117"/>
          <cell r="KA117"/>
          <cell r="KB117"/>
          <cell r="KC117"/>
          <cell r="KD117"/>
          <cell r="KE117"/>
          <cell r="KF117"/>
          <cell r="KG117"/>
          <cell r="KH117"/>
          <cell r="KI117"/>
          <cell r="KJ117"/>
          <cell r="KK117"/>
          <cell r="KL117"/>
          <cell r="KM117"/>
          <cell r="KN117"/>
          <cell r="KO117"/>
          <cell r="KP117"/>
          <cell r="KQ117"/>
          <cell r="KR117"/>
          <cell r="KS117"/>
          <cell r="KT117"/>
          <cell r="KU117"/>
          <cell r="KV117"/>
          <cell r="KW117"/>
          <cell r="KX117"/>
          <cell r="KY117"/>
          <cell r="KZ117"/>
          <cell r="LA117"/>
          <cell r="LB117"/>
          <cell r="LC117"/>
          <cell r="LD117"/>
          <cell r="LE117"/>
          <cell r="LF117"/>
          <cell r="LG117"/>
          <cell r="LH117"/>
          <cell r="LI117"/>
          <cell r="LJ117"/>
          <cell r="LK117"/>
          <cell r="LL117"/>
          <cell r="LM117"/>
          <cell r="LN117"/>
          <cell r="LO117"/>
          <cell r="LP117"/>
          <cell r="LQ117"/>
          <cell r="LR117"/>
          <cell r="LS117"/>
          <cell r="LT117"/>
          <cell r="LU117"/>
          <cell r="LV117"/>
          <cell r="LW117"/>
          <cell r="LX117"/>
          <cell r="LY117"/>
          <cell r="LZ117"/>
          <cell r="MA117"/>
          <cell r="MB117"/>
          <cell r="MC117"/>
          <cell r="MD117"/>
          <cell r="ME117"/>
          <cell r="MF117"/>
          <cell r="MG117"/>
          <cell r="MH117"/>
          <cell r="MI117"/>
          <cell r="MJ117"/>
          <cell r="MK117"/>
          <cell r="ML117"/>
          <cell r="MM117"/>
          <cell r="MN117"/>
          <cell r="MO117"/>
          <cell r="MP117"/>
          <cell r="MQ117"/>
          <cell r="MR117"/>
          <cell r="MS117"/>
          <cell r="MT117"/>
          <cell r="MU117"/>
          <cell r="MV117"/>
          <cell r="MW117"/>
          <cell r="MX117"/>
          <cell r="MY117"/>
          <cell r="MZ117"/>
          <cell r="NA117"/>
          <cell r="NB117"/>
          <cell r="NC117"/>
          <cell r="ND117"/>
          <cell r="NE117"/>
          <cell r="NF117"/>
          <cell r="NG117"/>
          <cell r="NH117"/>
          <cell r="NI117"/>
          <cell r="NJ117"/>
          <cell r="NK117"/>
          <cell r="NL117"/>
          <cell r="NM117"/>
          <cell r="NN117"/>
          <cell r="NO117"/>
          <cell r="NP117"/>
          <cell r="NQ117"/>
          <cell r="NR117"/>
          <cell r="NS117"/>
          <cell r="NT117"/>
          <cell r="NU117"/>
          <cell r="NV117"/>
          <cell r="NW117"/>
          <cell r="NX117"/>
          <cell r="NY117"/>
          <cell r="NZ117"/>
          <cell r="OA117"/>
          <cell r="OB117"/>
          <cell r="OC117"/>
          <cell r="OD117"/>
          <cell r="OE117"/>
          <cell r="OF117"/>
          <cell r="OG117"/>
          <cell r="OH117"/>
          <cell r="OI117"/>
          <cell r="OJ117"/>
          <cell r="OK117"/>
          <cell r="OL117"/>
          <cell r="OM117"/>
          <cell r="ON117"/>
          <cell r="OO117"/>
          <cell r="OP117"/>
          <cell r="OQ117"/>
          <cell r="OR117"/>
          <cell r="OS117"/>
          <cell r="OT117"/>
          <cell r="OU117"/>
          <cell r="OV117"/>
          <cell r="OW117"/>
          <cell r="OX117"/>
          <cell r="OY117"/>
          <cell r="OZ117"/>
          <cell r="PA117"/>
          <cell r="PB117"/>
          <cell r="PC117"/>
          <cell r="PD117"/>
          <cell r="PE117"/>
          <cell r="PF117"/>
          <cell r="PG117"/>
          <cell r="PH117"/>
          <cell r="PI117"/>
          <cell r="PJ117"/>
          <cell r="PK117"/>
          <cell r="PL117"/>
          <cell r="PM117"/>
          <cell r="PN117"/>
          <cell r="PO117"/>
          <cell r="PP117"/>
          <cell r="PQ117"/>
          <cell r="PR117"/>
          <cell r="PS117"/>
          <cell r="PT117"/>
          <cell r="PU117"/>
          <cell r="PV117"/>
          <cell r="PW117"/>
          <cell r="PX117"/>
          <cell r="PY117"/>
          <cell r="PZ117"/>
          <cell r="QA117"/>
          <cell r="QB117"/>
          <cell r="QC117"/>
          <cell r="QD117"/>
          <cell r="QE117"/>
          <cell r="QF117"/>
          <cell r="QG117"/>
          <cell r="QH117"/>
          <cell r="QI117"/>
          <cell r="QJ117"/>
          <cell r="QK117"/>
          <cell r="QL117"/>
          <cell r="QM117"/>
          <cell r="QN117"/>
          <cell r="QO117"/>
          <cell r="QP117"/>
          <cell r="QQ117"/>
          <cell r="QR117"/>
          <cell r="QS117"/>
          <cell r="QT117"/>
          <cell r="QU117"/>
          <cell r="QV117"/>
          <cell r="QW117"/>
          <cell r="QX117"/>
          <cell r="QY117"/>
          <cell r="QZ117"/>
          <cell r="RA117"/>
          <cell r="RB117"/>
          <cell r="RC117"/>
          <cell r="RD117"/>
          <cell r="RE117"/>
          <cell r="RF117"/>
          <cell r="RG117"/>
          <cell r="RH117"/>
          <cell r="RI117"/>
          <cell r="RJ117"/>
          <cell r="RK117"/>
          <cell r="RL117"/>
          <cell r="RM117"/>
          <cell r="RN117"/>
          <cell r="RO117"/>
          <cell r="RP117"/>
          <cell r="RQ117"/>
          <cell r="RR117"/>
          <cell r="RS117"/>
          <cell r="RT117"/>
          <cell r="RU117"/>
          <cell r="RV117"/>
          <cell r="RW117"/>
          <cell r="RX117"/>
          <cell r="RY117"/>
          <cell r="RZ117"/>
          <cell r="SA117"/>
          <cell r="SB117"/>
          <cell r="SC117"/>
          <cell r="SD117"/>
          <cell r="SE117"/>
          <cell r="SF117"/>
          <cell r="SG117"/>
          <cell r="SH117"/>
          <cell r="SI117"/>
          <cell r="SJ117"/>
          <cell r="SK117"/>
          <cell r="SL117"/>
          <cell r="SM117"/>
          <cell r="SN117"/>
          <cell r="SO117"/>
          <cell r="SP117"/>
          <cell r="SQ117"/>
          <cell r="SR117"/>
          <cell r="SS117"/>
          <cell r="ST117"/>
          <cell r="SU117"/>
          <cell r="SV117"/>
          <cell r="SW117"/>
          <cell r="SX117"/>
          <cell r="SY117"/>
          <cell r="SZ117"/>
          <cell r="TA117"/>
          <cell r="TB117"/>
          <cell r="TC117"/>
          <cell r="TD117"/>
          <cell r="TE117"/>
          <cell r="TF117"/>
          <cell r="TG117"/>
          <cell r="TH117"/>
          <cell r="TI117"/>
          <cell r="TJ117"/>
          <cell r="TK117"/>
          <cell r="TL117"/>
          <cell r="TM117"/>
          <cell r="TN117"/>
          <cell r="TO117"/>
          <cell r="TP117"/>
          <cell r="TQ117"/>
          <cell r="TR117"/>
          <cell r="TS117"/>
          <cell r="TT117"/>
          <cell r="TU117"/>
          <cell r="TV117"/>
          <cell r="TW117"/>
          <cell r="TX117"/>
          <cell r="TY117"/>
          <cell r="TZ117"/>
          <cell r="UA117"/>
          <cell r="UB117"/>
          <cell r="UC117"/>
          <cell r="UD117"/>
          <cell r="UE117"/>
          <cell r="UF117"/>
          <cell r="UG117"/>
          <cell r="UH117"/>
          <cell r="UI117"/>
          <cell r="UJ117"/>
          <cell r="UK117"/>
          <cell r="UL117"/>
          <cell r="UM117"/>
          <cell r="UN117"/>
          <cell r="UO117"/>
          <cell r="UP117"/>
          <cell r="UQ117"/>
          <cell r="UR117"/>
          <cell r="US117"/>
          <cell r="UT117"/>
          <cell r="UU117"/>
          <cell r="UV117"/>
          <cell r="UW117"/>
          <cell r="UX117"/>
          <cell r="UY117"/>
          <cell r="UZ117"/>
          <cell r="VA117"/>
          <cell r="VB117"/>
          <cell r="VC117"/>
          <cell r="VD117"/>
          <cell r="VE117"/>
          <cell r="VF117"/>
          <cell r="VG117"/>
          <cell r="VH117"/>
          <cell r="VI117"/>
          <cell r="VJ117"/>
          <cell r="VK117"/>
          <cell r="VL117"/>
          <cell r="VM117"/>
          <cell r="VN117"/>
          <cell r="VO117"/>
          <cell r="VP117"/>
          <cell r="VQ117"/>
          <cell r="VR117"/>
          <cell r="VS117"/>
          <cell r="VT117"/>
          <cell r="VU117"/>
          <cell r="VV117"/>
          <cell r="VW117"/>
          <cell r="VX117"/>
          <cell r="VY117"/>
          <cell r="VZ117"/>
          <cell r="WA117"/>
          <cell r="WB117"/>
          <cell r="WC117"/>
          <cell r="WD117"/>
          <cell r="WE117"/>
          <cell r="WF117"/>
          <cell r="WG117"/>
          <cell r="WH117"/>
          <cell r="WI117"/>
          <cell r="WJ117"/>
          <cell r="WK117"/>
          <cell r="WL117"/>
          <cell r="WM117"/>
          <cell r="WN117"/>
          <cell r="WO117"/>
          <cell r="WP117"/>
          <cell r="WQ117"/>
          <cell r="WR117"/>
          <cell r="WS117"/>
          <cell r="WT117"/>
          <cell r="WU117"/>
          <cell r="WV117"/>
          <cell r="WW117"/>
          <cell r="WX117"/>
          <cell r="WY117"/>
          <cell r="WZ117"/>
          <cell r="XA117"/>
          <cell r="XB117"/>
          <cell r="XC117"/>
          <cell r="XD117"/>
          <cell r="XE117"/>
          <cell r="XF117"/>
          <cell r="XG117"/>
          <cell r="XH117"/>
          <cell r="XI117"/>
          <cell r="XJ117"/>
          <cell r="XK117"/>
          <cell r="XL117"/>
          <cell r="XM117"/>
          <cell r="XN117"/>
          <cell r="XO117"/>
          <cell r="XP117"/>
          <cell r="XQ117"/>
          <cell r="XR117"/>
          <cell r="XS117"/>
          <cell r="XT117"/>
          <cell r="XU117"/>
          <cell r="XV117"/>
        </row>
        <row r="118">
          <cell r="E118"/>
          <cell r="F118"/>
          <cell r="G118"/>
          <cell r="H118"/>
          <cell r="I118"/>
          <cell r="J118"/>
          <cell r="K118"/>
          <cell r="L118"/>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O118"/>
          <cell r="AP118"/>
          <cell r="AQ118"/>
          <cell r="AR118"/>
          <cell r="AS118"/>
          <cell r="AT118"/>
          <cell r="AU118"/>
          <cell r="AV118"/>
          <cell r="AW118"/>
          <cell r="AX118"/>
          <cell r="AY118"/>
          <cell r="AZ118"/>
          <cell r="BA118"/>
          <cell r="BB118"/>
          <cell r="BC118"/>
          <cell r="BD118"/>
          <cell r="BE118"/>
          <cell r="BF118"/>
          <cell r="BG118"/>
          <cell r="BH118"/>
          <cell r="BI118"/>
          <cell r="BJ118"/>
          <cell r="BK118"/>
          <cell r="BL118"/>
          <cell r="BM118"/>
          <cell r="BN118"/>
          <cell r="BO118"/>
          <cell r="BP118"/>
          <cell r="BQ118"/>
          <cell r="BR118"/>
          <cell r="BS118"/>
          <cell r="BT118"/>
          <cell r="BU118"/>
          <cell r="BV118"/>
          <cell r="BW118"/>
          <cell r="BX118"/>
          <cell r="BY118"/>
          <cell r="BZ118"/>
          <cell r="CA118"/>
          <cell r="CB118"/>
          <cell r="CC118"/>
          <cell r="CD118"/>
          <cell r="CE118"/>
          <cell r="CF118"/>
          <cell r="CG118"/>
          <cell r="CH118"/>
          <cell r="CI118"/>
          <cell r="CJ118"/>
          <cell r="CK118"/>
          <cell r="CL118"/>
          <cell r="CM118"/>
          <cell r="CN118"/>
          <cell r="CO118"/>
          <cell r="CP118"/>
          <cell r="CQ118"/>
          <cell r="CR118"/>
          <cell r="CS118"/>
          <cell r="CT118"/>
          <cell r="CU118"/>
          <cell r="CV118"/>
          <cell r="CW118"/>
          <cell r="CX118"/>
          <cell r="CY118"/>
          <cell r="CZ118"/>
          <cell r="DA118"/>
          <cell r="DB118"/>
          <cell r="DC118"/>
          <cell r="DD118"/>
          <cell r="DE118"/>
          <cell r="DF118"/>
          <cell r="DG118"/>
          <cell r="DH118"/>
          <cell r="DI118"/>
          <cell r="DJ118"/>
          <cell r="DK118"/>
          <cell r="DL118"/>
          <cell r="DM118"/>
          <cell r="DN118"/>
          <cell r="DO118"/>
          <cell r="DP118"/>
          <cell r="DQ118"/>
          <cell r="DR118"/>
          <cell r="DS118"/>
          <cell r="DT118"/>
          <cell r="DU118"/>
          <cell r="DV118"/>
          <cell r="DW118"/>
          <cell r="DX118"/>
          <cell r="DY118"/>
          <cell r="DZ118"/>
          <cell r="EA118"/>
          <cell r="EB118"/>
          <cell r="EC118"/>
          <cell r="ED118"/>
          <cell r="EE118"/>
          <cell r="EF118"/>
          <cell r="EG118"/>
          <cell r="EH118"/>
          <cell r="EI118"/>
          <cell r="EJ118"/>
          <cell r="EK118"/>
          <cell r="EL118"/>
          <cell r="EM118"/>
          <cell r="EN118"/>
          <cell r="EO118"/>
          <cell r="EP118"/>
          <cell r="EQ118"/>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cell r="HN118"/>
          <cell r="HO118"/>
          <cell r="HP118"/>
          <cell r="HQ118"/>
          <cell r="HR118"/>
          <cell r="HS118"/>
          <cell r="HT118"/>
          <cell r="HU118"/>
          <cell r="HV118"/>
          <cell r="HW118"/>
          <cell r="HX118"/>
          <cell r="HY118"/>
          <cell r="HZ118"/>
          <cell r="IA118"/>
          <cell r="IB118"/>
          <cell r="IC118"/>
          <cell r="ID118"/>
          <cell r="IE118"/>
          <cell r="IF118"/>
          <cell r="IG118"/>
          <cell r="IH118"/>
          <cell r="II118"/>
          <cell r="IJ118"/>
          <cell r="IK118"/>
          <cell r="IL118"/>
          <cell r="IM118"/>
          <cell r="IN118"/>
          <cell r="IO118"/>
          <cell r="IP118"/>
          <cell r="IQ118"/>
          <cell r="IR118"/>
          <cell r="IS118"/>
          <cell r="IT118"/>
          <cell r="IU118"/>
          <cell r="IV118"/>
          <cell r="IW118"/>
          <cell r="IX118"/>
          <cell r="IY118"/>
          <cell r="IZ118"/>
          <cell r="JA118"/>
          <cell r="JB118"/>
          <cell r="JC118"/>
          <cell r="JD118"/>
          <cell r="JE118"/>
          <cell r="JF118"/>
          <cell r="JG118"/>
          <cell r="JH118"/>
          <cell r="JI118"/>
          <cell r="JJ118"/>
          <cell r="JK118"/>
          <cell r="JL118"/>
          <cell r="JM118"/>
          <cell r="JN118"/>
          <cell r="JO118"/>
          <cell r="JP118"/>
          <cell r="JQ118"/>
          <cell r="JR118"/>
          <cell r="JS118"/>
          <cell r="JT118"/>
          <cell r="JU118"/>
          <cell r="JV118"/>
          <cell r="JW118"/>
          <cell r="JX118"/>
          <cell r="JY118"/>
          <cell r="JZ118"/>
          <cell r="KA118"/>
          <cell r="KB118"/>
          <cell r="KC118"/>
          <cell r="KD118"/>
          <cell r="KE118"/>
          <cell r="KF118"/>
          <cell r="KG118"/>
          <cell r="KH118"/>
          <cell r="KI118"/>
          <cell r="KJ118"/>
          <cell r="KK118"/>
          <cell r="KL118"/>
          <cell r="KM118"/>
          <cell r="KN118"/>
          <cell r="KO118"/>
          <cell r="KP118"/>
          <cell r="KQ118"/>
          <cell r="KR118"/>
          <cell r="KS118"/>
          <cell r="KT118"/>
          <cell r="KU118"/>
          <cell r="KV118"/>
          <cell r="KW118"/>
          <cell r="KX118"/>
          <cell r="KY118"/>
          <cell r="KZ118"/>
          <cell r="LA118"/>
          <cell r="LB118"/>
          <cell r="LC118"/>
          <cell r="LD118"/>
          <cell r="LE118"/>
          <cell r="LF118"/>
          <cell r="LG118"/>
          <cell r="LH118"/>
          <cell r="LI118"/>
          <cell r="LJ118"/>
          <cell r="LK118"/>
          <cell r="LL118"/>
          <cell r="LM118"/>
          <cell r="LN118"/>
          <cell r="LO118"/>
          <cell r="LP118"/>
          <cell r="LQ118"/>
          <cell r="LR118"/>
          <cell r="LS118"/>
          <cell r="LT118"/>
          <cell r="LU118"/>
          <cell r="LV118"/>
          <cell r="LW118"/>
          <cell r="LX118"/>
          <cell r="LY118"/>
          <cell r="LZ118"/>
          <cell r="MA118"/>
          <cell r="MB118"/>
          <cell r="MC118"/>
          <cell r="MD118"/>
          <cell r="ME118"/>
          <cell r="MF118"/>
          <cell r="MG118"/>
          <cell r="MH118"/>
          <cell r="MI118"/>
          <cell r="MJ118"/>
          <cell r="MK118"/>
          <cell r="ML118"/>
          <cell r="MM118"/>
          <cell r="MN118"/>
          <cell r="MO118"/>
          <cell r="MP118"/>
          <cell r="MQ118"/>
          <cell r="MR118"/>
          <cell r="MS118"/>
          <cell r="MT118"/>
          <cell r="MU118"/>
          <cell r="MV118"/>
          <cell r="MW118"/>
          <cell r="MX118"/>
          <cell r="MY118"/>
          <cell r="MZ118"/>
          <cell r="NA118"/>
          <cell r="NB118"/>
          <cell r="NC118"/>
          <cell r="ND118"/>
          <cell r="NE118"/>
          <cell r="NF118"/>
          <cell r="NG118"/>
          <cell r="NH118"/>
          <cell r="NI118"/>
          <cell r="NJ118"/>
          <cell r="NK118"/>
          <cell r="NL118"/>
          <cell r="NM118"/>
          <cell r="NN118"/>
          <cell r="NO118"/>
          <cell r="NP118"/>
          <cell r="NQ118"/>
          <cell r="NR118"/>
          <cell r="NS118"/>
          <cell r="NT118"/>
          <cell r="NU118"/>
          <cell r="NV118"/>
          <cell r="NW118"/>
          <cell r="NX118"/>
          <cell r="NY118"/>
          <cell r="NZ118"/>
          <cell r="OA118"/>
          <cell r="OB118"/>
          <cell r="OC118"/>
          <cell r="OD118"/>
          <cell r="OE118"/>
          <cell r="OF118"/>
          <cell r="OG118"/>
          <cell r="OH118"/>
          <cell r="OI118"/>
          <cell r="OJ118"/>
          <cell r="OK118"/>
          <cell r="OL118"/>
          <cell r="OM118"/>
          <cell r="ON118"/>
          <cell r="OO118"/>
          <cell r="OP118"/>
          <cell r="OQ118"/>
          <cell r="OR118"/>
          <cell r="OS118"/>
          <cell r="OT118"/>
          <cell r="OU118"/>
          <cell r="OV118"/>
          <cell r="OW118"/>
          <cell r="OX118"/>
          <cell r="OY118"/>
          <cell r="OZ118"/>
          <cell r="PA118"/>
          <cell r="PB118"/>
          <cell r="PC118"/>
          <cell r="PD118"/>
          <cell r="PE118"/>
          <cell r="PF118"/>
          <cell r="PG118"/>
          <cell r="PH118"/>
          <cell r="PI118"/>
          <cell r="PJ118"/>
          <cell r="PK118"/>
          <cell r="PL118"/>
          <cell r="PM118"/>
          <cell r="PN118"/>
          <cell r="PO118"/>
          <cell r="PP118"/>
          <cell r="PQ118"/>
          <cell r="PR118"/>
          <cell r="PS118"/>
          <cell r="PT118"/>
          <cell r="PU118"/>
          <cell r="PV118"/>
          <cell r="PW118"/>
          <cell r="PX118"/>
          <cell r="PY118"/>
          <cell r="PZ118"/>
          <cell r="QA118"/>
          <cell r="QB118"/>
          <cell r="QC118"/>
          <cell r="QD118"/>
          <cell r="QE118"/>
          <cell r="QF118"/>
          <cell r="QG118"/>
          <cell r="QH118"/>
          <cell r="QI118"/>
          <cell r="QJ118"/>
          <cell r="QK118"/>
          <cell r="QL118"/>
          <cell r="QM118"/>
          <cell r="QN118"/>
          <cell r="QO118"/>
          <cell r="QP118"/>
          <cell r="QQ118"/>
          <cell r="QR118"/>
          <cell r="QS118"/>
          <cell r="QT118"/>
          <cell r="QU118"/>
          <cell r="QV118"/>
          <cell r="QW118"/>
          <cell r="QX118"/>
          <cell r="QY118"/>
          <cell r="QZ118"/>
          <cell r="RA118"/>
          <cell r="RB118"/>
          <cell r="RC118"/>
          <cell r="RD118"/>
          <cell r="RE118"/>
          <cell r="RF118"/>
          <cell r="RG118"/>
          <cell r="RH118"/>
          <cell r="RI118"/>
          <cell r="RJ118"/>
          <cell r="RK118"/>
          <cell r="RL118"/>
          <cell r="RM118"/>
          <cell r="RN118"/>
          <cell r="RO118"/>
          <cell r="RP118"/>
          <cell r="RQ118"/>
          <cell r="RR118"/>
          <cell r="RS118"/>
          <cell r="RT118"/>
          <cell r="RU118"/>
          <cell r="RV118"/>
          <cell r="RW118"/>
          <cell r="RX118"/>
          <cell r="RY118"/>
          <cell r="RZ118"/>
          <cell r="SA118"/>
          <cell r="SB118"/>
          <cell r="SC118"/>
          <cell r="SD118"/>
          <cell r="SE118"/>
          <cell r="SF118"/>
          <cell r="SG118"/>
          <cell r="SH118"/>
          <cell r="SI118"/>
          <cell r="SJ118"/>
          <cell r="SK118"/>
          <cell r="SL118"/>
          <cell r="SM118"/>
          <cell r="SN118"/>
          <cell r="SO118"/>
          <cell r="SP118"/>
          <cell r="SQ118"/>
          <cell r="SR118"/>
          <cell r="SS118"/>
          <cell r="ST118"/>
          <cell r="SU118"/>
          <cell r="SV118"/>
          <cell r="SW118"/>
          <cell r="SX118"/>
          <cell r="SY118"/>
          <cell r="SZ118"/>
          <cell r="TA118"/>
          <cell r="TB118"/>
          <cell r="TC118"/>
          <cell r="TD118"/>
          <cell r="TE118"/>
          <cell r="TF118"/>
          <cell r="TG118"/>
          <cell r="TH118"/>
          <cell r="TI118"/>
          <cell r="TJ118"/>
          <cell r="TK118"/>
          <cell r="TL118"/>
          <cell r="TM118"/>
          <cell r="TN118"/>
          <cell r="TO118"/>
          <cell r="TP118"/>
          <cell r="TQ118"/>
          <cell r="TR118"/>
          <cell r="TS118"/>
          <cell r="TT118"/>
          <cell r="TU118"/>
          <cell r="TV118"/>
          <cell r="TW118"/>
          <cell r="TX118"/>
          <cell r="TY118"/>
          <cell r="TZ118"/>
          <cell r="UA118"/>
          <cell r="UB118"/>
          <cell r="UC118"/>
          <cell r="UD118"/>
          <cell r="UE118"/>
          <cell r="UF118"/>
          <cell r="UG118"/>
          <cell r="UH118"/>
          <cell r="UI118"/>
          <cell r="UJ118"/>
          <cell r="UK118"/>
          <cell r="UL118"/>
          <cell r="UM118"/>
          <cell r="UN118"/>
          <cell r="UO118"/>
          <cell r="UP118"/>
          <cell r="UQ118"/>
          <cell r="UR118"/>
          <cell r="US118"/>
          <cell r="UT118"/>
          <cell r="UU118"/>
          <cell r="UV118"/>
          <cell r="UW118"/>
          <cell r="UX118"/>
          <cell r="UY118"/>
          <cell r="UZ118"/>
          <cell r="VA118"/>
          <cell r="VB118"/>
          <cell r="VC118"/>
          <cell r="VD118"/>
          <cell r="VE118"/>
          <cell r="VF118"/>
          <cell r="VG118"/>
          <cell r="VH118"/>
          <cell r="VI118"/>
          <cell r="VJ118"/>
          <cell r="VK118"/>
          <cell r="VL118"/>
          <cell r="VM118"/>
          <cell r="VN118"/>
          <cell r="VO118"/>
          <cell r="VP118"/>
          <cell r="VQ118"/>
          <cell r="VR118"/>
          <cell r="VS118"/>
          <cell r="VT118"/>
          <cell r="VU118"/>
          <cell r="VV118"/>
          <cell r="VW118"/>
          <cell r="VX118"/>
          <cell r="VY118"/>
          <cell r="VZ118"/>
          <cell r="WA118"/>
          <cell r="WB118"/>
          <cell r="WC118"/>
          <cell r="WD118"/>
          <cell r="WE118"/>
          <cell r="WF118"/>
          <cell r="WG118"/>
          <cell r="WH118"/>
          <cell r="WI118"/>
          <cell r="WJ118"/>
          <cell r="WK118"/>
          <cell r="WL118"/>
          <cell r="WM118"/>
          <cell r="WN118"/>
          <cell r="WO118"/>
          <cell r="WP118"/>
          <cell r="WQ118"/>
          <cell r="WR118"/>
          <cell r="WS118"/>
          <cell r="WT118"/>
          <cell r="WU118"/>
          <cell r="WV118"/>
          <cell r="WW118"/>
          <cell r="WX118"/>
          <cell r="WY118"/>
          <cell r="WZ118"/>
          <cell r="XA118"/>
          <cell r="XB118"/>
          <cell r="XC118"/>
          <cell r="XD118"/>
          <cell r="XE118"/>
          <cell r="XF118"/>
          <cell r="XG118"/>
          <cell r="XH118"/>
          <cell r="XI118"/>
          <cell r="XJ118"/>
          <cell r="XK118"/>
          <cell r="XL118"/>
          <cell r="XM118"/>
          <cell r="XN118"/>
          <cell r="XO118"/>
          <cell r="XP118"/>
          <cell r="XQ118"/>
          <cell r="XR118"/>
          <cell r="XS118"/>
          <cell r="XT118"/>
          <cell r="XU118"/>
          <cell r="XV118"/>
        </row>
        <row r="119">
          <cell r="E119"/>
          <cell r="F119"/>
          <cell r="G119"/>
          <cell r="H119"/>
          <cell r="I119"/>
          <cell r="J119"/>
          <cell r="K119"/>
          <cell r="L119"/>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O119"/>
          <cell r="AP119"/>
          <cell r="AQ119"/>
          <cell r="AR119"/>
          <cell r="AS119"/>
          <cell r="AT119"/>
          <cell r="AU119"/>
          <cell r="AV119"/>
          <cell r="AW119"/>
          <cell r="AX119"/>
          <cell r="AY119"/>
          <cell r="AZ119"/>
          <cell r="BA119"/>
          <cell r="BB119"/>
          <cell r="BC119"/>
          <cell r="BD119"/>
          <cell r="BE119"/>
          <cell r="BF119"/>
          <cell r="BG119"/>
          <cell r="BH119"/>
          <cell r="BI119"/>
          <cell r="BJ119"/>
          <cell r="BK119"/>
          <cell r="BL119"/>
          <cell r="BM119"/>
          <cell r="BN119"/>
          <cell r="BO119"/>
          <cell r="BP119"/>
          <cell r="BQ119"/>
          <cell r="BR119"/>
          <cell r="BS119"/>
          <cell r="BT119"/>
          <cell r="BU119"/>
          <cell r="BV119"/>
          <cell r="BW119"/>
          <cell r="BX119"/>
          <cell r="BY119"/>
          <cell r="BZ119"/>
          <cell r="CA119"/>
          <cell r="CB119"/>
          <cell r="CC119"/>
          <cell r="CD119"/>
          <cell r="CE119"/>
          <cell r="CF119"/>
          <cell r="CG119"/>
          <cell r="CH119"/>
          <cell r="CI119"/>
          <cell r="CJ119"/>
          <cell r="CK119"/>
          <cell r="CL119"/>
          <cell r="CM119"/>
          <cell r="CN119"/>
          <cell r="CO119"/>
          <cell r="CP119"/>
          <cell r="CQ119"/>
          <cell r="CR119"/>
          <cell r="CS119"/>
          <cell r="CT119"/>
          <cell r="CU119"/>
          <cell r="CV119"/>
          <cell r="CW119"/>
          <cell r="CX119"/>
          <cell r="CY119"/>
          <cell r="CZ119"/>
          <cell r="DA119"/>
          <cell r="DB119"/>
          <cell r="DC119"/>
          <cell r="DD119"/>
          <cell r="DE119"/>
          <cell r="DF119"/>
          <cell r="DG119"/>
          <cell r="DH119"/>
          <cell r="DI119"/>
          <cell r="DJ119"/>
          <cell r="DK119"/>
          <cell r="DL119"/>
          <cell r="DM119"/>
          <cell r="DN119"/>
          <cell r="DO119"/>
          <cell r="DP119"/>
          <cell r="DQ119"/>
          <cell r="DR119"/>
          <cell r="DS119"/>
          <cell r="DT119"/>
          <cell r="DU119"/>
          <cell r="DV119"/>
          <cell r="DW119"/>
          <cell r="DX119"/>
          <cell r="DY119"/>
          <cell r="DZ119"/>
          <cell r="EA119"/>
          <cell r="EB119"/>
          <cell r="EC119"/>
          <cell r="ED119"/>
          <cell r="EE119"/>
          <cell r="EF119"/>
          <cell r="EG119"/>
          <cell r="EH119"/>
          <cell r="EI119"/>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cell r="GE119"/>
          <cell r="GF119"/>
          <cell r="GG119"/>
          <cell r="GH119"/>
          <cell r="GI119"/>
          <cell r="GJ119"/>
          <cell r="GK119"/>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cell r="HN119"/>
          <cell r="HO119"/>
          <cell r="HP119"/>
          <cell r="HQ119"/>
          <cell r="HR119"/>
          <cell r="HS119"/>
          <cell r="HT119"/>
          <cell r="HU119"/>
          <cell r="HV119"/>
          <cell r="HW119"/>
          <cell r="HX119"/>
          <cell r="HY119"/>
          <cell r="HZ119"/>
          <cell r="IA119"/>
          <cell r="IB119"/>
          <cell r="IC119"/>
          <cell r="ID119"/>
          <cell r="IE119"/>
          <cell r="IF119"/>
          <cell r="IG119"/>
          <cell r="IH119"/>
          <cell r="II119"/>
          <cell r="IJ119"/>
          <cell r="IK119"/>
          <cell r="IL119"/>
          <cell r="IM119"/>
          <cell r="IN119"/>
          <cell r="IO119"/>
          <cell r="IP119"/>
          <cell r="IQ119"/>
          <cell r="IR119"/>
          <cell r="IS119"/>
          <cell r="IT119"/>
          <cell r="IU119"/>
          <cell r="IV119"/>
          <cell r="IW119"/>
          <cell r="IX119"/>
          <cell r="IY119"/>
          <cell r="IZ119"/>
          <cell r="JA119"/>
          <cell r="JB119"/>
          <cell r="JC119"/>
          <cell r="JD119"/>
          <cell r="JE119"/>
          <cell r="JF119"/>
          <cell r="JG119"/>
          <cell r="JH119"/>
          <cell r="JI119"/>
          <cell r="JJ119"/>
          <cell r="JK119"/>
          <cell r="JL119"/>
          <cell r="JM119"/>
          <cell r="JN119"/>
          <cell r="JO119"/>
          <cell r="JP119"/>
          <cell r="JQ119"/>
          <cell r="JR119"/>
          <cell r="JS119"/>
          <cell r="JT119"/>
          <cell r="JU119"/>
          <cell r="JV119"/>
          <cell r="JW119"/>
          <cell r="JX119"/>
          <cell r="JY119"/>
          <cell r="JZ119"/>
          <cell r="KA119"/>
          <cell r="KB119"/>
          <cell r="KC119"/>
          <cell r="KD119"/>
          <cell r="KE119"/>
          <cell r="KF119"/>
          <cell r="KG119"/>
          <cell r="KH119"/>
          <cell r="KI119"/>
          <cell r="KJ119"/>
          <cell r="KK119"/>
          <cell r="KL119"/>
          <cell r="KM119"/>
          <cell r="KN119"/>
          <cell r="KO119"/>
          <cell r="KP119"/>
          <cell r="KQ119"/>
          <cell r="KR119"/>
          <cell r="KS119"/>
          <cell r="KT119"/>
          <cell r="KU119"/>
          <cell r="KV119"/>
          <cell r="KW119"/>
          <cell r="KX119"/>
          <cell r="KY119"/>
          <cell r="KZ119"/>
          <cell r="LA119"/>
          <cell r="LB119"/>
          <cell r="LC119"/>
          <cell r="LD119"/>
          <cell r="LE119"/>
          <cell r="LF119"/>
          <cell r="LG119"/>
          <cell r="LH119"/>
          <cell r="LI119"/>
          <cell r="LJ119"/>
          <cell r="LK119"/>
          <cell r="LL119"/>
          <cell r="LM119"/>
          <cell r="LN119"/>
          <cell r="LO119"/>
          <cell r="LP119"/>
          <cell r="LQ119"/>
          <cell r="LR119"/>
          <cell r="LS119"/>
          <cell r="LT119"/>
          <cell r="LU119"/>
          <cell r="LV119"/>
          <cell r="LW119"/>
          <cell r="LX119"/>
          <cell r="LY119"/>
          <cell r="LZ119"/>
          <cell r="MA119"/>
          <cell r="MB119"/>
          <cell r="MC119"/>
          <cell r="MD119"/>
          <cell r="ME119"/>
          <cell r="MF119"/>
          <cell r="MG119"/>
          <cell r="MH119"/>
          <cell r="MI119"/>
          <cell r="MJ119"/>
          <cell r="MK119"/>
          <cell r="ML119"/>
          <cell r="MM119"/>
          <cell r="MN119"/>
          <cell r="MO119"/>
          <cell r="MP119"/>
          <cell r="MQ119"/>
          <cell r="MR119"/>
          <cell r="MS119"/>
          <cell r="MT119"/>
          <cell r="MU119"/>
          <cell r="MV119"/>
          <cell r="MW119"/>
          <cell r="MX119"/>
          <cell r="MY119"/>
          <cell r="MZ119"/>
          <cell r="NA119"/>
          <cell r="NB119"/>
          <cell r="NC119"/>
          <cell r="ND119"/>
          <cell r="NE119"/>
          <cell r="NF119"/>
          <cell r="NG119"/>
          <cell r="NH119"/>
          <cell r="NI119"/>
          <cell r="NJ119"/>
          <cell r="NK119"/>
          <cell r="NL119"/>
          <cell r="NM119"/>
          <cell r="NN119"/>
          <cell r="NO119"/>
          <cell r="NP119"/>
          <cell r="NQ119"/>
          <cell r="NR119"/>
          <cell r="NS119"/>
          <cell r="NT119"/>
          <cell r="NU119"/>
          <cell r="NV119"/>
          <cell r="NW119"/>
          <cell r="NX119"/>
          <cell r="NY119"/>
          <cell r="NZ119"/>
          <cell r="OA119"/>
          <cell r="OB119"/>
          <cell r="OC119"/>
          <cell r="OD119"/>
          <cell r="OE119"/>
          <cell r="OF119"/>
          <cell r="OG119"/>
          <cell r="OH119"/>
          <cell r="OI119"/>
          <cell r="OJ119"/>
          <cell r="OK119"/>
          <cell r="OL119"/>
          <cell r="OM119"/>
          <cell r="ON119"/>
          <cell r="OO119"/>
          <cell r="OP119"/>
          <cell r="OQ119"/>
          <cell r="OR119"/>
          <cell r="OS119"/>
          <cell r="OT119"/>
          <cell r="OU119"/>
          <cell r="OV119"/>
          <cell r="OW119"/>
          <cell r="OX119"/>
          <cell r="OY119"/>
          <cell r="OZ119"/>
          <cell r="PA119"/>
          <cell r="PB119"/>
          <cell r="PC119"/>
          <cell r="PD119"/>
          <cell r="PE119"/>
          <cell r="PF119"/>
          <cell r="PG119"/>
          <cell r="PH119"/>
          <cell r="PI119"/>
          <cell r="PJ119"/>
          <cell r="PK119"/>
          <cell r="PL119"/>
          <cell r="PM119"/>
          <cell r="PN119"/>
          <cell r="PO119"/>
          <cell r="PP119"/>
          <cell r="PQ119"/>
          <cell r="PR119"/>
          <cell r="PS119"/>
          <cell r="PT119"/>
          <cell r="PU119"/>
          <cell r="PV119"/>
          <cell r="PW119"/>
          <cell r="PX119"/>
          <cell r="PY119"/>
          <cell r="PZ119"/>
          <cell r="QA119"/>
          <cell r="QB119"/>
          <cell r="QC119"/>
          <cell r="QD119"/>
          <cell r="QE119"/>
          <cell r="QF119"/>
          <cell r="QG119"/>
          <cell r="QH119"/>
          <cell r="QI119"/>
          <cell r="QJ119"/>
          <cell r="QK119"/>
          <cell r="QL119"/>
          <cell r="QM119"/>
          <cell r="QN119"/>
          <cell r="QO119"/>
          <cell r="QP119"/>
          <cell r="QQ119"/>
          <cell r="QR119"/>
          <cell r="QS119"/>
          <cell r="QT119"/>
          <cell r="QU119"/>
          <cell r="QV119"/>
          <cell r="QW119"/>
          <cell r="QX119"/>
          <cell r="QY119"/>
          <cell r="QZ119"/>
          <cell r="RA119"/>
          <cell r="RB119"/>
          <cell r="RC119"/>
          <cell r="RD119"/>
          <cell r="RE119"/>
          <cell r="RF119"/>
          <cell r="RG119"/>
          <cell r="RH119"/>
          <cell r="RI119"/>
          <cell r="RJ119"/>
          <cell r="RK119"/>
          <cell r="RL119"/>
          <cell r="RM119"/>
          <cell r="RN119"/>
          <cell r="RO119"/>
          <cell r="RP119"/>
          <cell r="RQ119"/>
          <cell r="RR119"/>
          <cell r="RS119"/>
          <cell r="RT119"/>
          <cell r="RU119"/>
          <cell r="RV119"/>
          <cell r="RW119"/>
          <cell r="RX119"/>
          <cell r="RY119"/>
          <cell r="RZ119"/>
          <cell r="SA119"/>
          <cell r="SB119"/>
          <cell r="SC119"/>
          <cell r="SD119"/>
          <cell r="SE119"/>
          <cell r="SF119"/>
          <cell r="SG119"/>
          <cell r="SH119"/>
          <cell r="SI119"/>
          <cell r="SJ119"/>
          <cell r="SK119"/>
          <cell r="SL119"/>
          <cell r="SM119"/>
          <cell r="SN119"/>
          <cell r="SO119"/>
          <cell r="SP119"/>
          <cell r="SQ119"/>
          <cell r="SR119"/>
          <cell r="SS119"/>
          <cell r="ST119"/>
          <cell r="SU119"/>
          <cell r="SV119"/>
          <cell r="SW119"/>
          <cell r="SX119"/>
          <cell r="SY119"/>
          <cell r="SZ119"/>
          <cell r="TA119"/>
          <cell r="TB119"/>
          <cell r="TC119"/>
          <cell r="TD119"/>
          <cell r="TE119"/>
          <cell r="TF119"/>
          <cell r="TG119"/>
          <cell r="TH119"/>
          <cell r="TI119"/>
          <cell r="TJ119"/>
          <cell r="TK119"/>
          <cell r="TL119"/>
          <cell r="TM119"/>
          <cell r="TN119"/>
          <cell r="TO119"/>
          <cell r="TP119"/>
          <cell r="TQ119"/>
          <cell r="TR119"/>
          <cell r="TS119"/>
          <cell r="TT119"/>
          <cell r="TU119"/>
          <cell r="TV119"/>
          <cell r="TW119"/>
          <cell r="TX119"/>
          <cell r="TY119"/>
          <cell r="TZ119"/>
          <cell r="UA119"/>
          <cell r="UB119"/>
          <cell r="UC119"/>
          <cell r="UD119"/>
          <cell r="UE119"/>
          <cell r="UF119"/>
          <cell r="UG119"/>
          <cell r="UH119"/>
          <cell r="UI119"/>
          <cell r="UJ119"/>
          <cell r="UK119"/>
          <cell r="UL119"/>
          <cell r="UM119"/>
          <cell r="UN119"/>
          <cell r="UO119"/>
          <cell r="UP119"/>
          <cell r="UQ119"/>
          <cell r="UR119"/>
          <cell r="US119"/>
          <cell r="UT119"/>
          <cell r="UU119"/>
          <cell r="UV119"/>
          <cell r="UW119"/>
          <cell r="UX119"/>
          <cell r="UY119"/>
          <cell r="UZ119"/>
          <cell r="VA119"/>
          <cell r="VB119"/>
          <cell r="VC119"/>
          <cell r="VD119"/>
          <cell r="VE119"/>
          <cell r="VF119"/>
          <cell r="VG119"/>
          <cell r="VH119"/>
          <cell r="VI119"/>
          <cell r="VJ119"/>
          <cell r="VK119"/>
          <cell r="VL119"/>
          <cell r="VM119"/>
          <cell r="VN119"/>
          <cell r="VO119"/>
          <cell r="VP119"/>
          <cell r="VQ119"/>
          <cell r="VR119"/>
          <cell r="VS119"/>
          <cell r="VT119"/>
          <cell r="VU119"/>
          <cell r="VV119"/>
          <cell r="VW119"/>
          <cell r="VX119"/>
          <cell r="VY119"/>
          <cell r="VZ119"/>
          <cell r="WA119"/>
          <cell r="WB119"/>
          <cell r="WC119"/>
          <cell r="WD119"/>
          <cell r="WE119"/>
          <cell r="WF119"/>
          <cell r="WG119"/>
          <cell r="WH119"/>
          <cell r="WI119"/>
          <cell r="WJ119"/>
          <cell r="WK119"/>
          <cell r="WL119"/>
          <cell r="WM119"/>
          <cell r="WN119"/>
          <cell r="WO119"/>
          <cell r="WP119"/>
          <cell r="WQ119"/>
          <cell r="WR119"/>
          <cell r="WS119"/>
          <cell r="WT119"/>
          <cell r="WU119"/>
          <cell r="WV119"/>
          <cell r="WW119"/>
          <cell r="WX119"/>
          <cell r="WY119"/>
          <cell r="WZ119"/>
          <cell r="XA119"/>
          <cell r="XB119"/>
          <cell r="XC119"/>
          <cell r="XD119"/>
          <cell r="XE119"/>
          <cell r="XF119"/>
          <cell r="XG119"/>
          <cell r="XH119"/>
          <cell r="XI119"/>
          <cell r="XJ119"/>
          <cell r="XK119"/>
          <cell r="XL119"/>
          <cell r="XM119"/>
          <cell r="XN119"/>
          <cell r="XO119"/>
          <cell r="XP119"/>
          <cell r="XQ119"/>
          <cell r="XR119"/>
          <cell r="XS119"/>
          <cell r="XT119"/>
          <cell r="XU119"/>
          <cell r="XV119"/>
        </row>
        <row r="120">
          <cell r="E120"/>
          <cell r="F120"/>
          <cell r="G120"/>
          <cell r="H120"/>
          <cell r="I120"/>
          <cell r="J120"/>
          <cell r="K120"/>
          <cell r="L120"/>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O120"/>
          <cell r="AP120"/>
          <cell r="AQ120"/>
          <cell r="AR120"/>
          <cell r="AS120"/>
          <cell r="AT120"/>
          <cell r="AU120"/>
          <cell r="AV120"/>
          <cell r="AW120"/>
          <cell r="AX120"/>
          <cell r="AY120"/>
          <cell r="AZ120"/>
          <cell r="BA120"/>
          <cell r="BB120"/>
          <cell r="BC120"/>
          <cell r="BD120"/>
          <cell r="BE120"/>
          <cell r="BF120"/>
          <cell r="BG120"/>
          <cell r="BH120"/>
          <cell r="BI120"/>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cell r="CO120"/>
          <cell r="CP120"/>
          <cell r="CQ120"/>
          <cell r="CR120"/>
          <cell r="CS120"/>
          <cell r="CT120"/>
          <cell r="CU120"/>
          <cell r="CV120"/>
          <cell r="CW120"/>
          <cell r="CX120"/>
          <cell r="CY120"/>
          <cell r="CZ120"/>
          <cell r="DA120"/>
          <cell r="DB120"/>
          <cell r="DC120"/>
          <cell r="DD120"/>
          <cell r="DE120"/>
          <cell r="DF120"/>
          <cell r="DG120"/>
          <cell r="DH120"/>
          <cell r="DI120"/>
          <cell r="DJ120"/>
          <cell r="DK120"/>
          <cell r="DL120"/>
          <cell r="DM120"/>
          <cell r="DN120"/>
          <cell r="DO120"/>
          <cell r="DP120"/>
          <cell r="DQ120"/>
          <cell r="DR120"/>
          <cell r="DS120"/>
          <cell r="DT120"/>
          <cell r="DU120"/>
          <cell r="DV120"/>
          <cell r="DW120"/>
          <cell r="DX120"/>
          <cell r="DY120"/>
          <cell r="DZ120"/>
          <cell r="EA120"/>
          <cell r="EB120"/>
          <cell r="EC120"/>
          <cell r="ED120"/>
          <cell r="EE120"/>
          <cell r="EF120"/>
          <cell r="EG120"/>
          <cell r="EH120"/>
          <cell r="EI120"/>
          <cell r="EJ120"/>
          <cell r="EK120"/>
          <cell r="EL120"/>
          <cell r="EM120"/>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t="str">
            <v>SR NOT OUT</v>
          </cell>
          <cell r="HJ120" t="str">
            <v>SR NOT OUT</v>
          </cell>
          <cell r="HK120"/>
          <cell r="HL120" t="str">
            <v>SR NOT OUT</v>
          </cell>
          <cell r="HM120"/>
          <cell r="HN120"/>
          <cell r="HO120"/>
          <cell r="HP120" t="str">
            <v>SR NOT OUT</v>
          </cell>
          <cell r="HQ120" t="str">
            <v>SR NOT OUT</v>
          </cell>
          <cell r="HR120"/>
          <cell r="HS120" t="str">
            <v>SR NOT OUT</v>
          </cell>
          <cell r="HT120"/>
          <cell r="HU120" t="str">
            <v>SR NOT OUT</v>
          </cell>
          <cell r="HV120"/>
          <cell r="HW120" t="str">
            <v>SR NOT OUT</v>
          </cell>
          <cell r="HX120"/>
          <cell r="HY120"/>
          <cell r="HZ120"/>
          <cell r="IA120"/>
          <cell r="IB120"/>
          <cell r="IC120"/>
          <cell r="ID120"/>
          <cell r="IE120"/>
          <cell r="IF120"/>
          <cell r="IG120"/>
          <cell r="IH120"/>
          <cell r="II120"/>
          <cell r="IJ120"/>
          <cell r="IK120"/>
          <cell r="IL120"/>
          <cell r="IM120"/>
          <cell r="IN120"/>
          <cell r="IO120"/>
          <cell r="IP120"/>
          <cell r="IQ120"/>
          <cell r="IR120"/>
          <cell r="IS120"/>
          <cell r="IT120"/>
          <cell r="IU120"/>
          <cell r="IV120"/>
          <cell r="IW120"/>
          <cell r="IX120"/>
          <cell r="IY120"/>
          <cell r="IZ120"/>
          <cell r="JA120"/>
          <cell r="JB120"/>
          <cell r="JC120"/>
          <cell r="JD120"/>
          <cell r="JE120"/>
          <cell r="JF120"/>
          <cell r="JG120"/>
          <cell r="JH120"/>
          <cell r="JI120"/>
          <cell r="JJ120"/>
          <cell r="JK120"/>
          <cell r="JL120"/>
          <cell r="JM120"/>
          <cell r="JN120"/>
          <cell r="JO120"/>
          <cell r="JP120"/>
          <cell r="JQ120"/>
          <cell r="JR120"/>
          <cell r="JS120"/>
          <cell r="JT120"/>
          <cell r="JU120"/>
          <cell r="JV120"/>
          <cell r="JW120"/>
          <cell r="JX120"/>
          <cell r="JY120"/>
          <cell r="JZ120"/>
          <cell r="KA120"/>
          <cell r="KB120"/>
          <cell r="KC120"/>
          <cell r="KD120"/>
          <cell r="KE120"/>
          <cell r="KF120"/>
          <cell r="KG120"/>
          <cell r="KH120"/>
          <cell r="KI120"/>
          <cell r="KJ120"/>
          <cell r="KK120"/>
          <cell r="KL120"/>
          <cell r="KM120"/>
          <cell r="KN120"/>
          <cell r="KO120"/>
          <cell r="KP120"/>
          <cell r="KQ120"/>
          <cell r="KR120"/>
          <cell r="KS120"/>
          <cell r="KT120"/>
          <cell r="KU120"/>
          <cell r="KV120"/>
          <cell r="KW120"/>
          <cell r="KX120"/>
          <cell r="KY120"/>
          <cell r="KZ120"/>
          <cell r="LA120"/>
          <cell r="LB120"/>
          <cell r="LC120"/>
          <cell r="LD120"/>
          <cell r="LE120"/>
          <cell r="LF120"/>
          <cell r="LG120"/>
          <cell r="LH120"/>
          <cell r="LI120"/>
          <cell r="LJ120"/>
          <cell r="LK120"/>
          <cell r="LL120"/>
          <cell r="LM120"/>
          <cell r="LN120"/>
          <cell r="LO120"/>
          <cell r="LP120"/>
          <cell r="LQ120"/>
          <cell r="LR120"/>
          <cell r="LS120"/>
          <cell r="LT120"/>
          <cell r="LU120"/>
          <cell r="LV120"/>
          <cell r="LW120"/>
          <cell r="LX120"/>
          <cell r="LY120"/>
          <cell r="LZ120"/>
          <cell r="MA120"/>
          <cell r="MB120"/>
          <cell r="MC120"/>
          <cell r="MD120"/>
          <cell r="ME120"/>
          <cell r="MF120"/>
          <cell r="MG120"/>
          <cell r="MH120"/>
          <cell r="MI120"/>
          <cell r="MJ120"/>
          <cell r="MK120"/>
          <cell r="ML120"/>
          <cell r="MM120"/>
          <cell r="MN120"/>
          <cell r="MO120"/>
          <cell r="MP120"/>
          <cell r="MQ120"/>
          <cell r="MR120"/>
          <cell r="MS120"/>
          <cell r="MT120"/>
          <cell r="MU120"/>
          <cell r="MV120"/>
          <cell r="MW120"/>
          <cell r="MX120"/>
          <cell r="MY120"/>
          <cell r="MZ120"/>
          <cell r="NA120"/>
          <cell r="NB120"/>
          <cell r="NC120"/>
          <cell r="ND120"/>
          <cell r="NE120"/>
          <cell r="NF120"/>
          <cell r="NG120"/>
          <cell r="NH120"/>
          <cell r="NI120"/>
          <cell r="NJ120"/>
          <cell r="NK120"/>
          <cell r="NL120"/>
          <cell r="NM120"/>
          <cell r="NN120"/>
          <cell r="NO120"/>
          <cell r="NP120"/>
          <cell r="NQ120"/>
          <cell r="NR120"/>
          <cell r="NS120"/>
          <cell r="NT120"/>
          <cell r="NU120"/>
          <cell r="NV120"/>
          <cell r="NW120"/>
          <cell r="NX120"/>
          <cell r="NY120"/>
          <cell r="NZ120"/>
          <cell r="OA120"/>
          <cell r="OB120"/>
          <cell r="OC120"/>
          <cell r="OD120"/>
          <cell r="OE120"/>
          <cell r="OF120"/>
          <cell r="OG120"/>
          <cell r="OH120"/>
          <cell r="OI120"/>
          <cell r="OJ120"/>
          <cell r="OK120"/>
          <cell r="OL120"/>
          <cell r="OM120"/>
          <cell r="ON120"/>
          <cell r="OO120"/>
          <cell r="OP120"/>
          <cell r="OQ120"/>
          <cell r="OR120"/>
          <cell r="OS120"/>
          <cell r="OT120"/>
          <cell r="OU120"/>
          <cell r="OV120"/>
          <cell r="OW120"/>
          <cell r="OX120"/>
          <cell r="OY120"/>
          <cell r="OZ120"/>
          <cell r="PA120"/>
          <cell r="PB120"/>
          <cell r="PC120"/>
          <cell r="PD120"/>
          <cell r="PE120"/>
          <cell r="PF120"/>
          <cell r="PG120"/>
          <cell r="PH120"/>
          <cell r="PI120"/>
          <cell r="PJ120"/>
          <cell r="PK120"/>
          <cell r="PL120"/>
          <cell r="PM120"/>
          <cell r="PN120"/>
          <cell r="PO120"/>
          <cell r="PP120"/>
          <cell r="PQ120"/>
          <cell r="PR120"/>
          <cell r="PS120"/>
          <cell r="PT120"/>
          <cell r="PU120"/>
          <cell r="PV120"/>
          <cell r="PW120"/>
          <cell r="PX120"/>
          <cell r="PY120"/>
          <cell r="PZ120"/>
          <cell r="QA120"/>
          <cell r="QB120"/>
          <cell r="QC120"/>
          <cell r="QD120"/>
          <cell r="QE120"/>
          <cell r="QF120"/>
          <cell r="QG120"/>
          <cell r="QH120"/>
          <cell r="QI120"/>
          <cell r="QJ120"/>
          <cell r="QK120"/>
          <cell r="QL120"/>
          <cell r="QM120"/>
          <cell r="QN120"/>
          <cell r="QO120"/>
          <cell r="QP120"/>
          <cell r="QQ120"/>
          <cell r="QR120"/>
          <cell r="QS120"/>
          <cell r="QT120"/>
          <cell r="QU120"/>
          <cell r="QV120"/>
          <cell r="QW120"/>
          <cell r="QX120"/>
          <cell r="QY120"/>
          <cell r="QZ120"/>
          <cell r="RA120"/>
          <cell r="RB120"/>
          <cell r="RC120"/>
          <cell r="RD120"/>
          <cell r="RE120"/>
          <cell r="RF120"/>
          <cell r="RG120"/>
          <cell r="RH120"/>
          <cell r="RI120"/>
          <cell r="RJ120"/>
          <cell r="RK120"/>
          <cell r="RL120"/>
          <cell r="RM120"/>
          <cell r="RN120"/>
          <cell r="RO120"/>
          <cell r="RP120"/>
          <cell r="RQ120"/>
          <cell r="RR120"/>
          <cell r="RS120"/>
          <cell r="RT120"/>
          <cell r="RU120"/>
          <cell r="RV120"/>
          <cell r="RW120"/>
          <cell r="RX120"/>
          <cell r="RY120"/>
          <cell r="RZ120"/>
          <cell r="SA120"/>
          <cell r="SB120"/>
          <cell r="SC120"/>
          <cell r="SD120"/>
          <cell r="SE120"/>
          <cell r="SF120"/>
          <cell r="SG120"/>
          <cell r="SH120"/>
          <cell r="SI120"/>
          <cell r="SJ120"/>
          <cell r="SK120"/>
          <cell r="SL120"/>
          <cell r="SM120"/>
          <cell r="SN120"/>
          <cell r="SO120"/>
          <cell r="SP120"/>
          <cell r="SQ120"/>
          <cell r="SR120"/>
          <cell r="SS120"/>
          <cell r="ST120"/>
          <cell r="SU120"/>
          <cell r="SV120"/>
          <cell r="SW120"/>
          <cell r="SX120"/>
          <cell r="SY120"/>
          <cell r="SZ120"/>
          <cell r="TA120"/>
          <cell r="TB120"/>
          <cell r="TC120"/>
          <cell r="TD120"/>
          <cell r="TE120"/>
          <cell r="TF120"/>
          <cell r="TG120"/>
          <cell r="TH120"/>
          <cell r="TI120"/>
          <cell r="TJ120"/>
          <cell r="TK120"/>
          <cell r="TL120"/>
          <cell r="TM120"/>
          <cell r="TN120"/>
          <cell r="TO120"/>
          <cell r="TP120"/>
          <cell r="TQ120"/>
          <cell r="TR120"/>
          <cell r="TS120"/>
          <cell r="TT120"/>
          <cell r="TU120"/>
          <cell r="TV120"/>
          <cell r="TW120"/>
          <cell r="TX120"/>
          <cell r="TY120"/>
          <cell r="TZ120"/>
          <cell r="UA120"/>
          <cell r="UB120"/>
          <cell r="UC120"/>
          <cell r="UD120"/>
          <cell r="UE120"/>
          <cell r="UF120"/>
          <cell r="UG120"/>
          <cell r="UH120"/>
          <cell r="UI120"/>
          <cell r="UJ120"/>
          <cell r="UK120"/>
          <cell r="UL120"/>
          <cell r="UM120"/>
          <cell r="UN120"/>
          <cell r="UO120"/>
          <cell r="UP120"/>
          <cell r="UQ120"/>
          <cell r="UR120"/>
          <cell r="US120"/>
          <cell r="UT120"/>
          <cell r="UU120"/>
          <cell r="UV120"/>
          <cell r="UW120"/>
          <cell r="UX120"/>
          <cell r="UY120"/>
          <cell r="UZ120"/>
          <cell r="VA120"/>
          <cell r="VB120"/>
          <cell r="VC120"/>
          <cell r="VD120"/>
          <cell r="VE120"/>
          <cell r="VF120"/>
          <cell r="VG120"/>
          <cell r="VH120"/>
          <cell r="VI120"/>
          <cell r="VJ120"/>
          <cell r="VK120"/>
          <cell r="VL120"/>
          <cell r="VM120"/>
          <cell r="VN120"/>
          <cell r="VO120"/>
          <cell r="VP120"/>
          <cell r="VQ120"/>
          <cell r="VR120"/>
          <cell r="VS120"/>
          <cell r="VT120"/>
          <cell r="VU120"/>
          <cell r="VV120"/>
          <cell r="VW120"/>
          <cell r="VX120"/>
          <cell r="VY120"/>
          <cell r="VZ120"/>
          <cell r="WA120"/>
          <cell r="WB120"/>
          <cell r="WC120"/>
          <cell r="WD120"/>
          <cell r="WE120"/>
          <cell r="WF120"/>
          <cell r="WG120"/>
          <cell r="WH120"/>
          <cell r="WI120"/>
          <cell r="WJ120"/>
          <cell r="WK120"/>
          <cell r="WL120"/>
          <cell r="WM120"/>
          <cell r="WN120"/>
          <cell r="WO120"/>
          <cell r="WP120"/>
          <cell r="WQ120"/>
          <cell r="WR120"/>
          <cell r="WS120"/>
          <cell r="WT120"/>
          <cell r="WU120"/>
          <cell r="WV120"/>
          <cell r="WW120"/>
          <cell r="WX120"/>
          <cell r="WY120"/>
          <cell r="WZ120"/>
          <cell r="XA120"/>
          <cell r="XB120"/>
          <cell r="XC120"/>
          <cell r="XD120"/>
          <cell r="XE120"/>
          <cell r="XF120"/>
          <cell r="XG120"/>
          <cell r="XH120"/>
          <cell r="XI120"/>
          <cell r="XJ120"/>
          <cell r="XK120"/>
          <cell r="XL120"/>
          <cell r="XM120"/>
          <cell r="XN120"/>
          <cell r="XO120"/>
          <cell r="XP120"/>
          <cell r="XQ120"/>
          <cell r="XR120"/>
          <cell r="XS120"/>
          <cell r="XT120"/>
          <cell r="XU120"/>
          <cell r="XV120"/>
        </row>
        <row r="121">
          <cell r="E121" t="str">
            <v>N</v>
          </cell>
          <cell r="F121" t="str">
            <v>N</v>
          </cell>
          <cell r="G121" t="str">
            <v>N</v>
          </cell>
          <cell r="H121" t="str">
            <v>Y</v>
          </cell>
          <cell r="I121" t="str">
            <v>N</v>
          </cell>
          <cell r="J121" t="str">
            <v>Y</v>
          </cell>
          <cell r="K121" t="str">
            <v>Y</v>
          </cell>
          <cell r="L121" t="str">
            <v>N</v>
          </cell>
          <cell r="M121" t="str">
            <v>Y</v>
          </cell>
          <cell r="N121" t="str">
            <v>Y</v>
          </cell>
          <cell r="O121"/>
          <cell r="P121" t="str">
            <v>Y</v>
          </cell>
          <cell r="Q121" t="str">
            <v>N</v>
          </cell>
          <cell r="R121" t="str">
            <v>N</v>
          </cell>
          <cell r="S121" t="str">
            <v>Y</v>
          </cell>
          <cell r="T121" t="str">
            <v>N</v>
          </cell>
          <cell r="U121" t="str">
            <v>Y</v>
          </cell>
          <cell r="V121" t="str">
            <v>Y</v>
          </cell>
          <cell r="W121" t="str">
            <v>N</v>
          </cell>
          <cell r="X121" t="str">
            <v>N</v>
          </cell>
          <cell r="Y121" t="str">
            <v>Y</v>
          </cell>
          <cell r="Z121"/>
          <cell r="AA121" t="str">
            <v>N</v>
          </cell>
          <cell r="AB121" t="str">
            <v>N</v>
          </cell>
          <cell r="AC121" t="str">
            <v>Y</v>
          </cell>
          <cell r="AD121" t="str">
            <v>N</v>
          </cell>
          <cell r="AE121" t="str">
            <v>N</v>
          </cell>
          <cell r="AF121" t="str">
            <v>Y</v>
          </cell>
          <cell r="AG121" t="str">
            <v>Y</v>
          </cell>
          <cell r="AH121" t="str">
            <v>N</v>
          </cell>
          <cell r="AI121" t="str">
            <v>Y</v>
          </cell>
          <cell r="AJ121" t="str">
            <v>N</v>
          </cell>
          <cell r="AK121" t="str">
            <v>N</v>
          </cell>
          <cell r="AL121" t="str">
            <v>N</v>
          </cell>
          <cell r="AM121" t="str">
            <v>N</v>
          </cell>
          <cell r="AN121" t="str">
            <v>N</v>
          </cell>
          <cell r="AO121" t="str">
            <v>N</v>
          </cell>
          <cell r="AP121" t="str">
            <v>Y</v>
          </cell>
          <cell r="AQ121" t="str">
            <v>Y</v>
          </cell>
          <cell r="AR121" t="str">
            <v>N</v>
          </cell>
          <cell r="AS121" t="str">
            <v>Y</v>
          </cell>
          <cell r="AT121" t="str">
            <v>N</v>
          </cell>
          <cell r="AU121" t="str">
            <v>N</v>
          </cell>
          <cell r="AV121" t="str">
            <v>N</v>
          </cell>
          <cell r="AW121" t="str">
            <v>Y</v>
          </cell>
          <cell r="AX121" t="str">
            <v>Y</v>
          </cell>
          <cell r="AY121"/>
          <cell r="AZ121" t="str">
            <v>N</v>
          </cell>
          <cell r="BA121"/>
          <cell r="BB121" t="str">
            <v>N</v>
          </cell>
          <cell r="BC121" t="str">
            <v>Y</v>
          </cell>
          <cell r="BD121" t="str">
            <v>N</v>
          </cell>
          <cell r="BE121" t="str">
            <v>N</v>
          </cell>
          <cell r="BF121" t="str">
            <v>N</v>
          </cell>
          <cell r="BG121" t="str">
            <v xml:space="preserve">N </v>
          </cell>
          <cell r="BH121" t="str">
            <v>N</v>
          </cell>
          <cell r="BI121" t="str">
            <v>Y</v>
          </cell>
          <cell r="BJ121" t="str">
            <v>N</v>
          </cell>
          <cell r="BK121" t="str">
            <v>N</v>
          </cell>
          <cell r="BL121" t="str">
            <v>Y</v>
          </cell>
          <cell r="BM121" t="str">
            <v>N</v>
          </cell>
          <cell r="BN121" t="str">
            <v>N</v>
          </cell>
          <cell r="BO121" t="str">
            <v>N</v>
          </cell>
          <cell r="BP121" t="str">
            <v>Y</v>
          </cell>
          <cell r="BQ121" t="str">
            <v>Y</v>
          </cell>
          <cell r="BR121" t="str">
            <v>N</v>
          </cell>
          <cell r="BS121" t="str">
            <v>N</v>
          </cell>
          <cell r="BT121" t="str">
            <v>N</v>
          </cell>
          <cell r="BU121" t="str">
            <v>N</v>
          </cell>
          <cell r="BV121" t="str">
            <v>N</v>
          </cell>
          <cell r="BW121" t="str">
            <v>N</v>
          </cell>
          <cell r="BX121" t="str">
            <v>Y</v>
          </cell>
          <cell r="BY121" t="str">
            <v>Y</v>
          </cell>
          <cell r="BZ121" t="str">
            <v>N</v>
          </cell>
          <cell r="CA121" t="str">
            <v>N</v>
          </cell>
          <cell r="CB121" t="str">
            <v>N</v>
          </cell>
          <cell r="CC121" t="str">
            <v>N</v>
          </cell>
          <cell r="CD121" t="str">
            <v>N</v>
          </cell>
          <cell r="CE121" t="str">
            <v>Y</v>
          </cell>
          <cell r="CF121" t="str">
            <v>Y</v>
          </cell>
          <cell r="CG121" t="str">
            <v>Y</v>
          </cell>
          <cell r="CH121" t="str">
            <v>Y</v>
          </cell>
          <cell r="CI121" t="str">
            <v>Y</v>
          </cell>
          <cell r="CJ121" t="str">
            <v>Y</v>
          </cell>
          <cell r="CK121" t="str">
            <v>Y</v>
          </cell>
          <cell r="CL121" t="str">
            <v>Y</v>
          </cell>
          <cell r="CM121"/>
          <cell r="CN121" t="str">
            <v>Y</v>
          </cell>
          <cell r="CO121" t="str">
            <v>N</v>
          </cell>
          <cell r="CP121" t="str">
            <v>Y</v>
          </cell>
          <cell r="CQ121" t="str">
            <v>Y</v>
          </cell>
          <cell r="CR121"/>
          <cell r="CS121" t="str">
            <v>Y</v>
          </cell>
          <cell r="CT121" t="str">
            <v>N</v>
          </cell>
          <cell r="CU121" t="str">
            <v>Y</v>
          </cell>
          <cell r="CV121" t="str">
            <v>Y</v>
          </cell>
          <cell r="CW121" t="str">
            <v>N</v>
          </cell>
          <cell r="CX121" t="str">
            <v>Y</v>
          </cell>
          <cell r="CY121" t="str">
            <v>Y</v>
          </cell>
          <cell r="CZ121" t="str">
            <v>Y</v>
          </cell>
          <cell r="DA121" t="str">
            <v>N</v>
          </cell>
          <cell r="DB121" t="str">
            <v>N</v>
          </cell>
          <cell r="DC121" t="str">
            <v>N</v>
          </cell>
          <cell r="DD121" t="str">
            <v>Y</v>
          </cell>
          <cell r="DE121" t="str">
            <v>Y</v>
          </cell>
          <cell r="DF121" t="str">
            <v>Y</v>
          </cell>
          <cell r="DG121" t="str">
            <v>Y</v>
          </cell>
          <cell r="DH121" t="str">
            <v>Y</v>
          </cell>
          <cell r="DI121" t="str">
            <v>N</v>
          </cell>
          <cell r="DJ121" t="str">
            <v>Y</v>
          </cell>
          <cell r="DK121" t="str">
            <v>Y</v>
          </cell>
          <cell r="DL121" t="str">
            <v>Y</v>
          </cell>
          <cell r="DM121" t="str">
            <v>Y</v>
          </cell>
          <cell r="DN121" t="str">
            <v>Y</v>
          </cell>
          <cell r="DO121" t="str">
            <v>Y</v>
          </cell>
          <cell r="DP121" t="str">
            <v>Y</v>
          </cell>
          <cell r="DQ121" t="str">
            <v>Y</v>
          </cell>
          <cell r="DR121" t="str">
            <v>Y</v>
          </cell>
          <cell r="DS121" t="str">
            <v>N</v>
          </cell>
          <cell r="DT121" t="str">
            <v>Y</v>
          </cell>
          <cell r="DU121" t="str">
            <v>Y</v>
          </cell>
          <cell r="DV121" t="str">
            <v>Y</v>
          </cell>
          <cell r="DW121" t="str">
            <v>N</v>
          </cell>
          <cell r="DX121" t="str">
            <v>Y</v>
          </cell>
          <cell r="DY121" t="str">
            <v>Y</v>
          </cell>
          <cell r="DZ121" t="str">
            <v>N</v>
          </cell>
          <cell r="EA121" t="str">
            <v>Y</v>
          </cell>
          <cell r="EB121"/>
          <cell r="EC121" t="str">
            <v>N</v>
          </cell>
          <cell r="ED121" t="str">
            <v>N</v>
          </cell>
          <cell r="EE121" t="str">
            <v>Y</v>
          </cell>
          <cell r="EF121" t="str">
            <v>N</v>
          </cell>
          <cell r="EG121" t="str">
            <v>Y</v>
          </cell>
          <cell r="EH121" t="str">
            <v>Y</v>
          </cell>
          <cell r="EI121" t="str">
            <v>N</v>
          </cell>
          <cell r="EJ121" t="str">
            <v>N</v>
          </cell>
          <cell r="EK121" t="str">
            <v>Y</v>
          </cell>
          <cell r="EL121"/>
          <cell r="EM121" t="str">
            <v>N</v>
          </cell>
          <cell r="EN121" t="str">
            <v>Y</v>
          </cell>
          <cell r="EO121" t="str">
            <v>N</v>
          </cell>
          <cell r="EP121" t="str">
            <v>Y</v>
          </cell>
          <cell r="EQ121" t="str">
            <v>N</v>
          </cell>
          <cell r="ER121" t="str">
            <v>Y</v>
          </cell>
          <cell r="ES121" t="str">
            <v>N</v>
          </cell>
          <cell r="ET121" t="str">
            <v>N</v>
          </cell>
          <cell r="EU121" t="str">
            <v>N</v>
          </cell>
          <cell r="EV121" t="str">
            <v>N</v>
          </cell>
          <cell r="EW121" t="str">
            <v>Y</v>
          </cell>
          <cell r="EX121" t="str">
            <v>N</v>
          </cell>
          <cell r="EY121"/>
          <cell r="EZ121" t="str">
            <v>Y</v>
          </cell>
          <cell r="FA121" t="str">
            <v>N</v>
          </cell>
          <cell r="FB121" t="str">
            <v>Y</v>
          </cell>
          <cell r="FC121" t="str">
            <v>N</v>
          </cell>
          <cell r="FD121" t="str">
            <v>N</v>
          </cell>
          <cell r="FE121" t="str">
            <v>Y</v>
          </cell>
          <cell r="FF121" t="str">
            <v>N</v>
          </cell>
          <cell r="FG121" t="str">
            <v>Y</v>
          </cell>
          <cell r="FH121" t="str">
            <v>Y</v>
          </cell>
          <cell r="FI121" t="str">
            <v>Y</v>
          </cell>
          <cell r="FJ121" t="str">
            <v>N</v>
          </cell>
          <cell r="FK121" t="str">
            <v>Y</v>
          </cell>
          <cell r="FL121" t="str">
            <v>Y</v>
          </cell>
          <cell r="FM121" t="str">
            <v>Y</v>
          </cell>
          <cell r="FN121" t="str">
            <v>Y</v>
          </cell>
          <cell r="FO121" t="str">
            <v>Y</v>
          </cell>
          <cell r="FP121" t="str">
            <v>N</v>
          </cell>
          <cell r="FQ121" t="str">
            <v>N</v>
          </cell>
          <cell r="FR121" t="str">
            <v>Y</v>
          </cell>
          <cell r="FS121" t="str">
            <v>Y</v>
          </cell>
          <cell r="FT121" t="str">
            <v>Y</v>
          </cell>
          <cell r="FU121" t="str">
            <v>N</v>
          </cell>
          <cell r="FV121" t="str">
            <v>Y</v>
          </cell>
          <cell r="FW121" t="str">
            <v>Y</v>
          </cell>
          <cell r="FX121" t="str">
            <v>Y</v>
          </cell>
          <cell r="FY121" t="str">
            <v>N</v>
          </cell>
          <cell r="FZ121" t="str">
            <v>Y</v>
          </cell>
          <cell r="GA121" t="str">
            <v>Y</v>
          </cell>
          <cell r="GB121"/>
          <cell r="GC121" t="str">
            <v>Y</v>
          </cell>
          <cell r="GD121" t="str">
            <v>Y</v>
          </cell>
          <cell r="GE121"/>
          <cell r="GF121" t="str">
            <v>N</v>
          </cell>
          <cell r="GG121" t="str">
            <v>Y</v>
          </cell>
          <cell r="GH121" t="str">
            <v>Y</v>
          </cell>
          <cell r="GI121" t="str">
            <v>Y</v>
          </cell>
          <cell r="GJ121" t="str">
            <v>Y</v>
          </cell>
          <cell r="GK121" t="str">
            <v>N</v>
          </cell>
          <cell r="GL121" t="str">
            <v>Y</v>
          </cell>
          <cell r="GM121" t="str">
            <v>Y</v>
          </cell>
          <cell r="GN121" t="str">
            <v>Y</v>
          </cell>
          <cell r="GO121" t="str">
            <v>Y</v>
          </cell>
          <cell r="GP121" t="str">
            <v>N</v>
          </cell>
          <cell r="GQ121" t="str">
            <v>Y</v>
          </cell>
          <cell r="GR121" t="str">
            <v>Y</v>
          </cell>
          <cell r="GS121" t="str">
            <v>Y</v>
          </cell>
          <cell r="GT121" t="str">
            <v>N</v>
          </cell>
          <cell r="GU121" t="str">
            <v>Y</v>
          </cell>
          <cell r="GV121" t="str">
            <v>N</v>
          </cell>
          <cell r="GW121" t="str">
            <v>Y</v>
          </cell>
          <cell r="GX121" t="str">
            <v>N</v>
          </cell>
          <cell r="GY121" t="str">
            <v>N</v>
          </cell>
          <cell r="GZ121" t="str">
            <v>N</v>
          </cell>
          <cell r="HA121" t="str">
            <v>N</v>
          </cell>
          <cell r="HB121" t="str">
            <v>Y</v>
          </cell>
          <cell r="HC121" t="str">
            <v>N</v>
          </cell>
          <cell r="HD121" t="str">
            <v>N</v>
          </cell>
          <cell r="HE121" t="str">
            <v>N</v>
          </cell>
          <cell r="HF121"/>
          <cell r="HG121" t="str">
            <v>Y</v>
          </cell>
          <cell r="HH121" t="str">
            <v>N</v>
          </cell>
          <cell r="HI121" t="str">
            <v>N</v>
          </cell>
          <cell r="HJ121" t="str">
            <v>Y</v>
          </cell>
          <cell r="HK121" t="str">
            <v>Y</v>
          </cell>
          <cell r="HL121" t="str">
            <v>N</v>
          </cell>
          <cell r="HM121" t="str">
            <v>Y</v>
          </cell>
          <cell r="HN121" t="str">
            <v>N</v>
          </cell>
          <cell r="HO121" t="str">
            <v>Y</v>
          </cell>
          <cell r="HP121"/>
          <cell r="HQ121" t="str">
            <v>N</v>
          </cell>
          <cell r="HR121" t="str">
            <v>Y</v>
          </cell>
          <cell r="HS121" t="str">
            <v>Y</v>
          </cell>
          <cell r="HT121" t="str">
            <v>Y</v>
          </cell>
          <cell r="HU121" t="str">
            <v>Y</v>
          </cell>
          <cell r="HV121" t="str">
            <v>Y</v>
          </cell>
          <cell r="HW121" t="str">
            <v>Y</v>
          </cell>
          <cell r="HX121" t="str">
            <v>N</v>
          </cell>
          <cell r="HY121"/>
          <cell r="HZ121" t="str">
            <v>N</v>
          </cell>
          <cell r="IA121" t="str">
            <v>Y</v>
          </cell>
          <cell r="IB121" t="str">
            <v>N</v>
          </cell>
          <cell r="IC121" t="str">
            <v>N</v>
          </cell>
          <cell r="ID121" t="str">
            <v>N</v>
          </cell>
          <cell r="IE121" t="str">
            <v>N</v>
          </cell>
          <cell r="IF121" t="str">
            <v>N</v>
          </cell>
          <cell r="IG121" t="str">
            <v>N</v>
          </cell>
          <cell r="IH121" t="str">
            <v>N</v>
          </cell>
          <cell r="II121"/>
          <cell r="IJ121" t="str">
            <v>Y</v>
          </cell>
          <cell r="IK121" t="str">
            <v>Y</v>
          </cell>
          <cell r="IL121" t="str">
            <v>Y</v>
          </cell>
          <cell r="IM121" t="str">
            <v>N</v>
          </cell>
          <cell r="IN121"/>
          <cell r="IO121" t="str">
            <v>Y</v>
          </cell>
          <cell r="IP121" t="str">
            <v>N</v>
          </cell>
          <cell r="IQ121" t="str">
            <v>Y</v>
          </cell>
          <cell r="IR121" t="str">
            <v>Y</v>
          </cell>
          <cell r="IS121" t="str">
            <v>N</v>
          </cell>
          <cell r="IT121" t="str">
            <v>N</v>
          </cell>
          <cell r="IU121" t="str">
            <v>Y</v>
          </cell>
          <cell r="IV121" t="str">
            <v>N</v>
          </cell>
          <cell r="IW121"/>
          <cell r="IX121" t="str">
            <v>Y</v>
          </cell>
          <cell r="IY121" t="str">
            <v>N</v>
          </cell>
          <cell r="IZ121" t="str">
            <v>Y</v>
          </cell>
          <cell r="JA121" t="str">
            <v>N</v>
          </cell>
          <cell r="JB121" t="str">
            <v>Y</v>
          </cell>
          <cell r="JC121" t="str">
            <v>Y</v>
          </cell>
          <cell r="JD121" t="str">
            <v>Y</v>
          </cell>
          <cell r="JE121" t="str">
            <v>Y</v>
          </cell>
          <cell r="JF121" t="str">
            <v>N</v>
          </cell>
          <cell r="JG121"/>
          <cell r="JH121" t="str">
            <v>N</v>
          </cell>
          <cell r="JI121"/>
          <cell r="JJ121" t="str">
            <v>N</v>
          </cell>
          <cell r="JK121" t="str">
            <v>Y</v>
          </cell>
          <cell r="JL121" t="str">
            <v>N</v>
          </cell>
          <cell r="JM121" t="str">
            <v>Y</v>
          </cell>
          <cell r="JN121" t="str">
            <v>Y</v>
          </cell>
          <cell r="JO121" t="str">
            <v>Y</v>
          </cell>
          <cell r="JP121" t="str">
            <v>Y</v>
          </cell>
          <cell r="JQ121" t="str">
            <v>N</v>
          </cell>
          <cell r="JR121" t="str">
            <v>Y</v>
          </cell>
          <cell r="JS121" t="str">
            <v>N</v>
          </cell>
          <cell r="JT121" t="str">
            <v>N</v>
          </cell>
          <cell r="JU121" t="str">
            <v>N</v>
          </cell>
          <cell r="JV121" t="str">
            <v>N</v>
          </cell>
          <cell r="JW121" t="str">
            <v>Y</v>
          </cell>
          <cell r="JX121" t="str">
            <v>Y</v>
          </cell>
          <cell r="JY121" t="str">
            <v>N</v>
          </cell>
          <cell r="JZ121" t="str">
            <v>N</v>
          </cell>
          <cell r="KA121" t="str">
            <v>N</v>
          </cell>
          <cell r="KB121" t="str">
            <v>Y</v>
          </cell>
          <cell r="KC121" t="str">
            <v>N</v>
          </cell>
          <cell r="KD121" t="str">
            <v>Y</v>
          </cell>
          <cell r="KE121" t="str">
            <v>Y</v>
          </cell>
          <cell r="KF121" t="str">
            <v>N</v>
          </cell>
          <cell r="KG121" t="str">
            <v>N</v>
          </cell>
          <cell r="KH121"/>
          <cell r="KI121" t="str">
            <v>Y</v>
          </cell>
          <cell r="KJ121" t="str">
            <v>N</v>
          </cell>
          <cell r="KK121" t="str">
            <v>N</v>
          </cell>
          <cell r="KL121" t="str">
            <v>N</v>
          </cell>
          <cell r="KM121" t="str">
            <v>N</v>
          </cell>
          <cell r="KN121" t="str">
            <v>Y</v>
          </cell>
          <cell r="KO121"/>
          <cell r="KP121" t="str">
            <v>N</v>
          </cell>
          <cell r="KQ121" t="str">
            <v>N</v>
          </cell>
          <cell r="KR121" t="str">
            <v>N</v>
          </cell>
          <cell r="KS121" t="str">
            <v>N</v>
          </cell>
          <cell r="KT121" t="str">
            <v>Y</v>
          </cell>
          <cell r="KU121" t="str">
            <v>N</v>
          </cell>
          <cell r="KV121" t="str">
            <v>Y</v>
          </cell>
          <cell r="KW121" t="str">
            <v>Y</v>
          </cell>
          <cell r="KX121" t="str">
            <v>N</v>
          </cell>
          <cell r="KY121" t="str">
            <v>Y</v>
          </cell>
          <cell r="KZ121" t="str">
            <v>Y</v>
          </cell>
          <cell r="LA121" t="str">
            <v>N</v>
          </cell>
          <cell r="LB121" t="str">
            <v>Y</v>
          </cell>
          <cell r="LC121" t="str">
            <v>Y</v>
          </cell>
          <cell r="LD121" t="str">
            <v>N</v>
          </cell>
          <cell r="LE121" t="str">
            <v>Y</v>
          </cell>
          <cell r="LF121" t="str">
            <v>Y</v>
          </cell>
          <cell r="LG121" t="str">
            <v>Y</v>
          </cell>
          <cell r="LH121" t="str">
            <v>Y</v>
          </cell>
          <cell r="LI121" t="str">
            <v>N</v>
          </cell>
          <cell r="LJ121" t="str">
            <v>N</v>
          </cell>
          <cell r="LK121" t="str">
            <v>N</v>
          </cell>
          <cell r="LL121" t="str">
            <v>N</v>
          </cell>
          <cell r="LM121" t="str">
            <v>Y</v>
          </cell>
          <cell r="LN121" t="str">
            <v>N</v>
          </cell>
          <cell r="LO121" t="str">
            <v>N</v>
          </cell>
          <cell r="LP121" t="str">
            <v>N</v>
          </cell>
          <cell r="LQ121" t="str">
            <v>Y</v>
          </cell>
          <cell r="LR121"/>
          <cell r="LS121" t="str">
            <v>Y</v>
          </cell>
          <cell r="LT121" t="str">
            <v>N</v>
          </cell>
          <cell r="LU121"/>
          <cell r="LV121" t="str">
            <v>N</v>
          </cell>
          <cell r="LW121" t="str">
            <v>N</v>
          </cell>
          <cell r="LX121" t="str">
            <v>Y</v>
          </cell>
          <cell r="LY121" t="str">
            <v>N</v>
          </cell>
          <cell r="LZ121" t="str">
            <v>Y</v>
          </cell>
          <cell r="MA121" t="str">
            <v>Y</v>
          </cell>
          <cell r="MB121" t="str">
            <v>Y</v>
          </cell>
          <cell r="MC121" t="str">
            <v>Y</v>
          </cell>
          <cell r="MD121" t="str">
            <v>Y</v>
          </cell>
          <cell r="ME121" t="str">
            <v>Y</v>
          </cell>
          <cell r="MF121" t="str">
            <v>Y</v>
          </cell>
          <cell r="MG121" t="str">
            <v>N</v>
          </cell>
          <cell r="MH121" t="str">
            <v>N</v>
          </cell>
          <cell r="MI121" t="str">
            <v>Y</v>
          </cell>
          <cell r="MJ121" t="str">
            <v>Y</v>
          </cell>
          <cell r="MK121" t="str">
            <v>N</v>
          </cell>
          <cell r="ML121" t="str">
            <v>Y</v>
          </cell>
          <cell r="MM121" t="str">
            <v>Y</v>
          </cell>
          <cell r="MN121" t="str">
            <v>Y</v>
          </cell>
          <cell r="MO121" t="str">
            <v>Y</v>
          </cell>
          <cell r="MP121" t="str">
            <v>Y</v>
          </cell>
          <cell r="MQ121"/>
          <cell r="MR121" t="str">
            <v>Y</v>
          </cell>
          <cell r="MS121" t="str">
            <v>Y</v>
          </cell>
          <cell r="MT121" t="str">
            <v>Y</v>
          </cell>
          <cell r="MU121" t="str">
            <v>Y</v>
          </cell>
          <cell r="MV121" t="str">
            <v>Y</v>
          </cell>
          <cell r="MW121" t="str">
            <v>Y</v>
          </cell>
          <cell r="MX121" t="str">
            <v>N</v>
          </cell>
          <cell r="MY121" t="str">
            <v>Y</v>
          </cell>
          <cell r="MZ121" t="str">
            <v>Y</v>
          </cell>
          <cell r="NA121" t="str">
            <v>Y</v>
          </cell>
          <cell r="NB121" t="str">
            <v>Y</v>
          </cell>
          <cell r="NC121" t="str">
            <v>N</v>
          </cell>
          <cell r="ND121" t="str">
            <v>Y</v>
          </cell>
          <cell r="NE121" t="str">
            <v>Y</v>
          </cell>
          <cell r="NF121" t="str">
            <v>Y</v>
          </cell>
          <cell r="NG121" t="str">
            <v>Y</v>
          </cell>
          <cell r="NH121" t="str">
            <v>Y</v>
          </cell>
          <cell r="NI121" t="str">
            <v>Y</v>
          </cell>
          <cell r="NJ121" t="str">
            <v>Y</v>
          </cell>
          <cell r="NK121" t="str">
            <v>Y</v>
          </cell>
          <cell r="NL121" t="str">
            <v>Y</v>
          </cell>
          <cell r="NM121" t="str">
            <v>Y</v>
          </cell>
          <cell r="NN121" t="str">
            <v>Y</v>
          </cell>
          <cell r="NO121" t="str">
            <v>Y</v>
          </cell>
          <cell r="NP121" t="str">
            <v>N</v>
          </cell>
          <cell r="NQ121" t="str">
            <v>N</v>
          </cell>
          <cell r="NR121" t="str">
            <v>Y</v>
          </cell>
          <cell r="NS121"/>
          <cell r="NT121"/>
          <cell r="NU121" t="str">
            <v>Y</v>
          </cell>
          <cell r="NV121" t="str">
            <v>Y</v>
          </cell>
          <cell r="NW121" t="str">
            <v>N</v>
          </cell>
          <cell r="NX121" t="str">
            <v>N</v>
          </cell>
          <cell r="NY121" t="str">
            <v>Y</v>
          </cell>
          <cell r="NZ121"/>
          <cell r="OA121" t="str">
            <v>Y</v>
          </cell>
          <cell r="OB121" t="str">
            <v>N</v>
          </cell>
          <cell r="OC121" t="str">
            <v>N</v>
          </cell>
          <cell r="OD121" t="str">
            <v>Y</v>
          </cell>
          <cell r="OE121" t="str">
            <v>Y</v>
          </cell>
          <cell r="OF121" t="str">
            <v>Y</v>
          </cell>
          <cell r="OG121" t="str">
            <v>Y</v>
          </cell>
          <cell r="OH121"/>
          <cell r="OI121" t="str">
            <v>Y</v>
          </cell>
          <cell r="OJ121" t="str">
            <v>Y</v>
          </cell>
          <cell r="OK121" t="str">
            <v>N</v>
          </cell>
          <cell r="OL121" t="str">
            <v>Y</v>
          </cell>
          <cell r="OM121" t="str">
            <v>N</v>
          </cell>
          <cell r="ON121" t="str">
            <v>Y</v>
          </cell>
          <cell r="OO121" t="str">
            <v>N</v>
          </cell>
          <cell r="OP121"/>
          <cell r="OQ121" t="str">
            <v>N</v>
          </cell>
          <cell r="OR121" t="str">
            <v>Y</v>
          </cell>
          <cell r="OS121" t="str">
            <v>Y</v>
          </cell>
          <cell r="OT121"/>
          <cell r="OU121" t="str">
            <v>Y</v>
          </cell>
          <cell r="OV121" t="str">
            <v>Y</v>
          </cell>
          <cell r="OW121" t="str">
            <v>N</v>
          </cell>
          <cell r="OX121" t="str">
            <v>Y</v>
          </cell>
          <cell r="OY121" t="str">
            <v>N</v>
          </cell>
          <cell r="OZ121" t="str">
            <v>N</v>
          </cell>
          <cell r="PA121" t="str">
            <v>N</v>
          </cell>
          <cell r="PB121" t="str">
            <v>N</v>
          </cell>
          <cell r="PC121" t="str">
            <v>N</v>
          </cell>
          <cell r="PD121" t="str">
            <v>N</v>
          </cell>
          <cell r="PE121" t="str">
            <v>N</v>
          </cell>
          <cell r="PF121" t="str">
            <v>N</v>
          </cell>
          <cell r="PG121" t="str">
            <v>Y</v>
          </cell>
          <cell r="PH121" t="str">
            <v>Y</v>
          </cell>
          <cell r="PI121" t="str">
            <v>N</v>
          </cell>
          <cell r="PJ121" t="str">
            <v>Y</v>
          </cell>
          <cell r="PK121" t="str">
            <v>Y</v>
          </cell>
          <cell r="PL121" t="str">
            <v>N</v>
          </cell>
          <cell r="PM121" t="str">
            <v>N</v>
          </cell>
          <cell r="PN121" t="str">
            <v>Y</v>
          </cell>
          <cell r="PO121" t="str">
            <v>N</v>
          </cell>
          <cell r="PP121" t="str">
            <v>N</v>
          </cell>
          <cell r="PQ121" t="str">
            <v>Y</v>
          </cell>
          <cell r="PR121" t="str">
            <v>N</v>
          </cell>
          <cell r="PS121" t="str">
            <v>Y</v>
          </cell>
          <cell r="PT121" t="str">
            <v>N</v>
          </cell>
          <cell r="PU121" t="str">
            <v>N</v>
          </cell>
          <cell r="PV121" t="str">
            <v>N</v>
          </cell>
          <cell r="PW121" t="str">
            <v>Y</v>
          </cell>
          <cell r="PX121" t="str">
            <v>Y</v>
          </cell>
          <cell r="PY121" t="str">
            <v>N</v>
          </cell>
          <cell r="PZ121" t="str">
            <v>N</v>
          </cell>
          <cell r="QA121"/>
          <cell r="QB121" t="str">
            <v>N</v>
          </cell>
          <cell r="QC121" t="str">
            <v>N</v>
          </cell>
          <cell r="QD121" t="str">
            <v>N</v>
          </cell>
          <cell r="QE121" t="str">
            <v>N</v>
          </cell>
          <cell r="QF121" t="str">
            <v>N</v>
          </cell>
          <cell r="QG121" t="str">
            <v>N</v>
          </cell>
          <cell r="QH121" t="str">
            <v>Y</v>
          </cell>
          <cell r="QI121" t="str">
            <v>Y</v>
          </cell>
          <cell r="QJ121" t="str">
            <v>N</v>
          </cell>
          <cell r="QK121" t="str">
            <v>Y</v>
          </cell>
          <cell r="QL121" t="str">
            <v>N</v>
          </cell>
          <cell r="QM121" t="str">
            <v>N</v>
          </cell>
          <cell r="QN121" t="str">
            <v>N</v>
          </cell>
          <cell r="QO121" t="str">
            <v>N</v>
          </cell>
          <cell r="QP121" t="str">
            <v>Y</v>
          </cell>
          <cell r="QQ121" t="str">
            <v>N</v>
          </cell>
          <cell r="QR121" t="str">
            <v>Y</v>
          </cell>
          <cell r="QS121" t="str">
            <v>Y</v>
          </cell>
          <cell r="QT121" t="str">
            <v>Y</v>
          </cell>
          <cell r="QU121" t="str">
            <v>N</v>
          </cell>
          <cell r="QV121" t="str">
            <v>Y</v>
          </cell>
          <cell r="QW121" t="str">
            <v>Y</v>
          </cell>
          <cell r="QX121" t="str">
            <v>N</v>
          </cell>
          <cell r="QY121" t="str">
            <v>N</v>
          </cell>
          <cell r="QZ121"/>
          <cell r="RA121" t="str">
            <v>Y</v>
          </cell>
          <cell r="RB121" t="str">
            <v>Y</v>
          </cell>
          <cell r="RC121" t="str">
            <v>Y</v>
          </cell>
          <cell r="RD121" t="str">
            <v>Y</v>
          </cell>
          <cell r="RE121" t="str">
            <v>N</v>
          </cell>
          <cell r="RF121" t="str">
            <v>N</v>
          </cell>
          <cell r="RG121" t="str">
            <v>Y</v>
          </cell>
          <cell r="RH121" t="str">
            <v>N</v>
          </cell>
          <cell r="RI121" t="str">
            <v>Y</v>
          </cell>
          <cell r="RJ121" t="str">
            <v>N</v>
          </cell>
          <cell r="RK121" t="str">
            <v>N</v>
          </cell>
          <cell r="RL121" t="str">
            <v>Y</v>
          </cell>
          <cell r="RM121" t="str">
            <v>Y</v>
          </cell>
          <cell r="RN121" t="str">
            <v>N</v>
          </cell>
          <cell r="RO121" t="str">
            <v>Y</v>
          </cell>
          <cell r="RP121" t="str">
            <v>Y</v>
          </cell>
          <cell r="RQ121" t="str">
            <v>Y</v>
          </cell>
          <cell r="RR121" t="str">
            <v>N</v>
          </cell>
          <cell r="RS121" t="str">
            <v>Y</v>
          </cell>
          <cell r="RT121" t="str">
            <v>Y</v>
          </cell>
          <cell r="RU121" t="str">
            <v>N</v>
          </cell>
          <cell r="RV121" t="str">
            <v>N</v>
          </cell>
          <cell r="RW121" t="str">
            <v>Y</v>
          </cell>
          <cell r="RX121"/>
          <cell r="RY121"/>
          <cell r="RZ121" t="str">
            <v>N</v>
          </cell>
          <cell r="SA121" t="str">
            <v>Y</v>
          </cell>
          <cell r="SB121" t="str">
            <v>Y</v>
          </cell>
          <cell r="SC121"/>
          <cell r="SD121"/>
          <cell r="SE121" t="str">
            <v>N</v>
          </cell>
          <cell r="SF121" t="str">
            <v>Y</v>
          </cell>
          <cell r="SG121" t="str">
            <v>Y</v>
          </cell>
          <cell r="SH121" t="str">
            <v>Y</v>
          </cell>
          <cell r="SI121"/>
          <cell r="SJ121" t="str">
            <v>N</v>
          </cell>
          <cell r="SK121" t="str">
            <v>Y</v>
          </cell>
          <cell r="SL121" t="str">
            <v>Y</v>
          </cell>
          <cell r="SM121"/>
          <cell r="SN121" t="str">
            <v>N</v>
          </cell>
          <cell r="SO121" t="str">
            <v>Y</v>
          </cell>
          <cell r="SP121" t="str">
            <v>Y</v>
          </cell>
          <cell r="SQ121" t="str">
            <v>N</v>
          </cell>
          <cell r="SR121" t="str">
            <v>Y</v>
          </cell>
          <cell r="SS121" t="str">
            <v>N</v>
          </cell>
          <cell r="ST121" t="str">
            <v>N</v>
          </cell>
          <cell r="SU121" t="str">
            <v>Y</v>
          </cell>
          <cell r="SV121" t="str">
            <v>N</v>
          </cell>
          <cell r="SW121" t="str">
            <v>Y</v>
          </cell>
          <cell r="SX121" t="str">
            <v>Y</v>
          </cell>
          <cell r="SY121" t="str">
            <v>N</v>
          </cell>
          <cell r="SZ121" t="str">
            <v>Y</v>
          </cell>
          <cell r="TA121" t="str">
            <v>Y</v>
          </cell>
          <cell r="TB121" t="str">
            <v>Y</v>
          </cell>
          <cell r="TC121" t="str">
            <v>N</v>
          </cell>
          <cell r="TD121" t="str">
            <v>N</v>
          </cell>
          <cell r="TE121" t="str">
            <v>Y</v>
          </cell>
          <cell r="TF121" t="str">
            <v>N</v>
          </cell>
          <cell r="TG121" t="str">
            <v>N</v>
          </cell>
          <cell r="TH121" t="str">
            <v>Y</v>
          </cell>
          <cell r="TI121" t="str">
            <v>Y</v>
          </cell>
          <cell r="TJ121" t="str">
            <v>Y</v>
          </cell>
          <cell r="TK121" t="str">
            <v>Y</v>
          </cell>
          <cell r="TL121" t="str">
            <v>Y</v>
          </cell>
          <cell r="TM121" t="str">
            <v>Y</v>
          </cell>
          <cell r="TN121" t="str">
            <v>Y</v>
          </cell>
          <cell r="TO121" t="str">
            <v>Y</v>
          </cell>
          <cell r="TP121" t="str">
            <v xml:space="preserve">Y </v>
          </cell>
          <cell r="TQ121" t="str">
            <v>Y</v>
          </cell>
          <cell r="TR121"/>
          <cell r="TS121" t="str">
            <v>Y</v>
          </cell>
          <cell r="TT121" t="str">
            <v>Y</v>
          </cell>
          <cell r="TU121" t="str">
            <v>Y</v>
          </cell>
          <cell r="TV121" t="str">
            <v>Y</v>
          </cell>
          <cell r="TW121" t="str">
            <v>Y</v>
          </cell>
          <cell r="TX121" t="str">
            <v>Y</v>
          </cell>
          <cell r="TY121" t="str">
            <v>Y</v>
          </cell>
          <cell r="TZ121" t="str">
            <v>Y</v>
          </cell>
          <cell r="UA121" t="str">
            <v>Y</v>
          </cell>
          <cell r="UB121" t="str">
            <v>N</v>
          </cell>
          <cell r="UC121" t="str">
            <v>Y</v>
          </cell>
          <cell r="UD121" t="str">
            <v>Y</v>
          </cell>
          <cell r="UE121" t="str">
            <v>Y</v>
          </cell>
          <cell r="UF121" t="str">
            <v>N</v>
          </cell>
          <cell r="UG121" t="str">
            <v>N</v>
          </cell>
          <cell r="UH121" t="str">
            <v>Y</v>
          </cell>
          <cell r="UI121" t="str">
            <v>N</v>
          </cell>
          <cell r="UJ121" t="str">
            <v>Y</v>
          </cell>
          <cell r="UK121" t="str">
            <v>Y</v>
          </cell>
          <cell r="UL121" t="str">
            <v>Y</v>
          </cell>
          <cell r="UM121" t="str">
            <v>Y</v>
          </cell>
          <cell r="UN121" t="str">
            <v>Y</v>
          </cell>
          <cell r="UO121"/>
          <cell r="UP121" t="str">
            <v>Y</v>
          </cell>
          <cell r="UQ121" t="str">
            <v>N</v>
          </cell>
          <cell r="UR121"/>
          <cell r="US121" t="str">
            <v>N</v>
          </cell>
          <cell r="UT121" t="str">
            <v>N</v>
          </cell>
          <cell r="UU121" t="str">
            <v>Y</v>
          </cell>
          <cell r="UV121" t="str">
            <v>Y</v>
          </cell>
          <cell r="UW121" t="str">
            <v>Y</v>
          </cell>
          <cell r="UX121" t="str">
            <v>Y</v>
          </cell>
          <cell r="UY121" t="str">
            <v>Y</v>
          </cell>
          <cell r="UZ121" t="str">
            <v>Y</v>
          </cell>
          <cell r="VA121" t="str">
            <v>Y</v>
          </cell>
          <cell r="VB121" t="str">
            <v>Y</v>
          </cell>
          <cell r="VC121" t="str">
            <v>Y</v>
          </cell>
          <cell r="VD121" t="str">
            <v>Y</v>
          </cell>
          <cell r="VE121" t="str">
            <v>N</v>
          </cell>
          <cell r="VF121" t="str">
            <v>N</v>
          </cell>
          <cell r="VG121"/>
          <cell r="VH121" t="str">
            <v>Y</v>
          </cell>
          <cell r="VI121" t="str">
            <v>Y</v>
          </cell>
          <cell r="VJ121" t="str">
            <v>Y</v>
          </cell>
          <cell r="VK121" t="str">
            <v>Y</v>
          </cell>
          <cell r="VL121" t="str">
            <v>Y</v>
          </cell>
          <cell r="VM121"/>
          <cell r="VN121" t="str">
            <v>N</v>
          </cell>
          <cell r="VO121" t="str">
            <v>Y</v>
          </cell>
          <cell r="VP121"/>
          <cell r="VQ121" t="str">
            <v>N</v>
          </cell>
          <cell r="VR121" t="str">
            <v>Y</v>
          </cell>
          <cell r="VS121" t="str">
            <v>Y</v>
          </cell>
          <cell r="VT121" t="str">
            <v>Y</v>
          </cell>
          <cell r="VU121" t="str">
            <v>Y</v>
          </cell>
          <cell r="VV121" t="str">
            <v>N</v>
          </cell>
          <cell r="VW121" t="str">
            <v>N</v>
          </cell>
          <cell r="VX121"/>
          <cell r="VY121" t="str">
            <v>N</v>
          </cell>
          <cell r="VZ121" t="str">
            <v>N</v>
          </cell>
          <cell r="WA121"/>
          <cell r="WB121"/>
          <cell r="WC121" t="str">
            <v>N</v>
          </cell>
          <cell r="WD121" t="str">
            <v>N</v>
          </cell>
          <cell r="WE121" t="str">
            <v>N</v>
          </cell>
          <cell r="WF121"/>
          <cell r="WG121" t="str">
            <v>N</v>
          </cell>
          <cell r="WH121" t="str">
            <v>N</v>
          </cell>
          <cell r="WI121" t="str">
            <v>N</v>
          </cell>
          <cell r="WJ121"/>
          <cell r="WK121"/>
          <cell r="WL121" t="str">
            <v>N</v>
          </cell>
          <cell r="WM121" t="str">
            <v>N</v>
          </cell>
          <cell r="WN121" t="str">
            <v>Y</v>
          </cell>
          <cell r="WO121" t="str">
            <v>Y</v>
          </cell>
          <cell r="WP121"/>
          <cell r="WQ121"/>
          <cell r="WR121" t="str">
            <v>N</v>
          </cell>
          <cell r="WS121" t="str">
            <v>N</v>
          </cell>
          <cell r="WT121" t="str">
            <v>N</v>
          </cell>
          <cell r="WU121" t="str">
            <v>Y</v>
          </cell>
          <cell r="WV121" t="str">
            <v>N</v>
          </cell>
          <cell r="WW121" t="str">
            <v>Y</v>
          </cell>
          <cell r="WX121" t="str">
            <v>N</v>
          </cell>
          <cell r="WY121" t="str">
            <v>N</v>
          </cell>
          <cell r="WZ121" t="str">
            <v>N</v>
          </cell>
          <cell r="XA121"/>
          <cell r="XB121" t="str">
            <v>Y</v>
          </cell>
          <cell r="XC121"/>
          <cell r="XD121"/>
          <cell r="XE121"/>
          <cell r="XF121"/>
          <cell r="XG121"/>
          <cell r="XH121"/>
          <cell r="XI121" t="str">
            <v>N</v>
          </cell>
          <cell r="XJ121"/>
          <cell r="XK121" t="str">
            <v>Y</v>
          </cell>
          <cell r="XL121" t="str">
            <v>N</v>
          </cell>
          <cell r="XM121"/>
          <cell r="XN121" t="str">
            <v>Y</v>
          </cell>
          <cell r="XO121"/>
          <cell r="XP121" t="str">
            <v>N</v>
          </cell>
          <cell r="XQ121" t="str">
            <v>N</v>
          </cell>
          <cell r="XR121" t="str">
            <v>Y</v>
          </cell>
          <cell r="XS121" t="str">
            <v>Y</v>
          </cell>
          <cell r="XT121" t="str">
            <v>N</v>
          </cell>
          <cell r="XU121" t="str">
            <v>N</v>
          </cell>
          <cell r="XV121" t="str">
            <v>Y</v>
          </cell>
        </row>
        <row r="122">
          <cell r="E122" t="str">
            <v>Y</v>
          </cell>
          <cell r="F122" t="str">
            <v>Y</v>
          </cell>
          <cell r="G122" t="str">
            <v>Y</v>
          </cell>
          <cell r="H122" t="str">
            <v>N</v>
          </cell>
          <cell r="I122" t="str">
            <v>Y</v>
          </cell>
          <cell r="J122" t="str">
            <v>Y</v>
          </cell>
          <cell r="K122" t="str">
            <v>Y</v>
          </cell>
          <cell r="L122" t="str">
            <v>N</v>
          </cell>
          <cell r="M122" t="str">
            <v>N</v>
          </cell>
          <cell r="N122" t="str">
            <v>N</v>
          </cell>
          <cell r="O122"/>
          <cell r="P122" t="str">
            <v>Y</v>
          </cell>
          <cell r="Q122" t="str">
            <v>Y</v>
          </cell>
          <cell r="R122" t="str">
            <v>N</v>
          </cell>
          <cell r="S122" t="str">
            <v>Y</v>
          </cell>
          <cell r="T122" t="str">
            <v>Y</v>
          </cell>
          <cell r="U122" t="str">
            <v>Y</v>
          </cell>
          <cell r="V122" t="str">
            <v>N</v>
          </cell>
          <cell r="W122" t="str">
            <v>N</v>
          </cell>
          <cell r="X122" t="str">
            <v>N</v>
          </cell>
          <cell r="Y122" t="str">
            <v>Y</v>
          </cell>
          <cell r="Z122"/>
          <cell r="AA122" t="str">
            <v>Y</v>
          </cell>
          <cell r="AB122" t="str">
            <v>N</v>
          </cell>
          <cell r="AC122" t="str">
            <v>Y</v>
          </cell>
          <cell r="AD122" t="str">
            <v>Y</v>
          </cell>
          <cell r="AE122" t="str">
            <v>N</v>
          </cell>
          <cell r="AF122" t="str">
            <v>Y</v>
          </cell>
          <cell r="AG122" t="str">
            <v>Y</v>
          </cell>
          <cell r="AH122" t="str">
            <v>N</v>
          </cell>
          <cell r="AI122" t="str">
            <v>N</v>
          </cell>
          <cell r="AJ122" t="str">
            <v>N</v>
          </cell>
          <cell r="AK122" t="str">
            <v>N</v>
          </cell>
          <cell r="AL122" t="str">
            <v>N</v>
          </cell>
          <cell r="AM122" t="str">
            <v>Y</v>
          </cell>
          <cell r="AN122" t="str">
            <v>Y</v>
          </cell>
          <cell r="AO122" t="str">
            <v>N</v>
          </cell>
          <cell r="AP122" t="str">
            <v>Y</v>
          </cell>
          <cell r="AQ122" t="str">
            <v>N</v>
          </cell>
          <cell r="AR122" t="str">
            <v>N</v>
          </cell>
          <cell r="AS122" t="str">
            <v>Y</v>
          </cell>
          <cell r="AT122" t="str">
            <v>N</v>
          </cell>
          <cell r="AU122" t="str">
            <v>N</v>
          </cell>
          <cell r="AV122" t="str">
            <v>N</v>
          </cell>
          <cell r="AW122" t="str">
            <v>Y</v>
          </cell>
          <cell r="AX122" t="str">
            <v>N</v>
          </cell>
          <cell r="AY122"/>
          <cell r="AZ122" t="str">
            <v>N</v>
          </cell>
          <cell r="BA122"/>
          <cell r="BB122" t="str">
            <v>Y</v>
          </cell>
          <cell r="BC122" t="str">
            <v>N</v>
          </cell>
          <cell r="BD122" t="str">
            <v>N</v>
          </cell>
          <cell r="BE122" t="str">
            <v>Y</v>
          </cell>
          <cell r="BF122" t="str">
            <v>Y</v>
          </cell>
          <cell r="BG122" t="str">
            <v xml:space="preserve">N </v>
          </cell>
          <cell r="BH122" t="str">
            <v>N</v>
          </cell>
          <cell r="BI122" t="str">
            <v>Y</v>
          </cell>
          <cell r="BJ122" t="str">
            <v>N</v>
          </cell>
          <cell r="BK122" t="str">
            <v>N</v>
          </cell>
          <cell r="BL122" t="str">
            <v>Y</v>
          </cell>
          <cell r="BM122" t="str">
            <v>Y</v>
          </cell>
          <cell r="BN122" t="str">
            <v>Y</v>
          </cell>
          <cell r="BO122" t="str">
            <v>Y</v>
          </cell>
          <cell r="BP122" t="str">
            <v>Y</v>
          </cell>
          <cell r="BQ122" t="str">
            <v>Y</v>
          </cell>
          <cell r="BR122" t="str">
            <v>Y</v>
          </cell>
          <cell r="BS122" t="str">
            <v>N</v>
          </cell>
          <cell r="BT122" t="str">
            <v>N</v>
          </cell>
          <cell r="BU122" t="str">
            <v>Y</v>
          </cell>
          <cell r="BV122" t="str">
            <v>Y</v>
          </cell>
          <cell r="BW122" t="str">
            <v>N</v>
          </cell>
          <cell r="BX122" t="str">
            <v>N</v>
          </cell>
          <cell r="BY122" t="str">
            <v>N</v>
          </cell>
          <cell r="BZ122" t="str">
            <v>Y</v>
          </cell>
          <cell r="CA122" t="str">
            <v>Y</v>
          </cell>
          <cell r="CB122" t="str">
            <v>Y</v>
          </cell>
          <cell r="CC122" t="str">
            <v>N</v>
          </cell>
          <cell r="CD122" t="str">
            <v>N</v>
          </cell>
          <cell r="CE122" t="str">
            <v>Y</v>
          </cell>
          <cell r="CF122" t="str">
            <v>Y</v>
          </cell>
          <cell r="CG122" t="str">
            <v>Y</v>
          </cell>
          <cell r="CH122" t="str">
            <v>Y</v>
          </cell>
          <cell r="CI122" t="str">
            <v>Y</v>
          </cell>
          <cell r="CJ122" t="str">
            <v>Y</v>
          </cell>
          <cell r="CK122" t="str">
            <v>Y</v>
          </cell>
          <cell r="CL122" t="str">
            <v>N</v>
          </cell>
          <cell r="CM122"/>
          <cell r="CN122" t="str">
            <v>Y</v>
          </cell>
          <cell r="CO122" t="str">
            <v>N</v>
          </cell>
          <cell r="CP122" t="str">
            <v>Y</v>
          </cell>
          <cell r="CQ122" t="str">
            <v>Y</v>
          </cell>
          <cell r="CR122"/>
          <cell r="CS122" t="str">
            <v>N</v>
          </cell>
          <cell r="CT122" t="str">
            <v>Y</v>
          </cell>
          <cell r="CU122" t="str">
            <v>Y</v>
          </cell>
          <cell r="CV122" t="str">
            <v>Y</v>
          </cell>
          <cell r="CW122" t="str">
            <v>N</v>
          </cell>
          <cell r="CX122" t="str">
            <v>N</v>
          </cell>
          <cell r="CY122" t="str">
            <v>Y</v>
          </cell>
          <cell r="CZ122" t="str">
            <v>N</v>
          </cell>
          <cell r="DA122" t="str">
            <v>Y</v>
          </cell>
          <cell r="DB122" t="str">
            <v>N</v>
          </cell>
          <cell r="DC122" t="str">
            <v>N</v>
          </cell>
          <cell r="DD122" t="str">
            <v>Y</v>
          </cell>
          <cell r="DE122" t="str">
            <v>Y</v>
          </cell>
          <cell r="DF122" t="str">
            <v>N</v>
          </cell>
          <cell r="DG122" t="str">
            <v>N</v>
          </cell>
          <cell r="DH122" t="str">
            <v>Y</v>
          </cell>
          <cell r="DI122" t="str">
            <v>Y</v>
          </cell>
          <cell r="DJ122" t="str">
            <v>Y</v>
          </cell>
          <cell r="DK122" t="str">
            <v>Y</v>
          </cell>
          <cell r="DL122" t="str">
            <v>Y</v>
          </cell>
          <cell r="DM122" t="str">
            <v>N</v>
          </cell>
          <cell r="DN122" t="str">
            <v>N</v>
          </cell>
          <cell r="DO122" t="str">
            <v>N</v>
          </cell>
          <cell r="DP122" t="str">
            <v>Y</v>
          </cell>
          <cell r="DQ122" t="str">
            <v>N</v>
          </cell>
          <cell r="DR122" t="str">
            <v>Y</v>
          </cell>
          <cell r="DS122" t="str">
            <v>Y</v>
          </cell>
          <cell r="DT122" t="str">
            <v>N</v>
          </cell>
          <cell r="DU122" t="str">
            <v>Y</v>
          </cell>
          <cell r="DV122" t="str">
            <v>Y</v>
          </cell>
          <cell r="DW122" t="str">
            <v>Y</v>
          </cell>
          <cell r="DX122" t="str">
            <v>N</v>
          </cell>
          <cell r="DY122" t="str">
            <v>N</v>
          </cell>
          <cell r="DZ122" t="str">
            <v>N</v>
          </cell>
          <cell r="EA122" t="str">
            <v>N</v>
          </cell>
          <cell r="EB122"/>
          <cell r="EC122" t="str">
            <v>N</v>
          </cell>
          <cell r="ED122" t="str">
            <v>N</v>
          </cell>
          <cell r="EE122" t="str">
            <v>Y</v>
          </cell>
          <cell r="EF122" t="str">
            <v>Y</v>
          </cell>
          <cell r="EG122" t="str">
            <v>Y</v>
          </cell>
          <cell r="EH122" t="str">
            <v>N</v>
          </cell>
          <cell r="EI122" t="str">
            <v>N</v>
          </cell>
          <cell r="EJ122" t="str">
            <v>N</v>
          </cell>
          <cell r="EK122" t="str">
            <v>Y</v>
          </cell>
          <cell r="EL122"/>
          <cell r="EM122" t="str">
            <v>Y</v>
          </cell>
          <cell r="EN122" t="str">
            <v>Y</v>
          </cell>
          <cell r="EO122" t="str">
            <v>Y</v>
          </cell>
          <cell r="EP122" t="str">
            <v>Y</v>
          </cell>
          <cell r="EQ122" t="str">
            <v>Y</v>
          </cell>
          <cell r="ER122" t="str">
            <v>N</v>
          </cell>
          <cell r="ES122" t="str">
            <v>Y</v>
          </cell>
          <cell r="ET122" t="str">
            <v>N</v>
          </cell>
          <cell r="EU122" t="str">
            <v>N</v>
          </cell>
          <cell r="EV122" t="str">
            <v>N</v>
          </cell>
          <cell r="EW122" t="str">
            <v>Y</v>
          </cell>
          <cell r="EX122" t="str">
            <v>Y</v>
          </cell>
          <cell r="EY122"/>
          <cell r="EZ122" t="str">
            <v>Y</v>
          </cell>
          <cell r="FA122" t="str">
            <v>N</v>
          </cell>
          <cell r="FB122" t="str">
            <v>Y</v>
          </cell>
          <cell r="FC122" t="str">
            <v>N</v>
          </cell>
          <cell r="FD122" t="str">
            <v>N</v>
          </cell>
          <cell r="FE122" t="str">
            <v>N</v>
          </cell>
          <cell r="FF122" t="str">
            <v>Y</v>
          </cell>
          <cell r="FG122" t="str">
            <v>N</v>
          </cell>
          <cell r="FH122" t="str">
            <v>Y</v>
          </cell>
          <cell r="FI122" t="str">
            <v>N</v>
          </cell>
          <cell r="FJ122" t="str">
            <v>N</v>
          </cell>
          <cell r="FK122" t="str">
            <v>N</v>
          </cell>
          <cell r="FL122" t="str">
            <v>N</v>
          </cell>
          <cell r="FM122" t="str">
            <v>N</v>
          </cell>
          <cell r="FN122" t="str">
            <v>Y</v>
          </cell>
          <cell r="FO122" t="str">
            <v>N</v>
          </cell>
          <cell r="FP122" t="str">
            <v>Y</v>
          </cell>
          <cell r="FQ122" t="str">
            <v>Y</v>
          </cell>
          <cell r="FR122" t="str">
            <v>N</v>
          </cell>
          <cell r="FS122" t="str">
            <v>Y</v>
          </cell>
          <cell r="FT122" t="str">
            <v>Y</v>
          </cell>
          <cell r="FU122" t="str">
            <v>Y</v>
          </cell>
          <cell r="FV122" t="str">
            <v>Y</v>
          </cell>
          <cell r="FW122" t="str">
            <v>Y</v>
          </cell>
          <cell r="FX122" t="str">
            <v>Y</v>
          </cell>
          <cell r="FY122" t="str">
            <v>N</v>
          </cell>
          <cell r="FZ122" t="str">
            <v>N</v>
          </cell>
          <cell r="GA122" t="str">
            <v>N</v>
          </cell>
          <cell r="GB122"/>
          <cell r="GC122" t="str">
            <v>Y</v>
          </cell>
          <cell r="GD122" t="str">
            <v>Y</v>
          </cell>
          <cell r="GE122"/>
          <cell r="GF122" t="str">
            <v>Y</v>
          </cell>
          <cell r="GG122" t="str">
            <v>Y</v>
          </cell>
          <cell r="GH122" t="str">
            <v>N</v>
          </cell>
          <cell r="GI122" t="str">
            <v>Y</v>
          </cell>
          <cell r="GJ122" t="str">
            <v>N</v>
          </cell>
          <cell r="GK122" t="str">
            <v>Y</v>
          </cell>
          <cell r="GL122" t="str">
            <v>N</v>
          </cell>
          <cell r="GM122" t="str">
            <v>Y</v>
          </cell>
          <cell r="GN122" t="str">
            <v>Y</v>
          </cell>
          <cell r="GO122" t="str">
            <v>Y</v>
          </cell>
          <cell r="GP122" t="str">
            <v>N</v>
          </cell>
          <cell r="GQ122" t="str">
            <v>Y</v>
          </cell>
          <cell r="GR122" t="str">
            <v>Y</v>
          </cell>
          <cell r="GS122" t="str">
            <v>Y</v>
          </cell>
          <cell r="GT122" t="str">
            <v>N</v>
          </cell>
          <cell r="GU122" t="str">
            <v>Y</v>
          </cell>
          <cell r="GV122" t="str">
            <v>N</v>
          </cell>
          <cell r="GW122" t="str">
            <v>Y</v>
          </cell>
          <cell r="GX122" t="str">
            <v>N</v>
          </cell>
          <cell r="GY122" t="str">
            <v>Y</v>
          </cell>
          <cell r="GZ122" t="str">
            <v>Y</v>
          </cell>
          <cell r="HA122" t="str">
            <v>N</v>
          </cell>
          <cell r="HB122" t="str">
            <v>Y</v>
          </cell>
          <cell r="HC122" t="str">
            <v>Y</v>
          </cell>
          <cell r="HD122" t="str">
            <v>N</v>
          </cell>
          <cell r="HE122" t="str">
            <v>Y</v>
          </cell>
          <cell r="HF122"/>
          <cell r="HG122" t="str">
            <v>Y</v>
          </cell>
          <cell r="HH122" t="str">
            <v>Y</v>
          </cell>
          <cell r="HI122" t="str">
            <v>N</v>
          </cell>
          <cell r="HJ122" t="str">
            <v>Y</v>
          </cell>
          <cell r="HK122" t="str">
            <v>N</v>
          </cell>
          <cell r="HL122" t="str">
            <v>Y</v>
          </cell>
          <cell r="HM122" t="str">
            <v>N</v>
          </cell>
          <cell r="HN122" t="str">
            <v>N</v>
          </cell>
          <cell r="HO122" t="str">
            <v>N</v>
          </cell>
          <cell r="HP122"/>
          <cell r="HQ122" t="str">
            <v>N</v>
          </cell>
          <cell r="HR122" t="str">
            <v>Y</v>
          </cell>
          <cell r="HS122" t="str">
            <v>Y</v>
          </cell>
          <cell r="HT122" t="str">
            <v>N</v>
          </cell>
          <cell r="HU122" t="str">
            <v>N</v>
          </cell>
          <cell r="HV122" t="str">
            <v>Y</v>
          </cell>
          <cell r="HW122" t="str">
            <v>Y</v>
          </cell>
          <cell r="HX122" t="str">
            <v>Y</v>
          </cell>
          <cell r="HY122"/>
          <cell r="HZ122" t="str">
            <v>N</v>
          </cell>
          <cell r="IA122" t="str">
            <v>Y</v>
          </cell>
          <cell r="IB122" t="str">
            <v>Y</v>
          </cell>
          <cell r="IC122" t="str">
            <v>N</v>
          </cell>
          <cell r="ID122" t="str">
            <v>N</v>
          </cell>
          <cell r="IE122" t="str">
            <v>N</v>
          </cell>
          <cell r="IF122" t="str">
            <v>N</v>
          </cell>
          <cell r="IG122" t="str">
            <v>N</v>
          </cell>
          <cell r="IH122" t="str">
            <v>N</v>
          </cell>
          <cell r="II122"/>
          <cell r="IJ122" t="str">
            <v>Y</v>
          </cell>
          <cell r="IK122" t="str">
            <v>Y</v>
          </cell>
          <cell r="IL122" t="str">
            <v>N</v>
          </cell>
          <cell r="IM122" t="str">
            <v>N</v>
          </cell>
          <cell r="IN122"/>
          <cell r="IO122" t="str">
            <v>Y</v>
          </cell>
          <cell r="IP122" t="str">
            <v>N</v>
          </cell>
          <cell r="IQ122" t="str">
            <v>N</v>
          </cell>
          <cell r="IR122" t="str">
            <v>N</v>
          </cell>
          <cell r="IS122" t="str">
            <v>N</v>
          </cell>
          <cell r="IT122" t="str">
            <v>N</v>
          </cell>
          <cell r="IU122" t="str">
            <v>Y</v>
          </cell>
          <cell r="IV122" t="str">
            <v>Y</v>
          </cell>
          <cell r="IW122"/>
          <cell r="IX122" t="str">
            <v>N</v>
          </cell>
          <cell r="IY122" t="str">
            <v>N</v>
          </cell>
          <cell r="IZ122" t="str">
            <v>Y</v>
          </cell>
          <cell r="JA122" t="str">
            <v>N</v>
          </cell>
          <cell r="JB122" t="str">
            <v>Y</v>
          </cell>
          <cell r="JC122" t="str">
            <v>Y</v>
          </cell>
          <cell r="JD122" t="str">
            <v>Y</v>
          </cell>
          <cell r="JE122" t="str">
            <v>Y</v>
          </cell>
          <cell r="JF122" t="str">
            <v>N</v>
          </cell>
          <cell r="JG122"/>
          <cell r="JH122" t="str">
            <v>N</v>
          </cell>
          <cell r="JI122"/>
          <cell r="JJ122" t="str">
            <v>N</v>
          </cell>
          <cell r="JK122" t="str">
            <v>Y</v>
          </cell>
          <cell r="JL122" t="str">
            <v>N</v>
          </cell>
          <cell r="JM122" t="str">
            <v>Y</v>
          </cell>
          <cell r="JN122" t="str">
            <v>N</v>
          </cell>
          <cell r="JO122" t="str">
            <v>Y</v>
          </cell>
          <cell r="JP122" t="str">
            <v>Y</v>
          </cell>
          <cell r="JQ122" t="str">
            <v>N</v>
          </cell>
          <cell r="JR122" t="str">
            <v>N</v>
          </cell>
          <cell r="JS122" t="str">
            <v>Y</v>
          </cell>
          <cell r="JT122" t="str">
            <v>N</v>
          </cell>
          <cell r="JU122" t="str">
            <v>N</v>
          </cell>
          <cell r="JV122" t="str">
            <v>N</v>
          </cell>
          <cell r="JW122" t="str">
            <v>Y</v>
          </cell>
          <cell r="JX122" t="str">
            <v>Y</v>
          </cell>
          <cell r="JY122" t="str">
            <v>Y</v>
          </cell>
          <cell r="JZ122" t="str">
            <v>N</v>
          </cell>
          <cell r="KA122" t="str">
            <v>N</v>
          </cell>
          <cell r="KB122" t="str">
            <v>N</v>
          </cell>
          <cell r="KC122" t="str">
            <v>N</v>
          </cell>
          <cell r="KD122" t="str">
            <v>N</v>
          </cell>
          <cell r="KE122" t="str">
            <v>Y</v>
          </cell>
          <cell r="KF122" t="str">
            <v>Y</v>
          </cell>
          <cell r="KG122" t="str">
            <v>N</v>
          </cell>
          <cell r="KH122"/>
          <cell r="KI122" t="str">
            <v>Y</v>
          </cell>
          <cell r="KJ122" t="str">
            <v>N</v>
          </cell>
          <cell r="KK122" t="str">
            <v>N</v>
          </cell>
          <cell r="KL122" t="str">
            <v>Y</v>
          </cell>
          <cell r="KM122" t="str">
            <v>N</v>
          </cell>
          <cell r="KN122" t="str">
            <v>N</v>
          </cell>
          <cell r="KO122"/>
          <cell r="KP122" t="str">
            <v>N</v>
          </cell>
          <cell r="KQ122" t="str">
            <v>N</v>
          </cell>
          <cell r="KR122" t="str">
            <v>N</v>
          </cell>
          <cell r="KS122" t="str">
            <v>N</v>
          </cell>
          <cell r="KT122" t="str">
            <v>Y</v>
          </cell>
          <cell r="KU122" t="str">
            <v>N</v>
          </cell>
          <cell r="KV122" t="str">
            <v>Y</v>
          </cell>
          <cell r="KW122" t="str">
            <v>N</v>
          </cell>
          <cell r="KX122" t="str">
            <v>N</v>
          </cell>
          <cell r="KY122" t="str">
            <v>Y</v>
          </cell>
          <cell r="KZ122" t="str">
            <v>Y</v>
          </cell>
          <cell r="LA122" t="str">
            <v>N</v>
          </cell>
          <cell r="LB122" t="str">
            <v>Y</v>
          </cell>
          <cell r="LC122" t="str">
            <v>N</v>
          </cell>
          <cell r="LD122" t="str">
            <v>N</v>
          </cell>
          <cell r="LE122" t="str">
            <v>Y</v>
          </cell>
          <cell r="LF122" t="str">
            <v>Y</v>
          </cell>
          <cell r="LG122" t="str">
            <v>Y</v>
          </cell>
          <cell r="LH122" t="str">
            <v>N</v>
          </cell>
          <cell r="LI122" t="str">
            <v>N</v>
          </cell>
          <cell r="LJ122" t="str">
            <v>N</v>
          </cell>
          <cell r="LK122" t="str">
            <v>N</v>
          </cell>
          <cell r="LL122" t="str">
            <v>N</v>
          </cell>
          <cell r="LM122" t="str">
            <v>Y</v>
          </cell>
          <cell r="LN122" t="str">
            <v>N</v>
          </cell>
          <cell r="LO122" t="str">
            <v>N</v>
          </cell>
          <cell r="LP122" t="str">
            <v>N</v>
          </cell>
          <cell r="LQ122" t="str">
            <v>Y</v>
          </cell>
          <cell r="LR122"/>
          <cell r="LS122" t="str">
            <v>N</v>
          </cell>
          <cell r="LT122" t="str">
            <v>N</v>
          </cell>
          <cell r="LU122"/>
          <cell r="LV122" t="str">
            <v>N</v>
          </cell>
          <cell r="LW122" t="str">
            <v>Y</v>
          </cell>
          <cell r="LX122" t="str">
            <v>N</v>
          </cell>
          <cell r="LY122" t="str">
            <v>Y</v>
          </cell>
          <cell r="LZ122" t="str">
            <v>N</v>
          </cell>
          <cell r="MA122" t="str">
            <v>N</v>
          </cell>
          <cell r="MB122" t="str">
            <v>Y</v>
          </cell>
          <cell r="MC122" t="str">
            <v>N</v>
          </cell>
          <cell r="MD122" t="str">
            <v>Y</v>
          </cell>
          <cell r="ME122" t="str">
            <v>N</v>
          </cell>
          <cell r="MF122" t="str">
            <v>N</v>
          </cell>
          <cell r="MG122" t="str">
            <v>N</v>
          </cell>
          <cell r="MH122" t="str">
            <v>N</v>
          </cell>
          <cell r="MI122" t="str">
            <v>Y</v>
          </cell>
          <cell r="MJ122" t="str">
            <v>N</v>
          </cell>
          <cell r="MK122" t="str">
            <v>N</v>
          </cell>
          <cell r="ML122" t="str">
            <v>N</v>
          </cell>
          <cell r="MM122" t="str">
            <v>N</v>
          </cell>
          <cell r="MN122" t="str">
            <v>Y</v>
          </cell>
          <cell r="MO122" t="str">
            <v>N</v>
          </cell>
          <cell r="MP122" t="str">
            <v>Y</v>
          </cell>
          <cell r="MQ122"/>
          <cell r="MR122" t="str">
            <v>N</v>
          </cell>
          <cell r="MS122" t="str">
            <v>Y</v>
          </cell>
          <cell r="MT122" t="str">
            <v>N</v>
          </cell>
          <cell r="MU122" t="str">
            <v>Y</v>
          </cell>
          <cell r="MV122" t="str">
            <v>Y</v>
          </cell>
          <cell r="MW122" t="str">
            <v>N</v>
          </cell>
          <cell r="MX122" t="str">
            <v>N</v>
          </cell>
          <cell r="MY122" t="str">
            <v>N</v>
          </cell>
          <cell r="MZ122" t="str">
            <v>Y</v>
          </cell>
          <cell r="NA122" t="str">
            <v>N</v>
          </cell>
          <cell r="NB122" t="str">
            <v>Y</v>
          </cell>
          <cell r="NC122" t="str">
            <v>N</v>
          </cell>
          <cell r="ND122" t="str">
            <v>N</v>
          </cell>
          <cell r="NE122" t="str">
            <v>N</v>
          </cell>
          <cell r="NF122" t="str">
            <v>Y</v>
          </cell>
          <cell r="NG122" t="str">
            <v>Y</v>
          </cell>
          <cell r="NH122" t="str">
            <v>N</v>
          </cell>
          <cell r="NI122" t="str">
            <v>Y</v>
          </cell>
          <cell r="NJ122" t="str">
            <v>Y</v>
          </cell>
          <cell r="NK122" t="str">
            <v>Y</v>
          </cell>
          <cell r="NL122" t="str">
            <v>Y</v>
          </cell>
          <cell r="NM122" t="str">
            <v>Y</v>
          </cell>
          <cell r="NN122" t="str">
            <v>Y</v>
          </cell>
          <cell r="NO122" t="str">
            <v>Y</v>
          </cell>
          <cell r="NP122" t="str">
            <v>Y</v>
          </cell>
          <cell r="NQ122" t="str">
            <v>N</v>
          </cell>
          <cell r="NR122" t="str">
            <v>N</v>
          </cell>
          <cell r="NS122"/>
          <cell r="NT122"/>
          <cell r="NU122" t="str">
            <v>Y</v>
          </cell>
          <cell r="NV122" t="str">
            <v>N</v>
          </cell>
          <cell r="NW122" t="str">
            <v>Y</v>
          </cell>
          <cell r="NX122" t="str">
            <v>N</v>
          </cell>
          <cell r="NY122" t="str">
            <v>Y</v>
          </cell>
          <cell r="NZ122"/>
          <cell r="OA122" t="str">
            <v>N</v>
          </cell>
          <cell r="OB122" t="str">
            <v>Y</v>
          </cell>
          <cell r="OC122" t="str">
            <v>Y</v>
          </cell>
          <cell r="OD122" t="str">
            <v>N</v>
          </cell>
          <cell r="OE122" t="str">
            <v>Y</v>
          </cell>
          <cell r="OF122" t="str">
            <v>N</v>
          </cell>
          <cell r="OG122" t="str">
            <v>Y</v>
          </cell>
          <cell r="OH122"/>
          <cell r="OI122" t="str">
            <v>N</v>
          </cell>
          <cell r="OJ122" t="str">
            <v>Y</v>
          </cell>
          <cell r="OK122" t="str">
            <v>Y</v>
          </cell>
          <cell r="OL122" t="str">
            <v>Y</v>
          </cell>
          <cell r="OM122" t="str">
            <v>Y</v>
          </cell>
          <cell r="ON122" t="str">
            <v>Y</v>
          </cell>
          <cell r="OO122" t="str">
            <v>Y</v>
          </cell>
          <cell r="OP122"/>
          <cell r="OQ122" t="str">
            <v>N</v>
          </cell>
          <cell r="OR122" t="str">
            <v>N</v>
          </cell>
          <cell r="OS122" t="str">
            <v>Y</v>
          </cell>
          <cell r="OT122"/>
          <cell r="OU122" t="str">
            <v>N</v>
          </cell>
          <cell r="OV122" t="str">
            <v>N</v>
          </cell>
          <cell r="OW122" t="str">
            <v>N</v>
          </cell>
          <cell r="OX122" t="str">
            <v>N</v>
          </cell>
          <cell r="OY122" t="str">
            <v>N</v>
          </cell>
          <cell r="OZ122" t="str">
            <v>N</v>
          </cell>
          <cell r="PA122" t="str">
            <v>N</v>
          </cell>
          <cell r="PB122" t="str">
            <v>N</v>
          </cell>
          <cell r="PC122" t="str">
            <v>N</v>
          </cell>
          <cell r="PD122" t="str">
            <v>Y</v>
          </cell>
          <cell r="PE122" t="str">
            <v>N</v>
          </cell>
          <cell r="PF122" t="str">
            <v>N</v>
          </cell>
          <cell r="PG122" t="str">
            <v>N</v>
          </cell>
          <cell r="PH122" t="str">
            <v>N</v>
          </cell>
          <cell r="PI122" t="str">
            <v>Y</v>
          </cell>
          <cell r="PJ122" t="str">
            <v>N</v>
          </cell>
          <cell r="PK122" t="str">
            <v>Y</v>
          </cell>
          <cell r="PL122" t="str">
            <v>N</v>
          </cell>
          <cell r="PM122" t="str">
            <v>N</v>
          </cell>
          <cell r="PN122" t="str">
            <v>N</v>
          </cell>
          <cell r="PO122" t="str">
            <v>Y</v>
          </cell>
          <cell r="PP122" t="str">
            <v>N</v>
          </cell>
          <cell r="PQ122" t="str">
            <v>Y</v>
          </cell>
          <cell r="PR122" t="str">
            <v>N</v>
          </cell>
          <cell r="PS122" t="str">
            <v>Y</v>
          </cell>
          <cell r="PT122" t="str">
            <v>N</v>
          </cell>
          <cell r="PU122" t="str">
            <v>N</v>
          </cell>
          <cell r="PV122" t="str">
            <v>N</v>
          </cell>
          <cell r="PW122" t="str">
            <v>N</v>
          </cell>
          <cell r="PX122" t="str">
            <v>Y</v>
          </cell>
          <cell r="PY122" t="str">
            <v>N</v>
          </cell>
          <cell r="PZ122" t="str">
            <v>N</v>
          </cell>
          <cell r="QA122"/>
          <cell r="QB122" t="str">
            <v>Y</v>
          </cell>
          <cell r="QC122" t="str">
            <v>N</v>
          </cell>
          <cell r="QD122" t="str">
            <v>N</v>
          </cell>
          <cell r="QE122" t="str">
            <v>Y</v>
          </cell>
          <cell r="QF122" t="str">
            <v>N</v>
          </cell>
          <cell r="QG122" t="str">
            <v>N</v>
          </cell>
          <cell r="QH122" t="str">
            <v>Y</v>
          </cell>
          <cell r="QI122" t="str">
            <v>Y</v>
          </cell>
          <cell r="QJ122" t="str">
            <v>N</v>
          </cell>
          <cell r="QK122" t="str">
            <v>N</v>
          </cell>
          <cell r="QL122" t="str">
            <v>N</v>
          </cell>
          <cell r="QM122" t="str">
            <v>N</v>
          </cell>
          <cell r="QN122" t="str">
            <v>Y</v>
          </cell>
          <cell r="QO122" t="str">
            <v>N</v>
          </cell>
          <cell r="QP122" t="str">
            <v>Y</v>
          </cell>
          <cell r="QQ122" t="str">
            <v>N</v>
          </cell>
          <cell r="QR122" t="str">
            <v>N</v>
          </cell>
          <cell r="QS122" t="str">
            <v>Y</v>
          </cell>
          <cell r="QT122" t="str">
            <v>Y</v>
          </cell>
          <cell r="QU122" t="str">
            <v>Y</v>
          </cell>
          <cell r="QV122" t="str">
            <v>N</v>
          </cell>
          <cell r="QW122" t="str">
            <v>Y</v>
          </cell>
          <cell r="QX122" t="str">
            <v>N</v>
          </cell>
          <cell r="QY122" t="str">
            <v>N</v>
          </cell>
          <cell r="QZ122"/>
          <cell r="RA122" t="str">
            <v>N</v>
          </cell>
          <cell r="RB122" t="str">
            <v>Y</v>
          </cell>
          <cell r="RC122" t="str">
            <v>N</v>
          </cell>
          <cell r="RD122" t="str">
            <v>Y</v>
          </cell>
          <cell r="RE122" t="str">
            <v>Y</v>
          </cell>
          <cell r="RF122" t="str">
            <v>N</v>
          </cell>
          <cell r="RG122" t="str">
            <v>N</v>
          </cell>
          <cell r="RH122" t="str">
            <v>N</v>
          </cell>
          <cell r="RI122" t="str">
            <v>Y</v>
          </cell>
          <cell r="RJ122" t="str">
            <v>Y</v>
          </cell>
          <cell r="RK122" t="str">
            <v>N</v>
          </cell>
          <cell r="RL122" t="str">
            <v>Y</v>
          </cell>
          <cell r="RM122" t="str">
            <v>Y</v>
          </cell>
          <cell r="RN122" t="str">
            <v>N</v>
          </cell>
          <cell r="RO122" t="str">
            <v>Y</v>
          </cell>
          <cell r="RP122" t="str">
            <v>Y</v>
          </cell>
          <cell r="RQ122" t="str">
            <v>Y</v>
          </cell>
          <cell r="RR122" t="str">
            <v>Y</v>
          </cell>
          <cell r="RS122" t="str">
            <v>Y</v>
          </cell>
          <cell r="RT122" t="str">
            <v>Y</v>
          </cell>
          <cell r="RU122" t="str">
            <v>N</v>
          </cell>
          <cell r="RV122" t="str">
            <v>Y</v>
          </cell>
          <cell r="RW122" t="str">
            <v>N</v>
          </cell>
          <cell r="RX122"/>
          <cell r="RY122"/>
          <cell r="RZ122" t="str">
            <v>N</v>
          </cell>
          <cell r="SA122" t="str">
            <v>Y</v>
          </cell>
          <cell r="SB122" t="str">
            <v>N</v>
          </cell>
          <cell r="SC122"/>
          <cell r="SD122"/>
          <cell r="SE122" t="str">
            <v>N</v>
          </cell>
          <cell r="SF122" t="str">
            <v>N</v>
          </cell>
          <cell r="SG122" t="str">
            <v>Y</v>
          </cell>
          <cell r="SH122" t="str">
            <v>Y</v>
          </cell>
          <cell r="SI122"/>
          <cell r="SJ122" t="str">
            <v>N</v>
          </cell>
          <cell r="SK122" t="str">
            <v>N</v>
          </cell>
          <cell r="SL122" t="str">
            <v>Y</v>
          </cell>
          <cell r="SM122"/>
          <cell r="SN122" t="str">
            <v>N</v>
          </cell>
          <cell r="SO122" t="str">
            <v>N</v>
          </cell>
          <cell r="SP122" t="str">
            <v>Y</v>
          </cell>
          <cell r="SQ122" t="str">
            <v>Y</v>
          </cell>
          <cell r="SR122" t="str">
            <v>Y</v>
          </cell>
          <cell r="SS122" t="str">
            <v>N</v>
          </cell>
          <cell r="ST122" t="str">
            <v>N</v>
          </cell>
          <cell r="SU122" t="str">
            <v>N</v>
          </cell>
          <cell r="SV122" t="str">
            <v>N</v>
          </cell>
          <cell r="SW122" t="str">
            <v>N</v>
          </cell>
          <cell r="SX122" t="str">
            <v>Y</v>
          </cell>
          <cell r="SY122" t="str">
            <v>Y</v>
          </cell>
          <cell r="SZ122" t="str">
            <v>Y</v>
          </cell>
          <cell r="TA122" t="str">
            <v>Y</v>
          </cell>
          <cell r="TB122" t="str">
            <v>Y</v>
          </cell>
          <cell r="TC122" t="str">
            <v>N</v>
          </cell>
          <cell r="TD122" t="str">
            <v>N</v>
          </cell>
          <cell r="TE122" t="str">
            <v>Y</v>
          </cell>
          <cell r="TF122" t="str">
            <v>N</v>
          </cell>
          <cell r="TG122" t="str">
            <v>N</v>
          </cell>
          <cell r="TH122" t="str">
            <v>Y</v>
          </cell>
          <cell r="TI122" t="str">
            <v>Y</v>
          </cell>
          <cell r="TJ122" t="str">
            <v>Y</v>
          </cell>
          <cell r="TK122" t="str">
            <v>Y</v>
          </cell>
          <cell r="TL122" t="str">
            <v>Y</v>
          </cell>
          <cell r="TM122" t="str">
            <v>Y</v>
          </cell>
          <cell r="TN122" t="str">
            <v>Y</v>
          </cell>
          <cell r="TO122" t="str">
            <v>Y</v>
          </cell>
          <cell r="TP122" t="str">
            <v xml:space="preserve">Y </v>
          </cell>
          <cell r="TQ122" t="str">
            <v>N</v>
          </cell>
          <cell r="TR122"/>
          <cell r="TS122" t="str">
            <v>Y</v>
          </cell>
          <cell r="TT122" t="str">
            <v>Y</v>
          </cell>
          <cell r="TU122" t="str">
            <v>N</v>
          </cell>
          <cell r="TV122" t="str">
            <v>Y</v>
          </cell>
          <cell r="TW122" t="str">
            <v>Y</v>
          </cell>
          <cell r="TX122" t="str">
            <v>N</v>
          </cell>
          <cell r="TY122" t="str">
            <v>Y</v>
          </cell>
          <cell r="TZ122" t="str">
            <v>N</v>
          </cell>
          <cell r="UA122" t="str">
            <v>Y</v>
          </cell>
          <cell r="UB122" t="str">
            <v>N</v>
          </cell>
          <cell r="UC122" t="str">
            <v>Y</v>
          </cell>
          <cell r="UD122" t="str">
            <v>Y</v>
          </cell>
          <cell r="UE122" t="str">
            <v>N</v>
          </cell>
          <cell r="UF122" t="str">
            <v>N</v>
          </cell>
          <cell r="UG122" t="str">
            <v>N</v>
          </cell>
          <cell r="UH122" t="str">
            <v>Y</v>
          </cell>
          <cell r="UI122" t="str">
            <v>Y</v>
          </cell>
          <cell r="UJ122" t="str">
            <v>Y</v>
          </cell>
          <cell r="UK122" t="str">
            <v>Y</v>
          </cell>
          <cell r="UL122" t="str">
            <v>N</v>
          </cell>
          <cell r="UM122" t="str">
            <v>Y</v>
          </cell>
          <cell r="UN122" t="str">
            <v>Y</v>
          </cell>
          <cell r="UO122"/>
          <cell r="UP122" t="str">
            <v>N</v>
          </cell>
          <cell r="UQ122" t="str">
            <v>N</v>
          </cell>
          <cell r="UR122"/>
          <cell r="US122" t="str">
            <v>N</v>
          </cell>
          <cell r="UT122" t="str">
            <v>N</v>
          </cell>
          <cell r="UU122" t="str">
            <v>N</v>
          </cell>
          <cell r="UV122" t="str">
            <v>N</v>
          </cell>
          <cell r="UW122" t="str">
            <v>Y</v>
          </cell>
          <cell r="UX122" t="str">
            <v>Y</v>
          </cell>
          <cell r="UY122" t="str">
            <v>Y</v>
          </cell>
          <cell r="UZ122" t="str">
            <v>Y</v>
          </cell>
          <cell r="VA122" t="str">
            <v>Y</v>
          </cell>
          <cell r="VB122" t="str">
            <v>Y</v>
          </cell>
          <cell r="VC122" t="str">
            <v>Y</v>
          </cell>
          <cell r="VD122" t="str">
            <v>N</v>
          </cell>
          <cell r="VE122" t="str">
            <v>N</v>
          </cell>
          <cell r="VF122" t="str">
            <v>N</v>
          </cell>
          <cell r="VG122"/>
          <cell r="VH122" t="str">
            <v>Y</v>
          </cell>
          <cell r="VI122" t="str">
            <v>N</v>
          </cell>
          <cell r="VJ122" t="str">
            <v>Y</v>
          </cell>
          <cell r="VK122" t="str">
            <v>Y</v>
          </cell>
          <cell r="VL122" t="str">
            <v>Y</v>
          </cell>
          <cell r="VM122"/>
          <cell r="VN122" t="str">
            <v>Y</v>
          </cell>
          <cell r="VO122" t="str">
            <v>Y</v>
          </cell>
          <cell r="VP122"/>
          <cell r="VQ122" t="str">
            <v>Y</v>
          </cell>
          <cell r="VR122" t="str">
            <v>Y</v>
          </cell>
          <cell r="VS122" t="str">
            <v>Y</v>
          </cell>
          <cell r="VT122" t="str">
            <v>N</v>
          </cell>
          <cell r="VU122" t="str">
            <v>Y</v>
          </cell>
          <cell r="VV122" t="str">
            <v>N</v>
          </cell>
          <cell r="VW122" t="str">
            <v>N</v>
          </cell>
          <cell r="VX122"/>
          <cell r="VY122" t="str">
            <v>N</v>
          </cell>
          <cell r="VZ122" t="str">
            <v>Y</v>
          </cell>
          <cell r="WA122"/>
          <cell r="WB122"/>
          <cell r="WC122" t="str">
            <v>Y</v>
          </cell>
          <cell r="WD122" t="str">
            <v>N</v>
          </cell>
          <cell r="WE122" t="str">
            <v>N</v>
          </cell>
          <cell r="WF122"/>
          <cell r="WG122" t="str">
            <v>Y</v>
          </cell>
          <cell r="WH122" t="str">
            <v>N</v>
          </cell>
          <cell r="WI122" t="str">
            <v>N</v>
          </cell>
          <cell r="WJ122"/>
          <cell r="WK122"/>
          <cell r="WL122" t="str">
            <v>N</v>
          </cell>
          <cell r="WM122" t="str">
            <v>N</v>
          </cell>
          <cell r="WN122" t="str">
            <v>Y</v>
          </cell>
          <cell r="WO122" t="str">
            <v>Y</v>
          </cell>
          <cell r="WP122"/>
          <cell r="WQ122"/>
          <cell r="WR122" t="str">
            <v>N</v>
          </cell>
          <cell r="WS122" t="str">
            <v>N</v>
          </cell>
          <cell r="WT122" t="str">
            <v>N</v>
          </cell>
          <cell r="WU122" t="str">
            <v>Y</v>
          </cell>
          <cell r="WV122" t="str">
            <v>N</v>
          </cell>
          <cell r="WW122" t="str">
            <v>N</v>
          </cell>
          <cell r="WX122" t="str">
            <v>N</v>
          </cell>
          <cell r="WY122" t="str">
            <v>N</v>
          </cell>
          <cell r="WZ122" t="str">
            <v>N</v>
          </cell>
          <cell r="XA122"/>
          <cell r="XB122" t="str">
            <v>N</v>
          </cell>
          <cell r="XC122"/>
          <cell r="XD122"/>
          <cell r="XE122"/>
          <cell r="XF122"/>
          <cell r="XG122"/>
          <cell r="XH122"/>
          <cell r="XI122" t="str">
            <v>N</v>
          </cell>
          <cell r="XJ122"/>
          <cell r="XK122" t="str">
            <v>N</v>
          </cell>
          <cell r="XL122" t="str">
            <v>N</v>
          </cell>
          <cell r="XM122"/>
          <cell r="XN122" t="str">
            <v>N</v>
          </cell>
          <cell r="XO122"/>
          <cell r="XP122" t="str">
            <v>Y</v>
          </cell>
          <cell r="XQ122" t="str">
            <v>N</v>
          </cell>
          <cell r="XR122" t="str">
            <v>N</v>
          </cell>
          <cell r="XS122" t="str">
            <v>N</v>
          </cell>
          <cell r="XT122" t="str">
            <v>N</v>
          </cell>
          <cell r="XU122" t="str">
            <v>N</v>
          </cell>
          <cell r="XV122" t="str">
            <v>Y</v>
          </cell>
        </row>
        <row r="123">
          <cell r="E123" t="str">
            <v>Y</v>
          </cell>
          <cell r="F123" t="str">
            <v>Y</v>
          </cell>
          <cell r="G123" t="str">
            <v>Y</v>
          </cell>
          <cell r="H123" t="str">
            <v>Y</v>
          </cell>
          <cell r="I123" t="str">
            <v>Y</v>
          </cell>
          <cell r="J123" t="str">
            <v>Y</v>
          </cell>
          <cell r="K123" t="str">
            <v>Y</v>
          </cell>
          <cell r="L123" t="str">
            <v>Y</v>
          </cell>
          <cell r="M123" t="str">
            <v>Y</v>
          </cell>
          <cell r="N123" t="str">
            <v>Y</v>
          </cell>
          <cell r="O123"/>
          <cell r="P123" t="str">
            <v>Y</v>
          </cell>
          <cell r="Q123" t="str">
            <v>Y</v>
          </cell>
          <cell r="R123" t="str">
            <v>Y</v>
          </cell>
          <cell r="S123" t="str">
            <v>N</v>
          </cell>
          <cell r="T123" t="str">
            <v>Y</v>
          </cell>
          <cell r="U123" t="str">
            <v>Y</v>
          </cell>
          <cell r="V123" t="str">
            <v>Y</v>
          </cell>
          <cell r="W123" t="str">
            <v>Y</v>
          </cell>
          <cell r="X123" t="str">
            <v>Y</v>
          </cell>
          <cell r="Y123" t="str">
            <v>Y</v>
          </cell>
          <cell r="Z123"/>
          <cell r="AA123" t="str">
            <v>Y</v>
          </cell>
          <cell r="AB123" t="str">
            <v>Y</v>
          </cell>
          <cell r="AC123" t="str">
            <v>Y</v>
          </cell>
          <cell r="AD123" t="str">
            <v>Y</v>
          </cell>
          <cell r="AE123" t="str">
            <v>N</v>
          </cell>
          <cell r="AF123" t="str">
            <v>Y</v>
          </cell>
          <cell r="AG123" t="str">
            <v>Y</v>
          </cell>
          <cell r="AH123" t="str">
            <v>Y</v>
          </cell>
          <cell r="AI123" t="str">
            <v>Y</v>
          </cell>
          <cell r="AJ123" t="str">
            <v>Y</v>
          </cell>
          <cell r="AK123" t="str">
            <v>N</v>
          </cell>
          <cell r="AL123" t="str">
            <v>N</v>
          </cell>
          <cell r="AM123" t="str">
            <v>Y</v>
          </cell>
          <cell r="AN123" t="str">
            <v>Y</v>
          </cell>
          <cell r="AO123" t="str">
            <v>Y</v>
          </cell>
          <cell r="AP123" t="str">
            <v>N</v>
          </cell>
          <cell r="AQ123" t="str">
            <v>Y</v>
          </cell>
          <cell r="AR123" t="str">
            <v>Y</v>
          </cell>
          <cell r="AS123" t="str">
            <v>Y</v>
          </cell>
          <cell r="AT123" t="str">
            <v>Y</v>
          </cell>
          <cell r="AU123" t="str">
            <v>Y</v>
          </cell>
          <cell r="AV123" t="str">
            <v>Y</v>
          </cell>
          <cell r="AW123" t="str">
            <v>Y</v>
          </cell>
          <cell r="AX123" t="str">
            <v>Y</v>
          </cell>
          <cell r="AY123"/>
          <cell r="AZ123" t="str">
            <v>N</v>
          </cell>
          <cell r="BA123"/>
          <cell r="BB123" t="str">
            <v>Y</v>
          </cell>
          <cell r="BC123" t="str">
            <v>Y</v>
          </cell>
          <cell r="BD123" t="str">
            <v>N</v>
          </cell>
          <cell r="BE123" t="str">
            <v>Y</v>
          </cell>
          <cell r="BF123" t="str">
            <v>Y</v>
          </cell>
          <cell r="BG123" t="str">
            <v>Y</v>
          </cell>
          <cell r="BH123" t="str">
            <v>N</v>
          </cell>
          <cell r="BI123" t="str">
            <v>Y</v>
          </cell>
          <cell r="BJ123" t="str">
            <v>N</v>
          </cell>
          <cell r="BK123" t="str">
            <v>N</v>
          </cell>
          <cell r="BL123" t="str">
            <v>Y</v>
          </cell>
          <cell r="BM123" t="str">
            <v>N</v>
          </cell>
          <cell r="BN123" t="str">
            <v>Y</v>
          </cell>
          <cell r="BO123" t="str">
            <v>N</v>
          </cell>
          <cell r="BP123" t="str">
            <v>Y</v>
          </cell>
          <cell r="BQ123" t="str">
            <v>N</v>
          </cell>
          <cell r="BR123" t="str">
            <v>N</v>
          </cell>
          <cell r="BS123" t="str">
            <v>N</v>
          </cell>
          <cell r="BT123" t="str">
            <v>N</v>
          </cell>
          <cell r="BU123" t="str">
            <v>Y</v>
          </cell>
          <cell r="BV123" t="str">
            <v>Y</v>
          </cell>
          <cell r="BW123" t="str">
            <v>Y</v>
          </cell>
          <cell r="BX123" t="str">
            <v>Y</v>
          </cell>
          <cell r="BY123" t="str">
            <v>Y</v>
          </cell>
          <cell r="BZ123" t="str">
            <v>Y</v>
          </cell>
          <cell r="CA123" t="str">
            <v>Y</v>
          </cell>
          <cell r="CB123" t="str">
            <v>N</v>
          </cell>
          <cell r="CC123" t="str">
            <v>N</v>
          </cell>
          <cell r="CD123" t="str">
            <v>N</v>
          </cell>
          <cell r="CE123" t="str">
            <v>Y</v>
          </cell>
          <cell r="CF123" t="str">
            <v>Y</v>
          </cell>
          <cell r="CG123" t="str">
            <v>Y</v>
          </cell>
          <cell r="CH123" t="str">
            <v>Y</v>
          </cell>
          <cell r="CI123" t="str">
            <v>Y</v>
          </cell>
          <cell r="CJ123" t="str">
            <v>Y</v>
          </cell>
          <cell r="CK123" t="str">
            <v>Y</v>
          </cell>
          <cell r="CL123" t="str">
            <v>Y</v>
          </cell>
          <cell r="CM123"/>
          <cell r="CN123" t="str">
            <v>Y</v>
          </cell>
          <cell r="CO123" t="str">
            <v>Y</v>
          </cell>
          <cell r="CP123" t="str">
            <v>Y</v>
          </cell>
          <cell r="CQ123" t="str">
            <v>Y</v>
          </cell>
          <cell r="CR123"/>
          <cell r="CS123" t="str">
            <v>Y</v>
          </cell>
          <cell r="CT123" t="str">
            <v>Y</v>
          </cell>
          <cell r="CU123" t="str">
            <v>Y</v>
          </cell>
          <cell r="CV123" t="str">
            <v>Y</v>
          </cell>
          <cell r="CW123" t="str">
            <v>Y</v>
          </cell>
          <cell r="CX123" t="str">
            <v>Y</v>
          </cell>
          <cell r="CY123" t="str">
            <v>Y</v>
          </cell>
          <cell r="CZ123" t="str">
            <v>Y</v>
          </cell>
          <cell r="DA123" t="str">
            <v>Y</v>
          </cell>
          <cell r="DB123" t="str">
            <v>Y</v>
          </cell>
          <cell r="DC123" t="str">
            <v>N</v>
          </cell>
          <cell r="DD123" t="str">
            <v>Y</v>
          </cell>
          <cell r="DE123" t="str">
            <v>Y</v>
          </cell>
          <cell r="DF123" t="str">
            <v>Y</v>
          </cell>
          <cell r="DG123" t="str">
            <v>Y</v>
          </cell>
          <cell r="DH123" t="str">
            <v>Y</v>
          </cell>
          <cell r="DI123" t="str">
            <v>Y</v>
          </cell>
          <cell r="DJ123" t="str">
            <v>Y</v>
          </cell>
          <cell r="DK123" t="str">
            <v>Y</v>
          </cell>
          <cell r="DL123" t="str">
            <v>Y</v>
          </cell>
          <cell r="DM123" t="str">
            <v>Y</v>
          </cell>
          <cell r="DN123" t="str">
            <v>Y</v>
          </cell>
          <cell r="DO123" t="str">
            <v>Y</v>
          </cell>
          <cell r="DP123" t="str">
            <v>Y</v>
          </cell>
          <cell r="DQ123" t="str">
            <v>Y</v>
          </cell>
          <cell r="DR123" t="str">
            <v>Y</v>
          </cell>
          <cell r="DS123" t="str">
            <v>Y</v>
          </cell>
          <cell r="DT123" t="str">
            <v>Y</v>
          </cell>
          <cell r="DU123" t="str">
            <v>Y</v>
          </cell>
          <cell r="DV123" t="str">
            <v>Y</v>
          </cell>
          <cell r="DW123" t="str">
            <v>Y</v>
          </cell>
          <cell r="DX123" t="str">
            <v>Y</v>
          </cell>
          <cell r="DY123" t="str">
            <v>Y</v>
          </cell>
          <cell r="DZ123" t="str">
            <v>Y</v>
          </cell>
          <cell r="EA123" t="str">
            <v>Y</v>
          </cell>
          <cell r="EB123"/>
          <cell r="EC123" t="str">
            <v>N</v>
          </cell>
          <cell r="ED123" t="str">
            <v>N</v>
          </cell>
          <cell r="EE123" t="str">
            <v>Y</v>
          </cell>
          <cell r="EF123" t="str">
            <v>N</v>
          </cell>
          <cell r="EG123" t="str">
            <v>Y</v>
          </cell>
          <cell r="EH123" t="str">
            <v>Y</v>
          </cell>
          <cell r="EI123" t="str">
            <v>N</v>
          </cell>
          <cell r="EJ123" t="str">
            <v>Y</v>
          </cell>
          <cell r="EK123" t="str">
            <v>Y</v>
          </cell>
          <cell r="EL123"/>
          <cell r="EM123" t="str">
            <v>Y</v>
          </cell>
          <cell r="EN123" t="str">
            <v>Y</v>
          </cell>
          <cell r="EO123" t="str">
            <v>Y</v>
          </cell>
          <cell r="EP123" t="str">
            <v>Y</v>
          </cell>
          <cell r="EQ123" t="str">
            <v>Y</v>
          </cell>
          <cell r="ER123" t="str">
            <v>Y</v>
          </cell>
          <cell r="ES123" t="str">
            <v>Y</v>
          </cell>
          <cell r="ET123" t="str">
            <v>Y</v>
          </cell>
          <cell r="EU123" t="str">
            <v>Y</v>
          </cell>
          <cell r="EV123" t="str">
            <v>Y</v>
          </cell>
          <cell r="EW123" t="str">
            <v>Y</v>
          </cell>
          <cell r="EX123" t="str">
            <v>Y</v>
          </cell>
          <cell r="EY123"/>
          <cell r="EZ123" t="str">
            <v>Y</v>
          </cell>
          <cell r="FA123" t="str">
            <v>N</v>
          </cell>
          <cell r="FB123" t="str">
            <v>Y</v>
          </cell>
          <cell r="FC123" t="str">
            <v>Y</v>
          </cell>
          <cell r="FD123" t="str">
            <v>N</v>
          </cell>
          <cell r="FE123" t="str">
            <v>Y</v>
          </cell>
          <cell r="FF123" t="str">
            <v>Y</v>
          </cell>
          <cell r="FG123" t="str">
            <v>Y</v>
          </cell>
          <cell r="FH123" t="str">
            <v>Y</v>
          </cell>
          <cell r="FI123" t="str">
            <v>Y</v>
          </cell>
          <cell r="FJ123" t="str">
            <v>Y</v>
          </cell>
          <cell r="FK123" t="str">
            <v>Y</v>
          </cell>
          <cell r="FL123" t="str">
            <v>Y</v>
          </cell>
          <cell r="FM123" t="str">
            <v>Y</v>
          </cell>
          <cell r="FN123" t="str">
            <v>Y</v>
          </cell>
          <cell r="FO123" t="str">
            <v>Y</v>
          </cell>
          <cell r="FP123" t="str">
            <v>Y</v>
          </cell>
          <cell r="FQ123" t="str">
            <v>Y</v>
          </cell>
          <cell r="FR123" t="str">
            <v>Y</v>
          </cell>
          <cell r="FS123" t="str">
            <v>Y</v>
          </cell>
          <cell r="FT123" t="str">
            <v>Y</v>
          </cell>
          <cell r="FU123" t="str">
            <v>Y</v>
          </cell>
          <cell r="FV123" t="str">
            <v>Y</v>
          </cell>
          <cell r="FW123" t="str">
            <v>Y</v>
          </cell>
          <cell r="FX123" t="str">
            <v>Y</v>
          </cell>
          <cell r="FY123" t="str">
            <v>N</v>
          </cell>
          <cell r="FZ123" t="str">
            <v>Y</v>
          </cell>
          <cell r="GA123" t="str">
            <v>Y</v>
          </cell>
          <cell r="GB123"/>
          <cell r="GC123" t="str">
            <v>Y</v>
          </cell>
          <cell r="GD123" t="str">
            <v>Y</v>
          </cell>
          <cell r="GE123"/>
          <cell r="GF123" t="str">
            <v>Y</v>
          </cell>
          <cell r="GG123" t="str">
            <v>Y</v>
          </cell>
          <cell r="GH123" t="str">
            <v>Y</v>
          </cell>
          <cell r="GI123" t="str">
            <v>Y</v>
          </cell>
          <cell r="GJ123" t="str">
            <v>Y</v>
          </cell>
          <cell r="GK123" t="str">
            <v>Y</v>
          </cell>
          <cell r="GL123" t="str">
            <v>Y</v>
          </cell>
          <cell r="GM123" t="str">
            <v>Y</v>
          </cell>
          <cell r="GN123" t="str">
            <v>Y</v>
          </cell>
          <cell r="GO123" t="str">
            <v>N</v>
          </cell>
          <cell r="GP123" t="str">
            <v>N</v>
          </cell>
          <cell r="GQ123" t="str">
            <v>Y</v>
          </cell>
          <cell r="GR123" t="str">
            <v>Y</v>
          </cell>
          <cell r="GS123" t="str">
            <v>Y</v>
          </cell>
          <cell r="GT123" t="str">
            <v>N</v>
          </cell>
          <cell r="GU123" t="str">
            <v>Y</v>
          </cell>
          <cell r="GV123" t="str">
            <v>Y</v>
          </cell>
          <cell r="GW123" t="str">
            <v>N</v>
          </cell>
          <cell r="GX123" t="str">
            <v>Y</v>
          </cell>
          <cell r="GY123" t="str">
            <v>Y</v>
          </cell>
          <cell r="GZ123" t="str">
            <v>Y</v>
          </cell>
          <cell r="HA123" t="str">
            <v>Y</v>
          </cell>
          <cell r="HB123" t="str">
            <v>Y</v>
          </cell>
          <cell r="HC123" t="str">
            <v>Y</v>
          </cell>
          <cell r="HD123" t="str">
            <v>N</v>
          </cell>
          <cell r="HE123" t="str">
            <v>Y</v>
          </cell>
          <cell r="HF123"/>
          <cell r="HG123" t="str">
            <v>Y</v>
          </cell>
          <cell r="HH123" t="str">
            <v>N</v>
          </cell>
          <cell r="HI123" t="str">
            <v>Y</v>
          </cell>
          <cell r="HJ123" t="str">
            <v>Y</v>
          </cell>
          <cell r="HK123" t="str">
            <v>Y</v>
          </cell>
          <cell r="HL123" t="str">
            <v>Y</v>
          </cell>
          <cell r="HM123" t="str">
            <v>Y</v>
          </cell>
          <cell r="HN123" t="str">
            <v>Y</v>
          </cell>
          <cell r="HO123" t="str">
            <v>Y</v>
          </cell>
          <cell r="HP123"/>
          <cell r="HQ123" t="str">
            <v>N</v>
          </cell>
          <cell r="HR123" t="str">
            <v>Y</v>
          </cell>
          <cell r="HS123" t="str">
            <v>Y</v>
          </cell>
          <cell r="HT123" t="str">
            <v>Y</v>
          </cell>
          <cell r="HU123" t="str">
            <v>Y</v>
          </cell>
          <cell r="HV123" t="str">
            <v>Y</v>
          </cell>
          <cell r="HW123" t="str">
            <v>Y</v>
          </cell>
          <cell r="HX123" t="str">
            <v>Y</v>
          </cell>
          <cell r="HY123"/>
          <cell r="HZ123" t="str">
            <v>Y</v>
          </cell>
          <cell r="IA123" t="str">
            <v>Y</v>
          </cell>
          <cell r="IB123" t="str">
            <v>Y</v>
          </cell>
          <cell r="IC123" t="str">
            <v>Y</v>
          </cell>
          <cell r="ID123" t="str">
            <v>Y</v>
          </cell>
          <cell r="IE123" t="str">
            <v>N</v>
          </cell>
          <cell r="IF123" t="str">
            <v>N</v>
          </cell>
          <cell r="IG123" t="str">
            <v>Y</v>
          </cell>
          <cell r="IH123" t="str">
            <v>N</v>
          </cell>
          <cell r="II123"/>
          <cell r="IJ123" t="str">
            <v>Y</v>
          </cell>
          <cell r="IK123" t="str">
            <v>Y</v>
          </cell>
          <cell r="IL123" t="str">
            <v>Y</v>
          </cell>
          <cell r="IM123" t="str">
            <v>Y</v>
          </cell>
          <cell r="IN123"/>
          <cell r="IO123" t="str">
            <v>Y</v>
          </cell>
          <cell r="IP123" t="str">
            <v>Y</v>
          </cell>
          <cell r="IQ123" t="str">
            <v>Y</v>
          </cell>
          <cell r="IR123" t="str">
            <v>Y</v>
          </cell>
          <cell r="IS123" t="str">
            <v>Y</v>
          </cell>
          <cell r="IT123" t="str">
            <v>Y</v>
          </cell>
          <cell r="IU123" t="str">
            <v>Y</v>
          </cell>
          <cell r="IV123" t="str">
            <v>Y</v>
          </cell>
          <cell r="IW123"/>
          <cell r="IX123" t="str">
            <v>N</v>
          </cell>
          <cell r="IY123" t="str">
            <v>Y</v>
          </cell>
          <cell r="IZ123" t="str">
            <v>Y</v>
          </cell>
          <cell r="JA123" t="str">
            <v>Y</v>
          </cell>
          <cell r="JB123" t="str">
            <v>Y</v>
          </cell>
          <cell r="JC123" t="str">
            <v>Y</v>
          </cell>
          <cell r="JD123" t="str">
            <v>Y</v>
          </cell>
          <cell r="JE123" t="str">
            <v>Y</v>
          </cell>
          <cell r="JF123" t="str">
            <v>Y</v>
          </cell>
          <cell r="JG123"/>
          <cell r="JH123" t="str">
            <v>N</v>
          </cell>
          <cell r="JI123"/>
          <cell r="JJ123" t="str">
            <v>Y</v>
          </cell>
          <cell r="JK123" t="str">
            <v>Y</v>
          </cell>
          <cell r="JL123" t="str">
            <v>Y</v>
          </cell>
          <cell r="JM123" t="str">
            <v>Y</v>
          </cell>
          <cell r="JN123" t="str">
            <v>Y</v>
          </cell>
          <cell r="JO123" t="str">
            <v>Y</v>
          </cell>
          <cell r="JP123" t="str">
            <v>Y</v>
          </cell>
          <cell r="JQ123" t="str">
            <v>N</v>
          </cell>
          <cell r="JR123" t="str">
            <v>N</v>
          </cell>
          <cell r="JS123" t="str">
            <v>Y</v>
          </cell>
          <cell r="JT123" t="str">
            <v>Y</v>
          </cell>
          <cell r="JU123" t="str">
            <v>N</v>
          </cell>
          <cell r="JV123" t="str">
            <v>N</v>
          </cell>
          <cell r="JW123" t="str">
            <v>Y</v>
          </cell>
          <cell r="JX123" t="str">
            <v>Y</v>
          </cell>
          <cell r="JY123" t="str">
            <v>Y</v>
          </cell>
          <cell r="JZ123" t="str">
            <v>N</v>
          </cell>
          <cell r="KA123" t="str">
            <v>Y</v>
          </cell>
          <cell r="KB123" t="str">
            <v>Y</v>
          </cell>
          <cell r="KC123" t="str">
            <v>N</v>
          </cell>
          <cell r="KD123" t="str">
            <v>Y</v>
          </cell>
          <cell r="KE123" t="str">
            <v>Y</v>
          </cell>
          <cell r="KF123" t="str">
            <v>N</v>
          </cell>
          <cell r="KG123" t="str">
            <v>Y</v>
          </cell>
          <cell r="KH123"/>
          <cell r="KI123" t="str">
            <v>N</v>
          </cell>
          <cell r="KJ123" t="str">
            <v>Y</v>
          </cell>
          <cell r="KK123" t="str">
            <v>N</v>
          </cell>
          <cell r="KL123" t="str">
            <v>Y</v>
          </cell>
          <cell r="KM123"/>
          <cell r="KN123" t="str">
            <v>N</v>
          </cell>
          <cell r="KO123"/>
          <cell r="KP123" t="str">
            <v>Y</v>
          </cell>
          <cell r="KQ123" t="str">
            <v>N</v>
          </cell>
          <cell r="KR123" t="str">
            <v>N</v>
          </cell>
          <cell r="KS123" t="str">
            <v>N</v>
          </cell>
          <cell r="KT123" t="str">
            <v>Y</v>
          </cell>
          <cell r="KU123" t="str">
            <v>N</v>
          </cell>
          <cell r="KV123" t="str">
            <v>N</v>
          </cell>
          <cell r="KW123" t="str">
            <v>Y</v>
          </cell>
          <cell r="KX123" t="str">
            <v>Y</v>
          </cell>
          <cell r="KY123" t="str">
            <v>Y</v>
          </cell>
          <cell r="KZ123" t="str">
            <v>Y</v>
          </cell>
          <cell r="LA123" t="str">
            <v>Y</v>
          </cell>
          <cell r="LB123" t="str">
            <v>Y</v>
          </cell>
          <cell r="LC123" t="str">
            <v>Y</v>
          </cell>
          <cell r="LD123" t="str">
            <v>N</v>
          </cell>
          <cell r="LE123" t="str">
            <v>Y</v>
          </cell>
          <cell r="LF123" t="str">
            <v>Y</v>
          </cell>
          <cell r="LG123" t="str">
            <v>Y</v>
          </cell>
          <cell r="LH123" t="str">
            <v>Y</v>
          </cell>
          <cell r="LI123" t="str">
            <v>Y</v>
          </cell>
          <cell r="LJ123" t="str">
            <v>Y</v>
          </cell>
          <cell r="LK123" t="str">
            <v>Y</v>
          </cell>
          <cell r="LL123" t="str">
            <v>Y</v>
          </cell>
          <cell r="LM123" t="str">
            <v>Y</v>
          </cell>
          <cell r="LN123" t="str">
            <v>Y</v>
          </cell>
          <cell r="LO123" t="str">
            <v>Y</v>
          </cell>
          <cell r="LP123" t="str">
            <v>Y</v>
          </cell>
          <cell r="LQ123" t="str">
            <v>Y</v>
          </cell>
          <cell r="LR123"/>
          <cell r="LS123" t="str">
            <v>Y</v>
          </cell>
          <cell r="LT123" t="str">
            <v>Y</v>
          </cell>
          <cell r="LU123"/>
          <cell r="LV123" t="str">
            <v>Y</v>
          </cell>
          <cell r="LW123" t="str">
            <v>Y</v>
          </cell>
          <cell r="LX123" t="str">
            <v>Y</v>
          </cell>
          <cell r="LY123" t="str">
            <v>Y</v>
          </cell>
          <cell r="LZ123" t="str">
            <v>Y</v>
          </cell>
          <cell r="MA123" t="str">
            <v>Y</v>
          </cell>
          <cell r="MB123" t="str">
            <v>Y</v>
          </cell>
          <cell r="MC123" t="str">
            <v>Y</v>
          </cell>
          <cell r="MD123" t="str">
            <v>Y</v>
          </cell>
          <cell r="ME123" t="str">
            <v>Y</v>
          </cell>
          <cell r="MF123" t="str">
            <v>Y</v>
          </cell>
          <cell r="MG123" t="str">
            <v>Y</v>
          </cell>
          <cell r="MH123" t="str">
            <v>Y</v>
          </cell>
          <cell r="MI123" t="str">
            <v>Y</v>
          </cell>
          <cell r="MJ123" t="str">
            <v>Y</v>
          </cell>
          <cell r="MK123" t="str">
            <v>Y</v>
          </cell>
          <cell r="ML123" t="str">
            <v>Y</v>
          </cell>
          <cell r="MM123" t="str">
            <v>Y</v>
          </cell>
          <cell r="MN123" t="str">
            <v>Y</v>
          </cell>
          <cell r="MO123" t="str">
            <v>Y</v>
          </cell>
          <cell r="MP123" t="str">
            <v>Y</v>
          </cell>
          <cell r="MQ123"/>
          <cell r="MR123" t="str">
            <v>Y</v>
          </cell>
          <cell r="MS123" t="str">
            <v>Y</v>
          </cell>
          <cell r="MT123" t="str">
            <v>N</v>
          </cell>
          <cell r="MU123" t="str">
            <v>Y</v>
          </cell>
          <cell r="MV123" t="str">
            <v>Y</v>
          </cell>
          <cell r="MW123" t="str">
            <v>Y</v>
          </cell>
          <cell r="MX123" t="str">
            <v>N</v>
          </cell>
          <cell r="MY123" t="str">
            <v>Y</v>
          </cell>
          <cell r="MZ123" t="str">
            <v>Y</v>
          </cell>
          <cell r="NA123" t="str">
            <v>Y</v>
          </cell>
          <cell r="NB123" t="str">
            <v>Y</v>
          </cell>
          <cell r="NC123" t="str">
            <v>Y</v>
          </cell>
          <cell r="ND123" t="str">
            <v>N</v>
          </cell>
          <cell r="NE123" t="str">
            <v>Y</v>
          </cell>
          <cell r="NF123" t="str">
            <v>Y</v>
          </cell>
          <cell r="NG123" t="str">
            <v>Y</v>
          </cell>
          <cell r="NH123" t="str">
            <v>Y</v>
          </cell>
          <cell r="NI123" t="str">
            <v>Y</v>
          </cell>
          <cell r="NJ123" t="str">
            <v>Y</v>
          </cell>
          <cell r="NK123" t="str">
            <v>Y</v>
          </cell>
          <cell r="NL123" t="str">
            <v>Y</v>
          </cell>
          <cell r="NM123" t="str">
            <v>Y</v>
          </cell>
          <cell r="NN123" t="str">
            <v>Y</v>
          </cell>
          <cell r="NO123" t="str">
            <v>Y</v>
          </cell>
          <cell r="NP123" t="str">
            <v>Y</v>
          </cell>
          <cell r="NQ123" t="str">
            <v>Y</v>
          </cell>
          <cell r="NR123" t="str">
            <v>Y</v>
          </cell>
          <cell r="NS123"/>
          <cell r="NT123"/>
          <cell r="NU123" t="str">
            <v>Y</v>
          </cell>
          <cell r="NV123" t="str">
            <v>Y</v>
          </cell>
          <cell r="NW123" t="str">
            <v>Y</v>
          </cell>
          <cell r="NX123" t="str">
            <v>N</v>
          </cell>
          <cell r="NY123" t="str">
            <v>Y</v>
          </cell>
          <cell r="NZ123"/>
          <cell r="OA123" t="str">
            <v>Y</v>
          </cell>
          <cell r="OB123" t="str">
            <v>Y</v>
          </cell>
          <cell r="OC123" t="str">
            <v>Y</v>
          </cell>
          <cell r="OD123" t="str">
            <v>Y</v>
          </cell>
          <cell r="OE123" t="str">
            <v>Y</v>
          </cell>
          <cell r="OF123" t="str">
            <v>Y</v>
          </cell>
          <cell r="OG123" t="str">
            <v>Y</v>
          </cell>
          <cell r="OH123"/>
          <cell r="OI123" t="str">
            <v>Y</v>
          </cell>
          <cell r="OJ123" t="str">
            <v>Y</v>
          </cell>
          <cell r="OK123" t="str">
            <v>Y</v>
          </cell>
          <cell r="OL123" t="str">
            <v>Y</v>
          </cell>
          <cell r="OM123" t="str">
            <v>Y</v>
          </cell>
          <cell r="ON123" t="str">
            <v>Y</v>
          </cell>
          <cell r="OO123" t="str">
            <v>Y</v>
          </cell>
          <cell r="OP123"/>
          <cell r="OQ123" t="str">
            <v>Y</v>
          </cell>
          <cell r="OR123" t="str">
            <v>N</v>
          </cell>
          <cell r="OS123" t="str">
            <v>Y</v>
          </cell>
          <cell r="OT123"/>
          <cell r="OU123" t="str">
            <v>Y</v>
          </cell>
          <cell r="OV123" t="str">
            <v>N</v>
          </cell>
          <cell r="OW123" t="str">
            <v>Y</v>
          </cell>
          <cell r="OX123" t="str">
            <v>Y</v>
          </cell>
          <cell r="OY123" t="str">
            <v>N</v>
          </cell>
          <cell r="OZ123" t="str">
            <v>Y</v>
          </cell>
          <cell r="PA123" t="str">
            <v>N</v>
          </cell>
          <cell r="PB123" t="str">
            <v>N</v>
          </cell>
          <cell r="PC123" t="str">
            <v>N</v>
          </cell>
          <cell r="PD123" t="str">
            <v>Y</v>
          </cell>
          <cell r="PE123" t="str">
            <v>Y</v>
          </cell>
          <cell r="PF123" t="str">
            <v>Y</v>
          </cell>
          <cell r="PG123" t="str">
            <v>Y</v>
          </cell>
          <cell r="PH123" t="str">
            <v>Y</v>
          </cell>
          <cell r="PI123" t="str">
            <v>Y</v>
          </cell>
          <cell r="PJ123" t="str">
            <v>N</v>
          </cell>
          <cell r="PK123" t="str">
            <v>Y</v>
          </cell>
          <cell r="PL123" t="str">
            <v>Y</v>
          </cell>
          <cell r="PM123" t="str">
            <v>Y</v>
          </cell>
          <cell r="PN123" t="str">
            <v>Y</v>
          </cell>
          <cell r="PO123" t="str">
            <v>Y</v>
          </cell>
          <cell r="PP123" t="str">
            <v>N</v>
          </cell>
          <cell r="PQ123" t="str">
            <v>Y</v>
          </cell>
          <cell r="PR123" t="str">
            <v>N</v>
          </cell>
          <cell r="PS123" t="str">
            <v>Y</v>
          </cell>
          <cell r="PT123" t="str">
            <v>N</v>
          </cell>
          <cell r="PU123" t="str">
            <v>Y</v>
          </cell>
          <cell r="PV123" t="str">
            <v>Y</v>
          </cell>
          <cell r="PW123" t="str">
            <v>Y</v>
          </cell>
          <cell r="PX123" t="str">
            <v>Y</v>
          </cell>
          <cell r="PY123" t="str">
            <v>N</v>
          </cell>
          <cell r="PZ123" t="str">
            <v>Y</v>
          </cell>
          <cell r="QA123"/>
          <cell r="QB123" t="str">
            <v>Y</v>
          </cell>
          <cell r="QC123" t="str">
            <v>N</v>
          </cell>
          <cell r="QD123" t="str">
            <v>Y</v>
          </cell>
          <cell r="QE123" t="str">
            <v>Y</v>
          </cell>
          <cell r="QF123" t="str">
            <v>N</v>
          </cell>
          <cell r="QG123" t="str">
            <v>Y</v>
          </cell>
          <cell r="QH123" t="str">
            <v>Y</v>
          </cell>
          <cell r="QI123" t="str">
            <v>Y</v>
          </cell>
          <cell r="QJ123" t="str">
            <v>Y</v>
          </cell>
          <cell r="QK123" t="str">
            <v>Y</v>
          </cell>
          <cell r="QL123" t="str">
            <v>Y</v>
          </cell>
          <cell r="QM123" t="str">
            <v>Y</v>
          </cell>
          <cell r="QN123" t="str">
            <v>Y</v>
          </cell>
          <cell r="QO123" t="str">
            <v>Y</v>
          </cell>
          <cell r="QP123" t="str">
            <v>Y</v>
          </cell>
          <cell r="QQ123" t="str">
            <v>Y</v>
          </cell>
          <cell r="QR123" t="str">
            <v>N</v>
          </cell>
          <cell r="QS123" t="str">
            <v>N</v>
          </cell>
          <cell r="QT123" t="str">
            <v>Y</v>
          </cell>
          <cell r="QU123" t="str">
            <v>Y</v>
          </cell>
          <cell r="QV123" t="str">
            <v>Y</v>
          </cell>
          <cell r="QW123" t="str">
            <v>Y</v>
          </cell>
          <cell r="QX123" t="str">
            <v>Y</v>
          </cell>
          <cell r="QY123" t="str">
            <v>Y</v>
          </cell>
          <cell r="QZ123"/>
          <cell r="RA123" t="str">
            <v>Y</v>
          </cell>
          <cell r="RB123" t="str">
            <v>Y</v>
          </cell>
          <cell r="RC123" t="str">
            <v>Y</v>
          </cell>
          <cell r="RD123" t="str">
            <v>Y</v>
          </cell>
          <cell r="RE123" t="str">
            <v>Y</v>
          </cell>
          <cell r="RF123" t="str">
            <v>N</v>
          </cell>
          <cell r="RG123" t="str">
            <v>Y</v>
          </cell>
          <cell r="RH123" t="str">
            <v>Y</v>
          </cell>
          <cell r="RI123" t="str">
            <v>Y</v>
          </cell>
          <cell r="RJ123" t="str">
            <v>Y</v>
          </cell>
          <cell r="RK123" t="str">
            <v>Y</v>
          </cell>
          <cell r="RL123" t="str">
            <v>Y</v>
          </cell>
          <cell r="RM123" t="str">
            <v>Y</v>
          </cell>
          <cell r="RN123" t="str">
            <v>Y</v>
          </cell>
          <cell r="RO123" t="str">
            <v>Y</v>
          </cell>
          <cell r="RP123" t="str">
            <v>Y</v>
          </cell>
          <cell r="RQ123" t="str">
            <v>Y</v>
          </cell>
          <cell r="RR123" t="str">
            <v>Y</v>
          </cell>
          <cell r="RS123" t="str">
            <v>Y</v>
          </cell>
          <cell r="RT123" t="str">
            <v>Y</v>
          </cell>
          <cell r="RU123" t="str">
            <v>N</v>
          </cell>
          <cell r="RV123" t="str">
            <v>Y</v>
          </cell>
          <cell r="RW123" t="str">
            <v>N</v>
          </cell>
          <cell r="RX123"/>
          <cell r="RY123"/>
          <cell r="RZ123" t="str">
            <v>N</v>
          </cell>
          <cell r="SA123" t="str">
            <v>Y</v>
          </cell>
          <cell r="SB123" t="str">
            <v>Y</v>
          </cell>
          <cell r="SC123"/>
          <cell r="SD123"/>
          <cell r="SE123" t="str">
            <v>N</v>
          </cell>
          <cell r="SF123" t="str">
            <v>Y</v>
          </cell>
          <cell r="SG123" t="str">
            <v>Y</v>
          </cell>
          <cell r="SH123" t="str">
            <v>Y</v>
          </cell>
          <cell r="SI123"/>
          <cell r="SJ123" t="str">
            <v>Y</v>
          </cell>
          <cell r="SK123" t="str">
            <v>Y</v>
          </cell>
          <cell r="SL123" t="str">
            <v>Y</v>
          </cell>
          <cell r="SM123"/>
          <cell r="SN123" t="str">
            <v>Y</v>
          </cell>
          <cell r="SO123" t="str">
            <v>Y</v>
          </cell>
          <cell r="SP123" t="str">
            <v>Y</v>
          </cell>
          <cell r="SQ123" t="str">
            <v>Y</v>
          </cell>
          <cell r="SR123" t="str">
            <v>Y</v>
          </cell>
          <cell r="SS123" t="str">
            <v>Y</v>
          </cell>
          <cell r="ST123" t="str">
            <v>N</v>
          </cell>
          <cell r="SU123" t="str">
            <v>Y</v>
          </cell>
          <cell r="SV123" t="str">
            <v>N</v>
          </cell>
          <cell r="SW123" t="str">
            <v>Y</v>
          </cell>
          <cell r="SX123" t="str">
            <v>Y</v>
          </cell>
          <cell r="SY123" t="str">
            <v>Y</v>
          </cell>
          <cell r="SZ123" t="str">
            <v>Y</v>
          </cell>
          <cell r="TA123" t="str">
            <v>Y</v>
          </cell>
          <cell r="TB123" t="str">
            <v>Y</v>
          </cell>
          <cell r="TC123" t="str">
            <v>Y</v>
          </cell>
          <cell r="TD123" t="str">
            <v>Y</v>
          </cell>
          <cell r="TE123" t="str">
            <v>Y</v>
          </cell>
          <cell r="TF123" t="str">
            <v>Y</v>
          </cell>
          <cell r="TG123" t="str">
            <v>Y</v>
          </cell>
          <cell r="TH123" t="str">
            <v>Y</v>
          </cell>
          <cell r="TI123" t="str">
            <v>Y</v>
          </cell>
          <cell r="TJ123" t="str">
            <v>Y</v>
          </cell>
          <cell r="TK123" t="str">
            <v>Y</v>
          </cell>
          <cell r="TL123" t="str">
            <v>Y</v>
          </cell>
          <cell r="TM123" t="str">
            <v>Y</v>
          </cell>
          <cell r="TN123" t="str">
            <v>Y</v>
          </cell>
          <cell r="TO123" t="str">
            <v>Y</v>
          </cell>
          <cell r="TP123" t="str">
            <v xml:space="preserve">Y </v>
          </cell>
          <cell r="TQ123" t="str">
            <v>Y</v>
          </cell>
          <cell r="TR123"/>
          <cell r="TS123" t="str">
            <v>Y</v>
          </cell>
          <cell r="TT123" t="str">
            <v>Y</v>
          </cell>
          <cell r="TU123" t="str">
            <v>Y</v>
          </cell>
          <cell r="TV123" t="str">
            <v>Y</v>
          </cell>
          <cell r="TW123" t="str">
            <v>Y</v>
          </cell>
          <cell r="TX123" t="str">
            <v>Y</v>
          </cell>
          <cell r="TY123" t="str">
            <v>Y</v>
          </cell>
          <cell r="TZ123" t="str">
            <v>Y</v>
          </cell>
          <cell r="UA123" t="str">
            <v>Y</v>
          </cell>
          <cell r="UB123" t="str">
            <v>Y</v>
          </cell>
          <cell r="UC123" t="str">
            <v>Y</v>
          </cell>
          <cell r="UD123" t="str">
            <v>Y</v>
          </cell>
          <cell r="UE123" t="str">
            <v>Y</v>
          </cell>
          <cell r="UF123" t="str">
            <v>Y</v>
          </cell>
          <cell r="UG123" t="str">
            <v>Y</v>
          </cell>
          <cell r="UH123" t="str">
            <v>Y</v>
          </cell>
          <cell r="UI123" t="str">
            <v>Y</v>
          </cell>
          <cell r="UJ123" t="str">
            <v>Y</v>
          </cell>
          <cell r="UK123" t="str">
            <v>Y</v>
          </cell>
          <cell r="UL123" t="str">
            <v>Y</v>
          </cell>
          <cell r="UM123" t="str">
            <v>Y</v>
          </cell>
          <cell r="UN123" t="str">
            <v>Y</v>
          </cell>
          <cell r="UO123"/>
          <cell r="UP123" t="str">
            <v>Y</v>
          </cell>
          <cell r="UQ123" t="str">
            <v>Y</v>
          </cell>
          <cell r="UR123"/>
          <cell r="US123" t="str">
            <v>Y</v>
          </cell>
          <cell r="UT123" t="str">
            <v>N</v>
          </cell>
          <cell r="UU123" t="str">
            <v>Y</v>
          </cell>
          <cell r="UV123" t="str">
            <v>Y</v>
          </cell>
          <cell r="UW123" t="str">
            <v>Y</v>
          </cell>
          <cell r="UX123" t="str">
            <v>Y</v>
          </cell>
          <cell r="UY123" t="str">
            <v>Y</v>
          </cell>
          <cell r="UZ123" t="str">
            <v>Y</v>
          </cell>
          <cell r="VA123" t="str">
            <v>Y</v>
          </cell>
          <cell r="VB123" t="str">
            <v>Y</v>
          </cell>
          <cell r="VC123" t="str">
            <v>Y</v>
          </cell>
          <cell r="VD123" t="str">
            <v>Y</v>
          </cell>
          <cell r="VE123" t="str">
            <v>Y</v>
          </cell>
          <cell r="VF123" t="str">
            <v>Y</v>
          </cell>
          <cell r="VG123"/>
          <cell r="VH123" t="str">
            <v>N</v>
          </cell>
          <cell r="VI123" t="str">
            <v>Y</v>
          </cell>
          <cell r="VJ123" t="str">
            <v>Y</v>
          </cell>
          <cell r="VK123" t="str">
            <v>Y</v>
          </cell>
          <cell r="VL123" t="str">
            <v>Y</v>
          </cell>
          <cell r="VM123"/>
          <cell r="VN123" t="str">
            <v>N</v>
          </cell>
          <cell r="VO123" t="str">
            <v>Y</v>
          </cell>
          <cell r="VP123"/>
          <cell r="VQ123" t="str">
            <v>Y</v>
          </cell>
          <cell r="VR123" t="str">
            <v>Y</v>
          </cell>
          <cell r="VS123" t="str">
            <v>Y</v>
          </cell>
          <cell r="VT123" t="str">
            <v>Y</v>
          </cell>
          <cell r="VU123" t="str">
            <v>Y</v>
          </cell>
          <cell r="VV123" t="str">
            <v>N</v>
          </cell>
          <cell r="VW123" t="str">
            <v>Y</v>
          </cell>
          <cell r="VX123"/>
          <cell r="VY123" t="str">
            <v>Y</v>
          </cell>
          <cell r="VZ123" t="str">
            <v>Y</v>
          </cell>
          <cell r="WA123"/>
          <cell r="WB123"/>
          <cell r="WC123" t="str">
            <v>Y</v>
          </cell>
          <cell r="WD123" t="str">
            <v>Y</v>
          </cell>
          <cell r="WE123" t="str">
            <v>N</v>
          </cell>
          <cell r="WF123"/>
          <cell r="WG123" t="str">
            <v>Y</v>
          </cell>
          <cell r="WH123" t="str">
            <v>Y</v>
          </cell>
          <cell r="WI123" t="str">
            <v>Y</v>
          </cell>
          <cell r="WJ123"/>
          <cell r="WK123"/>
          <cell r="WL123" t="str">
            <v>N</v>
          </cell>
          <cell r="WM123" t="str">
            <v>Y</v>
          </cell>
          <cell r="WN123" t="str">
            <v>Y</v>
          </cell>
          <cell r="WO123" t="str">
            <v>Y</v>
          </cell>
          <cell r="WP123"/>
          <cell r="WQ123"/>
          <cell r="WR123" t="str">
            <v>Y</v>
          </cell>
          <cell r="WS123" t="str">
            <v>N</v>
          </cell>
          <cell r="WT123" t="str">
            <v>Y</v>
          </cell>
          <cell r="WU123" t="str">
            <v>Y</v>
          </cell>
          <cell r="WV123" t="str">
            <v>N</v>
          </cell>
          <cell r="WW123" t="str">
            <v>N</v>
          </cell>
          <cell r="WX123" t="str">
            <v>N</v>
          </cell>
          <cell r="WY123" t="str">
            <v>N</v>
          </cell>
          <cell r="WZ123" t="str">
            <v>Y</v>
          </cell>
          <cell r="XA123"/>
          <cell r="XB123" t="str">
            <v>Y</v>
          </cell>
          <cell r="XC123"/>
          <cell r="XD123"/>
          <cell r="XE123"/>
          <cell r="XF123"/>
          <cell r="XG123"/>
          <cell r="XH123"/>
          <cell r="XI123" t="str">
            <v>Y</v>
          </cell>
          <cell r="XJ123"/>
          <cell r="XK123" t="str">
            <v>N</v>
          </cell>
          <cell r="XL123" t="str">
            <v>Y</v>
          </cell>
          <cell r="XM123"/>
          <cell r="XN123" t="str">
            <v>Y</v>
          </cell>
          <cell r="XO123"/>
          <cell r="XP123" t="str">
            <v>Y</v>
          </cell>
          <cell r="XQ123" t="str">
            <v>Y</v>
          </cell>
          <cell r="XR123" t="str">
            <v>Y</v>
          </cell>
          <cell r="XS123" t="str">
            <v>Y</v>
          </cell>
          <cell r="XT123" t="str">
            <v>Y</v>
          </cell>
          <cell r="XU123" t="str">
            <v>N</v>
          </cell>
          <cell r="XV123" t="str">
            <v>Y</v>
          </cell>
        </row>
        <row r="124">
          <cell r="E124" t="str">
            <v>Y</v>
          </cell>
          <cell r="F124" t="str">
            <v>Y</v>
          </cell>
          <cell r="G124" t="str">
            <v>N</v>
          </cell>
          <cell r="H124" t="str">
            <v>Y</v>
          </cell>
          <cell r="I124" t="str">
            <v>N</v>
          </cell>
          <cell r="J124" t="str">
            <v>N</v>
          </cell>
          <cell r="K124" t="str">
            <v>Y</v>
          </cell>
          <cell r="L124" t="str">
            <v>N</v>
          </cell>
          <cell r="M124" t="str">
            <v>Y</v>
          </cell>
          <cell r="N124" t="str">
            <v>Y</v>
          </cell>
          <cell r="O124"/>
          <cell r="P124" t="str">
            <v>Y</v>
          </cell>
          <cell r="Q124" t="str">
            <v>N</v>
          </cell>
          <cell r="R124" t="str">
            <v>Y</v>
          </cell>
          <cell r="S124" t="str">
            <v>Y</v>
          </cell>
          <cell r="T124" t="str">
            <v>Y</v>
          </cell>
          <cell r="U124" t="str">
            <v>Y</v>
          </cell>
          <cell r="V124" t="str">
            <v>Y</v>
          </cell>
          <cell r="W124" t="str">
            <v>N</v>
          </cell>
          <cell r="X124" t="str">
            <v>N</v>
          </cell>
          <cell r="Y124" t="str">
            <v>N</v>
          </cell>
          <cell r="Z124"/>
          <cell r="AA124" t="str">
            <v>Y</v>
          </cell>
          <cell r="AB124" t="str">
            <v>N</v>
          </cell>
          <cell r="AC124" t="str">
            <v>Y</v>
          </cell>
          <cell r="AD124" t="str">
            <v>Y</v>
          </cell>
          <cell r="AE124" t="str">
            <v>N</v>
          </cell>
          <cell r="AF124" t="str">
            <v>Y</v>
          </cell>
          <cell r="AG124" t="str">
            <v>Y</v>
          </cell>
          <cell r="AH124" t="str">
            <v>N</v>
          </cell>
          <cell r="AI124" t="str">
            <v>N</v>
          </cell>
          <cell r="AJ124" t="str">
            <v>N</v>
          </cell>
          <cell r="AK124" t="str">
            <v>N</v>
          </cell>
          <cell r="AL124" t="str">
            <v>N</v>
          </cell>
          <cell r="AM124" t="str">
            <v>N</v>
          </cell>
          <cell r="AN124" t="str">
            <v>N</v>
          </cell>
          <cell r="AO124" t="str">
            <v>N</v>
          </cell>
          <cell r="AP124" t="str">
            <v>N</v>
          </cell>
          <cell r="AQ124" t="str">
            <v>Y</v>
          </cell>
          <cell r="AR124" t="str">
            <v>N</v>
          </cell>
          <cell r="AS124" t="str">
            <v>N</v>
          </cell>
          <cell r="AT124" t="str">
            <v>Y</v>
          </cell>
          <cell r="AU124" t="str">
            <v>N</v>
          </cell>
          <cell r="AV124" t="str">
            <v>Y</v>
          </cell>
          <cell r="AW124" t="str">
            <v>N</v>
          </cell>
          <cell r="AX124" t="str">
            <v>Y</v>
          </cell>
          <cell r="AY124"/>
          <cell r="AZ124" t="str">
            <v>N</v>
          </cell>
          <cell r="BA124"/>
          <cell r="BB124" t="str">
            <v>N</v>
          </cell>
          <cell r="BC124" t="str">
            <v>N</v>
          </cell>
          <cell r="BD124" t="str">
            <v>N</v>
          </cell>
          <cell r="BE124" t="str">
            <v>Y</v>
          </cell>
          <cell r="BF124" t="str">
            <v>N</v>
          </cell>
          <cell r="BG124" t="str">
            <v>Y</v>
          </cell>
          <cell r="BH124" t="str">
            <v>N</v>
          </cell>
          <cell r="BI124" t="str">
            <v>N</v>
          </cell>
          <cell r="BJ124" t="str">
            <v>N</v>
          </cell>
          <cell r="BK124" t="str">
            <v>N</v>
          </cell>
          <cell r="BL124" t="str">
            <v>N</v>
          </cell>
          <cell r="BM124" t="str">
            <v>N</v>
          </cell>
          <cell r="BN124" t="str">
            <v>N</v>
          </cell>
          <cell r="BO124" t="str">
            <v>N</v>
          </cell>
          <cell r="BP124" t="str">
            <v>Y</v>
          </cell>
          <cell r="BQ124" t="str">
            <v>Y</v>
          </cell>
          <cell r="BR124" t="str">
            <v>N</v>
          </cell>
          <cell r="BS124" t="str">
            <v>Y</v>
          </cell>
          <cell r="BT124" t="str">
            <v>N</v>
          </cell>
          <cell r="BU124" t="str">
            <v>Y</v>
          </cell>
          <cell r="BV124" t="str">
            <v>N</v>
          </cell>
          <cell r="BW124" t="str">
            <v>Y</v>
          </cell>
          <cell r="BX124" t="str">
            <v>N</v>
          </cell>
          <cell r="BY124" t="str">
            <v>Y</v>
          </cell>
          <cell r="BZ124" t="str">
            <v>N</v>
          </cell>
          <cell r="CA124" t="str">
            <v>Y</v>
          </cell>
          <cell r="CB124" t="str">
            <v>Y</v>
          </cell>
          <cell r="CC124" t="str">
            <v>N</v>
          </cell>
          <cell r="CD124" t="str">
            <v>N</v>
          </cell>
          <cell r="CE124" t="str">
            <v>Y</v>
          </cell>
          <cell r="CF124" t="str">
            <v>N</v>
          </cell>
          <cell r="CG124" t="str">
            <v>N</v>
          </cell>
          <cell r="CH124" t="str">
            <v>N</v>
          </cell>
          <cell r="CI124" t="str">
            <v>Y</v>
          </cell>
          <cell r="CJ124" t="str">
            <v>N</v>
          </cell>
          <cell r="CK124" t="str">
            <v>Y</v>
          </cell>
          <cell r="CL124" t="str">
            <v>Y</v>
          </cell>
          <cell r="CM124"/>
          <cell r="CN124" t="str">
            <v>Y</v>
          </cell>
          <cell r="CO124" t="str">
            <v>N</v>
          </cell>
          <cell r="CP124" t="str">
            <v>Y</v>
          </cell>
          <cell r="CQ124" t="str">
            <v>Y</v>
          </cell>
          <cell r="CR124"/>
          <cell r="CS124" t="str">
            <v>N</v>
          </cell>
          <cell r="CT124" t="str">
            <v>N</v>
          </cell>
          <cell r="CU124" t="str">
            <v>Y</v>
          </cell>
          <cell r="CV124" t="str">
            <v>Y</v>
          </cell>
          <cell r="CW124" t="str">
            <v>N</v>
          </cell>
          <cell r="CX124" t="str">
            <v>Y</v>
          </cell>
          <cell r="CY124" t="str">
            <v>N</v>
          </cell>
          <cell r="CZ124" t="str">
            <v>Y</v>
          </cell>
          <cell r="DA124" t="str">
            <v>Y</v>
          </cell>
          <cell r="DB124" t="str">
            <v>N</v>
          </cell>
          <cell r="DC124" t="str">
            <v>N</v>
          </cell>
          <cell r="DD124" t="str">
            <v>Y</v>
          </cell>
          <cell r="DE124" t="str">
            <v>N</v>
          </cell>
          <cell r="DF124" t="str">
            <v>Y</v>
          </cell>
          <cell r="DG124" t="str">
            <v>N</v>
          </cell>
          <cell r="DH124" t="str">
            <v>Y</v>
          </cell>
          <cell r="DI124" t="str">
            <v>Y</v>
          </cell>
          <cell r="DJ124" t="str">
            <v>Y</v>
          </cell>
          <cell r="DK124" t="str">
            <v>N</v>
          </cell>
          <cell r="DL124" t="str">
            <v>Y</v>
          </cell>
          <cell r="DM124" t="str">
            <v>N</v>
          </cell>
          <cell r="DN124" t="str">
            <v>Y</v>
          </cell>
          <cell r="DO124" t="str">
            <v>N</v>
          </cell>
          <cell r="DP124" t="str">
            <v>Y</v>
          </cell>
          <cell r="DQ124" t="str">
            <v>N</v>
          </cell>
          <cell r="DR124" t="str">
            <v>Y</v>
          </cell>
          <cell r="DS124" t="str">
            <v>Y</v>
          </cell>
          <cell r="DT124" t="str">
            <v>Y</v>
          </cell>
          <cell r="DU124" t="str">
            <v>N</v>
          </cell>
          <cell r="DV124" t="str">
            <v>Y</v>
          </cell>
          <cell r="DW124" t="str">
            <v>N</v>
          </cell>
          <cell r="DX124" t="str">
            <v>Y</v>
          </cell>
          <cell r="DY124" t="str">
            <v>Y</v>
          </cell>
          <cell r="DZ124" t="str">
            <v>Y</v>
          </cell>
          <cell r="EA124" t="str">
            <v>N</v>
          </cell>
          <cell r="EB124"/>
          <cell r="EC124" t="str">
            <v>Y</v>
          </cell>
          <cell r="ED124" t="str">
            <v>N</v>
          </cell>
          <cell r="EE124" t="str">
            <v>N</v>
          </cell>
          <cell r="EF124" t="str">
            <v>N</v>
          </cell>
          <cell r="EG124" t="str">
            <v>N</v>
          </cell>
          <cell r="EH124" t="str">
            <v>Y</v>
          </cell>
          <cell r="EI124" t="str">
            <v>N</v>
          </cell>
          <cell r="EJ124" t="str">
            <v>N</v>
          </cell>
          <cell r="EK124" t="str">
            <v>Y</v>
          </cell>
          <cell r="EL124"/>
          <cell r="EM124" t="str">
            <v>Y</v>
          </cell>
          <cell r="EN124" t="str">
            <v>Y</v>
          </cell>
          <cell r="EO124" t="str">
            <v>Y</v>
          </cell>
          <cell r="EP124" t="str">
            <v>Y</v>
          </cell>
          <cell r="EQ124" t="str">
            <v>N</v>
          </cell>
          <cell r="ER124" t="str">
            <v>N</v>
          </cell>
          <cell r="ES124" t="str">
            <v>Y</v>
          </cell>
          <cell r="ET124" t="str">
            <v>N</v>
          </cell>
          <cell r="EU124" t="str">
            <v>Y</v>
          </cell>
          <cell r="EV124" t="str">
            <v>Y</v>
          </cell>
          <cell r="EW124" t="str">
            <v>Y</v>
          </cell>
          <cell r="EX124" t="str">
            <v>Y</v>
          </cell>
          <cell r="EY124"/>
          <cell r="EZ124" t="str">
            <v>N</v>
          </cell>
          <cell r="FA124" t="str">
            <v>Y</v>
          </cell>
          <cell r="FB124" t="str">
            <v>Y</v>
          </cell>
          <cell r="FC124" t="str">
            <v>N</v>
          </cell>
          <cell r="FD124" t="str">
            <v>N</v>
          </cell>
          <cell r="FE124" t="str">
            <v>N</v>
          </cell>
          <cell r="FF124" t="str">
            <v>N</v>
          </cell>
          <cell r="FG124" t="str">
            <v>Y</v>
          </cell>
          <cell r="FH124" t="str">
            <v>Y</v>
          </cell>
          <cell r="FI124" t="str">
            <v>N</v>
          </cell>
          <cell r="FJ124" t="str">
            <v>Y</v>
          </cell>
          <cell r="FK124" t="str">
            <v>N</v>
          </cell>
          <cell r="FL124" t="str">
            <v>N</v>
          </cell>
          <cell r="FM124" t="str">
            <v>N</v>
          </cell>
          <cell r="FN124" t="str">
            <v>N</v>
          </cell>
          <cell r="FO124" t="str">
            <v>Y</v>
          </cell>
          <cell r="FP124" t="str">
            <v>Y</v>
          </cell>
          <cell r="FQ124" t="str">
            <v>N</v>
          </cell>
          <cell r="FR124" t="str">
            <v>N</v>
          </cell>
          <cell r="FS124" t="str">
            <v>Y</v>
          </cell>
          <cell r="FT124" t="str">
            <v>Y</v>
          </cell>
          <cell r="FU124" t="str">
            <v>N</v>
          </cell>
          <cell r="FV124" t="str">
            <v>N</v>
          </cell>
          <cell r="FW124" t="str">
            <v>N</v>
          </cell>
          <cell r="FX124" t="str">
            <v>Y</v>
          </cell>
          <cell r="FY124" t="str">
            <v>N</v>
          </cell>
          <cell r="FZ124" t="str">
            <v>N</v>
          </cell>
          <cell r="GA124" t="str">
            <v>N</v>
          </cell>
          <cell r="GB124"/>
          <cell r="GC124" t="str">
            <v>N</v>
          </cell>
          <cell r="GD124" t="str">
            <v>Y</v>
          </cell>
          <cell r="GE124"/>
          <cell r="GF124" t="str">
            <v>Y</v>
          </cell>
          <cell r="GG124" t="str">
            <v>Y</v>
          </cell>
          <cell r="GH124" t="str">
            <v>Y</v>
          </cell>
          <cell r="GI124" t="str">
            <v>Y</v>
          </cell>
          <cell r="GJ124" t="str">
            <v>Y</v>
          </cell>
          <cell r="GK124" t="str">
            <v>Y</v>
          </cell>
          <cell r="GL124" t="str">
            <v>Y</v>
          </cell>
          <cell r="GM124" t="str">
            <v>Y</v>
          </cell>
          <cell r="GN124" t="str">
            <v>Y</v>
          </cell>
          <cell r="GO124" t="str">
            <v>N</v>
          </cell>
          <cell r="GP124" t="str">
            <v>N</v>
          </cell>
          <cell r="GQ124" t="str">
            <v>Y</v>
          </cell>
          <cell r="GR124" t="str">
            <v>N</v>
          </cell>
          <cell r="GS124" t="str">
            <v>N</v>
          </cell>
          <cell r="GT124" t="str">
            <v>N</v>
          </cell>
          <cell r="GU124" t="str">
            <v>N</v>
          </cell>
          <cell r="GV124" t="str">
            <v>N</v>
          </cell>
          <cell r="GW124" t="str">
            <v>N</v>
          </cell>
          <cell r="GX124" t="str">
            <v>Y</v>
          </cell>
          <cell r="GY124" t="str">
            <v>Y</v>
          </cell>
          <cell r="GZ124" t="str">
            <v>Y</v>
          </cell>
          <cell r="HA124" t="str">
            <v>N</v>
          </cell>
          <cell r="HB124" t="str">
            <v>Y</v>
          </cell>
          <cell r="HC124" t="str">
            <v>N</v>
          </cell>
          <cell r="HD124" t="str">
            <v>N</v>
          </cell>
          <cell r="HE124" t="str">
            <v>N</v>
          </cell>
          <cell r="HF124"/>
          <cell r="HG124" t="str">
            <v>Y</v>
          </cell>
          <cell r="HH124" t="str">
            <v>Y</v>
          </cell>
          <cell r="HI124" t="str">
            <v>N</v>
          </cell>
          <cell r="HJ124" t="str">
            <v>Y</v>
          </cell>
          <cell r="HK124" t="str">
            <v>Y</v>
          </cell>
          <cell r="HL124" t="str">
            <v>Y</v>
          </cell>
          <cell r="HM124" t="str">
            <v>N</v>
          </cell>
          <cell r="HN124" t="str">
            <v>Y</v>
          </cell>
          <cell r="HO124" t="str">
            <v>Y</v>
          </cell>
          <cell r="HP124"/>
          <cell r="HQ124" t="str">
            <v>N</v>
          </cell>
          <cell r="HR124" t="str">
            <v>Y</v>
          </cell>
          <cell r="HS124" t="str">
            <v>Y</v>
          </cell>
          <cell r="HT124" t="str">
            <v>Y</v>
          </cell>
          <cell r="HU124" t="str">
            <v>Y</v>
          </cell>
          <cell r="HV124" t="str">
            <v>Y</v>
          </cell>
          <cell r="HW124" t="str">
            <v>N</v>
          </cell>
          <cell r="HX124" t="str">
            <v>Y</v>
          </cell>
          <cell r="HY124"/>
          <cell r="HZ124" t="str">
            <v>Y</v>
          </cell>
          <cell r="IA124" t="str">
            <v>Y</v>
          </cell>
          <cell r="IB124" t="str">
            <v>N</v>
          </cell>
          <cell r="IC124" t="str">
            <v>Y</v>
          </cell>
          <cell r="ID124" t="str">
            <v>N</v>
          </cell>
          <cell r="IE124" t="str">
            <v>N</v>
          </cell>
          <cell r="IF124" t="str">
            <v>N</v>
          </cell>
          <cell r="IG124" t="str">
            <v>Y</v>
          </cell>
          <cell r="IH124" t="str">
            <v>N</v>
          </cell>
          <cell r="II124"/>
          <cell r="IJ124" t="str">
            <v>Y</v>
          </cell>
          <cell r="IK124" t="str">
            <v>Y</v>
          </cell>
          <cell r="IL124" t="str">
            <v>Y</v>
          </cell>
          <cell r="IM124" t="str">
            <v>N</v>
          </cell>
          <cell r="IN124"/>
          <cell r="IO124" t="str">
            <v>Y</v>
          </cell>
          <cell r="IP124" t="str">
            <v>N</v>
          </cell>
          <cell r="IQ124" t="str">
            <v>N</v>
          </cell>
          <cell r="IR124" t="str">
            <v>Y</v>
          </cell>
          <cell r="IS124" t="str">
            <v>Y</v>
          </cell>
          <cell r="IT124" t="str">
            <v>Y</v>
          </cell>
          <cell r="IU124" t="str">
            <v>N</v>
          </cell>
          <cell r="IV124" t="str">
            <v>Y</v>
          </cell>
          <cell r="IW124"/>
          <cell r="IX124" t="str">
            <v>N</v>
          </cell>
          <cell r="IY124" t="str">
            <v>N</v>
          </cell>
          <cell r="IZ124" t="str">
            <v>Y</v>
          </cell>
          <cell r="JA124" t="str">
            <v>N</v>
          </cell>
          <cell r="JB124" t="str">
            <v>Y</v>
          </cell>
          <cell r="JC124" t="str">
            <v>Y</v>
          </cell>
          <cell r="JD124" t="str">
            <v>Y</v>
          </cell>
          <cell r="JE124" t="str">
            <v>Y</v>
          </cell>
          <cell r="JF124" t="str">
            <v>Y</v>
          </cell>
          <cell r="JG124"/>
          <cell r="JH124" t="str">
            <v>N</v>
          </cell>
          <cell r="JI124"/>
          <cell r="JJ124" t="str">
            <v>N</v>
          </cell>
          <cell r="JK124" t="str">
            <v>Y</v>
          </cell>
          <cell r="JL124" t="str">
            <v>N</v>
          </cell>
          <cell r="JM124" t="str">
            <v>Y</v>
          </cell>
          <cell r="JN124" t="str">
            <v>Y</v>
          </cell>
          <cell r="JO124" t="str">
            <v>Y</v>
          </cell>
          <cell r="JP124" t="str">
            <v>Y</v>
          </cell>
          <cell r="JQ124" t="str">
            <v>Y</v>
          </cell>
          <cell r="JR124" t="str">
            <v>N</v>
          </cell>
          <cell r="JS124" t="str">
            <v>Y</v>
          </cell>
          <cell r="JT124" t="str">
            <v>N</v>
          </cell>
          <cell r="JU124" t="str">
            <v>N</v>
          </cell>
          <cell r="JV124" t="str">
            <v>N</v>
          </cell>
          <cell r="JW124" t="str">
            <v>Y</v>
          </cell>
          <cell r="JX124" t="str">
            <v>Y</v>
          </cell>
          <cell r="JY124" t="str">
            <v>Y</v>
          </cell>
          <cell r="JZ124" t="str">
            <v>Y</v>
          </cell>
          <cell r="KA124" t="str">
            <v>Y</v>
          </cell>
          <cell r="KB124" t="str">
            <v>Y</v>
          </cell>
          <cell r="KC124" t="str">
            <v>N</v>
          </cell>
          <cell r="KD124" t="str">
            <v>Y</v>
          </cell>
          <cell r="KE124" t="str">
            <v>Y</v>
          </cell>
          <cell r="KF124" t="str">
            <v>Y</v>
          </cell>
          <cell r="KG124" t="str">
            <v>N</v>
          </cell>
          <cell r="KH124"/>
          <cell r="KI124" t="str">
            <v>N</v>
          </cell>
          <cell r="KJ124" t="str">
            <v>N</v>
          </cell>
          <cell r="KK124" t="str">
            <v>N</v>
          </cell>
          <cell r="KL124" t="str">
            <v>N</v>
          </cell>
          <cell r="KM124"/>
          <cell r="KN124" t="str">
            <v>Y</v>
          </cell>
          <cell r="KO124"/>
          <cell r="KP124" t="str">
            <v>Y</v>
          </cell>
          <cell r="KQ124" t="str">
            <v>Y</v>
          </cell>
          <cell r="KR124" t="str">
            <v>N</v>
          </cell>
          <cell r="KS124" t="str">
            <v>Y</v>
          </cell>
          <cell r="KT124" t="str">
            <v>Y</v>
          </cell>
          <cell r="KU124" t="str">
            <v>N</v>
          </cell>
          <cell r="KV124" t="str">
            <v>Y</v>
          </cell>
          <cell r="KW124" t="str">
            <v>Y</v>
          </cell>
          <cell r="KX124" t="str">
            <v>Y</v>
          </cell>
          <cell r="KY124" t="str">
            <v>Y</v>
          </cell>
          <cell r="KZ124" t="str">
            <v>Y</v>
          </cell>
          <cell r="LA124" t="str">
            <v>Y</v>
          </cell>
          <cell r="LB124" t="str">
            <v>Y</v>
          </cell>
          <cell r="LC124" t="str">
            <v>N</v>
          </cell>
          <cell r="LD124" t="str">
            <v>N</v>
          </cell>
          <cell r="LE124" t="str">
            <v>N</v>
          </cell>
          <cell r="LF124" t="str">
            <v>Y</v>
          </cell>
          <cell r="LG124" t="str">
            <v>Y</v>
          </cell>
          <cell r="LH124" t="str">
            <v>Y</v>
          </cell>
          <cell r="LI124" t="str">
            <v>Y</v>
          </cell>
          <cell r="LJ124" t="str">
            <v>Y</v>
          </cell>
          <cell r="LK124" t="str">
            <v>Y</v>
          </cell>
          <cell r="LL124" t="str">
            <v>Y</v>
          </cell>
          <cell r="LM124" t="str">
            <v>Y</v>
          </cell>
          <cell r="LN124" t="str">
            <v>N</v>
          </cell>
          <cell r="LO124" t="str">
            <v>N</v>
          </cell>
          <cell r="LP124" t="str">
            <v>N</v>
          </cell>
          <cell r="LQ124" t="str">
            <v>Y</v>
          </cell>
          <cell r="LR124"/>
          <cell r="LS124" t="str">
            <v>Y</v>
          </cell>
          <cell r="LT124" t="str">
            <v>N</v>
          </cell>
          <cell r="LU124"/>
          <cell r="LV124" t="str">
            <v>N</v>
          </cell>
          <cell r="LW124" t="str">
            <v>Y</v>
          </cell>
          <cell r="LX124" t="str">
            <v>Y</v>
          </cell>
          <cell r="LY124" t="str">
            <v>N</v>
          </cell>
          <cell r="LZ124" t="str">
            <v>N</v>
          </cell>
          <cell r="MA124" t="str">
            <v>Y</v>
          </cell>
          <cell r="MB124" t="str">
            <v>N</v>
          </cell>
          <cell r="MC124" t="str">
            <v>N</v>
          </cell>
          <cell r="MD124" t="str">
            <v>Y</v>
          </cell>
          <cell r="ME124" t="str">
            <v>Y</v>
          </cell>
          <cell r="MF124" t="str">
            <v>Y</v>
          </cell>
          <cell r="MG124" t="str">
            <v>N</v>
          </cell>
          <cell r="MH124" t="str">
            <v>Y</v>
          </cell>
          <cell r="MI124" t="str">
            <v>Y</v>
          </cell>
          <cell r="MJ124" t="str">
            <v>Y</v>
          </cell>
          <cell r="MK124" t="str">
            <v>Y</v>
          </cell>
          <cell r="ML124" t="str">
            <v>Y</v>
          </cell>
          <cell r="MM124" t="str">
            <v>N</v>
          </cell>
          <cell r="MN124" t="str">
            <v>Y</v>
          </cell>
          <cell r="MO124" t="str">
            <v>Y</v>
          </cell>
          <cell r="MP124" t="str">
            <v>Y</v>
          </cell>
          <cell r="MQ124"/>
          <cell r="MR124" t="str">
            <v>Y</v>
          </cell>
          <cell r="MS124" t="str">
            <v>Y</v>
          </cell>
          <cell r="MT124" t="str">
            <v>N</v>
          </cell>
          <cell r="MU124" t="str">
            <v>N</v>
          </cell>
          <cell r="MV124" t="str">
            <v>Y</v>
          </cell>
          <cell r="MW124" t="str">
            <v>Y</v>
          </cell>
          <cell r="MX124" t="str">
            <v>Y</v>
          </cell>
          <cell r="MY124" t="str">
            <v>Y</v>
          </cell>
          <cell r="MZ124" t="str">
            <v>N</v>
          </cell>
          <cell r="NA124" t="str">
            <v>Y</v>
          </cell>
          <cell r="NB124" t="str">
            <v>Y</v>
          </cell>
          <cell r="NC124" t="str">
            <v>Y</v>
          </cell>
          <cell r="ND124" t="str">
            <v>N</v>
          </cell>
          <cell r="NE124" t="str">
            <v>N</v>
          </cell>
          <cell r="NF124" t="str">
            <v>N</v>
          </cell>
          <cell r="NG124" t="str">
            <v>Y</v>
          </cell>
          <cell r="NH124" t="str">
            <v>Y</v>
          </cell>
          <cell r="NI124" t="str">
            <v>Y</v>
          </cell>
          <cell r="NJ124" t="str">
            <v>Y</v>
          </cell>
          <cell r="NK124" t="str">
            <v>Y</v>
          </cell>
          <cell r="NL124" t="str">
            <v>N</v>
          </cell>
          <cell r="NM124" t="str">
            <v>Y</v>
          </cell>
          <cell r="NN124" t="str">
            <v>N</v>
          </cell>
          <cell r="NO124" t="str">
            <v>Y</v>
          </cell>
          <cell r="NP124" t="str">
            <v>Y</v>
          </cell>
          <cell r="NQ124" t="str">
            <v>Y</v>
          </cell>
          <cell r="NR124" t="str">
            <v>N</v>
          </cell>
          <cell r="NS124"/>
          <cell r="NT124"/>
          <cell r="NU124" t="str">
            <v>Y</v>
          </cell>
          <cell r="NV124" t="str">
            <v>Y</v>
          </cell>
          <cell r="NW124" t="str">
            <v>Y</v>
          </cell>
          <cell r="NX124" t="str">
            <v>N</v>
          </cell>
          <cell r="NY124" t="str">
            <v>N</v>
          </cell>
          <cell r="NZ124"/>
          <cell r="OA124" t="str">
            <v>Y</v>
          </cell>
          <cell r="OB124" t="str">
            <v>Y</v>
          </cell>
          <cell r="OC124" t="str">
            <v>Y</v>
          </cell>
          <cell r="OD124" t="str">
            <v>N</v>
          </cell>
          <cell r="OE124" t="str">
            <v>Y</v>
          </cell>
          <cell r="OF124" t="str">
            <v>N</v>
          </cell>
          <cell r="OG124" t="str">
            <v>N</v>
          </cell>
          <cell r="OH124"/>
          <cell r="OI124" t="str">
            <v>N</v>
          </cell>
          <cell r="OJ124" t="str">
            <v>Y</v>
          </cell>
          <cell r="OK124" t="str">
            <v>N</v>
          </cell>
          <cell r="OL124" t="str">
            <v>N</v>
          </cell>
          <cell r="OM124" t="str">
            <v>N</v>
          </cell>
          <cell r="ON124" t="str">
            <v>Y</v>
          </cell>
          <cell r="OO124" t="str">
            <v>Y</v>
          </cell>
          <cell r="OP124"/>
          <cell r="OQ124" t="str">
            <v>N</v>
          </cell>
          <cell r="OR124" t="str">
            <v>Y</v>
          </cell>
          <cell r="OS124" t="str">
            <v>Y</v>
          </cell>
          <cell r="OT124"/>
          <cell r="OU124" t="str">
            <v>Y</v>
          </cell>
          <cell r="OV124" t="str">
            <v>Y</v>
          </cell>
          <cell r="OW124" t="str">
            <v>Y</v>
          </cell>
          <cell r="OX124" t="str">
            <v>Y</v>
          </cell>
          <cell r="OY124" t="str">
            <v>N</v>
          </cell>
          <cell r="OZ124" t="str">
            <v>N</v>
          </cell>
          <cell r="PA124" t="str">
            <v>N</v>
          </cell>
          <cell r="PB124" t="str">
            <v>N</v>
          </cell>
          <cell r="PC124" t="str">
            <v>N</v>
          </cell>
          <cell r="PD124" t="str">
            <v>Y</v>
          </cell>
          <cell r="PE124" t="str">
            <v>N</v>
          </cell>
          <cell r="PF124" t="str">
            <v>N</v>
          </cell>
          <cell r="PG124" t="str">
            <v>N</v>
          </cell>
          <cell r="PH124" t="str">
            <v>Y</v>
          </cell>
          <cell r="PI124" t="str">
            <v>Y</v>
          </cell>
          <cell r="PJ124" t="str">
            <v>Y</v>
          </cell>
          <cell r="PK124" t="str">
            <v>Y</v>
          </cell>
          <cell r="PL124" t="str">
            <v>Y</v>
          </cell>
          <cell r="PM124" t="str">
            <v>Y</v>
          </cell>
          <cell r="PN124" t="str">
            <v>Y</v>
          </cell>
          <cell r="PO124" t="str">
            <v>Y</v>
          </cell>
          <cell r="PP124" t="str">
            <v>N</v>
          </cell>
          <cell r="PQ124" t="str">
            <v>Y</v>
          </cell>
          <cell r="PR124" t="str">
            <v>Y</v>
          </cell>
          <cell r="PS124" t="str">
            <v>Y</v>
          </cell>
          <cell r="PT124" t="str">
            <v>N</v>
          </cell>
          <cell r="PU124" t="str">
            <v>Y</v>
          </cell>
          <cell r="PV124" t="str">
            <v>N</v>
          </cell>
          <cell r="PW124" t="str">
            <v>N</v>
          </cell>
          <cell r="PX124" t="str">
            <v>Y</v>
          </cell>
          <cell r="PY124" t="str">
            <v>N</v>
          </cell>
          <cell r="PZ124" t="str">
            <v>N</v>
          </cell>
          <cell r="QA124"/>
          <cell r="QB124" t="str">
            <v>N</v>
          </cell>
          <cell r="QC124" t="str">
            <v>N</v>
          </cell>
          <cell r="QD124" t="str">
            <v>N</v>
          </cell>
          <cell r="QE124" t="str">
            <v>N</v>
          </cell>
          <cell r="QF124" t="str">
            <v>N</v>
          </cell>
          <cell r="QG124" t="str">
            <v>N</v>
          </cell>
          <cell r="QH124" t="str">
            <v>N</v>
          </cell>
          <cell r="QI124" t="str">
            <v>N</v>
          </cell>
          <cell r="QJ124" t="str">
            <v>Y</v>
          </cell>
          <cell r="QK124" t="str">
            <v>N</v>
          </cell>
          <cell r="QL124" t="str">
            <v>N</v>
          </cell>
          <cell r="QM124" t="str">
            <v>Y</v>
          </cell>
          <cell r="QN124" t="str">
            <v>Y</v>
          </cell>
          <cell r="QO124" t="str">
            <v>N</v>
          </cell>
          <cell r="QP124" t="str">
            <v>Y</v>
          </cell>
          <cell r="QQ124" t="str">
            <v>Y</v>
          </cell>
          <cell r="QR124" t="str">
            <v>Y</v>
          </cell>
          <cell r="QS124" t="str">
            <v>Y</v>
          </cell>
          <cell r="QT124" t="str">
            <v>N</v>
          </cell>
          <cell r="QU124" t="str">
            <v>Y</v>
          </cell>
          <cell r="QV124" t="str">
            <v>N</v>
          </cell>
          <cell r="QW124" t="str">
            <v>Y</v>
          </cell>
          <cell r="QX124" t="str">
            <v>N</v>
          </cell>
          <cell r="QY124" t="str">
            <v>Y</v>
          </cell>
          <cell r="QZ124"/>
          <cell r="RA124" t="str">
            <v>Y</v>
          </cell>
          <cell r="RB124" t="str">
            <v>N</v>
          </cell>
          <cell r="RC124" t="str">
            <v>Y</v>
          </cell>
          <cell r="RD124" t="str">
            <v>Y</v>
          </cell>
          <cell r="RE124" t="str">
            <v>Y</v>
          </cell>
          <cell r="RF124" t="str">
            <v>N</v>
          </cell>
          <cell r="RG124" t="str">
            <v>N</v>
          </cell>
          <cell r="RH124" t="str">
            <v>N</v>
          </cell>
          <cell r="RI124" t="str">
            <v>Y</v>
          </cell>
          <cell r="RJ124" t="str">
            <v>Y</v>
          </cell>
          <cell r="RK124" t="str">
            <v>N</v>
          </cell>
          <cell r="RL124" t="str">
            <v>Y</v>
          </cell>
          <cell r="RM124" t="str">
            <v>Y</v>
          </cell>
          <cell r="RN124" t="str">
            <v>Y</v>
          </cell>
          <cell r="RO124" t="str">
            <v>Y</v>
          </cell>
          <cell r="RP124" t="str">
            <v>Y</v>
          </cell>
          <cell r="RQ124" t="str">
            <v>Y</v>
          </cell>
          <cell r="RR124" t="str">
            <v>Y</v>
          </cell>
          <cell r="RS124" t="str">
            <v>Y</v>
          </cell>
          <cell r="RT124" t="str">
            <v>Y</v>
          </cell>
          <cell r="RU124" t="str">
            <v>N</v>
          </cell>
          <cell r="RV124" t="str">
            <v>N</v>
          </cell>
          <cell r="RW124" t="str">
            <v>N</v>
          </cell>
          <cell r="RX124"/>
          <cell r="RY124"/>
          <cell r="RZ124" t="str">
            <v>N</v>
          </cell>
          <cell r="SA124" t="str">
            <v>Y</v>
          </cell>
          <cell r="SB124" t="str">
            <v>Y</v>
          </cell>
          <cell r="SC124"/>
          <cell r="SD124"/>
          <cell r="SE124" t="str">
            <v>N</v>
          </cell>
          <cell r="SF124" t="str">
            <v>N</v>
          </cell>
          <cell r="SG124" t="str">
            <v>Y</v>
          </cell>
          <cell r="SH124" t="str">
            <v>Y</v>
          </cell>
          <cell r="SI124"/>
          <cell r="SJ124" t="str">
            <v>Y</v>
          </cell>
          <cell r="SK124" t="str">
            <v>N</v>
          </cell>
          <cell r="SL124" t="str">
            <v>N</v>
          </cell>
          <cell r="SM124"/>
          <cell r="SN124" t="str">
            <v>N</v>
          </cell>
          <cell r="SO124" t="str">
            <v>Y</v>
          </cell>
          <cell r="SP124" t="str">
            <v>Y</v>
          </cell>
          <cell r="SQ124" t="str">
            <v>N</v>
          </cell>
          <cell r="SR124" t="str">
            <v>Y</v>
          </cell>
          <cell r="SS124" t="str">
            <v>Y</v>
          </cell>
          <cell r="ST124" t="str">
            <v>N</v>
          </cell>
          <cell r="SU124" t="str">
            <v>Y</v>
          </cell>
          <cell r="SV124" t="str">
            <v>N</v>
          </cell>
          <cell r="SW124" t="str">
            <v>N</v>
          </cell>
          <cell r="SX124" t="str">
            <v>N</v>
          </cell>
          <cell r="SY124" t="str">
            <v>N</v>
          </cell>
          <cell r="SZ124" t="str">
            <v>N</v>
          </cell>
          <cell r="TA124" t="str">
            <v>N</v>
          </cell>
          <cell r="TB124" t="str">
            <v>Y</v>
          </cell>
          <cell r="TC124" t="str">
            <v>Y</v>
          </cell>
          <cell r="TD124" t="str">
            <v>N</v>
          </cell>
          <cell r="TE124" t="str">
            <v>Y</v>
          </cell>
          <cell r="TF124" t="str">
            <v>N</v>
          </cell>
          <cell r="TG124" t="str">
            <v>N</v>
          </cell>
          <cell r="TH124" t="str">
            <v>Y</v>
          </cell>
          <cell r="TI124" t="str">
            <v>N</v>
          </cell>
          <cell r="TJ124" t="str">
            <v>Y</v>
          </cell>
          <cell r="TK124" t="str">
            <v>Y</v>
          </cell>
          <cell r="TL124" t="str">
            <v>Y</v>
          </cell>
          <cell r="TM124" t="str">
            <v>Y</v>
          </cell>
          <cell r="TN124" t="str">
            <v>Y</v>
          </cell>
          <cell r="TO124" t="str">
            <v>Y</v>
          </cell>
          <cell r="TP124" t="str">
            <v xml:space="preserve">Y </v>
          </cell>
          <cell r="TQ124" t="str">
            <v>N</v>
          </cell>
          <cell r="TR124"/>
          <cell r="TS124" t="str">
            <v>Y</v>
          </cell>
          <cell r="TT124" t="str">
            <v>Y</v>
          </cell>
          <cell r="TU124" t="str">
            <v>Y</v>
          </cell>
          <cell r="TV124" t="str">
            <v>Y</v>
          </cell>
          <cell r="TW124" t="str">
            <v>Y</v>
          </cell>
          <cell r="TX124" t="str">
            <v>Y</v>
          </cell>
          <cell r="TY124" t="str">
            <v>Y</v>
          </cell>
          <cell r="TZ124" t="str">
            <v>N</v>
          </cell>
          <cell r="UA124" t="str">
            <v>N</v>
          </cell>
          <cell r="UB124" t="str">
            <v>N</v>
          </cell>
          <cell r="UC124" t="str">
            <v>Y</v>
          </cell>
          <cell r="UD124" t="str">
            <v>Y</v>
          </cell>
          <cell r="UE124" t="str">
            <v>N</v>
          </cell>
          <cell r="UF124" t="str">
            <v>N</v>
          </cell>
          <cell r="UG124" t="str">
            <v>N</v>
          </cell>
          <cell r="UH124" t="str">
            <v>Y</v>
          </cell>
          <cell r="UI124" t="str">
            <v>Y</v>
          </cell>
          <cell r="UJ124" t="str">
            <v>Y</v>
          </cell>
          <cell r="UK124" t="str">
            <v>N</v>
          </cell>
          <cell r="UL124" t="str">
            <v>Y</v>
          </cell>
          <cell r="UM124" t="str">
            <v>Y</v>
          </cell>
          <cell r="UN124" t="str">
            <v>Y</v>
          </cell>
          <cell r="UO124"/>
          <cell r="UP124" t="str">
            <v>Y</v>
          </cell>
          <cell r="UQ124" t="str">
            <v>Y</v>
          </cell>
          <cell r="UR124"/>
          <cell r="US124" t="str">
            <v>N</v>
          </cell>
          <cell r="UT124" t="str">
            <v>N</v>
          </cell>
          <cell r="UU124" t="str">
            <v>N</v>
          </cell>
          <cell r="UV124" t="str">
            <v>N</v>
          </cell>
          <cell r="UW124" t="str">
            <v>Y</v>
          </cell>
          <cell r="UX124"/>
          <cell r="UY124" t="str">
            <v>N</v>
          </cell>
          <cell r="UZ124" t="str">
            <v>N</v>
          </cell>
          <cell r="VA124" t="str">
            <v>N</v>
          </cell>
          <cell r="VB124" t="str">
            <v>Y</v>
          </cell>
          <cell r="VC124" t="str">
            <v>Y</v>
          </cell>
          <cell r="VD124" t="str">
            <v>Y</v>
          </cell>
          <cell r="VE124" t="str">
            <v>Y</v>
          </cell>
          <cell r="VF124" t="str">
            <v>Y</v>
          </cell>
          <cell r="VG124"/>
          <cell r="VH124" t="str">
            <v>Y</v>
          </cell>
          <cell r="VI124" t="str">
            <v>Y</v>
          </cell>
          <cell r="VJ124" t="str">
            <v>N</v>
          </cell>
          <cell r="VK124" t="str">
            <v>Y</v>
          </cell>
          <cell r="VL124" t="str">
            <v>Y</v>
          </cell>
          <cell r="VM124"/>
          <cell r="VN124" t="str">
            <v>N</v>
          </cell>
          <cell r="VO124" t="str">
            <v>N</v>
          </cell>
          <cell r="VP124"/>
          <cell r="VQ124" t="str">
            <v>Y</v>
          </cell>
          <cell r="VR124" t="str">
            <v>Y</v>
          </cell>
          <cell r="VS124" t="str">
            <v>N</v>
          </cell>
          <cell r="VT124" t="str">
            <v>N</v>
          </cell>
          <cell r="VU124" t="str">
            <v>N</v>
          </cell>
          <cell r="VV124" t="str">
            <v>N</v>
          </cell>
          <cell r="VW124" t="str">
            <v>N</v>
          </cell>
          <cell r="VX124"/>
          <cell r="VY124" t="str">
            <v>Y</v>
          </cell>
          <cell r="VZ124" t="str">
            <v>Y</v>
          </cell>
          <cell r="WA124"/>
          <cell r="WB124"/>
          <cell r="WC124" t="str">
            <v>Y</v>
          </cell>
          <cell r="WD124" t="str">
            <v>Y</v>
          </cell>
          <cell r="WE124" t="str">
            <v>Y</v>
          </cell>
          <cell r="WF124"/>
          <cell r="WG124" t="str">
            <v>N</v>
          </cell>
          <cell r="WH124" t="str">
            <v>N</v>
          </cell>
          <cell r="WI124" t="str">
            <v>N</v>
          </cell>
          <cell r="WJ124"/>
          <cell r="WK124"/>
          <cell r="WL124" t="str">
            <v>N</v>
          </cell>
          <cell r="WM124" t="str">
            <v>Y</v>
          </cell>
          <cell r="WN124" t="str">
            <v>Y</v>
          </cell>
          <cell r="WO124" t="str">
            <v>Y</v>
          </cell>
          <cell r="WP124"/>
          <cell r="WQ124"/>
          <cell r="WR124" t="str">
            <v>N</v>
          </cell>
          <cell r="WS124" t="str">
            <v>N</v>
          </cell>
          <cell r="WT124" t="str">
            <v>N</v>
          </cell>
          <cell r="WU124" t="str">
            <v>N</v>
          </cell>
          <cell r="WV124" t="str">
            <v>N</v>
          </cell>
          <cell r="WW124" t="str">
            <v>N</v>
          </cell>
          <cell r="WX124" t="str">
            <v>N</v>
          </cell>
          <cell r="WY124" t="str">
            <v>N</v>
          </cell>
          <cell r="WZ124" t="str">
            <v>N</v>
          </cell>
          <cell r="XA124"/>
          <cell r="XB124" t="str">
            <v>Y</v>
          </cell>
          <cell r="XC124"/>
          <cell r="XD124"/>
          <cell r="XE124"/>
          <cell r="XF124"/>
          <cell r="XG124"/>
          <cell r="XH124"/>
          <cell r="XI124" t="str">
            <v>N</v>
          </cell>
          <cell r="XJ124"/>
          <cell r="XK124" t="str">
            <v>N</v>
          </cell>
          <cell r="XL124" t="str">
            <v>Y</v>
          </cell>
          <cell r="XM124"/>
          <cell r="XN124" t="str">
            <v>Y</v>
          </cell>
          <cell r="XO124"/>
          <cell r="XP124" t="str">
            <v>Y</v>
          </cell>
          <cell r="XQ124" t="str">
            <v>N</v>
          </cell>
          <cell r="XR124" t="str">
            <v>N</v>
          </cell>
          <cell r="XS124" t="str">
            <v>Y</v>
          </cell>
          <cell r="XT124" t="str">
            <v>Y</v>
          </cell>
          <cell r="XU124" t="str">
            <v>Y</v>
          </cell>
          <cell r="XV124" t="str">
            <v>Y</v>
          </cell>
        </row>
        <row r="125">
          <cell r="E125" t="str">
            <v>Y</v>
          </cell>
          <cell r="F125" t="str">
            <v>N</v>
          </cell>
          <cell r="G125" t="str">
            <v>Y</v>
          </cell>
          <cell r="H125" t="str">
            <v>N</v>
          </cell>
          <cell r="I125" t="str">
            <v>Y</v>
          </cell>
          <cell r="J125" t="str">
            <v>Y</v>
          </cell>
          <cell r="K125" t="str">
            <v>Y</v>
          </cell>
          <cell r="L125" t="str">
            <v>N</v>
          </cell>
          <cell r="M125" t="str">
            <v>N</v>
          </cell>
          <cell r="N125" t="str">
            <v>Y</v>
          </cell>
          <cell r="O125"/>
          <cell r="P125" t="str">
            <v>Y</v>
          </cell>
          <cell r="Q125" t="str">
            <v>Y</v>
          </cell>
          <cell r="R125" t="str">
            <v>Y</v>
          </cell>
          <cell r="S125" t="str">
            <v>Y</v>
          </cell>
          <cell r="T125" t="str">
            <v>Y</v>
          </cell>
          <cell r="U125" t="str">
            <v>Y</v>
          </cell>
          <cell r="V125" t="str">
            <v>Y</v>
          </cell>
          <cell r="W125" t="str">
            <v>N</v>
          </cell>
          <cell r="X125" t="str">
            <v>Y</v>
          </cell>
          <cell r="Y125" t="str">
            <v>Y</v>
          </cell>
          <cell r="Z125"/>
          <cell r="AA125" t="str">
            <v>N</v>
          </cell>
          <cell r="AB125" t="str">
            <v>N</v>
          </cell>
          <cell r="AC125" t="str">
            <v>Y</v>
          </cell>
          <cell r="AD125" t="str">
            <v>N</v>
          </cell>
          <cell r="AE125" t="str">
            <v>N</v>
          </cell>
          <cell r="AF125" t="str">
            <v>Y</v>
          </cell>
          <cell r="AG125" t="str">
            <v>Y</v>
          </cell>
          <cell r="AH125" t="str">
            <v>N</v>
          </cell>
          <cell r="AI125" t="str">
            <v>Y</v>
          </cell>
          <cell r="AJ125" t="str">
            <v>N</v>
          </cell>
          <cell r="AK125" t="str">
            <v>N</v>
          </cell>
          <cell r="AL125" t="str">
            <v>N</v>
          </cell>
          <cell r="AM125" t="str">
            <v>Y</v>
          </cell>
          <cell r="AN125" t="str">
            <v>Y</v>
          </cell>
          <cell r="AO125" t="str">
            <v>N</v>
          </cell>
          <cell r="AP125" t="str">
            <v>N</v>
          </cell>
          <cell r="AQ125" t="str">
            <v>N</v>
          </cell>
          <cell r="AR125" t="str">
            <v>N</v>
          </cell>
          <cell r="AS125" t="str">
            <v>N</v>
          </cell>
          <cell r="AT125" t="str">
            <v>N</v>
          </cell>
          <cell r="AU125" t="str">
            <v>N</v>
          </cell>
          <cell r="AV125" t="str">
            <v>N</v>
          </cell>
          <cell r="AW125" t="str">
            <v>N</v>
          </cell>
          <cell r="AX125" t="str">
            <v>Y</v>
          </cell>
          <cell r="AY125"/>
          <cell r="AZ125" t="str">
            <v>N</v>
          </cell>
          <cell r="BA125"/>
          <cell r="BB125" t="str">
            <v>N</v>
          </cell>
          <cell r="BC125" t="str">
            <v>N</v>
          </cell>
          <cell r="BD125" t="str">
            <v>N</v>
          </cell>
          <cell r="BE125" t="str">
            <v>Y</v>
          </cell>
          <cell r="BF125" t="str">
            <v>N</v>
          </cell>
          <cell r="BG125" t="str">
            <v xml:space="preserve">N </v>
          </cell>
          <cell r="BH125" t="str">
            <v>N</v>
          </cell>
          <cell r="BI125" t="str">
            <v>N</v>
          </cell>
          <cell r="BJ125" t="str">
            <v>Y</v>
          </cell>
          <cell r="BK125" t="str">
            <v>N</v>
          </cell>
          <cell r="BL125" t="str">
            <v>Y</v>
          </cell>
          <cell r="BM125" t="str">
            <v>N</v>
          </cell>
          <cell r="BN125" t="str">
            <v>N</v>
          </cell>
          <cell r="BO125" t="str">
            <v>N</v>
          </cell>
          <cell r="BP125" t="str">
            <v>Y</v>
          </cell>
          <cell r="BQ125" t="str">
            <v>Y</v>
          </cell>
          <cell r="BR125" t="str">
            <v>N</v>
          </cell>
          <cell r="BS125" t="str">
            <v>N</v>
          </cell>
          <cell r="BT125" t="str">
            <v>N</v>
          </cell>
          <cell r="BU125" t="str">
            <v>N</v>
          </cell>
          <cell r="BV125" t="str">
            <v>N</v>
          </cell>
          <cell r="BW125" t="str">
            <v>N</v>
          </cell>
          <cell r="BX125" t="str">
            <v>N</v>
          </cell>
          <cell r="BY125" t="str">
            <v>Y</v>
          </cell>
          <cell r="BZ125" t="str">
            <v>N</v>
          </cell>
          <cell r="CA125" t="str">
            <v>Y</v>
          </cell>
          <cell r="CB125" t="str">
            <v>Y</v>
          </cell>
          <cell r="CC125" t="str">
            <v>Y</v>
          </cell>
          <cell r="CD125" t="str">
            <v>N</v>
          </cell>
          <cell r="CE125" t="str">
            <v>Y</v>
          </cell>
          <cell r="CF125" t="str">
            <v>N</v>
          </cell>
          <cell r="CG125" t="str">
            <v>Y</v>
          </cell>
          <cell r="CH125" t="str">
            <v>Y</v>
          </cell>
          <cell r="CI125" t="str">
            <v>Y</v>
          </cell>
          <cell r="CJ125" t="str">
            <v>N</v>
          </cell>
          <cell r="CK125" t="str">
            <v>N</v>
          </cell>
          <cell r="CL125" t="str">
            <v>Y</v>
          </cell>
          <cell r="CM125"/>
          <cell r="CN125" t="str">
            <v>Y</v>
          </cell>
          <cell r="CO125" t="str">
            <v>Y</v>
          </cell>
          <cell r="CP125" t="str">
            <v>Y</v>
          </cell>
          <cell r="CQ125" t="str">
            <v>Y</v>
          </cell>
          <cell r="CR125"/>
          <cell r="CS125" t="str">
            <v>Y</v>
          </cell>
          <cell r="CT125" t="str">
            <v>Y</v>
          </cell>
          <cell r="CU125" t="str">
            <v>Y</v>
          </cell>
          <cell r="CV125" t="str">
            <v>Y</v>
          </cell>
          <cell r="CW125" t="str">
            <v>Y</v>
          </cell>
          <cell r="CX125" t="str">
            <v>Y</v>
          </cell>
          <cell r="CY125" t="str">
            <v>Y</v>
          </cell>
          <cell r="CZ125" t="str">
            <v>Y</v>
          </cell>
          <cell r="DA125" t="str">
            <v>Y</v>
          </cell>
          <cell r="DB125" t="str">
            <v>Y</v>
          </cell>
          <cell r="DC125" t="str">
            <v>N</v>
          </cell>
          <cell r="DD125" t="str">
            <v>N</v>
          </cell>
          <cell r="DE125" t="str">
            <v>Y</v>
          </cell>
          <cell r="DF125" t="str">
            <v>Y</v>
          </cell>
          <cell r="DG125" t="str">
            <v>Y</v>
          </cell>
          <cell r="DH125" t="str">
            <v>Y</v>
          </cell>
          <cell r="DI125" t="str">
            <v>Y</v>
          </cell>
          <cell r="DJ125" t="str">
            <v>Y</v>
          </cell>
          <cell r="DK125" t="str">
            <v>Y</v>
          </cell>
          <cell r="DL125" t="str">
            <v>Y</v>
          </cell>
          <cell r="DM125" t="str">
            <v>N</v>
          </cell>
          <cell r="DN125" t="str">
            <v>N</v>
          </cell>
          <cell r="DO125" t="str">
            <v>N</v>
          </cell>
          <cell r="DP125" t="str">
            <v>N</v>
          </cell>
          <cell r="DQ125" t="str">
            <v>Y</v>
          </cell>
          <cell r="DR125" t="str">
            <v>Y</v>
          </cell>
          <cell r="DS125" t="str">
            <v>Y</v>
          </cell>
          <cell r="DT125" t="str">
            <v>Y</v>
          </cell>
          <cell r="DU125" t="str">
            <v>Y</v>
          </cell>
          <cell r="DV125" t="str">
            <v>Y</v>
          </cell>
          <cell r="DW125" t="str">
            <v>Y</v>
          </cell>
          <cell r="DX125" t="str">
            <v>N</v>
          </cell>
          <cell r="DY125" t="str">
            <v>Y</v>
          </cell>
          <cell r="DZ125" t="str">
            <v>Y</v>
          </cell>
          <cell r="EA125" t="str">
            <v>Y</v>
          </cell>
          <cell r="EB125"/>
          <cell r="EC125" t="str">
            <v>N</v>
          </cell>
          <cell r="ED125" t="str">
            <v>Y</v>
          </cell>
          <cell r="EE125" t="str">
            <v>Y</v>
          </cell>
          <cell r="EF125" t="str">
            <v>Y</v>
          </cell>
          <cell r="EG125" t="str">
            <v>Y</v>
          </cell>
          <cell r="EH125" t="str">
            <v>Y</v>
          </cell>
          <cell r="EI125" t="str">
            <v>N</v>
          </cell>
          <cell r="EJ125" t="str">
            <v>N</v>
          </cell>
          <cell r="EK125" t="str">
            <v>N</v>
          </cell>
          <cell r="EL125"/>
          <cell r="EM125" t="str">
            <v>Y</v>
          </cell>
          <cell r="EN125" t="str">
            <v>Y</v>
          </cell>
          <cell r="EO125" t="str">
            <v>Y</v>
          </cell>
          <cell r="EP125" t="str">
            <v>Y</v>
          </cell>
          <cell r="EQ125" t="str">
            <v>N</v>
          </cell>
          <cell r="ER125" t="str">
            <v>N</v>
          </cell>
          <cell r="ES125" t="str">
            <v>Y</v>
          </cell>
          <cell r="ET125" t="str">
            <v>Y</v>
          </cell>
          <cell r="EU125" t="str">
            <v>N</v>
          </cell>
          <cell r="EV125" t="str">
            <v>N</v>
          </cell>
          <cell r="EW125" t="str">
            <v>N</v>
          </cell>
          <cell r="EX125" t="str">
            <v>N</v>
          </cell>
          <cell r="EY125"/>
          <cell r="EZ125" t="str">
            <v>Y</v>
          </cell>
          <cell r="FA125" t="str">
            <v>N</v>
          </cell>
          <cell r="FB125" t="str">
            <v>Y</v>
          </cell>
          <cell r="FC125" t="str">
            <v>N</v>
          </cell>
          <cell r="FD125" t="str">
            <v>N</v>
          </cell>
          <cell r="FE125" t="str">
            <v>Y</v>
          </cell>
          <cell r="FF125" t="str">
            <v>Y</v>
          </cell>
          <cell r="FG125" t="str">
            <v>Y</v>
          </cell>
          <cell r="FH125" t="str">
            <v>N</v>
          </cell>
          <cell r="FI125" t="str">
            <v>Y</v>
          </cell>
          <cell r="FJ125" t="str">
            <v>N</v>
          </cell>
          <cell r="FK125" t="str">
            <v>Y</v>
          </cell>
          <cell r="FL125" t="str">
            <v>Y</v>
          </cell>
          <cell r="FM125" t="str">
            <v>Y</v>
          </cell>
          <cell r="FN125" t="str">
            <v>Y</v>
          </cell>
          <cell r="FO125" t="str">
            <v>N</v>
          </cell>
          <cell r="FP125" t="str">
            <v>N</v>
          </cell>
          <cell r="FQ125" t="str">
            <v>Y</v>
          </cell>
          <cell r="FR125" t="str">
            <v>N</v>
          </cell>
          <cell r="FS125" t="str">
            <v>Y</v>
          </cell>
          <cell r="FT125" t="str">
            <v>Y</v>
          </cell>
          <cell r="FU125" t="str">
            <v>Y</v>
          </cell>
          <cell r="FV125" t="str">
            <v>Y</v>
          </cell>
          <cell r="FW125" t="str">
            <v>Y</v>
          </cell>
          <cell r="FX125" t="str">
            <v>Y</v>
          </cell>
          <cell r="FY125" t="str">
            <v>N</v>
          </cell>
          <cell r="FZ125" t="str">
            <v>N</v>
          </cell>
          <cell r="GA125" t="str">
            <v>Y</v>
          </cell>
          <cell r="GB125"/>
          <cell r="GC125" t="str">
            <v>Y</v>
          </cell>
          <cell r="GD125" t="str">
            <v>Y</v>
          </cell>
          <cell r="GE125"/>
          <cell r="GF125" t="str">
            <v>Y</v>
          </cell>
          <cell r="GG125" t="str">
            <v>Y</v>
          </cell>
          <cell r="GH125" t="str">
            <v>Y</v>
          </cell>
          <cell r="GI125" t="str">
            <v>Y</v>
          </cell>
          <cell r="GJ125" t="str">
            <v>Y</v>
          </cell>
          <cell r="GK125" t="str">
            <v>Y</v>
          </cell>
          <cell r="GL125" t="str">
            <v>Y</v>
          </cell>
          <cell r="GM125" t="str">
            <v>Y</v>
          </cell>
          <cell r="GN125" t="str">
            <v>Y</v>
          </cell>
          <cell r="GO125" t="str">
            <v>N</v>
          </cell>
          <cell r="GP125" t="str">
            <v>N</v>
          </cell>
          <cell r="GQ125" t="str">
            <v>Y</v>
          </cell>
          <cell r="GR125" t="str">
            <v>Y</v>
          </cell>
          <cell r="GS125" t="str">
            <v>Y</v>
          </cell>
          <cell r="GT125" t="str">
            <v>N</v>
          </cell>
          <cell r="GU125" t="str">
            <v>Y</v>
          </cell>
          <cell r="GV125" t="str">
            <v>Y</v>
          </cell>
          <cell r="GW125" t="str">
            <v>Y</v>
          </cell>
          <cell r="GX125" t="str">
            <v>N</v>
          </cell>
          <cell r="GY125" t="str">
            <v>Y</v>
          </cell>
          <cell r="GZ125" t="str">
            <v>Y</v>
          </cell>
          <cell r="HA125" t="str">
            <v>Y</v>
          </cell>
          <cell r="HB125" t="str">
            <v>Y</v>
          </cell>
          <cell r="HC125" t="str">
            <v>Y</v>
          </cell>
          <cell r="HD125" t="str">
            <v>N</v>
          </cell>
          <cell r="HE125" t="str">
            <v>Y</v>
          </cell>
          <cell r="HF125"/>
          <cell r="HG125" t="str">
            <v>Y</v>
          </cell>
          <cell r="HH125" t="str">
            <v>Y</v>
          </cell>
          <cell r="HI125" t="str">
            <v>Y</v>
          </cell>
          <cell r="HJ125" t="str">
            <v>N</v>
          </cell>
          <cell r="HK125" t="str">
            <v>Y</v>
          </cell>
          <cell r="HL125" t="str">
            <v>N</v>
          </cell>
          <cell r="HM125" t="str">
            <v>Y</v>
          </cell>
          <cell r="HN125" t="str">
            <v>Y</v>
          </cell>
          <cell r="HO125" t="str">
            <v>Y</v>
          </cell>
          <cell r="HP125"/>
          <cell r="HQ125" t="str">
            <v>N</v>
          </cell>
          <cell r="HR125" t="str">
            <v>Y</v>
          </cell>
          <cell r="HS125" t="str">
            <v>Y</v>
          </cell>
          <cell r="HT125" t="str">
            <v>Y</v>
          </cell>
          <cell r="HU125" t="str">
            <v>N</v>
          </cell>
          <cell r="HV125" t="str">
            <v>N</v>
          </cell>
          <cell r="HW125" t="str">
            <v>Y</v>
          </cell>
          <cell r="HX125" t="str">
            <v>Y</v>
          </cell>
          <cell r="HY125"/>
          <cell r="HZ125" t="str">
            <v>Y</v>
          </cell>
          <cell r="IA125" t="str">
            <v>Y</v>
          </cell>
          <cell r="IB125" t="str">
            <v>Y</v>
          </cell>
          <cell r="IC125" t="str">
            <v>N</v>
          </cell>
          <cell r="ID125" t="str">
            <v>N</v>
          </cell>
          <cell r="IE125" t="str">
            <v>N</v>
          </cell>
          <cell r="IF125" t="str">
            <v>N</v>
          </cell>
          <cell r="IG125" t="str">
            <v>N</v>
          </cell>
          <cell r="IH125" t="str">
            <v>N</v>
          </cell>
          <cell r="II125"/>
          <cell r="IJ125" t="str">
            <v>Y</v>
          </cell>
          <cell r="IK125" t="str">
            <v>Y</v>
          </cell>
          <cell r="IL125" t="str">
            <v>Y</v>
          </cell>
          <cell r="IM125" t="str">
            <v>N</v>
          </cell>
          <cell r="IN125"/>
          <cell r="IO125" t="str">
            <v>N</v>
          </cell>
          <cell r="IP125" t="str">
            <v>Y</v>
          </cell>
          <cell r="IQ125" t="str">
            <v>N</v>
          </cell>
          <cell r="IR125" t="str">
            <v>Y</v>
          </cell>
          <cell r="IS125" t="str">
            <v>N</v>
          </cell>
          <cell r="IT125" t="str">
            <v>N</v>
          </cell>
          <cell r="IU125" t="str">
            <v>Y</v>
          </cell>
          <cell r="IV125" t="str">
            <v>N</v>
          </cell>
          <cell r="IW125"/>
          <cell r="IX125" t="str">
            <v>Y</v>
          </cell>
          <cell r="IY125" t="str">
            <v>N</v>
          </cell>
          <cell r="IZ125" t="str">
            <v>Y</v>
          </cell>
          <cell r="JA125" t="str">
            <v>Y</v>
          </cell>
          <cell r="JB125" t="str">
            <v>Y</v>
          </cell>
          <cell r="JC125" t="str">
            <v>Y</v>
          </cell>
          <cell r="JD125" t="str">
            <v>Y</v>
          </cell>
          <cell r="JE125" t="str">
            <v>Y</v>
          </cell>
          <cell r="JF125" t="str">
            <v>Y</v>
          </cell>
          <cell r="JG125"/>
          <cell r="JH125" t="str">
            <v>N</v>
          </cell>
          <cell r="JI125"/>
          <cell r="JJ125" t="str">
            <v>N</v>
          </cell>
          <cell r="JK125" t="str">
            <v>Y</v>
          </cell>
          <cell r="JL125" t="str">
            <v>Y</v>
          </cell>
          <cell r="JM125" t="str">
            <v>Y</v>
          </cell>
          <cell r="JN125" t="str">
            <v>Y</v>
          </cell>
          <cell r="JO125" t="str">
            <v>Y</v>
          </cell>
          <cell r="JP125" t="str">
            <v>Y</v>
          </cell>
          <cell r="JQ125" t="str">
            <v>Y</v>
          </cell>
          <cell r="JR125" t="str">
            <v>Y</v>
          </cell>
          <cell r="JS125" t="str">
            <v>Y</v>
          </cell>
          <cell r="JT125" t="str">
            <v>Y</v>
          </cell>
          <cell r="JU125" t="str">
            <v>Y</v>
          </cell>
          <cell r="JV125" t="str">
            <v>Y</v>
          </cell>
          <cell r="JW125" t="str">
            <v>Y</v>
          </cell>
          <cell r="JX125" t="str">
            <v>Y</v>
          </cell>
          <cell r="JY125" t="str">
            <v>Y</v>
          </cell>
          <cell r="JZ125" t="str">
            <v>N</v>
          </cell>
          <cell r="KA125" t="str">
            <v>Y</v>
          </cell>
          <cell r="KB125" t="str">
            <v>Y</v>
          </cell>
          <cell r="KC125" t="str">
            <v>N</v>
          </cell>
          <cell r="KD125" t="str">
            <v>Y</v>
          </cell>
          <cell r="KE125" t="str">
            <v>Y</v>
          </cell>
          <cell r="KF125" t="str">
            <v>N</v>
          </cell>
          <cell r="KG125" t="str">
            <v>N</v>
          </cell>
          <cell r="KH125"/>
          <cell r="KI125" t="str">
            <v>Y</v>
          </cell>
          <cell r="KJ125" t="str">
            <v>Y</v>
          </cell>
          <cell r="KK125" t="str">
            <v>N</v>
          </cell>
          <cell r="KL125" t="str">
            <v>Y</v>
          </cell>
          <cell r="KM125"/>
          <cell r="KN125" t="str">
            <v>N</v>
          </cell>
          <cell r="KO125"/>
          <cell r="KP125" t="str">
            <v>N</v>
          </cell>
          <cell r="KQ125" t="str">
            <v>N</v>
          </cell>
          <cell r="KR125" t="str">
            <v>N</v>
          </cell>
          <cell r="KS125" t="str">
            <v>N</v>
          </cell>
          <cell r="KT125" t="str">
            <v>Y</v>
          </cell>
          <cell r="KU125" t="str">
            <v>N</v>
          </cell>
          <cell r="KV125" t="str">
            <v>Y</v>
          </cell>
          <cell r="KW125" t="str">
            <v>Y</v>
          </cell>
          <cell r="KX125" t="str">
            <v>N</v>
          </cell>
          <cell r="KY125" t="str">
            <v>Y</v>
          </cell>
          <cell r="KZ125" t="str">
            <v>Y</v>
          </cell>
          <cell r="LA125" t="str">
            <v>N</v>
          </cell>
          <cell r="LB125" t="str">
            <v>N</v>
          </cell>
          <cell r="LC125" t="str">
            <v>N</v>
          </cell>
          <cell r="LD125" t="str">
            <v>Y</v>
          </cell>
          <cell r="LE125" t="str">
            <v>Y</v>
          </cell>
          <cell r="LF125" t="str">
            <v>N</v>
          </cell>
          <cell r="LG125" t="str">
            <v>Y</v>
          </cell>
          <cell r="LH125" t="str">
            <v>N</v>
          </cell>
          <cell r="LI125" t="str">
            <v>Y</v>
          </cell>
          <cell r="LJ125" t="str">
            <v>Y</v>
          </cell>
          <cell r="LK125" t="str">
            <v>Y</v>
          </cell>
          <cell r="LL125" t="str">
            <v>N</v>
          </cell>
          <cell r="LM125" t="str">
            <v>Y</v>
          </cell>
          <cell r="LN125" t="str">
            <v>N</v>
          </cell>
          <cell r="LO125" t="str">
            <v>N</v>
          </cell>
          <cell r="LP125" t="str">
            <v>Y</v>
          </cell>
          <cell r="LQ125" t="str">
            <v>Y</v>
          </cell>
          <cell r="LR125"/>
          <cell r="LS125" t="str">
            <v>Y</v>
          </cell>
          <cell r="LT125" t="str">
            <v>Y</v>
          </cell>
          <cell r="LU125" t="str">
            <v>Y</v>
          </cell>
          <cell r="LV125" t="str">
            <v>N</v>
          </cell>
          <cell r="LW125" t="str">
            <v>Y</v>
          </cell>
          <cell r="LX125" t="str">
            <v>Y</v>
          </cell>
          <cell r="LY125" t="str">
            <v>N</v>
          </cell>
          <cell r="LZ125" t="str">
            <v>N</v>
          </cell>
          <cell r="MA125" t="str">
            <v>Y</v>
          </cell>
          <cell r="MB125" t="str">
            <v>Y</v>
          </cell>
          <cell r="MC125" t="str">
            <v>Y</v>
          </cell>
          <cell r="MD125" t="str">
            <v>N</v>
          </cell>
          <cell r="ME125" t="str">
            <v>N</v>
          </cell>
          <cell r="MF125" t="str">
            <v>Y</v>
          </cell>
          <cell r="MG125" t="str">
            <v>N</v>
          </cell>
          <cell r="MH125" t="str">
            <v>Y</v>
          </cell>
          <cell r="MI125" t="str">
            <v>Y</v>
          </cell>
          <cell r="MJ125" t="str">
            <v>Y</v>
          </cell>
          <cell r="MK125" t="str">
            <v>N</v>
          </cell>
          <cell r="ML125" t="str">
            <v>N</v>
          </cell>
          <cell r="MM125" t="str">
            <v>N</v>
          </cell>
          <cell r="MN125" t="str">
            <v>Y</v>
          </cell>
          <cell r="MO125" t="str">
            <v>Y</v>
          </cell>
          <cell r="MP125" t="str">
            <v>Y</v>
          </cell>
          <cell r="MQ125"/>
          <cell r="MR125" t="str">
            <v>Y</v>
          </cell>
          <cell r="MS125" t="str">
            <v>Y</v>
          </cell>
          <cell r="MT125" t="str">
            <v>Y</v>
          </cell>
          <cell r="MU125" t="str">
            <v>Y</v>
          </cell>
          <cell r="MV125" t="str">
            <v>Y</v>
          </cell>
          <cell r="MW125" t="str">
            <v>N</v>
          </cell>
          <cell r="MX125" t="str">
            <v>Y</v>
          </cell>
          <cell r="MY125" t="str">
            <v>Y</v>
          </cell>
          <cell r="MZ125" t="str">
            <v>Y</v>
          </cell>
          <cell r="NA125" t="str">
            <v>Y</v>
          </cell>
          <cell r="NB125" t="str">
            <v>Y</v>
          </cell>
          <cell r="NC125" t="str">
            <v>Y</v>
          </cell>
          <cell r="ND125" t="str">
            <v>Y</v>
          </cell>
          <cell r="NE125" t="str">
            <v>Y</v>
          </cell>
          <cell r="NF125" t="str">
            <v>Y</v>
          </cell>
          <cell r="NG125" t="str">
            <v>Y</v>
          </cell>
          <cell r="NH125" t="str">
            <v>Y</v>
          </cell>
          <cell r="NI125" t="str">
            <v>Y</v>
          </cell>
          <cell r="NJ125" t="str">
            <v>Y</v>
          </cell>
          <cell r="NK125" t="str">
            <v>Y</v>
          </cell>
          <cell r="NL125" t="str">
            <v>Y</v>
          </cell>
          <cell r="NM125" t="str">
            <v>Y</v>
          </cell>
          <cell r="NN125" t="str">
            <v>Y</v>
          </cell>
          <cell r="NO125" t="str">
            <v>Y</v>
          </cell>
          <cell r="NP125" t="str">
            <v>Y</v>
          </cell>
          <cell r="NQ125" t="str">
            <v>Y</v>
          </cell>
          <cell r="NR125" t="str">
            <v>Y</v>
          </cell>
          <cell r="NS125"/>
          <cell r="NT125"/>
          <cell r="NU125" t="str">
            <v>N</v>
          </cell>
          <cell r="NV125" t="str">
            <v>Y</v>
          </cell>
          <cell r="NW125" t="str">
            <v>Y</v>
          </cell>
          <cell r="NX125" t="str">
            <v>Y</v>
          </cell>
          <cell r="NY125" t="str">
            <v>Y</v>
          </cell>
          <cell r="NZ125" t="str">
            <v>Y</v>
          </cell>
          <cell r="OA125" t="str">
            <v>Y</v>
          </cell>
          <cell r="OB125" t="str">
            <v>Y</v>
          </cell>
          <cell r="OC125" t="str">
            <v>Y</v>
          </cell>
          <cell r="OD125" t="str">
            <v>Y</v>
          </cell>
          <cell r="OE125" t="str">
            <v>Y</v>
          </cell>
          <cell r="OF125" t="str">
            <v>Y</v>
          </cell>
          <cell r="OG125" t="str">
            <v>N</v>
          </cell>
          <cell r="OH125"/>
          <cell r="OI125" t="str">
            <v>Y</v>
          </cell>
          <cell r="OJ125" t="str">
            <v>N</v>
          </cell>
          <cell r="OK125" t="str">
            <v>N</v>
          </cell>
          <cell r="OL125" t="str">
            <v>Y</v>
          </cell>
          <cell r="OM125" t="str">
            <v>Y</v>
          </cell>
          <cell r="ON125" t="str">
            <v>Y</v>
          </cell>
          <cell r="OO125" t="str">
            <v>N</v>
          </cell>
          <cell r="OP125"/>
          <cell r="OQ125" t="str">
            <v>N</v>
          </cell>
          <cell r="OR125" t="str">
            <v>Y</v>
          </cell>
          <cell r="OS125" t="str">
            <v>N</v>
          </cell>
          <cell r="OT125"/>
          <cell r="OU125" t="str">
            <v>Y</v>
          </cell>
          <cell r="OV125" t="str">
            <v>N</v>
          </cell>
          <cell r="OW125" t="str">
            <v>Y</v>
          </cell>
          <cell r="OX125" t="str">
            <v>Y</v>
          </cell>
          <cell r="OY125" t="str">
            <v>N</v>
          </cell>
          <cell r="OZ125" t="str">
            <v>N</v>
          </cell>
          <cell r="PA125" t="str">
            <v>N</v>
          </cell>
          <cell r="PB125" t="str">
            <v>N</v>
          </cell>
          <cell r="PC125" t="str">
            <v>N</v>
          </cell>
          <cell r="PD125" t="str">
            <v>Y</v>
          </cell>
          <cell r="PE125" t="str">
            <v>N</v>
          </cell>
          <cell r="PF125" t="str">
            <v>N</v>
          </cell>
          <cell r="PG125" t="str">
            <v>Y</v>
          </cell>
          <cell r="PH125" t="str">
            <v>Y</v>
          </cell>
          <cell r="PI125" t="str">
            <v>Y</v>
          </cell>
          <cell r="PJ125" t="str">
            <v>N</v>
          </cell>
          <cell r="PK125" t="str">
            <v>Y</v>
          </cell>
          <cell r="PL125" t="str">
            <v>Y</v>
          </cell>
          <cell r="PM125" t="str">
            <v>N</v>
          </cell>
          <cell r="PN125" t="str">
            <v>Y</v>
          </cell>
          <cell r="PO125" t="str">
            <v>Y</v>
          </cell>
          <cell r="PP125" t="str">
            <v>N</v>
          </cell>
          <cell r="PQ125" t="str">
            <v>Y</v>
          </cell>
          <cell r="PR125" t="str">
            <v>N</v>
          </cell>
          <cell r="PS125" t="str">
            <v>N</v>
          </cell>
          <cell r="PT125" t="str">
            <v>N</v>
          </cell>
          <cell r="PU125" t="str">
            <v>N</v>
          </cell>
          <cell r="PV125" t="str">
            <v>N</v>
          </cell>
          <cell r="PW125" t="str">
            <v>N</v>
          </cell>
          <cell r="PX125" t="str">
            <v>N</v>
          </cell>
          <cell r="PY125" t="str">
            <v>N</v>
          </cell>
          <cell r="PZ125" t="str">
            <v>N</v>
          </cell>
          <cell r="QA125"/>
          <cell r="QB125" t="str">
            <v>Y</v>
          </cell>
          <cell r="QC125" t="str">
            <v>N</v>
          </cell>
          <cell r="QD125" t="str">
            <v>Y</v>
          </cell>
          <cell r="QE125" t="str">
            <v>Y</v>
          </cell>
          <cell r="QF125" t="str">
            <v>Y</v>
          </cell>
          <cell r="QG125" t="str">
            <v>N</v>
          </cell>
          <cell r="QH125" t="str">
            <v>Y</v>
          </cell>
          <cell r="QI125" t="str">
            <v>N</v>
          </cell>
          <cell r="QJ125" t="str">
            <v>N</v>
          </cell>
          <cell r="QK125" t="str">
            <v>Y</v>
          </cell>
          <cell r="QL125" t="str">
            <v>Y</v>
          </cell>
          <cell r="QM125" t="str">
            <v>Y</v>
          </cell>
          <cell r="QN125" t="str">
            <v>N</v>
          </cell>
          <cell r="QO125" t="str">
            <v>Y</v>
          </cell>
          <cell r="QP125" t="str">
            <v>Y</v>
          </cell>
          <cell r="QQ125" t="str">
            <v>N</v>
          </cell>
          <cell r="QR125" t="str">
            <v>N</v>
          </cell>
          <cell r="QS125" t="str">
            <v>Y</v>
          </cell>
          <cell r="QT125" t="str">
            <v>Y</v>
          </cell>
          <cell r="QU125" t="str">
            <v>N</v>
          </cell>
          <cell r="QV125" t="str">
            <v>Y</v>
          </cell>
          <cell r="QW125" t="str">
            <v>Y</v>
          </cell>
          <cell r="QX125" t="str">
            <v>Y</v>
          </cell>
          <cell r="QY125" t="str">
            <v>N</v>
          </cell>
          <cell r="QZ125"/>
          <cell r="RA125" t="str">
            <v>Y</v>
          </cell>
          <cell r="RB125" t="str">
            <v>N</v>
          </cell>
          <cell r="RC125" t="str">
            <v>N</v>
          </cell>
          <cell r="RD125" t="str">
            <v>N</v>
          </cell>
          <cell r="RE125" t="str">
            <v>Y</v>
          </cell>
          <cell r="RF125" t="str">
            <v>N</v>
          </cell>
          <cell r="RG125" t="str">
            <v>Y</v>
          </cell>
          <cell r="RH125" t="str">
            <v>Y</v>
          </cell>
          <cell r="RI125" t="str">
            <v>Y</v>
          </cell>
          <cell r="RJ125" t="str">
            <v>N</v>
          </cell>
          <cell r="RK125" t="str">
            <v>N</v>
          </cell>
          <cell r="RL125" t="str">
            <v>Y</v>
          </cell>
          <cell r="RM125" t="str">
            <v>Y</v>
          </cell>
          <cell r="RN125" t="str">
            <v>Y</v>
          </cell>
          <cell r="RO125" t="str">
            <v>Y</v>
          </cell>
          <cell r="RP125" t="str">
            <v>Y</v>
          </cell>
          <cell r="RQ125" t="str">
            <v>Y</v>
          </cell>
          <cell r="RR125" t="str">
            <v>Y</v>
          </cell>
          <cell r="RS125" t="str">
            <v>Y</v>
          </cell>
          <cell r="RT125" t="str">
            <v>Y</v>
          </cell>
          <cell r="RU125" t="str">
            <v>N</v>
          </cell>
          <cell r="RV125" t="str">
            <v>Y</v>
          </cell>
          <cell r="RW125" t="str">
            <v>N</v>
          </cell>
          <cell r="RX125"/>
          <cell r="RY125"/>
          <cell r="RZ125" t="str">
            <v>N</v>
          </cell>
          <cell r="SA125" t="str">
            <v>Y</v>
          </cell>
          <cell r="SB125" t="str">
            <v>N</v>
          </cell>
          <cell r="SC125"/>
          <cell r="SD125"/>
          <cell r="SE125" t="str">
            <v>N</v>
          </cell>
          <cell r="SF125" t="str">
            <v>N</v>
          </cell>
          <cell r="SG125" t="str">
            <v>Y</v>
          </cell>
          <cell r="SH125" t="str">
            <v>Y</v>
          </cell>
          <cell r="SI125"/>
          <cell r="SJ125" t="str">
            <v>N</v>
          </cell>
          <cell r="SK125" t="str">
            <v>N</v>
          </cell>
          <cell r="SL125" t="str">
            <v>N</v>
          </cell>
          <cell r="SM125"/>
          <cell r="SN125" t="str">
            <v>N</v>
          </cell>
          <cell r="SO125" t="str">
            <v>Y</v>
          </cell>
          <cell r="SP125" t="str">
            <v>N</v>
          </cell>
          <cell r="SQ125" t="str">
            <v>Y</v>
          </cell>
          <cell r="SR125" t="str">
            <v>Y</v>
          </cell>
          <cell r="SS125" t="str">
            <v>Y</v>
          </cell>
          <cell r="ST125" t="str">
            <v>N</v>
          </cell>
          <cell r="SU125" t="str">
            <v>Y</v>
          </cell>
          <cell r="SV125" t="str">
            <v>Y</v>
          </cell>
          <cell r="SW125" t="str">
            <v>Y</v>
          </cell>
          <cell r="SX125" t="str">
            <v>Y</v>
          </cell>
          <cell r="SY125" t="str">
            <v>N</v>
          </cell>
          <cell r="SZ125" t="str">
            <v>Y</v>
          </cell>
          <cell r="TA125" t="str">
            <v>Y</v>
          </cell>
          <cell r="TB125" t="str">
            <v>Y</v>
          </cell>
          <cell r="TC125" t="str">
            <v>Y</v>
          </cell>
          <cell r="TD125" t="str">
            <v>Y</v>
          </cell>
          <cell r="TE125" t="str">
            <v>Y</v>
          </cell>
          <cell r="TF125" t="str">
            <v>Y</v>
          </cell>
          <cell r="TG125" t="str">
            <v>N</v>
          </cell>
          <cell r="TH125" t="str">
            <v>Y</v>
          </cell>
          <cell r="TI125" t="str">
            <v>Y</v>
          </cell>
          <cell r="TJ125" t="str">
            <v>Y</v>
          </cell>
          <cell r="TK125" t="str">
            <v>Y</v>
          </cell>
          <cell r="TL125" t="str">
            <v>Y</v>
          </cell>
          <cell r="TM125" t="str">
            <v>Y</v>
          </cell>
          <cell r="TN125" t="str">
            <v>Y</v>
          </cell>
          <cell r="TO125" t="str">
            <v>Y</v>
          </cell>
          <cell r="TP125" t="str">
            <v xml:space="preserve">Y </v>
          </cell>
          <cell r="TQ125" t="str">
            <v>Y</v>
          </cell>
          <cell r="TR125"/>
          <cell r="TS125" t="str">
            <v>Y</v>
          </cell>
          <cell r="TT125" t="str">
            <v>Y</v>
          </cell>
          <cell r="TU125" t="str">
            <v>N</v>
          </cell>
          <cell r="TV125" t="str">
            <v>Y</v>
          </cell>
          <cell r="TW125" t="str">
            <v>Y</v>
          </cell>
          <cell r="TX125" t="str">
            <v>Y</v>
          </cell>
          <cell r="TY125" t="str">
            <v>Y</v>
          </cell>
          <cell r="TZ125" t="str">
            <v>Y</v>
          </cell>
          <cell r="UA125" t="str">
            <v>Y</v>
          </cell>
          <cell r="UB125" t="str">
            <v>Y</v>
          </cell>
          <cell r="UC125" t="str">
            <v>Y</v>
          </cell>
          <cell r="UD125" t="str">
            <v>Y</v>
          </cell>
          <cell r="UE125" t="str">
            <v>Y</v>
          </cell>
          <cell r="UF125" t="str">
            <v>Y</v>
          </cell>
          <cell r="UG125" t="str">
            <v>N</v>
          </cell>
          <cell r="UH125" t="str">
            <v>Y</v>
          </cell>
          <cell r="UI125" t="str">
            <v>Y</v>
          </cell>
          <cell r="UJ125" t="str">
            <v>Y</v>
          </cell>
          <cell r="UK125" t="str">
            <v>N</v>
          </cell>
          <cell r="UL125" t="str">
            <v>Y</v>
          </cell>
          <cell r="UM125" t="str">
            <v>Y</v>
          </cell>
          <cell r="UN125" t="str">
            <v>Y</v>
          </cell>
          <cell r="UO125"/>
          <cell r="UP125" t="str">
            <v>Y</v>
          </cell>
          <cell r="UQ125" t="str">
            <v>Y</v>
          </cell>
          <cell r="UR125"/>
          <cell r="US125" t="str">
            <v>N</v>
          </cell>
          <cell r="UT125" t="str">
            <v>Y</v>
          </cell>
          <cell r="UU125" t="str">
            <v>Y</v>
          </cell>
          <cell r="UV125" t="str">
            <v>Y</v>
          </cell>
          <cell r="UW125" t="str">
            <v>Y</v>
          </cell>
          <cell r="UX125" t="str">
            <v>Y</v>
          </cell>
          <cell r="UY125" t="str">
            <v>Y</v>
          </cell>
          <cell r="UZ125" t="str">
            <v>Y</v>
          </cell>
          <cell r="VA125" t="str">
            <v>Y</v>
          </cell>
          <cell r="VB125" t="str">
            <v>Y</v>
          </cell>
          <cell r="VC125" t="str">
            <v>Y</v>
          </cell>
          <cell r="VD125" t="str">
            <v>Y</v>
          </cell>
          <cell r="VE125" t="str">
            <v>Y</v>
          </cell>
          <cell r="VF125" t="str">
            <v>Y</v>
          </cell>
          <cell r="VG125"/>
          <cell r="VH125" t="str">
            <v>N</v>
          </cell>
          <cell r="VI125" t="str">
            <v>Y</v>
          </cell>
          <cell r="VJ125" t="str">
            <v>Y</v>
          </cell>
          <cell r="VK125" t="str">
            <v>Y</v>
          </cell>
          <cell r="VL125" t="str">
            <v>Y</v>
          </cell>
          <cell r="VM125"/>
          <cell r="VN125" t="str">
            <v>Y</v>
          </cell>
          <cell r="VO125" t="str">
            <v>Y</v>
          </cell>
          <cell r="VP125"/>
          <cell r="VQ125" t="str">
            <v>Y</v>
          </cell>
          <cell r="VR125" t="str">
            <v>Y</v>
          </cell>
          <cell r="VS125" t="str">
            <v>Y</v>
          </cell>
          <cell r="VT125" t="str">
            <v>Y</v>
          </cell>
          <cell r="VU125" t="str">
            <v>Y</v>
          </cell>
          <cell r="VV125" t="str">
            <v>N</v>
          </cell>
          <cell r="VW125" t="str">
            <v>N</v>
          </cell>
          <cell r="VX125"/>
          <cell r="VY125" t="str">
            <v>Y</v>
          </cell>
          <cell r="VZ125" t="str">
            <v>Y</v>
          </cell>
          <cell r="WA125"/>
          <cell r="WB125"/>
          <cell r="WC125" t="str">
            <v>Y</v>
          </cell>
          <cell r="WD125" t="str">
            <v>Y</v>
          </cell>
          <cell r="WE125" t="str">
            <v>Y</v>
          </cell>
          <cell r="WF125"/>
          <cell r="WG125" t="str">
            <v>N</v>
          </cell>
          <cell r="WH125" t="str">
            <v>Y</v>
          </cell>
          <cell r="WI125" t="str">
            <v>Y</v>
          </cell>
          <cell r="WJ125"/>
          <cell r="WK125"/>
          <cell r="WL125" t="str">
            <v>N</v>
          </cell>
          <cell r="WM125" t="str">
            <v>N</v>
          </cell>
          <cell r="WN125" t="str">
            <v>Y</v>
          </cell>
          <cell r="WO125" t="str">
            <v>Y</v>
          </cell>
          <cell r="WP125"/>
          <cell r="WQ125"/>
          <cell r="WR125" t="str">
            <v>N</v>
          </cell>
          <cell r="WS125"/>
          <cell r="WT125" t="str">
            <v>N</v>
          </cell>
          <cell r="WU125" t="str">
            <v>N</v>
          </cell>
          <cell r="WV125" t="str">
            <v>N</v>
          </cell>
          <cell r="WW125" t="str">
            <v>N</v>
          </cell>
          <cell r="WX125" t="str">
            <v>N</v>
          </cell>
          <cell r="WY125" t="str">
            <v>N</v>
          </cell>
          <cell r="WZ125"/>
          <cell r="XA125"/>
          <cell r="XB125" t="str">
            <v>Y</v>
          </cell>
          <cell r="XC125"/>
          <cell r="XD125"/>
          <cell r="XE125"/>
          <cell r="XF125"/>
          <cell r="XG125"/>
          <cell r="XH125"/>
          <cell r="XI125" t="str">
            <v>N</v>
          </cell>
          <cell r="XJ125"/>
          <cell r="XK125" t="str">
            <v>Y</v>
          </cell>
          <cell r="XL125" t="str">
            <v>Y</v>
          </cell>
          <cell r="XM125"/>
          <cell r="XN125" t="str">
            <v>N</v>
          </cell>
          <cell r="XO125"/>
          <cell r="XP125" t="str">
            <v>Y</v>
          </cell>
          <cell r="XQ125" t="str">
            <v>Y</v>
          </cell>
          <cell r="XR125" t="str">
            <v>Y</v>
          </cell>
          <cell r="XS125" t="str">
            <v>Y</v>
          </cell>
          <cell r="XT125" t="str">
            <v>Y</v>
          </cell>
          <cell r="XU125" t="str">
            <v>N</v>
          </cell>
          <cell r="XV125" t="str">
            <v>Y</v>
          </cell>
        </row>
        <row r="126">
          <cell r="E126" t="str">
            <v>N</v>
          </cell>
          <cell r="F126" t="str">
            <v>Y</v>
          </cell>
          <cell r="G126" t="str">
            <v>N</v>
          </cell>
          <cell r="H126" t="str">
            <v>N</v>
          </cell>
          <cell r="I126" t="str">
            <v>N</v>
          </cell>
          <cell r="J126" t="str">
            <v>N</v>
          </cell>
          <cell r="K126" t="str">
            <v>N</v>
          </cell>
          <cell r="L126" t="str">
            <v>N</v>
          </cell>
          <cell r="M126" t="str">
            <v>N</v>
          </cell>
          <cell r="N126" t="str">
            <v>N</v>
          </cell>
          <cell r="O126"/>
          <cell r="P126" t="str">
            <v>N</v>
          </cell>
          <cell r="Q126" t="str">
            <v>N</v>
          </cell>
          <cell r="R126" t="str">
            <v>N</v>
          </cell>
          <cell r="S126" t="str">
            <v>N</v>
          </cell>
          <cell r="T126" t="str">
            <v>N</v>
          </cell>
          <cell r="U126" t="str">
            <v>N</v>
          </cell>
          <cell r="V126" t="str">
            <v>N</v>
          </cell>
          <cell r="W126" t="str">
            <v>N</v>
          </cell>
          <cell r="X126" t="str">
            <v>N</v>
          </cell>
          <cell r="Y126" t="str">
            <v>N</v>
          </cell>
          <cell r="Z126"/>
          <cell r="AA126" t="str">
            <v>N</v>
          </cell>
          <cell r="AB126" t="str">
            <v>N</v>
          </cell>
          <cell r="AC126" t="str">
            <v>N</v>
          </cell>
          <cell r="AD126" t="str">
            <v>N</v>
          </cell>
          <cell r="AE126" t="str">
            <v>N</v>
          </cell>
          <cell r="AF126" t="str">
            <v>N</v>
          </cell>
          <cell r="AG126" t="str">
            <v>N</v>
          </cell>
          <cell r="AH126" t="str">
            <v>N</v>
          </cell>
          <cell r="AI126" t="str">
            <v>N</v>
          </cell>
          <cell r="AJ126" t="str">
            <v>N</v>
          </cell>
          <cell r="AK126" t="str">
            <v>N</v>
          </cell>
          <cell r="AL126" t="str">
            <v>N</v>
          </cell>
          <cell r="AM126" t="str">
            <v>N</v>
          </cell>
          <cell r="AN126" t="str">
            <v>N</v>
          </cell>
          <cell r="AO126" t="str">
            <v>N</v>
          </cell>
          <cell r="AP126" t="str">
            <v>N</v>
          </cell>
          <cell r="AQ126" t="str">
            <v>N</v>
          </cell>
          <cell r="AR126" t="str">
            <v>N</v>
          </cell>
          <cell r="AS126" t="str">
            <v>N</v>
          </cell>
          <cell r="AT126" t="str">
            <v>N</v>
          </cell>
          <cell r="AU126" t="str">
            <v>N</v>
          </cell>
          <cell r="AV126" t="str">
            <v>N</v>
          </cell>
          <cell r="AW126" t="str">
            <v>N</v>
          </cell>
          <cell r="AX126" t="str">
            <v>N</v>
          </cell>
          <cell r="AY126"/>
          <cell r="AZ126" t="str">
            <v>N</v>
          </cell>
          <cell r="BA126"/>
          <cell r="BB126" t="str">
            <v>N</v>
          </cell>
          <cell r="BC126" t="str">
            <v>N</v>
          </cell>
          <cell r="BD126" t="str">
            <v>N</v>
          </cell>
          <cell r="BE126" t="str">
            <v>N</v>
          </cell>
          <cell r="BF126" t="str">
            <v>N</v>
          </cell>
          <cell r="BG126" t="str">
            <v xml:space="preserve">N </v>
          </cell>
          <cell r="BH126" t="str">
            <v>N</v>
          </cell>
          <cell r="BI126" t="str">
            <v>N</v>
          </cell>
          <cell r="BJ126" t="str">
            <v>N</v>
          </cell>
          <cell r="BK126" t="str">
            <v>N</v>
          </cell>
          <cell r="BL126" t="str">
            <v>N</v>
          </cell>
          <cell r="BM126" t="str">
            <v>N</v>
          </cell>
          <cell r="BN126" t="str">
            <v>N</v>
          </cell>
          <cell r="BO126" t="str">
            <v>N</v>
          </cell>
          <cell r="BP126" t="str">
            <v>Y</v>
          </cell>
          <cell r="BQ126" t="str">
            <v>N</v>
          </cell>
          <cell r="BR126" t="str">
            <v>N</v>
          </cell>
          <cell r="BS126" t="str">
            <v>N</v>
          </cell>
          <cell r="BT126" t="str">
            <v>N</v>
          </cell>
          <cell r="BU126" t="str">
            <v>N</v>
          </cell>
          <cell r="BV126" t="str">
            <v>N</v>
          </cell>
          <cell r="BW126" t="str">
            <v>N</v>
          </cell>
          <cell r="BX126" t="str">
            <v>N</v>
          </cell>
          <cell r="BY126" t="str">
            <v>N</v>
          </cell>
          <cell r="BZ126" t="str">
            <v>N</v>
          </cell>
          <cell r="CA126" t="str">
            <v>N</v>
          </cell>
          <cell r="CB126" t="str">
            <v>N</v>
          </cell>
          <cell r="CC126" t="str">
            <v>N</v>
          </cell>
          <cell r="CD126" t="str">
            <v>N</v>
          </cell>
          <cell r="CE126" t="str">
            <v>Y</v>
          </cell>
          <cell r="CF126" t="str">
            <v>Y</v>
          </cell>
          <cell r="CG126" t="str">
            <v>Y</v>
          </cell>
          <cell r="CH126" t="str">
            <v>Y</v>
          </cell>
          <cell r="CI126" t="str">
            <v>Y</v>
          </cell>
          <cell r="CJ126" t="str">
            <v>Y</v>
          </cell>
          <cell r="CK126" t="str">
            <v>Y</v>
          </cell>
          <cell r="CL126" t="str">
            <v>Y</v>
          </cell>
          <cell r="CM126"/>
          <cell r="CN126" t="str">
            <v>Y</v>
          </cell>
          <cell r="CO126" t="str">
            <v>Y</v>
          </cell>
          <cell r="CP126" t="str">
            <v>Y</v>
          </cell>
          <cell r="CQ126" t="str">
            <v>Y</v>
          </cell>
          <cell r="CR126"/>
          <cell r="CS126" t="str">
            <v>Y</v>
          </cell>
          <cell r="CT126" t="str">
            <v>Y</v>
          </cell>
          <cell r="CU126" t="str">
            <v>Y</v>
          </cell>
          <cell r="CV126" t="str">
            <v>Y</v>
          </cell>
          <cell r="CW126" t="str">
            <v>Y</v>
          </cell>
          <cell r="CX126" t="str">
            <v>Y</v>
          </cell>
          <cell r="CY126" t="str">
            <v>Y</v>
          </cell>
          <cell r="CZ126" t="str">
            <v>Y</v>
          </cell>
          <cell r="DA126" t="str">
            <v>Y</v>
          </cell>
          <cell r="DB126" t="str">
            <v>Y</v>
          </cell>
          <cell r="DC126" t="str">
            <v>Y</v>
          </cell>
          <cell r="DD126" t="str">
            <v>Y</v>
          </cell>
          <cell r="DE126" t="str">
            <v>N</v>
          </cell>
          <cell r="DF126" t="str">
            <v>N</v>
          </cell>
          <cell r="DG126" t="str">
            <v>N</v>
          </cell>
          <cell r="DH126" t="str">
            <v>N</v>
          </cell>
          <cell r="DI126" t="str">
            <v>Y</v>
          </cell>
          <cell r="DJ126" t="str">
            <v>N</v>
          </cell>
          <cell r="DK126" t="str">
            <v>N</v>
          </cell>
          <cell r="DL126" t="str">
            <v>N</v>
          </cell>
          <cell r="DM126" t="str">
            <v>N</v>
          </cell>
          <cell r="DN126" t="str">
            <v>N</v>
          </cell>
          <cell r="DO126" t="str">
            <v>N</v>
          </cell>
          <cell r="DP126" t="str">
            <v>N</v>
          </cell>
          <cell r="DQ126" t="str">
            <v>N</v>
          </cell>
          <cell r="DR126" t="str">
            <v>N</v>
          </cell>
          <cell r="DS126" t="str">
            <v>N</v>
          </cell>
          <cell r="DT126" t="str">
            <v>N</v>
          </cell>
          <cell r="DU126" t="str">
            <v>N</v>
          </cell>
          <cell r="DV126" t="str">
            <v>Y</v>
          </cell>
          <cell r="DW126" t="str">
            <v>N</v>
          </cell>
          <cell r="DX126" t="str">
            <v>N</v>
          </cell>
          <cell r="DY126" t="str">
            <v>Y</v>
          </cell>
          <cell r="DZ126" t="str">
            <v>Y</v>
          </cell>
          <cell r="EA126" t="str">
            <v>N</v>
          </cell>
          <cell r="EB126"/>
          <cell r="EC126" t="str">
            <v>N</v>
          </cell>
          <cell r="ED126" t="str">
            <v>N</v>
          </cell>
          <cell r="EE126" t="str">
            <v>N</v>
          </cell>
          <cell r="EF126" t="str">
            <v>N</v>
          </cell>
          <cell r="EG126" t="str">
            <v>N</v>
          </cell>
          <cell r="EH126" t="str">
            <v>N</v>
          </cell>
          <cell r="EI126" t="str">
            <v>N</v>
          </cell>
          <cell r="EJ126" t="str">
            <v>N</v>
          </cell>
          <cell r="EK126" t="str">
            <v>N</v>
          </cell>
          <cell r="EL126"/>
          <cell r="EM126" t="str">
            <v>N</v>
          </cell>
          <cell r="EN126" t="str">
            <v>N</v>
          </cell>
          <cell r="EO126" t="str">
            <v>N</v>
          </cell>
          <cell r="EP126" t="str">
            <v>N</v>
          </cell>
          <cell r="EQ126" t="str">
            <v>N</v>
          </cell>
          <cell r="ER126" t="str">
            <v>N</v>
          </cell>
          <cell r="ES126" t="str">
            <v>N</v>
          </cell>
          <cell r="ET126" t="str">
            <v>N</v>
          </cell>
          <cell r="EU126" t="str">
            <v>Y</v>
          </cell>
          <cell r="EV126" t="str">
            <v>N</v>
          </cell>
          <cell r="EW126" t="str">
            <v>N</v>
          </cell>
          <cell r="EX126" t="str">
            <v>N</v>
          </cell>
          <cell r="EY126"/>
          <cell r="EZ126" t="str">
            <v>Y</v>
          </cell>
          <cell r="FA126" t="str">
            <v>N</v>
          </cell>
          <cell r="FB126" t="str">
            <v>Y</v>
          </cell>
          <cell r="FC126" t="str">
            <v>N</v>
          </cell>
          <cell r="FD126" t="str">
            <v>Y</v>
          </cell>
          <cell r="FE126" t="str">
            <v>Y</v>
          </cell>
          <cell r="FF126" t="str">
            <v>Y</v>
          </cell>
          <cell r="FG126" t="str">
            <v>Y</v>
          </cell>
          <cell r="FH126" t="str">
            <v>Y</v>
          </cell>
          <cell r="FI126" t="str">
            <v>Y</v>
          </cell>
          <cell r="FJ126" t="str">
            <v>Y</v>
          </cell>
          <cell r="FK126" t="str">
            <v>Y</v>
          </cell>
          <cell r="FL126" t="str">
            <v>Y</v>
          </cell>
          <cell r="FM126" t="str">
            <v>Y</v>
          </cell>
          <cell r="FN126" t="str">
            <v>Y</v>
          </cell>
          <cell r="FO126" t="str">
            <v>Y</v>
          </cell>
          <cell r="FP126" t="str">
            <v>Y</v>
          </cell>
          <cell r="FQ126" t="str">
            <v>Y</v>
          </cell>
          <cell r="FR126" t="str">
            <v>Y</v>
          </cell>
          <cell r="FS126" t="str">
            <v>Y</v>
          </cell>
          <cell r="FT126" t="str">
            <v>Y</v>
          </cell>
          <cell r="FU126" t="str">
            <v>Y</v>
          </cell>
          <cell r="FV126" t="str">
            <v>Y</v>
          </cell>
          <cell r="FW126" t="str">
            <v>Y</v>
          </cell>
          <cell r="FX126" t="str">
            <v>Y</v>
          </cell>
          <cell r="FY126" t="str">
            <v>Y</v>
          </cell>
          <cell r="FZ126" t="str">
            <v>Y</v>
          </cell>
          <cell r="GA126" t="str">
            <v>Y</v>
          </cell>
          <cell r="GB126"/>
          <cell r="GC126" t="str">
            <v>Y</v>
          </cell>
          <cell r="GD126" t="str">
            <v>N</v>
          </cell>
          <cell r="GE126"/>
          <cell r="GF126" t="str">
            <v>N</v>
          </cell>
          <cell r="GG126" t="str">
            <v>N</v>
          </cell>
          <cell r="GH126" t="str">
            <v>N</v>
          </cell>
          <cell r="GI126" t="str">
            <v>N</v>
          </cell>
          <cell r="GJ126" t="str">
            <v>Y</v>
          </cell>
          <cell r="GK126" t="str">
            <v>N</v>
          </cell>
          <cell r="GL126" t="str">
            <v>N</v>
          </cell>
          <cell r="GM126" t="str">
            <v>N</v>
          </cell>
          <cell r="GN126" t="str">
            <v>N</v>
          </cell>
          <cell r="GO126" t="str">
            <v>N</v>
          </cell>
          <cell r="GP126" t="str">
            <v>N</v>
          </cell>
          <cell r="GQ126" t="str">
            <v>N</v>
          </cell>
          <cell r="GR126" t="str">
            <v>Y</v>
          </cell>
          <cell r="GS126" t="str">
            <v>N</v>
          </cell>
          <cell r="GT126" t="str">
            <v>Y</v>
          </cell>
          <cell r="GU126" t="str">
            <v>N</v>
          </cell>
          <cell r="GV126" t="str">
            <v>N</v>
          </cell>
          <cell r="GW126" t="str">
            <v>N</v>
          </cell>
          <cell r="GX126" t="str">
            <v>N</v>
          </cell>
          <cell r="GY126" t="str">
            <v>N</v>
          </cell>
          <cell r="GZ126" t="str">
            <v>N</v>
          </cell>
          <cell r="HA126" t="str">
            <v>N</v>
          </cell>
          <cell r="HB126" t="str">
            <v>N</v>
          </cell>
          <cell r="HC126" t="str">
            <v>N</v>
          </cell>
          <cell r="HD126" t="str">
            <v>N</v>
          </cell>
          <cell r="HE126" t="str">
            <v>N</v>
          </cell>
          <cell r="HF126"/>
          <cell r="HG126" t="str">
            <v>N</v>
          </cell>
          <cell r="HH126" t="str">
            <v>N</v>
          </cell>
          <cell r="HI126" t="str">
            <v>N</v>
          </cell>
          <cell r="HJ126" t="str">
            <v>N</v>
          </cell>
          <cell r="HK126" t="str">
            <v>N</v>
          </cell>
          <cell r="HL126" t="str">
            <v>N</v>
          </cell>
          <cell r="HM126" t="str">
            <v>N</v>
          </cell>
          <cell r="HN126" t="str">
            <v>N</v>
          </cell>
          <cell r="HO126" t="str">
            <v>N</v>
          </cell>
          <cell r="HP126"/>
          <cell r="HQ126" t="str">
            <v>N</v>
          </cell>
          <cell r="HR126" t="str">
            <v>Y</v>
          </cell>
          <cell r="HS126" t="str">
            <v>N</v>
          </cell>
          <cell r="HT126" t="str">
            <v>N</v>
          </cell>
          <cell r="HU126" t="str">
            <v>N</v>
          </cell>
          <cell r="HV126" t="str">
            <v>N</v>
          </cell>
          <cell r="HW126" t="str">
            <v>N</v>
          </cell>
          <cell r="HX126" t="str">
            <v>N</v>
          </cell>
          <cell r="HY126"/>
          <cell r="HZ126" t="str">
            <v>N</v>
          </cell>
          <cell r="IA126" t="str">
            <v>N</v>
          </cell>
          <cell r="IB126" t="str">
            <v>N</v>
          </cell>
          <cell r="IC126" t="str">
            <v>N</v>
          </cell>
          <cell r="ID126" t="str">
            <v>N</v>
          </cell>
          <cell r="IE126" t="str">
            <v>N</v>
          </cell>
          <cell r="IF126" t="str">
            <v>N</v>
          </cell>
          <cell r="IG126" t="str">
            <v>N</v>
          </cell>
          <cell r="IH126" t="str">
            <v>N</v>
          </cell>
          <cell r="II126"/>
          <cell r="IJ126" t="str">
            <v>Y</v>
          </cell>
          <cell r="IK126" t="str">
            <v>N</v>
          </cell>
          <cell r="IL126" t="str">
            <v>N</v>
          </cell>
          <cell r="IM126" t="str">
            <v>N</v>
          </cell>
          <cell r="IN126"/>
          <cell r="IO126" t="str">
            <v>N</v>
          </cell>
          <cell r="IP126" t="str">
            <v>N</v>
          </cell>
          <cell r="IQ126" t="str">
            <v>N</v>
          </cell>
          <cell r="IR126" t="str">
            <v>N</v>
          </cell>
          <cell r="IS126" t="str">
            <v>N</v>
          </cell>
          <cell r="IT126" t="str">
            <v>N</v>
          </cell>
          <cell r="IU126" t="str">
            <v>N</v>
          </cell>
          <cell r="IV126" t="str">
            <v>N</v>
          </cell>
          <cell r="IW126"/>
          <cell r="IX126" t="str">
            <v>N</v>
          </cell>
          <cell r="IY126" t="str">
            <v>N</v>
          </cell>
          <cell r="IZ126" t="str">
            <v>Y</v>
          </cell>
          <cell r="JA126" t="str">
            <v>N</v>
          </cell>
          <cell r="JB126" t="str">
            <v>N</v>
          </cell>
          <cell r="JC126" t="str">
            <v>N</v>
          </cell>
          <cell r="JD126" t="str">
            <v>Y</v>
          </cell>
          <cell r="JE126" t="str">
            <v>N</v>
          </cell>
          <cell r="JF126" t="str">
            <v>N</v>
          </cell>
          <cell r="JG126"/>
          <cell r="JH126" t="str">
            <v>N</v>
          </cell>
          <cell r="JI126"/>
          <cell r="JJ126" t="str">
            <v>N</v>
          </cell>
          <cell r="JK126" t="str">
            <v>N</v>
          </cell>
          <cell r="JL126" t="str">
            <v>N</v>
          </cell>
          <cell r="JM126" t="str">
            <v>N</v>
          </cell>
          <cell r="JN126" t="str">
            <v>N</v>
          </cell>
          <cell r="JO126" t="str">
            <v>Y</v>
          </cell>
          <cell r="JP126" t="str">
            <v>Y</v>
          </cell>
          <cell r="JQ126" t="str">
            <v>N</v>
          </cell>
          <cell r="JR126" t="str">
            <v>N</v>
          </cell>
          <cell r="JS126" t="str">
            <v>N</v>
          </cell>
          <cell r="JT126" t="str">
            <v>N</v>
          </cell>
          <cell r="JU126" t="str">
            <v>N</v>
          </cell>
          <cell r="JV126" t="str">
            <v>N</v>
          </cell>
          <cell r="JW126" t="str">
            <v>N</v>
          </cell>
          <cell r="JX126" t="str">
            <v>N</v>
          </cell>
          <cell r="JY126" t="str">
            <v>N</v>
          </cell>
          <cell r="JZ126" t="str">
            <v>N</v>
          </cell>
          <cell r="KA126" t="str">
            <v>N</v>
          </cell>
          <cell r="KB126" t="str">
            <v>N</v>
          </cell>
          <cell r="KC126" t="str">
            <v>N</v>
          </cell>
          <cell r="KD126" t="str">
            <v>N</v>
          </cell>
          <cell r="KE126" t="str">
            <v>N</v>
          </cell>
          <cell r="KF126" t="str">
            <v>N</v>
          </cell>
          <cell r="KG126" t="str">
            <v>N</v>
          </cell>
          <cell r="KH126"/>
          <cell r="KI126" t="str">
            <v>N</v>
          </cell>
          <cell r="KJ126" t="str">
            <v>N</v>
          </cell>
          <cell r="KK126" t="str">
            <v>N</v>
          </cell>
          <cell r="KL126" t="str">
            <v>N</v>
          </cell>
          <cell r="KM126"/>
          <cell r="KN126" t="str">
            <v>N</v>
          </cell>
          <cell r="KO126"/>
          <cell r="KP126" t="str">
            <v>N</v>
          </cell>
          <cell r="KQ126" t="str">
            <v>N</v>
          </cell>
          <cell r="KR126" t="str">
            <v>N</v>
          </cell>
          <cell r="KS126" t="str">
            <v>N</v>
          </cell>
          <cell r="KT126" t="str">
            <v>N</v>
          </cell>
          <cell r="KU126" t="str">
            <v>N</v>
          </cell>
          <cell r="KV126" t="str">
            <v>N</v>
          </cell>
          <cell r="KW126" t="str">
            <v>N</v>
          </cell>
          <cell r="KX126" t="str">
            <v>N</v>
          </cell>
          <cell r="KY126" t="str">
            <v>N</v>
          </cell>
          <cell r="KZ126" t="str">
            <v>N</v>
          </cell>
          <cell r="LA126" t="str">
            <v>N</v>
          </cell>
          <cell r="LB126" t="str">
            <v>N</v>
          </cell>
          <cell r="LC126" t="str">
            <v>N</v>
          </cell>
          <cell r="LD126" t="str">
            <v>N</v>
          </cell>
          <cell r="LE126" t="str">
            <v>N</v>
          </cell>
          <cell r="LF126" t="str">
            <v>N</v>
          </cell>
          <cell r="LG126" t="str">
            <v>N</v>
          </cell>
          <cell r="LH126" t="str">
            <v>N</v>
          </cell>
          <cell r="LI126" t="str">
            <v>N</v>
          </cell>
          <cell r="LJ126" t="str">
            <v>N</v>
          </cell>
          <cell r="LK126" t="str">
            <v>N</v>
          </cell>
          <cell r="LL126" t="str">
            <v>N</v>
          </cell>
          <cell r="LM126" t="str">
            <v>Y</v>
          </cell>
          <cell r="LN126" t="str">
            <v>N</v>
          </cell>
          <cell r="LO126" t="str">
            <v>N</v>
          </cell>
          <cell r="LP126" t="str">
            <v>N</v>
          </cell>
          <cell r="LQ126" t="str">
            <v>N</v>
          </cell>
          <cell r="LR126"/>
          <cell r="LS126" t="str">
            <v>N</v>
          </cell>
          <cell r="LT126" t="str">
            <v>N</v>
          </cell>
          <cell r="LU126" t="str">
            <v>N</v>
          </cell>
          <cell r="LV126" t="str">
            <v>N</v>
          </cell>
          <cell r="LW126" t="str">
            <v>N</v>
          </cell>
          <cell r="LX126" t="str">
            <v>N</v>
          </cell>
          <cell r="LY126" t="str">
            <v>N</v>
          </cell>
          <cell r="LZ126" t="str">
            <v>N</v>
          </cell>
          <cell r="MA126" t="str">
            <v>N</v>
          </cell>
          <cell r="MB126" t="str">
            <v>N</v>
          </cell>
          <cell r="MC126" t="str">
            <v>N</v>
          </cell>
          <cell r="MD126" t="str">
            <v>N</v>
          </cell>
          <cell r="ME126" t="str">
            <v>N</v>
          </cell>
          <cell r="MF126" t="str">
            <v>N</v>
          </cell>
          <cell r="MG126" t="str">
            <v>N</v>
          </cell>
          <cell r="MH126" t="str">
            <v>N</v>
          </cell>
          <cell r="MI126" t="str">
            <v>N</v>
          </cell>
          <cell r="MJ126" t="str">
            <v>N</v>
          </cell>
          <cell r="MK126" t="str">
            <v>N</v>
          </cell>
          <cell r="ML126" t="str">
            <v>N</v>
          </cell>
          <cell r="MM126" t="str">
            <v>N</v>
          </cell>
          <cell r="MN126" t="str">
            <v>N</v>
          </cell>
          <cell r="MO126" t="str">
            <v>N</v>
          </cell>
          <cell r="MP126" t="str">
            <v>N</v>
          </cell>
          <cell r="MQ126"/>
          <cell r="MR126" t="str">
            <v>N</v>
          </cell>
          <cell r="MS126" t="str">
            <v>N</v>
          </cell>
          <cell r="MT126" t="str">
            <v>N</v>
          </cell>
          <cell r="MU126" t="str">
            <v>N</v>
          </cell>
          <cell r="MV126" t="str">
            <v>Y</v>
          </cell>
          <cell r="MW126" t="str">
            <v>N</v>
          </cell>
          <cell r="MX126" t="str">
            <v>N</v>
          </cell>
          <cell r="MY126" t="str">
            <v>Y</v>
          </cell>
          <cell r="MZ126" t="str">
            <v>Y</v>
          </cell>
          <cell r="NA126" t="str">
            <v>Y</v>
          </cell>
          <cell r="NB126" t="str">
            <v>Y</v>
          </cell>
          <cell r="NC126" t="str">
            <v>Y</v>
          </cell>
          <cell r="ND126" t="str">
            <v>Y</v>
          </cell>
          <cell r="NE126" t="str">
            <v>Y</v>
          </cell>
          <cell r="NF126" t="str">
            <v>Y</v>
          </cell>
          <cell r="NG126" t="str">
            <v>Y</v>
          </cell>
          <cell r="NH126" t="str">
            <v>Y</v>
          </cell>
          <cell r="NI126" t="str">
            <v>Y</v>
          </cell>
          <cell r="NJ126" t="str">
            <v>Y</v>
          </cell>
          <cell r="NK126" t="str">
            <v>N</v>
          </cell>
          <cell r="NL126" t="str">
            <v>Y</v>
          </cell>
          <cell r="NM126" t="str">
            <v>Y</v>
          </cell>
          <cell r="NN126" t="str">
            <v>Y</v>
          </cell>
          <cell r="NO126" t="str">
            <v>Y</v>
          </cell>
          <cell r="NP126" t="str">
            <v>Y</v>
          </cell>
          <cell r="NQ126" t="str">
            <v>N</v>
          </cell>
          <cell r="NR126" t="str">
            <v>Y</v>
          </cell>
          <cell r="NS126"/>
          <cell r="NT126"/>
          <cell r="NU126" t="str">
            <v>Y</v>
          </cell>
          <cell r="NV126" t="str">
            <v>Y</v>
          </cell>
          <cell r="NW126" t="str">
            <v>Y</v>
          </cell>
          <cell r="NX126" t="str">
            <v>Y</v>
          </cell>
          <cell r="NY126" t="str">
            <v>Y</v>
          </cell>
          <cell r="NZ126" t="str">
            <v>Y</v>
          </cell>
          <cell r="OA126" t="str">
            <v>Y</v>
          </cell>
          <cell r="OB126" t="str">
            <v>Y</v>
          </cell>
          <cell r="OC126"/>
          <cell r="OD126" t="str">
            <v>Y</v>
          </cell>
          <cell r="OE126" t="str">
            <v>Y</v>
          </cell>
          <cell r="OF126" t="str">
            <v>Y</v>
          </cell>
          <cell r="OG126" t="str">
            <v>Y</v>
          </cell>
          <cell r="OH126"/>
          <cell r="OI126" t="str">
            <v>Y</v>
          </cell>
          <cell r="OJ126" t="str">
            <v>Y</v>
          </cell>
          <cell r="OK126" t="str">
            <v>Y</v>
          </cell>
          <cell r="OL126" t="str">
            <v>Y</v>
          </cell>
          <cell r="OM126" t="str">
            <v>Y</v>
          </cell>
          <cell r="ON126" t="str">
            <v>Y</v>
          </cell>
          <cell r="OO126" t="str">
            <v>Y</v>
          </cell>
          <cell r="OP126"/>
          <cell r="OQ126" t="str">
            <v>Y</v>
          </cell>
          <cell r="OR126" t="str">
            <v>N</v>
          </cell>
          <cell r="OS126" t="str">
            <v>Y</v>
          </cell>
          <cell r="OT126"/>
          <cell r="OU126" t="str">
            <v>Y</v>
          </cell>
          <cell r="OV126" t="str">
            <v>Y</v>
          </cell>
          <cell r="OW126" t="str">
            <v>Y</v>
          </cell>
          <cell r="OX126" t="str">
            <v>N</v>
          </cell>
          <cell r="OY126" t="str">
            <v>N</v>
          </cell>
          <cell r="OZ126" t="str">
            <v>Y</v>
          </cell>
          <cell r="PA126" t="str">
            <v>Y</v>
          </cell>
          <cell r="PB126" t="str">
            <v>N</v>
          </cell>
          <cell r="PC126" t="str">
            <v>N</v>
          </cell>
          <cell r="PD126" t="str">
            <v>Y</v>
          </cell>
          <cell r="PE126" t="str">
            <v>Y</v>
          </cell>
          <cell r="PF126" t="str">
            <v>N</v>
          </cell>
          <cell r="PG126" t="str">
            <v>N</v>
          </cell>
          <cell r="PH126" t="str">
            <v>N</v>
          </cell>
          <cell r="PI126" t="str">
            <v>Y</v>
          </cell>
          <cell r="PJ126" t="str">
            <v>Y</v>
          </cell>
          <cell r="PK126" t="str">
            <v>Y</v>
          </cell>
          <cell r="PL126" t="str">
            <v>N</v>
          </cell>
          <cell r="PM126" t="str">
            <v>Y</v>
          </cell>
          <cell r="PN126" t="str">
            <v>Y</v>
          </cell>
          <cell r="PO126" t="str">
            <v>N</v>
          </cell>
          <cell r="PP126" t="str">
            <v>N</v>
          </cell>
          <cell r="PQ126" t="str">
            <v>Y</v>
          </cell>
          <cell r="PR126" t="str">
            <v>Y</v>
          </cell>
          <cell r="PS126" t="str">
            <v>Y</v>
          </cell>
          <cell r="PT126" t="str">
            <v>Y</v>
          </cell>
          <cell r="PU126" t="str">
            <v>Y</v>
          </cell>
          <cell r="PV126" t="str">
            <v>Y</v>
          </cell>
          <cell r="PW126" t="str">
            <v>Y</v>
          </cell>
          <cell r="PX126" t="str">
            <v>N</v>
          </cell>
          <cell r="PY126" t="str">
            <v>Y</v>
          </cell>
          <cell r="PZ126" t="str">
            <v>Y</v>
          </cell>
          <cell r="QA126"/>
          <cell r="QB126" t="str">
            <v>N</v>
          </cell>
          <cell r="QC126" t="str">
            <v>N</v>
          </cell>
          <cell r="QD126" t="str">
            <v>N</v>
          </cell>
          <cell r="QE126" t="str">
            <v>N</v>
          </cell>
          <cell r="QF126" t="str">
            <v>N</v>
          </cell>
          <cell r="QG126" t="str">
            <v>N</v>
          </cell>
          <cell r="QH126" t="str">
            <v>N</v>
          </cell>
          <cell r="QI126" t="str">
            <v>N</v>
          </cell>
          <cell r="QJ126" t="str">
            <v>Y</v>
          </cell>
          <cell r="QK126" t="str">
            <v>N</v>
          </cell>
          <cell r="QL126" t="str">
            <v>Y</v>
          </cell>
          <cell r="QM126" t="str">
            <v>N</v>
          </cell>
          <cell r="QN126" t="str">
            <v>N</v>
          </cell>
          <cell r="QO126" t="str">
            <v>Y</v>
          </cell>
          <cell r="QP126" t="str">
            <v>Y</v>
          </cell>
          <cell r="QQ126" t="str">
            <v>N</v>
          </cell>
          <cell r="QR126" t="str">
            <v>N</v>
          </cell>
          <cell r="QS126" t="str">
            <v>Y</v>
          </cell>
          <cell r="QT126" t="str">
            <v>Y</v>
          </cell>
          <cell r="QU126" t="str">
            <v>N</v>
          </cell>
          <cell r="QV126" t="str">
            <v>N</v>
          </cell>
          <cell r="QW126" t="str">
            <v>N</v>
          </cell>
          <cell r="QX126" t="str">
            <v>N</v>
          </cell>
          <cell r="QY126" t="str">
            <v>N</v>
          </cell>
          <cell r="QZ126"/>
          <cell r="RA126" t="str">
            <v>Y</v>
          </cell>
          <cell r="RB126" t="str">
            <v>N</v>
          </cell>
          <cell r="RC126" t="str">
            <v>Y</v>
          </cell>
          <cell r="RD126" t="str">
            <v>Y</v>
          </cell>
          <cell r="RE126" t="str">
            <v>N</v>
          </cell>
          <cell r="RF126" t="str">
            <v>N</v>
          </cell>
          <cell r="RG126" t="str">
            <v>Y</v>
          </cell>
          <cell r="RH126" t="str">
            <v>N</v>
          </cell>
          <cell r="RI126" t="str">
            <v>N</v>
          </cell>
          <cell r="RJ126" t="str">
            <v>N</v>
          </cell>
          <cell r="RK126" t="str">
            <v>N</v>
          </cell>
          <cell r="RL126" t="str">
            <v>N</v>
          </cell>
          <cell r="RM126" t="str">
            <v>N</v>
          </cell>
          <cell r="RN126" t="str">
            <v>N</v>
          </cell>
          <cell r="RO126" t="str">
            <v>N</v>
          </cell>
          <cell r="RP126" t="str">
            <v>N</v>
          </cell>
          <cell r="RQ126" t="str">
            <v>N</v>
          </cell>
          <cell r="RR126" t="str">
            <v>N</v>
          </cell>
          <cell r="RS126" t="str">
            <v>N</v>
          </cell>
          <cell r="RT126" t="str">
            <v>N</v>
          </cell>
          <cell r="RU126" t="str">
            <v>N</v>
          </cell>
          <cell r="RV126" t="str">
            <v>N</v>
          </cell>
          <cell r="RW126" t="str">
            <v>N</v>
          </cell>
          <cell r="RX126"/>
          <cell r="RY126"/>
          <cell r="RZ126" t="str">
            <v>N</v>
          </cell>
          <cell r="SA126" t="str">
            <v>N</v>
          </cell>
          <cell r="SB126" t="str">
            <v>N</v>
          </cell>
          <cell r="SC126"/>
          <cell r="SD126"/>
          <cell r="SE126" t="str">
            <v>N</v>
          </cell>
          <cell r="SF126" t="str">
            <v>N</v>
          </cell>
          <cell r="SG126" t="str">
            <v>N</v>
          </cell>
          <cell r="SH126" t="str">
            <v>N</v>
          </cell>
          <cell r="SI126"/>
          <cell r="SJ126" t="str">
            <v>N</v>
          </cell>
          <cell r="SK126" t="str">
            <v>N</v>
          </cell>
          <cell r="SL126" t="str">
            <v>N</v>
          </cell>
          <cell r="SM126"/>
          <cell r="SN126" t="str">
            <v>N</v>
          </cell>
          <cell r="SO126" t="str">
            <v>N</v>
          </cell>
          <cell r="SP126" t="str">
            <v>N</v>
          </cell>
          <cell r="SQ126" t="str">
            <v>N</v>
          </cell>
          <cell r="SR126" t="str">
            <v>Y</v>
          </cell>
          <cell r="SS126" t="str">
            <v>N</v>
          </cell>
          <cell r="ST126" t="str">
            <v>N</v>
          </cell>
          <cell r="SU126" t="str">
            <v>Y</v>
          </cell>
          <cell r="SV126" t="str">
            <v>Y</v>
          </cell>
          <cell r="SW126" t="str">
            <v>Y</v>
          </cell>
          <cell r="SX126" t="str">
            <v>Y</v>
          </cell>
          <cell r="SY126" t="str">
            <v>N</v>
          </cell>
          <cell r="SZ126" t="str">
            <v>Y</v>
          </cell>
          <cell r="TA126" t="str">
            <v>Y</v>
          </cell>
          <cell r="TB126" t="str">
            <v>N</v>
          </cell>
          <cell r="TC126" t="str">
            <v>N</v>
          </cell>
          <cell r="TD126" t="str">
            <v>N</v>
          </cell>
          <cell r="TE126" t="str">
            <v>N</v>
          </cell>
          <cell r="TF126" t="str">
            <v>N</v>
          </cell>
          <cell r="TG126" t="str">
            <v>N</v>
          </cell>
          <cell r="TH126" t="str">
            <v>Y</v>
          </cell>
          <cell r="TI126" t="str">
            <v>N</v>
          </cell>
          <cell r="TJ126" t="str">
            <v>N</v>
          </cell>
          <cell r="TK126" t="str">
            <v>Y</v>
          </cell>
          <cell r="TL126" t="str">
            <v>Y</v>
          </cell>
          <cell r="TM126" t="str">
            <v>Y</v>
          </cell>
          <cell r="TN126" t="str">
            <v>N</v>
          </cell>
          <cell r="TO126" t="str">
            <v>N</v>
          </cell>
          <cell r="TP126" t="str">
            <v>N</v>
          </cell>
          <cell r="TQ126" t="str">
            <v>N</v>
          </cell>
          <cell r="TR126"/>
          <cell r="TS126" t="str">
            <v>N</v>
          </cell>
          <cell r="TT126" t="str">
            <v>N</v>
          </cell>
          <cell r="TU126" t="str">
            <v>N</v>
          </cell>
          <cell r="TV126" t="str">
            <v>N</v>
          </cell>
          <cell r="TW126" t="str">
            <v>N</v>
          </cell>
          <cell r="TX126" t="str">
            <v>Y</v>
          </cell>
          <cell r="TY126" t="str">
            <v>Y</v>
          </cell>
          <cell r="TZ126" t="str">
            <v>Y</v>
          </cell>
          <cell r="UA126" t="str">
            <v>Y</v>
          </cell>
          <cell r="UB126" t="str">
            <v>Y</v>
          </cell>
          <cell r="UC126" t="str">
            <v>N</v>
          </cell>
          <cell r="UD126" t="str">
            <v>N</v>
          </cell>
          <cell r="UE126" t="str">
            <v>N</v>
          </cell>
          <cell r="UF126" t="str">
            <v>N</v>
          </cell>
          <cell r="UG126" t="str">
            <v>Y</v>
          </cell>
          <cell r="UH126" t="str">
            <v>N</v>
          </cell>
          <cell r="UI126" t="str">
            <v>N</v>
          </cell>
          <cell r="UJ126" t="str">
            <v>N</v>
          </cell>
          <cell r="UK126" t="str">
            <v>N</v>
          </cell>
          <cell r="UL126" t="str">
            <v>N</v>
          </cell>
          <cell r="UM126" t="str">
            <v>N</v>
          </cell>
          <cell r="UN126" t="str">
            <v>N</v>
          </cell>
          <cell r="UO126"/>
          <cell r="UP126" t="str">
            <v>N</v>
          </cell>
          <cell r="UQ126" t="str">
            <v>N</v>
          </cell>
          <cell r="UR126"/>
          <cell r="US126" t="str">
            <v>N</v>
          </cell>
          <cell r="UT126" t="str">
            <v>N</v>
          </cell>
          <cell r="UU126" t="str">
            <v>N</v>
          </cell>
          <cell r="UV126" t="str">
            <v>N</v>
          </cell>
          <cell r="UW126" t="str">
            <v>Y</v>
          </cell>
          <cell r="UX126" t="str">
            <v>Y</v>
          </cell>
          <cell r="UY126" t="str">
            <v>Y</v>
          </cell>
          <cell r="UZ126" t="str">
            <v>N</v>
          </cell>
          <cell r="VA126" t="str">
            <v>Y</v>
          </cell>
          <cell r="VB126" t="str">
            <v>N</v>
          </cell>
          <cell r="VC126" t="str">
            <v>Y</v>
          </cell>
          <cell r="VD126" t="str">
            <v>N</v>
          </cell>
          <cell r="VE126" t="str">
            <v>N</v>
          </cell>
          <cell r="VF126" t="str">
            <v>N</v>
          </cell>
          <cell r="VG126"/>
          <cell r="VH126" t="str">
            <v>N</v>
          </cell>
          <cell r="VI126" t="str">
            <v>Y</v>
          </cell>
          <cell r="VJ126" t="str">
            <v>N</v>
          </cell>
          <cell r="VK126" t="str">
            <v>Y</v>
          </cell>
          <cell r="VL126" t="str">
            <v>Y</v>
          </cell>
          <cell r="VM126"/>
          <cell r="VN126" t="str">
            <v>N</v>
          </cell>
          <cell r="VO126" t="str">
            <v>N</v>
          </cell>
          <cell r="VP126"/>
          <cell r="VQ126" t="str">
            <v>N</v>
          </cell>
          <cell r="VR126" t="str">
            <v>N</v>
          </cell>
          <cell r="VS126" t="str">
            <v>N</v>
          </cell>
          <cell r="VT126" t="str">
            <v>N</v>
          </cell>
          <cell r="VU126" t="str">
            <v>N</v>
          </cell>
          <cell r="VV126" t="str">
            <v>N</v>
          </cell>
          <cell r="VW126" t="str">
            <v>N</v>
          </cell>
          <cell r="VX126"/>
          <cell r="VY126" t="str">
            <v>Y</v>
          </cell>
          <cell r="VZ126" t="str">
            <v>Y</v>
          </cell>
          <cell r="WA126"/>
          <cell r="WB126"/>
          <cell r="WC126" t="str">
            <v>Y</v>
          </cell>
          <cell r="WD126" t="str">
            <v>N</v>
          </cell>
          <cell r="WE126" t="str">
            <v>Y</v>
          </cell>
          <cell r="WF126"/>
          <cell r="WG126" t="str">
            <v>N</v>
          </cell>
          <cell r="WH126" t="str">
            <v>N</v>
          </cell>
          <cell r="WI126" t="str">
            <v>N</v>
          </cell>
          <cell r="WJ126"/>
          <cell r="WK126"/>
          <cell r="WL126" t="str">
            <v>N</v>
          </cell>
          <cell r="WM126" t="str">
            <v>N</v>
          </cell>
          <cell r="WN126" t="str">
            <v>N</v>
          </cell>
          <cell r="WO126" t="str">
            <v>N</v>
          </cell>
          <cell r="WP126"/>
          <cell r="WQ126"/>
          <cell r="WR126" t="str">
            <v>N</v>
          </cell>
          <cell r="WS126" t="str">
            <v>N</v>
          </cell>
          <cell r="WT126" t="str">
            <v>N</v>
          </cell>
          <cell r="WU126" t="str">
            <v>N</v>
          </cell>
          <cell r="WV126" t="str">
            <v>N</v>
          </cell>
          <cell r="WW126" t="str">
            <v>N</v>
          </cell>
          <cell r="WX126" t="str">
            <v>N</v>
          </cell>
          <cell r="WY126" t="str">
            <v>N</v>
          </cell>
          <cell r="WZ126" t="str">
            <v>N</v>
          </cell>
          <cell r="XA126"/>
          <cell r="XB126" t="str">
            <v>N</v>
          </cell>
          <cell r="XC126"/>
          <cell r="XD126"/>
          <cell r="XE126"/>
          <cell r="XF126"/>
          <cell r="XG126"/>
          <cell r="XH126"/>
          <cell r="XI126" t="str">
            <v>N</v>
          </cell>
          <cell r="XJ126"/>
          <cell r="XK126" t="str">
            <v>N</v>
          </cell>
          <cell r="XL126" t="str">
            <v>N</v>
          </cell>
          <cell r="XM126"/>
          <cell r="XN126" t="str">
            <v>N</v>
          </cell>
          <cell r="XO126"/>
          <cell r="XP126" t="str">
            <v>N</v>
          </cell>
          <cell r="XQ126" t="str">
            <v>N</v>
          </cell>
          <cell r="XR126" t="str">
            <v>Y</v>
          </cell>
          <cell r="XS126" t="str">
            <v>N</v>
          </cell>
          <cell r="XT126" t="str">
            <v>Y</v>
          </cell>
          <cell r="XU126" t="str">
            <v>N</v>
          </cell>
          <cell r="XV126" t="str">
            <v>N</v>
          </cell>
        </row>
        <row r="127">
          <cell r="E127" t="str">
            <v>N</v>
          </cell>
          <cell r="F127" t="str">
            <v>Y</v>
          </cell>
          <cell r="G127" t="str">
            <v>N</v>
          </cell>
          <cell r="H127" t="str">
            <v>N</v>
          </cell>
          <cell r="I127" t="str">
            <v>N</v>
          </cell>
          <cell r="J127" t="str">
            <v>N</v>
          </cell>
          <cell r="K127" t="str">
            <v>N</v>
          </cell>
          <cell r="L127" t="str">
            <v>N</v>
          </cell>
          <cell r="M127" t="str">
            <v>N</v>
          </cell>
          <cell r="N127" t="str">
            <v>N</v>
          </cell>
          <cell r="O127"/>
          <cell r="P127" t="str">
            <v>N</v>
          </cell>
          <cell r="Q127" t="str">
            <v>N</v>
          </cell>
          <cell r="R127" t="str">
            <v>N</v>
          </cell>
          <cell r="S127" t="str">
            <v>N</v>
          </cell>
          <cell r="T127" t="str">
            <v>N</v>
          </cell>
          <cell r="U127" t="str">
            <v>N</v>
          </cell>
          <cell r="V127" t="str">
            <v>N</v>
          </cell>
          <cell r="W127" t="str">
            <v>N</v>
          </cell>
          <cell r="X127" t="str">
            <v>N</v>
          </cell>
          <cell r="Y127" t="str">
            <v>N</v>
          </cell>
          <cell r="Z127"/>
          <cell r="AA127" t="str">
            <v>N</v>
          </cell>
          <cell r="AB127" t="str">
            <v>N</v>
          </cell>
          <cell r="AC127" t="str">
            <v>N</v>
          </cell>
          <cell r="AD127" t="str">
            <v>N</v>
          </cell>
          <cell r="AE127" t="str">
            <v>N</v>
          </cell>
          <cell r="AF127" t="str">
            <v>N</v>
          </cell>
          <cell r="AG127" t="str">
            <v>N</v>
          </cell>
          <cell r="AH127" t="str">
            <v>N</v>
          </cell>
          <cell r="AI127" t="str">
            <v>N</v>
          </cell>
          <cell r="AJ127" t="str">
            <v>N</v>
          </cell>
          <cell r="AK127" t="str">
            <v>N</v>
          </cell>
          <cell r="AL127" t="str">
            <v>N</v>
          </cell>
          <cell r="AM127" t="str">
            <v>N</v>
          </cell>
          <cell r="AN127" t="str">
            <v>N</v>
          </cell>
          <cell r="AO127" t="str">
            <v>N</v>
          </cell>
          <cell r="AP127" t="str">
            <v>N</v>
          </cell>
          <cell r="AQ127" t="str">
            <v>N</v>
          </cell>
          <cell r="AR127" t="str">
            <v>N</v>
          </cell>
          <cell r="AS127" t="str">
            <v>N</v>
          </cell>
          <cell r="AT127" t="str">
            <v>N</v>
          </cell>
          <cell r="AU127" t="str">
            <v>N</v>
          </cell>
          <cell r="AV127" t="str">
            <v>N</v>
          </cell>
          <cell r="AW127" t="str">
            <v>N</v>
          </cell>
          <cell r="AX127" t="str">
            <v>N</v>
          </cell>
          <cell r="AY127"/>
          <cell r="AZ127" t="str">
            <v>N</v>
          </cell>
          <cell r="BA127"/>
          <cell r="BB127" t="str">
            <v>N</v>
          </cell>
          <cell r="BC127" t="str">
            <v>N</v>
          </cell>
          <cell r="BD127" t="str">
            <v>N</v>
          </cell>
          <cell r="BE127" t="str">
            <v>N</v>
          </cell>
          <cell r="BF127" t="str">
            <v>N</v>
          </cell>
          <cell r="BG127" t="str">
            <v xml:space="preserve">N </v>
          </cell>
          <cell r="BH127" t="str">
            <v>N</v>
          </cell>
          <cell r="BI127" t="str">
            <v>N</v>
          </cell>
          <cell r="BJ127" t="str">
            <v>N</v>
          </cell>
          <cell r="BK127" t="str">
            <v>N</v>
          </cell>
          <cell r="BL127" t="str">
            <v>N</v>
          </cell>
          <cell r="BM127" t="str">
            <v>N</v>
          </cell>
          <cell r="BN127" t="str">
            <v>N</v>
          </cell>
          <cell r="BO127" t="str">
            <v>N</v>
          </cell>
          <cell r="BP127" t="str">
            <v>N</v>
          </cell>
          <cell r="BQ127" t="str">
            <v>N</v>
          </cell>
          <cell r="BR127" t="str">
            <v>N</v>
          </cell>
          <cell r="BS127" t="str">
            <v>N</v>
          </cell>
          <cell r="BT127" t="str">
            <v>N</v>
          </cell>
          <cell r="BU127" t="str">
            <v>N</v>
          </cell>
          <cell r="BV127" t="str">
            <v>N</v>
          </cell>
          <cell r="BW127" t="str">
            <v>N</v>
          </cell>
          <cell r="BX127" t="str">
            <v>N</v>
          </cell>
          <cell r="BY127" t="str">
            <v>N</v>
          </cell>
          <cell r="BZ127" t="str">
            <v>N</v>
          </cell>
          <cell r="CA127" t="str">
            <v>N</v>
          </cell>
          <cell r="CB127" t="str">
            <v>N</v>
          </cell>
          <cell r="CC127" t="str">
            <v>N</v>
          </cell>
          <cell r="CD127" t="str">
            <v>N</v>
          </cell>
          <cell r="CE127" t="str">
            <v>N</v>
          </cell>
          <cell r="CF127" t="str">
            <v>Y</v>
          </cell>
          <cell r="CG127" t="str">
            <v>Y</v>
          </cell>
          <cell r="CH127" t="str">
            <v>Y</v>
          </cell>
          <cell r="CI127" t="str">
            <v>Y</v>
          </cell>
          <cell r="CJ127" t="str">
            <v>Y</v>
          </cell>
          <cell r="CK127" t="str">
            <v>Y</v>
          </cell>
          <cell r="CL127" t="str">
            <v>Y</v>
          </cell>
          <cell r="CM127"/>
          <cell r="CN127" t="str">
            <v>Y</v>
          </cell>
          <cell r="CO127" t="str">
            <v>Y</v>
          </cell>
          <cell r="CP127" t="str">
            <v>Y</v>
          </cell>
          <cell r="CQ127" t="str">
            <v>Y</v>
          </cell>
          <cell r="CR127"/>
          <cell r="CS127" t="str">
            <v>Y</v>
          </cell>
          <cell r="CT127" t="str">
            <v>Y</v>
          </cell>
          <cell r="CU127" t="str">
            <v>Y</v>
          </cell>
          <cell r="CV127" t="str">
            <v>Y</v>
          </cell>
          <cell r="CW127" t="str">
            <v>Y</v>
          </cell>
          <cell r="CX127" t="str">
            <v>Y</v>
          </cell>
          <cell r="CY127" t="str">
            <v>Y</v>
          </cell>
          <cell r="CZ127" t="str">
            <v>Y</v>
          </cell>
          <cell r="DA127" t="str">
            <v>Y</v>
          </cell>
          <cell r="DB127" t="str">
            <v>N</v>
          </cell>
          <cell r="DC127" t="str">
            <v>N</v>
          </cell>
          <cell r="DD127" t="str">
            <v>Y</v>
          </cell>
          <cell r="DE127" t="str">
            <v>N</v>
          </cell>
          <cell r="DF127" t="str">
            <v>N</v>
          </cell>
          <cell r="DG127" t="str">
            <v>N</v>
          </cell>
          <cell r="DH127" t="str">
            <v>N</v>
          </cell>
          <cell r="DI127" t="str">
            <v>Y</v>
          </cell>
          <cell r="DJ127" t="str">
            <v>N</v>
          </cell>
          <cell r="DK127" t="str">
            <v>N</v>
          </cell>
          <cell r="DL127" t="str">
            <v>N</v>
          </cell>
          <cell r="DM127" t="str">
            <v>N</v>
          </cell>
          <cell r="DN127" t="str">
            <v>N</v>
          </cell>
          <cell r="DO127" t="str">
            <v>N</v>
          </cell>
          <cell r="DP127" t="str">
            <v>N</v>
          </cell>
          <cell r="DQ127" t="str">
            <v>N</v>
          </cell>
          <cell r="DR127" t="str">
            <v>N</v>
          </cell>
          <cell r="DS127" t="str">
            <v>N</v>
          </cell>
          <cell r="DT127" t="str">
            <v>N</v>
          </cell>
          <cell r="DU127" t="str">
            <v>N</v>
          </cell>
          <cell r="DV127" t="str">
            <v>N</v>
          </cell>
          <cell r="DW127" t="str">
            <v>N</v>
          </cell>
          <cell r="DX127" t="str">
            <v>N</v>
          </cell>
          <cell r="DY127" t="str">
            <v>Y</v>
          </cell>
          <cell r="DZ127" t="str">
            <v>Y</v>
          </cell>
          <cell r="EA127" t="str">
            <v>N</v>
          </cell>
          <cell r="EB127"/>
          <cell r="EC127" t="str">
            <v>N</v>
          </cell>
          <cell r="ED127" t="str">
            <v>N</v>
          </cell>
          <cell r="EE127" t="str">
            <v>N</v>
          </cell>
          <cell r="EF127" t="str">
            <v>N</v>
          </cell>
          <cell r="EG127" t="str">
            <v>N</v>
          </cell>
          <cell r="EH127" t="str">
            <v>N</v>
          </cell>
          <cell r="EI127" t="str">
            <v>N</v>
          </cell>
          <cell r="EJ127" t="str">
            <v>N</v>
          </cell>
          <cell r="EK127" t="str">
            <v>N</v>
          </cell>
          <cell r="EL127"/>
          <cell r="EM127" t="str">
            <v>N</v>
          </cell>
          <cell r="EN127" t="str">
            <v>N</v>
          </cell>
          <cell r="EO127" t="str">
            <v>N</v>
          </cell>
          <cell r="EP127" t="str">
            <v>N</v>
          </cell>
          <cell r="EQ127" t="str">
            <v>N</v>
          </cell>
          <cell r="ER127" t="str">
            <v>N</v>
          </cell>
          <cell r="ES127" t="str">
            <v>N</v>
          </cell>
          <cell r="ET127" t="str">
            <v>N</v>
          </cell>
          <cell r="EU127" t="str">
            <v>Y</v>
          </cell>
          <cell r="EV127" t="str">
            <v>N</v>
          </cell>
          <cell r="EW127" t="str">
            <v>N</v>
          </cell>
          <cell r="EX127" t="str">
            <v>N</v>
          </cell>
          <cell r="EY127"/>
          <cell r="EZ127" t="str">
            <v>Y</v>
          </cell>
          <cell r="FA127" t="str">
            <v>N</v>
          </cell>
          <cell r="FB127" t="str">
            <v>Y</v>
          </cell>
          <cell r="FC127" t="str">
            <v>N</v>
          </cell>
          <cell r="FD127" t="str">
            <v>Y</v>
          </cell>
          <cell r="FE127" t="str">
            <v>Y</v>
          </cell>
          <cell r="FF127" t="str">
            <v>Y</v>
          </cell>
          <cell r="FG127" t="str">
            <v>Y</v>
          </cell>
          <cell r="FH127" t="str">
            <v>Y</v>
          </cell>
          <cell r="FI127" t="str">
            <v>Y</v>
          </cell>
          <cell r="FJ127" t="str">
            <v>N</v>
          </cell>
          <cell r="FK127" t="str">
            <v>Y</v>
          </cell>
          <cell r="FL127" t="str">
            <v>Y</v>
          </cell>
          <cell r="FM127" t="str">
            <v>Y</v>
          </cell>
          <cell r="FN127" t="str">
            <v>Y</v>
          </cell>
          <cell r="FO127" t="str">
            <v>Y</v>
          </cell>
          <cell r="FP127" t="str">
            <v>Y</v>
          </cell>
          <cell r="FQ127" t="str">
            <v>Y</v>
          </cell>
          <cell r="FR127" t="str">
            <v>Y</v>
          </cell>
          <cell r="FS127" t="str">
            <v>Y</v>
          </cell>
          <cell r="FT127" t="str">
            <v>Y</v>
          </cell>
          <cell r="FU127" t="str">
            <v>Y</v>
          </cell>
          <cell r="FV127" t="str">
            <v>Y</v>
          </cell>
          <cell r="FW127" t="str">
            <v>Y</v>
          </cell>
          <cell r="FX127" t="str">
            <v>Y</v>
          </cell>
          <cell r="FY127" t="str">
            <v>Y</v>
          </cell>
          <cell r="FZ127" t="str">
            <v>Y</v>
          </cell>
          <cell r="GA127" t="str">
            <v>Y</v>
          </cell>
          <cell r="GB127"/>
          <cell r="GC127" t="str">
            <v>Y</v>
          </cell>
          <cell r="GD127" t="str">
            <v>N</v>
          </cell>
          <cell r="GE127"/>
          <cell r="GF127" t="str">
            <v>N</v>
          </cell>
          <cell r="GG127" t="str">
            <v>N</v>
          </cell>
          <cell r="GH127" t="str">
            <v>N</v>
          </cell>
          <cell r="GI127" t="str">
            <v>N</v>
          </cell>
          <cell r="GJ127" t="str">
            <v>Y</v>
          </cell>
          <cell r="GK127" t="str">
            <v>N</v>
          </cell>
          <cell r="GL127" t="str">
            <v>N</v>
          </cell>
          <cell r="GM127" t="str">
            <v>N</v>
          </cell>
          <cell r="GN127" t="str">
            <v>N</v>
          </cell>
          <cell r="GO127" t="str">
            <v>N</v>
          </cell>
          <cell r="GP127" t="str">
            <v>N</v>
          </cell>
          <cell r="GQ127" t="str">
            <v>N</v>
          </cell>
          <cell r="GR127" t="str">
            <v>N</v>
          </cell>
          <cell r="GS127" t="str">
            <v>N</v>
          </cell>
          <cell r="GT127" t="str">
            <v>Y</v>
          </cell>
          <cell r="GU127" t="str">
            <v>N</v>
          </cell>
          <cell r="GV127" t="str">
            <v>N</v>
          </cell>
          <cell r="GW127" t="str">
            <v>N</v>
          </cell>
          <cell r="GX127" t="str">
            <v>N</v>
          </cell>
          <cell r="GY127" t="str">
            <v>N</v>
          </cell>
          <cell r="GZ127" t="str">
            <v>N</v>
          </cell>
          <cell r="HA127" t="str">
            <v>N</v>
          </cell>
          <cell r="HB127" t="str">
            <v>N</v>
          </cell>
          <cell r="HC127" t="str">
            <v>N</v>
          </cell>
          <cell r="HD127" t="str">
            <v>N</v>
          </cell>
          <cell r="HE127" t="str">
            <v>N</v>
          </cell>
          <cell r="HF127"/>
          <cell r="HG127" t="str">
            <v>N</v>
          </cell>
          <cell r="HH127" t="str">
            <v>N</v>
          </cell>
          <cell r="HI127" t="str">
            <v>N</v>
          </cell>
          <cell r="HJ127" t="str">
            <v>N</v>
          </cell>
          <cell r="HK127" t="str">
            <v>N</v>
          </cell>
          <cell r="HL127" t="str">
            <v>N</v>
          </cell>
          <cell r="HM127" t="str">
            <v>N</v>
          </cell>
          <cell r="HN127" t="str">
            <v>N</v>
          </cell>
          <cell r="HO127" t="str">
            <v>N</v>
          </cell>
          <cell r="HP127"/>
          <cell r="HQ127" t="str">
            <v>N</v>
          </cell>
          <cell r="HR127" t="str">
            <v>Y</v>
          </cell>
          <cell r="HS127" t="str">
            <v>N</v>
          </cell>
          <cell r="HT127" t="str">
            <v>N</v>
          </cell>
          <cell r="HU127" t="str">
            <v>N</v>
          </cell>
          <cell r="HV127" t="str">
            <v>N</v>
          </cell>
          <cell r="HW127" t="str">
            <v>N</v>
          </cell>
          <cell r="HX127" t="str">
            <v>N</v>
          </cell>
          <cell r="HY127"/>
          <cell r="HZ127" t="str">
            <v>N</v>
          </cell>
          <cell r="IA127" t="str">
            <v>N</v>
          </cell>
          <cell r="IB127" t="str">
            <v>N</v>
          </cell>
          <cell r="IC127" t="str">
            <v>N</v>
          </cell>
          <cell r="ID127" t="str">
            <v>N</v>
          </cell>
          <cell r="IE127" t="str">
            <v>N</v>
          </cell>
          <cell r="IF127" t="str">
            <v>N</v>
          </cell>
          <cell r="IG127" t="str">
            <v>N</v>
          </cell>
          <cell r="IH127" t="str">
            <v>N</v>
          </cell>
          <cell r="II127"/>
          <cell r="IJ127" t="str">
            <v>Y</v>
          </cell>
          <cell r="IK127" t="str">
            <v>N</v>
          </cell>
          <cell r="IL127" t="str">
            <v>N</v>
          </cell>
          <cell r="IM127" t="str">
            <v>N</v>
          </cell>
          <cell r="IN127"/>
          <cell r="IO127" t="str">
            <v>N</v>
          </cell>
          <cell r="IP127" t="str">
            <v>N</v>
          </cell>
          <cell r="IQ127" t="str">
            <v>N</v>
          </cell>
          <cell r="IR127" t="str">
            <v>N</v>
          </cell>
          <cell r="IS127" t="str">
            <v>N</v>
          </cell>
          <cell r="IT127" t="str">
            <v>N</v>
          </cell>
          <cell r="IU127" t="str">
            <v>N</v>
          </cell>
          <cell r="IV127" t="str">
            <v>N</v>
          </cell>
          <cell r="IW127"/>
          <cell r="IX127" t="str">
            <v>N</v>
          </cell>
          <cell r="IY127" t="str">
            <v>N</v>
          </cell>
          <cell r="IZ127" t="str">
            <v>Y</v>
          </cell>
          <cell r="JA127" t="str">
            <v>N</v>
          </cell>
          <cell r="JB127" t="str">
            <v>N</v>
          </cell>
          <cell r="JC127" t="str">
            <v>N</v>
          </cell>
          <cell r="JD127" t="str">
            <v>Y</v>
          </cell>
          <cell r="JE127" t="str">
            <v>N</v>
          </cell>
          <cell r="JF127" t="str">
            <v>N</v>
          </cell>
          <cell r="JG127"/>
          <cell r="JH127" t="str">
            <v>N</v>
          </cell>
          <cell r="JI127"/>
          <cell r="JJ127" t="str">
            <v>N</v>
          </cell>
          <cell r="JK127" t="str">
            <v>N</v>
          </cell>
          <cell r="JL127" t="str">
            <v>N</v>
          </cell>
          <cell r="JM127" t="str">
            <v>N</v>
          </cell>
          <cell r="JN127" t="str">
            <v>N</v>
          </cell>
          <cell r="JO127" t="str">
            <v>Y</v>
          </cell>
          <cell r="JP127" t="str">
            <v>Y</v>
          </cell>
          <cell r="JQ127" t="str">
            <v>N</v>
          </cell>
          <cell r="JR127" t="str">
            <v>N</v>
          </cell>
          <cell r="JS127" t="str">
            <v>N</v>
          </cell>
          <cell r="JT127" t="str">
            <v>N</v>
          </cell>
          <cell r="JU127" t="str">
            <v>N</v>
          </cell>
          <cell r="JV127" t="str">
            <v>N</v>
          </cell>
          <cell r="JW127" t="str">
            <v>N</v>
          </cell>
          <cell r="JX127" t="str">
            <v>N</v>
          </cell>
          <cell r="JY127" t="str">
            <v>N</v>
          </cell>
          <cell r="JZ127" t="str">
            <v>N</v>
          </cell>
          <cell r="KA127" t="str">
            <v>N</v>
          </cell>
          <cell r="KB127" t="str">
            <v>N</v>
          </cell>
          <cell r="KC127" t="str">
            <v>N</v>
          </cell>
          <cell r="KD127" t="str">
            <v>N</v>
          </cell>
          <cell r="KE127" t="str">
            <v>N</v>
          </cell>
          <cell r="KF127" t="str">
            <v>N</v>
          </cell>
          <cell r="KG127" t="str">
            <v>N</v>
          </cell>
          <cell r="KH127"/>
          <cell r="KI127" t="str">
            <v>N</v>
          </cell>
          <cell r="KJ127" t="str">
            <v>N</v>
          </cell>
          <cell r="KK127" t="str">
            <v>N</v>
          </cell>
          <cell r="KL127" t="str">
            <v>N</v>
          </cell>
          <cell r="KM127"/>
          <cell r="KN127" t="str">
            <v>N</v>
          </cell>
          <cell r="KO127"/>
          <cell r="KP127" t="str">
            <v>N</v>
          </cell>
          <cell r="KQ127" t="str">
            <v>N</v>
          </cell>
          <cell r="KR127" t="str">
            <v>N</v>
          </cell>
          <cell r="KS127" t="str">
            <v>N</v>
          </cell>
          <cell r="KT127" t="str">
            <v>N</v>
          </cell>
          <cell r="KU127" t="str">
            <v>N</v>
          </cell>
          <cell r="KV127" t="str">
            <v>N</v>
          </cell>
          <cell r="KW127" t="str">
            <v>N</v>
          </cell>
          <cell r="KX127" t="str">
            <v>N</v>
          </cell>
          <cell r="KY127" t="str">
            <v>N</v>
          </cell>
          <cell r="KZ127" t="str">
            <v>N</v>
          </cell>
          <cell r="LA127" t="str">
            <v>N</v>
          </cell>
          <cell r="LB127" t="str">
            <v>N</v>
          </cell>
          <cell r="LC127" t="str">
            <v>N</v>
          </cell>
          <cell r="LD127" t="str">
            <v>N</v>
          </cell>
          <cell r="LE127" t="str">
            <v>N</v>
          </cell>
          <cell r="LF127" t="str">
            <v>N</v>
          </cell>
          <cell r="LG127" t="str">
            <v>N</v>
          </cell>
          <cell r="LH127" t="str">
            <v>N</v>
          </cell>
          <cell r="LI127" t="str">
            <v>N</v>
          </cell>
          <cell r="LJ127" t="str">
            <v>N</v>
          </cell>
          <cell r="LK127" t="str">
            <v>N</v>
          </cell>
          <cell r="LL127" t="str">
            <v>N</v>
          </cell>
          <cell r="LM127" t="str">
            <v>Y</v>
          </cell>
          <cell r="LN127" t="str">
            <v>N</v>
          </cell>
          <cell r="LO127" t="str">
            <v>N</v>
          </cell>
          <cell r="LP127" t="str">
            <v>N</v>
          </cell>
          <cell r="LQ127" t="str">
            <v>N</v>
          </cell>
          <cell r="LR127"/>
          <cell r="LS127" t="str">
            <v>N</v>
          </cell>
          <cell r="LT127" t="str">
            <v>N</v>
          </cell>
          <cell r="LU127" t="str">
            <v>N</v>
          </cell>
          <cell r="LV127" t="str">
            <v>N</v>
          </cell>
          <cell r="LW127" t="str">
            <v>N</v>
          </cell>
          <cell r="LX127" t="str">
            <v>N</v>
          </cell>
          <cell r="LY127" t="str">
            <v>N</v>
          </cell>
          <cell r="LZ127" t="str">
            <v>N</v>
          </cell>
          <cell r="MA127" t="str">
            <v>N</v>
          </cell>
          <cell r="MB127" t="str">
            <v>N</v>
          </cell>
          <cell r="MC127" t="str">
            <v>N</v>
          </cell>
          <cell r="MD127" t="str">
            <v>N</v>
          </cell>
          <cell r="ME127" t="str">
            <v>N</v>
          </cell>
          <cell r="MF127" t="str">
            <v>N</v>
          </cell>
          <cell r="MG127" t="str">
            <v>N</v>
          </cell>
          <cell r="MH127" t="str">
            <v>N</v>
          </cell>
          <cell r="MI127" t="str">
            <v>N</v>
          </cell>
          <cell r="MJ127" t="str">
            <v>N</v>
          </cell>
          <cell r="MK127" t="str">
            <v>N</v>
          </cell>
          <cell r="ML127" t="str">
            <v>N</v>
          </cell>
          <cell r="MM127" t="str">
            <v>N</v>
          </cell>
          <cell r="MN127" t="str">
            <v>N</v>
          </cell>
          <cell r="MO127" t="str">
            <v>N</v>
          </cell>
          <cell r="MP127" t="str">
            <v>N</v>
          </cell>
          <cell r="MQ127"/>
          <cell r="MR127" t="str">
            <v>N</v>
          </cell>
          <cell r="MS127" t="str">
            <v>N</v>
          </cell>
          <cell r="MT127" t="str">
            <v>N</v>
          </cell>
          <cell r="MU127" t="str">
            <v>N</v>
          </cell>
          <cell r="MV127" t="str">
            <v>Y</v>
          </cell>
          <cell r="MW127" t="str">
            <v>N</v>
          </cell>
          <cell r="MX127" t="str">
            <v>N</v>
          </cell>
          <cell r="MY127" t="str">
            <v>Y</v>
          </cell>
          <cell r="MZ127" t="str">
            <v>Y</v>
          </cell>
          <cell r="NA127" t="str">
            <v>Y</v>
          </cell>
          <cell r="NB127" t="str">
            <v>Y</v>
          </cell>
          <cell r="NC127" t="str">
            <v>Y</v>
          </cell>
          <cell r="ND127" t="str">
            <v>Y</v>
          </cell>
          <cell r="NE127" t="str">
            <v>Y</v>
          </cell>
          <cell r="NF127" t="str">
            <v>Y</v>
          </cell>
          <cell r="NG127" t="str">
            <v>Y</v>
          </cell>
          <cell r="NH127" t="str">
            <v>Y</v>
          </cell>
          <cell r="NI127" t="str">
            <v>Y</v>
          </cell>
          <cell r="NJ127" t="str">
            <v>Y</v>
          </cell>
          <cell r="NK127" t="str">
            <v>N</v>
          </cell>
          <cell r="NL127" t="str">
            <v>Y</v>
          </cell>
          <cell r="NM127" t="str">
            <v>Y</v>
          </cell>
          <cell r="NN127" t="str">
            <v>Y</v>
          </cell>
          <cell r="NO127" t="str">
            <v>Y</v>
          </cell>
          <cell r="NP127" t="str">
            <v>N</v>
          </cell>
          <cell r="NQ127" t="str">
            <v>N</v>
          </cell>
          <cell r="NR127" t="str">
            <v>Y</v>
          </cell>
          <cell r="NS127"/>
          <cell r="NT127"/>
          <cell r="NU127" t="str">
            <v>Y</v>
          </cell>
          <cell r="NV127" t="str">
            <v>Y</v>
          </cell>
          <cell r="NW127" t="str">
            <v>Y</v>
          </cell>
          <cell r="NX127" t="str">
            <v>Y</v>
          </cell>
          <cell r="NY127" t="str">
            <v>Y</v>
          </cell>
          <cell r="NZ127" t="str">
            <v>Y</v>
          </cell>
          <cell r="OA127" t="str">
            <v>Y</v>
          </cell>
          <cell r="OB127" t="str">
            <v>Y</v>
          </cell>
          <cell r="OC127"/>
          <cell r="OD127" t="str">
            <v>Y</v>
          </cell>
          <cell r="OE127" t="str">
            <v>Y</v>
          </cell>
          <cell r="OF127" t="str">
            <v>Y</v>
          </cell>
          <cell r="OG127" t="str">
            <v>Y</v>
          </cell>
          <cell r="OH127"/>
          <cell r="OI127" t="str">
            <v>Y</v>
          </cell>
          <cell r="OJ127" t="str">
            <v>Y</v>
          </cell>
          <cell r="OK127" t="str">
            <v>Y</v>
          </cell>
          <cell r="OL127" t="str">
            <v>Y</v>
          </cell>
          <cell r="OM127" t="str">
            <v>Y</v>
          </cell>
          <cell r="ON127" t="str">
            <v>Y</v>
          </cell>
          <cell r="OO127" t="str">
            <v>Y</v>
          </cell>
          <cell r="OP127"/>
          <cell r="OQ127" t="str">
            <v>Y</v>
          </cell>
          <cell r="OR127" t="str">
            <v>N</v>
          </cell>
          <cell r="OS127" t="str">
            <v>Y</v>
          </cell>
          <cell r="OT127"/>
          <cell r="OU127" t="str">
            <v>Y</v>
          </cell>
          <cell r="OV127" t="str">
            <v>Y</v>
          </cell>
          <cell r="OW127" t="str">
            <v>N</v>
          </cell>
          <cell r="OX127" t="str">
            <v>N</v>
          </cell>
          <cell r="OY127" t="str">
            <v>N</v>
          </cell>
          <cell r="OZ127" t="str">
            <v>Y</v>
          </cell>
          <cell r="PA127" t="str">
            <v>Y</v>
          </cell>
          <cell r="PB127" t="str">
            <v>N</v>
          </cell>
          <cell r="PC127" t="str">
            <v>N</v>
          </cell>
          <cell r="PD127" t="str">
            <v>Y</v>
          </cell>
          <cell r="PE127" t="str">
            <v>Y</v>
          </cell>
          <cell r="PF127" t="str">
            <v>N</v>
          </cell>
          <cell r="PG127" t="str">
            <v>N</v>
          </cell>
          <cell r="PH127" t="str">
            <v>Y</v>
          </cell>
          <cell r="PI127" t="str">
            <v>Y</v>
          </cell>
          <cell r="PJ127" t="str">
            <v>Y</v>
          </cell>
          <cell r="PK127" t="str">
            <v>Y</v>
          </cell>
          <cell r="PL127" t="str">
            <v>N</v>
          </cell>
          <cell r="PM127" t="str">
            <v>Y</v>
          </cell>
          <cell r="PN127" t="str">
            <v>Y</v>
          </cell>
          <cell r="PO127" t="str">
            <v>N</v>
          </cell>
          <cell r="PP127" t="str">
            <v>N</v>
          </cell>
          <cell r="PQ127" t="str">
            <v>Y</v>
          </cell>
          <cell r="PR127" t="str">
            <v>N</v>
          </cell>
          <cell r="PS127" t="str">
            <v>Y</v>
          </cell>
          <cell r="PT127" t="str">
            <v>Y</v>
          </cell>
          <cell r="PU127" t="str">
            <v>Y</v>
          </cell>
          <cell r="PV127" t="str">
            <v>Y</v>
          </cell>
          <cell r="PW127" t="str">
            <v>Y</v>
          </cell>
          <cell r="PX127" t="str">
            <v>N</v>
          </cell>
          <cell r="PY127" t="str">
            <v>Y</v>
          </cell>
          <cell r="PZ127" t="str">
            <v>Y</v>
          </cell>
          <cell r="QA127"/>
          <cell r="QB127" t="str">
            <v>N</v>
          </cell>
          <cell r="QC127" t="str">
            <v>N</v>
          </cell>
          <cell r="QD127" t="str">
            <v>N</v>
          </cell>
          <cell r="QE127" t="str">
            <v>N</v>
          </cell>
          <cell r="QF127" t="str">
            <v>N</v>
          </cell>
          <cell r="QG127" t="str">
            <v>N</v>
          </cell>
          <cell r="QH127" t="str">
            <v>N</v>
          </cell>
          <cell r="QI127" t="str">
            <v>N</v>
          </cell>
          <cell r="QJ127" t="str">
            <v>N</v>
          </cell>
          <cell r="QK127" t="str">
            <v>N</v>
          </cell>
          <cell r="QL127" t="str">
            <v>Y</v>
          </cell>
          <cell r="QM127" t="str">
            <v>N</v>
          </cell>
          <cell r="QN127" t="str">
            <v>N</v>
          </cell>
          <cell r="QO127" t="str">
            <v>N</v>
          </cell>
          <cell r="QP127" t="str">
            <v>Y</v>
          </cell>
          <cell r="QQ127" t="str">
            <v>N</v>
          </cell>
          <cell r="QR127" t="str">
            <v>N</v>
          </cell>
          <cell r="QS127" t="str">
            <v>N</v>
          </cell>
          <cell r="QT127" t="str">
            <v>N</v>
          </cell>
          <cell r="QU127" t="str">
            <v>N</v>
          </cell>
          <cell r="QV127" t="str">
            <v>N</v>
          </cell>
          <cell r="QW127" t="str">
            <v>N</v>
          </cell>
          <cell r="QX127" t="str">
            <v>N</v>
          </cell>
          <cell r="QY127" t="str">
            <v>N</v>
          </cell>
          <cell r="QZ127"/>
          <cell r="RA127" t="str">
            <v>Y</v>
          </cell>
          <cell r="RB127" t="str">
            <v>N</v>
          </cell>
          <cell r="RC127" t="str">
            <v>Y</v>
          </cell>
          <cell r="RD127" t="str">
            <v>Y</v>
          </cell>
          <cell r="RE127" t="str">
            <v>N</v>
          </cell>
          <cell r="RF127" t="str">
            <v>N</v>
          </cell>
          <cell r="RG127" t="str">
            <v>N</v>
          </cell>
          <cell r="RH127" t="str">
            <v>N</v>
          </cell>
          <cell r="RI127" t="str">
            <v>N</v>
          </cell>
          <cell r="RJ127" t="str">
            <v>N</v>
          </cell>
          <cell r="RK127" t="str">
            <v>N</v>
          </cell>
          <cell r="RL127" t="str">
            <v>N</v>
          </cell>
          <cell r="RM127" t="str">
            <v>N</v>
          </cell>
          <cell r="RN127" t="str">
            <v>N</v>
          </cell>
          <cell r="RO127" t="str">
            <v>N</v>
          </cell>
          <cell r="RP127" t="str">
            <v>N</v>
          </cell>
          <cell r="RQ127" t="str">
            <v>N</v>
          </cell>
          <cell r="RR127" t="str">
            <v>N</v>
          </cell>
          <cell r="RS127" t="str">
            <v>N</v>
          </cell>
          <cell r="RT127" t="str">
            <v>N</v>
          </cell>
          <cell r="RU127" t="str">
            <v>N</v>
          </cell>
          <cell r="RV127" t="str">
            <v>N</v>
          </cell>
          <cell r="RW127" t="str">
            <v>N</v>
          </cell>
          <cell r="RX127"/>
          <cell r="RY127"/>
          <cell r="RZ127" t="str">
            <v>N</v>
          </cell>
          <cell r="SA127" t="str">
            <v>N</v>
          </cell>
          <cell r="SB127" t="str">
            <v>N</v>
          </cell>
          <cell r="SC127"/>
          <cell r="SD127"/>
          <cell r="SE127" t="str">
            <v>N</v>
          </cell>
          <cell r="SF127" t="str">
            <v>N</v>
          </cell>
          <cell r="SG127" t="str">
            <v>N</v>
          </cell>
          <cell r="SH127" t="str">
            <v>N</v>
          </cell>
          <cell r="SI127"/>
          <cell r="SJ127" t="str">
            <v>N</v>
          </cell>
          <cell r="SK127" t="str">
            <v>N</v>
          </cell>
          <cell r="SL127" t="str">
            <v>N</v>
          </cell>
          <cell r="SM127"/>
          <cell r="SN127" t="str">
            <v>N</v>
          </cell>
          <cell r="SO127" t="str">
            <v>N</v>
          </cell>
          <cell r="SP127" t="str">
            <v>N</v>
          </cell>
          <cell r="SQ127" t="str">
            <v>N</v>
          </cell>
          <cell r="SR127" t="str">
            <v>Y</v>
          </cell>
          <cell r="SS127" t="str">
            <v>N</v>
          </cell>
          <cell r="ST127" t="str">
            <v>N</v>
          </cell>
          <cell r="SU127" t="str">
            <v>Y</v>
          </cell>
          <cell r="SV127" t="str">
            <v>Y</v>
          </cell>
          <cell r="SW127" t="str">
            <v>Y</v>
          </cell>
          <cell r="SX127" t="str">
            <v>Y</v>
          </cell>
          <cell r="SY127" t="str">
            <v>N</v>
          </cell>
          <cell r="SZ127" t="str">
            <v>Y</v>
          </cell>
          <cell r="TA127" t="str">
            <v>Y</v>
          </cell>
          <cell r="TB127" t="str">
            <v>N</v>
          </cell>
          <cell r="TC127" t="str">
            <v>N</v>
          </cell>
          <cell r="TD127" t="str">
            <v>N</v>
          </cell>
          <cell r="TE127" t="str">
            <v>N</v>
          </cell>
          <cell r="TF127" t="str">
            <v>N</v>
          </cell>
          <cell r="TG127" t="str">
            <v>N</v>
          </cell>
          <cell r="TH127" t="str">
            <v>Y</v>
          </cell>
          <cell r="TI127" t="str">
            <v>N</v>
          </cell>
          <cell r="TJ127" t="str">
            <v>N</v>
          </cell>
          <cell r="TK127" t="str">
            <v>Y</v>
          </cell>
          <cell r="TL127" t="str">
            <v>Y</v>
          </cell>
          <cell r="TM127" t="str">
            <v>Y</v>
          </cell>
          <cell r="TN127" t="str">
            <v>N</v>
          </cell>
          <cell r="TO127" t="str">
            <v>N</v>
          </cell>
          <cell r="TP127" t="str">
            <v>N</v>
          </cell>
          <cell r="TQ127" t="str">
            <v>N</v>
          </cell>
          <cell r="TR127"/>
          <cell r="TS127" t="str">
            <v>N</v>
          </cell>
          <cell r="TT127" t="str">
            <v>N</v>
          </cell>
          <cell r="TU127" t="str">
            <v>N</v>
          </cell>
          <cell r="TV127" t="str">
            <v>N</v>
          </cell>
          <cell r="TW127" t="str">
            <v>N</v>
          </cell>
          <cell r="TX127" t="str">
            <v>Y</v>
          </cell>
          <cell r="TY127" t="str">
            <v>Y</v>
          </cell>
          <cell r="TZ127" t="str">
            <v>Y</v>
          </cell>
          <cell r="UA127" t="str">
            <v>Y</v>
          </cell>
          <cell r="UB127" t="str">
            <v>Y</v>
          </cell>
          <cell r="UC127" t="str">
            <v>N</v>
          </cell>
          <cell r="UD127" t="str">
            <v>N</v>
          </cell>
          <cell r="UE127" t="str">
            <v>N</v>
          </cell>
          <cell r="UF127" t="str">
            <v>N</v>
          </cell>
          <cell r="UG127" t="str">
            <v>N</v>
          </cell>
          <cell r="UH127" t="str">
            <v>N</v>
          </cell>
          <cell r="UI127" t="str">
            <v>N</v>
          </cell>
          <cell r="UJ127" t="str">
            <v>N</v>
          </cell>
          <cell r="UK127" t="str">
            <v>N</v>
          </cell>
          <cell r="UL127" t="str">
            <v>N</v>
          </cell>
          <cell r="UM127" t="str">
            <v>N</v>
          </cell>
          <cell r="UN127" t="str">
            <v>N</v>
          </cell>
          <cell r="UO127"/>
          <cell r="UP127" t="str">
            <v>N</v>
          </cell>
          <cell r="UQ127" t="str">
            <v>N</v>
          </cell>
          <cell r="UR127"/>
          <cell r="US127" t="str">
            <v>N</v>
          </cell>
          <cell r="UT127" t="str">
            <v>N</v>
          </cell>
          <cell r="UU127" t="str">
            <v>N</v>
          </cell>
          <cell r="UV127" t="str">
            <v>N</v>
          </cell>
          <cell r="UW127" t="str">
            <v>Y</v>
          </cell>
          <cell r="UX127" t="str">
            <v>Y</v>
          </cell>
          <cell r="UY127" t="str">
            <v>Y</v>
          </cell>
          <cell r="UZ127" t="str">
            <v>N</v>
          </cell>
          <cell r="VA127" t="str">
            <v>Y</v>
          </cell>
          <cell r="VB127" t="str">
            <v>N</v>
          </cell>
          <cell r="VC127" t="str">
            <v>Y</v>
          </cell>
          <cell r="VD127" t="str">
            <v>N</v>
          </cell>
          <cell r="VE127" t="str">
            <v>N</v>
          </cell>
          <cell r="VF127" t="str">
            <v>N</v>
          </cell>
          <cell r="VG127"/>
          <cell r="VH127" t="str">
            <v>N</v>
          </cell>
          <cell r="VI127" t="str">
            <v>Y</v>
          </cell>
          <cell r="VJ127" t="str">
            <v>N</v>
          </cell>
          <cell r="VK127" t="str">
            <v>Y</v>
          </cell>
          <cell r="VL127" t="str">
            <v>Y</v>
          </cell>
          <cell r="VM127"/>
          <cell r="VN127" t="str">
            <v>N</v>
          </cell>
          <cell r="VO127" t="str">
            <v>N</v>
          </cell>
          <cell r="VP127"/>
          <cell r="VQ127" t="str">
            <v>N</v>
          </cell>
          <cell r="VR127" t="str">
            <v>N</v>
          </cell>
          <cell r="VS127" t="str">
            <v>N</v>
          </cell>
          <cell r="VT127" t="str">
            <v>N</v>
          </cell>
          <cell r="VU127" t="str">
            <v>N</v>
          </cell>
          <cell r="VV127" t="str">
            <v>N</v>
          </cell>
          <cell r="VW127" t="str">
            <v>N</v>
          </cell>
          <cell r="VX127"/>
          <cell r="VY127" t="str">
            <v>Y</v>
          </cell>
          <cell r="VZ127" t="str">
            <v>Y</v>
          </cell>
          <cell r="WA127"/>
          <cell r="WB127"/>
          <cell r="WC127" t="str">
            <v>Y</v>
          </cell>
          <cell r="WD127" t="str">
            <v>N</v>
          </cell>
          <cell r="WE127" t="str">
            <v>Y</v>
          </cell>
          <cell r="WF127"/>
          <cell r="WG127" t="str">
            <v>N</v>
          </cell>
          <cell r="WH127" t="str">
            <v>N</v>
          </cell>
          <cell r="WI127" t="str">
            <v>N</v>
          </cell>
          <cell r="WJ127"/>
          <cell r="WK127"/>
          <cell r="WL127" t="str">
            <v>N</v>
          </cell>
          <cell r="WM127" t="str">
            <v>N</v>
          </cell>
          <cell r="WN127" t="str">
            <v>N</v>
          </cell>
          <cell r="WO127" t="str">
            <v>N</v>
          </cell>
          <cell r="WP127"/>
          <cell r="WQ127"/>
          <cell r="WR127" t="str">
            <v>N</v>
          </cell>
          <cell r="WS127" t="str">
            <v>N</v>
          </cell>
          <cell r="WT127" t="str">
            <v>N</v>
          </cell>
          <cell r="WU127" t="str">
            <v>N</v>
          </cell>
          <cell r="WV127" t="str">
            <v>N</v>
          </cell>
          <cell r="WW127" t="str">
            <v>N</v>
          </cell>
          <cell r="WX127" t="str">
            <v>N</v>
          </cell>
          <cell r="WY127" t="str">
            <v>N</v>
          </cell>
          <cell r="WZ127" t="str">
            <v>N</v>
          </cell>
          <cell r="XA127"/>
          <cell r="XB127" t="str">
            <v>N</v>
          </cell>
          <cell r="XC127"/>
          <cell r="XD127"/>
          <cell r="XE127"/>
          <cell r="XF127"/>
          <cell r="XG127"/>
          <cell r="XH127"/>
          <cell r="XI127" t="str">
            <v>N</v>
          </cell>
          <cell r="XJ127"/>
          <cell r="XK127" t="str">
            <v>N</v>
          </cell>
          <cell r="XL127" t="str">
            <v>N</v>
          </cell>
          <cell r="XM127"/>
          <cell r="XN127" t="str">
            <v>N</v>
          </cell>
          <cell r="XO127"/>
          <cell r="XP127" t="str">
            <v>N</v>
          </cell>
          <cell r="XQ127" t="str">
            <v>N</v>
          </cell>
          <cell r="XR127" t="str">
            <v>N</v>
          </cell>
          <cell r="XS127" t="str">
            <v>N</v>
          </cell>
          <cell r="XT127" t="str">
            <v>Y</v>
          </cell>
          <cell r="XU127" t="str">
            <v>N</v>
          </cell>
          <cell r="XV127" t="str">
            <v>N</v>
          </cell>
        </row>
        <row r="128">
          <cell r="E128"/>
          <cell r="F128"/>
          <cell r="G128"/>
          <cell r="H128"/>
          <cell r="I128"/>
          <cell r="J128"/>
          <cell r="K128"/>
          <cell r="L128"/>
          <cell r="M128"/>
          <cell r="N128"/>
          <cell r="O128"/>
          <cell r="P128"/>
          <cell r="Q128"/>
          <cell r="R128"/>
          <cell r="S128"/>
          <cell r="T128"/>
          <cell r="U128"/>
          <cell r="V128"/>
          <cell r="W128"/>
          <cell r="X128"/>
          <cell r="Y128"/>
          <cell r="Z128"/>
          <cell r="AA128"/>
          <cell r="AB128"/>
          <cell r="AC128"/>
          <cell r="AD128"/>
          <cell r="AE128"/>
          <cell r="AF128"/>
          <cell r="AG128"/>
          <cell r="AH128"/>
          <cell r="AI128"/>
          <cell r="AJ128"/>
          <cell r="AK128"/>
          <cell r="AL128"/>
          <cell r="AM128"/>
          <cell r="AN128"/>
          <cell r="AO128"/>
          <cell r="AP128"/>
          <cell r="AQ128"/>
          <cell r="AR128"/>
          <cell r="AS128"/>
          <cell r="AT128"/>
          <cell r="AU128"/>
          <cell r="AV128"/>
          <cell r="AW128"/>
          <cell r="AX128"/>
          <cell r="AY128"/>
          <cell r="AZ128"/>
          <cell r="BA128"/>
          <cell r="BB128"/>
          <cell r="BC128"/>
          <cell r="BD128"/>
          <cell r="BE128"/>
          <cell r="BF128"/>
          <cell r="BG128"/>
          <cell r="BH128"/>
          <cell r="BI128"/>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cell r="CO128"/>
          <cell r="CP128"/>
          <cell r="CQ128"/>
          <cell r="CR128"/>
          <cell r="CS128"/>
          <cell r="CT128"/>
          <cell r="CU128"/>
          <cell r="CV128"/>
          <cell r="CW128"/>
          <cell r="CX128"/>
          <cell r="CY128"/>
          <cell r="CZ128"/>
          <cell r="DA128"/>
          <cell r="DB128"/>
          <cell r="DC128"/>
          <cell r="DD128"/>
          <cell r="DE128"/>
          <cell r="DF128"/>
          <cell r="DG128"/>
          <cell r="DH128"/>
          <cell r="DI128"/>
          <cell r="DJ128"/>
          <cell r="DK128"/>
          <cell r="DL128"/>
          <cell r="DM128"/>
          <cell r="DN128"/>
          <cell r="DO128"/>
          <cell r="DP128"/>
          <cell r="DQ128"/>
          <cell r="DR128"/>
          <cell r="DS128"/>
          <cell r="DT128"/>
          <cell r="DU128"/>
          <cell r="DV128"/>
          <cell r="DW128"/>
          <cell r="DX128"/>
          <cell r="DY128"/>
          <cell r="DZ128"/>
          <cell r="EA128"/>
          <cell r="EB128"/>
          <cell r="EC128"/>
          <cell r="ED128"/>
          <cell r="EE128"/>
          <cell r="EF128"/>
          <cell r="EG128"/>
          <cell r="EH128"/>
          <cell r="EI128"/>
          <cell r="EJ128"/>
          <cell r="EK128"/>
          <cell r="EL128"/>
          <cell r="EM128"/>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cell r="HN128"/>
          <cell r="HO128"/>
          <cell r="HP128"/>
          <cell r="HQ128"/>
          <cell r="HR128"/>
          <cell r="HS128"/>
          <cell r="HT128"/>
          <cell r="HU128"/>
          <cell r="HV128"/>
          <cell r="HW128"/>
          <cell r="HX128"/>
          <cell r="HY128"/>
          <cell r="HZ128"/>
          <cell r="IA128"/>
          <cell r="IB128"/>
          <cell r="IC128"/>
          <cell r="ID128"/>
          <cell r="IE128"/>
          <cell r="IF128"/>
          <cell r="IG128"/>
          <cell r="IH128"/>
          <cell r="II128"/>
          <cell r="IJ128"/>
          <cell r="IK128"/>
          <cell r="IL128"/>
          <cell r="IM128"/>
          <cell r="IN128"/>
          <cell r="IO128"/>
          <cell r="IP128"/>
          <cell r="IQ128"/>
          <cell r="IR128"/>
          <cell r="IS128"/>
          <cell r="IT128"/>
          <cell r="IU128"/>
          <cell r="IV128"/>
          <cell r="IW128"/>
          <cell r="IX128"/>
          <cell r="IY128"/>
          <cell r="IZ128"/>
          <cell r="JA128"/>
          <cell r="JB128"/>
          <cell r="JC128"/>
          <cell r="JD128"/>
          <cell r="JE128"/>
          <cell r="JF128"/>
          <cell r="JG128"/>
          <cell r="JH128"/>
          <cell r="JI128"/>
          <cell r="JJ128"/>
          <cell r="JK128"/>
          <cell r="JL128"/>
          <cell r="JM128"/>
          <cell r="JN128"/>
          <cell r="JO128"/>
          <cell r="JP128"/>
          <cell r="JQ128"/>
          <cell r="JR128"/>
          <cell r="JS128"/>
          <cell r="JT128"/>
          <cell r="JU128"/>
          <cell r="JV128"/>
          <cell r="JW128"/>
          <cell r="JX128"/>
          <cell r="JY128"/>
          <cell r="JZ128"/>
          <cell r="KA128"/>
          <cell r="KB128"/>
          <cell r="KC128"/>
          <cell r="KD128"/>
          <cell r="KE128"/>
          <cell r="KF128"/>
          <cell r="KG128"/>
          <cell r="KH128"/>
          <cell r="KI128"/>
          <cell r="KJ128"/>
          <cell r="KK128"/>
          <cell r="KL128"/>
          <cell r="KM128"/>
          <cell r="KN128"/>
          <cell r="KO128"/>
          <cell r="KP128"/>
          <cell r="KQ128"/>
          <cell r="KR128"/>
          <cell r="KS128"/>
          <cell r="KT128"/>
          <cell r="KU128"/>
          <cell r="KV128"/>
          <cell r="KW128"/>
          <cell r="KX128"/>
          <cell r="KY128"/>
          <cell r="KZ128"/>
          <cell r="LA128"/>
          <cell r="LB128"/>
          <cell r="LC128"/>
          <cell r="LD128"/>
          <cell r="LE128"/>
          <cell r="LF128"/>
          <cell r="LG128"/>
          <cell r="LH128"/>
          <cell r="LI128"/>
          <cell r="LJ128"/>
          <cell r="LK128"/>
          <cell r="LL128"/>
          <cell r="LM128"/>
          <cell r="LN128"/>
          <cell r="LO128"/>
          <cell r="LP128"/>
          <cell r="LQ128"/>
          <cell r="LR128"/>
          <cell r="LS128"/>
          <cell r="LT128"/>
          <cell r="LU128"/>
          <cell r="LV128"/>
          <cell r="LW128"/>
          <cell r="LX128"/>
          <cell r="LY128"/>
          <cell r="LZ128"/>
          <cell r="MA128"/>
          <cell r="MB128"/>
          <cell r="MC128"/>
          <cell r="MD128"/>
          <cell r="ME128"/>
          <cell r="MF128"/>
          <cell r="MG128"/>
          <cell r="MH128"/>
          <cell r="MI128"/>
          <cell r="MJ128"/>
          <cell r="MK128"/>
          <cell r="ML128"/>
          <cell r="MM128"/>
          <cell r="MN128"/>
          <cell r="MO128"/>
          <cell r="MP128"/>
          <cell r="MQ128"/>
          <cell r="MR128"/>
          <cell r="MS128"/>
          <cell r="MT128"/>
          <cell r="MU128"/>
          <cell r="MV128"/>
          <cell r="MW128"/>
          <cell r="MX128"/>
          <cell r="MY128"/>
          <cell r="MZ128"/>
          <cell r="NA128"/>
          <cell r="NB128"/>
          <cell r="NC128"/>
          <cell r="ND128"/>
          <cell r="NE128"/>
          <cell r="NF128"/>
          <cell r="NG128"/>
          <cell r="NH128"/>
          <cell r="NI128"/>
          <cell r="NJ128"/>
          <cell r="NK128"/>
          <cell r="NL128"/>
          <cell r="NM128"/>
          <cell r="NN128"/>
          <cell r="NO128"/>
          <cell r="NP128"/>
          <cell r="NQ128"/>
          <cell r="NR128"/>
          <cell r="NS128"/>
          <cell r="NT128"/>
          <cell r="NU128"/>
          <cell r="NV128"/>
          <cell r="NW128"/>
          <cell r="NX128"/>
          <cell r="NY128"/>
          <cell r="NZ128"/>
          <cell r="OA128"/>
          <cell r="OB128"/>
          <cell r="OC128"/>
          <cell r="OD128"/>
          <cell r="OE128"/>
          <cell r="OF128"/>
          <cell r="OG128"/>
          <cell r="OH128"/>
          <cell r="OI128"/>
          <cell r="OJ128"/>
          <cell r="OK128"/>
          <cell r="OL128"/>
          <cell r="OM128"/>
          <cell r="ON128"/>
          <cell r="OO128"/>
          <cell r="OP128"/>
          <cell r="OQ128"/>
          <cell r="OR128"/>
          <cell r="OS128"/>
          <cell r="OT128"/>
          <cell r="OU128"/>
          <cell r="OV128"/>
          <cell r="OW128"/>
          <cell r="OX128"/>
          <cell r="OY128"/>
          <cell r="OZ128"/>
          <cell r="PA128"/>
          <cell r="PB128"/>
          <cell r="PC128"/>
          <cell r="PD128"/>
          <cell r="PE128"/>
          <cell r="PF128"/>
          <cell r="PG128"/>
          <cell r="PH128"/>
          <cell r="PI128"/>
          <cell r="PJ128"/>
          <cell r="PK128"/>
          <cell r="PL128"/>
          <cell r="PM128"/>
          <cell r="PN128"/>
          <cell r="PO128"/>
          <cell r="PP128"/>
          <cell r="PQ128"/>
          <cell r="PR128"/>
          <cell r="PS128"/>
          <cell r="PT128"/>
          <cell r="PU128"/>
          <cell r="PV128"/>
          <cell r="PW128"/>
          <cell r="PX128"/>
          <cell r="PY128"/>
          <cell r="PZ128"/>
          <cell r="QA128"/>
          <cell r="QB128"/>
          <cell r="QC128"/>
          <cell r="QD128"/>
          <cell r="QE128"/>
          <cell r="QF128"/>
          <cell r="QG128"/>
          <cell r="QH128"/>
          <cell r="QI128"/>
          <cell r="QJ128"/>
          <cell r="QK128"/>
          <cell r="QL128"/>
          <cell r="QM128"/>
          <cell r="QN128"/>
          <cell r="QO128"/>
          <cell r="QP128"/>
          <cell r="QQ128"/>
          <cell r="QR128"/>
          <cell r="QS128"/>
          <cell r="QT128"/>
          <cell r="QU128"/>
          <cell r="QV128"/>
          <cell r="QW128"/>
          <cell r="QX128"/>
          <cell r="QY128"/>
          <cell r="QZ128"/>
          <cell r="RA128"/>
          <cell r="RB128"/>
          <cell r="RC128"/>
          <cell r="RD128"/>
          <cell r="RE128"/>
          <cell r="RF128"/>
          <cell r="RG128"/>
          <cell r="RH128"/>
          <cell r="RI128"/>
          <cell r="RJ128"/>
          <cell r="RK128"/>
          <cell r="RL128"/>
          <cell r="RM128"/>
          <cell r="RN128"/>
          <cell r="RO128"/>
          <cell r="RP128"/>
          <cell r="RQ128"/>
          <cell r="RR128"/>
          <cell r="RS128"/>
          <cell r="RT128"/>
          <cell r="RU128"/>
          <cell r="RV128"/>
          <cell r="RW128"/>
          <cell r="RX128"/>
          <cell r="RY128"/>
          <cell r="RZ128"/>
          <cell r="SA128"/>
          <cell r="SB128"/>
          <cell r="SC128"/>
          <cell r="SD128"/>
          <cell r="SE128"/>
          <cell r="SF128"/>
          <cell r="SG128"/>
          <cell r="SH128"/>
          <cell r="SI128"/>
          <cell r="SJ128"/>
          <cell r="SK128"/>
          <cell r="SL128"/>
          <cell r="SM128"/>
          <cell r="SN128"/>
          <cell r="SO128"/>
          <cell r="SP128"/>
          <cell r="SQ128"/>
          <cell r="SR128"/>
          <cell r="SS128"/>
          <cell r="ST128"/>
          <cell r="SU128"/>
          <cell r="SV128"/>
          <cell r="SW128"/>
          <cell r="SX128"/>
          <cell r="SY128"/>
          <cell r="SZ128"/>
          <cell r="TA128"/>
          <cell r="TB128"/>
          <cell r="TC128"/>
          <cell r="TD128"/>
          <cell r="TE128"/>
          <cell r="TF128"/>
          <cell r="TG128"/>
          <cell r="TH128"/>
          <cell r="TI128"/>
          <cell r="TJ128"/>
          <cell r="TK128"/>
          <cell r="TL128"/>
          <cell r="TM128"/>
          <cell r="TN128"/>
          <cell r="TO128"/>
          <cell r="TP128"/>
          <cell r="TQ128"/>
          <cell r="TR128"/>
          <cell r="TS128"/>
          <cell r="TT128"/>
          <cell r="TU128"/>
          <cell r="TV128"/>
          <cell r="TW128"/>
          <cell r="TX128"/>
          <cell r="TY128"/>
          <cell r="TZ128"/>
          <cell r="UA128"/>
          <cell r="UB128"/>
          <cell r="UC128"/>
          <cell r="UD128"/>
          <cell r="UE128"/>
          <cell r="UF128"/>
          <cell r="UG128"/>
          <cell r="UH128"/>
          <cell r="UI128"/>
          <cell r="UJ128"/>
          <cell r="UK128"/>
          <cell r="UL128"/>
          <cell r="UM128"/>
          <cell r="UN128"/>
          <cell r="UO128"/>
          <cell r="UP128"/>
          <cell r="UQ128"/>
          <cell r="UR128"/>
          <cell r="US128"/>
          <cell r="UT128"/>
          <cell r="UU128"/>
          <cell r="UV128"/>
          <cell r="UW128"/>
          <cell r="UX128"/>
          <cell r="UY128"/>
          <cell r="UZ128"/>
          <cell r="VA128"/>
          <cell r="VB128"/>
          <cell r="VC128"/>
          <cell r="VD128"/>
          <cell r="VE128"/>
          <cell r="VF128"/>
          <cell r="VG128"/>
          <cell r="VH128"/>
          <cell r="VI128"/>
          <cell r="VJ128"/>
          <cell r="VK128"/>
          <cell r="VL128"/>
          <cell r="VM128"/>
          <cell r="VN128"/>
          <cell r="VO128"/>
          <cell r="VP128"/>
          <cell r="VQ128"/>
          <cell r="VR128"/>
          <cell r="VS128"/>
          <cell r="VT128"/>
          <cell r="VU128"/>
          <cell r="VV128"/>
          <cell r="VW128"/>
          <cell r="VX128"/>
          <cell r="VY128"/>
          <cell r="VZ128"/>
          <cell r="WA128"/>
          <cell r="WB128"/>
          <cell r="WC128"/>
          <cell r="WD128"/>
          <cell r="WE128"/>
          <cell r="WF128"/>
          <cell r="WG128"/>
          <cell r="WH128"/>
          <cell r="WI128"/>
          <cell r="WJ128"/>
          <cell r="WK128"/>
          <cell r="WL128"/>
          <cell r="WM128"/>
          <cell r="WN128"/>
          <cell r="WO128"/>
          <cell r="WP128"/>
          <cell r="WQ128"/>
          <cell r="WR128"/>
          <cell r="WS128"/>
          <cell r="WT128"/>
          <cell r="WU128"/>
          <cell r="WV128"/>
          <cell r="WW128"/>
          <cell r="WX128"/>
          <cell r="WY128"/>
          <cell r="WZ128"/>
          <cell r="XA128"/>
          <cell r="XB128"/>
          <cell r="XC128"/>
          <cell r="XD128"/>
          <cell r="XE128"/>
          <cell r="XF128"/>
          <cell r="XG128"/>
          <cell r="XH128"/>
          <cell r="XI128"/>
          <cell r="XJ128"/>
          <cell r="XK128"/>
          <cell r="XL128"/>
          <cell r="XM128"/>
          <cell r="XN128"/>
          <cell r="XO128"/>
          <cell r="XP128"/>
          <cell r="XQ128"/>
          <cell r="XR128"/>
          <cell r="XS128"/>
          <cell r="XT128"/>
          <cell r="XU128"/>
          <cell r="XV128"/>
        </row>
        <row r="129">
          <cell r="E129" t="str">
            <v>Y</v>
          </cell>
          <cell r="F129" t="str">
            <v>Y</v>
          </cell>
          <cell r="G129" t="str">
            <v>Y</v>
          </cell>
          <cell r="H129" t="str">
            <v>Y</v>
          </cell>
          <cell r="I129" t="str">
            <v>Y</v>
          </cell>
          <cell r="J129" t="str">
            <v>Y</v>
          </cell>
          <cell r="K129" t="str">
            <v>Y</v>
          </cell>
          <cell r="L129" t="str">
            <v>Y</v>
          </cell>
          <cell r="M129" t="str">
            <v>Y</v>
          </cell>
          <cell r="N129" t="str">
            <v>Y</v>
          </cell>
          <cell r="O129"/>
          <cell r="P129" t="str">
            <v>Y</v>
          </cell>
          <cell r="Q129" t="str">
            <v>Y</v>
          </cell>
          <cell r="R129" t="str">
            <v>Y</v>
          </cell>
          <cell r="S129" t="str">
            <v>Y</v>
          </cell>
          <cell r="T129" t="str">
            <v>Y</v>
          </cell>
          <cell r="U129" t="str">
            <v>N</v>
          </cell>
          <cell r="V129" t="str">
            <v>Y</v>
          </cell>
          <cell r="W129" t="str">
            <v>Y</v>
          </cell>
          <cell r="X129" t="str">
            <v>Y</v>
          </cell>
          <cell r="Y129" t="str">
            <v>N</v>
          </cell>
          <cell r="Z129"/>
          <cell r="AA129" t="str">
            <v>Y</v>
          </cell>
          <cell r="AB129" t="str">
            <v>Y</v>
          </cell>
          <cell r="AC129" t="str">
            <v>Y</v>
          </cell>
          <cell r="AD129" t="str">
            <v>Y</v>
          </cell>
          <cell r="AE129" t="str">
            <v>Y</v>
          </cell>
          <cell r="AF129" t="str">
            <v>Y</v>
          </cell>
          <cell r="AG129" t="str">
            <v>Y</v>
          </cell>
          <cell r="AH129" t="str">
            <v>N</v>
          </cell>
          <cell r="AI129" t="str">
            <v>Y</v>
          </cell>
          <cell r="AJ129" t="str">
            <v>Y</v>
          </cell>
          <cell r="AK129" t="str">
            <v>Y</v>
          </cell>
          <cell r="AL129" t="str">
            <v>Y</v>
          </cell>
          <cell r="AM129" t="str">
            <v>Y</v>
          </cell>
          <cell r="AN129" t="str">
            <v>Y</v>
          </cell>
          <cell r="AO129" t="str">
            <v>Y</v>
          </cell>
          <cell r="AP129" t="str">
            <v>Y</v>
          </cell>
          <cell r="AQ129" t="str">
            <v>Y</v>
          </cell>
          <cell r="AR129" t="str">
            <v>Y</v>
          </cell>
          <cell r="AS129" t="str">
            <v>Y</v>
          </cell>
          <cell r="AT129" t="str">
            <v>Y</v>
          </cell>
          <cell r="AU129" t="str">
            <v>Y</v>
          </cell>
          <cell r="AV129" t="str">
            <v>Y</v>
          </cell>
          <cell r="AW129" t="str">
            <v>Y</v>
          </cell>
          <cell r="AX129" t="str">
            <v>Y</v>
          </cell>
          <cell r="AY129"/>
          <cell r="AZ129" t="str">
            <v>Y</v>
          </cell>
          <cell r="BA129"/>
          <cell r="BB129" t="str">
            <v>Y</v>
          </cell>
          <cell r="BC129" t="str">
            <v>N</v>
          </cell>
          <cell r="BD129" t="str">
            <v>Y</v>
          </cell>
          <cell r="BE129" t="str">
            <v>Y</v>
          </cell>
          <cell r="BF129" t="str">
            <v>Y</v>
          </cell>
          <cell r="BG129" t="str">
            <v>N</v>
          </cell>
          <cell r="BH129" t="str">
            <v>Y</v>
          </cell>
          <cell r="BI129" t="str">
            <v>Y</v>
          </cell>
          <cell r="BJ129" t="str">
            <v>Y</v>
          </cell>
          <cell r="BK129" t="str">
            <v>Y</v>
          </cell>
          <cell r="BL129" t="str">
            <v>Y</v>
          </cell>
          <cell r="BM129" t="str">
            <v>N</v>
          </cell>
          <cell r="BN129" t="str">
            <v>N</v>
          </cell>
          <cell r="BO129" t="str">
            <v>Y</v>
          </cell>
          <cell r="BP129" t="str">
            <v>Y</v>
          </cell>
          <cell r="BQ129" t="str">
            <v>Y</v>
          </cell>
          <cell r="BR129" t="str">
            <v>Y</v>
          </cell>
          <cell r="BS129" t="str">
            <v>N</v>
          </cell>
          <cell r="BT129" t="str">
            <v>N</v>
          </cell>
          <cell r="BU129" t="str">
            <v>N</v>
          </cell>
          <cell r="BV129" t="str">
            <v>Y</v>
          </cell>
          <cell r="BW129" t="str">
            <v>Y</v>
          </cell>
          <cell r="BX129" t="str">
            <v>N</v>
          </cell>
          <cell r="BY129" t="str">
            <v>Y</v>
          </cell>
          <cell r="BZ129" t="str">
            <v>N</v>
          </cell>
          <cell r="CA129" t="str">
            <v>N</v>
          </cell>
          <cell r="CB129" t="str">
            <v>Y</v>
          </cell>
          <cell r="CC129" t="str">
            <v>N</v>
          </cell>
          <cell r="CD129" t="str">
            <v>N</v>
          </cell>
          <cell r="CE129" t="str">
            <v>Y</v>
          </cell>
          <cell r="CF129" t="str">
            <v>Y</v>
          </cell>
          <cell r="CG129" t="str">
            <v>Y</v>
          </cell>
          <cell r="CH129" t="str">
            <v>Y</v>
          </cell>
          <cell r="CI129" t="str">
            <v>Y</v>
          </cell>
          <cell r="CJ129" t="str">
            <v>Y</v>
          </cell>
          <cell r="CK129" t="str">
            <v>Y</v>
          </cell>
          <cell r="CL129" t="str">
            <v>Y</v>
          </cell>
          <cell r="CM129"/>
          <cell r="CN129" t="str">
            <v>Y</v>
          </cell>
          <cell r="CO129" t="str">
            <v>Y</v>
          </cell>
          <cell r="CP129" t="str">
            <v>Y</v>
          </cell>
          <cell r="CQ129" t="str">
            <v>Y</v>
          </cell>
          <cell r="CR129"/>
          <cell r="CS129" t="str">
            <v>Y</v>
          </cell>
          <cell r="CT129" t="str">
            <v>Y</v>
          </cell>
          <cell r="CU129" t="str">
            <v>Y</v>
          </cell>
          <cell r="CV129" t="str">
            <v>Y</v>
          </cell>
          <cell r="CW129" t="str">
            <v>Y</v>
          </cell>
          <cell r="CX129" t="str">
            <v>Y</v>
          </cell>
          <cell r="CY129" t="str">
            <v>Y</v>
          </cell>
          <cell r="CZ129" t="str">
            <v>Y</v>
          </cell>
          <cell r="DA129" t="str">
            <v>Y</v>
          </cell>
          <cell r="DB129" t="str">
            <v>Y</v>
          </cell>
          <cell r="DC129" t="str">
            <v>Y</v>
          </cell>
          <cell r="DD129" t="str">
            <v>Y</v>
          </cell>
          <cell r="DE129" t="str">
            <v>Y</v>
          </cell>
          <cell r="DF129" t="str">
            <v>N</v>
          </cell>
          <cell r="DG129" t="str">
            <v>Y</v>
          </cell>
          <cell r="DH129" t="str">
            <v>Y</v>
          </cell>
          <cell r="DI129" t="str">
            <v>Y</v>
          </cell>
          <cell r="DJ129" t="str">
            <v>Y</v>
          </cell>
          <cell r="DK129" t="str">
            <v>N</v>
          </cell>
          <cell r="DL129" t="str">
            <v>Y</v>
          </cell>
          <cell r="DM129" t="str">
            <v>Y</v>
          </cell>
          <cell r="DN129" t="str">
            <v>Y</v>
          </cell>
          <cell r="DO129" t="str">
            <v>Y</v>
          </cell>
          <cell r="DP129" t="str">
            <v>Y</v>
          </cell>
          <cell r="DQ129" t="str">
            <v>Y</v>
          </cell>
          <cell r="DR129" t="str">
            <v>Y</v>
          </cell>
          <cell r="DS129" t="str">
            <v>Y</v>
          </cell>
          <cell r="DT129" t="str">
            <v>Y</v>
          </cell>
          <cell r="DU129" t="str">
            <v>Y</v>
          </cell>
          <cell r="DV129" t="str">
            <v>Y</v>
          </cell>
          <cell r="DW129" t="str">
            <v>N</v>
          </cell>
          <cell r="DX129" t="str">
            <v>Y</v>
          </cell>
          <cell r="DY129" t="str">
            <v>N</v>
          </cell>
          <cell r="DZ129" t="str">
            <v>Y</v>
          </cell>
          <cell r="EA129" t="str">
            <v>Y</v>
          </cell>
          <cell r="EB129"/>
          <cell r="EC129" t="str">
            <v>Y</v>
          </cell>
          <cell r="ED129" t="str">
            <v>N</v>
          </cell>
          <cell r="EE129" t="str">
            <v>Y</v>
          </cell>
          <cell r="EF129" t="str">
            <v>Y</v>
          </cell>
          <cell r="EG129" t="str">
            <v>Y</v>
          </cell>
          <cell r="EH129" t="str">
            <v>N</v>
          </cell>
          <cell r="EI129" t="str">
            <v>N</v>
          </cell>
          <cell r="EJ129" t="str">
            <v>Y</v>
          </cell>
          <cell r="EK129" t="str">
            <v>Y</v>
          </cell>
          <cell r="EL129"/>
          <cell r="EM129" t="str">
            <v>Y</v>
          </cell>
          <cell r="EN129" t="str">
            <v>Y</v>
          </cell>
          <cell r="EO129" t="str">
            <v>N</v>
          </cell>
          <cell r="EP129" t="str">
            <v>Y</v>
          </cell>
          <cell r="EQ129" t="str">
            <v>Y</v>
          </cell>
          <cell r="ER129" t="str">
            <v>Y</v>
          </cell>
          <cell r="ES129" t="str">
            <v>Y</v>
          </cell>
          <cell r="ET129" t="str">
            <v>Y</v>
          </cell>
          <cell r="EU129" t="str">
            <v>N</v>
          </cell>
          <cell r="EV129" t="str">
            <v>N</v>
          </cell>
          <cell r="EW129" t="str">
            <v>Y</v>
          </cell>
          <cell r="EX129" t="str">
            <v>N</v>
          </cell>
          <cell r="EY129"/>
          <cell r="EZ129" t="str">
            <v>Y</v>
          </cell>
          <cell r="FA129" t="str">
            <v>Y</v>
          </cell>
          <cell r="FB129" t="str">
            <v>Y</v>
          </cell>
          <cell r="FC129" t="str">
            <v>N</v>
          </cell>
          <cell r="FD129" t="str">
            <v>Y</v>
          </cell>
          <cell r="FE129" t="str">
            <v>Y</v>
          </cell>
          <cell r="FF129" t="str">
            <v>Y</v>
          </cell>
          <cell r="FG129" t="str">
            <v>Y</v>
          </cell>
          <cell r="FH129" t="str">
            <v>Y</v>
          </cell>
          <cell r="FI129" t="str">
            <v>Y</v>
          </cell>
          <cell r="FJ129" t="str">
            <v>Y</v>
          </cell>
          <cell r="FK129" t="str">
            <v>Y</v>
          </cell>
          <cell r="FL129" t="str">
            <v>Y</v>
          </cell>
          <cell r="FM129" t="str">
            <v>Y</v>
          </cell>
          <cell r="FN129" t="str">
            <v>Y</v>
          </cell>
          <cell r="FO129" t="str">
            <v>Y</v>
          </cell>
          <cell r="FP129" t="str">
            <v>Y</v>
          </cell>
          <cell r="FQ129" t="str">
            <v>Y</v>
          </cell>
          <cell r="FR129" t="str">
            <v>Y</v>
          </cell>
          <cell r="FS129" t="str">
            <v>Y</v>
          </cell>
          <cell r="FT129" t="str">
            <v>Y</v>
          </cell>
          <cell r="FU129" t="str">
            <v>Y</v>
          </cell>
          <cell r="FV129" t="str">
            <v>Y</v>
          </cell>
          <cell r="FW129" t="str">
            <v>Y</v>
          </cell>
          <cell r="FX129" t="str">
            <v>Y</v>
          </cell>
          <cell r="FY129" t="str">
            <v>N</v>
          </cell>
          <cell r="FZ129" t="str">
            <v>Y</v>
          </cell>
          <cell r="GA129" t="str">
            <v>Y</v>
          </cell>
          <cell r="GB129" t="str">
            <v>Y</v>
          </cell>
          <cell r="GC129" t="str">
            <v>Y</v>
          </cell>
          <cell r="GD129" t="str">
            <v>Y</v>
          </cell>
          <cell r="GE129"/>
          <cell r="GF129" t="str">
            <v>Y</v>
          </cell>
          <cell r="GG129" t="str">
            <v>Y</v>
          </cell>
          <cell r="GH129" t="str">
            <v>Y</v>
          </cell>
          <cell r="GI129" t="str">
            <v>Y</v>
          </cell>
          <cell r="GJ129" t="str">
            <v>Y</v>
          </cell>
          <cell r="GK129" t="str">
            <v>Y</v>
          </cell>
          <cell r="GL129" t="str">
            <v>Y</v>
          </cell>
          <cell r="GM129" t="str">
            <v>Y</v>
          </cell>
          <cell r="GN129" t="str">
            <v>Y</v>
          </cell>
          <cell r="GO129" t="str">
            <v>Y</v>
          </cell>
          <cell r="GP129" t="str">
            <v>Y</v>
          </cell>
          <cell r="GQ129" t="str">
            <v>N</v>
          </cell>
          <cell r="GR129" t="str">
            <v>Y</v>
          </cell>
          <cell r="GS129" t="str">
            <v>Y</v>
          </cell>
          <cell r="GT129" t="str">
            <v>N</v>
          </cell>
          <cell r="GU129" t="str">
            <v>Y</v>
          </cell>
          <cell r="GV129" t="str">
            <v>Y</v>
          </cell>
          <cell r="GW129" t="str">
            <v>Y</v>
          </cell>
          <cell r="GX129" t="str">
            <v>Y</v>
          </cell>
          <cell r="GY129" t="str">
            <v>Y</v>
          </cell>
          <cell r="GZ129" t="str">
            <v>Y</v>
          </cell>
          <cell r="HA129" t="str">
            <v>Y</v>
          </cell>
          <cell r="HB129" t="str">
            <v>Y</v>
          </cell>
          <cell r="HC129" t="str">
            <v>Y</v>
          </cell>
          <cell r="HD129" t="str">
            <v>Y</v>
          </cell>
          <cell r="HE129" t="str">
            <v>Y</v>
          </cell>
          <cell r="HF129"/>
          <cell r="HG129" t="str">
            <v>Y</v>
          </cell>
          <cell r="HH129" t="str">
            <v>Y</v>
          </cell>
          <cell r="HI129" t="str">
            <v>Y</v>
          </cell>
          <cell r="HJ129" t="str">
            <v>N</v>
          </cell>
          <cell r="HK129" t="str">
            <v>Y</v>
          </cell>
          <cell r="HL129" t="str">
            <v>Y</v>
          </cell>
          <cell r="HM129" t="str">
            <v>N</v>
          </cell>
          <cell r="HN129" t="str">
            <v>Y</v>
          </cell>
          <cell r="HO129" t="str">
            <v>Y</v>
          </cell>
          <cell r="HP129"/>
          <cell r="HQ129" t="str">
            <v>Y</v>
          </cell>
          <cell r="HR129" t="str">
            <v>Y</v>
          </cell>
          <cell r="HS129" t="str">
            <v>Y</v>
          </cell>
          <cell r="HT129" t="str">
            <v>N</v>
          </cell>
          <cell r="HU129" t="str">
            <v>Y</v>
          </cell>
          <cell r="HV129" t="str">
            <v>N</v>
          </cell>
          <cell r="HW129" t="str">
            <v>Y</v>
          </cell>
          <cell r="HX129" t="str">
            <v>Y</v>
          </cell>
          <cell r="HY129"/>
          <cell r="HZ129" t="str">
            <v>Y</v>
          </cell>
          <cell r="IA129" t="str">
            <v>Y</v>
          </cell>
          <cell r="IB129" t="str">
            <v>Y</v>
          </cell>
          <cell r="IC129" t="str">
            <v>Y</v>
          </cell>
          <cell r="ID129" t="str">
            <v>Y</v>
          </cell>
          <cell r="IE129" t="str">
            <v>N</v>
          </cell>
          <cell r="IF129" t="str">
            <v>Y</v>
          </cell>
          <cell r="IG129" t="str">
            <v>Y</v>
          </cell>
          <cell r="IH129" t="str">
            <v>Y</v>
          </cell>
          <cell r="II129"/>
          <cell r="IJ129" t="str">
            <v>Y</v>
          </cell>
          <cell r="IK129" t="str">
            <v>Y</v>
          </cell>
          <cell r="IL129" t="str">
            <v>Y</v>
          </cell>
          <cell r="IM129" t="str">
            <v>Y</v>
          </cell>
          <cell r="IN129"/>
          <cell r="IO129" t="str">
            <v>Y</v>
          </cell>
          <cell r="IP129" t="str">
            <v>Y</v>
          </cell>
          <cell r="IQ129" t="str">
            <v>Y</v>
          </cell>
          <cell r="IR129" t="str">
            <v>Y</v>
          </cell>
          <cell r="IS129" t="str">
            <v>Y</v>
          </cell>
          <cell r="IT129" t="str">
            <v>Y</v>
          </cell>
          <cell r="IU129" t="str">
            <v>Y</v>
          </cell>
          <cell r="IV129" t="str">
            <v>Y</v>
          </cell>
          <cell r="IW129"/>
          <cell r="IX129" t="str">
            <v>Y</v>
          </cell>
          <cell r="IY129" t="str">
            <v>Y</v>
          </cell>
          <cell r="IZ129" t="str">
            <v>Y</v>
          </cell>
          <cell r="JA129" t="str">
            <v>Y</v>
          </cell>
          <cell r="JB129" t="str">
            <v>Y</v>
          </cell>
          <cell r="JC129" t="str">
            <v>Y</v>
          </cell>
          <cell r="JD129" t="str">
            <v>Y</v>
          </cell>
          <cell r="JE129" t="str">
            <v>N</v>
          </cell>
          <cell r="JF129" t="str">
            <v>Y</v>
          </cell>
          <cell r="JG129"/>
          <cell r="JH129" t="str">
            <v>Y</v>
          </cell>
          <cell r="JI129"/>
          <cell r="JJ129" t="str">
            <v>N</v>
          </cell>
          <cell r="JK129" t="str">
            <v>Y</v>
          </cell>
          <cell r="JL129" t="str">
            <v>Y</v>
          </cell>
          <cell r="JM129" t="str">
            <v>Y</v>
          </cell>
          <cell r="JN129" t="str">
            <v>Y</v>
          </cell>
          <cell r="JO129" t="str">
            <v>Y</v>
          </cell>
          <cell r="JP129" t="str">
            <v>Y</v>
          </cell>
          <cell r="JQ129" t="str">
            <v>N</v>
          </cell>
          <cell r="JR129" t="str">
            <v>N</v>
          </cell>
          <cell r="JS129" t="str">
            <v>Y</v>
          </cell>
          <cell r="JT129" t="str">
            <v>Y</v>
          </cell>
          <cell r="JU129" t="str">
            <v>N</v>
          </cell>
          <cell r="JV129" t="str">
            <v>N</v>
          </cell>
          <cell r="JW129" t="str">
            <v>Y</v>
          </cell>
          <cell r="JX129" t="str">
            <v>Y</v>
          </cell>
          <cell r="JY129" t="str">
            <v>Y</v>
          </cell>
          <cell r="JZ129" t="str">
            <v>Y</v>
          </cell>
          <cell r="KA129" t="str">
            <v>N</v>
          </cell>
          <cell r="KB129" t="str">
            <v>Y</v>
          </cell>
          <cell r="KC129" t="str">
            <v>Y</v>
          </cell>
          <cell r="KD129" t="str">
            <v>Y</v>
          </cell>
          <cell r="KE129" t="str">
            <v>Y</v>
          </cell>
          <cell r="KF129" t="str">
            <v>Y</v>
          </cell>
          <cell r="KG129" t="str">
            <v>N</v>
          </cell>
          <cell r="KH129"/>
          <cell r="KI129" t="str">
            <v>Y</v>
          </cell>
          <cell r="KJ129" t="str">
            <v>Y</v>
          </cell>
          <cell r="KK129" t="str">
            <v>N</v>
          </cell>
          <cell r="KL129" t="str">
            <v>Y</v>
          </cell>
          <cell r="KM129"/>
          <cell r="KN129" t="str">
            <v>Y</v>
          </cell>
          <cell r="KO129" t="str">
            <v>Y</v>
          </cell>
          <cell r="KP129" t="str">
            <v>N</v>
          </cell>
          <cell r="KQ129" t="str">
            <v>Y</v>
          </cell>
          <cell r="KR129" t="str">
            <v>N</v>
          </cell>
          <cell r="KS129" t="str">
            <v>Y</v>
          </cell>
          <cell r="KT129" t="str">
            <v>Y</v>
          </cell>
          <cell r="KU129" t="str">
            <v>N</v>
          </cell>
          <cell r="KV129" t="str">
            <v>Y</v>
          </cell>
          <cell r="KW129" t="str">
            <v>Y</v>
          </cell>
          <cell r="KX129" t="str">
            <v>Y</v>
          </cell>
          <cell r="KY129" t="str">
            <v>Y</v>
          </cell>
          <cell r="KZ129" t="str">
            <v>Y</v>
          </cell>
          <cell r="LA129" t="str">
            <v>Y</v>
          </cell>
          <cell r="LB129" t="str">
            <v>Y</v>
          </cell>
          <cell r="LC129" t="str">
            <v>Y</v>
          </cell>
          <cell r="LD129" t="str">
            <v>Y</v>
          </cell>
          <cell r="LE129" t="str">
            <v>Y</v>
          </cell>
          <cell r="LF129" t="str">
            <v>Y</v>
          </cell>
          <cell r="LG129" t="str">
            <v>Y</v>
          </cell>
          <cell r="LH129" t="str">
            <v>Y</v>
          </cell>
          <cell r="LI129" t="str">
            <v>Y</v>
          </cell>
          <cell r="LJ129" t="str">
            <v>N</v>
          </cell>
          <cell r="LK129" t="str">
            <v>Y</v>
          </cell>
          <cell r="LL129" t="str">
            <v>Y</v>
          </cell>
          <cell r="LM129" t="str">
            <v>Y</v>
          </cell>
          <cell r="LN129" t="str">
            <v>Y</v>
          </cell>
          <cell r="LO129" t="str">
            <v>Y</v>
          </cell>
          <cell r="LP129" t="str">
            <v>Y</v>
          </cell>
          <cell r="LQ129" t="str">
            <v>Y</v>
          </cell>
          <cell r="LR129"/>
          <cell r="LS129" t="str">
            <v>Y</v>
          </cell>
          <cell r="LT129" t="str">
            <v>Y</v>
          </cell>
          <cell r="LU129" t="str">
            <v>Y</v>
          </cell>
          <cell r="LV129" t="str">
            <v>Y</v>
          </cell>
          <cell r="LW129" t="str">
            <v>Y</v>
          </cell>
          <cell r="LX129" t="str">
            <v>Y</v>
          </cell>
          <cell r="LY129" t="str">
            <v>N</v>
          </cell>
          <cell r="LZ129" t="str">
            <v>Y</v>
          </cell>
          <cell r="MA129" t="str">
            <v>Y</v>
          </cell>
          <cell r="MB129" t="str">
            <v>Y</v>
          </cell>
          <cell r="MC129" t="str">
            <v>Y</v>
          </cell>
          <cell r="MD129" t="str">
            <v>Y</v>
          </cell>
          <cell r="ME129" t="str">
            <v>Y</v>
          </cell>
          <cell r="MF129" t="str">
            <v>Y</v>
          </cell>
          <cell r="MG129" t="str">
            <v>Y</v>
          </cell>
          <cell r="MH129" t="str">
            <v>Y</v>
          </cell>
          <cell r="MI129" t="str">
            <v>Y</v>
          </cell>
          <cell r="MJ129" t="str">
            <v>Y</v>
          </cell>
          <cell r="MK129" t="str">
            <v>Y</v>
          </cell>
          <cell r="ML129" t="str">
            <v>Y</v>
          </cell>
          <cell r="MM129" t="str">
            <v>Y</v>
          </cell>
          <cell r="MN129" t="str">
            <v>Y</v>
          </cell>
          <cell r="MO129" t="str">
            <v>Y</v>
          </cell>
          <cell r="MP129" t="str">
            <v>N</v>
          </cell>
          <cell r="MQ129"/>
          <cell r="MR129" t="str">
            <v>Y</v>
          </cell>
          <cell r="MS129" t="str">
            <v>Y</v>
          </cell>
          <cell r="MT129" t="str">
            <v>Y</v>
          </cell>
          <cell r="MU129" t="str">
            <v>Y</v>
          </cell>
          <cell r="MV129" t="str">
            <v>Y</v>
          </cell>
          <cell r="MW129" t="str">
            <v>Y</v>
          </cell>
          <cell r="MX129" t="str">
            <v>N</v>
          </cell>
          <cell r="MY129" t="str">
            <v>Y</v>
          </cell>
          <cell r="MZ129" t="str">
            <v>Y</v>
          </cell>
          <cell r="NA129" t="str">
            <v>Y</v>
          </cell>
          <cell r="NB129" t="str">
            <v>Y</v>
          </cell>
          <cell r="NC129" t="str">
            <v>Y</v>
          </cell>
          <cell r="ND129" t="str">
            <v>Y</v>
          </cell>
          <cell r="NE129" t="str">
            <v>Y</v>
          </cell>
          <cell r="NF129" t="str">
            <v>Y</v>
          </cell>
          <cell r="NG129" t="str">
            <v>Y</v>
          </cell>
          <cell r="NH129" t="str">
            <v>Y</v>
          </cell>
          <cell r="NI129" t="str">
            <v>Y</v>
          </cell>
          <cell r="NJ129" t="str">
            <v>Y</v>
          </cell>
          <cell r="NK129" t="str">
            <v>Y</v>
          </cell>
          <cell r="NL129" t="str">
            <v>Y</v>
          </cell>
          <cell r="NM129" t="str">
            <v>Y</v>
          </cell>
          <cell r="NN129" t="str">
            <v>Y</v>
          </cell>
          <cell r="NO129" t="str">
            <v>Y</v>
          </cell>
          <cell r="NP129" t="str">
            <v>Y</v>
          </cell>
          <cell r="NQ129" t="str">
            <v>Y</v>
          </cell>
          <cell r="NR129" t="str">
            <v>Y</v>
          </cell>
          <cell r="NS129" t="str">
            <v>Y</v>
          </cell>
          <cell r="NT129" t="str">
            <v>Y</v>
          </cell>
          <cell r="NU129" t="str">
            <v>Y</v>
          </cell>
          <cell r="NV129" t="str">
            <v>Y</v>
          </cell>
          <cell r="NW129" t="str">
            <v>Y</v>
          </cell>
          <cell r="NX129" t="str">
            <v>Y</v>
          </cell>
          <cell r="NY129" t="str">
            <v>Y</v>
          </cell>
          <cell r="NZ129" t="str">
            <v>Y</v>
          </cell>
          <cell r="OA129" t="str">
            <v>Y</v>
          </cell>
          <cell r="OB129" t="str">
            <v>Y</v>
          </cell>
          <cell r="OC129" t="str">
            <v>Y</v>
          </cell>
          <cell r="OD129" t="str">
            <v>Y</v>
          </cell>
          <cell r="OE129" t="str">
            <v>Y</v>
          </cell>
          <cell r="OF129" t="str">
            <v>Y</v>
          </cell>
          <cell r="OG129" t="str">
            <v>Y</v>
          </cell>
          <cell r="OH129"/>
          <cell r="OI129" t="str">
            <v>Y</v>
          </cell>
          <cell r="OJ129" t="str">
            <v>Y</v>
          </cell>
          <cell r="OK129" t="str">
            <v>Y</v>
          </cell>
          <cell r="OL129" t="str">
            <v>Y</v>
          </cell>
          <cell r="OM129" t="str">
            <v>Y</v>
          </cell>
          <cell r="ON129" t="str">
            <v>Y</v>
          </cell>
          <cell r="OO129" t="str">
            <v>Y</v>
          </cell>
          <cell r="OP129"/>
          <cell r="OQ129" t="str">
            <v>Y</v>
          </cell>
          <cell r="OR129" t="str">
            <v>Y</v>
          </cell>
          <cell r="OS129" t="str">
            <v>Y</v>
          </cell>
          <cell r="OT129"/>
          <cell r="OU129" t="str">
            <v>N</v>
          </cell>
          <cell r="OV129" t="str">
            <v>N</v>
          </cell>
          <cell r="OW129" t="str">
            <v>N</v>
          </cell>
          <cell r="OX129" t="str">
            <v>Y</v>
          </cell>
          <cell r="OY129" t="str">
            <v>N</v>
          </cell>
          <cell r="OZ129" t="str">
            <v>Y</v>
          </cell>
          <cell r="PA129" t="str">
            <v>Y</v>
          </cell>
          <cell r="PB129" t="str">
            <v>Y</v>
          </cell>
          <cell r="PC129" t="str">
            <v>N</v>
          </cell>
          <cell r="PD129" t="str">
            <v>Y</v>
          </cell>
          <cell r="PE129" t="str">
            <v>Y</v>
          </cell>
          <cell r="PF129" t="str">
            <v>Y</v>
          </cell>
          <cell r="PG129" t="str">
            <v>Y</v>
          </cell>
          <cell r="PH129" t="str">
            <v>Y</v>
          </cell>
          <cell r="PI129" t="str">
            <v>Y</v>
          </cell>
          <cell r="PJ129" t="str">
            <v>N</v>
          </cell>
          <cell r="PK129" t="str">
            <v>Y</v>
          </cell>
          <cell r="PL129" t="str">
            <v>Y</v>
          </cell>
          <cell r="PM129" t="str">
            <v>N</v>
          </cell>
          <cell r="PN129" t="str">
            <v>N</v>
          </cell>
          <cell r="PO129" t="str">
            <v>Y</v>
          </cell>
          <cell r="PP129" t="str">
            <v>N</v>
          </cell>
          <cell r="PQ129" t="str">
            <v>Y</v>
          </cell>
          <cell r="PR129" t="str">
            <v>Y</v>
          </cell>
          <cell r="PS129" t="str">
            <v>Y</v>
          </cell>
          <cell r="PT129" t="str">
            <v>Y</v>
          </cell>
          <cell r="PU129" t="str">
            <v>N</v>
          </cell>
          <cell r="PV129" t="str">
            <v>Y</v>
          </cell>
          <cell r="PW129" t="str">
            <v>Y</v>
          </cell>
          <cell r="PX129" t="str">
            <v>N</v>
          </cell>
          <cell r="PY129" t="str">
            <v>N</v>
          </cell>
          <cell r="PZ129" t="str">
            <v>Y</v>
          </cell>
          <cell r="QA129"/>
          <cell r="QB129" t="str">
            <v>Y</v>
          </cell>
          <cell r="QC129" t="str">
            <v>Y</v>
          </cell>
          <cell r="QD129" t="str">
            <v>Y</v>
          </cell>
          <cell r="QE129" t="str">
            <v>Y</v>
          </cell>
          <cell r="QF129" t="str">
            <v>Y</v>
          </cell>
          <cell r="QG129" t="str">
            <v>Y</v>
          </cell>
          <cell r="QH129" t="str">
            <v>Y</v>
          </cell>
          <cell r="QI129" t="str">
            <v>Y</v>
          </cell>
          <cell r="QJ129" t="str">
            <v>Y</v>
          </cell>
          <cell r="QK129" t="str">
            <v>Y</v>
          </cell>
          <cell r="QL129" t="str">
            <v>Y</v>
          </cell>
          <cell r="QM129" t="str">
            <v>Y</v>
          </cell>
          <cell r="QN129" t="str">
            <v>Y</v>
          </cell>
          <cell r="QO129" t="str">
            <v>Y</v>
          </cell>
          <cell r="QP129" t="str">
            <v>Y</v>
          </cell>
          <cell r="QQ129" t="str">
            <v>Y</v>
          </cell>
          <cell r="QR129" t="str">
            <v>Y</v>
          </cell>
          <cell r="QS129" t="str">
            <v>Y</v>
          </cell>
          <cell r="QT129" t="str">
            <v>Y</v>
          </cell>
          <cell r="QU129" t="str">
            <v>Y</v>
          </cell>
          <cell r="QV129" t="str">
            <v>Y</v>
          </cell>
          <cell r="QW129" t="str">
            <v>Y</v>
          </cell>
          <cell r="QX129" t="str">
            <v>Y</v>
          </cell>
          <cell r="QY129" t="str">
            <v>Y</v>
          </cell>
          <cell r="QZ129"/>
          <cell r="RA129" t="str">
            <v>Y</v>
          </cell>
          <cell r="RB129" t="str">
            <v>N</v>
          </cell>
          <cell r="RC129" t="str">
            <v>N</v>
          </cell>
          <cell r="RD129" t="str">
            <v>Y</v>
          </cell>
          <cell r="RE129" t="str">
            <v>Y</v>
          </cell>
          <cell r="RF129" t="str">
            <v>Y</v>
          </cell>
          <cell r="RG129" t="str">
            <v>Y</v>
          </cell>
          <cell r="RH129" t="str">
            <v>Y</v>
          </cell>
          <cell r="RI129" t="str">
            <v>Y</v>
          </cell>
          <cell r="RJ129" t="str">
            <v>Y</v>
          </cell>
          <cell r="RK129" t="str">
            <v>Y</v>
          </cell>
          <cell r="RL129" t="str">
            <v>Y</v>
          </cell>
          <cell r="RM129"/>
          <cell r="RN129" t="str">
            <v>Y</v>
          </cell>
          <cell r="RO129" t="str">
            <v>Y</v>
          </cell>
          <cell r="RP129" t="str">
            <v>Y</v>
          </cell>
          <cell r="RQ129" t="str">
            <v>Y</v>
          </cell>
          <cell r="RR129" t="str">
            <v>Y</v>
          </cell>
          <cell r="RS129" t="str">
            <v>Y</v>
          </cell>
          <cell r="RT129" t="str">
            <v>Y</v>
          </cell>
          <cell r="RU129" t="str">
            <v>Y</v>
          </cell>
          <cell r="RV129" t="str">
            <v>Y</v>
          </cell>
          <cell r="RW129" t="str">
            <v>N</v>
          </cell>
          <cell r="RX129" t="str">
            <v>N</v>
          </cell>
          <cell r="RY129"/>
          <cell r="RZ129" t="str">
            <v>Y</v>
          </cell>
          <cell r="SA129" t="str">
            <v>Y</v>
          </cell>
          <cell r="SB129" t="str">
            <v>Y</v>
          </cell>
          <cell r="SC129"/>
          <cell r="SD129"/>
          <cell r="SE129" t="str">
            <v>Y</v>
          </cell>
          <cell r="SF129" t="str">
            <v>Y</v>
          </cell>
          <cell r="SG129" t="str">
            <v>Y</v>
          </cell>
          <cell r="SH129" t="str">
            <v>Y</v>
          </cell>
          <cell r="SI129" t="str">
            <v>Y</v>
          </cell>
          <cell r="SJ129" t="str">
            <v>Y</v>
          </cell>
          <cell r="SK129" t="str">
            <v>N</v>
          </cell>
          <cell r="SL129" t="str">
            <v>Y</v>
          </cell>
          <cell r="SM129" t="str">
            <v>N</v>
          </cell>
          <cell r="SN129" t="str">
            <v>N</v>
          </cell>
          <cell r="SO129" t="str">
            <v>Y</v>
          </cell>
          <cell r="SP129" t="str">
            <v>Y</v>
          </cell>
          <cell r="SQ129" t="str">
            <v>N</v>
          </cell>
          <cell r="SR129" t="str">
            <v>Y</v>
          </cell>
          <cell r="SS129" t="str">
            <v>Y</v>
          </cell>
          <cell r="ST129" t="str">
            <v>Y</v>
          </cell>
          <cell r="SU129" t="str">
            <v>Y</v>
          </cell>
          <cell r="SV129" t="str">
            <v>Y</v>
          </cell>
          <cell r="SW129" t="str">
            <v>Y</v>
          </cell>
          <cell r="SX129" t="str">
            <v>Y</v>
          </cell>
          <cell r="SY129" t="str">
            <v>Y</v>
          </cell>
          <cell r="SZ129" t="str">
            <v>Y</v>
          </cell>
          <cell r="TA129" t="str">
            <v>Y</v>
          </cell>
          <cell r="TB129" t="str">
            <v>Y</v>
          </cell>
          <cell r="TC129" t="str">
            <v>N</v>
          </cell>
          <cell r="TD129" t="str">
            <v>N</v>
          </cell>
          <cell r="TE129" t="str">
            <v>Y</v>
          </cell>
          <cell r="TF129" t="str">
            <v>N</v>
          </cell>
          <cell r="TG129" t="str">
            <v>Y</v>
          </cell>
          <cell r="TH129" t="str">
            <v>Y</v>
          </cell>
          <cell r="TI129" t="str">
            <v>Y</v>
          </cell>
          <cell r="TJ129" t="str">
            <v>N</v>
          </cell>
          <cell r="TK129" t="str">
            <v>Y</v>
          </cell>
          <cell r="TL129" t="str">
            <v>Y</v>
          </cell>
          <cell r="TM129" t="str">
            <v>Y</v>
          </cell>
          <cell r="TN129" t="str">
            <v>Y</v>
          </cell>
          <cell r="TO129" t="str">
            <v>Y</v>
          </cell>
          <cell r="TP129" t="str">
            <v>Y</v>
          </cell>
          <cell r="TQ129" t="str">
            <v>Y</v>
          </cell>
          <cell r="TR129"/>
          <cell r="TS129" t="str">
            <v>Y</v>
          </cell>
          <cell r="TT129" t="str">
            <v>Y</v>
          </cell>
          <cell r="TU129" t="str">
            <v>Y</v>
          </cell>
          <cell r="TV129" t="str">
            <v>Y</v>
          </cell>
          <cell r="TW129" t="str">
            <v>Y</v>
          </cell>
          <cell r="TX129" t="str">
            <v>Y</v>
          </cell>
          <cell r="TY129" t="str">
            <v>Y</v>
          </cell>
          <cell r="TZ129" t="str">
            <v>Y</v>
          </cell>
          <cell r="UA129" t="str">
            <v>Y</v>
          </cell>
          <cell r="UB129" t="str">
            <v>Y</v>
          </cell>
          <cell r="UC129" t="str">
            <v>Y</v>
          </cell>
          <cell r="UD129" t="str">
            <v>Y</v>
          </cell>
          <cell r="UE129" t="str">
            <v>N</v>
          </cell>
          <cell r="UF129" t="str">
            <v>Y</v>
          </cell>
          <cell r="UG129" t="str">
            <v>Y</v>
          </cell>
          <cell r="UH129" t="str">
            <v>Y</v>
          </cell>
          <cell r="UI129" t="str">
            <v>Y</v>
          </cell>
          <cell r="UJ129" t="str">
            <v>Y</v>
          </cell>
          <cell r="UK129" t="str">
            <v>Y</v>
          </cell>
          <cell r="UL129" t="str">
            <v>Y</v>
          </cell>
          <cell r="UM129" t="str">
            <v>Y</v>
          </cell>
          <cell r="UN129" t="str">
            <v>Y</v>
          </cell>
          <cell r="UO129"/>
          <cell r="UP129" t="str">
            <v>Y</v>
          </cell>
          <cell r="UQ129" t="str">
            <v>Y</v>
          </cell>
          <cell r="UR129"/>
          <cell r="US129" t="str">
            <v>Y</v>
          </cell>
          <cell r="UT129" t="str">
            <v>Y</v>
          </cell>
          <cell r="UU129" t="str">
            <v>Y</v>
          </cell>
          <cell r="UV129" t="str">
            <v>Y</v>
          </cell>
          <cell r="UW129" t="str">
            <v>Y</v>
          </cell>
          <cell r="UX129" t="str">
            <v>Y</v>
          </cell>
          <cell r="UY129" t="str">
            <v>Y</v>
          </cell>
          <cell r="UZ129" t="str">
            <v>Y</v>
          </cell>
          <cell r="VA129" t="str">
            <v>Y</v>
          </cell>
          <cell r="VB129" t="str">
            <v>Y</v>
          </cell>
          <cell r="VC129" t="str">
            <v>Y</v>
          </cell>
          <cell r="VD129" t="str">
            <v>Y</v>
          </cell>
          <cell r="VE129" t="str">
            <v>Y</v>
          </cell>
          <cell r="VF129" t="str">
            <v>Y</v>
          </cell>
          <cell r="VG129"/>
          <cell r="VH129" t="str">
            <v>Y</v>
          </cell>
          <cell r="VI129" t="str">
            <v>Y</v>
          </cell>
          <cell r="VJ129" t="str">
            <v>Y</v>
          </cell>
          <cell r="VK129" t="str">
            <v>Y</v>
          </cell>
          <cell r="VL129" t="str">
            <v>Y</v>
          </cell>
          <cell r="VM129"/>
          <cell r="VN129" t="str">
            <v>N</v>
          </cell>
          <cell r="VO129" t="str">
            <v>Y</v>
          </cell>
          <cell r="VP129"/>
          <cell r="VQ129" t="str">
            <v>Y</v>
          </cell>
          <cell r="VR129" t="str">
            <v>Y</v>
          </cell>
          <cell r="VS129" t="str">
            <v>Y</v>
          </cell>
          <cell r="VT129" t="str">
            <v>Y</v>
          </cell>
          <cell r="VU129" t="str">
            <v>Y</v>
          </cell>
          <cell r="VV129" t="str">
            <v>N</v>
          </cell>
          <cell r="VW129" t="str">
            <v>N</v>
          </cell>
          <cell r="VX129"/>
          <cell r="VY129" t="str">
            <v>N</v>
          </cell>
          <cell r="VZ129" t="str">
            <v>N</v>
          </cell>
          <cell r="WA129"/>
          <cell r="WB129"/>
          <cell r="WC129" t="str">
            <v>Y</v>
          </cell>
          <cell r="WD129" t="str">
            <v>N</v>
          </cell>
          <cell r="WE129" t="str">
            <v>N</v>
          </cell>
          <cell r="WF129"/>
          <cell r="WG129" t="str">
            <v>N</v>
          </cell>
          <cell r="WH129" t="str">
            <v>Y</v>
          </cell>
          <cell r="WI129" t="str">
            <v>N</v>
          </cell>
          <cell r="WJ129"/>
          <cell r="WK129"/>
          <cell r="WL129" t="str">
            <v>N</v>
          </cell>
          <cell r="WM129" t="str">
            <v>N</v>
          </cell>
          <cell r="WN129" t="str">
            <v>Y</v>
          </cell>
          <cell r="WO129" t="str">
            <v>Y</v>
          </cell>
          <cell r="WP129"/>
          <cell r="WQ129"/>
          <cell r="WR129" t="str">
            <v>Y</v>
          </cell>
          <cell r="WS129" t="str">
            <v>Y</v>
          </cell>
          <cell r="WT129" t="str">
            <v>Y</v>
          </cell>
          <cell r="WU129" t="str">
            <v>Y</v>
          </cell>
          <cell r="WV129" t="str">
            <v>N</v>
          </cell>
          <cell r="WW129" t="str">
            <v>N</v>
          </cell>
          <cell r="WX129" t="str">
            <v>N</v>
          </cell>
          <cell r="WY129" t="str">
            <v>Y</v>
          </cell>
          <cell r="WZ129" t="str">
            <v>N</v>
          </cell>
          <cell r="XA129"/>
          <cell r="XB129" t="str">
            <v>N</v>
          </cell>
          <cell r="XC129"/>
          <cell r="XD129"/>
          <cell r="XE129"/>
          <cell r="XF129"/>
          <cell r="XG129"/>
          <cell r="XH129"/>
          <cell r="XI129" t="str">
            <v>Y</v>
          </cell>
          <cell r="XJ129"/>
          <cell r="XK129" t="str">
            <v>Y</v>
          </cell>
          <cell r="XL129" t="str">
            <v>N</v>
          </cell>
          <cell r="XM129"/>
          <cell r="XN129" t="str">
            <v>Y</v>
          </cell>
          <cell r="XO129"/>
          <cell r="XP129" t="str">
            <v>N</v>
          </cell>
          <cell r="XQ129" t="str">
            <v>Y</v>
          </cell>
          <cell r="XR129" t="str">
            <v>Y</v>
          </cell>
          <cell r="XS129" t="str">
            <v>Y</v>
          </cell>
          <cell r="XT129" t="str">
            <v>Y</v>
          </cell>
          <cell r="XU129" t="str">
            <v>Y</v>
          </cell>
          <cell r="XV129" t="str">
            <v>Y</v>
          </cell>
        </row>
        <row r="130">
          <cell r="E130"/>
          <cell r="F130"/>
          <cell r="G130"/>
          <cell r="H130"/>
          <cell r="I130"/>
          <cell r="J130"/>
          <cell r="K130"/>
          <cell r="L130"/>
          <cell r="M130"/>
          <cell r="N130"/>
          <cell r="O130"/>
          <cell r="P130"/>
          <cell r="Q130"/>
          <cell r="R130"/>
          <cell r="S130"/>
          <cell r="T130"/>
          <cell r="U130"/>
          <cell r="V130"/>
          <cell r="W130"/>
          <cell r="X130"/>
          <cell r="Y130"/>
          <cell r="Z130"/>
          <cell r="AA130"/>
          <cell r="AB130"/>
          <cell r="AC130"/>
          <cell r="AD130"/>
          <cell r="AE130"/>
          <cell r="AF130"/>
          <cell r="AG130"/>
          <cell r="AH130"/>
          <cell r="AI130"/>
          <cell r="AJ130"/>
          <cell r="AK130"/>
          <cell r="AL130"/>
          <cell r="AM130"/>
          <cell r="AN130"/>
          <cell r="AO130"/>
          <cell r="AP130"/>
          <cell r="AQ130"/>
          <cell r="AR130"/>
          <cell r="AS130"/>
          <cell r="AT130"/>
          <cell r="AU130"/>
          <cell r="AV130"/>
          <cell r="AW130"/>
          <cell r="AX130"/>
          <cell r="AY130"/>
          <cell r="AZ130"/>
          <cell r="BA130"/>
          <cell r="BB130"/>
          <cell r="BC130"/>
          <cell r="BD130"/>
          <cell r="BE130"/>
          <cell r="BF130"/>
          <cell r="BG130"/>
          <cell r="BH130"/>
          <cell r="BI130"/>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cell r="CO130"/>
          <cell r="CP130"/>
          <cell r="CQ130"/>
          <cell r="CR130"/>
          <cell r="CS130"/>
          <cell r="CT130"/>
          <cell r="CU130"/>
          <cell r="CV130"/>
          <cell r="CW130"/>
          <cell r="CX130"/>
          <cell r="CY130"/>
          <cell r="CZ130"/>
          <cell r="DA130"/>
          <cell r="DB130"/>
          <cell r="DC130"/>
          <cell r="DD130"/>
          <cell r="DE130"/>
          <cell r="DF130"/>
          <cell r="DG130"/>
          <cell r="DH130"/>
          <cell r="DI130"/>
          <cell r="DJ130"/>
          <cell r="DK130"/>
          <cell r="DL130"/>
          <cell r="DM130"/>
          <cell r="DN130"/>
          <cell r="DO130"/>
          <cell r="DP130"/>
          <cell r="DQ130"/>
          <cell r="DR130"/>
          <cell r="DS130"/>
          <cell r="DT130"/>
          <cell r="DU130"/>
          <cell r="DV130"/>
          <cell r="DW130"/>
          <cell r="DX130"/>
          <cell r="DY130"/>
          <cell r="DZ130"/>
          <cell r="EA130"/>
          <cell r="EB130"/>
          <cell r="EC130"/>
          <cell r="ED130"/>
          <cell r="EE130"/>
          <cell r="EF130"/>
          <cell r="EG130"/>
          <cell r="EH130"/>
          <cell r="EI130"/>
          <cell r="EJ130"/>
          <cell r="EK130"/>
          <cell r="EL130"/>
          <cell r="EM130"/>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cell r="HN130"/>
          <cell r="HO130"/>
          <cell r="HP130"/>
          <cell r="HQ130"/>
          <cell r="HR130"/>
          <cell r="HS130"/>
          <cell r="HT130"/>
          <cell r="HU130"/>
          <cell r="HV130"/>
          <cell r="HW130"/>
          <cell r="HX130"/>
          <cell r="HY130"/>
          <cell r="HZ130"/>
          <cell r="IA130"/>
          <cell r="IB130"/>
          <cell r="IC130"/>
          <cell r="ID130"/>
          <cell r="IE130"/>
          <cell r="IF130"/>
          <cell r="IG130"/>
          <cell r="IH130"/>
          <cell r="II130"/>
          <cell r="IJ130"/>
          <cell r="IK130"/>
          <cell r="IL130"/>
          <cell r="IM130"/>
          <cell r="IN130"/>
          <cell r="IO130"/>
          <cell r="IP130"/>
          <cell r="IQ130"/>
          <cell r="IR130"/>
          <cell r="IS130"/>
          <cell r="IT130"/>
          <cell r="IU130"/>
          <cell r="IV130"/>
          <cell r="IW130"/>
          <cell r="IX130"/>
          <cell r="IY130"/>
          <cell r="IZ130"/>
          <cell r="JA130"/>
          <cell r="JB130"/>
          <cell r="JC130"/>
          <cell r="JD130"/>
          <cell r="JE130"/>
          <cell r="JF130"/>
          <cell r="JG130"/>
          <cell r="JH130"/>
          <cell r="JI130"/>
          <cell r="JJ130"/>
          <cell r="JK130"/>
          <cell r="JL130"/>
          <cell r="JM130"/>
          <cell r="JN130"/>
          <cell r="JO130"/>
          <cell r="JP130"/>
          <cell r="JQ130"/>
          <cell r="JR130"/>
          <cell r="JS130"/>
          <cell r="JT130"/>
          <cell r="JU130"/>
          <cell r="JV130"/>
          <cell r="JW130"/>
          <cell r="JX130"/>
          <cell r="JY130"/>
          <cell r="JZ130"/>
          <cell r="KA130"/>
          <cell r="KB130"/>
          <cell r="KC130"/>
          <cell r="KD130"/>
          <cell r="KE130"/>
          <cell r="KF130"/>
          <cell r="KG130"/>
          <cell r="KH130"/>
          <cell r="KI130"/>
          <cell r="KJ130"/>
          <cell r="KK130"/>
          <cell r="KL130"/>
          <cell r="KM130"/>
          <cell r="KN130"/>
          <cell r="KO130"/>
          <cell r="KP130"/>
          <cell r="KQ130"/>
          <cell r="KR130"/>
          <cell r="KS130"/>
          <cell r="KT130"/>
          <cell r="KU130"/>
          <cell r="KV130"/>
          <cell r="KW130"/>
          <cell r="KX130"/>
          <cell r="KY130"/>
          <cell r="KZ130"/>
          <cell r="LA130"/>
          <cell r="LB130"/>
          <cell r="LC130"/>
          <cell r="LD130"/>
          <cell r="LE130"/>
          <cell r="LF130"/>
          <cell r="LG130"/>
          <cell r="LH130"/>
          <cell r="LI130"/>
          <cell r="LJ130"/>
          <cell r="LK130"/>
          <cell r="LL130"/>
          <cell r="LM130"/>
          <cell r="LN130"/>
          <cell r="LO130"/>
          <cell r="LP130"/>
          <cell r="LQ130"/>
          <cell r="LR130"/>
          <cell r="LS130"/>
          <cell r="LT130"/>
          <cell r="LU130"/>
          <cell r="LV130"/>
          <cell r="LW130"/>
          <cell r="LX130"/>
          <cell r="LY130"/>
          <cell r="LZ130"/>
          <cell r="MA130"/>
          <cell r="MB130"/>
          <cell r="MC130"/>
          <cell r="MD130"/>
          <cell r="ME130"/>
          <cell r="MF130"/>
          <cell r="MG130"/>
          <cell r="MH130"/>
          <cell r="MI130"/>
          <cell r="MJ130"/>
          <cell r="MK130"/>
          <cell r="ML130"/>
          <cell r="MM130"/>
          <cell r="MN130"/>
          <cell r="MO130"/>
          <cell r="MP130"/>
          <cell r="MQ130"/>
          <cell r="MR130"/>
          <cell r="MS130"/>
          <cell r="MT130"/>
          <cell r="MU130"/>
          <cell r="MV130"/>
          <cell r="MW130"/>
          <cell r="MX130"/>
          <cell r="MY130"/>
          <cell r="MZ130"/>
          <cell r="NA130"/>
          <cell r="NB130"/>
          <cell r="NC130"/>
          <cell r="ND130"/>
          <cell r="NE130"/>
          <cell r="NF130"/>
          <cell r="NG130"/>
          <cell r="NH130"/>
          <cell r="NI130"/>
          <cell r="NJ130"/>
          <cell r="NK130"/>
          <cell r="NL130"/>
          <cell r="NM130"/>
          <cell r="NN130"/>
          <cell r="NO130"/>
          <cell r="NP130"/>
          <cell r="NQ130"/>
          <cell r="NR130"/>
          <cell r="NS130"/>
          <cell r="NT130"/>
          <cell r="NU130"/>
          <cell r="NV130"/>
          <cell r="NW130"/>
          <cell r="NX130"/>
          <cell r="NY130"/>
          <cell r="NZ130"/>
          <cell r="OA130"/>
          <cell r="OB130"/>
          <cell r="OC130"/>
          <cell r="OD130"/>
          <cell r="OE130"/>
          <cell r="OF130"/>
          <cell r="OG130"/>
          <cell r="OH130"/>
          <cell r="OI130"/>
          <cell r="OJ130"/>
          <cell r="OK130"/>
          <cell r="OL130"/>
          <cell r="OM130"/>
          <cell r="ON130"/>
          <cell r="OO130"/>
          <cell r="OP130"/>
          <cell r="OQ130"/>
          <cell r="OR130"/>
          <cell r="OS130"/>
          <cell r="OT130"/>
          <cell r="OU130"/>
          <cell r="OV130"/>
          <cell r="OW130"/>
          <cell r="OX130"/>
          <cell r="OY130"/>
          <cell r="OZ130"/>
          <cell r="PA130"/>
          <cell r="PB130"/>
          <cell r="PC130"/>
          <cell r="PD130"/>
          <cell r="PE130"/>
          <cell r="PF130"/>
          <cell r="PG130"/>
          <cell r="PH130"/>
          <cell r="PI130"/>
          <cell r="PJ130"/>
          <cell r="PK130"/>
          <cell r="PL130"/>
          <cell r="PM130"/>
          <cell r="PN130"/>
          <cell r="PO130"/>
          <cell r="PP130"/>
          <cell r="PQ130"/>
          <cell r="PR130"/>
          <cell r="PS130"/>
          <cell r="PT130"/>
          <cell r="PU130"/>
          <cell r="PV130"/>
          <cell r="PW130"/>
          <cell r="PX130"/>
          <cell r="PY130"/>
          <cell r="PZ130"/>
          <cell r="QA130"/>
          <cell r="QB130"/>
          <cell r="QC130"/>
          <cell r="QD130"/>
          <cell r="QE130"/>
          <cell r="QF130"/>
          <cell r="QG130"/>
          <cell r="QH130"/>
          <cell r="QI130"/>
          <cell r="QJ130"/>
          <cell r="QK130"/>
          <cell r="QL130"/>
          <cell r="QM130"/>
          <cell r="QN130"/>
          <cell r="QO130"/>
          <cell r="QP130"/>
          <cell r="QQ130"/>
          <cell r="QR130"/>
          <cell r="QS130"/>
          <cell r="QT130"/>
          <cell r="QU130"/>
          <cell r="QV130"/>
          <cell r="QW130"/>
          <cell r="QX130"/>
          <cell r="QY130"/>
          <cell r="QZ130"/>
          <cell r="RA130"/>
          <cell r="RB130"/>
          <cell r="RC130"/>
          <cell r="RD130"/>
          <cell r="RE130"/>
          <cell r="RF130"/>
          <cell r="RG130"/>
          <cell r="RH130"/>
          <cell r="RI130"/>
          <cell r="RJ130"/>
          <cell r="RK130"/>
          <cell r="RL130"/>
          <cell r="RM130"/>
          <cell r="RN130"/>
          <cell r="RO130"/>
          <cell r="RP130"/>
          <cell r="RQ130"/>
          <cell r="RR130"/>
          <cell r="RS130"/>
          <cell r="RT130"/>
          <cell r="RU130"/>
          <cell r="RV130"/>
          <cell r="RW130"/>
          <cell r="RX130"/>
          <cell r="RY130"/>
          <cell r="RZ130"/>
          <cell r="SA130"/>
          <cell r="SB130"/>
          <cell r="SC130"/>
          <cell r="SD130"/>
          <cell r="SE130"/>
          <cell r="SF130"/>
          <cell r="SG130"/>
          <cell r="SH130"/>
          <cell r="SI130"/>
          <cell r="SJ130"/>
          <cell r="SK130"/>
          <cell r="SL130"/>
          <cell r="SM130"/>
          <cell r="SN130"/>
          <cell r="SO130"/>
          <cell r="SP130"/>
          <cell r="SQ130"/>
          <cell r="SR130"/>
          <cell r="SS130"/>
          <cell r="ST130"/>
          <cell r="SU130"/>
          <cell r="SV130"/>
          <cell r="SW130"/>
          <cell r="SX130"/>
          <cell r="SY130"/>
          <cell r="SZ130"/>
          <cell r="TA130"/>
          <cell r="TB130"/>
          <cell r="TC130"/>
          <cell r="TD130"/>
          <cell r="TE130"/>
          <cell r="TF130"/>
          <cell r="TG130"/>
          <cell r="TH130"/>
          <cell r="TI130"/>
          <cell r="TJ130"/>
          <cell r="TK130"/>
          <cell r="TL130"/>
          <cell r="TM130"/>
          <cell r="TN130"/>
          <cell r="TO130"/>
          <cell r="TP130"/>
          <cell r="TQ130"/>
          <cell r="TR130"/>
          <cell r="TS130"/>
          <cell r="TT130"/>
          <cell r="TU130"/>
          <cell r="TV130"/>
          <cell r="TW130"/>
          <cell r="TX130"/>
          <cell r="TY130"/>
          <cell r="TZ130"/>
          <cell r="UA130"/>
          <cell r="UB130"/>
          <cell r="UC130"/>
          <cell r="UD130"/>
          <cell r="UE130"/>
          <cell r="UF130"/>
          <cell r="UG130"/>
          <cell r="UH130"/>
          <cell r="UI130"/>
          <cell r="UJ130"/>
          <cell r="UK130"/>
          <cell r="UL130"/>
          <cell r="UM130"/>
          <cell r="UN130"/>
          <cell r="UO130"/>
          <cell r="UP130"/>
          <cell r="UQ130"/>
          <cell r="UR130"/>
          <cell r="US130"/>
          <cell r="UT130"/>
          <cell r="UU130"/>
          <cell r="UV130"/>
          <cell r="UW130"/>
          <cell r="UX130"/>
          <cell r="UY130"/>
          <cell r="UZ130"/>
          <cell r="VA130"/>
          <cell r="VB130"/>
          <cell r="VC130"/>
          <cell r="VD130"/>
          <cell r="VE130"/>
          <cell r="VF130"/>
          <cell r="VG130"/>
          <cell r="VH130"/>
          <cell r="VI130"/>
          <cell r="VJ130"/>
          <cell r="VK130"/>
          <cell r="VL130"/>
          <cell r="VM130"/>
          <cell r="VN130"/>
          <cell r="VO130"/>
          <cell r="VP130"/>
          <cell r="VQ130"/>
          <cell r="VR130"/>
          <cell r="VS130"/>
          <cell r="VT130"/>
          <cell r="VU130"/>
          <cell r="VV130"/>
          <cell r="VW130"/>
          <cell r="VX130"/>
          <cell r="VY130"/>
          <cell r="VZ130"/>
          <cell r="WA130"/>
          <cell r="WB130"/>
          <cell r="WC130"/>
          <cell r="WD130"/>
          <cell r="WE130"/>
          <cell r="WF130"/>
          <cell r="WG130"/>
          <cell r="WH130"/>
          <cell r="WI130"/>
          <cell r="WJ130"/>
          <cell r="WK130"/>
          <cell r="WL130"/>
          <cell r="WM130"/>
          <cell r="WN130"/>
          <cell r="WO130"/>
          <cell r="WP130"/>
          <cell r="WQ130"/>
          <cell r="WR130"/>
          <cell r="WS130"/>
          <cell r="WT130"/>
          <cell r="WU130"/>
          <cell r="WV130"/>
          <cell r="WW130"/>
          <cell r="WX130"/>
          <cell r="WY130"/>
          <cell r="WZ130"/>
          <cell r="XA130"/>
          <cell r="XB130"/>
          <cell r="XC130"/>
          <cell r="XD130"/>
          <cell r="XE130"/>
          <cell r="XF130"/>
          <cell r="XG130"/>
          <cell r="XH130"/>
          <cell r="XI130"/>
          <cell r="XJ130"/>
          <cell r="XK130"/>
          <cell r="XL130"/>
          <cell r="XM130"/>
          <cell r="XN130"/>
          <cell r="XO130"/>
          <cell r="XP130"/>
          <cell r="XQ130"/>
          <cell r="XR130"/>
          <cell r="XS130"/>
          <cell r="XT130"/>
          <cell r="XU130"/>
          <cell r="XV130"/>
        </row>
        <row r="131">
          <cell r="E131" t="str">
            <v>Y</v>
          </cell>
          <cell r="F131" t="str">
            <v>Y</v>
          </cell>
          <cell r="G131" t="str">
            <v>Y</v>
          </cell>
          <cell r="H131" t="str">
            <v>Y</v>
          </cell>
          <cell r="I131" t="str">
            <v>Y</v>
          </cell>
          <cell r="J131" t="str">
            <v>Y</v>
          </cell>
          <cell r="K131" t="str">
            <v>Y</v>
          </cell>
          <cell r="L131" t="str">
            <v>Y</v>
          </cell>
          <cell r="M131" t="str">
            <v>Y</v>
          </cell>
          <cell r="N131" t="str">
            <v>Y</v>
          </cell>
          <cell r="O131"/>
          <cell r="P131" t="str">
            <v>Y</v>
          </cell>
          <cell r="Q131" t="str">
            <v>Y</v>
          </cell>
          <cell r="R131" t="str">
            <v>Y</v>
          </cell>
          <cell r="S131" t="str">
            <v>Y</v>
          </cell>
          <cell r="T131" t="str">
            <v>Y</v>
          </cell>
          <cell r="U131" t="str">
            <v>Y</v>
          </cell>
          <cell r="V131" t="str">
            <v>Y</v>
          </cell>
          <cell r="W131" t="str">
            <v>Y</v>
          </cell>
          <cell r="X131" t="str">
            <v>Y</v>
          </cell>
          <cell r="Y131" t="str">
            <v>N</v>
          </cell>
          <cell r="Z131"/>
          <cell r="AA131" t="str">
            <v>Y</v>
          </cell>
          <cell r="AB131" t="str">
            <v>Y</v>
          </cell>
          <cell r="AC131" t="str">
            <v>Y</v>
          </cell>
          <cell r="AD131" t="str">
            <v>Y</v>
          </cell>
          <cell r="AE131" t="str">
            <v>N</v>
          </cell>
          <cell r="AF131" t="str">
            <v>Y</v>
          </cell>
          <cell r="AG131" t="str">
            <v>Y</v>
          </cell>
          <cell r="AH131" t="str">
            <v>Y</v>
          </cell>
          <cell r="AI131" t="str">
            <v>N</v>
          </cell>
          <cell r="AJ131" t="str">
            <v>Y</v>
          </cell>
          <cell r="AK131" t="str">
            <v>N</v>
          </cell>
          <cell r="AL131" t="str">
            <v>N</v>
          </cell>
          <cell r="AM131" t="str">
            <v>Y</v>
          </cell>
          <cell r="AN131" t="str">
            <v>Y</v>
          </cell>
          <cell r="AO131" t="str">
            <v>Y</v>
          </cell>
          <cell r="AP131" t="str">
            <v>N</v>
          </cell>
          <cell r="AQ131" t="str">
            <v>Y</v>
          </cell>
          <cell r="AR131" t="str">
            <v>Y</v>
          </cell>
          <cell r="AS131" t="str">
            <v>Y</v>
          </cell>
          <cell r="AT131" t="str">
            <v>Y</v>
          </cell>
          <cell r="AU131" t="str">
            <v>N</v>
          </cell>
          <cell r="AV131" t="str">
            <v>Y</v>
          </cell>
          <cell r="AW131" t="str">
            <v>Y</v>
          </cell>
          <cell r="AX131" t="str">
            <v>Y</v>
          </cell>
          <cell r="AY131"/>
          <cell r="AZ131" t="str">
            <v>Y</v>
          </cell>
          <cell r="BA131"/>
          <cell r="BB131" t="str">
            <v>N</v>
          </cell>
          <cell r="BC131" t="str">
            <v>N</v>
          </cell>
          <cell r="BD131" t="str">
            <v>Y</v>
          </cell>
          <cell r="BE131" t="str">
            <v>Y</v>
          </cell>
          <cell r="BF131" t="str">
            <v>N</v>
          </cell>
          <cell r="BG131" t="str">
            <v>Y</v>
          </cell>
          <cell r="BH131" t="str">
            <v>N</v>
          </cell>
          <cell r="BI131" t="str">
            <v>Y</v>
          </cell>
          <cell r="BJ131" t="str">
            <v>Y</v>
          </cell>
          <cell r="BK131" t="str">
            <v>Y</v>
          </cell>
          <cell r="BL131" t="str">
            <v>Y</v>
          </cell>
          <cell r="BM131" t="str">
            <v>N</v>
          </cell>
          <cell r="BN131" t="str">
            <v>Y</v>
          </cell>
          <cell r="BO131" t="str">
            <v>N</v>
          </cell>
          <cell r="BP131" t="str">
            <v>Y</v>
          </cell>
          <cell r="BQ131" t="str">
            <v>Y</v>
          </cell>
          <cell r="BR131" t="str">
            <v>Y</v>
          </cell>
          <cell r="BS131" t="str">
            <v>Y</v>
          </cell>
          <cell r="BT131" t="str">
            <v>N</v>
          </cell>
          <cell r="BU131" t="str">
            <v>N</v>
          </cell>
          <cell r="BV131" t="str">
            <v>Y</v>
          </cell>
          <cell r="BW131" t="str">
            <v>Y</v>
          </cell>
          <cell r="BX131" t="str">
            <v>Y</v>
          </cell>
          <cell r="BY131" t="str">
            <v>Y</v>
          </cell>
          <cell r="BZ131" t="str">
            <v>N</v>
          </cell>
          <cell r="CA131" t="str">
            <v>Y</v>
          </cell>
          <cell r="CB131" t="str">
            <v>Y</v>
          </cell>
          <cell r="CC131" t="str">
            <v>N</v>
          </cell>
          <cell r="CD131" t="str">
            <v>Y</v>
          </cell>
          <cell r="CE131" t="str">
            <v>Y</v>
          </cell>
          <cell r="CF131" t="str">
            <v>Y</v>
          </cell>
          <cell r="CG131" t="str">
            <v>Y</v>
          </cell>
          <cell r="CH131" t="str">
            <v>Y</v>
          </cell>
          <cell r="CI131" t="str">
            <v>Y</v>
          </cell>
          <cell r="CJ131" t="str">
            <v>N</v>
          </cell>
          <cell r="CK131" t="str">
            <v>Y</v>
          </cell>
          <cell r="CL131" t="str">
            <v>Y</v>
          </cell>
          <cell r="CM131"/>
          <cell r="CN131" t="str">
            <v>Y</v>
          </cell>
          <cell r="CO131" t="str">
            <v>Y</v>
          </cell>
          <cell r="CP131" t="str">
            <v>Y</v>
          </cell>
          <cell r="CQ131" t="str">
            <v>Y</v>
          </cell>
          <cell r="CR131"/>
          <cell r="CS131" t="str">
            <v>Y</v>
          </cell>
          <cell r="CT131" t="str">
            <v>Y</v>
          </cell>
          <cell r="CU131" t="str">
            <v>Y</v>
          </cell>
          <cell r="CV131" t="str">
            <v>Y</v>
          </cell>
          <cell r="CW131" t="str">
            <v>Y</v>
          </cell>
          <cell r="CX131" t="str">
            <v>Y</v>
          </cell>
          <cell r="CY131" t="str">
            <v>Y</v>
          </cell>
          <cell r="CZ131" t="str">
            <v>Y</v>
          </cell>
          <cell r="DA131" t="str">
            <v>N</v>
          </cell>
          <cell r="DB131" t="str">
            <v>Y</v>
          </cell>
          <cell r="DC131" t="str">
            <v>N</v>
          </cell>
          <cell r="DD131" t="str">
            <v>Y</v>
          </cell>
          <cell r="DE131" t="str">
            <v>Y</v>
          </cell>
          <cell r="DF131" t="str">
            <v>Y</v>
          </cell>
          <cell r="DG131" t="str">
            <v>Y</v>
          </cell>
          <cell r="DH131" t="str">
            <v>Y</v>
          </cell>
          <cell r="DI131" t="str">
            <v>Y</v>
          </cell>
          <cell r="DJ131" t="str">
            <v>Y</v>
          </cell>
          <cell r="DK131" t="str">
            <v>Y</v>
          </cell>
          <cell r="DL131" t="str">
            <v>Y</v>
          </cell>
          <cell r="DM131" t="str">
            <v>N</v>
          </cell>
          <cell r="DN131" t="str">
            <v>Y</v>
          </cell>
          <cell r="DO131" t="str">
            <v>Y</v>
          </cell>
          <cell r="DP131" t="str">
            <v>Y</v>
          </cell>
          <cell r="DQ131" t="str">
            <v>N</v>
          </cell>
          <cell r="DR131" t="str">
            <v>Y</v>
          </cell>
          <cell r="DS131" t="str">
            <v>Y</v>
          </cell>
          <cell r="DT131" t="str">
            <v>Y</v>
          </cell>
          <cell r="DU131" t="str">
            <v>Y</v>
          </cell>
          <cell r="DV131" t="str">
            <v>Y</v>
          </cell>
          <cell r="DW131" t="str">
            <v>Y</v>
          </cell>
          <cell r="DX131" t="str">
            <v>Y</v>
          </cell>
          <cell r="DY131" t="str">
            <v>Y</v>
          </cell>
          <cell r="DZ131" t="str">
            <v>Y</v>
          </cell>
          <cell r="EA131" t="str">
            <v>Y</v>
          </cell>
          <cell r="EB131"/>
          <cell r="EC131" t="str">
            <v>N</v>
          </cell>
          <cell r="ED131" t="str">
            <v>N</v>
          </cell>
          <cell r="EE131" t="str">
            <v>Y</v>
          </cell>
          <cell r="EF131" t="str">
            <v>Y</v>
          </cell>
          <cell r="EG131" t="str">
            <v>Y</v>
          </cell>
          <cell r="EH131" t="str">
            <v>Y</v>
          </cell>
          <cell r="EI131" t="str">
            <v>N</v>
          </cell>
          <cell r="EJ131" t="str">
            <v>Y</v>
          </cell>
          <cell r="EK131" t="str">
            <v>N</v>
          </cell>
          <cell r="EL131"/>
          <cell r="EM131" t="str">
            <v>Y</v>
          </cell>
          <cell r="EN131" t="str">
            <v>Y</v>
          </cell>
          <cell r="EO131" t="str">
            <v>N</v>
          </cell>
          <cell r="EP131" t="str">
            <v>Y</v>
          </cell>
          <cell r="EQ131" t="str">
            <v>N</v>
          </cell>
          <cell r="ER131" t="str">
            <v>Y</v>
          </cell>
          <cell r="ES131" t="str">
            <v>N</v>
          </cell>
          <cell r="ET131" t="str">
            <v>Y</v>
          </cell>
          <cell r="EU131" t="str">
            <v>Y</v>
          </cell>
          <cell r="EV131" t="str">
            <v>Y</v>
          </cell>
          <cell r="EW131" t="str">
            <v>Y</v>
          </cell>
          <cell r="EX131" t="str">
            <v>Y</v>
          </cell>
          <cell r="EY131"/>
          <cell r="EZ131" t="str">
            <v>Y</v>
          </cell>
          <cell r="FA131" t="str">
            <v>N</v>
          </cell>
          <cell r="FB131" t="str">
            <v>Y</v>
          </cell>
          <cell r="FC131" t="str">
            <v>N</v>
          </cell>
          <cell r="FD131" t="str">
            <v>Y</v>
          </cell>
          <cell r="FE131" t="str">
            <v>Y</v>
          </cell>
          <cell r="FF131" t="str">
            <v>Y</v>
          </cell>
          <cell r="FG131" t="str">
            <v>Y</v>
          </cell>
          <cell r="FH131" t="str">
            <v>Y</v>
          </cell>
          <cell r="FI131" t="str">
            <v>Y</v>
          </cell>
          <cell r="FJ131" t="str">
            <v>Y</v>
          </cell>
          <cell r="FK131" t="str">
            <v>N</v>
          </cell>
          <cell r="FL131" t="str">
            <v>Y</v>
          </cell>
          <cell r="FM131" t="str">
            <v>Y</v>
          </cell>
          <cell r="FN131" t="str">
            <v>N</v>
          </cell>
          <cell r="FO131" t="str">
            <v>Y</v>
          </cell>
          <cell r="FP131" t="str">
            <v>N</v>
          </cell>
          <cell r="FQ131" t="str">
            <v>Y</v>
          </cell>
          <cell r="FR131" t="str">
            <v>Y</v>
          </cell>
          <cell r="FS131" t="str">
            <v>Y</v>
          </cell>
          <cell r="FT131" t="str">
            <v>Y</v>
          </cell>
          <cell r="FU131" t="str">
            <v>Y</v>
          </cell>
          <cell r="FV131" t="str">
            <v>N</v>
          </cell>
          <cell r="FW131" t="str">
            <v>Y</v>
          </cell>
          <cell r="FX131" t="str">
            <v>Y</v>
          </cell>
          <cell r="FY131" t="str">
            <v>N</v>
          </cell>
          <cell r="FZ131" t="str">
            <v>Y</v>
          </cell>
          <cell r="GA131" t="str">
            <v>Y</v>
          </cell>
          <cell r="GB131"/>
          <cell r="GC131" t="str">
            <v>Y</v>
          </cell>
          <cell r="GD131" t="str">
            <v>Y</v>
          </cell>
          <cell r="GE131"/>
          <cell r="GF131" t="str">
            <v>Y</v>
          </cell>
          <cell r="GG131" t="str">
            <v>Y</v>
          </cell>
          <cell r="GH131" t="str">
            <v>Y</v>
          </cell>
          <cell r="GI131" t="str">
            <v>Y</v>
          </cell>
          <cell r="GJ131" t="str">
            <v>Y</v>
          </cell>
          <cell r="GK131" t="str">
            <v>Y</v>
          </cell>
          <cell r="GL131" t="str">
            <v>Y</v>
          </cell>
          <cell r="GM131" t="str">
            <v>N</v>
          </cell>
          <cell r="GN131" t="str">
            <v>Y</v>
          </cell>
          <cell r="GO131" t="str">
            <v>N</v>
          </cell>
          <cell r="GP131" t="str">
            <v>Y</v>
          </cell>
          <cell r="GQ131" t="str">
            <v>Y</v>
          </cell>
          <cell r="GR131" t="str">
            <v>Y</v>
          </cell>
          <cell r="GS131" t="str">
            <v>Y</v>
          </cell>
          <cell r="GT131" t="str">
            <v>N</v>
          </cell>
          <cell r="GU131" t="str">
            <v>Y</v>
          </cell>
          <cell r="GV131" t="str">
            <v>N</v>
          </cell>
          <cell r="GW131" t="str">
            <v>N</v>
          </cell>
          <cell r="GX131" t="str">
            <v>Y</v>
          </cell>
          <cell r="GY131" t="str">
            <v>Y</v>
          </cell>
          <cell r="GZ131" t="str">
            <v>Y</v>
          </cell>
          <cell r="HA131" t="str">
            <v>Y</v>
          </cell>
          <cell r="HB131" t="str">
            <v>Y</v>
          </cell>
          <cell r="HC131" t="str">
            <v>Y</v>
          </cell>
          <cell r="HD131" t="str">
            <v>N</v>
          </cell>
          <cell r="HE131" t="str">
            <v>Y</v>
          </cell>
          <cell r="HF131"/>
          <cell r="HG131" t="str">
            <v>Y</v>
          </cell>
          <cell r="HH131" t="str">
            <v>N</v>
          </cell>
          <cell r="HI131" t="str">
            <v>Y</v>
          </cell>
          <cell r="HJ131" t="str">
            <v>Y</v>
          </cell>
          <cell r="HK131" t="str">
            <v>Y</v>
          </cell>
          <cell r="HL131" t="str">
            <v>Y</v>
          </cell>
          <cell r="HM131" t="str">
            <v>Y</v>
          </cell>
          <cell r="HN131" t="str">
            <v>Y</v>
          </cell>
          <cell r="HO131" t="str">
            <v>Y</v>
          </cell>
          <cell r="HP131"/>
          <cell r="HQ131" t="str">
            <v>N</v>
          </cell>
          <cell r="HR131" t="str">
            <v>Y</v>
          </cell>
          <cell r="HS131" t="str">
            <v>Y</v>
          </cell>
          <cell r="HT131" t="str">
            <v>Y</v>
          </cell>
          <cell r="HU131" t="str">
            <v>N</v>
          </cell>
          <cell r="HV131" t="str">
            <v>Y</v>
          </cell>
          <cell r="HW131" t="str">
            <v>Y</v>
          </cell>
          <cell r="HX131" t="str">
            <v>Y</v>
          </cell>
          <cell r="HY131"/>
          <cell r="HZ131" t="str">
            <v>Y</v>
          </cell>
          <cell r="IA131" t="str">
            <v>Y</v>
          </cell>
          <cell r="IB131" t="str">
            <v>Y</v>
          </cell>
          <cell r="IC131" t="str">
            <v>Y</v>
          </cell>
          <cell r="ID131" t="str">
            <v>Y</v>
          </cell>
          <cell r="IE131" t="str">
            <v>N</v>
          </cell>
          <cell r="IF131" t="str">
            <v>N</v>
          </cell>
          <cell r="IG131" t="str">
            <v>Y</v>
          </cell>
          <cell r="IH131" t="str">
            <v>N</v>
          </cell>
          <cell r="II131"/>
          <cell r="IJ131" t="str">
            <v>Y</v>
          </cell>
          <cell r="IK131" t="str">
            <v>Y</v>
          </cell>
          <cell r="IL131" t="str">
            <v>Y</v>
          </cell>
          <cell r="IM131" t="str">
            <v>Y</v>
          </cell>
          <cell r="IN131"/>
          <cell r="IO131" t="str">
            <v>Y</v>
          </cell>
          <cell r="IP131" t="str">
            <v>Y</v>
          </cell>
          <cell r="IQ131" t="str">
            <v>Y</v>
          </cell>
          <cell r="IR131" t="str">
            <v>Y</v>
          </cell>
          <cell r="IS131" t="str">
            <v>Y</v>
          </cell>
          <cell r="IT131" t="str">
            <v>Y</v>
          </cell>
          <cell r="IU131" t="str">
            <v>Y</v>
          </cell>
          <cell r="IV131" t="str">
            <v>Y</v>
          </cell>
          <cell r="IW131"/>
          <cell r="IX131" t="str">
            <v>Y</v>
          </cell>
          <cell r="IY131" t="str">
            <v>Y</v>
          </cell>
          <cell r="IZ131" t="str">
            <v>Y</v>
          </cell>
          <cell r="JA131" t="str">
            <v>Y</v>
          </cell>
          <cell r="JB131" t="str">
            <v>Y</v>
          </cell>
          <cell r="JC131" t="str">
            <v>Y</v>
          </cell>
          <cell r="JD131" t="str">
            <v>Y</v>
          </cell>
          <cell r="JE131" t="str">
            <v>Y</v>
          </cell>
          <cell r="JF131" t="str">
            <v>Y</v>
          </cell>
          <cell r="JG131"/>
          <cell r="JH131" t="str">
            <v>N</v>
          </cell>
          <cell r="JI131"/>
          <cell r="JJ131" t="str">
            <v>N</v>
          </cell>
          <cell r="JK131" t="str">
            <v>Y</v>
          </cell>
          <cell r="JL131" t="str">
            <v>N</v>
          </cell>
          <cell r="JM131" t="str">
            <v>Y</v>
          </cell>
          <cell r="JN131" t="str">
            <v>Y</v>
          </cell>
          <cell r="JO131" t="str">
            <v>Y</v>
          </cell>
          <cell r="JP131" t="str">
            <v>Y</v>
          </cell>
          <cell r="JQ131" t="str">
            <v>N</v>
          </cell>
          <cell r="JR131" t="str">
            <v>N</v>
          </cell>
          <cell r="JS131" t="str">
            <v>Y</v>
          </cell>
          <cell r="JT131" t="str">
            <v>N</v>
          </cell>
          <cell r="JU131" t="str">
            <v>N</v>
          </cell>
          <cell r="JV131" t="str">
            <v>N</v>
          </cell>
          <cell r="JW131" t="str">
            <v>Y</v>
          </cell>
          <cell r="JX131" t="str">
            <v>Y</v>
          </cell>
          <cell r="JY131" t="str">
            <v>Y</v>
          </cell>
          <cell r="JZ131" t="str">
            <v>N</v>
          </cell>
          <cell r="KA131" t="str">
            <v>Y</v>
          </cell>
          <cell r="KB131" t="str">
            <v>Y</v>
          </cell>
          <cell r="KC131" t="str">
            <v>N</v>
          </cell>
          <cell r="KD131" t="str">
            <v>Y</v>
          </cell>
          <cell r="KE131" t="str">
            <v>Y</v>
          </cell>
          <cell r="KF131" t="str">
            <v>N</v>
          </cell>
          <cell r="KG131" t="str">
            <v>Y</v>
          </cell>
          <cell r="KH131"/>
          <cell r="KI131" t="str">
            <v>Y</v>
          </cell>
          <cell r="KJ131" t="str">
            <v>N</v>
          </cell>
          <cell r="KK131" t="str">
            <v>Y</v>
          </cell>
          <cell r="KL131" t="str">
            <v>Y</v>
          </cell>
          <cell r="KM131"/>
          <cell r="KN131" t="str">
            <v>N</v>
          </cell>
          <cell r="KO131"/>
          <cell r="KP131" t="str">
            <v>Y</v>
          </cell>
          <cell r="KQ131" t="str">
            <v>N</v>
          </cell>
          <cell r="KR131" t="str">
            <v>N</v>
          </cell>
          <cell r="KS131" t="str">
            <v>Y</v>
          </cell>
          <cell r="KT131" t="str">
            <v>Y</v>
          </cell>
          <cell r="KU131" t="str">
            <v>N</v>
          </cell>
          <cell r="KV131" t="str">
            <v>Y</v>
          </cell>
          <cell r="KW131" t="str">
            <v>Y</v>
          </cell>
          <cell r="KX131" t="str">
            <v>Y</v>
          </cell>
          <cell r="KY131" t="str">
            <v>Y</v>
          </cell>
          <cell r="KZ131" t="str">
            <v>Y</v>
          </cell>
          <cell r="LA131" t="str">
            <v>Y</v>
          </cell>
          <cell r="LB131" t="str">
            <v>Y</v>
          </cell>
          <cell r="LC131" t="str">
            <v>N</v>
          </cell>
          <cell r="LD131" t="str">
            <v>Y</v>
          </cell>
          <cell r="LE131" t="str">
            <v>Y</v>
          </cell>
          <cell r="LF131" t="str">
            <v>Y</v>
          </cell>
          <cell r="LG131" t="str">
            <v>Y</v>
          </cell>
          <cell r="LH131" t="str">
            <v>Y</v>
          </cell>
          <cell r="LI131" t="str">
            <v>Y</v>
          </cell>
          <cell r="LJ131" t="str">
            <v>Y</v>
          </cell>
          <cell r="LK131" t="str">
            <v>Y</v>
          </cell>
          <cell r="LL131" t="str">
            <v>Y</v>
          </cell>
          <cell r="LM131" t="str">
            <v>Y</v>
          </cell>
          <cell r="LN131" t="str">
            <v>Y</v>
          </cell>
          <cell r="LO131" t="str">
            <v>Y</v>
          </cell>
          <cell r="LP131" t="str">
            <v>Y</v>
          </cell>
          <cell r="LQ131" t="str">
            <v>Y</v>
          </cell>
          <cell r="LR131"/>
          <cell r="LS131" t="str">
            <v>Y</v>
          </cell>
          <cell r="LT131" t="str">
            <v>Y</v>
          </cell>
          <cell r="LU131"/>
          <cell r="LV131" t="str">
            <v>Y</v>
          </cell>
          <cell r="LW131" t="str">
            <v>Y</v>
          </cell>
          <cell r="LX131" t="str">
            <v>Y</v>
          </cell>
          <cell r="LY131" t="str">
            <v>Y</v>
          </cell>
          <cell r="LZ131" t="str">
            <v>N</v>
          </cell>
          <cell r="MA131" t="str">
            <v>Y</v>
          </cell>
          <cell r="MB131" t="str">
            <v>Y</v>
          </cell>
          <cell r="MC131" t="str">
            <v>Y</v>
          </cell>
          <cell r="MD131" t="str">
            <v>Y</v>
          </cell>
          <cell r="ME131" t="str">
            <v>Y</v>
          </cell>
          <cell r="MF131" t="str">
            <v>Y</v>
          </cell>
          <cell r="MG131" t="str">
            <v>Y</v>
          </cell>
          <cell r="MH131" t="str">
            <v>Y</v>
          </cell>
          <cell r="MI131" t="str">
            <v>Y</v>
          </cell>
          <cell r="MJ131" t="str">
            <v>Y</v>
          </cell>
          <cell r="MK131" t="str">
            <v>Y</v>
          </cell>
          <cell r="ML131" t="str">
            <v>Y</v>
          </cell>
          <cell r="MM131" t="str">
            <v>Y</v>
          </cell>
          <cell r="MN131" t="str">
            <v>Y</v>
          </cell>
          <cell r="MO131" t="str">
            <v>Y</v>
          </cell>
          <cell r="MP131" t="str">
            <v>Y</v>
          </cell>
          <cell r="MQ131"/>
          <cell r="MR131" t="str">
            <v>Y</v>
          </cell>
          <cell r="MS131" t="str">
            <v>Y</v>
          </cell>
          <cell r="MT131" t="str">
            <v>Y</v>
          </cell>
          <cell r="MU131" t="str">
            <v>Y</v>
          </cell>
          <cell r="MV131" t="str">
            <v>Y</v>
          </cell>
          <cell r="MW131" t="str">
            <v>Y</v>
          </cell>
          <cell r="MX131" t="str">
            <v>N</v>
          </cell>
          <cell r="MY131" t="str">
            <v>Y</v>
          </cell>
          <cell r="MZ131" t="str">
            <v>Y</v>
          </cell>
          <cell r="NA131" t="str">
            <v>Y</v>
          </cell>
          <cell r="NB131" t="str">
            <v>Y</v>
          </cell>
          <cell r="NC131" t="str">
            <v>Y</v>
          </cell>
          <cell r="ND131" t="str">
            <v>Y</v>
          </cell>
          <cell r="NE131" t="str">
            <v>N</v>
          </cell>
          <cell r="NF131" t="str">
            <v>Y</v>
          </cell>
          <cell r="NG131" t="str">
            <v>Y</v>
          </cell>
          <cell r="NH131" t="str">
            <v>Y</v>
          </cell>
          <cell r="NI131" t="str">
            <v>Y</v>
          </cell>
          <cell r="NJ131" t="str">
            <v>Y</v>
          </cell>
          <cell r="NK131" t="str">
            <v>Y</v>
          </cell>
          <cell r="NL131" t="str">
            <v>Y</v>
          </cell>
          <cell r="NM131" t="str">
            <v>Y</v>
          </cell>
          <cell r="NN131" t="str">
            <v>Y</v>
          </cell>
          <cell r="NO131" t="str">
            <v>Y</v>
          </cell>
          <cell r="NP131" t="str">
            <v>Y</v>
          </cell>
          <cell r="NQ131" t="str">
            <v>Y</v>
          </cell>
          <cell r="NR131" t="str">
            <v>Y</v>
          </cell>
          <cell r="NS131"/>
          <cell r="NT131"/>
          <cell r="NU131" t="str">
            <v>Y</v>
          </cell>
          <cell r="NV131" t="str">
            <v>Y</v>
          </cell>
          <cell r="NW131" t="str">
            <v>Y</v>
          </cell>
          <cell r="NX131" t="str">
            <v>N</v>
          </cell>
          <cell r="NY131" t="str">
            <v>Y</v>
          </cell>
          <cell r="NZ131" t="str">
            <v>Y</v>
          </cell>
          <cell r="OA131" t="str">
            <v>Y</v>
          </cell>
          <cell r="OB131" t="str">
            <v>Y</v>
          </cell>
          <cell r="OC131" t="str">
            <v>Y</v>
          </cell>
          <cell r="OD131" t="str">
            <v>Y</v>
          </cell>
          <cell r="OE131" t="str">
            <v>Y</v>
          </cell>
          <cell r="OF131" t="str">
            <v>Y</v>
          </cell>
          <cell r="OG131" t="str">
            <v>Y</v>
          </cell>
          <cell r="OH131"/>
          <cell r="OI131" t="str">
            <v>Y</v>
          </cell>
          <cell r="OJ131" t="str">
            <v>Y</v>
          </cell>
          <cell r="OK131" t="str">
            <v>Y</v>
          </cell>
          <cell r="OL131" t="str">
            <v>Y</v>
          </cell>
          <cell r="OM131" t="str">
            <v>Y</v>
          </cell>
          <cell r="ON131" t="str">
            <v>Y</v>
          </cell>
          <cell r="OO131" t="str">
            <v>Y</v>
          </cell>
          <cell r="OP131"/>
          <cell r="OQ131" t="str">
            <v>Y</v>
          </cell>
          <cell r="OR131" t="str">
            <v>N</v>
          </cell>
          <cell r="OS131" t="str">
            <v>Y</v>
          </cell>
          <cell r="OT131"/>
          <cell r="OU131" t="str">
            <v>Y</v>
          </cell>
          <cell r="OV131" t="str">
            <v>N</v>
          </cell>
          <cell r="OW131" t="str">
            <v>Y</v>
          </cell>
          <cell r="OX131" t="str">
            <v>Y</v>
          </cell>
          <cell r="OY131" t="str">
            <v>N</v>
          </cell>
          <cell r="OZ131" t="str">
            <v>Y</v>
          </cell>
          <cell r="PA131" t="str">
            <v>N</v>
          </cell>
          <cell r="PB131" t="str">
            <v>N</v>
          </cell>
          <cell r="PC131" t="str">
            <v>N</v>
          </cell>
          <cell r="PD131" t="str">
            <v>Y</v>
          </cell>
          <cell r="PE131" t="str">
            <v>Y</v>
          </cell>
          <cell r="PF131" t="str">
            <v>N</v>
          </cell>
          <cell r="PG131" t="str">
            <v>Y</v>
          </cell>
          <cell r="PH131" t="str">
            <v>Y</v>
          </cell>
          <cell r="PI131" t="str">
            <v>Y</v>
          </cell>
          <cell r="PJ131" t="str">
            <v>Y</v>
          </cell>
          <cell r="PK131" t="str">
            <v>Y</v>
          </cell>
          <cell r="PL131" t="str">
            <v>Y</v>
          </cell>
          <cell r="PM131" t="str">
            <v>N</v>
          </cell>
          <cell r="PN131" t="str">
            <v>Y</v>
          </cell>
          <cell r="PO131" t="str">
            <v>Y</v>
          </cell>
          <cell r="PP131" t="str">
            <v>N</v>
          </cell>
          <cell r="PQ131" t="str">
            <v>Y</v>
          </cell>
          <cell r="PR131" t="str">
            <v>N</v>
          </cell>
          <cell r="PS131" t="str">
            <v>Y</v>
          </cell>
          <cell r="PT131" t="str">
            <v>N</v>
          </cell>
          <cell r="PU131" t="str">
            <v>Y</v>
          </cell>
          <cell r="PV131" t="str">
            <v>Y</v>
          </cell>
          <cell r="PW131" t="str">
            <v>N</v>
          </cell>
          <cell r="PX131" t="str">
            <v>Y</v>
          </cell>
          <cell r="PY131" t="str">
            <v>N</v>
          </cell>
          <cell r="PZ131" t="str">
            <v>Y</v>
          </cell>
          <cell r="QA131"/>
          <cell r="QB131" t="str">
            <v>Y</v>
          </cell>
          <cell r="QC131" t="str">
            <v>Y</v>
          </cell>
          <cell r="QD131" t="str">
            <v>N</v>
          </cell>
          <cell r="QE131" t="str">
            <v>Y</v>
          </cell>
          <cell r="QF131" t="str">
            <v>Y</v>
          </cell>
          <cell r="QG131" t="str">
            <v>N</v>
          </cell>
          <cell r="QH131" t="str">
            <v>Y</v>
          </cell>
          <cell r="QI131" t="str">
            <v>Y</v>
          </cell>
          <cell r="QJ131" t="str">
            <v>N</v>
          </cell>
          <cell r="QK131" t="str">
            <v>Y</v>
          </cell>
          <cell r="QL131" t="str">
            <v>Y</v>
          </cell>
          <cell r="QM131" t="str">
            <v>Y</v>
          </cell>
          <cell r="QN131" t="str">
            <v>Y</v>
          </cell>
          <cell r="QO131" t="str">
            <v>Y</v>
          </cell>
          <cell r="QP131" t="str">
            <v>Y</v>
          </cell>
          <cell r="QQ131" t="str">
            <v>Y</v>
          </cell>
          <cell r="QR131" t="str">
            <v>Y</v>
          </cell>
          <cell r="QS131" t="str">
            <v>Y</v>
          </cell>
          <cell r="QT131" t="str">
            <v>Y</v>
          </cell>
          <cell r="QU131" t="str">
            <v>Y</v>
          </cell>
          <cell r="QV131" t="str">
            <v>Y</v>
          </cell>
          <cell r="QW131" t="str">
            <v>Y</v>
          </cell>
          <cell r="QX131" t="str">
            <v>N</v>
          </cell>
          <cell r="QY131" t="str">
            <v>Y</v>
          </cell>
          <cell r="QZ131"/>
          <cell r="RA131" t="str">
            <v>Y</v>
          </cell>
          <cell r="RB131" t="str">
            <v>Y</v>
          </cell>
          <cell r="RC131" t="str">
            <v>Y</v>
          </cell>
          <cell r="RD131" t="str">
            <v>Y</v>
          </cell>
          <cell r="RE131" t="str">
            <v>Y</v>
          </cell>
          <cell r="RF131" t="str">
            <v>N</v>
          </cell>
          <cell r="RG131" t="str">
            <v>Y</v>
          </cell>
          <cell r="RH131" t="str">
            <v>Y</v>
          </cell>
          <cell r="RI131" t="str">
            <v>Y</v>
          </cell>
          <cell r="RJ131" t="str">
            <v>N</v>
          </cell>
          <cell r="RK131" t="str">
            <v>Y</v>
          </cell>
          <cell r="RL131" t="str">
            <v>Y</v>
          </cell>
          <cell r="RM131" t="str">
            <v>Y</v>
          </cell>
          <cell r="RN131" t="str">
            <v>Y</v>
          </cell>
          <cell r="RO131" t="str">
            <v>Y</v>
          </cell>
          <cell r="RP131" t="str">
            <v>Y</v>
          </cell>
          <cell r="RQ131" t="str">
            <v>N</v>
          </cell>
          <cell r="RR131" t="str">
            <v>Y</v>
          </cell>
          <cell r="RS131" t="str">
            <v>Y</v>
          </cell>
          <cell r="RT131" t="str">
            <v>Y</v>
          </cell>
          <cell r="RU131" t="str">
            <v>Y</v>
          </cell>
          <cell r="RV131" t="str">
            <v>Y</v>
          </cell>
          <cell r="RW131" t="str">
            <v>N</v>
          </cell>
          <cell r="RX131"/>
          <cell r="RY131"/>
          <cell r="RZ131" t="str">
            <v>N</v>
          </cell>
          <cell r="SA131" t="str">
            <v>Y</v>
          </cell>
          <cell r="SB131" t="str">
            <v>Y</v>
          </cell>
          <cell r="SC131"/>
          <cell r="SD131"/>
          <cell r="SE131" t="str">
            <v>N</v>
          </cell>
          <cell r="SF131" t="str">
            <v>Y</v>
          </cell>
          <cell r="SG131" t="str">
            <v>Y</v>
          </cell>
          <cell r="SH131" t="str">
            <v>Y</v>
          </cell>
          <cell r="SI131"/>
          <cell r="SJ131" t="str">
            <v>Y</v>
          </cell>
          <cell r="SK131" t="str">
            <v>Y</v>
          </cell>
          <cell r="SL131" t="str">
            <v>Y</v>
          </cell>
          <cell r="SM131"/>
          <cell r="SN131" t="str">
            <v>Y</v>
          </cell>
          <cell r="SO131" t="str">
            <v>Y</v>
          </cell>
          <cell r="SP131" t="str">
            <v>Y</v>
          </cell>
          <cell r="SQ131" t="str">
            <v>N</v>
          </cell>
          <cell r="SR131" t="str">
            <v>Y</v>
          </cell>
          <cell r="SS131" t="str">
            <v>Y</v>
          </cell>
          <cell r="ST131" t="str">
            <v>Y</v>
          </cell>
          <cell r="SU131" t="str">
            <v>Y</v>
          </cell>
          <cell r="SV131" t="str">
            <v>N</v>
          </cell>
          <cell r="SW131" t="str">
            <v>Y</v>
          </cell>
          <cell r="SX131" t="str">
            <v>Y</v>
          </cell>
          <cell r="SY131" t="str">
            <v>Y</v>
          </cell>
          <cell r="SZ131" t="str">
            <v>Y</v>
          </cell>
          <cell r="TA131" t="str">
            <v>Y</v>
          </cell>
          <cell r="TB131" t="str">
            <v>Y</v>
          </cell>
          <cell r="TC131" t="str">
            <v>Y</v>
          </cell>
          <cell r="TD131" t="str">
            <v>N</v>
          </cell>
          <cell r="TE131" t="str">
            <v>Y</v>
          </cell>
          <cell r="TF131" t="str">
            <v>Y</v>
          </cell>
          <cell r="TG131" t="str">
            <v>Y</v>
          </cell>
          <cell r="TH131" t="str">
            <v>Y</v>
          </cell>
          <cell r="TI131" t="str">
            <v>Y</v>
          </cell>
          <cell r="TJ131" t="str">
            <v>Y</v>
          </cell>
          <cell r="TK131" t="str">
            <v>Y</v>
          </cell>
          <cell r="TL131" t="str">
            <v>Y</v>
          </cell>
          <cell r="TM131" t="str">
            <v>Y</v>
          </cell>
          <cell r="TN131" t="str">
            <v>Y</v>
          </cell>
          <cell r="TO131" t="str">
            <v>Y</v>
          </cell>
          <cell r="TP131" t="str">
            <v>Y</v>
          </cell>
          <cell r="TQ131" t="str">
            <v>Y</v>
          </cell>
          <cell r="TR131"/>
          <cell r="TS131" t="str">
            <v>Y</v>
          </cell>
          <cell r="TT131" t="str">
            <v>Y</v>
          </cell>
          <cell r="TU131" t="str">
            <v>Y</v>
          </cell>
          <cell r="TV131" t="str">
            <v>Y</v>
          </cell>
          <cell r="TW131" t="str">
            <v>Y</v>
          </cell>
          <cell r="TX131" t="str">
            <v>Y</v>
          </cell>
          <cell r="TY131" t="str">
            <v>Y</v>
          </cell>
          <cell r="TZ131" t="str">
            <v>Y</v>
          </cell>
          <cell r="UA131" t="str">
            <v>Y</v>
          </cell>
          <cell r="UB131" t="str">
            <v>Y</v>
          </cell>
          <cell r="UC131" t="str">
            <v>Y</v>
          </cell>
          <cell r="UD131" t="str">
            <v>Y</v>
          </cell>
          <cell r="UE131" t="str">
            <v>Y</v>
          </cell>
          <cell r="UF131" t="str">
            <v>Y</v>
          </cell>
          <cell r="UG131" t="str">
            <v>Y</v>
          </cell>
          <cell r="UH131" t="str">
            <v>Y</v>
          </cell>
          <cell r="UI131" t="str">
            <v>Y</v>
          </cell>
          <cell r="UJ131" t="str">
            <v>Y</v>
          </cell>
          <cell r="UK131" t="str">
            <v>Y</v>
          </cell>
          <cell r="UL131" t="str">
            <v>Y</v>
          </cell>
          <cell r="UM131" t="str">
            <v>Y</v>
          </cell>
          <cell r="UN131" t="str">
            <v>Y</v>
          </cell>
          <cell r="UO131"/>
          <cell r="UP131" t="str">
            <v>Y</v>
          </cell>
          <cell r="UQ131" t="str">
            <v>Y</v>
          </cell>
          <cell r="UR131"/>
          <cell r="US131" t="str">
            <v>Y</v>
          </cell>
          <cell r="UT131" t="str">
            <v>N</v>
          </cell>
          <cell r="UU131" t="str">
            <v>Y</v>
          </cell>
          <cell r="UV131" t="str">
            <v>Y</v>
          </cell>
          <cell r="UW131" t="str">
            <v>Y</v>
          </cell>
          <cell r="UX131" t="str">
            <v>Y</v>
          </cell>
          <cell r="UY131" t="str">
            <v>Y</v>
          </cell>
          <cell r="UZ131" t="str">
            <v>Y</v>
          </cell>
          <cell r="VA131" t="str">
            <v>Y</v>
          </cell>
          <cell r="VB131" t="str">
            <v>Y</v>
          </cell>
          <cell r="VC131" t="str">
            <v>Y</v>
          </cell>
          <cell r="VD131" t="str">
            <v>Y</v>
          </cell>
          <cell r="VE131" t="str">
            <v>Y</v>
          </cell>
          <cell r="VF131" t="str">
            <v>Y</v>
          </cell>
          <cell r="VG131"/>
          <cell r="VH131" t="str">
            <v>Y</v>
          </cell>
          <cell r="VI131" t="str">
            <v>Y</v>
          </cell>
          <cell r="VJ131" t="str">
            <v>Y</v>
          </cell>
          <cell r="VK131" t="str">
            <v>Y</v>
          </cell>
          <cell r="VL131" t="str">
            <v>Y</v>
          </cell>
          <cell r="VM131"/>
          <cell r="VN131" t="str">
            <v>N</v>
          </cell>
          <cell r="VO131" t="str">
            <v>Y</v>
          </cell>
          <cell r="VP131"/>
          <cell r="VQ131" t="str">
            <v>Y</v>
          </cell>
          <cell r="VR131" t="str">
            <v>Y</v>
          </cell>
          <cell r="VS131" t="str">
            <v>Y</v>
          </cell>
          <cell r="VT131" t="str">
            <v>Y</v>
          </cell>
          <cell r="VU131" t="str">
            <v>Y</v>
          </cell>
          <cell r="VV131" t="str">
            <v>N</v>
          </cell>
          <cell r="VW131" t="str">
            <v>Y</v>
          </cell>
          <cell r="VX131"/>
          <cell r="VY131" t="str">
            <v>Y</v>
          </cell>
          <cell r="VZ131" t="str">
            <v>Y</v>
          </cell>
          <cell r="WA131"/>
          <cell r="WB131"/>
          <cell r="WC131" t="str">
            <v>N</v>
          </cell>
          <cell r="WD131" t="str">
            <v>Y</v>
          </cell>
          <cell r="WE131" t="str">
            <v>N</v>
          </cell>
          <cell r="WF131"/>
          <cell r="WG131" t="str">
            <v>Y</v>
          </cell>
          <cell r="WH131" t="str">
            <v>N</v>
          </cell>
          <cell r="WI131" t="str">
            <v>Y</v>
          </cell>
          <cell r="WJ131"/>
          <cell r="WK131"/>
          <cell r="WL131" t="str">
            <v>N</v>
          </cell>
          <cell r="WM131" t="str">
            <v>Y</v>
          </cell>
          <cell r="WN131" t="str">
            <v>Y</v>
          </cell>
          <cell r="WO131" t="str">
            <v>Y</v>
          </cell>
          <cell r="WP131"/>
          <cell r="WQ131"/>
          <cell r="WR131" t="str">
            <v>Y</v>
          </cell>
          <cell r="WS131" t="str">
            <v>N</v>
          </cell>
          <cell r="WT131" t="str">
            <v>Y</v>
          </cell>
          <cell r="WU131" t="str">
            <v>Y</v>
          </cell>
          <cell r="WV131" t="str">
            <v>N</v>
          </cell>
          <cell r="WW131" t="str">
            <v>Y</v>
          </cell>
          <cell r="WX131" t="str">
            <v>Y</v>
          </cell>
          <cell r="WY131" t="str">
            <v>Y</v>
          </cell>
          <cell r="WZ131" t="str">
            <v>Y</v>
          </cell>
          <cell r="XA131"/>
          <cell r="XB131" t="str">
            <v>Y</v>
          </cell>
          <cell r="XC131"/>
          <cell r="XD131"/>
          <cell r="XE131"/>
          <cell r="XF131"/>
          <cell r="XG131"/>
          <cell r="XH131"/>
          <cell r="XI131" t="str">
            <v>N</v>
          </cell>
          <cell r="XJ131"/>
          <cell r="XK131" t="str">
            <v>N</v>
          </cell>
          <cell r="XL131" t="str">
            <v>Y</v>
          </cell>
          <cell r="XM131"/>
          <cell r="XN131" t="str">
            <v>Y</v>
          </cell>
          <cell r="XO131"/>
          <cell r="XP131" t="str">
            <v>N</v>
          </cell>
          <cell r="XQ131" t="str">
            <v>Y</v>
          </cell>
          <cell r="XR131" t="str">
            <v>Y</v>
          </cell>
          <cell r="XS131" t="str">
            <v>Y</v>
          </cell>
          <cell r="XT131" t="str">
            <v>Y</v>
          </cell>
          <cell r="XU131" t="str">
            <v>N</v>
          </cell>
          <cell r="XV131" t="str">
            <v>Y</v>
          </cell>
        </row>
        <row r="132">
          <cell r="E132" t="str">
            <v>Y</v>
          </cell>
          <cell r="F132" t="str">
            <v>Y</v>
          </cell>
          <cell r="G132" t="str">
            <v>Y</v>
          </cell>
          <cell r="H132" t="str">
            <v>Y</v>
          </cell>
          <cell r="I132" t="str">
            <v>Y</v>
          </cell>
          <cell r="J132" t="str">
            <v>Y</v>
          </cell>
          <cell r="K132" t="str">
            <v>Y</v>
          </cell>
          <cell r="L132" t="str">
            <v>Y</v>
          </cell>
          <cell r="M132" t="str">
            <v>Y</v>
          </cell>
          <cell r="N132" t="str">
            <v>Y</v>
          </cell>
          <cell r="O132"/>
          <cell r="P132" t="str">
            <v>Y</v>
          </cell>
          <cell r="Q132" t="str">
            <v>Y</v>
          </cell>
          <cell r="R132" t="str">
            <v>N</v>
          </cell>
          <cell r="S132" t="str">
            <v>Y</v>
          </cell>
          <cell r="T132" t="str">
            <v>Y</v>
          </cell>
          <cell r="U132" t="str">
            <v>Y</v>
          </cell>
          <cell r="V132" t="str">
            <v>Y</v>
          </cell>
          <cell r="W132" t="str">
            <v>Y</v>
          </cell>
          <cell r="X132" t="str">
            <v>Y</v>
          </cell>
          <cell r="Y132" t="str">
            <v>N</v>
          </cell>
          <cell r="Z132"/>
          <cell r="AA132" t="str">
            <v>Y</v>
          </cell>
          <cell r="AB132" t="str">
            <v>Y</v>
          </cell>
          <cell r="AC132" t="str">
            <v>Y</v>
          </cell>
          <cell r="AD132" t="str">
            <v>Y</v>
          </cell>
          <cell r="AE132" t="str">
            <v>N</v>
          </cell>
          <cell r="AF132" t="str">
            <v>Y</v>
          </cell>
          <cell r="AG132" t="str">
            <v>Y</v>
          </cell>
          <cell r="AH132" t="str">
            <v>Y</v>
          </cell>
          <cell r="AI132" t="str">
            <v>N</v>
          </cell>
          <cell r="AJ132" t="str">
            <v>Y</v>
          </cell>
          <cell r="AK132" t="str">
            <v>N</v>
          </cell>
          <cell r="AL132" t="str">
            <v>N</v>
          </cell>
          <cell r="AM132" t="str">
            <v>Y</v>
          </cell>
          <cell r="AN132" t="str">
            <v>Y</v>
          </cell>
          <cell r="AO132" t="str">
            <v>Y</v>
          </cell>
          <cell r="AP132" t="str">
            <v>N</v>
          </cell>
          <cell r="AQ132" t="str">
            <v>N</v>
          </cell>
          <cell r="AR132" t="str">
            <v>Y</v>
          </cell>
          <cell r="AS132" t="str">
            <v>Y</v>
          </cell>
          <cell r="AT132" t="str">
            <v>Y</v>
          </cell>
          <cell r="AU132" t="str">
            <v>N</v>
          </cell>
          <cell r="AV132" t="str">
            <v>Y</v>
          </cell>
          <cell r="AW132" t="str">
            <v>N</v>
          </cell>
          <cell r="AX132" t="str">
            <v>N</v>
          </cell>
          <cell r="AY132"/>
          <cell r="AZ132" t="str">
            <v>Y</v>
          </cell>
          <cell r="BA132"/>
          <cell r="BB132" t="str">
            <v>N</v>
          </cell>
          <cell r="BC132" t="str">
            <v>N</v>
          </cell>
          <cell r="BD132" t="str">
            <v>Y</v>
          </cell>
          <cell r="BE132" t="str">
            <v>Y</v>
          </cell>
          <cell r="BF132" t="str">
            <v>N</v>
          </cell>
          <cell r="BG132" t="str">
            <v>N</v>
          </cell>
          <cell r="BH132" t="str">
            <v>N</v>
          </cell>
          <cell r="BI132" t="str">
            <v>N</v>
          </cell>
          <cell r="BJ132" t="str">
            <v>N</v>
          </cell>
          <cell r="BK132" t="str">
            <v>N</v>
          </cell>
          <cell r="BL132" t="str">
            <v>Y</v>
          </cell>
          <cell r="BM132" t="str">
            <v>N</v>
          </cell>
          <cell r="BN132" t="str">
            <v>Y</v>
          </cell>
          <cell r="BO132" t="str">
            <v>N</v>
          </cell>
          <cell r="BP132" t="str">
            <v>Y</v>
          </cell>
          <cell r="BQ132" t="str">
            <v>Y</v>
          </cell>
          <cell r="BR132" t="str">
            <v>Y</v>
          </cell>
          <cell r="BS132" t="str">
            <v>Y</v>
          </cell>
          <cell r="BT132" t="str">
            <v>N</v>
          </cell>
          <cell r="BU132" t="str">
            <v>N</v>
          </cell>
          <cell r="BV132" t="str">
            <v>Y</v>
          </cell>
          <cell r="BW132" t="str">
            <v>Y</v>
          </cell>
          <cell r="BX132" t="str">
            <v>Y</v>
          </cell>
          <cell r="BY132" t="str">
            <v>N</v>
          </cell>
          <cell r="BZ132" t="str">
            <v>N</v>
          </cell>
          <cell r="CA132" t="str">
            <v>Y</v>
          </cell>
          <cell r="CB132" t="str">
            <v>Y</v>
          </cell>
          <cell r="CC132" t="str">
            <v>N</v>
          </cell>
          <cell r="CD132" t="str">
            <v>Y</v>
          </cell>
          <cell r="CE132" t="str">
            <v>Y</v>
          </cell>
          <cell r="CF132" t="str">
            <v>Y</v>
          </cell>
          <cell r="CG132" t="str">
            <v>Y</v>
          </cell>
          <cell r="CH132" t="str">
            <v>N</v>
          </cell>
          <cell r="CI132" t="str">
            <v>Y</v>
          </cell>
          <cell r="CJ132" t="str">
            <v>N</v>
          </cell>
          <cell r="CK132" t="str">
            <v>N</v>
          </cell>
          <cell r="CL132" t="str">
            <v>Y</v>
          </cell>
          <cell r="CM132"/>
          <cell r="CN132" t="str">
            <v>Y</v>
          </cell>
          <cell r="CO132" t="str">
            <v>Y</v>
          </cell>
          <cell r="CP132" t="str">
            <v>N</v>
          </cell>
          <cell r="CQ132" t="str">
            <v>Y</v>
          </cell>
          <cell r="CR132"/>
          <cell r="CS132" t="str">
            <v>N</v>
          </cell>
          <cell r="CT132" t="str">
            <v>Y</v>
          </cell>
          <cell r="CU132" t="str">
            <v>Y</v>
          </cell>
          <cell r="CV132" t="str">
            <v>Y</v>
          </cell>
          <cell r="CW132" t="str">
            <v>Y</v>
          </cell>
          <cell r="CX132" t="str">
            <v>Y</v>
          </cell>
          <cell r="CY132" t="str">
            <v>Y</v>
          </cell>
          <cell r="CZ132" t="str">
            <v>Y</v>
          </cell>
          <cell r="DA132" t="str">
            <v>N</v>
          </cell>
          <cell r="DB132" t="str">
            <v>Y</v>
          </cell>
          <cell r="DC132" t="str">
            <v>N</v>
          </cell>
          <cell r="DD132" t="str">
            <v>Y</v>
          </cell>
          <cell r="DE132" t="str">
            <v>Y</v>
          </cell>
          <cell r="DF132" t="str">
            <v>Y</v>
          </cell>
          <cell r="DG132" t="str">
            <v>N</v>
          </cell>
          <cell r="DH132" t="str">
            <v>Y</v>
          </cell>
          <cell r="DI132" t="str">
            <v>Y</v>
          </cell>
          <cell r="DJ132" t="str">
            <v>Y</v>
          </cell>
          <cell r="DK132" t="str">
            <v>N</v>
          </cell>
          <cell r="DL132" t="str">
            <v>Y</v>
          </cell>
          <cell r="DM132" t="str">
            <v>N</v>
          </cell>
          <cell r="DN132" t="str">
            <v>Y</v>
          </cell>
          <cell r="DO132" t="str">
            <v>N</v>
          </cell>
          <cell r="DP132" t="str">
            <v>Y</v>
          </cell>
          <cell r="DQ132" t="str">
            <v>N</v>
          </cell>
          <cell r="DR132" t="str">
            <v>N</v>
          </cell>
          <cell r="DS132" t="str">
            <v>Y</v>
          </cell>
          <cell r="DT132" t="str">
            <v>Y</v>
          </cell>
          <cell r="DU132" t="str">
            <v>Y</v>
          </cell>
          <cell r="DV132" t="str">
            <v>Y</v>
          </cell>
          <cell r="DW132" t="str">
            <v>Y</v>
          </cell>
          <cell r="DX132" t="str">
            <v>Y</v>
          </cell>
          <cell r="DY132" t="str">
            <v>Y</v>
          </cell>
          <cell r="DZ132" t="str">
            <v>Y</v>
          </cell>
          <cell r="EA132" t="str">
            <v>N</v>
          </cell>
          <cell r="EB132"/>
          <cell r="EC132" t="str">
            <v>N</v>
          </cell>
          <cell r="ED132" t="str">
            <v>N</v>
          </cell>
          <cell r="EE132" t="str">
            <v>Y</v>
          </cell>
          <cell r="EF132" t="str">
            <v>N</v>
          </cell>
          <cell r="EG132" t="str">
            <v>Y</v>
          </cell>
          <cell r="EH132" t="str">
            <v>N</v>
          </cell>
          <cell r="EI132" t="str">
            <v>N</v>
          </cell>
          <cell r="EJ132" t="str">
            <v>Y</v>
          </cell>
          <cell r="EK132" t="str">
            <v>N</v>
          </cell>
          <cell r="EL132"/>
          <cell r="EM132" t="str">
            <v>Y</v>
          </cell>
          <cell r="EN132" t="str">
            <v>Y</v>
          </cell>
          <cell r="EO132" t="str">
            <v>N</v>
          </cell>
          <cell r="EP132" t="str">
            <v>Y</v>
          </cell>
          <cell r="EQ132" t="str">
            <v>N</v>
          </cell>
          <cell r="ER132" t="str">
            <v>Y</v>
          </cell>
          <cell r="ES132" t="str">
            <v>N</v>
          </cell>
          <cell r="ET132" t="str">
            <v>Y</v>
          </cell>
          <cell r="EU132" t="str">
            <v>Y</v>
          </cell>
          <cell r="EV132" t="str">
            <v>Y</v>
          </cell>
          <cell r="EW132" t="str">
            <v>Y</v>
          </cell>
          <cell r="EX132" t="str">
            <v>Y</v>
          </cell>
          <cell r="EY132"/>
          <cell r="EZ132" t="str">
            <v>Y</v>
          </cell>
          <cell r="FA132" t="str">
            <v>N</v>
          </cell>
          <cell r="FB132" t="str">
            <v>Y</v>
          </cell>
          <cell r="FC132" t="str">
            <v>N</v>
          </cell>
          <cell r="FD132" t="str">
            <v>Y</v>
          </cell>
          <cell r="FE132" t="str">
            <v>Y</v>
          </cell>
          <cell r="FF132" t="str">
            <v>Y</v>
          </cell>
          <cell r="FG132" t="str">
            <v>Y</v>
          </cell>
          <cell r="FH132" t="str">
            <v>N</v>
          </cell>
          <cell r="FI132" t="str">
            <v>Y</v>
          </cell>
          <cell r="FJ132" t="str">
            <v>Y</v>
          </cell>
          <cell r="FK132" t="str">
            <v>N</v>
          </cell>
          <cell r="FL132" t="str">
            <v>Y</v>
          </cell>
          <cell r="FM132" t="str">
            <v>Y</v>
          </cell>
          <cell r="FN132" t="str">
            <v>N</v>
          </cell>
          <cell r="FO132" t="str">
            <v>Y</v>
          </cell>
          <cell r="FP132" t="str">
            <v>N</v>
          </cell>
          <cell r="FQ132" t="str">
            <v>Y</v>
          </cell>
          <cell r="FR132" t="str">
            <v>Y</v>
          </cell>
          <cell r="FS132" t="str">
            <v>Y</v>
          </cell>
          <cell r="FT132" t="str">
            <v>Y</v>
          </cell>
          <cell r="FU132" t="str">
            <v>Y</v>
          </cell>
          <cell r="FV132" t="str">
            <v>N</v>
          </cell>
          <cell r="FW132" t="str">
            <v>Y</v>
          </cell>
          <cell r="FX132" t="str">
            <v>Y</v>
          </cell>
          <cell r="FY132" t="str">
            <v>N</v>
          </cell>
          <cell r="FZ132" t="str">
            <v>Y</v>
          </cell>
          <cell r="GA132" t="str">
            <v>N</v>
          </cell>
          <cell r="GB132"/>
          <cell r="GC132" t="str">
            <v>Y</v>
          </cell>
          <cell r="GD132" t="str">
            <v>Y</v>
          </cell>
          <cell r="GE132"/>
          <cell r="GF132" t="str">
            <v>Y</v>
          </cell>
          <cell r="GG132" t="str">
            <v>Y</v>
          </cell>
          <cell r="GH132" t="str">
            <v>Y</v>
          </cell>
          <cell r="GI132" t="str">
            <v>Y</v>
          </cell>
          <cell r="GJ132" t="str">
            <v>Y</v>
          </cell>
          <cell r="GK132" t="str">
            <v>N</v>
          </cell>
          <cell r="GL132" t="str">
            <v>N</v>
          </cell>
          <cell r="GM132" t="str">
            <v>N</v>
          </cell>
          <cell r="GN132" t="str">
            <v>Y</v>
          </cell>
          <cell r="GO132" t="str">
            <v>N</v>
          </cell>
          <cell r="GP132" t="str">
            <v>N</v>
          </cell>
          <cell r="GQ132" t="str">
            <v>N</v>
          </cell>
          <cell r="GR132" t="str">
            <v>Y</v>
          </cell>
          <cell r="GS132" t="str">
            <v>Y</v>
          </cell>
          <cell r="GT132" t="str">
            <v>N</v>
          </cell>
          <cell r="GU132" t="str">
            <v>Y</v>
          </cell>
          <cell r="GV132" t="str">
            <v>N</v>
          </cell>
          <cell r="GW132" t="str">
            <v>N</v>
          </cell>
          <cell r="GX132" t="str">
            <v>N</v>
          </cell>
          <cell r="GY132" t="str">
            <v>Y</v>
          </cell>
          <cell r="GZ132" t="str">
            <v>Y</v>
          </cell>
          <cell r="HA132" t="str">
            <v>Y</v>
          </cell>
          <cell r="HB132" t="str">
            <v>Y</v>
          </cell>
          <cell r="HC132" t="str">
            <v>Y</v>
          </cell>
          <cell r="HD132" t="str">
            <v>N</v>
          </cell>
          <cell r="HE132" t="str">
            <v>Y</v>
          </cell>
          <cell r="HF132"/>
          <cell r="HG132" t="str">
            <v>Y</v>
          </cell>
          <cell r="HH132" t="str">
            <v>N</v>
          </cell>
          <cell r="HI132" t="str">
            <v>Y</v>
          </cell>
          <cell r="HJ132" t="str">
            <v>N</v>
          </cell>
          <cell r="HK132" t="str">
            <v>Y</v>
          </cell>
          <cell r="HL132" t="str">
            <v>Y</v>
          </cell>
          <cell r="HM132" t="str">
            <v>Y</v>
          </cell>
          <cell r="HN132" t="str">
            <v>Y</v>
          </cell>
          <cell r="HO132" t="str">
            <v>N</v>
          </cell>
          <cell r="HP132"/>
          <cell r="HQ132" t="str">
            <v>N</v>
          </cell>
          <cell r="HR132" t="str">
            <v>Y</v>
          </cell>
          <cell r="HS132" t="str">
            <v>Y</v>
          </cell>
          <cell r="HT132" t="str">
            <v>Y</v>
          </cell>
          <cell r="HU132" t="str">
            <v>N</v>
          </cell>
          <cell r="HV132" t="str">
            <v>Y</v>
          </cell>
          <cell r="HW132" t="str">
            <v>Y</v>
          </cell>
          <cell r="HX132" t="str">
            <v>Y</v>
          </cell>
          <cell r="HY132"/>
          <cell r="HZ132" t="str">
            <v>Y</v>
          </cell>
          <cell r="IA132" t="str">
            <v>Y</v>
          </cell>
          <cell r="IB132" t="str">
            <v>Y</v>
          </cell>
          <cell r="IC132" t="str">
            <v>N</v>
          </cell>
          <cell r="ID132" t="str">
            <v>Y</v>
          </cell>
          <cell r="IE132" t="str">
            <v>N</v>
          </cell>
          <cell r="IF132" t="str">
            <v>N</v>
          </cell>
          <cell r="IG132" t="str">
            <v>N</v>
          </cell>
          <cell r="IH132" t="str">
            <v>N</v>
          </cell>
          <cell r="II132"/>
          <cell r="IJ132" t="str">
            <v>Y</v>
          </cell>
          <cell r="IK132" t="str">
            <v>Y</v>
          </cell>
          <cell r="IL132" t="str">
            <v>Y</v>
          </cell>
          <cell r="IM132" t="str">
            <v>Y</v>
          </cell>
          <cell r="IN132"/>
          <cell r="IO132" t="str">
            <v>Y</v>
          </cell>
          <cell r="IP132" t="str">
            <v>Y</v>
          </cell>
          <cell r="IQ132" t="str">
            <v>N</v>
          </cell>
          <cell r="IR132" t="str">
            <v>N</v>
          </cell>
          <cell r="IS132" t="str">
            <v>Y</v>
          </cell>
          <cell r="IT132" t="str">
            <v>Y</v>
          </cell>
          <cell r="IU132" t="str">
            <v>Y</v>
          </cell>
          <cell r="IV132" t="str">
            <v>Y</v>
          </cell>
          <cell r="IW132"/>
          <cell r="IX132" t="str">
            <v>N</v>
          </cell>
          <cell r="IY132" t="str">
            <v>Y</v>
          </cell>
          <cell r="IZ132" t="str">
            <v>Y</v>
          </cell>
          <cell r="JA132" t="str">
            <v>Y</v>
          </cell>
          <cell r="JB132" t="str">
            <v>Y</v>
          </cell>
          <cell r="JC132" t="str">
            <v>Y</v>
          </cell>
          <cell r="JD132" t="str">
            <v>Y</v>
          </cell>
          <cell r="JE132" t="str">
            <v>Y</v>
          </cell>
          <cell r="JF132" t="str">
            <v>Y</v>
          </cell>
          <cell r="JG132"/>
          <cell r="JH132" t="str">
            <v>N</v>
          </cell>
          <cell r="JI132"/>
          <cell r="JJ132" t="str">
            <v>N</v>
          </cell>
          <cell r="JK132" t="str">
            <v>Y</v>
          </cell>
          <cell r="JL132" t="str">
            <v>N</v>
          </cell>
          <cell r="JM132" t="str">
            <v>Y</v>
          </cell>
          <cell r="JN132" t="str">
            <v>Y</v>
          </cell>
          <cell r="JO132" t="str">
            <v>Y</v>
          </cell>
          <cell r="JP132" t="str">
            <v>Y</v>
          </cell>
          <cell r="JQ132" t="str">
            <v>N</v>
          </cell>
          <cell r="JR132" t="str">
            <v>N</v>
          </cell>
          <cell r="JS132" t="str">
            <v>Y</v>
          </cell>
          <cell r="JT132" t="str">
            <v>N</v>
          </cell>
          <cell r="JU132" t="str">
            <v>N</v>
          </cell>
          <cell r="JV132" t="str">
            <v>N</v>
          </cell>
          <cell r="JW132" t="str">
            <v>Y</v>
          </cell>
          <cell r="JX132" t="str">
            <v>Y</v>
          </cell>
          <cell r="JY132" t="str">
            <v>Y</v>
          </cell>
          <cell r="JZ132" t="str">
            <v>N</v>
          </cell>
          <cell r="KA132" t="str">
            <v>Y</v>
          </cell>
          <cell r="KB132" t="str">
            <v>N</v>
          </cell>
          <cell r="KC132" t="str">
            <v>N</v>
          </cell>
          <cell r="KD132" t="str">
            <v>Y</v>
          </cell>
          <cell r="KE132" t="str">
            <v>Y</v>
          </cell>
          <cell r="KF132" t="str">
            <v>Y</v>
          </cell>
          <cell r="KG132" t="str">
            <v>Y</v>
          </cell>
          <cell r="KH132"/>
          <cell r="KI132" t="str">
            <v>Y</v>
          </cell>
          <cell r="KJ132" t="str">
            <v>N</v>
          </cell>
          <cell r="KK132" t="str">
            <v>Y</v>
          </cell>
          <cell r="KL132" t="str">
            <v>Y</v>
          </cell>
          <cell r="KM132"/>
          <cell r="KN132" t="str">
            <v>N</v>
          </cell>
          <cell r="KO132"/>
          <cell r="KP132" t="str">
            <v>Y</v>
          </cell>
          <cell r="KQ132" t="str">
            <v>Y</v>
          </cell>
          <cell r="KR132" t="str">
            <v>N</v>
          </cell>
          <cell r="KS132" t="str">
            <v>N</v>
          </cell>
          <cell r="KT132" t="str">
            <v>Y</v>
          </cell>
          <cell r="KU132" t="str">
            <v>N</v>
          </cell>
          <cell r="KV132" t="str">
            <v>Y</v>
          </cell>
          <cell r="KW132" t="str">
            <v>Y</v>
          </cell>
          <cell r="KX132" t="str">
            <v>N</v>
          </cell>
          <cell r="KY132" t="str">
            <v>Y</v>
          </cell>
          <cell r="KZ132" t="str">
            <v>Y</v>
          </cell>
          <cell r="LA132" t="str">
            <v>Y</v>
          </cell>
          <cell r="LB132" t="str">
            <v>Y</v>
          </cell>
          <cell r="LC132" t="str">
            <v>N</v>
          </cell>
          <cell r="LD132" t="str">
            <v>N</v>
          </cell>
          <cell r="LE132" t="str">
            <v>Y</v>
          </cell>
          <cell r="LF132" t="str">
            <v>Y</v>
          </cell>
          <cell r="LG132" t="str">
            <v>Y</v>
          </cell>
          <cell r="LH132" t="str">
            <v>Y</v>
          </cell>
          <cell r="LI132" t="str">
            <v>Y</v>
          </cell>
          <cell r="LJ132" t="str">
            <v>Y</v>
          </cell>
          <cell r="LK132" t="str">
            <v>N</v>
          </cell>
          <cell r="LL132" t="str">
            <v>Y</v>
          </cell>
          <cell r="LM132" t="str">
            <v>Y</v>
          </cell>
          <cell r="LN132" t="str">
            <v>Y</v>
          </cell>
          <cell r="LO132" t="str">
            <v>Y</v>
          </cell>
          <cell r="LP132" t="str">
            <v>Y</v>
          </cell>
          <cell r="LQ132" t="str">
            <v>Y</v>
          </cell>
          <cell r="LR132"/>
          <cell r="LS132" t="str">
            <v>Y</v>
          </cell>
          <cell r="LT132" t="str">
            <v>N</v>
          </cell>
          <cell r="LU132"/>
          <cell r="LV132" t="str">
            <v>Y</v>
          </cell>
          <cell r="LW132" t="str">
            <v>Y</v>
          </cell>
          <cell r="LX132" t="str">
            <v>Y</v>
          </cell>
          <cell r="LY132" t="str">
            <v>N</v>
          </cell>
          <cell r="LZ132" t="str">
            <v>N</v>
          </cell>
          <cell r="MA132" t="str">
            <v>Y</v>
          </cell>
          <cell r="MB132" t="str">
            <v>Y</v>
          </cell>
          <cell r="MC132" t="str">
            <v>Y</v>
          </cell>
          <cell r="MD132" t="str">
            <v>Y</v>
          </cell>
          <cell r="ME132" t="str">
            <v>Y</v>
          </cell>
          <cell r="MF132" t="str">
            <v>N</v>
          </cell>
          <cell r="MG132" t="str">
            <v>N</v>
          </cell>
          <cell r="MH132" t="str">
            <v>Y</v>
          </cell>
          <cell r="MI132" t="str">
            <v>Y</v>
          </cell>
          <cell r="MJ132" t="str">
            <v>Y</v>
          </cell>
          <cell r="MK132" t="str">
            <v>N</v>
          </cell>
          <cell r="ML132" t="str">
            <v>Y</v>
          </cell>
          <cell r="MM132" t="str">
            <v>N</v>
          </cell>
          <cell r="MN132" t="str">
            <v>Y</v>
          </cell>
          <cell r="MO132" t="str">
            <v>N</v>
          </cell>
          <cell r="MP132" t="str">
            <v>Y</v>
          </cell>
          <cell r="MQ132"/>
          <cell r="MR132" t="str">
            <v>Y</v>
          </cell>
          <cell r="MS132" t="str">
            <v>Y</v>
          </cell>
          <cell r="MT132" t="str">
            <v>N</v>
          </cell>
          <cell r="MU132" t="str">
            <v>Y</v>
          </cell>
          <cell r="MV132" t="str">
            <v>Y</v>
          </cell>
          <cell r="MW132" t="str">
            <v>N</v>
          </cell>
          <cell r="MX132" t="str">
            <v>N</v>
          </cell>
          <cell r="MY132" t="str">
            <v>Y</v>
          </cell>
          <cell r="MZ132" t="str">
            <v>Y</v>
          </cell>
          <cell r="NA132" t="str">
            <v>N</v>
          </cell>
          <cell r="NB132" t="str">
            <v>N</v>
          </cell>
          <cell r="NC132" t="str">
            <v>Y</v>
          </cell>
          <cell r="ND132" t="str">
            <v>Y</v>
          </cell>
          <cell r="NE132" t="str">
            <v>N</v>
          </cell>
          <cell r="NF132" t="str">
            <v>N</v>
          </cell>
          <cell r="NG132" t="str">
            <v>Y</v>
          </cell>
          <cell r="NH132" t="str">
            <v>Y</v>
          </cell>
          <cell r="NI132" t="str">
            <v>Y</v>
          </cell>
          <cell r="NJ132" t="str">
            <v>Y</v>
          </cell>
          <cell r="NK132" t="str">
            <v>Y</v>
          </cell>
          <cell r="NL132" t="str">
            <v>Y</v>
          </cell>
          <cell r="NM132" t="str">
            <v>Y</v>
          </cell>
          <cell r="NN132" t="str">
            <v>Y</v>
          </cell>
          <cell r="NO132" t="str">
            <v>Y</v>
          </cell>
          <cell r="NP132" t="str">
            <v>Y</v>
          </cell>
          <cell r="NQ132" t="str">
            <v>Y</v>
          </cell>
          <cell r="NR132" t="str">
            <v>N</v>
          </cell>
          <cell r="NS132"/>
          <cell r="NT132"/>
          <cell r="NU132" t="str">
            <v>Y</v>
          </cell>
          <cell r="NV132" t="str">
            <v>Y</v>
          </cell>
          <cell r="NW132" t="str">
            <v>Y</v>
          </cell>
          <cell r="NX132" t="str">
            <v>N</v>
          </cell>
          <cell r="NY132" t="str">
            <v>Y</v>
          </cell>
          <cell r="NZ132"/>
          <cell r="OA132" t="str">
            <v>Y</v>
          </cell>
          <cell r="OB132" t="str">
            <v>Y</v>
          </cell>
          <cell r="OC132" t="str">
            <v>Y</v>
          </cell>
          <cell r="OD132" t="str">
            <v>Y</v>
          </cell>
          <cell r="OE132" t="str">
            <v>Y</v>
          </cell>
          <cell r="OF132" t="str">
            <v>N</v>
          </cell>
          <cell r="OG132" t="str">
            <v>Y</v>
          </cell>
          <cell r="OH132"/>
          <cell r="OI132" t="str">
            <v>Y</v>
          </cell>
          <cell r="OJ132" t="str">
            <v>Y</v>
          </cell>
          <cell r="OK132" t="str">
            <v>Y</v>
          </cell>
          <cell r="OL132" t="str">
            <v>N</v>
          </cell>
          <cell r="OM132" t="str">
            <v>N</v>
          </cell>
          <cell r="ON132" t="str">
            <v>Y</v>
          </cell>
          <cell r="OO132" t="str">
            <v>Y</v>
          </cell>
          <cell r="OP132"/>
          <cell r="OQ132" t="str">
            <v>N</v>
          </cell>
          <cell r="OR132" t="str">
            <v>N</v>
          </cell>
          <cell r="OS132" t="str">
            <v>Y</v>
          </cell>
          <cell r="OT132"/>
          <cell r="OU132" t="str">
            <v>Y</v>
          </cell>
          <cell r="OV132" t="str">
            <v>N</v>
          </cell>
          <cell r="OW132" t="str">
            <v>N</v>
          </cell>
          <cell r="OX132" t="str">
            <v>N</v>
          </cell>
          <cell r="OY132" t="str">
            <v>N</v>
          </cell>
          <cell r="OZ132" t="str">
            <v>N</v>
          </cell>
          <cell r="PA132" t="str">
            <v>N</v>
          </cell>
          <cell r="PB132" t="str">
            <v>N</v>
          </cell>
          <cell r="PC132" t="str">
            <v>N</v>
          </cell>
          <cell r="PD132" t="str">
            <v>Y</v>
          </cell>
          <cell r="PE132" t="str">
            <v>Y</v>
          </cell>
          <cell r="PF132" t="str">
            <v>N</v>
          </cell>
          <cell r="PG132" t="str">
            <v>Y</v>
          </cell>
          <cell r="PH132" t="str">
            <v>Y</v>
          </cell>
          <cell r="PI132" t="str">
            <v>Y</v>
          </cell>
          <cell r="PJ132" t="str">
            <v>N</v>
          </cell>
          <cell r="PK132" t="str">
            <v>N</v>
          </cell>
          <cell r="PL132" t="str">
            <v>N</v>
          </cell>
          <cell r="PM132" t="str">
            <v>N</v>
          </cell>
          <cell r="PN132" t="str">
            <v>Y</v>
          </cell>
          <cell r="PO132" t="str">
            <v>Y</v>
          </cell>
          <cell r="PP132" t="str">
            <v>N</v>
          </cell>
          <cell r="PQ132" t="str">
            <v>Y</v>
          </cell>
          <cell r="PR132" t="str">
            <v>N</v>
          </cell>
          <cell r="PS132" t="str">
            <v>Y</v>
          </cell>
          <cell r="PT132" t="str">
            <v>N</v>
          </cell>
          <cell r="PU132" t="str">
            <v>Y</v>
          </cell>
          <cell r="PV132" t="str">
            <v>Y</v>
          </cell>
          <cell r="PW132" t="str">
            <v>N</v>
          </cell>
          <cell r="PX132" t="str">
            <v>Y</v>
          </cell>
          <cell r="PY132" t="str">
            <v>N</v>
          </cell>
          <cell r="PZ132" t="str">
            <v>Y</v>
          </cell>
          <cell r="QA132"/>
          <cell r="QB132" t="str">
            <v>Y</v>
          </cell>
          <cell r="QC132" t="str">
            <v>Y</v>
          </cell>
          <cell r="QD132" t="str">
            <v>N</v>
          </cell>
          <cell r="QE132" t="str">
            <v>N</v>
          </cell>
          <cell r="QF132" t="str">
            <v>N</v>
          </cell>
          <cell r="QG132" t="str">
            <v>N</v>
          </cell>
          <cell r="QH132" t="str">
            <v>Y</v>
          </cell>
          <cell r="QI132" t="str">
            <v>N</v>
          </cell>
          <cell r="QJ132" t="str">
            <v>N</v>
          </cell>
          <cell r="QK132" t="str">
            <v>N</v>
          </cell>
          <cell r="QL132" t="str">
            <v>Y</v>
          </cell>
          <cell r="QM132" t="str">
            <v>Y</v>
          </cell>
          <cell r="QN132" t="str">
            <v>Y</v>
          </cell>
          <cell r="QO132" t="str">
            <v>Y</v>
          </cell>
          <cell r="QP132" t="str">
            <v>Y</v>
          </cell>
          <cell r="QQ132" t="str">
            <v>Y</v>
          </cell>
          <cell r="QR132" t="str">
            <v>Y</v>
          </cell>
          <cell r="QS132" t="str">
            <v>N</v>
          </cell>
          <cell r="QT132" t="str">
            <v>N</v>
          </cell>
          <cell r="QU132" t="str">
            <v>Y</v>
          </cell>
          <cell r="QV132" t="str">
            <v>N</v>
          </cell>
          <cell r="QW132" t="str">
            <v>Y</v>
          </cell>
          <cell r="QX132" t="str">
            <v>N</v>
          </cell>
          <cell r="QY132" t="str">
            <v>N</v>
          </cell>
          <cell r="QZ132"/>
          <cell r="RA132" t="str">
            <v>Y</v>
          </cell>
          <cell r="RB132" t="str">
            <v>Y</v>
          </cell>
          <cell r="RC132" t="str">
            <v>Y</v>
          </cell>
          <cell r="RD132" t="str">
            <v>Y</v>
          </cell>
          <cell r="RE132" t="str">
            <v>Y</v>
          </cell>
          <cell r="RF132" t="str">
            <v>N</v>
          </cell>
          <cell r="RG132" t="str">
            <v>Y</v>
          </cell>
          <cell r="RH132" t="str">
            <v>Y</v>
          </cell>
          <cell r="RI132" t="str">
            <v>Y</v>
          </cell>
          <cell r="RJ132" t="str">
            <v>N</v>
          </cell>
          <cell r="RK132" t="str">
            <v>Y</v>
          </cell>
          <cell r="RL132" t="str">
            <v>Y</v>
          </cell>
          <cell r="RM132" t="str">
            <v>N</v>
          </cell>
          <cell r="RN132" t="str">
            <v>Y</v>
          </cell>
          <cell r="RO132" t="str">
            <v>Y</v>
          </cell>
          <cell r="RP132" t="str">
            <v>Y</v>
          </cell>
          <cell r="RQ132" t="str">
            <v>N</v>
          </cell>
          <cell r="RR132" t="str">
            <v>Y</v>
          </cell>
          <cell r="RS132" t="str">
            <v>N</v>
          </cell>
          <cell r="RT132" t="str">
            <v>N</v>
          </cell>
          <cell r="RU132" t="str">
            <v>N</v>
          </cell>
          <cell r="RV132" t="str">
            <v>Y</v>
          </cell>
          <cell r="RW132" t="str">
            <v>N</v>
          </cell>
          <cell r="RX132"/>
          <cell r="RY132"/>
          <cell r="RZ132" t="str">
            <v>N</v>
          </cell>
          <cell r="SA132" t="str">
            <v>Y</v>
          </cell>
          <cell r="SB132" t="str">
            <v>Y</v>
          </cell>
          <cell r="SC132"/>
          <cell r="SD132"/>
          <cell r="SE132" t="str">
            <v>N</v>
          </cell>
          <cell r="SF132" t="str">
            <v>Y</v>
          </cell>
          <cell r="SG132" t="str">
            <v>Y</v>
          </cell>
          <cell r="SH132" t="str">
            <v>Y</v>
          </cell>
          <cell r="SI132"/>
          <cell r="SJ132" t="str">
            <v>N</v>
          </cell>
          <cell r="SK132" t="str">
            <v>Y</v>
          </cell>
          <cell r="SL132" t="str">
            <v>Y</v>
          </cell>
          <cell r="SM132"/>
          <cell r="SN132" t="str">
            <v>Y</v>
          </cell>
          <cell r="SO132" t="str">
            <v>Y</v>
          </cell>
          <cell r="SP132" t="str">
            <v>Y</v>
          </cell>
          <cell r="SQ132" t="str">
            <v>N</v>
          </cell>
          <cell r="SR132" t="str">
            <v>Y</v>
          </cell>
          <cell r="SS132" t="str">
            <v>Y</v>
          </cell>
          <cell r="ST132" t="str">
            <v>Y</v>
          </cell>
          <cell r="SU132" t="str">
            <v>Y</v>
          </cell>
          <cell r="SV132" t="str">
            <v>N</v>
          </cell>
          <cell r="SW132" t="str">
            <v>Y</v>
          </cell>
          <cell r="SX132" t="str">
            <v>Y</v>
          </cell>
          <cell r="SY132" t="str">
            <v>Y</v>
          </cell>
          <cell r="SZ132" t="str">
            <v>Y</v>
          </cell>
          <cell r="TA132" t="str">
            <v>Y</v>
          </cell>
          <cell r="TB132" t="str">
            <v>Y</v>
          </cell>
          <cell r="TC132" t="str">
            <v>N</v>
          </cell>
          <cell r="TD132" t="str">
            <v>N</v>
          </cell>
          <cell r="TE132" t="str">
            <v>Y</v>
          </cell>
          <cell r="TF132" t="str">
            <v>Y</v>
          </cell>
          <cell r="TG132" t="str">
            <v>Y</v>
          </cell>
          <cell r="TH132" t="str">
            <v>Y</v>
          </cell>
          <cell r="TI132" t="str">
            <v>Y</v>
          </cell>
          <cell r="TJ132" t="str">
            <v>Y</v>
          </cell>
          <cell r="TK132" t="str">
            <v>Y</v>
          </cell>
          <cell r="TL132" t="str">
            <v>Y</v>
          </cell>
          <cell r="TM132" t="str">
            <v>Y</v>
          </cell>
          <cell r="TN132" t="str">
            <v>Y</v>
          </cell>
          <cell r="TO132" t="str">
            <v>Y</v>
          </cell>
          <cell r="TP132" t="str">
            <v>Y</v>
          </cell>
          <cell r="TQ132" t="str">
            <v>Y</v>
          </cell>
          <cell r="TR132"/>
          <cell r="TS132" t="str">
            <v>N</v>
          </cell>
          <cell r="TT132" t="str">
            <v>Y</v>
          </cell>
          <cell r="TU132" t="str">
            <v>Y</v>
          </cell>
          <cell r="TV132" t="str">
            <v>Y</v>
          </cell>
          <cell r="TW132" t="str">
            <v>Y</v>
          </cell>
          <cell r="TX132" t="str">
            <v>Y</v>
          </cell>
          <cell r="TY132" t="str">
            <v>Y</v>
          </cell>
          <cell r="TZ132" t="str">
            <v>Y</v>
          </cell>
          <cell r="UA132" t="str">
            <v>N</v>
          </cell>
          <cell r="UB132" t="str">
            <v>Y</v>
          </cell>
          <cell r="UC132" t="str">
            <v>Y</v>
          </cell>
          <cell r="UD132" t="str">
            <v>Y</v>
          </cell>
          <cell r="UE132" t="str">
            <v>Y</v>
          </cell>
          <cell r="UF132" t="str">
            <v>Y</v>
          </cell>
          <cell r="UG132" t="str">
            <v>Y</v>
          </cell>
          <cell r="UH132" t="str">
            <v>Y</v>
          </cell>
          <cell r="UI132" t="str">
            <v>Y</v>
          </cell>
          <cell r="UJ132" t="str">
            <v>Y</v>
          </cell>
          <cell r="UK132" t="str">
            <v>N</v>
          </cell>
          <cell r="UL132" t="str">
            <v>N</v>
          </cell>
          <cell r="UM132" t="str">
            <v>Y</v>
          </cell>
          <cell r="UN132" t="str">
            <v>Y</v>
          </cell>
          <cell r="UO132"/>
          <cell r="UP132" t="str">
            <v>N</v>
          </cell>
          <cell r="UQ132" t="str">
            <v>Y</v>
          </cell>
          <cell r="UR132"/>
          <cell r="US132" t="str">
            <v>Y</v>
          </cell>
          <cell r="UT132" t="str">
            <v>N</v>
          </cell>
          <cell r="UU132" t="str">
            <v>N</v>
          </cell>
          <cell r="UV132" t="str">
            <v>N</v>
          </cell>
          <cell r="UW132" t="str">
            <v>Y</v>
          </cell>
          <cell r="UX132" t="str">
            <v>N</v>
          </cell>
          <cell r="UY132" t="str">
            <v>Y</v>
          </cell>
          <cell r="UZ132" t="str">
            <v>Y</v>
          </cell>
          <cell r="VA132" t="str">
            <v>Y</v>
          </cell>
          <cell r="VB132" t="str">
            <v>Y</v>
          </cell>
          <cell r="VC132" t="str">
            <v>Y</v>
          </cell>
          <cell r="VD132" t="str">
            <v>Y</v>
          </cell>
          <cell r="VE132" t="str">
            <v>Y</v>
          </cell>
          <cell r="VF132" t="str">
            <v>Y</v>
          </cell>
          <cell r="VG132"/>
          <cell r="VH132" t="str">
            <v>Y</v>
          </cell>
          <cell r="VI132" t="str">
            <v>Y</v>
          </cell>
          <cell r="VJ132" t="str">
            <v>N</v>
          </cell>
          <cell r="VK132" t="str">
            <v>Y</v>
          </cell>
          <cell r="VL132" t="str">
            <v>Y</v>
          </cell>
          <cell r="VM132"/>
          <cell r="VN132" t="str">
            <v>N</v>
          </cell>
          <cell r="VO132" t="str">
            <v>Y</v>
          </cell>
          <cell r="VP132"/>
          <cell r="VQ132" t="str">
            <v>Y</v>
          </cell>
          <cell r="VR132" t="str">
            <v>Y</v>
          </cell>
          <cell r="VS132" t="str">
            <v>Y</v>
          </cell>
          <cell r="VT132" t="str">
            <v>Y</v>
          </cell>
          <cell r="VU132" t="str">
            <v>Y</v>
          </cell>
          <cell r="VV132" t="str">
            <v>N</v>
          </cell>
          <cell r="VW132" t="str">
            <v>Y</v>
          </cell>
          <cell r="VX132"/>
          <cell r="VY132" t="str">
            <v>Y</v>
          </cell>
          <cell r="VZ132" t="str">
            <v>Y</v>
          </cell>
          <cell r="WA132"/>
          <cell r="WB132"/>
          <cell r="WC132" t="str">
            <v>N</v>
          </cell>
          <cell r="WD132" t="str">
            <v>Y</v>
          </cell>
          <cell r="WE132" t="str">
            <v>N</v>
          </cell>
          <cell r="WF132"/>
          <cell r="WG132" t="str">
            <v>Y</v>
          </cell>
          <cell r="WH132" t="str">
            <v>N</v>
          </cell>
          <cell r="WI132" t="str">
            <v>Y</v>
          </cell>
          <cell r="WJ132"/>
          <cell r="WK132"/>
          <cell r="WL132" t="str">
            <v>N</v>
          </cell>
          <cell r="WM132" t="str">
            <v>N</v>
          </cell>
          <cell r="WN132" t="str">
            <v>Y</v>
          </cell>
          <cell r="WO132" t="str">
            <v>Y</v>
          </cell>
          <cell r="WP132"/>
          <cell r="WQ132"/>
          <cell r="WR132" t="str">
            <v>N</v>
          </cell>
          <cell r="WS132" t="str">
            <v>N</v>
          </cell>
          <cell r="WT132" t="str">
            <v>N</v>
          </cell>
          <cell r="WU132" t="str">
            <v>N</v>
          </cell>
          <cell r="WV132" t="str">
            <v>N</v>
          </cell>
          <cell r="WW132" t="str">
            <v>N</v>
          </cell>
          <cell r="WX132" t="str">
            <v>Y</v>
          </cell>
          <cell r="WY132" t="str">
            <v>Y</v>
          </cell>
          <cell r="WZ132" t="str">
            <v>Y</v>
          </cell>
          <cell r="XA132"/>
          <cell r="XB132" t="str">
            <v>N</v>
          </cell>
          <cell r="XC132"/>
          <cell r="XD132"/>
          <cell r="XE132"/>
          <cell r="XF132"/>
          <cell r="XG132"/>
          <cell r="XH132"/>
          <cell r="XI132" t="str">
            <v>N</v>
          </cell>
          <cell r="XJ132"/>
          <cell r="XK132" t="str">
            <v>N</v>
          </cell>
          <cell r="XL132" t="str">
            <v>N</v>
          </cell>
          <cell r="XM132"/>
          <cell r="XN132" t="str">
            <v>Y</v>
          </cell>
          <cell r="XO132"/>
          <cell r="XP132" t="str">
            <v>N</v>
          </cell>
          <cell r="XQ132" t="str">
            <v>N</v>
          </cell>
          <cell r="XR132" t="str">
            <v>Y</v>
          </cell>
          <cell r="XS132" t="str">
            <v>Y</v>
          </cell>
          <cell r="XT132" t="str">
            <v>Y</v>
          </cell>
          <cell r="XU132" t="str">
            <v>N</v>
          </cell>
          <cell r="XV132" t="str">
            <v>Y</v>
          </cell>
        </row>
        <row r="133">
          <cell r="E133" t="str">
            <v>Y</v>
          </cell>
          <cell r="F133" t="str">
            <v>Y</v>
          </cell>
          <cell r="G133" t="str">
            <v>Y</v>
          </cell>
          <cell r="H133" t="str">
            <v>Y</v>
          </cell>
          <cell r="I133" t="str">
            <v>N</v>
          </cell>
          <cell r="J133" t="str">
            <v>Y</v>
          </cell>
          <cell r="K133" t="str">
            <v>Y</v>
          </cell>
          <cell r="L133" t="str">
            <v>Y</v>
          </cell>
          <cell r="M133" t="str">
            <v>Y</v>
          </cell>
          <cell r="N133" t="str">
            <v>Y</v>
          </cell>
          <cell r="O133"/>
          <cell r="P133" t="str">
            <v>Y</v>
          </cell>
          <cell r="Q133" t="str">
            <v>Y</v>
          </cell>
          <cell r="R133" t="str">
            <v>Y</v>
          </cell>
          <cell r="S133" t="str">
            <v>Y</v>
          </cell>
          <cell r="T133" t="str">
            <v>Y</v>
          </cell>
          <cell r="U133" t="str">
            <v>Y</v>
          </cell>
          <cell r="V133" t="str">
            <v>Y</v>
          </cell>
          <cell r="W133" t="str">
            <v>Y</v>
          </cell>
          <cell r="X133" t="str">
            <v>Y</v>
          </cell>
          <cell r="Y133" t="str">
            <v>N</v>
          </cell>
          <cell r="Z133"/>
          <cell r="AA133" t="str">
            <v>Y</v>
          </cell>
          <cell r="AB133" t="str">
            <v>Y</v>
          </cell>
          <cell r="AC133" t="str">
            <v>Y</v>
          </cell>
          <cell r="AD133" t="str">
            <v>Y</v>
          </cell>
          <cell r="AE133" t="str">
            <v>N</v>
          </cell>
          <cell r="AF133" t="str">
            <v>Y</v>
          </cell>
          <cell r="AG133" t="str">
            <v>Y</v>
          </cell>
          <cell r="AH133" t="str">
            <v>Y</v>
          </cell>
          <cell r="AI133" t="str">
            <v>N</v>
          </cell>
          <cell r="AJ133" t="str">
            <v>Y</v>
          </cell>
          <cell r="AK133" t="str">
            <v>Y</v>
          </cell>
          <cell r="AL133" t="str">
            <v>N</v>
          </cell>
          <cell r="AM133" t="str">
            <v>Y</v>
          </cell>
          <cell r="AN133" t="str">
            <v>Y</v>
          </cell>
          <cell r="AO133" t="str">
            <v>Y</v>
          </cell>
          <cell r="AP133" t="str">
            <v>Y</v>
          </cell>
          <cell r="AQ133" t="str">
            <v>Y</v>
          </cell>
          <cell r="AR133" t="str">
            <v>Y</v>
          </cell>
          <cell r="AS133" t="str">
            <v>N</v>
          </cell>
          <cell r="AT133" t="str">
            <v>Y</v>
          </cell>
          <cell r="AU133" t="str">
            <v>N</v>
          </cell>
          <cell r="AV133" t="str">
            <v>Y</v>
          </cell>
          <cell r="AW133" t="str">
            <v>N</v>
          </cell>
          <cell r="AX133" t="str">
            <v>Y</v>
          </cell>
          <cell r="AY133"/>
          <cell r="AZ133" t="str">
            <v>N</v>
          </cell>
          <cell r="BA133"/>
          <cell r="BB133" t="str">
            <v>N</v>
          </cell>
          <cell r="BC133" t="str">
            <v>N</v>
          </cell>
          <cell r="BD133" t="str">
            <v>Y</v>
          </cell>
          <cell r="BE133" t="str">
            <v>Y</v>
          </cell>
          <cell r="BF133" t="str">
            <v xml:space="preserve">Y </v>
          </cell>
          <cell r="BG133" t="str">
            <v>Y</v>
          </cell>
          <cell r="BH133" t="str">
            <v>N</v>
          </cell>
          <cell r="BI133" t="str">
            <v>Y</v>
          </cell>
          <cell r="BJ133" t="str">
            <v>N</v>
          </cell>
          <cell r="BK133" t="str">
            <v>Y</v>
          </cell>
          <cell r="BL133" t="str">
            <v>Y</v>
          </cell>
          <cell r="BM133" t="str">
            <v>N</v>
          </cell>
          <cell r="BN133" t="str">
            <v>Y</v>
          </cell>
          <cell r="BO133" t="str">
            <v>N</v>
          </cell>
          <cell r="BP133" t="str">
            <v>Y</v>
          </cell>
          <cell r="BQ133" t="str">
            <v>N</v>
          </cell>
          <cell r="BR133" t="str">
            <v>N</v>
          </cell>
          <cell r="BS133" t="str">
            <v>Y</v>
          </cell>
          <cell r="BT133" t="str">
            <v>Y</v>
          </cell>
          <cell r="BU133" t="str">
            <v>N</v>
          </cell>
          <cell r="BV133" t="str">
            <v>Y</v>
          </cell>
          <cell r="BW133" t="str">
            <v>Y</v>
          </cell>
          <cell r="BX133" t="str">
            <v>Y</v>
          </cell>
          <cell r="BY133" t="str">
            <v>Y</v>
          </cell>
          <cell r="BZ133" t="str">
            <v>Y</v>
          </cell>
          <cell r="CA133" t="str">
            <v>Y</v>
          </cell>
          <cell r="CB133" t="str">
            <v>Y</v>
          </cell>
          <cell r="CC133" t="str">
            <v>N</v>
          </cell>
          <cell r="CD133" t="str">
            <v>N</v>
          </cell>
          <cell r="CE133" t="str">
            <v>Y</v>
          </cell>
          <cell r="CF133" t="str">
            <v>Y</v>
          </cell>
          <cell r="CG133" t="str">
            <v>Y</v>
          </cell>
          <cell r="CH133" t="str">
            <v>N</v>
          </cell>
          <cell r="CI133" t="str">
            <v>Y</v>
          </cell>
          <cell r="CJ133" t="str">
            <v>Y</v>
          </cell>
          <cell r="CK133" t="str">
            <v>Y</v>
          </cell>
          <cell r="CL133" t="str">
            <v>Y</v>
          </cell>
          <cell r="CM133"/>
          <cell r="CN133" t="str">
            <v>Y</v>
          </cell>
          <cell r="CO133" t="str">
            <v>Y</v>
          </cell>
          <cell r="CP133" t="str">
            <v>Y</v>
          </cell>
          <cell r="CQ133" t="str">
            <v>Y</v>
          </cell>
          <cell r="CR133"/>
          <cell r="CS133" t="str">
            <v>Y</v>
          </cell>
          <cell r="CT133" t="str">
            <v>Y</v>
          </cell>
          <cell r="CU133" t="str">
            <v>Y</v>
          </cell>
          <cell r="CV133" t="str">
            <v>Y</v>
          </cell>
          <cell r="CW133" t="str">
            <v>Y</v>
          </cell>
          <cell r="CX133" t="str">
            <v>Y</v>
          </cell>
          <cell r="CY133" t="str">
            <v>Y</v>
          </cell>
          <cell r="CZ133" t="str">
            <v>Y</v>
          </cell>
          <cell r="DA133" t="str">
            <v>Y</v>
          </cell>
          <cell r="DB133" t="str">
            <v>Y</v>
          </cell>
          <cell r="DC133" t="str">
            <v>N</v>
          </cell>
          <cell r="DD133" t="str">
            <v>Y</v>
          </cell>
          <cell r="DE133" t="str">
            <v>Y</v>
          </cell>
          <cell r="DF133" t="str">
            <v>Y</v>
          </cell>
          <cell r="DG133" t="str">
            <v>Y</v>
          </cell>
          <cell r="DH133" t="str">
            <v>Y</v>
          </cell>
          <cell r="DI133" t="str">
            <v>Y</v>
          </cell>
          <cell r="DJ133" t="str">
            <v>Y</v>
          </cell>
          <cell r="DK133" t="str">
            <v>Y</v>
          </cell>
          <cell r="DL133" t="str">
            <v>Y</v>
          </cell>
          <cell r="DM133" t="str">
            <v>Y</v>
          </cell>
          <cell r="DN133" t="str">
            <v>Y</v>
          </cell>
          <cell r="DO133" t="str">
            <v>Y</v>
          </cell>
          <cell r="DP133" t="str">
            <v>Y</v>
          </cell>
          <cell r="DQ133" t="str">
            <v>Y</v>
          </cell>
          <cell r="DR133" t="str">
            <v>Y</v>
          </cell>
          <cell r="DS133" t="str">
            <v>Y</v>
          </cell>
          <cell r="DT133" t="str">
            <v>Y</v>
          </cell>
          <cell r="DU133" t="str">
            <v>Y</v>
          </cell>
          <cell r="DV133" t="str">
            <v>Y</v>
          </cell>
          <cell r="DW133" t="str">
            <v>Y</v>
          </cell>
          <cell r="DX133" t="str">
            <v>N</v>
          </cell>
          <cell r="DY133" t="str">
            <v>Y</v>
          </cell>
          <cell r="DZ133" t="str">
            <v>Y</v>
          </cell>
          <cell r="EA133" t="str">
            <v>Y</v>
          </cell>
          <cell r="EB133"/>
          <cell r="EC133" t="str">
            <v>N</v>
          </cell>
          <cell r="ED133" t="str">
            <v>N</v>
          </cell>
          <cell r="EE133" t="str">
            <v>Y</v>
          </cell>
          <cell r="EF133" t="str">
            <v>Y</v>
          </cell>
          <cell r="EG133" t="str">
            <v>Y</v>
          </cell>
          <cell r="EH133" t="str">
            <v>N</v>
          </cell>
          <cell r="EI133" t="str">
            <v>N</v>
          </cell>
          <cell r="EJ133" t="str">
            <v>Y</v>
          </cell>
          <cell r="EK133" t="str">
            <v>Y</v>
          </cell>
          <cell r="EL133"/>
          <cell r="EM133" t="str">
            <v>Y</v>
          </cell>
          <cell r="EN133" t="str">
            <v>Y</v>
          </cell>
          <cell r="EO133" t="str">
            <v>Y</v>
          </cell>
          <cell r="EP133" t="str">
            <v>Y</v>
          </cell>
          <cell r="EQ133" t="str">
            <v>Y</v>
          </cell>
          <cell r="ER133" t="str">
            <v>Y</v>
          </cell>
          <cell r="ES133" t="str">
            <v>Y</v>
          </cell>
          <cell r="ET133" t="str">
            <v>Y</v>
          </cell>
          <cell r="EU133" t="str">
            <v>Y</v>
          </cell>
          <cell r="EV133" t="str">
            <v>N</v>
          </cell>
          <cell r="EW133" t="str">
            <v>Y</v>
          </cell>
          <cell r="EX133" t="str">
            <v>Y</v>
          </cell>
          <cell r="EY133"/>
          <cell r="EZ133" t="str">
            <v>Y</v>
          </cell>
          <cell r="FA133" t="str">
            <v>Y</v>
          </cell>
          <cell r="FB133" t="str">
            <v>Y</v>
          </cell>
          <cell r="FC133" t="str">
            <v>N</v>
          </cell>
          <cell r="FD133" t="str">
            <v>N</v>
          </cell>
          <cell r="FE133" t="str">
            <v>Y</v>
          </cell>
          <cell r="FF133" t="str">
            <v>N</v>
          </cell>
          <cell r="FG133" t="str">
            <v>Y</v>
          </cell>
          <cell r="FH133" t="str">
            <v>Y</v>
          </cell>
          <cell r="FI133" t="str">
            <v>Y</v>
          </cell>
          <cell r="FJ133" t="str">
            <v>N</v>
          </cell>
          <cell r="FK133" t="str">
            <v>Y</v>
          </cell>
          <cell r="FL133" t="str">
            <v>N</v>
          </cell>
          <cell r="FM133" t="str">
            <v>Y</v>
          </cell>
          <cell r="FN133" t="str">
            <v>Y</v>
          </cell>
          <cell r="FO133" t="str">
            <v>Y</v>
          </cell>
          <cell r="FP133" t="str">
            <v>N</v>
          </cell>
          <cell r="FQ133" t="str">
            <v>Y</v>
          </cell>
          <cell r="FR133" t="str">
            <v>Y</v>
          </cell>
          <cell r="FS133" t="str">
            <v>Y</v>
          </cell>
          <cell r="FT133" t="str">
            <v>Y</v>
          </cell>
          <cell r="FU133" t="str">
            <v>Y</v>
          </cell>
          <cell r="FV133" t="str">
            <v>Y</v>
          </cell>
          <cell r="FW133" t="str">
            <v>Y</v>
          </cell>
          <cell r="FX133" t="str">
            <v>N</v>
          </cell>
          <cell r="FY133" t="str">
            <v>N</v>
          </cell>
          <cell r="FZ133" t="str">
            <v>Y</v>
          </cell>
          <cell r="GA133" t="str">
            <v>Y</v>
          </cell>
          <cell r="GB133"/>
          <cell r="GC133" t="str">
            <v>Y</v>
          </cell>
          <cell r="GD133" t="str">
            <v>Y</v>
          </cell>
          <cell r="GE133"/>
          <cell r="GF133" t="str">
            <v>N</v>
          </cell>
          <cell r="GG133" t="str">
            <v>Y</v>
          </cell>
          <cell r="GH133" t="str">
            <v>N</v>
          </cell>
          <cell r="GI133" t="str">
            <v>Y</v>
          </cell>
          <cell r="GJ133" t="str">
            <v>Y</v>
          </cell>
          <cell r="GK133" t="str">
            <v>Y</v>
          </cell>
          <cell r="GL133" t="str">
            <v>Y</v>
          </cell>
          <cell r="GM133" t="str">
            <v>Y</v>
          </cell>
          <cell r="GN133" t="str">
            <v>Y</v>
          </cell>
          <cell r="GO133" t="str">
            <v>Y</v>
          </cell>
          <cell r="GP133" t="str">
            <v>Y</v>
          </cell>
          <cell r="GQ133" t="str">
            <v>Y</v>
          </cell>
          <cell r="GR133" t="str">
            <v>Y</v>
          </cell>
          <cell r="GS133" t="str">
            <v>Y</v>
          </cell>
          <cell r="GT133" t="str">
            <v>N</v>
          </cell>
          <cell r="GU133" t="str">
            <v>Y</v>
          </cell>
          <cell r="GV133" t="str">
            <v>Y</v>
          </cell>
          <cell r="GW133" t="str">
            <v>Y</v>
          </cell>
          <cell r="GX133" t="str">
            <v>Y</v>
          </cell>
          <cell r="GY133" t="str">
            <v>Y</v>
          </cell>
          <cell r="GZ133" t="str">
            <v>Y</v>
          </cell>
          <cell r="HA133" t="str">
            <v>Y</v>
          </cell>
          <cell r="HB133" t="str">
            <v>Y</v>
          </cell>
          <cell r="HC133" t="str">
            <v>Y</v>
          </cell>
          <cell r="HD133" t="str">
            <v>N</v>
          </cell>
          <cell r="HE133" t="str">
            <v>Y</v>
          </cell>
          <cell r="HF133"/>
          <cell r="HG133" t="str">
            <v>Y</v>
          </cell>
          <cell r="HH133" t="str">
            <v>Y</v>
          </cell>
          <cell r="HI133" t="str">
            <v>Y</v>
          </cell>
          <cell r="HJ133" t="str">
            <v>Y</v>
          </cell>
          <cell r="HK133" t="str">
            <v>Y</v>
          </cell>
          <cell r="HL133" t="str">
            <v>Y</v>
          </cell>
          <cell r="HM133" t="str">
            <v>Y</v>
          </cell>
          <cell r="HN133" t="str">
            <v>Y</v>
          </cell>
          <cell r="HO133" t="str">
            <v>Y</v>
          </cell>
          <cell r="HP133"/>
          <cell r="HQ133" t="str">
            <v>N</v>
          </cell>
          <cell r="HR133" t="str">
            <v>Y</v>
          </cell>
          <cell r="HS133" t="str">
            <v>Y</v>
          </cell>
          <cell r="HT133" t="str">
            <v>Y</v>
          </cell>
          <cell r="HU133" t="str">
            <v>Y</v>
          </cell>
          <cell r="HV133" t="str">
            <v>Y</v>
          </cell>
          <cell r="HW133" t="str">
            <v>Y</v>
          </cell>
          <cell r="HX133" t="str">
            <v>Y</v>
          </cell>
          <cell r="HY133"/>
          <cell r="HZ133" t="str">
            <v>Y</v>
          </cell>
          <cell r="IA133" t="str">
            <v>Y</v>
          </cell>
          <cell r="IB133" t="str">
            <v>Y</v>
          </cell>
          <cell r="IC133" t="str">
            <v>Y</v>
          </cell>
          <cell r="ID133" t="str">
            <v>Y</v>
          </cell>
          <cell r="IE133" t="str">
            <v>N</v>
          </cell>
          <cell r="IF133" t="str">
            <v>N</v>
          </cell>
          <cell r="IG133" t="str">
            <v>N</v>
          </cell>
          <cell r="IH133" t="str">
            <v>N</v>
          </cell>
          <cell r="II133"/>
          <cell r="IJ133" t="str">
            <v>Y</v>
          </cell>
          <cell r="IK133" t="str">
            <v>Y</v>
          </cell>
          <cell r="IL133" t="str">
            <v>Y</v>
          </cell>
          <cell r="IM133" t="str">
            <v>N</v>
          </cell>
          <cell r="IN133"/>
          <cell r="IO133" t="str">
            <v>Y</v>
          </cell>
          <cell r="IP133" t="str">
            <v>Y</v>
          </cell>
          <cell r="IQ133" t="str">
            <v>Y</v>
          </cell>
          <cell r="IR133" t="str">
            <v>Y</v>
          </cell>
          <cell r="IS133" t="str">
            <v>Y</v>
          </cell>
          <cell r="IT133" t="str">
            <v>Y</v>
          </cell>
          <cell r="IU133" t="str">
            <v>Y</v>
          </cell>
          <cell r="IV133" t="str">
            <v>Y</v>
          </cell>
          <cell r="IW133"/>
          <cell r="IX133" t="str">
            <v>N</v>
          </cell>
          <cell r="IY133" t="str">
            <v>Y</v>
          </cell>
          <cell r="IZ133" t="str">
            <v>Y</v>
          </cell>
          <cell r="JA133" t="str">
            <v>Y</v>
          </cell>
          <cell r="JB133" t="str">
            <v>Y</v>
          </cell>
          <cell r="JC133" t="str">
            <v>Y</v>
          </cell>
          <cell r="JD133" t="str">
            <v>Y</v>
          </cell>
          <cell r="JE133" t="str">
            <v>Y</v>
          </cell>
          <cell r="JF133" t="str">
            <v>Y</v>
          </cell>
          <cell r="JG133"/>
          <cell r="JH133" t="str">
            <v>N</v>
          </cell>
          <cell r="JI133"/>
          <cell r="JJ133" t="str">
            <v>N</v>
          </cell>
          <cell r="JK133" t="str">
            <v>Y</v>
          </cell>
          <cell r="JL133" t="str">
            <v>N</v>
          </cell>
          <cell r="JM133" t="str">
            <v>Y</v>
          </cell>
          <cell r="JN133" t="str">
            <v>Y</v>
          </cell>
          <cell r="JO133" t="str">
            <v>Y</v>
          </cell>
          <cell r="JP133" t="str">
            <v>Y</v>
          </cell>
          <cell r="JQ133" t="str">
            <v>N</v>
          </cell>
          <cell r="JR133" t="str">
            <v>N</v>
          </cell>
          <cell r="JS133" t="str">
            <v>Y</v>
          </cell>
          <cell r="JT133" t="str">
            <v>N</v>
          </cell>
          <cell r="JU133" t="str">
            <v>N</v>
          </cell>
          <cell r="JV133" t="str">
            <v>N</v>
          </cell>
          <cell r="JW133" t="str">
            <v>Y</v>
          </cell>
          <cell r="JX133" t="str">
            <v>Y</v>
          </cell>
          <cell r="JY133" t="str">
            <v>Y</v>
          </cell>
          <cell r="JZ133" t="str">
            <v>N</v>
          </cell>
          <cell r="KA133" t="str">
            <v>Y</v>
          </cell>
          <cell r="KB133" t="str">
            <v>Y</v>
          </cell>
          <cell r="KC133" t="str">
            <v>N</v>
          </cell>
          <cell r="KD133" t="str">
            <v>N</v>
          </cell>
          <cell r="KE133" t="str">
            <v>Y</v>
          </cell>
          <cell r="KF133" t="str">
            <v>N</v>
          </cell>
          <cell r="KG133" t="str">
            <v>Y</v>
          </cell>
          <cell r="KH133"/>
          <cell r="KI133" t="str">
            <v>Y</v>
          </cell>
          <cell r="KJ133" t="str">
            <v>N</v>
          </cell>
          <cell r="KK133" t="str">
            <v>Y</v>
          </cell>
          <cell r="KL133" t="str">
            <v>Y</v>
          </cell>
          <cell r="KM133"/>
          <cell r="KN133" t="str">
            <v>Y</v>
          </cell>
          <cell r="KO133"/>
          <cell r="KP133" t="str">
            <v>Y</v>
          </cell>
          <cell r="KQ133" t="str">
            <v>Y</v>
          </cell>
          <cell r="KR133" t="str">
            <v>N</v>
          </cell>
          <cell r="KS133" t="str">
            <v>Y</v>
          </cell>
          <cell r="KT133" t="str">
            <v>Y</v>
          </cell>
          <cell r="KU133" t="str">
            <v>N</v>
          </cell>
          <cell r="KV133" t="str">
            <v>N</v>
          </cell>
          <cell r="KW133" t="str">
            <v>Y</v>
          </cell>
          <cell r="KX133" t="str">
            <v>N</v>
          </cell>
          <cell r="KY133" t="str">
            <v>Y</v>
          </cell>
          <cell r="KZ133" t="str">
            <v>Y</v>
          </cell>
          <cell r="LA133" t="str">
            <v>Y</v>
          </cell>
          <cell r="LB133" t="str">
            <v>Y</v>
          </cell>
          <cell r="LC133" t="str">
            <v>N</v>
          </cell>
          <cell r="LD133" t="str">
            <v>Y</v>
          </cell>
          <cell r="LE133" t="str">
            <v>Y</v>
          </cell>
          <cell r="LF133" t="str">
            <v>Y</v>
          </cell>
          <cell r="LG133" t="str">
            <v>Y</v>
          </cell>
          <cell r="LH133" t="str">
            <v>Y</v>
          </cell>
          <cell r="LI133" t="str">
            <v>Y</v>
          </cell>
          <cell r="LJ133" t="str">
            <v>Y</v>
          </cell>
          <cell r="LK133" t="str">
            <v>N</v>
          </cell>
          <cell r="LL133" t="str">
            <v>Y</v>
          </cell>
          <cell r="LM133" t="str">
            <v>Y</v>
          </cell>
          <cell r="LN133" t="str">
            <v>Y</v>
          </cell>
          <cell r="LO133" t="str">
            <v>Y</v>
          </cell>
          <cell r="LP133" t="str">
            <v>Y</v>
          </cell>
          <cell r="LQ133" t="str">
            <v>Y</v>
          </cell>
          <cell r="LR133"/>
          <cell r="LS133" t="str">
            <v>Y</v>
          </cell>
          <cell r="LT133" t="str">
            <v>Y</v>
          </cell>
          <cell r="LU133"/>
          <cell r="LV133" t="str">
            <v>Y</v>
          </cell>
          <cell r="LW133" t="str">
            <v>Y</v>
          </cell>
          <cell r="LX133" t="str">
            <v>Y</v>
          </cell>
          <cell r="LY133" t="str">
            <v>Y</v>
          </cell>
          <cell r="LZ133" t="str">
            <v>N</v>
          </cell>
          <cell r="MA133" t="str">
            <v>Y</v>
          </cell>
          <cell r="MB133" t="str">
            <v>Y</v>
          </cell>
          <cell r="MC133" t="str">
            <v>Y</v>
          </cell>
          <cell r="MD133" t="str">
            <v>Y</v>
          </cell>
          <cell r="ME133" t="str">
            <v>Y</v>
          </cell>
          <cell r="MF133" t="str">
            <v>Y</v>
          </cell>
          <cell r="MG133" t="str">
            <v>Y</v>
          </cell>
          <cell r="MH133" t="str">
            <v>Y</v>
          </cell>
          <cell r="MI133" t="str">
            <v>Y</v>
          </cell>
          <cell r="MJ133" t="str">
            <v>Y</v>
          </cell>
          <cell r="MK133" t="str">
            <v>Y</v>
          </cell>
          <cell r="ML133" t="str">
            <v>Y</v>
          </cell>
          <cell r="MM133" t="str">
            <v>Y</v>
          </cell>
          <cell r="MN133" t="str">
            <v>Y</v>
          </cell>
          <cell r="MO133" t="str">
            <v>Y</v>
          </cell>
          <cell r="MP133" t="str">
            <v>Y</v>
          </cell>
          <cell r="MQ133"/>
          <cell r="MR133" t="str">
            <v>Y</v>
          </cell>
          <cell r="MS133" t="str">
            <v>Y</v>
          </cell>
          <cell r="MT133" t="str">
            <v>Y</v>
          </cell>
          <cell r="MU133" t="str">
            <v>Y</v>
          </cell>
          <cell r="MV133" t="str">
            <v>Y</v>
          </cell>
          <cell r="MW133" t="str">
            <v>N</v>
          </cell>
          <cell r="MX133" t="str">
            <v>Y</v>
          </cell>
          <cell r="MY133" t="str">
            <v>Y</v>
          </cell>
          <cell r="MZ133" t="str">
            <v>Y</v>
          </cell>
          <cell r="NA133" t="str">
            <v>Y</v>
          </cell>
          <cell r="NB133" t="str">
            <v>Y</v>
          </cell>
          <cell r="NC133" t="str">
            <v>Y</v>
          </cell>
          <cell r="ND133" t="str">
            <v>N</v>
          </cell>
          <cell r="NE133" t="str">
            <v>Y</v>
          </cell>
          <cell r="NF133" t="str">
            <v>Y</v>
          </cell>
          <cell r="NG133" t="str">
            <v>Y</v>
          </cell>
          <cell r="NH133" t="str">
            <v>Y</v>
          </cell>
          <cell r="NI133" t="str">
            <v>Y</v>
          </cell>
          <cell r="NJ133" t="str">
            <v>Y</v>
          </cell>
          <cell r="NK133" t="str">
            <v>Y</v>
          </cell>
          <cell r="NL133" t="str">
            <v>Y</v>
          </cell>
          <cell r="NM133" t="str">
            <v>Y</v>
          </cell>
          <cell r="NN133" t="str">
            <v>Y</v>
          </cell>
          <cell r="NO133" t="str">
            <v>Y</v>
          </cell>
          <cell r="NP133" t="str">
            <v>Y</v>
          </cell>
          <cell r="NQ133" t="str">
            <v>Y</v>
          </cell>
          <cell r="NR133" t="str">
            <v>Y</v>
          </cell>
          <cell r="NS133"/>
          <cell r="NT133"/>
          <cell r="NU133" t="str">
            <v>Y</v>
          </cell>
          <cell r="NV133" t="str">
            <v>Y</v>
          </cell>
          <cell r="NW133" t="str">
            <v>Y</v>
          </cell>
          <cell r="NX133" t="str">
            <v>N</v>
          </cell>
          <cell r="NY133" t="str">
            <v>Y</v>
          </cell>
          <cell r="NZ133"/>
          <cell r="OA133" t="str">
            <v>Y</v>
          </cell>
          <cell r="OB133" t="str">
            <v>N</v>
          </cell>
          <cell r="OC133" t="str">
            <v>Y</v>
          </cell>
          <cell r="OD133" t="str">
            <v>N</v>
          </cell>
          <cell r="OE133" t="str">
            <v>Y</v>
          </cell>
          <cell r="OF133" t="str">
            <v>Y</v>
          </cell>
          <cell r="OG133" t="str">
            <v>N</v>
          </cell>
          <cell r="OH133"/>
          <cell r="OI133" t="str">
            <v>Y</v>
          </cell>
          <cell r="OJ133" t="str">
            <v>Y</v>
          </cell>
          <cell r="OK133" t="str">
            <v>Y</v>
          </cell>
          <cell r="OL133" t="str">
            <v>N</v>
          </cell>
          <cell r="OM133" t="str">
            <v>Y</v>
          </cell>
          <cell r="ON133" t="str">
            <v>Y</v>
          </cell>
          <cell r="OO133" t="str">
            <v>Y</v>
          </cell>
          <cell r="OP133"/>
          <cell r="OQ133" t="str">
            <v>Y</v>
          </cell>
          <cell r="OR133" t="str">
            <v>Y</v>
          </cell>
          <cell r="OS133" t="str">
            <v>Y</v>
          </cell>
          <cell r="OT133"/>
          <cell r="OU133" t="str">
            <v>Y</v>
          </cell>
          <cell r="OV133" t="str">
            <v>Y</v>
          </cell>
          <cell r="OW133" t="str">
            <v>Y</v>
          </cell>
          <cell r="OX133" t="str">
            <v>Y</v>
          </cell>
          <cell r="OY133" t="str">
            <v>N</v>
          </cell>
          <cell r="OZ133" t="str">
            <v>N</v>
          </cell>
          <cell r="PA133" t="str">
            <v>N</v>
          </cell>
          <cell r="PB133" t="str">
            <v>N</v>
          </cell>
          <cell r="PC133" t="str">
            <v>N</v>
          </cell>
          <cell r="PD133" t="str">
            <v>Y</v>
          </cell>
          <cell r="PE133" t="str">
            <v>Y</v>
          </cell>
          <cell r="PF133" t="str">
            <v>Y</v>
          </cell>
          <cell r="PG133" t="str">
            <v>Y</v>
          </cell>
          <cell r="PH133" t="str">
            <v>Y</v>
          </cell>
          <cell r="PI133" t="str">
            <v>N</v>
          </cell>
          <cell r="PJ133" t="str">
            <v>N</v>
          </cell>
          <cell r="PK133" t="str">
            <v>Y</v>
          </cell>
          <cell r="PL133" t="str">
            <v>Y</v>
          </cell>
          <cell r="PM133" t="str">
            <v>N</v>
          </cell>
          <cell r="PN133" t="str">
            <v>Y</v>
          </cell>
          <cell r="PO133" t="str">
            <v>Y</v>
          </cell>
          <cell r="PP133" t="str">
            <v>N</v>
          </cell>
          <cell r="PQ133" t="str">
            <v>N</v>
          </cell>
          <cell r="PR133" t="str">
            <v>N</v>
          </cell>
          <cell r="PS133" t="str">
            <v>Y</v>
          </cell>
          <cell r="PT133" t="str">
            <v>N</v>
          </cell>
          <cell r="PU133" t="str">
            <v>Y</v>
          </cell>
          <cell r="PV133" t="str">
            <v>N</v>
          </cell>
          <cell r="PW133" t="str">
            <v>N</v>
          </cell>
          <cell r="PX133" t="str">
            <v>Y</v>
          </cell>
          <cell r="PY133" t="str">
            <v>N</v>
          </cell>
          <cell r="PZ133" t="str">
            <v>Y</v>
          </cell>
          <cell r="QA133"/>
          <cell r="QB133" t="str">
            <v>Y</v>
          </cell>
          <cell r="QC133" t="str">
            <v>Y</v>
          </cell>
          <cell r="QD133" t="str">
            <v>N</v>
          </cell>
          <cell r="QE133" t="str">
            <v>Y</v>
          </cell>
          <cell r="QF133" t="str">
            <v>N</v>
          </cell>
          <cell r="QG133" t="str">
            <v>N</v>
          </cell>
          <cell r="QH133" t="str">
            <v>Y</v>
          </cell>
          <cell r="QI133" t="str">
            <v>N</v>
          </cell>
          <cell r="QJ133" t="str">
            <v>Y</v>
          </cell>
          <cell r="QK133" t="str">
            <v>Y</v>
          </cell>
          <cell r="QL133" t="str">
            <v>Y</v>
          </cell>
          <cell r="QM133" t="str">
            <v>N</v>
          </cell>
          <cell r="QN133" t="str">
            <v>Y</v>
          </cell>
          <cell r="QO133" t="str">
            <v>N</v>
          </cell>
          <cell r="QP133" t="str">
            <v>Y</v>
          </cell>
          <cell r="QQ133" t="str">
            <v>Y</v>
          </cell>
          <cell r="QR133" t="str">
            <v>N</v>
          </cell>
          <cell r="QS133" t="str">
            <v>Y</v>
          </cell>
          <cell r="QT133" t="str">
            <v>N</v>
          </cell>
          <cell r="QU133" t="str">
            <v>Y</v>
          </cell>
          <cell r="QV133" t="str">
            <v>Y</v>
          </cell>
          <cell r="QW133" t="str">
            <v>N</v>
          </cell>
          <cell r="QX133" t="str">
            <v>Y</v>
          </cell>
          <cell r="QY133" t="str">
            <v>Y</v>
          </cell>
          <cell r="QZ133"/>
          <cell r="RA133" t="str">
            <v>Y</v>
          </cell>
          <cell r="RB133" t="str">
            <v>Y</v>
          </cell>
          <cell r="RC133" t="str">
            <v>Y</v>
          </cell>
          <cell r="RD133" t="str">
            <v>Y</v>
          </cell>
          <cell r="RE133" t="str">
            <v>Y</v>
          </cell>
          <cell r="RF133" t="str">
            <v>N</v>
          </cell>
          <cell r="RG133" t="str">
            <v>Y</v>
          </cell>
          <cell r="RH133" t="str">
            <v>Y</v>
          </cell>
          <cell r="RI133" t="str">
            <v>Y</v>
          </cell>
          <cell r="RJ133" t="str">
            <v>N</v>
          </cell>
          <cell r="RK133" t="str">
            <v>Y</v>
          </cell>
          <cell r="RL133" t="str">
            <v>Y</v>
          </cell>
          <cell r="RM133" t="str">
            <v>Y</v>
          </cell>
          <cell r="RN133" t="str">
            <v>Y</v>
          </cell>
          <cell r="RO133" t="str">
            <v>Y</v>
          </cell>
          <cell r="RP133" t="str">
            <v>Y</v>
          </cell>
          <cell r="RQ133" t="str">
            <v>Y</v>
          </cell>
          <cell r="RR133" t="str">
            <v>Y</v>
          </cell>
          <cell r="RS133" t="str">
            <v>Y</v>
          </cell>
          <cell r="RT133" t="str">
            <v>Y</v>
          </cell>
          <cell r="RU133" t="str">
            <v>N</v>
          </cell>
          <cell r="RV133" t="str">
            <v>Y</v>
          </cell>
          <cell r="RW133" t="str">
            <v>N</v>
          </cell>
          <cell r="RX133"/>
          <cell r="RY133"/>
          <cell r="RZ133" t="str">
            <v>N</v>
          </cell>
          <cell r="SA133" t="str">
            <v>Y</v>
          </cell>
          <cell r="SB133" t="str">
            <v>N</v>
          </cell>
          <cell r="SC133"/>
          <cell r="SD133"/>
          <cell r="SE133" t="str">
            <v>Y</v>
          </cell>
          <cell r="SF133" t="str">
            <v>Y</v>
          </cell>
          <cell r="SG133" t="str">
            <v>Y</v>
          </cell>
          <cell r="SH133" t="str">
            <v>Y</v>
          </cell>
          <cell r="SI133"/>
          <cell r="SJ133" t="str">
            <v>Y</v>
          </cell>
          <cell r="SK133" t="str">
            <v>Y</v>
          </cell>
          <cell r="SL133" t="str">
            <v>Y</v>
          </cell>
          <cell r="SM133"/>
          <cell r="SN133" t="str">
            <v>N</v>
          </cell>
          <cell r="SO133" t="str">
            <v>Y</v>
          </cell>
          <cell r="SP133" t="str">
            <v>Y</v>
          </cell>
          <cell r="SQ133" t="str">
            <v>N</v>
          </cell>
          <cell r="SR133" t="str">
            <v>Y</v>
          </cell>
          <cell r="SS133" t="str">
            <v>Y</v>
          </cell>
          <cell r="ST133" t="str">
            <v>N</v>
          </cell>
          <cell r="SU133" t="str">
            <v>Y</v>
          </cell>
          <cell r="SV133" t="str">
            <v>N</v>
          </cell>
          <cell r="SW133" t="str">
            <v>Y</v>
          </cell>
          <cell r="SX133" t="str">
            <v>Y</v>
          </cell>
          <cell r="SY133" t="str">
            <v>Y</v>
          </cell>
          <cell r="SZ133" t="str">
            <v>Y</v>
          </cell>
          <cell r="TA133" t="str">
            <v>Y</v>
          </cell>
          <cell r="TB133" t="str">
            <v>Y</v>
          </cell>
          <cell r="TC133" t="str">
            <v>Y</v>
          </cell>
          <cell r="TD133" t="str">
            <v>N</v>
          </cell>
          <cell r="TE133" t="str">
            <v>Y</v>
          </cell>
          <cell r="TF133" t="str">
            <v>N</v>
          </cell>
          <cell r="TG133" t="str">
            <v>N</v>
          </cell>
          <cell r="TH133" t="str">
            <v>Y</v>
          </cell>
          <cell r="TI133" t="str">
            <v>N</v>
          </cell>
          <cell r="TJ133" t="str">
            <v>Y</v>
          </cell>
          <cell r="TK133" t="str">
            <v>Y</v>
          </cell>
          <cell r="TL133" t="str">
            <v>Y</v>
          </cell>
          <cell r="TM133" t="str">
            <v>Y</v>
          </cell>
          <cell r="TN133" t="str">
            <v>Y</v>
          </cell>
          <cell r="TO133" t="str">
            <v>Y</v>
          </cell>
          <cell r="TP133" t="str">
            <v>Y</v>
          </cell>
          <cell r="TQ133" t="str">
            <v>Y</v>
          </cell>
          <cell r="TR133"/>
          <cell r="TS133" t="str">
            <v>Y</v>
          </cell>
          <cell r="TT133" t="str">
            <v>Y</v>
          </cell>
          <cell r="TU133" t="str">
            <v>Y</v>
          </cell>
          <cell r="TV133" t="str">
            <v>Y</v>
          </cell>
          <cell r="TW133" t="str">
            <v>Y</v>
          </cell>
          <cell r="TX133" t="str">
            <v>Y</v>
          </cell>
          <cell r="TY133" t="str">
            <v>Y</v>
          </cell>
          <cell r="TZ133" t="str">
            <v>Y</v>
          </cell>
          <cell r="UA133" t="str">
            <v>N</v>
          </cell>
          <cell r="UB133" t="str">
            <v>Y</v>
          </cell>
          <cell r="UC133" t="str">
            <v>Y</v>
          </cell>
          <cell r="UD133" t="str">
            <v>Y</v>
          </cell>
          <cell r="UE133" t="str">
            <v>Y</v>
          </cell>
          <cell r="UF133" t="str">
            <v>Y</v>
          </cell>
          <cell r="UG133" t="str">
            <v>Y</v>
          </cell>
          <cell r="UH133" t="str">
            <v>Y</v>
          </cell>
          <cell r="UI133" t="str">
            <v>Y</v>
          </cell>
          <cell r="UJ133" t="str">
            <v>Y</v>
          </cell>
          <cell r="UK133" t="str">
            <v>Y</v>
          </cell>
          <cell r="UL133" t="str">
            <v>Y</v>
          </cell>
          <cell r="UM133" t="str">
            <v>Y</v>
          </cell>
          <cell r="UN133" t="str">
            <v>Y</v>
          </cell>
          <cell r="UO133"/>
          <cell r="UP133" t="str">
            <v>Y</v>
          </cell>
          <cell r="UQ133" t="str">
            <v>Y</v>
          </cell>
          <cell r="UR133"/>
          <cell r="US133" t="str">
            <v>Y</v>
          </cell>
          <cell r="UT133" t="str">
            <v>Y</v>
          </cell>
          <cell r="UU133" t="str">
            <v>Y</v>
          </cell>
          <cell r="UV133" t="str">
            <v>N</v>
          </cell>
          <cell r="UW133" t="str">
            <v>Y</v>
          </cell>
          <cell r="UX133" t="str">
            <v>Y</v>
          </cell>
          <cell r="UY133" t="str">
            <v>Y</v>
          </cell>
          <cell r="UZ133" t="str">
            <v>Y</v>
          </cell>
          <cell r="VA133" t="str">
            <v>Y</v>
          </cell>
          <cell r="VB133" t="str">
            <v>Y</v>
          </cell>
          <cell r="VC133" t="str">
            <v>Y</v>
          </cell>
          <cell r="VD133" t="str">
            <v>Y</v>
          </cell>
          <cell r="VE133" t="str">
            <v>Y</v>
          </cell>
          <cell r="VF133" t="str">
            <v>Y</v>
          </cell>
          <cell r="VG133"/>
          <cell r="VH133" t="str">
            <v>Y</v>
          </cell>
          <cell r="VI133" t="str">
            <v>Y</v>
          </cell>
          <cell r="VJ133" t="str">
            <v>N</v>
          </cell>
          <cell r="VK133" t="str">
            <v>Y</v>
          </cell>
          <cell r="VL133" t="str">
            <v>Y</v>
          </cell>
          <cell r="VM133"/>
          <cell r="VN133" t="str">
            <v>N</v>
          </cell>
          <cell r="VO133" t="str">
            <v>Y</v>
          </cell>
          <cell r="VP133"/>
          <cell r="VQ133" t="str">
            <v>Y</v>
          </cell>
          <cell r="VR133" t="str">
            <v>Y</v>
          </cell>
          <cell r="VS133" t="str">
            <v>Y</v>
          </cell>
          <cell r="VT133" t="str">
            <v>Y</v>
          </cell>
          <cell r="VU133" t="str">
            <v>Y</v>
          </cell>
          <cell r="VV133" t="str">
            <v>N</v>
          </cell>
          <cell r="VW133" t="str">
            <v>Y</v>
          </cell>
          <cell r="VX133"/>
          <cell r="VY133" t="str">
            <v>Y</v>
          </cell>
          <cell r="VZ133" t="str">
            <v>Y</v>
          </cell>
          <cell r="WA133"/>
          <cell r="WB133"/>
          <cell r="WC133" t="str">
            <v>Y</v>
          </cell>
          <cell r="WD133" t="str">
            <v>Y</v>
          </cell>
          <cell r="WE133" t="str">
            <v>N</v>
          </cell>
          <cell r="WF133"/>
          <cell r="WG133" t="str">
            <v>Y</v>
          </cell>
          <cell r="WH133" t="str">
            <v>N</v>
          </cell>
          <cell r="WI133" t="str">
            <v>Y</v>
          </cell>
          <cell r="WJ133"/>
          <cell r="WK133"/>
          <cell r="WL133" t="str">
            <v>N</v>
          </cell>
          <cell r="WM133" t="str">
            <v>N</v>
          </cell>
          <cell r="WN133" t="str">
            <v>Y</v>
          </cell>
          <cell r="WO133" t="str">
            <v>Y</v>
          </cell>
          <cell r="WP133"/>
          <cell r="WQ133"/>
          <cell r="WR133" t="str">
            <v>N</v>
          </cell>
          <cell r="WS133" t="str">
            <v>N</v>
          </cell>
          <cell r="WT133" t="str">
            <v>Y</v>
          </cell>
          <cell r="WU133" t="str">
            <v>Y</v>
          </cell>
          <cell r="WV133" t="str">
            <v>N</v>
          </cell>
          <cell r="WW133" t="str">
            <v>Y</v>
          </cell>
          <cell r="WX133" t="str">
            <v>N</v>
          </cell>
          <cell r="WY133" t="str">
            <v>Y</v>
          </cell>
          <cell r="WZ133" t="str">
            <v>Y</v>
          </cell>
          <cell r="XA133"/>
          <cell r="XB133" t="str">
            <v>Y</v>
          </cell>
          <cell r="XC133"/>
          <cell r="XD133"/>
          <cell r="XE133"/>
          <cell r="XF133"/>
          <cell r="XG133"/>
          <cell r="XH133"/>
          <cell r="XI133" t="str">
            <v>N</v>
          </cell>
          <cell r="XJ133"/>
          <cell r="XK133" t="str">
            <v>N</v>
          </cell>
          <cell r="XL133" t="str">
            <v>Y</v>
          </cell>
          <cell r="XM133"/>
          <cell r="XN133" t="str">
            <v>Y</v>
          </cell>
          <cell r="XO133"/>
          <cell r="XP133" t="str">
            <v>Y</v>
          </cell>
          <cell r="XQ133" t="str">
            <v>Y</v>
          </cell>
          <cell r="XR133" t="str">
            <v>Y</v>
          </cell>
          <cell r="XS133" t="str">
            <v>Y</v>
          </cell>
          <cell r="XT133" t="str">
            <v>Y</v>
          </cell>
          <cell r="XU133" t="str">
            <v>N</v>
          </cell>
          <cell r="XV133" t="str">
            <v>Y</v>
          </cell>
        </row>
        <row r="134">
          <cell r="E134" t="str">
            <v>Y</v>
          </cell>
          <cell r="F134" t="str">
            <v>Y</v>
          </cell>
          <cell r="G134" t="str">
            <v>N</v>
          </cell>
          <cell r="H134" t="str">
            <v>Y</v>
          </cell>
          <cell r="I134" t="str">
            <v>N</v>
          </cell>
          <cell r="J134" t="str">
            <v>Y</v>
          </cell>
          <cell r="K134" t="str">
            <v>Y</v>
          </cell>
          <cell r="L134" t="str">
            <v>Y</v>
          </cell>
          <cell r="M134" t="str">
            <v>Y</v>
          </cell>
          <cell r="N134" t="str">
            <v>Y</v>
          </cell>
          <cell r="O134"/>
          <cell r="P134" t="str">
            <v>Y</v>
          </cell>
          <cell r="Q134" t="str">
            <v>Y</v>
          </cell>
          <cell r="R134" t="str">
            <v>N</v>
          </cell>
          <cell r="S134" t="str">
            <v>N</v>
          </cell>
          <cell r="T134" t="str">
            <v>Y</v>
          </cell>
          <cell r="U134" t="str">
            <v>N</v>
          </cell>
          <cell r="V134" t="str">
            <v>Y</v>
          </cell>
          <cell r="W134" t="str">
            <v>Y</v>
          </cell>
          <cell r="X134" t="str">
            <v>Y</v>
          </cell>
          <cell r="Y134" t="str">
            <v>N</v>
          </cell>
          <cell r="Z134"/>
          <cell r="AA134" t="str">
            <v>Y</v>
          </cell>
          <cell r="AB134" t="str">
            <v>Y</v>
          </cell>
          <cell r="AC134" t="str">
            <v>Y</v>
          </cell>
          <cell r="AD134" t="str">
            <v>N</v>
          </cell>
          <cell r="AE134" t="str">
            <v>N</v>
          </cell>
          <cell r="AF134" t="str">
            <v>Y</v>
          </cell>
          <cell r="AG134" t="str">
            <v>Y</v>
          </cell>
          <cell r="AH134" t="str">
            <v>N</v>
          </cell>
          <cell r="AI134" t="str">
            <v>N</v>
          </cell>
          <cell r="AJ134" t="str">
            <v>N</v>
          </cell>
          <cell r="AK134" t="str">
            <v>N</v>
          </cell>
          <cell r="AL134" t="str">
            <v>N</v>
          </cell>
          <cell r="AM134" t="str">
            <v>Y</v>
          </cell>
          <cell r="AN134" t="str">
            <v>Y</v>
          </cell>
          <cell r="AO134" t="str">
            <v>N</v>
          </cell>
          <cell r="AP134" t="str">
            <v>N</v>
          </cell>
          <cell r="AQ134" t="str">
            <v>N</v>
          </cell>
          <cell r="AR134" t="str">
            <v>Y</v>
          </cell>
          <cell r="AS134" t="str">
            <v>N</v>
          </cell>
          <cell r="AT134" t="str">
            <v>Y</v>
          </cell>
          <cell r="AU134" t="str">
            <v>N</v>
          </cell>
          <cell r="AV134" t="str">
            <v>Y</v>
          </cell>
          <cell r="AW134" t="str">
            <v>N</v>
          </cell>
          <cell r="AX134" t="str">
            <v>Y</v>
          </cell>
          <cell r="AY134"/>
          <cell r="AZ134" t="str">
            <v>N</v>
          </cell>
          <cell r="BA134"/>
          <cell r="BB134" t="str">
            <v>N</v>
          </cell>
          <cell r="BC134" t="str">
            <v>N</v>
          </cell>
          <cell r="BD134" t="str">
            <v>N</v>
          </cell>
          <cell r="BE134" t="str">
            <v>Y</v>
          </cell>
          <cell r="BF134" t="str">
            <v>N</v>
          </cell>
          <cell r="BG134" t="str">
            <v>Y</v>
          </cell>
          <cell r="BH134" t="str">
            <v>N</v>
          </cell>
          <cell r="BI134" t="str">
            <v>N</v>
          </cell>
          <cell r="BJ134" t="str">
            <v>N</v>
          </cell>
          <cell r="BK134" t="str">
            <v>Y</v>
          </cell>
          <cell r="BL134" t="str">
            <v>Y</v>
          </cell>
          <cell r="BM134" t="str">
            <v>Y</v>
          </cell>
          <cell r="BN134" t="str">
            <v>Y</v>
          </cell>
          <cell r="BO134" t="str">
            <v>N</v>
          </cell>
          <cell r="BP134" t="str">
            <v>Y</v>
          </cell>
          <cell r="BQ134" t="str">
            <v>N</v>
          </cell>
          <cell r="BR134" t="str">
            <v>N</v>
          </cell>
          <cell r="BS134" t="str">
            <v>Y</v>
          </cell>
          <cell r="BT134" t="str">
            <v>N</v>
          </cell>
          <cell r="BU134" t="str">
            <v>N</v>
          </cell>
          <cell r="BV134" t="str">
            <v>N</v>
          </cell>
          <cell r="BW134" t="str">
            <v>Y</v>
          </cell>
          <cell r="BX134" t="str">
            <v>Y</v>
          </cell>
          <cell r="BY134" t="str">
            <v>Y</v>
          </cell>
          <cell r="BZ134" t="str">
            <v>Y</v>
          </cell>
          <cell r="CA134" t="str">
            <v>Y</v>
          </cell>
          <cell r="CB134" t="str">
            <v>Y</v>
          </cell>
          <cell r="CC134" t="str">
            <v>N</v>
          </cell>
          <cell r="CD134" t="str">
            <v>Y</v>
          </cell>
          <cell r="CE134" t="str">
            <v>Y</v>
          </cell>
          <cell r="CF134" t="str">
            <v>Y</v>
          </cell>
          <cell r="CG134" t="str">
            <v>N</v>
          </cell>
          <cell r="CH134" t="str">
            <v>N</v>
          </cell>
          <cell r="CI134" t="str">
            <v>Y</v>
          </cell>
          <cell r="CJ134" t="str">
            <v>N</v>
          </cell>
          <cell r="CK134" t="str">
            <v>Y</v>
          </cell>
          <cell r="CL134" t="str">
            <v>N</v>
          </cell>
          <cell r="CM134"/>
          <cell r="CN134" t="str">
            <v>Y</v>
          </cell>
          <cell r="CO134" t="str">
            <v>N</v>
          </cell>
          <cell r="CP134" t="str">
            <v>Y</v>
          </cell>
          <cell r="CQ134" t="str">
            <v>Y</v>
          </cell>
          <cell r="CR134"/>
          <cell r="CS134" t="str">
            <v>N</v>
          </cell>
          <cell r="CT134" t="str">
            <v>N</v>
          </cell>
          <cell r="CU134" t="str">
            <v>Y</v>
          </cell>
          <cell r="CV134" t="str">
            <v>N</v>
          </cell>
          <cell r="CW134" t="str">
            <v>N</v>
          </cell>
          <cell r="CX134" t="str">
            <v>Y</v>
          </cell>
          <cell r="CY134" t="str">
            <v>N</v>
          </cell>
          <cell r="CZ134" t="str">
            <v>Y</v>
          </cell>
          <cell r="DA134" t="str">
            <v>N</v>
          </cell>
          <cell r="DB134" t="str">
            <v>Y</v>
          </cell>
          <cell r="DC134" t="str">
            <v>N</v>
          </cell>
          <cell r="DD134" t="str">
            <v>Y</v>
          </cell>
          <cell r="DE134" t="str">
            <v>Y</v>
          </cell>
          <cell r="DF134" t="str">
            <v>Y</v>
          </cell>
          <cell r="DG134" t="str">
            <v>N</v>
          </cell>
          <cell r="DH134" t="str">
            <v>N</v>
          </cell>
          <cell r="DI134" t="str">
            <v>N</v>
          </cell>
          <cell r="DJ134" t="str">
            <v>Y</v>
          </cell>
          <cell r="DK134" t="str">
            <v>Y</v>
          </cell>
          <cell r="DL134" t="str">
            <v>Y</v>
          </cell>
          <cell r="DM134" t="str">
            <v>Y</v>
          </cell>
          <cell r="DN134" t="str">
            <v>N</v>
          </cell>
          <cell r="DO134" t="str">
            <v>N</v>
          </cell>
          <cell r="DP134" t="str">
            <v>N</v>
          </cell>
          <cell r="DQ134" t="str">
            <v>Y</v>
          </cell>
          <cell r="DR134" t="str">
            <v>Y</v>
          </cell>
          <cell r="DS134" t="str">
            <v>Y</v>
          </cell>
          <cell r="DT134" t="str">
            <v>Y</v>
          </cell>
          <cell r="DU134" t="str">
            <v>Y</v>
          </cell>
          <cell r="DV134" t="str">
            <v>Y</v>
          </cell>
          <cell r="DW134" t="str">
            <v>Y</v>
          </cell>
          <cell r="DX134" t="str">
            <v>N</v>
          </cell>
          <cell r="DY134" t="str">
            <v>N</v>
          </cell>
          <cell r="DZ134" t="str">
            <v>Y</v>
          </cell>
          <cell r="EA134" t="str">
            <v>Y</v>
          </cell>
          <cell r="EB134"/>
          <cell r="EC134" t="str">
            <v>N</v>
          </cell>
          <cell r="ED134" t="str">
            <v>N</v>
          </cell>
          <cell r="EE134" t="str">
            <v>Y</v>
          </cell>
          <cell r="EF134" t="str">
            <v>N</v>
          </cell>
          <cell r="EG134" t="str">
            <v>Y</v>
          </cell>
          <cell r="EH134" t="str">
            <v>N</v>
          </cell>
          <cell r="EI134" t="str">
            <v>N</v>
          </cell>
          <cell r="EJ134" t="str">
            <v>N</v>
          </cell>
          <cell r="EK134" t="str">
            <v>N</v>
          </cell>
          <cell r="EL134"/>
          <cell r="EM134" t="str">
            <v>Y</v>
          </cell>
          <cell r="EN134" t="str">
            <v>Y</v>
          </cell>
          <cell r="EO134" t="str">
            <v>Y</v>
          </cell>
          <cell r="EP134" t="str">
            <v>Y</v>
          </cell>
          <cell r="EQ134" t="str">
            <v>Y</v>
          </cell>
          <cell r="ER134" t="str">
            <v>Y</v>
          </cell>
          <cell r="ES134" t="str">
            <v>N</v>
          </cell>
          <cell r="ET134" t="str">
            <v>N</v>
          </cell>
          <cell r="EU134" t="str">
            <v>N</v>
          </cell>
          <cell r="EV134" t="str">
            <v>N</v>
          </cell>
          <cell r="EW134" t="str">
            <v>Y</v>
          </cell>
          <cell r="EX134" t="str">
            <v>Y</v>
          </cell>
          <cell r="EY134"/>
          <cell r="EZ134" t="str">
            <v>Y</v>
          </cell>
          <cell r="FA134" t="str">
            <v>Y</v>
          </cell>
          <cell r="FB134" t="str">
            <v>Y</v>
          </cell>
          <cell r="FC134" t="str">
            <v>N</v>
          </cell>
          <cell r="FD134" t="str">
            <v>N</v>
          </cell>
          <cell r="FE134" t="str">
            <v>Y</v>
          </cell>
          <cell r="FF134" t="str">
            <v>N</v>
          </cell>
          <cell r="FG134" t="str">
            <v>Y</v>
          </cell>
          <cell r="FH134" t="str">
            <v>Y</v>
          </cell>
          <cell r="FI134" t="str">
            <v>Y</v>
          </cell>
          <cell r="FJ134" t="str">
            <v>N</v>
          </cell>
          <cell r="FK134" t="str">
            <v>Y</v>
          </cell>
          <cell r="FL134" t="str">
            <v>N</v>
          </cell>
          <cell r="FM134" t="str">
            <v>N</v>
          </cell>
          <cell r="FN134" t="str">
            <v>Y</v>
          </cell>
          <cell r="FO134" t="str">
            <v>Y</v>
          </cell>
          <cell r="FP134" t="str">
            <v>N</v>
          </cell>
          <cell r="FQ134" t="str">
            <v>Y</v>
          </cell>
          <cell r="FR134" t="str">
            <v>N</v>
          </cell>
          <cell r="FS134" t="str">
            <v>N</v>
          </cell>
          <cell r="FT134" t="str">
            <v>Y</v>
          </cell>
          <cell r="FU134" t="str">
            <v>Y</v>
          </cell>
          <cell r="FV134" t="str">
            <v>Y</v>
          </cell>
          <cell r="FW134" t="str">
            <v>N</v>
          </cell>
          <cell r="FX134" t="str">
            <v>N</v>
          </cell>
          <cell r="FY134" t="str">
            <v>N</v>
          </cell>
          <cell r="FZ134" t="str">
            <v>N</v>
          </cell>
          <cell r="GA134" t="str">
            <v>N</v>
          </cell>
          <cell r="GB134"/>
          <cell r="GC134" t="str">
            <v>Y</v>
          </cell>
          <cell r="GD134" t="str">
            <v>Y</v>
          </cell>
          <cell r="GE134"/>
          <cell r="GF134" t="str">
            <v>N</v>
          </cell>
          <cell r="GG134" t="str">
            <v>Y</v>
          </cell>
          <cell r="GH134" t="str">
            <v>N</v>
          </cell>
          <cell r="GI134" t="str">
            <v>Y</v>
          </cell>
          <cell r="GJ134" t="str">
            <v>Y</v>
          </cell>
          <cell r="GK134" t="str">
            <v>N</v>
          </cell>
          <cell r="GL134" t="str">
            <v>N</v>
          </cell>
          <cell r="GM134" t="str">
            <v>N</v>
          </cell>
          <cell r="GN134" t="str">
            <v>Y</v>
          </cell>
          <cell r="GO134" t="str">
            <v>Y</v>
          </cell>
          <cell r="GP134" t="str">
            <v>N</v>
          </cell>
          <cell r="GQ134" t="str">
            <v>N</v>
          </cell>
          <cell r="GR134" t="str">
            <v>Y</v>
          </cell>
          <cell r="GS134" t="str">
            <v>Y</v>
          </cell>
          <cell r="GT134" t="str">
            <v>N</v>
          </cell>
          <cell r="GU134" t="str">
            <v>Y</v>
          </cell>
          <cell r="GV134" t="str">
            <v>N</v>
          </cell>
          <cell r="GW134" t="str">
            <v>Y</v>
          </cell>
          <cell r="GX134" t="str">
            <v>N</v>
          </cell>
          <cell r="GY134" t="str">
            <v>Y</v>
          </cell>
          <cell r="GZ134" t="str">
            <v>Y</v>
          </cell>
          <cell r="HA134" t="str">
            <v>N</v>
          </cell>
          <cell r="HB134" t="str">
            <v>Y</v>
          </cell>
          <cell r="HC134" t="str">
            <v>N</v>
          </cell>
          <cell r="HD134" t="str">
            <v>N</v>
          </cell>
          <cell r="HE134" t="str">
            <v>N</v>
          </cell>
          <cell r="HF134"/>
          <cell r="HG134" t="str">
            <v>Y</v>
          </cell>
          <cell r="HH134" t="str">
            <v>Y</v>
          </cell>
          <cell r="HI134" t="str">
            <v>Y</v>
          </cell>
          <cell r="HJ134" t="str">
            <v>Y</v>
          </cell>
          <cell r="HK134" t="str">
            <v>Y</v>
          </cell>
          <cell r="HL134" t="str">
            <v>Y</v>
          </cell>
          <cell r="HM134" t="str">
            <v>Y</v>
          </cell>
          <cell r="HN134" t="str">
            <v>N</v>
          </cell>
          <cell r="HO134" t="str">
            <v>Y</v>
          </cell>
          <cell r="HP134"/>
          <cell r="HQ134" t="str">
            <v>N</v>
          </cell>
          <cell r="HR134" t="str">
            <v>Y</v>
          </cell>
          <cell r="HS134" t="str">
            <v>Y</v>
          </cell>
          <cell r="HT134" t="str">
            <v>Y</v>
          </cell>
          <cell r="HU134" t="str">
            <v>N</v>
          </cell>
          <cell r="HV134" t="str">
            <v>N</v>
          </cell>
          <cell r="HW134" t="str">
            <v>Y</v>
          </cell>
          <cell r="HX134" t="str">
            <v>Y</v>
          </cell>
          <cell r="HY134"/>
          <cell r="HZ134" t="str">
            <v>N</v>
          </cell>
          <cell r="IA134" t="str">
            <v>Y</v>
          </cell>
          <cell r="IB134" t="str">
            <v>N</v>
          </cell>
          <cell r="IC134" t="str">
            <v>Y</v>
          </cell>
          <cell r="ID134" t="str">
            <v>Y</v>
          </cell>
          <cell r="IE134" t="str">
            <v>N</v>
          </cell>
          <cell r="IF134" t="str">
            <v>N</v>
          </cell>
          <cell r="IG134" t="str">
            <v>N</v>
          </cell>
          <cell r="IH134" t="str">
            <v>N</v>
          </cell>
          <cell r="II134"/>
          <cell r="IJ134" t="str">
            <v>Y</v>
          </cell>
          <cell r="IK134" t="str">
            <v>Y</v>
          </cell>
          <cell r="IL134" t="str">
            <v>Y</v>
          </cell>
          <cell r="IM134" t="str">
            <v>N</v>
          </cell>
          <cell r="IN134"/>
          <cell r="IO134" t="str">
            <v>Y</v>
          </cell>
          <cell r="IP134" t="str">
            <v>Y</v>
          </cell>
          <cell r="IQ134" t="str">
            <v>Y</v>
          </cell>
          <cell r="IR134" t="str">
            <v>Y</v>
          </cell>
          <cell r="IS134" t="str">
            <v>Y</v>
          </cell>
          <cell r="IT134" t="str">
            <v>Y</v>
          </cell>
          <cell r="IU134" t="str">
            <v>Y</v>
          </cell>
          <cell r="IV134" t="str">
            <v>Y</v>
          </cell>
          <cell r="IW134"/>
          <cell r="IX134" t="str">
            <v>N</v>
          </cell>
          <cell r="IY134" t="str">
            <v>Y</v>
          </cell>
          <cell r="IZ134" t="str">
            <v>Y</v>
          </cell>
          <cell r="JA134" t="str">
            <v>Y</v>
          </cell>
          <cell r="JB134" t="str">
            <v>Y</v>
          </cell>
          <cell r="JC134" t="str">
            <v>Y</v>
          </cell>
          <cell r="JD134" t="str">
            <v>Y</v>
          </cell>
          <cell r="JE134" t="str">
            <v>N</v>
          </cell>
          <cell r="JF134" t="str">
            <v>Y</v>
          </cell>
          <cell r="JG134"/>
          <cell r="JH134" t="str">
            <v>N</v>
          </cell>
          <cell r="JI134"/>
          <cell r="JJ134" t="str">
            <v>N</v>
          </cell>
          <cell r="JK134" t="str">
            <v>Y</v>
          </cell>
          <cell r="JL134" t="str">
            <v>N</v>
          </cell>
          <cell r="JM134" t="str">
            <v>Y</v>
          </cell>
          <cell r="JN134" t="str">
            <v>N</v>
          </cell>
          <cell r="JO134" t="str">
            <v>N</v>
          </cell>
          <cell r="JP134" t="str">
            <v>N</v>
          </cell>
          <cell r="JQ134" t="str">
            <v>N</v>
          </cell>
          <cell r="JR134" t="str">
            <v>N</v>
          </cell>
          <cell r="JS134" t="str">
            <v>Y</v>
          </cell>
          <cell r="JT134" t="str">
            <v>N</v>
          </cell>
          <cell r="JU134" t="str">
            <v>N</v>
          </cell>
          <cell r="JV134" t="str">
            <v>N</v>
          </cell>
          <cell r="JW134" t="str">
            <v>Y</v>
          </cell>
          <cell r="JX134" t="str">
            <v>Y</v>
          </cell>
          <cell r="JY134" t="str">
            <v>Y</v>
          </cell>
          <cell r="JZ134" t="str">
            <v>N</v>
          </cell>
          <cell r="KA134" t="str">
            <v>N</v>
          </cell>
          <cell r="KB134" t="str">
            <v>Y</v>
          </cell>
          <cell r="KC134" t="str">
            <v>N</v>
          </cell>
          <cell r="KD134" t="str">
            <v>N</v>
          </cell>
          <cell r="KE134" t="str">
            <v>Y</v>
          </cell>
          <cell r="KF134" t="str">
            <v>N</v>
          </cell>
          <cell r="KG134" t="str">
            <v>Y</v>
          </cell>
          <cell r="KH134"/>
          <cell r="KI134" t="str">
            <v>N</v>
          </cell>
          <cell r="KJ134" t="str">
            <v>N</v>
          </cell>
          <cell r="KK134" t="str">
            <v>N</v>
          </cell>
          <cell r="KL134" t="str">
            <v>Y</v>
          </cell>
          <cell r="KM134"/>
          <cell r="KN134" t="str">
            <v>Y</v>
          </cell>
          <cell r="KO134"/>
          <cell r="KP134" t="str">
            <v>Y</v>
          </cell>
          <cell r="KQ134" t="str">
            <v>N</v>
          </cell>
          <cell r="KR134" t="str">
            <v>N</v>
          </cell>
          <cell r="KS134" t="str">
            <v>N</v>
          </cell>
          <cell r="KT134" t="str">
            <v>Y</v>
          </cell>
          <cell r="KU134" t="str">
            <v>N</v>
          </cell>
          <cell r="KV134" t="str">
            <v>N</v>
          </cell>
          <cell r="KW134" t="str">
            <v>Y</v>
          </cell>
          <cell r="KX134" t="str">
            <v>N</v>
          </cell>
          <cell r="KY134" t="str">
            <v>Y</v>
          </cell>
          <cell r="KZ134" t="str">
            <v>Y</v>
          </cell>
          <cell r="LA134" t="str">
            <v>Y</v>
          </cell>
          <cell r="LB134" t="str">
            <v>Y</v>
          </cell>
          <cell r="LC134" t="str">
            <v>N</v>
          </cell>
          <cell r="LD134" t="str">
            <v>N</v>
          </cell>
          <cell r="LE134" t="str">
            <v>Y</v>
          </cell>
          <cell r="LF134" t="str">
            <v>Y</v>
          </cell>
          <cell r="LG134" t="str">
            <v>Y</v>
          </cell>
          <cell r="LH134" t="str">
            <v>Y</v>
          </cell>
          <cell r="LI134" t="str">
            <v>Y</v>
          </cell>
          <cell r="LJ134" t="str">
            <v>N</v>
          </cell>
          <cell r="LK134" t="str">
            <v>N</v>
          </cell>
          <cell r="LL134" t="str">
            <v>Y</v>
          </cell>
          <cell r="LM134" t="str">
            <v>Y</v>
          </cell>
          <cell r="LN134" t="str">
            <v>N</v>
          </cell>
          <cell r="LO134" t="str">
            <v>N</v>
          </cell>
          <cell r="LP134" t="str">
            <v>Y</v>
          </cell>
          <cell r="LQ134" t="str">
            <v>Y</v>
          </cell>
          <cell r="LR134"/>
          <cell r="LS134" t="str">
            <v>Y</v>
          </cell>
          <cell r="LT134" t="str">
            <v>Y</v>
          </cell>
          <cell r="LU134"/>
          <cell r="LV134" t="str">
            <v>N</v>
          </cell>
          <cell r="LW134" t="str">
            <v>Y</v>
          </cell>
          <cell r="LX134" t="str">
            <v>Y</v>
          </cell>
          <cell r="LY134" t="str">
            <v>Y</v>
          </cell>
          <cell r="LZ134" t="str">
            <v>N</v>
          </cell>
          <cell r="MA134" t="str">
            <v>N</v>
          </cell>
          <cell r="MB134" t="str">
            <v>Y</v>
          </cell>
          <cell r="MC134" t="str">
            <v>N</v>
          </cell>
          <cell r="MD134" t="str">
            <v>Y</v>
          </cell>
          <cell r="ME134" t="str">
            <v>Y</v>
          </cell>
          <cell r="MF134" t="str">
            <v>N</v>
          </cell>
          <cell r="MG134" t="str">
            <v>N</v>
          </cell>
          <cell r="MH134" t="str">
            <v>N</v>
          </cell>
          <cell r="MI134" t="str">
            <v>Y</v>
          </cell>
          <cell r="MJ134" t="str">
            <v>Y</v>
          </cell>
          <cell r="MK134" t="str">
            <v>N</v>
          </cell>
          <cell r="ML134" t="str">
            <v>Y</v>
          </cell>
          <cell r="MM134" t="str">
            <v>N</v>
          </cell>
          <cell r="MN134" t="str">
            <v>Y</v>
          </cell>
          <cell r="MO134" t="str">
            <v>N</v>
          </cell>
          <cell r="MP134" t="str">
            <v>Y</v>
          </cell>
          <cell r="MQ134"/>
          <cell r="MR134" t="str">
            <v>Y</v>
          </cell>
          <cell r="MS134" t="str">
            <v>Y</v>
          </cell>
          <cell r="MT134" t="str">
            <v>N</v>
          </cell>
          <cell r="MU134" t="str">
            <v>Y</v>
          </cell>
          <cell r="MV134" t="str">
            <v>Y</v>
          </cell>
          <cell r="MW134" t="str">
            <v>N</v>
          </cell>
          <cell r="MX134" t="str">
            <v>N</v>
          </cell>
          <cell r="MY134" t="str">
            <v>Y</v>
          </cell>
          <cell r="MZ134" t="str">
            <v>Y</v>
          </cell>
          <cell r="NA134" t="str">
            <v>N</v>
          </cell>
          <cell r="NB134" t="str">
            <v>Y</v>
          </cell>
          <cell r="NC134" t="str">
            <v>N</v>
          </cell>
          <cell r="ND134" t="str">
            <v>N</v>
          </cell>
          <cell r="NE134" t="str">
            <v>Y</v>
          </cell>
          <cell r="NF134" t="str">
            <v>N</v>
          </cell>
          <cell r="NG134" t="str">
            <v>Y</v>
          </cell>
          <cell r="NH134" t="str">
            <v>Y</v>
          </cell>
          <cell r="NI134" t="str">
            <v>Y</v>
          </cell>
          <cell r="NJ134" t="str">
            <v>N</v>
          </cell>
          <cell r="NK134" t="str">
            <v>Y</v>
          </cell>
          <cell r="NL134" t="str">
            <v>Y</v>
          </cell>
          <cell r="NM134" t="str">
            <v>N</v>
          </cell>
          <cell r="NN134" t="str">
            <v>Y</v>
          </cell>
          <cell r="NO134" t="str">
            <v>Y</v>
          </cell>
          <cell r="NP134" t="str">
            <v>Y</v>
          </cell>
          <cell r="NQ134" t="str">
            <v>N</v>
          </cell>
          <cell r="NR134" t="str">
            <v>N</v>
          </cell>
          <cell r="NS134"/>
          <cell r="NT134"/>
          <cell r="NU134" t="str">
            <v>Y</v>
          </cell>
          <cell r="NV134" t="str">
            <v>Y</v>
          </cell>
          <cell r="NW134" t="str">
            <v>Y</v>
          </cell>
          <cell r="NX134" t="str">
            <v>N</v>
          </cell>
          <cell r="NY134" t="str">
            <v>N</v>
          </cell>
          <cell r="NZ134"/>
          <cell r="OA134" t="str">
            <v>Y</v>
          </cell>
          <cell r="OB134" t="str">
            <v>N</v>
          </cell>
          <cell r="OC134" t="str">
            <v>Y</v>
          </cell>
          <cell r="OD134" t="str">
            <v>N</v>
          </cell>
          <cell r="OE134" t="str">
            <v>Y</v>
          </cell>
          <cell r="OF134" t="str">
            <v>N</v>
          </cell>
          <cell r="OG134" t="str">
            <v>N</v>
          </cell>
          <cell r="OH134"/>
          <cell r="OI134" t="str">
            <v>Y</v>
          </cell>
          <cell r="OJ134" t="str">
            <v>Y</v>
          </cell>
          <cell r="OK134" t="str">
            <v>Y</v>
          </cell>
          <cell r="OL134" t="str">
            <v>N</v>
          </cell>
          <cell r="OM134" t="str">
            <v>Y</v>
          </cell>
          <cell r="ON134" t="str">
            <v>Y</v>
          </cell>
          <cell r="OO134" t="str">
            <v>Y</v>
          </cell>
          <cell r="OP134"/>
          <cell r="OQ134" t="str">
            <v>N</v>
          </cell>
          <cell r="OR134" t="str">
            <v>Y</v>
          </cell>
          <cell r="OS134" t="str">
            <v>Y</v>
          </cell>
          <cell r="OT134"/>
          <cell r="OU134" t="str">
            <v>Y</v>
          </cell>
          <cell r="OV134" t="str">
            <v>N</v>
          </cell>
          <cell r="OW134" t="str">
            <v>N</v>
          </cell>
          <cell r="OX134" t="str">
            <v>N</v>
          </cell>
          <cell r="OY134" t="str">
            <v>N</v>
          </cell>
          <cell r="OZ134" t="str">
            <v>N</v>
          </cell>
          <cell r="PA134" t="str">
            <v>N</v>
          </cell>
          <cell r="PB134" t="str">
            <v>N</v>
          </cell>
          <cell r="PC134" t="str">
            <v>N</v>
          </cell>
          <cell r="PD134" t="str">
            <v>Y</v>
          </cell>
          <cell r="PE134" t="str">
            <v>Y</v>
          </cell>
          <cell r="PF134" t="str">
            <v>N</v>
          </cell>
          <cell r="PG134" t="str">
            <v>Y</v>
          </cell>
          <cell r="PH134" t="str">
            <v>Y</v>
          </cell>
          <cell r="PI134" t="str">
            <v>N</v>
          </cell>
          <cell r="PJ134" t="str">
            <v>N</v>
          </cell>
          <cell r="PK134" t="str">
            <v>Y</v>
          </cell>
          <cell r="PL134" t="str">
            <v>Y</v>
          </cell>
          <cell r="PM134" t="str">
            <v>N</v>
          </cell>
          <cell r="PN134" t="str">
            <v>Y</v>
          </cell>
          <cell r="PO134" t="str">
            <v>Y</v>
          </cell>
          <cell r="PP134" t="str">
            <v>N</v>
          </cell>
          <cell r="PQ134" t="str">
            <v>N</v>
          </cell>
          <cell r="PR134" t="str">
            <v>N</v>
          </cell>
          <cell r="PS134" t="str">
            <v>Y</v>
          </cell>
          <cell r="PT134" t="str">
            <v>N</v>
          </cell>
          <cell r="PU134" t="str">
            <v>Y</v>
          </cell>
          <cell r="PV134" t="str">
            <v>N</v>
          </cell>
          <cell r="PW134" t="str">
            <v>N</v>
          </cell>
          <cell r="PX134" t="str">
            <v>Y</v>
          </cell>
          <cell r="PY134" t="str">
            <v>N</v>
          </cell>
          <cell r="PZ134" t="str">
            <v>Y</v>
          </cell>
          <cell r="QA134"/>
          <cell r="QB134" t="str">
            <v>N</v>
          </cell>
          <cell r="QC134" t="str">
            <v>Y</v>
          </cell>
          <cell r="QD134" t="str">
            <v>N</v>
          </cell>
          <cell r="QE134" t="str">
            <v>Y</v>
          </cell>
          <cell r="QF134" t="str">
            <v>N</v>
          </cell>
          <cell r="QG134" t="str">
            <v>N</v>
          </cell>
          <cell r="QH134" t="str">
            <v>Y</v>
          </cell>
          <cell r="QI134" t="str">
            <v>N</v>
          </cell>
          <cell r="QJ134" t="str">
            <v>Y</v>
          </cell>
          <cell r="QK134" t="str">
            <v>Y</v>
          </cell>
          <cell r="QL134" t="str">
            <v>Y</v>
          </cell>
          <cell r="QM134" t="str">
            <v>N</v>
          </cell>
          <cell r="QN134" t="str">
            <v>Y</v>
          </cell>
          <cell r="QO134" t="str">
            <v>N</v>
          </cell>
          <cell r="QP134" t="str">
            <v>Y</v>
          </cell>
          <cell r="QQ134" t="str">
            <v>Y</v>
          </cell>
          <cell r="QR134" t="str">
            <v>N</v>
          </cell>
          <cell r="QS134" t="str">
            <v>Y</v>
          </cell>
          <cell r="QT134" t="str">
            <v>N</v>
          </cell>
          <cell r="QU134" t="str">
            <v>Y</v>
          </cell>
          <cell r="QV134" t="str">
            <v>Y</v>
          </cell>
          <cell r="QW134" t="str">
            <v>N</v>
          </cell>
          <cell r="QX134" t="str">
            <v>N</v>
          </cell>
          <cell r="QY134" t="str">
            <v>N</v>
          </cell>
          <cell r="QZ134"/>
          <cell r="RA134" t="str">
            <v>N</v>
          </cell>
          <cell r="RB134" t="str">
            <v>Y</v>
          </cell>
          <cell r="RC134" t="str">
            <v>N</v>
          </cell>
          <cell r="RD134" t="str">
            <v>Y</v>
          </cell>
          <cell r="RE134" t="str">
            <v>N</v>
          </cell>
          <cell r="RF134" t="str">
            <v>N</v>
          </cell>
          <cell r="RG134" t="str">
            <v>Y</v>
          </cell>
          <cell r="RH134" t="str">
            <v>Y</v>
          </cell>
          <cell r="RI134" t="str">
            <v>Y</v>
          </cell>
          <cell r="RJ134" t="str">
            <v>N</v>
          </cell>
          <cell r="RK134" t="str">
            <v>Y</v>
          </cell>
          <cell r="RL134" t="str">
            <v>Y</v>
          </cell>
          <cell r="RM134" t="str">
            <v>Y</v>
          </cell>
          <cell r="RN134" t="str">
            <v>Y</v>
          </cell>
          <cell r="RO134" t="str">
            <v>Y</v>
          </cell>
          <cell r="RP134" t="str">
            <v>N</v>
          </cell>
          <cell r="RQ134" t="str">
            <v>Y</v>
          </cell>
          <cell r="RR134" t="str">
            <v>Y</v>
          </cell>
          <cell r="RS134" t="str">
            <v>N</v>
          </cell>
          <cell r="RT134" t="str">
            <v>N</v>
          </cell>
          <cell r="RU134" t="str">
            <v>N</v>
          </cell>
          <cell r="RV134" t="str">
            <v>N</v>
          </cell>
          <cell r="RW134" t="str">
            <v>N</v>
          </cell>
          <cell r="RX134"/>
          <cell r="RY134"/>
          <cell r="RZ134" t="str">
            <v>N</v>
          </cell>
          <cell r="SA134" t="str">
            <v>N</v>
          </cell>
          <cell r="SB134" t="str">
            <v>N</v>
          </cell>
          <cell r="SC134"/>
          <cell r="SD134"/>
          <cell r="SE134" t="str">
            <v>N</v>
          </cell>
          <cell r="SF134" t="str">
            <v>Y</v>
          </cell>
          <cell r="SG134" t="str">
            <v>N</v>
          </cell>
          <cell r="SH134" t="str">
            <v>Y</v>
          </cell>
          <cell r="SI134"/>
          <cell r="SJ134" t="str">
            <v>N</v>
          </cell>
          <cell r="SK134" t="str">
            <v>N</v>
          </cell>
          <cell r="SL134" t="str">
            <v>Y</v>
          </cell>
          <cell r="SM134"/>
          <cell r="SN134" t="str">
            <v>Y</v>
          </cell>
          <cell r="SO134" t="str">
            <v>N</v>
          </cell>
          <cell r="SP134" t="str">
            <v>Y</v>
          </cell>
          <cell r="SQ134" t="str">
            <v>N</v>
          </cell>
          <cell r="SR134" t="str">
            <v>Y</v>
          </cell>
          <cell r="SS134" t="str">
            <v>Y</v>
          </cell>
          <cell r="ST134" t="str">
            <v>N</v>
          </cell>
          <cell r="SU134" t="str">
            <v>Y</v>
          </cell>
          <cell r="SV134" t="str">
            <v>N</v>
          </cell>
          <cell r="SW134" t="str">
            <v>Y</v>
          </cell>
          <cell r="SX134" t="str">
            <v>Y</v>
          </cell>
          <cell r="SY134" t="str">
            <v>Y</v>
          </cell>
          <cell r="SZ134" t="str">
            <v>Y</v>
          </cell>
          <cell r="TA134" t="str">
            <v>Y</v>
          </cell>
          <cell r="TB134" t="str">
            <v>Y</v>
          </cell>
          <cell r="TC134" t="str">
            <v>N</v>
          </cell>
          <cell r="TD134" t="str">
            <v>N</v>
          </cell>
          <cell r="TE134" t="str">
            <v>Y</v>
          </cell>
          <cell r="TF134" t="str">
            <v>N</v>
          </cell>
          <cell r="TG134" t="str">
            <v>N</v>
          </cell>
          <cell r="TH134" t="str">
            <v>Y</v>
          </cell>
          <cell r="TI134" t="str">
            <v>N</v>
          </cell>
          <cell r="TJ134" t="str">
            <v>Y</v>
          </cell>
          <cell r="TK134" t="str">
            <v>Y</v>
          </cell>
          <cell r="TL134" t="str">
            <v>Y</v>
          </cell>
          <cell r="TM134" t="str">
            <v>Y</v>
          </cell>
          <cell r="TN134" t="str">
            <v>Y</v>
          </cell>
          <cell r="TO134" t="str">
            <v>Y</v>
          </cell>
          <cell r="TP134" t="str">
            <v>Y</v>
          </cell>
          <cell r="TQ134" t="str">
            <v>Y</v>
          </cell>
          <cell r="TR134"/>
          <cell r="TS134" t="str">
            <v>Y</v>
          </cell>
          <cell r="TT134" t="str">
            <v>Y</v>
          </cell>
          <cell r="TU134" t="str">
            <v>Y</v>
          </cell>
          <cell r="TV134" t="str">
            <v>Y</v>
          </cell>
          <cell r="TW134" t="str">
            <v>Y</v>
          </cell>
          <cell r="TX134" t="str">
            <v>N</v>
          </cell>
          <cell r="TY134" t="str">
            <v>Y</v>
          </cell>
          <cell r="TZ134" t="str">
            <v>Y</v>
          </cell>
          <cell r="UA134" t="str">
            <v>N</v>
          </cell>
          <cell r="UB134" t="str">
            <v>Y</v>
          </cell>
          <cell r="UC134" t="str">
            <v>Y</v>
          </cell>
          <cell r="UD134" t="str">
            <v>Y</v>
          </cell>
          <cell r="UE134" t="str">
            <v>N</v>
          </cell>
          <cell r="UF134" t="str">
            <v>Y</v>
          </cell>
          <cell r="UG134" t="str">
            <v>Y</v>
          </cell>
          <cell r="UH134" t="str">
            <v>Y</v>
          </cell>
          <cell r="UI134" t="str">
            <v>Y</v>
          </cell>
          <cell r="UJ134" t="str">
            <v>N</v>
          </cell>
          <cell r="UK134" t="str">
            <v>N</v>
          </cell>
          <cell r="UL134" t="str">
            <v>Y</v>
          </cell>
          <cell r="UM134" t="str">
            <v>Y</v>
          </cell>
          <cell r="UN134" t="str">
            <v>Y</v>
          </cell>
          <cell r="UO134"/>
          <cell r="UP134" t="str">
            <v>N</v>
          </cell>
          <cell r="UQ134" t="str">
            <v>Y</v>
          </cell>
          <cell r="UR134"/>
          <cell r="US134" t="str">
            <v>Y</v>
          </cell>
          <cell r="UT134" t="str">
            <v>Y</v>
          </cell>
          <cell r="UU134" t="str">
            <v>Y</v>
          </cell>
          <cell r="UV134" t="str">
            <v>N</v>
          </cell>
          <cell r="UW134" t="str">
            <v>Y</v>
          </cell>
          <cell r="UX134" t="str">
            <v>Y</v>
          </cell>
          <cell r="UY134" t="str">
            <v>Y</v>
          </cell>
          <cell r="UZ134" t="str">
            <v>N</v>
          </cell>
          <cell r="VA134" t="str">
            <v>Y</v>
          </cell>
          <cell r="VB134" t="str">
            <v>Y</v>
          </cell>
          <cell r="VC134" t="str">
            <v>Y</v>
          </cell>
          <cell r="VD134" t="str">
            <v>Y</v>
          </cell>
          <cell r="VE134" t="str">
            <v>N</v>
          </cell>
          <cell r="VF134" t="str">
            <v>Y</v>
          </cell>
          <cell r="VG134"/>
          <cell r="VH134" t="str">
            <v>Y</v>
          </cell>
          <cell r="VI134" t="str">
            <v>Y</v>
          </cell>
          <cell r="VJ134" t="str">
            <v>N</v>
          </cell>
          <cell r="VK134" t="str">
            <v>Y</v>
          </cell>
          <cell r="VL134" t="str">
            <v>Y</v>
          </cell>
          <cell r="VM134"/>
          <cell r="VN134" t="str">
            <v>N</v>
          </cell>
          <cell r="VO134" t="str">
            <v>Y</v>
          </cell>
          <cell r="VP134"/>
          <cell r="VQ134" t="str">
            <v>Y</v>
          </cell>
          <cell r="VR134" t="str">
            <v>Y</v>
          </cell>
          <cell r="VS134" t="str">
            <v>Y</v>
          </cell>
          <cell r="VT134" t="str">
            <v>N</v>
          </cell>
          <cell r="VU134" t="str">
            <v>Y</v>
          </cell>
          <cell r="VV134" t="str">
            <v>N</v>
          </cell>
          <cell r="VW134" t="str">
            <v>N</v>
          </cell>
          <cell r="VX134"/>
          <cell r="VY134" t="str">
            <v>Y</v>
          </cell>
          <cell r="VZ134" t="str">
            <v>Y</v>
          </cell>
          <cell r="WA134"/>
          <cell r="WB134"/>
          <cell r="WC134" t="str">
            <v>Y</v>
          </cell>
          <cell r="WD134" t="str">
            <v>Y</v>
          </cell>
          <cell r="WE134" t="str">
            <v>N</v>
          </cell>
          <cell r="WF134"/>
          <cell r="WG134" t="str">
            <v>Y</v>
          </cell>
          <cell r="WH134" t="str">
            <v>N</v>
          </cell>
          <cell r="WI134" t="str">
            <v>Y</v>
          </cell>
          <cell r="WJ134"/>
          <cell r="WK134"/>
          <cell r="WL134" t="str">
            <v>N</v>
          </cell>
          <cell r="WM134" t="str">
            <v>N</v>
          </cell>
          <cell r="WN134" t="str">
            <v>Y</v>
          </cell>
          <cell r="WO134" t="str">
            <v>N</v>
          </cell>
          <cell r="WP134"/>
          <cell r="WQ134"/>
          <cell r="WR134" t="str">
            <v>N</v>
          </cell>
          <cell r="WS134" t="str">
            <v>N</v>
          </cell>
          <cell r="WT134" t="str">
            <v>Y</v>
          </cell>
          <cell r="WU134" t="str">
            <v>N</v>
          </cell>
          <cell r="WV134" t="str">
            <v>N</v>
          </cell>
          <cell r="WW134" t="str">
            <v>N</v>
          </cell>
          <cell r="WX134" t="str">
            <v>N</v>
          </cell>
          <cell r="WY134" t="str">
            <v>Y</v>
          </cell>
          <cell r="WZ134" t="str">
            <v>N</v>
          </cell>
          <cell r="XA134"/>
          <cell r="XB134" t="str">
            <v>N</v>
          </cell>
          <cell r="XC134"/>
          <cell r="XD134"/>
          <cell r="XE134"/>
          <cell r="XF134"/>
          <cell r="XG134"/>
          <cell r="XH134"/>
          <cell r="XI134" t="str">
            <v>N</v>
          </cell>
          <cell r="XJ134"/>
          <cell r="XK134" t="str">
            <v>N</v>
          </cell>
          <cell r="XL134" t="str">
            <v>N</v>
          </cell>
          <cell r="XM134"/>
          <cell r="XN134" t="str">
            <v>Y</v>
          </cell>
          <cell r="XO134"/>
          <cell r="XP134" t="str">
            <v>Y</v>
          </cell>
          <cell r="XQ134" t="str">
            <v>Y</v>
          </cell>
          <cell r="XR134" t="str">
            <v>Y</v>
          </cell>
          <cell r="XS134" t="str">
            <v>N</v>
          </cell>
          <cell r="XT134" t="str">
            <v>Y</v>
          </cell>
          <cell r="XU134" t="str">
            <v>N</v>
          </cell>
          <cell r="XV134" t="str">
            <v>N</v>
          </cell>
        </row>
        <row r="135">
          <cell r="E135"/>
          <cell r="F135"/>
          <cell r="G135"/>
          <cell r="H135"/>
          <cell r="I135"/>
          <cell r="J135"/>
          <cell r="K135"/>
          <cell r="L135"/>
          <cell r="M135"/>
          <cell r="N135"/>
          <cell r="O135"/>
          <cell r="P135"/>
          <cell r="Q135"/>
          <cell r="R135"/>
          <cell r="S135"/>
          <cell r="T135"/>
          <cell r="U135"/>
          <cell r="V135"/>
          <cell r="W135"/>
          <cell r="X135"/>
          <cell r="Y135"/>
          <cell r="Z135"/>
          <cell r="AA135"/>
          <cell r="AB135"/>
          <cell r="AC135"/>
          <cell r="AD135"/>
          <cell r="AE135"/>
          <cell r="AF135"/>
          <cell r="AG135"/>
          <cell r="AH135"/>
          <cell r="AI135"/>
          <cell r="AJ135"/>
          <cell r="AK135"/>
          <cell r="AL135"/>
          <cell r="AM135"/>
          <cell r="AN135"/>
          <cell r="AO135"/>
          <cell r="AP135"/>
          <cell r="AQ135"/>
          <cell r="AR135"/>
          <cell r="AS135"/>
          <cell r="AT135"/>
          <cell r="AU135"/>
          <cell r="AV135"/>
          <cell r="AW135"/>
          <cell r="AX135"/>
          <cell r="AY135"/>
          <cell r="AZ135"/>
          <cell r="BA135"/>
          <cell r="BB135"/>
          <cell r="BC135"/>
          <cell r="BD135"/>
          <cell r="BE135"/>
          <cell r="BF135"/>
          <cell r="BG135"/>
          <cell r="BH135"/>
          <cell r="BI135"/>
          <cell r="BJ135"/>
          <cell r="BK135"/>
          <cell r="BL135"/>
          <cell r="BM135"/>
          <cell r="BN135"/>
          <cell r="BO135"/>
          <cell r="BP135"/>
          <cell r="BQ135"/>
          <cell r="BR135"/>
          <cell r="BS135"/>
          <cell r="BT135"/>
          <cell r="BU135"/>
          <cell r="BV135"/>
          <cell r="BW135"/>
          <cell r="BX135"/>
          <cell r="BY135"/>
          <cell r="BZ135"/>
          <cell r="CA135"/>
          <cell r="CB135"/>
          <cell r="CC135"/>
          <cell r="CD135"/>
          <cell r="CE135"/>
          <cell r="CF135"/>
          <cell r="CG135"/>
          <cell r="CH135"/>
          <cell r="CI135"/>
          <cell r="CJ135"/>
          <cell r="CK135"/>
          <cell r="CL135"/>
          <cell r="CM135"/>
          <cell r="CN135"/>
          <cell r="CO135"/>
          <cell r="CP135"/>
          <cell r="CQ135"/>
          <cell r="CR135"/>
          <cell r="CS135"/>
          <cell r="CT135"/>
          <cell r="CU135"/>
          <cell r="CV135"/>
          <cell r="CW135"/>
          <cell r="CX135"/>
          <cell r="CY135"/>
          <cell r="CZ135"/>
          <cell r="DA135"/>
          <cell r="DB135"/>
          <cell r="DC135"/>
          <cell r="DD135"/>
          <cell r="DE135"/>
          <cell r="DF135"/>
          <cell r="DG135"/>
          <cell r="DH135"/>
          <cell r="DI135"/>
          <cell r="DJ135"/>
          <cell r="DK135"/>
          <cell r="DL135"/>
          <cell r="DM135"/>
          <cell r="DN135"/>
          <cell r="DO135"/>
          <cell r="DP135"/>
          <cell r="DQ135"/>
          <cell r="DR135"/>
          <cell r="DS135"/>
          <cell r="DT135"/>
          <cell r="DU135"/>
          <cell r="DV135"/>
          <cell r="DW135"/>
          <cell r="DX135"/>
          <cell r="DY135"/>
          <cell r="DZ135"/>
          <cell r="EA135"/>
          <cell r="EB135"/>
          <cell r="EC135"/>
          <cell r="ED135"/>
          <cell r="EE135"/>
          <cell r="EF135"/>
          <cell r="EG135"/>
          <cell r="EH135"/>
          <cell r="EI135"/>
          <cell r="EJ135"/>
          <cell r="EK135"/>
          <cell r="EL135"/>
          <cell r="EM135"/>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cell r="HN135"/>
          <cell r="HO135"/>
          <cell r="HP135"/>
          <cell r="HQ135"/>
          <cell r="HR135"/>
          <cell r="HS135"/>
          <cell r="HT135"/>
          <cell r="HU135"/>
          <cell r="HV135"/>
          <cell r="HW135"/>
          <cell r="HX135"/>
          <cell r="HY135"/>
          <cell r="HZ135"/>
          <cell r="IA135"/>
          <cell r="IB135"/>
          <cell r="IC135"/>
          <cell r="ID135"/>
          <cell r="IE135"/>
          <cell r="IF135"/>
          <cell r="IG135"/>
          <cell r="IH135"/>
          <cell r="II135"/>
          <cell r="IJ135"/>
          <cell r="IK135"/>
          <cell r="IL135"/>
          <cell r="IM135"/>
          <cell r="IN135"/>
          <cell r="IO135"/>
          <cell r="IP135"/>
          <cell r="IQ135"/>
          <cell r="IR135"/>
          <cell r="IS135"/>
          <cell r="IT135"/>
          <cell r="IU135"/>
          <cell r="IV135"/>
          <cell r="IW135"/>
          <cell r="IX135"/>
          <cell r="IY135"/>
          <cell r="IZ135"/>
          <cell r="JA135"/>
          <cell r="JB135"/>
          <cell r="JC135"/>
          <cell r="JD135"/>
          <cell r="JE135"/>
          <cell r="JF135"/>
          <cell r="JG135"/>
          <cell r="JH135"/>
          <cell r="JI135"/>
          <cell r="JJ135"/>
          <cell r="JK135"/>
          <cell r="JL135"/>
          <cell r="JM135"/>
          <cell r="JN135"/>
          <cell r="JO135"/>
          <cell r="JP135"/>
          <cell r="JQ135"/>
          <cell r="JR135"/>
          <cell r="JS135"/>
          <cell r="JT135"/>
          <cell r="JU135"/>
          <cell r="JV135"/>
          <cell r="JW135"/>
          <cell r="JX135"/>
          <cell r="JY135"/>
          <cell r="JZ135"/>
          <cell r="KA135"/>
          <cell r="KB135"/>
          <cell r="KC135"/>
          <cell r="KD135"/>
          <cell r="KE135"/>
          <cell r="KF135"/>
          <cell r="KG135"/>
          <cell r="KH135"/>
          <cell r="KI135"/>
          <cell r="KJ135"/>
          <cell r="KK135"/>
          <cell r="KL135"/>
          <cell r="KM135"/>
          <cell r="KN135"/>
          <cell r="KO135"/>
          <cell r="KP135"/>
          <cell r="KQ135"/>
          <cell r="KR135"/>
          <cell r="KS135"/>
          <cell r="KT135"/>
          <cell r="KU135"/>
          <cell r="KV135"/>
          <cell r="KW135"/>
          <cell r="KX135"/>
          <cell r="KY135"/>
          <cell r="KZ135"/>
          <cell r="LA135"/>
          <cell r="LB135"/>
          <cell r="LC135"/>
          <cell r="LD135"/>
          <cell r="LE135"/>
          <cell r="LF135"/>
          <cell r="LG135"/>
          <cell r="LH135"/>
          <cell r="LI135"/>
          <cell r="LJ135"/>
          <cell r="LK135"/>
          <cell r="LL135"/>
          <cell r="LM135"/>
          <cell r="LN135"/>
          <cell r="LO135"/>
          <cell r="LP135"/>
          <cell r="LQ135"/>
          <cell r="LR135"/>
          <cell r="LS135"/>
          <cell r="LT135"/>
          <cell r="LU135"/>
          <cell r="LV135"/>
          <cell r="LW135"/>
          <cell r="LX135"/>
          <cell r="LY135"/>
          <cell r="LZ135"/>
          <cell r="MA135"/>
          <cell r="MB135"/>
          <cell r="MC135"/>
          <cell r="MD135"/>
          <cell r="ME135"/>
          <cell r="MF135"/>
          <cell r="MG135"/>
          <cell r="MH135"/>
          <cell r="MI135"/>
          <cell r="MJ135"/>
          <cell r="MK135"/>
          <cell r="ML135"/>
          <cell r="MM135"/>
          <cell r="MN135"/>
          <cell r="MO135"/>
          <cell r="MP135"/>
          <cell r="MQ135"/>
          <cell r="MR135"/>
          <cell r="MS135"/>
          <cell r="MT135"/>
          <cell r="MU135"/>
          <cell r="MV135"/>
          <cell r="MW135"/>
          <cell r="MX135"/>
          <cell r="MY135"/>
          <cell r="MZ135"/>
          <cell r="NA135"/>
          <cell r="NB135"/>
          <cell r="NC135"/>
          <cell r="ND135"/>
          <cell r="NE135"/>
          <cell r="NF135"/>
          <cell r="NG135"/>
          <cell r="NH135"/>
          <cell r="NI135"/>
          <cell r="NJ135"/>
          <cell r="NK135"/>
          <cell r="NL135"/>
          <cell r="NM135"/>
          <cell r="NN135"/>
          <cell r="NO135"/>
          <cell r="NP135"/>
          <cell r="NQ135"/>
          <cell r="NR135"/>
          <cell r="NS135"/>
          <cell r="NT135"/>
          <cell r="NU135"/>
          <cell r="NV135"/>
          <cell r="NW135"/>
          <cell r="NX135"/>
          <cell r="NY135"/>
          <cell r="NZ135"/>
          <cell r="OA135"/>
          <cell r="OB135"/>
          <cell r="OC135"/>
          <cell r="OD135"/>
          <cell r="OE135"/>
          <cell r="OF135"/>
          <cell r="OG135"/>
          <cell r="OH135"/>
          <cell r="OI135"/>
          <cell r="OJ135"/>
          <cell r="OK135"/>
          <cell r="OL135"/>
          <cell r="OM135"/>
          <cell r="ON135"/>
          <cell r="OO135"/>
          <cell r="OP135"/>
          <cell r="OQ135"/>
          <cell r="OR135"/>
          <cell r="OS135"/>
          <cell r="OT135"/>
          <cell r="OU135"/>
          <cell r="OV135"/>
          <cell r="OW135"/>
          <cell r="OX135"/>
          <cell r="OY135"/>
          <cell r="OZ135"/>
          <cell r="PA135"/>
          <cell r="PB135"/>
          <cell r="PC135"/>
          <cell r="PD135"/>
          <cell r="PE135"/>
          <cell r="PF135"/>
          <cell r="PG135"/>
          <cell r="PH135"/>
          <cell r="PI135"/>
          <cell r="PJ135"/>
          <cell r="PK135"/>
          <cell r="PL135"/>
          <cell r="PM135"/>
          <cell r="PN135"/>
          <cell r="PO135"/>
          <cell r="PP135"/>
          <cell r="PQ135"/>
          <cell r="PR135"/>
          <cell r="PS135"/>
          <cell r="PT135"/>
          <cell r="PU135"/>
          <cell r="PV135"/>
          <cell r="PW135"/>
          <cell r="PX135"/>
          <cell r="PY135"/>
          <cell r="PZ135"/>
          <cell r="QA135"/>
          <cell r="QB135"/>
          <cell r="QC135"/>
          <cell r="QD135"/>
          <cell r="QE135"/>
          <cell r="QF135"/>
          <cell r="QG135"/>
          <cell r="QH135"/>
          <cell r="QI135"/>
          <cell r="QJ135"/>
          <cell r="QK135"/>
          <cell r="QL135"/>
          <cell r="QM135"/>
          <cell r="QN135"/>
          <cell r="QO135"/>
          <cell r="QP135"/>
          <cell r="QQ135"/>
          <cell r="QR135"/>
          <cell r="QS135"/>
          <cell r="QT135"/>
          <cell r="QU135"/>
          <cell r="QV135"/>
          <cell r="QW135"/>
          <cell r="QX135"/>
          <cell r="QY135"/>
          <cell r="QZ135"/>
          <cell r="RA135"/>
          <cell r="RB135"/>
          <cell r="RC135"/>
          <cell r="RD135"/>
          <cell r="RE135"/>
          <cell r="RF135"/>
          <cell r="RG135"/>
          <cell r="RH135"/>
          <cell r="RI135"/>
          <cell r="RJ135"/>
          <cell r="RK135"/>
          <cell r="RL135"/>
          <cell r="RM135"/>
          <cell r="RN135"/>
          <cell r="RO135"/>
          <cell r="RP135"/>
          <cell r="RQ135"/>
          <cell r="RR135"/>
          <cell r="RS135"/>
          <cell r="RT135"/>
          <cell r="RU135"/>
          <cell r="RV135"/>
          <cell r="RW135"/>
          <cell r="RX135"/>
          <cell r="RY135"/>
          <cell r="RZ135"/>
          <cell r="SA135"/>
          <cell r="SB135"/>
          <cell r="SC135"/>
          <cell r="SD135"/>
          <cell r="SE135"/>
          <cell r="SF135"/>
          <cell r="SG135"/>
          <cell r="SH135"/>
          <cell r="SI135"/>
          <cell r="SJ135"/>
          <cell r="SK135"/>
          <cell r="SL135"/>
          <cell r="SM135"/>
          <cell r="SN135"/>
          <cell r="SO135"/>
          <cell r="SP135"/>
          <cell r="SQ135"/>
          <cell r="SR135"/>
          <cell r="SS135"/>
          <cell r="ST135"/>
          <cell r="SU135"/>
          <cell r="SV135"/>
          <cell r="SW135"/>
          <cell r="SX135"/>
          <cell r="SY135"/>
          <cell r="SZ135"/>
          <cell r="TA135"/>
          <cell r="TB135"/>
          <cell r="TC135"/>
          <cell r="TD135"/>
          <cell r="TE135"/>
          <cell r="TF135"/>
          <cell r="TG135"/>
          <cell r="TH135"/>
          <cell r="TI135"/>
          <cell r="TJ135"/>
          <cell r="TK135"/>
          <cell r="TL135"/>
          <cell r="TM135"/>
          <cell r="TN135"/>
          <cell r="TO135"/>
          <cell r="TP135"/>
          <cell r="TQ135"/>
          <cell r="TR135"/>
          <cell r="TS135"/>
          <cell r="TT135"/>
          <cell r="TU135"/>
          <cell r="TV135"/>
          <cell r="TW135"/>
          <cell r="TX135"/>
          <cell r="TY135"/>
          <cell r="TZ135"/>
          <cell r="UA135"/>
          <cell r="UB135"/>
          <cell r="UC135"/>
          <cell r="UD135"/>
          <cell r="UE135"/>
          <cell r="UF135"/>
          <cell r="UG135"/>
          <cell r="UH135"/>
          <cell r="UI135"/>
          <cell r="UJ135"/>
          <cell r="UK135"/>
          <cell r="UL135"/>
          <cell r="UM135"/>
          <cell r="UN135"/>
          <cell r="UO135"/>
          <cell r="UP135"/>
          <cell r="UQ135"/>
          <cell r="UR135"/>
          <cell r="US135"/>
          <cell r="UT135"/>
          <cell r="UU135"/>
          <cell r="UV135"/>
          <cell r="UW135"/>
          <cell r="UX135"/>
          <cell r="UY135"/>
          <cell r="UZ135"/>
          <cell r="VA135"/>
          <cell r="VB135"/>
          <cell r="VC135"/>
          <cell r="VD135"/>
          <cell r="VE135"/>
          <cell r="VF135"/>
          <cell r="VG135"/>
          <cell r="VH135"/>
          <cell r="VI135"/>
          <cell r="VJ135"/>
          <cell r="VK135"/>
          <cell r="VL135"/>
          <cell r="VM135"/>
          <cell r="VN135"/>
          <cell r="VO135"/>
          <cell r="VP135"/>
          <cell r="VQ135"/>
          <cell r="VR135"/>
          <cell r="VS135"/>
          <cell r="VT135"/>
          <cell r="VU135"/>
          <cell r="VV135"/>
          <cell r="VW135"/>
          <cell r="VX135"/>
          <cell r="VY135"/>
          <cell r="VZ135"/>
          <cell r="WA135"/>
          <cell r="WB135"/>
          <cell r="WC135"/>
          <cell r="WD135"/>
          <cell r="WE135"/>
          <cell r="WF135"/>
          <cell r="WG135"/>
          <cell r="WH135"/>
          <cell r="WI135"/>
          <cell r="WJ135"/>
          <cell r="WK135"/>
          <cell r="WL135"/>
          <cell r="WM135"/>
          <cell r="WN135"/>
          <cell r="WO135"/>
          <cell r="WP135"/>
          <cell r="WQ135"/>
          <cell r="WR135"/>
          <cell r="WS135"/>
          <cell r="WT135"/>
          <cell r="WU135"/>
          <cell r="WV135"/>
          <cell r="WW135"/>
          <cell r="WX135"/>
          <cell r="WY135"/>
          <cell r="WZ135"/>
          <cell r="XA135"/>
          <cell r="XB135"/>
          <cell r="XC135"/>
          <cell r="XD135"/>
          <cell r="XE135"/>
          <cell r="XF135"/>
          <cell r="XG135"/>
          <cell r="XH135"/>
          <cell r="XI135"/>
          <cell r="XJ135"/>
          <cell r="XK135"/>
          <cell r="XL135"/>
          <cell r="XM135"/>
          <cell r="XN135"/>
          <cell r="XO135"/>
          <cell r="XP135"/>
          <cell r="XQ135"/>
          <cell r="XR135"/>
          <cell r="XS135"/>
          <cell r="XT135"/>
          <cell r="XU135"/>
          <cell r="XV135"/>
        </row>
        <row r="136">
          <cell r="E136" t="str">
            <v>N</v>
          </cell>
          <cell r="F136" t="str">
            <v>N</v>
          </cell>
          <cell r="G136" t="str">
            <v>N</v>
          </cell>
          <cell r="H136" t="str">
            <v>N</v>
          </cell>
          <cell r="I136" t="str">
            <v>N</v>
          </cell>
          <cell r="J136" t="str">
            <v>N</v>
          </cell>
          <cell r="K136" t="str">
            <v>N</v>
          </cell>
          <cell r="L136" t="str">
            <v>N</v>
          </cell>
          <cell r="M136" t="str">
            <v>N</v>
          </cell>
          <cell r="N136" t="str">
            <v>N</v>
          </cell>
          <cell r="O136"/>
          <cell r="P136" t="str">
            <v>N</v>
          </cell>
          <cell r="Q136" t="str">
            <v>N</v>
          </cell>
          <cell r="R136" t="str">
            <v>N</v>
          </cell>
          <cell r="S136" t="str">
            <v>N</v>
          </cell>
          <cell r="T136" t="str">
            <v>Y</v>
          </cell>
          <cell r="U136" t="str">
            <v>Y</v>
          </cell>
          <cell r="V136" t="str">
            <v>Y</v>
          </cell>
          <cell r="W136" t="str">
            <v>Y</v>
          </cell>
          <cell r="X136" t="str">
            <v>Y</v>
          </cell>
          <cell r="Y136" t="str">
            <v>N</v>
          </cell>
          <cell r="Z136"/>
          <cell r="AA136" t="str">
            <v>N</v>
          </cell>
          <cell r="AB136" t="str">
            <v>N</v>
          </cell>
          <cell r="AC136" t="str">
            <v>Y</v>
          </cell>
          <cell r="AD136" t="str">
            <v>N</v>
          </cell>
          <cell r="AE136" t="str">
            <v>N</v>
          </cell>
          <cell r="AF136" t="str">
            <v>Y</v>
          </cell>
          <cell r="AG136" t="str">
            <v>N</v>
          </cell>
          <cell r="AH136" t="str">
            <v>N</v>
          </cell>
          <cell r="AI136" t="str">
            <v>N</v>
          </cell>
          <cell r="AJ136" t="str">
            <v>N</v>
          </cell>
          <cell r="AK136" t="str">
            <v>N</v>
          </cell>
          <cell r="AL136" t="str">
            <v>N</v>
          </cell>
          <cell r="AM136" t="str">
            <v>N</v>
          </cell>
          <cell r="AN136" t="str">
            <v>N</v>
          </cell>
          <cell r="AO136" t="str">
            <v>N</v>
          </cell>
          <cell r="AP136" t="str">
            <v>N</v>
          </cell>
          <cell r="AQ136" t="str">
            <v>N</v>
          </cell>
          <cell r="AR136" t="str">
            <v>Y</v>
          </cell>
          <cell r="AS136" t="str">
            <v>N</v>
          </cell>
          <cell r="AT136" t="str">
            <v>N</v>
          </cell>
          <cell r="AU136" t="str">
            <v>Y</v>
          </cell>
          <cell r="AV136" t="str">
            <v>Y</v>
          </cell>
          <cell r="AW136" t="str">
            <v>Y</v>
          </cell>
          <cell r="AX136" t="str">
            <v>Y</v>
          </cell>
          <cell r="AY136"/>
          <cell r="AZ136" t="str">
            <v>N</v>
          </cell>
          <cell r="BA136"/>
          <cell r="BB136" t="str">
            <v>N</v>
          </cell>
          <cell r="BC136" t="str">
            <v>N</v>
          </cell>
          <cell r="BD136" t="str">
            <v>N</v>
          </cell>
          <cell r="BE136" t="str">
            <v>N</v>
          </cell>
          <cell r="BF136" t="str">
            <v>N</v>
          </cell>
          <cell r="BG136" t="str">
            <v>N</v>
          </cell>
          <cell r="BH136" t="str">
            <v>N</v>
          </cell>
          <cell r="BI136" t="str">
            <v>N</v>
          </cell>
          <cell r="BJ136" t="str">
            <v>N</v>
          </cell>
          <cell r="BK136" t="str">
            <v>N</v>
          </cell>
          <cell r="BL136" t="str">
            <v>N</v>
          </cell>
          <cell r="BM136" t="str">
            <v>N</v>
          </cell>
          <cell r="BN136" t="str">
            <v>N</v>
          </cell>
          <cell r="BO136" t="str">
            <v>N</v>
          </cell>
          <cell r="BP136" t="str">
            <v>N</v>
          </cell>
          <cell r="BQ136" t="str">
            <v>N</v>
          </cell>
          <cell r="BR136" t="str">
            <v>N</v>
          </cell>
          <cell r="BS136" t="str">
            <v>N</v>
          </cell>
          <cell r="BT136" t="str">
            <v>N</v>
          </cell>
          <cell r="BU136" t="str">
            <v>N</v>
          </cell>
          <cell r="BV136" t="str">
            <v>N</v>
          </cell>
          <cell r="BW136" t="str">
            <v>N</v>
          </cell>
          <cell r="BX136" t="str">
            <v>N</v>
          </cell>
          <cell r="BY136" t="str">
            <v>N</v>
          </cell>
          <cell r="BZ136" t="str">
            <v>N</v>
          </cell>
          <cell r="CA136" t="str">
            <v>Y</v>
          </cell>
          <cell r="CB136" t="str">
            <v>N</v>
          </cell>
          <cell r="CC136" t="str">
            <v>N</v>
          </cell>
          <cell r="CD136" t="str">
            <v>N</v>
          </cell>
          <cell r="CE136" t="str">
            <v>N</v>
          </cell>
          <cell r="CF136" t="str">
            <v>N</v>
          </cell>
          <cell r="CG136" t="str">
            <v>N</v>
          </cell>
          <cell r="CH136" t="str">
            <v>N</v>
          </cell>
          <cell r="CI136" t="str">
            <v>N</v>
          </cell>
          <cell r="CJ136" t="str">
            <v>N</v>
          </cell>
          <cell r="CK136" t="str">
            <v>N</v>
          </cell>
          <cell r="CL136" t="str">
            <v>N</v>
          </cell>
          <cell r="CM136"/>
          <cell r="CN136" t="str">
            <v>N</v>
          </cell>
          <cell r="CO136" t="str">
            <v>N</v>
          </cell>
          <cell r="CP136" t="str">
            <v>N</v>
          </cell>
          <cell r="CQ136" t="str">
            <v>N</v>
          </cell>
          <cell r="CR136"/>
          <cell r="CS136" t="str">
            <v>N</v>
          </cell>
          <cell r="CT136" t="str">
            <v>N</v>
          </cell>
          <cell r="CU136" t="str">
            <v>N</v>
          </cell>
          <cell r="CV136" t="str">
            <v>N</v>
          </cell>
          <cell r="CW136" t="str">
            <v>N</v>
          </cell>
          <cell r="CX136" t="str">
            <v>Y</v>
          </cell>
          <cell r="CY136" t="str">
            <v>N</v>
          </cell>
          <cell r="CZ136" t="str">
            <v>Y</v>
          </cell>
          <cell r="DA136" t="str">
            <v>N</v>
          </cell>
          <cell r="DB136" t="str">
            <v>N</v>
          </cell>
          <cell r="DC136" t="str">
            <v>N</v>
          </cell>
          <cell r="DD136" t="str">
            <v>N</v>
          </cell>
          <cell r="DE136" t="str">
            <v>N</v>
          </cell>
          <cell r="DF136" t="str">
            <v>N</v>
          </cell>
          <cell r="DG136" t="str">
            <v>Y</v>
          </cell>
          <cell r="DH136" t="str">
            <v>N</v>
          </cell>
          <cell r="DI136" t="str">
            <v>N</v>
          </cell>
          <cell r="DJ136" t="str">
            <v>Y</v>
          </cell>
          <cell r="DK136" t="str">
            <v>N</v>
          </cell>
          <cell r="DL136" t="str">
            <v>N</v>
          </cell>
          <cell r="DM136" t="str">
            <v>N</v>
          </cell>
          <cell r="DN136" t="str">
            <v>N</v>
          </cell>
          <cell r="DO136" t="str">
            <v>N</v>
          </cell>
          <cell r="DP136" t="str">
            <v>N</v>
          </cell>
          <cell r="DQ136" t="str">
            <v>N</v>
          </cell>
          <cell r="DR136" t="str">
            <v>N</v>
          </cell>
          <cell r="DS136" t="str">
            <v>N</v>
          </cell>
          <cell r="DT136" t="str">
            <v>N</v>
          </cell>
          <cell r="DU136" t="str">
            <v>N</v>
          </cell>
          <cell r="DV136" t="str">
            <v>Y</v>
          </cell>
          <cell r="DW136" t="str">
            <v>N</v>
          </cell>
          <cell r="DX136" t="str">
            <v>N</v>
          </cell>
          <cell r="DY136" t="str">
            <v>N</v>
          </cell>
          <cell r="DZ136" t="str">
            <v>N</v>
          </cell>
          <cell r="EA136" t="str">
            <v>N</v>
          </cell>
          <cell r="EB136"/>
          <cell r="EC136" t="str">
            <v>N</v>
          </cell>
          <cell r="ED136" t="str">
            <v>N</v>
          </cell>
          <cell r="EE136" t="str">
            <v>N</v>
          </cell>
          <cell r="EF136" t="str">
            <v>N</v>
          </cell>
          <cell r="EG136" t="str">
            <v>N</v>
          </cell>
          <cell r="EH136" t="str">
            <v>N</v>
          </cell>
          <cell r="EI136" t="str">
            <v>N</v>
          </cell>
          <cell r="EJ136" t="str">
            <v>N</v>
          </cell>
          <cell r="EK136" t="str">
            <v>N</v>
          </cell>
          <cell r="EL136"/>
          <cell r="EM136" t="str">
            <v>N</v>
          </cell>
          <cell r="EN136" t="str">
            <v>N</v>
          </cell>
          <cell r="EO136" t="str">
            <v>N</v>
          </cell>
          <cell r="EP136" t="str">
            <v>N</v>
          </cell>
          <cell r="EQ136" t="str">
            <v>N</v>
          </cell>
          <cell r="ER136" t="str">
            <v>N</v>
          </cell>
          <cell r="ES136" t="str">
            <v>N</v>
          </cell>
          <cell r="ET136" t="str">
            <v>N</v>
          </cell>
          <cell r="EU136" t="str">
            <v>N</v>
          </cell>
          <cell r="EV136" t="str">
            <v>N</v>
          </cell>
          <cell r="EW136" t="str">
            <v>N</v>
          </cell>
          <cell r="EX136" t="str">
            <v>N</v>
          </cell>
          <cell r="EY136"/>
          <cell r="EZ136" t="str">
            <v>N</v>
          </cell>
          <cell r="FA136" t="str">
            <v>N</v>
          </cell>
          <cell r="FB136" t="str">
            <v>N</v>
          </cell>
          <cell r="FC136" t="str">
            <v>N</v>
          </cell>
          <cell r="FD136" t="str">
            <v>N</v>
          </cell>
          <cell r="FE136"/>
          <cell r="FF136"/>
          <cell r="FG136"/>
          <cell r="FH136"/>
          <cell r="FI136" t="str">
            <v>N</v>
          </cell>
          <cell r="FJ136" t="str">
            <v>N</v>
          </cell>
          <cell r="FK136"/>
          <cell r="FL136"/>
          <cell r="FM136" t="str">
            <v>N</v>
          </cell>
          <cell r="FN136" t="str">
            <v>N</v>
          </cell>
          <cell r="FO136"/>
          <cell r="FP136" t="str">
            <v>N</v>
          </cell>
          <cell r="FQ136"/>
          <cell r="FR136"/>
          <cell r="FS136" t="str">
            <v>N</v>
          </cell>
          <cell r="FT136" t="str">
            <v>Y</v>
          </cell>
          <cell r="FU136"/>
          <cell r="FV136" t="str">
            <v>N</v>
          </cell>
          <cell r="FW136" t="str">
            <v>N</v>
          </cell>
          <cell r="FX136"/>
          <cell r="FY136"/>
          <cell r="FZ136"/>
          <cell r="GA136"/>
          <cell r="GB136"/>
          <cell r="GC136"/>
          <cell r="GD136" t="str">
            <v>N</v>
          </cell>
          <cell r="GE136"/>
          <cell r="GF136" t="str">
            <v>N</v>
          </cell>
          <cell r="GG136" t="str">
            <v>N</v>
          </cell>
          <cell r="GH136" t="str">
            <v>N</v>
          </cell>
          <cell r="GI136" t="str">
            <v>Y</v>
          </cell>
          <cell r="GJ136" t="str">
            <v>N</v>
          </cell>
          <cell r="GK136" t="str">
            <v>Y</v>
          </cell>
          <cell r="GL136" t="str">
            <v>N</v>
          </cell>
          <cell r="GM136" t="str">
            <v>N</v>
          </cell>
          <cell r="GN136" t="str">
            <v>N</v>
          </cell>
          <cell r="GO136" t="str">
            <v>N</v>
          </cell>
          <cell r="GP136" t="str">
            <v>N</v>
          </cell>
          <cell r="GQ136" t="str">
            <v>N</v>
          </cell>
          <cell r="GR136" t="str">
            <v>N</v>
          </cell>
          <cell r="GS136" t="str">
            <v>N</v>
          </cell>
          <cell r="GT136" t="str">
            <v>N</v>
          </cell>
          <cell r="GU136" t="str">
            <v>N</v>
          </cell>
          <cell r="GV136" t="str">
            <v>N</v>
          </cell>
          <cell r="GW136" t="str">
            <v>N</v>
          </cell>
          <cell r="GX136" t="str">
            <v>N</v>
          </cell>
          <cell r="GY136" t="str">
            <v>N</v>
          </cell>
          <cell r="GZ136" t="str">
            <v>N</v>
          </cell>
          <cell r="HA136" t="str">
            <v>N</v>
          </cell>
          <cell r="HB136" t="str">
            <v>N</v>
          </cell>
          <cell r="HC136" t="str">
            <v>N</v>
          </cell>
          <cell r="HD136" t="str">
            <v>N</v>
          </cell>
          <cell r="HE136" t="str">
            <v>N</v>
          </cell>
          <cell r="HF136"/>
          <cell r="HG136" t="str">
            <v>N</v>
          </cell>
          <cell r="HH136" t="str">
            <v>Y</v>
          </cell>
          <cell r="HI136" t="str">
            <v>N</v>
          </cell>
          <cell r="HJ136" t="str">
            <v>N</v>
          </cell>
          <cell r="HK136" t="str">
            <v>N</v>
          </cell>
          <cell r="HL136" t="str">
            <v>N</v>
          </cell>
          <cell r="HM136" t="str">
            <v>N</v>
          </cell>
          <cell r="HN136" t="str">
            <v>N</v>
          </cell>
          <cell r="HO136" t="str">
            <v>N</v>
          </cell>
          <cell r="HP136"/>
          <cell r="HQ136" t="str">
            <v>N</v>
          </cell>
          <cell r="HR136" t="str">
            <v>Y</v>
          </cell>
          <cell r="HS136" t="str">
            <v>N</v>
          </cell>
          <cell r="HT136" t="str">
            <v>N</v>
          </cell>
          <cell r="HU136" t="str">
            <v>Y</v>
          </cell>
          <cell r="HV136" t="str">
            <v>N</v>
          </cell>
          <cell r="HW136" t="str">
            <v>N</v>
          </cell>
          <cell r="HX136" t="str">
            <v>N</v>
          </cell>
          <cell r="HY136"/>
          <cell r="HZ136" t="str">
            <v>N</v>
          </cell>
          <cell r="IA136" t="str">
            <v>Y</v>
          </cell>
          <cell r="IB136" t="str">
            <v>N</v>
          </cell>
          <cell r="IC136" t="str">
            <v>N</v>
          </cell>
          <cell r="ID136" t="str">
            <v>N</v>
          </cell>
          <cell r="IE136" t="str">
            <v>N</v>
          </cell>
          <cell r="IF136" t="str">
            <v>N</v>
          </cell>
          <cell r="IG136" t="str">
            <v>N</v>
          </cell>
          <cell r="IH136" t="str">
            <v>N</v>
          </cell>
          <cell r="II136"/>
          <cell r="IJ136" t="str">
            <v>Y</v>
          </cell>
          <cell r="IK136" t="str">
            <v>Y</v>
          </cell>
          <cell r="IL136" t="str">
            <v>Y</v>
          </cell>
          <cell r="IM136" t="str">
            <v>N</v>
          </cell>
          <cell r="IN136"/>
          <cell r="IO136" t="str">
            <v>N</v>
          </cell>
          <cell r="IP136" t="str">
            <v>N</v>
          </cell>
          <cell r="IQ136" t="str">
            <v>N</v>
          </cell>
          <cell r="IR136" t="str">
            <v>N</v>
          </cell>
          <cell r="IS136" t="str">
            <v>N</v>
          </cell>
          <cell r="IT136" t="str">
            <v>N</v>
          </cell>
          <cell r="IU136" t="str">
            <v>N</v>
          </cell>
          <cell r="IV136" t="str">
            <v>N</v>
          </cell>
          <cell r="IW136"/>
          <cell r="IX136" t="str">
            <v>N</v>
          </cell>
          <cell r="IY136" t="str">
            <v>N</v>
          </cell>
          <cell r="IZ136" t="str">
            <v>N</v>
          </cell>
          <cell r="JA136" t="str">
            <v>Y</v>
          </cell>
          <cell r="JB136" t="str">
            <v>Y</v>
          </cell>
          <cell r="JC136" t="str">
            <v>Y</v>
          </cell>
          <cell r="JD136" t="str">
            <v>Y</v>
          </cell>
          <cell r="JE136" t="str">
            <v>N</v>
          </cell>
          <cell r="JF136" t="str">
            <v>N</v>
          </cell>
          <cell r="JG136"/>
          <cell r="JH136" t="str">
            <v>N</v>
          </cell>
          <cell r="JI136"/>
          <cell r="JJ136" t="str">
            <v>Y</v>
          </cell>
          <cell r="JK136" t="str">
            <v>Y</v>
          </cell>
          <cell r="JL136" t="str">
            <v>Y</v>
          </cell>
          <cell r="JM136" t="str">
            <v>N</v>
          </cell>
          <cell r="JN136" t="str">
            <v>N</v>
          </cell>
          <cell r="JO136" t="str">
            <v>Y</v>
          </cell>
          <cell r="JP136" t="str">
            <v>N</v>
          </cell>
          <cell r="JQ136" t="str">
            <v>N</v>
          </cell>
          <cell r="JR136" t="str">
            <v>N</v>
          </cell>
          <cell r="JS136" t="str">
            <v>Y</v>
          </cell>
          <cell r="JT136" t="str">
            <v>N</v>
          </cell>
          <cell r="JU136" t="str">
            <v>N</v>
          </cell>
          <cell r="JV136" t="str">
            <v>N</v>
          </cell>
          <cell r="JW136" t="str">
            <v>N</v>
          </cell>
          <cell r="JX136" t="str">
            <v>Y</v>
          </cell>
          <cell r="JY136" t="str">
            <v>Y</v>
          </cell>
          <cell r="JZ136" t="str">
            <v>N</v>
          </cell>
          <cell r="KA136" t="str">
            <v>N</v>
          </cell>
          <cell r="KB136" t="str">
            <v>Y</v>
          </cell>
          <cell r="KC136" t="str">
            <v>N</v>
          </cell>
          <cell r="KD136" t="str">
            <v>Y</v>
          </cell>
          <cell r="KE136" t="str">
            <v>N</v>
          </cell>
          <cell r="KF136" t="str">
            <v>N</v>
          </cell>
          <cell r="KG136" t="str">
            <v>N</v>
          </cell>
          <cell r="KH136"/>
          <cell r="KI136" t="str">
            <v>N</v>
          </cell>
          <cell r="KJ136" t="str">
            <v>N</v>
          </cell>
          <cell r="KK136" t="str">
            <v>N</v>
          </cell>
          <cell r="KL136" t="str">
            <v>N</v>
          </cell>
          <cell r="KM136"/>
          <cell r="KN136" t="str">
            <v>N</v>
          </cell>
          <cell r="KO136" t="str">
            <v>N</v>
          </cell>
          <cell r="KP136" t="str">
            <v>N</v>
          </cell>
          <cell r="KQ136" t="str">
            <v>N</v>
          </cell>
          <cell r="KR136" t="str">
            <v>N</v>
          </cell>
          <cell r="KS136" t="str">
            <v>N</v>
          </cell>
          <cell r="KT136" t="str">
            <v>N</v>
          </cell>
          <cell r="KU136" t="str">
            <v>N</v>
          </cell>
          <cell r="KV136" t="str">
            <v>N</v>
          </cell>
          <cell r="KW136" t="str">
            <v>N</v>
          </cell>
          <cell r="KX136" t="str">
            <v>N</v>
          </cell>
          <cell r="KY136" t="str">
            <v>N</v>
          </cell>
          <cell r="KZ136" t="str">
            <v>N</v>
          </cell>
          <cell r="LA136" t="str">
            <v>Y</v>
          </cell>
          <cell r="LB136" t="str">
            <v>Y</v>
          </cell>
          <cell r="LC136" t="str">
            <v>N</v>
          </cell>
          <cell r="LD136" t="str">
            <v>N</v>
          </cell>
          <cell r="LE136" t="str">
            <v>N</v>
          </cell>
          <cell r="LF136" t="str">
            <v>N</v>
          </cell>
          <cell r="LG136" t="str">
            <v>N</v>
          </cell>
          <cell r="LH136" t="str">
            <v>N</v>
          </cell>
          <cell r="LI136" t="str">
            <v>N</v>
          </cell>
          <cell r="LJ136" t="str">
            <v>N</v>
          </cell>
          <cell r="LK136" t="str">
            <v>N</v>
          </cell>
          <cell r="LL136" t="str">
            <v>N</v>
          </cell>
          <cell r="LM136" t="str">
            <v>Y</v>
          </cell>
          <cell r="LN136" t="str">
            <v>N</v>
          </cell>
          <cell r="LO136" t="str">
            <v>N</v>
          </cell>
          <cell r="LP136" t="str">
            <v>N</v>
          </cell>
          <cell r="LQ136" t="str">
            <v>N</v>
          </cell>
          <cell r="LR136"/>
          <cell r="LS136" t="str">
            <v>N</v>
          </cell>
          <cell r="LT136" t="str">
            <v>N</v>
          </cell>
          <cell r="LU136" t="str">
            <v>N</v>
          </cell>
          <cell r="LV136" t="str">
            <v>N</v>
          </cell>
          <cell r="LW136" t="str">
            <v>Y</v>
          </cell>
          <cell r="LX136" t="str">
            <v>Y</v>
          </cell>
          <cell r="LY136" t="str">
            <v>N</v>
          </cell>
          <cell r="LZ136" t="str">
            <v>N</v>
          </cell>
          <cell r="MA136" t="str">
            <v>N</v>
          </cell>
          <cell r="MB136" t="str">
            <v>N</v>
          </cell>
          <cell r="MC136" t="str">
            <v>N</v>
          </cell>
          <cell r="MD136" t="str">
            <v>N</v>
          </cell>
          <cell r="ME136" t="str">
            <v>N</v>
          </cell>
          <cell r="MF136" t="str">
            <v>N</v>
          </cell>
          <cell r="MG136" t="str">
            <v>N</v>
          </cell>
          <cell r="MH136" t="str">
            <v>N</v>
          </cell>
          <cell r="MI136" t="str">
            <v>N</v>
          </cell>
          <cell r="MJ136" t="str">
            <v>N</v>
          </cell>
          <cell r="MK136" t="str">
            <v>N</v>
          </cell>
          <cell r="ML136" t="str">
            <v>N</v>
          </cell>
          <cell r="MM136" t="str">
            <v>N</v>
          </cell>
          <cell r="MN136" t="str">
            <v>N</v>
          </cell>
          <cell r="MO136" t="str">
            <v>N</v>
          </cell>
          <cell r="MP136" t="str">
            <v>N</v>
          </cell>
          <cell r="MQ136"/>
          <cell r="MR136" t="str">
            <v>N</v>
          </cell>
          <cell r="MS136" t="str">
            <v>N</v>
          </cell>
          <cell r="MT136" t="str">
            <v>N</v>
          </cell>
          <cell r="MU136" t="str">
            <v>N</v>
          </cell>
          <cell r="MV136" t="str">
            <v>N</v>
          </cell>
          <cell r="MW136" t="str">
            <v>N</v>
          </cell>
          <cell r="MX136" t="str">
            <v>N</v>
          </cell>
          <cell r="MY136" t="str">
            <v>Y</v>
          </cell>
          <cell r="MZ136"/>
          <cell r="NA136" t="str">
            <v>N</v>
          </cell>
          <cell r="NB136" t="str">
            <v>N</v>
          </cell>
          <cell r="NC136"/>
          <cell r="ND136"/>
          <cell r="NE136" t="str">
            <v>Y</v>
          </cell>
          <cell r="NF136" t="str">
            <v>N</v>
          </cell>
          <cell r="NG136" t="str">
            <v>Y</v>
          </cell>
          <cell r="NH136" t="str">
            <v>N</v>
          </cell>
          <cell r="NI136" t="str">
            <v>Y</v>
          </cell>
          <cell r="NJ136"/>
          <cell r="NK136" t="str">
            <v>N</v>
          </cell>
          <cell r="NL136" t="str">
            <v>N</v>
          </cell>
          <cell r="NM136" t="str">
            <v>N</v>
          </cell>
          <cell r="NN136" t="str">
            <v>N</v>
          </cell>
          <cell r="NO136"/>
          <cell r="NP136" t="str">
            <v>Y</v>
          </cell>
          <cell r="NQ136"/>
          <cell r="NR136" t="str">
            <v>Y</v>
          </cell>
          <cell r="NS136"/>
          <cell r="NT136"/>
          <cell r="NU136"/>
          <cell r="NV136" t="str">
            <v>Y</v>
          </cell>
          <cell r="NW136" t="str">
            <v>Y</v>
          </cell>
          <cell r="NX136" t="str">
            <v>N</v>
          </cell>
          <cell r="NY136"/>
          <cell r="NZ136"/>
          <cell r="OA136"/>
          <cell r="OB136"/>
          <cell r="OC136"/>
          <cell r="OD136" t="str">
            <v>N</v>
          </cell>
          <cell r="OE136" t="str">
            <v>N</v>
          </cell>
          <cell r="OF136"/>
          <cell r="OG136"/>
          <cell r="OH136"/>
          <cell r="OI136"/>
          <cell r="OJ136" t="str">
            <v>N</v>
          </cell>
          <cell r="OK136"/>
          <cell r="OL136" t="str">
            <v>N</v>
          </cell>
          <cell r="OM136" t="str">
            <v>N</v>
          </cell>
          <cell r="ON136" t="str">
            <v>N</v>
          </cell>
          <cell r="OO136" t="str">
            <v>N</v>
          </cell>
          <cell r="OP136"/>
          <cell r="OQ136"/>
          <cell r="OR136" t="str">
            <v>N</v>
          </cell>
          <cell r="OS136"/>
          <cell r="OT136"/>
          <cell r="OU136" t="str">
            <v>Y</v>
          </cell>
          <cell r="OV136" t="str">
            <v>Y</v>
          </cell>
          <cell r="OW136" t="str">
            <v>N</v>
          </cell>
          <cell r="OX136" t="str">
            <v>Y</v>
          </cell>
          <cell r="OY136" t="str">
            <v>N</v>
          </cell>
          <cell r="OZ136" t="str">
            <v>N</v>
          </cell>
          <cell r="PA136" t="str">
            <v>N</v>
          </cell>
          <cell r="PB136" t="str">
            <v>N</v>
          </cell>
          <cell r="PC136" t="str">
            <v>N</v>
          </cell>
          <cell r="PD136" t="str">
            <v>N</v>
          </cell>
          <cell r="PE136" t="str">
            <v>N</v>
          </cell>
          <cell r="PF136" t="str">
            <v>N</v>
          </cell>
          <cell r="PG136" t="str">
            <v>N</v>
          </cell>
          <cell r="PH136" t="str">
            <v>Y</v>
          </cell>
          <cell r="PI136" t="str">
            <v>N</v>
          </cell>
          <cell r="PJ136" t="str">
            <v>N</v>
          </cell>
          <cell r="PK136" t="str">
            <v>N</v>
          </cell>
          <cell r="PL136" t="str">
            <v>N</v>
          </cell>
          <cell r="PM136" t="str">
            <v>N</v>
          </cell>
          <cell r="PN136" t="str">
            <v>N</v>
          </cell>
          <cell r="PO136" t="str">
            <v>Y</v>
          </cell>
          <cell r="PP136" t="str">
            <v>N</v>
          </cell>
          <cell r="PQ136"/>
          <cell r="PR136" t="str">
            <v>N</v>
          </cell>
          <cell r="PS136" t="str">
            <v>N</v>
          </cell>
          <cell r="PT136" t="str">
            <v>N</v>
          </cell>
          <cell r="PU136" t="str">
            <v>N</v>
          </cell>
          <cell r="PV136" t="str">
            <v>N</v>
          </cell>
          <cell r="PW136" t="str">
            <v>N</v>
          </cell>
          <cell r="PX136" t="str">
            <v>N</v>
          </cell>
          <cell r="PY136" t="str">
            <v>N</v>
          </cell>
          <cell r="PZ136" t="str">
            <v>N</v>
          </cell>
          <cell r="QA136"/>
          <cell r="QB136" t="str">
            <v>N</v>
          </cell>
          <cell r="QC136" t="str">
            <v>N</v>
          </cell>
          <cell r="QD136" t="str">
            <v>N</v>
          </cell>
          <cell r="QE136" t="str">
            <v>N</v>
          </cell>
          <cell r="QF136" t="str">
            <v>Y</v>
          </cell>
          <cell r="QG136" t="str">
            <v>N</v>
          </cell>
          <cell r="QH136" t="str">
            <v>N</v>
          </cell>
          <cell r="QI136" t="str">
            <v>N</v>
          </cell>
          <cell r="QJ136" t="str">
            <v>N</v>
          </cell>
          <cell r="QK136" t="str">
            <v>N</v>
          </cell>
          <cell r="QL136" t="str">
            <v>N</v>
          </cell>
          <cell r="QM136" t="str">
            <v>N</v>
          </cell>
          <cell r="QN136" t="str">
            <v>N</v>
          </cell>
          <cell r="QO136" t="str">
            <v>N</v>
          </cell>
          <cell r="QP136" t="str">
            <v>N</v>
          </cell>
          <cell r="QQ136" t="str">
            <v>N</v>
          </cell>
          <cell r="QR136" t="str">
            <v>N</v>
          </cell>
          <cell r="QS136" t="str">
            <v>N</v>
          </cell>
          <cell r="QT136" t="str">
            <v>N</v>
          </cell>
          <cell r="QU136" t="str">
            <v>N</v>
          </cell>
          <cell r="QV136" t="str">
            <v>N</v>
          </cell>
          <cell r="QW136" t="str">
            <v>N</v>
          </cell>
          <cell r="QX136" t="str">
            <v>N</v>
          </cell>
          <cell r="QY136" t="str">
            <v>N</v>
          </cell>
          <cell r="QZ136"/>
          <cell r="RA136" t="str">
            <v>N</v>
          </cell>
          <cell r="RB136" t="str">
            <v>N</v>
          </cell>
          <cell r="RC136" t="str">
            <v>N</v>
          </cell>
          <cell r="RD136" t="str">
            <v>N</v>
          </cell>
          <cell r="RE136" t="str">
            <v>N</v>
          </cell>
          <cell r="RF136" t="str">
            <v>N</v>
          </cell>
          <cell r="RG136" t="str">
            <v>N</v>
          </cell>
          <cell r="RH136" t="str">
            <v>N</v>
          </cell>
          <cell r="RI136" t="str">
            <v>N</v>
          </cell>
          <cell r="RJ136" t="str">
            <v>N</v>
          </cell>
          <cell r="RK136" t="str">
            <v>N</v>
          </cell>
          <cell r="RL136" t="str">
            <v>N</v>
          </cell>
          <cell r="RM136"/>
          <cell r="RN136" t="str">
            <v>N</v>
          </cell>
          <cell r="RO136" t="str">
            <v>N</v>
          </cell>
          <cell r="RP136" t="str">
            <v>N</v>
          </cell>
          <cell r="RQ136" t="str">
            <v>N</v>
          </cell>
          <cell r="RR136" t="str">
            <v>N</v>
          </cell>
          <cell r="RS136" t="str">
            <v>N</v>
          </cell>
          <cell r="RT136" t="str">
            <v>N</v>
          </cell>
          <cell r="RU136" t="str">
            <v>N</v>
          </cell>
          <cell r="RV136" t="str">
            <v>N</v>
          </cell>
          <cell r="RW136" t="str">
            <v>N</v>
          </cell>
          <cell r="RX136" t="str">
            <v>N</v>
          </cell>
          <cell r="RY136"/>
          <cell r="RZ136" t="str">
            <v>N</v>
          </cell>
          <cell r="SA136" t="str">
            <v>Y</v>
          </cell>
          <cell r="SB136" t="str">
            <v>N</v>
          </cell>
          <cell r="SC136"/>
          <cell r="SD136" t="str">
            <v>N</v>
          </cell>
          <cell r="SE136" t="str">
            <v>N</v>
          </cell>
          <cell r="SF136" t="str">
            <v>N</v>
          </cell>
          <cell r="SG136" t="str">
            <v>N</v>
          </cell>
          <cell r="SH136" t="str">
            <v>N</v>
          </cell>
          <cell r="SI136" t="str">
            <v>N</v>
          </cell>
          <cell r="SJ136" t="str">
            <v>N</v>
          </cell>
          <cell r="SK136" t="str">
            <v>N</v>
          </cell>
          <cell r="SL136" t="str">
            <v>N</v>
          </cell>
          <cell r="SM136"/>
          <cell r="SN136" t="str">
            <v>N</v>
          </cell>
          <cell r="SO136" t="str">
            <v>Y</v>
          </cell>
          <cell r="SP136" t="str">
            <v>N</v>
          </cell>
          <cell r="SQ136" t="str">
            <v>N</v>
          </cell>
          <cell r="SR136" t="str">
            <v>N</v>
          </cell>
          <cell r="SS136" t="str">
            <v>N</v>
          </cell>
          <cell r="ST136" t="str">
            <v>N</v>
          </cell>
          <cell r="SU136" t="str">
            <v>N</v>
          </cell>
          <cell r="SV136" t="str">
            <v>N</v>
          </cell>
          <cell r="SW136" t="str">
            <v>N</v>
          </cell>
          <cell r="SX136"/>
          <cell r="SY136"/>
          <cell r="SZ136"/>
          <cell r="TA136"/>
          <cell r="TB136" t="str">
            <v>Y</v>
          </cell>
          <cell r="TC136" t="str">
            <v>N</v>
          </cell>
          <cell r="TD136" t="str">
            <v>N</v>
          </cell>
          <cell r="TE136" t="str">
            <v>N</v>
          </cell>
          <cell r="TF136" t="str">
            <v>N</v>
          </cell>
          <cell r="TG136" t="str">
            <v>Y</v>
          </cell>
          <cell r="TH136" t="str">
            <v>Y</v>
          </cell>
          <cell r="TI136" t="str">
            <v>N</v>
          </cell>
          <cell r="TJ136" t="str">
            <v>N</v>
          </cell>
          <cell r="TK136" t="str">
            <v>N</v>
          </cell>
          <cell r="TL136" t="str">
            <v>N</v>
          </cell>
          <cell r="TM136" t="str">
            <v>N</v>
          </cell>
          <cell r="TN136" t="str">
            <v>N</v>
          </cell>
          <cell r="TO136" t="str">
            <v>Y</v>
          </cell>
          <cell r="TP136" t="str">
            <v>N</v>
          </cell>
          <cell r="TQ136" t="str">
            <v>N</v>
          </cell>
          <cell r="TR136"/>
          <cell r="TS136" t="str">
            <v>N</v>
          </cell>
          <cell r="TT136" t="str">
            <v>Y</v>
          </cell>
          <cell r="TU136" t="str">
            <v>N</v>
          </cell>
          <cell r="TV136" t="str">
            <v>N</v>
          </cell>
          <cell r="TW136" t="str">
            <v>Y</v>
          </cell>
          <cell r="TX136" t="str">
            <v>N</v>
          </cell>
          <cell r="TY136" t="str">
            <v>N</v>
          </cell>
          <cell r="TZ136"/>
          <cell r="UA136" t="str">
            <v>N</v>
          </cell>
          <cell r="UB136" t="str">
            <v>N</v>
          </cell>
          <cell r="UC136" t="str">
            <v>N</v>
          </cell>
          <cell r="UD136" t="str">
            <v>N</v>
          </cell>
          <cell r="UE136" t="str">
            <v>N</v>
          </cell>
          <cell r="UF136" t="str">
            <v>N</v>
          </cell>
          <cell r="UG136" t="str">
            <v>N</v>
          </cell>
          <cell r="UH136" t="str">
            <v>N</v>
          </cell>
          <cell r="UI136" t="str">
            <v>N</v>
          </cell>
          <cell r="UJ136" t="str">
            <v>N</v>
          </cell>
          <cell r="UK136" t="str">
            <v>N</v>
          </cell>
          <cell r="UL136" t="str">
            <v>N</v>
          </cell>
          <cell r="UM136" t="str">
            <v>N</v>
          </cell>
          <cell r="UN136" t="str">
            <v>N</v>
          </cell>
          <cell r="UO136"/>
          <cell r="UP136" t="str">
            <v>N</v>
          </cell>
          <cell r="UQ136" t="str">
            <v>N</v>
          </cell>
          <cell r="UR136"/>
          <cell r="US136" t="str">
            <v>N</v>
          </cell>
          <cell r="UT136" t="str">
            <v>N</v>
          </cell>
          <cell r="UU136" t="str">
            <v>N</v>
          </cell>
          <cell r="UV136" t="str">
            <v>N</v>
          </cell>
          <cell r="UW136" t="str">
            <v>N</v>
          </cell>
          <cell r="UX136"/>
          <cell r="UY136" t="str">
            <v>Y</v>
          </cell>
          <cell r="UZ136" t="str">
            <v>N</v>
          </cell>
          <cell r="VA136" t="str">
            <v>N</v>
          </cell>
          <cell r="VB136" t="str">
            <v>Y</v>
          </cell>
          <cell r="VC136" t="str">
            <v>Y</v>
          </cell>
          <cell r="VD136" t="str">
            <v>Y</v>
          </cell>
          <cell r="VE136" t="str">
            <v>Y</v>
          </cell>
          <cell r="VF136" t="str">
            <v>Y</v>
          </cell>
          <cell r="VG136"/>
          <cell r="VH136" t="str">
            <v>N</v>
          </cell>
          <cell r="VI136" t="str">
            <v>N</v>
          </cell>
          <cell r="VJ136" t="str">
            <v>N</v>
          </cell>
          <cell r="VK136" t="str">
            <v>Y</v>
          </cell>
          <cell r="VL136" t="str">
            <v>N</v>
          </cell>
          <cell r="VM136"/>
          <cell r="VN136" t="str">
            <v>Y</v>
          </cell>
          <cell r="VO136" t="str">
            <v>N</v>
          </cell>
          <cell r="VP136"/>
          <cell r="VQ136" t="str">
            <v>N</v>
          </cell>
          <cell r="VR136" t="str">
            <v>Y</v>
          </cell>
          <cell r="VS136" t="str">
            <v>N</v>
          </cell>
          <cell r="VT136" t="str">
            <v>N</v>
          </cell>
          <cell r="VU136" t="str">
            <v>Y</v>
          </cell>
          <cell r="VV136" t="str">
            <v>N</v>
          </cell>
          <cell r="VW136" t="str">
            <v>N</v>
          </cell>
          <cell r="VX136"/>
          <cell r="VY136" t="str">
            <v>N</v>
          </cell>
          <cell r="VZ136" t="str">
            <v>N</v>
          </cell>
          <cell r="WA136"/>
          <cell r="WB136"/>
          <cell r="WC136" t="str">
            <v>N</v>
          </cell>
          <cell r="WD136" t="str">
            <v>N</v>
          </cell>
          <cell r="WE136" t="str">
            <v>N</v>
          </cell>
          <cell r="WF136"/>
          <cell r="WG136" t="str">
            <v>N</v>
          </cell>
          <cell r="WH136" t="str">
            <v>N</v>
          </cell>
          <cell r="WI136" t="str">
            <v>N</v>
          </cell>
          <cell r="WJ136"/>
          <cell r="WK136"/>
          <cell r="WL136" t="str">
            <v>N</v>
          </cell>
          <cell r="WM136" t="str">
            <v>N</v>
          </cell>
          <cell r="WN136" t="str">
            <v>N</v>
          </cell>
          <cell r="WO136" t="str">
            <v>N</v>
          </cell>
          <cell r="WP136"/>
          <cell r="WQ136"/>
          <cell r="WR136"/>
          <cell r="WS136" t="str">
            <v>N</v>
          </cell>
          <cell r="WT136" t="str">
            <v>N</v>
          </cell>
          <cell r="WU136" t="str">
            <v>N</v>
          </cell>
          <cell r="WV136" t="str">
            <v>N</v>
          </cell>
          <cell r="WW136" t="str">
            <v>N</v>
          </cell>
          <cell r="WX136" t="str">
            <v>N</v>
          </cell>
          <cell r="WY136" t="str">
            <v>N</v>
          </cell>
          <cell r="WZ136" t="str">
            <v>N</v>
          </cell>
          <cell r="XA136"/>
          <cell r="XB136" t="str">
            <v>N</v>
          </cell>
          <cell r="XC136"/>
          <cell r="XD136"/>
          <cell r="XE136"/>
          <cell r="XF136"/>
          <cell r="XG136"/>
          <cell r="XH136"/>
          <cell r="XI136" t="str">
            <v>N</v>
          </cell>
          <cell r="XJ136"/>
          <cell r="XK136" t="str">
            <v>N</v>
          </cell>
          <cell r="XL136" t="str">
            <v>N</v>
          </cell>
          <cell r="XM136"/>
          <cell r="XN136" t="str">
            <v>N</v>
          </cell>
          <cell r="XO136"/>
          <cell r="XP136" t="str">
            <v>N</v>
          </cell>
          <cell r="XQ136" t="str">
            <v>N</v>
          </cell>
          <cell r="XR136" t="str">
            <v>N</v>
          </cell>
          <cell r="XS136" t="str">
            <v>N</v>
          </cell>
          <cell r="XT136" t="str">
            <v>Y</v>
          </cell>
          <cell r="XU136" t="str">
            <v>N</v>
          </cell>
          <cell r="XV136" t="str">
            <v>N</v>
          </cell>
        </row>
        <row r="137">
          <cell r="E137"/>
          <cell r="F137"/>
          <cell r="G137"/>
          <cell r="H137"/>
          <cell r="I137"/>
          <cell r="J137"/>
          <cell r="K137"/>
          <cell r="L137"/>
          <cell r="M137"/>
          <cell r="N137"/>
          <cell r="O137"/>
          <cell r="P137"/>
          <cell r="Q137"/>
          <cell r="R137"/>
          <cell r="S137"/>
          <cell r="T137"/>
          <cell r="U137"/>
          <cell r="V137"/>
          <cell r="W137"/>
          <cell r="X137"/>
          <cell r="Y137"/>
          <cell r="Z137"/>
          <cell r="AA137"/>
          <cell r="AB137"/>
          <cell r="AC137"/>
          <cell r="AD137"/>
          <cell r="AE137"/>
          <cell r="AF137"/>
          <cell r="AG137"/>
          <cell r="AH137"/>
          <cell r="AI137"/>
          <cell r="AJ137"/>
          <cell r="AK137"/>
          <cell r="AL137"/>
          <cell r="AM137"/>
          <cell r="AN137"/>
          <cell r="AO137"/>
          <cell r="AP137"/>
          <cell r="AQ137"/>
          <cell r="AR137"/>
          <cell r="AS137"/>
          <cell r="AT137"/>
          <cell r="AU137"/>
          <cell r="AV137"/>
          <cell r="AW137"/>
          <cell r="AX137"/>
          <cell r="AY137"/>
          <cell r="AZ137"/>
          <cell r="BA137"/>
          <cell r="BB137"/>
          <cell r="BC137"/>
          <cell r="BD137"/>
          <cell r="BE137"/>
          <cell r="BF137"/>
          <cell r="BG137"/>
          <cell r="BH137"/>
          <cell r="BI137"/>
          <cell r="BJ137"/>
          <cell r="BK137"/>
          <cell r="BL137"/>
          <cell r="BM137"/>
          <cell r="BN137"/>
          <cell r="BO137"/>
          <cell r="BP137"/>
          <cell r="BQ137"/>
          <cell r="BR137"/>
          <cell r="BS137"/>
          <cell r="BT137"/>
          <cell r="BU137"/>
          <cell r="BV137"/>
          <cell r="BW137"/>
          <cell r="BX137"/>
          <cell r="BY137"/>
          <cell r="BZ137"/>
          <cell r="CA137"/>
          <cell r="CB137"/>
          <cell r="CC137"/>
          <cell r="CD137"/>
          <cell r="CE137"/>
          <cell r="CF137"/>
          <cell r="CG137"/>
          <cell r="CH137"/>
          <cell r="CI137"/>
          <cell r="CJ137"/>
          <cell r="CK137"/>
          <cell r="CL137"/>
          <cell r="CM137"/>
          <cell r="CN137"/>
          <cell r="CO137"/>
          <cell r="CP137"/>
          <cell r="CQ137"/>
          <cell r="CR137"/>
          <cell r="CS137"/>
          <cell r="CT137"/>
          <cell r="CU137"/>
          <cell r="CV137"/>
          <cell r="CW137"/>
          <cell r="CX137"/>
          <cell r="CY137"/>
          <cell r="CZ137"/>
          <cell r="DA137"/>
          <cell r="DB137"/>
          <cell r="DC137"/>
          <cell r="DD137"/>
          <cell r="DE137"/>
          <cell r="DF137"/>
          <cell r="DG137"/>
          <cell r="DH137"/>
          <cell r="DI137"/>
          <cell r="DJ137"/>
          <cell r="DK137"/>
          <cell r="DL137"/>
          <cell r="DM137"/>
          <cell r="DN137"/>
          <cell r="DO137"/>
          <cell r="DP137"/>
          <cell r="DQ137"/>
          <cell r="DR137"/>
          <cell r="DS137"/>
          <cell r="DT137"/>
          <cell r="DU137"/>
          <cell r="DV137"/>
          <cell r="DW137"/>
          <cell r="DX137"/>
          <cell r="DY137"/>
          <cell r="DZ137"/>
          <cell r="EA137"/>
          <cell r="EB137"/>
          <cell r="EC137"/>
          <cell r="ED137"/>
          <cell r="EE137"/>
          <cell r="EF137"/>
          <cell r="EG137"/>
          <cell r="EH137"/>
          <cell r="EI137"/>
          <cell r="EJ137"/>
          <cell r="EK137"/>
          <cell r="EL137"/>
          <cell r="EM137"/>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cell r="HN137"/>
          <cell r="HO137"/>
          <cell r="HP137"/>
          <cell r="HQ137"/>
          <cell r="HR137"/>
          <cell r="HS137"/>
          <cell r="HT137"/>
          <cell r="HU137"/>
          <cell r="HV137"/>
          <cell r="HW137"/>
          <cell r="HX137"/>
          <cell r="HY137"/>
          <cell r="HZ137"/>
          <cell r="IA137"/>
          <cell r="IB137"/>
          <cell r="IC137"/>
          <cell r="ID137"/>
          <cell r="IE137"/>
          <cell r="IF137"/>
          <cell r="IG137"/>
          <cell r="IH137"/>
          <cell r="II137"/>
          <cell r="IJ137"/>
          <cell r="IK137"/>
          <cell r="IL137"/>
          <cell r="IM137"/>
          <cell r="IN137"/>
          <cell r="IO137"/>
          <cell r="IP137"/>
          <cell r="IQ137"/>
          <cell r="IR137"/>
          <cell r="IS137"/>
          <cell r="IT137"/>
          <cell r="IU137"/>
          <cell r="IV137"/>
          <cell r="IW137"/>
          <cell r="IX137"/>
          <cell r="IY137"/>
          <cell r="IZ137"/>
          <cell r="JA137"/>
          <cell r="JB137"/>
          <cell r="JC137"/>
          <cell r="JD137"/>
          <cell r="JE137"/>
          <cell r="JF137"/>
          <cell r="JG137"/>
          <cell r="JH137"/>
          <cell r="JI137"/>
          <cell r="JJ137"/>
          <cell r="JK137"/>
          <cell r="JL137"/>
          <cell r="JM137"/>
          <cell r="JN137"/>
          <cell r="JO137"/>
          <cell r="JP137"/>
          <cell r="JQ137"/>
          <cell r="JR137"/>
          <cell r="JS137"/>
          <cell r="JT137"/>
          <cell r="JU137"/>
          <cell r="JV137"/>
          <cell r="JW137"/>
          <cell r="JX137"/>
          <cell r="JY137"/>
          <cell r="JZ137"/>
          <cell r="KA137"/>
          <cell r="KB137"/>
          <cell r="KC137"/>
          <cell r="KD137"/>
          <cell r="KE137"/>
          <cell r="KF137"/>
          <cell r="KG137"/>
          <cell r="KH137"/>
          <cell r="KI137"/>
          <cell r="KJ137"/>
          <cell r="KK137"/>
          <cell r="KL137"/>
          <cell r="KM137"/>
          <cell r="KN137"/>
          <cell r="KO137"/>
          <cell r="KP137"/>
          <cell r="KQ137"/>
          <cell r="KR137"/>
          <cell r="KS137"/>
          <cell r="KT137"/>
          <cell r="KU137"/>
          <cell r="KV137"/>
          <cell r="KW137"/>
          <cell r="KX137"/>
          <cell r="KY137"/>
          <cell r="KZ137"/>
          <cell r="LA137"/>
          <cell r="LB137"/>
          <cell r="LC137"/>
          <cell r="LD137"/>
          <cell r="LE137"/>
          <cell r="LF137"/>
          <cell r="LG137"/>
          <cell r="LH137"/>
          <cell r="LI137"/>
          <cell r="LJ137"/>
          <cell r="LK137"/>
          <cell r="LL137"/>
          <cell r="LM137"/>
          <cell r="LN137"/>
          <cell r="LO137"/>
          <cell r="LP137"/>
          <cell r="LQ137"/>
          <cell r="LR137"/>
          <cell r="LS137"/>
          <cell r="LT137"/>
          <cell r="LU137"/>
          <cell r="LV137"/>
          <cell r="LW137"/>
          <cell r="LX137"/>
          <cell r="LY137"/>
          <cell r="LZ137"/>
          <cell r="MA137"/>
          <cell r="MB137"/>
          <cell r="MC137"/>
          <cell r="MD137"/>
          <cell r="ME137"/>
          <cell r="MF137"/>
          <cell r="MG137"/>
          <cell r="MH137"/>
          <cell r="MI137"/>
          <cell r="MJ137"/>
          <cell r="MK137"/>
          <cell r="ML137"/>
          <cell r="MM137"/>
          <cell r="MN137"/>
          <cell r="MO137"/>
          <cell r="MP137"/>
          <cell r="MQ137"/>
          <cell r="MR137"/>
          <cell r="MS137"/>
          <cell r="MT137"/>
          <cell r="MU137"/>
          <cell r="MV137"/>
          <cell r="MW137"/>
          <cell r="MX137"/>
          <cell r="MY137"/>
          <cell r="MZ137"/>
          <cell r="NA137"/>
          <cell r="NB137"/>
          <cell r="NC137"/>
          <cell r="ND137"/>
          <cell r="NE137"/>
          <cell r="NF137"/>
          <cell r="NG137"/>
          <cell r="NH137"/>
          <cell r="NI137"/>
          <cell r="NJ137"/>
          <cell r="NK137"/>
          <cell r="NL137"/>
          <cell r="NM137"/>
          <cell r="NN137"/>
          <cell r="NO137"/>
          <cell r="NP137"/>
          <cell r="NQ137"/>
          <cell r="NR137"/>
          <cell r="NS137"/>
          <cell r="NT137"/>
          <cell r="NU137"/>
          <cell r="NV137"/>
          <cell r="NW137"/>
          <cell r="NX137"/>
          <cell r="NY137"/>
          <cell r="NZ137"/>
          <cell r="OA137"/>
          <cell r="OB137"/>
          <cell r="OC137"/>
          <cell r="OD137"/>
          <cell r="OE137"/>
          <cell r="OF137"/>
          <cell r="OG137"/>
          <cell r="OH137"/>
          <cell r="OI137"/>
          <cell r="OJ137"/>
          <cell r="OK137"/>
          <cell r="OL137"/>
          <cell r="OM137"/>
          <cell r="ON137"/>
          <cell r="OO137"/>
          <cell r="OP137"/>
          <cell r="OQ137"/>
          <cell r="OR137"/>
          <cell r="OS137"/>
          <cell r="OT137"/>
          <cell r="OU137"/>
          <cell r="OV137"/>
          <cell r="OW137"/>
          <cell r="OX137"/>
          <cell r="OY137"/>
          <cell r="OZ137"/>
          <cell r="PA137"/>
          <cell r="PB137"/>
          <cell r="PC137"/>
          <cell r="PD137"/>
          <cell r="PE137"/>
          <cell r="PF137"/>
          <cell r="PG137"/>
          <cell r="PH137"/>
          <cell r="PI137"/>
          <cell r="PJ137"/>
          <cell r="PK137"/>
          <cell r="PL137"/>
          <cell r="PM137"/>
          <cell r="PN137"/>
          <cell r="PO137"/>
          <cell r="PP137"/>
          <cell r="PQ137"/>
          <cell r="PR137"/>
          <cell r="PS137"/>
          <cell r="PT137"/>
          <cell r="PU137"/>
          <cell r="PV137"/>
          <cell r="PW137"/>
          <cell r="PX137"/>
          <cell r="PY137"/>
          <cell r="PZ137"/>
          <cell r="QA137"/>
          <cell r="QB137"/>
          <cell r="QC137"/>
          <cell r="QD137"/>
          <cell r="QE137"/>
          <cell r="QF137"/>
          <cell r="QG137"/>
          <cell r="QH137"/>
          <cell r="QI137"/>
          <cell r="QJ137"/>
          <cell r="QK137"/>
          <cell r="QL137"/>
          <cell r="QM137"/>
          <cell r="QN137"/>
          <cell r="QO137"/>
          <cell r="QP137"/>
          <cell r="QQ137"/>
          <cell r="QR137"/>
          <cell r="QS137"/>
          <cell r="QT137"/>
          <cell r="QU137"/>
          <cell r="QV137"/>
          <cell r="QW137"/>
          <cell r="QX137"/>
          <cell r="QY137"/>
          <cell r="QZ137"/>
          <cell r="RA137"/>
          <cell r="RB137"/>
          <cell r="RC137"/>
          <cell r="RD137"/>
          <cell r="RE137"/>
          <cell r="RF137"/>
          <cell r="RG137"/>
          <cell r="RH137"/>
          <cell r="RI137"/>
          <cell r="RJ137"/>
          <cell r="RK137"/>
          <cell r="RL137"/>
          <cell r="RM137"/>
          <cell r="RN137"/>
          <cell r="RO137"/>
          <cell r="RP137"/>
          <cell r="RQ137"/>
          <cell r="RR137"/>
          <cell r="RS137"/>
          <cell r="RT137"/>
          <cell r="RU137"/>
          <cell r="RV137"/>
          <cell r="RW137"/>
          <cell r="RX137"/>
          <cell r="RY137"/>
          <cell r="RZ137"/>
          <cell r="SA137"/>
          <cell r="SB137"/>
          <cell r="SC137"/>
          <cell r="SD137"/>
          <cell r="SE137"/>
          <cell r="SF137"/>
          <cell r="SG137"/>
          <cell r="SH137"/>
          <cell r="SI137"/>
          <cell r="SJ137"/>
          <cell r="SK137"/>
          <cell r="SL137"/>
          <cell r="SM137"/>
          <cell r="SN137"/>
          <cell r="SO137"/>
          <cell r="SP137"/>
          <cell r="SQ137"/>
          <cell r="SR137"/>
          <cell r="SS137"/>
          <cell r="ST137"/>
          <cell r="SU137"/>
          <cell r="SV137"/>
          <cell r="SW137"/>
          <cell r="SX137"/>
          <cell r="SY137"/>
          <cell r="SZ137"/>
          <cell r="TA137"/>
          <cell r="TB137"/>
          <cell r="TC137"/>
          <cell r="TD137"/>
          <cell r="TE137"/>
          <cell r="TF137"/>
          <cell r="TG137"/>
          <cell r="TH137"/>
          <cell r="TI137"/>
          <cell r="TJ137"/>
          <cell r="TK137"/>
          <cell r="TL137"/>
          <cell r="TM137"/>
          <cell r="TN137"/>
          <cell r="TO137"/>
          <cell r="TP137"/>
          <cell r="TQ137"/>
          <cell r="TR137"/>
          <cell r="TS137"/>
          <cell r="TT137"/>
          <cell r="TU137"/>
          <cell r="TV137"/>
          <cell r="TW137"/>
          <cell r="TX137"/>
          <cell r="TY137"/>
          <cell r="TZ137"/>
          <cell r="UA137"/>
          <cell r="UB137"/>
          <cell r="UC137"/>
          <cell r="UD137"/>
          <cell r="UE137"/>
          <cell r="UF137"/>
          <cell r="UG137"/>
          <cell r="UH137"/>
          <cell r="UI137"/>
          <cell r="UJ137"/>
          <cell r="UK137"/>
          <cell r="UL137"/>
          <cell r="UM137"/>
          <cell r="UN137"/>
          <cell r="UO137"/>
          <cell r="UP137"/>
          <cell r="UQ137"/>
          <cell r="UR137"/>
          <cell r="US137"/>
          <cell r="UT137"/>
          <cell r="UU137"/>
          <cell r="UV137"/>
          <cell r="UW137"/>
          <cell r="UX137"/>
          <cell r="UY137"/>
          <cell r="UZ137"/>
          <cell r="VA137"/>
          <cell r="VB137"/>
          <cell r="VC137"/>
          <cell r="VD137"/>
          <cell r="VE137"/>
          <cell r="VF137"/>
          <cell r="VG137"/>
          <cell r="VH137"/>
          <cell r="VI137"/>
          <cell r="VJ137"/>
          <cell r="VK137"/>
          <cell r="VL137"/>
          <cell r="VM137"/>
          <cell r="VN137"/>
          <cell r="VO137"/>
          <cell r="VP137"/>
          <cell r="VQ137"/>
          <cell r="VR137"/>
          <cell r="VS137"/>
          <cell r="VT137"/>
          <cell r="VU137"/>
          <cell r="VV137"/>
          <cell r="VW137"/>
          <cell r="VX137"/>
          <cell r="VY137"/>
          <cell r="VZ137"/>
          <cell r="WA137"/>
          <cell r="WB137"/>
          <cell r="WC137"/>
          <cell r="WD137"/>
          <cell r="WE137"/>
          <cell r="WF137"/>
          <cell r="WG137"/>
          <cell r="WH137"/>
          <cell r="WI137"/>
          <cell r="WJ137"/>
          <cell r="WK137"/>
          <cell r="WL137"/>
          <cell r="WM137"/>
          <cell r="WN137"/>
          <cell r="WO137"/>
          <cell r="WP137"/>
          <cell r="WQ137"/>
          <cell r="WR137"/>
          <cell r="WS137"/>
          <cell r="WT137"/>
          <cell r="WU137"/>
          <cell r="WV137"/>
          <cell r="WW137"/>
          <cell r="WX137"/>
          <cell r="WY137"/>
          <cell r="WZ137"/>
          <cell r="XA137"/>
          <cell r="XB137"/>
          <cell r="XC137"/>
          <cell r="XD137"/>
          <cell r="XE137"/>
          <cell r="XF137"/>
          <cell r="XG137"/>
          <cell r="XH137"/>
          <cell r="XI137"/>
          <cell r="XJ137"/>
          <cell r="XK137"/>
          <cell r="XL137"/>
          <cell r="XM137"/>
          <cell r="XN137"/>
          <cell r="XO137"/>
          <cell r="XP137"/>
          <cell r="XQ137"/>
          <cell r="XR137"/>
          <cell r="XS137"/>
          <cell r="XT137"/>
          <cell r="XU137"/>
          <cell r="XV137"/>
        </row>
        <row r="138">
          <cell r="E138"/>
          <cell r="F138"/>
          <cell r="G138"/>
          <cell r="H138"/>
          <cell r="I138"/>
          <cell r="J138"/>
          <cell r="K138"/>
          <cell r="L138"/>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O138"/>
          <cell r="AP138"/>
          <cell r="AQ138"/>
          <cell r="AR138"/>
          <cell r="AS138"/>
          <cell r="AT138"/>
          <cell r="AU138"/>
          <cell r="AV138"/>
          <cell r="AW138"/>
          <cell r="AX138"/>
          <cell r="AY138"/>
          <cell r="AZ138"/>
          <cell r="BA138"/>
          <cell r="BB138"/>
          <cell r="BC138"/>
          <cell r="BD138"/>
          <cell r="BE138"/>
          <cell r="BF138"/>
          <cell r="BG138"/>
          <cell r="BH138"/>
          <cell r="BI138"/>
          <cell r="BJ138"/>
          <cell r="BK138"/>
          <cell r="BL138"/>
          <cell r="BM138"/>
          <cell r="BN138"/>
          <cell r="BO138"/>
          <cell r="BP138"/>
          <cell r="BQ138"/>
          <cell r="BR138"/>
          <cell r="BS138"/>
          <cell r="BT138"/>
          <cell r="BU138"/>
          <cell r="BV138"/>
          <cell r="BW138"/>
          <cell r="BX138"/>
          <cell r="BY138"/>
          <cell r="BZ138"/>
          <cell r="CA138"/>
          <cell r="CB138"/>
          <cell r="CC138"/>
          <cell r="CD138"/>
          <cell r="CE138"/>
          <cell r="CF138"/>
          <cell r="CG138"/>
          <cell r="CH138"/>
          <cell r="CI138"/>
          <cell r="CJ138"/>
          <cell r="CK138"/>
          <cell r="CL138"/>
          <cell r="CM138"/>
          <cell r="CN138"/>
          <cell r="CO138"/>
          <cell r="CP138"/>
          <cell r="CQ138"/>
          <cell r="CR138"/>
          <cell r="CS138"/>
          <cell r="CT138"/>
          <cell r="CU138"/>
          <cell r="CV138"/>
          <cell r="CW138"/>
          <cell r="CX138"/>
          <cell r="CY138"/>
          <cell r="CZ138"/>
          <cell r="DA138"/>
          <cell r="DB138"/>
          <cell r="DC138"/>
          <cell r="DD138"/>
          <cell r="DE138"/>
          <cell r="DF138"/>
          <cell r="DG138"/>
          <cell r="DH138"/>
          <cell r="DI138"/>
          <cell r="DJ138"/>
          <cell r="DK138"/>
          <cell r="DL138"/>
          <cell r="DM138"/>
          <cell r="DN138"/>
          <cell r="DO138"/>
          <cell r="DP138"/>
          <cell r="DQ138"/>
          <cell r="DR138"/>
          <cell r="DS138"/>
          <cell r="DT138"/>
          <cell r="DU138"/>
          <cell r="DV138"/>
          <cell r="DW138"/>
          <cell r="DX138"/>
          <cell r="DY138"/>
          <cell r="DZ138"/>
          <cell r="EA138"/>
          <cell r="EB138"/>
          <cell r="EC138"/>
          <cell r="ED138"/>
          <cell r="EE138"/>
          <cell r="EF138"/>
          <cell r="EG138"/>
          <cell r="EH138"/>
          <cell r="EI138"/>
          <cell r="EJ138"/>
          <cell r="EK138"/>
          <cell r="EL138"/>
          <cell r="EM138"/>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cell r="HN138"/>
          <cell r="HO138"/>
          <cell r="HP138"/>
          <cell r="HQ138"/>
          <cell r="HR138"/>
          <cell r="HS138"/>
          <cell r="HT138"/>
          <cell r="HU138"/>
          <cell r="HV138"/>
          <cell r="HW138"/>
          <cell r="HX138"/>
          <cell r="HY138"/>
          <cell r="HZ138"/>
          <cell r="IA138"/>
          <cell r="IB138"/>
          <cell r="IC138"/>
          <cell r="ID138"/>
          <cell r="IE138"/>
          <cell r="IF138"/>
          <cell r="IG138"/>
          <cell r="IH138"/>
          <cell r="II138"/>
          <cell r="IJ138"/>
          <cell r="IK138"/>
          <cell r="IL138"/>
          <cell r="IM138"/>
          <cell r="IN138"/>
          <cell r="IO138"/>
          <cell r="IP138"/>
          <cell r="IQ138"/>
          <cell r="IR138"/>
          <cell r="IS138"/>
          <cell r="IT138"/>
          <cell r="IU138"/>
          <cell r="IV138"/>
          <cell r="IW138"/>
          <cell r="IX138"/>
          <cell r="IY138"/>
          <cell r="IZ138"/>
          <cell r="JA138"/>
          <cell r="JB138"/>
          <cell r="JC138"/>
          <cell r="JD138"/>
          <cell r="JE138"/>
          <cell r="JF138"/>
          <cell r="JG138"/>
          <cell r="JH138"/>
          <cell r="JI138"/>
          <cell r="JJ138"/>
          <cell r="JK138"/>
          <cell r="JL138"/>
          <cell r="JM138"/>
          <cell r="JN138"/>
          <cell r="JO138"/>
          <cell r="JP138"/>
          <cell r="JQ138"/>
          <cell r="JR138"/>
          <cell r="JS138"/>
          <cell r="JT138"/>
          <cell r="JU138"/>
          <cell r="JV138"/>
          <cell r="JW138"/>
          <cell r="JX138"/>
          <cell r="JY138"/>
          <cell r="JZ138"/>
          <cell r="KA138"/>
          <cell r="KB138"/>
          <cell r="KC138"/>
          <cell r="KD138"/>
          <cell r="KE138"/>
          <cell r="KF138"/>
          <cell r="KG138"/>
          <cell r="KH138"/>
          <cell r="KI138"/>
          <cell r="KJ138"/>
          <cell r="KK138"/>
          <cell r="KL138"/>
          <cell r="KM138"/>
          <cell r="KN138"/>
          <cell r="KO138"/>
          <cell r="KP138"/>
          <cell r="KQ138"/>
          <cell r="KR138"/>
          <cell r="KS138"/>
          <cell r="KT138"/>
          <cell r="KU138"/>
          <cell r="KV138"/>
          <cell r="KW138"/>
          <cell r="KX138"/>
          <cell r="KY138"/>
          <cell r="KZ138"/>
          <cell r="LA138"/>
          <cell r="LB138"/>
          <cell r="LC138"/>
          <cell r="LD138"/>
          <cell r="LE138"/>
          <cell r="LF138"/>
          <cell r="LG138"/>
          <cell r="LH138"/>
          <cell r="LI138"/>
          <cell r="LJ138"/>
          <cell r="LK138"/>
          <cell r="LL138"/>
          <cell r="LM138"/>
          <cell r="LN138"/>
          <cell r="LO138"/>
          <cell r="LP138"/>
          <cell r="LQ138"/>
          <cell r="LR138"/>
          <cell r="LS138"/>
          <cell r="LT138"/>
          <cell r="LU138"/>
          <cell r="LV138"/>
          <cell r="LW138"/>
          <cell r="LX138"/>
          <cell r="LY138"/>
          <cell r="LZ138"/>
          <cell r="MA138"/>
          <cell r="MB138"/>
          <cell r="MC138"/>
          <cell r="MD138"/>
          <cell r="ME138"/>
          <cell r="MF138"/>
          <cell r="MG138"/>
          <cell r="MH138"/>
          <cell r="MI138"/>
          <cell r="MJ138"/>
          <cell r="MK138"/>
          <cell r="ML138"/>
          <cell r="MM138"/>
          <cell r="MN138"/>
          <cell r="MO138"/>
          <cell r="MP138"/>
          <cell r="MQ138"/>
          <cell r="MR138"/>
          <cell r="MS138"/>
          <cell r="MT138"/>
          <cell r="MU138"/>
          <cell r="MV138"/>
          <cell r="MW138"/>
          <cell r="MX138"/>
          <cell r="MY138"/>
          <cell r="MZ138"/>
          <cell r="NA138"/>
          <cell r="NB138"/>
          <cell r="NC138"/>
          <cell r="ND138"/>
          <cell r="NE138"/>
          <cell r="NF138"/>
          <cell r="NG138"/>
          <cell r="NH138"/>
          <cell r="NI138"/>
          <cell r="NJ138"/>
          <cell r="NK138"/>
          <cell r="NL138"/>
          <cell r="NM138"/>
          <cell r="NN138"/>
          <cell r="NO138"/>
          <cell r="NP138"/>
          <cell r="NQ138"/>
          <cell r="NR138"/>
          <cell r="NS138"/>
          <cell r="NT138"/>
          <cell r="NU138"/>
          <cell r="NV138"/>
          <cell r="NW138"/>
          <cell r="NX138"/>
          <cell r="NY138"/>
          <cell r="NZ138"/>
          <cell r="OA138"/>
          <cell r="OB138"/>
          <cell r="OC138"/>
          <cell r="OD138"/>
          <cell r="OE138"/>
          <cell r="OF138"/>
          <cell r="OG138"/>
          <cell r="OH138"/>
          <cell r="OI138"/>
          <cell r="OJ138"/>
          <cell r="OK138"/>
          <cell r="OL138"/>
          <cell r="OM138"/>
          <cell r="ON138"/>
          <cell r="OO138"/>
          <cell r="OP138"/>
          <cell r="OQ138"/>
          <cell r="OR138"/>
          <cell r="OS138"/>
          <cell r="OT138"/>
          <cell r="OU138"/>
          <cell r="OV138"/>
          <cell r="OW138"/>
          <cell r="OX138"/>
          <cell r="OY138"/>
          <cell r="OZ138"/>
          <cell r="PA138"/>
          <cell r="PB138"/>
          <cell r="PC138"/>
          <cell r="PD138"/>
          <cell r="PE138"/>
          <cell r="PF138"/>
          <cell r="PG138"/>
          <cell r="PH138"/>
          <cell r="PI138"/>
          <cell r="PJ138"/>
          <cell r="PK138"/>
          <cell r="PL138"/>
          <cell r="PM138"/>
          <cell r="PN138"/>
          <cell r="PO138"/>
          <cell r="PP138"/>
          <cell r="PQ138"/>
          <cell r="PR138"/>
          <cell r="PS138"/>
          <cell r="PT138"/>
          <cell r="PU138"/>
          <cell r="PV138"/>
          <cell r="PW138"/>
          <cell r="PX138"/>
          <cell r="PY138"/>
          <cell r="PZ138"/>
          <cell r="QA138"/>
          <cell r="QB138"/>
          <cell r="QC138"/>
          <cell r="QD138"/>
          <cell r="QE138"/>
          <cell r="QF138"/>
          <cell r="QG138"/>
          <cell r="QH138"/>
          <cell r="QI138"/>
          <cell r="QJ138"/>
          <cell r="QK138"/>
          <cell r="QL138"/>
          <cell r="QM138"/>
          <cell r="QN138"/>
          <cell r="QO138"/>
          <cell r="QP138"/>
          <cell r="QQ138"/>
          <cell r="QR138"/>
          <cell r="QS138"/>
          <cell r="QT138"/>
          <cell r="QU138"/>
          <cell r="QV138"/>
          <cell r="QW138"/>
          <cell r="QX138"/>
          <cell r="QY138"/>
          <cell r="QZ138"/>
          <cell r="RA138"/>
          <cell r="RB138"/>
          <cell r="RC138"/>
          <cell r="RD138"/>
          <cell r="RE138"/>
          <cell r="RF138"/>
          <cell r="RG138"/>
          <cell r="RH138"/>
          <cell r="RI138"/>
          <cell r="RJ138"/>
          <cell r="RK138"/>
          <cell r="RL138"/>
          <cell r="RM138"/>
          <cell r="RN138"/>
          <cell r="RO138"/>
          <cell r="RP138"/>
          <cell r="RQ138"/>
          <cell r="RR138"/>
          <cell r="RS138"/>
          <cell r="RT138"/>
          <cell r="RU138"/>
          <cell r="RV138"/>
          <cell r="RW138"/>
          <cell r="RX138"/>
          <cell r="RY138"/>
          <cell r="RZ138"/>
          <cell r="SA138"/>
          <cell r="SB138"/>
          <cell r="SC138"/>
          <cell r="SD138"/>
          <cell r="SE138"/>
          <cell r="SF138"/>
          <cell r="SG138"/>
          <cell r="SH138"/>
          <cell r="SI138"/>
          <cell r="SJ138"/>
          <cell r="SK138"/>
          <cell r="SL138"/>
          <cell r="SM138"/>
          <cell r="SN138"/>
          <cell r="SO138"/>
          <cell r="SP138"/>
          <cell r="SQ138"/>
          <cell r="SR138"/>
          <cell r="SS138"/>
          <cell r="ST138"/>
          <cell r="SU138"/>
          <cell r="SV138"/>
          <cell r="SW138"/>
          <cell r="SX138"/>
          <cell r="SY138"/>
          <cell r="SZ138"/>
          <cell r="TA138"/>
          <cell r="TB138"/>
          <cell r="TC138"/>
          <cell r="TD138"/>
          <cell r="TE138"/>
          <cell r="TF138"/>
          <cell r="TG138"/>
          <cell r="TH138"/>
          <cell r="TI138"/>
          <cell r="TJ138"/>
          <cell r="TK138"/>
          <cell r="TL138"/>
          <cell r="TM138"/>
          <cell r="TN138"/>
          <cell r="TO138"/>
          <cell r="TP138"/>
          <cell r="TQ138"/>
          <cell r="TR138"/>
          <cell r="TS138"/>
          <cell r="TT138"/>
          <cell r="TU138"/>
          <cell r="TV138"/>
          <cell r="TW138"/>
          <cell r="TX138"/>
          <cell r="TY138"/>
          <cell r="TZ138"/>
          <cell r="UA138"/>
          <cell r="UB138"/>
          <cell r="UC138"/>
          <cell r="UD138"/>
          <cell r="UE138"/>
          <cell r="UF138"/>
          <cell r="UG138"/>
          <cell r="UH138"/>
          <cell r="UI138"/>
          <cell r="UJ138"/>
          <cell r="UK138"/>
          <cell r="UL138"/>
          <cell r="UM138"/>
          <cell r="UN138"/>
          <cell r="UO138"/>
          <cell r="UP138"/>
          <cell r="UQ138"/>
          <cell r="UR138"/>
          <cell r="US138"/>
          <cell r="UT138"/>
          <cell r="UU138"/>
          <cell r="UV138"/>
          <cell r="UW138"/>
          <cell r="UX138"/>
          <cell r="UY138"/>
          <cell r="UZ138"/>
          <cell r="VA138"/>
          <cell r="VB138"/>
          <cell r="VC138"/>
          <cell r="VD138"/>
          <cell r="VE138"/>
          <cell r="VF138"/>
          <cell r="VG138"/>
          <cell r="VH138"/>
          <cell r="VI138"/>
          <cell r="VJ138"/>
          <cell r="VK138"/>
          <cell r="VL138"/>
          <cell r="VM138"/>
          <cell r="VN138"/>
          <cell r="VO138"/>
          <cell r="VP138"/>
          <cell r="VQ138"/>
          <cell r="VR138"/>
          <cell r="VS138"/>
          <cell r="VT138"/>
          <cell r="VU138"/>
          <cell r="VV138"/>
          <cell r="VW138"/>
          <cell r="VX138"/>
          <cell r="VY138"/>
          <cell r="VZ138"/>
          <cell r="WA138"/>
          <cell r="WB138"/>
          <cell r="WC138"/>
          <cell r="WD138"/>
          <cell r="WE138"/>
          <cell r="WF138"/>
          <cell r="WG138"/>
          <cell r="WH138"/>
          <cell r="WI138"/>
          <cell r="WJ138"/>
          <cell r="WK138"/>
          <cell r="WL138"/>
          <cell r="WM138"/>
          <cell r="WN138"/>
          <cell r="WO138"/>
          <cell r="WP138"/>
          <cell r="WQ138"/>
          <cell r="WR138"/>
          <cell r="WS138"/>
          <cell r="WT138"/>
          <cell r="WU138"/>
          <cell r="WV138"/>
          <cell r="WW138"/>
          <cell r="WX138"/>
          <cell r="WY138"/>
          <cell r="WZ138"/>
          <cell r="XA138"/>
          <cell r="XB138"/>
          <cell r="XC138"/>
          <cell r="XD138"/>
          <cell r="XE138"/>
          <cell r="XF138"/>
          <cell r="XG138"/>
          <cell r="XH138"/>
          <cell r="XI138"/>
          <cell r="XJ138"/>
          <cell r="XK138"/>
          <cell r="XL138"/>
          <cell r="XM138"/>
          <cell r="XN138"/>
          <cell r="XO138"/>
          <cell r="XP138"/>
          <cell r="XQ138"/>
          <cell r="XR138"/>
          <cell r="XS138"/>
          <cell r="XT138"/>
          <cell r="XU138"/>
          <cell r="XV138"/>
        </row>
        <row r="139">
          <cell r="E139"/>
          <cell r="F139"/>
          <cell r="G139"/>
          <cell r="H139"/>
          <cell r="I139"/>
          <cell r="J139"/>
          <cell r="K139"/>
          <cell r="L139"/>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O139"/>
          <cell r="AP139"/>
          <cell r="AQ139"/>
          <cell r="AR139"/>
          <cell r="AS139"/>
          <cell r="AT139"/>
          <cell r="AU139"/>
          <cell r="AV139"/>
          <cell r="AW139"/>
          <cell r="AX139"/>
          <cell r="AY139"/>
          <cell r="AZ139"/>
          <cell r="BA139"/>
          <cell r="BB139"/>
          <cell r="BC139"/>
          <cell r="BD139"/>
          <cell r="BE139"/>
          <cell r="BF139"/>
          <cell r="BG139"/>
          <cell r="BH139"/>
          <cell r="BI139"/>
          <cell r="BJ139"/>
          <cell r="BK139"/>
          <cell r="BL139"/>
          <cell r="BM139"/>
          <cell r="BN139"/>
          <cell r="BO139"/>
          <cell r="BP139"/>
          <cell r="BQ139"/>
          <cell r="BR139"/>
          <cell r="BS139"/>
          <cell r="BT139"/>
          <cell r="BU139"/>
          <cell r="BV139"/>
          <cell r="BW139"/>
          <cell r="BX139"/>
          <cell r="BY139"/>
          <cell r="BZ139"/>
          <cell r="CA139"/>
          <cell r="CB139"/>
          <cell r="CC139"/>
          <cell r="CD139"/>
          <cell r="CE139"/>
          <cell r="CF139"/>
          <cell r="CG139"/>
          <cell r="CH139"/>
          <cell r="CI139"/>
          <cell r="CJ139"/>
          <cell r="CK139"/>
          <cell r="CL139"/>
          <cell r="CM139"/>
          <cell r="CN139"/>
          <cell r="CO139"/>
          <cell r="CP139"/>
          <cell r="CQ139"/>
          <cell r="CR139"/>
          <cell r="CS139"/>
          <cell r="CT139"/>
          <cell r="CU139"/>
          <cell r="CV139"/>
          <cell r="CW139"/>
          <cell r="CX139"/>
          <cell r="CY139"/>
          <cell r="CZ139"/>
          <cell r="DA139"/>
          <cell r="DB139"/>
          <cell r="DC139"/>
          <cell r="DD139"/>
          <cell r="DE139"/>
          <cell r="DF139"/>
          <cell r="DG139"/>
          <cell r="DH139"/>
          <cell r="DI139"/>
          <cell r="DJ139"/>
          <cell r="DK139"/>
          <cell r="DL139"/>
          <cell r="DM139"/>
          <cell r="DN139"/>
          <cell r="DO139"/>
          <cell r="DP139"/>
          <cell r="DQ139"/>
          <cell r="DR139"/>
          <cell r="DS139"/>
          <cell r="DT139"/>
          <cell r="DU139"/>
          <cell r="DV139"/>
          <cell r="DW139"/>
          <cell r="DX139"/>
          <cell r="DY139"/>
          <cell r="DZ139"/>
          <cell r="EA139"/>
          <cell r="EB139"/>
          <cell r="EC139"/>
          <cell r="ED139"/>
          <cell r="EE139"/>
          <cell r="EF139"/>
          <cell r="EG139"/>
          <cell r="EH139"/>
          <cell r="EI139"/>
          <cell r="EJ139"/>
          <cell r="EK139"/>
          <cell r="EL139"/>
          <cell r="EM139"/>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cell r="HN139"/>
          <cell r="HO139"/>
          <cell r="HP139"/>
          <cell r="HQ139"/>
          <cell r="HR139"/>
          <cell r="HS139"/>
          <cell r="HT139"/>
          <cell r="HU139"/>
          <cell r="HV139"/>
          <cell r="HW139"/>
          <cell r="HX139"/>
          <cell r="HY139"/>
          <cell r="HZ139"/>
          <cell r="IA139"/>
          <cell r="IB139"/>
          <cell r="IC139"/>
          <cell r="ID139"/>
          <cell r="IE139"/>
          <cell r="IF139"/>
          <cell r="IG139"/>
          <cell r="IH139"/>
          <cell r="II139"/>
          <cell r="IJ139"/>
          <cell r="IK139"/>
          <cell r="IL139"/>
          <cell r="IM139"/>
          <cell r="IN139"/>
          <cell r="IO139"/>
          <cell r="IP139"/>
          <cell r="IQ139"/>
          <cell r="IR139"/>
          <cell r="IS139"/>
          <cell r="IT139"/>
          <cell r="IU139"/>
          <cell r="IV139"/>
          <cell r="IW139"/>
          <cell r="IX139"/>
          <cell r="IY139"/>
          <cell r="IZ139"/>
          <cell r="JA139"/>
          <cell r="JB139"/>
          <cell r="JC139"/>
          <cell r="JD139"/>
          <cell r="JE139"/>
          <cell r="JF139"/>
          <cell r="JG139"/>
          <cell r="JH139"/>
          <cell r="JI139"/>
          <cell r="JJ139"/>
          <cell r="JK139"/>
          <cell r="JL139"/>
          <cell r="JM139"/>
          <cell r="JN139"/>
          <cell r="JO139"/>
          <cell r="JP139"/>
          <cell r="JQ139"/>
          <cell r="JR139"/>
          <cell r="JS139"/>
          <cell r="JT139"/>
          <cell r="JU139"/>
          <cell r="JV139"/>
          <cell r="JW139"/>
          <cell r="JX139"/>
          <cell r="JY139"/>
          <cell r="JZ139"/>
          <cell r="KA139"/>
          <cell r="KB139"/>
          <cell r="KC139"/>
          <cell r="KD139"/>
          <cell r="KE139"/>
          <cell r="KF139"/>
          <cell r="KG139"/>
          <cell r="KH139"/>
          <cell r="KI139"/>
          <cell r="KJ139"/>
          <cell r="KK139"/>
          <cell r="KL139"/>
          <cell r="KM139"/>
          <cell r="KN139"/>
          <cell r="KO139"/>
          <cell r="KP139"/>
          <cell r="KQ139"/>
          <cell r="KR139"/>
          <cell r="KS139"/>
          <cell r="KT139"/>
          <cell r="KU139"/>
          <cell r="KV139"/>
          <cell r="KW139"/>
          <cell r="KX139"/>
          <cell r="KY139"/>
          <cell r="KZ139"/>
          <cell r="LA139"/>
          <cell r="LB139"/>
          <cell r="LC139"/>
          <cell r="LD139"/>
          <cell r="LE139"/>
          <cell r="LF139"/>
          <cell r="LG139"/>
          <cell r="LH139"/>
          <cell r="LI139"/>
          <cell r="LJ139"/>
          <cell r="LK139"/>
          <cell r="LL139"/>
          <cell r="LM139"/>
          <cell r="LN139"/>
          <cell r="LO139"/>
          <cell r="LP139"/>
          <cell r="LQ139"/>
          <cell r="LR139"/>
          <cell r="LS139"/>
          <cell r="LT139"/>
          <cell r="LU139"/>
          <cell r="LV139"/>
          <cell r="LW139"/>
          <cell r="LX139"/>
          <cell r="LY139"/>
          <cell r="LZ139"/>
          <cell r="MA139"/>
          <cell r="MB139"/>
          <cell r="MC139"/>
          <cell r="MD139"/>
          <cell r="ME139"/>
          <cell r="MF139"/>
          <cell r="MG139"/>
          <cell r="MH139"/>
          <cell r="MI139"/>
          <cell r="MJ139"/>
          <cell r="MK139"/>
          <cell r="ML139"/>
          <cell r="MM139"/>
          <cell r="MN139"/>
          <cell r="MO139"/>
          <cell r="MP139"/>
          <cell r="MQ139"/>
          <cell r="MR139"/>
          <cell r="MS139"/>
          <cell r="MT139"/>
          <cell r="MU139"/>
          <cell r="MV139"/>
          <cell r="MW139"/>
          <cell r="MX139"/>
          <cell r="MY139"/>
          <cell r="MZ139"/>
          <cell r="NA139"/>
          <cell r="NB139"/>
          <cell r="NC139"/>
          <cell r="ND139"/>
          <cell r="NE139"/>
          <cell r="NF139"/>
          <cell r="NG139"/>
          <cell r="NH139"/>
          <cell r="NI139"/>
          <cell r="NJ139"/>
          <cell r="NK139"/>
          <cell r="NL139"/>
          <cell r="NM139"/>
          <cell r="NN139"/>
          <cell r="NO139"/>
          <cell r="NP139"/>
          <cell r="NQ139"/>
          <cell r="NR139"/>
          <cell r="NS139"/>
          <cell r="NT139"/>
          <cell r="NU139"/>
          <cell r="NV139"/>
          <cell r="NW139"/>
          <cell r="NX139"/>
          <cell r="NY139"/>
          <cell r="NZ139"/>
          <cell r="OA139"/>
          <cell r="OB139"/>
          <cell r="OC139"/>
          <cell r="OD139"/>
          <cell r="OE139"/>
          <cell r="OF139"/>
          <cell r="OG139"/>
          <cell r="OH139"/>
          <cell r="OI139"/>
          <cell r="OJ139"/>
          <cell r="OK139"/>
          <cell r="OL139"/>
          <cell r="OM139"/>
          <cell r="ON139"/>
          <cell r="OO139"/>
          <cell r="OP139"/>
          <cell r="OQ139"/>
          <cell r="OR139"/>
          <cell r="OS139"/>
          <cell r="OT139"/>
          <cell r="OU139"/>
          <cell r="OV139"/>
          <cell r="OW139"/>
          <cell r="OX139"/>
          <cell r="OY139"/>
          <cell r="OZ139"/>
          <cell r="PA139"/>
          <cell r="PB139"/>
          <cell r="PC139"/>
          <cell r="PD139"/>
          <cell r="PE139"/>
          <cell r="PF139"/>
          <cell r="PG139"/>
          <cell r="PH139"/>
          <cell r="PI139"/>
          <cell r="PJ139"/>
          <cell r="PK139"/>
          <cell r="PL139"/>
          <cell r="PM139"/>
          <cell r="PN139"/>
          <cell r="PO139"/>
          <cell r="PP139"/>
          <cell r="PQ139"/>
          <cell r="PR139"/>
          <cell r="PS139"/>
          <cell r="PT139"/>
          <cell r="PU139"/>
          <cell r="PV139"/>
          <cell r="PW139"/>
          <cell r="PX139"/>
          <cell r="PY139"/>
          <cell r="PZ139"/>
          <cell r="QA139"/>
          <cell r="QB139"/>
          <cell r="QC139"/>
          <cell r="QD139"/>
          <cell r="QE139"/>
          <cell r="QF139"/>
          <cell r="QG139"/>
          <cell r="QH139"/>
          <cell r="QI139"/>
          <cell r="QJ139"/>
          <cell r="QK139"/>
          <cell r="QL139"/>
          <cell r="QM139"/>
          <cell r="QN139"/>
          <cell r="QO139"/>
          <cell r="QP139"/>
          <cell r="QQ139"/>
          <cell r="QR139"/>
          <cell r="QS139"/>
          <cell r="QT139"/>
          <cell r="QU139"/>
          <cell r="QV139"/>
          <cell r="QW139"/>
          <cell r="QX139"/>
          <cell r="QY139"/>
          <cell r="QZ139"/>
          <cell r="RA139"/>
          <cell r="RB139"/>
          <cell r="RC139"/>
          <cell r="RD139"/>
          <cell r="RE139"/>
          <cell r="RF139"/>
          <cell r="RG139"/>
          <cell r="RH139"/>
          <cell r="RI139"/>
          <cell r="RJ139"/>
          <cell r="RK139"/>
          <cell r="RL139"/>
          <cell r="RM139"/>
          <cell r="RN139"/>
          <cell r="RO139"/>
          <cell r="RP139"/>
          <cell r="RQ139"/>
          <cell r="RR139"/>
          <cell r="RS139"/>
          <cell r="RT139"/>
          <cell r="RU139"/>
          <cell r="RV139"/>
          <cell r="RW139"/>
          <cell r="RX139"/>
          <cell r="RY139"/>
          <cell r="RZ139"/>
          <cell r="SA139"/>
          <cell r="SB139"/>
          <cell r="SC139"/>
          <cell r="SD139"/>
          <cell r="SE139"/>
          <cell r="SF139"/>
          <cell r="SG139"/>
          <cell r="SH139"/>
          <cell r="SI139"/>
          <cell r="SJ139"/>
          <cell r="SK139"/>
          <cell r="SL139"/>
          <cell r="SM139"/>
          <cell r="SN139"/>
          <cell r="SO139"/>
          <cell r="SP139"/>
          <cell r="SQ139"/>
          <cell r="SR139"/>
          <cell r="SS139"/>
          <cell r="ST139"/>
          <cell r="SU139"/>
          <cell r="SV139"/>
          <cell r="SW139"/>
          <cell r="SX139"/>
          <cell r="SY139"/>
          <cell r="SZ139"/>
          <cell r="TA139"/>
          <cell r="TB139"/>
          <cell r="TC139"/>
          <cell r="TD139"/>
          <cell r="TE139"/>
          <cell r="TF139"/>
          <cell r="TG139"/>
          <cell r="TH139"/>
          <cell r="TI139"/>
          <cell r="TJ139"/>
          <cell r="TK139"/>
          <cell r="TL139"/>
          <cell r="TM139"/>
          <cell r="TN139"/>
          <cell r="TO139"/>
          <cell r="TP139"/>
          <cell r="TQ139"/>
          <cell r="TR139"/>
          <cell r="TS139"/>
          <cell r="TT139"/>
          <cell r="TU139"/>
          <cell r="TV139"/>
          <cell r="TW139"/>
          <cell r="TX139"/>
          <cell r="TY139"/>
          <cell r="TZ139"/>
          <cell r="UA139"/>
          <cell r="UB139"/>
          <cell r="UC139"/>
          <cell r="UD139"/>
          <cell r="UE139"/>
          <cell r="UF139"/>
          <cell r="UG139"/>
          <cell r="UH139"/>
          <cell r="UI139"/>
          <cell r="UJ139"/>
          <cell r="UK139"/>
          <cell r="UL139"/>
          <cell r="UM139"/>
          <cell r="UN139"/>
          <cell r="UO139"/>
          <cell r="UP139"/>
          <cell r="UQ139"/>
          <cell r="UR139"/>
          <cell r="US139"/>
          <cell r="UT139"/>
          <cell r="UU139"/>
          <cell r="UV139"/>
          <cell r="UW139"/>
          <cell r="UX139"/>
          <cell r="UY139"/>
          <cell r="UZ139"/>
          <cell r="VA139"/>
          <cell r="VB139"/>
          <cell r="VC139"/>
          <cell r="VD139"/>
          <cell r="VE139"/>
          <cell r="VF139"/>
          <cell r="VG139"/>
          <cell r="VH139"/>
          <cell r="VI139"/>
          <cell r="VJ139"/>
          <cell r="VK139"/>
          <cell r="VL139"/>
          <cell r="VM139"/>
          <cell r="VN139"/>
          <cell r="VO139"/>
          <cell r="VP139"/>
          <cell r="VQ139"/>
          <cell r="VR139"/>
          <cell r="VS139"/>
          <cell r="VT139"/>
          <cell r="VU139"/>
          <cell r="VV139"/>
          <cell r="VW139"/>
          <cell r="VX139"/>
          <cell r="VY139"/>
          <cell r="VZ139"/>
          <cell r="WA139"/>
          <cell r="WB139"/>
          <cell r="WC139"/>
          <cell r="WD139"/>
          <cell r="WE139"/>
          <cell r="WF139"/>
          <cell r="WG139"/>
          <cell r="WH139"/>
          <cell r="WI139"/>
          <cell r="WJ139"/>
          <cell r="WK139"/>
          <cell r="WL139"/>
          <cell r="WM139"/>
          <cell r="WN139"/>
          <cell r="WO139"/>
          <cell r="WP139"/>
          <cell r="WQ139"/>
          <cell r="WR139"/>
          <cell r="WS139"/>
          <cell r="WT139"/>
          <cell r="WU139"/>
          <cell r="WV139"/>
          <cell r="WW139"/>
          <cell r="WX139"/>
          <cell r="WY139"/>
          <cell r="WZ139"/>
          <cell r="XA139"/>
          <cell r="XB139"/>
          <cell r="XC139"/>
          <cell r="XD139"/>
          <cell r="XE139"/>
          <cell r="XF139"/>
          <cell r="XG139"/>
          <cell r="XH139"/>
          <cell r="XI139"/>
          <cell r="XJ139"/>
          <cell r="XK139"/>
          <cell r="XL139"/>
          <cell r="XM139"/>
          <cell r="XN139"/>
          <cell r="XO139"/>
          <cell r="XP139"/>
          <cell r="XQ139"/>
          <cell r="XR139"/>
          <cell r="XS139"/>
          <cell r="XT139"/>
          <cell r="XU139"/>
          <cell r="XV139"/>
        </row>
        <row r="140">
          <cell r="E140" t="str">
            <v>Y</v>
          </cell>
          <cell r="F140" t="str">
            <v>Y</v>
          </cell>
          <cell r="G140" t="str">
            <v>Y</v>
          </cell>
          <cell r="H140" t="str">
            <v>Y</v>
          </cell>
          <cell r="I140" t="str">
            <v>Y</v>
          </cell>
          <cell r="J140" t="str">
            <v>Y</v>
          </cell>
          <cell r="K140" t="str">
            <v>Y</v>
          </cell>
          <cell r="L140" t="str">
            <v>Y</v>
          </cell>
          <cell r="M140" t="str">
            <v>Y</v>
          </cell>
          <cell r="N140" t="str">
            <v>Y</v>
          </cell>
          <cell r="O140"/>
          <cell r="P140" t="str">
            <v>Y</v>
          </cell>
          <cell r="Q140" t="str">
            <v>Y</v>
          </cell>
          <cell r="R140" t="str">
            <v>Y</v>
          </cell>
          <cell r="S140" t="str">
            <v>Y</v>
          </cell>
          <cell r="T140" t="str">
            <v>Y</v>
          </cell>
          <cell r="U140" t="str">
            <v>Y</v>
          </cell>
          <cell r="V140" t="str">
            <v>Y</v>
          </cell>
          <cell r="W140" t="str">
            <v>Y</v>
          </cell>
          <cell r="X140" t="str">
            <v>Y</v>
          </cell>
          <cell r="Y140" t="str">
            <v>Y</v>
          </cell>
          <cell r="Z140"/>
          <cell r="AA140" t="str">
            <v>Y</v>
          </cell>
          <cell r="AB140" t="str">
            <v>Y</v>
          </cell>
          <cell r="AC140" t="str">
            <v>Y</v>
          </cell>
          <cell r="AD140" t="str">
            <v>Y</v>
          </cell>
          <cell r="AE140" t="str">
            <v>Y</v>
          </cell>
          <cell r="AF140" t="str">
            <v>Y</v>
          </cell>
          <cell r="AG140" t="str">
            <v>Y</v>
          </cell>
          <cell r="AH140" t="str">
            <v>Y</v>
          </cell>
          <cell r="AI140" t="str">
            <v>Y</v>
          </cell>
          <cell r="AJ140" t="str">
            <v>Y</v>
          </cell>
          <cell r="AK140" t="str">
            <v>Y</v>
          </cell>
          <cell r="AL140" t="str">
            <v>Y</v>
          </cell>
          <cell r="AM140" t="str">
            <v>Y</v>
          </cell>
          <cell r="AN140" t="str">
            <v>Y</v>
          </cell>
          <cell r="AO140" t="str">
            <v>Y</v>
          </cell>
          <cell r="AP140" t="str">
            <v>Y</v>
          </cell>
          <cell r="AQ140" t="str">
            <v>Y</v>
          </cell>
          <cell r="AR140" t="str">
            <v>Y</v>
          </cell>
          <cell r="AS140" t="str">
            <v>Y</v>
          </cell>
          <cell r="AT140" t="str">
            <v>Y</v>
          </cell>
          <cell r="AU140" t="str">
            <v>Y</v>
          </cell>
          <cell r="AV140" t="str">
            <v>Y</v>
          </cell>
          <cell r="AW140" t="str">
            <v>Y</v>
          </cell>
          <cell r="AX140" t="str">
            <v>Y</v>
          </cell>
          <cell r="AY140"/>
          <cell r="AZ140" t="str">
            <v>Y</v>
          </cell>
          <cell r="BA140"/>
          <cell r="BB140" t="str">
            <v>N</v>
          </cell>
          <cell r="BC140" t="str">
            <v>Y</v>
          </cell>
          <cell r="BD140" t="str">
            <v>Y</v>
          </cell>
          <cell r="BE140" t="str">
            <v>Y</v>
          </cell>
          <cell r="BF140" t="str">
            <v>Y</v>
          </cell>
          <cell r="BG140" t="str">
            <v>Y</v>
          </cell>
          <cell r="BH140" t="str">
            <v>Y</v>
          </cell>
          <cell r="BI140" t="str">
            <v>Y</v>
          </cell>
          <cell r="BJ140" t="str">
            <v>Y</v>
          </cell>
          <cell r="BK140" t="str">
            <v>Y</v>
          </cell>
          <cell r="BL140" t="str">
            <v>Y</v>
          </cell>
          <cell r="BM140" t="str">
            <v>Y</v>
          </cell>
          <cell r="BN140" t="str">
            <v>Y</v>
          </cell>
          <cell r="BO140" t="str">
            <v>Y</v>
          </cell>
          <cell r="BP140" t="str">
            <v>Y</v>
          </cell>
          <cell r="BQ140" t="str">
            <v>Y</v>
          </cell>
          <cell r="BR140" t="str">
            <v>Y</v>
          </cell>
          <cell r="BS140" t="str">
            <v>Y</v>
          </cell>
          <cell r="BT140" t="str">
            <v>Y</v>
          </cell>
          <cell r="BU140" t="str">
            <v>Y</v>
          </cell>
          <cell r="BV140" t="str">
            <v>Y</v>
          </cell>
          <cell r="BW140" t="str">
            <v>Y</v>
          </cell>
          <cell r="BX140" t="str">
            <v>Y</v>
          </cell>
          <cell r="BY140" t="str">
            <v>Y</v>
          </cell>
          <cell r="BZ140" t="str">
            <v>Y</v>
          </cell>
          <cell r="CA140" t="str">
            <v>Y</v>
          </cell>
          <cell r="CB140" t="str">
            <v>Y</v>
          </cell>
          <cell r="CC140" t="str">
            <v>Y</v>
          </cell>
          <cell r="CD140" t="str">
            <v>Y</v>
          </cell>
          <cell r="CE140" t="str">
            <v>Y</v>
          </cell>
          <cell r="CF140" t="str">
            <v>Y</v>
          </cell>
          <cell r="CG140" t="str">
            <v>Y</v>
          </cell>
          <cell r="CH140" t="str">
            <v>Y</v>
          </cell>
          <cell r="CI140" t="str">
            <v>Y</v>
          </cell>
          <cell r="CJ140" t="str">
            <v>N</v>
          </cell>
          <cell r="CK140" t="str">
            <v>Y</v>
          </cell>
          <cell r="CL140" t="str">
            <v>Y</v>
          </cell>
          <cell r="CM140"/>
          <cell r="CN140" t="str">
            <v>Y</v>
          </cell>
          <cell r="CO140" t="str">
            <v>Y</v>
          </cell>
          <cell r="CP140" t="str">
            <v>Y</v>
          </cell>
          <cell r="CQ140" t="str">
            <v>Y</v>
          </cell>
          <cell r="CR140"/>
          <cell r="CS140" t="str">
            <v>Y</v>
          </cell>
          <cell r="CT140" t="str">
            <v>Y</v>
          </cell>
          <cell r="CU140" t="str">
            <v>Y</v>
          </cell>
          <cell r="CV140" t="str">
            <v>Y</v>
          </cell>
          <cell r="CW140" t="str">
            <v>Y</v>
          </cell>
          <cell r="CX140" t="str">
            <v>Y</v>
          </cell>
          <cell r="CY140" t="str">
            <v>Y</v>
          </cell>
          <cell r="CZ140" t="str">
            <v>Y</v>
          </cell>
          <cell r="DA140" t="str">
            <v>Y</v>
          </cell>
          <cell r="DB140" t="str">
            <v>Y</v>
          </cell>
          <cell r="DC140" t="str">
            <v>Y</v>
          </cell>
          <cell r="DD140" t="str">
            <v>Y</v>
          </cell>
          <cell r="DE140" t="str">
            <v>Y</v>
          </cell>
          <cell r="DF140" t="str">
            <v>Y</v>
          </cell>
          <cell r="DG140" t="str">
            <v>Y</v>
          </cell>
          <cell r="DH140" t="str">
            <v>Y</v>
          </cell>
          <cell r="DI140" t="str">
            <v>Y</v>
          </cell>
          <cell r="DJ140" t="str">
            <v>Y</v>
          </cell>
          <cell r="DK140" t="str">
            <v>N</v>
          </cell>
          <cell r="DL140" t="str">
            <v>Y</v>
          </cell>
          <cell r="DM140" t="str">
            <v>Y</v>
          </cell>
          <cell r="DN140" t="str">
            <v>Y</v>
          </cell>
          <cell r="DO140" t="str">
            <v>Y</v>
          </cell>
          <cell r="DP140" t="str">
            <v>Y</v>
          </cell>
          <cell r="DQ140" t="str">
            <v>Y</v>
          </cell>
          <cell r="DR140" t="str">
            <v>Y</v>
          </cell>
          <cell r="DS140" t="str">
            <v>Y</v>
          </cell>
          <cell r="DT140" t="str">
            <v>Y</v>
          </cell>
          <cell r="DU140" t="str">
            <v>Y</v>
          </cell>
          <cell r="DV140" t="str">
            <v>Y</v>
          </cell>
          <cell r="DW140" t="str">
            <v>Y</v>
          </cell>
          <cell r="DX140" t="str">
            <v>Y</v>
          </cell>
          <cell r="DY140" t="str">
            <v>Y</v>
          </cell>
          <cell r="DZ140" t="str">
            <v>Y</v>
          </cell>
          <cell r="EA140" t="str">
            <v>Y</v>
          </cell>
          <cell r="EB140"/>
          <cell r="EC140" t="str">
            <v>Y</v>
          </cell>
          <cell r="ED140" t="str">
            <v>Y</v>
          </cell>
          <cell r="EE140" t="str">
            <v>Y</v>
          </cell>
          <cell r="EF140" t="str">
            <v>Y</v>
          </cell>
          <cell r="EG140" t="str">
            <v>Y</v>
          </cell>
          <cell r="EH140" t="str">
            <v>Y</v>
          </cell>
          <cell r="EI140" t="str">
            <v>Y</v>
          </cell>
          <cell r="EJ140" t="str">
            <v>Y</v>
          </cell>
          <cell r="EK140" t="str">
            <v>Y</v>
          </cell>
          <cell r="EL140"/>
          <cell r="EM140" t="str">
            <v>Y</v>
          </cell>
          <cell r="EN140" t="str">
            <v>Y</v>
          </cell>
          <cell r="EO140" t="str">
            <v>Y</v>
          </cell>
          <cell r="EP140" t="str">
            <v>Y</v>
          </cell>
          <cell r="EQ140" t="str">
            <v>Y</v>
          </cell>
          <cell r="ER140" t="str">
            <v>Y</v>
          </cell>
          <cell r="ES140" t="str">
            <v>Y</v>
          </cell>
          <cell r="ET140" t="str">
            <v>Y</v>
          </cell>
          <cell r="EU140" t="str">
            <v>Y</v>
          </cell>
          <cell r="EV140" t="str">
            <v>Y</v>
          </cell>
          <cell r="EW140" t="str">
            <v>Y</v>
          </cell>
          <cell r="EX140" t="str">
            <v>Y</v>
          </cell>
          <cell r="EY140"/>
          <cell r="EZ140" t="str">
            <v>Y</v>
          </cell>
          <cell r="FA140" t="str">
            <v>Y</v>
          </cell>
          <cell r="FB140" t="str">
            <v>Y</v>
          </cell>
          <cell r="FC140" t="str">
            <v>Y</v>
          </cell>
          <cell r="FD140" t="str">
            <v>Y</v>
          </cell>
          <cell r="FE140" t="str">
            <v>Y</v>
          </cell>
          <cell r="FF140" t="str">
            <v>Y</v>
          </cell>
          <cell r="FG140" t="str">
            <v>Y</v>
          </cell>
          <cell r="FH140" t="str">
            <v>Y</v>
          </cell>
          <cell r="FI140" t="str">
            <v>Y</v>
          </cell>
          <cell r="FJ140" t="str">
            <v>Y</v>
          </cell>
          <cell r="FK140" t="str">
            <v>Y</v>
          </cell>
          <cell r="FL140" t="str">
            <v>Y</v>
          </cell>
          <cell r="FM140" t="str">
            <v>Y</v>
          </cell>
          <cell r="FN140" t="str">
            <v>Y</v>
          </cell>
          <cell r="FO140" t="str">
            <v>Y</v>
          </cell>
          <cell r="FP140" t="str">
            <v>Y</v>
          </cell>
          <cell r="FQ140" t="str">
            <v>Y</v>
          </cell>
          <cell r="FR140" t="str">
            <v>Y</v>
          </cell>
          <cell r="FS140" t="str">
            <v>Y</v>
          </cell>
          <cell r="FT140" t="str">
            <v>Y</v>
          </cell>
          <cell r="FU140" t="str">
            <v>Y</v>
          </cell>
          <cell r="FV140" t="str">
            <v>Y</v>
          </cell>
          <cell r="FW140" t="str">
            <v>Y</v>
          </cell>
          <cell r="FX140" t="str">
            <v>Y</v>
          </cell>
          <cell r="FY140" t="str">
            <v>Y</v>
          </cell>
          <cell r="FZ140" t="str">
            <v>Y</v>
          </cell>
          <cell r="GA140" t="str">
            <v>Y</v>
          </cell>
          <cell r="GB140"/>
          <cell r="GC140" t="str">
            <v>Y</v>
          </cell>
          <cell r="GD140" t="str">
            <v>Y</v>
          </cell>
          <cell r="GE140"/>
          <cell r="GF140" t="str">
            <v>Y</v>
          </cell>
          <cell r="GG140" t="str">
            <v>Y</v>
          </cell>
          <cell r="GH140" t="str">
            <v>Y</v>
          </cell>
          <cell r="GI140" t="str">
            <v>Y</v>
          </cell>
          <cell r="GJ140" t="str">
            <v>Y</v>
          </cell>
          <cell r="GK140" t="str">
            <v>Y</v>
          </cell>
          <cell r="GL140" t="str">
            <v>Y</v>
          </cell>
          <cell r="GM140" t="str">
            <v>Y</v>
          </cell>
          <cell r="GN140" t="str">
            <v>Y</v>
          </cell>
          <cell r="GO140" t="str">
            <v>Y</v>
          </cell>
          <cell r="GP140" t="str">
            <v>Y</v>
          </cell>
          <cell r="GQ140" t="str">
            <v>Y</v>
          </cell>
          <cell r="GR140" t="str">
            <v>Y</v>
          </cell>
          <cell r="GS140" t="str">
            <v>Y</v>
          </cell>
          <cell r="GT140" t="str">
            <v>N</v>
          </cell>
          <cell r="GU140" t="str">
            <v>Y</v>
          </cell>
          <cell r="GV140" t="str">
            <v>Y</v>
          </cell>
          <cell r="GW140" t="str">
            <v>Y</v>
          </cell>
          <cell r="GX140" t="str">
            <v>Y</v>
          </cell>
          <cell r="GY140" t="str">
            <v>Y</v>
          </cell>
          <cell r="GZ140" t="str">
            <v>Y</v>
          </cell>
          <cell r="HA140" t="str">
            <v>Y</v>
          </cell>
          <cell r="HB140" t="str">
            <v>Y</v>
          </cell>
          <cell r="HC140" t="str">
            <v>Y</v>
          </cell>
          <cell r="HD140" t="str">
            <v>Y</v>
          </cell>
          <cell r="HE140" t="str">
            <v>Y</v>
          </cell>
          <cell r="HF140"/>
          <cell r="HG140" t="str">
            <v>Y</v>
          </cell>
          <cell r="HH140" t="str">
            <v>Y</v>
          </cell>
          <cell r="HI140" t="str">
            <v>Y</v>
          </cell>
          <cell r="HJ140" t="str">
            <v>Y</v>
          </cell>
          <cell r="HK140" t="str">
            <v>Y</v>
          </cell>
          <cell r="HL140" t="str">
            <v>Y</v>
          </cell>
          <cell r="HM140" t="str">
            <v>Y</v>
          </cell>
          <cell r="HN140" t="str">
            <v>Y</v>
          </cell>
          <cell r="HO140" t="str">
            <v>Y</v>
          </cell>
          <cell r="HP140"/>
          <cell r="HQ140" t="str">
            <v>Y</v>
          </cell>
          <cell r="HR140" t="str">
            <v>Y</v>
          </cell>
          <cell r="HS140" t="str">
            <v>Y</v>
          </cell>
          <cell r="HT140" t="str">
            <v>Y</v>
          </cell>
          <cell r="HU140" t="str">
            <v>Y</v>
          </cell>
          <cell r="HV140" t="str">
            <v>Y</v>
          </cell>
          <cell r="HW140" t="str">
            <v>Y</v>
          </cell>
          <cell r="HX140" t="str">
            <v>Y</v>
          </cell>
          <cell r="HY140"/>
          <cell r="HZ140" t="str">
            <v>Y</v>
          </cell>
          <cell r="IA140" t="str">
            <v>Y</v>
          </cell>
          <cell r="IB140" t="str">
            <v>Y</v>
          </cell>
          <cell r="IC140" t="str">
            <v>Y</v>
          </cell>
          <cell r="ID140" t="str">
            <v>Y</v>
          </cell>
          <cell r="IE140" t="str">
            <v>Y</v>
          </cell>
          <cell r="IF140" t="str">
            <v>Y</v>
          </cell>
          <cell r="IG140" t="str">
            <v>Y</v>
          </cell>
          <cell r="IH140" t="str">
            <v>Y</v>
          </cell>
          <cell r="II140"/>
          <cell r="IJ140" t="str">
            <v>Y</v>
          </cell>
          <cell r="IK140" t="str">
            <v>Y</v>
          </cell>
          <cell r="IL140" t="str">
            <v>Y</v>
          </cell>
          <cell r="IM140" t="str">
            <v>Y</v>
          </cell>
          <cell r="IN140"/>
          <cell r="IO140" t="str">
            <v>Y</v>
          </cell>
          <cell r="IP140" t="str">
            <v>Y</v>
          </cell>
          <cell r="IQ140" t="str">
            <v>Y</v>
          </cell>
          <cell r="IR140" t="str">
            <v>Y</v>
          </cell>
          <cell r="IS140" t="str">
            <v>Y</v>
          </cell>
          <cell r="IT140" t="str">
            <v>Y</v>
          </cell>
          <cell r="IU140" t="str">
            <v>Y</v>
          </cell>
          <cell r="IV140" t="str">
            <v>Y</v>
          </cell>
          <cell r="IW140"/>
          <cell r="IX140" t="str">
            <v>Y</v>
          </cell>
          <cell r="IY140" t="str">
            <v>Y</v>
          </cell>
          <cell r="IZ140" t="str">
            <v>Y</v>
          </cell>
          <cell r="JA140" t="str">
            <v>Y</v>
          </cell>
          <cell r="JB140" t="str">
            <v>Y</v>
          </cell>
          <cell r="JC140" t="str">
            <v>Y</v>
          </cell>
          <cell r="JD140" t="str">
            <v>Y</v>
          </cell>
          <cell r="JE140" t="str">
            <v>Y</v>
          </cell>
          <cell r="JF140" t="str">
            <v>Y</v>
          </cell>
          <cell r="JG140"/>
          <cell r="JH140" t="str">
            <v>Y</v>
          </cell>
          <cell r="JI140"/>
          <cell r="JJ140" t="str">
            <v>Y</v>
          </cell>
          <cell r="JK140" t="str">
            <v>Y</v>
          </cell>
          <cell r="JL140" t="str">
            <v>Y</v>
          </cell>
          <cell r="JM140" t="str">
            <v>Y</v>
          </cell>
          <cell r="JN140" t="str">
            <v>Y</v>
          </cell>
          <cell r="JO140" t="str">
            <v>Y</v>
          </cell>
          <cell r="JP140" t="str">
            <v>Y</v>
          </cell>
          <cell r="JQ140" t="str">
            <v>Y</v>
          </cell>
          <cell r="JR140" t="str">
            <v>Y</v>
          </cell>
          <cell r="JS140" t="str">
            <v>Y</v>
          </cell>
          <cell r="JT140" t="str">
            <v>Y</v>
          </cell>
          <cell r="JU140" t="str">
            <v>Y</v>
          </cell>
          <cell r="JV140" t="str">
            <v>Y</v>
          </cell>
          <cell r="JW140" t="str">
            <v>Y</v>
          </cell>
          <cell r="JX140" t="str">
            <v>Y</v>
          </cell>
          <cell r="JY140" t="str">
            <v>Y</v>
          </cell>
          <cell r="JZ140" t="str">
            <v>Y</v>
          </cell>
          <cell r="KA140" t="str">
            <v>Y</v>
          </cell>
          <cell r="KB140" t="str">
            <v>Y</v>
          </cell>
          <cell r="KC140" t="str">
            <v>Y</v>
          </cell>
          <cell r="KD140" t="str">
            <v>Y</v>
          </cell>
          <cell r="KE140" t="str">
            <v>Y</v>
          </cell>
          <cell r="KF140" t="str">
            <v>Y</v>
          </cell>
          <cell r="KG140" t="str">
            <v>Y</v>
          </cell>
          <cell r="KH140"/>
          <cell r="KI140" t="str">
            <v>Y</v>
          </cell>
          <cell r="KJ140" t="str">
            <v>Y</v>
          </cell>
          <cell r="KK140" t="str">
            <v>Y</v>
          </cell>
          <cell r="KL140" t="str">
            <v>Y</v>
          </cell>
          <cell r="KM140" t="str">
            <v>Y</v>
          </cell>
          <cell r="KN140" t="str">
            <v>Y</v>
          </cell>
          <cell r="KO140"/>
          <cell r="KP140" t="str">
            <v>Y</v>
          </cell>
          <cell r="KQ140" t="str">
            <v>Y</v>
          </cell>
          <cell r="KR140" t="str">
            <v>Y</v>
          </cell>
          <cell r="KS140" t="str">
            <v>Y</v>
          </cell>
          <cell r="KT140" t="str">
            <v>Y</v>
          </cell>
          <cell r="KU140" t="str">
            <v>Y</v>
          </cell>
          <cell r="KV140" t="str">
            <v>Y</v>
          </cell>
          <cell r="KW140" t="str">
            <v>Y</v>
          </cell>
          <cell r="KX140" t="str">
            <v>Y</v>
          </cell>
          <cell r="KY140" t="str">
            <v>Y</v>
          </cell>
          <cell r="KZ140" t="str">
            <v>Y</v>
          </cell>
          <cell r="LA140" t="str">
            <v>Y</v>
          </cell>
          <cell r="LB140" t="str">
            <v>Y</v>
          </cell>
          <cell r="LC140" t="str">
            <v>Y</v>
          </cell>
          <cell r="LD140" t="str">
            <v>Y</v>
          </cell>
          <cell r="LE140" t="str">
            <v>Y</v>
          </cell>
          <cell r="LF140" t="str">
            <v>Y</v>
          </cell>
          <cell r="LG140" t="str">
            <v>Y</v>
          </cell>
          <cell r="LH140" t="str">
            <v>Y</v>
          </cell>
          <cell r="LI140" t="str">
            <v>Y</v>
          </cell>
          <cell r="LJ140" t="str">
            <v>Y</v>
          </cell>
          <cell r="LK140" t="str">
            <v>Y</v>
          </cell>
          <cell r="LL140" t="str">
            <v>Y</v>
          </cell>
          <cell r="LM140" t="str">
            <v>Y</v>
          </cell>
          <cell r="LN140" t="str">
            <v>Y</v>
          </cell>
          <cell r="LO140" t="str">
            <v>Y</v>
          </cell>
          <cell r="LP140" t="str">
            <v>Y</v>
          </cell>
          <cell r="LQ140" t="str">
            <v>Y</v>
          </cell>
          <cell r="LR140"/>
          <cell r="LS140" t="str">
            <v>Y</v>
          </cell>
          <cell r="LT140" t="str">
            <v>Y</v>
          </cell>
          <cell r="LU140" t="str">
            <v>Y</v>
          </cell>
          <cell r="LV140" t="str">
            <v>Y</v>
          </cell>
          <cell r="LW140" t="str">
            <v>Y</v>
          </cell>
          <cell r="LX140" t="str">
            <v>Y</v>
          </cell>
          <cell r="LY140" t="str">
            <v>Y</v>
          </cell>
          <cell r="LZ140" t="str">
            <v>Y</v>
          </cell>
          <cell r="MA140" t="str">
            <v>Y</v>
          </cell>
          <cell r="MB140" t="str">
            <v>Y</v>
          </cell>
          <cell r="MC140" t="str">
            <v>Y</v>
          </cell>
          <cell r="MD140" t="str">
            <v>Y</v>
          </cell>
          <cell r="ME140" t="str">
            <v>Y</v>
          </cell>
          <cell r="MF140" t="str">
            <v>Y</v>
          </cell>
          <cell r="MG140" t="str">
            <v>Y</v>
          </cell>
          <cell r="MH140" t="str">
            <v>Y</v>
          </cell>
          <cell r="MI140" t="str">
            <v>Y</v>
          </cell>
          <cell r="MJ140" t="str">
            <v>Y</v>
          </cell>
          <cell r="MK140" t="str">
            <v>Y</v>
          </cell>
          <cell r="ML140" t="str">
            <v>Y</v>
          </cell>
          <cell r="MM140" t="str">
            <v>Y</v>
          </cell>
          <cell r="MN140" t="str">
            <v>Y</v>
          </cell>
          <cell r="MO140" t="str">
            <v>Y</v>
          </cell>
          <cell r="MP140" t="str">
            <v>Y</v>
          </cell>
          <cell r="MQ140"/>
          <cell r="MR140" t="str">
            <v>Y</v>
          </cell>
          <cell r="MS140" t="str">
            <v>Y</v>
          </cell>
          <cell r="MT140" t="str">
            <v>Y</v>
          </cell>
          <cell r="MU140" t="str">
            <v>Y</v>
          </cell>
          <cell r="MV140" t="str">
            <v>Y</v>
          </cell>
          <cell r="MW140" t="str">
            <v>Y</v>
          </cell>
          <cell r="MX140" t="str">
            <v>Y</v>
          </cell>
          <cell r="MY140" t="str">
            <v>Y</v>
          </cell>
          <cell r="MZ140" t="str">
            <v>Y</v>
          </cell>
          <cell r="NA140" t="str">
            <v>Y</v>
          </cell>
          <cell r="NB140" t="str">
            <v>Y</v>
          </cell>
          <cell r="NC140" t="str">
            <v>Y</v>
          </cell>
          <cell r="ND140" t="str">
            <v>Y</v>
          </cell>
          <cell r="NE140" t="str">
            <v>Y</v>
          </cell>
          <cell r="NF140" t="str">
            <v>Y</v>
          </cell>
          <cell r="NG140" t="str">
            <v>Y</v>
          </cell>
          <cell r="NH140" t="str">
            <v>Y</v>
          </cell>
          <cell r="NI140" t="str">
            <v>Y</v>
          </cell>
          <cell r="NJ140" t="str">
            <v>Y</v>
          </cell>
          <cell r="NK140" t="str">
            <v>Y</v>
          </cell>
          <cell r="NL140" t="str">
            <v>Y</v>
          </cell>
          <cell r="NM140" t="str">
            <v>Y</v>
          </cell>
          <cell r="NN140" t="str">
            <v>Y</v>
          </cell>
          <cell r="NO140" t="str">
            <v>Y</v>
          </cell>
          <cell r="NP140" t="str">
            <v>Y</v>
          </cell>
          <cell r="NQ140" t="str">
            <v>Y</v>
          </cell>
          <cell r="NR140" t="str">
            <v>Y</v>
          </cell>
          <cell r="NS140"/>
          <cell r="NT140"/>
          <cell r="NU140" t="str">
            <v>Y</v>
          </cell>
          <cell r="NV140" t="str">
            <v>Y</v>
          </cell>
          <cell r="NW140" t="str">
            <v>Y</v>
          </cell>
          <cell r="NX140" t="str">
            <v>Y</v>
          </cell>
          <cell r="NY140" t="str">
            <v>Y</v>
          </cell>
          <cell r="NZ140" t="str">
            <v>Y</v>
          </cell>
          <cell r="OA140" t="str">
            <v>Y</v>
          </cell>
          <cell r="OB140" t="str">
            <v>Y</v>
          </cell>
          <cell r="OC140"/>
          <cell r="OD140" t="str">
            <v>Y</v>
          </cell>
          <cell r="OE140" t="str">
            <v>Y</v>
          </cell>
          <cell r="OF140" t="str">
            <v>Y</v>
          </cell>
          <cell r="OG140" t="str">
            <v>Y</v>
          </cell>
          <cell r="OH140"/>
          <cell r="OI140" t="str">
            <v>Y</v>
          </cell>
          <cell r="OJ140" t="str">
            <v>Y</v>
          </cell>
          <cell r="OK140" t="str">
            <v>Y</v>
          </cell>
          <cell r="OL140" t="str">
            <v>Y</v>
          </cell>
          <cell r="OM140" t="str">
            <v>Y</v>
          </cell>
          <cell r="ON140" t="str">
            <v>Y</v>
          </cell>
          <cell r="OO140" t="str">
            <v>Y</v>
          </cell>
          <cell r="OP140"/>
          <cell r="OQ140" t="str">
            <v>Y</v>
          </cell>
          <cell r="OR140" t="str">
            <v>Y</v>
          </cell>
          <cell r="OS140" t="str">
            <v>Y</v>
          </cell>
          <cell r="OT140"/>
          <cell r="OU140" t="str">
            <v>Y</v>
          </cell>
          <cell r="OV140" t="str">
            <v>Y</v>
          </cell>
          <cell r="OW140" t="str">
            <v>Y</v>
          </cell>
          <cell r="OX140" t="str">
            <v>Y</v>
          </cell>
          <cell r="OY140" t="str">
            <v>Y</v>
          </cell>
          <cell r="OZ140" t="str">
            <v>Y</v>
          </cell>
          <cell r="PA140" t="str">
            <v>Y</v>
          </cell>
          <cell r="PB140" t="str">
            <v>Y</v>
          </cell>
          <cell r="PC140" t="str">
            <v>Y</v>
          </cell>
          <cell r="PD140" t="str">
            <v>Y</v>
          </cell>
          <cell r="PE140" t="str">
            <v>Y</v>
          </cell>
          <cell r="PF140" t="str">
            <v>Y</v>
          </cell>
          <cell r="PG140" t="str">
            <v>Y</v>
          </cell>
          <cell r="PH140" t="str">
            <v>Y</v>
          </cell>
          <cell r="PI140" t="str">
            <v>Y</v>
          </cell>
          <cell r="PJ140" t="str">
            <v>Y</v>
          </cell>
          <cell r="PK140" t="str">
            <v>Y</v>
          </cell>
          <cell r="PL140" t="str">
            <v>Y</v>
          </cell>
          <cell r="PM140" t="str">
            <v>Y</v>
          </cell>
          <cell r="PN140" t="str">
            <v>Y</v>
          </cell>
          <cell r="PO140" t="str">
            <v>Y</v>
          </cell>
          <cell r="PP140" t="str">
            <v>Y</v>
          </cell>
          <cell r="PQ140" t="str">
            <v>Y</v>
          </cell>
          <cell r="PR140" t="str">
            <v>Y</v>
          </cell>
          <cell r="PS140" t="str">
            <v>Y</v>
          </cell>
          <cell r="PT140" t="str">
            <v>Y</v>
          </cell>
          <cell r="PU140" t="str">
            <v>Y</v>
          </cell>
          <cell r="PV140" t="str">
            <v>Y</v>
          </cell>
          <cell r="PW140" t="str">
            <v>Y</v>
          </cell>
          <cell r="PX140" t="str">
            <v>Y</v>
          </cell>
          <cell r="PY140" t="str">
            <v>Y</v>
          </cell>
          <cell r="PZ140" t="str">
            <v>Y</v>
          </cell>
          <cell r="QA140"/>
          <cell r="QB140" t="str">
            <v>Y</v>
          </cell>
          <cell r="QC140" t="str">
            <v>Y</v>
          </cell>
          <cell r="QD140" t="str">
            <v>Y</v>
          </cell>
          <cell r="QE140" t="str">
            <v>Y</v>
          </cell>
          <cell r="QF140" t="str">
            <v>Y</v>
          </cell>
          <cell r="QG140" t="str">
            <v>Y</v>
          </cell>
          <cell r="QH140" t="str">
            <v>Y</v>
          </cell>
          <cell r="QI140" t="str">
            <v>Y</v>
          </cell>
          <cell r="QJ140" t="str">
            <v>Y</v>
          </cell>
          <cell r="QK140" t="str">
            <v>Y</v>
          </cell>
          <cell r="QL140" t="str">
            <v>Y</v>
          </cell>
          <cell r="QM140" t="str">
            <v>Y</v>
          </cell>
          <cell r="QN140" t="str">
            <v>Y</v>
          </cell>
          <cell r="QO140" t="str">
            <v>Y</v>
          </cell>
          <cell r="QP140" t="str">
            <v>Y</v>
          </cell>
          <cell r="QQ140" t="str">
            <v>Y</v>
          </cell>
          <cell r="QR140" t="str">
            <v>Y</v>
          </cell>
          <cell r="QS140" t="str">
            <v>Y</v>
          </cell>
          <cell r="QT140" t="str">
            <v>Y</v>
          </cell>
          <cell r="QU140" t="str">
            <v>Y</v>
          </cell>
          <cell r="QV140" t="str">
            <v>Y</v>
          </cell>
          <cell r="QW140" t="str">
            <v>Y</v>
          </cell>
          <cell r="QX140" t="str">
            <v>Y</v>
          </cell>
          <cell r="QY140" t="str">
            <v>Y</v>
          </cell>
          <cell r="QZ140"/>
          <cell r="RA140" t="str">
            <v>Y</v>
          </cell>
          <cell r="RB140" t="str">
            <v>Y</v>
          </cell>
          <cell r="RC140" t="str">
            <v>Y</v>
          </cell>
          <cell r="RD140" t="str">
            <v>Y</v>
          </cell>
          <cell r="RE140" t="str">
            <v>Y</v>
          </cell>
          <cell r="RF140" t="str">
            <v>Y</v>
          </cell>
          <cell r="RG140" t="str">
            <v>Y</v>
          </cell>
          <cell r="RH140" t="str">
            <v>Y</v>
          </cell>
          <cell r="RI140" t="str">
            <v>Y</v>
          </cell>
          <cell r="RJ140" t="str">
            <v>Y</v>
          </cell>
          <cell r="RK140" t="str">
            <v>Y</v>
          </cell>
          <cell r="RL140" t="str">
            <v>Y</v>
          </cell>
          <cell r="RM140"/>
          <cell r="RN140" t="str">
            <v>Y</v>
          </cell>
          <cell r="RO140" t="str">
            <v>Y</v>
          </cell>
          <cell r="RP140" t="str">
            <v>Y</v>
          </cell>
          <cell r="RQ140" t="str">
            <v>Y</v>
          </cell>
          <cell r="RR140" t="str">
            <v>Y</v>
          </cell>
          <cell r="RS140" t="str">
            <v>Y</v>
          </cell>
          <cell r="RT140" t="str">
            <v>Y</v>
          </cell>
          <cell r="RU140" t="str">
            <v>Y</v>
          </cell>
          <cell r="RV140" t="str">
            <v>Y</v>
          </cell>
          <cell r="RW140" t="str">
            <v>Y</v>
          </cell>
          <cell r="RX140" t="str">
            <v>Y</v>
          </cell>
          <cell r="RY140"/>
          <cell r="RZ140" t="str">
            <v>Y</v>
          </cell>
          <cell r="SA140" t="str">
            <v>Y</v>
          </cell>
          <cell r="SB140" t="str">
            <v>Y</v>
          </cell>
          <cell r="SC140"/>
          <cell r="SD140" t="str">
            <v>Y</v>
          </cell>
          <cell r="SE140" t="str">
            <v>N</v>
          </cell>
          <cell r="SF140" t="str">
            <v>Y</v>
          </cell>
          <cell r="SG140" t="str">
            <v>Y</v>
          </cell>
          <cell r="SH140" t="str">
            <v>Y</v>
          </cell>
          <cell r="SI140" t="str">
            <v>Y</v>
          </cell>
          <cell r="SJ140" t="str">
            <v>Y</v>
          </cell>
          <cell r="SK140" t="str">
            <v>Y</v>
          </cell>
          <cell r="SL140" t="str">
            <v>Y</v>
          </cell>
          <cell r="SM140"/>
          <cell r="SN140" t="str">
            <v>Y</v>
          </cell>
          <cell r="SO140" t="str">
            <v>Y</v>
          </cell>
          <cell r="SP140" t="str">
            <v>Y</v>
          </cell>
          <cell r="SQ140" t="str">
            <v>Y</v>
          </cell>
          <cell r="SR140" t="str">
            <v>Y</v>
          </cell>
          <cell r="SS140" t="str">
            <v>Y</v>
          </cell>
          <cell r="ST140" t="str">
            <v>Y</v>
          </cell>
          <cell r="SU140" t="str">
            <v>Y</v>
          </cell>
          <cell r="SV140" t="str">
            <v>Y</v>
          </cell>
          <cell r="SW140" t="str">
            <v>Y</v>
          </cell>
          <cell r="SX140" t="str">
            <v>Y</v>
          </cell>
          <cell r="SY140" t="str">
            <v>Y</v>
          </cell>
          <cell r="SZ140" t="str">
            <v>Y</v>
          </cell>
          <cell r="TA140" t="str">
            <v>Y</v>
          </cell>
          <cell r="TB140" t="str">
            <v>Y</v>
          </cell>
          <cell r="TC140" t="str">
            <v>Y</v>
          </cell>
          <cell r="TD140" t="str">
            <v>Y</v>
          </cell>
          <cell r="TE140" t="str">
            <v>Y</v>
          </cell>
          <cell r="TF140" t="str">
            <v>Y</v>
          </cell>
          <cell r="TG140" t="str">
            <v>Y</v>
          </cell>
          <cell r="TH140" t="str">
            <v>Y</v>
          </cell>
          <cell r="TI140" t="str">
            <v>Y</v>
          </cell>
          <cell r="TJ140" t="str">
            <v>Y</v>
          </cell>
          <cell r="TK140" t="str">
            <v>Y</v>
          </cell>
          <cell r="TL140" t="str">
            <v>Y</v>
          </cell>
          <cell r="TM140" t="str">
            <v>Y</v>
          </cell>
          <cell r="TN140" t="str">
            <v>Y</v>
          </cell>
          <cell r="TO140" t="str">
            <v>Y</v>
          </cell>
          <cell r="TP140" t="str">
            <v>Y</v>
          </cell>
          <cell r="TQ140" t="str">
            <v>Y</v>
          </cell>
          <cell r="TR140"/>
          <cell r="TS140" t="str">
            <v>Y</v>
          </cell>
          <cell r="TT140" t="str">
            <v>Y</v>
          </cell>
          <cell r="TU140" t="str">
            <v>Y</v>
          </cell>
          <cell r="TV140" t="str">
            <v>Y</v>
          </cell>
          <cell r="TW140" t="str">
            <v>Y</v>
          </cell>
          <cell r="TX140" t="str">
            <v>Y</v>
          </cell>
          <cell r="TY140" t="str">
            <v>Y</v>
          </cell>
          <cell r="TZ140" t="str">
            <v>Y</v>
          </cell>
          <cell r="UA140" t="str">
            <v>Y</v>
          </cell>
          <cell r="UB140" t="str">
            <v>Y</v>
          </cell>
          <cell r="UC140" t="str">
            <v>Y</v>
          </cell>
          <cell r="UD140" t="str">
            <v>Y</v>
          </cell>
          <cell r="UE140" t="str">
            <v>Y</v>
          </cell>
          <cell r="UF140" t="str">
            <v>Y</v>
          </cell>
          <cell r="UG140" t="str">
            <v>Y</v>
          </cell>
          <cell r="UH140" t="str">
            <v>Y</v>
          </cell>
          <cell r="UI140" t="str">
            <v>Y</v>
          </cell>
          <cell r="UJ140" t="str">
            <v>Y</v>
          </cell>
          <cell r="UK140" t="str">
            <v>Y</v>
          </cell>
          <cell r="UL140" t="str">
            <v>Y</v>
          </cell>
          <cell r="UM140" t="str">
            <v>Y</v>
          </cell>
          <cell r="UN140" t="str">
            <v>Y</v>
          </cell>
          <cell r="UO140"/>
          <cell r="UP140" t="str">
            <v>Y</v>
          </cell>
          <cell r="UQ140" t="str">
            <v>Y</v>
          </cell>
          <cell r="UR140"/>
          <cell r="US140" t="str">
            <v>Y</v>
          </cell>
          <cell r="UT140" t="str">
            <v>Y</v>
          </cell>
          <cell r="UU140" t="str">
            <v>Y</v>
          </cell>
          <cell r="UV140" t="str">
            <v>Y</v>
          </cell>
          <cell r="UW140" t="str">
            <v>Y</v>
          </cell>
          <cell r="UX140" t="str">
            <v>Y</v>
          </cell>
          <cell r="UY140" t="str">
            <v>Y</v>
          </cell>
          <cell r="UZ140" t="str">
            <v>Y</v>
          </cell>
          <cell r="VA140" t="str">
            <v>Y</v>
          </cell>
          <cell r="VB140" t="str">
            <v>Y</v>
          </cell>
          <cell r="VC140" t="str">
            <v>Y</v>
          </cell>
          <cell r="VD140" t="str">
            <v>Y</v>
          </cell>
          <cell r="VE140" t="str">
            <v>Y</v>
          </cell>
          <cell r="VF140" t="str">
            <v>Y</v>
          </cell>
          <cell r="VG140"/>
          <cell r="VH140" t="str">
            <v>Y</v>
          </cell>
          <cell r="VI140" t="str">
            <v>Y</v>
          </cell>
          <cell r="VJ140" t="str">
            <v>Y</v>
          </cell>
          <cell r="VK140" t="str">
            <v>Y</v>
          </cell>
          <cell r="VL140" t="str">
            <v>Y</v>
          </cell>
          <cell r="VM140"/>
          <cell r="VN140" t="str">
            <v>Y</v>
          </cell>
          <cell r="VO140" t="str">
            <v>Y</v>
          </cell>
          <cell r="VP140"/>
          <cell r="VQ140" t="str">
            <v>Y</v>
          </cell>
          <cell r="VR140" t="str">
            <v>Y</v>
          </cell>
          <cell r="VS140" t="str">
            <v>Y</v>
          </cell>
          <cell r="VT140" t="str">
            <v>Y</v>
          </cell>
          <cell r="VU140" t="str">
            <v>Y</v>
          </cell>
          <cell r="VV140" t="str">
            <v>Y</v>
          </cell>
          <cell r="VW140" t="str">
            <v>Y</v>
          </cell>
          <cell r="VX140"/>
          <cell r="VY140" t="str">
            <v>Y</v>
          </cell>
          <cell r="VZ140" t="str">
            <v>Y</v>
          </cell>
          <cell r="WA140"/>
          <cell r="WB140"/>
          <cell r="WC140" t="str">
            <v>Y</v>
          </cell>
          <cell r="WD140" t="str">
            <v>Y</v>
          </cell>
          <cell r="WE140" t="str">
            <v>Y</v>
          </cell>
          <cell r="WF140"/>
          <cell r="WG140" t="str">
            <v>Y</v>
          </cell>
          <cell r="WH140" t="str">
            <v>Y</v>
          </cell>
          <cell r="WI140" t="str">
            <v>Y</v>
          </cell>
          <cell r="WJ140"/>
          <cell r="WK140"/>
          <cell r="WL140" t="str">
            <v>Y</v>
          </cell>
          <cell r="WM140" t="str">
            <v>Y</v>
          </cell>
          <cell r="WN140" t="str">
            <v>Y</v>
          </cell>
          <cell r="WO140" t="str">
            <v>Y</v>
          </cell>
          <cell r="WP140"/>
          <cell r="WQ140"/>
          <cell r="WR140" t="str">
            <v>Y</v>
          </cell>
          <cell r="WS140" t="str">
            <v>Y</v>
          </cell>
          <cell r="WT140" t="str">
            <v>Y</v>
          </cell>
          <cell r="WU140" t="str">
            <v>Y</v>
          </cell>
          <cell r="WV140" t="str">
            <v>Y</v>
          </cell>
          <cell r="WW140" t="str">
            <v>Y</v>
          </cell>
          <cell r="WX140" t="str">
            <v>Y</v>
          </cell>
          <cell r="WY140" t="str">
            <v>Y</v>
          </cell>
          <cell r="WZ140" t="str">
            <v>Y</v>
          </cell>
          <cell r="XA140"/>
          <cell r="XB140" t="str">
            <v>Y</v>
          </cell>
          <cell r="XC140"/>
          <cell r="XD140"/>
          <cell r="XE140"/>
          <cell r="XF140"/>
          <cell r="XG140"/>
          <cell r="XH140"/>
          <cell r="XI140" t="str">
            <v>Y</v>
          </cell>
          <cell r="XJ140"/>
          <cell r="XK140" t="str">
            <v>Y</v>
          </cell>
          <cell r="XL140" t="str">
            <v>Y</v>
          </cell>
          <cell r="XM140"/>
          <cell r="XN140" t="str">
            <v>Y</v>
          </cell>
          <cell r="XO140"/>
          <cell r="XP140" t="str">
            <v>Y</v>
          </cell>
          <cell r="XQ140" t="str">
            <v>Y</v>
          </cell>
          <cell r="XR140" t="str">
            <v>Y</v>
          </cell>
          <cell r="XS140" t="str">
            <v>Y</v>
          </cell>
          <cell r="XT140" t="str">
            <v>Y</v>
          </cell>
          <cell r="XU140" t="str">
            <v>Y</v>
          </cell>
          <cell r="XV140" t="str">
            <v>Y</v>
          </cell>
        </row>
        <row r="141">
          <cell r="E141" t="str">
            <v>Y</v>
          </cell>
          <cell r="F141" t="str">
            <v>Y</v>
          </cell>
          <cell r="G141" t="str">
            <v>N</v>
          </cell>
          <cell r="H141" t="str">
            <v>Y</v>
          </cell>
          <cell r="I141" t="str">
            <v>N</v>
          </cell>
          <cell r="J141" t="str">
            <v>Y</v>
          </cell>
          <cell r="K141" t="str">
            <v>Y</v>
          </cell>
          <cell r="L141" t="str">
            <v>N</v>
          </cell>
          <cell r="M141" t="str">
            <v>N</v>
          </cell>
          <cell r="N141" t="str">
            <v>Y</v>
          </cell>
          <cell r="O141"/>
          <cell r="P141" t="str">
            <v>Y</v>
          </cell>
          <cell r="Q141" t="str">
            <v>N</v>
          </cell>
          <cell r="R141" t="str">
            <v>N</v>
          </cell>
          <cell r="S141" t="str">
            <v>Y</v>
          </cell>
          <cell r="T141" t="str">
            <v>Y</v>
          </cell>
          <cell r="U141" t="str">
            <v>N</v>
          </cell>
          <cell r="V141" t="str">
            <v>Y</v>
          </cell>
          <cell r="W141" t="str">
            <v>Y</v>
          </cell>
          <cell r="X141" t="str">
            <v>N</v>
          </cell>
          <cell r="Y141" t="str">
            <v>N</v>
          </cell>
          <cell r="Z141"/>
          <cell r="AA141" t="str">
            <v>N</v>
          </cell>
          <cell r="AB141" t="str">
            <v>N</v>
          </cell>
          <cell r="AC141" t="str">
            <v>N</v>
          </cell>
          <cell r="AD141" t="str">
            <v>Y</v>
          </cell>
          <cell r="AE141" t="str">
            <v>Y</v>
          </cell>
          <cell r="AF141" t="str">
            <v>Y</v>
          </cell>
          <cell r="AG141" t="str">
            <v>Y</v>
          </cell>
          <cell r="AH141" t="str">
            <v>Y</v>
          </cell>
          <cell r="AI141" t="str">
            <v>Y</v>
          </cell>
          <cell r="AJ141" t="str">
            <v>Y</v>
          </cell>
          <cell r="AK141" t="str">
            <v>N</v>
          </cell>
          <cell r="AL141" t="str">
            <v>N</v>
          </cell>
          <cell r="AM141" t="str">
            <v>N</v>
          </cell>
          <cell r="AN141" t="str">
            <v>N</v>
          </cell>
          <cell r="AO141" t="str">
            <v>N</v>
          </cell>
          <cell r="AP141" t="str">
            <v>N</v>
          </cell>
          <cell r="AQ141" t="str">
            <v>N</v>
          </cell>
          <cell r="AR141" t="str">
            <v>Y</v>
          </cell>
          <cell r="AS141" t="str">
            <v>Y</v>
          </cell>
          <cell r="AT141" t="str">
            <v>N</v>
          </cell>
          <cell r="AU141" t="str">
            <v>N</v>
          </cell>
          <cell r="AV141" t="str">
            <v>N</v>
          </cell>
          <cell r="AW141" t="str">
            <v>N</v>
          </cell>
          <cell r="AX141" t="str">
            <v>N</v>
          </cell>
          <cell r="AY141"/>
          <cell r="AZ141" t="str">
            <v>N</v>
          </cell>
          <cell r="BA141"/>
          <cell r="BB141" t="str">
            <v>N</v>
          </cell>
          <cell r="BC141" t="str">
            <v>N</v>
          </cell>
          <cell r="BD141" t="str">
            <v>N</v>
          </cell>
          <cell r="BE141" t="str">
            <v>Y</v>
          </cell>
          <cell r="BF141" t="str">
            <v>Y</v>
          </cell>
          <cell r="BG141" t="str">
            <v>Y</v>
          </cell>
          <cell r="BH141" t="str">
            <v>Y</v>
          </cell>
          <cell r="BI141" t="str">
            <v>N</v>
          </cell>
          <cell r="BJ141" t="str">
            <v>Y</v>
          </cell>
          <cell r="BK141" t="str">
            <v>Y</v>
          </cell>
          <cell r="BL141" t="str">
            <v>Y</v>
          </cell>
          <cell r="BM141" t="str">
            <v>Y</v>
          </cell>
          <cell r="BN141" t="str">
            <v>Y</v>
          </cell>
          <cell r="BO141" t="str">
            <v>Y</v>
          </cell>
          <cell r="BP141" t="str">
            <v>Y</v>
          </cell>
          <cell r="BQ141" t="str">
            <v>Y</v>
          </cell>
          <cell r="BR141" t="str">
            <v>N</v>
          </cell>
          <cell r="BS141" t="str">
            <v>Y</v>
          </cell>
          <cell r="BT141" t="str">
            <v>N</v>
          </cell>
          <cell r="BU141" t="str">
            <v>N</v>
          </cell>
          <cell r="BV141" t="str">
            <v>N</v>
          </cell>
          <cell r="BW141" t="str">
            <v>N</v>
          </cell>
          <cell r="BX141" t="str">
            <v>N</v>
          </cell>
          <cell r="BY141" t="str">
            <v>N</v>
          </cell>
          <cell r="BZ141" t="str">
            <v>N</v>
          </cell>
          <cell r="CA141" t="str">
            <v>Y</v>
          </cell>
          <cell r="CB141" t="str">
            <v>Y</v>
          </cell>
          <cell r="CC141" t="str">
            <v>Y</v>
          </cell>
          <cell r="CD141" t="str">
            <v>N</v>
          </cell>
          <cell r="CE141" t="str">
            <v>Y</v>
          </cell>
          <cell r="CF141" t="str">
            <v>N</v>
          </cell>
          <cell r="CG141" t="str">
            <v>Y</v>
          </cell>
          <cell r="CH141" t="str">
            <v>N</v>
          </cell>
          <cell r="CI141" t="str">
            <v>Y</v>
          </cell>
          <cell r="CJ141" t="str">
            <v>N</v>
          </cell>
          <cell r="CK141" t="str">
            <v>N</v>
          </cell>
          <cell r="CL141" t="str">
            <v>N</v>
          </cell>
          <cell r="CM141"/>
          <cell r="CN141" t="str">
            <v>N</v>
          </cell>
          <cell r="CO141" t="str">
            <v>Y</v>
          </cell>
          <cell r="CP141" t="str">
            <v>Y</v>
          </cell>
          <cell r="CQ141" t="str">
            <v>Y</v>
          </cell>
          <cell r="CR141"/>
          <cell r="CS141" t="str">
            <v>N</v>
          </cell>
          <cell r="CT141" t="str">
            <v>N</v>
          </cell>
          <cell r="CU141" t="str">
            <v>Y</v>
          </cell>
          <cell r="CV141" t="str">
            <v>Y</v>
          </cell>
          <cell r="CW141" t="str">
            <v>N</v>
          </cell>
          <cell r="CX141" t="str">
            <v>Y</v>
          </cell>
          <cell r="CY141" t="str">
            <v>N</v>
          </cell>
          <cell r="CZ141" t="str">
            <v>Y</v>
          </cell>
          <cell r="DA141" t="str">
            <v>N</v>
          </cell>
          <cell r="DB141" t="str">
            <v>Y</v>
          </cell>
          <cell r="DC141" t="str">
            <v>Y</v>
          </cell>
          <cell r="DD141" t="str">
            <v>Y</v>
          </cell>
          <cell r="DE141" t="str">
            <v>Y</v>
          </cell>
          <cell r="DF141" t="str">
            <v>Y</v>
          </cell>
          <cell r="DG141" t="str">
            <v>Y</v>
          </cell>
          <cell r="DH141" t="str">
            <v>N</v>
          </cell>
          <cell r="DI141" t="str">
            <v>N</v>
          </cell>
          <cell r="DJ141" t="str">
            <v>Y</v>
          </cell>
          <cell r="DK141" t="str">
            <v>Y</v>
          </cell>
          <cell r="DL141" t="str">
            <v>Y</v>
          </cell>
          <cell r="DM141" t="str">
            <v>N</v>
          </cell>
          <cell r="DN141" t="str">
            <v>N</v>
          </cell>
          <cell r="DO141" t="str">
            <v>Y</v>
          </cell>
          <cell r="DP141" t="str">
            <v>N</v>
          </cell>
          <cell r="DQ141" t="str">
            <v>N</v>
          </cell>
          <cell r="DR141" t="str">
            <v>N</v>
          </cell>
          <cell r="DS141" t="str">
            <v>Y</v>
          </cell>
          <cell r="DT141" t="str">
            <v>N</v>
          </cell>
          <cell r="DU141" t="str">
            <v>N</v>
          </cell>
          <cell r="DV141" t="str">
            <v>Y</v>
          </cell>
          <cell r="DW141" t="str">
            <v>N</v>
          </cell>
          <cell r="DX141" t="str">
            <v>Y</v>
          </cell>
          <cell r="DY141" t="str">
            <v>Y</v>
          </cell>
          <cell r="DZ141" t="str">
            <v>Y</v>
          </cell>
          <cell r="EA141" t="str">
            <v>Y</v>
          </cell>
          <cell r="EB141"/>
          <cell r="EC141" t="str">
            <v>Y</v>
          </cell>
          <cell r="ED141" t="str">
            <v>N</v>
          </cell>
          <cell r="EE141" t="str">
            <v>N</v>
          </cell>
          <cell r="EF141" t="str">
            <v>N</v>
          </cell>
          <cell r="EG141" t="str">
            <v>N</v>
          </cell>
          <cell r="EH141" t="str">
            <v>N</v>
          </cell>
          <cell r="EI141" t="str">
            <v>N</v>
          </cell>
          <cell r="EJ141" t="str">
            <v>Y</v>
          </cell>
          <cell r="EK141" t="str">
            <v>N</v>
          </cell>
          <cell r="EL141"/>
          <cell r="EM141" t="str">
            <v>N</v>
          </cell>
          <cell r="EN141" t="str">
            <v>N</v>
          </cell>
          <cell r="EO141" t="str">
            <v>N</v>
          </cell>
          <cell r="EP141" t="str">
            <v>N</v>
          </cell>
          <cell r="EQ141" t="str">
            <v>Y</v>
          </cell>
          <cell r="ER141" t="str">
            <v>N</v>
          </cell>
          <cell r="ES141" t="str">
            <v>N</v>
          </cell>
          <cell r="ET141" t="str">
            <v>N</v>
          </cell>
          <cell r="EU141" t="str">
            <v>Y</v>
          </cell>
          <cell r="EV141" t="str">
            <v>Y</v>
          </cell>
          <cell r="EW141" t="str">
            <v>Y</v>
          </cell>
          <cell r="EX141" t="str">
            <v>Y</v>
          </cell>
          <cell r="EY141"/>
          <cell r="EZ141" t="str">
            <v>Y</v>
          </cell>
          <cell r="FA141" t="str">
            <v>N</v>
          </cell>
          <cell r="FB141" t="str">
            <v>N</v>
          </cell>
          <cell r="FC141" t="str">
            <v>Y</v>
          </cell>
          <cell r="FD141" t="str">
            <v>Y</v>
          </cell>
          <cell r="FE141" t="str">
            <v>Y</v>
          </cell>
          <cell r="FF141" t="str">
            <v>Y</v>
          </cell>
          <cell r="FG141" t="str">
            <v>Y</v>
          </cell>
          <cell r="FH141" t="str">
            <v>N</v>
          </cell>
          <cell r="FI141" t="str">
            <v>Y</v>
          </cell>
          <cell r="FJ141" t="str">
            <v>Y</v>
          </cell>
          <cell r="FK141" t="str">
            <v>Y</v>
          </cell>
          <cell r="FL141" t="str">
            <v>N</v>
          </cell>
          <cell r="FM141" t="str">
            <v>Y</v>
          </cell>
          <cell r="FN141" t="str">
            <v>Y</v>
          </cell>
          <cell r="FO141" t="str">
            <v>Y</v>
          </cell>
          <cell r="FP141" t="str">
            <v>N</v>
          </cell>
          <cell r="FQ141" t="str">
            <v>Y</v>
          </cell>
          <cell r="FR141" t="str">
            <v>Y</v>
          </cell>
          <cell r="FS141" t="str">
            <v>Y</v>
          </cell>
          <cell r="FT141" t="str">
            <v>Y</v>
          </cell>
          <cell r="FU141" t="str">
            <v>Y</v>
          </cell>
          <cell r="FV141" t="str">
            <v>Y</v>
          </cell>
          <cell r="FW141" t="str">
            <v>Y</v>
          </cell>
          <cell r="FX141" t="str">
            <v>Y</v>
          </cell>
          <cell r="FY141" t="str">
            <v>Y</v>
          </cell>
          <cell r="FZ141" t="str">
            <v>Y</v>
          </cell>
          <cell r="GA141" t="str">
            <v>Y</v>
          </cell>
          <cell r="GB141"/>
          <cell r="GC141" t="str">
            <v>N</v>
          </cell>
          <cell r="GD141" t="str">
            <v>N</v>
          </cell>
          <cell r="GE141"/>
          <cell r="GF141" t="str">
            <v>N</v>
          </cell>
          <cell r="GG141" t="str">
            <v>N</v>
          </cell>
          <cell r="GH141" t="str">
            <v>N</v>
          </cell>
          <cell r="GI141" t="str">
            <v>Y</v>
          </cell>
          <cell r="GJ141" t="str">
            <v>Y</v>
          </cell>
          <cell r="GK141" t="str">
            <v>N</v>
          </cell>
          <cell r="GL141" t="str">
            <v>Y</v>
          </cell>
          <cell r="GM141" t="str">
            <v>Y</v>
          </cell>
          <cell r="GN141" t="str">
            <v>Y</v>
          </cell>
          <cell r="GO141" t="str">
            <v>N</v>
          </cell>
          <cell r="GP141" t="str">
            <v>N</v>
          </cell>
          <cell r="GQ141" t="str">
            <v>N</v>
          </cell>
          <cell r="GR141" t="str">
            <v>N</v>
          </cell>
          <cell r="GS141" t="str">
            <v>Y</v>
          </cell>
          <cell r="GT141" t="str">
            <v>N</v>
          </cell>
          <cell r="GU141" t="str">
            <v>N</v>
          </cell>
          <cell r="GV141" t="str">
            <v>N</v>
          </cell>
          <cell r="GW141" t="str">
            <v>Y</v>
          </cell>
          <cell r="GX141" t="str">
            <v>N</v>
          </cell>
          <cell r="GY141" t="str">
            <v>N</v>
          </cell>
          <cell r="GZ141" t="str">
            <v>N</v>
          </cell>
          <cell r="HA141" t="str">
            <v>N</v>
          </cell>
          <cell r="HB141" t="str">
            <v>Y</v>
          </cell>
          <cell r="HC141" t="str">
            <v>N</v>
          </cell>
          <cell r="HD141" t="str">
            <v>Y</v>
          </cell>
          <cell r="HE141" t="str">
            <v>N</v>
          </cell>
          <cell r="HF141"/>
          <cell r="HG141" t="str">
            <v>Y</v>
          </cell>
          <cell r="HH141" t="str">
            <v>Y</v>
          </cell>
          <cell r="HI141" t="str">
            <v>Y</v>
          </cell>
          <cell r="HJ141" t="str">
            <v>Y</v>
          </cell>
          <cell r="HK141" t="str">
            <v>Y</v>
          </cell>
          <cell r="HL141" t="str">
            <v>Y</v>
          </cell>
          <cell r="HM141" t="str">
            <v>Y</v>
          </cell>
          <cell r="HN141" t="str">
            <v>Y</v>
          </cell>
          <cell r="HO141" t="str">
            <v>Y</v>
          </cell>
          <cell r="HP141"/>
          <cell r="HQ141" t="str">
            <v>Y</v>
          </cell>
          <cell r="HR141" t="str">
            <v>Y</v>
          </cell>
          <cell r="HS141" t="str">
            <v>Y</v>
          </cell>
          <cell r="HT141" t="str">
            <v>Y</v>
          </cell>
          <cell r="HU141" t="str">
            <v>Y</v>
          </cell>
          <cell r="HV141" t="str">
            <v>Y</v>
          </cell>
          <cell r="HW141" t="str">
            <v>N</v>
          </cell>
          <cell r="HX141" t="str">
            <v>Y</v>
          </cell>
          <cell r="HY141"/>
          <cell r="HZ141" t="str">
            <v>Y</v>
          </cell>
          <cell r="IA141" t="str">
            <v>Y</v>
          </cell>
          <cell r="IB141" t="str">
            <v>Y</v>
          </cell>
          <cell r="IC141" t="str">
            <v>Y</v>
          </cell>
          <cell r="ID141" t="str">
            <v>N</v>
          </cell>
          <cell r="IE141" t="str">
            <v>N</v>
          </cell>
          <cell r="IF141" t="str">
            <v>N</v>
          </cell>
          <cell r="IG141" t="str">
            <v>Y</v>
          </cell>
          <cell r="IH141" t="str">
            <v>Y</v>
          </cell>
          <cell r="II141"/>
          <cell r="IJ141" t="str">
            <v>N</v>
          </cell>
          <cell r="IK141" t="str">
            <v>Y</v>
          </cell>
          <cell r="IL141" t="str">
            <v>Y</v>
          </cell>
          <cell r="IM141" t="str">
            <v>N</v>
          </cell>
          <cell r="IN141"/>
          <cell r="IO141" t="str">
            <v>N</v>
          </cell>
          <cell r="IP141" t="str">
            <v>N</v>
          </cell>
          <cell r="IQ141" t="str">
            <v>N</v>
          </cell>
          <cell r="IR141" t="str">
            <v>N</v>
          </cell>
          <cell r="IS141" t="str">
            <v>N</v>
          </cell>
          <cell r="IT141" t="str">
            <v>N</v>
          </cell>
          <cell r="IU141" t="str">
            <v>Y</v>
          </cell>
          <cell r="IV141" t="str">
            <v>N</v>
          </cell>
          <cell r="IW141"/>
          <cell r="IX141" t="str">
            <v>N</v>
          </cell>
          <cell r="IY141" t="str">
            <v>N</v>
          </cell>
          <cell r="IZ141" t="str">
            <v>Y</v>
          </cell>
          <cell r="JA141" t="str">
            <v>N</v>
          </cell>
          <cell r="JB141" t="str">
            <v>Y</v>
          </cell>
          <cell r="JC141" t="str">
            <v>N</v>
          </cell>
          <cell r="JD141" t="str">
            <v>Y</v>
          </cell>
          <cell r="JE141" t="str">
            <v>N</v>
          </cell>
          <cell r="JF141" t="str">
            <v>N</v>
          </cell>
          <cell r="JG141"/>
          <cell r="JH141" t="str">
            <v>N</v>
          </cell>
          <cell r="JI141"/>
          <cell r="JJ141" t="str">
            <v>N</v>
          </cell>
          <cell r="JK141" t="str">
            <v>N</v>
          </cell>
          <cell r="JL141" t="str">
            <v>N</v>
          </cell>
          <cell r="JM141" t="str">
            <v>N</v>
          </cell>
          <cell r="JN141" t="str">
            <v>N</v>
          </cell>
          <cell r="JO141" t="str">
            <v>Y</v>
          </cell>
          <cell r="JP141" t="str">
            <v>Y</v>
          </cell>
          <cell r="JQ141" t="str">
            <v>N</v>
          </cell>
          <cell r="JR141" t="str">
            <v>Y</v>
          </cell>
          <cell r="JS141" t="str">
            <v>Y</v>
          </cell>
          <cell r="JT141" t="str">
            <v>Y</v>
          </cell>
          <cell r="JU141" t="str">
            <v>N</v>
          </cell>
          <cell r="JV141" t="str">
            <v>N</v>
          </cell>
          <cell r="JW141" t="str">
            <v>N</v>
          </cell>
          <cell r="JX141" t="str">
            <v>Y</v>
          </cell>
          <cell r="JY141" t="str">
            <v>N</v>
          </cell>
          <cell r="JZ141" t="str">
            <v>N</v>
          </cell>
          <cell r="KA141" t="str">
            <v>N</v>
          </cell>
          <cell r="KB141" t="str">
            <v>Y</v>
          </cell>
          <cell r="KC141" t="str">
            <v>Y</v>
          </cell>
          <cell r="KD141" t="str">
            <v>N</v>
          </cell>
          <cell r="KE141" t="str">
            <v>Y</v>
          </cell>
          <cell r="KF141" t="str">
            <v>N</v>
          </cell>
          <cell r="KG141" t="str">
            <v>Y</v>
          </cell>
          <cell r="KH141"/>
          <cell r="KI141" t="str">
            <v>Y</v>
          </cell>
          <cell r="KJ141" t="str">
            <v>Y</v>
          </cell>
          <cell r="KK141" t="str">
            <v>Y</v>
          </cell>
          <cell r="KL141" t="str">
            <v>Y</v>
          </cell>
          <cell r="KM141" t="str">
            <v>Y</v>
          </cell>
          <cell r="KN141" t="str">
            <v>Y</v>
          </cell>
          <cell r="KO141"/>
          <cell r="KP141" t="str">
            <v>N</v>
          </cell>
          <cell r="KQ141" t="str">
            <v>Y</v>
          </cell>
          <cell r="KR141" t="str">
            <v>N</v>
          </cell>
          <cell r="KS141" t="str">
            <v>N</v>
          </cell>
          <cell r="KT141" t="str">
            <v>Y</v>
          </cell>
          <cell r="KU141" t="str">
            <v>Y</v>
          </cell>
          <cell r="KV141" t="str">
            <v>Y</v>
          </cell>
          <cell r="KW141" t="str">
            <v>Y</v>
          </cell>
          <cell r="KX141" t="str">
            <v>N</v>
          </cell>
          <cell r="KY141" t="str">
            <v>Y</v>
          </cell>
          <cell r="KZ141" t="str">
            <v>N</v>
          </cell>
          <cell r="LA141" t="str">
            <v>N</v>
          </cell>
          <cell r="LB141" t="str">
            <v>Y</v>
          </cell>
          <cell r="LC141" t="str">
            <v>N</v>
          </cell>
          <cell r="LD141" t="str">
            <v>N</v>
          </cell>
          <cell r="LE141" t="str">
            <v>N</v>
          </cell>
          <cell r="LF141" t="str">
            <v>Y</v>
          </cell>
          <cell r="LG141" t="str">
            <v>Y</v>
          </cell>
          <cell r="LH141" t="str">
            <v>N</v>
          </cell>
          <cell r="LI141" t="str">
            <v>Y</v>
          </cell>
          <cell r="LJ141" t="str">
            <v>N</v>
          </cell>
          <cell r="LK141" t="str">
            <v>Y</v>
          </cell>
          <cell r="LL141" t="str">
            <v>Y</v>
          </cell>
          <cell r="LM141" t="str">
            <v>Y</v>
          </cell>
          <cell r="LN141" t="str">
            <v>N</v>
          </cell>
          <cell r="LO141" t="str">
            <v>Y</v>
          </cell>
          <cell r="LP141" t="str">
            <v>N</v>
          </cell>
          <cell r="LQ141" t="str">
            <v>N</v>
          </cell>
          <cell r="LR141"/>
          <cell r="LS141" t="str">
            <v>Y</v>
          </cell>
          <cell r="LT141" t="str">
            <v>N</v>
          </cell>
          <cell r="LU141" t="str">
            <v>N</v>
          </cell>
          <cell r="LV141" t="str">
            <v>N</v>
          </cell>
          <cell r="LW141" t="str">
            <v>Y</v>
          </cell>
          <cell r="LX141" t="str">
            <v>Y</v>
          </cell>
          <cell r="LY141" t="str">
            <v>Y</v>
          </cell>
          <cell r="LZ141" t="str">
            <v>Y</v>
          </cell>
          <cell r="MA141" t="str">
            <v>N</v>
          </cell>
          <cell r="MB141" t="str">
            <v>N</v>
          </cell>
          <cell r="MC141" t="str">
            <v>N</v>
          </cell>
          <cell r="MD141" t="str">
            <v>N</v>
          </cell>
          <cell r="ME141" t="str">
            <v>Y</v>
          </cell>
          <cell r="MF141" t="str">
            <v>Y</v>
          </cell>
          <cell r="MG141" t="str">
            <v>Y</v>
          </cell>
          <cell r="MH141" t="str">
            <v>Y</v>
          </cell>
          <cell r="MI141" t="str">
            <v>N</v>
          </cell>
          <cell r="MJ141" t="str">
            <v>Y</v>
          </cell>
          <cell r="MK141" t="str">
            <v>N</v>
          </cell>
          <cell r="ML141" t="str">
            <v>Y</v>
          </cell>
          <cell r="MM141" t="str">
            <v>N</v>
          </cell>
          <cell r="MN141" t="str">
            <v>Y</v>
          </cell>
          <cell r="MO141" t="str">
            <v>Y</v>
          </cell>
          <cell r="MP141" t="str">
            <v>N</v>
          </cell>
          <cell r="MQ141"/>
          <cell r="MR141" t="str">
            <v>N</v>
          </cell>
          <cell r="MS141" t="str">
            <v>Y</v>
          </cell>
          <cell r="MT141" t="str">
            <v>Y</v>
          </cell>
          <cell r="MU141" t="str">
            <v>N</v>
          </cell>
          <cell r="MV141" t="str">
            <v>Y</v>
          </cell>
          <cell r="MW141" t="str">
            <v>N</v>
          </cell>
          <cell r="MX141" t="str">
            <v>Y</v>
          </cell>
          <cell r="MY141" t="str">
            <v>Y</v>
          </cell>
          <cell r="MZ141" t="str">
            <v>Y</v>
          </cell>
          <cell r="NA141" t="str">
            <v>N</v>
          </cell>
          <cell r="NB141" t="str">
            <v>Y</v>
          </cell>
          <cell r="NC141" t="str">
            <v>Y</v>
          </cell>
          <cell r="ND141" t="str">
            <v>Y</v>
          </cell>
          <cell r="NE141" t="str">
            <v>Y</v>
          </cell>
          <cell r="NF141" t="str">
            <v>Y</v>
          </cell>
          <cell r="NG141" t="str">
            <v>N</v>
          </cell>
          <cell r="NH141" t="str">
            <v>Y</v>
          </cell>
          <cell r="NI141" t="str">
            <v>Y</v>
          </cell>
          <cell r="NJ141" t="str">
            <v>Y</v>
          </cell>
          <cell r="NK141" t="str">
            <v>Y</v>
          </cell>
          <cell r="NL141" t="str">
            <v>Y</v>
          </cell>
          <cell r="NM141" t="str">
            <v>Y</v>
          </cell>
          <cell r="NN141" t="str">
            <v>N</v>
          </cell>
          <cell r="NO141" t="str">
            <v>Y</v>
          </cell>
          <cell r="NP141" t="str">
            <v>Y</v>
          </cell>
          <cell r="NQ141" t="str">
            <v>Y</v>
          </cell>
          <cell r="NR141" t="str">
            <v>N</v>
          </cell>
          <cell r="NS141"/>
          <cell r="NT141"/>
          <cell r="NU141" t="str">
            <v>Y</v>
          </cell>
          <cell r="NV141" t="str">
            <v>N</v>
          </cell>
          <cell r="NW141" t="str">
            <v>N</v>
          </cell>
          <cell r="NX141" t="str">
            <v>Y</v>
          </cell>
          <cell r="NY141" t="str">
            <v>N</v>
          </cell>
          <cell r="NZ141" t="str">
            <v>N</v>
          </cell>
          <cell r="OA141" t="str">
            <v>Y</v>
          </cell>
          <cell r="OB141" t="str">
            <v>Y</v>
          </cell>
          <cell r="OC141"/>
          <cell r="OD141" t="str">
            <v>N</v>
          </cell>
          <cell r="OE141" t="str">
            <v>Y</v>
          </cell>
          <cell r="OF141" t="str">
            <v>Y</v>
          </cell>
          <cell r="OG141" t="str">
            <v>Y</v>
          </cell>
          <cell r="OH141"/>
          <cell r="OI141" t="str">
            <v>Y</v>
          </cell>
          <cell r="OJ141" t="str">
            <v>N</v>
          </cell>
          <cell r="OK141" t="str">
            <v>Y</v>
          </cell>
          <cell r="OL141" t="str">
            <v>Y</v>
          </cell>
          <cell r="OM141" t="str">
            <v>Y</v>
          </cell>
          <cell r="ON141" t="str">
            <v>Y</v>
          </cell>
          <cell r="OO141" t="str">
            <v>Y</v>
          </cell>
          <cell r="OP141"/>
          <cell r="OQ141" t="str">
            <v>Y</v>
          </cell>
          <cell r="OR141" t="str">
            <v>N</v>
          </cell>
          <cell r="OS141" t="str">
            <v>Y</v>
          </cell>
          <cell r="OT141"/>
          <cell r="OU141" t="str">
            <v>N</v>
          </cell>
          <cell r="OV141" t="str">
            <v>Y</v>
          </cell>
          <cell r="OW141" t="str">
            <v>N</v>
          </cell>
          <cell r="OX141" t="str">
            <v>Y</v>
          </cell>
          <cell r="OY141" t="str">
            <v>Y</v>
          </cell>
          <cell r="OZ141" t="str">
            <v>Y</v>
          </cell>
          <cell r="PA141" t="str">
            <v>Y</v>
          </cell>
          <cell r="PB141" t="str">
            <v>N</v>
          </cell>
          <cell r="PC141" t="str">
            <v>Y</v>
          </cell>
          <cell r="PD141" t="str">
            <v>Y</v>
          </cell>
          <cell r="PE141" t="str">
            <v>Y</v>
          </cell>
          <cell r="PF141" t="str">
            <v>N</v>
          </cell>
          <cell r="PG141" t="str">
            <v>N</v>
          </cell>
          <cell r="PH141" t="str">
            <v>Y</v>
          </cell>
          <cell r="PI141" t="str">
            <v>Y</v>
          </cell>
          <cell r="PJ141" t="str">
            <v>Y</v>
          </cell>
          <cell r="PK141" t="str">
            <v>Y</v>
          </cell>
          <cell r="PL141" t="str">
            <v>Y</v>
          </cell>
          <cell r="PM141" t="str">
            <v>Y</v>
          </cell>
          <cell r="PN141" t="str">
            <v>Y</v>
          </cell>
          <cell r="PO141" t="str">
            <v>Y</v>
          </cell>
          <cell r="PP141" t="str">
            <v>Y</v>
          </cell>
          <cell r="PQ141" t="str">
            <v>Y</v>
          </cell>
          <cell r="PR141" t="str">
            <v>Y</v>
          </cell>
          <cell r="PS141" t="str">
            <v>Y</v>
          </cell>
          <cell r="PT141" t="str">
            <v>Y</v>
          </cell>
          <cell r="PU141" t="str">
            <v>Y</v>
          </cell>
          <cell r="PV141" t="str">
            <v>Y</v>
          </cell>
          <cell r="PW141" t="str">
            <v>Y</v>
          </cell>
          <cell r="PX141" t="str">
            <v>Y</v>
          </cell>
          <cell r="PY141" t="str">
            <v>Y</v>
          </cell>
          <cell r="PZ141" t="str">
            <v>Y</v>
          </cell>
          <cell r="QA141"/>
          <cell r="QB141" t="str">
            <v>N</v>
          </cell>
          <cell r="QC141" t="str">
            <v>N</v>
          </cell>
          <cell r="QD141" t="str">
            <v>N</v>
          </cell>
          <cell r="QE141" t="str">
            <v>Y</v>
          </cell>
          <cell r="QF141" t="str">
            <v>N</v>
          </cell>
          <cell r="QG141" t="str">
            <v>N</v>
          </cell>
          <cell r="QH141" t="str">
            <v>N</v>
          </cell>
          <cell r="QI141" t="str">
            <v>N</v>
          </cell>
          <cell r="QJ141" t="str">
            <v>N</v>
          </cell>
          <cell r="QK141" t="str">
            <v>N</v>
          </cell>
          <cell r="QL141" t="str">
            <v>Y</v>
          </cell>
          <cell r="QM141" t="str">
            <v>N</v>
          </cell>
          <cell r="QN141" t="str">
            <v>N</v>
          </cell>
          <cell r="QO141" t="str">
            <v>N</v>
          </cell>
          <cell r="QP141" t="str">
            <v>Y</v>
          </cell>
          <cell r="QQ141" t="str">
            <v>N</v>
          </cell>
          <cell r="QR141" t="str">
            <v>N</v>
          </cell>
          <cell r="QS141" t="str">
            <v>N</v>
          </cell>
          <cell r="QT141" t="str">
            <v>N</v>
          </cell>
          <cell r="QU141" t="str">
            <v>N</v>
          </cell>
          <cell r="QV141" t="str">
            <v>N</v>
          </cell>
          <cell r="QW141" t="str">
            <v>N</v>
          </cell>
          <cell r="QX141" t="str">
            <v>N</v>
          </cell>
          <cell r="QY141" t="str">
            <v>N</v>
          </cell>
          <cell r="QZ141"/>
          <cell r="RA141" t="str">
            <v>Y</v>
          </cell>
          <cell r="RB141" t="str">
            <v>Y</v>
          </cell>
          <cell r="RC141" t="str">
            <v>Y</v>
          </cell>
          <cell r="RD141" t="str">
            <v>Y</v>
          </cell>
          <cell r="RE141" t="str">
            <v>N</v>
          </cell>
          <cell r="RF141" t="str">
            <v>Y</v>
          </cell>
          <cell r="RG141" t="str">
            <v>N</v>
          </cell>
          <cell r="RH141" t="str">
            <v>N</v>
          </cell>
          <cell r="RI141" t="str">
            <v>N</v>
          </cell>
          <cell r="RJ141" t="str">
            <v>N</v>
          </cell>
          <cell r="RK141" t="str">
            <v>N</v>
          </cell>
          <cell r="RL141" t="str">
            <v>Y</v>
          </cell>
          <cell r="RM141"/>
          <cell r="RN141" t="str">
            <v>Y</v>
          </cell>
          <cell r="RO141" t="str">
            <v>Y</v>
          </cell>
          <cell r="RP141" t="str">
            <v>Y</v>
          </cell>
          <cell r="RQ141" t="str">
            <v>Y</v>
          </cell>
          <cell r="RR141" t="str">
            <v>Y</v>
          </cell>
          <cell r="RS141" t="str">
            <v>N</v>
          </cell>
          <cell r="RT141" t="str">
            <v>Y</v>
          </cell>
          <cell r="RU141" t="str">
            <v>N</v>
          </cell>
          <cell r="RV141" t="str">
            <v>Y</v>
          </cell>
          <cell r="RW141" t="str">
            <v>N</v>
          </cell>
          <cell r="RX141" t="str">
            <v>Y</v>
          </cell>
          <cell r="RY141"/>
          <cell r="RZ141" t="str">
            <v>N</v>
          </cell>
          <cell r="SA141" t="str">
            <v>Y</v>
          </cell>
          <cell r="SB141" t="str">
            <v>Y</v>
          </cell>
          <cell r="SC141"/>
          <cell r="SD141" t="str">
            <v>N</v>
          </cell>
          <cell r="SE141" t="str">
            <v>N</v>
          </cell>
          <cell r="SF141" t="str">
            <v>N</v>
          </cell>
          <cell r="SG141" t="str">
            <v>Y</v>
          </cell>
          <cell r="SH141" t="str">
            <v>Y</v>
          </cell>
          <cell r="SI141" t="str">
            <v>N</v>
          </cell>
          <cell r="SJ141" t="str">
            <v>Y</v>
          </cell>
          <cell r="SK141" t="str">
            <v>N</v>
          </cell>
          <cell r="SL141" t="str">
            <v>N</v>
          </cell>
          <cell r="SM141"/>
          <cell r="SN141" t="str">
            <v>Y</v>
          </cell>
          <cell r="SO141" t="str">
            <v>N</v>
          </cell>
          <cell r="SP141" t="str">
            <v>Y</v>
          </cell>
          <cell r="SQ141" t="str">
            <v>N</v>
          </cell>
          <cell r="SR141" t="str">
            <v>N</v>
          </cell>
          <cell r="SS141" t="str">
            <v>Y</v>
          </cell>
          <cell r="ST141" t="str">
            <v>Y</v>
          </cell>
          <cell r="SU141" t="str">
            <v>Y</v>
          </cell>
          <cell r="SV141" t="str">
            <v>Y</v>
          </cell>
          <cell r="SW141" t="str">
            <v>Y</v>
          </cell>
          <cell r="SX141" t="str">
            <v>Y</v>
          </cell>
          <cell r="SY141" t="str">
            <v>Y</v>
          </cell>
          <cell r="SZ141" t="str">
            <v>Y</v>
          </cell>
          <cell r="TA141" t="str">
            <v>N</v>
          </cell>
          <cell r="TB141" t="str">
            <v>Y</v>
          </cell>
          <cell r="TC141" t="str">
            <v>N</v>
          </cell>
          <cell r="TD141" t="str">
            <v>N</v>
          </cell>
          <cell r="TE141" t="str">
            <v>N</v>
          </cell>
          <cell r="TF141" t="str">
            <v>N</v>
          </cell>
          <cell r="TG141" t="str">
            <v>N</v>
          </cell>
          <cell r="TH141" t="str">
            <v>N</v>
          </cell>
          <cell r="TI141" t="str">
            <v>N</v>
          </cell>
          <cell r="TJ141" t="str">
            <v>N</v>
          </cell>
          <cell r="TK141" t="str">
            <v>Y</v>
          </cell>
          <cell r="TL141" t="str">
            <v>Y</v>
          </cell>
          <cell r="TM141" t="str">
            <v>Y</v>
          </cell>
          <cell r="TN141" t="str">
            <v>N</v>
          </cell>
          <cell r="TO141" t="str">
            <v>Y</v>
          </cell>
          <cell r="TP141" t="str">
            <v>N</v>
          </cell>
          <cell r="TQ141" t="str">
            <v>N</v>
          </cell>
          <cell r="TR141"/>
          <cell r="TS141" t="str">
            <v>Y</v>
          </cell>
          <cell r="TT141" t="str">
            <v>N</v>
          </cell>
          <cell r="TU141" t="str">
            <v>N</v>
          </cell>
          <cell r="TV141" t="str">
            <v>N</v>
          </cell>
          <cell r="TW141" t="str">
            <v>Y</v>
          </cell>
          <cell r="TX141" t="str">
            <v>Y</v>
          </cell>
          <cell r="TY141" t="str">
            <v>Y</v>
          </cell>
          <cell r="TZ141" t="str">
            <v>Y</v>
          </cell>
          <cell r="UA141" t="str">
            <v>Y</v>
          </cell>
          <cell r="UB141" t="str">
            <v>Y</v>
          </cell>
          <cell r="UC141" t="str">
            <v>Y</v>
          </cell>
          <cell r="UD141" t="str">
            <v>N</v>
          </cell>
          <cell r="UE141" t="str">
            <v>N</v>
          </cell>
          <cell r="UF141" t="str">
            <v>N</v>
          </cell>
          <cell r="UG141" t="str">
            <v>N</v>
          </cell>
          <cell r="UH141" t="str">
            <v>N</v>
          </cell>
          <cell r="UI141" t="str">
            <v>N</v>
          </cell>
          <cell r="UJ141" t="str">
            <v>N</v>
          </cell>
          <cell r="UK141" t="str">
            <v>N</v>
          </cell>
          <cell r="UL141" t="str">
            <v>N</v>
          </cell>
          <cell r="UM141" t="str">
            <v>Y</v>
          </cell>
          <cell r="UN141" t="str">
            <v>Y</v>
          </cell>
          <cell r="UO141"/>
          <cell r="UP141" t="str">
            <v>Y</v>
          </cell>
          <cell r="UQ141" t="str">
            <v>Y</v>
          </cell>
          <cell r="UR141"/>
          <cell r="US141" t="str">
            <v>N</v>
          </cell>
          <cell r="UT141" t="str">
            <v>N</v>
          </cell>
          <cell r="UU141" t="str">
            <v>Y</v>
          </cell>
          <cell r="UV141" t="str">
            <v>N</v>
          </cell>
          <cell r="UW141" t="str">
            <v>Y</v>
          </cell>
          <cell r="UX141" t="str">
            <v>Y</v>
          </cell>
          <cell r="UY141" t="str">
            <v>Y</v>
          </cell>
          <cell r="UZ141" t="str">
            <v>Y</v>
          </cell>
          <cell r="VA141" t="str">
            <v>Y</v>
          </cell>
          <cell r="VB141" t="str">
            <v>Y</v>
          </cell>
          <cell r="VC141" t="str">
            <v>Y</v>
          </cell>
          <cell r="VD141" t="str">
            <v>N</v>
          </cell>
          <cell r="VE141" t="str">
            <v>N</v>
          </cell>
          <cell r="VF141" t="str">
            <v>N</v>
          </cell>
          <cell r="VG141"/>
          <cell r="VH141" t="str">
            <v>N</v>
          </cell>
          <cell r="VI141" t="str">
            <v>N</v>
          </cell>
          <cell r="VJ141" t="str">
            <v>Y</v>
          </cell>
          <cell r="VK141" t="str">
            <v>N</v>
          </cell>
          <cell r="VL141" t="str">
            <v>N</v>
          </cell>
          <cell r="VM141"/>
          <cell r="VN141" t="str">
            <v>N</v>
          </cell>
          <cell r="VO141" t="str">
            <v>Y</v>
          </cell>
          <cell r="VP141"/>
          <cell r="VQ141" t="str">
            <v>N</v>
          </cell>
          <cell r="VR141" t="str">
            <v>Y</v>
          </cell>
          <cell r="VS141" t="str">
            <v>Y</v>
          </cell>
          <cell r="VT141" t="str">
            <v>N</v>
          </cell>
          <cell r="VU141" t="str">
            <v>N</v>
          </cell>
          <cell r="VV141" t="str">
            <v>N</v>
          </cell>
          <cell r="VW141" t="str">
            <v>N</v>
          </cell>
          <cell r="VX141"/>
          <cell r="VY141" t="str">
            <v>Y</v>
          </cell>
          <cell r="VZ141" t="str">
            <v>Y</v>
          </cell>
          <cell r="WA141"/>
          <cell r="WB141"/>
          <cell r="WC141" t="str">
            <v>Y</v>
          </cell>
          <cell r="WD141" t="str">
            <v>N</v>
          </cell>
          <cell r="WE141" t="str">
            <v>Y</v>
          </cell>
          <cell r="WF141"/>
          <cell r="WG141" t="str">
            <v>Y</v>
          </cell>
          <cell r="WH141" t="str">
            <v>Y</v>
          </cell>
          <cell r="WI141" t="str">
            <v>Y</v>
          </cell>
          <cell r="WJ141"/>
          <cell r="WK141"/>
          <cell r="WL141" t="str">
            <v>Y</v>
          </cell>
          <cell r="WM141" t="str">
            <v>N</v>
          </cell>
          <cell r="WN141" t="str">
            <v>Y</v>
          </cell>
          <cell r="WO141" t="str">
            <v>N</v>
          </cell>
          <cell r="WP141"/>
          <cell r="WQ141"/>
          <cell r="WR141" t="str">
            <v>N</v>
          </cell>
          <cell r="WS141" t="str">
            <v>N</v>
          </cell>
          <cell r="WT141" t="str">
            <v>N</v>
          </cell>
          <cell r="WU141" t="str">
            <v>N</v>
          </cell>
          <cell r="WV141" t="str">
            <v>N</v>
          </cell>
          <cell r="WW141" t="str">
            <v>N</v>
          </cell>
          <cell r="WX141" t="str">
            <v>N</v>
          </cell>
          <cell r="WY141" t="str">
            <v>Y</v>
          </cell>
          <cell r="WZ141" t="str">
            <v>N</v>
          </cell>
          <cell r="XA141"/>
          <cell r="XB141" t="str">
            <v>Y</v>
          </cell>
          <cell r="XC141"/>
          <cell r="XD141"/>
          <cell r="XE141"/>
          <cell r="XF141"/>
          <cell r="XG141"/>
          <cell r="XH141"/>
          <cell r="XI141" t="str">
            <v>N</v>
          </cell>
          <cell r="XJ141"/>
          <cell r="XK141" t="str">
            <v>Y</v>
          </cell>
          <cell r="XL141" t="str">
            <v>Y</v>
          </cell>
          <cell r="XM141"/>
          <cell r="XN141" t="str">
            <v>Y</v>
          </cell>
          <cell r="XO141"/>
          <cell r="XP141" t="str">
            <v>N</v>
          </cell>
          <cell r="XQ141" t="str">
            <v>N</v>
          </cell>
          <cell r="XR141" t="str">
            <v>N</v>
          </cell>
          <cell r="XS141" t="str">
            <v>Y</v>
          </cell>
          <cell r="XT141" t="str">
            <v>N</v>
          </cell>
          <cell r="XU141" t="str">
            <v>N</v>
          </cell>
          <cell r="XV141" t="str">
            <v>Y</v>
          </cell>
        </row>
        <row r="142">
          <cell r="E142"/>
          <cell r="F142"/>
          <cell r="G142"/>
          <cell r="H142"/>
          <cell r="I142"/>
          <cell r="J142"/>
          <cell r="K142"/>
          <cell r="L142"/>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O142"/>
          <cell r="AP142"/>
          <cell r="AQ142"/>
          <cell r="AR142"/>
          <cell r="AS142"/>
          <cell r="AT142"/>
          <cell r="AU142"/>
          <cell r="AV142"/>
          <cell r="AW142"/>
          <cell r="AX142"/>
          <cell r="AY142"/>
          <cell r="AZ142"/>
          <cell r="BA142"/>
          <cell r="BB142"/>
          <cell r="BC142"/>
          <cell r="BD142"/>
          <cell r="BE142"/>
          <cell r="BF142"/>
          <cell r="BG142"/>
          <cell r="BH142"/>
          <cell r="BI142"/>
          <cell r="BJ142"/>
          <cell r="BK142"/>
          <cell r="BL142"/>
          <cell r="BM142"/>
          <cell r="BN142"/>
          <cell r="BO142"/>
          <cell r="BP142"/>
          <cell r="BQ142"/>
          <cell r="BR142"/>
          <cell r="BS142"/>
          <cell r="BT142"/>
          <cell r="BU142"/>
          <cell r="BV142"/>
          <cell r="BW142"/>
          <cell r="BX142"/>
          <cell r="BY142"/>
          <cell r="BZ142"/>
          <cell r="CA142"/>
          <cell r="CB142"/>
          <cell r="CC142"/>
          <cell r="CD142"/>
          <cell r="CE142"/>
          <cell r="CF142"/>
          <cell r="CG142"/>
          <cell r="CH142"/>
          <cell r="CI142"/>
          <cell r="CJ142"/>
          <cell r="CK142"/>
          <cell r="CL142"/>
          <cell r="CM142"/>
          <cell r="CN142"/>
          <cell r="CO142"/>
          <cell r="CP142"/>
          <cell r="CQ142"/>
          <cell r="CR142"/>
          <cell r="CS142"/>
          <cell r="CT142"/>
          <cell r="CU142"/>
          <cell r="CV142"/>
          <cell r="CW142"/>
          <cell r="CX142"/>
          <cell r="CY142"/>
          <cell r="CZ142"/>
          <cell r="DA142"/>
          <cell r="DB142"/>
          <cell r="DC142"/>
          <cell r="DD142"/>
          <cell r="DE142"/>
          <cell r="DF142"/>
          <cell r="DG142"/>
          <cell r="DH142"/>
          <cell r="DI142"/>
          <cell r="DJ142"/>
          <cell r="DK142"/>
          <cell r="DL142"/>
          <cell r="DM142"/>
          <cell r="DN142"/>
          <cell r="DO142"/>
          <cell r="DP142"/>
          <cell r="DQ142"/>
          <cell r="DR142"/>
          <cell r="DS142"/>
          <cell r="DT142"/>
          <cell r="DU142"/>
          <cell r="DV142"/>
          <cell r="DW142"/>
          <cell r="DX142"/>
          <cell r="DY142"/>
          <cell r="DZ142"/>
          <cell r="EA142"/>
          <cell r="EB142"/>
          <cell r="EC142"/>
          <cell r="ED142"/>
          <cell r="EE142"/>
          <cell r="EF142"/>
          <cell r="EG142"/>
          <cell r="EH142"/>
          <cell r="EI142"/>
          <cell r="EJ142"/>
          <cell r="EK142"/>
          <cell r="EL142"/>
          <cell r="EM142"/>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cell r="HN142"/>
          <cell r="HO142"/>
          <cell r="HP142"/>
          <cell r="HQ142"/>
          <cell r="HR142"/>
          <cell r="HS142"/>
          <cell r="HT142"/>
          <cell r="HU142"/>
          <cell r="HV142"/>
          <cell r="HW142"/>
          <cell r="HX142"/>
          <cell r="HY142"/>
          <cell r="HZ142"/>
          <cell r="IA142"/>
          <cell r="IB142"/>
          <cell r="IC142"/>
          <cell r="ID142"/>
          <cell r="IE142"/>
          <cell r="IF142"/>
          <cell r="IG142"/>
          <cell r="IH142"/>
          <cell r="II142"/>
          <cell r="IJ142"/>
          <cell r="IK142"/>
          <cell r="IL142"/>
          <cell r="IM142"/>
          <cell r="IN142"/>
          <cell r="IO142"/>
          <cell r="IP142"/>
          <cell r="IQ142"/>
          <cell r="IR142"/>
          <cell r="IS142"/>
          <cell r="IT142"/>
          <cell r="IU142"/>
          <cell r="IV142"/>
          <cell r="IW142"/>
          <cell r="IX142"/>
          <cell r="IY142"/>
          <cell r="IZ142"/>
          <cell r="JA142"/>
          <cell r="JB142"/>
          <cell r="JC142"/>
          <cell r="JD142"/>
          <cell r="JE142"/>
          <cell r="JF142"/>
          <cell r="JG142"/>
          <cell r="JH142"/>
          <cell r="JI142"/>
          <cell r="JJ142"/>
          <cell r="JK142"/>
          <cell r="JL142"/>
          <cell r="JM142"/>
          <cell r="JN142"/>
          <cell r="JO142"/>
          <cell r="JP142"/>
          <cell r="JQ142"/>
          <cell r="JR142"/>
          <cell r="JS142"/>
          <cell r="JT142"/>
          <cell r="JU142"/>
          <cell r="JV142"/>
          <cell r="JW142"/>
          <cell r="JX142"/>
          <cell r="JY142"/>
          <cell r="JZ142"/>
          <cell r="KA142"/>
          <cell r="KB142"/>
          <cell r="KC142"/>
          <cell r="KD142"/>
          <cell r="KE142"/>
          <cell r="KF142"/>
          <cell r="KG142"/>
          <cell r="KH142"/>
          <cell r="KI142"/>
          <cell r="KJ142"/>
          <cell r="KK142"/>
          <cell r="KL142"/>
          <cell r="KM142"/>
          <cell r="KN142"/>
          <cell r="KO142"/>
          <cell r="KP142"/>
          <cell r="KQ142"/>
          <cell r="KR142"/>
          <cell r="KS142"/>
          <cell r="KT142"/>
          <cell r="KU142"/>
          <cell r="KV142"/>
          <cell r="KW142"/>
          <cell r="KX142"/>
          <cell r="KY142"/>
          <cell r="KZ142"/>
          <cell r="LA142"/>
          <cell r="LB142"/>
          <cell r="LC142"/>
          <cell r="LD142"/>
          <cell r="LE142"/>
          <cell r="LF142"/>
          <cell r="LG142"/>
          <cell r="LH142"/>
          <cell r="LI142"/>
          <cell r="LJ142"/>
          <cell r="LK142"/>
          <cell r="LL142"/>
          <cell r="LM142"/>
          <cell r="LN142"/>
          <cell r="LO142"/>
          <cell r="LP142"/>
          <cell r="LQ142"/>
          <cell r="LR142"/>
          <cell r="LS142"/>
          <cell r="LT142"/>
          <cell r="LU142"/>
          <cell r="LV142"/>
          <cell r="LW142"/>
          <cell r="LX142"/>
          <cell r="LY142"/>
          <cell r="LZ142"/>
          <cell r="MA142"/>
          <cell r="MB142"/>
          <cell r="MC142"/>
          <cell r="MD142"/>
          <cell r="ME142"/>
          <cell r="MF142"/>
          <cell r="MG142"/>
          <cell r="MH142"/>
          <cell r="MI142"/>
          <cell r="MJ142"/>
          <cell r="MK142"/>
          <cell r="ML142"/>
          <cell r="MM142"/>
          <cell r="MN142"/>
          <cell r="MO142"/>
          <cell r="MP142"/>
          <cell r="MQ142"/>
          <cell r="MR142"/>
          <cell r="MS142"/>
          <cell r="MT142"/>
          <cell r="MU142"/>
          <cell r="MV142"/>
          <cell r="MW142"/>
          <cell r="MX142"/>
          <cell r="MY142"/>
          <cell r="MZ142"/>
          <cell r="NA142"/>
          <cell r="NB142"/>
          <cell r="NC142"/>
          <cell r="ND142"/>
          <cell r="NE142"/>
          <cell r="NF142"/>
          <cell r="NG142"/>
          <cell r="NH142"/>
          <cell r="NI142"/>
          <cell r="NJ142"/>
          <cell r="NK142"/>
          <cell r="NL142"/>
          <cell r="NM142"/>
          <cell r="NN142"/>
          <cell r="NO142"/>
          <cell r="NP142"/>
          <cell r="NQ142"/>
          <cell r="NR142"/>
          <cell r="NS142"/>
          <cell r="NT142"/>
          <cell r="NU142"/>
          <cell r="NV142"/>
          <cell r="NW142"/>
          <cell r="NX142"/>
          <cell r="NY142"/>
          <cell r="NZ142"/>
          <cell r="OA142"/>
          <cell r="OB142"/>
          <cell r="OC142"/>
          <cell r="OD142"/>
          <cell r="OE142"/>
          <cell r="OF142"/>
          <cell r="OG142"/>
          <cell r="OH142"/>
          <cell r="OI142"/>
          <cell r="OJ142"/>
          <cell r="OK142"/>
          <cell r="OL142"/>
          <cell r="OM142"/>
          <cell r="ON142"/>
          <cell r="OO142"/>
          <cell r="OP142"/>
          <cell r="OQ142"/>
          <cell r="OR142"/>
          <cell r="OS142"/>
          <cell r="OT142"/>
          <cell r="OU142"/>
          <cell r="OV142"/>
          <cell r="OW142"/>
          <cell r="OX142"/>
          <cell r="OY142"/>
          <cell r="OZ142"/>
          <cell r="PA142"/>
          <cell r="PB142"/>
          <cell r="PC142"/>
          <cell r="PD142"/>
          <cell r="PE142"/>
          <cell r="PF142"/>
          <cell r="PG142"/>
          <cell r="PH142"/>
          <cell r="PI142"/>
          <cell r="PJ142"/>
          <cell r="PK142"/>
          <cell r="PL142"/>
          <cell r="PM142"/>
          <cell r="PN142"/>
          <cell r="PO142"/>
          <cell r="PP142"/>
          <cell r="PQ142"/>
          <cell r="PR142"/>
          <cell r="PS142"/>
          <cell r="PT142"/>
          <cell r="PU142"/>
          <cell r="PV142"/>
          <cell r="PW142"/>
          <cell r="PX142"/>
          <cell r="PY142"/>
          <cell r="PZ142"/>
          <cell r="QA142"/>
          <cell r="QB142"/>
          <cell r="QC142"/>
          <cell r="QD142"/>
          <cell r="QE142"/>
          <cell r="QF142"/>
          <cell r="QG142"/>
          <cell r="QH142"/>
          <cell r="QI142"/>
          <cell r="QJ142"/>
          <cell r="QK142"/>
          <cell r="QL142"/>
          <cell r="QM142"/>
          <cell r="QN142"/>
          <cell r="QO142"/>
          <cell r="QP142"/>
          <cell r="QQ142"/>
          <cell r="QR142"/>
          <cell r="QS142"/>
          <cell r="QT142"/>
          <cell r="QU142"/>
          <cell r="QV142"/>
          <cell r="QW142"/>
          <cell r="QX142"/>
          <cell r="QY142"/>
          <cell r="QZ142"/>
          <cell r="RA142"/>
          <cell r="RB142"/>
          <cell r="RC142"/>
          <cell r="RD142"/>
          <cell r="RE142"/>
          <cell r="RF142"/>
          <cell r="RG142"/>
          <cell r="RH142"/>
          <cell r="RI142"/>
          <cell r="RJ142"/>
          <cell r="RK142"/>
          <cell r="RL142"/>
          <cell r="RM142"/>
          <cell r="RN142"/>
          <cell r="RO142"/>
          <cell r="RP142"/>
          <cell r="RQ142"/>
          <cell r="RR142"/>
          <cell r="RS142"/>
          <cell r="RT142"/>
          <cell r="RU142"/>
          <cell r="RV142"/>
          <cell r="RW142"/>
          <cell r="RX142"/>
          <cell r="RY142"/>
          <cell r="RZ142"/>
          <cell r="SA142"/>
          <cell r="SB142"/>
          <cell r="SC142"/>
          <cell r="SD142"/>
          <cell r="SE142"/>
          <cell r="SF142"/>
          <cell r="SG142"/>
          <cell r="SH142"/>
          <cell r="SI142"/>
          <cell r="SJ142"/>
          <cell r="SK142"/>
          <cell r="SL142"/>
          <cell r="SM142"/>
          <cell r="SN142"/>
          <cell r="SO142"/>
          <cell r="SP142"/>
          <cell r="SQ142"/>
          <cell r="SR142"/>
          <cell r="SS142"/>
          <cell r="ST142"/>
          <cell r="SU142"/>
          <cell r="SV142"/>
          <cell r="SW142"/>
          <cell r="SX142"/>
          <cell r="SY142"/>
          <cell r="SZ142"/>
          <cell r="TA142"/>
          <cell r="TB142"/>
          <cell r="TC142"/>
          <cell r="TD142"/>
          <cell r="TE142"/>
          <cell r="TF142"/>
          <cell r="TG142"/>
          <cell r="TH142"/>
          <cell r="TI142"/>
          <cell r="TJ142"/>
          <cell r="TK142"/>
          <cell r="TL142"/>
          <cell r="TM142"/>
          <cell r="TN142"/>
          <cell r="TO142"/>
          <cell r="TP142"/>
          <cell r="TQ142"/>
          <cell r="TR142"/>
          <cell r="TS142"/>
          <cell r="TT142"/>
          <cell r="TU142"/>
          <cell r="TV142"/>
          <cell r="TW142"/>
          <cell r="TX142"/>
          <cell r="TY142"/>
          <cell r="TZ142"/>
          <cell r="UA142"/>
          <cell r="UB142"/>
          <cell r="UC142"/>
          <cell r="UD142"/>
          <cell r="UE142"/>
          <cell r="UF142"/>
          <cell r="UG142"/>
          <cell r="UH142"/>
          <cell r="UI142"/>
          <cell r="UJ142"/>
          <cell r="UK142"/>
          <cell r="UL142"/>
          <cell r="UM142"/>
          <cell r="UN142"/>
          <cell r="UO142"/>
          <cell r="UP142"/>
          <cell r="UQ142"/>
          <cell r="UR142"/>
          <cell r="US142"/>
          <cell r="UT142"/>
          <cell r="UU142"/>
          <cell r="UV142"/>
          <cell r="UW142"/>
          <cell r="UX142"/>
          <cell r="UY142"/>
          <cell r="UZ142"/>
          <cell r="VA142"/>
          <cell r="VB142"/>
          <cell r="VC142"/>
          <cell r="VD142"/>
          <cell r="VE142"/>
          <cell r="VF142"/>
          <cell r="VG142"/>
          <cell r="VH142"/>
          <cell r="VI142"/>
          <cell r="VJ142"/>
          <cell r="VK142"/>
          <cell r="VL142"/>
          <cell r="VM142"/>
          <cell r="VN142"/>
          <cell r="VO142"/>
          <cell r="VP142"/>
          <cell r="VQ142"/>
          <cell r="VR142"/>
          <cell r="VS142"/>
          <cell r="VT142"/>
          <cell r="VU142"/>
          <cell r="VV142"/>
          <cell r="VW142"/>
          <cell r="VX142"/>
          <cell r="VY142"/>
          <cell r="VZ142"/>
          <cell r="WA142"/>
          <cell r="WB142"/>
          <cell r="WC142"/>
          <cell r="WD142"/>
          <cell r="WE142"/>
          <cell r="WF142"/>
          <cell r="WG142"/>
          <cell r="WH142"/>
          <cell r="WI142"/>
          <cell r="WJ142"/>
          <cell r="WK142"/>
          <cell r="WL142"/>
          <cell r="WM142"/>
          <cell r="WN142"/>
          <cell r="WO142"/>
          <cell r="WP142"/>
          <cell r="WQ142"/>
          <cell r="WR142"/>
          <cell r="WS142"/>
          <cell r="WT142"/>
          <cell r="WU142"/>
          <cell r="WV142"/>
          <cell r="WW142"/>
          <cell r="WX142"/>
          <cell r="WY142"/>
          <cell r="WZ142"/>
          <cell r="XA142"/>
          <cell r="XB142"/>
          <cell r="XC142"/>
          <cell r="XD142"/>
          <cell r="XE142"/>
          <cell r="XF142"/>
          <cell r="XG142"/>
          <cell r="XH142"/>
          <cell r="XI142"/>
          <cell r="XJ142"/>
          <cell r="XK142"/>
          <cell r="XL142"/>
          <cell r="XM142"/>
          <cell r="XN142"/>
          <cell r="XO142"/>
          <cell r="XP142"/>
          <cell r="XQ142"/>
          <cell r="XR142"/>
          <cell r="XS142"/>
          <cell r="XT142"/>
          <cell r="XU142"/>
          <cell r="XV142"/>
        </row>
        <row r="143">
          <cell r="E143"/>
          <cell r="F143"/>
          <cell r="G143"/>
          <cell r="H143"/>
          <cell r="I143"/>
          <cell r="J143"/>
          <cell r="K143"/>
          <cell r="L143"/>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O143"/>
          <cell r="AP143"/>
          <cell r="AQ143"/>
          <cell r="AR143"/>
          <cell r="AS143"/>
          <cell r="AT143"/>
          <cell r="AU143"/>
          <cell r="AV143"/>
          <cell r="AW143"/>
          <cell r="AX143"/>
          <cell r="AY143"/>
          <cell r="AZ143"/>
          <cell r="BA143"/>
          <cell r="BB143"/>
          <cell r="BC143"/>
          <cell r="BD143"/>
          <cell r="BE143"/>
          <cell r="BF143"/>
          <cell r="BG143"/>
          <cell r="BH143"/>
          <cell r="BI143"/>
          <cell r="BJ143"/>
          <cell r="BK143"/>
          <cell r="BL143"/>
          <cell r="BM143"/>
          <cell r="BN143"/>
          <cell r="BO143"/>
          <cell r="BP143"/>
          <cell r="BQ143"/>
          <cell r="BR143"/>
          <cell r="BS143"/>
          <cell r="BT143"/>
          <cell r="BU143"/>
          <cell r="BV143"/>
          <cell r="BW143"/>
          <cell r="BX143"/>
          <cell r="BY143"/>
          <cell r="BZ143"/>
          <cell r="CA143"/>
          <cell r="CB143"/>
          <cell r="CC143"/>
          <cell r="CD143"/>
          <cell r="CE143"/>
          <cell r="CF143"/>
          <cell r="CG143"/>
          <cell r="CH143"/>
          <cell r="CI143"/>
          <cell r="CJ143"/>
          <cell r="CK143"/>
          <cell r="CL143"/>
          <cell r="CM143"/>
          <cell r="CN143"/>
          <cell r="CO143"/>
          <cell r="CP143"/>
          <cell r="CQ143"/>
          <cell r="CR143"/>
          <cell r="CS143"/>
          <cell r="CT143"/>
          <cell r="CU143"/>
          <cell r="CV143"/>
          <cell r="CW143"/>
          <cell r="CX143"/>
          <cell r="CY143"/>
          <cell r="CZ143"/>
          <cell r="DA143"/>
          <cell r="DB143"/>
          <cell r="DC143"/>
          <cell r="DD143"/>
          <cell r="DE143"/>
          <cell r="DF143"/>
          <cell r="DG143"/>
          <cell r="DH143"/>
          <cell r="DI143"/>
          <cell r="DJ143"/>
          <cell r="DK143"/>
          <cell r="DL143"/>
          <cell r="DM143"/>
          <cell r="DN143"/>
          <cell r="DO143"/>
          <cell r="DP143"/>
          <cell r="DQ143"/>
          <cell r="DR143"/>
          <cell r="DS143"/>
          <cell r="DT143"/>
          <cell r="DU143"/>
          <cell r="DV143"/>
          <cell r="DW143"/>
          <cell r="DX143"/>
          <cell r="DY143"/>
          <cell r="DZ143"/>
          <cell r="EA143"/>
          <cell r="EB143"/>
          <cell r="EC143"/>
          <cell r="ED143"/>
          <cell r="EE143"/>
          <cell r="EF143"/>
          <cell r="EG143"/>
          <cell r="EH143"/>
          <cell r="EI143"/>
          <cell r="EJ143"/>
          <cell r="EK143"/>
          <cell r="EL143"/>
          <cell r="EM143"/>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cell r="HN143"/>
          <cell r="HO143"/>
          <cell r="HP143"/>
          <cell r="HQ143"/>
          <cell r="HR143"/>
          <cell r="HS143"/>
          <cell r="HT143"/>
          <cell r="HU143"/>
          <cell r="HV143"/>
          <cell r="HW143"/>
          <cell r="HX143"/>
          <cell r="HY143"/>
          <cell r="HZ143"/>
          <cell r="IA143"/>
          <cell r="IB143"/>
          <cell r="IC143"/>
          <cell r="ID143"/>
          <cell r="IE143"/>
          <cell r="IF143"/>
          <cell r="IG143"/>
          <cell r="IH143"/>
          <cell r="II143"/>
          <cell r="IJ143"/>
          <cell r="IK143"/>
          <cell r="IL143"/>
          <cell r="IM143"/>
          <cell r="IN143"/>
          <cell r="IO143"/>
          <cell r="IP143"/>
          <cell r="IQ143"/>
          <cell r="IR143"/>
          <cell r="IS143"/>
          <cell r="IT143"/>
          <cell r="IU143"/>
          <cell r="IV143"/>
          <cell r="IW143"/>
          <cell r="IX143"/>
          <cell r="IY143"/>
          <cell r="IZ143"/>
          <cell r="JA143"/>
          <cell r="JB143"/>
          <cell r="JC143"/>
          <cell r="JD143"/>
          <cell r="JE143"/>
          <cell r="JF143"/>
          <cell r="JG143"/>
          <cell r="JH143"/>
          <cell r="JI143"/>
          <cell r="JJ143"/>
          <cell r="JK143"/>
          <cell r="JL143"/>
          <cell r="JM143"/>
          <cell r="JN143"/>
          <cell r="JO143"/>
          <cell r="JP143"/>
          <cell r="JQ143"/>
          <cell r="JR143"/>
          <cell r="JS143"/>
          <cell r="JT143"/>
          <cell r="JU143"/>
          <cell r="JV143"/>
          <cell r="JW143"/>
          <cell r="JX143"/>
          <cell r="JY143"/>
          <cell r="JZ143"/>
          <cell r="KA143"/>
          <cell r="KB143"/>
          <cell r="KC143"/>
          <cell r="KD143"/>
          <cell r="KE143"/>
          <cell r="KF143"/>
          <cell r="KG143"/>
          <cell r="KH143"/>
          <cell r="KI143"/>
          <cell r="KJ143"/>
          <cell r="KK143"/>
          <cell r="KL143"/>
          <cell r="KM143"/>
          <cell r="KN143"/>
          <cell r="KO143"/>
          <cell r="KP143"/>
          <cell r="KQ143"/>
          <cell r="KR143"/>
          <cell r="KS143"/>
          <cell r="KT143"/>
          <cell r="KU143"/>
          <cell r="KV143"/>
          <cell r="KW143"/>
          <cell r="KX143"/>
          <cell r="KY143"/>
          <cell r="KZ143"/>
          <cell r="LA143"/>
          <cell r="LB143"/>
          <cell r="LC143"/>
          <cell r="LD143"/>
          <cell r="LE143"/>
          <cell r="LF143"/>
          <cell r="LG143"/>
          <cell r="LH143"/>
          <cell r="LI143"/>
          <cell r="LJ143"/>
          <cell r="LK143"/>
          <cell r="LL143"/>
          <cell r="LM143"/>
          <cell r="LN143"/>
          <cell r="LO143"/>
          <cell r="LP143"/>
          <cell r="LQ143"/>
          <cell r="LR143"/>
          <cell r="LS143"/>
          <cell r="LT143"/>
          <cell r="LU143"/>
          <cell r="LV143"/>
          <cell r="LW143"/>
          <cell r="LX143"/>
          <cell r="LY143"/>
          <cell r="LZ143"/>
          <cell r="MA143"/>
          <cell r="MB143"/>
          <cell r="MC143"/>
          <cell r="MD143"/>
          <cell r="ME143"/>
          <cell r="MF143"/>
          <cell r="MG143"/>
          <cell r="MH143"/>
          <cell r="MI143"/>
          <cell r="MJ143"/>
          <cell r="MK143"/>
          <cell r="ML143"/>
          <cell r="MM143"/>
          <cell r="MN143"/>
          <cell r="MO143"/>
          <cell r="MP143"/>
          <cell r="MQ143"/>
          <cell r="MR143"/>
          <cell r="MS143"/>
          <cell r="MT143"/>
          <cell r="MU143"/>
          <cell r="MV143"/>
          <cell r="MW143"/>
          <cell r="MX143"/>
          <cell r="MY143"/>
          <cell r="MZ143"/>
          <cell r="NA143"/>
          <cell r="NB143"/>
          <cell r="NC143"/>
          <cell r="ND143"/>
          <cell r="NE143"/>
          <cell r="NF143"/>
          <cell r="NG143"/>
          <cell r="NH143"/>
          <cell r="NI143"/>
          <cell r="NJ143"/>
          <cell r="NK143"/>
          <cell r="NL143"/>
          <cell r="NM143"/>
          <cell r="NN143"/>
          <cell r="NO143"/>
          <cell r="NP143"/>
          <cell r="NQ143"/>
          <cell r="NR143"/>
          <cell r="NS143"/>
          <cell r="NT143"/>
          <cell r="NU143"/>
          <cell r="NV143"/>
          <cell r="NW143"/>
          <cell r="NX143"/>
          <cell r="NY143"/>
          <cell r="NZ143"/>
          <cell r="OA143"/>
          <cell r="OB143"/>
          <cell r="OC143"/>
          <cell r="OD143"/>
          <cell r="OE143"/>
          <cell r="OF143"/>
          <cell r="OG143"/>
          <cell r="OH143"/>
          <cell r="OI143"/>
          <cell r="OJ143"/>
          <cell r="OK143"/>
          <cell r="OL143"/>
          <cell r="OM143"/>
          <cell r="ON143"/>
          <cell r="OO143"/>
          <cell r="OP143"/>
          <cell r="OQ143"/>
          <cell r="OR143"/>
          <cell r="OS143"/>
          <cell r="OT143"/>
          <cell r="OU143"/>
          <cell r="OV143"/>
          <cell r="OW143"/>
          <cell r="OX143"/>
          <cell r="OY143"/>
          <cell r="OZ143"/>
          <cell r="PA143"/>
          <cell r="PB143"/>
          <cell r="PC143"/>
          <cell r="PD143"/>
          <cell r="PE143"/>
          <cell r="PF143"/>
          <cell r="PG143"/>
          <cell r="PH143"/>
          <cell r="PI143"/>
          <cell r="PJ143"/>
          <cell r="PK143"/>
          <cell r="PL143"/>
          <cell r="PM143"/>
          <cell r="PN143"/>
          <cell r="PO143"/>
          <cell r="PP143"/>
          <cell r="PQ143"/>
          <cell r="PR143"/>
          <cell r="PS143"/>
          <cell r="PT143"/>
          <cell r="PU143"/>
          <cell r="PV143"/>
          <cell r="PW143"/>
          <cell r="PX143"/>
          <cell r="PY143"/>
          <cell r="PZ143"/>
          <cell r="QA143"/>
          <cell r="QB143"/>
          <cell r="QC143"/>
          <cell r="QD143"/>
          <cell r="QE143"/>
          <cell r="QF143"/>
          <cell r="QG143"/>
          <cell r="QH143"/>
          <cell r="QI143"/>
          <cell r="QJ143"/>
          <cell r="QK143"/>
          <cell r="QL143"/>
          <cell r="QM143"/>
          <cell r="QN143"/>
          <cell r="QO143"/>
          <cell r="QP143"/>
          <cell r="QQ143"/>
          <cell r="QR143"/>
          <cell r="QS143"/>
          <cell r="QT143"/>
          <cell r="QU143"/>
          <cell r="QV143"/>
          <cell r="QW143"/>
          <cell r="QX143"/>
          <cell r="QY143"/>
          <cell r="QZ143"/>
          <cell r="RA143"/>
          <cell r="RB143"/>
          <cell r="RC143"/>
          <cell r="RD143"/>
          <cell r="RE143"/>
          <cell r="RF143"/>
          <cell r="RG143"/>
          <cell r="RH143"/>
          <cell r="RI143"/>
          <cell r="RJ143"/>
          <cell r="RK143"/>
          <cell r="RL143"/>
          <cell r="RM143"/>
          <cell r="RN143"/>
          <cell r="RO143"/>
          <cell r="RP143"/>
          <cell r="RQ143"/>
          <cell r="RR143"/>
          <cell r="RS143"/>
          <cell r="RT143"/>
          <cell r="RU143"/>
          <cell r="RV143"/>
          <cell r="RW143"/>
          <cell r="RX143"/>
          <cell r="RY143"/>
          <cell r="RZ143"/>
          <cell r="SA143"/>
          <cell r="SB143"/>
          <cell r="SC143"/>
          <cell r="SD143"/>
          <cell r="SE143"/>
          <cell r="SF143"/>
          <cell r="SG143"/>
          <cell r="SH143"/>
          <cell r="SI143"/>
          <cell r="SJ143"/>
          <cell r="SK143"/>
          <cell r="SL143"/>
          <cell r="SM143"/>
          <cell r="SN143"/>
          <cell r="SO143"/>
          <cell r="SP143"/>
          <cell r="SQ143"/>
          <cell r="SR143"/>
          <cell r="SS143"/>
          <cell r="ST143"/>
          <cell r="SU143"/>
          <cell r="SV143"/>
          <cell r="SW143"/>
          <cell r="SX143"/>
          <cell r="SY143"/>
          <cell r="SZ143"/>
          <cell r="TA143"/>
          <cell r="TB143"/>
          <cell r="TC143"/>
          <cell r="TD143"/>
          <cell r="TE143"/>
          <cell r="TF143"/>
          <cell r="TG143"/>
          <cell r="TH143"/>
          <cell r="TI143"/>
          <cell r="TJ143"/>
          <cell r="TK143"/>
          <cell r="TL143"/>
          <cell r="TM143"/>
          <cell r="TN143"/>
          <cell r="TO143"/>
          <cell r="TP143"/>
          <cell r="TQ143"/>
          <cell r="TR143"/>
          <cell r="TS143"/>
          <cell r="TT143"/>
          <cell r="TU143"/>
          <cell r="TV143"/>
          <cell r="TW143"/>
          <cell r="TX143"/>
          <cell r="TY143"/>
          <cell r="TZ143"/>
          <cell r="UA143"/>
          <cell r="UB143"/>
          <cell r="UC143"/>
          <cell r="UD143"/>
          <cell r="UE143"/>
          <cell r="UF143"/>
          <cell r="UG143"/>
          <cell r="UH143"/>
          <cell r="UI143"/>
          <cell r="UJ143"/>
          <cell r="UK143"/>
          <cell r="UL143"/>
          <cell r="UM143"/>
          <cell r="UN143"/>
          <cell r="UO143"/>
          <cell r="UP143"/>
          <cell r="UQ143"/>
          <cell r="UR143"/>
          <cell r="US143"/>
          <cell r="UT143"/>
          <cell r="UU143"/>
          <cell r="UV143"/>
          <cell r="UW143"/>
          <cell r="UX143"/>
          <cell r="UY143"/>
          <cell r="UZ143"/>
          <cell r="VA143"/>
          <cell r="VB143"/>
          <cell r="VC143"/>
          <cell r="VD143"/>
          <cell r="VE143"/>
          <cell r="VF143"/>
          <cell r="VG143"/>
          <cell r="VH143"/>
          <cell r="VI143"/>
          <cell r="VJ143"/>
          <cell r="VK143"/>
          <cell r="VL143"/>
          <cell r="VM143"/>
          <cell r="VN143"/>
          <cell r="VO143"/>
          <cell r="VP143"/>
          <cell r="VQ143"/>
          <cell r="VR143"/>
          <cell r="VS143"/>
          <cell r="VT143"/>
          <cell r="VU143"/>
          <cell r="VV143"/>
          <cell r="VW143"/>
          <cell r="VX143"/>
          <cell r="VY143"/>
          <cell r="VZ143"/>
          <cell r="WA143"/>
          <cell r="WB143"/>
          <cell r="WC143"/>
          <cell r="WD143"/>
          <cell r="WE143"/>
          <cell r="WF143"/>
          <cell r="WG143"/>
          <cell r="WH143"/>
          <cell r="WI143"/>
          <cell r="WJ143"/>
          <cell r="WK143"/>
          <cell r="WL143"/>
          <cell r="WM143"/>
          <cell r="WN143"/>
          <cell r="WO143"/>
          <cell r="WP143"/>
          <cell r="WQ143"/>
          <cell r="WR143"/>
          <cell r="WS143"/>
          <cell r="WT143"/>
          <cell r="WU143"/>
          <cell r="WV143"/>
          <cell r="WW143"/>
          <cell r="WX143"/>
          <cell r="WY143"/>
          <cell r="WZ143"/>
          <cell r="XA143"/>
          <cell r="XB143"/>
          <cell r="XC143"/>
          <cell r="XD143"/>
          <cell r="XE143"/>
          <cell r="XF143"/>
          <cell r="XG143"/>
          <cell r="XH143"/>
          <cell r="XI143"/>
          <cell r="XJ143"/>
          <cell r="XK143"/>
          <cell r="XL143"/>
          <cell r="XM143"/>
          <cell r="XN143"/>
          <cell r="XO143"/>
          <cell r="XP143"/>
          <cell r="XQ143"/>
          <cell r="XR143"/>
          <cell r="XS143"/>
          <cell r="XT143"/>
          <cell r="XU143"/>
          <cell r="XV143"/>
        </row>
        <row r="144">
          <cell r="E144"/>
          <cell r="F144"/>
          <cell r="G144"/>
          <cell r="H144"/>
          <cell r="I144"/>
          <cell r="J144"/>
          <cell r="K144"/>
          <cell r="L144"/>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O144"/>
          <cell r="AP144"/>
          <cell r="AQ144"/>
          <cell r="AR144"/>
          <cell r="AS144"/>
          <cell r="AT144"/>
          <cell r="AU144"/>
          <cell r="AV144"/>
          <cell r="AW144"/>
          <cell r="AX144"/>
          <cell r="AY144"/>
          <cell r="AZ144"/>
          <cell r="BA144"/>
          <cell r="BB144"/>
          <cell r="BC144"/>
          <cell r="BD144"/>
          <cell r="BE144"/>
          <cell r="BF144"/>
          <cell r="BG144"/>
          <cell r="BH144"/>
          <cell r="BI144"/>
          <cell r="BJ144"/>
          <cell r="BK144"/>
          <cell r="BL144"/>
          <cell r="BM144"/>
          <cell r="BN144"/>
          <cell r="BO144"/>
          <cell r="BP144"/>
          <cell r="BQ144"/>
          <cell r="BR144"/>
          <cell r="BS144"/>
          <cell r="BT144"/>
          <cell r="BU144"/>
          <cell r="BV144"/>
          <cell r="BW144"/>
          <cell r="BX144"/>
          <cell r="BY144"/>
          <cell r="BZ144"/>
          <cell r="CA144"/>
          <cell r="CB144"/>
          <cell r="CC144"/>
          <cell r="CD144"/>
          <cell r="CE144"/>
          <cell r="CF144"/>
          <cell r="CG144"/>
          <cell r="CH144"/>
          <cell r="CI144"/>
          <cell r="CJ144"/>
          <cell r="CK144"/>
          <cell r="CL144"/>
          <cell r="CM144"/>
          <cell r="CN144"/>
          <cell r="CO144"/>
          <cell r="CP144"/>
          <cell r="CQ144"/>
          <cell r="CR144"/>
          <cell r="CS144"/>
          <cell r="CT144"/>
          <cell r="CU144"/>
          <cell r="CV144"/>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cell r="HN144"/>
          <cell r="HO144"/>
          <cell r="HP144"/>
          <cell r="HQ144"/>
          <cell r="HR144"/>
          <cell r="HS144"/>
          <cell r="HT144"/>
          <cell r="HU144"/>
          <cell r="HV144"/>
          <cell r="HW144"/>
          <cell r="HX144"/>
          <cell r="HY144"/>
          <cell r="HZ144"/>
          <cell r="IA144"/>
          <cell r="IB144"/>
          <cell r="IC144"/>
          <cell r="ID144"/>
          <cell r="IE144"/>
          <cell r="IF144"/>
          <cell r="IG144"/>
          <cell r="IH144"/>
          <cell r="II144"/>
          <cell r="IJ144"/>
          <cell r="IK144"/>
          <cell r="IL144"/>
          <cell r="IM144"/>
          <cell r="IN144"/>
          <cell r="IO144"/>
          <cell r="IP144"/>
          <cell r="IQ144"/>
          <cell r="IR144"/>
          <cell r="IS144"/>
          <cell r="IT144"/>
          <cell r="IU144"/>
          <cell r="IV144"/>
          <cell r="IW144"/>
          <cell r="IX144"/>
          <cell r="IY144"/>
          <cell r="IZ144"/>
          <cell r="JA144"/>
          <cell r="JB144"/>
          <cell r="JC144"/>
          <cell r="JD144"/>
          <cell r="JE144"/>
          <cell r="JF144"/>
          <cell r="JG144"/>
          <cell r="JH144"/>
          <cell r="JI144"/>
          <cell r="JJ144"/>
          <cell r="JK144"/>
          <cell r="JL144"/>
          <cell r="JM144"/>
          <cell r="JN144"/>
          <cell r="JO144"/>
          <cell r="JP144"/>
          <cell r="JQ144"/>
          <cell r="JR144"/>
          <cell r="JS144"/>
          <cell r="JT144"/>
          <cell r="JU144"/>
          <cell r="JV144"/>
          <cell r="JW144"/>
          <cell r="JX144"/>
          <cell r="JY144"/>
          <cell r="JZ144"/>
          <cell r="KA144"/>
          <cell r="KB144"/>
          <cell r="KC144"/>
          <cell r="KD144"/>
          <cell r="KE144"/>
          <cell r="KF144"/>
          <cell r="KG144"/>
          <cell r="KH144"/>
          <cell r="KI144"/>
          <cell r="KJ144"/>
          <cell r="KK144"/>
          <cell r="KL144"/>
          <cell r="KM144"/>
          <cell r="KN144"/>
          <cell r="KO144"/>
          <cell r="KP144"/>
          <cell r="KQ144"/>
          <cell r="KR144"/>
          <cell r="KS144"/>
          <cell r="KT144"/>
          <cell r="KU144"/>
          <cell r="KV144"/>
          <cell r="KW144"/>
          <cell r="KX144"/>
          <cell r="KY144"/>
          <cell r="KZ144"/>
          <cell r="LA144"/>
          <cell r="LB144"/>
          <cell r="LC144"/>
          <cell r="LD144"/>
          <cell r="LE144"/>
          <cell r="LF144"/>
          <cell r="LG144"/>
          <cell r="LH144"/>
          <cell r="LI144"/>
          <cell r="LJ144"/>
          <cell r="LK144"/>
          <cell r="LL144"/>
          <cell r="LM144"/>
          <cell r="LN144"/>
          <cell r="LO144"/>
          <cell r="LP144"/>
          <cell r="LQ144"/>
          <cell r="LR144"/>
          <cell r="LS144"/>
          <cell r="LT144"/>
          <cell r="LU144"/>
          <cell r="LV144"/>
          <cell r="LW144"/>
          <cell r="LX144"/>
          <cell r="LY144"/>
          <cell r="LZ144"/>
          <cell r="MA144"/>
          <cell r="MB144"/>
          <cell r="MC144"/>
          <cell r="MD144"/>
          <cell r="ME144"/>
          <cell r="MF144"/>
          <cell r="MG144"/>
          <cell r="MH144"/>
          <cell r="MI144"/>
          <cell r="MJ144"/>
          <cell r="MK144"/>
          <cell r="ML144"/>
          <cell r="MM144"/>
          <cell r="MN144"/>
          <cell r="MO144"/>
          <cell r="MP144"/>
          <cell r="MQ144"/>
          <cell r="MR144"/>
          <cell r="MS144"/>
          <cell r="MT144"/>
          <cell r="MU144"/>
          <cell r="MV144"/>
          <cell r="MW144"/>
          <cell r="MX144"/>
          <cell r="MY144"/>
          <cell r="MZ144"/>
          <cell r="NA144"/>
          <cell r="NB144"/>
          <cell r="NC144"/>
          <cell r="ND144"/>
          <cell r="NE144"/>
          <cell r="NF144"/>
          <cell r="NG144"/>
          <cell r="NH144"/>
          <cell r="NI144"/>
          <cell r="NJ144"/>
          <cell r="NK144"/>
          <cell r="NL144"/>
          <cell r="NM144"/>
          <cell r="NN144"/>
          <cell r="NO144"/>
          <cell r="NP144"/>
          <cell r="NQ144"/>
          <cell r="NR144"/>
          <cell r="NS144"/>
          <cell r="NT144"/>
          <cell r="NU144"/>
          <cell r="NV144"/>
          <cell r="NW144"/>
          <cell r="NX144"/>
          <cell r="NY144"/>
          <cell r="NZ144"/>
          <cell r="OA144"/>
          <cell r="OB144"/>
          <cell r="OC144"/>
          <cell r="OD144"/>
          <cell r="OE144"/>
          <cell r="OF144"/>
          <cell r="OG144"/>
          <cell r="OH144"/>
          <cell r="OI144"/>
          <cell r="OJ144"/>
          <cell r="OK144"/>
          <cell r="OL144"/>
          <cell r="OM144"/>
          <cell r="ON144"/>
          <cell r="OO144"/>
          <cell r="OP144"/>
          <cell r="OQ144"/>
          <cell r="OR144"/>
          <cell r="OS144"/>
          <cell r="OT144"/>
          <cell r="OU144"/>
          <cell r="OV144"/>
          <cell r="OW144"/>
          <cell r="OX144"/>
          <cell r="OY144"/>
          <cell r="OZ144"/>
          <cell r="PA144"/>
          <cell r="PB144"/>
          <cell r="PC144"/>
          <cell r="PD144"/>
          <cell r="PE144"/>
          <cell r="PF144"/>
          <cell r="PG144"/>
          <cell r="PH144"/>
          <cell r="PI144"/>
          <cell r="PJ144"/>
          <cell r="PK144"/>
          <cell r="PL144"/>
          <cell r="PM144"/>
          <cell r="PN144"/>
          <cell r="PO144"/>
          <cell r="PP144"/>
          <cell r="PQ144"/>
          <cell r="PR144"/>
          <cell r="PS144"/>
          <cell r="PT144"/>
          <cell r="PU144"/>
          <cell r="PV144"/>
          <cell r="PW144"/>
          <cell r="PX144"/>
          <cell r="PY144"/>
          <cell r="PZ144"/>
          <cell r="QA144"/>
          <cell r="QB144"/>
          <cell r="QC144"/>
          <cell r="QD144"/>
          <cell r="QE144"/>
          <cell r="QF144"/>
          <cell r="QG144"/>
          <cell r="QH144"/>
          <cell r="QI144"/>
          <cell r="QJ144"/>
          <cell r="QK144"/>
          <cell r="QL144"/>
          <cell r="QM144"/>
          <cell r="QN144"/>
          <cell r="QO144"/>
          <cell r="QP144"/>
          <cell r="QQ144"/>
          <cell r="QR144"/>
          <cell r="QS144"/>
          <cell r="QT144"/>
          <cell r="QU144"/>
          <cell r="QV144"/>
          <cell r="QW144"/>
          <cell r="QX144"/>
          <cell r="QY144"/>
          <cell r="QZ144"/>
          <cell r="RA144"/>
          <cell r="RB144"/>
          <cell r="RC144"/>
          <cell r="RD144"/>
          <cell r="RE144"/>
          <cell r="RF144"/>
          <cell r="RG144"/>
          <cell r="RH144"/>
          <cell r="RI144"/>
          <cell r="RJ144"/>
          <cell r="RK144"/>
          <cell r="RL144"/>
          <cell r="RM144"/>
          <cell r="RN144"/>
          <cell r="RO144"/>
          <cell r="RP144"/>
          <cell r="RQ144"/>
          <cell r="RR144"/>
          <cell r="RS144"/>
          <cell r="RT144"/>
          <cell r="RU144"/>
          <cell r="RV144"/>
          <cell r="RW144"/>
          <cell r="RX144"/>
          <cell r="RY144"/>
          <cell r="RZ144"/>
          <cell r="SA144"/>
          <cell r="SB144"/>
          <cell r="SC144"/>
          <cell r="SD144"/>
          <cell r="SE144"/>
          <cell r="SF144"/>
          <cell r="SG144"/>
          <cell r="SH144"/>
          <cell r="SI144"/>
          <cell r="SJ144"/>
          <cell r="SK144"/>
          <cell r="SL144"/>
          <cell r="SM144"/>
          <cell r="SN144"/>
          <cell r="SO144"/>
          <cell r="SP144"/>
          <cell r="SQ144"/>
          <cell r="SR144"/>
          <cell r="SS144"/>
          <cell r="ST144"/>
          <cell r="SU144"/>
          <cell r="SV144"/>
          <cell r="SW144"/>
          <cell r="SX144"/>
          <cell r="SY144"/>
          <cell r="SZ144"/>
          <cell r="TA144"/>
          <cell r="TB144"/>
          <cell r="TC144"/>
          <cell r="TD144"/>
          <cell r="TE144"/>
          <cell r="TF144"/>
          <cell r="TG144"/>
          <cell r="TH144"/>
          <cell r="TI144"/>
          <cell r="TJ144"/>
          <cell r="TK144"/>
          <cell r="TL144"/>
          <cell r="TM144"/>
          <cell r="TN144"/>
          <cell r="TO144"/>
          <cell r="TP144"/>
          <cell r="TQ144"/>
          <cell r="TR144"/>
          <cell r="TS144"/>
          <cell r="TT144"/>
          <cell r="TU144"/>
          <cell r="TV144"/>
          <cell r="TW144"/>
          <cell r="TX144"/>
          <cell r="TY144"/>
          <cell r="TZ144"/>
          <cell r="UA144"/>
          <cell r="UB144"/>
          <cell r="UC144"/>
          <cell r="UD144"/>
          <cell r="UE144"/>
          <cell r="UF144"/>
          <cell r="UG144"/>
          <cell r="UH144"/>
          <cell r="UI144"/>
          <cell r="UJ144"/>
          <cell r="UK144"/>
          <cell r="UL144"/>
          <cell r="UM144"/>
          <cell r="UN144"/>
          <cell r="UO144"/>
          <cell r="UP144"/>
          <cell r="UQ144"/>
          <cell r="UR144"/>
          <cell r="US144"/>
          <cell r="UT144"/>
          <cell r="UU144"/>
          <cell r="UV144"/>
          <cell r="UW144"/>
          <cell r="UX144"/>
          <cell r="UY144"/>
          <cell r="UZ144"/>
          <cell r="VA144"/>
          <cell r="VB144"/>
          <cell r="VC144"/>
          <cell r="VD144"/>
          <cell r="VE144"/>
          <cell r="VF144"/>
          <cell r="VG144"/>
          <cell r="VH144"/>
          <cell r="VI144"/>
          <cell r="VJ144"/>
          <cell r="VK144"/>
          <cell r="VL144"/>
          <cell r="VM144"/>
          <cell r="VN144"/>
          <cell r="VO144"/>
          <cell r="VP144"/>
          <cell r="VQ144"/>
          <cell r="VR144"/>
          <cell r="VS144"/>
          <cell r="VT144"/>
          <cell r="VU144"/>
          <cell r="VV144"/>
          <cell r="VW144"/>
          <cell r="VX144"/>
          <cell r="VY144"/>
          <cell r="VZ144"/>
          <cell r="WA144"/>
          <cell r="WB144"/>
          <cell r="WC144"/>
          <cell r="WD144"/>
          <cell r="WE144"/>
          <cell r="WF144"/>
          <cell r="WG144"/>
          <cell r="WH144"/>
          <cell r="WI144"/>
          <cell r="WJ144"/>
          <cell r="WK144"/>
          <cell r="WL144"/>
          <cell r="WM144"/>
          <cell r="WN144"/>
          <cell r="WO144"/>
          <cell r="WP144"/>
          <cell r="WQ144"/>
          <cell r="WR144"/>
          <cell r="WS144"/>
          <cell r="WT144"/>
          <cell r="WU144"/>
          <cell r="WV144"/>
          <cell r="WW144"/>
          <cell r="WX144"/>
          <cell r="WY144"/>
          <cell r="WZ144"/>
          <cell r="XA144"/>
          <cell r="XB144"/>
          <cell r="XC144"/>
          <cell r="XD144"/>
          <cell r="XE144"/>
          <cell r="XF144"/>
          <cell r="XG144"/>
          <cell r="XH144"/>
          <cell r="XI144"/>
          <cell r="XJ144"/>
          <cell r="XK144"/>
          <cell r="XL144"/>
          <cell r="XM144"/>
          <cell r="XN144"/>
          <cell r="XO144"/>
          <cell r="XP144"/>
          <cell r="XQ144"/>
          <cell r="XR144"/>
          <cell r="XS144"/>
          <cell r="XT144"/>
          <cell r="XU144"/>
          <cell r="XV144"/>
        </row>
        <row r="145">
          <cell r="E145"/>
          <cell r="F145"/>
          <cell r="G145"/>
          <cell r="H145"/>
          <cell r="I145"/>
          <cell r="J145"/>
          <cell r="K145"/>
          <cell r="L145"/>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O145"/>
          <cell r="AP145"/>
          <cell r="AQ145"/>
          <cell r="AR145"/>
          <cell r="AS145"/>
          <cell r="AT145"/>
          <cell r="AU145"/>
          <cell r="AV145"/>
          <cell r="AW145"/>
          <cell r="AX145"/>
          <cell r="AY145"/>
          <cell r="AZ145"/>
          <cell r="BA145"/>
          <cell r="BB145"/>
          <cell r="BC145"/>
          <cell r="BD145"/>
          <cell r="BE145"/>
          <cell r="BF145"/>
          <cell r="BG145"/>
          <cell r="BH145"/>
          <cell r="BI145"/>
          <cell r="BJ145"/>
          <cell r="BK145"/>
          <cell r="BL145"/>
          <cell r="BM145"/>
          <cell r="BN145"/>
          <cell r="BO145"/>
          <cell r="BP145"/>
          <cell r="BQ145"/>
          <cell r="BR145"/>
          <cell r="BS145"/>
          <cell r="BT145"/>
          <cell r="BU145"/>
          <cell r="BV145"/>
          <cell r="BW145"/>
          <cell r="BX145"/>
          <cell r="BY145"/>
          <cell r="BZ145"/>
          <cell r="CA145"/>
          <cell r="CB145"/>
          <cell r="CC145"/>
          <cell r="CD145"/>
          <cell r="CE145"/>
          <cell r="CF145"/>
          <cell r="CG145"/>
          <cell r="CH145"/>
          <cell r="CI145"/>
          <cell r="CJ145"/>
          <cell r="CK145"/>
          <cell r="CL145"/>
          <cell r="CM145"/>
          <cell r="CN145"/>
          <cell r="CO145"/>
          <cell r="CP145"/>
          <cell r="CQ145"/>
          <cell r="CR145"/>
          <cell r="CS145"/>
          <cell r="CT145"/>
          <cell r="CU145"/>
          <cell r="CV145"/>
          <cell r="CW145"/>
          <cell r="CX145"/>
          <cell r="CY145"/>
          <cell r="CZ145"/>
          <cell r="DA145"/>
          <cell r="DB145"/>
          <cell r="DC145"/>
          <cell r="DD145"/>
          <cell r="DE145"/>
          <cell r="DF145"/>
          <cell r="DG145"/>
          <cell r="DH145"/>
          <cell r="DI145"/>
          <cell r="DJ145"/>
          <cell r="DK145"/>
          <cell r="DL145"/>
          <cell r="DM145"/>
          <cell r="DN145"/>
          <cell r="DO145"/>
          <cell r="DP145"/>
          <cell r="DQ145"/>
          <cell r="DR145"/>
          <cell r="DS145"/>
          <cell r="DT145"/>
          <cell r="DU145"/>
          <cell r="DV145"/>
          <cell r="DW145"/>
          <cell r="DX145"/>
          <cell r="DY145"/>
          <cell r="DZ145"/>
          <cell r="EA145"/>
          <cell r="EB145"/>
          <cell r="EC145"/>
          <cell r="ED145"/>
          <cell r="EE145"/>
          <cell r="EF145"/>
          <cell r="EG145"/>
          <cell r="EH145"/>
          <cell r="EI145"/>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cell r="FT145"/>
          <cell r="FU145"/>
          <cell r="FV145"/>
          <cell r="FW145"/>
          <cell r="FX145"/>
          <cell r="FY145"/>
          <cell r="FZ145"/>
          <cell r="GA145"/>
          <cell r="GB145"/>
          <cell r="GC145"/>
          <cell r="GD145"/>
          <cell r="GE145"/>
          <cell r="GF145"/>
          <cell r="GG145"/>
          <cell r="GH145"/>
          <cell r="GI145"/>
          <cell r="GJ145"/>
          <cell r="GK145"/>
          <cell r="GL145"/>
          <cell r="GM145"/>
          <cell r="GN145"/>
          <cell r="GO145"/>
          <cell r="GP145"/>
          <cell r="GQ145"/>
          <cell r="GR145"/>
          <cell r="GS145"/>
          <cell r="GT145"/>
          <cell r="GU145"/>
          <cell r="GV145"/>
          <cell r="GW145"/>
          <cell r="GX145"/>
          <cell r="GY145"/>
          <cell r="GZ145"/>
          <cell r="HA145"/>
          <cell r="HB145"/>
          <cell r="HC145"/>
          <cell r="HD145"/>
          <cell r="HE145"/>
          <cell r="HF145"/>
          <cell r="HG145"/>
          <cell r="HH145"/>
          <cell r="HI145"/>
          <cell r="HJ145"/>
          <cell r="HK145"/>
          <cell r="HL145"/>
          <cell r="HM145"/>
          <cell r="HN145"/>
          <cell r="HO145"/>
          <cell r="HP145"/>
          <cell r="HQ145"/>
          <cell r="HR145"/>
          <cell r="HS145"/>
          <cell r="HT145"/>
          <cell r="HU145"/>
          <cell r="HV145"/>
          <cell r="HW145"/>
          <cell r="HX145"/>
          <cell r="HY145"/>
          <cell r="HZ145"/>
          <cell r="IA145"/>
          <cell r="IB145"/>
          <cell r="IC145"/>
          <cell r="ID145"/>
          <cell r="IE145"/>
          <cell r="IF145"/>
          <cell r="IG145"/>
          <cell r="IH145"/>
          <cell r="II145"/>
          <cell r="IJ145"/>
          <cell r="IK145"/>
          <cell r="IL145"/>
          <cell r="IM145"/>
          <cell r="IN145"/>
          <cell r="IO145"/>
          <cell r="IP145"/>
          <cell r="IQ145"/>
          <cell r="IR145"/>
          <cell r="IS145"/>
          <cell r="IT145"/>
          <cell r="IU145"/>
          <cell r="IV145"/>
          <cell r="IW145"/>
          <cell r="IX145"/>
          <cell r="IY145"/>
          <cell r="IZ145"/>
          <cell r="JA145"/>
          <cell r="JB145"/>
          <cell r="JC145"/>
          <cell r="JD145"/>
          <cell r="JE145"/>
          <cell r="JF145"/>
          <cell r="JG145"/>
          <cell r="JH145"/>
          <cell r="JI145"/>
          <cell r="JJ145"/>
          <cell r="JK145"/>
          <cell r="JL145"/>
          <cell r="JM145"/>
          <cell r="JN145"/>
          <cell r="JO145"/>
          <cell r="JP145"/>
          <cell r="JQ145"/>
          <cell r="JR145"/>
          <cell r="JS145"/>
          <cell r="JT145"/>
          <cell r="JU145"/>
          <cell r="JV145"/>
          <cell r="JW145"/>
          <cell r="JX145"/>
          <cell r="JY145"/>
          <cell r="JZ145"/>
          <cell r="KA145"/>
          <cell r="KB145"/>
          <cell r="KC145"/>
          <cell r="KD145"/>
          <cell r="KE145"/>
          <cell r="KF145"/>
          <cell r="KG145"/>
          <cell r="KH145"/>
          <cell r="KI145"/>
          <cell r="KJ145"/>
          <cell r="KK145"/>
          <cell r="KL145"/>
          <cell r="KM145"/>
          <cell r="KN145"/>
          <cell r="KO145"/>
          <cell r="KP145"/>
          <cell r="KQ145"/>
          <cell r="KR145"/>
          <cell r="KS145"/>
          <cell r="KT145"/>
          <cell r="KU145"/>
          <cell r="KV145"/>
          <cell r="KW145"/>
          <cell r="KX145"/>
          <cell r="KY145"/>
          <cell r="KZ145"/>
          <cell r="LA145"/>
          <cell r="LB145"/>
          <cell r="LC145"/>
          <cell r="LD145"/>
          <cell r="LE145"/>
          <cell r="LF145"/>
          <cell r="LG145"/>
          <cell r="LH145"/>
          <cell r="LI145"/>
          <cell r="LJ145"/>
          <cell r="LK145"/>
          <cell r="LL145"/>
          <cell r="LM145"/>
          <cell r="LN145"/>
          <cell r="LO145"/>
          <cell r="LP145"/>
          <cell r="LQ145"/>
          <cell r="LR145"/>
          <cell r="LS145"/>
          <cell r="LT145"/>
          <cell r="LU145"/>
          <cell r="LV145"/>
          <cell r="LW145"/>
          <cell r="LX145"/>
          <cell r="LY145"/>
          <cell r="LZ145"/>
          <cell r="MA145"/>
          <cell r="MB145"/>
          <cell r="MC145"/>
          <cell r="MD145"/>
          <cell r="ME145"/>
          <cell r="MF145"/>
          <cell r="MG145"/>
          <cell r="MH145"/>
          <cell r="MI145"/>
          <cell r="MJ145"/>
          <cell r="MK145"/>
          <cell r="ML145"/>
          <cell r="MM145"/>
          <cell r="MN145"/>
          <cell r="MO145"/>
          <cell r="MP145"/>
          <cell r="MQ145"/>
          <cell r="MR145"/>
          <cell r="MS145"/>
          <cell r="MT145"/>
          <cell r="MU145"/>
          <cell r="MV145"/>
          <cell r="MW145"/>
          <cell r="MX145"/>
          <cell r="MY145"/>
          <cell r="MZ145"/>
          <cell r="NA145"/>
          <cell r="NB145"/>
          <cell r="NC145"/>
          <cell r="ND145"/>
          <cell r="NE145"/>
          <cell r="NF145"/>
          <cell r="NG145"/>
          <cell r="NH145"/>
          <cell r="NI145"/>
          <cell r="NJ145"/>
          <cell r="NK145"/>
          <cell r="NL145"/>
          <cell r="NM145"/>
          <cell r="NN145"/>
          <cell r="NO145"/>
          <cell r="NP145"/>
          <cell r="NQ145"/>
          <cell r="NR145"/>
          <cell r="NS145"/>
          <cell r="NT145"/>
          <cell r="NU145"/>
          <cell r="NV145"/>
          <cell r="NW145"/>
          <cell r="NX145"/>
          <cell r="NY145"/>
          <cell r="NZ145"/>
          <cell r="OA145"/>
          <cell r="OB145"/>
          <cell r="OC145"/>
          <cell r="OD145"/>
          <cell r="OE145"/>
          <cell r="OF145"/>
          <cell r="OG145"/>
          <cell r="OH145"/>
          <cell r="OI145"/>
          <cell r="OJ145"/>
          <cell r="OK145"/>
          <cell r="OL145"/>
          <cell r="OM145"/>
          <cell r="ON145"/>
          <cell r="OO145"/>
          <cell r="OP145"/>
          <cell r="OQ145"/>
          <cell r="OR145"/>
          <cell r="OS145"/>
          <cell r="OT145"/>
          <cell r="OU145"/>
          <cell r="OV145"/>
          <cell r="OW145"/>
          <cell r="OX145"/>
          <cell r="OY145"/>
          <cell r="OZ145"/>
          <cell r="PA145"/>
          <cell r="PB145"/>
          <cell r="PC145"/>
          <cell r="PD145"/>
          <cell r="PE145"/>
          <cell r="PF145"/>
          <cell r="PG145"/>
          <cell r="PH145"/>
          <cell r="PI145"/>
          <cell r="PJ145"/>
          <cell r="PK145"/>
          <cell r="PL145"/>
          <cell r="PM145"/>
          <cell r="PN145"/>
          <cell r="PO145"/>
          <cell r="PP145"/>
          <cell r="PQ145"/>
          <cell r="PR145"/>
          <cell r="PS145"/>
          <cell r="PT145"/>
          <cell r="PU145"/>
          <cell r="PV145"/>
          <cell r="PW145"/>
          <cell r="PX145"/>
          <cell r="PY145"/>
          <cell r="PZ145"/>
          <cell r="QA145"/>
          <cell r="QB145"/>
          <cell r="QC145"/>
          <cell r="QD145"/>
          <cell r="QE145"/>
          <cell r="QF145"/>
          <cell r="QG145"/>
          <cell r="QH145"/>
          <cell r="QI145"/>
          <cell r="QJ145"/>
          <cell r="QK145"/>
          <cell r="QL145"/>
          <cell r="QM145"/>
          <cell r="QN145"/>
          <cell r="QO145"/>
          <cell r="QP145"/>
          <cell r="QQ145"/>
          <cell r="QR145"/>
          <cell r="QS145"/>
          <cell r="QT145"/>
          <cell r="QU145"/>
          <cell r="QV145"/>
          <cell r="QW145"/>
          <cell r="QX145"/>
          <cell r="QY145"/>
          <cell r="QZ145"/>
          <cell r="RA145"/>
          <cell r="RB145"/>
          <cell r="RC145"/>
          <cell r="RD145"/>
          <cell r="RE145"/>
          <cell r="RF145"/>
          <cell r="RG145"/>
          <cell r="RH145"/>
          <cell r="RI145"/>
          <cell r="RJ145"/>
          <cell r="RK145"/>
          <cell r="RL145"/>
          <cell r="RM145"/>
          <cell r="RN145"/>
          <cell r="RO145"/>
          <cell r="RP145"/>
          <cell r="RQ145"/>
          <cell r="RR145"/>
          <cell r="RS145"/>
          <cell r="RT145"/>
          <cell r="RU145"/>
          <cell r="RV145"/>
          <cell r="RW145"/>
          <cell r="RX145"/>
          <cell r="RY145"/>
          <cell r="RZ145"/>
          <cell r="SA145"/>
          <cell r="SB145"/>
          <cell r="SC145"/>
          <cell r="SD145"/>
          <cell r="SE145"/>
          <cell r="SF145"/>
          <cell r="SG145"/>
          <cell r="SH145"/>
          <cell r="SI145"/>
          <cell r="SJ145"/>
          <cell r="SK145"/>
          <cell r="SL145"/>
          <cell r="SM145"/>
          <cell r="SN145"/>
          <cell r="SO145"/>
          <cell r="SP145"/>
          <cell r="SQ145"/>
          <cell r="SR145"/>
          <cell r="SS145"/>
          <cell r="ST145"/>
          <cell r="SU145"/>
          <cell r="SV145"/>
          <cell r="SW145"/>
          <cell r="SX145"/>
          <cell r="SY145"/>
          <cell r="SZ145"/>
          <cell r="TA145"/>
          <cell r="TB145"/>
          <cell r="TC145"/>
          <cell r="TD145"/>
          <cell r="TE145"/>
          <cell r="TF145"/>
          <cell r="TG145"/>
          <cell r="TH145"/>
          <cell r="TI145"/>
          <cell r="TJ145"/>
          <cell r="TK145"/>
          <cell r="TL145"/>
          <cell r="TM145"/>
          <cell r="TN145"/>
          <cell r="TO145"/>
          <cell r="TP145"/>
          <cell r="TQ145"/>
          <cell r="TR145"/>
          <cell r="TS145"/>
          <cell r="TT145"/>
          <cell r="TU145"/>
          <cell r="TV145"/>
          <cell r="TW145"/>
          <cell r="TX145"/>
          <cell r="TY145"/>
          <cell r="TZ145"/>
          <cell r="UA145"/>
          <cell r="UB145"/>
          <cell r="UC145"/>
          <cell r="UD145"/>
          <cell r="UE145"/>
          <cell r="UF145"/>
          <cell r="UG145"/>
          <cell r="UH145"/>
          <cell r="UI145"/>
          <cell r="UJ145"/>
          <cell r="UK145"/>
          <cell r="UL145"/>
          <cell r="UM145"/>
          <cell r="UN145"/>
          <cell r="UO145"/>
          <cell r="UP145"/>
          <cell r="UQ145"/>
          <cell r="UR145"/>
          <cell r="US145"/>
          <cell r="UT145"/>
          <cell r="UU145"/>
          <cell r="UV145"/>
          <cell r="UW145"/>
          <cell r="UX145"/>
          <cell r="UY145"/>
          <cell r="UZ145"/>
          <cell r="VA145"/>
          <cell r="VB145"/>
          <cell r="VC145"/>
          <cell r="VD145"/>
          <cell r="VE145"/>
          <cell r="VF145"/>
          <cell r="VG145"/>
          <cell r="VH145"/>
          <cell r="VI145"/>
          <cell r="VJ145"/>
          <cell r="VK145"/>
          <cell r="VL145"/>
          <cell r="VM145"/>
          <cell r="VN145"/>
          <cell r="VO145"/>
          <cell r="VP145"/>
          <cell r="VQ145"/>
          <cell r="VR145"/>
          <cell r="VS145"/>
          <cell r="VT145"/>
          <cell r="VU145"/>
          <cell r="VV145"/>
          <cell r="VW145"/>
          <cell r="VX145"/>
          <cell r="VY145"/>
          <cell r="VZ145"/>
          <cell r="WA145"/>
          <cell r="WB145"/>
          <cell r="WC145"/>
          <cell r="WD145"/>
          <cell r="WE145"/>
          <cell r="WF145"/>
          <cell r="WG145"/>
          <cell r="WH145"/>
          <cell r="WI145"/>
          <cell r="WJ145"/>
          <cell r="WK145"/>
          <cell r="WL145"/>
          <cell r="WM145"/>
          <cell r="WN145"/>
          <cell r="WO145"/>
          <cell r="WP145"/>
          <cell r="WQ145"/>
          <cell r="WR145"/>
          <cell r="WS145"/>
          <cell r="WT145"/>
          <cell r="WU145"/>
          <cell r="WV145"/>
          <cell r="WW145"/>
          <cell r="WX145"/>
          <cell r="WY145"/>
          <cell r="WZ145"/>
          <cell r="XA145"/>
          <cell r="XB145"/>
          <cell r="XC145"/>
          <cell r="XD145"/>
          <cell r="XE145"/>
          <cell r="XF145"/>
          <cell r="XG145"/>
          <cell r="XH145"/>
          <cell r="XI145"/>
          <cell r="XJ145"/>
          <cell r="XK145"/>
          <cell r="XL145"/>
          <cell r="XM145"/>
          <cell r="XN145"/>
          <cell r="XO145"/>
          <cell r="XP145"/>
          <cell r="XQ145"/>
          <cell r="XR145"/>
          <cell r="XS145"/>
          <cell r="XT145"/>
          <cell r="XU145"/>
          <cell r="XV145"/>
        </row>
        <row r="146">
          <cell r="E146"/>
          <cell r="F146"/>
          <cell r="G146"/>
          <cell r="H146"/>
          <cell r="I146"/>
          <cell r="J146"/>
          <cell r="K146"/>
          <cell r="L146"/>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O146"/>
          <cell r="AP146"/>
          <cell r="AQ146"/>
          <cell r="AR146"/>
          <cell r="AS146"/>
          <cell r="AT146"/>
          <cell r="AU146"/>
          <cell r="AV146"/>
          <cell r="AW146"/>
          <cell r="AX146"/>
          <cell r="AY146"/>
          <cell r="AZ146"/>
          <cell r="BA146"/>
          <cell r="BB146"/>
          <cell r="BC146"/>
          <cell r="BD146"/>
          <cell r="BE146"/>
          <cell r="BF146"/>
          <cell r="BG146"/>
          <cell r="BH146"/>
          <cell r="BI146"/>
          <cell r="BJ146"/>
          <cell r="BK146"/>
          <cell r="BL146"/>
          <cell r="BM146"/>
          <cell r="BN146"/>
          <cell r="BO146"/>
          <cell r="BP146"/>
          <cell r="BQ146"/>
          <cell r="BR146"/>
          <cell r="BS146"/>
          <cell r="BT146"/>
          <cell r="BU146"/>
          <cell r="BV146"/>
          <cell r="BW146"/>
          <cell r="BX146"/>
          <cell r="BY146"/>
          <cell r="BZ146"/>
          <cell r="CA146"/>
          <cell r="CB146"/>
          <cell r="CC146"/>
          <cell r="CD146"/>
          <cell r="CE146"/>
          <cell r="CF146"/>
          <cell r="CG146"/>
          <cell r="CH146"/>
          <cell r="CI146"/>
          <cell r="CJ146"/>
          <cell r="CK146"/>
          <cell r="CL146"/>
          <cell r="CM146"/>
          <cell r="CN146"/>
          <cell r="CO146"/>
          <cell r="CP146"/>
          <cell r="CQ146"/>
          <cell r="CR146"/>
          <cell r="CS146"/>
          <cell r="CT146"/>
          <cell r="CU146"/>
          <cell r="CV146"/>
          <cell r="CW146"/>
          <cell r="CX146"/>
          <cell r="CY146"/>
          <cell r="CZ146"/>
          <cell r="DA146"/>
          <cell r="DB146"/>
          <cell r="DC146"/>
          <cell r="DD146"/>
          <cell r="DE146"/>
          <cell r="DF146"/>
          <cell r="DG146"/>
          <cell r="DH146"/>
          <cell r="DI146"/>
          <cell r="DJ146"/>
          <cell r="DK146"/>
          <cell r="DL146"/>
          <cell r="DM146"/>
          <cell r="DN146"/>
          <cell r="DO146"/>
          <cell r="DP146"/>
          <cell r="DQ146"/>
          <cell r="DR146"/>
          <cell r="DS146"/>
          <cell r="DT146"/>
          <cell r="DU146"/>
          <cell r="DV146"/>
          <cell r="DW146"/>
          <cell r="DX146"/>
          <cell r="DY146"/>
          <cell r="DZ146"/>
          <cell r="EA146"/>
          <cell r="EB146"/>
          <cell r="EC146"/>
          <cell r="ED146"/>
          <cell r="EE146"/>
          <cell r="EF146"/>
          <cell r="EG146"/>
          <cell r="EH146"/>
          <cell r="EI146"/>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cell r="FT146"/>
          <cell r="FU146"/>
          <cell r="FV146"/>
          <cell r="FW146"/>
          <cell r="FX146"/>
          <cell r="FY146"/>
          <cell r="FZ146"/>
          <cell r="GA146"/>
          <cell r="GB146"/>
          <cell r="GC146"/>
          <cell r="GD146"/>
          <cell r="GE146"/>
          <cell r="GF146"/>
          <cell r="GG146"/>
          <cell r="GH146"/>
          <cell r="GI146"/>
          <cell r="GJ146"/>
          <cell r="GK146"/>
          <cell r="GL146"/>
          <cell r="GM146"/>
          <cell r="GN146"/>
          <cell r="GO146"/>
          <cell r="GP146"/>
          <cell r="GQ146"/>
          <cell r="GR146"/>
          <cell r="GS146"/>
          <cell r="GT146"/>
          <cell r="GU146"/>
          <cell r="GV146"/>
          <cell r="GW146"/>
          <cell r="GX146"/>
          <cell r="GY146"/>
          <cell r="GZ146"/>
          <cell r="HA146"/>
          <cell r="HB146"/>
          <cell r="HC146"/>
          <cell r="HD146"/>
          <cell r="HE146"/>
          <cell r="HF146"/>
          <cell r="HG146"/>
          <cell r="HH146"/>
          <cell r="HI146"/>
          <cell r="HJ146"/>
          <cell r="HK146"/>
          <cell r="HL146"/>
          <cell r="HM146"/>
          <cell r="HN146"/>
          <cell r="HO146"/>
          <cell r="HP146"/>
          <cell r="HQ146"/>
          <cell r="HR146"/>
          <cell r="HS146"/>
          <cell r="HT146"/>
          <cell r="HU146"/>
          <cell r="HV146"/>
          <cell r="HW146"/>
          <cell r="HX146"/>
          <cell r="HY146"/>
          <cell r="HZ146"/>
          <cell r="IA146"/>
          <cell r="IB146"/>
          <cell r="IC146"/>
          <cell r="ID146"/>
          <cell r="IE146"/>
          <cell r="IF146"/>
          <cell r="IG146"/>
          <cell r="IH146"/>
          <cell r="II146"/>
          <cell r="IJ146"/>
          <cell r="IK146"/>
          <cell r="IL146"/>
          <cell r="IM146"/>
          <cell r="IN146"/>
          <cell r="IO146"/>
          <cell r="IP146"/>
          <cell r="IQ146"/>
          <cell r="IR146"/>
          <cell r="IS146"/>
          <cell r="IT146"/>
          <cell r="IU146"/>
          <cell r="IV146"/>
          <cell r="IW146"/>
          <cell r="IX146"/>
          <cell r="IY146"/>
          <cell r="IZ146"/>
          <cell r="JA146"/>
          <cell r="JB146"/>
          <cell r="JC146"/>
          <cell r="JD146"/>
          <cell r="JE146"/>
          <cell r="JF146"/>
          <cell r="JG146"/>
          <cell r="JH146"/>
          <cell r="JI146"/>
          <cell r="JJ146"/>
          <cell r="JK146"/>
          <cell r="JL146"/>
          <cell r="JM146"/>
          <cell r="JN146"/>
          <cell r="JO146"/>
          <cell r="JP146"/>
          <cell r="JQ146"/>
          <cell r="JR146"/>
          <cell r="JS146"/>
          <cell r="JT146"/>
          <cell r="JU146"/>
          <cell r="JV146"/>
          <cell r="JW146"/>
          <cell r="JX146"/>
          <cell r="JY146"/>
          <cell r="JZ146"/>
          <cell r="KA146"/>
          <cell r="KB146"/>
          <cell r="KC146"/>
          <cell r="KD146"/>
          <cell r="KE146"/>
          <cell r="KF146"/>
          <cell r="KG146"/>
          <cell r="KH146"/>
          <cell r="KI146"/>
          <cell r="KJ146"/>
          <cell r="KK146"/>
          <cell r="KL146"/>
          <cell r="KM146"/>
          <cell r="KN146"/>
          <cell r="KO146"/>
          <cell r="KP146"/>
          <cell r="KQ146"/>
          <cell r="KR146"/>
          <cell r="KS146"/>
          <cell r="KT146"/>
          <cell r="KU146"/>
          <cell r="KV146"/>
          <cell r="KW146"/>
          <cell r="KX146"/>
          <cell r="KY146"/>
          <cell r="KZ146"/>
          <cell r="LA146"/>
          <cell r="LB146"/>
          <cell r="LC146"/>
          <cell r="LD146"/>
          <cell r="LE146"/>
          <cell r="LF146"/>
          <cell r="LG146"/>
          <cell r="LH146"/>
          <cell r="LI146"/>
          <cell r="LJ146"/>
          <cell r="LK146"/>
          <cell r="LL146"/>
          <cell r="LM146"/>
          <cell r="LN146"/>
          <cell r="LO146"/>
          <cell r="LP146"/>
          <cell r="LQ146"/>
          <cell r="LR146"/>
          <cell r="LS146"/>
          <cell r="LT146"/>
          <cell r="LU146"/>
          <cell r="LV146"/>
          <cell r="LW146"/>
          <cell r="LX146"/>
          <cell r="LY146"/>
          <cell r="LZ146"/>
          <cell r="MA146"/>
          <cell r="MB146"/>
          <cell r="MC146"/>
          <cell r="MD146"/>
          <cell r="ME146"/>
          <cell r="MF146"/>
          <cell r="MG146"/>
          <cell r="MH146"/>
          <cell r="MI146"/>
          <cell r="MJ146"/>
          <cell r="MK146"/>
          <cell r="ML146"/>
          <cell r="MM146"/>
          <cell r="MN146"/>
          <cell r="MO146"/>
          <cell r="MP146"/>
          <cell r="MQ146"/>
          <cell r="MR146"/>
          <cell r="MS146"/>
          <cell r="MT146"/>
          <cell r="MU146"/>
          <cell r="MV146"/>
          <cell r="MW146"/>
          <cell r="MX146"/>
          <cell r="MY146"/>
          <cell r="MZ146"/>
          <cell r="NA146"/>
          <cell r="NB146"/>
          <cell r="NC146"/>
          <cell r="ND146"/>
          <cell r="NE146"/>
          <cell r="NF146"/>
          <cell r="NG146"/>
          <cell r="NH146"/>
          <cell r="NI146"/>
          <cell r="NJ146"/>
          <cell r="NK146"/>
          <cell r="NL146"/>
          <cell r="NM146"/>
          <cell r="NN146"/>
          <cell r="NO146"/>
          <cell r="NP146"/>
          <cell r="NQ146"/>
          <cell r="NR146"/>
          <cell r="NS146"/>
          <cell r="NT146"/>
          <cell r="NU146"/>
          <cell r="NV146"/>
          <cell r="NW146"/>
          <cell r="NX146"/>
          <cell r="NY146"/>
          <cell r="NZ146"/>
          <cell r="OA146"/>
          <cell r="OB146"/>
          <cell r="OC146"/>
          <cell r="OD146"/>
          <cell r="OE146"/>
          <cell r="OF146"/>
          <cell r="OG146"/>
          <cell r="OH146"/>
          <cell r="OI146"/>
          <cell r="OJ146"/>
          <cell r="OK146"/>
          <cell r="OL146"/>
          <cell r="OM146"/>
          <cell r="ON146"/>
          <cell r="OO146"/>
          <cell r="OP146"/>
          <cell r="OQ146"/>
          <cell r="OR146"/>
          <cell r="OS146"/>
          <cell r="OT146"/>
          <cell r="OU146"/>
          <cell r="OV146"/>
          <cell r="OW146"/>
          <cell r="OX146"/>
          <cell r="OY146"/>
          <cell r="OZ146"/>
          <cell r="PA146"/>
          <cell r="PB146"/>
          <cell r="PC146"/>
          <cell r="PD146"/>
          <cell r="PE146"/>
          <cell r="PF146"/>
          <cell r="PG146"/>
          <cell r="PH146"/>
          <cell r="PI146"/>
          <cell r="PJ146"/>
          <cell r="PK146"/>
          <cell r="PL146"/>
          <cell r="PM146"/>
          <cell r="PN146"/>
          <cell r="PO146"/>
          <cell r="PP146"/>
          <cell r="PQ146"/>
          <cell r="PR146"/>
          <cell r="PS146"/>
          <cell r="PT146"/>
          <cell r="PU146"/>
          <cell r="PV146"/>
          <cell r="PW146"/>
          <cell r="PX146"/>
          <cell r="PY146"/>
          <cell r="PZ146"/>
          <cell r="QA146"/>
          <cell r="QB146"/>
          <cell r="QC146"/>
          <cell r="QD146"/>
          <cell r="QE146"/>
          <cell r="QF146"/>
          <cell r="QG146"/>
          <cell r="QH146"/>
          <cell r="QI146"/>
          <cell r="QJ146"/>
          <cell r="QK146"/>
          <cell r="QL146"/>
          <cell r="QM146"/>
          <cell r="QN146"/>
          <cell r="QO146"/>
          <cell r="QP146"/>
          <cell r="QQ146"/>
          <cell r="QR146"/>
          <cell r="QS146"/>
          <cell r="QT146"/>
          <cell r="QU146"/>
          <cell r="QV146"/>
          <cell r="QW146"/>
          <cell r="QX146"/>
          <cell r="QY146"/>
          <cell r="QZ146"/>
          <cell r="RA146"/>
          <cell r="RB146"/>
          <cell r="RC146"/>
          <cell r="RD146"/>
          <cell r="RE146"/>
          <cell r="RF146"/>
          <cell r="RG146"/>
          <cell r="RH146"/>
          <cell r="RI146"/>
          <cell r="RJ146"/>
          <cell r="RK146"/>
          <cell r="RL146"/>
          <cell r="RM146"/>
          <cell r="RN146"/>
          <cell r="RO146"/>
          <cell r="RP146"/>
          <cell r="RQ146"/>
          <cell r="RR146"/>
          <cell r="RS146"/>
          <cell r="RT146"/>
          <cell r="RU146"/>
          <cell r="RV146"/>
          <cell r="RW146"/>
          <cell r="RX146"/>
          <cell r="RY146"/>
          <cell r="RZ146"/>
          <cell r="SA146"/>
          <cell r="SB146"/>
          <cell r="SC146"/>
          <cell r="SD146"/>
          <cell r="SE146"/>
          <cell r="SF146"/>
          <cell r="SG146"/>
          <cell r="SH146"/>
          <cell r="SI146"/>
          <cell r="SJ146"/>
          <cell r="SK146"/>
          <cell r="SL146"/>
          <cell r="SM146"/>
          <cell r="SN146"/>
          <cell r="SO146"/>
          <cell r="SP146"/>
          <cell r="SQ146"/>
          <cell r="SR146"/>
          <cell r="SS146"/>
          <cell r="ST146"/>
          <cell r="SU146"/>
          <cell r="SV146"/>
          <cell r="SW146"/>
          <cell r="SX146"/>
          <cell r="SY146"/>
          <cell r="SZ146"/>
          <cell r="TA146"/>
          <cell r="TB146"/>
          <cell r="TC146"/>
          <cell r="TD146"/>
          <cell r="TE146"/>
          <cell r="TF146"/>
          <cell r="TG146"/>
          <cell r="TH146"/>
          <cell r="TI146"/>
          <cell r="TJ146"/>
          <cell r="TK146"/>
          <cell r="TL146"/>
          <cell r="TM146"/>
          <cell r="TN146"/>
          <cell r="TO146"/>
          <cell r="TP146"/>
          <cell r="TQ146"/>
          <cell r="TR146"/>
          <cell r="TS146"/>
          <cell r="TT146"/>
          <cell r="TU146"/>
          <cell r="TV146"/>
          <cell r="TW146"/>
          <cell r="TX146"/>
          <cell r="TY146"/>
          <cell r="TZ146"/>
          <cell r="UA146"/>
          <cell r="UB146"/>
          <cell r="UC146"/>
          <cell r="UD146"/>
          <cell r="UE146"/>
          <cell r="UF146"/>
          <cell r="UG146"/>
          <cell r="UH146"/>
          <cell r="UI146"/>
          <cell r="UJ146"/>
          <cell r="UK146"/>
          <cell r="UL146"/>
          <cell r="UM146"/>
          <cell r="UN146"/>
          <cell r="UO146"/>
          <cell r="UP146"/>
          <cell r="UQ146"/>
          <cell r="UR146"/>
          <cell r="US146"/>
          <cell r="UT146"/>
          <cell r="UU146"/>
          <cell r="UV146"/>
          <cell r="UW146"/>
          <cell r="UX146"/>
          <cell r="UY146"/>
          <cell r="UZ146"/>
          <cell r="VA146"/>
          <cell r="VB146"/>
          <cell r="VC146"/>
          <cell r="VD146"/>
          <cell r="VE146"/>
          <cell r="VF146"/>
          <cell r="VG146"/>
          <cell r="VH146"/>
          <cell r="VI146"/>
          <cell r="VJ146"/>
          <cell r="VK146"/>
          <cell r="VL146"/>
          <cell r="VM146"/>
          <cell r="VN146"/>
          <cell r="VO146"/>
          <cell r="VP146"/>
          <cell r="VQ146"/>
          <cell r="VR146"/>
          <cell r="VS146"/>
          <cell r="VT146"/>
          <cell r="VU146"/>
          <cell r="VV146"/>
          <cell r="VW146"/>
          <cell r="VX146"/>
          <cell r="VY146"/>
          <cell r="VZ146"/>
          <cell r="WA146"/>
          <cell r="WB146"/>
          <cell r="WC146"/>
          <cell r="WD146"/>
          <cell r="WE146"/>
          <cell r="WF146"/>
          <cell r="WG146"/>
          <cell r="WH146"/>
          <cell r="WI146"/>
          <cell r="WJ146"/>
          <cell r="WK146"/>
          <cell r="WL146"/>
          <cell r="WM146"/>
          <cell r="WN146"/>
          <cell r="WO146"/>
          <cell r="WP146"/>
          <cell r="WQ146"/>
          <cell r="WR146"/>
          <cell r="WS146"/>
          <cell r="WT146"/>
          <cell r="WU146"/>
          <cell r="WV146"/>
          <cell r="WW146"/>
          <cell r="WX146"/>
          <cell r="WY146"/>
          <cell r="WZ146"/>
          <cell r="XA146"/>
          <cell r="XB146"/>
          <cell r="XC146"/>
          <cell r="XD146"/>
          <cell r="XE146"/>
          <cell r="XF146"/>
          <cell r="XG146"/>
          <cell r="XH146"/>
          <cell r="XI146"/>
          <cell r="XJ146"/>
          <cell r="XK146"/>
          <cell r="XL146"/>
          <cell r="XM146"/>
          <cell r="XN146"/>
          <cell r="XO146"/>
          <cell r="XP146"/>
          <cell r="XQ146"/>
          <cell r="XR146"/>
          <cell r="XS146"/>
          <cell r="XT146"/>
          <cell r="XU146"/>
          <cell r="XV146"/>
        </row>
        <row r="147">
          <cell r="E147"/>
          <cell r="F147"/>
          <cell r="G147"/>
          <cell r="H147"/>
          <cell r="I147"/>
          <cell r="J147"/>
          <cell r="K147"/>
          <cell r="L147"/>
          <cell r="M147"/>
          <cell r="N147"/>
          <cell r="O147"/>
          <cell r="P147"/>
          <cell r="Q147"/>
          <cell r="R147"/>
          <cell r="S147"/>
          <cell r="T147"/>
          <cell r="U147"/>
          <cell r="V147"/>
          <cell r="W147"/>
          <cell r="X147"/>
          <cell r="Y147"/>
          <cell r="Z147"/>
          <cell r="AA147"/>
          <cell r="AB147"/>
          <cell r="AC147"/>
          <cell r="AD147"/>
          <cell r="AE147"/>
          <cell r="AF147"/>
          <cell r="AG147"/>
          <cell r="AH147"/>
          <cell r="AI147"/>
          <cell r="AJ147"/>
          <cell r="AK147"/>
          <cell r="AL147"/>
          <cell r="AM147"/>
          <cell r="AN147"/>
          <cell r="AO147"/>
          <cell r="AP147"/>
          <cell r="AQ147"/>
          <cell r="AR147"/>
          <cell r="AS147"/>
          <cell r="AT147"/>
          <cell r="AU147"/>
          <cell r="AV147"/>
          <cell r="AW147"/>
          <cell r="AX147"/>
          <cell r="AY147"/>
          <cell r="AZ147"/>
          <cell r="BA147"/>
          <cell r="BB147"/>
          <cell r="BC147"/>
          <cell r="BD147"/>
          <cell r="BE147"/>
          <cell r="BF147"/>
          <cell r="BG147"/>
          <cell r="BH147"/>
          <cell r="BI147"/>
          <cell r="BJ147"/>
          <cell r="BK147"/>
          <cell r="BL147"/>
          <cell r="BM147"/>
          <cell r="BN147"/>
          <cell r="BO147"/>
          <cell r="BP147"/>
          <cell r="BQ147"/>
          <cell r="BR147"/>
          <cell r="BS147"/>
          <cell r="BT147"/>
          <cell r="BU147"/>
          <cell r="BV147"/>
          <cell r="BW147"/>
          <cell r="BX147"/>
          <cell r="BY147"/>
          <cell r="BZ147"/>
          <cell r="CA147"/>
          <cell r="CB147"/>
          <cell r="CC147"/>
          <cell r="CD147"/>
          <cell r="CE147"/>
          <cell r="CF147"/>
          <cell r="CG147"/>
          <cell r="CH147"/>
          <cell r="CI147"/>
          <cell r="CJ147"/>
          <cell r="CK147"/>
          <cell r="CL147"/>
          <cell r="CM147"/>
          <cell r="CN147"/>
          <cell r="CO147"/>
          <cell r="CP147"/>
          <cell r="CQ147"/>
          <cell r="CR147"/>
          <cell r="CS147"/>
          <cell r="CT147"/>
          <cell r="CU147"/>
          <cell r="CV147"/>
          <cell r="CW147"/>
          <cell r="CX147"/>
          <cell r="CY147"/>
          <cell r="CZ147"/>
          <cell r="DA147"/>
          <cell r="DB147"/>
          <cell r="DC147"/>
          <cell r="DD147"/>
          <cell r="DE147"/>
          <cell r="DF147"/>
          <cell r="DG147"/>
          <cell r="DH147"/>
          <cell r="DI147"/>
          <cell r="DJ147"/>
          <cell r="DK147"/>
          <cell r="DL147"/>
          <cell r="DM147"/>
          <cell r="DN147"/>
          <cell r="DO147"/>
          <cell r="DP147"/>
          <cell r="DQ147"/>
          <cell r="DR147"/>
          <cell r="DS147"/>
          <cell r="DT147"/>
          <cell r="DU147"/>
          <cell r="DV147"/>
          <cell r="DW147"/>
          <cell r="DX147"/>
          <cell r="DY147"/>
          <cell r="DZ147"/>
          <cell r="EA147"/>
          <cell r="EB147"/>
          <cell r="EC147"/>
          <cell r="ED147"/>
          <cell r="EE147"/>
          <cell r="EF147"/>
          <cell r="EG147"/>
          <cell r="EH147"/>
          <cell r="EI147"/>
          <cell r="EJ147"/>
          <cell r="EK147"/>
          <cell r="EL147"/>
          <cell r="EM147"/>
          <cell r="EN147"/>
          <cell r="EO147"/>
          <cell r="EP147"/>
          <cell r="EQ147"/>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cell r="FT147"/>
          <cell r="FU147"/>
          <cell r="FV147"/>
          <cell r="FW147"/>
          <cell r="FX147"/>
          <cell r="FY147"/>
          <cell r="FZ147"/>
          <cell r="GA147"/>
          <cell r="GB147"/>
          <cell r="GC147"/>
          <cell r="GD147"/>
          <cell r="GE147"/>
          <cell r="GF147"/>
          <cell r="GG147"/>
          <cell r="GH147"/>
          <cell r="GI147"/>
          <cell r="GJ147"/>
          <cell r="GK147"/>
          <cell r="GL147"/>
          <cell r="GM147"/>
          <cell r="GN147"/>
          <cell r="GO147"/>
          <cell r="GP147"/>
          <cell r="GQ147"/>
          <cell r="GR147"/>
          <cell r="GS147"/>
          <cell r="GT147"/>
          <cell r="GU147"/>
          <cell r="GV147"/>
          <cell r="GW147"/>
          <cell r="GX147"/>
          <cell r="GY147"/>
          <cell r="GZ147"/>
          <cell r="HA147"/>
          <cell r="HB147"/>
          <cell r="HC147"/>
          <cell r="HD147"/>
          <cell r="HE147"/>
          <cell r="HF147"/>
          <cell r="HG147"/>
          <cell r="HH147"/>
          <cell r="HI147"/>
          <cell r="HJ147"/>
          <cell r="HK147"/>
          <cell r="HL147"/>
          <cell r="HM147"/>
          <cell r="HN147"/>
          <cell r="HO147"/>
          <cell r="HP147"/>
          <cell r="HQ147"/>
          <cell r="HR147"/>
          <cell r="HS147"/>
          <cell r="HT147"/>
          <cell r="HU147"/>
          <cell r="HV147"/>
          <cell r="HW147"/>
          <cell r="HX147"/>
          <cell r="HY147"/>
          <cell r="HZ147"/>
          <cell r="IA147"/>
          <cell r="IB147"/>
          <cell r="IC147"/>
          <cell r="ID147"/>
          <cell r="IE147"/>
          <cell r="IF147"/>
          <cell r="IG147"/>
          <cell r="IH147"/>
          <cell r="II147"/>
          <cell r="IJ147"/>
          <cell r="IK147"/>
          <cell r="IL147"/>
          <cell r="IM147"/>
          <cell r="IN147"/>
          <cell r="IO147"/>
          <cell r="IP147"/>
          <cell r="IQ147"/>
          <cell r="IR147"/>
          <cell r="IS147"/>
          <cell r="IT147"/>
          <cell r="IU147"/>
          <cell r="IV147"/>
          <cell r="IW147"/>
          <cell r="IX147"/>
          <cell r="IY147"/>
          <cell r="IZ147"/>
          <cell r="JA147"/>
          <cell r="JB147"/>
          <cell r="JC147"/>
          <cell r="JD147"/>
          <cell r="JE147"/>
          <cell r="JF147"/>
          <cell r="JG147"/>
          <cell r="JH147"/>
          <cell r="JI147"/>
          <cell r="JJ147"/>
          <cell r="JK147"/>
          <cell r="JL147"/>
          <cell r="JM147"/>
          <cell r="JN147"/>
          <cell r="JO147"/>
          <cell r="JP147"/>
          <cell r="JQ147"/>
          <cell r="JR147"/>
          <cell r="JS147"/>
          <cell r="JT147"/>
          <cell r="JU147"/>
          <cell r="JV147"/>
          <cell r="JW147"/>
          <cell r="JX147"/>
          <cell r="JY147"/>
          <cell r="JZ147"/>
          <cell r="KA147"/>
          <cell r="KB147"/>
          <cell r="KC147"/>
          <cell r="KD147"/>
          <cell r="KE147"/>
          <cell r="KF147"/>
          <cell r="KG147"/>
          <cell r="KH147"/>
          <cell r="KI147"/>
          <cell r="KJ147"/>
          <cell r="KK147"/>
          <cell r="KL147"/>
          <cell r="KM147"/>
          <cell r="KN147"/>
          <cell r="KO147"/>
          <cell r="KP147"/>
          <cell r="KQ147"/>
          <cell r="KR147"/>
          <cell r="KS147"/>
          <cell r="KT147"/>
          <cell r="KU147"/>
          <cell r="KV147"/>
          <cell r="KW147"/>
          <cell r="KX147"/>
          <cell r="KY147"/>
          <cell r="KZ147"/>
          <cell r="LA147"/>
          <cell r="LB147"/>
          <cell r="LC147"/>
          <cell r="LD147"/>
          <cell r="LE147"/>
          <cell r="LF147"/>
          <cell r="LG147"/>
          <cell r="LH147"/>
          <cell r="LI147"/>
          <cell r="LJ147"/>
          <cell r="LK147"/>
          <cell r="LL147"/>
          <cell r="LM147"/>
          <cell r="LN147"/>
          <cell r="LO147"/>
          <cell r="LP147"/>
          <cell r="LQ147"/>
          <cell r="LR147"/>
          <cell r="LS147"/>
          <cell r="LT147"/>
          <cell r="LU147"/>
          <cell r="LV147"/>
          <cell r="LW147"/>
          <cell r="LX147"/>
          <cell r="LY147"/>
          <cell r="LZ147"/>
          <cell r="MA147"/>
          <cell r="MB147"/>
          <cell r="MC147"/>
          <cell r="MD147"/>
          <cell r="ME147"/>
          <cell r="MF147"/>
          <cell r="MG147"/>
          <cell r="MH147"/>
          <cell r="MI147"/>
          <cell r="MJ147"/>
          <cell r="MK147"/>
          <cell r="ML147"/>
          <cell r="MM147"/>
          <cell r="MN147"/>
          <cell r="MO147"/>
          <cell r="MP147"/>
          <cell r="MQ147"/>
          <cell r="MR147"/>
          <cell r="MS147"/>
          <cell r="MT147"/>
          <cell r="MU147"/>
          <cell r="MV147"/>
          <cell r="MW147"/>
          <cell r="MX147"/>
          <cell r="MY147"/>
          <cell r="MZ147"/>
          <cell r="NA147"/>
          <cell r="NB147"/>
          <cell r="NC147"/>
          <cell r="ND147"/>
          <cell r="NE147"/>
          <cell r="NF147"/>
          <cell r="NG147"/>
          <cell r="NH147"/>
          <cell r="NI147"/>
          <cell r="NJ147"/>
          <cell r="NK147"/>
          <cell r="NL147"/>
          <cell r="NM147"/>
          <cell r="NN147"/>
          <cell r="NO147"/>
          <cell r="NP147"/>
          <cell r="NQ147"/>
          <cell r="NR147"/>
          <cell r="NS147"/>
          <cell r="NT147"/>
          <cell r="NU147"/>
          <cell r="NV147"/>
          <cell r="NW147"/>
          <cell r="NX147"/>
          <cell r="NY147"/>
          <cell r="NZ147"/>
          <cell r="OA147"/>
          <cell r="OB147"/>
          <cell r="OC147"/>
          <cell r="OD147"/>
          <cell r="OE147"/>
          <cell r="OF147"/>
          <cell r="OG147"/>
          <cell r="OH147"/>
          <cell r="OI147"/>
          <cell r="OJ147"/>
          <cell r="OK147"/>
          <cell r="OL147"/>
          <cell r="OM147"/>
          <cell r="ON147"/>
          <cell r="OO147"/>
          <cell r="OP147"/>
          <cell r="OQ147"/>
          <cell r="OR147"/>
          <cell r="OS147"/>
          <cell r="OT147"/>
          <cell r="OU147"/>
          <cell r="OV147"/>
          <cell r="OW147"/>
          <cell r="OX147"/>
          <cell r="OY147"/>
          <cell r="OZ147"/>
          <cell r="PA147"/>
          <cell r="PB147"/>
          <cell r="PC147"/>
          <cell r="PD147"/>
          <cell r="PE147"/>
          <cell r="PF147"/>
          <cell r="PG147"/>
          <cell r="PH147"/>
          <cell r="PI147"/>
          <cell r="PJ147"/>
          <cell r="PK147"/>
          <cell r="PL147"/>
          <cell r="PM147"/>
          <cell r="PN147"/>
          <cell r="PO147"/>
          <cell r="PP147"/>
          <cell r="PQ147"/>
          <cell r="PR147"/>
          <cell r="PS147"/>
          <cell r="PT147"/>
          <cell r="PU147"/>
          <cell r="PV147"/>
          <cell r="PW147"/>
          <cell r="PX147"/>
          <cell r="PY147"/>
          <cell r="PZ147"/>
          <cell r="QA147"/>
          <cell r="QB147"/>
          <cell r="QC147"/>
          <cell r="QD147"/>
          <cell r="QE147"/>
          <cell r="QF147"/>
          <cell r="QG147"/>
          <cell r="QH147"/>
          <cell r="QI147"/>
          <cell r="QJ147"/>
          <cell r="QK147"/>
          <cell r="QL147"/>
          <cell r="QM147"/>
          <cell r="QN147"/>
          <cell r="QO147"/>
          <cell r="QP147"/>
          <cell r="QQ147"/>
          <cell r="QR147"/>
          <cell r="QS147"/>
          <cell r="QT147"/>
          <cell r="QU147"/>
          <cell r="QV147"/>
          <cell r="QW147"/>
          <cell r="QX147"/>
          <cell r="QY147"/>
          <cell r="QZ147"/>
          <cell r="RA147"/>
          <cell r="RB147"/>
          <cell r="RC147"/>
          <cell r="RD147"/>
          <cell r="RE147"/>
          <cell r="RF147"/>
          <cell r="RG147"/>
          <cell r="RH147"/>
          <cell r="RI147"/>
          <cell r="RJ147"/>
          <cell r="RK147"/>
          <cell r="RL147"/>
          <cell r="RM147"/>
          <cell r="RN147"/>
          <cell r="RO147"/>
          <cell r="RP147"/>
          <cell r="RQ147"/>
          <cell r="RR147"/>
          <cell r="RS147"/>
          <cell r="RT147"/>
          <cell r="RU147"/>
          <cell r="RV147"/>
          <cell r="RW147"/>
          <cell r="RX147"/>
          <cell r="RY147"/>
          <cell r="RZ147"/>
          <cell r="SA147"/>
          <cell r="SB147"/>
          <cell r="SC147"/>
          <cell r="SD147"/>
          <cell r="SE147"/>
          <cell r="SF147"/>
          <cell r="SG147"/>
          <cell r="SH147"/>
          <cell r="SI147"/>
          <cell r="SJ147"/>
          <cell r="SK147"/>
          <cell r="SL147"/>
          <cell r="SM147"/>
          <cell r="SN147"/>
          <cell r="SO147"/>
          <cell r="SP147"/>
          <cell r="SQ147"/>
          <cell r="SR147"/>
          <cell r="SS147"/>
          <cell r="ST147"/>
          <cell r="SU147"/>
          <cell r="SV147"/>
          <cell r="SW147"/>
          <cell r="SX147"/>
          <cell r="SY147"/>
          <cell r="SZ147"/>
          <cell r="TA147"/>
          <cell r="TB147"/>
          <cell r="TC147"/>
          <cell r="TD147"/>
          <cell r="TE147"/>
          <cell r="TF147"/>
          <cell r="TG147"/>
          <cell r="TH147"/>
          <cell r="TI147"/>
          <cell r="TJ147"/>
          <cell r="TK147"/>
          <cell r="TL147"/>
          <cell r="TM147"/>
          <cell r="TN147"/>
          <cell r="TO147"/>
          <cell r="TP147"/>
          <cell r="TQ147"/>
          <cell r="TR147"/>
          <cell r="TS147"/>
          <cell r="TT147"/>
          <cell r="TU147"/>
          <cell r="TV147"/>
          <cell r="TW147"/>
          <cell r="TX147"/>
          <cell r="TY147"/>
          <cell r="TZ147"/>
          <cell r="UA147"/>
          <cell r="UB147"/>
          <cell r="UC147"/>
          <cell r="UD147"/>
          <cell r="UE147"/>
          <cell r="UF147"/>
          <cell r="UG147"/>
          <cell r="UH147"/>
          <cell r="UI147"/>
          <cell r="UJ147"/>
          <cell r="UK147"/>
          <cell r="UL147"/>
          <cell r="UM147"/>
          <cell r="UN147"/>
          <cell r="UO147"/>
          <cell r="UP147"/>
          <cell r="UQ147"/>
          <cell r="UR147"/>
          <cell r="US147"/>
          <cell r="UT147"/>
          <cell r="UU147"/>
          <cell r="UV147"/>
          <cell r="UW147"/>
          <cell r="UX147"/>
          <cell r="UY147"/>
          <cell r="UZ147"/>
          <cell r="VA147"/>
          <cell r="VB147"/>
          <cell r="VC147"/>
          <cell r="VD147"/>
          <cell r="VE147"/>
          <cell r="VF147"/>
          <cell r="VG147"/>
          <cell r="VH147"/>
          <cell r="VI147"/>
          <cell r="VJ147"/>
          <cell r="VK147"/>
          <cell r="VL147"/>
          <cell r="VM147"/>
          <cell r="VN147"/>
          <cell r="VO147"/>
          <cell r="VP147"/>
          <cell r="VQ147"/>
          <cell r="VR147"/>
          <cell r="VS147"/>
          <cell r="VT147"/>
          <cell r="VU147"/>
          <cell r="VV147"/>
          <cell r="VW147"/>
          <cell r="VX147"/>
          <cell r="VY147"/>
          <cell r="VZ147"/>
          <cell r="WA147"/>
          <cell r="WB147"/>
          <cell r="WC147"/>
          <cell r="WD147"/>
          <cell r="WE147"/>
          <cell r="WF147"/>
          <cell r="WG147"/>
          <cell r="WH147"/>
          <cell r="WI147"/>
          <cell r="WJ147"/>
          <cell r="WK147"/>
          <cell r="WL147"/>
          <cell r="WM147"/>
          <cell r="WN147"/>
          <cell r="WO147"/>
          <cell r="WP147"/>
          <cell r="WQ147"/>
          <cell r="WR147"/>
          <cell r="WS147"/>
          <cell r="WT147"/>
          <cell r="WU147"/>
          <cell r="WV147"/>
          <cell r="WW147"/>
          <cell r="WX147"/>
          <cell r="WY147"/>
          <cell r="WZ147"/>
          <cell r="XA147"/>
          <cell r="XB147"/>
          <cell r="XC147"/>
          <cell r="XD147"/>
          <cell r="XE147"/>
          <cell r="XF147"/>
          <cell r="XG147"/>
          <cell r="XH147"/>
          <cell r="XI147"/>
          <cell r="XJ147"/>
          <cell r="XK147"/>
          <cell r="XL147"/>
          <cell r="XM147"/>
          <cell r="XN147"/>
          <cell r="XO147"/>
          <cell r="XP147"/>
          <cell r="XQ147"/>
          <cell r="XR147"/>
          <cell r="XS147"/>
          <cell r="XT147"/>
          <cell r="XU147"/>
          <cell r="XV147"/>
        </row>
        <row r="148">
          <cell r="E148"/>
          <cell r="F148"/>
          <cell r="G148"/>
          <cell r="H148"/>
          <cell r="I148"/>
          <cell r="J148"/>
          <cell r="K148"/>
          <cell r="L148"/>
          <cell r="M148"/>
          <cell r="N148"/>
          <cell r="O148"/>
          <cell r="P148"/>
          <cell r="Q148"/>
          <cell r="R148"/>
          <cell r="S148"/>
          <cell r="T148"/>
          <cell r="U148"/>
          <cell r="V148"/>
          <cell r="W148"/>
          <cell r="X148"/>
          <cell r="Y148"/>
          <cell r="Z148"/>
          <cell r="AA148"/>
          <cell r="AB148"/>
          <cell r="AC148"/>
          <cell r="AD148"/>
          <cell r="AE148"/>
          <cell r="AF148"/>
          <cell r="AG148"/>
          <cell r="AH148"/>
          <cell r="AI148"/>
          <cell r="AJ148"/>
          <cell r="AK148"/>
          <cell r="AL148"/>
          <cell r="AM148"/>
          <cell r="AN148"/>
          <cell r="AO148"/>
          <cell r="AP148"/>
          <cell r="AQ148"/>
          <cell r="AR148"/>
          <cell r="AS148"/>
          <cell r="AT148"/>
          <cell r="AU148"/>
          <cell r="AV148"/>
          <cell r="AW148"/>
          <cell r="AX148"/>
          <cell r="AY148"/>
          <cell r="AZ148"/>
          <cell r="BA148"/>
          <cell r="BB148"/>
          <cell r="BC148"/>
          <cell r="BD148"/>
          <cell r="BE148"/>
          <cell r="BF148"/>
          <cell r="BG148"/>
          <cell r="BH148"/>
          <cell r="BI148"/>
          <cell r="BJ148"/>
          <cell r="BK148"/>
          <cell r="BL148"/>
          <cell r="BM148"/>
          <cell r="BN148"/>
          <cell r="BO148"/>
          <cell r="BP148"/>
          <cell r="BQ148"/>
          <cell r="BR148"/>
          <cell r="BS148"/>
          <cell r="BT148"/>
          <cell r="BU148"/>
          <cell r="BV148"/>
          <cell r="BW148"/>
          <cell r="BX148"/>
          <cell r="BY148"/>
          <cell r="BZ148"/>
          <cell r="CA148"/>
          <cell r="CB148"/>
          <cell r="CC148"/>
          <cell r="CD148"/>
          <cell r="CE148"/>
          <cell r="CF148"/>
          <cell r="CG148"/>
          <cell r="CH148"/>
          <cell r="CI148"/>
          <cell r="CJ148"/>
          <cell r="CK148"/>
          <cell r="CL148"/>
          <cell r="CM148"/>
          <cell r="CN148"/>
          <cell r="CO148"/>
          <cell r="CP148"/>
          <cell r="CQ148"/>
          <cell r="CR148"/>
          <cell r="CS148"/>
          <cell r="CT148"/>
          <cell r="CU148"/>
          <cell r="CV148"/>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cell r="DX148"/>
          <cell r="DY148"/>
          <cell r="DZ148"/>
          <cell r="EA148"/>
          <cell r="EB148"/>
          <cell r="EC148"/>
          <cell r="ED148"/>
          <cell r="EE148"/>
          <cell r="EF148"/>
          <cell r="EG148"/>
          <cell r="EH148"/>
          <cell r="EI148"/>
          <cell r="EJ148"/>
          <cell r="EK148"/>
          <cell r="EL148"/>
          <cell r="EM148"/>
          <cell r="EN148"/>
          <cell r="EO148"/>
          <cell r="EP148"/>
          <cell r="EQ148"/>
          <cell r="ER148"/>
          <cell r="ES148"/>
          <cell r="ET148"/>
          <cell r="EU148"/>
          <cell r="EV148"/>
          <cell r="EW148"/>
          <cell r="EX148"/>
          <cell r="EY148"/>
          <cell r="EZ148"/>
          <cell r="FA148"/>
          <cell r="FB148"/>
          <cell r="FC148"/>
          <cell r="FD148"/>
          <cell r="FE148"/>
          <cell r="FF148"/>
          <cell r="FG148"/>
          <cell r="FH148"/>
          <cell r="FI148"/>
          <cell r="FJ148"/>
          <cell r="FK148"/>
          <cell r="FL148"/>
          <cell r="FM148"/>
          <cell r="FN148"/>
          <cell r="FO148"/>
          <cell r="FP148"/>
          <cell r="FQ148"/>
          <cell r="FR148"/>
          <cell r="FS148"/>
          <cell r="FT148"/>
          <cell r="FU148"/>
          <cell r="FV148"/>
          <cell r="FW148"/>
          <cell r="FX148"/>
          <cell r="FY148"/>
          <cell r="FZ148"/>
          <cell r="GA148"/>
          <cell r="GB148"/>
          <cell r="GC148"/>
          <cell r="GD148"/>
          <cell r="GE148"/>
          <cell r="GF148"/>
          <cell r="GG148"/>
          <cell r="GH148"/>
          <cell r="GI148"/>
          <cell r="GJ148"/>
          <cell r="GK148"/>
          <cell r="GL148"/>
          <cell r="GM148"/>
          <cell r="GN148"/>
          <cell r="GO148"/>
          <cell r="GP148"/>
          <cell r="GQ148"/>
          <cell r="GR148"/>
          <cell r="GS148"/>
          <cell r="GT148"/>
          <cell r="GU148"/>
          <cell r="GV148"/>
          <cell r="GW148"/>
          <cell r="GX148"/>
          <cell r="GY148"/>
          <cell r="GZ148"/>
          <cell r="HA148"/>
          <cell r="HB148"/>
          <cell r="HC148"/>
          <cell r="HD148"/>
          <cell r="HE148"/>
          <cell r="HF148"/>
          <cell r="HG148"/>
          <cell r="HH148"/>
          <cell r="HI148"/>
          <cell r="HJ148"/>
          <cell r="HK148"/>
          <cell r="HL148"/>
          <cell r="HM148"/>
          <cell r="HN148"/>
          <cell r="HO148"/>
          <cell r="HP148"/>
          <cell r="HQ148"/>
          <cell r="HR148"/>
          <cell r="HS148"/>
          <cell r="HT148"/>
          <cell r="HU148"/>
          <cell r="HV148"/>
          <cell r="HW148"/>
          <cell r="HX148"/>
          <cell r="HY148"/>
          <cell r="HZ148"/>
          <cell r="IA148"/>
          <cell r="IB148"/>
          <cell r="IC148"/>
          <cell r="ID148"/>
          <cell r="IE148"/>
          <cell r="IF148"/>
          <cell r="IG148"/>
          <cell r="IH148"/>
          <cell r="II148"/>
          <cell r="IJ148"/>
          <cell r="IK148"/>
          <cell r="IL148"/>
          <cell r="IM148"/>
          <cell r="IN148"/>
          <cell r="IO148"/>
          <cell r="IP148"/>
          <cell r="IQ148"/>
          <cell r="IR148"/>
          <cell r="IS148"/>
          <cell r="IT148"/>
          <cell r="IU148"/>
          <cell r="IV148"/>
          <cell r="IW148"/>
          <cell r="IX148"/>
          <cell r="IY148"/>
          <cell r="IZ148"/>
          <cell r="JA148"/>
          <cell r="JB148"/>
          <cell r="JC148"/>
          <cell r="JD148"/>
          <cell r="JE148"/>
          <cell r="JF148"/>
          <cell r="JG148"/>
          <cell r="JH148"/>
          <cell r="JI148"/>
          <cell r="JJ148"/>
          <cell r="JK148"/>
          <cell r="JL148"/>
          <cell r="JM148"/>
          <cell r="JN148"/>
          <cell r="JO148"/>
          <cell r="JP148"/>
          <cell r="JQ148"/>
          <cell r="JR148"/>
          <cell r="JS148"/>
          <cell r="JT148"/>
          <cell r="JU148"/>
          <cell r="JV148"/>
          <cell r="JW148"/>
          <cell r="JX148"/>
          <cell r="JY148"/>
          <cell r="JZ148"/>
          <cell r="KA148"/>
          <cell r="KB148"/>
          <cell r="KC148"/>
          <cell r="KD148"/>
          <cell r="KE148"/>
          <cell r="KF148"/>
          <cell r="KG148"/>
          <cell r="KH148"/>
          <cell r="KI148"/>
          <cell r="KJ148"/>
          <cell r="KK148"/>
          <cell r="KL148"/>
          <cell r="KM148"/>
          <cell r="KN148"/>
          <cell r="KO148"/>
          <cell r="KP148"/>
          <cell r="KQ148"/>
          <cell r="KR148"/>
          <cell r="KS148"/>
          <cell r="KT148"/>
          <cell r="KU148"/>
          <cell r="KV148"/>
          <cell r="KW148"/>
          <cell r="KX148"/>
          <cell r="KY148"/>
          <cell r="KZ148"/>
          <cell r="LA148"/>
          <cell r="LB148"/>
          <cell r="LC148"/>
          <cell r="LD148"/>
          <cell r="LE148"/>
          <cell r="LF148"/>
          <cell r="LG148"/>
          <cell r="LH148"/>
          <cell r="LI148"/>
          <cell r="LJ148"/>
          <cell r="LK148"/>
          <cell r="LL148"/>
          <cell r="LM148"/>
          <cell r="LN148"/>
          <cell r="LO148"/>
          <cell r="LP148"/>
          <cell r="LQ148"/>
          <cell r="LR148"/>
          <cell r="LS148"/>
          <cell r="LT148"/>
          <cell r="LU148"/>
          <cell r="LV148"/>
          <cell r="LW148"/>
          <cell r="LX148"/>
          <cell r="LY148"/>
          <cell r="LZ148"/>
          <cell r="MA148"/>
          <cell r="MB148"/>
          <cell r="MC148"/>
          <cell r="MD148"/>
          <cell r="ME148"/>
          <cell r="MF148"/>
          <cell r="MG148"/>
          <cell r="MH148"/>
          <cell r="MI148"/>
          <cell r="MJ148"/>
          <cell r="MK148"/>
          <cell r="ML148"/>
          <cell r="MM148"/>
          <cell r="MN148"/>
          <cell r="MO148"/>
          <cell r="MP148"/>
          <cell r="MQ148"/>
          <cell r="MR148"/>
          <cell r="MS148"/>
          <cell r="MT148"/>
          <cell r="MU148"/>
          <cell r="MV148"/>
          <cell r="MW148"/>
          <cell r="MX148"/>
          <cell r="MY148"/>
          <cell r="MZ148"/>
          <cell r="NA148"/>
          <cell r="NB148"/>
          <cell r="NC148"/>
          <cell r="ND148"/>
          <cell r="NE148"/>
          <cell r="NF148"/>
          <cell r="NG148"/>
          <cell r="NH148"/>
          <cell r="NI148"/>
          <cell r="NJ148"/>
          <cell r="NK148"/>
          <cell r="NL148"/>
          <cell r="NM148"/>
          <cell r="NN148"/>
          <cell r="NO148"/>
          <cell r="NP148"/>
          <cell r="NQ148"/>
          <cell r="NR148"/>
          <cell r="NS148"/>
          <cell r="NT148"/>
          <cell r="NU148"/>
          <cell r="NV148"/>
          <cell r="NW148"/>
          <cell r="NX148"/>
          <cell r="NY148"/>
          <cell r="NZ148"/>
          <cell r="OA148"/>
          <cell r="OB148"/>
          <cell r="OC148"/>
          <cell r="OD148"/>
          <cell r="OE148"/>
          <cell r="OF148"/>
          <cell r="OG148"/>
          <cell r="OH148"/>
          <cell r="OI148"/>
          <cell r="OJ148"/>
          <cell r="OK148"/>
          <cell r="OL148"/>
          <cell r="OM148"/>
          <cell r="ON148"/>
          <cell r="OO148"/>
          <cell r="OP148"/>
          <cell r="OQ148"/>
          <cell r="OR148"/>
          <cell r="OS148"/>
          <cell r="OT148"/>
          <cell r="OU148"/>
          <cell r="OV148"/>
          <cell r="OW148"/>
          <cell r="OX148"/>
          <cell r="OY148"/>
          <cell r="OZ148"/>
          <cell r="PA148"/>
          <cell r="PB148"/>
          <cell r="PC148"/>
          <cell r="PD148"/>
          <cell r="PE148"/>
          <cell r="PF148"/>
          <cell r="PG148"/>
          <cell r="PH148"/>
          <cell r="PI148"/>
          <cell r="PJ148"/>
          <cell r="PK148"/>
          <cell r="PL148"/>
          <cell r="PM148"/>
          <cell r="PN148"/>
          <cell r="PO148"/>
          <cell r="PP148"/>
          <cell r="PQ148"/>
          <cell r="PR148"/>
          <cell r="PS148"/>
          <cell r="PT148"/>
          <cell r="PU148"/>
          <cell r="PV148"/>
          <cell r="PW148"/>
          <cell r="PX148"/>
          <cell r="PY148"/>
          <cell r="PZ148"/>
          <cell r="QA148"/>
          <cell r="QB148"/>
          <cell r="QC148"/>
          <cell r="QD148"/>
          <cell r="QE148"/>
          <cell r="QF148"/>
          <cell r="QG148"/>
          <cell r="QH148"/>
          <cell r="QI148"/>
          <cell r="QJ148"/>
          <cell r="QK148"/>
          <cell r="QL148"/>
          <cell r="QM148"/>
          <cell r="QN148"/>
          <cell r="QO148"/>
          <cell r="QP148"/>
          <cell r="QQ148"/>
          <cell r="QR148"/>
          <cell r="QS148"/>
          <cell r="QT148"/>
          <cell r="QU148"/>
          <cell r="QV148"/>
          <cell r="QW148"/>
          <cell r="QX148"/>
          <cell r="QY148"/>
          <cell r="QZ148"/>
          <cell r="RA148"/>
          <cell r="RB148"/>
          <cell r="RC148"/>
          <cell r="RD148"/>
          <cell r="RE148"/>
          <cell r="RF148"/>
          <cell r="RG148"/>
          <cell r="RH148"/>
          <cell r="RI148"/>
          <cell r="RJ148"/>
          <cell r="RK148"/>
          <cell r="RL148"/>
          <cell r="RM148"/>
          <cell r="RN148"/>
          <cell r="RO148"/>
          <cell r="RP148"/>
          <cell r="RQ148"/>
          <cell r="RR148"/>
          <cell r="RS148"/>
          <cell r="RT148"/>
          <cell r="RU148"/>
          <cell r="RV148"/>
          <cell r="RW148"/>
          <cell r="RX148"/>
          <cell r="RY148"/>
          <cell r="RZ148"/>
          <cell r="SA148"/>
          <cell r="SB148"/>
          <cell r="SC148"/>
          <cell r="SD148"/>
          <cell r="SE148"/>
          <cell r="SF148"/>
          <cell r="SG148"/>
          <cell r="SH148"/>
          <cell r="SI148"/>
          <cell r="SJ148"/>
          <cell r="SK148"/>
          <cell r="SL148"/>
          <cell r="SM148"/>
          <cell r="SN148"/>
          <cell r="SO148"/>
          <cell r="SP148"/>
          <cell r="SQ148"/>
          <cell r="SR148"/>
          <cell r="SS148"/>
          <cell r="ST148"/>
          <cell r="SU148"/>
          <cell r="SV148"/>
          <cell r="SW148"/>
          <cell r="SX148"/>
          <cell r="SY148"/>
          <cell r="SZ148"/>
          <cell r="TA148"/>
          <cell r="TB148"/>
          <cell r="TC148"/>
          <cell r="TD148"/>
          <cell r="TE148"/>
          <cell r="TF148"/>
          <cell r="TG148"/>
          <cell r="TH148"/>
          <cell r="TI148"/>
          <cell r="TJ148"/>
          <cell r="TK148"/>
          <cell r="TL148"/>
          <cell r="TM148"/>
          <cell r="TN148"/>
          <cell r="TO148"/>
          <cell r="TP148"/>
          <cell r="TQ148"/>
          <cell r="TR148"/>
          <cell r="TS148"/>
          <cell r="TT148"/>
          <cell r="TU148"/>
          <cell r="TV148"/>
          <cell r="TW148"/>
          <cell r="TX148"/>
          <cell r="TY148"/>
          <cell r="TZ148"/>
          <cell r="UA148"/>
          <cell r="UB148"/>
          <cell r="UC148"/>
          <cell r="UD148"/>
          <cell r="UE148"/>
          <cell r="UF148"/>
          <cell r="UG148"/>
          <cell r="UH148"/>
          <cell r="UI148"/>
          <cell r="UJ148"/>
          <cell r="UK148"/>
          <cell r="UL148"/>
          <cell r="UM148"/>
          <cell r="UN148"/>
          <cell r="UO148"/>
          <cell r="UP148"/>
          <cell r="UQ148"/>
          <cell r="UR148"/>
          <cell r="US148"/>
          <cell r="UT148"/>
          <cell r="UU148"/>
          <cell r="UV148"/>
          <cell r="UW148"/>
          <cell r="UX148"/>
          <cell r="UY148"/>
          <cell r="UZ148"/>
          <cell r="VA148"/>
          <cell r="VB148"/>
          <cell r="VC148"/>
          <cell r="VD148"/>
          <cell r="VE148"/>
          <cell r="VF148"/>
          <cell r="VG148"/>
          <cell r="VH148"/>
          <cell r="VI148"/>
          <cell r="VJ148"/>
          <cell r="VK148"/>
          <cell r="VL148"/>
          <cell r="VM148"/>
          <cell r="VN148"/>
          <cell r="VO148"/>
          <cell r="VP148"/>
          <cell r="VQ148"/>
          <cell r="VR148"/>
          <cell r="VS148"/>
          <cell r="VT148"/>
          <cell r="VU148"/>
          <cell r="VV148"/>
          <cell r="VW148"/>
          <cell r="VX148"/>
          <cell r="VY148"/>
          <cell r="VZ148"/>
          <cell r="WA148"/>
          <cell r="WB148"/>
          <cell r="WC148"/>
          <cell r="WD148"/>
          <cell r="WE148"/>
          <cell r="WF148"/>
          <cell r="WG148"/>
          <cell r="WH148"/>
          <cell r="WI148"/>
          <cell r="WJ148"/>
          <cell r="WK148"/>
          <cell r="WL148"/>
          <cell r="WM148"/>
          <cell r="WN148"/>
          <cell r="WO148"/>
          <cell r="WP148"/>
          <cell r="WQ148"/>
          <cell r="WR148"/>
          <cell r="WS148"/>
          <cell r="WT148"/>
          <cell r="WU148"/>
          <cell r="WV148"/>
          <cell r="WW148"/>
          <cell r="WX148"/>
          <cell r="WY148"/>
          <cell r="WZ148"/>
          <cell r="XA148"/>
          <cell r="XB148"/>
          <cell r="XC148"/>
          <cell r="XD148"/>
          <cell r="XE148"/>
          <cell r="XF148"/>
          <cell r="XG148"/>
          <cell r="XH148"/>
          <cell r="XI148"/>
          <cell r="XJ148"/>
          <cell r="XK148"/>
          <cell r="XL148"/>
          <cell r="XM148"/>
          <cell r="XN148"/>
          <cell r="XO148"/>
          <cell r="XP148"/>
          <cell r="XQ148"/>
          <cell r="XR148"/>
          <cell r="XS148"/>
          <cell r="XT148"/>
          <cell r="XU148"/>
          <cell r="XV148"/>
        </row>
        <row r="149">
          <cell r="E149"/>
          <cell r="F149"/>
          <cell r="G149"/>
          <cell r="H149"/>
          <cell r="I149"/>
          <cell r="J149"/>
          <cell r="K149"/>
          <cell r="L149"/>
          <cell r="M149"/>
          <cell r="N149"/>
          <cell r="O149"/>
          <cell r="P149"/>
          <cell r="Q149"/>
          <cell r="R149"/>
          <cell r="S149"/>
          <cell r="T149"/>
          <cell r="U149"/>
          <cell r="V149"/>
          <cell r="W149"/>
          <cell r="X149"/>
          <cell r="Y149"/>
          <cell r="Z149"/>
          <cell r="AA149"/>
          <cell r="AB149"/>
          <cell r="AC149"/>
          <cell r="AD149"/>
          <cell r="AE149"/>
          <cell r="AF149"/>
          <cell r="AG149"/>
          <cell r="AH149"/>
          <cell r="AI149"/>
          <cell r="AJ149"/>
          <cell r="AK149"/>
          <cell r="AL149"/>
          <cell r="AM149"/>
          <cell r="AN149"/>
          <cell r="AO149"/>
          <cell r="AP149"/>
          <cell r="AQ149"/>
          <cell r="AR149"/>
          <cell r="AS149"/>
          <cell r="AT149"/>
          <cell r="AU149"/>
          <cell r="AV149"/>
          <cell r="AW149"/>
          <cell r="AX149"/>
          <cell r="AY149"/>
          <cell r="AZ149"/>
          <cell r="BA149"/>
          <cell r="BB149"/>
          <cell r="BC149"/>
          <cell r="BD149"/>
          <cell r="BE149"/>
          <cell r="BF149"/>
          <cell r="BG149"/>
          <cell r="BH149"/>
          <cell r="BI149"/>
          <cell r="BJ149"/>
          <cell r="BK149"/>
          <cell r="BL149"/>
          <cell r="BM149"/>
          <cell r="BN149"/>
          <cell r="BO149"/>
          <cell r="BP149"/>
          <cell r="BQ149"/>
          <cell r="BR149"/>
          <cell r="BS149"/>
          <cell r="BT149"/>
          <cell r="BU149"/>
          <cell r="BV149"/>
          <cell r="BW149"/>
          <cell r="BX149"/>
          <cell r="BY149"/>
          <cell r="BZ149"/>
          <cell r="CA149"/>
          <cell r="CB149"/>
          <cell r="CC149"/>
          <cell r="CD149"/>
          <cell r="CE149"/>
          <cell r="CF149"/>
          <cell r="CG149"/>
          <cell r="CH149"/>
          <cell r="CI149"/>
          <cell r="CJ149"/>
          <cell r="CK149"/>
          <cell r="CL149"/>
          <cell r="CM149"/>
          <cell r="CN149"/>
          <cell r="CO149"/>
          <cell r="CP149"/>
          <cell r="CQ149"/>
          <cell r="CR149"/>
          <cell r="CS149"/>
          <cell r="CT149"/>
          <cell r="CU149"/>
          <cell r="CV149"/>
          <cell r="CW149"/>
          <cell r="CX149"/>
          <cell r="CY149"/>
          <cell r="CZ149"/>
          <cell r="DA149"/>
          <cell r="DB149"/>
          <cell r="DC149"/>
          <cell r="DD149"/>
          <cell r="DE149"/>
          <cell r="DF149"/>
          <cell r="DG149"/>
          <cell r="DH149"/>
          <cell r="DI149"/>
          <cell r="DJ149"/>
          <cell r="DK149"/>
          <cell r="DL149"/>
          <cell r="DM149"/>
          <cell r="DN149"/>
          <cell r="DO149"/>
          <cell r="DP149"/>
          <cell r="DQ149"/>
          <cell r="DR149"/>
          <cell r="DS149"/>
          <cell r="DT149"/>
          <cell r="DU149"/>
          <cell r="DV149"/>
          <cell r="DW149"/>
          <cell r="DX149"/>
          <cell r="DY149"/>
          <cell r="DZ149"/>
          <cell r="EA149"/>
          <cell r="EB149"/>
          <cell r="EC149"/>
          <cell r="ED149"/>
          <cell r="EE149"/>
          <cell r="EF149"/>
          <cell r="EG149"/>
          <cell r="EH149"/>
          <cell r="EI149"/>
          <cell r="EJ149"/>
          <cell r="EK149"/>
          <cell r="EL149"/>
          <cell r="EM149"/>
          <cell r="EN149"/>
          <cell r="EO149"/>
          <cell r="EP149"/>
          <cell r="EQ149"/>
          <cell r="ER149"/>
          <cell r="ES149"/>
          <cell r="ET149"/>
          <cell r="EU149"/>
          <cell r="EV149"/>
          <cell r="EW149"/>
          <cell r="EX149"/>
          <cell r="EY149"/>
          <cell r="EZ149"/>
          <cell r="FA149"/>
          <cell r="FB149"/>
          <cell r="FC149"/>
          <cell r="FD149"/>
          <cell r="FE149"/>
          <cell r="FF149"/>
          <cell r="FG149"/>
          <cell r="FH149"/>
          <cell r="FI149"/>
          <cell r="FJ149"/>
          <cell r="FK149"/>
          <cell r="FL149"/>
          <cell r="FM149"/>
          <cell r="FN149"/>
          <cell r="FO149"/>
          <cell r="FP149"/>
          <cell r="FQ149"/>
          <cell r="FR149"/>
          <cell r="FS149"/>
          <cell r="FT149"/>
          <cell r="FU149"/>
          <cell r="FV149"/>
          <cell r="FW149"/>
          <cell r="FX149"/>
          <cell r="FY149"/>
          <cell r="FZ149"/>
          <cell r="GA149"/>
          <cell r="GB149"/>
          <cell r="GC149"/>
          <cell r="GD149"/>
          <cell r="GE149"/>
          <cell r="GF149"/>
          <cell r="GG149"/>
          <cell r="GH149"/>
          <cell r="GI149"/>
          <cell r="GJ149"/>
          <cell r="GK149"/>
          <cell r="GL149"/>
          <cell r="GM149"/>
          <cell r="GN149"/>
          <cell r="GO149"/>
          <cell r="GP149"/>
          <cell r="GQ149"/>
          <cell r="GR149"/>
          <cell r="GS149"/>
          <cell r="GT149"/>
          <cell r="GU149"/>
          <cell r="GV149"/>
          <cell r="GW149"/>
          <cell r="GX149"/>
          <cell r="GY149"/>
          <cell r="GZ149"/>
          <cell r="HA149"/>
          <cell r="HB149"/>
          <cell r="HC149"/>
          <cell r="HD149"/>
          <cell r="HE149"/>
          <cell r="HF149"/>
          <cell r="HG149"/>
          <cell r="HH149"/>
          <cell r="HI149"/>
          <cell r="HJ149"/>
          <cell r="HK149"/>
          <cell r="HL149"/>
          <cell r="HM149"/>
          <cell r="HN149"/>
          <cell r="HO149"/>
          <cell r="HP149"/>
          <cell r="HQ149"/>
          <cell r="HR149"/>
          <cell r="HS149"/>
          <cell r="HT149"/>
          <cell r="HU149"/>
          <cell r="HV149"/>
          <cell r="HW149"/>
          <cell r="HX149"/>
          <cell r="HY149"/>
          <cell r="HZ149"/>
          <cell r="IA149"/>
          <cell r="IB149"/>
          <cell r="IC149"/>
          <cell r="ID149"/>
          <cell r="IE149"/>
          <cell r="IF149"/>
          <cell r="IG149"/>
          <cell r="IH149"/>
          <cell r="II149"/>
          <cell r="IJ149"/>
          <cell r="IK149"/>
          <cell r="IL149"/>
          <cell r="IM149"/>
          <cell r="IN149"/>
          <cell r="IO149"/>
          <cell r="IP149"/>
          <cell r="IQ149"/>
          <cell r="IR149"/>
          <cell r="IS149"/>
          <cell r="IT149"/>
          <cell r="IU149"/>
          <cell r="IV149"/>
          <cell r="IW149"/>
          <cell r="IX149"/>
          <cell r="IY149"/>
          <cell r="IZ149"/>
          <cell r="JA149"/>
          <cell r="JB149"/>
          <cell r="JC149"/>
          <cell r="JD149"/>
          <cell r="JE149"/>
          <cell r="JF149"/>
          <cell r="JG149"/>
          <cell r="JH149"/>
          <cell r="JI149"/>
          <cell r="JJ149"/>
          <cell r="JK149"/>
          <cell r="JL149"/>
          <cell r="JM149"/>
          <cell r="JN149"/>
          <cell r="JO149"/>
          <cell r="JP149"/>
          <cell r="JQ149"/>
          <cell r="JR149"/>
          <cell r="JS149"/>
          <cell r="JT149"/>
          <cell r="JU149"/>
          <cell r="JV149"/>
          <cell r="JW149"/>
          <cell r="JX149"/>
          <cell r="JY149"/>
          <cell r="JZ149"/>
          <cell r="KA149"/>
          <cell r="KB149"/>
          <cell r="KC149"/>
          <cell r="KD149"/>
          <cell r="KE149"/>
          <cell r="KF149"/>
          <cell r="KG149"/>
          <cell r="KH149"/>
          <cell r="KI149"/>
          <cell r="KJ149"/>
          <cell r="KK149"/>
          <cell r="KL149"/>
          <cell r="KM149"/>
          <cell r="KN149"/>
          <cell r="KO149"/>
          <cell r="KP149"/>
          <cell r="KQ149"/>
          <cell r="KR149"/>
          <cell r="KS149"/>
          <cell r="KT149"/>
          <cell r="KU149"/>
          <cell r="KV149"/>
          <cell r="KW149"/>
          <cell r="KX149"/>
          <cell r="KY149"/>
          <cell r="KZ149"/>
          <cell r="LA149"/>
          <cell r="LB149"/>
          <cell r="LC149"/>
          <cell r="LD149"/>
          <cell r="LE149"/>
          <cell r="LF149"/>
          <cell r="LG149"/>
          <cell r="LH149"/>
          <cell r="LI149"/>
          <cell r="LJ149"/>
          <cell r="LK149"/>
          <cell r="LL149"/>
          <cell r="LM149"/>
          <cell r="LN149"/>
          <cell r="LO149"/>
          <cell r="LP149"/>
          <cell r="LQ149"/>
          <cell r="LR149"/>
          <cell r="LS149"/>
          <cell r="LT149"/>
          <cell r="LU149"/>
          <cell r="LV149"/>
          <cell r="LW149"/>
          <cell r="LX149"/>
          <cell r="LY149"/>
          <cell r="LZ149"/>
          <cell r="MA149"/>
          <cell r="MB149"/>
          <cell r="MC149"/>
          <cell r="MD149"/>
          <cell r="ME149"/>
          <cell r="MF149"/>
          <cell r="MG149"/>
          <cell r="MH149"/>
          <cell r="MI149"/>
          <cell r="MJ149"/>
          <cell r="MK149"/>
          <cell r="ML149"/>
          <cell r="MM149"/>
          <cell r="MN149"/>
          <cell r="MO149"/>
          <cell r="MP149"/>
          <cell r="MQ149"/>
          <cell r="MR149"/>
          <cell r="MS149"/>
          <cell r="MT149"/>
          <cell r="MU149"/>
          <cell r="MV149"/>
          <cell r="MW149"/>
          <cell r="MX149"/>
          <cell r="MY149"/>
          <cell r="MZ149"/>
          <cell r="NA149"/>
          <cell r="NB149"/>
          <cell r="NC149"/>
          <cell r="ND149"/>
          <cell r="NE149"/>
          <cell r="NF149"/>
          <cell r="NG149"/>
          <cell r="NH149"/>
          <cell r="NI149"/>
          <cell r="NJ149"/>
          <cell r="NK149"/>
          <cell r="NL149"/>
          <cell r="NM149"/>
          <cell r="NN149"/>
          <cell r="NO149"/>
          <cell r="NP149"/>
          <cell r="NQ149"/>
          <cell r="NR149"/>
          <cell r="NS149"/>
          <cell r="NT149"/>
          <cell r="NU149"/>
          <cell r="NV149"/>
          <cell r="NW149"/>
          <cell r="NX149"/>
          <cell r="NY149"/>
          <cell r="NZ149"/>
          <cell r="OA149"/>
          <cell r="OB149"/>
          <cell r="OC149"/>
          <cell r="OD149"/>
          <cell r="OE149"/>
          <cell r="OF149"/>
          <cell r="OG149"/>
          <cell r="OH149"/>
          <cell r="OI149"/>
          <cell r="OJ149"/>
          <cell r="OK149"/>
          <cell r="OL149"/>
          <cell r="OM149"/>
          <cell r="ON149"/>
          <cell r="OO149"/>
          <cell r="OP149"/>
          <cell r="OQ149"/>
          <cell r="OR149"/>
          <cell r="OS149"/>
          <cell r="OT149"/>
          <cell r="OU149"/>
          <cell r="OV149"/>
          <cell r="OW149"/>
          <cell r="OX149"/>
          <cell r="OY149"/>
          <cell r="OZ149"/>
          <cell r="PA149"/>
          <cell r="PB149"/>
          <cell r="PC149"/>
          <cell r="PD149"/>
          <cell r="PE149"/>
          <cell r="PF149"/>
          <cell r="PG149"/>
          <cell r="PH149"/>
          <cell r="PI149"/>
          <cell r="PJ149"/>
          <cell r="PK149"/>
          <cell r="PL149"/>
          <cell r="PM149"/>
          <cell r="PN149"/>
          <cell r="PO149"/>
          <cell r="PP149"/>
          <cell r="PQ149"/>
          <cell r="PR149"/>
          <cell r="PS149"/>
          <cell r="PT149"/>
          <cell r="PU149"/>
          <cell r="PV149"/>
          <cell r="PW149"/>
          <cell r="PX149"/>
          <cell r="PY149"/>
          <cell r="PZ149"/>
          <cell r="QA149"/>
          <cell r="QB149"/>
          <cell r="QC149"/>
          <cell r="QD149"/>
          <cell r="QE149"/>
          <cell r="QF149"/>
          <cell r="QG149"/>
          <cell r="QH149"/>
          <cell r="QI149"/>
          <cell r="QJ149"/>
          <cell r="QK149"/>
          <cell r="QL149"/>
          <cell r="QM149"/>
          <cell r="QN149"/>
          <cell r="QO149"/>
          <cell r="QP149"/>
          <cell r="QQ149"/>
          <cell r="QR149"/>
          <cell r="QS149"/>
          <cell r="QT149"/>
          <cell r="QU149"/>
          <cell r="QV149"/>
          <cell r="QW149"/>
          <cell r="QX149"/>
          <cell r="QY149"/>
          <cell r="QZ149"/>
          <cell r="RA149"/>
          <cell r="RB149"/>
          <cell r="RC149"/>
          <cell r="RD149"/>
          <cell r="RE149"/>
          <cell r="RF149"/>
          <cell r="RG149"/>
          <cell r="RH149"/>
          <cell r="RI149"/>
          <cell r="RJ149"/>
          <cell r="RK149"/>
          <cell r="RL149"/>
          <cell r="RM149"/>
          <cell r="RN149"/>
          <cell r="RO149"/>
          <cell r="RP149"/>
          <cell r="RQ149"/>
          <cell r="RR149"/>
          <cell r="RS149"/>
          <cell r="RT149"/>
          <cell r="RU149"/>
          <cell r="RV149"/>
          <cell r="RW149"/>
          <cell r="RX149"/>
          <cell r="RY149"/>
          <cell r="RZ149"/>
          <cell r="SA149"/>
          <cell r="SB149"/>
          <cell r="SC149"/>
          <cell r="SD149"/>
          <cell r="SE149"/>
          <cell r="SF149"/>
          <cell r="SG149"/>
          <cell r="SH149"/>
          <cell r="SI149"/>
          <cell r="SJ149"/>
          <cell r="SK149"/>
          <cell r="SL149"/>
          <cell r="SM149"/>
          <cell r="SN149"/>
          <cell r="SO149"/>
          <cell r="SP149"/>
          <cell r="SQ149"/>
          <cell r="SR149"/>
          <cell r="SS149"/>
          <cell r="ST149"/>
          <cell r="SU149"/>
          <cell r="SV149"/>
          <cell r="SW149"/>
          <cell r="SX149"/>
          <cell r="SY149"/>
          <cell r="SZ149"/>
          <cell r="TA149"/>
          <cell r="TB149"/>
          <cell r="TC149"/>
          <cell r="TD149"/>
          <cell r="TE149"/>
          <cell r="TF149"/>
          <cell r="TG149"/>
          <cell r="TH149"/>
          <cell r="TI149"/>
          <cell r="TJ149"/>
          <cell r="TK149"/>
          <cell r="TL149"/>
          <cell r="TM149"/>
          <cell r="TN149"/>
          <cell r="TO149"/>
          <cell r="TP149"/>
          <cell r="TQ149"/>
          <cell r="TR149"/>
          <cell r="TS149"/>
          <cell r="TT149"/>
          <cell r="TU149"/>
          <cell r="TV149"/>
          <cell r="TW149"/>
          <cell r="TX149"/>
          <cell r="TY149"/>
          <cell r="TZ149"/>
          <cell r="UA149"/>
          <cell r="UB149"/>
          <cell r="UC149"/>
          <cell r="UD149"/>
          <cell r="UE149"/>
          <cell r="UF149"/>
          <cell r="UG149"/>
          <cell r="UH149"/>
          <cell r="UI149"/>
          <cell r="UJ149"/>
          <cell r="UK149"/>
          <cell r="UL149"/>
          <cell r="UM149"/>
          <cell r="UN149"/>
          <cell r="UO149"/>
          <cell r="UP149"/>
          <cell r="UQ149"/>
          <cell r="UR149"/>
          <cell r="US149"/>
          <cell r="UT149"/>
          <cell r="UU149"/>
          <cell r="UV149"/>
          <cell r="UW149"/>
          <cell r="UX149"/>
          <cell r="UY149"/>
          <cell r="UZ149"/>
          <cell r="VA149"/>
          <cell r="VB149"/>
          <cell r="VC149"/>
          <cell r="VD149"/>
          <cell r="VE149"/>
          <cell r="VF149"/>
          <cell r="VG149"/>
          <cell r="VH149"/>
          <cell r="VI149"/>
          <cell r="VJ149"/>
          <cell r="VK149"/>
          <cell r="VL149"/>
          <cell r="VM149"/>
          <cell r="VN149"/>
          <cell r="VO149"/>
          <cell r="VP149"/>
          <cell r="VQ149"/>
          <cell r="VR149"/>
          <cell r="VS149"/>
          <cell r="VT149"/>
          <cell r="VU149"/>
          <cell r="VV149"/>
          <cell r="VW149"/>
          <cell r="VX149"/>
          <cell r="VY149"/>
          <cell r="VZ149"/>
          <cell r="WA149"/>
          <cell r="WB149"/>
          <cell r="WC149"/>
          <cell r="WD149"/>
          <cell r="WE149"/>
          <cell r="WF149"/>
          <cell r="WG149"/>
          <cell r="WH149"/>
          <cell r="WI149"/>
          <cell r="WJ149"/>
          <cell r="WK149"/>
          <cell r="WL149"/>
          <cell r="WM149"/>
          <cell r="WN149"/>
          <cell r="WO149"/>
          <cell r="WP149"/>
          <cell r="WQ149"/>
          <cell r="WR149"/>
          <cell r="WS149"/>
          <cell r="WT149"/>
          <cell r="WU149"/>
          <cell r="WV149"/>
          <cell r="WW149"/>
          <cell r="WX149"/>
          <cell r="WY149"/>
          <cell r="WZ149"/>
          <cell r="XA149"/>
          <cell r="XB149"/>
          <cell r="XC149"/>
          <cell r="XD149"/>
          <cell r="XE149"/>
          <cell r="XF149"/>
          <cell r="XG149"/>
          <cell r="XH149"/>
          <cell r="XI149"/>
          <cell r="XJ149"/>
          <cell r="XK149"/>
          <cell r="XL149"/>
          <cell r="XM149"/>
          <cell r="XN149"/>
          <cell r="XO149"/>
          <cell r="XP149"/>
          <cell r="XQ149"/>
          <cell r="XR149"/>
          <cell r="XS149"/>
          <cell r="XT149"/>
          <cell r="XU149"/>
          <cell r="XV149"/>
        </row>
        <row r="150">
          <cell r="E150"/>
          <cell r="F150"/>
          <cell r="G150"/>
          <cell r="H150"/>
          <cell r="I150"/>
          <cell r="J150"/>
          <cell r="K150"/>
          <cell r="L150"/>
          <cell r="M150"/>
          <cell r="N150"/>
          <cell r="O150"/>
          <cell r="P150"/>
          <cell r="Q150"/>
          <cell r="R150"/>
          <cell r="S150"/>
          <cell r="T150"/>
          <cell r="U150"/>
          <cell r="V150"/>
          <cell r="W150"/>
          <cell r="X150"/>
          <cell r="Y150"/>
          <cell r="Z150"/>
          <cell r="AA150"/>
          <cell r="AB150"/>
          <cell r="AC150"/>
          <cell r="AD150"/>
          <cell r="AE150"/>
          <cell r="AF150"/>
          <cell r="AG150"/>
          <cell r="AH150"/>
          <cell r="AI150"/>
          <cell r="AJ150"/>
          <cell r="AK150"/>
          <cell r="AL150"/>
          <cell r="AM150"/>
          <cell r="AN150"/>
          <cell r="AO150"/>
          <cell r="AP150"/>
          <cell r="AQ150"/>
          <cell r="AR150"/>
          <cell r="AS150"/>
          <cell r="AT150"/>
          <cell r="AU150"/>
          <cell r="AV150"/>
          <cell r="AW150"/>
          <cell r="AX150"/>
          <cell r="AY150"/>
          <cell r="AZ150"/>
          <cell r="BA150"/>
          <cell r="BB150"/>
          <cell r="BC150"/>
          <cell r="BD150"/>
          <cell r="BE150"/>
          <cell r="BF150"/>
          <cell r="BG150"/>
          <cell r="BH150"/>
          <cell r="BI150"/>
          <cell r="BJ150"/>
          <cell r="BK150"/>
          <cell r="BL150"/>
          <cell r="BM150"/>
          <cell r="BN150"/>
          <cell r="BO150"/>
          <cell r="BP150"/>
          <cell r="BQ150"/>
          <cell r="BR150"/>
          <cell r="BS150"/>
          <cell r="BT150"/>
          <cell r="BU150"/>
          <cell r="BV150"/>
          <cell r="BW150"/>
          <cell r="BX150"/>
          <cell r="BY150"/>
          <cell r="BZ150"/>
          <cell r="CA150"/>
          <cell r="CB150"/>
          <cell r="CC150"/>
          <cell r="CD150"/>
          <cell r="CE150"/>
          <cell r="CF150"/>
          <cell r="CG150"/>
          <cell r="CH150"/>
          <cell r="CI150"/>
          <cell r="CJ150"/>
          <cell r="CK150"/>
          <cell r="CL150"/>
          <cell r="CM150"/>
          <cell r="CN150"/>
          <cell r="CO150"/>
          <cell r="CP150"/>
          <cell r="CQ150"/>
          <cell r="CR150"/>
          <cell r="CS150"/>
          <cell r="CT150"/>
          <cell r="CU150"/>
          <cell r="CV150"/>
          <cell r="CW150"/>
          <cell r="CX150"/>
          <cell r="CY150"/>
          <cell r="CZ150"/>
          <cell r="DA150"/>
          <cell r="DB150"/>
          <cell r="DC150"/>
          <cell r="DD150"/>
          <cell r="DE150"/>
          <cell r="DF150"/>
          <cell r="DG150"/>
          <cell r="DH150"/>
          <cell r="DI150"/>
          <cell r="DJ150"/>
          <cell r="DK150"/>
          <cell r="DL150"/>
          <cell r="DM150"/>
          <cell r="DN150"/>
          <cell r="DO150"/>
          <cell r="DP150"/>
          <cell r="DQ150"/>
          <cell r="DR150"/>
          <cell r="DS150"/>
          <cell r="DT150"/>
          <cell r="DU150"/>
          <cell r="DV150"/>
          <cell r="DW150"/>
          <cell r="DX150"/>
          <cell r="DY150"/>
          <cell r="DZ150"/>
          <cell r="EA150"/>
          <cell r="EB150"/>
          <cell r="EC150"/>
          <cell r="ED150"/>
          <cell r="EE150"/>
          <cell r="EF150"/>
          <cell r="EG150"/>
          <cell r="EH150"/>
          <cell r="EI150"/>
          <cell r="EJ150"/>
          <cell r="EK150"/>
          <cell r="EL150"/>
          <cell r="EM150"/>
          <cell r="EN150"/>
          <cell r="EO150"/>
          <cell r="EP150"/>
          <cell r="EQ150"/>
          <cell r="ER150"/>
          <cell r="ES150"/>
          <cell r="ET150"/>
          <cell r="EU150"/>
          <cell r="EV150"/>
          <cell r="EW150"/>
          <cell r="EX150"/>
          <cell r="EY150"/>
          <cell r="EZ150"/>
          <cell r="FA150"/>
          <cell r="FB150"/>
          <cell r="FC150"/>
          <cell r="FD150"/>
          <cell r="FE150"/>
          <cell r="FF150"/>
          <cell r="FG150"/>
          <cell r="FH150"/>
          <cell r="FI150"/>
          <cell r="FJ150"/>
          <cell r="FK150"/>
          <cell r="FL150"/>
          <cell r="FM150"/>
          <cell r="FN150"/>
          <cell r="FO150"/>
          <cell r="FP150"/>
          <cell r="FQ150"/>
          <cell r="FR150"/>
          <cell r="FS150"/>
          <cell r="FT150"/>
          <cell r="FU150"/>
          <cell r="FV150"/>
          <cell r="FW150"/>
          <cell r="FX150"/>
          <cell r="FY150"/>
          <cell r="FZ150"/>
          <cell r="GA150"/>
          <cell r="GB150"/>
          <cell r="GC150"/>
          <cell r="GD150"/>
          <cell r="GE150"/>
          <cell r="GF150"/>
          <cell r="GG150"/>
          <cell r="GH150"/>
          <cell r="GI150"/>
          <cell r="GJ150"/>
          <cell r="GK150"/>
          <cell r="GL150"/>
          <cell r="GM150"/>
          <cell r="GN150"/>
          <cell r="GO150"/>
          <cell r="GP150"/>
          <cell r="GQ150"/>
          <cell r="GR150"/>
          <cell r="GS150"/>
          <cell r="GT150"/>
          <cell r="GU150"/>
          <cell r="GV150"/>
          <cell r="GW150"/>
          <cell r="GX150"/>
          <cell r="GY150"/>
          <cell r="GZ150"/>
          <cell r="HA150"/>
          <cell r="HB150"/>
          <cell r="HC150"/>
          <cell r="HD150"/>
          <cell r="HE150"/>
          <cell r="HF150"/>
          <cell r="HG150"/>
          <cell r="HH150"/>
          <cell r="HI150"/>
          <cell r="HJ150"/>
          <cell r="HK150"/>
          <cell r="HL150"/>
          <cell r="HM150"/>
          <cell r="HN150"/>
          <cell r="HO150"/>
          <cell r="HP150"/>
          <cell r="HQ150"/>
          <cell r="HR150"/>
          <cell r="HS150"/>
          <cell r="HT150"/>
          <cell r="HU150"/>
          <cell r="HV150"/>
          <cell r="HW150"/>
          <cell r="HX150"/>
          <cell r="HY150"/>
          <cell r="HZ150"/>
          <cell r="IA150"/>
          <cell r="IB150"/>
          <cell r="IC150"/>
          <cell r="ID150"/>
          <cell r="IE150"/>
          <cell r="IF150"/>
          <cell r="IG150"/>
          <cell r="IH150"/>
          <cell r="II150"/>
          <cell r="IJ150"/>
          <cell r="IK150"/>
          <cell r="IL150"/>
          <cell r="IM150"/>
          <cell r="IN150"/>
          <cell r="IO150"/>
          <cell r="IP150"/>
          <cell r="IQ150"/>
          <cell r="IR150"/>
          <cell r="IS150"/>
          <cell r="IT150"/>
          <cell r="IU150"/>
          <cell r="IV150"/>
          <cell r="IW150"/>
          <cell r="IX150"/>
          <cell r="IY150"/>
          <cell r="IZ150"/>
          <cell r="JA150"/>
          <cell r="JB150"/>
          <cell r="JC150"/>
          <cell r="JD150"/>
          <cell r="JE150"/>
          <cell r="JF150"/>
          <cell r="JG150"/>
          <cell r="JH150"/>
          <cell r="JI150"/>
          <cell r="JJ150"/>
          <cell r="JK150"/>
          <cell r="JL150"/>
          <cell r="JM150"/>
          <cell r="JN150"/>
          <cell r="JO150"/>
          <cell r="JP150"/>
          <cell r="JQ150"/>
          <cell r="JR150"/>
          <cell r="JS150"/>
          <cell r="JT150"/>
          <cell r="JU150"/>
          <cell r="JV150"/>
          <cell r="JW150"/>
          <cell r="JX150"/>
          <cell r="JY150"/>
          <cell r="JZ150"/>
          <cell r="KA150"/>
          <cell r="KB150"/>
          <cell r="KC150"/>
          <cell r="KD150"/>
          <cell r="KE150"/>
          <cell r="KF150"/>
          <cell r="KG150"/>
          <cell r="KH150"/>
          <cell r="KI150"/>
          <cell r="KJ150"/>
          <cell r="KK150"/>
          <cell r="KL150"/>
          <cell r="KM150"/>
          <cell r="KN150"/>
          <cell r="KO150"/>
          <cell r="KP150"/>
          <cell r="KQ150"/>
          <cell r="KR150"/>
          <cell r="KS150"/>
          <cell r="KT150"/>
          <cell r="KU150"/>
          <cell r="KV150"/>
          <cell r="KW150"/>
          <cell r="KX150"/>
          <cell r="KY150"/>
          <cell r="KZ150"/>
          <cell r="LA150"/>
          <cell r="LB150"/>
          <cell r="LC150"/>
          <cell r="LD150"/>
          <cell r="LE150"/>
          <cell r="LF150"/>
          <cell r="LG150"/>
          <cell r="LH150"/>
          <cell r="LI150"/>
          <cell r="LJ150"/>
          <cell r="LK150"/>
          <cell r="LL150"/>
          <cell r="LM150"/>
          <cell r="LN150"/>
          <cell r="LO150"/>
          <cell r="LP150"/>
          <cell r="LQ150"/>
          <cell r="LR150"/>
          <cell r="LS150"/>
          <cell r="LT150"/>
          <cell r="LU150"/>
          <cell r="LV150"/>
          <cell r="LW150"/>
          <cell r="LX150"/>
          <cell r="LY150"/>
          <cell r="LZ150"/>
          <cell r="MA150"/>
          <cell r="MB150"/>
          <cell r="MC150"/>
          <cell r="MD150"/>
          <cell r="ME150"/>
          <cell r="MF150"/>
          <cell r="MG150"/>
          <cell r="MH150"/>
          <cell r="MI150"/>
          <cell r="MJ150"/>
          <cell r="MK150"/>
          <cell r="ML150"/>
          <cell r="MM150"/>
          <cell r="MN150"/>
          <cell r="MO150"/>
          <cell r="MP150"/>
          <cell r="MQ150"/>
          <cell r="MR150"/>
          <cell r="MS150"/>
          <cell r="MT150"/>
          <cell r="MU150"/>
          <cell r="MV150"/>
          <cell r="MW150"/>
          <cell r="MX150"/>
          <cell r="MY150"/>
          <cell r="MZ150"/>
          <cell r="NA150"/>
          <cell r="NB150"/>
          <cell r="NC150"/>
          <cell r="ND150"/>
          <cell r="NE150"/>
          <cell r="NF150"/>
          <cell r="NG150"/>
          <cell r="NH150"/>
          <cell r="NI150"/>
          <cell r="NJ150"/>
          <cell r="NK150"/>
          <cell r="NL150"/>
          <cell r="NM150"/>
          <cell r="NN150"/>
          <cell r="NO150"/>
          <cell r="NP150"/>
          <cell r="NQ150"/>
          <cell r="NR150"/>
          <cell r="NS150"/>
          <cell r="NT150"/>
          <cell r="NU150"/>
          <cell r="NV150"/>
          <cell r="NW150"/>
          <cell r="NX150"/>
          <cell r="NY150"/>
          <cell r="NZ150"/>
          <cell r="OA150"/>
          <cell r="OB150"/>
          <cell r="OC150"/>
          <cell r="OD150"/>
          <cell r="OE150"/>
          <cell r="OF150"/>
          <cell r="OG150"/>
          <cell r="OH150"/>
          <cell r="OI150"/>
          <cell r="OJ150"/>
          <cell r="OK150"/>
          <cell r="OL150"/>
          <cell r="OM150"/>
          <cell r="ON150"/>
          <cell r="OO150"/>
          <cell r="OP150"/>
          <cell r="OQ150"/>
          <cell r="OR150"/>
          <cell r="OS150"/>
          <cell r="OT150"/>
          <cell r="OU150"/>
          <cell r="OV150"/>
          <cell r="OW150"/>
          <cell r="OX150"/>
          <cell r="OY150"/>
          <cell r="OZ150"/>
          <cell r="PA150"/>
          <cell r="PB150"/>
          <cell r="PC150"/>
          <cell r="PD150"/>
          <cell r="PE150"/>
          <cell r="PF150"/>
          <cell r="PG150"/>
          <cell r="PH150"/>
          <cell r="PI150"/>
          <cell r="PJ150"/>
          <cell r="PK150"/>
          <cell r="PL150"/>
          <cell r="PM150"/>
          <cell r="PN150"/>
          <cell r="PO150"/>
          <cell r="PP150"/>
          <cell r="PQ150"/>
          <cell r="PR150"/>
          <cell r="PS150"/>
          <cell r="PT150"/>
          <cell r="PU150"/>
          <cell r="PV150"/>
          <cell r="PW150"/>
          <cell r="PX150"/>
          <cell r="PY150"/>
          <cell r="PZ150"/>
          <cell r="QA150"/>
          <cell r="QB150"/>
          <cell r="QC150"/>
          <cell r="QD150"/>
          <cell r="QE150"/>
          <cell r="QF150"/>
          <cell r="QG150"/>
          <cell r="QH150"/>
          <cell r="QI150"/>
          <cell r="QJ150"/>
          <cell r="QK150"/>
          <cell r="QL150"/>
          <cell r="QM150"/>
          <cell r="QN150"/>
          <cell r="QO150"/>
          <cell r="QP150"/>
          <cell r="QQ150"/>
          <cell r="QR150"/>
          <cell r="QS150"/>
          <cell r="QT150"/>
          <cell r="QU150"/>
          <cell r="QV150"/>
          <cell r="QW150"/>
          <cell r="QX150"/>
          <cell r="QY150"/>
          <cell r="QZ150"/>
          <cell r="RA150"/>
          <cell r="RB150"/>
          <cell r="RC150"/>
          <cell r="RD150"/>
          <cell r="RE150"/>
          <cell r="RF150"/>
          <cell r="RG150"/>
          <cell r="RH150"/>
          <cell r="RI150"/>
          <cell r="RJ150"/>
          <cell r="RK150"/>
          <cell r="RL150"/>
          <cell r="RM150"/>
          <cell r="RN150"/>
          <cell r="RO150"/>
          <cell r="RP150"/>
          <cell r="RQ150"/>
          <cell r="RR150"/>
          <cell r="RS150"/>
          <cell r="RT150"/>
          <cell r="RU150"/>
          <cell r="RV150"/>
          <cell r="RW150"/>
          <cell r="RX150"/>
          <cell r="RY150"/>
          <cell r="RZ150"/>
          <cell r="SA150"/>
          <cell r="SB150"/>
          <cell r="SC150"/>
          <cell r="SD150"/>
          <cell r="SE150"/>
          <cell r="SF150"/>
          <cell r="SG150"/>
          <cell r="SH150"/>
          <cell r="SI150"/>
          <cell r="SJ150"/>
          <cell r="SK150"/>
          <cell r="SL150"/>
          <cell r="SM150"/>
          <cell r="SN150"/>
          <cell r="SO150"/>
          <cell r="SP150"/>
          <cell r="SQ150"/>
          <cell r="SR150"/>
          <cell r="SS150"/>
          <cell r="ST150"/>
          <cell r="SU150"/>
          <cell r="SV150"/>
          <cell r="SW150"/>
          <cell r="SX150"/>
          <cell r="SY150"/>
          <cell r="SZ150"/>
          <cell r="TA150"/>
          <cell r="TB150"/>
          <cell r="TC150"/>
          <cell r="TD150"/>
          <cell r="TE150"/>
          <cell r="TF150"/>
          <cell r="TG150"/>
          <cell r="TH150"/>
          <cell r="TI150"/>
          <cell r="TJ150"/>
          <cell r="TK150"/>
          <cell r="TL150"/>
          <cell r="TM150"/>
          <cell r="TN150"/>
          <cell r="TO150"/>
          <cell r="TP150"/>
          <cell r="TQ150"/>
          <cell r="TR150"/>
          <cell r="TS150"/>
          <cell r="TT150"/>
          <cell r="TU150"/>
          <cell r="TV150"/>
          <cell r="TW150"/>
          <cell r="TX150"/>
          <cell r="TY150"/>
          <cell r="TZ150"/>
          <cell r="UA150"/>
          <cell r="UB150"/>
          <cell r="UC150"/>
          <cell r="UD150"/>
          <cell r="UE150"/>
          <cell r="UF150"/>
          <cell r="UG150"/>
          <cell r="UH150"/>
          <cell r="UI150"/>
          <cell r="UJ150"/>
          <cell r="UK150"/>
          <cell r="UL150"/>
          <cell r="UM150"/>
          <cell r="UN150"/>
          <cell r="UO150"/>
          <cell r="UP150"/>
          <cell r="UQ150"/>
          <cell r="UR150"/>
          <cell r="US150"/>
          <cell r="UT150"/>
          <cell r="UU150"/>
          <cell r="UV150"/>
          <cell r="UW150"/>
          <cell r="UX150"/>
          <cell r="UY150"/>
          <cell r="UZ150"/>
          <cell r="VA150"/>
          <cell r="VB150"/>
          <cell r="VC150"/>
          <cell r="VD150"/>
          <cell r="VE150"/>
          <cell r="VF150"/>
          <cell r="VG150"/>
          <cell r="VH150"/>
          <cell r="VI150"/>
          <cell r="VJ150"/>
          <cell r="VK150"/>
          <cell r="VL150"/>
          <cell r="VM150"/>
          <cell r="VN150"/>
          <cell r="VO150"/>
          <cell r="VP150"/>
          <cell r="VQ150"/>
          <cell r="VR150"/>
          <cell r="VS150"/>
          <cell r="VT150"/>
          <cell r="VU150"/>
          <cell r="VV150"/>
          <cell r="VW150"/>
          <cell r="VX150"/>
          <cell r="VY150"/>
          <cell r="VZ150"/>
          <cell r="WA150"/>
          <cell r="WB150"/>
          <cell r="WC150"/>
          <cell r="WD150"/>
          <cell r="WE150"/>
          <cell r="WF150"/>
          <cell r="WG150"/>
          <cell r="WH150"/>
          <cell r="WI150"/>
          <cell r="WJ150"/>
          <cell r="WK150"/>
          <cell r="WL150"/>
          <cell r="WM150"/>
          <cell r="WN150"/>
          <cell r="WO150"/>
          <cell r="WP150"/>
          <cell r="WQ150"/>
          <cell r="WR150"/>
          <cell r="WS150"/>
          <cell r="WT150"/>
          <cell r="WU150"/>
          <cell r="WV150"/>
          <cell r="WW150"/>
          <cell r="WX150"/>
          <cell r="WY150"/>
          <cell r="WZ150"/>
          <cell r="XA150"/>
          <cell r="XB150"/>
          <cell r="XC150"/>
          <cell r="XD150"/>
          <cell r="XE150"/>
          <cell r="XF150"/>
          <cell r="XG150"/>
          <cell r="XH150"/>
          <cell r="XI150"/>
          <cell r="XJ150"/>
          <cell r="XK150"/>
          <cell r="XL150"/>
          <cell r="XM150"/>
          <cell r="XN150"/>
          <cell r="XO150"/>
          <cell r="XP150"/>
          <cell r="XQ150"/>
          <cell r="XR150"/>
          <cell r="XS150"/>
          <cell r="XT150"/>
          <cell r="XU150"/>
          <cell r="XV150"/>
        </row>
        <row r="151">
          <cell r="E151"/>
          <cell r="F151"/>
          <cell r="G151"/>
          <cell r="H151"/>
          <cell r="I151"/>
          <cell r="J151"/>
          <cell r="K151"/>
          <cell r="L151"/>
          <cell r="M151"/>
          <cell r="N151"/>
          <cell r="O151"/>
          <cell r="P151"/>
          <cell r="Q151"/>
          <cell r="R151"/>
          <cell r="S151"/>
          <cell r="T151"/>
          <cell r="U151"/>
          <cell r="V151"/>
          <cell r="W151"/>
          <cell r="X151"/>
          <cell r="Y151"/>
          <cell r="Z151"/>
          <cell r="AA151"/>
          <cell r="AB151"/>
          <cell r="AC151"/>
          <cell r="AD151"/>
          <cell r="AE151"/>
          <cell r="AF151"/>
          <cell r="AG151"/>
          <cell r="AH151"/>
          <cell r="AI151"/>
          <cell r="AJ151"/>
          <cell r="AK151"/>
          <cell r="AL151"/>
          <cell r="AM151"/>
          <cell r="AN151"/>
          <cell r="AO151"/>
          <cell r="AP151"/>
          <cell r="AQ151"/>
          <cell r="AR151"/>
          <cell r="AS151"/>
          <cell r="AT151"/>
          <cell r="AU151"/>
          <cell r="AV151"/>
          <cell r="AW151"/>
          <cell r="AX151"/>
          <cell r="AY151"/>
          <cell r="AZ151"/>
          <cell r="BA151"/>
          <cell r="BB151"/>
          <cell r="BC151"/>
          <cell r="BD151"/>
          <cell r="BE151"/>
          <cell r="BF151"/>
          <cell r="BG151"/>
          <cell r="BH151"/>
          <cell r="BI151"/>
          <cell r="BJ151"/>
          <cell r="BK151"/>
          <cell r="BL151"/>
          <cell r="BM151"/>
          <cell r="BN151"/>
          <cell r="BO151"/>
          <cell r="BP151"/>
          <cell r="BQ151"/>
          <cell r="BR151"/>
          <cell r="BS151"/>
          <cell r="BT151"/>
          <cell r="BU151"/>
          <cell r="BV151"/>
          <cell r="BW151"/>
          <cell r="BX151"/>
          <cell r="BY151"/>
          <cell r="BZ151"/>
          <cell r="CA151"/>
          <cell r="CB151"/>
          <cell r="CC151"/>
          <cell r="CD151"/>
          <cell r="CE151"/>
          <cell r="CF151"/>
          <cell r="CG151"/>
          <cell r="CH151"/>
          <cell r="CI151"/>
          <cell r="CJ151"/>
          <cell r="CK151"/>
          <cell r="CL151"/>
          <cell r="CM151"/>
          <cell r="CN151"/>
          <cell r="CO151"/>
          <cell r="CP151"/>
          <cell r="CQ151"/>
          <cell r="CR151"/>
          <cell r="CS151"/>
          <cell r="CT151"/>
          <cell r="CU151"/>
          <cell r="CV151"/>
          <cell r="CW151"/>
          <cell r="CX151"/>
          <cell r="CY151"/>
          <cell r="CZ151"/>
          <cell r="DA151"/>
          <cell r="DB151"/>
          <cell r="DC151"/>
          <cell r="DD151"/>
          <cell r="DE151"/>
          <cell r="DF151"/>
          <cell r="DG151"/>
          <cell r="DH151"/>
          <cell r="DI151"/>
          <cell r="DJ151"/>
          <cell r="DK151"/>
          <cell r="DL151"/>
          <cell r="DM151"/>
          <cell r="DN151"/>
          <cell r="DO151"/>
          <cell r="DP151"/>
          <cell r="DQ151"/>
          <cell r="DR151"/>
          <cell r="DS151"/>
          <cell r="DT151"/>
          <cell r="DU151"/>
          <cell r="DV151"/>
          <cell r="DW151"/>
          <cell r="DX151"/>
          <cell r="DY151"/>
          <cell r="DZ151"/>
          <cell r="EA151"/>
          <cell r="EB151"/>
          <cell r="EC151"/>
          <cell r="ED151"/>
          <cell r="EE151"/>
          <cell r="EF151"/>
          <cell r="EG151"/>
          <cell r="EH151"/>
          <cell r="EI151"/>
          <cell r="EJ151"/>
          <cell r="EK151"/>
          <cell r="EL151"/>
          <cell r="EM151"/>
          <cell r="EN151"/>
          <cell r="EO151"/>
          <cell r="EP151"/>
          <cell r="EQ151"/>
          <cell r="ER151"/>
          <cell r="ES151"/>
          <cell r="ET151"/>
          <cell r="EU151"/>
          <cell r="EV151"/>
          <cell r="EW151"/>
          <cell r="EX151"/>
          <cell r="EY151"/>
          <cell r="EZ151"/>
          <cell r="FA151"/>
          <cell r="FB151"/>
          <cell r="FC151"/>
          <cell r="FD151"/>
          <cell r="FE151"/>
          <cell r="FF151"/>
          <cell r="FG151"/>
          <cell r="FH151"/>
          <cell r="FI151"/>
          <cell r="FJ151"/>
          <cell r="FK151"/>
          <cell r="FL151"/>
          <cell r="FM151"/>
          <cell r="FN151"/>
          <cell r="FO151"/>
          <cell r="FP151"/>
          <cell r="FQ151"/>
          <cell r="FR151"/>
          <cell r="FS151"/>
          <cell r="FT151"/>
          <cell r="FU151"/>
          <cell r="FV151"/>
          <cell r="FW151"/>
          <cell r="FX151"/>
          <cell r="FY151"/>
          <cell r="FZ151"/>
          <cell r="GA151"/>
          <cell r="GB151"/>
          <cell r="GC151"/>
          <cell r="GD151"/>
          <cell r="GE151"/>
          <cell r="GF151"/>
          <cell r="GG151"/>
          <cell r="GH151"/>
          <cell r="GI151"/>
          <cell r="GJ151"/>
          <cell r="GK151"/>
          <cell r="GL151"/>
          <cell r="GM151"/>
          <cell r="GN151"/>
          <cell r="GO151"/>
          <cell r="GP151"/>
          <cell r="GQ151"/>
          <cell r="GR151"/>
          <cell r="GS151"/>
          <cell r="GT151"/>
          <cell r="GU151"/>
          <cell r="GV151"/>
          <cell r="GW151"/>
          <cell r="GX151"/>
          <cell r="GY151"/>
          <cell r="GZ151"/>
          <cell r="HA151"/>
          <cell r="HB151"/>
          <cell r="HC151"/>
          <cell r="HD151"/>
          <cell r="HE151"/>
          <cell r="HF151"/>
          <cell r="HG151"/>
          <cell r="HH151"/>
          <cell r="HI151"/>
          <cell r="HJ151"/>
          <cell r="HK151"/>
          <cell r="HL151"/>
          <cell r="HM151"/>
          <cell r="HN151"/>
          <cell r="HO151"/>
          <cell r="HP151"/>
          <cell r="HQ151"/>
          <cell r="HR151"/>
          <cell r="HS151"/>
          <cell r="HT151"/>
          <cell r="HU151"/>
          <cell r="HV151"/>
          <cell r="HW151"/>
          <cell r="HX151"/>
          <cell r="HY151"/>
          <cell r="HZ151"/>
          <cell r="IA151"/>
          <cell r="IB151"/>
          <cell r="IC151"/>
          <cell r="ID151"/>
          <cell r="IE151"/>
          <cell r="IF151"/>
          <cell r="IG151"/>
          <cell r="IH151"/>
          <cell r="II151"/>
          <cell r="IJ151"/>
          <cell r="IK151"/>
          <cell r="IL151"/>
          <cell r="IM151"/>
          <cell r="IN151"/>
          <cell r="IO151"/>
          <cell r="IP151"/>
          <cell r="IQ151"/>
          <cell r="IR151"/>
          <cell r="IS151"/>
          <cell r="IT151"/>
          <cell r="IU151"/>
          <cell r="IV151"/>
          <cell r="IW151"/>
          <cell r="IX151"/>
          <cell r="IY151"/>
          <cell r="IZ151"/>
          <cell r="JA151"/>
          <cell r="JB151"/>
          <cell r="JC151"/>
          <cell r="JD151"/>
          <cell r="JE151"/>
          <cell r="JF151"/>
          <cell r="JG151"/>
          <cell r="JH151"/>
          <cell r="JI151"/>
          <cell r="JJ151"/>
          <cell r="JK151"/>
          <cell r="JL151"/>
          <cell r="JM151"/>
          <cell r="JN151"/>
          <cell r="JO151"/>
          <cell r="JP151"/>
          <cell r="JQ151"/>
          <cell r="JR151"/>
          <cell r="JS151"/>
          <cell r="JT151"/>
          <cell r="JU151"/>
          <cell r="JV151"/>
          <cell r="JW151"/>
          <cell r="JX151"/>
          <cell r="JY151"/>
          <cell r="JZ151"/>
          <cell r="KA151"/>
          <cell r="KB151"/>
          <cell r="KC151"/>
          <cell r="KD151"/>
          <cell r="KE151"/>
          <cell r="KF151"/>
          <cell r="KG151"/>
          <cell r="KH151"/>
          <cell r="KI151"/>
          <cell r="KJ151"/>
          <cell r="KK151"/>
          <cell r="KL151"/>
          <cell r="KM151"/>
          <cell r="KN151"/>
          <cell r="KO151"/>
          <cell r="KP151"/>
          <cell r="KQ151"/>
          <cell r="KR151"/>
          <cell r="KS151"/>
          <cell r="KT151"/>
          <cell r="KU151"/>
          <cell r="KV151"/>
          <cell r="KW151"/>
          <cell r="KX151"/>
          <cell r="KY151"/>
          <cell r="KZ151"/>
          <cell r="LA151"/>
          <cell r="LB151"/>
          <cell r="LC151"/>
          <cell r="LD151"/>
          <cell r="LE151"/>
          <cell r="LF151"/>
          <cell r="LG151"/>
          <cell r="LH151"/>
          <cell r="LI151"/>
          <cell r="LJ151"/>
          <cell r="LK151"/>
          <cell r="LL151"/>
          <cell r="LM151"/>
          <cell r="LN151"/>
          <cell r="LO151"/>
          <cell r="LP151"/>
          <cell r="LQ151"/>
          <cell r="LR151"/>
          <cell r="LS151"/>
          <cell r="LT151"/>
          <cell r="LU151"/>
          <cell r="LV151"/>
          <cell r="LW151"/>
          <cell r="LX151"/>
          <cell r="LY151"/>
          <cell r="LZ151"/>
          <cell r="MA151"/>
          <cell r="MB151"/>
          <cell r="MC151"/>
          <cell r="MD151"/>
          <cell r="ME151"/>
          <cell r="MF151"/>
          <cell r="MG151"/>
          <cell r="MH151"/>
          <cell r="MI151"/>
          <cell r="MJ151"/>
          <cell r="MK151"/>
          <cell r="ML151"/>
          <cell r="MM151"/>
          <cell r="MN151"/>
          <cell r="MO151"/>
          <cell r="MP151"/>
          <cell r="MQ151"/>
          <cell r="MR151"/>
          <cell r="MS151"/>
          <cell r="MT151"/>
          <cell r="MU151"/>
          <cell r="MV151"/>
          <cell r="MW151"/>
          <cell r="MX151"/>
          <cell r="MY151"/>
          <cell r="MZ151"/>
          <cell r="NA151"/>
          <cell r="NB151"/>
          <cell r="NC151"/>
          <cell r="ND151"/>
          <cell r="NE151"/>
          <cell r="NF151"/>
          <cell r="NG151"/>
          <cell r="NH151"/>
          <cell r="NI151"/>
          <cell r="NJ151"/>
          <cell r="NK151"/>
          <cell r="NL151"/>
          <cell r="NM151"/>
          <cell r="NN151"/>
          <cell r="NO151"/>
          <cell r="NP151"/>
          <cell r="NQ151"/>
          <cell r="NR151"/>
          <cell r="NS151"/>
          <cell r="NT151"/>
          <cell r="NU151"/>
          <cell r="NV151"/>
          <cell r="NW151"/>
          <cell r="NX151"/>
          <cell r="NY151"/>
          <cell r="NZ151"/>
          <cell r="OA151"/>
          <cell r="OB151"/>
          <cell r="OC151"/>
          <cell r="OD151"/>
          <cell r="OE151"/>
          <cell r="OF151"/>
          <cell r="OG151"/>
          <cell r="OH151"/>
          <cell r="OI151"/>
          <cell r="OJ151"/>
          <cell r="OK151"/>
          <cell r="OL151"/>
          <cell r="OM151"/>
          <cell r="ON151"/>
          <cell r="OO151"/>
          <cell r="OP151"/>
          <cell r="OQ151"/>
          <cell r="OR151"/>
          <cell r="OS151"/>
          <cell r="OT151"/>
          <cell r="OU151"/>
          <cell r="OV151"/>
          <cell r="OW151"/>
          <cell r="OX151"/>
          <cell r="OY151"/>
          <cell r="OZ151"/>
          <cell r="PA151"/>
          <cell r="PB151"/>
          <cell r="PC151"/>
          <cell r="PD151"/>
          <cell r="PE151"/>
          <cell r="PF151"/>
          <cell r="PG151"/>
          <cell r="PH151"/>
          <cell r="PI151"/>
          <cell r="PJ151"/>
          <cell r="PK151"/>
          <cell r="PL151"/>
          <cell r="PM151"/>
          <cell r="PN151"/>
          <cell r="PO151"/>
          <cell r="PP151"/>
          <cell r="PQ151"/>
          <cell r="PR151"/>
          <cell r="PS151"/>
          <cell r="PT151"/>
          <cell r="PU151"/>
          <cell r="PV151"/>
          <cell r="PW151"/>
          <cell r="PX151"/>
          <cell r="PY151"/>
          <cell r="PZ151"/>
          <cell r="QA151"/>
          <cell r="QB151"/>
          <cell r="QC151"/>
          <cell r="QD151"/>
          <cell r="QE151"/>
          <cell r="QF151"/>
          <cell r="QG151"/>
          <cell r="QH151"/>
          <cell r="QI151"/>
          <cell r="QJ151"/>
          <cell r="QK151"/>
          <cell r="QL151"/>
          <cell r="QM151"/>
          <cell r="QN151"/>
          <cell r="QO151"/>
          <cell r="QP151"/>
          <cell r="QQ151"/>
          <cell r="QR151"/>
          <cell r="QS151"/>
          <cell r="QT151"/>
          <cell r="QU151"/>
          <cell r="QV151"/>
          <cell r="QW151"/>
          <cell r="QX151"/>
          <cell r="QY151"/>
          <cell r="QZ151"/>
          <cell r="RA151"/>
          <cell r="RB151"/>
          <cell r="RC151"/>
          <cell r="RD151"/>
          <cell r="RE151"/>
          <cell r="RF151"/>
          <cell r="RG151"/>
          <cell r="RH151"/>
          <cell r="RI151"/>
          <cell r="RJ151"/>
          <cell r="RK151"/>
          <cell r="RL151"/>
          <cell r="RM151"/>
          <cell r="RN151"/>
          <cell r="RO151"/>
          <cell r="RP151"/>
          <cell r="RQ151"/>
          <cell r="RR151"/>
          <cell r="RS151"/>
          <cell r="RT151"/>
          <cell r="RU151"/>
          <cell r="RV151"/>
          <cell r="RW151"/>
          <cell r="RX151"/>
          <cell r="RY151"/>
          <cell r="RZ151"/>
          <cell r="SA151"/>
          <cell r="SB151"/>
          <cell r="SC151"/>
          <cell r="SD151"/>
          <cell r="SE151"/>
          <cell r="SF151"/>
          <cell r="SG151"/>
          <cell r="SH151"/>
          <cell r="SI151"/>
          <cell r="SJ151"/>
          <cell r="SK151"/>
          <cell r="SL151"/>
          <cell r="SM151"/>
          <cell r="SN151"/>
          <cell r="SO151"/>
          <cell r="SP151"/>
          <cell r="SQ151"/>
          <cell r="SR151"/>
          <cell r="SS151"/>
          <cell r="ST151"/>
          <cell r="SU151"/>
          <cell r="SV151"/>
          <cell r="SW151"/>
          <cell r="SX151"/>
          <cell r="SY151"/>
          <cell r="SZ151"/>
          <cell r="TA151"/>
          <cell r="TB151"/>
          <cell r="TC151"/>
          <cell r="TD151"/>
          <cell r="TE151"/>
          <cell r="TF151"/>
          <cell r="TG151"/>
          <cell r="TH151"/>
          <cell r="TI151"/>
          <cell r="TJ151"/>
          <cell r="TK151"/>
          <cell r="TL151"/>
          <cell r="TM151"/>
          <cell r="TN151"/>
          <cell r="TO151"/>
          <cell r="TP151"/>
          <cell r="TQ151"/>
          <cell r="TR151"/>
          <cell r="TS151"/>
          <cell r="TT151"/>
          <cell r="TU151"/>
          <cell r="TV151"/>
          <cell r="TW151"/>
          <cell r="TX151"/>
          <cell r="TY151"/>
          <cell r="TZ151"/>
          <cell r="UA151"/>
          <cell r="UB151"/>
          <cell r="UC151"/>
          <cell r="UD151"/>
          <cell r="UE151"/>
          <cell r="UF151"/>
          <cell r="UG151"/>
          <cell r="UH151"/>
          <cell r="UI151"/>
          <cell r="UJ151"/>
          <cell r="UK151"/>
          <cell r="UL151"/>
          <cell r="UM151"/>
          <cell r="UN151"/>
          <cell r="UO151"/>
          <cell r="UP151"/>
          <cell r="UQ151"/>
          <cell r="UR151"/>
          <cell r="US151"/>
          <cell r="UT151"/>
          <cell r="UU151"/>
          <cell r="UV151"/>
          <cell r="UW151"/>
          <cell r="UX151"/>
          <cell r="UY151"/>
          <cell r="UZ151"/>
          <cell r="VA151"/>
          <cell r="VB151"/>
          <cell r="VC151"/>
          <cell r="VD151"/>
          <cell r="VE151"/>
          <cell r="VF151"/>
          <cell r="VG151"/>
          <cell r="VH151"/>
          <cell r="VI151"/>
          <cell r="VJ151"/>
          <cell r="VK151"/>
          <cell r="VL151"/>
          <cell r="VM151"/>
          <cell r="VN151"/>
          <cell r="VO151"/>
          <cell r="VP151"/>
          <cell r="VQ151"/>
          <cell r="VR151"/>
          <cell r="VS151"/>
          <cell r="VT151"/>
          <cell r="VU151"/>
          <cell r="VV151"/>
          <cell r="VW151"/>
          <cell r="VX151"/>
          <cell r="VY151"/>
          <cell r="VZ151"/>
          <cell r="WA151"/>
          <cell r="WB151"/>
          <cell r="WC151"/>
          <cell r="WD151"/>
          <cell r="WE151"/>
          <cell r="WF151"/>
          <cell r="WG151"/>
          <cell r="WH151"/>
          <cell r="WI151"/>
          <cell r="WJ151"/>
          <cell r="WK151"/>
          <cell r="WL151"/>
          <cell r="WM151"/>
          <cell r="WN151"/>
          <cell r="WO151"/>
          <cell r="WP151"/>
          <cell r="WQ151"/>
          <cell r="WR151"/>
          <cell r="WS151"/>
          <cell r="WT151"/>
          <cell r="WU151"/>
          <cell r="WV151"/>
          <cell r="WW151"/>
          <cell r="WX151"/>
          <cell r="WY151"/>
          <cell r="WZ151"/>
          <cell r="XA151"/>
          <cell r="XB151"/>
          <cell r="XC151"/>
          <cell r="XD151"/>
          <cell r="XE151"/>
          <cell r="XF151"/>
          <cell r="XG151"/>
          <cell r="XH151"/>
          <cell r="XI151"/>
          <cell r="XJ151"/>
          <cell r="XK151"/>
          <cell r="XL151"/>
          <cell r="XM151"/>
          <cell r="XN151"/>
          <cell r="XO151"/>
          <cell r="XP151"/>
          <cell r="XQ151"/>
          <cell r="XR151"/>
          <cell r="XS151"/>
          <cell r="XT151"/>
          <cell r="XU151"/>
          <cell r="XV151"/>
        </row>
        <row r="152">
          <cell r="E152"/>
          <cell r="F152"/>
          <cell r="G152"/>
          <cell r="H152"/>
          <cell r="I152"/>
          <cell r="J152"/>
          <cell r="K152"/>
          <cell r="L152"/>
          <cell r="M152"/>
          <cell r="N152"/>
          <cell r="O152"/>
          <cell r="P152"/>
          <cell r="Q152"/>
          <cell r="R152"/>
          <cell r="S152"/>
          <cell r="T152"/>
          <cell r="U152"/>
          <cell r="V152"/>
          <cell r="W152"/>
          <cell r="X152"/>
          <cell r="Y152"/>
          <cell r="Z152"/>
          <cell r="AA152"/>
          <cell r="AB152"/>
          <cell r="AC152"/>
          <cell r="AD152"/>
          <cell r="AE152"/>
          <cell r="AF152"/>
          <cell r="AG152"/>
          <cell r="AH152"/>
          <cell r="AI152"/>
          <cell r="AJ152"/>
          <cell r="AK152"/>
          <cell r="AL152"/>
          <cell r="AM152"/>
          <cell r="AN152"/>
          <cell r="AO152"/>
          <cell r="AP152"/>
          <cell r="AQ152"/>
          <cell r="AR152"/>
          <cell r="AS152"/>
          <cell r="AT152"/>
          <cell r="AU152"/>
          <cell r="AV152"/>
          <cell r="AW152"/>
          <cell r="AX152"/>
          <cell r="AY152"/>
          <cell r="AZ152"/>
          <cell r="BA152"/>
          <cell r="BB152"/>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cell r="CV152"/>
          <cell r="CW152"/>
          <cell r="CX152"/>
          <cell r="CY152"/>
          <cell r="CZ152"/>
          <cell r="DA152"/>
          <cell r="DB152"/>
          <cell r="DC152"/>
          <cell r="DD152"/>
          <cell r="DE152"/>
          <cell r="DF152"/>
          <cell r="DG152"/>
          <cell r="DH152"/>
          <cell r="DI152"/>
          <cell r="DJ152"/>
          <cell r="DK152"/>
          <cell r="DL152"/>
          <cell r="DM152"/>
          <cell r="DN152"/>
          <cell r="DO152"/>
          <cell r="DP152"/>
          <cell r="DQ152"/>
          <cell r="DR152"/>
          <cell r="DS152"/>
          <cell r="DT152"/>
          <cell r="DU152"/>
          <cell r="DV152"/>
          <cell r="DW152"/>
          <cell r="DX152"/>
          <cell r="DY152"/>
          <cell r="DZ152"/>
          <cell r="EA152"/>
          <cell r="EB152"/>
          <cell r="EC152"/>
          <cell r="ED152"/>
          <cell r="EE152"/>
          <cell r="EF152"/>
          <cell r="EG152"/>
          <cell r="EH152"/>
          <cell r="EI152"/>
          <cell r="EJ152"/>
          <cell r="EK152"/>
          <cell r="EL152"/>
          <cell r="EM152"/>
          <cell r="EN152"/>
          <cell r="EO152"/>
          <cell r="EP152"/>
          <cell r="EQ152"/>
          <cell r="ER152"/>
          <cell r="ES152"/>
          <cell r="ET152"/>
          <cell r="EU152"/>
          <cell r="EV152"/>
          <cell r="EW152"/>
          <cell r="EX152"/>
          <cell r="EY152"/>
          <cell r="EZ152"/>
          <cell r="FA152"/>
          <cell r="FB152"/>
          <cell r="FC152"/>
          <cell r="FD152"/>
          <cell r="FE152"/>
          <cell r="FF152"/>
          <cell r="FG152"/>
          <cell r="FH152"/>
          <cell r="FI152"/>
          <cell r="FJ152"/>
          <cell r="FK152"/>
          <cell r="FL152"/>
          <cell r="FM152"/>
          <cell r="FN152"/>
          <cell r="FO152"/>
          <cell r="FP152"/>
          <cell r="FQ152"/>
          <cell r="FR152"/>
          <cell r="FS152"/>
          <cell r="FT152"/>
          <cell r="FU152"/>
          <cell r="FV152"/>
          <cell r="FW152"/>
          <cell r="FX152"/>
          <cell r="FY152"/>
          <cell r="FZ152"/>
          <cell r="GA152"/>
          <cell r="GB152"/>
          <cell r="GC152"/>
          <cell r="GD152"/>
          <cell r="GE152"/>
          <cell r="GF152"/>
          <cell r="GG152"/>
          <cell r="GH152"/>
          <cell r="GI152"/>
          <cell r="GJ152"/>
          <cell r="GK152"/>
          <cell r="GL152"/>
          <cell r="GM152"/>
          <cell r="GN152"/>
          <cell r="GO152"/>
          <cell r="GP152"/>
          <cell r="GQ152"/>
          <cell r="GR152"/>
          <cell r="GS152"/>
          <cell r="GT152"/>
          <cell r="GU152"/>
          <cell r="GV152"/>
          <cell r="GW152"/>
          <cell r="GX152"/>
          <cell r="GY152"/>
          <cell r="GZ152"/>
          <cell r="HA152"/>
          <cell r="HB152"/>
          <cell r="HC152"/>
          <cell r="HD152"/>
          <cell r="HE152"/>
          <cell r="HF152"/>
          <cell r="HG152"/>
          <cell r="HH152"/>
          <cell r="HI152"/>
          <cell r="HJ152"/>
          <cell r="HK152"/>
          <cell r="HL152"/>
          <cell r="HM152"/>
          <cell r="HN152"/>
          <cell r="HO152"/>
          <cell r="HP152"/>
          <cell r="HQ152"/>
          <cell r="HR152"/>
          <cell r="HS152"/>
          <cell r="HT152"/>
          <cell r="HU152"/>
          <cell r="HV152"/>
          <cell r="HW152"/>
          <cell r="HX152"/>
          <cell r="HY152"/>
          <cell r="HZ152"/>
          <cell r="IA152"/>
          <cell r="IB152"/>
          <cell r="IC152"/>
          <cell r="ID152"/>
          <cell r="IE152"/>
          <cell r="IF152"/>
          <cell r="IG152"/>
          <cell r="IH152"/>
          <cell r="II152"/>
          <cell r="IJ152"/>
          <cell r="IK152"/>
          <cell r="IL152"/>
          <cell r="IM152"/>
          <cell r="IN152"/>
          <cell r="IO152"/>
          <cell r="IP152"/>
          <cell r="IQ152"/>
          <cell r="IR152"/>
          <cell r="IS152"/>
          <cell r="IT152"/>
          <cell r="IU152"/>
          <cell r="IV152"/>
          <cell r="IW152"/>
          <cell r="IX152"/>
          <cell r="IY152"/>
          <cell r="IZ152"/>
          <cell r="JA152"/>
          <cell r="JB152"/>
          <cell r="JC152"/>
          <cell r="JD152"/>
          <cell r="JE152"/>
          <cell r="JF152"/>
          <cell r="JG152"/>
          <cell r="JH152"/>
          <cell r="JI152"/>
          <cell r="JJ152"/>
          <cell r="JK152"/>
          <cell r="JL152"/>
          <cell r="JM152"/>
          <cell r="JN152"/>
          <cell r="JO152"/>
          <cell r="JP152"/>
          <cell r="JQ152"/>
          <cell r="JR152"/>
          <cell r="JS152"/>
          <cell r="JT152"/>
          <cell r="JU152"/>
          <cell r="JV152"/>
          <cell r="JW152"/>
          <cell r="JX152"/>
          <cell r="JY152"/>
          <cell r="JZ152"/>
          <cell r="KA152"/>
          <cell r="KB152"/>
          <cell r="KC152"/>
          <cell r="KD152"/>
          <cell r="KE152"/>
          <cell r="KF152"/>
          <cell r="KG152"/>
          <cell r="KH152"/>
          <cell r="KI152"/>
          <cell r="KJ152"/>
          <cell r="KK152"/>
          <cell r="KL152"/>
          <cell r="KM152"/>
          <cell r="KN152"/>
          <cell r="KO152"/>
          <cell r="KP152"/>
          <cell r="KQ152"/>
          <cell r="KR152"/>
          <cell r="KS152"/>
          <cell r="KT152"/>
          <cell r="KU152"/>
          <cell r="KV152"/>
          <cell r="KW152"/>
          <cell r="KX152"/>
          <cell r="KY152"/>
          <cell r="KZ152"/>
          <cell r="LA152"/>
          <cell r="LB152"/>
          <cell r="LC152"/>
          <cell r="LD152"/>
          <cell r="LE152"/>
          <cell r="LF152"/>
          <cell r="LG152"/>
          <cell r="LH152"/>
          <cell r="LI152"/>
          <cell r="LJ152"/>
          <cell r="LK152"/>
          <cell r="LL152"/>
          <cell r="LM152"/>
          <cell r="LN152"/>
          <cell r="LO152"/>
          <cell r="LP152"/>
          <cell r="LQ152"/>
          <cell r="LR152"/>
          <cell r="LS152"/>
          <cell r="LT152"/>
          <cell r="LU152"/>
          <cell r="LV152"/>
          <cell r="LW152"/>
          <cell r="LX152"/>
          <cell r="LY152"/>
          <cell r="LZ152"/>
          <cell r="MA152"/>
          <cell r="MB152"/>
          <cell r="MC152"/>
          <cell r="MD152"/>
          <cell r="ME152"/>
          <cell r="MF152"/>
          <cell r="MG152"/>
          <cell r="MH152"/>
          <cell r="MI152"/>
          <cell r="MJ152"/>
          <cell r="MK152"/>
          <cell r="ML152"/>
          <cell r="MM152"/>
          <cell r="MN152"/>
          <cell r="MO152"/>
          <cell r="MP152"/>
          <cell r="MQ152"/>
          <cell r="MR152"/>
          <cell r="MS152"/>
          <cell r="MT152"/>
          <cell r="MU152"/>
          <cell r="MV152"/>
          <cell r="MW152"/>
          <cell r="MX152"/>
          <cell r="MY152"/>
          <cell r="MZ152"/>
          <cell r="NA152"/>
          <cell r="NB152"/>
          <cell r="NC152"/>
          <cell r="ND152"/>
          <cell r="NE152"/>
          <cell r="NF152"/>
          <cell r="NG152"/>
          <cell r="NH152"/>
          <cell r="NI152"/>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cell r="QK152"/>
          <cell r="QL152"/>
          <cell r="QM152"/>
          <cell r="QN152"/>
          <cell r="QO152"/>
          <cell r="QP152"/>
          <cell r="QQ152"/>
          <cell r="QR152"/>
          <cell r="QS152"/>
          <cell r="QT152"/>
          <cell r="QU152"/>
          <cell r="QV152"/>
          <cell r="QW152"/>
          <cell r="QX152"/>
          <cell r="QY152"/>
          <cell r="QZ152"/>
          <cell r="RA152"/>
          <cell r="RB152"/>
          <cell r="RC152"/>
          <cell r="RD152"/>
          <cell r="RE152"/>
          <cell r="RF152"/>
          <cell r="RG152"/>
          <cell r="RH152"/>
          <cell r="RI152"/>
          <cell r="RJ152"/>
          <cell r="RK152"/>
          <cell r="RL152"/>
          <cell r="RM152"/>
          <cell r="RN152"/>
          <cell r="RO152"/>
          <cell r="RP152"/>
          <cell r="RQ152"/>
          <cell r="RR152"/>
          <cell r="RS152"/>
          <cell r="RT152"/>
          <cell r="RU152"/>
          <cell r="RV152"/>
          <cell r="RW152"/>
          <cell r="RX152"/>
          <cell r="RY152"/>
          <cell r="RZ152"/>
          <cell r="SA152"/>
          <cell r="SB152"/>
          <cell r="SC152"/>
          <cell r="SD152"/>
          <cell r="SE152"/>
          <cell r="SF152"/>
          <cell r="SG152"/>
          <cell r="SH152"/>
          <cell r="SI152"/>
          <cell r="SJ152"/>
          <cell r="SK152"/>
          <cell r="SL152"/>
          <cell r="SM152"/>
          <cell r="SN152"/>
          <cell r="SO152"/>
          <cell r="SP152"/>
          <cell r="SQ152"/>
          <cell r="SR152"/>
          <cell r="SS152"/>
          <cell r="ST152"/>
          <cell r="SU152"/>
          <cell r="SV152"/>
          <cell r="SW152"/>
          <cell r="SX152"/>
          <cell r="SY152"/>
          <cell r="SZ152"/>
          <cell r="TA152"/>
          <cell r="TB152"/>
          <cell r="TC152"/>
          <cell r="TD152"/>
          <cell r="TE152"/>
          <cell r="TF152"/>
          <cell r="TG152"/>
          <cell r="TH152"/>
          <cell r="TI152"/>
          <cell r="TJ152"/>
          <cell r="TK152"/>
          <cell r="TL152"/>
          <cell r="TM152"/>
          <cell r="TN152"/>
          <cell r="TO152"/>
          <cell r="TP152"/>
          <cell r="TQ152"/>
          <cell r="TR152"/>
          <cell r="TS152"/>
          <cell r="TT152"/>
          <cell r="TU152"/>
          <cell r="TV152"/>
          <cell r="TW152"/>
          <cell r="TX152"/>
          <cell r="TY152"/>
          <cell r="TZ152"/>
          <cell r="UA152"/>
          <cell r="UB152"/>
          <cell r="UC152"/>
          <cell r="UD152"/>
          <cell r="UE152"/>
          <cell r="UF152"/>
          <cell r="UG152"/>
          <cell r="UH152"/>
          <cell r="UI152"/>
          <cell r="UJ152"/>
          <cell r="UK152"/>
          <cell r="UL152"/>
          <cell r="UM152"/>
          <cell r="UN152"/>
          <cell r="UO152"/>
          <cell r="UP152"/>
          <cell r="UQ152"/>
          <cell r="UR152"/>
          <cell r="US152"/>
          <cell r="UT152"/>
          <cell r="UU152"/>
          <cell r="UV152"/>
          <cell r="UW152"/>
          <cell r="UX152"/>
          <cell r="UY152"/>
          <cell r="UZ152"/>
          <cell r="VA152"/>
          <cell r="VB152"/>
          <cell r="VC152"/>
          <cell r="VD152"/>
          <cell r="VE152"/>
          <cell r="VF152"/>
          <cell r="VG152"/>
          <cell r="VH152"/>
          <cell r="VI152"/>
          <cell r="VJ152"/>
          <cell r="VK152"/>
          <cell r="VL152"/>
          <cell r="VM152"/>
          <cell r="VN152"/>
          <cell r="VO152"/>
          <cell r="VP152"/>
          <cell r="VQ152"/>
          <cell r="VR152"/>
          <cell r="VS152"/>
          <cell r="VT152"/>
          <cell r="VU152"/>
          <cell r="VV152"/>
          <cell r="VW152"/>
          <cell r="VX152"/>
          <cell r="VY152"/>
          <cell r="VZ152"/>
          <cell r="WA152"/>
          <cell r="WB152"/>
          <cell r="WC152"/>
          <cell r="WD152"/>
          <cell r="WE152"/>
          <cell r="WF152"/>
          <cell r="WG152"/>
          <cell r="WH152"/>
          <cell r="WI152"/>
          <cell r="WJ152"/>
          <cell r="WK152"/>
          <cell r="WL152"/>
          <cell r="WM152"/>
          <cell r="WN152"/>
          <cell r="WO152"/>
          <cell r="WP152"/>
          <cell r="WQ152"/>
          <cell r="WR152"/>
          <cell r="WS152"/>
          <cell r="WT152"/>
          <cell r="WU152"/>
          <cell r="WV152"/>
          <cell r="WW152"/>
          <cell r="WX152"/>
          <cell r="WY152"/>
          <cell r="WZ152"/>
          <cell r="XA152"/>
          <cell r="XB152"/>
          <cell r="XC152"/>
          <cell r="XD152"/>
          <cell r="XE152"/>
          <cell r="XF152"/>
          <cell r="XG152"/>
          <cell r="XH152"/>
          <cell r="XI152"/>
          <cell r="XJ152"/>
          <cell r="XK152"/>
          <cell r="XL152"/>
          <cell r="XM152"/>
          <cell r="XN152"/>
          <cell r="XO152"/>
          <cell r="XP152"/>
          <cell r="XQ152"/>
          <cell r="XR152"/>
          <cell r="XS152"/>
          <cell r="XT152"/>
          <cell r="XU152"/>
          <cell r="XV152"/>
        </row>
        <row r="153">
          <cell r="E153"/>
          <cell r="F153"/>
          <cell r="G153"/>
          <cell r="H153"/>
          <cell r="I153"/>
          <cell r="J153"/>
          <cell r="K153"/>
          <cell r="L153"/>
          <cell r="M153"/>
          <cell r="N153"/>
          <cell r="O153"/>
          <cell r="P153"/>
          <cell r="Q153"/>
          <cell r="R153"/>
          <cell r="S153"/>
          <cell r="T153"/>
          <cell r="U153"/>
          <cell r="V153"/>
          <cell r="W153"/>
          <cell r="X153"/>
          <cell r="Y153"/>
          <cell r="Z153"/>
          <cell r="AA153"/>
          <cell r="AB153"/>
          <cell r="AC153"/>
          <cell r="AD153"/>
          <cell r="AE153"/>
          <cell r="AF153"/>
          <cell r="AG153"/>
          <cell r="AH153"/>
          <cell r="AI153"/>
          <cell r="AJ153"/>
          <cell r="AK153"/>
          <cell r="AL153"/>
          <cell r="AM153"/>
          <cell r="AN153"/>
          <cell r="AO153"/>
          <cell r="AP153"/>
          <cell r="AQ153"/>
          <cell r="AR153"/>
          <cell r="AS153"/>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cell r="CV153"/>
          <cell r="CW153"/>
          <cell r="CX153"/>
          <cell r="CY153"/>
          <cell r="CZ153"/>
          <cell r="DA153"/>
          <cell r="DB153"/>
          <cell r="DC153"/>
          <cell r="DD153"/>
          <cell r="DE153"/>
          <cell r="DF153"/>
          <cell r="DG153"/>
          <cell r="DH153"/>
          <cell r="DI153"/>
          <cell r="DJ153"/>
          <cell r="DK153"/>
          <cell r="DL153"/>
          <cell r="DM153"/>
          <cell r="DN153"/>
          <cell r="DO153"/>
          <cell r="DP153"/>
          <cell r="DQ153"/>
          <cell r="DR153"/>
          <cell r="DS153"/>
          <cell r="DT153"/>
          <cell r="DU153"/>
          <cell r="DV153"/>
          <cell r="DW153"/>
          <cell r="DX153"/>
          <cell r="DY153"/>
          <cell r="DZ153"/>
          <cell r="EA153"/>
          <cell r="EB153"/>
          <cell r="EC153"/>
          <cell r="ED153"/>
          <cell r="EE153"/>
          <cell r="EF153"/>
          <cell r="EG153"/>
          <cell r="EH153"/>
          <cell r="EI153"/>
          <cell r="EJ153"/>
          <cell r="EK153"/>
          <cell r="EL153"/>
          <cell r="EM153"/>
          <cell r="EN153"/>
          <cell r="EO153"/>
          <cell r="EP153"/>
          <cell r="EQ153"/>
          <cell r="ER153"/>
          <cell r="ES153"/>
          <cell r="ET153"/>
          <cell r="EU153"/>
          <cell r="EV153"/>
          <cell r="EW153"/>
          <cell r="EX153"/>
          <cell r="EY153"/>
          <cell r="EZ153"/>
          <cell r="FA153"/>
          <cell r="FB153"/>
          <cell r="FC153"/>
          <cell r="FD153"/>
          <cell r="FE153"/>
          <cell r="FF153"/>
          <cell r="FG153"/>
          <cell r="FH153"/>
          <cell r="FI153"/>
          <cell r="FJ153"/>
          <cell r="FK153"/>
          <cell r="FL153"/>
          <cell r="FM153"/>
          <cell r="FN153"/>
          <cell r="FO153"/>
          <cell r="FP153"/>
          <cell r="FQ153"/>
          <cell r="FR153"/>
          <cell r="FS153"/>
          <cell r="FT153"/>
          <cell r="FU153"/>
          <cell r="FV153"/>
          <cell r="FW153"/>
          <cell r="FX153"/>
          <cell r="FY153"/>
          <cell r="FZ153"/>
          <cell r="GA153"/>
          <cell r="GB153"/>
          <cell r="GC153"/>
          <cell r="GD153"/>
          <cell r="GE153"/>
          <cell r="GF153"/>
          <cell r="GG153"/>
          <cell r="GH153"/>
          <cell r="GI153"/>
          <cell r="GJ153"/>
          <cell r="GK153"/>
          <cell r="GL153"/>
          <cell r="GM153"/>
          <cell r="GN153"/>
          <cell r="GO153"/>
          <cell r="GP153"/>
          <cell r="GQ153"/>
          <cell r="GR153"/>
          <cell r="GS153"/>
          <cell r="GT153"/>
          <cell r="GU153"/>
          <cell r="GV153"/>
          <cell r="GW153"/>
          <cell r="GX153"/>
          <cell r="GY153"/>
          <cell r="GZ153"/>
          <cell r="HA153"/>
          <cell r="HB153"/>
          <cell r="HC153"/>
          <cell r="HD153"/>
          <cell r="HE153"/>
          <cell r="HF153"/>
          <cell r="HG153"/>
          <cell r="HH153"/>
          <cell r="HI153"/>
          <cell r="HJ153"/>
          <cell r="HK153"/>
          <cell r="HL153"/>
          <cell r="HM153"/>
          <cell r="HN153"/>
          <cell r="HO153"/>
          <cell r="HP153"/>
          <cell r="HQ153"/>
          <cell r="HR153"/>
          <cell r="HS153"/>
          <cell r="HT153"/>
          <cell r="HU153"/>
          <cell r="HV153"/>
          <cell r="HW153"/>
          <cell r="HX153"/>
          <cell r="HY153"/>
          <cell r="HZ153"/>
          <cell r="IA153"/>
          <cell r="IB153"/>
          <cell r="IC153"/>
          <cell r="ID153"/>
          <cell r="IE153"/>
          <cell r="IF153"/>
          <cell r="IG153"/>
          <cell r="IH153"/>
          <cell r="II153"/>
          <cell r="IJ153"/>
          <cell r="IK153"/>
          <cell r="IL153"/>
          <cell r="IM153"/>
          <cell r="IN153"/>
          <cell r="IO153"/>
          <cell r="IP153"/>
          <cell r="IQ153"/>
          <cell r="IR153"/>
          <cell r="IS153"/>
          <cell r="IT153"/>
          <cell r="IU153"/>
          <cell r="IV153"/>
          <cell r="IW153"/>
          <cell r="IX153"/>
          <cell r="IY153"/>
          <cell r="IZ153"/>
          <cell r="JA153"/>
          <cell r="JB153"/>
          <cell r="JC153"/>
          <cell r="JD153"/>
          <cell r="JE153"/>
          <cell r="JF153"/>
          <cell r="JG153"/>
          <cell r="JH153"/>
          <cell r="JI153"/>
          <cell r="JJ153"/>
          <cell r="JK153"/>
          <cell r="JL153"/>
          <cell r="JM153"/>
          <cell r="JN153"/>
          <cell r="JO153"/>
          <cell r="JP153"/>
          <cell r="JQ153"/>
          <cell r="JR153"/>
          <cell r="JS153"/>
          <cell r="JT153"/>
          <cell r="JU153"/>
          <cell r="JV153"/>
          <cell r="JW153"/>
          <cell r="JX153"/>
          <cell r="JY153"/>
          <cell r="JZ153"/>
          <cell r="KA153"/>
          <cell r="KB153"/>
          <cell r="KC153"/>
          <cell r="KD153"/>
          <cell r="KE153"/>
          <cell r="KF153"/>
          <cell r="KG153"/>
          <cell r="KH153"/>
          <cell r="KI153"/>
          <cell r="KJ153"/>
          <cell r="KK153"/>
          <cell r="KL153"/>
          <cell r="KM153"/>
          <cell r="KN153"/>
          <cell r="KO153"/>
          <cell r="KP153"/>
          <cell r="KQ153"/>
          <cell r="KR153"/>
          <cell r="KS153"/>
          <cell r="KT153"/>
          <cell r="KU153"/>
          <cell r="KV153"/>
          <cell r="KW153"/>
          <cell r="KX153"/>
          <cell r="KY153"/>
          <cell r="KZ153"/>
          <cell r="LA153"/>
          <cell r="LB153"/>
          <cell r="LC153"/>
          <cell r="LD153"/>
          <cell r="LE153"/>
          <cell r="LF153"/>
          <cell r="LG153"/>
          <cell r="LH153"/>
          <cell r="LI153"/>
          <cell r="LJ153"/>
          <cell r="LK153"/>
          <cell r="LL153"/>
          <cell r="LM153"/>
          <cell r="LN153"/>
          <cell r="LO153"/>
          <cell r="LP153"/>
          <cell r="LQ153"/>
          <cell r="LR153"/>
          <cell r="LS153"/>
          <cell r="LT153"/>
          <cell r="LU153"/>
          <cell r="LV153"/>
          <cell r="LW153"/>
          <cell r="LX153"/>
          <cell r="LY153"/>
          <cell r="LZ153"/>
          <cell r="MA153"/>
          <cell r="MB153"/>
          <cell r="MC153"/>
          <cell r="MD153"/>
          <cell r="ME153"/>
          <cell r="MF153"/>
          <cell r="MG153"/>
          <cell r="MH153"/>
          <cell r="MI153"/>
          <cell r="MJ153"/>
          <cell r="MK153"/>
          <cell r="ML153"/>
          <cell r="MM153"/>
          <cell r="MN153"/>
          <cell r="MO153"/>
          <cell r="MP153"/>
          <cell r="MQ153"/>
          <cell r="MR153"/>
          <cell r="MS153"/>
          <cell r="MT153"/>
          <cell r="MU153"/>
          <cell r="MV153"/>
          <cell r="MW153"/>
          <cell r="MX153"/>
          <cell r="MY153"/>
          <cell r="MZ153"/>
          <cell r="NA153"/>
          <cell r="NB153"/>
          <cell r="NC153"/>
          <cell r="ND153"/>
          <cell r="NE153"/>
          <cell r="NF153"/>
          <cell r="NG153"/>
          <cell r="NH153"/>
          <cell r="NI153"/>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cell r="QK153"/>
          <cell r="QL153"/>
          <cell r="QM153"/>
          <cell r="QN153"/>
          <cell r="QO153"/>
          <cell r="QP153"/>
          <cell r="QQ153"/>
          <cell r="QR153"/>
          <cell r="QS153"/>
          <cell r="QT153"/>
          <cell r="QU153"/>
          <cell r="QV153"/>
          <cell r="QW153"/>
          <cell r="QX153"/>
          <cell r="QY153"/>
          <cell r="QZ153"/>
          <cell r="RA153"/>
          <cell r="RB153"/>
          <cell r="RC153"/>
          <cell r="RD153"/>
          <cell r="RE153"/>
          <cell r="RF153"/>
          <cell r="RG153"/>
          <cell r="RH153"/>
          <cell r="RI153"/>
          <cell r="RJ153"/>
          <cell r="RK153"/>
          <cell r="RL153"/>
          <cell r="RM153"/>
          <cell r="RN153"/>
          <cell r="RO153"/>
          <cell r="RP153"/>
          <cell r="RQ153"/>
          <cell r="RR153"/>
          <cell r="RS153"/>
          <cell r="RT153"/>
          <cell r="RU153"/>
          <cell r="RV153"/>
          <cell r="RW153"/>
          <cell r="RX153"/>
          <cell r="RY153"/>
          <cell r="RZ153"/>
          <cell r="SA153"/>
          <cell r="SB153"/>
          <cell r="SC153"/>
          <cell r="SD153"/>
          <cell r="SE153"/>
          <cell r="SF153"/>
          <cell r="SG153"/>
          <cell r="SH153"/>
          <cell r="SI153"/>
          <cell r="SJ153"/>
          <cell r="SK153"/>
          <cell r="SL153"/>
          <cell r="SM153"/>
          <cell r="SN153"/>
          <cell r="SO153"/>
          <cell r="SP153"/>
          <cell r="SQ153"/>
          <cell r="SR153"/>
          <cell r="SS153"/>
          <cell r="ST153"/>
          <cell r="SU153"/>
          <cell r="SV153"/>
          <cell r="SW153"/>
          <cell r="SX153"/>
          <cell r="SY153"/>
          <cell r="SZ153"/>
          <cell r="TA153"/>
          <cell r="TB153"/>
          <cell r="TC153"/>
          <cell r="TD153"/>
          <cell r="TE153"/>
          <cell r="TF153"/>
          <cell r="TG153"/>
          <cell r="TH153"/>
          <cell r="TI153"/>
          <cell r="TJ153"/>
          <cell r="TK153"/>
          <cell r="TL153"/>
          <cell r="TM153"/>
          <cell r="TN153"/>
          <cell r="TO153"/>
          <cell r="TP153"/>
          <cell r="TQ153"/>
          <cell r="TR153"/>
          <cell r="TS153"/>
          <cell r="TT153"/>
          <cell r="TU153"/>
          <cell r="TV153"/>
          <cell r="TW153"/>
          <cell r="TX153"/>
          <cell r="TY153"/>
          <cell r="TZ153"/>
          <cell r="UA153"/>
          <cell r="UB153"/>
          <cell r="UC153"/>
          <cell r="UD153"/>
          <cell r="UE153"/>
          <cell r="UF153"/>
          <cell r="UG153"/>
          <cell r="UH153"/>
          <cell r="UI153"/>
          <cell r="UJ153"/>
          <cell r="UK153"/>
          <cell r="UL153"/>
          <cell r="UM153"/>
          <cell r="UN153"/>
          <cell r="UO153"/>
          <cell r="UP153"/>
          <cell r="UQ153"/>
          <cell r="UR153"/>
          <cell r="US153"/>
          <cell r="UT153"/>
          <cell r="UU153"/>
          <cell r="UV153"/>
          <cell r="UW153"/>
          <cell r="UX153"/>
          <cell r="UY153"/>
          <cell r="UZ153"/>
          <cell r="VA153"/>
          <cell r="VB153"/>
          <cell r="VC153"/>
          <cell r="VD153"/>
          <cell r="VE153"/>
          <cell r="VF153"/>
          <cell r="VG153"/>
          <cell r="VH153"/>
          <cell r="VI153"/>
          <cell r="VJ153"/>
          <cell r="VK153"/>
          <cell r="VL153"/>
          <cell r="VM153"/>
          <cell r="VN153"/>
          <cell r="VO153"/>
          <cell r="VP153"/>
          <cell r="VQ153"/>
          <cell r="VR153"/>
          <cell r="VS153"/>
          <cell r="VT153"/>
          <cell r="VU153"/>
          <cell r="VV153"/>
          <cell r="VW153"/>
          <cell r="VX153"/>
          <cell r="VY153"/>
          <cell r="VZ153"/>
          <cell r="WA153"/>
          <cell r="WB153"/>
          <cell r="WC153"/>
          <cell r="WD153"/>
          <cell r="WE153"/>
          <cell r="WF153"/>
          <cell r="WG153"/>
          <cell r="WH153"/>
          <cell r="WI153"/>
          <cell r="WJ153"/>
          <cell r="WK153"/>
          <cell r="WL153"/>
          <cell r="WM153"/>
          <cell r="WN153"/>
          <cell r="WO153"/>
          <cell r="WP153"/>
          <cell r="WQ153"/>
          <cell r="WR153"/>
          <cell r="WS153"/>
          <cell r="WT153"/>
          <cell r="WU153"/>
          <cell r="WV153"/>
          <cell r="WW153"/>
          <cell r="WX153"/>
          <cell r="WY153"/>
          <cell r="WZ153"/>
          <cell r="XA153"/>
          <cell r="XB153"/>
          <cell r="XC153"/>
          <cell r="XD153"/>
          <cell r="XE153"/>
          <cell r="XF153"/>
          <cell r="XG153"/>
          <cell r="XH153"/>
          <cell r="XI153"/>
          <cell r="XJ153"/>
          <cell r="XK153"/>
          <cell r="XL153"/>
          <cell r="XM153"/>
          <cell r="XN153"/>
          <cell r="XO153"/>
          <cell r="XP153"/>
          <cell r="XQ153"/>
          <cell r="XR153"/>
          <cell r="XS153"/>
          <cell r="XT153"/>
          <cell r="XU153"/>
          <cell r="XV153"/>
        </row>
        <row r="154">
          <cell r="E154" t="str">
            <v>Y</v>
          </cell>
          <cell r="F154" t="str">
            <v>Y</v>
          </cell>
          <cell r="G154" t="str">
            <v>Y</v>
          </cell>
          <cell r="H154" t="str">
            <v>Y</v>
          </cell>
          <cell r="I154" t="str">
            <v>Y</v>
          </cell>
          <cell r="J154" t="str">
            <v>Y</v>
          </cell>
          <cell r="K154" t="str">
            <v>Y</v>
          </cell>
          <cell r="L154" t="str">
            <v>Y</v>
          </cell>
          <cell r="M154" t="str">
            <v>Y</v>
          </cell>
          <cell r="N154" t="str">
            <v>Y</v>
          </cell>
          <cell r="O154"/>
          <cell r="P154" t="str">
            <v>Y</v>
          </cell>
          <cell r="Q154" t="str">
            <v>Y</v>
          </cell>
          <cell r="R154" t="str">
            <v>Y</v>
          </cell>
          <cell r="S154" t="str">
            <v>Y</v>
          </cell>
          <cell r="T154" t="str">
            <v>Y</v>
          </cell>
          <cell r="U154" t="str">
            <v>Y</v>
          </cell>
          <cell r="V154" t="str">
            <v>Y</v>
          </cell>
          <cell r="W154" t="str">
            <v>Y</v>
          </cell>
          <cell r="X154" t="str">
            <v>N</v>
          </cell>
          <cell r="Y154" t="str">
            <v>Y</v>
          </cell>
          <cell r="Z154"/>
          <cell r="AA154" t="str">
            <v>N</v>
          </cell>
          <cell r="AB154" t="str">
            <v>Y</v>
          </cell>
          <cell r="AC154" t="str">
            <v>Y</v>
          </cell>
          <cell r="AD154" t="str">
            <v>Y</v>
          </cell>
          <cell r="AE154" t="str">
            <v>Y</v>
          </cell>
          <cell r="AF154" t="str">
            <v>Y</v>
          </cell>
          <cell r="AG154" t="str">
            <v>Y</v>
          </cell>
          <cell r="AH154" t="str">
            <v>N</v>
          </cell>
          <cell r="AI154" t="str">
            <v>Y</v>
          </cell>
          <cell r="AJ154" t="str">
            <v>Y</v>
          </cell>
          <cell r="AK154" t="str">
            <v>N</v>
          </cell>
          <cell r="AL154" t="str">
            <v>N</v>
          </cell>
          <cell r="AM154" t="str">
            <v>Y</v>
          </cell>
          <cell r="AN154" t="str">
            <v>N</v>
          </cell>
          <cell r="AO154" t="str">
            <v>N</v>
          </cell>
          <cell r="AP154" t="str">
            <v>N</v>
          </cell>
          <cell r="AQ154" t="str">
            <v>N</v>
          </cell>
          <cell r="AR154" t="str">
            <v>N</v>
          </cell>
          <cell r="AS154" t="str">
            <v>Y</v>
          </cell>
          <cell r="AT154" t="str">
            <v>N</v>
          </cell>
          <cell r="AU154" t="str">
            <v>N</v>
          </cell>
          <cell r="AV154" t="str">
            <v>Y</v>
          </cell>
          <cell r="AW154" t="str">
            <v>N</v>
          </cell>
          <cell r="AX154" t="str">
            <v>Y</v>
          </cell>
          <cell r="AY154"/>
          <cell r="AZ154" t="str">
            <v>N</v>
          </cell>
          <cell r="BA154"/>
          <cell r="BB154" t="str">
            <v>N</v>
          </cell>
          <cell r="BC154" t="str">
            <v>N</v>
          </cell>
          <cell r="BD154" t="str">
            <v>Y</v>
          </cell>
          <cell r="BE154" t="str">
            <v>N</v>
          </cell>
          <cell r="BF154" t="str">
            <v>N</v>
          </cell>
          <cell r="BG154" t="str">
            <v>N</v>
          </cell>
          <cell r="BH154" t="str">
            <v>N</v>
          </cell>
          <cell r="BI154" t="str">
            <v>N</v>
          </cell>
          <cell r="BJ154" t="str">
            <v>N</v>
          </cell>
          <cell r="BK154" t="str">
            <v>N</v>
          </cell>
          <cell r="BL154" t="str">
            <v>N</v>
          </cell>
          <cell r="BM154" t="str">
            <v>N</v>
          </cell>
          <cell r="BN154" t="str">
            <v>N</v>
          </cell>
          <cell r="BO154" t="str">
            <v>N</v>
          </cell>
          <cell r="BP154" t="str">
            <v>Y</v>
          </cell>
          <cell r="BQ154" t="str">
            <v>N</v>
          </cell>
          <cell r="BR154" t="str">
            <v>N</v>
          </cell>
          <cell r="BS154" t="str">
            <v>N</v>
          </cell>
          <cell r="BT154" t="str">
            <v>N</v>
          </cell>
          <cell r="BU154" t="str">
            <v>N</v>
          </cell>
          <cell r="BV154" t="str">
            <v>Y</v>
          </cell>
          <cell r="BW154" t="str">
            <v>N</v>
          </cell>
          <cell r="BX154" t="str">
            <v>N</v>
          </cell>
          <cell r="BY154" t="str">
            <v>N</v>
          </cell>
          <cell r="BZ154" t="str">
            <v>N</v>
          </cell>
          <cell r="CA154" t="str">
            <v>N</v>
          </cell>
          <cell r="CB154" t="str">
            <v>N</v>
          </cell>
          <cell r="CC154" t="str">
            <v>N</v>
          </cell>
          <cell r="CD154" t="str">
            <v>N</v>
          </cell>
          <cell r="CE154" t="str">
            <v>Y</v>
          </cell>
          <cell r="CF154" t="str">
            <v>Y</v>
          </cell>
          <cell r="CG154" t="str">
            <v>Y</v>
          </cell>
          <cell r="CH154" t="str">
            <v>Y</v>
          </cell>
          <cell r="CI154" t="str">
            <v>Y</v>
          </cell>
          <cell r="CJ154" t="str">
            <v>Y</v>
          </cell>
          <cell r="CK154" t="str">
            <v>Y</v>
          </cell>
          <cell r="CL154" t="str">
            <v>Y</v>
          </cell>
          <cell r="CM154"/>
          <cell r="CN154" t="str">
            <v>Y</v>
          </cell>
          <cell r="CO154" t="str">
            <v>Y</v>
          </cell>
          <cell r="CP154" t="str">
            <v>Y</v>
          </cell>
          <cell r="CQ154" t="str">
            <v>Y</v>
          </cell>
          <cell r="CR154"/>
          <cell r="CS154" t="str">
            <v>Y</v>
          </cell>
          <cell r="CT154" t="str">
            <v>Y</v>
          </cell>
          <cell r="CU154" t="str">
            <v>Y</v>
          </cell>
          <cell r="CV154" t="str">
            <v>Y</v>
          </cell>
          <cell r="CW154" t="str">
            <v>Y</v>
          </cell>
          <cell r="CX154" t="str">
            <v>Y</v>
          </cell>
          <cell r="CY154" t="str">
            <v>Y</v>
          </cell>
          <cell r="CZ154" t="str">
            <v>Y</v>
          </cell>
          <cell r="DA154" t="str">
            <v>Y</v>
          </cell>
          <cell r="DB154" t="str">
            <v>Y</v>
          </cell>
          <cell r="DC154" t="str">
            <v>N</v>
          </cell>
          <cell r="DD154" t="str">
            <v>Y</v>
          </cell>
          <cell r="DE154" t="str">
            <v>Y</v>
          </cell>
          <cell r="DF154" t="str">
            <v>Y</v>
          </cell>
          <cell r="DG154" t="str">
            <v>N</v>
          </cell>
          <cell r="DH154" t="str">
            <v>N</v>
          </cell>
          <cell r="DI154" t="str">
            <v>N</v>
          </cell>
          <cell r="DJ154" t="str">
            <v>Y</v>
          </cell>
          <cell r="DK154" t="str">
            <v>N</v>
          </cell>
          <cell r="DL154" t="str">
            <v>Y</v>
          </cell>
          <cell r="DM154" t="str">
            <v>N</v>
          </cell>
          <cell r="DN154" t="str">
            <v>Y</v>
          </cell>
          <cell r="DO154" t="str">
            <v>N</v>
          </cell>
          <cell r="DP154" t="str">
            <v>Y</v>
          </cell>
          <cell r="DQ154" t="str">
            <v>Y</v>
          </cell>
          <cell r="DR154" t="str">
            <v>Y</v>
          </cell>
          <cell r="DS154" t="str">
            <v>Y</v>
          </cell>
          <cell r="DT154" t="str">
            <v>Y</v>
          </cell>
          <cell r="DU154" t="str">
            <v>Y</v>
          </cell>
          <cell r="DV154" t="str">
            <v>Y</v>
          </cell>
          <cell r="DW154" t="str">
            <v>Y</v>
          </cell>
          <cell r="DX154" t="str">
            <v>N</v>
          </cell>
          <cell r="DY154" t="str">
            <v>Y</v>
          </cell>
          <cell r="DZ154" t="str">
            <v>Y</v>
          </cell>
          <cell r="EA154" t="str">
            <v>N</v>
          </cell>
          <cell r="EB154"/>
          <cell r="EC154" t="str">
            <v>Y</v>
          </cell>
          <cell r="ED154" t="str">
            <v>N</v>
          </cell>
          <cell r="EE154" t="str">
            <v>Y</v>
          </cell>
          <cell r="EF154" t="str">
            <v>Y</v>
          </cell>
          <cell r="EG154" t="str">
            <v>N</v>
          </cell>
          <cell r="EH154" t="str">
            <v>N</v>
          </cell>
          <cell r="EI154" t="str">
            <v>N</v>
          </cell>
          <cell r="EJ154" t="str">
            <v>N</v>
          </cell>
          <cell r="EK154" t="str">
            <v>Y</v>
          </cell>
          <cell r="EL154"/>
          <cell r="EM154" t="str">
            <v>Y</v>
          </cell>
          <cell r="EN154" t="str">
            <v>Y</v>
          </cell>
          <cell r="EO154" t="str">
            <v>Y</v>
          </cell>
          <cell r="EP154" t="str">
            <v>N</v>
          </cell>
          <cell r="EQ154" t="str">
            <v>N</v>
          </cell>
          <cell r="ER154" t="str">
            <v>N</v>
          </cell>
          <cell r="ES154" t="str">
            <v>N</v>
          </cell>
          <cell r="ET154" t="str">
            <v>Y</v>
          </cell>
          <cell r="EU154" t="str">
            <v>N</v>
          </cell>
          <cell r="EV154" t="str">
            <v>N</v>
          </cell>
          <cell r="EW154" t="str">
            <v>N</v>
          </cell>
          <cell r="EX154" t="str">
            <v>Y</v>
          </cell>
          <cell r="EY154"/>
          <cell r="EZ154" t="str">
            <v>Y</v>
          </cell>
          <cell r="FA154" t="str">
            <v>Y</v>
          </cell>
          <cell r="FB154" t="str">
            <v>N</v>
          </cell>
          <cell r="FC154" t="str">
            <v>N</v>
          </cell>
          <cell r="FD154" t="str">
            <v>Y</v>
          </cell>
          <cell r="FE154" t="str">
            <v>Y</v>
          </cell>
          <cell r="FF154" t="str">
            <v>Y</v>
          </cell>
          <cell r="FG154" t="str">
            <v>Y</v>
          </cell>
          <cell r="FH154" t="str">
            <v>Y</v>
          </cell>
          <cell r="FI154" t="str">
            <v>Y</v>
          </cell>
          <cell r="FJ154" t="str">
            <v>Y</v>
          </cell>
          <cell r="FK154" t="str">
            <v>Y</v>
          </cell>
          <cell r="FL154" t="str">
            <v>Y</v>
          </cell>
          <cell r="FM154" t="str">
            <v>Y</v>
          </cell>
          <cell r="FN154" t="str">
            <v>Y</v>
          </cell>
          <cell r="FO154" t="str">
            <v>Y</v>
          </cell>
          <cell r="FP154" t="str">
            <v>Y</v>
          </cell>
          <cell r="FQ154" t="str">
            <v>Y</v>
          </cell>
          <cell r="FR154" t="str">
            <v>Y</v>
          </cell>
          <cell r="FS154" t="str">
            <v>Y</v>
          </cell>
          <cell r="FT154" t="str">
            <v>Y</v>
          </cell>
          <cell r="FU154" t="str">
            <v>Y</v>
          </cell>
          <cell r="FV154" t="str">
            <v>Y</v>
          </cell>
          <cell r="FW154" t="str">
            <v>Y</v>
          </cell>
          <cell r="FX154" t="str">
            <v>Y</v>
          </cell>
          <cell r="FY154" t="str">
            <v>N</v>
          </cell>
          <cell r="FZ154" t="str">
            <v>Y</v>
          </cell>
          <cell r="GA154" t="str">
            <v>Y</v>
          </cell>
          <cell r="GB154"/>
          <cell r="GC154" t="str">
            <v>Y</v>
          </cell>
          <cell r="GD154" t="str">
            <v>Y</v>
          </cell>
          <cell r="GE154"/>
          <cell r="GF154" t="str">
            <v>Y</v>
          </cell>
          <cell r="GG154" t="str">
            <v>N</v>
          </cell>
          <cell r="GH154" t="str">
            <v>Y</v>
          </cell>
          <cell r="GI154" t="str">
            <v>Y</v>
          </cell>
          <cell r="GJ154" t="str">
            <v>N</v>
          </cell>
          <cell r="GK154" t="str">
            <v>Y</v>
          </cell>
          <cell r="GL154" t="str">
            <v>Y</v>
          </cell>
          <cell r="GM154" t="str">
            <v>Y</v>
          </cell>
          <cell r="GN154" t="str">
            <v>Y</v>
          </cell>
          <cell r="GO154" t="str">
            <v>N</v>
          </cell>
          <cell r="GP154" t="str">
            <v>Y</v>
          </cell>
          <cell r="GQ154" t="str">
            <v>N</v>
          </cell>
          <cell r="GR154" t="str">
            <v>N</v>
          </cell>
          <cell r="GS154" t="str">
            <v>Y</v>
          </cell>
          <cell r="GT154" t="str">
            <v>N</v>
          </cell>
          <cell r="GU154" t="str">
            <v>Y</v>
          </cell>
          <cell r="GV154" t="str">
            <v>N</v>
          </cell>
          <cell r="GW154" t="str">
            <v>Y</v>
          </cell>
          <cell r="GX154" t="str">
            <v>N</v>
          </cell>
          <cell r="GY154" t="str">
            <v>N</v>
          </cell>
          <cell r="GZ154" t="str">
            <v>Y</v>
          </cell>
          <cell r="HA154" t="str">
            <v>Y</v>
          </cell>
          <cell r="HB154" t="str">
            <v>Y</v>
          </cell>
          <cell r="HC154" t="str">
            <v>Y</v>
          </cell>
          <cell r="HD154" t="str">
            <v>Y</v>
          </cell>
          <cell r="HE154" t="str">
            <v>Y</v>
          </cell>
          <cell r="HF154"/>
          <cell r="HG154" t="str">
            <v>Y</v>
          </cell>
          <cell r="HH154" t="str">
            <v>N</v>
          </cell>
          <cell r="HI154" t="str">
            <v>N</v>
          </cell>
          <cell r="HJ154" t="str">
            <v>Y</v>
          </cell>
          <cell r="HK154" t="str">
            <v>Y</v>
          </cell>
          <cell r="HL154" t="str">
            <v>N</v>
          </cell>
          <cell r="HM154" t="str">
            <v>Y</v>
          </cell>
          <cell r="HN154" t="str">
            <v>N</v>
          </cell>
          <cell r="HO154" t="str">
            <v>N</v>
          </cell>
          <cell r="HP154"/>
          <cell r="HQ154" t="str">
            <v>Y</v>
          </cell>
          <cell r="HR154" t="str">
            <v>Y</v>
          </cell>
          <cell r="HS154" t="str">
            <v>Y</v>
          </cell>
          <cell r="HT154" t="str">
            <v>Y</v>
          </cell>
          <cell r="HU154" t="str">
            <v>Y</v>
          </cell>
          <cell r="HV154" t="str">
            <v>N</v>
          </cell>
          <cell r="HW154" t="str">
            <v>Y</v>
          </cell>
          <cell r="HX154" t="str">
            <v>N</v>
          </cell>
          <cell r="HY154"/>
          <cell r="HZ154" t="str">
            <v>Y</v>
          </cell>
          <cell r="IA154" t="str">
            <v>Y</v>
          </cell>
          <cell r="IB154" t="str">
            <v>Y</v>
          </cell>
          <cell r="IC154" t="str">
            <v>Y</v>
          </cell>
          <cell r="ID154" t="str">
            <v>N</v>
          </cell>
          <cell r="IE154" t="str">
            <v>N</v>
          </cell>
          <cell r="IF154" t="str">
            <v>N</v>
          </cell>
          <cell r="IG154" t="str">
            <v>Y</v>
          </cell>
          <cell r="IH154" t="str">
            <v>Y</v>
          </cell>
          <cell r="II154"/>
          <cell r="IJ154" t="str">
            <v>Y</v>
          </cell>
          <cell r="IK154" t="str">
            <v>Y</v>
          </cell>
          <cell r="IL154" t="str">
            <v>Y</v>
          </cell>
          <cell r="IM154" t="str">
            <v>N</v>
          </cell>
          <cell r="IN154"/>
          <cell r="IO154" t="str">
            <v>Y</v>
          </cell>
          <cell r="IP154" t="str">
            <v>Y</v>
          </cell>
          <cell r="IQ154" t="str">
            <v>N</v>
          </cell>
          <cell r="IR154" t="str">
            <v>Y</v>
          </cell>
          <cell r="IS154" t="str">
            <v>N</v>
          </cell>
          <cell r="IT154" t="str">
            <v>Y</v>
          </cell>
          <cell r="IU154" t="str">
            <v>N</v>
          </cell>
          <cell r="IV154" t="str">
            <v>N</v>
          </cell>
          <cell r="IW154"/>
          <cell r="IX154" t="str">
            <v>N</v>
          </cell>
          <cell r="IY154" t="str">
            <v>N</v>
          </cell>
          <cell r="IZ154" t="str">
            <v>Y</v>
          </cell>
          <cell r="JA154" t="str">
            <v>Y</v>
          </cell>
          <cell r="JB154" t="str">
            <v>Y</v>
          </cell>
          <cell r="JC154" t="str">
            <v>Y</v>
          </cell>
          <cell r="JD154" t="str">
            <v>Y</v>
          </cell>
          <cell r="JE154" t="str">
            <v>Y</v>
          </cell>
          <cell r="JF154" t="str">
            <v>Y</v>
          </cell>
          <cell r="JG154"/>
          <cell r="JH154" t="str">
            <v>Y</v>
          </cell>
          <cell r="JI154"/>
          <cell r="JJ154" t="str">
            <v>N</v>
          </cell>
          <cell r="JK154" t="str">
            <v>Y</v>
          </cell>
          <cell r="JL154" t="str">
            <v>Y</v>
          </cell>
          <cell r="JM154" t="str">
            <v>Y</v>
          </cell>
          <cell r="JN154" t="str">
            <v>Y</v>
          </cell>
          <cell r="JO154" t="str">
            <v>Y</v>
          </cell>
          <cell r="JP154" t="str">
            <v>Y</v>
          </cell>
          <cell r="JQ154" t="str">
            <v>Y</v>
          </cell>
          <cell r="JR154" t="str">
            <v>Y</v>
          </cell>
          <cell r="JS154" t="str">
            <v>Y</v>
          </cell>
          <cell r="JT154" t="str">
            <v>Y</v>
          </cell>
          <cell r="JU154" t="str">
            <v>N</v>
          </cell>
          <cell r="JV154" t="str">
            <v>N</v>
          </cell>
          <cell r="JW154" t="str">
            <v>N</v>
          </cell>
          <cell r="JX154" t="str">
            <v>Y</v>
          </cell>
          <cell r="JY154" t="str">
            <v>Y</v>
          </cell>
          <cell r="JZ154" t="str">
            <v>N</v>
          </cell>
          <cell r="KA154" t="str">
            <v>N</v>
          </cell>
          <cell r="KB154" t="str">
            <v>Y</v>
          </cell>
          <cell r="KC154" t="str">
            <v>Y</v>
          </cell>
          <cell r="KD154" t="str">
            <v>Y</v>
          </cell>
          <cell r="KE154" t="str">
            <v>N</v>
          </cell>
          <cell r="KF154" t="str">
            <v>N</v>
          </cell>
          <cell r="KG154" t="str">
            <v>N</v>
          </cell>
          <cell r="KH154"/>
          <cell r="KI154" t="str">
            <v>N</v>
          </cell>
          <cell r="KJ154" t="str">
            <v>Y</v>
          </cell>
          <cell r="KK154" t="str">
            <v>N</v>
          </cell>
          <cell r="KL154" t="str">
            <v>N</v>
          </cell>
          <cell r="KM154" t="str">
            <v>N</v>
          </cell>
          <cell r="KN154" t="str">
            <v>Y</v>
          </cell>
          <cell r="KO154" t="str">
            <v>N</v>
          </cell>
          <cell r="KP154" t="str">
            <v>N</v>
          </cell>
          <cell r="KQ154" t="str">
            <v>Y</v>
          </cell>
          <cell r="KR154" t="str">
            <v>N</v>
          </cell>
          <cell r="KS154" t="str">
            <v>N</v>
          </cell>
          <cell r="KT154" t="str">
            <v>Y</v>
          </cell>
          <cell r="KU154" t="str">
            <v>Y</v>
          </cell>
          <cell r="KV154" t="str">
            <v>N</v>
          </cell>
          <cell r="KW154" t="str">
            <v>Y</v>
          </cell>
          <cell r="KX154" t="str">
            <v>N</v>
          </cell>
          <cell r="KY154" t="str">
            <v>Y</v>
          </cell>
          <cell r="KZ154" t="str">
            <v>Y</v>
          </cell>
          <cell r="LA154" t="str">
            <v>Y</v>
          </cell>
          <cell r="LB154" t="str">
            <v>Y</v>
          </cell>
          <cell r="LC154" t="str">
            <v>N</v>
          </cell>
          <cell r="LD154" t="str">
            <v>Y</v>
          </cell>
          <cell r="LE154" t="str">
            <v>Y</v>
          </cell>
          <cell r="LF154" t="str">
            <v>Y</v>
          </cell>
          <cell r="LG154" t="str">
            <v>Y</v>
          </cell>
          <cell r="LH154" t="str">
            <v>Y</v>
          </cell>
          <cell r="LI154" t="str">
            <v>Y</v>
          </cell>
          <cell r="LJ154" t="str">
            <v>Y</v>
          </cell>
          <cell r="LK154" t="str">
            <v>Y</v>
          </cell>
          <cell r="LL154" t="str">
            <v>Y</v>
          </cell>
          <cell r="LM154" t="str">
            <v>Y</v>
          </cell>
          <cell r="LN154" t="str">
            <v>Y</v>
          </cell>
          <cell r="LO154" t="str">
            <v>Y</v>
          </cell>
          <cell r="LP154" t="str">
            <v>Y</v>
          </cell>
          <cell r="LQ154" t="str">
            <v>Y</v>
          </cell>
          <cell r="LR154"/>
          <cell r="LS154" t="str">
            <v>Y</v>
          </cell>
          <cell r="LT154" t="str">
            <v>Y</v>
          </cell>
          <cell r="LU154" t="str">
            <v>Y</v>
          </cell>
          <cell r="LV154" t="str">
            <v>Y</v>
          </cell>
          <cell r="LW154" t="str">
            <v>Y</v>
          </cell>
          <cell r="LX154" t="str">
            <v>Y</v>
          </cell>
          <cell r="LY154" t="str">
            <v>Y</v>
          </cell>
          <cell r="LZ154" t="str">
            <v>Y</v>
          </cell>
          <cell r="MA154" t="str">
            <v>Y</v>
          </cell>
          <cell r="MB154" t="str">
            <v>Y</v>
          </cell>
          <cell r="MC154" t="str">
            <v>Y</v>
          </cell>
          <cell r="MD154" t="str">
            <v>Y</v>
          </cell>
          <cell r="ME154" t="str">
            <v>Y</v>
          </cell>
          <cell r="MF154" t="str">
            <v>N</v>
          </cell>
          <cell r="MG154" t="str">
            <v>Y</v>
          </cell>
          <cell r="MH154" t="str">
            <v>Y</v>
          </cell>
          <cell r="MI154" t="str">
            <v>Y</v>
          </cell>
          <cell r="MJ154" t="str">
            <v>Y</v>
          </cell>
          <cell r="MK154" t="str">
            <v>Y</v>
          </cell>
          <cell r="ML154" t="str">
            <v>N</v>
          </cell>
          <cell r="MM154" t="str">
            <v>Y</v>
          </cell>
          <cell r="MN154" t="str">
            <v>Y</v>
          </cell>
          <cell r="MO154" t="str">
            <v>Y</v>
          </cell>
          <cell r="MP154" t="str">
            <v>Y</v>
          </cell>
          <cell r="MQ154"/>
          <cell r="MR154" t="str">
            <v>Y</v>
          </cell>
          <cell r="MS154" t="str">
            <v>Y</v>
          </cell>
          <cell r="MT154" t="str">
            <v>Y</v>
          </cell>
          <cell r="MU154" t="str">
            <v>N</v>
          </cell>
          <cell r="MV154" t="str">
            <v>Y</v>
          </cell>
          <cell r="MW154" t="str">
            <v>N</v>
          </cell>
          <cell r="MX154" t="str">
            <v>N</v>
          </cell>
          <cell r="MY154" t="str">
            <v>Y</v>
          </cell>
          <cell r="MZ154" t="str">
            <v>Y</v>
          </cell>
          <cell r="NA154" t="str">
            <v>Y</v>
          </cell>
          <cell r="NB154" t="str">
            <v>Y</v>
          </cell>
          <cell r="NC154" t="str">
            <v>Y</v>
          </cell>
          <cell r="ND154" t="str">
            <v>N</v>
          </cell>
          <cell r="NE154" t="str">
            <v>Y</v>
          </cell>
          <cell r="NF154" t="str">
            <v>Y</v>
          </cell>
          <cell r="NG154" t="str">
            <v>Y</v>
          </cell>
          <cell r="NH154" t="str">
            <v>Y</v>
          </cell>
          <cell r="NI154" t="str">
            <v>Y</v>
          </cell>
          <cell r="NJ154" t="str">
            <v>Y</v>
          </cell>
          <cell r="NK154" t="str">
            <v>Y</v>
          </cell>
          <cell r="NL154" t="str">
            <v>Y</v>
          </cell>
          <cell r="NM154" t="str">
            <v>Y</v>
          </cell>
          <cell r="NN154" t="str">
            <v>Y</v>
          </cell>
          <cell r="NO154" t="str">
            <v>Y</v>
          </cell>
          <cell r="NP154" t="str">
            <v>N</v>
          </cell>
          <cell r="NQ154" t="str">
            <v>Y</v>
          </cell>
          <cell r="NR154" t="str">
            <v>Y</v>
          </cell>
          <cell r="NS154"/>
          <cell r="NT154"/>
          <cell r="NU154" t="str">
            <v>Y</v>
          </cell>
          <cell r="NV154" t="str">
            <v>Y</v>
          </cell>
          <cell r="NW154" t="str">
            <v>Y</v>
          </cell>
          <cell r="NX154" t="str">
            <v>Y</v>
          </cell>
          <cell r="NY154" t="str">
            <v>Y</v>
          </cell>
          <cell r="NZ154" t="str">
            <v>Y</v>
          </cell>
          <cell r="OA154" t="str">
            <v>Y</v>
          </cell>
          <cell r="OB154" t="str">
            <v>Y</v>
          </cell>
          <cell r="OC154"/>
          <cell r="OD154" t="str">
            <v>Y</v>
          </cell>
          <cell r="OE154" t="str">
            <v>Y</v>
          </cell>
          <cell r="OF154" t="str">
            <v>Y</v>
          </cell>
          <cell r="OG154" t="str">
            <v>Y</v>
          </cell>
          <cell r="OH154"/>
          <cell r="OI154" t="str">
            <v>Y</v>
          </cell>
          <cell r="OJ154" t="str">
            <v>Y</v>
          </cell>
          <cell r="OK154" t="str">
            <v>Y</v>
          </cell>
          <cell r="OL154" t="str">
            <v>Y</v>
          </cell>
          <cell r="OM154" t="str">
            <v>Y</v>
          </cell>
          <cell r="ON154" t="str">
            <v>Y</v>
          </cell>
          <cell r="OO154" t="str">
            <v>Y</v>
          </cell>
          <cell r="OP154"/>
          <cell r="OQ154" t="str">
            <v>Y</v>
          </cell>
          <cell r="OR154" t="str">
            <v>N</v>
          </cell>
          <cell r="OS154" t="str">
            <v>Y</v>
          </cell>
          <cell r="OT154"/>
          <cell r="OU154" t="str">
            <v>Y</v>
          </cell>
          <cell r="OV154" t="str">
            <v>Y</v>
          </cell>
          <cell r="OW154" t="str">
            <v>Y</v>
          </cell>
          <cell r="OX154" t="str">
            <v>Y</v>
          </cell>
          <cell r="OY154" t="str">
            <v>Y</v>
          </cell>
          <cell r="OZ154" t="str">
            <v>Y</v>
          </cell>
          <cell r="PA154" t="str">
            <v>N</v>
          </cell>
          <cell r="PB154" t="str">
            <v>Y</v>
          </cell>
          <cell r="PC154" t="str">
            <v>N</v>
          </cell>
          <cell r="PD154" t="str">
            <v>Y</v>
          </cell>
          <cell r="PE154" t="str">
            <v>Y</v>
          </cell>
          <cell r="PF154" t="str">
            <v>N</v>
          </cell>
          <cell r="PG154" t="str">
            <v>Y</v>
          </cell>
          <cell r="PH154" t="str">
            <v>N</v>
          </cell>
          <cell r="PI154" t="str">
            <v>N</v>
          </cell>
          <cell r="PJ154" t="str">
            <v>N</v>
          </cell>
          <cell r="PK154" t="str">
            <v>Y</v>
          </cell>
          <cell r="PL154" t="str">
            <v>Y</v>
          </cell>
          <cell r="PM154" t="str">
            <v>N</v>
          </cell>
          <cell r="PN154" t="str">
            <v>Y</v>
          </cell>
          <cell r="PO154" t="str">
            <v>Y</v>
          </cell>
          <cell r="PP154" t="str">
            <v>Y</v>
          </cell>
          <cell r="PQ154" t="str">
            <v>Y</v>
          </cell>
          <cell r="PR154" t="str">
            <v>Y</v>
          </cell>
          <cell r="PS154" t="str">
            <v>Y</v>
          </cell>
          <cell r="PT154" t="str">
            <v>N</v>
          </cell>
          <cell r="PU154" t="str">
            <v>Y</v>
          </cell>
          <cell r="PV154" t="str">
            <v>Y</v>
          </cell>
          <cell r="PW154" t="str">
            <v>N</v>
          </cell>
          <cell r="PX154" t="str">
            <v>Y</v>
          </cell>
          <cell r="PY154" t="str">
            <v>Y</v>
          </cell>
          <cell r="PZ154" t="str">
            <v>N</v>
          </cell>
          <cell r="QA154"/>
          <cell r="QB154" t="str">
            <v>N</v>
          </cell>
          <cell r="QC154" t="str">
            <v>N</v>
          </cell>
          <cell r="QD154" t="str">
            <v>N</v>
          </cell>
          <cell r="QE154" t="str">
            <v>N</v>
          </cell>
          <cell r="QF154" t="str">
            <v>N</v>
          </cell>
          <cell r="QG154" t="str">
            <v>N</v>
          </cell>
          <cell r="QH154" t="str">
            <v>N</v>
          </cell>
          <cell r="QI154" t="str">
            <v>Y</v>
          </cell>
          <cell r="QJ154" t="str">
            <v>Y</v>
          </cell>
          <cell r="QK154" t="str">
            <v>N</v>
          </cell>
          <cell r="QL154" t="str">
            <v>Y</v>
          </cell>
          <cell r="QM154" t="str">
            <v>N</v>
          </cell>
          <cell r="QN154" t="str">
            <v>N</v>
          </cell>
          <cell r="QO154" t="str">
            <v>Y</v>
          </cell>
          <cell r="QP154" t="str">
            <v>Y</v>
          </cell>
          <cell r="QQ154" t="str">
            <v>Y</v>
          </cell>
          <cell r="QR154" t="str">
            <v>N</v>
          </cell>
          <cell r="QS154" t="str">
            <v>Y</v>
          </cell>
          <cell r="QT154" t="str">
            <v>N</v>
          </cell>
          <cell r="QU154" t="str">
            <v>N</v>
          </cell>
          <cell r="QV154" t="str">
            <v>N</v>
          </cell>
          <cell r="QW154" t="str">
            <v>Y</v>
          </cell>
          <cell r="QX154" t="str">
            <v>Y</v>
          </cell>
          <cell r="QY154" t="str">
            <v>N</v>
          </cell>
          <cell r="QZ154"/>
          <cell r="RA154" t="str">
            <v>N</v>
          </cell>
          <cell r="RB154" t="str">
            <v>Y</v>
          </cell>
          <cell r="RC154" t="str">
            <v>Y</v>
          </cell>
          <cell r="RD154" t="str">
            <v>Y</v>
          </cell>
          <cell r="RE154" t="str">
            <v>Y</v>
          </cell>
          <cell r="RF154" t="str">
            <v>N</v>
          </cell>
          <cell r="RG154" t="str">
            <v>Y</v>
          </cell>
          <cell r="RH154" t="str">
            <v>N</v>
          </cell>
          <cell r="RI154" t="str">
            <v>N</v>
          </cell>
          <cell r="RJ154" t="str">
            <v>Y</v>
          </cell>
          <cell r="RK154" t="str">
            <v>N</v>
          </cell>
          <cell r="RL154" t="str">
            <v>Y</v>
          </cell>
          <cell r="RM154"/>
          <cell r="RN154" t="str">
            <v>N</v>
          </cell>
          <cell r="RO154" t="str">
            <v>N</v>
          </cell>
          <cell r="RP154" t="str">
            <v>N</v>
          </cell>
          <cell r="RQ154" t="str">
            <v>Y</v>
          </cell>
          <cell r="RR154" t="str">
            <v>N</v>
          </cell>
          <cell r="RS154" t="str">
            <v>Y</v>
          </cell>
          <cell r="RT154" t="str">
            <v>Y</v>
          </cell>
          <cell r="RU154" t="str">
            <v>N</v>
          </cell>
          <cell r="RV154" t="str">
            <v>Y</v>
          </cell>
          <cell r="RW154" t="str">
            <v>N</v>
          </cell>
          <cell r="RX154" t="str">
            <v>N</v>
          </cell>
          <cell r="RY154"/>
          <cell r="RZ154" t="str">
            <v>N</v>
          </cell>
          <cell r="SA154" t="str">
            <v>Y</v>
          </cell>
          <cell r="SB154" t="str">
            <v>N</v>
          </cell>
          <cell r="SC154"/>
          <cell r="SD154" t="str">
            <v>N</v>
          </cell>
          <cell r="SE154" t="str">
            <v>N</v>
          </cell>
          <cell r="SF154" t="str">
            <v>N</v>
          </cell>
          <cell r="SG154" t="str">
            <v>Y</v>
          </cell>
          <cell r="SH154" t="str">
            <v>Y</v>
          </cell>
          <cell r="SI154" t="str">
            <v>N</v>
          </cell>
          <cell r="SJ154" t="str">
            <v>N</v>
          </cell>
          <cell r="SK154" t="str">
            <v>Y</v>
          </cell>
          <cell r="SL154" t="str">
            <v>Y</v>
          </cell>
          <cell r="SM154"/>
          <cell r="SN154" t="str">
            <v>N</v>
          </cell>
          <cell r="SO154" t="str">
            <v>Y</v>
          </cell>
          <cell r="SP154" t="str">
            <v>N</v>
          </cell>
          <cell r="SQ154" t="str">
            <v>N</v>
          </cell>
          <cell r="SR154" t="str">
            <v>Y</v>
          </cell>
          <cell r="SS154" t="str">
            <v>Y</v>
          </cell>
          <cell r="ST154" t="str">
            <v>Y</v>
          </cell>
          <cell r="SU154" t="str">
            <v>Y</v>
          </cell>
          <cell r="SV154" t="str">
            <v>Y</v>
          </cell>
          <cell r="SW154" t="str">
            <v>N</v>
          </cell>
          <cell r="SX154" t="str">
            <v>Y</v>
          </cell>
          <cell r="SY154" t="str">
            <v>Y</v>
          </cell>
          <cell r="SZ154" t="str">
            <v>Y</v>
          </cell>
          <cell r="TA154" t="str">
            <v>Y</v>
          </cell>
          <cell r="TB154" t="str">
            <v>Y</v>
          </cell>
          <cell r="TC154" t="str">
            <v>N</v>
          </cell>
          <cell r="TD154" t="str">
            <v>N</v>
          </cell>
          <cell r="TE154" t="str">
            <v>N</v>
          </cell>
          <cell r="TF154" t="str">
            <v>N</v>
          </cell>
          <cell r="TG154" t="str">
            <v>Y</v>
          </cell>
          <cell r="TH154" t="str">
            <v>Y</v>
          </cell>
          <cell r="TI154" t="str">
            <v>Y</v>
          </cell>
          <cell r="TJ154" t="str">
            <v>Y</v>
          </cell>
          <cell r="TK154" t="str">
            <v>Y</v>
          </cell>
          <cell r="TL154" t="str">
            <v>Y</v>
          </cell>
          <cell r="TM154" t="str">
            <v>Y</v>
          </cell>
          <cell r="TN154" t="str">
            <v>N</v>
          </cell>
          <cell r="TO154" t="str">
            <v>Y</v>
          </cell>
          <cell r="TP154" t="str">
            <v>N</v>
          </cell>
          <cell r="TQ154" t="str">
            <v>N</v>
          </cell>
          <cell r="TR154"/>
          <cell r="TS154" t="str">
            <v>Y</v>
          </cell>
          <cell r="TT154" t="str">
            <v>Y</v>
          </cell>
          <cell r="TU154" t="str">
            <v>Y</v>
          </cell>
          <cell r="TV154" t="str">
            <v>Y</v>
          </cell>
          <cell r="TW154" t="str">
            <v>Y</v>
          </cell>
          <cell r="TX154" t="str">
            <v>Y</v>
          </cell>
          <cell r="TY154" t="str">
            <v>Y</v>
          </cell>
          <cell r="TZ154" t="str">
            <v>Y</v>
          </cell>
          <cell r="UA154" t="str">
            <v>Y</v>
          </cell>
          <cell r="UB154" t="str">
            <v>Y</v>
          </cell>
          <cell r="UC154" t="str">
            <v>Y</v>
          </cell>
          <cell r="UD154" t="str">
            <v>N</v>
          </cell>
          <cell r="UE154" t="str">
            <v>Y</v>
          </cell>
          <cell r="UF154" t="str">
            <v>N</v>
          </cell>
          <cell r="UG154" t="str">
            <v>Y</v>
          </cell>
          <cell r="UH154" t="str">
            <v>Y</v>
          </cell>
          <cell r="UI154" t="str">
            <v>N</v>
          </cell>
          <cell r="UJ154" t="str">
            <v>N</v>
          </cell>
          <cell r="UK154" t="str">
            <v>N</v>
          </cell>
          <cell r="UL154" t="str">
            <v>Y</v>
          </cell>
          <cell r="UM154" t="str">
            <v>Y</v>
          </cell>
          <cell r="UN154" t="str">
            <v>Y</v>
          </cell>
          <cell r="UO154"/>
          <cell r="UP154" t="str">
            <v>N</v>
          </cell>
          <cell r="UQ154" t="str">
            <v>Y</v>
          </cell>
          <cell r="UR154"/>
          <cell r="US154" t="str">
            <v>Y</v>
          </cell>
          <cell r="UT154" t="str">
            <v>N</v>
          </cell>
          <cell r="UU154" t="str">
            <v>Y</v>
          </cell>
          <cell r="UV154" t="str">
            <v>Y</v>
          </cell>
          <cell r="UW154" t="str">
            <v>Y</v>
          </cell>
          <cell r="UX154" t="str">
            <v>Y</v>
          </cell>
          <cell r="UY154" t="str">
            <v>Y</v>
          </cell>
          <cell r="UZ154" t="str">
            <v>N</v>
          </cell>
          <cell r="VA154" t="str">
            <v>Y</v>
          </cell>
          <cell r="VB154" t="str">
            <v>Y</v>
          </cell>
          <cell r="VC154" t="str">
            <v>Y</v>
          </cell>
          <cell r="VD154" t="str">
            <v>Y</v>
          </cell>
          <cell r="VE154" t="str">
            <v>Y</v>
          </cell>
          <cell r="VF154" t="str">
            <v>Y</v>
          </cell>
          <cell r="VG154"/>
          <cell r="VH154" t="str">
            <v>N</v>
          </cell>
          <cell r="VI154" t="str">
            <v>Y</v>
          </cell>
          <cell r="VJ154" t="str">
            <v>Y</v>
          </cell>
          <cell r="VK154" t="str">
            <v>Y</v>
          </cell>
          <cell r="VL154" t="str">
            <v>Y</v>
          </cell>
          <cell r="VM154"/>
          <cell r="VN154" t="str">
            <v>N</v>
          </cell>
          <cell r="VO154" t="str">
            <v>N</v>
          </cell>
          <cell r="VP154"/>
          <cell r="VQ154" t="str">
            <v>N</v>
          </cell>
          <cell r="VR154" t="str">
            <v>N</v>
          </cell>
          <cell r="VS154" t="str">
            <v>N</v>
          </cell>
          <cell r="VT154" t="str">
            <v>Y</v>
          </cell>
          <cell r="VU154" t="str">
            <v>Y</v>
          </cell>
          <cell r="VV154" t="str">
            <v>N</v>
          </cell>
          <cell r="VW154" t="str">
            <v>N</v>
          </cell>
          <cell r="VX154"/>
          <cell r="VY154" t="str">
            <v>N</v>
          </cell>
          <cell r="VZ154" t="str">
            <v>N</v>
          </cell>
          <cell r="WA154"/>
          <cell r="WB154"/>
          <cell r="WC154" t="str">
            <v>Y</v>
          </cell>
          <cell r="WD154" t="str">
            <v>N</v>
          </cell>
          <cell r="WE154" t="str">
            <v>N</v>
          </cell>
          <cell r="WF154"/>
          <cell r="WG154" t="str">
            <v>N</v>
          </cell>
          <cell r="WH154" t="str">
            <v>N</v>
          </cell>
          <cell r="WI154" t="str">
            <v>Y</v>
          </cell>
          <cell r="WJ154"/>
          <cell r="WK154"/>
          <cell r="WL154" t="str">
            <v>N</v>
          </cell>
          <cell r="WM154" t="str">
            <v>Y</v>
          </cell>
          <cell r="WN154" t="str">
            <v>Y</v>
          </cell>
          <cell r="WO154" t="str">
            <v>Y</v>
          </cell>
          <cell r="WP154"/>
          <cell r="WQ154"/>
          <cell r="WR154"/>
          <cell r="WS154" t="str">
            <v>Y</v>
          </cell>
          <cell r="WT154" t="str">
            <v>Y</v>
          </cell>
          <cell r="WU154" t="str">
            <v>N</v>
          </cell>
          <cell r="WV154" t="str">
            <v>Y</v>
          </cell>
          <cell r="WW154" t="str">
            <v>N</v>
          </cell>
          <cell r="WX154" t="str">
            <v>N</v>
          </cell>
          <cell r="WY154" t="str">
            <v>N</v>
          </cell>
          <cell r="WZ154" t="str">
            <v>Y</v>
          </cell>
          <cell r="XA154"/>
          <cell r="XB154" t="str">
            <v>Y</v>
          </cell>
          <cell r="XC154"/>
          <cell r="XD154"/>
          <cell r="XE154"/>
          <cell r="XF154"/>
          <cell r="XG154"/>
          <cell r="XH154"/>
          <cell r="XI154" t="str">
            <v>Y</v>
          </cell>
          <cell r="XJ154"/>
          <cell r="XK154" t="str">
            <v>Y</v>
          </cell>
          <cell r="XL154" t="str">
            <v>Y</v>
          </cell>
          <cell r="XM154"/>
          <cell r="XN154" t="str">
            <v>N</v>
          </cell>
          <cell r="XO154"/>
          <cell r="XP154" t="str">
            <v>Y</v>
          </cell>
          <cell r="XQ154" t="str">
            <v>N</v>
          </cell>
          <cell r="XR154" t="str">
            <v>Y</v>
          </cell>
          <cell r="XS154" t="str">
            <v>N</v>
          </cell>
          <cell r="XT154" t="str">
            <v>Y</v>
          </cell>
          <cell r="XU154" t="str">
            <v>N</v>
          </cell>
          <cell r="XV154" t="str">
            <v>Y</v>
          </cell>
        </row>
        <row r="155">
          <cell r="E155"/>
          <cell r="F155"/>
          <cell r="G155"/>
          <cell r="H155"/>
          <cell r="I155"/>
          <cell r="J155"/>
          <cell r="K155"/>
          <cell r="L155"/>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O155"/>
          <cell r="AP155"/>
          <cell r="AQ155"/>
          <cell r="AR155"/>
          <cell r="AS155"/>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cell r="CV155"/>
          <cell r="CW155"/>
          <cell r="CX155"/>
          <cell r="CY155"/>
          <cell r="CZ155"/>
          <cell r="DA155"/>
          <cell r="DB155"/>
          <cell r="DC155"/>
          <cell r="DD155"/>
          <cell r="DE155"/>
          <cell r="DF155"/>
          <cell r="DG155"/>
          <cell r="DH155"/>
          <cell r="DI155"/>
          <cell r="DJ155"/>
          <cell r="DK155"/>
          <cell r="DL155"/>
          <cell r="DM155"/>
          <cell r="DN155"/>
          <cell r="DO155"/>
          <cell r="DP155"/>
          <cell r="DQ155"/>
          <cell r="DR155"/>
          <cell r="DS155"/>
          <cell r="DT155"/>
          <cell r="DU155"/>
          <cell r="DV155"/>
          <cell r="DW155"/>
          <cell r="DX155"/>
          <cell r="DY155"/>
          <cell r="DZ155"/>
          <cell r="EA155"/>
          <cell r="EB155"/>
          <cell r="EC155"/>
          <cell r="ED155"/>
          <cell r="EE155"/>
          <cell r="EF155"/>
          <cell r="EG155"/>
          <cell r="EH155"/>
          <cell r="EI155"/>
          <cell r="EJ155"/>
          <cell r="EK155"/>
          <cell r="EL155"/>
          <cell r="EM155"/>
          <cell r="EN155"/>
          <cell r="EO155"/>
          <cell r="EP155"/>
          <cell r="EQ155"/>
          <cell r="ER155"/>
          <cell r="ES155"/>
          <cell r="ET155"/>
          <cell r="EU155"/>
          <cell r="EV155"/>
          <cell r="EW155"/>
          <cell r="EX155"/>
          <cell r="EY155"/>
          <cell r="EZ155"/>
          <cell r="FA155"/>
          <cell r="FB155"/>
          <cell r="FC155"/>
          <cell r="FD155"/>
          <cell r="FE155"/>
          <cell r="FF155"/>
          <cell r="FG155"/>
          <cell r="FH155"/>
          <cell r="FI155"/>
          <cell r="FJ155"/>
          <cell r="FK155"/>
          <cell r="FL155"/>
          <cell r="FM155"/>
          <cell r="FN155"/>
          <cell r="FO155"/>
          <cell r="FP155"/>
          <cell r="FQ155"/>
          <cell r="FR155"/>
          <cell r="FS155"/>
          <cell r="FT155"/>
          <cell r="FU155"/>
          <cell r="FV155"/>
          <cell r="FW155"/>
          <cell r="FX155"/>
          <cell r="FY155"/>
          <cell r="FZ155"/>
          <cell r="GA155"/>
          <cell r="GB155"/>
          <cell r="GC155"/>
          <cell r="GD155"/>
          <cell r="GE155"/>
          <cell r="GF155"/>
          <cell r="GG155"/>
          <cell r="GH155"/>
          <cell r="GI155"/>
          <cell r="GJ155"/>
          <cell r="GK155"/>
          <cell r="GL155"/>
          <cell r="GM155"/>
          <cell r="GN155"/>
          <cell r="GO155"/>
          <cell r="GP155"/>
          <cell r="GQ155"/>
          <cell r="GR155"/>
          <cell r="GS155"/>
          <cell r="GT155"/>
          <cell r="GU155"/>
          <cell r="GV155"/>
          <cell r="GW155"/>
          <cell r="GX155"/>
          <cell r="GY155"/>
          <cell r="GZ155"/>
          <cell r="HA155"/>
          <cell r="HB155"/>
          <cell r="HC155"/>
          <cell r="HD155"/>
          <cell r="HE155"/>
          <cell r="HF155"/>
          <cell r="HG155"/>
          <cell r="HH155"/>
          <cell r="HI155"/>
          <cell r="HJ155"/>
          <cell r="HK155"/>
          <cell r="HL155"/>
          <cell r="HM155"/>
          <cell r="HN155"/>
          <cell r="HO155"/>
          <cell r="HP155"/>
          <cell r="HQ155"/>
          <cell r="HR155"/>
          <cell r="HS155"/>
          <cell r="HT155"/>
          <cell r="HU155"/>
          <cell r="HV155"/>
          <cell r="HW155"/>
          <cell r="HX155"/>
          <cell r="HY155"/>
          <cell r="HZ155"/>
          <cell r="IA155"/>
          <cell r="IB155"/>
          <cell r="IC155"/>
          <cell r="ID155"/>
          <cell r="IE155"/>
          <cell r="IF155"/>
          <cell r="IG155"/>
          <cell r="IH155"/>
          <cell r="II155"/>
          <cell r="IJ155"/>
          <cell r="IK155"/>
          <cell r="IL155"/>
          <cell r="IM155"/>
          <cell r="IN155"/>
          <cell r="IO155"/>
          <cell r="IP155"/>
          <cell r="IQ155"/>
          <cell r="IR155"/>
          <cell r="IS155"/>
          <cell r="IT155"/>
          <cell r="IU155"/>
          <cell r="IV155"/>
          <cell r="IW155"/>
          <cell r="IX155"/>
          <cell r="IY155"/>
          <cell r="IZ155"/>
          <cell r="JA155"/>
          <cell r="JB155"/>
          <cell r="JC155"/>
          <cell r="JD155"/>
          <cell r="JE155"/>
          <cell r="JF155"/>
          <cell r="JG155"/>
          <cell r="JH155"/>
          <cell r="JI155"/>
          <cell r="JJ155"/>
          <cell r="JK155"/>
          <cell r="JL155"/>
          <cell r="JM155"/>
          <cell r="JN155"/>
          <cell r="JO155"/>
          <cell r="JP155"/>
          <cell r="JQ155"/>
          <cell r="JR155"/>
          <cell r="JS155"/>
          <cell r="JT155"/>
          <cell r="JU155"/>
          <cell r="JV155"/>
          <cell r="JW155"/>
          <cell r="JX155"/>
          <cell r="JY155"/>
          <cell r="JZ155"/>
          <cell r="KA155"/>
          <cell r="KB155"/>
          <cell r="KC155"/>
          <cell r="KD155"/>
          <cell r="KE155"/>
          <cell r="KF155"/>
          <cell r="KG155"/>
          <cell r="KH155"/>
          <cell r="KI155"/>
          <cell r="KJ155"/>
          <cell r="KK155"/>
          <cell r="KL155"/>
          <cell r="KM155"/>
          <cell r="KN155"/>
          <cell r="KO155"/>
          <cell r="KP155"/>
          <cell r="KQ155"/>
          <cell r="KR155"/>
          <cell r="KS155"/>
          <cell r="KT155"/>
          <cell r="KU155"/>
          <cell r="KV155"/>
          <cell r="KW155"/>
          <cell r="KX155"/>
          <cell r="KY155"/>
          <cell r="KZ155"/>
          <cell r="LA155"/>
          <cell r="LB155"/>
          <cell r="LC155"/>
          <cell r="LD155"/>
          <cell r="LE155"/>
          <cell r="LF155"/>
          <cell r="LG155"/>
          <cell r="LH155"/>
          <cell r="LI155"/>
          <cell r="LJ155"/>
          <cell r="LK155"/>
          <cell r="LL155"/>
          <cell r="LM155"/>
          <cell r="LN155"/>
          <cell r="LO155"/>
          <cell r="LP155"/>
          <cell r="LQ155"/>
          <cell r="LR155"/>
          <cell r="LS155"/>
          <cell r="LT155"/>
          <cell r="LU155"/>
          <cell r="LV155"/>
          <cell r="LW155"/>
          <cell r="LX155"/>
          <cell r="LY155"/>
          <cell r="LZ155"/>
          <cell r="MA155"/>
          <cell r="MB155"/>
          <cell r="MC155"/>
          <cell r="MD155"/>
          <cell r="ME155"/>
          <cell r="MF155"/>
          <cell r="MG155"/>
          <cell r="MH155"/>
          <cell r="MI155"/>
          <cell r="MJ155"/>
          <cell r="MK155"/>
          <cell r="ML155"/>
          <cell r="MM155"/>
          <cell r="MN155"/>
          <cell r="MO155"/>
          <cell r="MP155"/>
          <cell r="MQ155"/>
          <cell r="MR155"/>
          <cell r="MS155"/>
          <cell r="MT155"/>
          <cell r="MU155"/>
          <cell r="MV155"/>
          <cell r="MW155"/>
          <cell r="MX155"/>
          <cell r="MY155"/>
          <cell r="MZ155"/>
          <cell r="NA155"/>
          <cell r="NB155"/>
          <cell r="NC155"/>
          <cell r="ND155"/>
          <cell r="NE155"/>
          <cell r="NF155"/>
          <cell r="NG155"/>
          <cell r="NH155"/>
          <cell r="NI155"/>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cell r="QK155"/>
          <cell r="QL155"/>
          <cell r="QM155"/>
          <cell r="QN155"/>
          <cell r="QO155"/>
          <cell r="QP155"/>
          <cell r="QQ155"/>
          <cell r="QR155"/>
          <cell r="QS155"/>
          <cell r="QT155"/>
          <cell r="QU155"/>
          <cell r="QV155"/>
          <cell r="QW155"/>
          <cell r="QX155"/>
          <cell r="QY155"/>
          <cell r="QZ155"/>
          <cell r="RA155"/>
          <cell r="RB155"/>
          <cell r="RC155"/>
          <cell r="RD155"/>
          <cell r="RE155"/>
          <cell r="RF155"/>
          <cell r="RG155"/>
          <cell r="RH155"/>
          <cell r="RI155"/>
          <cell r="RJ155"/>
          <cell r="RK155"/>
          <cell r="RL155"/>
          <cell r="RM155"/>
          <cell r="RN155"/>
          <cell r="RO155"/>
          <cell r="RP155"/>
          <cell r="RQ155"/>
          <cell r="RR155"/>
          <cell r="RS155"/>
          <cell r="RT155"/>
          <cell r="RU155"/>
          <cell r="RV155"/>
          <cell r="RW155"/>
          <cell r="RX155"/>
          <cell r="RY155"/>
          <cell r="RZ155"/>
          <cell r="SA155"/>
          <cell r="SB155"/>
          <cell r="SC155"/>
          <cell r="SD155"/>
          <cell r="SE155"/>
          <cell r="SF155"/>
          <cell r="SG155"/>
          <cell r="SH155"/>
          <cell r="SI155"/>
          <cell r="SJ155"/>
          <cell r="SK155"/>
          <cell r="SL155"/>
          <cell r="SM155"/>
          <cell r="SN155"/>
          <cell r="SO155"/>
          <cell r="SP155"/>
          <cell r="SQ155"/>
          <cell r="SR155"/>
          <cell r="SS155"/>
          <cell r="ST155"/>
          <cell r="SU155"/>
          <cell r="SV155"/>
          <cell r="SW155"/>
          <cell r="SX155"/>
          <cell r="SY155"/>
          <cell r="SZ155"/>
          <cell r="TA155"/>
          <cell r="TB155"/>
          <cell r="TC155"/>
          <cell r="TD155"/>
          <cell r="TE155"/>
          <cell r="TF155"/>
          <cell r="TG155"/>
          <cell r="TH155"/>
          <cell r="TI155"/>
          <cell r="TJ155"/>
          <cell r="TK155"/>
          <cell r="TL155"/>
          <cell r="TM155"/>
          <cell r="TN155"/>
          <cell r="TO155"/>
          <cell r="TP155"/>
          <cell r="TQ155"/>
          <cell r="TR155"/>
          <cell r="TS155"/>
          <cell r="TT155"/>
          <cell r="TU155"/>
          <cell r="TV155"/>
          <cell r="TW155"/>
          <cell r="TX155"/>
          <cell r="TY155"/>
          <cell r="TZ155"/>
          <cell r="UA155"/>
          <cell r="UB155"/>
          <cell r="UC155"/>
          <cell r="UD155"/>
          <cell r="UE155"/>
          <cell r="UF155"/>
          <cell r="UG155"/>
          <cell r="UH155"/>
          <cell r="UI155"/>
          <cell r="UJ155"/>
          <cell r="UK155"/>
          <cell r="UL155"/>
          <cell r="UM155"/>
          <cell r="UN155"/>
          <cell r="UO155"/>
          <cell r="UP155"/>
          <cell r="UQ155"/>
          <cell r="UR155"/>
          <cell r="US155"/>
          <cell r="UT155"/>
          <cell r="UU155"/>
          <cell r="UV155"/>
          <cell r="UW155"/>
          <cell r="UX155"/>
          <cell r="UY155"/>
          <cell r="UZ155"/>
          <cell r="VA155"/>
          <cell r="VB155"/>
          <cell r="VC155"/>
          <cell r="VD155"/>
          <cell r="VE155"/>
          <cell r="VF155"/>
          <cell r="VG155"/>
          <cell r="VH155"/>
          <cell r="VI155"/>
          <cell r="VJ155"/>
          <cell r="VK155"/>
          <cell r="VL155"/>
          <cell r="VM155"/>
          <cell r="VN155"/>
          <cell r="VO155"/>
          <cell r="VP155"/>
          <cell r="VQ155"/>
          <cell r="VR155"/>
          <cell r="VS155"/>
          <cell r="VT155"/>
          <cell r="VU155"/>
          <cell r="VV155"/>
          <cell r="VW155"/>
          <cell r="VX155"/>
          <cell r="VY155"/>
          <cell r="VZ155"/>
          <cell r="WA155"/>
          <cell r="WB155"/>
          <cell r="WC155"/>
          <cell r="WD155"/>
          <cell r="WE155"/>
          <cell r="WF155"/>
          <cell r="WG155"/>
          <cell r="WH155"/>
          <cell r="WI155"/>
          <cell r="WJ155"/>
          <cell r="WK155"/>
          <cell r="WL155"/>
          <cell r="WM155"/>
          <cell r="WN155"/>
          <cell r="WO155"/>
          <cell r="WP155"/>
          <cell r="WQ155"/>
          <cell r="WR155"/>
          <cell r="WS155"/>
          <cell r="WT155"/>
          <cell r="WU155"/>
          <cell r="WV155"/>
          <cell r="WW155"/>
          <cell r="WX155"/>
          <cell r="WY155"/>
          <cell r="WZ155"/>
          <cell r="XA155"/>
          <cell r="XB155"/>
          <cell r="XC155"/>
          <cell r="XD155"/>
          <cell r="XE155"/>
          <cell r="XF155"/>
          <cell r="XG155"/>
          <cell r="XH155"/>
          <cell r="XI155"/>
          <cell r="XJ155"/>
          <cell r="XK155"/>
          <cell r="XL155"/>
          <cell r="XM155"/>
          <cell r="XN155"/>
          <cell r="XO155"/>
          <cell r="XP155"/>
          <cell r="XQ155"/>
          <cell r="XR155"/>
          <cell r="XS155"/>
          <cell r="XT155"/>
          <cell r="XU155"/>
          <cell r="XV155"/>
        </row>
        <row r="156">
          <cell r="E156" t="str">
            <v>Y</v>
          </cell>
          <cell r="F156" t="str">
            <v>Y</v>
          </cell>
          <cell r="G156" t="str">
            <v>Y</v>
          </cell>
          <cell r="H156" t="str">
            <v>Y</v>
          </cell>
          <cell r="I156" t="str">
            <v>Y</v>
          </cell>
          <cell r="J156" t="str">
            <v>N</v>
          </cell>
          <cell r="K156" t="str">
            <v>Y</v>
          </cell>
          <cell r="L156" t="str">
            <v>N</v>
          </cell>
          <cell r="M156" t="str">
            <v>Y</v>
          </cell>
          <cell r="N156" t="str">
            <v>Y</v>
          </cell>
          <cell r="O156"/>
          <cell r="P156" t="str">
            <v>Y</v>
          </cell>
          <cell r="Q156" t="str">
            <v>Y</v>
          </cell>
          <cell r="R156" t="str">
            <v>Y</v>
          </cell>
          <cell r="S156" t="str">
            <v>Y</v>
          </cell>
          <cell r="T156" t="str">
            <v>Y</v>
          </cell>
          <cell r="U156" t="str">
            <v>Y</v>
          </cell>
          <cell r="V156" t="str">
            <v>Y</v>
          </cell>
          <cell r="W156" t="str">
            <v>Y</v>
          </cell>
          <cell r="X156" t="str">
            <v>Y</v>
          </cell>
          <cell r="Y156" t="str">
            <v>N</v>
          </cell>
          <cell r="Z156"/>
          <cell r="AA156" t="str">
            <v>Y</v>
          </cell>
          <cell r="AB156" t="str">
            <v>Y</v>
          </cell>
          <cell r="AC156" t="str">
            <v>Y</v>
          </cell>
          <cell r="AD156" t="str">
            <v>Y</v>
          </cell>
          <cell r="AE156" t="str">
            <v>Y</v>
          </cell>
          <cell r="AF156" t="str">
            <v>Y</v>
          </cell>
          <cell r="AG156" t="str">
            <v>Y</v>
          </cell>
          <cell r="AH156" t="str">
            <v>Y</v>
          </cell>
          <cell r="AI156" t="str">
            <v>Y</v>
          </cell>
          <cell r="AJ156" t="str">
            <v>Y</v>
          </cell>
          <cell r="AK156" t="str">
            <v>N</v>
          </cell>
          <cell r="AL156" t="str">
            <v>Y</v>
          </cell>
          <cell r="AM156" t="str">
            <v>N</v>
          </cell>
          <cell r="AN156" t="str">
            <v>Y</v>
          </cell>
          <cell r="AO156" t="str">
            <v>Y</v>
          </cell>
          <cell r="AP156" t="str">
            <v>N</v>
          </cell>
          <cell r="AQ156" t="str">
            <v>N</v>
          </cell>
          <cell r="AR156" t="str">
            <v>Y</v>
          </cell>
          <cell r="AS156" t="str">
            <v>Y</v>
          </cell>
          <cell r="AT156" t="str">
            <v>N</v>
          </cell>
          <cell r="AU156" t="str">
            <v>Y</v>
          </cell>
          <cell r="AV156" t="str">
            <v>N</v>
          </cell>
          <cell r="AW156" t="str">
            <v>Y</v>
          </cell>
          <cell r="AX156" t="str">
            <v>Y</v>
          </cell>
          <cell r="AY156"/>
          <cell r="AZ156" t="str">
            <v>Y</v>
          </cell>
          <cell r="BA156"/>
          <cell r="BB156" t="str">
            <v>Y</v>
          </cell>
          <cell r="BC156" t="str">
            <v>N</v>
          </cell>
          <cell r="BD156" t="str">
            <v>Y</v>
          </cell>
          <cell r="BE156" t="str">
            <v>N</v>
          </cell>
          <cell r="BF156" t="str">
            <v>N</v>
          </cell>
          <cell r="BG156" t="str">
            <v>Y</v>
          </cell>
          <cell r="BH156" t="str">
            <v>Y</v>
          </cell>
          <cell r="BI156" t="str">
            <v>N</v>
          </cell>
          <cell r="BJ156" t="str">
            <v>N</v>
          </cell>
          <cell r="BK156" t="str">
            <v>Y</v>
          </cell>
          <cell r="BL156" t="str">
            <v>Y</v>
          </cell>
          <cell r="BM156" t="str">
            <v>N</v>
          </cell>
          <cell r="BN156" t="str">
            <v>N</v>
          </cell>
          <cell r="BO156" t="str">
            <v>N</v>
          </cell>
          <cell r="BP156" t="str">
            <v>Y</v>
          </cell>
          <cell r="BQ156" t="str">
            <v>N</v>
          </cell>
          <cell r="BR156" t="str">
            <v>Y</v>
          </cell>
          <cell r="BS156" t="str">
            <v>N</v>
          </cell>
          <cell r="BT156" t="str">
            <v>Y</v>
          </cell>
          <cell r="BU156" t="str">
            <v>Y</v>
          </cell>
          <cell r="BV156" t="str">
            <v>N</v>
          </cell>
          <cell r="BW156" t="str">
            <v>N</v>
          </cell>
          <cell r="BX156" t="str">
            <v>N</v>
          </cell>
          <cell r="BY156" t="str">
            <v>N</v>
          </cell>
          <cell r="BZ156" t="str">
            <v>N</v>
          </cell>
          <cell r="CA156" t="str">
            <v>N</v>
          </cell>
          <cell r="CB156" t="str">
            <v>N</v>
          </cell>
          <cell r="CC156" t="str">
            <v>N</v>
          </cell>
          <cell r="CD156" t="str">
            <v>Y</v>
          </cell>
          <cell r="CE156" t="str">
            <v>Y</v>
          </cell>
          <cell r="CF156" t="str">
            <v>N</v>
          </cell>
          <cell r="CG156" t="str">
            <v>Y</v>
          </cell>
          <cell r="CH156" t="str">
            <v>N</v>
          </cell>
          <cell r="CI156" t="str">
            <v>Y</v>
          </cell>
          <cell r="CJ156"/>
          <cell r="CK156" t="str">
            <v>N</v>
          </cell>
          <cell r="CL156" t="str">
            <v>Y</v>
          </cell>
          <cell r="CM156"/>
          <cell r="CN156" t="str">
            <v>Y</v>
          </cell>
          <cell r="CO156" t="str">
            <v>Y</v>
          </cell>
          <cell r="CP156" t="str">
            <v>N</v>
          </cell>
          <cell r="CQ156" t="str">
            <v>N</v>
          </cell>
          <cell r="CR156"/>
          <cell r="CS156" t="str">
            <v>Y</v>
          </cell>
          <cell r="CT156" t="str">
            <v>N</v>
          </cell>
          <cell r="CU156" t="str">
            <v>Y</v>
          </cell>
          <cell r="CV156" t="str">
            <v>Y</v>
          </cell>
          <cell r="CW156" t="str">
            <v>Y</v>
          </cell>
          <cell r="CX156" t="str">
            <v>Y</v>
          </cell>
          <cell r="CY156" t="str">
            <v>N</v>
          </cell>
          <cell r="CZ156" t="str">
            <v>Y</v>
          </cell>
          <cell r="DA156" t="str">
            <v>Y</v>
          </cell>
          <cell r="DB156" t="str">
            <v>Y</v>
          </cell>
          <cell r="DC156" t="str">
            <v>Y</v>
          </cell>
          <cell r="DD156" t="str">
            <v>Y</v>
          </cell>
          <cell r="DE156" t="str">
            <v>Y</v>
          </cell>
          <cell r="DF156" t="str">
            <v>N</v>
          </cell>
          <cell r="DG156" t="str">
            <v>Y</v>
          </cell>
          <cell r="DH156" t="str">
            <v>N</v>
          </cell>
          <cell r="DI156" t="str">
            <v>N</v>
          </cell>
          <cell r="DJ156" t="str">
            <v>Y</v>
          </cell>
          <cell r="DK156" t="str">
            <v>Y</v>
          </cell>
          <cell r="DL156" t="str">
            <v>Y</v>
          </cell>
          <cell r="DM156" t="str">
            <v>N</v>
          </cell>
          <cell r="DN156" t="str">
            <v>Y</v>
          </cell>
          <cell r="DO156" t="str">
            <v>Y</v>
          </cell>
          <cell r="DP156" t="str">
            <v>Y</v>
          </cell>
          <cell r="DQ156" t="str">
            <v>Y</v>
          </cell>
          <cell r="DR156" t="str">
            <v>Y</v>
          </cell>
          <cell r="DS156" t="str">
            <v>N</v>
          </cell>
          <cell r="DT156" t="str">
            <v>Y</v>
          </cell>
          <cell r="DU156" t="str">
            <v>Y</v>
          </cell>
          <cell r="DV156" t="str">
            <v>Y</v>
          </cell>
          <cell r="DW156" t="str">
            <v>Y</v>
          </cell>
          <cell r="DX156" t="str">
            <v>N</v>
          </cell>
          <cell r="DY156" t="str">
            <v>N</v>
          </cell>
          <cell r="DZ156" t="str">
            <v>N</v>
          </cell>
          <cell r="EA156" t="str">
            <v>Y</v>
          </cell>
          <cell r="EB156"/>
          <cell r="EC156" t="str">
            <v>N</v>
          </cell>
          <cell r="ED156" t="str">
            <v>Y</v>
          </cell>
          <cell r="EE156" t="str">
            <v>Y</v>
          </cell>
          <cell r="EF156" t="str">
            <v>N</v>
          </cell>
          <cell r="EG156" t="str">
            <v>Y</v>
          </cell>
          <cell r="EH156" t="str">
            <v>Y</v>
          </cell>
          <cell r="EI156" t="str">
            <v>N</v>
          </cell>
          <cell r="EJ156" t="str">
            <v>Y</v>
          </cell>
          <cell r="EK156" t="str">
            <v>Y</v>
          </cell>
          <cell r="EL156"/>
          <cell r="EM156" t="str">
            <v>Y</v>
          </cell>
          <cell r="EN156" t="str">
            <v>Y</v>
          </cell>
          <cell r="EO156" t="str">
            <v>Y</v>
          </cell>
          <cell r="EP156" t="str">
            <v>N</v>
          </cell>
          <cell r="EQ156" t="str">
            <v>Y</v>
          </cell>
          <cell r="ER156" t="str">
            <v>Y</v>
          </cell>
          <cell r="ES156" t="str">
            <v>Y</v>
          </cell>
          <cell r="ET156" t="str">
            <v>N</v>
          </cell>
          <cell r="EU156" t="str">
            <v>N</v>
          </cell>
          <cell r="EV156" t="str">
            <v>N</v>
          </cell>
          <cell r="EW156" t="str">
            <v>N</v>
          </cell>
          <cell r="EX156" t="str">
            <v>Y</v>
          </cell>
          <cell r="EY156"/>
          <cell r="EZ156" t="str">
            <v>N</v>
          </cell>
          <cell r="FA156" t="str">
            <v>N</v>
          </cell>
          <cell r="FB156" t="str">
            <v>N</v>
          </cell>
          <cell r="FC156" t="str">
            <v>N</v>
          </cell>
          <cell r="FD156" t="str">
            <v>N</v>
          </cell>
          <cell r="FE156" t="str">
            <v>N</v>
          </cell>
          <cell r="FF156" t="str">
            <v>N</v>
          </cell>
          <cell r="FG156" t="str">
            <v>Y</v>
          </cell>
          <cell r="FH156" t="str">
            <v>Y</v>
          </cell>
          <cell r="FI156" t="str">
            <v>Y</v>
          </cell>
          <cell r="FJ156" t="str">
            <v>N</v>
          </cell>
          <cell r="FK156" t="str">
            <v>N</v>
          </cell>
          <cell r="FL156" t="str">
            <v>N</v>
          </cell>
          <cell r="FM156" t="str">
            <v>Y</v>
          </cell>
          <cell r="FN156" t="str">
            <v>N</v>
          </cell>
          <cell r="FO156" t="str">
            <v>N</v>
          </cell>
          <cell r="FP156" t="str">
            <v>N</v>
          </cell>
          <cell r="FQ156" t="str">
            <v>Y</v>
          </cell>
          <cell r="FR156" t="str">
            <v>N</v>
          </cell>
          <cell r="FS156" t="str">
            <v>Y</v>
          </cell>
          <cell r="FT156" t="str">
            <v>Y</v>
          </cell>
          <cell r="FU156" t="str">
            <v>N</v>
          </cell>
          <cell r="FV156" t="str">
            <v>N</v>
          </cell>
          <cell r="FW156" t="str">
            <v>N</v>
          </cell>
          <cell r="FX156" t="str">
            <v>Y</v>
          </cell>
          <cell r="FY156" t="str">
            <v>N</v>
          </cell>
          <cell r="FZ156" t="str">
            <v>N</v>
          </cell>
          <cell r="GA156" t="str">
            <v>Y</v>
          </cell>
          <cell r="GB156"/>
          <cell r="GC156" t="str">
            <v>N</v>
          </cell>
          <cell r="GD156" t="str">
            <v>N</v>
          </cell>
          <cell r="GE156"/>
          <cell r="GF156" t="str">
            <v>Y</v>
          </cell>
          <cell r="GG156" t="str">
            <v>N</v>
          </cell>
          <cell r="GH156" t="str">
            <v>Y</v>
          </cell>
          <cell r="GI156" t="str">
            <v>Y</v>
          </cell>
          <cell r="GJ156" t="str">
            <v>N</v>
          </cell>
          <cell r="GK156" t="str">
            <v>Y</v>
          </cell>
          <cell r="GL156" t="str">
            <v>Y</v>
          </cell>
          <cell r="GM156" t="str">
            <v>Y</v>
          </cell>
          <cell r="GN156" t="str">
            <v>Y</v>
          </cell>
          <cell r="GO156" t="str">
            <v>N</v>
          </cell>
          <cell r="GP156" t="str">
            <v>Y</v>
          </cell>
          <cell r="GQ156" t="str">
            <v>Y</v>
          </cell>
          <cell r="GR156" t="str">
            <v>N</v>
          </cell>
          <cell r="GS156" t="str">
            <v>N</v>
          </cell>
          <cell r="GT156" t="str">
            <v>N</v>
          </cell>
          <cell r="GU156" t="str">
            <v>Y</v>
          </cell>
          <cell r="GV156" t="str">
            <v>N</v>
          </cell>
          <cell r="GW156" t="str">
            <v>N</v>
          </cell>
          <cell r="GX156" t="str">
            <v>N</v>
          </cell>
          <cell r="GY156" t="str">
            <v>N</v>
          </cell>
          <cell r="GZ156" t="str">
            <v>Y</v>
          </cell>
          <cell r="HA156" t="str">
            <v>Y</v>
          </cell>
          <cell r="HB156" t="str">
            <v>N</v>
          </cell>
          <cell r="HC156" t="str">
            <v>Y</v>
          </cell>
          <cell r="HD156" t="str">
            <v>Y</v>
          </cell>
          <cell r="HE156" t="str">
            <v>Y</v>
          </cell>
          <cell r="HF156"/>
          <cell r="HG156" t="str">
            <v>Y</v>
          </cell>
          <cell r="HH156" t="str">
            <v>Y</v>
          </cell>
          <cell r="HI156" t="str">
            <v>N</v>
          </cell>
          <cell r="HJ156" t="str">
            <v>Y</v>
          </cell>
          <cell r="HK156" t="str">
            <v>Y</v>
          </cell>
          <cell r="HL156" t="str">
            <v>Y</v>
          </cell>
          <cell r="HM156" t="str">
            <v>N</v>
          </cell>
          <cell r="HN156" t="str">
            <v>Y</v>
          </cell>
          <cell r="HO156" t="str">
            <v>Y</v>
          </cell>
          <cell r="HP156"/>
          <cell r="HQ156" t="str">
            <v>Y</v>
          </cell>
          <cell r="HR156" t="str">
            <v>Y</v>
          </cell>
          <cell r="HS156" t="str">
            <v>Y</v>
          </cell>
          <cell r="HT156" t="str">
            <v>Y</v>
          </cell>
          <cell r="HU156" t="str">
            <v>Y</v>
          </cell>
          <cell r="HV156" t="str">
            <v>N</v>
          </cell>
          <cell r="HW156" t="str">
            <v>Y</v>
          </cell>
          <cell r="HX156" t="str">
            <v>Y</v>
          </cell>
          <cell r="HY156"/>
          <cell r="HZ156" t="str">
            <v>Y</v>
          </cell>
          <cell r="IA156" t="str">
            <v>Y</v>
          </cell>
          <cell r="IB156" t="str">
            <v>N</v>
          </cell>
          <cell r="IC156" t="str">
            <v>Y</v>
          </cell>
          <cell r="ID156" t="str">
            <v>Y</v>
          </cell>
          <cell r="IE156" t="str">
            <v>Y</v>
          </cell>
          <cell r="IF156" t="str">
            <v>Y</v>
          </cell>
          <cell r="IG156" t="str">
            <v>N</v>
          </cell>
          <cell r="IH156" t="str">
            <v>Y</v>
          </cell>
          <cell r="II156"/>
          <cell r="IJ156" t="str">
            <v>Y</v>
          </cell>
          <cell r="IK156" t="str">
            <v>Y</v>
          </cell>
          <cell r="IL156" t="str">
            <v>Y</v>
          </cell>
          <cell r="IM156" t="str">
            <v>Y</v>
          </cell>
          <cell r="IN156"/>
          <cell r="IO156" t="str">
            <v>Y</v>
          </cell>
          <cell r="IP156" t="str">
            <v>Y</v>
          </cell>
          <cell r="IQ156" t="str">
            <v>Y</v>
          </cell>
          <cell r="IR156" t="str">
            <v>Y</v>
          </cell>
          <cell r="IS156" t="str">
            <v>N</v>
          </cell>
          <cell r="IT156" t="str">
            <v>N</v>
          </cell>
          <cell r="IU156" t="str">
            <v>Y</v>
          </cell>
          <cell r="IV156" t="str">
            <v>Y</v>
          </cell>
          <cell r="IW156"/>
          <cell r="IX156" t="str">
            <v>Y</v>
          </cell>
          <cell r="IY156" t="str">
            <v>Y</v>
          </cell>
          <cell r="IZ156" t="str">
            <v>Y</v>
          </cell>
          <cell r="JA156" t="str">
            <v>N</v>
          </cell>
          <cell r="JB156" t="str">
            <v>Y</v>
          </cell>
          <cell r="JC156" t="str">
            <v>Y</v>
          </cell>
          <cell r="JD156" t="str">
            <v>Y</v>
          </cell>
          <cell r="JE156" t="str">
            <v>Y</v>
          </cell>
          <cell r="JF156" t="str">
            <v>Y</v>
          </cell>
          <cell r="JG156"/>
          <cell r="JH156" t="str">
            <v>Y</v>
          </cell>
          <cell r="JI156"/>
          <cell r="JJ156" t="str">
            <v>Y</v>
          </cell>
          <cell r="JK156" t="str">
            <v>Y</v>
          </cell>
          <cell r="JL156" t="str">
            <v>Y</v>
          </cell>
          <cell r="JM156" t="str">
            <v>Y</v>
          </cell>
          <cell r="JN156" t="str">
            <v>Y</v>
          </cell>
          <cell r="JO156" t="str">
            <v>Y</v>
          </cell>
          <cell r="JP156" t="str">
            <v>Y</v>
          </cell>
          <cell r="JQ156" t="str">
            <v>Y</v>
          </cell>
          <cell r="JR156" t="str">
            <v>N</v>
          </cell>
          <cell r="JS156" t="str">
            <v>N</v>
          </cell>
          <cell r="JT156" t="str">
            <v>N</v>
          </cell>
          <cell r="JU156" t="str">
            <v>N</v>
          </cell>
          <cell r="JV156" t="str">
            <v>Y</v>
          </cell>
          <cell r="JW156" t="str">
            <v>Y</v>
          </cell>
          <cell r="JX156" t="str">
            <v>N</v>
          </cell>
          <cell r="JY156" t="str">
            <v>Y</v>
          </cell>
          <cell r="JZ156" t="str">
            <v>Y</v>
          </cell>
          <cell r="KA156" t="str">
            <v>Y</v>
          </cell>
          <cell r="KB156" t="str">
            <v>Y</v>
          </cell>
          <cell r="KC156" t="str">
            <v>Y</v>
          </cell>
          <cell r="KD156" t="str">
            <v>N</v>
          </cell>
          <cell r="KE156" t="str">
            <v>Y</v>
          </cell>
          <cell r="KF156" t="str">
            <v>N</v>
          </cell>
          <cell r="KG156" t="str">
            <v>N</v>
          </cell>
          <cell r="KH156"/>
          <cell r="KI156" t="str">
            <v>Y</v>
          </cell>
          <cell r="KJ156" t="str">
            <v>Y</v>
          </cell>
          <cell r="KK156" t="str">
            <v>Y</v>
          </cell>
          <cell r="KL156" t="str">
            <v>Y</v>
          </cell>
          <cell r="KM156" t="str">
            <v>Y</v>
          </cell>
          <cell r="KN156" t="str">
            <v>Y</v>
          </cell>
          <cell r="KO156" t="str">
            <v>N</v>
          </cell>
          <cell r="KP156" t="str">
            <v>N</v>
          </cell>
          <cell r="KQ156" t="str">
            <v>N</v>
          </cell>
          <cell r="KR156" t="str">
            <v>Y</v>
          </cell>
          <cell r="KS156" t="str">
            <v>Y</v>
          </cell>
          <cell r="KT156" t="str">
            <v>Y</v>
          </cell>
          <cell r="KU156" t="str">
            <v>Y</v>
          </cell>
          <cell r="KV156" t="str">
            <v>N</v>
          </cell>
          <cell r="KW156" t="str">
            <v>Y</v>
          </cell>
          <cell r="KX156" t="str">
            <v>Y</v>
          </cell>
          <cell r="KY156" t="str">
            <v>N</v>
          </cell>
          <cell r="KZ156" t="str">
            <v>Y</v>
          </cell>
          <cell r="LA156" t="str">
            <v>Y</v>
          </cell>
          <cell r="LB156" t="str">
            <v>Y</v>
          </cell>
          <cell r="LC156" t="str">
            <v>Y</v>
          </cell>
          <cell r="LD156" t="str">
            <v>Y</v>
          </cell>
          <cell r="LE156" t="str">
            <v>N</v>
          </cell>
          <cell r="LF156" t="str">
            <v>Y</v>
          </cell>
          <cell r="LG156" t="str">
            <v>Y</v>
          </cell>
          <cell r="LH156" t="str">
            <v>Y</v>
          </cell>
          <cell r="LI156" t="str">
            <v>Y</v>
          </cell>
          <cell r="LJ156" t="str">
            <v>Y</v>
          </cell>
          <cell r="LK156" t="str">
            <v>Y</v>
          </cell>
          <cell r="LL156" t="str">
            <v>Y</v>
          </cell>
          <cell r="LM156" t="str">
            <v>Y</v>
          </cell>
          <cell r="LN156" t="str">
            <v>Y</v>
          </cell>
          <cell r="LO156" t="str">
            <v>Y</v>
          </cell>
          <cell r="LP156" t="str">
            <v>Y</v>
          </cell>
          <cell r="LQ156" t="str">
            <v>Y</v>
          </cell>
          <cell r="LR156"/>
          <cell r="LS156" t="str">
            <v>Y</v>
          </cell>
          <cell r="LT156" t="str">
            <v>Y</v>
          </cell>
          <cell r="LU156" t="str">
            <v>Y</v>
          </cell>
          <cell r="LV156" t="str">
            <v>N</v>
          </cell>
          <cell r="LW156" t="str">
            <v>N</v>
          </cell>
          <cell r="LX156" t="str">
            <v>Y</v>
          </cell>
          <cell r="LY156" t="str">
            <v>N</v>
          </cell>
          <cell r="LZ156" t="str">
            <v>Y</v>
          </cell>
          <cell r="MA156" t="str">
            <v>N</v>
          </cell>
          <cell r="MB156" t="str">
            <v>Y</v>
          </cell>
          <cell r="MC156" t="str">
            <v>N</v>
          </cell>
          <cell r="MD156" t="str">
            <v>Y</v>
          </cell>
          <cell r="ME156" t="str">
            <v>Y</v>
          </cell>
          <cell r="MF156" t="str">
            <v>N</v>
          </cell>
          <cell r="MG156" t="str">
            <v>Y</v>
          </cell>
          <cell r="MH156" t="str">
            <v>Y</v>
          </cell>
          <cell r="MI156" t="str">
            <v>Y</v>
          </cell>
          <cell r="MJ156" t="str">
            <v>Y</v>
          </cell>
          <cell r="MK156" t="str">
            <v>Y</v>
          </cell>
          <cell r="ML156" t="str">
            <v>N</v>
          </cell>
          <cell r="MM156" t="str">
            <v>Y</v>
          </cell>
          <cell r="MN156" t="str">
            <v>Y</v>
          </cell>
          <cell r="MO156" t="str">
            <v>Y</v>
          </cell>
          <cell r="MP156" t="str">
            <v>Y</v>
          </cell>
          <cell r="MQ156"/>
          <cell r="MR156" t="str">
            <v>Y</v>
          </cell>
          <cell r="MS156" t="str">
            <v>Y</v>
          </cell>
          <cell r="MT156" t="str">
            <v>Y</v>
          </cell>
          <cell r="MU156" t="str">
            <v>N</v>
          </cell>
          <cell r="MV156" t="str">
            <v>N</v>
          </cell>
          <cell r="MW156" t="str">
            <v>Y</v>
          </cell>
          <cell r="MX156" t="str">
            <v>N</v>
          </cell>
          <cell r="MY156" t="str">
            <v>N</v>
          </cell>
          <cell r="MZ156" t="str">
            <v>N</v>
          </cell>
          <cell r="NA156" t="str">
            <v>N</v>
          </cell>
          <cell r="NB156" t="str">
            <v>Y</v>
          </cell>
          <cell r="NC156" t="str">
            <v>Y</v>
          </cell>
          <cell r="ND156" t="str">
            <v>N</v>
          </cell>
          <cell r="NE156" t="str">
            <v>Y</v>
          </cell>
          <cell r="NF156" t="str">
            <v>Y</v>
          </cell>
          <cell r="NG156" t="str">
            <v>Y</v>
          </cell>
          <cell r="NH156" t="str">
            <v>N</v>
          </cell>
          <cell r="NI156" t="str">
            <v>Y</v>
          </cell>
          <cell r="NJ156" t="str">
            <v>Y</v>
          </cell>
          <cell r="NK156" t="str">
            <v>N</v>
          </cell>
          <cell r="NL156" t="str">
            <v>Y</v>
          </cell>
          <cell r="NM156" t="str">
            <v>N</v>
          </cell>
          <cell r="NN156" t="str">
            <v>Y</v>
          </cell>
          <cell r="NO156" t="str">
            <v>Y</v>
          </cell>
          <cell r="NP156" t="str">
            <v>N</v>
          </cell>
          <cell r="NQ156" t="str">
            <v>Y</v>
          </cell>
          <cell r="NR156" t="str">
            <v>Y</v>
          </cell>
          <cell r="NS156"/>
          <cell r="NT156"/>
          <cell r="NU156" t="str">
            <v>N</v>
          </cell>
          <cell r="NV156" t="str">
            <v>Y</v>
          </cell>
          <cell r="NW156" t="str">
            <v>N</v>
          </cell>
          <cell r="NX156"/>
          <cell r="NY156" t="str">
            <v>Y</v>
          </cell>
          <cell r="NZ156" t="str">
            <v>Y</v>
          </cell>
          <cell r="OA156" t="str">
            <v>Y</v>
          </cell>
          <cell r="OB156" t="str">
            <v>N</v>
          </cell>
          <cell r="OC156"/>
          <cell r="OD156" t="str">
            <v>N</v>
          </cell>
          <cell r="OE156" t="str">
            <v>N</v>
          </cell>
          <cell r="OF156" t="str">
            <v>N</v>
          </cell>
          <cell r="OG156" t="str">
            <v>Y</v>
          </cell>
          <cell r="OH156"/>
          <cell r="OI156" t="str">
            <v>N</v>
          </cell>
          <cell r="OJ156" t="str">
            <v>N</v>
          </cell>
          <cell r="OK156" t="str">
            <v>Y</v>
          </cell>
          <cell r="OL156" t="str">
            <v>Y</v>
          </cell>
          <cell r="OM156" t="str">
            <v>N</v>
          </cell>
          <cell r="ON156" t="str">
            <v>N</v>
          </cell>
          <cell r="OO156" t="str">
            <v>N</v>
          </cell>
          <cell r="OP156"/>
          <cell r="OQ156" t="str">
            <v>N</v>
          </cell>
          <cell r="OR156" t="str">
            <v>N</v>
          </cell>
          <cell r="OS156" t="str">
            <v>N</v>
          </cell>
          <cell r="OT156"/>
          <cell r="OU156" t="str">
            <v>N</v>
          </cell>
          <cell r="OV156" t="str">
            <v>Y</v>
          </cell>
          <cell r="OW156" t="str">
            <v>N</v>
          </cell>
          <cell r="OX156" t="str">
            <v>N</v>
          </cell>
          <cell r="OY156" t="str">
            <v>N</v>
          </cell>
          <cell r="OZ156" t="str">
            <v>N</v>
          </cell>
          <cell r="PA156" t="str">
            <v>N</v>
          </cell>
          <cell r="PB156" t="str">
            <v>Y</v>
          </cell>
          <cell r="PC156" t="str">
            <v>Y</v>
          </cell>
          <cell r="PD156" t="str">
            <v>Y</v>
          </cell>
          <cell r="PE156" t="str">
            <v>N</v>
          </cell>
          <cell r="PF156" t="str">
            <v>N</v>
          </cell>
          <cell r="PG156" t="str">
            <v>Y</v>
          </cell>
          <cell r="PH156" t="str">
            <v>Y</v>
          </cell>
          <cell r="PI156" t="str">
            <v>N</v>
          </cell>
          <cell r="PJ156" t="str">
            <v>N</v>
          </cell>
          <cell r="PK156" t="str">
            <v>Y</v>
          </cell>
          <cell r="PL156" t="str">
            <v>N</v>
          </cell>
          <cell r="PM156" t="str">
            <v>N</v>
          </cell>
          <cell r="PN156" t="str">
            <v>N</v>
          </cell>
          <cell r="PO156" t="str">
            <v>Y</v>
          </cell>
          <cell r="PP156" t="str">
            <v>Y</v>
          </cell>
          <cell r="PQ156" t="str">
            <v>Y</v>
          </cell>
          <cell r="PR156" t="str">
            <v>N</v>
          </cell>
          <cell r="PS156" t="str">
            <v>N</v>
          </cell>
          <cell r="PT156" t="str">
            <v>N</v>
          </cell>
          <cell r="PU156" t="str">
            <v>Y</v>
          </cell>
          <cell r="PV156" t="str">
            <v>N</v>
          </cell>
          <cell r="PW156" t="str">
            <v>N</v>
          </cell>
          <cell r="PX156" t="str">
            <v>N</v>
          </cell>
          <cell r="PY156" t="str">
            <v>N</v>
          </cell>
          <cell r="PZ156" t="str">
            <v>Y</v>
          </cell>
          <cell r="QA156"/>
          <cell r="QB156" t="str">
            <v>Y</v>
          </cell>
          <cell r="QC156" t="str">
            <v>Y</v>
          </cell>
          <cell r="QD156" t="str">
            <v>N</v>
          </cell>
          <cell r="QE156" t="str">
            <v>Y</v>
          </cell>
          <cell r="QF156" t="str">
            <v>N</v>
          </cell>
          <cell r="QG156" t="str">
            <v>N</v>
          </cell>
          <cell r="QH156" t="str">
            <v>N</v>
          </cell>
          <cell r="QI156" t="str">
            <v>Y</v>
          </cell>
          <cell r="QJ156" t="str">
            <v>N</v>
          </cell>
          <cell r="QK156" t="str">
            <v>Y</v>
          </cell>
          <cell r="QL156" t="str">
            <v>Y</v>
          </cell>
          <cell r="QM156" t="str">
            <v>Y</v>
          </cell>
          <cell r="QN156" t="str">
            <v>Y</v>
          </cell>
          <cell r="QO156" t="str">
            <v>N</v>
          </cell>
          <cell r="QP156" t="str">
            <v>Y</v>
          </cell>
          <cell r="QQ156" t="str">
            <v>N</v>
          </cell>
          <cell r="QR156" t="str">
            <v>N</v>
          </cell>
          <cell r="QS156" t="str">
            <v>Y</v>
          </cell>
          <cell r="QT156" t="str">
            <v>N</v>
          </cell>
          <cell r="QU156" t="str">
            <v>N</v>
          </cell>
          <cell r="QV156" t="str">
            <v>Y</v>
          </cell>
          <cell r="QW156" t="str">
            <v>Y</v>
          </cell>
          <cell r="QX156" t="str">
            <v>Y</v>
          </cell>
          <cell r="QY156" t="str">
            <v>N</v>
          </cell>
          <cell r="QZ156"/>
          <cell r="RA156" t="str">
            <v>N</v>
          </cell>
          <cell r="RB156" t="str">
            <v>Y</v>
          </cell>
          <cell r="RC156" t="str">
            <v>Y</v>
          </cell>
          <cell r="RD156" t="str">
            <v>Y</v>
          </cell>
          <cell r="RE156" t="str">
            <v>N</v>
          </cell>
          <cell r="RF156" t="str">
            <v>Y</v>
          </cell>
          <cell r="RG156" t="str">
            <v>Y</v>
          </cell>
          <cell r="RH156" t="str">
            <v>Y</v>
          </cell>
          <cell r="RI156" t="str">
            <v>Y</v>
          </cell>
          <cell r="RJ156" t="str">
            <v>N</v>
          </cell>
          <cell r="RK156" t="str">
            <v>Y</v>
          </cell>
          <cell r="RL156" t="str">
            <v>Y</v>
          </cell>
          <cell r="RM156"/>
          <cell r="RN156" t="str">
            <v>Y</v>
          </cell>
          <cell r="RO156" t="str">
            <v>Y</v>
          </cell>
          <cell r="RP156" t="str">
            <v>Y</v>
          </cell>
          <cell r="RQ156" t="str">
            <v>Y</v>
          </cell>
          <cell r="RR156" t="str">
            <v>Y</v>
          </cell>
          <cell r="RS156" t="str">
            <v>Y</v>
          </cell>
          <cell r="RT156" t="str">
            <v>Y</v>
          </cell>
          <cell r="RU156" t="str">
            <v>N</v>
          </cell>
          <cell r="RV156" t="str">
            <v>Y</v>
          </cell>
          <cell r="RW156" t="str">
            <v>N</v>
          </cell>
          <cell r="RX156" t="str">
            <v>N</v>
          </cell>
          <cell r="RY156"/>
          <cell r="RZ156" t="str">
            <v>N</v>
          </cell>
          <cell r="SA156" t="str">
            <v>Y</v>
          </cell>
          <cell r="SB156" t="str">
            <v>N</v>
          </cell>
          <cell r="SC156"/>
          <cell r="SD156" t="str">
            <v>Y</v>
          </cell>
          <cell r="SE156" t="str">
            <v>N</v>
          </cell>
          <cell r="SF156" t="str">
            <v>N</v>
          </cell>
          <cell r="SG156" t="str">
            <v>N</v>
          </cell>
          <cell r="SH156" t="str">
            <v>Y</v>
          </cell>
          <cell r="SI156" t="str">
            <v>N</v>
          </cell>
          <cell r="SJ156" t="str">
            <v>Y</v>
          </cell>
          <cell r="SK156" t="str">
            <v>N</v>
          </cell>
          <cell r="SL156" t="str">
            <v>Y</v>
          </cell>
          <cell r="SM156"/>
          <cell r="SN156" t="str">
            <v>Y</v>
          </cell>
          <cell r="SO156" t="str">
            <v>Y</v>
          </cell>
          <cell r="SP156" t="str">
            <v>N</v>
          </cell>
          <cell r="SQ156" t="str">
            <v>N</v>
          </cell>
          <cell r="SR156" t="str">
            <v>N</v>
          </cell>
          <cell r="SS156" t="str">
            <v>Y</v>
          </cell>
          <cell r="ST156" t="str">
            <v>Y</v>
          </cell>
          <cell r="SU156" t="str">
            <v>Y</v>
          </cell>
          <cell r="SV156"/>
          <cell r="SW156" t="str">
            <v>N</v>
          </cell>
          <cell r="SX156" t="str">
            <v>Y</v>
          </cell>
          <cell r="SY156" t="str">
            <v>Y</v>
          </cell>
          <cell r="SZ156" t="str">
            <v>Y</v>
          </cell>
          <cell r="TA156" t="str">
            <v>Y</v>
          </cell>
          <cell r="TB156" t="str">
            <v>Y</v>
          </cell>
          <cell r="TC156" t="str">
            <v>Y</v>
          </cell>
          <cell r="TD156" t="str">
            <v>Y</v>
          </cell>
          <cell r="TE156" t="str">
            <v>N</v>
          </cell>
          <cell r="TF156" t="str">
            <v>N</v>
          </cell>
          <cell r="TG156" t="str">
            <v>Y</v>
          </cell>
          <cell r="TH156" t="str">
            <v>Y</v>
          </cell>
          <cell r="TI156" t="str">
            <v>Y</v>
          </cell>
          <cell r="TJ156" t="str">
            <v>Y</v>
          </cell>
          <cell r="TK156" t="str">
            <v>Y</v>
          </cell>
          <cell r="TL156" t="str">
            <v>N</v>
          </cell>
          <cell r="TM156" t="str">
            <v>Y</v>
          </cell>
          <cell r="TN156" t="str">
            <v>Y</v>
          </cell>
          <cell r="TO156" t="str">
            <v>Y</v>
          </cell>
          <cell r="TP156" t="str">
            <v>Y</v>
          </cell>
          <cell r="TQ156" t="str">
            <v>N</v>
          </cell>
          <cell r="TR156"/>
          <cell r="TS156" t="str">
            <v>Y</v>
          </cell>
          <cell r="TT156" t="str">
            <v>Y</v>
          </cell>
          <cell r="TU156" t="str">
            <v>Y</v>
          </cell>
          <cell r="TV156" t="str">
            <v>Y</v>
          </cell>
          <cell r="TW156" t="str">
            <v>Y</v>
          </cell>
          <cell r="TX156" t="str">
            <v>Y</v>
          </cell>
          <cell r="TY156" t="str">
            <v>Y</v>
          </cell>
          <cell r="TZ156" t="str">
            <v>Y</v>
          </cell>
          <cell r="UA156" t="str">
            <v>N</v>
          </cell>
          <cell r="UB156" t="str">
            <v>N</v>
          </cell>
          <cell r="UC156" t="str">
            <v>Y</v>
          </cell>
          <cell r="UD156" t="str">
            <v>N</v>
          </cell>
          <cell r="UE156" t="str">
            <v>Y</v>
          </cell>
          <cell r="UF156" t="str">
            <v>Y</v>
          </cell>
          <cell r="UG156" t="str">
            <v>N</v>
          </cell>
          <cell r="UH156" t="str">
            <v>Y</v>
          </cell>
          <cell r="UI156" t="str">
            <v>Y</v>
          </cell>
          <cell r="UJ156" t="str">
            <v>N</v>
          </cell>
          <cell r="UK156" t="str">
            <v>Y</v>
          </cell>
          <cell r="UL156" t="str">
            <v>N</v>
          </cell>
          <cell r="UM156" t="str">
            <v>Y</v>
          </cell>
          <cell r="UN156" t="str">
            <v>Y</v>
          </cell>
          <cell r="UO156"/>
          <cell r="UP156" t="str">
            <v>Y</v>
          </cell>
          <cell r="UQ156" t="str">
            <v>Y</v>
          </cell>
          <cell r="UR156"/>
          <cell r="US156" t="str">
            <v>N</v>
          </cell>
          <cell r="UT156" t="str">
            <v>N</v>
          </cell>
          <cell r="UU156" t="str">
            <v>Y</v>
          </cell>
          <cell r="UV156" t="str">
            <v>Y</v>
          </cell>
          <cell r="UW156" t="str">
            <v>Y</v>
          </cell>
          <cell r="UX156" t="str">
            <v>Y</v>
          </cell>
          <cell r="UY156" t="str">
            <v>Y</v>
          </cell>
          <cell r="UZ156" t="str">
            <v>Y</v>
          </cell>
          <cell r="VA156" t="str">
            <v>Y</v>
          </cell>
          <cell r="VB156" t="str">
            <v>Y</v>
          </cell>
          <cell r="VC156" t="str">
            <v>Y</v>
          </cell>
          <cell r="VD156" t="str">
            <v>Y</v>
          </cell>
          <cell r="VE156" t="str">
            <v>Y</v>
          </cell>
          <cell r="VF156" t="str">
            <v>Y</v>
          </cell>
          <cell r="VG156"/>
          <cell r="VH156" t="str">
            <v>Y</v>
          </cell>
          <cell r="VI156" t="str">
            <v>Y</v>
          </cell>
          <cell r="VJ156" t="str">
            <v>N</v>
          </cell>
          <cell r="VK156" t="str">
            <v>Y</v>
          </cell>
          <cell r="VL156" t="str">
            <v>N</v>
          </cell>
          <cell r="VM156"/>
          <cell r="VN156" t="str">
            <v>N</v>
          </cell>
          <cell r="VO156" t="str">
            <v>N</v>
          </cell>
          <cell r="VP156"/>
          <cell r="VQ156" t="str">
            <v>N</v>
          </cell>
          <cell r="VR156" t="str">
            <v>N</v>
          </cell>
          <cell r="VS156" t="str">
            <v>Y</v>
          </cell>
          <cell r="VT156" t="str">
            <v>Y</v>
          </cell>
          <cell r="VU156" t="str">
            <v>Y</v>
          </cell>
          <cell r="VV156" t="str">
            <v>Y</v>
          </cell>
          <cell r="VW156" t="str">
            <v>Y</v>
          </cell>
          <cell r="VX156"/>
          <cell r="VY156" t="str">
            <v>N</v>
          </cell>
          <cell r="VZ156" t="str">
            <v>N</v>
          </cell>
          <cell r="WA156"/>
          <cell r="WB156"/>
          <cell r="WC156" t="str">
            <v>N</v>
          </cell>
          <cell r="WD156" t="str">
            <v>N</v>
          </cell>
          <cell r="WE156" t="str">
            <v>N</v>
          </cell>
          <cell r="WF156"/>
          <cell r="WG156" t="str">
            <v>N</v>
          </cell>
          <cell r="WH156" t="str">
            <v>N</v>
          </cell>
          <cell r="WI156" t="str">
            <v>N</v>
          </cell>
          <cell r="WJ156"/>
          <cell r="WK156"/>
          <cell r="WL156" t="str">
            <v>N</v>
          </cell>
          <cell r="WM156" t="str">
            <v>N</v>
          </cell>
          <cell r="WN156" t="str">
            <v>Y</v>
          </cell>
          <cell r="WO156" t="str">
            <v>N</v>
          </cell>
          <cell r="WP156"/>
          <cell r="WQ156"/>
          <cell r="WR156"/>
          <cell r="WS156" t="str">
            <v>N</v>
          </cell>
          <cell r="WT156" t="str">
            <v>N</v>
          </cell>
          <cell r="WU156" t="str">
            <v>N</v>
          </cell>
          <cell r="WV156" t="str">
            <v>N</v>
          </cell>
          <cell r="WW156" t="str">
            <v>Y</v>
          </cell>
          <cell r="WX156" t="str">
            <v>N</v>
          </cell>
          <cell r="WY156" t="str">
            <v>N</v>
          </cell>
          <cell r="WZ156" t="str">
            <v>Y</v>
          </cell>
          <cell r="XA156"/>
          <cell r="XB156" t="str">
            <v>Y</v>
          </cell>
          <cell r="XC156"/>
          <cell r="XD156"/>
          <cell r="XE156"/>
          <cell r="XF156"/>
          <cell r="XG156"/>
          <cell r="XH156"/>
          <cell r="XI156" t="str">
            <v>Y</v>
          </cell>
          <cell r="XJ156"/>
          <cell r="XK156" t="str">
            <v>Y</v>
          </cell>
          <cell r="XL156" t="str">
            <v>N</v>
          </cell>
          <cell r="XM156"/>
          <cell r="XN156" t="str">
            <v>Y</v>
          </cell>
          <cell r="XO156"/>
          <cell r="XP156" t="str">
            <v>Y</v>
          </cell>
          <cell r="XQ156" t="str">
            <v>Y</v>
          </cell>
          <cell r="XR156" t="str">
            <v>Y</v>
          </cell>
          <cell r="XS156" t="str">
            <v>N</v>
          </cell>
          <cell r="XT156" t="str">
            <v>Y</v>
          </cell>
          <cell r="XU156" t="str">
            <v>N</v>
          </cell>
          <cell r="XV156" t="str">
            <v>N</v>
          </cell>
        </row>
        <row r="157">
          <cell r="E157" t="str">
            <v>Y</v>
          </cell>
          <cell r="F157" t="str">
            <v>Y</v>
          </cell>
          <cell r="G157" t="str">
            <v>Y</v>
          </cell>
          <cell r="H157" t="str">
            <v>Y</v>
          </cell>
          <cell r="I157" t="str">
            <v>Y</v>
          </cell>
          <cell r="J157" t="str">
            <v>Y</v>
          </cell>
          <cell r="K157" t="str">
            <v>Y</v>
          </cell>
          <cell r="L157" t="str">
            <v>Y</v>
          </cell>
          <cell r="M157" t="str">
            <v>Y</v>
          </cell>
          <cell r="N157" t="str">
            <v>Y</v>
          </cell>
          <cell r="O157"/>
          <cell r="P157" t="str">
            <v>Y</v>
          </cell>
          <cell r="Q157" t="str">
            <v>Y</v>
          </cell>
          <cell r="R157" t="str">
            <v>Y</v>
          </cell>
          <cell r="S157" t="str">
            <v>Y</v>
          </cell>
          <cell r="T157" t="str">
            <v>Y</v>
          </cell>
          <cell r="U157" t="str">
            <v>Y</v>
          </cell>
          <cell r="V157" t="str">
            <v>Y</v>
          </cell>
          <cell r="W157" t="str">
            <v>Y</v>
          </cell>
          <cell r="X157" t="str">
            <v>Y</v>
          </cell>
          <cell r="Y157" t="str">
            <v>Y</v>
          </cell>
          <cell r="Z157"/>
          <cell r="AA157" t="str">
            <v>Y</v>
          </cell>
          <cell r="AB157" t="str">
            <v>Y</v>
          </cell>
          <cell r="AC157" t="str">
            <v>Y</v>
          </cell>
          <cell r="AD157" t="str">
            <v>Y</v>
          </cell>
          <cell r="AE157" t="str">
            <v>Y</v>
          </cell>
          <cell r="AF157" t="str">
            <v>Y</v>
          </cell>
          <cell r="AG157" t="str">
            <v>Y</v>
          </cell>
          <cell r="AH157" t="str">
            <v>Y</v>
          </cell>
          <cell r="AI157" t="str">
            <v>Y</v>
          </cell>
          <cell r="AJ157" t="str">
            <v>Y</v>
          </cell>
          <cell r="AK157" t="str">
            <v>Y</v>
          </cell>
          <cell r="AL157" t="str">
            <v>Y</v>
          </cell>
          <cell r="AM157" t="str">
            <v>Y</v>
          </cell>
          <cell r="AN157" t="str">
            <v>Y</v>
          </cell>
          <cell r="AO157" t="str">
            <v>Y</v>
          </cell>
          <cell r="AP157" t="str">
            <v>Y</v>
          </cell>
          <cell r="AQ157" t="str">
            <v>Y</v>
          </cell>
          <cell r="AR157" t="str">
            <v>Y</v>
          </cell>
          <cell r="AS157" t="str">
            <v>Y</v>
          </cell>
          <cell r="AT157" t="str">
            <v>Y</v>
          </cell>
          <cell r="AU157" t="str">
            <v>Y</v>
          </cell>
          <cell r="AV157" t="str">
            <v>Y</v>
          </cell>
          <cell r="AW157" t="str">
            <v>Y</v>
          </cell>
          <cell r="AX157" t="str">
            <v>Y</v>
          </cell>
          <cell r="AY157"/>
          <cell r="AZ157" t="str">
            <v>Y</v>
          </cell>
          <cell r="BA157"/>
          <cell r="BB157" t="str">
            <v>Y</v>
          </cell>
          <cell r="BC157" t="str">
            <v>Y</v>
          </cell>
          <cell r="BD157" t="str">
            <v>Y</v>
          </cell>
          <cell r="BE157" t="str">
            <v>Y</v>
          </cell>
          <cell r="BF157" t="str">
            <v>Y</v>
          </cell>
          <cell r="BG157" t="str">
            <v>Y</v>
          </cell>
          <cell r="BH157" t="str">
            <v>Y</v>
          </cell>
          <cell r="BI157" t="str">
            <v>Y</v>
          </cell>
          <cell r="BJ157" t="str">
            <v>Y</v>
          </cell>
          <cell r="BK157" t="str">
            <v>Y</v>
          </cell>
          <cell r="BL157" t="str">
            <v>Y</v>
          </cell>
          <cell r="BM157" t="str">
            <v>Y</v>
          </cell>
          <cell r="BN157" t="str">
            <v>Y</v>
          </cell>
          <cell r="BO157" t="str">
            <v>Y</v>
          </cell>
          <cell r="BP157" t="str">
            <v>Y</v>
          </cell>
          <cell r="BQ157" t="str">
            <v>Y</v>
          </cell>
          <cell r="BR157" t="str">
            <v>Y</v>
          </cell>
          <cell r="BS157" t="str">
            <v>Y</v>
          </cell>
          <cell r="BT157" t="str">
            <v>Y</v>
          </cell>
          <cell r="BU157" t="str">
            <v>Y</v>
          </cell>
          <cell r="BV157" t="str">
            <v>Y</v>
          </cell>
          <cell r="BW157" t="str">
            <v>Y</v>
          </cell>
          <cell r="BX157" t="str">
            <v>Y</v>
          </cell>
          <cell r="BY157" t="str">
            <v>Y</v>
          </cell>
          <cell r="BZ157" t="str">
            <v>Y</v>
          </cell>
          <cell r="CA157" t="str">
            <v>Y</v>
          </cell>
          <cell r="CB157" t="str">
            <v>Y</v>
          </cell>
          <cell r="CC157" t="str">
            <v>Y</v>
          </cell>
          <cell r="CD157" t="str">
            <v>Y</v>
          </cell>
          <cell r="CE157" t="str">
            <v>Y</v>
          </cell>
          <cell r="CF157" t="str">
            <v>Y</v>
          </cell>
          <cell r="CG157" t="str">
            <v>Y</v>
          </cell>
          <cell r="CH157" t="str">
            <v>Y</v>
          </cell>
          <cell r="CI157" t="str">
            <v>Y</v>
          </cell>
          <cell r="CJ157" t="str">
            <v>Y</v>
          </cell>
          <cell r="CK157" t="str">
            <v>Y</v>
          </cell>
          <cell r="CL157" t="str">
            <v>Y</v>
          </cell>
          <cell r="CM157"/>
          <cell r="CN157" t="str">
            <v>Y</v>
          </cell>
          <cell r="CO157" t="str">
            <v>Y</v>
          </cell>
          <cell r="CP157" t="str">
            <v>Y</v>
          </cell>
          <cell r="CQ157" t="str">
            <v>Y</v>
          </cell>
          <cell r="CR157"/>
          <cell r="CS157" t="str">
            <v>Y</v>
          </cell>
          <cell r="CT157" t="str">
            <v>Y</v>
          </cell>
          <cell r="CU157" t="str">
            <v>Y</v>
          </cell>
          <cell r="CV157" t="str">
            <v>Y</v>
          </cell>
          <cell r="CW157" t="str">
            <v>Y</v>
          </cell>
          <cell r="CX157" t="str">
            <v>Y</v>
          </cell>
          <cell r="CY157" t="str">
            <v>Y</v>
          </cell>
          <cell r="CZ157" t="str">
            <v>Y</v>
          </cell>
          <cell r="DA157" t="str">
            <v>Y</v>
          </cell>
          <cell r="DB157" t="str">
            <v>Y</v>
          </cell>
          <cell r="DC157" t="str">
            <v>Y</v>
          </cell>
          <cell r="DD157" t="str">
            <v>Y</v>
          </cell>
          <cell r="DE157" t="str">
            <v>Y</v>
          </cell>
          <cell r="DF157" t="str">
            <v>Y</v>
          </cell>
          <cell r="DG157" t="str">
            <v>Y</v>
          </cell>
          <cell r="DH157" t="str">
            <v>Y</v>
          </cell>
          <cell r="DI157" t="str">
            <v>Y</v>
          </cell>
          <cell r="DJ157" t="str">
            <v>Y</v>
          </cell>
          <cell r="DK157" t="str">
            <v>Y</v>
          </cell>
          <cell r="DL157" t="str">
            <v>Y</v>
          </cell>
          <cell r="DM157" t="str">
            <v>Y</v>
          </cell>
          <cell r="DN157" t="str">
            <v>Y</v>
          </cell>
          <cell r="DO157" t="str">
            <v>Y</v>
          </cell>
          <cell r="DP157" t="str">
            <v>Y</v>
          </cell>
          <cell r="DQ157" t="str">
            <v>Y</v>
          </cell>
          <cell r="DR157" t="str">
            <v>Y</v>
          </cell>
          <cell r="DS157" t="str">
            <v>Y</v>
          </cell>
          <cell r="DT157" t="str">
            <v>Y</v>
          </cell>
          <cell r="DU157" t="str">
            <v>Y</v>
          </cell>
          <cell r="DV157" t="str">
            <v>Y</v>
          </cell>
          <cell r="DW157" t="str">
            <v>Y</v>
          </cell>
          <cell r="DX157" t="str">
            <v>Y</v>
          </cell>
          <cell r="DY157" t="str">
            <v>Y</v>
          </cell>
          <cell r="DZ157" t="str">
            <v>Y</v>
          </cell>
          <cell r="EA157" t="str">
            <v>Y</v>
          </cell>
          <cell r="EB157"/>
          <cell r="EC157" t="str">
            <v>Y</v>
          </cell>
          <cell r="ED157" t="str">
            <v>N</v>
          </cell>
          <cell r="EE157" t="str">
            <v>Y</v>
          </cell>
          <cell r="EF157" t="str">
            <v>Y</v>
          </cell>
          <cell r="EG157" t="str">
            <v>Y</v>
          </cell>
          <cell r="EH157" t="str">
            <v>Y</v>
          </cell>
          <cell r="EI157" t="str">
            <v>Y</v>
          </cell>
          <cell r="EJ157" t="str">
            <v>Y</v>
          </cell>
          <cell r="EK157" t="str">
            <v>Y</v>
          </cell>
          <cell r="EL157"/>
          <cell r="EM157" t="str">
            <v>Y</v>
          </cell>
          <cell r="EN157" t="str">
            <v>Y</v>
          </cell>
          <cell r="EO157" t="str">
            <v>Y</v>
          </cell>
          <cell r="EP157" t="str">
            <v>Y</v>
          </cell>
          <cell r="EQ157" t="str">
            <v>Y</v>
          </cell>
          <cell r="ER157" t="str">
            <v>Y</v>
          </cell>
          <cell r="ES157" t="str">
            <v>Y</v>
          </cell>
          <cell r="ET157" t="str">
            <v>Y</v>
          </cell>
          <cell r="EU157" t="str">
            <v>Y</v>
          </cell>
          <cell r="EV157" t="str">
            <v>Y</v>
          </cell>
          <cell r="EW157" t="str">
            <v>Y</v>
          </cell>
          <cell r="EX157" t="str">
            <v>Y</v>
          </cell>
          <cell r="EY157"/>
          <cell r="EZ157" t="str">
            <v>Y</v>
          </cell>
          <cell r="FA157" t="str">
            <v>Y</v>
          </cell>
          <cell r="FB157" t="str">
            <v>Y</v>
          </cell>
          <cell r="FC157" t="str">
            <v>Y</v>
          </cell>
          <cell r="FD157" t="str">
            <v>Y</v>
          </cell>
          <cell r="FE157" t="str">
            <v>Y</v>
          </cell>
          <cell r="FF157" t="str">
            <v>Y</v>
          </cell>
          <cell r="FG157" t="str">
            <v>Y</v>
          </cell>
          <cell r="FH157" t="str">
            <v>Y</v>
          </cell>
          <cell r="FI157" t="str">
            <v>Y</v>
          </cell>
          <cell r="FJ157" t="str">
            <v>Y</v>
          </cell>
          <cell r="FK157" t="str">
            <v>Y</v>
          </cell>
          <cell r="FL157" t="str">
            <v>Y</v>
          </cell>
          <cell r="FM157" t="str">
            <v>Y</v>
          </cell>
          <cell r="FN157" t="str">
            <v>Y</v>
          </cell>
          <cell r="FO157" t="str">
            <v>Y</v>
          </cell>
          <cell r="FP157" t="str">
            <v>Y</v>
          </cell>
          <cell r="FQ157" t="str">
            <v>Y</v>
          </cell>
          <cell r="FR157" t="str">
            <v>Y</v>
          </cell>
          <cell r="FS157" t="str">
            <v>Y</v>
          </cell>
          <cell r="FT157" t="str">
            <v>Y</v>
          </cell>
          <cell r="FU157" t="str">
            <v>Y</v>
          </cell>
          <cell r="FV157" t="str">
            <v>Y</v>
          </cell>
          <cell r="FW157" t="str">
            <v>Y</v>
          </cell>
          <cell r="FX157" t="str">
            <v>Y</v>
          </cell>
          <cell r="FY157" t="str">
            <v>Y</v>
          </cell>
          <cell r="FZ157" t="str">
            <v>Y</v>
          </cell>
          <cell r="GA157" t="str">
            <v>Y</v>
          </cell>
          <cell r="GB157"/>
          <cell r="GC157" t="str">
            <v>Y</v>
          </cell>
          <cell r="GD157" t="str">
            <v>Y</v>
          </cell>
          <cell r="GE157"/>
          <cell r="GF157" t="str">
            <v>Y</v>
          </cell>
          <cell r="GG157" t="str">
            <v>Y</v>
          </cell>
          <cell r="GH157" t="str">
            <v>Y</v>
          </cell>
          <cell r="GI157" t="str">
            <v>Y</v>
          </cell>
          <cell r="GJ157" t="str">
            <v>Y</v>
          </cell>
          <cell r="GK157" t="str">
            <v>Y</v>
          </cell>
          <cell r="GL157" t="str">
            <v>Y</v>
          </cell>
          <cell r="GM157" t="str">
            <v>Y</v>
          </cell>
          <cell r="GN157" t="str">
            <v>Y</v>
          </cell>
          <cell r="GO157" t="str">
            <v>Y</v>
          </cell>
          <cell r="GP157" t="str">
            <v>Y</v>
          </cell>
          <cell r="GQ157" t="str">
            <v>Y</v>
          </cell>
          <cell r="GR157" t="str">
            <v>Y</v>
          </cell>
          <cell r="GS157" t="str">
            <v>Y</v>
          </cell>
          <cell r="GT157" t="str">
            <v>Y</v>
          </cell>
          <cell r="GU157" t="str">
            <v>Y</v>
          </cell>
          <cell r="GV157" t="str">
            <v>Y</v>
          </cell>
          <cell r="GW157" t="str">
            <v>Y</v>
          </cell>
          <cell r="GX157" t="str">
            <v>N</v>
          </cell>
          <cell r="GY157" t="str">
            <v>Y</v>
          </cell>
          <cell r="GZ157" t="str">
            <v>Y</v>
          </cell>
          <cell r="HA157" t="str">
            <v>Y</v>
          </cell>
          <cell r="HB157" t="str">
            <v>Y</v>
          </cell>
          <cell r="HC157" t="str">
            <v>Y</v>
          </cell>
          <cell r="HD157" t="str">
            <v>Y</v>
          </cell>
          <cell r="HE157" t="str">
            <v>Y</v>
          </cell>
          <cell r="HF157"/>
          <cell r="HG157" t="str">
            <v>Y</v>
          </cell>
          <cell r="HH157" t="str">
            <v>Y</v>
          </cell>
          <cell r="HI157" t="str">
            <v>Y</v>
          </cell>
          <cell r="HJ157" t="str">
            <v>Y</v>
          </cell>
          <cell r="HK157" t="str">
            <v>Y</v>
          </cell>
          <cell r="HL157" t="str">
            <v>Y</v>
          </cell>
          <cell r="HM157" t="str">
            <v>Y</v>
          </cell>
          <cell r="HN157" t="str">
            <v>Y</v>
          </cell>
          <cell r="HO157" t="str">
            <v>Y</v>
          </cell>
          <cell r="HP157"/>
          <cell r="HQ157" t="str">
            <v>Y</v>
          </cell>
          <cell r="HR157" t="str">
            <v>Y</v>
          </cell>
          <cell r="HS157" t="str">
            <v>Y</v>
          </cell>
          <cell r="HT157" t="str">
            <v>Y</v>
          </cell>
          <cell r="HU157" t="str">
            <v>Y</v>
          </cell>
          <cell r="HV157" t="str">
            <v>Y</v>
          </cell>
          <cell r="HW157" t="str">
            <v>Y</v>
          </cell>
          <cell r="HX157" t="str">
            <v>Y</v>
          </cell>
          <cell r="HY157"/>
          <cell r="HZ157" t="str">
            <v>Y</v>
          </cell>
          <cell r="IA157" t="str">
            <v>Y</v>
          </cell>
          <cell r="IB157" t="str">
            <v>Y</v>
          </cell>
          <cell r="IC157" t="str">
            <v>Y</v>
          </cell>
          <cell r="ID157" t="str">
            <v>Y</v>
          </cell>
          <cell r="IE157" t="str">
            <v>Y</v>
          </cell>
          <cell r="IF157" t="str">
            <v>Y</v>
          </cell>
          <cell r="IG157" t="str">
            <v>N</v>
          </cell>
          <cell r="IH157" t="str">
            <v>Y</v>
          </cell>
          <cell r="II157"/>
          <cell r="IJ157" t="str">
            <v>Y</v>
          </cell>
          <cell r="IK157" t="str">
            <v>Y</v>
          </cell>
          <cell r="IL157" t="str">
            <v>Y</v>
          </cell>
          <cell r="IM157" t="str">
            <v>Y</v>
          </cell>
          <cell r="IN157"/>
          <cell r="IO157" t="str">
            <v>Y</v>
          </cell>
          <cell r="IP157" t="str">
            <v>Y</v>
          </cell>
          <cell r="IQ157" t="str">
            <v>Y</v>
          </cell>
          <cell r="IR157" t="str">
            <v>Y</v>
          </cell>
          <cell r="IS157" t="str">
            <v>Y</v>
          </cell>
          <cell r="IT157" t="str">
            <v>Y</v>
          </cell>
          <cell r="IU157" t="str">
            <v>Y</v>
          </cell>
          <cell r="IV157" t="str">
            <v>Y</v>
          </cell>
          <cell r="IW157"/>
          <cell r="IX157" t="str">
            <v>Y</v>
          </cell>
          <cell r="IY157" t="str">
            <v>Y</v>
          </cell>
          <cell r="IZ157" t="str">
            <v>Y</v>
          </cell>
          <cell r="JA157" t="str">
            <v>Y</v>
          </cell>
          <cell r="JB157" t="str">
            <v>Y</v>
          </cell>
          <cell r="JC157" t="str">
            <v>Y</v>
          </cell>
          <cell r="JD157" t="str">
            <v>Y</v>
          </cell>
          <cell r="JE157" t="str">
            <v>Y</v>
          </cell>
          <cell r="JF157" t="str">
            <v>Y</v>
          </cell>
          <cell r="JG157"/>
          <cell r="JH157" t="str">
            <v>Y</v>
          </cell>
          <cell r="JI157"/>
          <cell r="JJ157" t="str">
            <v>Y</v>
          </cell>
          <cell r="JK157" t="str">
            <v>Y</v>
          </cell>
          <cell r="JL157" t="str">
            <v>Y</v>
          </cell>
          <cell r="JM157" t="str">
            <v>Y</v>
          </cell>
          <cell r="JN157" t="str">
            <v>Y</v>
          </cell>
          <cell r="JO157" t="str">
            <v>Y</v>
          </cell>
          <cell r="JP157" t="str">
            <v>Y</v>
          </cell>
          <cell r="JQ157" t="str">
            <v>Y</v>
          </cell>
          <cell r="JR157" t="str">
            <v>Y</v>
          </cell>
          <cell r="JS157" t="str">
            <v>Y</v>
          </cell>
          <cell r="JT157" t="str">
            <v>Y</v>
          </cell>
          <cell r="JU157" t="str">
            <v>Y</v>
          </cell>
          <cell r="JV157" t="str">
            <v>Y</v>
          </cell>
          <cell r="JW157" t="str">
            <v>Y</v>
          </cell>
          <cell r="JX157" t="str">
            <v>Y</v>
          </cell>
          <cell r="JY157" t="str">
            <v>Y</v>
          </cell>
          <cell r="JZ157" t="str">
            <v>Y</v>
          </cell>
          <cell r="KA157" t="str">
            <v>Y</v>
          </cell>
          <cell r="KB157" t="str">
            <v>Y</v>
          </cell>
          <cell r="KC157" t="str">
            <v>Y</v>
          </cell>
          <cell r="KD157" t="str">
            <v>Y</v>
          </cell>
          <cell r="KE157" t="str">
            <v>Y</v>
          </cell>
          <cell r="KF157" t="str">
            <v>Y</v>
          </cell>
          <cell r="KG157" t="str">
            <v>Y</v>
          </cell>
          <cell r="KH157"/>
          <cell r="KI157" t="str">
            <v>Y</v>
          </cell>
          <cell r="KJ157" t="str">
            <v>Y</v>
          </cell>
          <cell r="KK157" t="str">
            <v>Y</v>
          </cell>
          <cell r="KL157" t="str">
            <v>Y</v>
          </cell>
          <cell r="KM157" t="str">
            <v>Y</v>
          </cell>
          <cell r="KN157" t="str">
            <v>Y</v>
          </cell>
          <cell r="KO157" t="str">
            <v>Y</v>
          </cell>
          <cell r="KP157" t="str">
            <v>Y</v>
          </cell>
          <cell r="KQ157" t="str">
            <v>Y</v>
          </cell>
          <cell r="KR157" t="str">
            <v>Y</v>
          </cell>
          <cell r="KS157" t="str">
            <v>Y</v>
          </cell>
          <cell r="KT157" t="str">
            <v>Y</v>
          </cell>
          <cell r="KU157" t="str">
            <v>Y</v>
          </cell>
          <cell r="KV157" t="str">
            <v>Y</v>
          </cell>
          <cell r="KW157" t="str">
            <v>Y</v>
          </cell>
          <cell r="KX157" t="str">
            <v>Y</v>
          </cell>
          <cell r="KY157" t="str">
            <v>N</v>
          </cell>
          <cell r="KZ157" t="str">
            <v>Y</v>
          </cell>
          <cell r="LA157" t="str">
            <v>Y</v>
          </cell>
          <cell r="LB157" t="str">
            <v>Y</v>
          </cell>
          <cell r="LC157" t="str">
            <v>Y</v>
          </cell>
          <cell r="LD157" t="str">
            <v>Y</v>
          </cell>
          <cell r="LE157" t="str">
            <v>Y</v>
          </cell>
          <cell r="LF157" t="str">
            <v>Y</v>
          </cell>
          <cell r="LG157" t="str">
            <v>Y</v>
          </cell>
          <cell r="LH157" t="str">
            <v>Y</v>
          </cell>
          <cell r="LI157" t="str">
            <v>Y</v>
          </cell>
          <cell r="LJ157" t="str">
            <v>Y</v>
          </cell>
          <cell r="LK157" t="str">
            <v>Y</v>
          </cell>
          <cell r="LL157" t="str">
            <v>Y</v>
          </cell>
          <cell r="LM157" t="str">
            <v>Y</v>
          </cell>
          <cell r="LN157" t="str">
            <v>Y</v>
          </cell>
          <cell r="LO157" t="str">
            <v>Y</v>
          </cell>
          <cell r="LP157" t="str">
            <v>Y</v>
          </cell>
          <cell r="LQ157" t="str">
            <v>Y</v>
          </cell>
          <cell r="LR157"/>
          <cell r="LS157" t="str">
            <v>Y</v>
          </cell>
          <cell r="LT157" t="str">
            <v>Y</v>
          </cell>
          <cell r="LU157" t="str">
            <v>Y</v>
          </cell>
          <cell r="LV157" t="str">
            <v>Y</v>
          </cell>
          <cell r="LW157" t="str">
            <v>Y</v>
          </cell>
          <cell r="LX157" t="str">
            <v>Y</v>
          </cell>
          <cell r="LY157" t="str">
            <v>Y</v>
          </cell>
          <cell r="LZ157" t="str">
            <v>Y</v>
          </cell>
          <cell r="MA157" t="str">
            <v>Y</v>
          </cell>
          <cell r="MB157" t="str">
            <v>Y</v>
          </cell>
          <cell r="MC157" t="str">
            <v>Y</v>
          </cell>
          <cell r="MD157" t="str">
            <v>Y</v>
          </cell>
          <cell r="ME157" t="str">
            <v>Y</v>
          </cell>
          <cell r="MF157" t="str">
            <v>Y</v>
          </cell>
          <cell r="MG157" t="str">
            <v>Y</v>
          </cell>
          <cell r="MH157" t="str">
            <v>Y</v>
          </cell>
          <cell r="MI157" t="str">
            <v>Y</v>
          </cell>
          <cell r="MJ157" t="str">
            <v>Y</v>
          </cell>
          <cell r="MK157" t="str">
            <v>Y</v>
          </cell>
          <cell r="ML157" t="str">
            <v>Y</v>
          </cell>
          <cell r="MM157" t="str">
            <v>Y</v>
          </cell>
          <cell r="MN157" t="str">
            <v>Y</v>
          </cell>
          <cell r="MO157" t="str">
            <v>Y</v>
          </cell>
          <cell r="MP157" t="str">
            <v>Y</v>
          </cell>
          <cell r="MQ157"/>
          <cell r="MR157" t="str">
            <v>Y</v>
          </cell>
          <cell r="MS157" t="str">
            <v>Y</v>
          </cell>
          <cell r="MT157" t="str">
            <v>Y</v>
          </cell>
          <cell r="MU157" t="str">
            <v>Y</v>
          </cell>
          <cell r="MV157" t="str">
            <v>Y</v>
          </cell>
          <cell r="MW157" t="str">
            <v>Y</v>
          </cell>
          <cell r="MX157" t="str">
            <v>Y</v>
          </cell>
          <cell r="MY157" t="str">
            <v>Y</v>
          </cell>
          <cell r="MZ157" t="str">
            <v>Y</v>
          </cell>
          <cell r="NA157" t="str">
            <v>Y</v>
          </cell>
          <cell r="NB157" t="str">
            <v>Y</v>
          </cell>
          <cell r="NC157" t="str">
            <v>Y</v>
          </cell>
          <cell r="ND157" t="str">
            <v>Y</v>
          </cell>
          <cell r="NE157" t="str">
            <v>Y</v>
          </cell>
          <cell r="NF157" t="str">
            <v>Y</v>
          </cell>
          <cell r="NG157" t="str">
            <v>Y</v>
          </cell>
          <cell r="NH157" t="str">
            <v>Y</v>
          </cell>
          <cell r="NI157" t="str">
            <v>Y</v>
          </cell>
          <cell r="NJ157" t="str">
            <v>Y</v>
          </cell>
          <cell r="NK157" t="str">
            <v>Y</v>
          </cell>
          <cell r="NL157" t="str">
            <v>Y</v>
          </cell>
          <cell r="NM157" t="str">
            <v>Y</v>
          </cell>
          <cell r="NN157" t="str">
            <v>Y</v>
          </cell>
          <cell r="NO157" t="str">
            <v>Y</v>
          </cell>
          <cell r="NP157" t="str">
            <v>Y</v>
          </cell>
          <cell r="NQ157" t="str">
            <v>Y</v>
          </cell>
          <cell r="NR157" t="str">
            <v>Y</v>
          </cell>
          <cell r="NS157"/>
          <cell r="NT157"/>
          <cell r="NU157" t="str">
            <v>Y</v>
          </cell>
          <cell r="NV157" t="str">
            <v>Y</v>
          </cell>
          <cell r="NW157" t="str">
            <v>Y</v>
          </cell>
          <cell r="NX157" t="str">
            <v>Y</v>
          </cell>
          <cell r="NY157" t="str">
            <v>Y</v>
          </cell>
          <cell r="NZ157" t="str">
            <v>Y</v>
          </cell>
          <cell r="OA157" t="str">
            <v>Y</v>
          </cell>
          <cell r="OB157" t="str">
            <v>Y</v>
          </cell>
          <cell r="OC157"/>
          <cell r="OD157" t="str">
            <v>Y</v>
          </cell>
          <cell r="OE157" t="str">
            <v>Y</v>
          </cell>
          <cell r="OF157" t="str">
            <v>Y</v>
          </cell>
          <cell r="OG157" t="str">
            <v>Y</v>
          </cell>
          <cell r="OH157"/>
          <cell r="OI157" t="str">
            <v>Y</v>
          </cell>
          <cell r="OJ157" t="str">
            <v>Y</v>
          </cell>
          <cell r="OK157" t="str">
            <v>Y</v>
          </cell>
          <cell r="OL157" t="str">
            <v>Y</v>
          </cell>
          <cell r="OM157" t="str">
            <v>Y</v>
          </cell>
          <cell r="ON157" t="str">
            <v>Y</v>
          </cell>
          <cell r="OO157" t="str">
            <v>Y</v>
          </cell>
          <cell r="OP157"/>
          <cell r="OQ157" t="str">
            <v>Y</v>
          </cell>
          <cell r="OR157" t="str">
            <v>Y</v>
          </cell>
          <cell r="OS157" t="str">
            <v>Y</v>
          </cell>
          <cell r="OT157"/>
          <cell r="OU157" t="str">
            <v>Y</v>
          </cell>
          <cell r="OV157" t="str">
            <v>Y</v>
          </cell>
          <cell r="OW157" t="str">
            <v>Y</v>
          </cell>
          <cell r="OX157" t="str">
            <v>Y</v>
          </cell>
          <cell r="OY157" t="str">
            <v>Y</v>
          </cell>
          <cell r="OZ157" t="str">
            <v>Y</v>
          </cell>
          <cell r="PA157" t="str">
            <v>Y</v>
          </cell>
          <cell r="PB157" t="str">
            <v>Y</v>
          </cell>
          <cell r="PC157" t="str">
            <v>Y</v>
          </cell>
          <cell r="PD157" t="str">
            <v>Y</v>
          </cell>
          <cell r="PE157" t="str">
            <v>Y</v>
          </cell>
          <cell r="PF157" t="str">
            <v>Y</v>
          </cell>
          <cell r="PG157" t="str">
            <v>Y</v>
          </cell>
          <cell r="PH157" t="str">
            <v>Y</v>
          </cell>
          <cell r="PI157" t="str">
            <v>Y</v>
          </cell>
          <cell r="PJ157" t="str">
            <v>Y</v>
          </cell>
          <cell r="PK157" t="str">
            <v>Y</v>
          </cell>
          <cell r="PL157" t="str">
            <v>Y</v>
          </cell>
          <cell r="PM157" t="str">
            <v>Y</v>
          </cell>
          <cell r="PN157" t="str">
            <v>Y</v>
          </cell>
          <cell r="PO157" t="str">
            <v>Y</v>
          </cell>
          <cell r="PP157" t="str">
            <v>Y</v>
          </cell>
          <cell r="PQ157" t="str">
            <v>Y</v>
          </cell>
          <cell r="PR157" t="str">
            <v>Y</v>
          </cell>
          <cell r="PS157" t="str">
            <v>Y</v>
          </cell>
          <cell r="PT157" t="str">
            <v>Y</v>
          </cell>
          <cell r="PU157" t="str">
            <v>Y</v>
          </cell>
          <cell r="PV157" t="str">
            <v>Y</v>
          </cell>
          <cell r="PW157" t="str">
            <v>Y</v>
          </cell>
          <cell r="PX157" t="str">
            <v>Y</v>
          </cell>
          <cell r="PY157" t="str">
            <v>Y</v>
          </cell>
          <cell r="PZ157" t="str">
            <v>Y</v>
          </cell>
          <cell r="QA157"/>
          <cell r="QB157" t="str">
            <v>Y</v>
          </cell>
          <cell r="QC157" t="str">
            <v>Y</v>
          </cell>
          <cell r="QD157" t="str">
            <v>Y</v>
          </cell>
          <cell r="QE157" t="str">
            <v>Y</v>
          </cell>
          <cell r="QF157" t="str">
            <v>Y</v>
          </cell>
          <cell r="QG157" t="str">
            <v>Y</v>
          </cell>
          <cell r="QH157" t="str">
            <v>Y</v>
          </cell>
          <cell r="QI157" t="str">
            <v>Y</v>
          </cell>
          <cell r="QJ157" t="str">
            <v>Y</v>
          </cell>
          <cell r="QK157" t="str">
            <v>Y</v>
          </cell>
          <cell r="QL157" t="str">
            <v>Y</v>
          </cell>
          <cell r="QM157" t="str">
            <v>Y</v>
          </cell>
          <cell r="QN157" t="str">
            <v>Y</v>
          </cell>
          <cell r="QO157" t="str">
            <v>Y</v>
          </cell>
          <cell r="QP157" t="str">
            <v>Y</v>
          </cell>
          <cell r="QQ157" t="str">
            <v>Y</v>
          </cell>
          <cell r="QR157" t="str">
            <v>Y</v>
          </cell>
          <cell r="QS157" t="str">
            <v>Y</v>
          </cell>
          <cell r="QT157" t="str">
            <v>Y</v>
          </cell>
          <cell r="QU157" t="str">
            <v>Y</v>
          </cell>
          <cell r="QV157" t="str">
            <v>Y</v>
          </cell>
          <cell r="QW157" t="str">
            <v>Y</v>
          </cell>
          <cell r="QX157" t="str">
            <v>Y</v>
          </cell>
          <cell r="QY157" t="str">
            <v>Y</v>
          </cell>
          <cell r="QZ157"/>
          <cell r="RA157" t="str">
            <v>Y</v>
          </cell>
          <cell r="RB157" t="str">
            <v>Y</v>
          </cell>
          <cell r="RC157" t="str">
            <v>Y</v>
          </cell>
          <cell r="RD157" t="str">
            <v>Y</v>
          </cell>
          <cell r="RE157" t="str">
            <v>Y</v>
          </cell>
          <cell r="RF157" t="str">
            <v>Y</v>
          </cell>
          <cell r="RG157" t="str">
            <v>Y</v>
          </cell>
          <cell r="RH157" t="str">
            <v>Y</v>
          </cell>
          <cell r="RI157" t="str">
            <v>Y</v>
          </cell>
          <cell r="RJ157" t="str">
            <v>Y</v>
          </cell>
          <cell r="RK157" t="str">
            <v>Y</v>
          </cell>
          <cell r="RL157" t="str">
            <v>Y</v>
          </cell>
          <cell r="RM157"/>
          <cell r="RN157" t="str">
            <v>Y</v>
          </cell>
          <cell r="RO157" t="str">
            <v>Y</v>
          </cell>
          <cell r="RP157" t="str">
            <v>Y</v>
          </cell>
          <cell r="RQ157" t="str">
            <v>Y</v>
          </cell>
          <cell r="RR157" t="str">
            <v>Y</v>
          </cell>
          <cell r="RS157" t="str">
            <v>Y</v>
          </cell>
          <cell r="RT157" t="str">
            <v>Y</v>
          </cell>
          <cell r="RU157" t="str">
            <v>Y</v>
          </cell>
          <cell r="RV157" t="str">
            <v>Y</v>
          </cell>
          <cell r="RW157" t="str">
            <v>Y</v>
          </cell>
          <cell r="RX157" t="str">
            <v>Y</v>
          </cell>
          <cell r="RY157"/>
          <cell r="RZ157" t="str">
            <v>Y</v>
          </cell>
          <cell r="SA157" t="str">
            <v>Y</v>
          </cell>
          <cell r="SB157" t="str">
            <v>Y</v>
          </cell>
          <cell r="SC157"/>
          <cell r="SD157" t="str">
            <v>Y</v>
          </cell>
          <cell r="SE157" t="str">
            <v>Y</v>
          </cell>
          <cell r="SF157" t="str">
            <v>Y</v>
          </cell>
          <cell r="SG157" t="str">
            <v>Y</v>
          </cell>
          <cell r="SH157" t="str">
            <v>Y</v>
          </cell>
          <cell r="SI157" t="str">
            <v>Y</v>
          </cell>
          <cell r="SJ157" t="str">
            <v>Y</v>
          </cell>
          <cell r="SK157" t="str">
            <v>Y</v>
          </cell>
          <cell r="SL157" t="str">
            <v>Y</v>
          </cell>
          <cell r="SM157"/>
          <cell r="SN157" t="str">
            <v>Y</v>
          </cell>
          <cell r="SO157" t="str">
            <v>Y</v>
          </cell>
          <cell r="SP157" t="str">
            <v>Y</v>
          </cell>
          <cell r="SQ157" t="str">
            <v>Y</v>
          </cell>
          <cell r="SR157" t="str">
            <v>Y</v>
          </cell>
          <cell r="SS157" t="str">
            <v>Y</v>
          </cell>
          <cell r="ST157" t="str">
            <v>Y</v>
          </cell>
          <cell r="SU157" t="str">
            <v>Y</v>
          </cell>
          <cell r="SV157" t="str">
            <v>Y</v>
          </cell>
          <cell r="SW157" t="str">
            <v>Y</v>
          </cell>
          <cell r="SX157" t="str">
            <v>Y</v>
          </cell>
          <cell r="SY157" t="str">
            <v>Y</v>
          </cell>
          <cell r="SZ157" t="str">
            <v>Y</v>
          </cell>
          <cell r="TA157" t="str">
            <v>Y</v>
          </cell>
          <cell r="TB157" t="str">
            <v>Y</v>
          </cell>
          <cell r="TC157" t="str">
            <v>Y</v>
          </cell>
          <cell r="TD157" t="str">
            <v>Y</v>
          </cell>
          <cell r="TE157" t="str">
            <v>Y</v>
          </cell>
          <cell r="TF157" t="str">
            <v>Y</v>
          </cell>
          <cell r="TG157" t="str">
            <v>Y</v>
          </cell>
          <cell r="TH157" t="str">
            <v>Y</v>
          </cell>
          <cell r="TI157" t="str">
            <v>Y</v>
          </cell>
          <cell r="TJ157" t="str">
            <v>Y</v>
          </cell>
          <cell r="TK157" t="str">
            <v>Y</v>
          </cell>
          <cell r="TL157" t="str">
            <v>Y</v>
          </cell>
          <cell r="TM157" t="str">
            <v>Y</v>
          </cell>
          <cell r="TN157" t="str">
            <v>Y</v>
          </cell>
          <cell r="TO157" t="str">
            <v>Y</v>
          </cell>
          <cell r="TP157" t="str">
            <v>Y</v>
          </cell>
          <cell r="TQ157" t="str">
            <v>Y</v>
          </cell>
          <cell r="TR157"/>
          <cell r="TS157" t="str">
            <v>Y</v>
          </cell>
          <cell r="TT157" t="str">
            <v>Y</v>
          </cell>
          <cell r="TU157" t="str">
            <v>Y</v>
          </cell>
          <cell r="TV157" t="str">
            <v>Y</v>
          </cell>
          <cell r="TW157" t="str">
            <v>Y</v>
          </cell>
          <cell r="TX157" t="str">
            <v>Y</v>
          </cell>
          <cell r="TY157" t="str">
            <v>Y</v>
          </cell>
          <cell r="TZ157" t="str">
            <v>Y</v>
          </cell>
          <cell r="UA157" t="str">
            <v>Y</v>
          </cell>
          <cell r="UB157" t="str">
            <v>Y</v>
          </cell>
          <cell r="UC157" t="str">
            <v>Y</v>
          </cell>
          <cell r="UD157" t="str">
            <v>Y</v>
          </cell>
          <cell r="UE157" t="str">
            <v>Y</v>
          </cell>
          <cell r="UF157" t="str">
            <v>Y</v>
          </cell>
          <cell r="UG157" t="str">
            <v>Y</v>
          </cell>
          <cell r="UH157" t="str">
            <v>Y</v>
          </cell>
          <cell r="UI157" t="str">
            <v>Y</v>
          </cell>
          <cell r="UJ157" t="str">
            <v>Y</v>
          </cell>
          <cell r="UK157" t="str">
            <v>Y</v>
          </cell>
          <cell r="UL157" t="str">
            <v>Y</v>
          </cell>
          <cell r="UM157" t="str">
            <v>Y</v>
          </cell>
          <cell r="UN157" t="str">
            <v>Y</v>
          </cell>
          <cell r="UO157"/>
          <cell r="UP157" t="str">
            <v>Y</v>
          </cell>
          <cell r="UQ157" t="str">
            <v>Y</v>
          </cell>
          <cell r="UR157"/>
          <cell r="US157" t="str">
            <v>Y</v>
          </cell>
          <cell r="UT157" t="str">
            <v>Y</v>
          </cell>
          <cell r="UU157" t="str">
            <v>N</v>
          </cell>
          <cell r="UV157" t="str">
            <v>Y</v>
          </cell>
          <cell r="UW157" t="str">
            <v>Y</v>
          </cell>
          <cell r="UX157" t="str">
            <v>Y</v>
          </cell>
          <cell r="UY157" t="str">
            <v>Y</v>
          </cell>
          <cell r="UZ157" t="str">
            <v>Y</v>
          </cell>
          <cell r="VA157" t="str">
            <v>Y</v>
          </cell>
          <cell r="VB157" t="str">
            <v>Y</v>
          </cell>
          <cell r="VC157" t="str">
            <v>Y</v>
          </cell>
          <cell r="VD157" t="str">
            <v>Y</v>
          </cell>
          <cell r="VE157" t="str">
            <v>Y</v>
          </cell>
          <cell r="VF157" t="str">
            <v>Y</v>
          </cell>
          <cell r="VG157"/>
          <cell r="VH157" t="str">
            <v>Y</v>
          </cell>
          <cell r="VI157" t="str">
            <v>Y</v>
          </cell>
          <cell r="VJ157" t="str">
            <v>Y</v>
          </cell>
          <cell r="VK157" t="str">
            <v>Y</v>
          </cell>
          <cell r="VL157" t="str">
            <v>Y</v>
          </cell>
          <cell r="VM157"/>
          <cell r="VN157" t="str">
            <v>Y</v>
          </cell>
          <cell r="VO157" t="str">
            <v>Y</v>
          </cell>
          <cell r="VP157"/>
          <cell r="VQ157" t="str">
            <v>Y</v>
          </cell>
          <cell r="VR157" t="str">
            <v>Y</v>
          </cell>
          <cell r="VS157" t="str">
            <v>Y</v>
          </cell>
          <cell r="VT157" t="str">
            <v>Y</v>
          </cell>
          <cell r="VU157" t="str">
            <v>Y</v>
          </cell>
          <cell r="VV157" t="str">
            <v>Y</v>
          </cell>
          <cell r="VW157" t="str">
            <v>Y</v>
          </cell>
          <cell r="VX157"/>
          <cell r="VY157" t="str">
            <v>Y</v>
          </cell>
          <cell r="VZ157" t="str">
            <v>Y</v>
          </cell>
          <cell r="WA157"/>
          <cell r="WB157"/>
          <cell r="WC157" t="str">
            <v>Y</v>
          </cell>
          <cell r="WD157" t="str">
            <v>Y</v>
          </cell>
          <cell r="WE157" t="str">
            <v>Y</v>
          </cell>
          <cell r="WF157"/>
          <cell r="WG157" t="str">
            <v>Y</v>
          </cell>
          <cell r="WH157" t="str">
            <v>Y</v>
          </cell>
          <cell r="WI157" t="str">
            <v>Y</v>
          </cell>
          <cell r="WJ157"/>
          <cell r="WK157"/>
          <cell r="WL157" t="str">
            <v>Y</v>
          </cell>
          <cell r="WM157" t="str">
            <v>Y</v>
          </cell>
          <cell r="WN157" t="str">
            <v>Y</v>
          </cell>
          <cell r="WO157" t="str">
            <v>Y</v>
          </cell>
          <cell r="WP157"/>
          <cell r="WQ157"/>
          <cell r="WR157"/>
          <cell r="WS157" t="str">
            <v>Y</v>
          </cell>
          <cell r="WT157" t="str">
            <v>Y</v>
          </cell>
          <cell r="WU157" t="str">
            <v>Y</v>
          </cell>
          <cell r="WV157" t="str">
            <v>Y</v>
          </cell>
          <cell r="WW157" t="str">
            <v>Y</v>
          </cell>
          <cell r="WX157" t="str">
            <v>Y</v>
          </cell>
          <cell r="WY157" t="str">
            <v>Y</v>
          </cell>
          <cell r="WZ157" t="str">
            <v>Y</v>
          </cell>
          <cell r="XA157"/>
          <cell r="XB157" t="str">
            <v>Y</v>
          </cell>
          <cell r="XC157"/>
          <cell r="XD157"/>
          <cell r="XE157"/>
          <cell r="XF157"/>
          <cell r="XG157"/>
          <cell r="XH157"/>
          <cell r="XI157" t="str">
            <v>Y</v>
          </cell>
          <cell r="XJ157"/>
          <cell r="XK157" t="str">
            <v>Y</v>
          </cell>
          <cell r="XL157" t="str">
            <v>N</v>
          </cell>
          <cell r="XM157"/>
          <cell r="XN157" t="str">
            <v>Y</v>
          </cell>
          <cell r="XO157"/>
          <cell r="XP157" t="str">
            <v>Y</v>
          </cell>
          <cell r="XQ157" t="str">
            <v>Y</v>
          </cell>
          <cell r="XR157" t="str">
            <v>Y</v>
          </cell>
          <cell r="XS157" t="str">
            <v>Y</v>
          </cell>
          <cell r="XT157" t="str">
            <v>Y</v>
          </cell>
          <cell r="XU157" t="str">
            <v>Y</v>
          </cell>
          <cell r="XV157" t="str">
            <v>Y</v>
          </cell>
        </row>
        <row r="158">
          <cell r="E158" t="str">
            <v>Y</v>
          </cell>
          <cell r="F158" t="str">
            <v>Y</v>
          </cell>
          <cell r="G158" t="str">
            <v>Y</v>
          </cell>
          <cell r="H158" t="str">
            <v>Y</v>
          </cell>
          <cell r="I158" t="str">
            <v>Y</v>
          </cell>
          <cell r="J158" t="str">
            <v>Y</v>
          </cell>
          <cell r="K158" t="str">
            <v>Y</v>
          </cell>
          <cell r="L158" t="str">
            <v>Y</v>
          </cell>
          <cell r="M158" t="str">
            <v>Y</v>
          </cell>
          <cell r="N158" t="str">
            <v>Y</v>
          </cell>
          <cell r="O158"/>
          <cell r="P158" t="str">
            <v>Y</v>
          </cell>
          <cell r="Q158" t="str">
            <v>Y</v>
          </cell>
          <cell r="R158" t="str">
            <v>Y</v>
          </cell>
          <cell r="S158" t="str">
            <v>Y</v>
          </cell>
          <cell r="T158" t="str">
            <v>Y</v>
          </cell>
          <cell r="U158" t="str">
            <v>Y</v>
          </cell>
          <cell r="V158" t="str">
            <v>Y</v>
          </cell>
          <cell r="W158" t="str">
            <v>Y</v>
          </cell>
          <cell r="X158" t="str">
            <v>Y</v>
          </cell>
          <cell r="Y158" t="str">
            <v>Y</v>
          </cell>
          <cell r="Z158"/>
          <cell r="AA158" t="str">
            <v>Y</v>
          </cell>
          <cell r="AB158" t="str">
            <v>Y</v>
          </cell>
          <cell r="AC158" t="str">
            <v>Y</v>
          </cell>
          <cell r="AD158" t="str">
            <v>Y</v>
          </cell>
          <cell r="AE158" t="str">
            <v>Y</v>
          </cell>
          <cell r="AF158" t="str">
            <v>Y</v>
          </cell>
          <cell r="AG158" t="str">
            <v>Y</v>
          </cell>
          <cell r="AH158" t="str">
            <v>Y</v>
          </cell>
          <cell r="AI158" t="str">
            <v>Y</v>
          </cell>
          <cell r="AJ158" t="str">
            <v>Y</v>
          </cell>
          <cell r="AK158" t="str">
            <v>Y</v>
          </cell>
          <cell r="AL158" t="str">
            <v>Y</v>
          </cell>
          <cell r="AM158" t="str">
            <v>Y</v>
          </cell>
          <cell r="AN158" t="str">
            <v>Y</v>
          </cell>
          <cell r="AO158" t="str">
            <v>Y</v>
          </cell>
          <cell r="AP158" t="str">
            <v>Y</v>
          </cell>
          <cell r="AQ158" t="str">
            <v>Y</v>
          </cell>
          <cell r="AR158" t="str">
            <v>Y</v>
          </cell>
          <cell r="AS158" t="str">
            <v>Y</v>
          </cell>
          <cell r="AT158" t="str">
            <v>Y</v>
          </cell>
          <cell r="AU158" t="str">
            <v>Y</v>
          </cell>
          <cell r="AV158" t="str">
            <v>Y</v>
          </cell>
          <cell r="AW158" t="str">
            <v>Y</v>
          </cell>
          <cell r="AX158" t="str">
            <v>Y</v>
          </cell>
          <cell r="AY158"/>
          <cell r="AZ158" t="str">
            <v>Y</v>
          </cell>
          <cell r="BA158"/>
          <cell r="BB158" t="str">
            <v>Y</v>
          </cell>
          <cell r="BC158" t="str">
            <v>Y</v>
          </cell>
          <cell r="BD158" t="str">
            <v>Y</v>
          </cell>
          <cell r="BE158" t="str">
            <v>Y</v>
          </cell>
          <cell r="BF158" t="str">
            <v>Y</v>
          </cell>
          <cell r="BG158" t="str">
            <v>Y</v>
          </cell>
          <cell r="BH158" t="str">
            <v>Y</v>
          </cell>
          <cell r="BI158" t="str">
            <v>Y</v>
          </cell>
          <cell r="BJ158" t="str">
            <v>Y</v>
          </cell>
          <cell r="BK158" t="str">
            <v>Y</v>
          </cell>
          <cell r="BL158" t="str">
            <v>Y</v>
          </cell>
          <cell r="BM158" t="str">
            <v>Y</v>
          </cell>
          <cell r="BN158" t="str">
            <v>Y</v>
          </cell>
          <cell r="BO158" t="str">
            <v>Y</v>
          </cell>
          <cell r="BP158" t="str">
            <v>Y</v>
          </cell>
          <cell r="BQ158" t="str">
            <v>Y</v>
          </cell>
          <cell r="BR158" t="str">
            <v>Y</v>
          </cell>
          <cell r="BS158" t="str">
            <v>Y</v>
          </cell>
          <cell r="BT158" t="str">
            <v>Y</v>
          </cell>
          <cell r="BU158" t="str">
            <v>Y</v>
          </cell>
          <cell r="BV158" t="str">
            <v>Y</v>
          </cell>
          <cell r="BW158" t="str">
            <v>Y</v>
          </cell>
          <cell r="BX158" t="str">
            <v>Y</v>
          </cell>
          <cell r="BY158" t="str">
            <v>Y</v>
          </cell>
          <cell r="BZ158" t="str">
            <v>Y</v>
          </cell>
          <cell r="CA158" t="str">
            <v>Y</v>
          </cell>
          <cell r="CB158" t="str">
            <v>Y</v>
          </cell>
          <cell r="CC158" t="str">
            <v>Y</v>
          </cell>
          <cell r="CD158" t="str">
            <v>Y</v>
          </cell>
          <cell r="CE158" t="str">
            <v>Y</v>
          </cell>
          <cell r="CF158" t="str">
            <v>Y</v>
          </cell>
          <cell r="CG158" t="str">
            <v>Y</v>
          </cell>
          <cell r="CH158" t="str">
            <v>Y</v>
          </cell>
          <cell r="CI158" t="str">
            <v>Y</v>
          </cell>
          <cell r="CJ158" t="str">
            <v>N</v>
          </cell>
          <cell r="CK158" t="str">
            <v>Y</v>
          </cell>
          <cell r="CL158" t="str">
            <v>Y</v>
          </cell>
          <cell r="CM158"/>
          <cell r="CN158" t="str">
            <v>Y</v>
          </cell>
          <cell r="CO158" t="str">
            <v>Y</v>
          </cell>
          <cell r="CP158" t="str">
            <v>Y</v>
          </cell>
          <cell r="CQ158" t="str">
            <v>Y</v>
          </cell>
          <cell r="CR158"/>
          <cell r="CS158" t="str">
            <v>Y</v>
          </cell>
          <cell r="CT158" t="str">
            <v>N</v>
          </cell>
          <cell r="CU158" t="str">
            <v>Y</v>
          </cell>
          <cell r="CV158" t="str">
            <v>Y</v>
          </cell>
          <cell r="CW158" t="str">
            <v>Y</v>
          </cell>
          <cell r="CX158" t="str">
            <v>Y</v>
          </cell>
          <cell r="CY158" t="str">
            <v>Y</v>
          </cell>
          <cell r="CZ158" t="str">
            <v>Y</v>
          </cell>
          <cell r="DA158" t="str">
            <v>Y</v>
          </cell>
          <cell r="DB158" t="str">
            <v>Y</v>
          </cell>
          <cell r="DC158" t="str">
            <v>Y</v>
          </cell>
          <cell r="DD158" t="str">
            <v>Y</v>
          </cell>
          <cell r="DE158" t="str">
            <v>Y</v>
          </cell>
          <cell r="DF158" t="str">
            <v>Y</v>
          </cell>
          <cell r="DG158" t="str">
            <v>Y</v>
          </cell>
          <cell r="DH158" t="str">
            <v>Y</v>
          </cell>
          <cell r="DI158" t="str">
            <v>N</v>
          </cell>
          <cell r="DJ158" t="str">
            <v>Y</v>
          </cell>
          <cell r="DK158" t="str">
            <v>Y</v>
          </cell>
          <cell r="DL158" t="str">
            <v>Y</v>
          </cell>
          <cell r="DM158" t="str">
            <v>Y</v>
          </cell>
          <cell r="DN158" t="str">
            <v>Y</v>
          </cell>
          <cell r="DO158" t="str">
            <v>Y</v>
          </cell>
          <cell r="DP158" t="str">
            <v>Y</v>
          </cell>
          <cell r="DQ158" t="str">
            <v>Y</v>
          </cell>
          <cell r="DR158" t="str">
            <v>Y</v>
          </cell>
          <cell r="DS158" t="str">
            <v>Y</v>
          </cell>
          <cell r="DT158" t="str">
            <v>Y</v>
          </cell>
          <cell r="DU158" t="str">
            <v>Y</v>
          </cell>
          <cell r="DV158" t="str">
            <v>Y</v>
          </cell>
          <cell r="DW158" t="str">
            <v>Y</v>
          </cell>
          <cell r="DX158" t="str">
            <v>Y</v>
          </cell>
          <cell r="DY158" t="str">
            <v>Y</v>
          </cell>
          <cell r="DZ158" t="str">
            <v>Y</v>
          </cell>
          <cell r="EA158" t="str">
            <v>Y</v>
          </cell>
          <cell r="EB158"/>
          <cell r="EC158" t="str">
            <v>Y</v>
          </cell>
          <cell r="ED158" t="str">
            <v>Y</v>
          </cell>
          <cell r="EE158" t="str">
            <v>Y</v>
          </cell>
          <cell r="EF158" t="str">
            <v>N</v>
          </cell>
          <cell r="EG158" t="str">
            <v>Y</v>
          </cell>
          <cell r="EH158" t="str">
            <v>Y</v>
          </cell>
          <cell r="EI158" t="str">
            <v>N</v>
          </cell>
          <cell r="EJ158" t="str">
            <v>Y</v>
          </cell>
          <cell r="EK158" t="str">
            <v>Y</v>
          </cell>
          <cell r="EL158"/>
          <cell r="EM158" t="str">
            <v>N</v>
          </cell>
          <cell r="EN158" t="str">
            <v>Y</v>
          </cell>
          <cell r="EO158" t="str">
            <v>Y</v>
          </cell>
          <cell r="EP158" t="str">
            <v>Y</v>
          </cell>
          <cell r="EQ158" t="str">
            <v>Y</v>
          </cell>
          <cell r="ER158" t="str">
            <v>Y</v>
          </cell>
          <cell r="ES158" t="str">
            <v>Y</v>
          </cell>
          <cell r="ET158" t="str">
            <v>N</v>
          </cell>
          <cell r="EU158" t="str">
            <v>Y</v>
          </cell>
          <cell r="EV158" t="str">
            <v>Y</v>
          </cell>
          <cell r="EW158" t="str">
            <v>Y</v>
          </cell>
          <cell r="EX158" t="str">
            <v>Y</v>
          </cell>
          <cell r="EY158"/>
          <cell r="EZ158" t="str">
            <v>Y</v>
          </cell>
          <cell r="FA158" t="str">
            <v>Y</v>
          </cell>
          <cell r="FB158" t="str">
            <v>Y</v>
          </cell>
          <cell r="FC158" t="str">
            <v>Y</v>
          </cell>
          <cell r="FD158" t="str">
            <v>Y</v>
          </cell>
          <cell r="FE158" t="str">
            <v>Y</v>
          </cell>
          <cell r="FF158" t="str">
            <v>Y</v>
          </cell>
          <cell r="FG158" t="str">
            <v>Y</v>
          </cell>
          <cell r="FH158" t="str">
            <v>Y</v>
          </cell>
          <cell r="FI158" t="str">
            <v>Y</v>
          </cell>
          <cell r="FJ158" t="str">
            <v>Y</v>
          </cell>
          <cell r="FK158" t="str">
            <v>Y</v>
          </cell>
          <cell r="FL158" t="str">
            <v>Y</v>
          </cell>
          <cell r="FM158" t="str">
            <v>Y</v>
          </cell>
          <cell r="FN158" t="str">
            <v>Y</v>
          </cell>
          <cell r="FO158" t="str">
            <v>Y</v>
          </cell>
          <cell r="FP158" t="str">
            <v>Y</v>
          </cell>
          <cell r="FQ158" t="str">
            <v>Y</v>
          </cell>
          <cell r="FR158" t="str">
            <v>Y</v>
          </cell>
          <cell r="FS158" t="str">
            <v>Y</v>
          </cell>
          <cell r="FT158" t="str">
            <v>Y</v>
          </cell>
          <cell r="FU158" t="str">
            <v>Y</v>
          </cell>
          <cell r="FV158" t="str">
            <v>N</v>
          </cell>
          <cell r="FW158" t="str">
            <v>N</v>
          </cell>
          <cell r="FX158" t="str">
            <v>Y</v>
          </cell>
          <cell r="FY158" t="str">
            <v>Y</v>
          </cell>
          <cell r="FZ158" t="str">
            <v>Y</v>
          </cell>
          <cell r="GA158" t="str">
            <v>Y</v>
          </cell>
          <cell r="GB158"/>
          <cell r="GC158" t="str">
            <v>Y</v>
          </cell>
          <cell r="GD158" t="str">
            <v>Y</v>
          </cell>
          <cell r="GE158"/>
          <cell r="GF158" t="str">
            <v>Y</v>
          </cell>
          <cell r="GG158" t="str">
            <v>Y</v>
          </cell>
          <cell r="GH158" t="str">
            <v>Y</v>
          </cell>
          <cell r="GI158" t="str">
            <v>Y</v>
          </cell>
          <cell r="GJ158" t="str">
            <v>Y</v>
          </cell>
          <cell r="GK158" t="str">
            <v>Y</v>
          </cell>
          <cell r="GL158" t="str">
            <v>Y</v>
          </cell>
          <cell r="GM158" t="str">
            <v>Y</v>
          </cell>
          <cell r="GN158" t="str">
            <v>Y</v>
          </cell>
          <cell r="GO158" t="str">
            <v>N</v>
          </cell>
          <cell r="GP158" t="str">
            <v>Y</v>
          </cell>
          <cell r="GQ158" t="str">
            <v>Y</v>
          </cell>
          <cell r="GR158" t="str">
            <v>Y</v>
          </cell>
          <cell r="GS158" t="str">
            <v>Y</v>
          </cell>
          <cell r="GT158" t="str">
            <v>Y</v>
          </cell>
          <cell r="GU158" t="str">
            <v>Y</v>
          </cell>
          <cell r="GV158" t="str">
            <v>Y</v>
          </cell>
          <cell r="GW158" t="str">
            <v>Y</v>
          </cell>
          <cell r="GX158" t="str">
            <v>Y</v>
          </cell>
          <cell r="GY158" t="str">
            <v>Y</v>
          </cell>
          <cell r="GZ158" t="str">
            <v>Y</v>
          </cell>
          <cell r="HA158" t="str">
            <v>Y</v>
          </cell>
          <cell r="HB158" t="str">
            <v>Y</v>
          </cell>
          <cell r="HC158" t="str">
            <v>Y</v>
          </cell>
          <cell r="HD158" t="str">
            <v>Y</v>
          </cell>
          <cell r="HE158" t="str">
            <v>Y</v>
          </cell>
          <cell r="HF158"/>
          <cell r="HG158" t="str">
            <v>Y</v>
          </cell>
          <cell r="HH158" t="str">
            <v>Y</v>
          </cell>
          <cell r="HI158" t="str">
            <v>Y</v>
          </cell>
          <cell r="HJ158" t="str">
            <v>Y</v>
          </cell>
          <cell r="HK158" t="str">
            <v>Y</v>
          </cell>
          <cell r="HL158" t="str">
            <v>Y</v>
          </cell>
          <cell r="HM158" t="str">
            <v>N</v>
          </cell>
          <cell r="HN158" t="str">
            <v>Y</v>
          </cell>
          <cell r="HO158" t="str">
            <v>Y</v>
          </cell>
          <cell r="HP158"/>
          <cell r="HQ158" t="str">
            <v>Y</v>
          </cell>
          <cell r="HR158" t="str">
            <v>Y</v>
          </cell>
          <cell r="HS158" t="str">
            <v>Y</v>
          </cell>
          <cell r="HT158" t="str">
            <v>Y</v>
          </cell>
          <cell r="HU158" t="str">
            <v>Y</v>
          </cell>
          <cell r="HV158" t="str">
            <v>Y</v>
          </cell>
          <cell r="HW158" t="str">
            <v>Y</v>
          </cell>
          <cell r="HX158" t="str">
            <v>Y</v>
          </cell>
          <cell r="HY158"/>
          <cell r="HZ158" t="str">
            <v>Y</v>
          </cell>
          <cell r="IA158" t="str">
            <v>Y</v>
          </cell>
          <cell r="IB158" t="str">
            <v>Y</v>
          </cell>
          <cell r="IC158" t="str">
            <v>Y</v>
          </cell>
          <cell r="ID158" t="str">
            <v>Y</v>
          </cell>
          <cell r="IE158" t="str">
            <v>Y</v>
          </cell>
          <cell r="IF158" t="str">
            <v>Y</v>
          </cell>
          <cell r="IG158" t="str">
            <v>Y</v>
          </cell>
          <cell r="IH158" t="str">
            <v>Y</v>
          </cell>
          <cell r="II158"/>
          <cell r="IJ158" t="str">
            <v>Y</v>
          </cell>
          <cell r="IK158" t="str">
            <v>Y</v>
          </cell>
          <cell r="IL158" t="str">
            <v>Y</v>
          </cell>
          <cell r="IM158" t="str">
            <v>Y</v>
          </cell>
          <cell r="IN158"/>
          <cell r="IO158" t="str">
            <v>Y</v>
          </cell>
          <cell r="IP158" t="str">
            <v>Y</v>
          </cell>
          <cell r="IQ158" t="str">
            <v>Y</v>
          </cell>
          <cell r="IR158" t="str">
            <v>Y</v>
          </cell>
          <cell r="IS158" t="str">
            <v>Y</v>
          </cell>
          <cell r="IT158" t="str">
            <v>Y</v>
          </cell>
          <cell r="IU158" t="str">
            <v>Y</v>
          </cell>
          <cell r="IV158" t="str">
            <v>Y</v>
          </cell>
          <cell r="IW158"/>
          <cell r="IX158" t="str">
            <v>Y</v>
          </cell>
          <cell r="IY158" t="str">
            <v>Y</v>
          </cell>
          <cell r="IZ158" t="str">
            <v>Y</v>
          </cell>
          <cell r="JA158" t="str">
            <v>Y</v>
          </cell>
          <cell r="JB158" t="str">
            <v>Y</v>
          </cell>
          <cell r="JC158" t="str">
            <v>Y</v>
          </cell>
          <cell r="JD158" t="str">
            <v>Y</v>
          </cell>
          <cell r="JE158" t="str">
            <v>Y</v>
          </cell>
          <cell r="JF158" t="str">
            <v>Y</v>
          </cell>
          <cell r="JG158"/>
          <cell r="JH158" t="str">
            <v>Y</v>
          </cell>
          <cell r="JI158"/>
          <cell r="JJ158" t="str">
            <v>Y</v>
          </cell>
          <cell r="JK158" t="str">
            <v>Y</v>
          </cell>
          <cell r="JL158" t="str">
            <v>Y</v>
          </cell>
          <cell r="JM158" t="str">
            <v>Y</v>
          </cell>
          <cell r="JN158" t="str">
            <v>Y</v>
          </cell>
          <cell r="JO158" t="str">
            <v>Y</v>
          </cell>
          <cell r="JP158" t="str">
            <v>Y</v>
          </cell>
          <cell r="JQ158" t="str">
            <v>Y</v>
          </cell>
          <cell r="JR158" t="str">
            <v>Y</v>
          </cell>
          <cell r="JS158" t="str">
            <v>Y</v>
          </cell>
          <cell r="JT158" t="str">
            <v>Y</v>
          </cell>
          <cell r="JU158" t="str">
            <v>Y</v>
          </cell>
          <cell r="JV158" t="str">
            <v>Y</v>
          </cell>
          <cell r="JW158" t="str">
            <v>Y</v>
          </cell>
          <cell r="JX158" t="str">
            <v>Y</v>
          </cell>
          <cell r="JY158" t="str">
            <v>Y</v>
          </cell>
          <cell r="JZ158" t="str">
            <v>Y</v>
          </cell>
          <cell r="KA158" t="str">
            <v>Y</v>
          </cell>
          <cell r="KB158" t="str">
            <v>Y</v>
          </cell>
          <cell r="KC158" t="str">
            <v>Y</v>
          </cell>
          <cell r="KD158" t="str">
            <v>Y</v>
          </cell>
          <cell r="KE158" t="str">
            <v>Y</v>
          </cell>
          <cell r="KF158" t="str">
            <v>Y</v>
          </cell>
          <cell r="KG158" t="str">
            <v>Y</v>
          </cell>
          <cell r="KH158"/>
          <cell r="KI158" t="str">
            <v>Y</v>
          </cell>
          <cell r="KJ158" t="str">
            <v>Y</v>
          </cell>
          <cell r="KK158" t="str">
            <v>Y</v>
          </cell>
          <cell r="KL158" t="str">
            <v>Y</v>
          </cell>
          <cell r="KM158" t="str">
            <v>Y</v>
          </cell>
          <cell r="KN158" t="str">
            <v>Y</v>
          </cell>
          <cell r="KO158" t="str">
            <v>Y</v>
          </cell>
          <cell r="KP158" t="str">
            <v>Y</v>
          </cell>
          <cell r="KQ158" t="str">
            <v>Y</v>
          </cell>
          <cell r="KR158" t="str">
            <v>Y</v>
          </cell>
          <cell r="KS158" t="str">
            <v>Y</v>
          </cell>
          <cell r="KT158" t="str">
            <v>Y</v>
          </cell>
          <cell r="KU158" t="str">
            <v>Y</v>
          </cell>
          <cell r="KV158" t="str">
            <v>Y</v>
          </cell>
          <cell r="KW158" t="str">
            <v>Y</v>
          </cell>
          <cell r="KX158" t="str">
            <v>Y</v>
          </cell>
          <cell r="KY158" t="str">
            <v>Y</v>
          </cell>
          <cell r="KZ158" t="str">
            <v>Y</v>
          </cell>
          <cell r="LA158" t="str">
            <v>Y</v>
          </cell>
          <cell r="LB158" t="str">
            <v>Y</v>
          </cell>
          <cell r="LC158" t="str">
            <v>Y</v>
          </cell>
          <cell r="LD158" t="str">
            <v>Y</v>
          </cell>
          <cell r="LE158" t="str">
            <v>Y</v>
          </cell>
          <cell r="LF158" t="str">
            <v>Y</v>
          </cell>
          <cell r="LG158" t="str">
            <v>Y</v>
          </cell>
          <cell r="LH158" t="str">
            <v>Y</v>
          </cell>
          <cell r="LI158" t="str">
            <v>Y</v>
          </cell>
          <cell r="LJ158" t="str">
            <v>Y</v>
          </cell>
          <cell r="LK158" t="str">
            <v>Y</v>
          </cell>
          <cell r="LL158" t="str">
            <v>Y</v>
          </cell>
          <cell r="LM158" t="str">
            <v>Y</v>
          </cell>
          <cell r="LN158" t="str">
            <v>Y</v>
          </cell>
          <cell r="LO158" t="str">
            <v>Y</v>
          </cell>
          <cell r="LP158" t="str">
            <v>Y</v>
          </cell>
          <cell r="LQ158" t="str">
            <v>Y</v>
          </cell>
          <cell r="LR158"/>
          <cell r="LS158" t="str">
            <v>Y</v>
          </cell>
          <cell r="LT158" t="str">
            <v>Y</v>
          </cell>
          <cell r="LU158" t="str">
            <v>Y</v>
          </cell>
          <cell r="LV158" t="str">
            <v>Y</v>
          </cell>
          <cell r="LW158" t="str">
            <v>Y</v>
          </cell>
          <cell r="LX158" t="str">
            <v>Y</v>
          </cell>
          <cell r="LY158" t="str">
            <v>Y</v>
          </cell>
          <cell r="LZ158" t="str">
            <v>Y</v>
          </cell>
          <cell r="MA158" t="str">
            <v>Y</v>
          </cell>
          <cell r="MB158" t="str">
            <v>Y</v>
          </cell>
          <cell r="MC158" t="str">
            <v>Y</v>
          </cell>
          <cell r="MD158" t="str">
            <v>Y</v>
          </cell>
          <cell r="ME158" t="str">
            <v>Y</v>
          </cell>
          <cell r="MF158" t="str">
            <v>Y</v>
          </cell>
          <cell r="MG158" t="str">
            <v>Y</v>
          </cell>
          <cell r="MH158" t="str">
            <v>Y</v>
          </cell>
          <cell r="MI158" t="str">
            <v>Y</v>
          </cell>
          <cell r="MJ158" t="str">
            <v>Y</v>
          </cell>
          <cell r="MK158" t="str">
            <v>Y</v>
          </cell>
          <cell r="ML158" t="str">
            <v>Y</v>
          </cell>
          <cell r="MM158" t="str">
            <v>Y</v>
          </cell>
          <cell r="MN158" t="str">
            <v>Y</v>
          </cell>
          <cell r="MO158" t="str">
            <v>N</v>
          </cell>
          <cell r="MP158" t="str">
            <v>Y</v>
          </cell>
          <cell r="MQ158"/>
          <cell r="MR158" t="str">
            <v>Y</v>
          </cell>
          <cell r="MS158" t="str">
            <v>N</v>
          </cell>
          <cell r="MT158" t="str">
            <v>Y</v>
          </cell>
          <cell r="MU158" t="str">
            <v>N</v>
          </cell>
          <cell r="MV158" t="str">
            <v>Y</v>
          </cell>
          <cell r="MW158" t="str">
            <v>Y</v>
          </cell>
          <cell r="MX158" t="str">
            <v>Y</v>
          </cell>
          <cell r="MY158" t="str">
            <v>Y</v>
          </cell>
          <cell r="MZ158" t="str">
            <v>Y</v>
          </cell>
          <cell r="NA158" t="str">
            <v>Y</v>
          </cell>
          <cell r="NB158" t="str">
            <v>Y</v>
          </cell>
          <cell r="NC158" t="str">
            <v>Y</v>
          </cell>
          <cell r="ND158" t="str">
            <v>Y</v>
          </cell>
          <cell r="NE158" t="str">
            <v>Y</v>
          </cell>
          <cell r="NF158" t="str">
            <v>Y</v>
          </cell>
          <cell r="NG158" t="str">
            <v>Y</v>
          </cell>
          <cell r="NH158" t="str">
            <v>Y</v>
          </cell>
          <cell r="NI158" t="str">
            <v>Y</v>
          </cell>
          <cell r="NJ158" t="str">
            <v>Y</v>
          </cell>
          <cell r="NK158" t="str">
            <v>Y</v>
          </cell>
          <cell r="NL158" t="str">
            <v>Y</v>
          </cell>
          <cell r="NM158" t="str">
            <v>Y</v>
          </cell>
          <cell r="NN158" t="str">
            <v>Y</v>
          </cell>
          <cell r="NO158" t="str">
            <v>Y</v>
          </cell>
          <cell r="NP158" t="str">
            <v>Y</v>
          </cell>
          <cell r="NQ158" t="str">
            <v>Y</v>
          </cell>
          <cell r="NR158" t="str">
            <v>Y</v>
          </cell>
          <cell r="NS158"/>
          <cell r="NT158"/>
          <cell r="NU158" t="str">
            <v>Y</v>
          </cell>
          <cell r="NV158" t="str">
            <v>Y</v>
          </cell>
          <cell r="NW158" t="str">
            <v>Y</v>
          </cell>
          <cell r="NX158" t="str">
            <v>N</v>
          </cell>
          <cell r="NY158" t="str">
            <v>Y</v>
          </cell>
          <cell r="NZ158" t="str">
            <v>Y</v>
          </cell>
          <cell r="OA158" t="str">
            <v>Y</v>
          </cell>
          <cell r="OB158" t="str">
            <v>Y</v>
          </cell>
          <cell r="OC158" t="str">
            <v>Y</v>
          </cell>
          <cell r="OD158" t="str">
            <v>Y</v>
          </cell>
          <cell r="OE158" t="str">
            <v>Y</v>
          </cell>
          <cell r="OF158" t="str">
            <v>Y</v>
          </cell>
          <cell r="OG158" t="str">
            <v>Y</v>
          </cell>
          <cell r="OH158"/>
          <cell r="OI158" t="str">
            <v>Y</v>
          </cell>
          <cell r="OJ158" t="str">
            <v>Y</v>
          </cell>
          <cell r="OK158" t="str">
            <v>Y</v>
          </cell>
          <cell r="OL158" t="str">
            <v>Y</v>
          </cell>
          <cell r="OM158" t="str">
            <v>Y</v>
          </cell>
          <cell r="ON158" t="str">
            <v>Y</v>
          </cell>
          <cell r="OO158" t="str">
            <v>Y</v>
          </cell>
          <cell r="OP158"/>
          <cell r="OQ158" t="str">
            <v>Y</v>
          </cell>
          <cell r="OR158" t="str">
            <v>Y</v>
          </cell>
          <cell r="OS158" t="str">
            <v>Y</v>
          </cell>
          <cell r="OT158"/>
          <cell r="OU158" t="str">
            <v>Y</v>
          </cell>
          <cell r="OV158" t="str">
            <v>Y</v>
          </cell>
          <cell r="OW158" t="str">
            <v>Y</v>
          </cell>
          <cell r="OX158" t="str">
            <v>Y</v>
          </cell>
          <cell r="OY158" t="str">
            <v>Y</v>
          </cell>
          <cell r="OZ158" t="str">
            <v>Y</v>
          </cell>
          <cell r="PA158" t="str">
            <v>Y</v>
          </cell>
          <cell r="PB158" t="str">
            <v>Y</v>
          </cell>
          <cell r="PC158" t="str">
            <v>Y</v>
          </cell>
          <cell r="PD158" t="str">
            <v>Y</v>
          </cell>
          <cell r="PE158" t="str">
            <v>Y</v>
          </cell>
          <cell r="PF158" t="str">
            <v>Y</v>
          </cell>
          <cell r="PG158" t="str">
            <v>Y</v>
          </cell>
          <cell r="PH158" t="str">
            <v>Y</v>
          </cell>
          <cell r="PI158" t="str">
            <v>Y</v>
          </cell>
          <cell r="PJ158" t="str">
            <v>Y</v>
          </cell>
          <cell r="PK158" t="str">
            <v>Y</v>
          </cell>
          <cell r="PL158" t="str">
            <v>Y</v>
          </cell>
          <cell r="PM158" t="str">
            <v>Y</v>
          </cell>
          <cell r="PN158" t="str">
            <v>Y</v>
          </cell>
          <cell r="PO158" t="str">
            <v>Y</v>
          </cell>
          <cell r="PP158" t="str">
            <v>Y</v>
          </cell>
          <cell r="PQ158" t="str">
            <v>Y</v>
          </cell>
          <cell r="PR158" t="str">
            <v>Y</v>
          </cell>
          <cell r="PS158" t="str">
            <v>Y</v>
          </cell>
          <cell r="PT158" t="str">
            <v>Y</v>
          </cell>
          <cell r="PU158" t="str">
            <v>Y</v>
          </cell>
          <cell r="PV158" t="str">
            <v>Y</v>
          </cell>
          <cell r="PW158" t="str">
            <v>Y</v>
          </cell>
          <cell r="PX158" t="str">
            <v>Y</v>
          </cell>
          <cell r="PY158" t="str">
            <v>Y</v>
          </cell>
          <cell r="PZ158" t="str">
            <v>Y</v>
          </cell>
          <cell r="QA158"/>
          <cell r="QB158" t="str">
            <v>Y</v>
          </cell>
          <cell r="QC158" t="str">
            <v>Y</v>
          </cell>
          <cell r="QD158" t="str">
            <v>Y</v>
          </cell>
          <cell r="QE158" t="str">
            <v>Y</v>
          </cell>
          <cell r="QF158" t="str">
            <v>Y</v>
          </cell>
          <cell r="QG158" t="str">
            <v>Y</v>
          </cell>
          <cell r="QH158" t="str">
            <v>Y</v>
          </cell>
          <cell r="QI158" t="str">
            <v>Y</v>
          </cell>
          <cell r="QJ158" t="str">
            <v>Y</v>
          </cell>
          <cell r="QK158" t="str">
            <v>Y</v>
          </cell>
          <cell r="QL158" t="str">
            <v>Y</v>
          </cell>
          <cell r="QM158" t="str">
            <v>Y</v>
          </cell>
          <cell r="QN158" t="str">
            <v>Y</v>
          </cell>
          <cell r="QO158" t="str">
            <v>N</v>
          </cell>
          <cell r="QP158" t="str">
            <v>Y</v>
          </cell>
          <cell r="QQ158" t="str">
            <v>Y</v>
          </cell>
          <cell r="QR158" t="str">
            <v>Y</v>
          </cell>
          <cell r="QS158" t="str">
            <v>Y</v>
          </cell>
          <cell r="QT158" t="str">
            <v>Y</v>
          </cell>
          <cell r="QU158" t="str">
            <v>Y</v>
          </cell>
          <cell r="QV158" t="str">
            <v>Y</v>
          </cell>
          <cell r="QW158" t="str">
            <v>Y</v>
          </cell>
          <cell r="QX158" t="str">
            <v>Y</v>
          </cell>
          <cell r="QY158" t="str">
            <v>Y</v>
          </cell>
          <cell r="QZ158"/>
          <cell r="RA158" t="str">
            <v>Y</v>
          </cell>
          <cell r="RB158" t="str">
            <v>Y</v>
          </cell>
          <cell r="RC158" t="str">
            <v>Y</v>
          </cell>
          <cell r="RD158" t="str">
            <v>Y</v>
          </cell>
          <cell r="RE158" t="str">
            <v>Y</v>
          </cell>
          <cell r="RF158" t="str">
            <v>Y</v>
          </cell>
          <cell r="RG158" t="str">
            <v>Y</v>
          </cell>
          <cell r="RH158" t="str">
            <v>Y</v>
          </cell>
          <cell r="RI158" t="str">
            <v>Y</v>
          </cell>
          <cell r="RJ158" t="str">
            <v>Y</v>
          </cell>
          <cell r="RK158" t="str">
            <v>Y</v>
          </cell>
          <cell r="RL158" t="str">
            <v>Y</v>
          </cell>
          <cell r="RM158"/>
          <cell r="RN158" t="str">
            <v>Y</v>
          </cell>
          <cell r="RO158" t="str">
            <v>Y</v>
          </cell>
          <cell r="RP158" t="str">
            <v>Y</v>
          </cell>
          <cell r="RQ158" t="str">
            <v>Y</v>
          </cell>
          <cell r="RR158" t="str">
            <v>Y</v>
          </cell>
          <cell r="RS158" t="str">
            <v>Y</v>
          </cell>
          <cell r="RT158" t="str">
            <v>Y</v>
          </cell>
          <cell r="RU158" t="str">
            <v>Y</v>
          </cell>
          <cell r="RV158" t="str">
            <v>Y</v>
          </cell>
          <cell r="RW158" t="str">
            <v>N</v>
          </cell>
          <cell r="RX158" t="str">
            <v>Y</v>
          </cell>
          <cell r="RY158"/>
          <cell r="RZ158" t="str">
            <v>N</v>
          </cell>
          <cell r="SA158" t="str">
            <v>Y</v>
          </cell>
          <cell r="SB158" t="str">
            <v>Y</v>
          </cell>
          <cell r="SC158"/>
          <cell r="SD158" t="str">
            <v>Y</v>
          </cell>
          <cell r="SE158" t="str">
            <v>Y</v>
          </cell>
          <cell r="SF158" t="str">
            <v>Y</v>
          </cell>
          <cell r="SG158" t="str">
            <v>Y</v>
          </cell>
          <cell r="SH158" t="str">
            <v>Y</v>
          </cell>
          <cell r="SI158" t="str">
            <v>Y</v>
          </cell>
          <cell r="SJ158" t="str">
            <v>Y</v>
          </cell>
          <cell r="SK158" t="str">
            <v>Y</v>
          </cell>
          <cell r="SL158" t="str">
            <v>Y</v>
          </cell>
          <cell r="SM158"/>
          <cell r="SN158" t="str">
            <v>Y</v>
          </cell>
          <cell r="SO158" t="str">
            <v>Y</v>
          </cell>
          <cell r="SP158" t="str">
            <v>N</v>
          </cell>
          <cell r="SQ158" t="str">
            <v>N</v>
          </cell>
          <cell r="SR158" t="str">
            <v>Y</v>
          </cell>
          <cell r="SS158" t="str">
            <v>N</v>
          </cell>
          <cell r="ST158" t="str">
            <v>Y</v>
          </cell>
          <cell r="SU158" t="str">
            <v>Y</v>
          </cell>
          <cell r="SV158" t="str">
            <v>N</v>
          </cell>
          <cell r="SW158" t="str">
            <v>Y</v>
          </cell>
          <cell r="SX158" t="str">
            <v>Y</v>
          </cell>
          <cell r="SY158" t="str">
            <v>Y</v>
          </cell>
          <cell r="SZ158" t="str">
            <v>Y</v>
          </cell>
          <cell r="TA158" t="str">
            <v>Y</v>
          </cell>
          <cell r="TB158" t="str">
            <v>Y</v>
          </cell>
          <cell r="TC158" t="str">
            <v>Y</v>
          </cell>
          <cell r="TD158" t="str">
            <v>Y</v>
          </cell>
          <cell r="TE158" t="str">
            <v>Y</v>
          </cell>
          <cell r="TF158" t="str">
            <v>Y</v>
          </cell>
          <cell r="TG158" t="str">
            <v>Y</v>
          </cell>
          <cell r="TH158" t="str">
            <v>Y</v>
          </cell>
          <cell r="TI158" t="str">
            <v>Y</v>
          </cell>
          <cell r="TJ158" t="str">
            <v>Y</v>
          </cell>
          <cell r="TK158" t="str">
            <v>Y</v>
          </cell>
          <cell r="TL158" t="str">
            <v>Y</v>
          </cell>
          <cell r="TM158" t="str">
            <v>Y</v>
          </cell>
          <cell r="TN158" t="str">
            <v>Y</v>
          </cell>
          <cell r="TO158" t="str">
            <v>Y</v>
          </cell>
          <cell r="TP158" t="str">
            <v>Y</v>
          </cell>
          <cell r="TQ158" t="str">
            <v>Y</v>
          </cell>
          <cell r="TR158"/>
          <cell r="TS158" t="str">
            <v>Y</v>
          </cell>
          <cell r="TT158" t="str">
            <v>Y</v>
          </cell>
          <cell r="TU158" t="str">
            <v>Y</v>
          </cell>
          <cell r="TV158" t="str">
            <v>Y</v>
          </cell>
          <cell r="TW158" t="str">
            <v>Y</v>
          </cell>
          <cell r="TX158" t="str">
            <v>Y</v>
          </cell>
          <cell r="TY158" t="str">
            <v>Y</v>
          </cell>
          <cell r="TZ158" t="str">
            <v>Y</v>
          </cell>
          <cell r="UA158" t="str">
            <v>Y</v>
          </cell>
          <cell r="UB158" t="str">
            <v>Y</v>
          </cell>
          <cell r="UC158" t="str">
            <v>Y</v>
          </cell>
          <cell r="UD158" t="str">
            <v>Y</v>
          </cell>
          <cell r="UE158" t="str">
            <v>Y</v>
          </cell>
          <cell r="UF158" t="str">
            <v>Y</v>
          </cell>
          <cell r="UG158" t="str">
            <v>Y</v>
          </cell>
          <cell r="UH158" t="str">
            <v>Y</v>
          </cell>
          <cell r="UI158" t="str">
            <v>Y</v>
          </cell>
          <cell r="UJ158" t="str">
            <v>Y</v>
          </cell>
          <cell r="UK158" t="str">
            <v>Y</v>
          </cell>
          <cell r="UL158" t="str">
            <v>Y</v>
          </cell>
          <cell r="UM158" t="str">
            <v>Y</v>
          </cell>
          <cell r="UN158" t="str">
            <v>Y</v>
          </cell>
          <cell r="UO158"/>
          <cell r="UP158" t="str">
            <v>Y</v>
          </cell>
          <cell r="UQ158" t="str">
            <v>Y</v>
          </cell>
          <cell r="UR158"/>
          <cell r="US158" t="str">
            <v>Y</v>
          </cell>
          <cell r="UT158" t="str">
            <v>Y</v>
          </cell>
          <cell r="UU158" t="str">
            <v>Y</v>
          </cell>
          <cell r="UV158" t="str">
            <v>Y</v>
          </cell>
          <cell r="UW158" t="str">
            <v>Y</v>
          </cell>
          <cell r="UX158" t="str">
            <v>Y</v>
          </cell>
          <cell r="UY158" t="str">
            <v>Y</v>
          </cell>
          <cell r="UZ158" t="str">
            <v>Y</v>
          </cell>
          <cell r="VA158" t="str">
            <v>Y</v>
          </cell>
          <cell r="VB158" t="str">
            <v>Y</v>
          </cell>
          <cell r="VC158" t="str">
            <v>Y</v>
          </cell>
          <cell r="VD158" t="str">
            <v>Y</v>
          </cell>
          <cell r="VE158" t="str">
            <v>Y</v>
          </cell>
          <cell r="VF158" t="str">
            <v>Y</v>
          </cell>
          <cell r="VG158"/>
          <cell r="VH158" t="str">
            <v>Y</v>
          </cell>
          <cell r="VI158" t="str">
            <v>Y</v>
          </cell>
          <cell r="VJ158" t="str">
            <v>Y</v>
          </cell>
          <cell r="VK158" t="str">
            <v>Y</v>
          </cell>
          <cell r="VL158" t="str">
            <v>Y</v>
          </cell>
          <cell r="VM158"/>
          <cell r="VN158" t="str">
            <v>N</v>
          </cell>
          <cell r="VO158" t="str">
            <v>Y</v>
          </cell>
          <cell r="VP158"/>
          <cell r="VQ158" t="str">
            <v>Y</v>
          </cell>
          <cell r="VR158" t="str">
            <v>Y</v>
          </cell>
          <cell r="VS158" t="str">
            <v>Y</v>
          </cell>
          <cell r="VT158" t="str">
            <v>Y</v>
          </cell>
          <cell r="VU158" t="str">
            <v>Y</v>
          </cell>
          <cell r="VV158" t="str">
            <v>Y</v>
          </cell>
          <cell r="VW158" t="str">
            <v>Y</v>
          </cell>
          <cell r="VX158"/>
          <cell r="VY158" t="str">
            <v>N</v>
          </cell>
          <cell r="VZ158" t="str">
            <v>Y</v>
          </cell>
          <cell r="WA158"/>
          <cell r="WB158"/>
          <cell r="WC158" t="str">
            <v>Y</v>
          </cell>
          <cell r="WD158" t="str">
            <v>Y</v>
          </cell>
          <cell r="WE158" t="str">
            <v>Y</v>
          </cell>
          <cell r="WF158"/>
          <cell r="WG158" t="str">
            <v>Y</v>
          </cell>
          <cell r="WH158" t="str">
            <v>Y</v>
          </cell>
          <cell r="WI158" t="str">
            <v>Y</v>
          </cell>
          <cell r="WJ158"/>
          <cell r="WK158"/>
          <cell r="WL158" t="str">
            <v>Y</v>
          </cell>
          <cell r="WM158" t="str">
            <v>Y</v>
          </cell>
          <cell r="WN158" t="str">
            <v>Y</v>
          </cell>
          <cell r="WO158" t="str">
            <v>N</v>
          </cell>
          <cell r="WP158"/>
          <cell r="WQ158"/>
          <cell r="WR158"/>
          <cell r="WS158" t="str">
            <v>Y</v>
          </cell>
          <cell r="WT158" t="str">
            <v>Y</v>
          </cell>
          <cell r="WU158" t="str">
            <v>Y</v>
          </cell>
          <cell r="WV158" t="str">
            <v>Y</v>
          </cell>
          <cell r="WW158" t="str">
            <v>Y</v>
          </cell>
          <cell r="WX158" t="str">
            <v>Y</v>
          </cell>
          <cell r="WY158" t="str">
            <v>Y</v>
          </cell>
          <cell r="WZ158" t="str">
            <v>Y</v>
          </cell>
          <cell r="XA158"/>
          <cell r="XB158" t="str">
            <v>N</v>
          </cell>
          <cell r="XC158"/>
          <cell r="XD158"/>
          <cell r="XE158"/>
          <cell r="XF158"/>
          <cell r="XG158"/>
          <cell r="XH158"/>
          <cell r="XI158" t="str">
            <v>Y</v>
          </cell>
          <cell r="XJ158"/>
          <cell r="XK158" t="str">
            <v>Y</v>
          </cell>
          <cell r="XL158" t="str">
            <v>Y</v>
          </cell>
          <cell r="XM158"/>
          <cell r="XN158" t="str">
            <v>Y</v>
          </cell>
          <cell r="XO158"/>
          <cell r="XP158" t="str">
            <v>Y</v>
          </cell>
          <cell r="XQ158" t="str">
            <v>Y</v>
          </cell>
          <cell r="XR158" t="str">
            <v>Y</v>
          </cell>
          <cell r="XS158" t="str">
            <v>N</v>
          </cell>
          <cell r="XT158" t="str">
            <v>Y</v>
          </cell>
          <cell r="XU158" t="str">
            <v>N</v>
          </cell>
          <cell r="XV158" t="str">
            <v>Y</v>
          </cell>
        </row>
        <row r="159">
          <cell r="E159" t="str">
            <v>Y</v>
          </cell>
          <cell r="F159" t="str">
            <v>Y</v>
          </cell>
          <cell r="G159" t="str">
            <v>Y</v>
          </cell>
          <cell r="H159" t="str">
            <v>Y</v>
          </cell>
          <cell r="I159" t="str">
            <v>Y</v>
          </cell>
          <cell r="J159" t="str">
            <v>Y</v>
          </cell>
          <cell r="K159" t="str">
            <v>Y</v>
          </cell>
          <cell r="L159" t="str">
            <v>Y</v>
          </cell>
          <cell r="M159" t="str">
            <v>N</v>
          </cell>
          <cell r="N159" t="str">
            <v>Y</v>
          </cell>
          <cell r="O159"/>
          <cell r="P159" t="str">
            <v>Y</v>
          </cell>
          <cell r="Q159" t="str">
            <v>Y</v>
          </cell>
          <cell r="R159" t="str">
            <v>Y</v>
          </cell>
          <cell r="S159" t="str">
            <v>Y</v>
          </cell>
          <cell r="T159" t="str">
            <v>Y</v>
          </cell>
          <cell r="U159" t="str">
            <v>Y</v>
          </cell>
          <cell r="V159" t="str">
            <v>Y</v>
          </cell>
          <cell r="W159" t="str">
            <v>Y</v>
          </cell>
          <cell r="X159" t="str">
            <v>Y</v>
          </cell>
          <cell r="Y159" t="str">
            <v>Y</v>
          </cell>
          <cell r="Z159"/>
          <cell r="AA159" t="str">
            <v>Y</v>
          </cell>
          <cell r="AB159" t="str">
            <v>Y</v>
          </cell>
          <cell r="AC159" t="str">
            <v>Y</v>
          </cell>
          <cell r="AD159" t="str">
            <v>Y</v>
          </cell>
          <cell r="AE159" t="str">
            <v>Y</v>
          </cell>
          <cell r="AF159" t="str">
            <v>Y</v>
          </cell>
          <cell r="AG159" t="str">
            <v>N</v>
          </cell>
          <cell r="AH159" t="str">
            <v>Y</v>
          </cell>
          <cell r="AI159" t="str">
            <v>Y</v>
          </cell>
          <cell r="AJ159" t="str">
            <v>Y</v>
          </cell>
          <cell r="AK159" t="str">
            <v>Y</v>
          </cell>
          <cell r="AL159" t="str">
            <v>Y</v>
          </cell>
          <cell r="AM159" t="str">
            <v>Y</v>
          </cell>
          <cell r="AN159" t="str">
            <v>Y</v>
          </cell>
          <cell r="AO159" t="str">
            <v>Y</v>
          </cell>
          <cell r="AP159" t="str">
            <v>Y</v>
          </cell>
          <cell r="AQ159" t="str">
            <v>Y</v>
          </cell>
          <cell r="AR159" t="str">
            <v>Y</v>
          </cell>
          <cell r="AS159" t="str">
            <v>Y</v>
          </cell>
          <cell r="AT159" t="str">
            <v>Y</v>
          </cell>
          <cell r="AU159" t="str">
            <v>Y</v>
          </cell>
          <cell r="AV159" t="str">
            <v>Y</v>
          </cell>
          <cell r="AW159" t="str">
            <v>Y</v>
          </cell>
          <cell r="AX159" t="str">
            <v>Y</v>
          </cell>
          <cell r="AY159"/>
          <cell r="AZ159" t="str">
            <v>Y</v>
          </cell>
          <cell r="BA159"/>
          <cell r="BB159" t="str">
            <v>Y</v>
          </cell>
          <cell r="BC159" t="str">
            <v>Y</v>
          </cell>
          <cell r="BD159" t="str">
            <v>Y</v>
          </cell>
          <cell r="BE159" t="str">
            <v>Y</v>
          </cell>
          <cell r="BF159" t="str">
            <v>Y</v>
          </cell>
          <cell r="BG159" t="str">
            <v>N</v>
          </cell>
          <cell r="BH159" t="str">
            <v>Y</v>
          </cell>
          <cell r="BI159" t="str">
            <v>Y</v>
          </cell>
          <cell r="BJ159" t="str">
            <v>Y</v>
          </cell>
          <cell r="BK159" t="str">
            <v>N</v>
          </cell>
          <cell r="BL159" t="str">
            <v>N</v>
          </cell>
          <cell r="BM159" t="str">
            <v>Y</v>
          </cell>
          <cell r="BN159" t="str">
            <v>Y</v>
          </cell>
          <cell r="BO159" t="str">
            <v>Y</v>
          </cell>
          <cell r="BP159" t="str">
            <v>Y</v>
          </cell>
          <cell r="BQ159" t="str">
            <v>Y</v>
          </cell>
          <cell r="BR159" t="str">
            <v>Y</v>
          </cell>
          <cell r="BS159" t="str">
            <v>Y</v>
          </cell>
          <cell r="BT159" t="str">
            <v>Y</v>
          </cell>
          <cell r="BU159" t="str">
            <v>Y</v>
          </cell>
          <cell r="BV159" t="str">
            <v>Y</v>
          </cell>
          <cell r="BW159" t="str">
            <v>Y</v>
          </cell>
          <cell r="BX159" t="str">
            <v>Y</v>
          </cell>
          <cell r="BY159" t="str">
            <v>N</v>
          </cell>
          <cell r="BZ159" t="str">
            <v>Y</v>
          </cell>
          <cell r="CA159" t="str">
            <v>Y</v>
          </cell>
          <cell r="CB159" t="str">
            <v>Y</v>
          </cell>
          <cell r="CC159" t="str">
            <v>Y</v>
          </cell>
          <cell r="CD159" t="str">
            <v>N</v>
          </cell>
          <cell r="CE159" t="str">
            <v>N</v>
          </cell>
          <cell r="CF159" t="str">
            <v>Y</v>
          </cell>
          <cell r="CG159" t="str">
            <v>Y</v>
          </cell>
          <cell r="CH159" t="str">
            <v>Y</v>
          </cell>
          <cell r="CI159" t="str">
            <v>Y</v>
          </cell>
          <cell r="CJ159"/>
          <cell r="CK159" t="str">
            <v>Y</v>
          </cell>
          <cell r="CL159" t="str">
            <v>Y</v>
          </cell>
          <cell r="CM159"/>
          <cell r="CN159" t="str">
            <v>N</v>
          </cell>
          <cell r="CO159" t="str">
            <v>Y</v>
          </cell>
          <cell r="CP159" t="str">
            <v>N</v>
          </cell>
          <cell r="CQ159" t="str">
            <v>Y</v>
          </cell>
          <cell r="CR159"/>
          <cell r="CS159" t="str">
            <v>Y</v>
          </cell>
          <cell r="CT159" t="str">
            <v>N</v>
          </cell>
          <cell r="CU159" t="str">
            <v>Y</v>
          </cell>
          <cell r="CV159" t="str">
            <v>Y</v>
          </cell>
          <cell r="CW159" t="str">
            <v>Y</v>
          </cell>
          <cell r="CX159" t="str">
            <v>N</v>
          </cell>
          <cell r="CY159" t="str">
            <v>Y</v>
          </cell>
          <cell r="CZ159" t="str">
            <v>Y</v>
          </cell>
          <cell r="DA159" t="str">
            <v>Y</v>
          </cell>
          <cell r="DB159" t="str">
            <v>Y</v>
          </cell>
          <cell r="DC159" t="str">
            <v>Y</v>
          </cell>
          <cell r="DD159" t="str">
            <v>Y</v>
          </cell>
          <cell r="DE159" t="str">
            <v>Y</v>
          </cell>
          <cell r="DF159" t="str">
            <v>Y</v>
          </cell>
          <cell r="DG159" t="str">
            <v>Y</v>
          </cell>
          <cell r="DH159" t="str">
            <v>Y</v>
          </cell>
          <cell r="DI159" t="str">
            <v>N</v>
          </cell>
          <cell r="DJ159" t="str">
            <v>Y</v>
          </cell>
          <cell r="DK159" t="str">
            <v>Y</v>
          </cell>
          <cell r="DL159" t="str">
            <v>Y</v>
          </cell>
          <cell r="DM159" t="str">
            <v>Y</v>
          </cell>
          <cell r="DN159" t="str">
            <v>Y</v>
          </cell>
          <cell r="DO159" t="str">
            <v>Y</v>
          </cell>
          <cell r="DP159" t="str">
            <v>Y</v>
          </cell>
          <cell r="DQ159" t="str">
            <v>Y</v>
          </cell>
          <cell r="DR159" t="str">
            <v>Y</v>
          </cell>
          <cell r="DS159" t="str">
            <v>Y</v>
          </cell>
          <cell r="DT159" t="str">
            <v>Y</v>
          </cell>
          <cell r="DU159" t="str">
            <v>Y</v>
          </cell>
          <cell r="DV159" t="str">
            <v>Y</v>
          </cell>
          <cell r="DW159" t="str">
            <v>Y</v>
          </cell>
          <cell r="DX159" t="str">
            <v>Y</v>
          </cell>
          <cell r="DY159" t="str">
            <v>Y</v>
          </cell>
          <cell r="DZ159" t="str">
            <v>Y</v>
          </cell>
          <cell r="EA159" t="str">
            <v>Y</v>
          </cell>
          <cell r="EB159"/>
          <cell r="EC159" t="str">
            <v>Y</v>
          </cell>
          <cell r="ED159" t="str">
            <v>Y</v>
          </cell>
          <cell r="EE159" t="str">
            <v>Y</v>
          </cell>
          <cell r="EF159" t="str">
            <v>N</v>
          </cell>
          <cell r="EG159" t="str">
            <v>Y</v>
          </cell>
          <cell r="EH159" t="str">
            <v>Y</v>
          </cell>
          <cell r="EI159" t="str">
            <v>N</v>
          </cell>
          <cell r="EJ159" t="str">
            <v>Y</v>
          </cell>
          <cell r="EK159" t="str">
            <v>Y</v>
          </cell>
          <cell r="EL159"/>
          <cell r="EM159" t="str">
            <v>N</v>
          </cell>
          <cell r="EN159" t="str">
            <v>Y</v>
          </cell>
          <cell r="EO159" t="str">
            <v>Y</v>
          </cell>
          <cell r="EP159" t="str">
            <v>N</v>
          </cell>
          <cell r="EQ159" t="str">
            <v>Y</v>
          </cell>
          <cell r="ER159" t="str">
            <v>Y</v>
          </cell>
          <cell r="ES159" t="str">
            <v>Y</v>
          </cell>
          <cell r="ET159" t="str">
            <v>N</v>
          </cell>
          <cell r="EU159" t="str">
            <v>Y</v>
          </cell>
          <cell r="EV159" t="str">
            <v>Y</v>
          </cell>
          <cell r="EW159" t="str">
            <v>N</v>
          </cell>
          <cell r="EX159" t="str">
            <v>N</v>
          </cell>
          <cell r="EY159"/>
          <cell r="EZ159" t="str">
            <v>Y</v>
          </cell>
          <cell r="FA159" t="str">
            <v>N</v>
          </cell>
          <cell r="FB159" t="str">
            <v>Y</v>
          </cell>
          <cell r="FC159" t="str">
            <v>Y</v>
          </cell>
          <cell r="FD159" t="str">
            <v>Y</v>
          </cell>
          <cell r="FE159" t="str">
            <v>Y</v>
          </cell>
          <cell r="FF159" t="str">
            <v>Y</v>
          </cell>
          <cell r="FG159" t="str">
            <v>Y</v>
          </cell>
          <cell r="FH159" t="str">
            <v>Y</v>
          </cell>
          <cell r="FI159" t="str">
            <v>Y</v>
          </cell>
          <cell r="FJ159" t="str">
            <v>Y</v>
          </cell>
          <cell r="FK159" t="str">
            <v>Y</v>
          </cell>
          <cell r="FL159" t="str">
            <v>Y</v>
          </cell>
          <cell r="FM159" t="str">
            <v>Y</v>
          </cell>
          <cell r="FN159" t="str">
            <v>Y</v>
          </cell>
          <cell r="FO159" t="str">
            <v>Y</v>
          </cell>
          <cell r="FP159" t="str">
            <v>Y</v>
          </cell>
          <cell r="FQ159" t="str">
            <v>Y</v>
          </cell>
          <cell r="FR159" t="str">
            <v>Y</v>
          </cell>
          <cell r="FS159" t="str">
            <v>Y</v>
          </cell>
          <cell r="FT159" t="str">
            <v>Y</v>
          </cell>
          <cell r="FU159" t="str">
            <v>N</v>
          </cell>
          <cell r="FV159" t="str">
            <v>N</v>
          </cell>
          <cell r="FW159" t="str">
            <v>N</v>
          </cell>
          <cell r="FX159" t="str">
            <v>Y</v>
          </cell>
          <cell r="FY159" t="str">
            <v>Y</v>
          </cell>
          <cell r="FZ159" t="str">
            <v>Y</v>
          </cell>
          <cell r="GA159" t="str">
            <v>Y</v>
          </cell>
          <cell r="GB159"/>
          <cell r="GC159" t="str">
            <v>Y</v>
          </cell>
          <cell r="GD159" t="str">
            <v>Y</v>
          </cell>
          <cell r="GE159"/>
          <cell r="GF159" t="str">
            <v>Y</v>
          </cell>
          <cell r="GG159" t="str">
            <v>Y</v>
          </cell>
          <cell r="GH159" t="str">
            <v>Y</v>
          </cell>
          <cell r="GI159" t="str">
            <v>N</v>
          </cell>
          <cell r="GJ159" t="str">
            <v>Y</v>
          </cell>
          <cell r="GK159" t="str">
            <v>N</v>
          </cell>
          <cell r="GL159" t="str">
            <v>Y</v>
          </cell>
          <cell r="GM159" t="str">
            <v>Y</v>
          </cell>
          <cell r="GN159" t="str">
            <v>Y</v>
          </cell>
          <cell r="GO159" t="str">
            <v>N</v>
          </cell>
          <cell r="GP159" t="str">
            <v>N</v>
          </cell>
          <cell r="GQ159" t="str">
            <v>Y</v>
          </cell>
          <cell r="GR159" t="str">
            <v>Y</v>
          </cell>
          <cell r="GS159" t="str">
            <v>Y</v>
          </cell>
          <cell r="GT159" t="str">
            <v>N</v>
          </cell>
          <cell r="GU159" t="str">
            <v>Y</v>
          </cell>
          <cell r="GV159" t="str">
            <v>N</v>
          </cell>
          <cell r="GW159" t="str">
            <v>Y</v>
          </cell>
          <cell r="GX159" t="str">
            <v>Y</v>
          </cell>
          <cell r="GY159" t="str">
            <v>Y</v>
          </cell>
          <cell r="GZ159" t="str">
            <v>Y</v>
          </cell>
          <cell r="HA159" t="str">
            <v>Y</v>
          </cell>
          <cell r="HB159" t="str">
            <v>Y</v>
          </cell>
          <cell r="HC159" t="str">
            <v>Y</v>
          </cell>
          <cell r="HD159" t="str">
            <v>Y</v>
          </cell>
          <cell r="HE159" t="str">
            <v>N</v>
          </cell>
          <cell r="HF159"/>
          <cell r="HG159" t="str">
            <v>Y</v>
          </cell>
          <cell r="HH159" t="str">
            <v>Y</v>
          </cell>
          <cell r="HI159" t="str">
            <v>Y</v>
          </cell>
          <cell r="HJ159" t="str">
            <v>N</v>
          </cell>
          <cell r="HK159" t="str">
            <v>N</v>
          </cell>
          <cell r="HL159" t="str">
            <v>Y</v>
          </cell>
          <cell r="HM159" t="str">
            <v>N</v>
          </cell>
          <cell r="HN159" t="str">
            <v>Y</v>
          </cell>
          <cell r="HO159" t="str">
            <v>Y</v>
          </cell>
          <cell r="HP159"/>
          <cell r="HQ159" t="str">
            <v>Y</v>
          </cell>
          <cell r="HR159" t="str">
            <v>Y</v>
          </cell>
          <cell r="HS159" t="str">
            <v>Y</v>
          </cell>
          <cell r="HT159" t="str">
            <v>Y</v>
          </cell>
          <cell r="HU159" t="str">
            <v>Y</v>
          </cell>
          <cell r="HV159" t="str">
            <v>N</v>
          </cell>
          <cell r="HW159" t="str">
            <v>N</v>
          </cell>
          <cell r="HX159" t="str">
            <v>Y</v>
          </cell>
          <cell r="HY159"/>
          <cell r="HZ159" t="str">
            <v>Y</v>
          </cell>
          <cell r="IA159" t="str">
            <v>N</v>
          </cell>
          <cell r="IB159" t="str">
            <v>Y</v>
          </cell>
          <cell r="IC159" t="str">
            <v>N</v>
          </cell>
          <cell r="ID159" t="str">
            <v>Y</v>
          </cell>
          <cell r="IE159" t="str">
            <v>Y</v>
          </cell>
          <cell r="IF159" t="str">
            <v>Y</v>
          </cell>
          <cell r="IG159" t="str">
            <v>N</v>
          </cell>
          <cell r="IH159" t="str">
            <v>Y</v>
          </cell>
          <cell r="II159"/>
          <cell r="IJ159" t="str">
            <v>N</v>
          </cell>
          <cell r="IK159" t="str">
            <v>N</v>
          </cell>
          <cell r="IL159" t="str">
            <v>Y</v>
          </cell>
          <cell r="IM159" t="str">
            <v>Y</v>
          </cell>
          <cell r="IN159"/>
          <cell r="IO159" t="str">
            <v>Y</v>
          </cell>
          <cell r="IP159" t="str">
            <v>Y</v>
          </cell>
          <cell r="IQ159" t="str">
            <v>Y</v>
          </cell>
          <cell r="IR159" t="str">
            <v>Y</v>
          </cell>
          <cell r="IS159" t="str">
            <v>N</v>
          </cell>
          <cell r="IT159" t="str">
            <v>Y</v>
          </cell>
          <cell r="IU159" t="str">
            <v>Y</v>
          </cell>
          <cell r="IV159" t="str">
            <v>Y</v>
          </cell>
          <cell r="IW159"/>
          <cell r="IX159" t="str">
            <v>Y</v>
          </cell>
          <cell r="IY159" t="str">
            <v>Y</v>
          </cell>
          <cell r="IZ159" t="str">
            <v>Y</v>
          </cell>
          <cell r="JA159" t="str">
            <v>N</v>
          </cell>
          <cell r="JB159" t="str">
            <v>Y</v>
          </cell>
          <cell r="JC159" t="str">
            <v>Y</v>
          </cell>
          <cell r="JD159" t="str">
            <v>Y</v>
          </cell>
          <cell r="JE159" t="str">
            <v>Y</v>
          </cell>
          <cell r="JF159" t="str">
            <v>Y</v>
          </cell>
          <cell r="JG159"/>
          <cell r="JH159" t="str">
            <v>Y</v>
          </cell>
          <cell r="JI159"/>
          <cell r="JJ159" t="str">
            <v>Y</v>
          </cell>
          <cell r="JK159" t="str">
            <v>Y</v>
          </cell>
          <cell r="JL159" t="str">
            <v>Y</v>
          </cell>
          <cell r="JM159" t="str">
            <v>Y</v>
          </cell>
          <cell r="JN159" t="str">
            <v>Y</v>
          </cell>
          <cell r="JO159" t="str">
            <v>Y</v>
          </cell>
          <cell r="JP159" t="str">
            <v>Y</v>
          </cell>
          <cell r="JQ159" t="str">
            <v>Y</v>
          </cell>
          <cell r="JR159" t="str">
            <v>N</v>
          </cell>
          <cell r="JS159" t="str">
            <v>N</v>
          </cell>
          <cell r="JT159" t="str">
            <v>Y</v>
          </cell>
          <cell r="JU159" t="str">
            <v>Y</v>
          </cell>
          <cell r="JV159" t="str">
            <v>Y</v>
          </cell>
          <cell r="JW159" t="str">
            <v>Y</v>
          </cell>
          <cell r="JX159" t="str">
            <v>Y</v>
          </cell>
          <cell r="JY159" t="str">
            <v>Y</v>
          </cell>
          <cell r="JZ159" t="str">
            <v>N</v>
          </cell>
          <cell r="KA159" t="str">
            <v>Y</v>
          </cell>
          <cell r="KB159" t="str">
            <v>N</v>
          </cell>
          <cell r="KC159" t="str">
            <v>Y</v>
          </cell>
          <cell r="KD159" t="str">
            <v>Y</v>
          </cell>
          <cell r="KE159" t="str">
            <v>Y</v>
          </cell>
          <cell r="KF159" t="str">
            <v>Y</v>
          </cell>
          <cell r="KG159" t="str">
            <v>Y</v>
          </cell>
          <cell r="KH159"/>
          <cell r="KI159" t="str">
            <v>Y</v>
          </cell>
          <cell r="KJ159" t="str">
            <v>Y</v>
          </cell>
          <cell r="KK159" t="str">
            <v>Y</v>
          </cell>
          <cell r="KL159" t="str">
            <v>Y</v>
          </cell>
          <cell r="KM159" t="str">
            <v>Y</v>
          </cell>
          <cell r="KN159" t="str">
            <v>Y</v>
          </cell>
          <cell r="KO159" t="str">
            <v>Y</v>
          </cell>
          <cell r="KP159" t="str">
            <v>Y</v>
          </cell>
          <cell r="KQ159" t="str">
            <v>Y</v>
          </cell>
          <cell r="KR159" t="str">
            <v>N</v>
          </cell>
          <cell r="KS159" t="str">
            <v>Y</v>
          </cell>
          <cell r="KT159" t="str">
            <v>N</v>
          </cell>
          <cell r="KU159" t="str">
            <v>Y</v>
          </cell>
          <cell r="KV159" t="str">
            <v>Y</v>
          </cell>
          <cell r="KW159" t="str">
            <v>N</v>
          </cell>
          <cell r="KX159" t="str">
            <v>N</v>
          </cell>
          <cell r="KY159" t="str">
            <v>Y</v>
          </cell>
          <cell r="KZ159" t="str">
            <v>Y</v>
          </cell>
          <cell r="LA159" t="str">
            <v>Y</v>
          </cell>
          <cell r="LB159" t="str">
            <v>N</v>
          </cell>
          <cell r="LC159" t="str">
            <v>N</v>
          </cell>
          <cell r="LD159" t="str">
            <v>Y</v>
          </cell>
          <cell r="LE159" t="str">
            <v>Y</v>
          </cell>
          <cell r="LF159" t="str">
            <v>Y</v>
          </cell>
          <cell r="LG159" t="str">
            <v>Y</v>
          </cell>
          <cell r="LH159" t="str">
            <v>N</v>
          </cell>
          <cell r="LI159" t="str">
            <v>N</v>
          </cell>
          <cell r="LJ159" t="str">
            <v>Y</v>
          </cell>
          <cell r="LK159" t="str">
            <v>Y</v>
          </cell>
          <cell r="LL159" t="str">
            <v>N</v>
          </cell>
          <cell r="LM159" t="str">
            <v>Y</v>
          </cell>
          <cell r="LN159" t="str">
            <v>Y</v>
          </cell>
          <cell r="LO159" t="str">
            <v>Y</v>
          </cell>
          <cell r="LP159" t="str">
            <v>Y</v>
          </cell>
          <cell r="LQ159" t="str">
            <v>Y</v>
          </cell>
          <cell r="LR159"/>
          <cell r="LS159" t="str">
            <v>Y</v>
          </cell>
          <cell r="LT159" t="str">
            <v>Y</v>
          </cell>
          <cell r="LU159" t="str">
            <v>Y</v>
          </cell>
          <cell r="LV159" t="str">
            <v>Y</v>
          </cell>
          <cell r="LW159" t="str">
            <v>Y</v>
          </cell>
          <cell r="LX159" t="str">
            <v>N</v>
          </cell>
          <cell r="LY159" t="str">
            <v>N</v>
          </cell>
          <cell r="LZ159" t="str">
            <v>N</v>
          </cell>
          <cell r="MA159" t="str">
            <v>Y</v>
          </cell>
          <cell r="MB159" t="str">
            <v>Y</v>
          </cell>
          <cell r="MC159" t="str">
            <v>N</v>
          </cell>
          <cell r="MD159" t="str">
            <v>Y</v>
          </cell>
          <cell r="ME159" t="str">
            <v>Y</v>
          </cell>
          <cell r="MF159" t="str">
            <v>Y</v>
          </cell>
          <cell r="MG159" t="str">
            <v>Y</v>
          </cell>
          <cell r="MH159" t="str">
            <v>Y</v>
          </cell>
          <cell r="MI159" t="str">
            <v>Y</v>
          </cell>
          <cell r="MJ159" t="str">
            <v>Y</v>
          </cell>
          <cell r="MK159" t="str">
            <v>Y</v>
          </cell>
          <cell r="ML159" t="str">
            <v>N</v>
          </cell>
          <cell r="MM159" t="str">
            <v>Y</v>
          </cell>
          <cell r="MN159" t="str">
            <v>Y</v>
          </cell>
          <cell r="MO159" t="str">
            <v>N</v>
          </cell>
          <cell r="MP159" t="str">
            <v>Y</v>
          </cell>
          <cell r="MQ159"/>
          <cell r="MR159" t="str">
            <v>N</v>
          </cell>
          <cell r="MS159" t="str">
            <v>Y</v>
          </cell>
          <cell r="MT159" t="str">
            <v>N</v>
          </cell>
          <cell r="MU159" t="str">
            <v>N</v>
          </cell>
          <cell r="MV159" t="str">
            <v>N</v>
          </cell>
          <cell r="MW159" t="str">
            <v>Y</v>
          </cell>
          <cell r="MX159" t="str">
            <v>N</v>
          </cell>
          <cell r="MY159" t="str">
            <v>Y</v>
          </cell>
          <cell r="MZ159" t="str">
            <v>Y</v>
          </cell>
          <cell r="NA159" t="str">
            <v>Y</v>
          </cell>
          <cell r="NB159" t="str">
            <v>N</v>
          </cell>
          <cell r="NC159" t="str">
            <v>Y</v>
          </cell>
          <cell r="ND159" t="str">
            <v>N</v>
          </cell>
          <cell r="NE159" t="str">
            <v>Y</v>
          </cell>
          <cell r="NF159" t="str">
            <v>Y</v>
          </cell>
          <cell r="NG159" t="str">
            <v>Y</v>
          </cell>
          <cell r="NH159" t="str">
            <v>Y</v>
          </cell>
          <cell r="NI159" t="str">
            <v>Y</v>
          </cell>
          <cell r="NJ159" t="str">
            <v>N</v>
          </cell>
          <cell r="NK159" t="str">
            <v>Y</v>
          </cell>
          <cell r="NL159" t="str">
            <v>Y</v>
          </cell>
          <cell r="NM159" t="str">
            <v>N</v>
          </cell>
          <cell r="NN159" t="str">
            <v>Y</v>
          </cell>
          <cell r="NO159" t="str">
            <v>Y</v>
          </cell>
          <cell r="NP159" t="str">
            <v>N</v>
          </cell>
          <cell r="NQ159" t="str">
            <v>Y</v>
          </cell>
          <cell r="NR159" t="str">
            <v>Y</v>
          </cell>
          <cell r="NS159"/>
          <cell r="NT159"/>
          <cell r="NU159" t="str">
            <v>Y</v>
          </cell>
          <cell r="NV159" t="str">
            <v>N</v>
          </cell>
          <cell r="NW159" t="str">
            <v>Y</v>
          </cell>
          <cell r="NX159"/>
          <cell r="NY159" t="str">
            <v>Y</v>
          </cell>
          <cell r="NZ159" t="str">
            <v>Y</v>
          </cell>
          <cell r="OA159" t="str">
            <v>Y</v>
          </cell>
          <cell r="OB159" t="str">
            <v>Y</v>
          </cell>
          <cell r="OC159" t="str">
            <v>Y</v>
          </cell>
          <cell r="OD159" t="str">
            <v>N</v>
          </cell>
          <cell r="OE159" t="str">
            <v>Y</v>
          </cell>
          <cell r="OF159" t="str">
            <v>Y</v>
          </cell>
          <cell r="OG159" t="str">
            <v>N</v>
          </cell>
          <cell r="OH159"/>
          <cell r="OI159" t="str">
            <v>N</v>
          </cell>
          <cell r="OJ159" t="str">
            <v>Y</v>
          </cell>
          <cell r="OK159" t="str">
            <v>Y</v>
          </cell>
          <cell r="OL159" t="str">
            <v>Y</v>
          </cell>
          <cell r="OM159" t="str">
            <v>Y</v>
          </cell>
          <cell r="ON159" t="str">
            <v>Y</v>
          </cell>
          <cell r="OO159" t="str">
            <v>Y</v>
          </cell>
          <cell r="OP159"/>
          <cell r="OQ159" t="str">
            <v>Y</v>
          </cell>
          <cell r="OR159" t="str">
            <v>Y</v>
          </cell>
          <cell r="OS159" t="str">
            <v>Y</v>
          </cell>
          <cell r="OT159"/>
          <cell r="OU159" t="str">
            <v>N</v>
          </cell>
          <cell r="OV159" t="str">
            <v>Y</v>
          </cell>
          <cell r="OW159" t="str">
            <v>Y</v>
          </cell>
          <cell r="OX159" t="str">
            <v>Y</v>
          </cell>
          <cell r="OY159" t="str">
            <v>Y</v>
          </cell>
          <cell r="OZ159" t="str">
            <v>Y</v>
          </cell>
          <cell r="PA159" t="str">
            <v>Y</v>
          </cell>
          <cell r="PB159" t="str">
            <v>Y</v>
          </cell>
          <cell r="PC159" t="str">
            <v>Y</v>
          </cell>
          <cell r="PD159" t="str">
            <v>Y</v>
          </cell>
          <cell r="PE159" t="str">
            <v>N</v>
          </cell>
          <cell r="PF159" t="str">
            <v>Y</v>
          </cell>
          <cell r="PG159" t="str">
            <v>Y</v>
          </cell>
          <cell r="PH159" t="str">
            <v>Y</v>
          </cell>
          <cell r="PI159" t="str">
            <v>Y</v>
          </cell>
          <cell r="PJ159" t="str">
            <v>N</v>
          </cell>
          <cell r="PK159" t="str">
            <v>Y</v>
          </cell>
          <cell r="PL159" t="str">
            <v>Y</v>
          </cell>
          <cell r="PM159" t="str">
            <v>N</v>
          </cell>
          <cell r="PN159" t="str">
            <v>Y</v>
          </cell>
          <cell r="PO159" t="str">
            <v>N</v>
          </cell>
          <cell r="PP159" t="str">
            <v>Y</v>
          </cell>
          <cell r="PQ159" t="str">
            <v>Y</v>
          </cell>
          <cell r="PR159" t="str">
            <v>Y</v>
          </cell>
          <cell r="PS159" t="str">
            <v>Y</v>
          </cell>
          <cell r="PT159" t="str">
            <v>N</v>
          </cell>
          <cell r="PU159" t="str">
            <v>Y</v>
          </cell>
          <cell r="PV159" t="str">
            <v>N</v>
          </cell>
          <cell r="PW159" t="str">
            <v>Y</v>
          </cell>
          <cell r="PX159" t="str">
            <v>Y</v>
          </cell>
          <cell r="PY159" t="str">
            <v>N</v>
          </cell>
          <cell r="PZ159" t="str">
            <v>Y</v>
          </cell>
          <cell r="QA159"/>
          <cell r="QB159" t="str">
            <v>Y</v>
          </cell>
          <cell r="QC159" t="str">
            <v>Y</v>
          </cell>
          <cell r="QD159" t="str">
            <v>Y</v>
          </cell>
          <cell r="QE159" t="str">
            <v>Y</v>
          </cell>
          <cell r="QF159" t="str">
            <v>Y</v>
          </cell>
          <cell r="QG159" t="str">
            <v>Y</v>
          </cell>
          <cell r="QH159" t="str">
            <v>Y</v>
          </cell>
          <cell r="QI159" t="str">
            <v>Y</v>
          </cell>
          <cell r="QJ159" t="str">
            <v>Y</v>
          </cell>
          <cell r="QK159" t="str">
            <v>N</v>
          </cell>
          <cell r="QL159" t="str">
            <v>Y</v>
          </cell>
          <cell r="QM159" t="str">
            <v>Y</v>
          </cell>
          <cell r="QN159" t="str">
            <v>Y</v>
          </cell>
          <cell r="QO159" t="str">
            <v>N</v>
          </cell>
          <cell r="QP159" t="str">
            <v>Y</v>
          </cell>
          <cell r="QQ159" t="str">
            <v>Y</v>
          </cell>
          <cell r="QR159" t="str">
            <v>Y</v>
          </cell>
          <cell r="QS159" t="str">
            <v>Y</v>
          </cell>
          <cell r="QT159" t="str">
            <v>Y</v>
          </cell>
          <cell r="QU159" t="str">
            <v>Y</v>
          </cell>
          <cell r="QV159" t="str">
            <v>N</v>
          </cell>
          <cell r="QW159" t="str">
            <v>Y</v>
          </cell>
          <cell r="QX159" t="str">
            <v>Y</v>
          </cell>
          <cell r="QY159" t="str">
            <v>Y</v>
          </cell>
          <cell r="QZ159"/>
          <cell r="RA159" t="str">
            <v>N</v>
          </cell>
          <cell r="RB159" t="str">
            <v>Y</v>
          </cell>
          <cell r="RC159" t="str">
            <v>Y</v>
          </cell>
          <cell r="RD159" t="str">
            <v>N</v>
          </cell>
          <cell r="RE159" t="str">
            <v>Y</v>
          </cell>
          <cell r="RF159" t="str">
            <v>Y</v>
          </cell>
          <cell r="RG159" t="str">
            <v>Y</v>
          </cell>
          <cell r="RH159" t="str">
            <v>Y</v>
          </cell>
          <cell r="RI159" t="str">
            <v>N</v>
          </cell>
          <cell r="RJ159" t="str">
            <v>Y</v>
          </cell>
          <cell r="RK159" t="str">
            <v>Y</v>
          </cell>
          <cell r="RL159" t="str">
            <v>Y</v>
          </cell>
          <cell r="RM159"/>
          <cell r="RN159" t="str">
            <v>Y</v>
          </cell>
          <cell r="RO159" t="str">
            <v>Y</v>
          </cell>
          <cell r="RP159" t="str">
            <v>Y</v>
          </cell>
          <cell r="RQ159" t="str">
            <v>Y</v>
          </cell>
          <cell r="RR159" t="str">
            <v>Y</v>
          </cell>
          <cell r="RS159" t="str">
            <v>Y</v>
          </cell>
          <cell r="RT159" t="str">
            <v>Y</v>
          </cell>
          <cell r="RU159" t="str">
            <v>Y</v>
          </cell>
          <cell r="RV159" t="str">
            <v>Y</v>
          </cell>
          <cell r="RW159" t="str">
            <v>N</v>
          </cell>
          <cell r="RX159" t="str">
            <v>N</v>
          </cell>
          <cell r="RY159"/>
          <cell r="RZ159" t="str">
            <v>N</v>
          </cell>
          <cell r="SA159" t="str">
            <v>Y</v>
          </cell>
          <cell r="SB159" t="str">
            <v>Y</v>
          </cell>
          <cell r="SC159"/>
          <cell r="SD159" t="str">
            <v>Y</v>
          </cell>
          <cell r="SE159" t="str">
            <v>Y</v>
          </cell>
          <cell r="SF159" t="str">
            <v>Y</v>
          </cell>
          <cell r="SG159" t="str">
            <v>Y</v>
          </cell>
          <cell r="SH159" t="str">
            <v>Y</v>
          </cell>
          <cell r="SI159" t="str">
            <v>Y</v>
          </cell>
          <cell r="SJ159" t="str">
            <v>Y</v>
          </cell>
          <cell r="SK159" t="str">
            <v>Y</v>
          </cell>
          <cell r="SL159" t="str">
            <v>Y</v>
          </cell>
          <cell r="SM159"/>
          <cell r="SN159" t="str">
            <v>Y</v>
          </cell>
          <cell r="SO159" t="str">
            <v>N</v>
          </cell>
          <cell r="SP159" t="str">
            <v>N</v>
          </cell>
          <cell r="SQ159" t="str">
            <v>N</v>
          </cell>
          <cell r="SR159" t="str">
            <v>Y</v>
          </cell>
          <cell r="SS159" t="str">
            <v>N</v>
          </cell>
          <cell r="ST159" t="str">
            <v>Y</v>
          </cell>
          <cell r="SU159" t="str">
            <v>Y</v>
          </cell>
          <cell r="SV159"/>
          <cell r="SW159" t="str">
            <v>Y</v>
          </cell>
          <cell r="SX159" t="str">
            <v>Y</v>
          </cell>
          <cell r="SY159" t="str">
            <v>Y</v>
          </cell>
          <cell r="SZ159" t="str">
            <v>Y</v>
          </cell>
          <cell r="TA159" t="str">
            <v>Y</v>
          </cell>
          <cell r="TB159" t="str">
            <v>Y</v>
          </cell>
          <cell r="TC159" t="str">
            <v>N</v>
          </cell>
          <cell r="TD159" t="str">
            <v>Y</v>
          </cell>
          <cell r="TE159" t="str">
            <v>Y</v>
          </cell>
          <cell r="TF159" t="str">
            <v>Y</v>
          </cell>
          <cell r="TG159" t="str">
            <v>Y</v>
          </cell>
          <cell r="TH159" t="str">
            <v>N</v>
          </cell>
          <cell r="TI159" t="str">
            <v>Y</v>
          </cell>
          <cell r="TJ159" t="str">
            <v>Y</v>
          </cell>
          <cell r="TK159" t="str">
            <v>Y</v>
          </cell>
          <cell r="TL159" t="str">
            <v>N</v>
          </cell>
          <cell r="TM159" t="str">
            <v>Y</v>
          </cell>
          <cell r="TN159" t="str">
            <v>Y</v>
          </cell>
          <cell r="TO159" t="str">
            <v>N</v>
          </cell>
          <cell r="TP159" t="str">
            <v>Y</v>
          </cell>
          <cell r="TQ159" t="str">
            <v>Y</v>
          </cell>
          <cell r="TR159"/>
          <cell r="TS159" t="str">
            <v>Y</v>
          </cell>
          <cell r="TT159" t="str">
            <v>N</v>
          </cell>
          <cell r="TU159" t="str">
            <v>Y</v>
          </cell>
          <cell r="TV159" t="str">
            <v>N</v>
          </cell>
          <cell r="TW159" t="str">
            <v>Y</v>
          </cell>
          <cell r="TX159" t="str">
            <v>Y</v>
          </cell>
          <cell r="TY159" t="str">
            <v>Y</v>
          </cell>
          <cell r="TZ159" t="str">
            <v>Y</v>
          </cell>
          <cell r="UA159" t="str">
            <v>Y</v>
          </cell>
          <cell r="UB159" t="str">
            <v>Y</v>
          </cell>
          <cell r="UC159" t="str">
            <v>Y</v>
          </cell>
          <cell r="UD159" t="str">
            <v>N</v>
          </cell>
          <cell r="UE159" t="str">
            <v>Y</v>
          </cell>
          <cell r="UF159" t="str">
            <v>Y</v>
          </cell>
          <cell r="UG159" t="str">
            <v>N</v>
          </cell>
          <cell r="UH159" t="str">
            <v>N</v>
          </cell>
          <cell r="UI159" t="str">
            <v>Y</v>
          </cell>
          <cell r="UJ159" t="str">
            <v>Y</v>
          </cell>
          <cell r="UK159" t="str">
            <v>Y</v>
          </cell>
          <cell r="UL159" t="str">
            <v>Y</v>
          </cell>
          <cell r="UM159" t="str">
            <v>Y</v>
          </cell>
          <cell r="UN159" t="str">
            <v>Y</v>
          </cell>
          <cell r="UO159"/>
          <cell r="UP159" t="str">
            <v>Y</v>
          </cell>
          <cell r="UQ159" t="str">
            <v>Y</v>
          </cell>
          <cell r="UR159"/>
          <cell r="US159" t="str">
            <v>Y</v>
          </cell>
          <cell r="UT159" t="str">
            <v>Y</v>
          </cell>
          <cell r="UU159" t="str">
            <v>Y</v>
          </cell>
          <cell r="UV159" t="str">
            <v>N</v>
          </cell>
          <cell r="UW159" t="str">
            <v>N</v>
          </cell>
          <cell r="UX159" t="str">
            <v>Y</v>
          </cell>
          <cell r="UY159" t="str">
            <v>Y</v>
          </cell>
          <cell r="UZ159" t="str">
            <v>Y</v>
          </cell>
          <cell r="VA159" t="str">
            <v>Y</v>
          </cell>
          <cell r="VB159" t="str">
            <v>N</v>
          </cell>
          <cell r="VC159" t="str">
            <v>Y</v>
          </cell>
          <cell r="VD159" t="str">
            <v>N</v>
          </cell>
          <cell r="VE159" t="str">
            <v>N</v>
          </cell>
          <cell r="VF159" t="str">
            <v>N</v>
          </cell>
          <cell r="VG159"/>
          <cell r="VH159" t="str">
            <v>Y</v>
          </cell>
          <cell r="VI159" t="str">
            <v>Y</v>
          </cell>
          <cell r="VJ159" t="str">
            <v>Y</v>
          </cell>
          <cell r="VK159" t="str">
            <v>Y</v>
          </cell>
          <cell r="VL159" t="str">
            <v>Y</v>
          </cell>
          <cell r="VM159"/>
          <cell r="VN159" t="str">
            <v>N</v>
          </cell>
          <cell r="VO159" t="str">
            <v>Y</v>
          </cell>
          <cell r="VP159"/>
          <cell r="VQ159" t="str">
            <v>Y</v>
          </cell>
          <cell r="VR159" t="str">
            <v>Y</v>
          </cell>
          <cell r="VS159" t="str">
            <v>Y</v>
          </cell>
          <cell r="VT159" t="str">
            <v>Y</v>
          </cell>
          <cell r="VU159" t="str">
            <v>N</v>
          </cell>
          <cell r="VV159" t="str">
            <v>N</v>
          </cell>
          <cell r="VW159" t="str">
            <v>Y</v>
          </cell>
          <cell r="VX159"/>
          <cell r="VY159" t="str">
            <v>N</v>
          </cell>
          <cell r="VZ159" t="str">
            <v>Y</v>
          </cell>
          <cell r="WA159"/>
          <cell r="WB159"/>
          <cell r="WC159" t="str">
            <v>Y</v>
          </cell>
          <cell r="WD159" t="str">
            <v>Y</v>
          </cell>
          <cell r="WE159" t="str">
            <v>N</v>
          </cell>
          <cell r="WF159"/>
          <cell r="WG159" t="str">
            <v>Y</v>
          </cell>
          <cell r="WH159" t="str">
            <v>Y</v>
          </cell>
          <cell r="WI159" t="str">
            <v>Y</v>
          </cell>
          <cell r="WJ159"/>
          <cell r="WK159"/>
          <cell r="WL159" t="str">
            <v>Y</v>
          </cell>
          <cell r="WM159" t="str">
            <v>Y</v>
          </cell>
          <cell r="WN159" t="str">
            <v>Y</v>
          </cell>
          <cell r="WO159" t="str">
            <v>N</v>
          </cell>
          <cell r="WP159"/>
          <cell r="WQ159"/>
          <cell r="WR159"/>
          <cell r="WS159" t="str">
            <v>Y</v>
          </cell>
          <cell r="WT159" t="str">
            <v>Y</v>
          </cell>
          <cell r="WU159" t="str">
            <v>Y</v>
          </cell>
          <cell r="WV159" t="str">
            <v>Y</v>
          </cell>
          <cell r="WW159" t="str">
            <v>Y</v>
          </cell>
          <cell r="WX159" t="str">
            <v>N</v>
          </cell>
          <cell r="WY159" t="str">
            <v>Y</v>
          </cell>
          <cell r="WZ159" t="str">
            <v>Y</v>
          </cell>
          <cell r="XA159"/>
          <cell r="XB159" t="str">
            <v>N</v>
          </cell>
          <cell r="XC159"/>
          <cell r="XD159"/>
          <cell r="XE159"/>
          <cell r="XF159"/>
          <cell r="XG159"/>
          <cell r="XH159"/>
          <cell r="XI159" t="str">
            <v>Y</v>
          </cell>
          <cell r="XJ159"/>
          <cell r="XK159" t="str">
            <v>Y</v>
          </cell>
          <cell r="XL159" t="str">
            <v>Y</v>
          </cell>
          <cell r="XM159"/>
          <cell r="XN159" t="str">
            <v>Y</v>
          </cell>
          <cell r="XO159"/>
          <cell r="XP159" t="str">
            <v>Y</v>
          </cell>
          <cell r="XQ159" t="str">
            <v>Y</v>
          </cell>
          <cell r="XR159" t="str">
            <v>Y</v>
          </cell>
          <cell r="XS159" t="str">
            <v>N</v>
          </cell>
          <cell r="XT159" t="str">
            <v>Y</v>
          </cell>
          <cell r="XU159" t="str">
            <v>N</v>
          </cell>
          <cell r="XV159" t="str">
            <v>Y</v>
          </cell>
        </row>
        <row r="160">
          <cell r="E160" t="str">
            <v>Y</v>
          </cell>
          <cell r="F160" t="str">
            <v>Y</v>
          </cell>
          <cell r="G160" t="str">
            <v>Y</v>
          </cell>
          <cell r="H160" t="str">
            <v>Y</v>
          </cell>
          <cell r="I160" t="str">
            <v>N</v>
          </cell>
          <cell r="J160" t="str">
            <v>Y</v>
          </cell>
          <cell r="K160" t="str">
            <v>Y</v>
          </cell>
          <cell r="L160" t="str">
            <v>N</v>
          </cell>
          <cell r="M160" t="str">
            <v>Y</v>
          </cell>
          <cell r="N160" t="str">
            <v>Y</v>
          </cell>
          <cell r="O160"/>
          <cell r="P160" t="str">
            <v>Y</v>
          </cell>
          <cell r="Q160" t="str">
            <v>Y</v>
          </cell>
          <cell r="R160" t="str">
            <v>Y</v>
          </cell>
          <cell r="S160" t="str">
            <v>Y</v>
          </cell>
          <cell r="T160" t="str">
            <v>N</v>
          </cell>
          <cell r="U160" t="str">
            <v>Y</v>
          </cell>
          <cell r="V160" t="str">
            <v>Y</v>
          </cell>
          <cell r="W160" t="str">
            <v>Y</v>
          </cell>
          <cell r="X160" t="str">
            <v>Y</v>
          </cell>
          <cell r="Y160" t="str">
            <v>Y</v>
          </cell>
          <cell r="Z160"/>
          <cell r="AA160" t="str">
            <v>Y</v>
          </cell>
          <cell r="AB160" t="str">
            <v>Y</v>
          </cell>
          <cell r="AC160" t="str">
            <v>Y</v>
          </cell>
          <cell r="AD160" t="str">
            <v>Y</v>
          </cell>
          <cell r="AE160" t="str">
            <v>Y</v>
          </cell>
          <cell r="AF160" t="str">
            <v>Y</v>
          </cell>
          <cell r="AG160" t="str">
            <v>Y</v>
          </cell>
          <cell r="AH160" t="str">
            <v>Y</v>
          </cell>
          <cell r="AI160" t="str">
            <v>Y</v>
          </cell>
          <cell r="AJ160" t="str">
            <v>N</v>
          </cell>
          <cell r="AK160" t="str">
            <v>Y</v>
          </cell>
          <cell r="AL160" t="str">
            <v>N</v>
          </cell>
          <cell r="AM160" t="str">
            <v>N</v>
          </cell>
          <cell r="AN160" t="str">
            <v>Y</v>
          </cell>
          <cell r="AO160" t="str">
            <v>Y</v>
          </cell>
          <cell r="AP160" t="str">
            <v>N</v>
          </cell>
          <cell r="AQ160" t="str">
            <v>Y</v>
          </cell>
          <cell r="AR160" t="str">
            <v>Y</v>
          </cell>
          <cell r="AS160" t="str">
            <v>Y</v>
          </cell>
          <cell r="AT160" t="str">
            <v>Y</v>
          </cell>
          <cell r="AU160" t="str">
            <v>Y</v>
          </cell>
          <cell r="AV160" t="str">
            <v>Y</v>
          </cell>
          <cell r="AW160" t="str">
            <v>Y</v>
          </cell>
          <cell r="AX160" t="str">
            <v>Y</v>
          </cell>
          <cell r="AY160"/>
          <cell r="AZ160" t="str">
            <v>N</v>
          </cell>
          <cell r="BA160"/>
          <cell r="BB160" t="str">
            <v>Y</v>
          </cell>
          <cell r="BC160" t="str">
            <v>N</v>
          </cell>
          <cell r="BD160" t="str">
            <v>Y</v>
          </cell>
          <cell r="BE160" t="str">
            <v>Y</v>
          </cell>
          <cell r="BF160" t="str">
            <v>Y</v>
          </cell>
          <cell r="BG160" t="str">
            <v>Y</v>
          </cell>
          <cell r="BH160" t="str">
            <v>N</v>
          </cell>
          <cell r="BI160" t="str">
            <v>N</v>
          </cell>
          <cell r="BJ160" t="str">
            <v>Y</v>
          </cell>
          <cell r="BK160" t="str">
            <v>Y</v>
          </cell>
          <cell r="BL160" t="str">
            <v>Y</v>
          </cell>
          <cell r="BM160" t="str">
            <v>N</v>
          </cell>
          <cell r="BN160" t="str">
            <v>Y</v>
          </cell>
          <cell r="BO160" t="str">
            <v>Y</v>
          </cell>
          <cell r="BP160" t="str">
            <v>N</v>
          </cell>
          <cell r="BQ160" t="str">
            <v>N</v>
          </cell>
          <cell r="BR160" t="str">
            <v>Y</v>
          </cell>
          <cell r="BS160" t="str">
            <v>Y</v>
          </cell>
          <cell r="BT160" t="str">
            <v>Y</v>
          </cell>
          <cell r="BU160" t="str">
            <v>Y</v>
          </cell>
          <cell r="BV160" t="str">
            <v>Y</v>
          </cell>
          <cell r="BW160" t="str">
            <v>Y</v>
          </cell>
          <cell r="BX160" t="str">
            <v>Y</v>
          </cell>
          <cell r="BY160" t="str">
            <v>N</v>
          </cell>
          <cell r="BZ160" t="str">
            <v>Y</v>
          </cell>
          <cell r="CA160" t="str">
            <v>Y</v>
          </cell>
          <cell r="CB160" t="str">
            <v>Y</v>
          </cell>
          <cell r="CC160" t="str">
            <v>N</v>
          </cell>
          <cell r="CD160" t="str">
            <v>Y</v>
          </cell>
          <cell r="CE160" t="str">
            <v>Y</v>
          </cell>
          <cell r="CF160" t="str">
            <v>Y</v>
          </cell>
          <cell r="CG160" t="str">
            <v>Y</v>
          </cell>
          <cell r="CH160" t="str">
            <v>N</v>
          </cell>
          <cell r="CI160" t="str">
            <v>Y</v>
          </cell>
          <cell r="CJ160" t="str">
            <v>Y</v>
          </cell>
          <cell r="CK160" t="str">
            <v>Y</v>
          </cell>
          <cell r="CL160" t="str">
            <v>Y</v>
          </cell>
          <cell r="CM160"/>
          <cell r="CN160" t="str">
            <v>Y</v>
          </cell>
          <cell r="CO160" t="str">
            <v>Y</v>
          </cell>
          <cell r="CP160" t="str">
            <v>Y</v>
          </cell>
          <cell r="CQ160" t="str">
            <v>N</v>
          </cell>
          <cell r="CR160"/>
          <cell r="CS160" t="str">
            <v>N</v>
          </cell>
          <cell r="CT160" t="str">
            <v>N</v>
          </cell>
          <cell r="CU160" t="str">
            <v>Y</v>
          </cell>
          <cell r="CV160" t="str">
            <v>Y</v>
          </cell>
          <cell r="CW160" t="str">
            <v>Y</v>
          </cell>
          <cell r="CX160" t="str">
            <v>Y</v>
          </cell>
          <cell r="CY160" t="str">
            <v>Y</v>
          </cell>
          <cell r="CZ160" t="str">
            <v>Y</v>
          </cell>
          <cell r="DA160" t="str">
            <v>Y</v>
          </cell>
          <cell r="DB160" t="str">
            <v>Y</v>
          </cell>
          <cell r="DC160" t="str">
            <v>Y</v>
          </cell>
          <cell r="DD160" t="str">
            <v>N</v>
          </cell>
          <cell r="DE160" t="str">
            <v>Y</v>
          </cell>
          <cell r="DF160" t="str">
            <v>Y</v>
          </cell>
          <cell r="DG160" t="str">
            <v>Y</v>
          </cell>
          <cell r="DH160" t="str">
            <v>Y</v>
          </cell>
          <cell r="DI160" t="str">
            <v>Y</v>
          </cell>
          <cell r="DJ160" t="str">
            <v>Y</v>
          </cell>
          <cell r="DK160" t="str">
            <v>Y</v>
          </cell>
          <cell r="DL160" t="str">
            <v>Y</v>
          </cell>
          <cell r="DM160" t="str">
            <v>N</v>
          </cell>
          <cell r="DN160" t="str">
            <v>Y</v>
          </cell>
          <cell r="DO160" t="str">
            <v>Y</v>
          </cell>
          <cell r="DP160" t="str">
            <v>N</v>
          </cell>
          <cell r="DQ160" t="str">
            <v>Y</v>
          </cell>
          <cell r="DR160" t="str">
            <v>Y</v>
          </cell>
          <cell r="DS160" t="str">
            <v>Y</v>
          </cell>
          <cell r="DT160" t="str">
            <v>N</v>
          </cell>
          <cell r="DU160" t="str">
            <v>Y</v>
          </cell>
          <cell r="DV160" t="str">
            <v>Y</v>
          </cell>
          <cell r="DW160" t="str">
            <v>Y</v>
          </cell>
          <cell r="DX160" t="str">
            <v>N</v>
          </cell>
          <cell r="DY160" t="str">
            <v>Y</v>
          </cell>
          <cell r="DZ160" t="str">
            <v>Y</v>
          </cell>
          <cell r="EA160" t="str">
            <v>Y</v>
          </cell>
          <cell r="EB160"/>
          <cell r="EC160" t="str">
            <v>Y</v>
          </cell>
          <cell r="ED160" t="str">
            <v>Y</v>
          </cell>
          <cell r="EE160" t="str">
            <v>N</v>
          </cell>
          <cell r="EF160" t="str">
            <v>N</v>
          </cell>
          <cell r="EG160" t="str">
            <v>Y</v>
          </cell>
          <cell r="EH160" t="str">
            <v>N</v>
          </cell>
          <cell r="EI160" t="str">
            <v>N</v>
          </cell>
          <cell r="EJ160" t="str">
            <v>N</v>
          </cell>
          <cell r="EK160" t="str">
            <v>N</v>
          </cell>
          <cell r="EL160"/>
          <cell r="EM160" t="str">
            <v>Y</v>
          </cell>
          <cell r="EN160" t="str">
            <v>Y</v>
          </cell>
          <cell r="EO160" t="str">
            <v>N</v>
          </cell>
          <cell r="EP160" t="str">
            <v>N</v>
          </cell>
          <cell r="EQ160" t="str">
            <v>Y</v>
          </cell>
          <cell r="ER160" t="str">
            <v>Y</v>
          </cell>
          <cell r="ES160" t="str">
            <v>N</v>
          </cell>
          <cell r="ET160" t="str">
            <v>N</v>
          </cell>
          <cell r="EU160" t="str">
            <v>Y</v>
          </cell>
          <cell r="EV160" t="str">
            <v>Y</v>
          </cell>
          <cell r="EW160" t="str">
            <v>Y</v>
          </cell>
          <cell r="EX160" t="str">
            <v>Y</v>
          </cell>
          <cell r="EY160"/>
          <cell r="EZ160" t="str">
            <v>N</v>
          </cell>
          <cell r="FA160" t="str">
            <v>N</v>
          </cell>
          <cell r="FB160" t="str">
            <v>Y</v>
          </cell>
          <cell r="FC160" t="str">
            <v>Y</v>
          </cell>
          <cell r="FD160" t="str">
            <v>Y</v>
          </cell>
          <cell r="FE160" t="str">
            <v>Y</v>
          </cell>
          <cell r="FF160" t="str">
            <v>N</v>
          </cell>
          <cell r="FG160" t="str">
            <v>Y</v>
          </cell>
          <cell r="FH160" t="str">
            <v>Y</v>
          </cell>
          <cell r="FI160" t="str">
            <v>Y</v>
          </cell>
          <cell r="FJ160" t="str">
            <v>Y</v>
          </cell>
          <cell r="FK160" t="str">
            <v>Y</v>
          </cell>
          <cell r="FL160" t="str">
            <v>N</v>
          </cell>
          <cell r="FM160" t="str">
            <v>Y</v>
          </cell>
          <cell r="FN160" t="str">
            <v>N</v>
          </cell>
          <cell r="FO160" t="str">
            <v>N</v>
          </cell>
          <cell r="FP160" t="str">
            <v>Y</v>
          </cell>
          <cell r="FQ160" t="str">
            <v>Y</v>
          </cell>
          <cell r="FR160" t="str">
            <v>N</v>
          </cell>
          <cell r="FS160" t="str">
            <v>Y</v>
          </cell>
          <cell r="FT160" t="str">
            <v>N</v>
          </cell>
          <cell r="FU160" t="str">
            <v>N</v>
          </cell>
          <cell r="FV160"/>
          <cell r="FW160" t="str">
            <v>N</v>
          </cell>
          <cell r="FX160" t="str">
            <v>Y</v>
          </cell>
          <cell r="FY160" t="str">
            <v>N</v>
          </cell>
          <cell r="FZ160" t="str">
            <v>Y</v>
          </cell>
          <cell r="GA160" t="str">
            <v>N</v>
          </cell>
          <cell r="GB160"/>
          <cell r="GC160" t="str">
            <v>Y</v>
          </cell>
          <cell r="GD160" t="str">
            <v>Y</v>
          </cell>
          <cell r="GE160"/>
          <cell r="GF160" t="str">
            <v>Y</v>
          </cell>
          <cell r="GG160" t="str">
            <v>Y</v>
          </cell>
          <cell r="GH160" t="str">
            <v>Y</v>
          </cell>
          <cell r="GI160" t="str">
            <v>Y</v>
          </cell>
          <cell r="GJ160" t="str">
            <v>N</v>
          </cell>
          <cell r="GK160" t="str">
            <v>Y</v>
          </cell>
          <cell r="GL160" t="str">
            <v>Y</v>
          </cell>
          <cell r="GM160" t="str">
            <v>N</v>
          </cell>
          <cell r="GN160" t="str">
            <v>Y</v>
          </cell>
          <cell r="GO160" t="str">
            <v>Y</v>
          </cell>
          <cell r="GP160" t="str">
            <v>Y</v>
          </cell>
          <cell r="GQ160" t="str">
            <v>Y</v>
          </cell>
          <cell r="GR160" t="str">
            <v>Y</v>
          </cell>
          <cell r="GS160" t="str">
            <v>Y</v>
          </cell>
          <cell r="GT160" t="str">
            <v>Y</v>
          </cell>
          <cell r="GU160" t="str">
            <v>N</v>
          </cell>
          <cell r="GV160" t="str">
            <v>N</v>
          </cell>
          <cell r="GW160" t="str">
            <v>Y</v>
          </cell>
          <cell r="GX160" t="str">
            <v>Y</v>
          </cell>
          <cell r="GY160" t="str">
            <v>Y</v>
          </cell>
          <cell r="GZ160" t="str">
            <v>Y</v>
          </cell>
          <cell r="HA160" t="str">
            <v>Y</v>
          </cell>
          <cell r="HB160" t="str">
            <v>Y</v>
          </cell>
          <cell r="HC160" t="str">
            <v>N</v>
          </cell>
          <cell r="HD160" t="str">
            <v>Y</v>
          </cell>
          <cell r="HE160" t="str">
            <v>N</v>
          </cell>
          <cell r="HF160"/>
          <cell r="HG160" t="str">
            <v>N</v>
          </cell>
          <cell r="HH160" t="str">
            <v>Y</v>
          </cell>
          <cell r="HI160" t="str">
            <v>N</v>
          </cell>
          <cell r="HJ160" t="str">
            <v>Y</v>
          </cell>
          <cell r="HK160" t="str">
            <v>Y</v>
          </cell>
          <cell r="HL160" t="str">
            <v>Y</v>
          </cell>
          <cell r="HM160" t="str">
            <v>N</v>
          </cell>
          <cell r="HN160" t="str">
            <v>Y</v>
          </cell>
          <cell r="HO160" t="str">
            <v>Y</v>
          </cell>
          <cell r="HP160"/>
          <cell r="HQ160" t="str">
            <v>Y</v>
          </cell>
          <cell r="HR160" t="str">
            <v>N</v>
          </cell>
          <cell r="HS160" t="str">
            <v>N</v>
          </cell>
          <cell r="HT160" t="str">
            <v>Y</v>
          </cell>
          <cell r="HU160" t="str">
            <v>Y</v>
          </cell>
          <cell r="HV160" t="str">
            <v>N</v>
          </cell>
          <cell r="HW160" t="str">
            <v>Y</v>
          </cell>
          <cell r="HX160" t="str">
            <v>Y</v>
          </cell>
          <cell r="HY160"/>
          <cell r="HZ160" t="str">
            <v>N</v>
          </cell>
          <cell r="IA160" t="str">
            <v>Y</v>
          </cell>
          <cell r="IB160" t="str">
            <v>Y</v>
          </cell>
          <cell r="IC160" t="str">
            <v>N</v>
          </cell>
          <cell r="ID160" t="str">
            <v>N</v>
          </cell>
          <cell r="IE160" t="str">
            <v>N</v>
          </cell>
          <cell r="IF160" t="str">
            <v>Y</v>
          </cell>
          <cell r="IG160" t="str">
            <v>N</v>
          </cell>
          <cell r="IH160" t="str">
            <v>Y</v>
          </cell>
          <cell r="II160"/>
          <cell r="IJ160" t="str">
            <v>Y</v>
          </cell>
          <cell r="IK160" t="str">
            <v>N</v>
          </cell>
          <cell r="IL160" t="str">
            <v>N</v>
          </cell>
          <cell r="IM160" t="str">
            <v>Y</v>
          </cell>
          <cell r="IN160"/>
          <cell r="IO160" t="str">
            <v>Y</v>
          </cell>
          <cell r="IP160" t="str">
            <v>N</v>
          </cell>
          <cell r="IQ160" t="str">
            <v>Y</v>
          </cell>
          <cell r="IR160" t="str">
            <v>Y</v>
          </cell>
          <cell r="IS160" t="str">
            <v>Y</v>
          </cell>
          <cell r="IT160" t="str">
            <v>Y</v>
          </cell>
          <cell r="IU160" t="str">
            <v>Y</v>
          </cell>
          <cell r="IV160" t="str">
            <v>Y</v>
          </cell>
          <cell r="IW160"/>
          <cell r="IX160" t="str">
            <v>Y</v>
          </cell>
          <cell r="IY160" t="str">
            <v>Y</v>
          </cell>
          <cell r="IZ160" t="str">
            <v>Y</v>
          </cell>
          <cell r="JA160" t="str">
            <v>Y</v>
          </cell>
          <cell r="JB160" t="str">
            <v>Y</v>
          </cell>
          <cell r="JC160" t="str">
            <v>Y</v>
          </cell>
          <cell r="JD160" t="str">
            <v>Y</v>
          </cell>
          <cell r="JE160" t="str">
            <v>N</v>
          </cell>
          <cell r="JF160" t="str">
            <v>N</v>
          </cell>
          <cell r="JG160"/>
          <cell r="JH160" t="str">
            <v>Y</v>
          </cell>
          <cell r="JI160"/>
          <cell r="JJ160" t="str">
            <v>Y</v>
          </cell>
          <cell r="JK160" t="str">
            <v>Y</v>
          </cell>
          <cell r="JL160" t="str">
            <v>N</v>
          </cell>
          <cell r="JM160" t="str">
            <v>Y</v>
          </cell>
          <cell r="JN160" t="str">
            <v>N</v>
          </cell>
          <cell r="JO160" t="str">
            <v>Y</v>
          </cell>
          <cell r="JP160" t="str">
            <v>Y</v>
          </cell>
          <cell r="JQ160" t="str">
            <v>Y</v>
          </cell>
          <cell r="JR160" t="str">
            <v>N</v>
          </cell>
          <cell r="JS160" t="str">
            <v>Y</v>
          </cell>
          <cell r="JT160" t="str">
            <v>Y</v>
          </cell>
          <cell r="JU160" t="str">
            <v>Y</v>
          </cell>
          <cell r="JV160" t="str">
            <v>Y</v>
          </cell>
          <cell r="JW160" t="str">
            <v>N</v>
          </cell>
          <cell r="JX160" t="str">
            <v>Y</v>
          </cell>
          <cell r="JY160" t="str">
            <v>Y</v>
          </cell>
          <cell r="JZ160" t="str">
            <v>N</v>
          </cell>
          <cell r="KA160" t="str">
            <v>N</v>
          </cell>
          <cell r="KB160" t="str">
            <v>Y</v>
          </cell>
          <cell r="KC160" t="str">
            <v>Y</v>
          </cell>
          <cell r="KD160" t="str">
            <v>Y</v>
          </cell>
          <cell r="KE160" t="str">
            <v>Y</v>
          </cell>
          <cell r="KF160" t="str">
            <v>Y</v>
          </cell>
          <cell r="KG160" t="str">
            <v>Y</v>
          </cell>
          <cell r="KH160"/>
          <cell r="KI160" t="str">
            <v>N</v>
          </cell>
          <cell r="KJ160" t="str">
            <v>N</v>
          </cell>
          <cell r="KK160" t="str">
            <v>Y</v>
          </cell>
          <cell r="KL160" t="str">
            <v>Y</v>
          </cell>
          <cell r="KM160" t="str">
            <v>N</v>
          </cell>
          <cell r="KN160" t="str">
            <v>Y</v>
          </cell>
          <cell r="KO160" t="str">
            <v>Y</v>
          </cell>
          <cell r="KP160" t="str">
            <v>N</v>
          </cell>
          <cell r="KQ160" t="str">
            <v>Y</v>
          </cell>
          <cell r="KR160" t="str">
            <v>Y</v>
          </cell>
          <cell r="KS160" t="str">
            <v>Y</v>
          </cell>
          <cell r="KT160" t="str">
            <v>N</v>
          </cell>
          <cell r="KU160" t="str">
            <v>Y</v>
          </cell>
          <cell r="KV160" t="str">
            <v>Y</v>
          </cell>
          <cell r="KW160" t="str">
            <v>Y</v>
          </cell>
          <cell r="KX160" t="str">
            <v>Y</v>
          </cell>
          <cell r="KY160" t="str">
            <v>N</v>
          </cell>
          <cell r="KZ160" t="str">
            <v>Y</v>
          </cell>
          <cell r="LA160" t="str">
            <v>Y</v>
          </cell>
          <cell r="LB160" t="str">
            <v>Y</v>
          </cell>
          <cell r="LC160" t="str">
            <v>Y</v>
          </cell>
          <cell r="LD160" t="str">
            <v>Y</v>
          </cell>
          <cell r="LE160" t="str">
            <v>Y</v>
          </cell>
          <cell r="LF160" t="str">
            <v>Y</v>
          </cell>
          <cell r="LG160" t="str">
            <v>Y</v>
          </cell>
          <cell r="LH160" t="str">
            <v>Y</v>
          </cell>
          <cell r="LI160" t="str">
            <v>N</v>
          </cell>
          <cell r="LJ160" t="str">
            <v>Y</v>
          </cell>
          <cell r="LK160" t="str">
            <v>Y</v>
          </cell>
          <cell r="LL160" t="str">
            <v>N</v>
          </cell>
          <cell r="LM160" t="str">
            <v>Y</v>
          </cell>
          <cell r="LN160" t="str">
            <v>N</v>
          </cell>
          <cell r="LO160" t="str">
            <v>N</v>
          </cell>
          <cell r="LP160" t="str">
            <v>Y</v>
          </cell>
          <cell r="LQ160" t="str">
            <v>N</v>
          </cell>
          <cell r="LR160"/>
          <cell r="LS160" t="str">
            <v>Y</v>
          </cell>
          <cell r="LT160" t="str">
            <v>Y</v>
          </cell>
          <cell r="LU160" t="str">
            <v>N</v>
          </cell>
          <cell r="LV160" t="str">
            <v>N</v>
          </cell>
          <cell r="LW160" t="str">
            <v>Y</v>
          </cell>
          <cell r="LX160" t="str">
            <v>Y</v>
          </cell>
          <cell r="LY160" t="str">
            <v>Y</v>
          </cell>
          <cell r="LZ160" t="str">
            <v>Y</v>
          </cell>
          <cell r="MA160" t="str">
            <v>N</v>
          </cell>
          <cell r="MB160" t="str">
            <v>Y</v>
          </cell>
          <cell r="MC160" t="str">
            <v>Y</v>
          </cell>
          <cell r="MD160" t="str">
            <v>Y</v>
          </cell>
          <cell r="ME160" t="str">
            <v>Y</v>
          </cell>
          <cell r="MF160" t="str">
            <v>Y</v>
          </cell>
          <cell r="MG160" t="str">
            <v>Y</v>
          </cell>
          <cell r="MH160" t="str">
            <v>Y</v>
          </cell>
          <cell r="MI160" t="str">
            <v>N</v>
          </cell>
          <cell r="MJ160" t="str">
            <v>N</v>
          </cell>
          <cell r="MK160" t="str">
            <v>Y</v>
          </cell>
          <cell r="ML160" t="str">
            <v>Y</v>
          </cell>
          <cell r="MM160" t="str">
            <v>N</v>
          </cell>
          <cell r="MN160" t="str">
            <v>N</v>
          </cell>
          <cell r="MO160" t="str">
            <v>Y</v>
          </cell>
          <cell r="MP160" t="str">
            <v>N</v>
          </cell>
          <cell r="MQ160"/>
          <cell r="MR160" t="str">
            <v>N</v>
          </cell>
          <cell r="MS160" t="str">
            <v>Y</v>
          </cell>
          <cell r="MT160" t="str">
            <v>Y</v>
          </cell>
          <cell r="MU160" t="str">
            <v>N</v>
          </cell>
          <cell r="MV160" t="str">
            <v>Y</v>
          </cell>
          <cell r="MW160" t="str">
            <v>Y</v>
          </cell>
          <cell r="MX160" t="str">
            <v>N</v>
          </cell>
          <cell r="MY160" t="str">
            <v>Y</v>
          </cell>
          <cell r="MZ160" t="str">
            <v>Y</v>
          </cell>
          <cell r="NA160" t="str">
            <v>N</v>
          </cell>
          <cell r="NB160" t="str">
            <v>Y</v>
          </cell>
          <cell r="NC160" t="str">
            <v>Y</v>
          </cell>
          <cell r="ND160" t="str">
            <v>N</v>
          </cell>
          <cell r="NE160" t="str">
            <v>Y</v>
          </cell>
          <cell r="NF160" t="str">
            <v>N</v>
          </cell>
          <cell r="NG160" t="str">
            <v>Y</v>
          </cell>
          <cell r="NH160" t="str">
            <v>Y</v>
          </cell>
          <cell r="NI160" t="str">
            <v>Y</v>
          </cell>
          <cell r="NJ160" t="str">
            <v>Y</v>
          </cell>
          <cell r="NK160" t="str">
            <v>Y</v>
          </cell>
          <cell r="NL160" t="str">
            <v>Y</v>
          </cell>
          <cell r="NM160" t="str">
            <v>Y</v>
          </cell>
          <cell r="NN160" t="str">
            <v>Y</v>
          </cell>
          <cell r="NO160" t="str">
            <v>Y</v>
          </cell>
          <cell r="NP160" t="str">
            <v>N</v>
          </cell>
          <cell r="NQ160" t="str">
            <v>Y</v>
          </cell>
          <cell r="NR160" t="str">
            <v>N</v>
          </cell>
          <cell r="NS160"/>
          <cell r="NT160"/>
          <cell r="NU160" t="str">
            <v>Y</v>
          </cell>
          <cell r="NV160" t="str">
            <v>Y</v>
          </cell>
          <cell r="NW160" t="str">
            <v>Y</v>
          </cell>
          <cell r="NX160" t="str">
            <v>Y</v>
          </cell>
          <cell r="NY160" t="str">
            <v>Y</v>
          </cell>
          <cell r="NZ160" t="str">
            <v>Y</v>
          </cell>
          <cell r="OA160" t="str">
            <v>Y</v>
          </cell>
          <cell r="OB160" t="str">
            <v>Y</v>
          </cell>
          <cell r="OC160"/>
          <cell r="OD160" t="str">
            <v>N</v>
          </cell>
          <cell r="OE160" t="str">
            <v>Y</v>
          </cell>
          <cell r="OF160" t="str">
            <v>Y</v>
          </cell>
          <cell r="OG160" t="str">
            <v>Y</v>
          </cell>
          <cell r="OH160"/>
          <cell r="OI160" t="str">
            <v>Y</v>
          </cell>
          <cell r="OJ160" t="str">
            <v>Y</v>
          </cell>
          <cell r="OK160" t="str">
            <v>Y</v>
          </cell>
          <cell r="OL160" t="str">
            <v>N</v>
          </cell>
          <cell r="OM160" t="str">
            <v>N</v>
          </cell>
          <cell r="ON160" t="str">
            <v>Y</v>
          </cell>
          <cell r="OO160" t="str">
            <v>Y</v>
          </cell>
          <cell r="OP160"/>
          <cell r="OQ160" t="str">
            <v>N</v>
          </cell>
          <cell r="OR160" t="str">
            <v>Y</v>
          </cell>
          <cell r="OS160" t="str">
            <v>Y</v>
          </cell>
          <cell r="OT160"/>
          <cell r="OU160" t="str">
            <v>Y</v>
          </cell>
          <cell r="OV160" t="str">
            <v>Y</v>
          </cell>
          <cell r="OW160" t="str">
            <v>N</v>
          </cell>
          <cell r="OX160" t="str">
            <v>Y</v>
          </cell>
          <cell r="OY160" t="str">
            <v>N</v>
          </cell>
          <cell r="OZ160" t="str">
            <v>N</v>
          </cell>
          <cell r="PA160" t="str">
            <v>Y</v>
          </cell>
          <cell r="PB160" t="str">
            <v>Y</v>
          </cell>
          <cell r="PC160" t="str">
            <v>Y</v>
          </cell>
          <cell r="PD160" t="str">
            <v>Y</v>
          </cell>
          <cell r="PE160" t="str">
            <v>Y</v>
          </cell>
          <cell r="PF160" t="str">
            <v>Y</v>
          </cell>
          <cell r="PG160" t="str">
            <v>Y</v>
          </cell>
          <cell r="PH160" t="str">
            <v>Y</v>
          </cell>
          <cell r="PI160" t="str">
            <v>Y</v>
          </cell>
          <cell r="PJ160" t="str">
            <v>Y</v>
          </cell>
          <cell r="PK160" t="str">
            <v>Y</v>
          </cell>
          <cell r="PL160" t="str">
            <v>N</v>
          </cell>
          <cell r="PM160" t="str">
            <v>N</v>
          </cell>
          <cell r="PN160" t="str">
            <v>N</v>
          </cell>
          <cell r="PO160" t="str">
            <v>Y</v>
          </cell>
          <cell r="PP160" t="str">
            <v>N</v>
          </cell>
          <cell r="PQ160" t="str">
            <v>Y</v>
          </cell>
          <cell r="PR160" t="str">
            <v>N</v>
          </cell>
          <cell r="PS160" t="str">
            <v>Y</v>
          </cell>
          <cell r="PT160" t="str">
            <v>Y</v>
          </cell>
          <cell r="PU160" t="str">
            <v>Y</v>
          </cell>
          <cell r="PV160" t="str">
            <v>N</v>
          </cell>
          <cell r="PW160" t="str">
            <v>N</v>
          </cell>
          <cell r="PX160" t="str">
            <v>Y</v>
          </cell>
          <cell r="PY160" t="str">
            <v>Y</v>
          </cell>
          <cell r="PZ160" t="str">
            <v>Y</v>
          </cell>
          <cell r="QA160"/>
          <cell r="QB160" t="str">
            <v>Y</v>
          </cell>
          <cell r="QC160" t="str">
            <v>Y</v>
          </cell>
          <cell r="QD160" t="str">
            <v>N</v>
          </cell>
          <cell r="QE160" t="str">
            <v>Y</v>
          </cell>
          <cell r="QF160" t="str">
            <v>Y</v>
          </cell>
          <cell r="QG160" t="str">
            <v>Y</v>
          </cell>
          <cell r="QH160" t="str">
            <v>Y</v>
          </cell>
          <cell r="QI160" t="str">
            <v>Y</v>
          </cell>
          <cell r="QJ160" t="str">
            <v>Y</v>
          </cell>
          <cell r="QK160" t="str">
            <v>Y</v>
          </cell>
          <cell r="QL160" t="str">
            <v>N</v>
          </cell>
          <cell r="QM160" t="str">
            <v>N</v>
          </cell>
          <cell r="QN160" t="str">
            <v>Y</v>
          </cell>
          <cell r="QO160" t="str">
            <v>N</v>
          </cell>
          <cell r="QP160" t="str">
            <v>Y</v>
          </cell>
          <cell r="QQ160" t="str">
            <v>N</v>
          </cell>
          <cell r="QR160" t="str">
            <v>N</v>
          </cell>
          <cell r="QS160" t="str">
            <v>Y</v>
          </cell>
          <cell r="QT160" t="str">
            <v>N</v>
          </cell>
          <cell r="QU160" t="str">
            <v>Y</v>
          </cell>
          <cell r="QV160" t="str">
            <v>N</v>
          </cell>
          <cell r="QW160" t="str">
            <v>N</v>
          </cell>
          <cell r="QX160" t="str">
            <v>Y</v>
          </cell>
          <cell r="QY160" t="str">
            <v>Y</v>
          </cell>
          <cell r="QZ160"/>
          <cell r="RA160" t="str">
            <v>N</v>
          </cell>
          <cell r="RB160" t="str">
            <v>N</v>
          </cell>
          <cell r="RC160" t="str">
            <v>N</v>
          </cell>
          <cell r="RD160" t="str">
            <v>N</v>
          </cell>
          <cell r="RE160" t="str">
            <v>Y</v>
          </cell>
          <cell r="RF160" t="str">
            <v>Y</v>
          </cell>
          <cell r="RG160" t="str">
            <v>Y</v>
          </cell>
          <cell r="RH160" t="str">
            <v>Y</v>
          </cell>
          <cell r="RI160" t="str">
            <v>Y</v>
          </cell>
          <cell r="RJ160" t="str">
            <v>Y</v>
          </cell>
          <cell r="RK160" t="str">
            <v>Y</v>
          </cell>
          <cell r="RL160" t="str">
            <v>Y</v>
          </cell>
          <cell r="RM160"/>
          <cell r="RN160" t="str">
            <v>Y</v>
          </cell>
          <cell r="RO160" t="str">
            <v>Y</v>
          </cell>
          <cell r="RP160" t="str">
            <v>Y</v>
          </cell>
          <cell r="RQ160" t="str">
            <v>Y</v>
          </cell>
          <cell r="RR160" t="str">
            <v>Y</v>
          </cell>
          <cell r="RS160" t="str">
            <v>Y</v>
          </cell>
          <cell r="RT160" t="str">
            <v>Y</v>
          </cell>
          <cell r="RU160" t="str">
            <v>N</v>
          </cell>
          <cell r="RV160" t="str">
            <v>Y</v>
          </cell>
          <cell r="RW160" t="str">
            <v>N</v>
          </cell>
          <cell r="RX160" t="str">
            <v>Y</v>
          </cell>
          <cell r="RY160"/>
          <cell r="RZ160" t="str">
            <v>Y</v>
          </cell>
          <cell r="SA160" t="str">
            <v>Y</v>
          </cell>
          <cell r="SB160" t="str">
            <v>Y</v>
          </cell>
          <cell r="SC160"/>
          <cell r="SD160" t="str">
            <v>N</v>
          </cell>
          <cell r="SE160" t="str">
            <v>N</v>
          </cell>
          <cell r="SF160" t="str">
            <v>Y</v>
          </cell>
          <cell r="SG160" t="str">
            <v>N</v>
          </cell>
          <cell r="SH160" t="str">
            <v>N</v>
          </cell>
          <cell r="SI160" t="str">
            <v>N</v>
          </cell>
          <cell r="SJ160" t="str">
            <v>Y</v>
          </cell>
          <cell r="SK160" t="str">
            <v>Y</v>
          </cell>
          <cell r="SL160" t="str">
            <v>N</v>
          </cell>
          <cell r="SM160"/>
          <cell r="SN160" t="str">
            <v>N</v>
          </cell>
          <cell r="SO160" t="str">
            <v>N</v>
          </cell>
          <cell r="SP160" t="str">
            <v>N</v>
          </cell>
          <cell r="SQ160" t="str">
            <v>N</v>
          </cell>
          <cell r="SR160" t="str">
            <v>Y</v>
          </cell>
          <cell r="SS160" t="str">
            <v>Y</v>
          </cell>
          <cell r="ST160" t="str">
            <v>Y</v>
          </cell>
          <cell r="SU160" t="str">
            <v>Y</v>
          </cell>
          <cell r="SV160" t="str">
            <v>N</v>
          </cell>
          <cell r="SW160" t="str">
            <v>Y</v>
          </cell>
          <cell r="SX160" t="str">
            <v>Y</v>
          </cell>
          <cell r="SY160" t="str">
            <v>Y</v>
          </cell>
          <cell r="SZ160" t="str">
            <v>Y</v>
          </cell>
          <cell r="TA160" t="str">
            <v>Y</v>
          </cell>
          <cell r="TB160" t="str">
            <v>Y</v>
          </cell>
          <cell r="TC160" t="str">
            <v>N</v>
          </cell>
          <cell r="TD160" t="str">
            <v>N</v>
          </cell>
          <cell r="TE160" t="str">
            <v>Y</v>
          </cell>
          <cell r="TF160" t="str">
            <v>Y</v>
          </cell>
          <cell r="TG160" t="str">
            <v>N</v>
          </cell>
          <cell r="TH160" t="str">
            <v>Y</v>
          </cell>
          <cell r="TI160" t="str">
            <v>N</v>
          </cell>
          <cell r="TJ160" t="str">
            <v>Y</v>
          </cell>
          <cell r="TK160" t="str">
            <v>Y</v>
          </cell>
          <cell r="TL160" t="str">
            <v>Y</v>
          </cell>
          <cell r="TM160" t="str">
            <v>Y</v>
          </cell>
          <cell r="TN160" t="str">
            <v>Y</v>
          </cell>
          <cell r="TO160" t="str">
            <v>Y</v>
          </cell>
          <cell r="TP160" t="str">
            <v>Y</v>
          </cell>
          <cell r="TQ160" t="str">
            <v>N</v>
          </cell>
          <cell r="TR160"/>
          <cell r="TS160" t="str">
            <v>Y</v>
          </cell>
          <cell r="TT160" t="str">
            <v>N</v>
          </cell>
          <cell r="TU160" t="str">
            <v>N</v>
          </cell>
          <cell r="TV160" t="str">
            <v>Y</v>
          </cell>
          <cell r="TW160" t="str">
            <v>Y</v>
          </cell>
          <cell r="TX160" t="str">
            <v>Y</v>
          </cell>
          <cell r="TY160" t="str">
            <v>Y</v>
          </cell>
          <cell r="TZ160" t="str">
            <v>Y</v>
          </cell>
          <cell r="UA160" t="str">
            <v>Y</v>
          </cell>
          <cell r="UB160" t="str">
            <v>Y</v>
          </cell>
          <cell r="UC160" t="str">
            <v>Y</v>
          </cell>
          <cell r="UD160" t="str">
            <v>Y</v>
          </cell>
          <cell r="UE160" t="str">
            <v>N</v>
          </cell>
          <cell r="UF160" t="str">
            <v>Y</v>
          </cell>
          <cell r="UG160" t="str">
            <v>N</v>
          </cell>
          <cell r="UH160" t="str">
            <v>Y</v>
          </cell>
          <cell r="UI160" t="str">
            <v>Y</v>
          </cell>
          <cell r="UJ160" t="str">
            <v>N</v>
          </cell>
          <cell r="UK160" t="str">
            <v>Y</v>
          </cell>
          <cell r="UL160" t="str">
            <v>N</v>
          </cell>
          <cell r="UM160" t="str">
            <v>Y</v>
          </cell>
          <cell r="UN160" t="str">
            <v>Y</v>
          </cell>
          <cell r="UO160"/>
          <cell r="UP160" t="str">
            <v>Y</v>
          </cell>
          <cell r="UQ160" t="str">
            <v>Y</v>
          </cell>
          <cell r="UR160"/>
          <cell r="US160" t="str">
            <v>Y</v>
          </cell>
          <cell r="UT160" t="str">
            <v>Y</v>
          </cell>
          <cell r="UU160" t="str">
            <v>Y</v>
          </cell>
          <cell r="UV160" t="str">
            <v>Y</v>
          </cell>
          <cell r="UW160" t="str">
            <v>Y</v>
          </cell>
          <cell r="UX160" t="str">
            <v>Y</v>
          </cell>
          <cell r="UY160" t="str">
            <v>Y</v>
          </cell>
          <cell r="UZ160" t="str">
            <v>Y</v>
          </cell>
          <cell r="VA160" t="str">
            <v>Y</v>
          </cell>
          <cell r="VB160" t="str">
            <v>Y</v>
          </cell>
          <cell r="VC160" t="str">
            <v>N</v>
          </cell>
          <cell r="VD160" t="str">
            <v>Y</v>
          </cell>
          <cell r="VE160" t="str">
            <v>N</v>
          </cell>
          <cell r="VF160" t="str">
            <v>Y</v>
          </cell>
          <cell r="VG160"/>
          <cell r="VH160" t="str">
            <v>Y</v>
          </cell>
          <cell r="VI160" t="str">
            <v>Y</v>
          </cell>
          <cell r="VJ160" t="str">
            <v>Y</v>
          </cell>
          <cell r="VK160" t="str">
            <v>N</v>
          </cell>
          <cell r="VL160" t="str">
            <v>N</v>
          </cell>
          <cell r="VM160"/>
          <cell r="VN160" t="str">
            <v>Y</v>
          </cell>
          <cell r="VO160" t="str">
            <v>Y</v>
          </cell>
          <cell r="VP160"/>
          <cell r="VQ160" t="str">
            <v>N</v>
          </cell>
          <cell r="VR160" t="str">
            <v>Y</v>
          </cell>
          <cell r="VS160" t="str">
            <v>Y</v>
          </cell>
          <cell r="VT160" t="str">
            <v>Y</v>
          </cell>
          <cell r="VU160" t="str">
            <v>Y</v>
          </cell>
          <cell r="VV160" t="str">
            <v>N</v>
          </cell>
          <cell r="VW160" t="str">
            <v>N</v>
          </cell>
          <cell r="VX160"/>
          <cell r="VY160" t="str">
            <v>N</v>
          </cell>
          <cell r="VZ160" t="str">
            <v>Y</v>
          </cell>
          <cell r="WA160"/>
          <cell r="WB160"/>
          <cell r="WC160" t="str">
            <v>N</v>
          </cell>
          <cell r="WD160" t="str">
            <v>Y</v>
          </cell>
          <cell r="WE160" t="str">
            <v>Y</v>
          </cell>
          <cell r="WF160"/>
          <cell r="WG160" t="str">
            <v>Y</v>
          </cell>
          <cell r="WH160" t="str">
            <v>Y</v>
          </cell>
          <cell r="WI160" t="str">
            <v>N</v>
          </cell>
          <cell r="WJ160"/>
          <cell r="WK160"/>
          <cell r="WL160" t="str">
            <v>Y</v>
          </cell>
          <cell r="WM160" t="str">
            <v>Y</v>
          </cell>
          <cell r="WN160" t="str">
            <v>Y</v>
          </cell>
          <cell r="WO160" t="str">
            <v>N</v>
          </cell>
          <cell r="WP160"/>
          <cell r="WQ160"/>
          <cell r="WR160"/>
          <cell r="WS160" t="str">
            <v>N</v>
          </cell>
          <cell r="WT160" t="str">
            <v>Y</v>
          </cell>
          <cell r="WU160" t="str">
            <v>Y</v>
          </cell>
          <cell r="WV160" t="str">
            <v>Y</v>
          </cell>
          <cell r="WW160" t="str">
            <v>Y</v>
          </cell>
          <cell r="WX160" t="str">
            <v>Y</v>
          </cell>
          <cell r="WY160" t="str">
            <v>Y</v>
          </cell>
          <cell r="WZ160" t="str">
            <v>Y</v>
          </cell>
          <cell r="XA160"/>
          <cell r="XB160" t="str">
            <v>N</v>
          </cell>
          <cell r="XC160"/>
          <cell r="XD160"/>
          <cell r="XE160"/>
          <cell r="XF160"/>
          <cell r="XG160"/>
          <cell r="XH160"/>
          <cell r="XI160" t="str">
            <v>Y</v>
          </cell>
          <cell r="XJ160"/>
          <cell r="XK160" t="str">
            <v>Y</v>
          </cell>
          <cell r="XL160" t="str">
            <v>Y</v>
          </cell>
          <cell r="XM160"/>
          <cell r="XN160" t="str">
            <v>Y</v>
          </cell>
          <cell r="XO160"/>
          <cell r="XP160" t="str">
            <v>N</v>
          </cell>
          <cell r="XQ160" t="str">
            <v>Y</v>
          </cell>
          <cell r="XR160" t="str">
            <v>Y</v>
          </cell>
          <cell r="XS160" t="str">
            <v>N</v>
          </cell>
          <cell r="XT160" t="str">
            <v>Y</v>
          </cell>
          <cell r="XU160" t="str">
            <v>Y</v>
          </cell>
          <cell r="XV160" t="str">
            <v>Y</v>
          </cell>
        </row>
        <row r="161">
          <cell r="E161" t="str">
            <v>Y</v>
          </cell>
          <cell r="F161" t="str">
            <v>Y</v>
          </cell>
          <cell r="G161" t="str">
            <v>Y</v>
          </cell>
          <cell r="H161" t="str">
            <v>Y</v>
          </cell>
          <cell r="I161" t="str">
            <v>Y</v>
          </cell>
          <cell r="J161" t="str">
            <v>Y</v>
          </cell>
          <cell r="K161" t="str">
            <v>Y</v>
          </cell>
          <cell r="L161" t="str">
            <v>Y</v>
          </cell>
          <cell r="M161" t="str">
            <v>Y</v>
          </cell>
          <cell r="N161" t="str">
            <v>Y</v>
          </cell>
          <cell r="O161"/>
          <cell r="P161" t="str">
            <v>Y</v>
          </cell>
          <cell r="Q161" t="str">
            <v>Y</v>
          </cell>
          <cell r="R161" t="str">
            <v>Y</v>
          </cell>
          <cell r="S161" t="str">
            <v>Y</v>
          </cell>
          <cell r="T161" t="str">
            <v>Y</v>
          </cell>
          <cell r="U161" t="str">
            <v>Y</v>
          </cell>
          <cell r="V161" t="str">
            <v>Y</v>
          </cell>
          <cell r="W161" t="str">
            <v>Y</v>
          </cell>
          <cell r="X161" t="str">
            <v>Y</v>
          </cell>
          <cell r="Y161" t="str">
            <v>Y</v>
          </cell>
          <cell r="Z161"/>
          <cell r="AA161" t="str">
            <v>Y</v>
          </cell>
          <cell r="AB161" t="str">
            <v>Y</v>
          </cell>
          <cell r="AC161" t="str">
            <v>Y</v>
          </cell>
          <cell r="AD161" t="str">
            <v>Y</v>
          </cell>
          <cell r="AE161" t="str">
            <v>Y</v>
          </cell>
          <cell r="AF161" t="str">
            <v>Y</v>
          </cell>
          <cell r="AG161" t="str">
            <v>Y</v>
          </cell>
          <cell r="AH161" t="str">
            <v>Y</v>
          </cell>
          <cell r="AI161" t="str">
            <v>Y</v>
          </cell>
          <cell r="AJ161" t="str">
            <v>Y</v>
          </cell>
          <cell r="AK161" t="str">
            <v>Y</v>
          </cell>
          <cell r="AL161" t="str">
            <v>Y</v>
          </cell>
          <cell r="AM161" t="str">
            <v>Y</v>
          </cell>
          <cell r="AN161" t="str">
            <v>Y</v>
          </cell>
          <cell r="AO161" t="str">
            <v>Y</v>
          </cell>
          <cell r="AP161" t="str">
            <v>Y</v>
          </cell>
          <cell r="AQ161" t="str">
            <v>Y</v>
          </cell>
          <cell r="AR161" t="str">
            <v>Y</v>
          </cell>
          <cell r="AS161" t="str">
            <v>Y</v>
          </cell>
          <cell r="AT161" t="str">
            <v>Y</v>
          </cell>
          <cell r="AU161" t="str">
            <v>Y</v>
          </cell>
          <cell r="AV161" t="str">
            <v>Y</v>
          </cell>
          <cell r="AW161" t="str">
            <v>Y</v>
          </cell>
          <cell r="AX161" t="str">
            <v>Y</v>
          </cell>
          <cell r="AY161"/>
          <cell r="AZ161" t="str">
            <v>Y</v>
          </cell>
          <cell r="BA161"/>
          <cell r="BB161" t="str">
            <v>Y</v>
          </cell>
          <cell r="BC161" t="str">
            <v>Y</v>
          </cell>
          <cell r="BD161" t="str">
            <v>Y</v>
          </cell>
          <cell r="BE161" t="str">
            <v>Y</v>
          </cell>
          <cell r="BF161" t="str">
            <v>Y</v>
          </cell>
          <cell r="BG161" t="str">
            <v>Y</v>
          </cell>
          <cell r="BH161" t="str">
            <v>Y</v>
          </cell>
          <cell r="BI161" t="str">
            <v>Y</v>
          </cell>
          <cell r="BJ161" t="str">
            <v>Y</v>
          </cell>
          <cell r="BK161" t="str">
            <v>Y</v>
          </cell>
          <cell r="BL161" t="str">
            <v>Y</v>
          </cell>
          <cell r="BM161" t="str">
            <v>Y</v>
          </cell>
          <cell r="BN161" t="str">
            <v>Y</v>
          </cell>
          <cell r="BO161" t="str">
            <v>Y</v>
          </cell>
          <cell r="BP161" t="str">
            <v>Y</v>
          </cell>
          <cell r="BQ161" t="str">
            <v>Y</v>
          </cell>
          <cell r="BR161" t="str">
            <v>Y</v>
          </cell>
          <cell r="BS161" t="str">
            <v>Y</v>
          </cell>
          <cell r="BT161" t="str">
            <v>Y</v>
          </cell>
          <cell r="BU161" t="str">
            <v>Y</v>
          </cell>
          <cell r="BV161" t="str">
            <v>Y</v>
          </cell>
          <cell r="BW161" t="str">
            <v>Y</v>
          </cell>
          <cell r="BX161" t="str">
            <v>Y</v>
          </cell>
          <cell r="BY161" t="str">
            <v>Y</v>
          </cell>
          <cell r="BZ161" t="str">
            <v>Y</v>
          </cell>
          <cell r="CA161" t="str">
            <v>Y</v>
          </cell>
          <cell r="CB161" t="str">
            <v>Y</v>
          </cell>
          <cell r="CC161" t="str">
            <v>Y</v>
          </cell>
          <cell r="CD161" t="str">
            <v>Y</v>
          </cell>
          <cell r="CE161" t="str">
            <v>Y</v>
          </cell>
          <cell r="CF161" t="str">
            <v>Y</v>
          </cell>
          <cell r="CG161" t="str">
            <v>Y</v>
          </cell>
          <cell r="CH161" t="str">
            <v>Y</v>
          </cell>
          <cell r="CI161" t="str">
            <v>Y</v>
          </cell>
          <cell r="CJ161" t="str">
            <v>Y</v>
          </cell>
          <cell r="CK161" t="str">
            <v>Y</v>
          </cell>
          <cell r="CL161" t="str">
            <v>Y</v>
          </cell>
          <cell r="CM161"/>
          <cell r="CN161" t="str">
            <v>Y</v>
          </cell>
          <cell r="CO161" t="str">
            <v>Y</v>
          </cell>
          <cell r="CP161" t="str">
            <v>Y</v>
          </cell>
          <cell r="CQ161" t="str">
            <v>Y</v>
          </cell>
          <cell r="CR161"/>
          <cell r="CS161" t="str">
            <v>Y</v>
          </cell>
          <cell r="CT161" t="str">
            <v>Y</v>
          </cell>
          <cell r="CU161" t="str">
            <v>Y</v>
          </cell>
          <cell r="CV161" t="str">
            <v>Y</v>
          </cell>
          <cell r="CW161" t="str">
            <v>Y</v>
          </cell>
          <cell r="CX161" t="str">
            <v>Y</v>
          </cell>
          <cell r="CY161" t="str">
            <v>Y</v>
          </cell>
          <cell r="CZ161" t="str">
            <v>Y</v>
          </cell>
          <cell r="DA161" t="str">
            <v>Y</v>
          </cell>
          <cell r="DB161" t="str">
            <v>Y</v>
          </cell>
          <cell r="DC161" t="str">
            <v>Y</v>
          </cell>
          <cell r="DD161" t="str">
            <v>Y</v>
          </cell>
          <cell r="DE161" t="str">
            <v>Y</v>
          </cell>
          <cell r="DF161" t="str">
            <v>Y</v>
          </cell>
          <cell r="DG161" t="str">
            <v>Y</v>
          </cell>
          <cell r="DH161" t="str">
            <v>Y</v>
          </cell>
          <cell r="DI161" t="str">
            <v>Y</v>
          </cell>
          <cell r="DJ161" t="str">
            <v>Y</v>
          </cell>
          <cell r="DK161" t="str">
            <v>Y</v>
          </cell>
          <cell r="DL161" t="str">
            <v>Y</v>
          </cell>
          <cell r="DM161" t="str">
            <v>Y</v>
          </cell>
          <cell r="DN161" t="str">
            <v>Y</v>
          </cell>
          <cell r="DO161" t="str">
            <v>Y</v>
          </cell>
          <cell r="DP161" t="str">
            <v>Y</v>
          </cell>
          <cell r="DQ161" t="str">
            <v>Y</v>
          </cell>
          <cell r="DR161" t="str">
            <v>Y</v>
          </cell>
          <cell r="DS161" t="str">
            <v>Y</v>
          </cell>
          <cell r="DT161" t="str">
            <v>Y</v>
          </cell>
          <cell r="DU161" t="str">
            <v>Y</v>
          </cell>
          <cell r="DV161" t="str">
            <v>Y</v>
          </cell>
          <cell r="DW161" t="str">
            <v>Y</v>
          </cell>
          <cell r="DX161" t="str">
            <v>Y</v>
          </cell>
          <cell r="DY161" t="str">
            <v>Y</v>
          </cell>
          <cell r="DZ161" t="str">
            <v>Y</v>
          </cell>
          <cell r="EA161" t="str">
            <v>Y</v>
          </cell>
          <cell r="EB161"/>
          <cell r="EC161" t="str">
            <v>Y</v>
          </cell>
          <cell r="ED161" t="str">
            <v>Y</v>
          </cell>
          <cell r="EE161" t="str">
            <v>Y</v>
          </cell>
          <cell r="EF161" t="str">
            <v>N</v>
          </cell>
          <cell r="EG161" t="str">
            <v>Y</v>
          </cell>
          <cell r="EH161" t="str">
            <v>Y</v>
          </cell>
          <cell r="EI161" t="str">
            <v>N</v>
          </cell>
          <cell r="EJ161" t="str">
            <v>Y</v>
          </cell>
          <cell r="EK161" t="str">
            <v>Y</v>
          </cell>
          <cell r="EL161"/>
          <cell r="EM161" t="str">
            <v>Y</v>
          </cell>
          <cell r="EN161" t="str">
            <v>Y</v>
          </cell>
          <cell r="EO161" t="str">
            <v>Y</v>
          </cell>
          <cell r="EP161" t="str">
            <v>Y</v>
          </cell>
          <cell r="EQ161" t="str">
            <v>Y</v>
          </cell>
          <cell r="ER161" t="str">
            <v>Y</v>
          </cell>
          <cell r="ES161" t="str">
            <v>Y</v>
          </cell>
          <cell r="ET161" t="str">
            <v>Y</v>
          </cell>
          <cell r="EU161" t="str">
            <v>Y</v>
          </cell>
          <cell r="EV161" t="str">
            <v>Y</v>
          </cell>
          <cell r="EW161" t="str">
            <v>Y</v>
          </cell>
          <cell r="EX161" t="str">
            <v>Y</v>
          </cell>
          <cell r="EY161"/>
          <cell r="EZ161" t="str">
            <v>Y</v>
          </cell>
          <cell r="FA161" t="str">
            <v>Y</v>
          </cell>
          <cell r="FB161" t="str">
            <v>Y</v>
          </cell>
          <cell r="FC161" t="str">
            <v>Y</v>
          </cell>
          <cell r="FD161" t="str">
            <v>Y</v>
          </cell>
          <cell r="FE161" t="str">
            <v>Y</v>
          </cell>
          <cell r="FF161" t="str">
            <v>Y</v>
          </cell>
          <cell r="FG161" t="str">
            <v>Y</v>
          </cell>
          <cell r="FH161" t="str">
            <v>Y</v>
          </cell>
          <cell r="FI161" t="str">
            <v>Y</v>
          </cell>
          <cell r="FJ161" t="str">
            <v>Y</v>
          </cell>
          <cell r="FK161" t="str">
            <v>Y</v>
          </cell>
          <cell r="FL161" t="str">
            <v>Y</v>
          </cell>
          <cell r="FM161" t="str">
            <v>Y</v>
          </cell>
          <cell r="FN161" t="str">
            <v>Y</v>
          </cell>
          <cell r="FO161" t="str">
            <v>Y</v>
          </cell>
          <cell r="FP161" t="str">
            <v>Y</v>
          </cell>
          <cell r="FQ161" t="str">
            <v>Y</v>
          </cell>
          <cell r="FR161" t="str">
            <v>Y</v>
          </cell>
          <cell r="FS161" t="str">
            <v>Y</v>
          </cell>
          <cell r="FT161" t="str">
            <v>Y</v>
          </cell>
          <cell r="FU161" t="str">
            <v>Y</v>
          </cell>
          <cell r="FV161" t="str">
            <v>Y</v>
          </cell>
          <cell r="FW161" t="str">
            <v>Y</v>
          </cell>
          <cell r="FX161" t="str">
            <v>Y</v>
          </cell>
          <cell r="FY161" t="str">
            <v>N</v>
          </cell>
          <cell r="FZ161" t="str">
            <v>Y</v>
          </cell>
          <cell r="GA161" t="str">
            <v>Y</v>
          </cell>
          <cell r="GB161"/>
          <cell r="GC161" t="str">
            <v>Y</v>
          </cell>
          <cell r="GD161" t="str">
            <v>Y</v>
          </cell>
          <cell r="GE161"/>
          <cell r="GF161" t="str">
            <v>Y</v>
          </cell>
          <cell r="GG161" t="str">
            <v>Y</v>
          </cell>
          <cell r="GH161" t="str">
            <v>Y</v>
          </cell>
          <cell r="GI161" t="str">
            <v>Y</v>
          </cell>
          <cell r="GJ161" t="str">
            <v>Y</v>
          </cell>
          <cell r="GK161" t="str">
            <v>Y</v>
          </cell>
          <cell r="GL161" t="str">
            <v>Y</v>
          </cell>
          <cell r="GM161" t="str">
            <v>Y</v>
          </cell>
          <cell r="GN161" t="str">
            <v>Y</v>
          </cell>
          <cell r="GO161" t="str">
            <v>Y</v>
          </cell>
          <cell r="GP161" t="str">
            <v>Y</v>
          </cell>
          <cell r="GQ161" t="str">
            <v>Y</v>
          </cell>
          <cell r="GR161" t="str">
            <v>Y</v>
          </cell>
          <cell r="GS161" t="str">
            <v>Y</v>
          </cell>
          <cell r="GT161" t="str">
            <v>Y</v>
          </cell>
          <cell r="GU161" t="str">
            <v>Y</v>
          </cell>
          <cell r="GV161" t="str">
            <v>Y</v>
          </cell>
          <cell r="GW161" t="str">
            <v>Y</v>
          </cell>
          <cell r="GX161" t="str">
            <v>Y</v>
          </cell>
          <cell r="GY161" t="str">
            <v>Y</v>
          </cell>
          <cell r="GZ161" t="str">
            <v>Y</v>
          </cell>
          <cell r="HA161" t="str">
            <v>Y</v>
          </cell>
          <cell r="HB161" t="str">
            <v>Y</v>
          </cell>
          <cell r="HC161" t="str">
            <v>Y</v>
          </cell>
          <cell r="HD161" t="str">
            <v>Y</v>
          </cell>
          <cell r="HE161" t="str">
            <v>Y</v>
          </cell>
          <cell r="HF161"/>
          <cell r="HG161" t="str">
            <v>Y</v>
          </cell>
          <cell r="HH161" t="str">
            <v>Y</v>
          </cell>
          <cell r="HI161" t="str">
            <v>Y</v>
          </cell>
          <cell r="HJ161" t="str">
            <v>Y</v>
          </cell>
          <cell r="HK161" t="str">
            <v>Y</v>
          </cell>
          <cell r="HL161" t="str">
            <v>Y</v>
          </cell>
          <cell r="HM161" t="str">
            <v>Y</v>
          </cell>
          <cell r="HN161" t="str">
            <v>Y</v>
          </cell>
          <cell r="HO161" t="str">
            <v>Y</v>
          </cell>
          <cell r="HP161"/>
          <cell r="HQ161" t="str">
            <v>Y</v>
          </cell>
          <cell r="HR161" t="str">
            <v>Y</v>
          </cell>
          <cell r="HS161" t="str">
            <v>Y</v>
          </cell>
          <cell r="HT161" t="str">
            <v>Y</v>
          </cell>
          <cell r="HU161" t="str">
            <v>Y</v>
          </cell>
          <cell r="HV161" t="str">
            <v>Y</v>
          </cell>
          <cell r="HW161" t="str">
            <v>Y</v>
          </cell>
          <cell r="HX161" t="str">
            <v>Y</v>
          </cell>
          <cell r="HY161"/>
          <cell r="HZ161" t="str">
            <v>Y</v>
          </cell>
          <cell r="IA161" t="str">
            <v>Y</v>
          </cell>
          <cell r="IB161" t="str">
            <v>Y</v>
          </cell>
          <cell r="IC161" t="str">
            <v>Y</v>
          </cell>
          <cell r="ID161" t="str">
            <v>Y</v>
          </cell>
          <cell r="IE161" t="str">
            <v>Y</v>
          </cell>
          <cell r="IF161" t="str">
            <v>Y</v>
          </cell>
          <cell r="IG161" t="str">
            <v>Y</v>
          </cell>
          <cell r="IH161" t="str">
            <v>Y</v>
          </cell>
          <cell r="II161"/>
          <cell r="IJ161" t="str">
            <v>Y</v>
          </cell>
          <cell r="IK161" t="str">
            <v>Y</v>
          </cell>
          <cell r="IL161" t="str">
            <v>Y</v>
          </cell>
          <cell r="IM161" t="str">
            <v>Y</v>
          </cell>
          <cell r="IN161"/>
          <cell r="IO161" t="str">
            <v>Y</v>
          </cell>
          <cell r="IP161" t="str">
            <v>Y</v>
          </cell>
          <cell r="IQ161" t="str">
            <v>Y</v>
          </cell>
          <cell r="IR161" t="str">
            <v>Y</v>
          </cell>
          <cell r="IS161" t="str">
            <v>Y</v>
          </cell>
          <cell r="IT161" t="str">
            <v>Y</v>
          </cell>
          <cell r="IU161" t="str">
            <v>Y</v>
          </cell>
          <cell r="IV161" t="str">
            <v>Y</v>
          </cell>
          <cell r="IW161"/>
          <cell r="IX161" t="str">
            <v>Y</v>
          </cell>
          <cell r="IY161" t="str">
            <v>Y</v>
          </cell>
          <cell r="IZ161" t="str">
            <v>Y</v>
          </cell>
          <cell r="JA161" t="str">
            <v>Y</v>
          </cell>
          <cell r="JB161" t="str">
            <v>Y</v>
          </cell>
          <cell r="JC161" t="str">
            <v>Y</v>
          </cell>
          <cell r="JD161" t="str">
            <v>Y</v>
          </cell>
          <cell r="JE161" t="str">
            <v>Y</v>
          </cell>
          <cell r="JF161" t="str">
            <v>Y</v>
          </cell>
          <cell r="JG161"/>
          <cell r="JH161" t="str">
            <v>Y</v>
          </cell>
          <cell r="JI161"/>
          <cell r="JJ161" t="str">
            <v>Y</v>
          </cell>
          <cell r="JK161" t="str">
            <v>Y</v>
          </cell>
          <cell r="JL161" t="str">
            <v>Y</v>
          </cell>
          <cell r="JM161" t="str">
            <v>Y</v>
          </cell>
          <cell r="JN161" t="str">
            <v>Y</v>
          </cell>
          <cell r="JO161" t="str">
            <v>Y</v>
          </cell>
          <cell r="JP161" t="str">
            <v>Y</v>
          </cell>
          <cell r="JQ161" t="str">
            <v>Y</v>
          </cell>
          <cell r="JR161" t="str">
            <v>Y</v>
          </cell>
          <cell r="JS161" t="str">
            <v>Y</v>
          </cell>
          <cell r="JT161" t="str">
            <v>Y</v>
          </cell>
          <cell r="JU161" t="str">
            <v>Y</v>
          </cell>
          <cell r="JV161" t="str">
            <v>Y</v>
          </cell>
          <cell r="JW161" t="str">
            <v>Y</v>
          </cell>
          <cell r="JX161" t="str">
            <v>Y</v>
          </cell>
          <cell r="JY161" t="str">
            <v>Y</v>
          </cell>
          <cell r="JZ161" t="str">
            <v>Y</v>
          </cell>
          <cell r="KA161" t="str">
            <v>Y</v>
          </cell>
          <cell r="KB161" t="str">
            <v>Y</v>
          </cell>
          <cell r="KC161" t="str">
            <v>Y</v>
          </cell>
          <cell r="KD161" t="str">
            <v>Y</v>
          </cell>
          <cell r="KE161" t="str">
            <v>Y</v>
          </cell>
          <cell r="KF161" t="str">
            <v>Y</v>
          </cell>
          <cell r="KG161" t="str">
            <v>Y</v>
          </cell>
          <cell r="KH161"/>
          <cell r="KI161" t="str">
            <v>Y</v>
          </cell>
          <cell r="KJ161" t="str">
            <v>Y</v>
          </cell>
          <cell r="KK161" t="str">
            <v>Y</v>
          </cell>
          <cell r="KL161" t="str">
            <v>Y</v>
          </cell>
          <cell r="KM161" t="str">
            <v>Y</v>
          </cell>
          <cell r="KN161" t="str">
            <v>Y</v>
          </cell>
          <cell r="KO161" t="str">
            <v>Y</v>
          </cell>
          <cell r="KP161" t="str">
            <v>Y</v>
          </cell>
          <cell r="KQ161" t="str">
            <v>Y</v>
          </cell>
          <cell r="KR161" t="str">
            <v>Y</v>
          </cell>
          <cell r="KS161" t="str">
            <v>Y</v>
          </cell>
          <cell r="KT161" t="str">
            <v>Y</v>
          </cell>
          <cell r="KU161" t="str">
            <v>Y</v>
          </cell>
          <cell r="KV161" t="str">
            <v>Y</v>
          </cell>
          <cell r="KW161" t="str">
            <v>Y</v>
          </cell>
          <cell r="KX161" t="str">
            <v>Y</v>
          </cell>
          <cell r="KY161" t="str">
            <v>Y</v>
          </cell>
          <cell r="KZ161" t="str">
            <v>Y</v>
          </cell>
          <cell r="LA161" t="str">
            <v>Y</v>
          </cell>
          <cell r="LB161" t="str">
            <v>Y</v>
          </cell>
          <cell r="LC161" t="str">
            <v>Y</v>
          </cell>
          <cell r="LD161" t="str">
            <v>Y</v>
          </cell>
          <cell r="LE161" t="str">
            <v>Y</v>
          </cell>
          <cell r="LF161" t="str">
            <v>Y</v>
          </cell>
          <cell r="LG161" t="str">
            <v>Y</v>
          </cell>
          <cell r="LH161" t="str">
            <v>Y</v>
          </cell>
          <cell r="LI161" t="str">
            <v>Y</v>
          </cell>
          <cell r="LJ161" t="str">
            <v>Y</v>
          </cell>
          <cell r="LK161" t="str">
            <v>Y</v>
          </cell>
          <cell r="LL161" t="str">
            <v>Y</v>
          </cell>
          <cell r="LM161" t="str">
            <v>Y</v>
          </cell>
          <cell r="LN161" t="str">
            <v>Y</v>
          </cell>
          <cell r="LO161" t="str">
            <v>Y</v>
          </cell>
          <cell r="LP161" t="str">
            <v>Y</v>
          </cell>
          <cell r="LQ161" t="str">
            <v>Y</v>
          </cell>
          <cell r="LR161"/>
          <cell r="LS161" t="str">
            <v>Y</v>
          </cell>
          <cell r="LT161" t="str">
            <v>Y</v>
          </cell>
          <cell r="LU161" t="str">
            <v>Y</v>
          </cell>
          <cell r="LV161" t="str">
            <v>Y</v>
          </cell>
          <cell r="LW161" t="str">
            <v>Y</v>
          </cell>
          <cell r="LX161" t="str">
            <v>Y</v>
          </cell>
          <cell r="LY161" t="str">
            <v>Y</v>
          </cell>
          <cell r="LZ161" t="str">
            <v>Y</v>
          </cell>
          <cell r="MA161" t="str">
            <v>Y</v>
          </cell>
          <cell r="MB161" t="str">
            <v>Y</v>
          </cell>
          <cell r="MC161" t="str">
            <v>Y</v>
          </cell>
          <cell r="MD161" t="str">
            <v>Y</v>
          </cell>
          <cell r="ME161" t="str">
            <v>Y</v>
          </cell>
          <cell r="MF161" t="str">
            <v>Y</v>
          </cell>
          <cell r="MG161" t="str">
            <v>Y</v>
          </cell>
          <cell r="MH161" t="str">
            <v>Y</v>
          </cell>
          <cell r="MI161" t="str">
            <v>Y</v>
          </cell>
          <cell r="MJ161" t="str">
            <v>Y</v>
          </cell>
          <cell r="MK161" t="str">
            <v>Y</v>
          </cell>
          <cell r="ML161" t="str">
            <v>Y</v>
          </cell>
          <cell r="MM161" t="str">
            <v>Y</v>
          </cell>
          <cell r="MN161" t="str">
            <v>Y</v>
          </cell>
          <cell r="MO161" t="str">
            <v>Y</v>
          </cell>
          <cell r="MP161" t="str">
            <v>Y</v>
          </cell>
          <cell r="MQ161"/>
          <cell r="MR161" t="str">
            <v>Y</v>
          </cell>
          <cell r="MS161" t="str">
            <v>Y</v>
          </cell>
          <cell r="MT161" t="str">
            <v>Y</v>
          </cell>
          <cell r="MU161" t="str">
            <v>Y</v>
          </cell>
          <cell r="MV161" t="str">
            <v>Y</v>
          </cell>
          <cell r="MW161" t="str">
            <v>Y</v>
          </cell>
          <cell r="MX161" t="str">
            <v>Y</v>
          </cell>
          <cell r="MY161" t="str">
            <v>Y</v>
          </cell>
          <cell r="MZ161" t="str">
            <v>Y</v>
          </cell>
          <cell r="NA161" t="str">
            <v>Y</v>
          </cell>
          <cell r="NB161" t="str">
            <v>Y</v>
          </cell>
          <cell r="NC161" t="str">
            <v>Y</v>
          </cell>
          <cell r="ND161" t="str">
            <v>Y</v>
          </cell>
          <cell r="NE161" t="str">
            <v>Y</v>
          </cell>
          <cell r="NF161" t="str">
            <v>Y</v>
          </cell>
          <cell r="NG161" t="str">
            <v>Y</v>
          </cell>
          <cell r="NH161" t="str">
            <v>Y</v>
          </cell>
          <cell r="NI161" t="str">
            <v>Y</v>
          </cell>
          <cell r="NJ161" t="str">
            <v>Y</v>
          </cell>
          <cell r="NK161" t="str">
            <v>Y</v>
          </cell>
          <cell r="NL161" t="str">
            <v>Y</v>
          </cell>
          <cell r="NM161" t="str">
            <v>Y</v>
          </cell>
          <cell r="NN161" t="str">
            <v>Y</v>
          </cell>
          <cell r="NO161" t="str">
            <v>Y</v>
          </cell>
          <cell r="NP161" t="str">
            <v>Y</v>
          </cell>
          <cell r="NQ161" t="str">
            <v>Y</v>
          </cell>
          <cell r="NR161" t="str">
            <v>Y</v>
          </cell>
          <cell r="NS161"/>
          <cell r="NT161"/>
          <cell r="NU161" t="str">
            <v>Y</v>
          </cell>
          <cell r="NV161" t="str">
            <v>Y</v>
          </cell>
          <cell r="NW161" t="str">
            <v>Y</v>
          </cell>
          <cell r="NX161" t="str">
            <v>Y</v>
          </cell>
          <cell r="NY161" t="str">
            <v>Y</v>
          </cell>
          <cell r="NZ161" t="str">
            <v>Y</v>
          </cell>
          <cell r="OA161" t="str">
            <v>Y</v>
          </cell>
          <cell r="OB161" t="str">
            <v>Y</v>
          </cell>
          <cell r="OC161"/>
          <cell r="OD161" t="str">
            <v>Y</v>
          </cell>
          <cell r="OE161" t="str">
            <v>Y</v>
          </cell>
          <cell r="OF161" t="str">
            <v>Y</v>
          </cell>
          <cell r="OG161" t="str">
            <v>Y</v>
          </cell>
          <cell r="OH161"/>
          <cell r="OI161" t="str">
            <v>Y</v>
          </cell>
          <cell r="OJ161" t="str">
            <v>Y</v>
          </cell>
          <cell r="OK161" t="str">
            <v>Y</v>
          </cell>
          <cell r="OL161" t="str">
            <v>Y</v>
          </cell>
          <cell r="OM161" t="str">
            <v>Y</v>
          </cell>
          <cell r="ON161" t="str">
            <v>Y</v>
          </cell>
          <cell r="OO161" t="str">
            <v>Y</v>
          </cell>
          <cell r="OP161"/>
          <cell r="OQ161" t="str">
            <v>Y</v>
          </cell>
          <cell r="OR161" t="str">
            <v>Y</v>
          </cell>
          <cell r="OS161" t="str">
            <v>Y</v>
          </cell>
          <cell r="OT161"/>
          <cell r="OU161" t="str">
            <v>Y</v>
          </cell>
          <cell r="OV161" t="str">
            <v>Y</v>
          </cell>
          <cell r="OW161" t="str">
            <v>Y</v>
          </cell>
          <cell r="OX161" t="str">
            <v>Y</v>
          </cell>
          <cell r="OY161" t="str">
            <v>Y</v>
          </cell>
          <cell r="OZ161" t="str">
            <v>Y</v>
          </cell>
          <cell r="PA161" t="str">
            <v>Y</v>
          </cell>
          <cell r="PB161" t="str">
            <v>Y</v>
          </cell>
          <cell r="PC161" t="str">
            <v>Y</v>
          </cell>
          <cell r="PD161" t="str">
            <v>Y</v>
          </cell>
          <cell r="PE161" t="str">
            <v>Y</v>
          </cell>
          <cell r="PF161" t="str">
            <v>Y</v>
          </cell>
          <cell r="PG161" t="str">
            <v>Y</v>
          </cell>
          <cell r="PH161" t="str">
            <v>Y</v>
          </cell>
          <cell r="PI161" t="str">
            <v>Y</v>
          </cell>
          <cell r="PJ161" t="str">
            <v>Y</v>
          </cell>
          <cell r="PK161" t="str">
            <v>Y</v>
          </cell>
          <cell r="PL161" t="str">
            <v>Y</v>
          </cell>
          <cell r="PM161" t="str">
            <v>Y</v>
          </cell>
          <cell r="PN161" t="str">
            <v>Y</v>
          </cell>
          <cell r="PO161" t="str">
            <v>Y</v>
          </cell>
          <cell r="PP161" t="str">
            <v>Y</v>
          </cell>
          <cell r="PQ161" t="str">
            <v>Y</v>
          </cell>
          <cell r="PR161" t="str">
            <v>Y</v>
          </cell>
          <cell r="PS161" t="str">
            <v>Y</v>
          </cell>
          <cell r="PT161" t="str">
            <v>Y</v>
          </cell>
          <cell r="PU161" t="str">
            <v>Y</v>
          </cell>
          <cell r="PV161" t="str">
            <v>Y</v>
          </cell>
          <cell r="PW161" t="str">
            <v>Y</v>
          </cell>
          <cell r="PX161" t="str">
            <v>Y</v>
          </cell>
          <cell r="PY161" t="str">
            <v>Y</v>
          </cell>
          <cell r="PZ161" t="str">
            <v>Y</v>
          </cell>
          <cell r="QA161"/>
          <cell r="QB161" t="str">
            <v>Y</v>
          </cell>
          <cell r="QC161" t="str">
            <v>Y</v>
          </cell>
          <cell r="QD161" t="str">
            <v>Y</v>
          </cell>
          <cell r="QE161" t="str">
            <v>Y</v>
          </cell>
          <cell r="QF161" t="str">
            <v>Y</v>
          </cell>
          <cell r="QG161" t="str">
            <v>Y</v>
          </cell>
          <cell r="QH161" t="str">
            <v>Y</v>
          </cell>
          <cell r="QI161" t="str">
            <v>Y</v>
          </cell>
          <cell r="QJ161" t="str">
            <v>Y</v>
          </cell>
          <cell r="QK161" t="str">
            <v>Y</v>
          </cell>
          <cell r="QL161" t="str">
            <v>Y</v>
          </cell>
          <cell r="QM161" t="str">
            <v>Y</v>
          </cell>
          <cell r="QN161" t="str">
            <v>Y</v>
          </cell>
          <cell r="QO161" t="str">
            <v>Y</v>
          </cell>
          <cell r="QP161" t="str">
            <v>Y</v>
          </cell>
          <cell r="QQ161" t="str">
            <v>Y</v>
          </cell>
          <cell r="QR161" t="str">
            <v>Y</v>
          </cell>
          <cell r="QS161" t="str">
            <v>Y</v>
          </cell>
          <cell r="QT161" t="str">
            <v>Y</v>
          </cell>
          <cell r="QU161" t="str">
            <v>Y</v>
          </cell>
          <cell r="QV161" t="str">
            <v>Y</v>
          </cell>
          <cell r="QW161" t="str">
            <v>Y</v>
          </cell>
          <cell r="QX161" t="str">
            <v>Y</v>
          </cell>
          <cell r="QY161" t="str">
            <v>Y</v>
          </cell>
          <cell r="QZ161"/>
          <cell r="RA161" t="str">
            <v>Y</v>
          </cell>
          <cell r="RB161" t="str">
            <v>Y</v>
          </cell>
          <cell r="RC161" t="str">
            <v>Y</v>
          </cell>
          <cell r="RD161" t="str">
            <v>Y</v>
          </cell>
          <cell r="RE161" t="str">
            <v>Y</v>
          </cell>
          <cell r="RF161" t="str">
            <v>Y</v>
          </cell>
          <cell r="RG161" t="str">
            <v>Y</v>
          </cell>
          <cell r="RH161" t="str">
            <v>Y</v>
          </cell>
          <cell r="RI161" t="str">
            <v>Y</v>
          </cell>
          <cell r="RJ161" t="str">
            <v>Y</v>
          </cell>
          <cell r="RK161" t="str">
            <v>Y</v>
          </cell>
          <cell r="RL161" t="str">
            <v>Y</v>
          </cell>
          <cell r="RM161"/>
          <cell r="RN161" t="str">
            <v>Y</v>
          </cell>
          <cell r="RO161" t="str">
            <v>Y</v>
          </cell>
          <cell r="RP161" t="str">
            <v>Y</v>
          </cell>
          <cell r="RQ161" t="str">
            <v>Y</v>
          </cell>
          <cell r="RR161" t="str">
            <v>Y</v>
          </cell>
          <cell r="RS161" t="str">
            <v>Y</v>
          </cell>
          <cell r="RT161" t="str">
            <v>Y</v>
          </cell>
          <cell r="RU161" t="str">
            <v>Y</v>
          </cell>
          <cell r="RV161" t="str">
            <v>Y</v>
          </cell>
          <cell r="RW161" t="str">
            <v>Y</v>
          </cell>
          <cell r="RX161" t="str">
            <v>Y</v>
          </cell>
          <cell r="RY161"/>
          <cell r="RZ161" t="str">
            <v>Y</v>
          </cell>
          <cell r="SA161" t="str">
            <v>Y</v>
          </cell>
          <cell r="SB161" t="str">
            <v>Y</v>
          </cell>
          <cell r="SC161"/>
          <cell r="SD161" t="str">
            <v>Y</v>
          </cell>
          <cell r="SE161" t="str">
            <v>Y</v>
          </cell>
          <cell r="SF161" t="str">
            <v>Y</v>
          </cell>
          <cell r="SG161" t="str">
            <v>Y</v>
          </cell>
          <cell r="SH161" t="str">
            <v>Y</v>
          </cell>
          <cell r="SI161" t="str">
            <v>Y</v>
          </cell>
          <cell r="SJ161" t="str">
            <v>Y</v>
          </cell>
          <cell r="SK161" t="str">
            <v>Y</v>
          </cell>
          <cell r="SL161" t="str">
            <v>Y</v>
          </cell>
          <cell r="SM161"/>
          <cell r="SN161" t="str">
            <v>Y</v>
          </cell>
          <cell r="SO161" t="str">
            <v>Y</v>
          </cell>
          <cell r="SP161" t="str">
            <v>Y</v>
          </cell>
          <cell r="SQ161" t="str">
            <v>Y</v>
          </cell>
          <cell r="SR161" t="str">
            <v>Y</v>
          </cell>
          <cell r="SS161" t="str">
            <v>Y</v>
          </cell>
          <cell r="ST161" t="str">
            <v>Y</v>
          </cell>
          <cell r="SU161" t="str">
            <v>Y</v>
          </cell>
          <cell r="SV161" t="str">
            <v>Y</v>
          </cell>
          <cell r="SW161" t="str">
            <v>Y</v>
          </cell>
          <cell r="SX161" t="str">
            <v>Y</v>
          </cell>
          <cell r="SY161" t="str">
            <v>Y</v>
          </cell>
          <cell r="SZ161" t="str">
            <v>Y</v>
          </cell>
          <cell r="TA161" t="str">
            <v>Y</v>
          </cell>
          <cell r="TB161" t="str">
            <v>Y</v>
          </cell>
          <cell r="TC161" t="str">
            <v>Y</v>
          </cell>
          <cell r="TD161" t="str">
            <v>Y</v>
          </cell>
          <cell r="TE161" t="str">
            <v>Y</v>
          </cell>
          <cell r="TF161" t="str">
            <v>Y</v>
          </cell>
          <cell r="TG161" t="str">
            <v>Y</v>
          </cell>
          <cell r="TH161" t="str">
            <v>Y</v>
          </cell>
          <cell r="TI161" t="str">
            <v>Y</v>
          </cell>
          <cell r="TJ161" t="str">
            <v>Y</v>
          </cell>
          <cell r="TK161" t="str">
            <v>Y</v>
          </cell>
          <cell r="TL161" t="str">
            <v>Y</v>
          </cell>
          <cell r="TM161" t="str">
            <v>Y</v>
          </cell>
          <cell r="TN161" t="str">
            <v>Y</v>
          </cell>
          <cell r="TO161" t="str">
            <v>Y</v>
          </cell>
          <cell r="TP161" t="str">
            <v>Y</v>
          </cell>
          <cell r="TQ161" t="str">
            <v>Y</v>
          </cell>
          <cell r="TR161"/>
          <cell r="TS161" t="str">
            <v>Y</v>
          </cell>
          <cell r="TT161" t="str">
            <v>Y</v>
          </cell>
          <cell r="TU161" t="str">
            <v>Y</v>
          </cell>
          <cell r="TV161" t="str">
            <v>Y</v>
          </cell>
          <cell r="TW161" t="str">
            <v>Y</v>
          </cell>
          <cell r="TX161" t="str">
            <v>Y</v>
          </cell>
          <cell r="TY161" t="str">
            <v>Y</v>
          </cell>
          <cell r="TZ161" t="str">
            <v>Y</v>
          </cell>
          <cell r="UA161" t="str">
            <v>Y</v>
          </cell>
          <cell r="UB161" t="str">
            <v>Y</v>
          </cell>
          <cell r="UC161" t="str">
            <v>Y</v>
          </cell>
          <cell r="UD161" t="str">
            <v>Y</v>
          </cell>
          <cell r="UE161" t="str">
            <v>Y</v>
          </cell>
          <cell r="UF161" t="str">
            <v>Y</v>
          </cell>
          <cell r="UG161" t="str">
            <v>Y</v>
          </cell>
          <cell r="UH161" t="str">
            <v>Y</v>
          </cell>
          <cell r="UI161" t="str">
            <v>Y</v>
          </cell>
          <cell r="UJ161" t="str">
            <v>Y</v>
          </cell>
          <cell r="UK161" t="str">
            <v>Y</v>
          </cell>
          <cell r="UL161" t="str">
            <v>Y</v>
          </cell>
          <cell r="UM161" t="str">
            <v>Y</v>
          </cell>
          <cell r="UN161" t="str">
            <v>Y</v>
          </cell>
          <cell r="UO161"/>
          <cell r="UP161" t="str">
            <v>Y</v>
          </cell>
          <cell r="UQ161" t="str">
            <v>Y</v>
          </cell>
          <cell r="UR161"/>
          <cell r="US161" t="str">
            <v>Y</v>
          </cell>
          <cell r="UT161" t="str">
            <v>Y</v>
          </cell>
          <cell r="UU161" t="str">
            <v>Y</v>
          </cell>
          <cell r="UV161" t="str">
            <v>Y</v>
          </cell>
          <cell r="UW161" t="str">
            <v>Y</v>
          </cell>
          <cell r="UX161" t="str">
            <v>Y</v>
          </cell>
          <cell r="UY161" t="str">
            <v>Y</v>
          </cell>
          <cell r="UZ161" t="str">
            <v>Y</v>
          </cell>
          <cell r="VA161" t="str">
            <v>Y</v>
          </cell>
          <cell r="VB161" t="str">
            <v>Y</v>
          </cell>
          <cell r="VC161" t="str">
            <v>Y</v>
          </cell>
          <cell r="VD161" t="str">
            <v>Y</v>
          </cell>
          <cell r="VE161" t="str">
            <v>Y</v>
          </cell>
          <cell r="VF161" t="str">
            <v>Y</v>
          </cell>
          <cell r="VG161"/>
          <cell r="VH161" t="str">
            <v>Y</v>
          </cell>
          <cell r="VI161" t="str">
            <v>Y</v>
          </cell>
          <cell r="VJ161" t="str">
            <v>Y</v>
          </cell>
          <cell r="VK161" t="str">
            <v>Y</v>
          </cell>
          <cell r="VL161" t="str">
            <v>Y</v>
          </cell>
          <cell r="VM161"/>
          <cell r="VN161" t="str">
            <v>Y</v>
          </cell>
          <cell r="VO161" t="str">
            <v>Y</v>
          </cell>
          <cell r="VP161"/>
          <cell r="VQ161" t="str">
            <v>Y</v>
          </cell>
          <cell r="VR161" t="str">
            <v>Y</v>
          </cell>
          <cell r="VS161" t="str">
            <v>Y</v>
          </cell>
          <cell r="VT161" t="str">
            <v>Y</v>
          </cell>
          <cell r="VU161" t="str">
            <v>Y</v>
          </cell>
          <cell r="VV161" t="str">
            <v>N</v>
          </cell>
          <cell r="VW161" t="str">
            <v>Y</v>
          </cell>
          <cell r="VX161"/>
          <cell r="VY161" t="str">
            <v>Y</v>
          </cell>
          <cell r="VZ161" t="str">
            <v>Y</v>
          </cell>
          <cell r="WA161"/>
          <cell r="WB161"/>
          <cell r="WC161" t="str">
            <v>Y</v>
          </cell>
          <cell r="WD161" t="str">
            <v>Y</v>
          </cell>
          <cell r="WE161" t="str">
            <v>Y</v>
          </cell>
          <cell r="WF161"/>
          <cell r="WG161" t="str">
            <v>Y</v>
          </cell>
          <cell r="WH161" t="str">
            <v>Y</v>
          </cell>
          <cell r="WI161" t="str">
            <v>Y</v>
          </cell>
          <cell r="WJ161"/>
          <cell r="WK161"/>
          <cell r="WL161" t="str">
            <v>Y</v>
          </cell>
          <cell r="WM161" t="str">
            <v>Y</v>
          </cell>
          <cell r="WN161" t="str">
            <v>Y</v>
          </cell>
          <cell r="WO161" t="str">
            <v>Y</v>
          </cell>
          <cell r="WP161"/>
          <cell r="WQ161"/>
          <cell r="WR161"/>
          <cell r="WS161" t="str">
            <v>Y</v>
          </cell>
          <cell r="WT161" t="str">
            <v>Y</v>
          </cell>
          <cell r="WU161" t="str">
            <v>Y</v>
          </cell>
          <cell r="WV161" t="str">
            <v>Y</v>
          </cell>
          <cell r="WW161" t="str">
            <v>Y</v>
          </cell>
          <cell r="WX161" t="str">
            <v>Y</v>
          </cell>
          <cell r="WY161" t="str">
            <v>Y</v>
          </cell>
          <cell r="WZ161" t="str">
            <v>Y</v>
          </cell>
          <cell r="XA161"/>
          <cell r="XB161" t="str">
            <v>Y</v>
          </cell>
          <cell r="XC161"/>
          <cell r="XD161"/>
          <cell r="XE161"/>
          <cell r="XF161"/>
          <cell r="XG161"/>
          <cell r="XH161"/>
          <cell r="XI161" t="str">
            <v>Y</v>
          </cell>
          <cell r="XJ161"/>
          <cell r="XK161" t="str">
            <v>Y</v>
          </cell>
          <cell r="XL161" t="str">
            <v>Y</v>
          </cell>
          <cell r="XM161"/>
          <cell r="XN161" t="str">
            <v>Y</v>
          </cell>
          <cell r="XO161"/>
          <cell r="XP161" t="str">
            <v>Y</v>
          </cell>
          <cell r="XQ161" t="str">
            <v>Y</v>
          </cell>
          <cell r="XR161" t="str">
            <v>Y</v>
          </cell>
          <cell r="XS161" t="str">
            <v>Y</v>
          </cell>
          <cell r="XT161" t="str">
            <v>Y</v>
          </cell>
          <cell r="XU161" t="str">
            <v>Y</v>
          </cell>
          <cell r="XV161" t="str">
            <v>Y</v>
          </cell>
        </row>
        <row r="162">
          <cell r="E162" t="str">
            <v>Y</v>
          </cell>
          <cell r="F162" t="str">
            <v>Y</v>
          </cell>
          <cell r="G162" t="str">
            <v>Y</v>
          </cell>
          <cell r="H162" t="str">
            <v>Y</v>
          </cell>
          <cell r="I162" t="str">
            <v>Y</v>
          </cell>
          <cell r="J162" t="str">
            <v>Y</v>
          </cell>
          <cell r="K162" t="str">
            <v>Y</v>
          </cell>
          <cell r="L162" t="str">
            <v>Y</v>
          </cell>
          <cell r="M162" t="str">
            <v>Y</v>
          </cell>
          <cell r="N162" t="str">
            <v>Y</v>
          </cell>
          <cell r="O162"/>
          <cell r="P162" t="str">
            <v>Y</v>
          </cell>
          <cell r="Q162" t="str">
            <v>Y</v>
          </cell>
          <cell r="R162" t="str">
            <v>Y</v>
          </cell>
          <cell r="S162" t="str">
            <v>Y</v>
          </cell>
          <cell r="T162" t="str">
            <v>Y</v>
          </cell>
          <cell r="U162" t="str">
            <v>Y</v>
          </cell>
          <cell r="V162" t="str">
            <v>Y</v>
          </cell>
          <cell r="W162" t="str">
            <v>Y</v>
          </cell>
          <cell r="X162" t="str">
            <v>Y</v>
          </cell>
          <cell r="Y162" t="str">
            <v>Y</v>
          </cell>
          <cell r="Z162"/>
          <cell r="AA162" t="str">
            <v>Y</v>
          </cell>
          <cell r="AB162" t="str">
            <v>Y</v>
          </cell>
          <cell r="AC162" t="str">
            <v>Y</v>
          </cell>
          <cell r="AD162" t="str">
            <v>Y</v>
          </cell>
          <cell r="AE162" t="str">
            <v>Y</v>
          </cell>
          <cell r="AF162" t="str">
            <v>Y</v>
          </cell>
          <cell r="AG162" t="str">
            <v>Y</v>
          </cell>
          <cell r="AH162" t="str">
            <v>Y</v>
          </cell>
          <cell r="AI162" t="str">
            <v>Y</v>
          </cell>
          <cell r="AJ162" t="str">
            <v>Y</v>
          </cell>
          <cell r="AK162" t="str">
            <v>Y</v>
          </cell>
          <cell r="AL162" t="str">
            <v>Y</v>
          </cell>
          <cell r="AM162" t="str">
            <v>Y</v>
          </cell>
          <cell r="AN162" t="str">
            <v>Y</v>
          </cell>
          <cell r="AO162" t="str">
            <v>Y</v>
          </cell>
          <cell r="AP162" t="str">
            <v>Y</v>
          </cell>
          <cell r="AQ162" t="str">
            <v>Y</v>
          </cell>
          <cell r="AR162" t="str">
            <v>Y</v>
          </cell>
          <cell r="AS162" t="str">
            <v>Y</v>
          </cell>
          <cell r="AT162" t="str">
            <v>Y</v>
          </cell>
          <cell r="AU162" t="str">
            <v>Y</v>
          </cell>
          <cell r="AV162" t="str">
            <v>Y</v>
          </cell>
          <cell r="AW162" t="str">
            <v>Y</v>
          </cell>
          <cell r="AX162" t="str">
            <v>Y</v>
          </cell>
          <cell r="AY162"/>
          <cell r="AZ162" t="str">
            <v>Y</v>
          </cell>
          <cell r="BA162"/>
          <cell r="BB162" t="str">
            <v>Y</v>
          </cell>
          <cell r="BC162" t="str">
            <v>Y</v>
          </cell>
          <cell r="BD162" t="str">
            <v>Y</v>
          </cell>
          <cell r="BE162" t="str">
            <v>Y</v>
          </cell>
          <cell r="BF162" t="str">
            <v>Y</v>
          </cell>
          <cell r="BG162" t="str">
            <v>Y</v>
          </cell>
          <cell r="BH162" t="str">
            <v>Y</v>
          </cell>
          <cell r="BI162" t="str">
            <v>Y</v>
          </cell>
          <cell r="BJ162" t="str">
            <v>Y</v>
          </cell>
          <cell r="BK162" t="str">
            <v>Y</v>
          </cell>
          <cell r="BL162" t="str">
            <v>Y</v>
          </cell>
          <cell r="BM162" t="str">
            <v>Y</v>
          </cell>
          <cell r="BN162" t="str">
            <v>Y</v>
          </cell>
          <cell r="BO162" t="str">
            <v>Y</v>
          </cell>
          <cell r="BP162" t="str">
            <v>Y</v>
          </cell>
          <cell r="BQ162" t="str">
            <v>Y</v>
          </cell>
          <cell r="BR162" t="str">
            <v>Y</v>
          </cell>
          <cell r="BS162" t="str">
            <v>Y</v>
          </cell>
          <cell r="BT162" t="str">
            <v>Y</v>
          </cell>
          <cell r="BU162" t="str">
            <v>Y</v>
          </cell>
          <cell r="BV162" t="str">
            <v>Y</v>
          </cell>
          <cell r="BW162" t="str">
            <v>Y</v>
          </cell>
          <cell r="BX162" t="str">
            <v>Y</v>
          </cell>
          <cell r="BY162" t="str">
            <v>Y</v>
          </cell>
          <cell r="BZ162" t="str">
            <v>Y</v>
          </cell>
          <cell r="CA162" t="str">
            <v>Y</v>
          </cell>
          <cell r="CB162" t="str">
            <v>Y</v>
          </cell>
          <cell r="CC162" t="str">
            <v>Y</v>
          </cell>
          <cell r="CD162" t="str">
            <v>Y</v>
          </cell>
          <cell r="CE162" t="str">
            <v>Y</v>
          </cell>
          <cell r="CF162" t="str">
            <v>Y</v>
          </cell>
          <cell r="CG162" t="str">
            <v>Y</v>
          </cell>
          <cell r="CH162" t="str">
            <v>Y</v>
          </cell>
          <cell r="CI162" t="str">
            <v>Y</v>
          </cell>
          <cell r="CJ162" t="str">
            <v>Y</v>
          </cell>
          <cell r="CK162" t="str">
            <v>Y</v>
          </cell>
          <cell r="CL162" t="str">
            <v>Y</v>
          </cell>
          <cell r="CM162"/>
          <cell r="CN162" t="str">
            <v>Y</v>
          </cell>
          <cell r="CO162" t="str">
            <v>Y</v>
          </cell>
          <cell r="CP162" t="str">
            <v>Y</v>
          </cell>
          <cell r="CQ162" t="str">
            <v>Y</v>
          </cell>
          <cell r="CR162"/>
          <cell r="CS162" t="str">
            <v>Y</v>
          </cell>
          <cell r="CT162" t="str">
            <v>Y</v>
          </cell>
          <cell r="CU162" t="str">
            <v>Y</v>
          </cell>
          <cell r="CV162" t="str">
            <v>Y</v>
          </cell>
          <cell r="CW162" t="str">
            <v>Y</v>
          </cell>
          <cell r="CX162" t="str">
            <v>Y</v>
          </cell>
          <cell r="CY162" t="str">
            <v>Y</v>
          </cell>
          <cell r="CZ162" t="str">
            <v>Y</v>
          </cell>
          <cell r="DA162" t="str">
            <v>Y</v>
          </cell>
          <cell r="DB162" t="str">
            <v>Y</v>
          </cell>
          <cell r="DC162" t="str">
            <v>Y</v>
          </cell>
          <cell r="DD162" t="str">
            <v>Y</v>
          </cell>
          <cell r="DE162" t="str">
            <v>Y</v>
          </cell>
          <cell r="DF162" t="str">
            <v>Y</v>
          </cell>
          <cell r="DG162" t="str">
            <v>Y</v>
          </cell>
          <cell r="DH162" t="str">
            <v>Y</v>
          </cell>
          <cell r="DI162" t="str">
            <v>Y</v>
          </cell>
          <cell r="DJ162" t="str">
            <v>Y</v>
          </cell>
          <cell r="DK162" t="str">
            <v>Y</v>
          </cell>
          <cell r="DL162" t="str">
            <v>Y</v>
          </cell>
          <cell r="DM162" t="str">
            <v>Y</v>
          </cell>
          <cell r="DN162" t="str">
            <v>Y</v>
          </cell>
          <cell r="DO162" t="str">
            <v>Y</v>
          </cell>
          <cell r="DP162" t="str">
            <v>Y</v>
          </cell>
          <cell r="DQ162" t="str">
            <v>Y</v>
          </cell>
          <cell r="DR162" t="str">
            <v>Y</v>
          </cell>
          <cell r="DS162" t="str">
            <v>Y</v>
          </cell>
          <cell r="DT162" t="str">
            <v>Y</v>
          </cell>
          <cell r="DU162" t="str">
            <v>Y</v>
          </cell>
          <cell r="DV162" t="str">
            <v>Y</v>
          </cell>
          <cell r="DW162" t="str">
            <v>Y</v>
          </cell>
          <cell r="DX162" t="str">
            <v>Y</v>
          </cell>
          <cell r="DY162" t="str">
            <v>Y</v>
          </cell>
          <cell r="DZ162" t="str">
            <v>Y</v>
          </cell>
          <cell r="EA162" t="str">
            <v>Y</v>
          </cell>
          <cell r="EB162"/>
          <cell r="EC162" t="str">
            <v>Y</v>
          </cell>
          <cell r="ED162" t="str">
            <v>Y</v>
          </cell>
          <cell r="EE162" t="str">
            <v>Y</v>
          </cell>
          <cell r="EF162" t="str">
            <v>N</v>
          </cell>
          <cell r="EG162" t="str">
            <v>Y</v>
          </cell>
          <cell r="EH162" t="str">
            <v>Y</v>
          </cell>
          <cell r="EI162" t="str">
            <v>N</v>
          </cell>
          <cell r="EJ162" t="str">
            <v>Y</v>
          </cell>
          <cell r="EK162" t="str">
            <v>Y</v>
          </cell>
          <cell r="EL162"/>
          <cell r="EM162" t="str">
            <v>Y</v>
          </cell>
          <cell r="EN162" t="str">
            <v>Y</v>
          </cell>
          <cell r="EO162" t="str">
            <v>Y</v>
          </cell>
          <cell r="EP162" t="str">
            <v>Y</v>
          </cell>
          <cell r="EQ162" t="str">
            <v>Y</v>
          </cell>
          <cell r="ER162" t="str">
            <v>Y</v>
          </cell>
          <cell r="ES162" t="str">
            <v>Y</v>
          </cell>
          <cell r="ET162" t="str">
            <v>Y</v>
          </cell>
          <cell r="EU162" t="str">
            <v>Y</v>
          </cell>
          <cell r="EV162" t="str">
            <v>Y</v>
          </cell>
          <cell r="EW162" t="str">
            <v>Y</v>
          </cell>
          <cell r="EX162" t="str">
            <v>Y</v>
          </cell>
          <cell r="EY162"/>
          <cell r="EZ162" t="str">
            <v>Y</v>
          </cell>
          <cell r="FA162" t="str">
            <v>Y</v>
          </cell>
          <cell r="FB162" t="str">
            <v>Y</v>
          </cell>
          <cell r="FC162" t="str">
            <v>Y</v>
          </cell>
          <cell r="FD162" t="str">
            <v>Y</v>
          </cell>
          <cell r="FE162" t="str">
            <v>Y</v>
          </cell>
          <cell r="FF162" t="str">
            <v>Y</v>
          </cell>
          <cell r="FG162" t="str">
            <v>Y</v>
          </cell>
          <cell r="FH162" t="str">
            <v>Y</v>
          </cell>
          <cell r="FI162" t="str">
            <v>Y</v>
          </cell>
          <cell r="FJ162" t="str">
            <v>Y</v>
          </cell>
          <cell r="FK162" t="str">
            <v>Y</v>
          </cell>
          <cell r="FL162" t="str">
            <v>Y</v>
          </cell>
          <cell r="FM162" t="str">
            <v>Y</v>
          </cell>
          <cell r="FN162" t="str">
            <v>Y</v>
          </cell>
          <cell r="FO162" t="str">
            <v>Y</v>
          </cell>
          <cell r="FP162" t="str">
            <v>Y</v>
          </cell>
          <cell r="FQ162" t="str">
            <v>Y</v>
          </cell>
          <cell r="FR162" t="str">
            <v>Y</v>
          </cell>
          <cell r="FS162" t="str">
            <v>Y</v>
          </cell>
          <cell r="FT162" t="str">
            <v>Y</v>
          </cell>
          <cell r="FU162" t="str">
            <v>Y</v>
          </cell>
          <cell r="FV162" t="str">
            <v>Y</v>
          </cell>
          <cell r="FW162" t="str">
            <v>Y</v>
          </cell>
          <cell r="FX162" t="str">
            <v>Y</v>
          </cell>
          <cell r="FY162" t="str">
            <v>N</v>
          </cell>
          <cell r="FZ162" t="str">
            <v>Y</v>
          </cell>
          <cell r="GA162" t="str">
            <v>Y</v>
          </cell>
          <cell r="GB162"/>
          <cell r="GC162" t="str">
            <v>Y</v>
          </cell>
          <cell r="GD162" t="str">
            <v>Y</v>
          </cell>
          <cell r="GE162"/>
          <cell r="GF162" t="str">
            <v>Y</v>
          </cell>
          <cell r="GG162" t="str">
            <v>Y</v>
          </cell>
          <cell r="GH162" t="str">
            <v>Y</v>
          </cell>
          <cell r="GI162" t="str">
            <v>Y</v>
          </cell>
          <cell r="GJ162" t="str">
            <v>Y</v>
          </cell>
          <cell r="GK162" t="str">
            <v>Y</v>
          </cell>
          <cell r="GL162" t="str">
            <v>Y</v>
          </cell>
          <cell r="GM162" t="str">
            <v>Y</v>
          </cell>
          <cell r="GN162" t="str">
            <v>Y</v>
          </cell>
          <cell r="GO162" t="str">
            <v>Y</v>
          </cell>
          <cell r="GP162" t="str">
            <v>Y</v>
          </cell>
          <cell r="GQ162" t="str">
            <v>Y</v>
          </cell>
          <cell r="GR162" t="str">
            <v>Y</v>
          </cell>
          <cell r="GS162" t="str">
            <v>Y</v>
          </cell>
          <cell r="GT162" t="str">
            <v>N</v>
          </cell>
          <cell r="GU162" t="str">
            <v>N</v>
          </cell>
          <cell r="GV162" t="str">
            <v>Y</v>
          </cell>
          <cell r="GW162" t="str">
            <v>Y</v>
          </cell>
          <cell r="GX162" t="str">
            <v>Y</v>
          </cell>
          <cell r="GY162" t="str">
            <v>Y</v>
          </cell>
          <cell r="GZ162" t="str">
            <v>Y</v>
          </cell>
          <cell r="HA162" t="str">
            <v>Y</v>
          </cell>
          <cell r="HB162" t="str">
            <v>Y</v>
          </cell>
          <cell r="HC162" t="str">
            <v>Y</v>
          </cell>
          <cell r="HD162" t="str">
            <v>Y</v>
          </cell>
          <cell r="HE162" t="str">
            <v>Y</v>
          </cell>
          <cell r="HF162"/>
          <cell r="HG162" t="str">
            <v>Y</v>
          </cell>
          <cell r="HH162" t="str">
            <v>Y</v>
          </cell>
          <cell r="HI162" t="str">
            <v>Y</v>
          </cell>
          <cell r="HJ162" t="str">
            <v>Y</v>
          </cell>
          <cell r="HK162" t="str">
            <v>Y</v>
          </cell>
          <cell r="HL162" t="str">
            <v>Y</v>
          </cell>
          <cell r="HM162" t="str">
            <v>Y</v>
          </cell>
          <cell r="HN162" t="str">
            <v>Y</v>
          </cell>
          <cell r="HO162" t="str">
            <v>Y</v>
          </cell>
          <cell r="HP162"/>
          <cell r="HQ162" t="str">
            <v>Y</v>
          </cell>
          <cell r="HR162" t="str">
            <v>Y</v>
          </cell>
          <cell r="HS162" t="str">
            <v>Y</v>
          </cell>
          <cell r="HT162" t="str">
            <v>Y</v>
          </cell>
          <cell r="HU162" t="str">
            <v>Y</v>
          </cell>
          <cell r="HV162" t="str">
            <v>Y</v>
          </cell>
          <cell r="HW162" t="str">
            <v>Y</v>
          </cell>
          <cell r="HX162" t="str">
            <v>Y</v>
          </cell>
          <cell r="HY162"/>
          <cell r="HZ162" t="str">
            <v>Y</v>
          </cell>
          <cell r="IA162" t="str">
            <v>Y</v>
          </cell>
          <cell r="IB162" t="str">
            <v>Y</v>
          </cell>
          <cell r="IC162" t="str">
            <v>Y</v>
          </cell>
          <cell r="ID162" t="str">
            <v>Y</v>
          </cell>
          <cell r="IE162" t="str">
            <v>Y</v>
          </cell>
          <cell r="IF162" t="str">
            <v>Y</v>
          </cell>
          <cell r="IG162" t="str">
            <v>Y</v>
          </cell>
          <cell r="IH162" t="str">
            <v>Y</v>
          </cell>
          <cell r="II162"/>
          <cell r="IJ162" t="str">
            <v>Y</v>
          </cell>
          <cell r="IK162" t="str">
            <v>Y</v>
          </cell>
          <cell r="IL162" t="str">
            <v>Y</v>
          </cell>
          <cell r="IM162" t="str">
            <v>Y</v>
          </cell>
          <cell r="IN162"/>
          <cell r="IO162" t="str">
            <v>Y</v>
          </cell>
          <cell r="IP162" t="str">
            <v>Y</v>
          </cell>
          <cell r="IQ162" t="str">
            <v>Y</v>
          </cell>
          <cell r="IR162" t="str">
            <v>Y</v>
          </cell>
          <cell r="IS162" t="str">
            <v>Y</v>
          </cell>
          <cell r="IT162" t="str">
            <v>Y</v>
          </cell>
          <cell r="IU162" t="str">
            <v>Y</v>
          </cell>
          <cell r="IV162" t="str">
            <v>Y</v>
          </cell>
          <cell r="IW162"/>
          <cell r="IX162" t="str">
            <v>Y</v>
          </cell>
          <cell r="IY162" t="str">
            <v>Y</v>
          </cell>
          <cell r="IZ162" t="str">
            <v>Y</v>
          </cell>
          <cell r="JA162" t="str">
            <v>Y</v>
          </cell>
          <cell r="JB162" t="str">
            <v>Y</v>
          </cell>
          <cell r="JC162" t="str">
            <v>Y</v>
          </cell>
          <cell r="JD162" t="str">
            <v>Y</v>
          </cell>
          <cell r="JE162" t="str">
            <v>Y</v>
          </cell>
          <cell r="JF162" t="str">
            <v>Y</v>
          </cell>
          <cell r="JG162"/>
          <cell r="JH162" t="str">
            <v>Y</v>
          </cell>
          <cell r="JI162"/>
          <cell r="JJ162" t="str">
            <v>Y</v>
          </cell>
          <cell r="JK162" t="str">
            <v>Y</v>
          </cell>
          <cell r="JL162" t="str">
            <v>Y</v>
          </cell>
          <cell r="JM162" t="str">
            <v>Y</v>
          </cell>
          <cell r="JN162" t="str">
            <v>Y</v>
          </cell>
          <cell r="JO162" t="str">
            <v>Y</v>
          </cell>
          <cell r="JP162" t="str">
            <v>Y</v>
          </cell>
          <cell r="JQ162" t="str">
            <v>Y</v>
          </cell>
          <cell r="JR162" t="str">
            <v>Y</v>
          </cell>
          <cell r="JS162" t="str">
            <v>Y</v>
          </cell>
          <cell r="JT162" t="str">
            <v>Y</v>
          </cell>
          <cell r="JU162" t="str">
            <v>Y</v>
          </cell>
          <cell r="JV162" t="str">
            <v>Y</v>
          </cell>
          <cell r="JW162" t="str">
            <v>Y</v>
          </cell>
          <cell r="JX162" t="str">
            <v>Y</v>
          </cell>
          <cell r="JY162" t="str">
            <v>Y</v>
          </cell>
          <cell r="JZ162" t="str">
            <v>Y</v>
          </cell>
          <cell r="KA162" t="str">
            <v>Y</v>
          </cell>
          <cell r="KB162" t="str">
            <v>Y</v>
          </cell>
          <cell r="KC162" t="str">
            <v>Y</v>
          </cell>
          <cell r="KD162" t="str">
            <v>Y</v>
          </cell>
          <cell r="KE162" t="str">
            <v>Y</v>
          </cell>
          <cell r="KF162" t="str">
            <v>Y</v>
          </cell>
          <cell r="KG162" t="str">
            <v>Y</v>
          </cell>
          <cell r="KH162"/>
          <cell r="KI162" t="str">
            <v>Y</v>
          </cell>
          <cell r="KJ162" t="str">
            <v>Y</v>
          </cell>
          <cell r="KK162" t="str">
            <v>Y</v>
          </cell>
          <cell r="KL162" t="str">
            <v>Y</v>
          </cell>
          <cell r="KM162" t="str">
            <v>Y</v>
          </cell>
          <cell r="KN162" t="str">
            <v>Y</v>
          </cell>
          <cell r="KO162" t="str">
            <v>Y</v>
          </cell>
          <cell r="KP162" t="str">
            <v>Y</v>
          </cell>
          <cell r="KQ162" t="str">
            <v>Y</v>
          </cell>
          <cell r="KR162" t="str">
            <v>Y</v>
          </cell>
          <cell r="KS162" t="str">
            <v>Y</v>
          </cell>
          <cell r="KT162" t="str">
            <v>Y</v>
          </cell>
          <cell r="KU162" t="str">
            <v>Y</v>
          </cell>
          <cell r="KV162" t="str">
            <v>Y</v>
          </cell>
          <cell r="KW162" t="str">
            <v>Y</v>
          </cell>
          <cell r="KX162" t="str">
            <v>Y</v>
          </cell>
          <cell r="KY162" t="str">
            <v>Y</v>
          </cell>
          <cell r="KZ162" t="str">
            <v>Y</v>
          </cell>
          <cell r="LA162" t="str">
            <v>Y</v>
          </cell>
          <cell r="LB162" t="str">
            <v>Y</v>
          </cell>
          <cell r="LC162" t="str">
            <v>Y</v>
          </cell>
          <cell r="LD162" t="str">
            <v>Y</v>
          </cell>
          <cell r="LE162" t="str">
            <v>Y</v>
          </cell>
          <cell r="LF162" t="str">
            <v>Y</v>
          </cell>
          <cell r="LG162" t="str">
            <v>Y</v>
          </cell>
          <cell r="LH162" t="str">
            <v>Y</v>
          </cell>
          <cell r="LI162" t="str">
            <v>Y</v>
          </cell>
          <cell r="LJ162" t="str">
            <v>Y</v>
          </cell>
          <cell r="LK162" t="str">
            <v>Y</v>
          </cell>
          <cell r="LL162" t="str">
            <v>Y</v>
          </cell>
          <cell r="LM162" t="str">
            <v>Y</v>
          </cell>
          <cell r="LN162" t="str">
            <v>Y</v>
          </cell>
          <cell r="LO162" t="str">
            <v>Y</v>
          </cell>
          <cell r="LP162" t="str">
            <v>Y</v>
          </cell>
          <cell r="LQ162" t="str">
            <v>Y</v>
          </cell>
          <cell r="LR162"/>
          <cell r="LS162" t="str">
            <v>Y</v>
          </cell>
          <cell r="LT162" t="str">
            <v>Y</v>
          </cell>
          <cell r="LU162" t="str">
            <v>Y</v>
          </cell>
          <cell r="LV162" t="str">
            <v>Y</v>
          </cell>
          <cell r="LW162" t="str">
            <v>Y</v>
          </cell>
          <cell r="LX162" t="str">
            <v>Y</v>
          </cell>
          <cell r="LY162" t="str">
            <v>Y</v>
          </cell>
          <cell r="LZ162" t="str">
            <v>Y</v>
          </cell>
          <cell r="MA162" t="str">
            <v>Y</v>
          </cell>
          <cell r="MB162" t="str">
            <v>Y</v>
          </cell>
          <cell r="MC162" t="str">
            <v>Y</v>
          </cell>
          <cell r="MD162" t="str">
            <v>Y</v>
          </cell>
          <cell r="ME162" t="str">
            <v>Y</v>
          </cell>
          <cell r="MF162" t="str">
            <v>Y</v>
          </cell>
          <cell r="MG162" t="str">
            <v>Y</v>
          </cell>
          <cell r="MH162" t="str">
            <v>Y</v>
          </cell>
          <cell r="MI162" t="str">
            <v>Y</v>
          </cell>
          <cell r="MJ162" t="str">
            <v>Y</v>
          </cell>
          <cell r="MK162" t="str">
            <v>Y</v>
          </cell>
          <cell r="ML162" t="str">
            <v>Y</v>
          </cell>
          <cell r="MM162" t="str">
            <v>Y</v>
          </cell>
          <cell r="MN162" t="str">
            <v>Y</v>
          </cell>
          <cell r="MO162" t="str">
            <v>Y</v>
          </cell>
          <cell r="MP162" t="str">
            <v>Y</v>
          </cell>
          <cell r="MQ162"/>
          <cell r="MR162" t="str">
            <v>Y</v>
          </cell>
          <cell r="MS162" t="str">
            <v>Y</v>
          </cell>
          <cell r="MT162" t="str">
            <v>Y</v>
          </cell>
          <cell r="MU162" t="str">
            <v>Y</v>
          </cell>
          <cell r="MV162" t="str">
            <v>Y</v>
          </cell>
          <cell r="MW162" t="str">
            <v>Y</v>
          </cell>
          <cell r="MX162" t="str">
            <v>Y</v>
          </cell>
          <cell r="MY162" t="str">
            <v>Y</v>
          </cell>
          <cell r="MZ162" t="str">
            <v>Y</v>
          </cell>
          <cell r="NA162" t="str">
            <v>Y</v>
          </cell>
          <cell r="NB162" t="str">
            <v>Y</v>
          </cell>
          <cell r="NC162" t="str">
            <v>Y</v>
          </cell>
          <cell r="ND162" t="str">
            <v>Y</v>
          </cell>
          <cell r="NE162" t="str">
            <v>Y</v>
          </cell>
          <cell r="NF162" t="str">
            <v>Y</v>
          </cell>
          <cell r="NG162" t="str">
            <v>Y</v>
          </cell>
          <cell r="NH162" t="str">
            <v>Y</v>
          </cell>
          <cell r="NI162" t="str">
            <v>Y</v>
          </cell>
          <cell r="NJ162" t="str">
            <v>Y</v>
          </cell>
          <cell r="NK162" t="str">
            <v>Y</v>
          </cell>
          <cell r="NL162" t="str">
            <v>Y</v>
          </cell>
          <cell r="NM162" t="str">
            <v>Y</v>
          </cell>
          <cell r="NN162" t="str">
            <v>Y</v>
          </cell>
          <cell r="NO162" t="str">
            <v>Y</v>
          </cell>
          <cell r="NP162" t="str">
            <v>Y</v>
          </cell>
          <cell r="NQ162" t="str">
            <v>Y</v>
          </cell>
          <cell r="NR162" t="str">
            <v>Y</v>
          </cell>
          <cell r="NS162"/>
          <cell r="NT162"/>
          <cell r="NU162" t="str">
            <v>Y</v>
          </cell>
          <cell r="NV162" t="str">
            <v>Y</v>
          </cell>
          <cell r="NW162" t="str">
            <v>Y</v>
          </cell>
          <cell r="NX162" t="str">
            <v>Y</v>
          </cell>
          <cell r="NY162" t="str">
            <v>Y</v>
          </cell>
          <cell r="NZ162" t="str">
            <v>Y</v>
          </cell>
          <cell r="OA162" t="str">
            <v>Y</v>
          </cell>
          <cell r="OB162" t="str">
            <v>Y</v>
          </cell>
          <cell r="OC162"/>
          <cell r="OD162" t="str">
            <v>Y</v>
          </cell>
          <cell r="OE162" t="str">
            <v>Y</v>
          </cell>
          <cell r="OF162" t="str">
            <v>Y</v>
          </cell>
          <cell r="OG162" t="str">
            <v>Y</v>
          </cell>
          <cell r="OH162"/>
          <cell r="OI162" t="str">
            <v>Y</v>
          </cell>
          <cell r="OJ162" t="str">
            <v>Y</v>
          </cell>
          <cell r="OK162" t="str">
            <v>Y</v>
          </cell>
          <cell r="OL162" t="str">
            <v>Y</v>
          </cell>
          <cell r="OM162" t="str">
            <v>Y</v>
          </cell>
          <cell r="ON162" t="str">
            <v>Y</v>
          </cell>
          <cell r="OO162" t="str">
            <v>Y</v>
          </cell>
          <cell r="OP162"/>
          <cell r="OQ162" t="str">
            <v>Y</v>
          </cell>
          <cell r="OR162" t="str">
            <v>Y</v>
          </cell>
          <cell r="OS162" t="str">
            <v>Y</v>
          </cell>
          <cell r="OT162"/>
          <cell r="OU162" t="str">
            <v>Y</v>
          </cell>
          <cell r="OV162" t="str">
            <v>Y</v>
          </cell>
          <cell r="OW162" t="str">
            <v>Y</v>
          </cell>
          <cell r="OX162" t="str">
            <v>Y</v>
          </cell>
          <cell r="OY162" t="str">
            <v>Y</v>
          </cell>
          <cell r="OZ162" t="str">
            <v>Y</v>
          </cell>
          <cell r="PA162" t="str">
            <v>Y</v>
          </cell>
          <cell r="PB162" t="str">
            <v>Y</v>
          </cell>
          <cell r="PC162" t="str">
            <v>Y</v>
          </cell>
          <cell r="PD162" t="str">
            <v>Y</v>
          </cell>
          <cell r="PE162" t="str">
            <v>Y</v>
          </cell>
          <cell r="PF162" t="str">
            <v>Y</v>
          </cell>
          <cell r="PG162" t="str">
            <v>Y</v>
          </cell>
          <cell r="PH162" t="str">
            <v>Y</v>
          </cell>
          <cell r="PI162" t="str">
            <v>Y</v>
          </cell>
          <cell r="PJ162" t="str">
            <v>Y</v>
          </cell>
          <cell r="PK162" t="str">
            <v>Y</v>
          </cell>
          <cell r="PL162" t="str">
            <v>Y</v>
          </cell>
          <cell r="PM162" t="str">
            <v>Y</v>
          </cell>
          <cell r="PN162" t="str">
            <v>Y</v>
          </cell>
          <cell r="PO162" t="str">
            <v>Y</v>
          </cell>
          <cell r="PP162" t="str">
            <v>Y</v>
          </cell>
          <cell r="PQ162" t="str">
            <v>Y</v>
          </cell>
          <cell r="PR162" t="str">
            <v>Y</v>
          </cell>
          <cell r="PS162" t="str">
            <v>Y</v>
          </cell>
          <cell r="PT162" t="str">
            <v>Y</v>
          </cell>
          <cell r="PU162" t="str">
            <v>Y</v>
          </cell>
          <cell r="PV162" t="str">
            <v>Y</v>
          </cell>
          <cell r="PW162" t="str">
            <v>Y</v>
          </cell>
          <cell r="PX162" t="str">
            <v>Y</v>
          </cell>
          <cell r="PY162" t="str">
            <v>Y</v>
          </cell>
          <cell r="PZ162" t="str">
            <v>Y</v>
          </cell>
          <cell r="QA162"/>
          <cell r="QB162" t="str">
            <v>Y</v>
          </cell>
          <cell r="QC162" t="str">
            <v>Y</v>
          </cell>
          <cell r="QD162" t="str">
            <v>Y</v>
          </cell>
          <cell r="QE162" t="str">
            <v>Y</v>
          </cell>
          <cell r="QF162" t="str">
            <v>Y</v>
          </cell>
          <cell r="QG162" t="str">
            <v>Y</v>
          </cell>
          <cell r="QH162" t="str">
            <v>Y</v>
          </cell>
          <cell r="QI162" t="str">
            <v>Y</v>
          </cell>
          <cell r="QJ162" t="str">
            <v>Y</v>
          </cell>
          <cell r="QK162" t="str">
            <v>Y</v>
          </cell>
          <cell r="QL162" t="str">
            <v>Y</v>
          </cell>
          <cell r="QM162" t="str">
            <v>Y</v>
          </cell>
          <cell r="QN162" t="str">
            <v>Y</v>
          </cell>
          <cell r="QO162" t="str">
            <v>Y</v>
          </cell>
          <cell r="QP162" t="str">
            <v>Y</v>
          </cell>
          <cell r="QQ162" t="str">
            <v>Y</v>
          </cell>
          <cell r="QR162" t="str">
            <v>Y</v>
          </cell>
          <cell r="QS162" t="str">
            <v>Y</v>
          </cell>
          <cell r="QT162" t="str">
            <v>Y</v>
          </cell>
          <cell r="QU162" t="str">
            <v>Y</v>
          </cell>
          <cell r="QV162" t="str">
            <v>Y</v>
          </cell>
          <cell r="QW162" t="str">
            <v>Y</v>
          </cell>
          <cell r="QX162" t="str">
            <v>Y</v>
          </cell>
          <cell r="QY162" t="str">
            <v>Y</v>
          </cell>
          <cell r="QZ162"/>
          <cell r="RA162" t="str">
            <v>Y</v>
          </cell>
          <cell r="RB162" t="str">
            <v>Y</v>
          </cell>
          <cell r="RC162" t="str">
            <v>Y</v>
          </cell>
          <cell r="RD162" t="str">
            <v>Y</v>
          </cell>
          <cell r="RE162" t="str">
            <v>Y</v>
          </cell>
          <cell r="RF162" t="str">
            <v>Y</v>
          </cell>
          <cell r="RG162" t="str">
            <v>Y</v>
          </cell>
          <cell r="RH162" t="str">
            <v>Y</v>
          </cell>
          <cell r="RI162" t="str">
            <v>Y</v>
          </cell>
          <cell r="RJ162" t="str">
            <v>Y</v>
          </cell>
          <cell r="RK162" t="str">
            <v>Y</v>
          </cell>
          <cell r="RL162" t="str">
            <v>Y</v>
          </cell>
          <cell r="RM162"/>
          <cell r="RN162" t="str">
            <v>Y</v>
          </cell>
          <cell r="RO162" t="str">
            <v>Y</v>
          </cell>
          <cell r="RP162" t="str">
            <v>Y</v>
          </cell>
          <cell r="RQ162" t="str">
            <v>Y</v>
          </cell>
          <cell r="RR162" t="str">
            <v>Y</v>
          </cell>
          <cell r="RS162" t="str">
            <v>Y</v>
          </cell>
          <cell r="RT162" t="str">
            <v>Y</v>
          </cell>
          <cell r="RU162" t="str">
            <v>Y</v>
          </cell>
          <cell r="RV162" t="str">
            <v>Y</v>
          </cell>
          <cell r="RW162" t="str">
            <v>Y</v>
          </cell>
          <cell r="RX162" t="str">
            <v>Y</v>
          </cell>
          <cell r="RY162"/>
          <cell r="RZ162" t="str">
            <v>Y</v>
          </cell>
          <cell r="SA162" t="str">
            <v>Y</v>
          </cell>
          <cell r="SB162" t="str">
            <v>Y</v>
          </cell>
          <cell r="SC162"/>
          <cell r="SD162" t="str">
            <v>Y</v>
          </cell>
          <cell r="SE162" t="str">
            <v>Y</v>
          </cell>
          <cell r="SF162" t="str">
            <v>Y</v>
          </cell>
          <cell r="SG162" t="str">
            <v>Y</v>
          </cell>
          <cell r="SH162" t="str">
            <v>Y</v>
          </cell>
          <cell r="SI162" t="str">
            <v>Y</v>
          </cell>
          <cell r="SJ162" t="str">
            <v>Y</v>
          </cell>
          <cell r="SK162" t="str">
            <v>Y</v>
          </cell>
          <cell r="SL162" t="str">
            <v>Y</v>
          </cell>
          <cell r="SM162"/>
          <cell r="SN162" t="str">
            <v>Y</v>
          </cell>
          <cell r="SO162" t="str">
            <v>Y</v>
          </cell>
          <cell r="SP162" t="str">
            <v>Y</v>
          </cell>
          <cell r="SQ162" t="str">
            <v>Y</v>
          </cell>
          <cell r="SR162" t="str">
            <v>Y</v>
          </cell>
          <cell r="SS162" t="str">
            <v>Y</v>
          </cell>
          <cell r="ST162" t="str">
            <v>Y</v>
          </cell>
          <cell r="SU162" t="str">
            <v>Y</v>
          </cell>
          <cell r="SV162" t="str">
            <v>Y</v>
          </cell>
          <cell r="SW162" t="str">
            <v>Y</v>
          </cell>
          <cell r="SX162" t="str">
            <v>Y</v>
          </cell>
          <cell r="SY162" t="str">
            <v>Y</v>
          </cell>
          <cell r="SZ162" t="str">
            <v>Y</v>
          </cell>
          <cell r="TA162" t="str">
            <v>Y</v>
          </cell>
          <cell r="TB162" t="str">
            <v>Y</v>
          </cell>
          <cell r="TC162" t="str">
            <v>Y</v>
          </cell>
          <cell r="TD162" t="str">
            <v>Y</v>
          </cell>
          <cell r="TE162" t="str">
            <v>Y</v>
          </cell>
          <cell r="TF162" t="str">
            <v>Y</v>
          </cell>
          <cell r="TG162" t="str">
            <v>Y</v>
          </cell>
          <cell r="TH162" t="str">
            <v>Y</v>
          </cell>
          <cell r="TI162" t="str">
            <v>Y</v>
          </cell>
          <cell r="TJ162" t="str">
            <v>Y</v>
          </cell>
          <cell r="TK162" t="str">
            <v>Y</v>
          </cell>
          <cell r="TL162" t="str">
            <v>Y</v>
          </cell>
          <cell r="TM162" t="str">
            <v>Y</v>
          </cell>
          <cell r="TN162" t="str">
            <v>Y</v>
          </cell>
          <cell r="TO162" t="str">
            <v>Y</v>
          </cell>
          <cell r="TP162" t="str">
            <v>Y</v>
          </cell>
          <cell r="TQ162" t="str">
            <v>Y</v>
          </cell>
          <cell r="TR162"/>
          <cell r="TS162" t="str">
            <v>Y</v>
          </cell>
          <cell r="TT162" t="str">
            <v>Y</v>
          </cell>
          <cell r="TU162" t="str">
            <v>Y</v>
          </cell>
          <cell r="TV162" t="str">
            <v>Y</v>
          </cell>
          <cell r="TW162" t="str">
            <v>Y</v>
          </cell>
          <cell r="TX162" t="str">
            <v>Y</v>
          </cell>
          <cell r="TY162" t="str">
            <v>Y</v>
          </cell>
          <cell r="TZ162" t="str">
            <v>Y</v>
          </cell>
          <cell r="UA162" t="str">
            <v>Y</v>
          </cell>
          <cell r="UB162" t="str">
            <v>Y</v>
          </cell>
          <cell r="UC162" t="str">
            <v>Y</v>
          </cell>
          <cell r="UD162" t="str">
            <v>Y</v>
          </cell>
          <cell r="UE162" t="str">
            <v>Y</v>
          </cell>
          <cell r="UF162" t="str">
            <v>Y</v>
          </cell>
          <cell r="UG162" t="str">
            <v>Y</v>
          </cell>
          <cell r="UH162" t="str">
            <v>Y</v>
          </cell>
          <cell r="UI162" t="str">
            <v>Y</v>
          </cell>
          <cell r="UJ162" t="str">
            <v>Y</v>
          </cell>
          <cell r="UK162" t="str">
            <v>Y</v>
          </cell>
          <cell r="UL162" t="str">
            <v>Y</v>
          </cell>
          <cell r="UM162" t="str">
            <v>Y</v>
          </cell>
          <cell r="UN162" t="str">
            <v>Y</v>
          </cell>
          <cell r="UO162"/>
          <cell r="UP162" t="str">
            <v>Y</v>
          </cell>
          <cell r="UQ162" t="str">
            <v>Y</v>
          </cell>
          <cell r="UR162"/>
          <cell r="US162" t="str">
            <v>Y</v>
          </cell>
          <cell r="UT162" t="str">
            <v>Y</v>
          </cell>
          <cell r="UU162" t="str">
            <v>Y</v>
          </cell>
          <cell r="UV162" t="str">
            <v>Y</v>
          </cell>
          <cell r="UW162" t="str">
            <v>Y</v>
          </cell>
          <cell r="UX162" t="str">
            <v>Y</v>
          </cell>
          <cell r="UY162" t="str">
            <v>Y</v>
          </cell>
          <cell r="UZ162" t="str">
            <v>Y</v>
          </cell>
          <cell r="VA162" t="str">
            <v>Y</v>
          </cell>
          <cell r="VB162" t="str">
            <v>Y</v>
          </cell>
          <cell r="VC162" t="str">
            <v>Y</v>
          </cell>
          <cell r="VD162" t="str">
            <v>Y</v>
          </cell>
          <cell r="VE162" t="str">
            <v>Y</v>
          </cell>
          <cell r="VF162" t="str">
            <v>Y</v>
          </cell>
          <cell r="VG162"/>
          <cell r="VH162" t="str">
            <v>Y</v>
          </cell>
          <cell r="VI162" t="str">
            <v>Y</v>
          </cell>
          <cell r="VJ162" t="str">
            <v>Y</v>
          </cell>
          <cell r="VK162" t="str">
            <v>Y</v>
          </cell>
          <cell r="VL162" t="str">
            <v>Y</v>
          </cell>
          <cell r="VM162"/>
          <cell r="VN162" t="str">
            <v>Y</v>
          </cell>
          <cell r="VO162" t="str">
            <v>Y</v>
          </cell>
          <cell r="VP162"/>
          <cell r="VQ162" t="str">
            <v>Y</v>
          </cell>
          <cell r="VR162" t="str">
            <v>Y</v>
          </cell>
          <cell r="VS162" t="str">
            <v>Y</v>
          </cell>
          <cell r="VT162" t="str">
            <v>Y</v>
          </cell>
          <cell r="VU162" t="str">
            <v>Y</v>
          </cell>
          <cell r="VV162" t="str">
            <v>N</v>
          </cell>
          <cell r="VW162" t="str">
            <v>Y</v>
          </cell>
          <cell r="VX162"/>
          <cell r="VY162" t="str">
            <v>Y</v>
          </cell>
          <cell r="VZ162" t="str">
            <v>Y</v>
          </cell>
          <cell r="WA162"/>
          <cell r="WB162"/>
          <cell r="WC162" t="str">
            <v>Y</v>
          </cell>
          <cell r="WD162" t="str">
            <v>Y</v>
          </cell>
          <cell r="WE162" t="str">
            <v>Y</v>
          </cell>
          <cell r="WF162"/>
          <cell r="WG162" t="str">
            <v>Y</v>
          </cell>
          <cell r="WH162" t="str">
            <v>Y</v>
          </cell>
          <cell r="WI162" t="str">
            <v>Y</v>
          </cell>
          <cell r="WJ162"/>
          <cell r="WK162"/>
          <cell r="WL162" t="str">
            <v>Y</v>
          </cell>
          <cell r="WM162" t="str">
            <v>Y</v>
          </cell>
          <cell r="WN162" t="str">
            <v>Y</v>
          </cell>
          <cell r="WO162" t="str">
            <v>Y</v>
          </cell>
          <cell r="WP162"/>
          <cell r="WQ162"/>
          <cell r="WR162"/>
          <cell r="WS162" t="str">
            <v>Y</v>
          </cell>
          <cell r="WT162" t="str">
            <v>Y</v>
          </cell>
          <cell r="WU162" t="str">
            <v>Y</v>
          </cell>
          <cell r="WV162" t="str">
            <v>Y</v>
          </cell>
          <cell r="WW162" t="str">
            <v>Y</v>
          </cell>
          <cell r="WX162" t="str">
            <v>Y</v>
          </cell>
          <cell r="WY162" t="str">
            <v>Y</v>
          </cell>
          <cell r="WZ162" t="str">
            <v>Y</v>
          </cell>
          <cell r="XA162"/>
          <cell r="XB162" t="str">
            <v>Y</v>
          </cell>
          <cell r="XC162"/>
          <cell r="XD162"/>
          <cell r="XE162"/>
          <cell r="XF162"/>
          <cell r="XG162"/>
          <cell r="XH162"/>
          <cell r="XI162" t="str">
            <v>Y</v>
          </cell>
          <cell r="XJ162"/>
          <cell r="XK162" t="str">
            <v>Y</v>
          </cell>
          <cell r="XL162" t="str">
            <v>Y</v>
          </cell>
          <cell r="XM162"/>
          <cell r="XN162" t="str">
            <v>Y</v>
          </cell>
          <cell r="XO162"/>
          <cell r="XP162" t="str">
            <v>Y</v>
          </cell>
          <cell r="XQ162" t="str">
            <v>Y</v>
          </cell>
          <cell r="XR162" t="str">
            <v>Y</v>
          </cell>
          <cell r="XS162" t="str">
            <v>Y</v>
          </cell>
          <cell r="XT162" t="str">
            <v>Y</v>
          </cell>
          <cell r="XU162" t="str">
            <v>Y</v>
          </cell>
          <cell r="XV162" t="str">
            <v>Y</v>
          </cell>
        </row>
        <row r="163">
          <cell r="E163"/>
          <cell r="F163"/>
          <cell r="G163"/>
          <cell r="H163"/>
          <cell r="I163"/>
          <cell r="J163"/>
          <cell r="K163"/>
          <cell r="L163"/>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O163"/>
          <cell r="AP163"/>
          <cell r="AQ163"/>
          <cell r="AR163"/>
          <cell r="AS163"/>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cell r="CV163"/>
          <cell r="CW163"/>
          <cell r="CX163"/>
          <cell r="CY163"/>
          <cell r="CZ163"/>
          <cell r="DA163"/>
          <cell r="DB163"/>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cell r="EX163"/>
          <cell r="EY163"/>
          <cell r="EZ163"/>
          <cell r="FA163"/>
          <cell r="FB163"/>
          <cell r="FC163"/>
          <cell r="FD163"/>
          <cell r="FE163"/>
          <cell r="FF163"/>
          <cell r="FG163"/>
          <cell r="FH163"/>
          <cell r="FI163"/>
          <cell r="FJ163"/>
          <cell r="FK163"/>
          <cell r="FL163"/>
          <cell r="FM163"/>
          <cell r="FN163"/>
          <cell r="FO163"/>
          <cell r="FP163"/>
          <cell r="FQ163"/>
          <cell r="FR163"/>
          <cell r="FS163"/>
          <cell r="FT163"/>
          <cell r="FU163"/>
          <cell r="FV163"/>
          <cell r="FW163"/>
          <cell r="FX163"/>
          <cell r="FY163"/>
          <cell r="FZ163"/>
          <cell r="GA163"/>
          <cell r="GB163"/>
          <cell r="GC163"/>
          <cell r="GD163"/>
          <cell r="GE163"/>
          <cell r="GF163"/>
          <cell r="GG163"/>
          <cell r="GH163"/>
          <cell r="GI163"/>
          <cell r="GJ163"/>
          <cell r="GK163"/>
          <cell r="GL163"/>
          <cell r="GM163"/>
          <cell r="GN163"/>
          <cell r="GO163"/>
          <cell r="GP163"/>
          <cell r="GQ163"/>
          <cell r="GR163"/>
          <cell r="GS163"/>
          <cell r="GT163"/>
          <cell r="GU163"/>
          <cell r="GV163"/>
          <cell r="GW163"/>
          <cell r="GX163"/>
          <cell r="GY163"/>
          <cell r="GZ163"/>
          <cell r="HA163"/>
          <cell r="HB163"/>
          <cell r="HC163"/>
          <cell r="HD163"/>
          <cell r="HE163"/>
          <cell r="HF163"/>
          <cell r="HG163"/>
          <cell r="HH163"/>
          <cell r="HI163"/>
          <cell r="HJ163"/>
          <cell r="HK163"/>
          <cell r="HL163"/>
          <cell r="HM163"/>
          <cell r="HN163"/>
          <cell r="HO163"/>
          <cell r="HP163"/>
          <cell r="HQ163"/>
          <cell r="HR163"/>
          <cell r="HS163"/>
          <cell r="HT163"/>
          <cell r="HU163"/>
          <cell r="HV163"/>
          <cell r="HW163"/>
          <cell r="HX163"/>
          <cell r="HY163"/>
          <cell r="HZ163"/>
          <cell r="IA163"/>
          <cell r="IB163"/>
          <cell r="IC163"/>
          <cell r="ID163"/>
          <cell r="IE163"/>
          <cell r="IF163"/>
          <cell r="IG163"/>
          <cell r="IH163"/>
          <cell r="II163"/>
          <cell r="IJ163"/>
          <cell r="IK163"/>
          <cell r="IL163"/>
          <cell r="IM163"/>
          <cell r="IN163"/>
          <cell r="IO163"/>
          <cell r="IP163"/>
          <cell r="IQ163"/>
          <cell r="IR163"/>
          <cell r="IS163"/>
          <cell r="IT163"/>
          <cell r="IU163"/>
          <cell r="IV163"/>
          <cell r="IW163"/>
          <cell r="IX163"/>
          <cell r="IY163"/>
          <cell r="IZ163"/>
          <cell r="JA163"/>
          <cell r="JB163"/>
          <cell r="JC163"/>
          <cell r="JD163"/>
          <cell r="JE163"/>
          <cell r="JF163"/>
          <cell r="JG163"/>
          <cell r="JH163"/>
          <cell r="JI163"/>
          <cell r="JJ163"/>
          <cell r="JK163"/>
          <cell r="JL163"/>
          <cell r="JM163"/>
          <cell r="JN163"/>
          <cell r="JO163"/>
          <cell r="JP163"/>
          <cell r="JQ163"/>
          <cell r="JR163"/>
          <cell r="JS163"/>
          <cell r="JT163"/>
          <cell r="JU163"/>
          <cell r="JV163"/>
          <cell r="JW163"/>
          <cell r="JX163"/>
          <cell r="JY163"/>
          <cell r="JZ163"/>
          <cell r="KA163"/>
          <cell r="KB163"/>
          <cell r="KC163"/>
          <cell r="KD163"/>
          <cell r="KE163"/>
          <cell r="KF163"/>
          <cell r="KG163"/>
          <cell r="KH163"/>
          <cell r="KI163"/>
          <cell r="KJ163"/>
          <cell r="KK163"/>
          <cell r="KL163"/>
          <cell r="KM163"/>
          <cell r="KN163"/>
          <cell r="KO163"/>
          <cell r="KP163"/>
          <cell r="KQ163"/>
          <cell r="KR163"/>
          <cell r="KS163"/>
          <cell r="KT163"/>
          <cell r="KU163"/>
          <cell r="KV163"/>
          <cell r="KW163"/>
          <cell r="KX163"/>
          <cell r="KY163"/>
          <cell r="KZ163"/>
          <cell r="LA163"/>
          <cell r="LB163"/>
          <cell r="LC163"/>
          <cell r="LD163"/>
          <cell r="LE163"/>
          <cell r="LF163"/>
          <cell r="LG163"/>
          <cell r="LH163"/>
          <cell r="LI163"/>
          <cell r="LJ163"/>
          <cell r="LK163"/>
          <cell r="LL163"/>
          <cell r="LM163"/>
          <cell r="LN163"/>
          <cell r="LO163"/>
          <cell r="LP163"/>
          <cell r="LQ163"/>
          <cell r="LR163"/>
          <cell r="LS163"/>
          <cell r="LT163"/>
          <cell r="LU163"/>
          <cell r="LV163"/>
          <cell r="LW163"/>
          <cell r="LX163"/>
          <cell r="LY163"/>
          <cell r="LZ163"/>
          <cell r="MA163"/>
          <cell r="MB163"/>
          <cell r="MC163"/>
          <cell r="MD163"/>
          <cell r="ME163"/>
          <cell r="MF163"/>
          <cell r="MG163"/>
          <cell r="MH163"/>
          <cell r="MI163"/>
          <cell r="MJ163"/>
          <cell r="MK163"/>
          <cell r="ML163"/>
          <cell r="MM163"/>
          <cell r="MN163"/>
          <cell r="MO163"/>
          <cell r="MP163"/>
          <cell r="MQ163"/>
          <cell r="MR163"/>
          <cell r="MS163"/>
          <cell r="MT163"/>
          <cell r="MU163"/>
          <cell r="MV163"/>
          <cell r="MW163"/>
          <cell r="MX163"/>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cell r="QK163"/>
          <cell r="QL163"/>
          <cell r="QM163"/>
          <cell r="QN163"/>
          <cell r="QO163"/>
          <cell r="QP163"/>
          <cell r="QQ163"/>
          <cell r="QR163"/>
          <cell r="QS163"/>
          <cell r="QT163"/>
          <cell r="QU163"/>
          <cell r="QV163"/>
          <cell r="QW163"/>
          <cell r="QX163"/>
          <cell r="QY163"/>
          <cell r="QZ163"/>
          <cell r="RA163"/>
          <cell r="RB163"/>
          <cell r="RC163"/>
          <cell r="RD163"/>
          <cell r="RE163"/>
          <cell r="RF163"/>
          <cell r="RG163"/>
          <cell r="RH163"/>
          <cell r="RI163"/>
          <cell r="RJ163"/>
          <cell r="RK163"/>
          <cell r="RL163"/>
          <cell r="RM163"/>
          <cell r="RN163"/>
          <cell r="RO163"/>
          <cell r="RP163"/>
          <cell r="RQ163"/>
          <cell r="RR163"/>
          <cell r="RS163"/>
          <cell r="RT163"/>
          <cell r="RU163"/>
          <cell r="RV163"/>
          <cell r="RW163"/>
          <cell r="RX163"/>
          <cell r="RY163"/>
          <cell r="RZ163"/>
          <cell r="SA163"/>
          <cell r="SB163"/>
          <cell r="SC163"/>
          <cell r="SD163"/>
          <cell r="SE163"/>
          <cell r="SF163"/>
          <cell r="SG163"/>
          <cell r="SH163"/>
          <cell r="SI163"/>
          <cell r="SJ163"/>
          <cell r="SK163"/>
          <cell r="SL163"/>
          <cell r="SM163"/>
          <cell r="SN163"/>
          <cell r="SO163"/>
          <cell r="SP163"/>
          <cell r="SQ163"/>
          <cell r="SR163"/>
          <cell r="SS163"/>
          <cell r="ST163"/>
          <cell r="SU163"/>
          <cell r="SV163"/>
          <cell r="SW163"/>
          <cell r="SX163"/>
          <cell r="SY163"/>
          <cell r="SZ163"/>
          <cell r="TA163"/>
          <cell r="TB163"/>
          <cell r="TC163"/>
          <cell r="TD163"/>
          <cell r="TE163"/>
          <cell r="TF163"/>
          <cell r="TG163"/>
          <cell r="TH163"/>
          <cell r="TI163"/>
          <cell r="TJ163"/>
          <cell r="TK163"/>
          <cell r="TL163"/>
          <cell r="TM163"/>
          <cell r="TN163"/>
          <cell r="TO163"/>
          <cell r="TP163"/>
          <cell r="TQ163"/>
          <cell r="TR163"/>
          <cell r="TS163"/>
          <cell r="TT163"/>
          <cell r="TU163"/>
          <cell r="TV163"/>
          <cell r="TW163"/>
          <cell r="TX163"/>
          <cell r="TY163"/>
          <cell r="TZ163"/>
          <cell r="UA163"/>
          <cell r="UB163"/>
          <cell r="UC163"/>
          <cell r="UD163"/>
          <cell r="UE163"/>
          <cell r="UF163"/>
          <cell r="UG163"/>
          <cell r="UH163"/>
          <cell r="UI163"/>
          <cell r="UJ163"/>
          <cell r="UK163"/>
          <cell r="UL163"/>
          <cell r="UM163"/>
          <cell r="UN163"/>
          <cell r="UO163"/>
          <cell r="UP163"/>
          <cell r="UQ163"/>
          <cell r="UR163"/>
          <cell r="US163"/>
          <cell r="UT163"/>
          <cell r="UU163"/>
          <cell r="UV163"/>
          <cell r="UW163"/>
          <cell r="UX163"/>
          <cell r="UY163"/>
          <cell r="UZ163"/>
          <cell r="VA163"/>
          <cell r="VB163"/>
          <cell r="VC163"/>
          <cell r="VD163"/>
          <cell r="VE163"/>
          <cell r="VF163"/>
          <cell r="VG163"/>
          <cell r="VH163"/>
          <cell r="VI163"/>
          <cell r="VJ163"/>
          <cell r="VK163"/>
          <cell r="VL163"/>
          <cell r="VM163"/>
          <cell r="VN163"/>
          <cell r="VO163"/>
          <cell r="VP163"/>
          <cell r="VQ163"/>
          <cell r="VR163"/>
          <cell r="VS163"/>
          <cell r="VT163"/>
          <cell r="VU163"/>
          <cell r="VV163"/>
          <cell r="VW163"/>
          <cell r="VX163"/>
          <cell r="VY163"/>
          <cell r="VZ163"/>
          <cell r="WA163"/>
          <cell r="WB163"/>
          <cell r="WC163"/>
          <cell r="WD163"/>
          <cell r="WE163"/>
          <cell r="WF163"/>
          <cell r="WG163"/>
          <cell r="WH163"/>
          <cell r="WI163"/>
          <cell r="WJ163"/>
          <cell r="WK163"/>
          <cell r="WL163"/>
          <cell r="WM163"/>
          <cell r="WN163"/>
          <cell r="WO163"/>
          <cell r="WP163"/>
          <cell r="WQ163"/>
          <cell r="WR163"/>
          <cell r="WS163"/>
          <cell r="WT163"/>
          <cell r="WU163"/>
          <cell r="WV163"/>
          <cell r="WW163"/>
          <cell r="WX163"/>
          <cell r="WY163"/>
          <cell r="WZ163"/>
          <cell r="XA163"/>
          <cell r="XB163"/>
          <cell r="XC163"/>
          <cell r="XD163"/>
          <cell r="XE163"/>
          <cell r="XF163"/>
          <cell r="XG163"/>
          <cell r="XH163"/>
          <cell r="XI163"/>
          <cell r="XJ163"/>
          <cell r="XK163"/>
          <cell r="XL163"/>
          <cell r="XM163"/>
          <cell r="XN163"/>
          <cell r="XO163"/>
          <cell r="XP163"/>
          <cell r="XQ163"/>
          <cell r="XR163"/>
          <cell r="XS163"/>
          <cell r="XT163"/>
          <cell r="XU163"/>
          <cell r="XV163"/>
        </row>
        <row r="164">
          <cell r="E164"/>
          <cell r="F164"/>
          <cell r="G164"/>
          <cell r="H164"/>
          <cell r="I164"/>
          <cell r="J164"/>
          <cell r="K164"/>
          <cell r="L164"/>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O164"/>
          <cell r="AP164"/>
          <cell r="AQ164"/>
          <cell r="AR164"/>
          <cell r="AS164"/>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cell r="CV164"/>
          <cell r="CW164"/>
          <cell r="CX164"/>
          <cell r="CY164"/>
          <cell r="CZ164"/>
          <cell r="DA164"/>
          <cell r="DB164"/>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cell r="EX164"/>
          <cell r="EY164"/>
          <cell r="EZ164"/>
          <cell r="FA164"/>
          <cell r="FB164"/>
          <cell r="FC164"/>
          <cell r="FD164"/>
          <cell r="FE164"/>
          <cell r="FF164"/>
          <cell r="FG164"/>
          <cell r="FH164"/>
          <cell r="FI164"/>
          <cell r="FJ164"/>
          <cell r="FK164"/>
          <cell r="FL164"/>
          <cell r="FM164"/>
          <cell r="FN164"/>
          <cell r="FO164"/>
          <cell r="FP164"/>
          <cell r="FQ164"/>
          <cell r="FR164"/>
          <cell r="FS164"/>
          <cell r="FT164"/>
          <cell r="FU164"/>
          <cell r="FV164"/>
          <cell r="FW164"/>
          <cell r="FX164"/>
          <cell r="FY164"/>
          <cell r="FZ164"/>
          <cell r="GA164"/>
          <cell r="GB164"/>
          <cell r="GC164"/>
          <cell r="GD164"/>
          <cell r="GE164"/>
          <cell r="GF164"/>
          <cell r="GG164"/>
          <cell r="GH164"/>
          <cell r="GI164"/>
          <cell r="GJ164"/>
          <cell r="GK164"/>
          <cell r="GL164"/>
          <cell r="GM164"/>
          <cell r="GN164"/>
          <cell r="GO164"/>
          <cell r="GP164"/>
          <cell r="GQ164"/>
          <cell r="GR164"/>
          <cell r="GS164"/>
          <cell r="GT164"/>
          <cell r="GU164"/>
          <cell r="GV164"/>
          <cell r="GW164"/>
          <cell r="GX164"/>
          <cell r="GY164"/>
          <cell r="GZ164"/>
          <cell r="HA164"/>
          <cell r="HB164"/>
          <cell r="HC164"/>
          <cell r="HD164"/>
          <cell r="HE164"/>
          <cell r="HF164"/>
          <cell r="HG164"/>
          <cell r="HH164"/>
          <cell r="HI164"/>
          <cell r="HJ164"/>
          <cell r="HK164"/>
          <cell r="HL164"/>
          <cell r="HM164"/>
          <cell r="HN164"/>
          <cell r="HO164"/>
          <cell r="HP164"/>
          <cell r="HQ164"/>
          <cell r="HR164"/>
          <cell r="HS164"/>
          <cell r="HT164"/>
          <cell r="HU164"/>
          <cell r="HV164"/>
          <cell r="HW164"/>
          <cell r="HX164"/>
          <cell r="HY164"/>
          <cell r="HZ164"/>
          <cell r="IA164"/>
          <cell r="IB164"/>
          <cell r="IC164"/>
          <cell r="ID164"/>
          <cell r="IE164"/>
          <cell r="IF164"/>
          <cell r="IG164"/>
          <cell r="IH164"/>
          <cell r="II164"/>
          <cell r="IJ164"/>
          <cell r="IK164"/>
          <cell r="IL164"/>
          <cell r="IM164"/>
          <cell r="IN164"/>
          <cell r="IO164"/>
          <cell r="IP164"/>
          <cell r="IQ164"/>
          <cell r="IR164"/>
          <cell r="IS164"/>
          <cell r="IT164"/>
          <cell r="IU164"/>
          <cell r="IV164"/>
          <cell r="IW164"/>
          <cell r="IX164"/>
          <cell r="IY164"/>
          <cell r="IZ164"/>
          <cell r="JA164"/>
          <cell r="JB164"/>
          <cell r="JC164"/>
          <cell r="JD164"/>
          <cell r="JE164"/>
          <cell r="JF164"/>
          <cell r="JG164"/>
          <cell r="JH164"/>
          <cell r="JI164"/>
          <cell r="JJ164"/>
          <cell r="JK164"/>
          <cell r="JL164"/>
          <cell r="JM164"/>
          <cell r="JN164"/>
          <cell r="JO164"/>
          <cell r="JP164"/>
          <cell r="JQ164"/>
          <cell r="JR164"/>
          <cell r="JS164"/>
          <cell r="JT164"/>
          <cell r="JU164"/>
          <cell r="JV164"/>
          <cell r="JW164"/>
          <cell r="JX164"/>
          <cell r="JY164"/>
          <cell r="JZ164"/>
          <cell r="KA164"/>
          <cell r="KB164"/>
          <cell r="KC164"/>
          <cell r="KD164"/>
          <cell r="KE164"/>
          <cell r="KF164"/>
          <cell r="KG164"/>
          <cell r="KH164"/>
          <cell r="KI164"/>
          <cell r="KJ164"/>
          <cell r="KK164"/>
          <cell r="KL164"/>
          <cell r="KM164"/>
          <cell r="KN164"/>
          <cell r="KO164"/>
          <cell r="KP164"/>
          <cell r="KQ164"/>
          <cell r="KR164"/>
          <cell r="KS164"/>
          <cell r="KT164"/>
          <cell r="KU164"/>
          <cell r="KV164"/>
          <cell r="KW164"/>
          <cell r="KX164"/>
          <cell r="KY164"/>
          <cell r="KZ164"/>
          <cell r="LA164"/>
          <cell r="LB164"/>
          <cell r="LC164"/>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cell r="MD164"/>
          <cell r="ME164"/>
          <cell r="MF164"/>
          <cell r="MG164"/>
          <cell r="MH164"/>
          <cell r="MI164"/>
          <cell r="MJ164"/>
          <cell r="MK164"/>
          <cell r="ML164"/>
          <cell r="MM164"/>
          <cell r="MN164"/>
          <cell r="MO164"/>
          <cell r="MP164"/>
          <cell r="MQ164"/>
          <cell r="MR164"/>
          <cell r="MS164"/>
          <cell r="MT164"/>
          <cell r="MU164"/>
          <cell r="MV164"/>
          <cell r="MW164"/>
          <cell r="MX164"/>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cell r="QK164"/>
          <cell r="QL164"/>
          <cell r="QM164"/>
          <cell r="QN164"/>
          <cell r="QO164"/>
          <cell r="QP164"/>
          <cell r="QQ164"/>
          <cell r="QR164"/>
          <cell r="QS164"/>
          <cell r="QT164"/>
          <cell r="QU164"/>
          <cell r="QV164"/>
          <cell r="QW164"/>
          <cell r="QX164"/>
          <cell r="QY164"/>
          <cell r="QZ164"/>
          <cell r="RA164"/>
          <cell r="RB164"/>
          <cell r="RC164"/>
          <cell r="RD164"/>
          <cell r="RE164"/>
          <cell r="RF164"/>
          <cell r="RG164"/>
          <cell r="RH164"/>
          <cell r="RI164"/>
          <cell r="RJ164"/>
          <cell r="RK164"/>
          <cell r="RL164"/>
          <cell r="RM164"/>
          <cell r="RN164"/>
          <cell r="RO164"/>
          <cell r="RP164"/>
          <cell r="RQ164"/>
          <cell r="RR164"/>
          <cell r="RS164"/>
          <cell r="RT164"/>
          <cell r="RU164"/>
          <cell r="RV164"/>
          <cell r="RW164"/>
          <cell r="RX164"/>
          <cell r="RY164"/>
          <cell r="RZ164"/>
          <cell r="SA164"/>
          <cell r="SB164"/>
          <cell r="SC164"/>
          <cell r="SD164"/>
          <cell r="SE164"/>
          <cell r="SF164"/>
          <cell r="SG164"/>
          <cell r="SH164"/>
          <cell r="SI164"/>
          <cell r="SJ164"/>
          <cell r="SK164"/>
          <cell r="SL164"/>
          <cell r="SM164"/>
          <cell r="SN164"/>
          <cell r="SO164"/>
          <cell r="SP164"/>
          <cell r="SQ164"/>
          <cell r="SR164"/>
          <cell r="SS164"/>
          <cell r="ST164"/>
          <cell r="SU164"/>
          <cell r="SV164"/>
          <cell r="SW164"/>
          <cell r="SX164"/>
          <cell r="SY164"/>
          <cell r="SZ164"/>
          <cell r="TA164"/>
          <cell r="TB164"/>
          <cell r="TC164"/>
          <cell r="TD164"/>
          <cell r="TE164"/>
          <cell r="TF164"/>
          <cell r="TG164"/>
          <cell r="TH164"/>
          <cell r="TI164"/>
          <cell r="TJ164"/>
          <cell r="TK164"/>
          <cell r="TL164"/>
          <cell r="TM164"/>
          <cell r="TN164"/>
          <cell r="TO164"/>
          <cell r="TP164"/>
          <cell r="TQ164"/>
          <cell r="TR164"/>
          <cell r="TS164"/>
          <cell r="TT164"/>
          <cell r="TU164"/>
          <cell r="TV164"/>
          <cell r="TW164"/>
          <cell r="TX164"/>
          <cell r="TY164"/>
          <cell r="TZ164"/>
          <cell r="UA164"/>
          <cell r="UB164"/>
          <cell r="UC164"/>
          <cell r="UD164"/>
          <cell r="UE164"/>
          <cell r="UF164"/>
          <cell r="UG164"/>
          <cell r="UH164"/>
          <cell r="UI164"/>
          <cell r="UJ164"/>
          <cell r="UK164"/>
          <cell r="UL164"/>
          <cell r="UM164"/>
          <cell r="UN164"/>
          <cell r="UO164"/>
          <cell r="UP164"/>
          <cell r="UQ164"/>
          <cell r="UR164"/>
          <cell r="US164"/>
          <cell r="UT164"/>
          <cell r="UU164"/>
          <cell r="UV164"/>
          <cell r="UW164"/>
          <cell r="UX164"/>
          <cell r="UY164"/>
          <cell r="UZ164"/>
          <cell r="VA164"/>
          <cell r="VB164"/>
          <cell r="VC164"/>
          <cell r="VD164"/>
          <cell r="VE164"/>
          <cell r="VF164"/>
          <cell r="VG164"/>
          <cell r="VH164"/>
          <cell r="VI164"/>
          <cell r="VJ164"/>
          <cell r="VK164"/>
          <cell r="VL164"/>
          <cell r="VM164"/>
          <cell r="VN164"/>
          <cell r="VO164"/>
          <cell r="VP164"/>
          <cell r="VQ164"/>
          <cell r="VR164"/>
          <cell r="VS164"/>
          <cell r="VT164"/>
          <cell r="VU164"/>
          <cell r="VV164"/>
          <cell r="VW164"/>
          <cell r="VX164"/>
          <cell r="VY164"/>
          <cell r="VZ164"/>
          <cell r="WA164"/>
          <cell r="WB164"/>
          <cell r="WC164"/>
          <cell r="WD164"/>
          <cell r="WE164"/>
          <cell r="WF164"/>
          <cell r="WG164"/>
          <cell r="WH164"/>
          <cell r="WI164"/>
          <cell r="WJ164"/>
          <cell r="WK164"/>
          <cell r="WL164"/>
          <cell r="WM164"/>
          <cell r="WN164"/>
          <cell r="WO164"/>
          <cell r="WP164"/>
          <cell r="WQ164"/>
          <cell r="WR164"/>
          <cell r="WS164"/>
          <cell r="WT164"/>
          <cell r="WU164"/>
          <cell r="WV164"/>
          <cell r="WW164"/>
          <cell r="WX164"/>
          <cell r="WY164"/>
          <cell r="WZ164"/>
          <cell r="XA164"/>
          <cell r="XB164"/>
          <cell r="XC164"/>
          <cell r="XD164"/>
          <cell r="XE164"/>
          <cell r="XF164"/>
          <cell r="XG164"/>
          <cell r="XH164"/>
          <cell r="XI164"/>
          <cell r="XJ164"/>
          <cell r="XK164"/>
          <cell r="XL164"/>
          <cell r="XM164"/>
          <cell r="XN164"/>
          <cell r="XO164"/>
          <cell r="XP164"/>
          <cell r="XQ164"/>
          <cell r="XR164"/>
          <cell r="XS164"/>
          <cell r="XT164"/>
          <cell r="XU164"/>
          <cell r="XV164"/>
        </row>
        <row r="165">
          <cell r="E165" t="str">
            <v>Y</v>
          </cell>
          <cell r="F165" t="str">
            <v>Y</v>
          </cell>
          <cell r="G165" t="str">
            <v>Y</v>
          </cell>
          <cell r="H165" t="str">
            <v>Y</v>
          </cell>
          <cell r="I165" t="str">
            <v>Y</v>
          </cell>
          <cell r="J165" t="str">
            <v>Y</v>
          </cell>
          <cell r="K165" t="str">
            <v>Y</v>
          </cell>
          <cell r="L165" t="str">
            <v>Y</v>
          </cell>
          <cell r="M165" t="str">
            <v>Y</v>
          </cell>
          <cell r="N165" t="str">
            <v>Y</v>
          </cell>
          <cell r="O165"/>
          <cell r="P165" t="str">
            <v>Y</v>
          </cell>
          <cell r="Q165" t="str">
            <v>Y</v>
          </cell>
          <cell r="R165" t="str">
            <v>Y</v>
          </cell>
          <cell r="S165" t="str">
            <v>Y</v>
          </cell>
          <cell r="T165" t="str">
            <v>Y</v>
          </cell>
          <cell r="U165" t="str">
            <v>Y</v>
          </cell>
          <cell r="V165" t="str">
            <v>Y</v>
          </cell>
          <cell r="W165" t="str">
            <v>Y</v>
          </cell>
          <cell r="X165" t="str">
            <v>Y</v>
          </cell>
          <cell r="Y165" t="str">
            <v>Y</v>
          </cell>
          <cell r="Z165"/>
          <cell r="AA165" t="str">
            <v>Y</v>
          </cell>
          <cell r="AB165" t="str">
            <v>Y</v>
          </cell>
          <cell r="AC165" t="str">
            <v>N</v>
          </cell>
          <cell r="AD165" t="str">
            <v>Y</v>
          </cell>
          <cell r="AE165" t="str">
            <v>Y</v>
          </cell>
          <cell r="AF165" t="str">
            <v>Y</v>
          </cell>
          <cell r="AG165" t="str">
            <v>Y</v>
          </cell>
          <cell r="AH165" t="str">
            <v>N</v>
          </cell>
          <cell r="AI165" t="str">
            <v>Y</v>
          </cell>
          <cell r="AJ165" t="str">
            <v>Y</v>
          </cell>
          <cell r="AK165" t="str">
            <v>Y</v>
          </cell>
          <cell r="AL165" t="str">
            <v>N</v>
          </cell>
          <cell r="AM165" t="str">
            <v>N</v>
          </cell>
          <cell r="AN165" t="str">
            <v>Y</v>
          </cell>
          <cell r="AO165" t="str">
            <v>Y</v>
          </cell>
          <cell r="AP165" t="str">
            <v>N</v>
          </cell>
          <cell r="AQ165" t="str">
            <v>Y</v>
          </cell>
          <cell r="AR165" t="str">
            <v>N</v>
          </cell>
          <cell r="AS165" t="str">
            <v>Y</v>
          </cell>
          <cell r="AT165" t="str">
            <v>Y</v>
          </cell>
          <cell r="AU165" t="str">
            <v>N</v>
          </cell>
          <cell r="AV165" t="str">
            <v>Y</v>
          </cell>
          <cell r="AW165" t="str">
            <v>Y</v>
          </cell>
          <cell r="AX165" t="str">
            <v>Y</v>
          </cell>
          <cell r="AY165"/>
          <cell r="AZ165" t="str">
            <v>N</v>
          </cell>
          <cell r="BA165"/>
          <cell r="BB165" t="str">
            <v>Y</v>
          </cell>
          <cell r="BC165" t="str">
            <v>N</v>
          </cell>
          <cell r="BD165" t="str">
            <v>N</v>
          </cell>
          <cell r="BE165" t="str">
            <v>Y</v>
          </cell>
          <cell r="BF165" t="str">
            <v>Y</v>
          </cell>
          <cell r="BG165" t="str">
            <v>N</v>
          </cell>
          <cell r="BH165" t="str">
            <v>N</v>
          </cell>
          <cell r="BI165" t="str">
            <v>N</v>
          </cell>
          <cell r="BJ165" t="str">
            <v>Y</v>
          </cell>
          <cell r="BK165" t="str">
            <v>Y</v>
          </cell>
          <cell r="BL165" t="str">
            <v>Y</v>
          </cell>
          <cell r="BM165" t="str">
            <v>Y</v>
          </cell>
          <cell r="BN165" t="str">
            <v>Y</v>
          </cell>
          <cell r="BO165" t="str">
            <v>Y</v>
          </cell>
          <cell r="BP165" t="str">
            <v>Y</v>
          </cell>
          <cell r="BQ165" t="str">
            <v>Y</v>
          </cell>
          <cell r="BR165" t="str">
            <v>Y</v>
          </cell>
          <cell r="BS165" t="str">
            <v>Y</v>
          </cell>
          <cell r="BT165" t="str">
            <v>Y</v>
          </cell>
          <cell r="BU165" t="str">
            <v>Y</v>
          </cell>
          <cell r="BV165" t="str">
            <v>Y</v>
          </cell>
          <cell r="BW165" t="str">
            <v>Y</v>
          </cell>
          <cell r="BX165" t="str">
            <v>N</v>
          </cell>
          <cell r="BY165" t="str">
            <v>Y</v>
          </cell>
          <cell r="BZ165" t="str">
            <v>Y</v>
          </cell>
          <cell r="CA165" t="str">
            <v>Y</v>
          </cell>
          <cell r="CB165" t="str">
            <v>Y</v>
          </cell>
          <cell r="CC165" t="str">
            <v>N</v>
          </cell>
          <cell r="CD165" t="str">
            <v>Y</v>
          </cell>
          <cell r="CE165" t="str">
            <v>N</v>
          </cell>
          <cell r="CF165" t="str">
            <v>Y</v>
          </cell>
          <cell r="CG165" t="str">
            <v>Y</v>
          </cell>
          <cell r="CH165" t="str">
            <v>Y</v>
          </cell>
          <cell r="CI165" t="str">
            <v>Y</v>
          </cell>
          <cell r="CJ165" t="str">
            <v>Y</v>
          </cell>
          <cell r="CK165" t="str">
            <v>Y</v>
          </cell>
          <cell r="CL165" t="str">
            <v>Y</v>
          </cell>
          <cell r="CM165"/>
          <cell r="CN165" t="str">
            <v>Y</v>
          </cell>
          <cell r="CO165" t="str">
            <v>Y</v>
          </cell>
          <cell r="CP165" t="str">
            <v>Y</v>
          </cell>
          <cell r="CQ165" t="str">
            <v>Y</v>
          </cell>
          <cell r="CR165"/>
          <cell r="CS165" t="str">
            <v>Y</v>
          </cell>
          <cell r="CT165" t="str">
            <v>Y</v>
          </cell>
          <cell r="CU165" t="str">
            <v>Y</v>
          </cell>
          <cell r="CV165" t="str">
            <v>Y</v>
          </cell>
          <cell r="CW165" t="str">
            <v>Y</v>
          </cell>
          <cell r="CX165" t="str">
            <v>Y</v>
          </cell>
          <cell r="CY165" t="str">
            <v>Y</v>
          </cell>
          <cell r="CZ165" t="str">
            <v>Y</v>
          </cell>
          <cell r="DA165" t="str">
            <v>Y</v>
          </cell>
          <cell r="DB165" t="str">
            <v>N</v>
          </cell>
          <cell r="DC165" t="str">
            <v>Y</v>
          </cell>
          <cell r="DD165" t="str">
            <v>N</v>
          </cell>
          <cell r="DE165" t="str">
            <v>Y</v>
          </cell>
          <cell r="DF165" t="str">
            <v>Y</v>
          </cell>
          <cell r="DG165" t="str">
            <v>Y</v>
          </cell>
          <cell r="DH165" t="str">
            <v>Y</v>
          </cell>
          <cell r="DI165" t="str">
            <v>Y</v>
          </cell>
          <cell r="DJ165" t="str">
            <v>Y</v>
          </cell>
          <cell r="DK165" t="str">
            <v>N</v>
          </cell>
          <cell r="DL165" t="str">
            <v>Y</v>
          </cell>
          <cell r="DM165" t="str">
            <v>Y</v>
          </cell>
          <cell r="DN165" t="str">
            <v>Y</v>
          </cell>
          <cell r="DO165" t="str">
            <v>N</v>
          </cell>
          <cell r="DP165" t="str">
            <v>N</v>
          </cell>
          <cell r="DQ165" t="str">
            <v>Y</v>
          </cell>
          <cell r="DR165" t="str">
            <v>Y</v>
          </cell>
          <cell r="DS165" t="str">
            <v>Y</v>
          </cell>
          <cell r="DT165" t="str">
            <v>Y</v>
          </cell>
          <cell r="DU165" t="str">
            <v>Y</v>
          </cell>
          <cell r="DV165" t="str">
            <v>Y</v>
          </cell>
          <cell r="DW165" t="str">
            <v>Y</v>
          </cell>
          <cell r="DX165" t="str">
            <v>N</v>
          </cell>
          <cell r="DY165" t="str">
            <v>Y</v>
          </cell>
          <cell r="DZ165" t="str">
            <v>Y</v>
          </cell>
          <cell r="EA165" t="str">
            <v>Y</v>
          </cell>
          <cell r="EB165"/>
          <cell r="EC165" t="str">
            <v>Y</v>
          </cell>
          <cell r="ED165" t="str">
            <v>N</v>
          </cell>
          <cell r="EE165" t="str">
            <v>Y</v>
          </cell>
          <cell r="EF165" t="str">
            <v>Y</v>
          </cell>
          <cell r="EG165" t="str">
            <v>Y</v>
          </cell>
          <cell r="EH165" t="str">
            <v>Y</v>
          </cell>
          <cell r="EI165" t="str">
            <v>Y</v>
          </cell>
          <cell r="EJ165" t="str">
            <v>N</v>
          </cell>
          <cell r="EK165" t="str">
            <v>Y</v>
          </cell>
          <cell r="EL165"/>
          <cell r="EM165" t="str">
            <v>Y</v>
          </cell>
          <cell r="EN165" t="str">
            <v>Y</v>
          </cell>
          <cell r="EO165" t="str">
            <v>N</v>
          </cell>
          <cell r="EP165" t="str">
            <v>Y</v>
          </cell>
          <cell r="EQ165" t="str">
            <v>Y</v>
          </cell>
          <cell r="ER165" t="str">
            <v>N</v>
          </cell>
          <cell r="ES165" t="str">
            <v>Y</v>
          </cell>
          <cell r="ET165" t="str">
            <v>Y</v>
          </cell>
          <cell r="EU165" t="str">
            <v>Y</v>
          </cell>
          <cell r="EV165" t="str">
            <v>Y</v>
          </cell>
          <cell r="EW165" t="str">
            <v>Y</v>
          </cell>
          <cell r="EX165" t="str">
            <v>Y</v>
          </cell>
          <cell r="EY165"/>
          <cell r="EZ165" t="str">
            <v>Y</v>
          </cell>
          <cell r="FA165" t="str">
            <v>Y</v>
          </cell>
          <cell r="FB165" t="str">
            <v>Y</v>
          </cell>
          <cell r="FC165" t="str">
            <v>Y</v>
          </cell>
          <cell r="FD165" t="str">
            <v>Y</v>
          </cell>
          <cell r="FE165" t="str">
            <v>N</v>
          </cell>
          <cell r="FF165" t="str">
            <v>Y</v>
          </cell>
          <cell r="FG165" t="str">
            <v>Y</v>
          </cell>
          <cell r="FH165" t="str">
            <v>N</v>
          </cell>
          <cell r="FI165" t="str">
            <v>Y</v>
          </cell>
          <cell r="FJ165" t="str">
            <v>Y</v>
          </cell>
          <cell r="FK165" t="str">
            <v>Y</v>
          </cell>
          <cell r="FL165" t="str">
            <v>N</v>
          </cell>
          <cell r="FM165" t="str">
            <v>Y</v>
          </cell>
          <cell r="FN165" t="str">
            <v>Y</v>
          </cell>
          <cell r="FO165" t="str">
            <v>Y</v>
          </cell>
          <cell r="FP165" t="str">
            <v>Y</v>
          </cell>
          <cell r="FQ165" t="str">
            <v>Y</v>
          </cell>
          <cell r="FR165" t="str">
            <v>N</v>
          </cell>
          <cell r="FS165" t="str">
            <v>Y</v>
          </cell>
          <cell r="FT165" t="str">
            <v>Y</v>
          </cell>
          <cell r="FU165" t="str">
            <v>N</v>
          </cell>
          <cell r="FV165" t="str">
            <v>Y</v>
          </cell>
          <cell r="FW165" t="str">
            <v>Y</v>
          </cell>
          <cell r="FX165" t="str">
            <v>Y</v>
          </cell>
          <cell r="FY165" t="str">
            <v>Y</v>
          </cell>
          <cell r="FZ165" t="str">
            <v>N</v>
          </cell>
          <cell r="GA165" t="str">
            <v>Y</v>
          </cell>
          <cell r="GB165"/>
          <cell r="GC165" t="str">
            <v>N</v>
          </cell>
          <cell r="GD165" t="str">
            <v>Y</v>
          </cell>
          <cell r="GE165"/>
          <cell r="GF165" t="str">
            <v>N</v>
          </cell>
          <cell r="GG165" t="str">
            <v>Y</v>
          </cell>
          <cell r="GH165" t="str">
            <v>Y</v>
          </cell>
          <cell r="GI165" t="str">
            <v>Y</v>
          </cell>
          <cell r="GJ165" t="str">
            <v>Y</v>
          </cell>
          <cell r="GK165" t="str">
            <v>N</v>
          </cell>
          <cell r="GL165" t="str">
            <v>Y</v>
          </cell>
          <cell r="GM165" t="str">
            <v>Y</v>
          </cell>
          <cell r="GN165" t="str">
            <v>Y</v>
          </cell>
          <cell r="GO165" t="str">
            <v>Y</v>
          </cell>
          <cell r="GP165" t="str">
            <v>N</v>
          </cell>
          <cell r="GQ165" t="str">
            <v>Y</v>
          </cell>
          <cell r="GR165" t="str">
            <v>N</v>
          </cell>
          <cell r="GS165" t="str">
            <v>Y</v>
          </cell>
          <cell r="GT165" t="str">
            <v>Y</v>
          </cell>
          <cell r="GU165" t="str">
            <v>Y</v>
          </cell>
          <cell r="GV165" t="str">
            <v>N</v>
          </cell>
          <cell r="GW165" t="str">
            <v>Y</v>
          </cell>
          <cell r="GX165" t="str">
            <v>Y</v>
          </cell>
          <cell r="GY165" t="str">
            <v>Y</v>
          </cell>
          <cell r="GZ165" t="str">
            <v>Y</v>
          </cell>
          <cell r="HA165" t="str">
            <v>Y</v>
          </cell>
          <cell r="HB165" t="str">
            <v>Y</v>
          </cell>
          <cell r="HC165" t="str">
            <v>Y</v>
          </cell>
          <cell r="HD165" t="str">
            <v>Y</v>
          </cell>
          <cell r="HE165" t="str">
            <v>Y</v>
          </cell>
          <cell r="HF165"/>
          <cell r="HG165" t="str">
            <v>Y</v>
          </cell>
          <cell r="HH165" t="str">
            <v>Y</v>
          </cell>
          <cell r="HI165" t="str">
            <v>Y</v>
          </cell>
          <cell r="HJ165" t="str">
            <v>Y</v>
          </cell>
          <cell r="HK165" t="str">
            <v>Y</v>
          </cell>
          <cell r="HL165" t="str">
            <v>Y</v>
          </cell>
          <cell r="HM165" t="str">
            <v>Y</v>
          </cell>
          <cell r="HN165" t="str">
            <v>Y</v>
          </cell>
          <cell r="HO165" t="str">
            <v>Y</v>
          </cell>
          <cell r="HP165"/>
          <cell r="HQ165" t="str">
            <v>Y</v>
          </cell>
          <cell r="HR165" t="str">
            <v>Y</v>
          </cell>
          <cell r="HS165" t="str">
            <v>Y</v>
          </cell>
          <cell r="HT165" t="str">
            <v>Y</v>
          </cell>
          <cell r="HU165" t="str">
            <v>Y</v>
          </cell>
          <cell r="HV165" t="str">
            <v>Y</v>
          </cell>
          <cell r="HW165" t="str">
            <v>Y</v>
          </cell>
          <cell r="HX165" t="str">
            <v>Y</v>
          </cell>
          <cell r="HY165"/>
          <cell r="HZ165" t="str">
            <v>Y</v>
          </cell>
          <cell r="IA165" t="str">
            <v>Y</v>
          </cell>
          <cell r="IB165" t="str">
            <v>Y</v>
          </cell>
          <cell r="IC165" t="str">
            <v>N</v>
          </cell>
          <cell r="ID165" t="str">
            <v>N</v>
          </cell>
          <cell r="IE165" t="str">
            <v>N</v>
          </cell>
          <cell r="IF165" t="str">
            <v>Y</v>
          </cell>
          <cell r="IG165" t="str">
            <v>N</v>
          </cell>
          <cell r="IH165" t="str">
            <v>Y</v>
          </cell>
          <cell r="II165"/>
          <cell r="IJ165" t="str">
            <v>Y</v>
          </cell>
          <cell r="IK165" t="str">
            <v>Y</v>
          </cell>
          <cell r="IL165" t="str">
            <v>Y</v>
          </cell>
          <cell r="IM165" t="str">
            <v>Y</v>
          </cell>
          <cell r="IN165"/>
          <cell r="IO165" t="str">
            <v>N</v>
          </cell>
          <cell r="IP165" t="str">
            <v>Y</v>
          </cell>
          <cell r="IQ165" t="str">
            <v>N</v>
          </cell>
          <cell r="IR165" t="str">
            <v>N</v>
          </cell>
          <cell r="IS165" t="str">
            <v>Y</v>
          </cell>
          <cell r="IT165" t="str">
            <v>Y</v>
          </cell>
          <cell r="IU165" t="str">
            <v>Y</v>
          </cell>
          <cell r="IV165" t="str">
            <v>Y</v>
          </cell>
          <cell r="IW165"/>
          <cell r="IX165" t="str">
            <v>N</v>
          </cell>
          <cell r="IY165" t="str">
            <v>N</v>
          </cell>
          <cell r="IZ165" t="str">
            <v>Y</v>
          </cell>
          <cell r="JA165" t="str">
            <v>N</v>
          </cell>
          <cell r="JB165" t="str">
            <v>N</v>
          </cell>
          <cell r="JC165" t="str">
            <v>Y</v>
          </cell>
          <cell r="JD165" t="str">
            <v>Y</v>
          </cell>
          <cell r="JE165" t="str">
            <v>Y</v>
          </cell>
          <cell r="JF165" t="str">
            <v>Y</v>
          </cell>
          <cell r="JG165"/>
          <cell r="JH165" t="str">
            <v>Y</v>
          </cell>
          <cell r="JI165"/>
          <cell r="JJ165" t="str">
            <v>Y</v>
          </cell>
          <cell r="JK165" t="str">
            <v>Y</v>
          </cell>
          <cell r="JL165" t="str">
            <v>Y</v>
          </cell>
          <cell r="JM165" t="str">
            <v>Y</v>
          </cell>
          <cell r="JN165" t="str">
            <v>N</v>
          </cell>
          <cell r="JO165" t="str">
            <v>Y</v>
          </cell>
          <cell r="JP165" t="str">
            <v>Y</v>
          </cell>
          <cell r="JQ165" t="str">
            <v>N</v>
          </cell>
          <cell r="JR165" t="str">
            <v>N</v>
          </cell>
          <cell r="JS165" t="str">
            <v>N</v>
          </cell>
          <cell r="JT165" t="str">
            <v>N</v>
          </cell>
          <cell r="JU165" t="str">
            <v>N</v>
          </cell>
          <cell r="JV165" t="str">
            <v>N</v>
          </cell>
          <cell r="JW165" t="str">
            <v>Y</v>
          </cell>
          <cell r="JX165" t="str">
            <v>Y</v>
          </cell>
          <cell r="JY165" t="str">
            <v>N</v>
          </cell>
          <cell r="JZ165" t="str">
            <v>N</v>
          </cell>
          <cell r="KA165" t="str">
            <v>Y</v>
          </cell>
          <cell r="KB165" t="str">
            <v>N</v>
          </cell>
          <cell r="KC165" t="str">
            <v>Y</v>
          </cell>
          <cell r="KD165" t="str">
            <v>Y</v>
          </cell>
          <cell r="KE165" t="str">
            <v>Y</v>
          </cell>
          <cell r="KF165" t="str">
            <v>Y</v>
          </cell>
          <cell r="KG165" t="str">
            <v>N</v>
          </cell>
          <cell r="KH165"/>
          <cell r="KI165" t="str">
            <v>Y</v>
          </cell>
          <cell r="KJ165" t="str">
            <v>N</v>
          </cell>
          <cell r="KK165" t="str">
            <v>N</v>
          </cell>
          <cell r="KL165" t="str">
            <v>Y</v>
          </cell>
          <cell r="KM165" t="str">
            <v>Y</v>
          </cell>
          <cell r="KN165" t="str">
            <v>Y</v>
          </cell>
          <cell r="KO165" t="str">
            <v>Y</v>
          </cell>
          <cell r="KP165" t="str">
            <v>N</v>
          </cell>
          <cell r="KQ165" t="str">
            <v>Y</v>
          </cell>
          <cell r="KR165" t="str">
            <v>N</v>
          </cell>
          <cell r="KS165" t="str">
            <v>Y</v>
          </cell>
          <cell r="KT165" t="str">
            <v>Y</v>
          </cell>
          <cell r="KU165" t="str">
            <v>Y</v>
          </cell>
          <cell r="KV165" t="str">
            <v>N</v>
          </cell>
          <cell r="KW165" t="str">
            <v>N</v>
          </cell>
          <cell r="KX165" t="str">
            <v>N</v>
          </cell>
          <cell r="KY165" t="str">
            <v>N</v>
          </cell>
          <cell r="KZ165" t="str">
            <v>Y</v>
          </cell>
          <cell r="LA165" t="str">
            <v>Y</v>
          </cell>
          <cell r="LB165" t="str">
            <v>Y</v>
          </cell>
          <cell r="LC165" t="str">
            <v>N</v>
          </cell>
          <cell r="LD165" t="str">
            <v>Y</v>
          </cell>
          <cell r="LE165" t="str">
            <v>Y</v>
          </cell>
          <cell r="LF165" t="str">
            <v>Y</v>
          </cell>
          <cell r="LG165" t="str">
            <v>Y</v>
          </cell>
          <cell r="LH165" t="str">
            <v>Y</v>
          </cell>
          <cell r="LI165" t="str">
            <v>Y</v>
          </cell>
          <cell r="LJ165" t="str">
            <v>Y</v>
          </cell>
          <cell r="LK165" t="str">
            <v>Y</v>
          </cell>
          <cell r="LL165" t="str">
            <v>Y</v>
          </cell>
          <cell r="LM165" t="str">
            <v>Y</v>
          </cell>
          <cell r="LN165" t="str">
            <v>Y</v>
          </cell>
          <cell r="LO165" t="str">
            <v>Y</v>
          </cell>
          <cell r="LP165" t="str">
            <v>Y</v>
          </cell>
          <cell r="LQ165" t="str">
            <v>Y</v>
          </cell>
          <cell r="LR165"/>
          <cell r="LS165" t="str">
            <v>Y</v>
          </cell>
          <cell r="LT165" t="str">
            <v>Y</v>
          </cell>
          <cell r="LU165" t="str">
            <v>N</v>
          </cell>
          <cell r="LV165" t="str">
            <v>Y</v>
          </cell>
          <cell r="LW165" t="str">
            <v>N</v>
          </cell>
          <cell r="LX165" t="str">
            <v>Y</v>
          </cell>
          <cell r="LY165" t="str">
            <v>Y</v>
          </cell>
          <cell r="LZ165" t="str">
            <v>Y</v>
          </cell>
          <cell r="MA165" t="str">
            <v>Y</v>
          </cell>
          <cell r="MB165" t="str">
            <v>Y</v>
          </cell>
          <cell r="MC165" t="str">
            <v>N</v>
          </cell>
          <cell r="MD165" t="str">
            <v>Y</v>
          </cell>
          <cell r="ME165" t="str">
            <v>Y</v>
          </cell>
          <cell r="MF165" t="str">
            <v>Y</v>
          </cell>
          <cell r="MG165" t="str">
            <v>Y</v>
          </cell>
          <cell r="MH165" t="str">
            <v>Y</v>
          </cell>
          <cell r="MI165" t="str">
            <v>Y</v>
          </cell>
          <cell r="MJ165" t="str">
            <v>Y</v>
          </cell>
          <cell r="MK165" t="str">
            <v>Y</v>
          </cell>
          <cell r="ML165" t="str">
            <v>Y</v>
          </cell>
          <cell r="MM165" t="str">
            <v>Y</v>
          </cell>
          <cell r="MN165" t="str">
            <v>Y</v>
          </cell>
          <cell r="MO165" t="str">
            <v>Y</v>
          </cell>
          <cell r="MP165" t="str">
            <v>Y</v>
          </cell>
          <cell r="MQ165"/>
          <cell r="MR165" t="str">
            <v>Y</v>
          </cell>
          <cell r="MS165" t="str">
            <v>Y</v>
          </cell>
          <cell r="MT165" t="str">
            <v>Y</v>
          </cell>
          <cell r="MU165" t="str">
            <v>N</v>
          </cell>
          <cell r="MV165" t="str">
            <v>Y</v>
          </cell>
          <cell r="MW165" t="str">
            <v>N</v>
          </cell>
          <cell r="MX165" t="str">
            <v>Y</v>
          </cell>
          <cell r="MY165" t="str">
            <v>N</v>
          </cell>
          <cell r="MZ165" t="str">
            <v>Y</v>
          </cell>
          <cell r="NA165" t="str">
            <v>Y</v>
          </cell>
          <cell r="NB165" t="str">
            <v>Y</v>
          </cell>
          <cell r="NC165" t="str">
            <v>Y</v>
          </cell>
          <cell r="ND165" t="str">
            <v>Y</v>
          </cell>
          <cell r="NE165" t="str">
            <v>Y</v>
          </cell>
          <cell r="NF165" t="str">
            <v>Y</v>
          </cell>
          <cell r="NG165" t="str">
            <v>Y</v>
          </cell>
          <cell r="NH165" t="str">
            <v>Y</v>
          </cell>
          <cell r="NI165" t="str">
            <v>Y</v>
          </cell>
          <cell r="NJ165" t="str">
            <v>Y</v>
          </cell>
          <cell r="NK165" t="str">
            <v>Y</v>
          </cell>
          <cell r="NL165" t="str">
            <v>Y</v>
          </cell>
          <cell r="NM165" t="str">
            <v>Y</v>
          </cell>
          <cell r="NN165" t="str">
            <v>Y</v>
          </cell>
          <cell r="NO165" t="str">
            <v>Y</v>
          </cell>
          <cell r="NP165" t="str">
            <v>Y</v>
          </cell>
          <cell r="NQ165" t="str">
            <v>N</v>
          </cell>
          <cell r="NR165" t="str">
            <v>Y</v>
          </cell>
          <cell r="NS165"/>
          <cell r="NT165"/>
          <cell r="NU165" t="str">
            <v>Y</v>
          </cell>
          <cell r="NV165" t="str">
            <v>N</v>
          </cell>
          <cell r="NW165" t="str">
            <v>N</v>
          </cell>
          <cell r="NX165" t="str">
            <v>Y</v>
          </cell>
          <cell r="NY165" t="str">
            <v>Y</v>
          </cell>
          <cell r="NZ165" t="str">
            <v>Y</v>
          </cell>
          <cell r="OA165" t="str">
            <v>Y</v>
          </cell>
          <cell r="OB165" t="str">
            <v>Y</v>
          </cell>
          <cell r="OC165"/>
          <cell r="OD165" t="str">
            <v>Y</v>
          </cell>
          <cell r="OE165" t="str">
            <v>Y</v>
          </cell>
          <cell r="OF165" t="str">
            <v>Y</v>
          </cell>
          <cell r="OG165" t="str">
            <v>Y</v>
          </cell>
          <cell r="OH165"/>
          <cell r="OI165" t="str">
            <v>Y</v>
          </cell>
          <cell r="OJ165" t="str">
            <v>Y</v>
          </cell>
          <cell r="OK165" t="str">
            <v>Y</v>
          </cell>
          <cell r="OL165" t="str">
            <v>Y</v>
          </cell>
          <cell r="OM165" t="str">
            <v>Y</v>
          </cell>
          <cell r="ON165" t="str">
            <v>Y</v>
          </cell>
          <cell r="OO165" t="str">
            <v>N</v>
          </cell>
          <cell r="OP165"/>
          <cell r="OQ165" t="str">
            <v>Y</v>
          </cell>
          <cell r="OR165" t="str">
            <v>Y</v>
          </cell>
          <cell r="OS165" t="str">
            <v>N</v>
          </cell>
          <cell r="OT165"/>
          <cell r="OU165" t="str">
            <v>Y</v>
          </cell>
          <cell r="OV165" t="str">
            <v>Y</v>
          </cell>
          <cell r="OW165" t="str">
            <v>Y</v>
          </cell>
          <cell r="OX165" t="str">
            <v>Y</v>
          </cell>
          <cell r="OY165" t="str">
            <v>Y</v>
          </cell>
          <cell r="OZ165" t="str">
            <v>Y</v>
          </cell>
          <cell r="PA165" t="str">
            <v>Y</v>
          </cell>
          <cell r="PB165" t="str">
            <v>Y</v>
          </cell>
          <cell r="PC165" t="str">
            <v>Y</v>
          </cell>
          <cell r="PD165" t="str">
            <v>Y</v>
          </cell>
          <cell r="PE165" t="str">
            <v>Y</v>
          </cell>
          <cell r="PF165" t="str">
            <v>Y</v>
          </cell>
          <cell r="PG165" t="str">
            <v>Y</v>
          </cell>
          <cell r="PH165" t="str">
            <v>Y</v>
          </cell>
          <cell r="PI165" t="str">
            <v>Y</v>
          </cell>
          <cell r="PJ165" t="str">
            <v>Y</v>
          </cell>
          <cell r="PK165" t="str">
            <v>Y</v>
          </cell>
          <cell r="PL165" t="str">
            <v>Y</v>
          </cell>
          <cell r="PM165" t="str">
            <v>Y</v>
          </cell>
          <cell r="PN165" t="str">
            <v>Y</v>
          </cell>
          <cell r="PO165" t="str">
            <v>Y</v>
          </cell>
          <cell r="PP165" t="str">
            <v>Y</v>
          </cell>
          <cell r="PQ165" t="str">
            <v>Y</v>
          </cell>
          <cell r="PR165" t="str">
            <v>Y</v>
          </cell>
          <cell r="PS165" t="str">
            <v>Y</v>
          </cell>
          <cell r="PT165" t="str">
            <v>Y</v>
          </cell>
          <cell r="PU165" t="str">
            <v>Y</v>
          </cell>
          <cell r="PV165" t="str">
            <v>Y</v>
          </cell>
          <cell r="PW165" t="str">
            <v>Y</v>
          </cell>
          <cell r="PX165" t="str">
            <v>Y</v>
          </cell>
          <cell r="PY165" t="str">
            <v>Y</v>
          </cell>
          <cell r="PZ165" t="str">
            <v>Y</v>
          </cell>
          <cell r="QA165"/>
          <cell r="QB165" t="str">
            <v>Y</v>
          </cell>
          <cell r="QC165" t="str">
            <v>Y</v>
          </cell>
          <cell r="QD165" t="str">
            <v>N</v>
          </cell>
          <cell r="QE165" t="str">
            <v>N</v>
          </cell>
          <cell r="QF165" t="str">
            <v>Y</v>
          </cell>
          <cell r="QG165" t="str">
            <v>N</v>
          </cell>
          <cell r="QH165" t="str">
            <v>Y</v>
          </cell>
          <cell r="QI165" t="str">
            <v>Y</v>
          </cell>
          <cell r="QJ165" t="str">
            <v>Y</v>
          </cell>
          <cell r="QK165" t="str">
            <v>N</v>
          </cell>
          <cell r="QL165" t="str">
            <v>Y</v>
          </cell>
          <cell r="QM165" t="str">
            <v>Y</v>
          </cell>
          <cell r="QN165" t="str">
            <v>Y</v>
          </cell>
          <cell r="QO165" t="str">
            <v>Y</v>
          </cell>
          <cell r="QP165" t="str">
            <v>Y</v>
          </cell>
          <cell r="QQ165" t="str">
            <v>Y</v>
          </cell>
          <cell r="QR165" t="str">
            <v>Y</v>
          </cell>
          <cell r="QS165" t="str">
            <v>N</v>
          </cell>
          <cell r="QT165" t="str">
            <v>Y</v>
          </cell>
          <cell r="QU165" t="str">
            <v>Y</v>
          </cell>
          <cell r="QV165" t="str">
            <v>Y</v>
          </cell>
          <cell r="QW165" t="str">
            <v>Y</v>
          </cell>
          <cell r="QX165" t="str">
            <v>Y</v>
          </cell>
          <cell r="QY165" t="str">
            <v>Y</v>
          </cell>
          <cell r="QZ165"/>
          <cell r="RA165" t="str">
            <v>Y</v>
          </cell>
          <cell r="RB165" t="str">
            <v>Y</v>
          </cell>
          <cell r="RC165" t="str">
            <v>Y</v>
          </cell>
          <cell r="RD165" t="str">
            <v>Y</v>
          </cell>
          <cell r="RE165" t="str">
            <v>Y</v>
          </cell>
          <cell r="RF165" t="str">
            <v>Y</v>
          </cell>
          <cell r="RG165" t="str">
            <v>Y</v>
          </cell>
          <cell r="RH165" t="str">
            <v>Y</v>
          </cell>
          <cell r="RI165" t="str">
            <v>Y</v>
          </cell>
          <cell r="RJ165" t="str">
            <v>Y</v>
          </cell>
          <cell r="RK165" t="str">
            <v>Y</v>
          </cell>
          <cell r="RL165" t="str">
            <v>Y</v>
          </cell>
          <cell r="RM165"/>
          <cell r="RN165" t="str">
            <v>Y</v>
          </cell>
          <cell r="RO165" t="str">
            <v>Y</v>
          </cell>
          <cell r="RP165" t="str">
            <v>Y</v>
          </cell>
          <cell r="RQ165" t="str">
            <v>Y</v>
          </cell>
          <cell r="RR165" t="str">
            <v>Y</v>
          </cell>
          <cell r="RS165" t="str">
            <v>Y</v>
          </cell>
          <cell r="RT165" t="str">
            <v>Y</v>
          </cell>
          <cell r="RU165" t="str">
            <v>Y</v>
          </cell>
          <cell r="RV165" t="str">
            <v>Y</v>
          </cell>
          <cell r="RW165" t="str">
            <v>N</v>
          </cell>
          <cell r="RX165" t="str">
            <v>N</v>
          </cell>
          <cell r="RY165"/>
          <cell r="RZ165" t="str">
            <v>N</v>
          </cell>
          <cell r="SA165" t="str">
            <v>Y</v>
          </cell>
          <cell r="SB165" t="str">
            <v>Y</v>
          </cell>
          <cell r="SC165"/>
          <cell r="SD165" t="str">
            <v>Y</v>
          </cell>
          <cell r="SE165" t="str">
            <v>Y</v>
          </cell>
          <cell r="SF165" t="str">
            <v>Y</v>
          </cell>
          <cell r="SG165" t="str">
            <v>Y</v>
          </cell>
          <cell r="SH165" t="str">
            <v>Y</v>
          </cell>
          <cell r="SI165" t="str">
            <v>Y</v>
          </cell>
          <cell r="SJ165" t="str">
            <v>Y</v>
          </cell>
          <cell r="SK165" t="str">
            <v>Y</v>
          </cell>
          <cell r="SL165" t="str">
            <v>Y</v>
          </cell>
          <cell r="SM165"/>
          <cell r="SN165" t="str">
            <v>Y</v>
          </cell>
          <cell r="SO165" t="str">
            <v>N</v>
          </cell>
          <cell r="SP165" t="str">
            <v>Y</v>
          </cell>
          <cell r="SQ165" t="str">
            <v>N</v>
          </cell>
          <cell r="SR165" t="str">
            <v>Y</v>
          </cell>
          <cell r="SS165" t="str">
            <v>Y</v>
          </cell>
          <cell r="ST165" t="str">
            <v>N</v>
          </cell>
          <cell r="SU165" t="str">
            <v>Y</v>
          </cell>
          <cell r="SV165" t="str">
            <v>Y</v>
          </cell>
          <cell r="SW165" t="str">
            <v>Y</v>
          </cell>
          <cell r="SX165" t="str">
            <v>Y</v>
          </cell>
          <cell r="SY165" t="str">
            <v>Y</v>
          </cell>
          <cell r="SZ165" t="str">
            <v>Y</v>
          </cell>
          <cell r="TA165" t="str">
            <v>Y</v>
          </cell>
          <cell r="TB165" t="str">
            <v>Y</v>
          </cell>
          <cell r="TC165" t="str">
            <v>Y</v>
          </cell>
          <cell r="TD165" t="str">
            <v>Y</v>
          </cell>
          <cell r="TE165" t="str">
            <v>Y</v>
          </cell>
          <cell r="TF165" t="str">
            <v>Y</v>
          </cell>
          <cell r="TG165" t="str">
            <v>Y</v>
          </cell>
          <cell r="TH165" t="str">
            <v>Y</v>
          </cell>
          <cell r="TI165" t="str">
            <v>Y</v>
          </cell>
          <cell r="TJ165" t="str">
            <v>Y</v>
          </cell>
          <cell r="TK165" t="str">
            <v>Y</v>
          </cell>
          <cell r="TL165" t="str">
            <v>Y</v>
          </cell>
          <cell r="TM165" t="str">
            <v>Y</v>
          </cell>
          <cell r="TN165" t="str">
            <v>Y</v>
          </cell>
          <cell r="TO165" t="str">
            <v>N</v>
          </cell>
          <cell r="TP165" t="str">
            <v>Y</v>
          </cell>
          <cell r="TQ165" t="str">
            <v>Y</v>
          </cell>
          <cell r="TR165"/>
          <cell r="TS165" t="str">
            <v>Y</v>
          </cell>
          <cell r="TT165" t="str">
            <v>N</v>
          </cell>
          <cell r="TU165" t="str">
            <v>Y</v>
          </cell>
          <cell r="TV165" t="str">
            <v>Y</v>
          </cell>
          <cell r="TW165" t="str">
            <v>Y</v>
          </cell>
          <cell r="TX165" t="str">
            <v>Y</v>
          </cell>
          <cell r="TY165" t="str">
            <v>Y</v>
          </cell>
          <cell r="TZ165" t="str">
            <v>Y</v>
          </cell>
          <cell r="UA165" t="str">
            <v>Y</v>
          </cell>
          <cell r="UB165" t="str">
            <v>Y</v>
          </cell>
          <cell r="UC165" t="str">
            <v>Y</v>
          </cell>
          <cell r="UD165" t="str">
            <v>Y</v>
          </cell>
          <cell r="UE165" t="str">
            <v>Y</v>
          </cell>
          <cell r="UF165" t="str">
            <v>Y</v>
          </cell>
          <cell r="UG165" t="str">
            <v>Y</v>
          </cell>
          <cell r="UH165" t="str">
            <v>Y</v>
          </cell>
          <cell r="UI165" t="str">
            <v>Y</v>
          </cell>
          <cell r="UJ165" t="str">
            <v>N</v>
          </cell>
          <cell r="UK165" t="str">
            <v>N</v>
          </cell>
          <cell r="UL165" t="str">
            <v>Y</v>
          </cell>
          <cell r="UM165" t="str">
            <v>Y</v>
          </cell>
          <cell r="UN165" t="str">
            <v>Y</v>
          </cell>
          <cell r="UO165"/>
          <cell r="UP165" t="str">
            <v>Y</v>
          </cell>
          <cell r="UQ165" t="str">
            <v>Y</v>
          </cell>
          <cell r="UR165"/>
          <cell r="US165" t="str">
            <v>N</v>
          </cell>
          <cell r="UT165" t="str">
            <v>Y</v>
          </cell>
          <cell r="UU165" t="str">
            <v>Y</v>
          </cell>
          <cell r="UV165" t="str">
            <v>Y</v>
          </cell>
          <cell r="UW165" t="str">
            <v>Y</v>
          </cell>
          <cell r="UX165" t="str">
            <v>Y</v>
          </cell>
          <cell r="UY165" t="str">
            <v>Y</v>
          </cell>
          <cell r="UZ165" t="str">
            <v>Y</v>
          </cell>
          <cell r="VA165" t="str">
            <v>Y</v>
          </cell>
          <cell r="VB165" t="str">
            <v>Y</v>
          </cell>
          <cell r="VC165" t="str">
            <v>Y</v>
          </cell>
          <cell r="VD165" t="str">
            <v>N</v>
          </cell>
          <cell r="VE165" t="str">
            <v>N</v>
          </cell>
          <cell r="VF165" t="str">
            <v>N</v>
          </cell>
          <cell r="VG165"/>
          <cell r="VH165" t="str">
            <v>N</v>
          </cell>
          <cell r="VI165" t="str">
            <v>Y</v>
          </cell>
          <cell r="VJ165" t="str">
            <v>Y</v>
          </cell>
          <cell r="VK165" t="str">
            <v>Y</v>
          </cell>
          <cell r="VL165" t="str">
            <v>Y</v>
          </cell>
          <cell r="VM165"/>
          <cell r="VN165" t="str">
            <v>Y</v>
          </cell>
          <cell r="VO165" t="str">
            <v>Y</v>
          </cell>
          <cell r="VP165"/>
          <cell r="VQ165" t="str">
            <v>Y</v>
          </cell>
          <cell r="VR165" t="str">
            <v>Y</v>
          </cell>
          <cell r="VS165" t="str">
            <v>Y</v>
          </cell>
          <cell r="VT165" t="str">
            <v>Y</v>
          </cell>
          <cell r="VU165" t="str">
            <v>Y</v>
          </cell>
          <cell r="VV165" t="str">
            <v>Y</v>
          </cell>
          <cell r="VW165" t="str">
            <v>N</v>
          </cell>
          <cell r="VX165"/>
          <cell r="VY165" t="str">
            <v>Y</v>
          </cell>
          <cell r="VZ165" t="str">
            <v>Y</v>
          </cell>
          <cell r="WA165"/>
          <cell r="WB165"/>
          <cell r="WC165" t="str">
            <v>Y</v>
          </cell>
          <cell r="WD165" t="str">
            <v>Y</v>
          </cell>
          <cell r="WE165" t="str">
            <v>Y</v>
          </cell>
          <cell r="WF165"/>
          <cell r="WG165" t="str">
            <v>Y</v>
          </cell>
          <cell r="WH165" t="str">
            <v>Y</v>
          </cell>
          <cell r="WI165" t="str">
            <v>Y</v>
          </cell>
          <cell r="WJ165"/>
          <cell r="WK165"/>
          <cell r="WL165" t="str">
            <v>Y</v>
          </cell>
          <cell r="WM165" t="str">
            <v>Y</v>
          </cell>
          <cell r="WN165" t="str">
            <v>N</v>
          </cell>
          <cell r="WO165" t="str">
            <v>Y</v>
          </cell>
          <cell r="WP165"/>
          <cell r="WQ165"/>
          <cell r="WR165"/>
          <cell r="WS165" t="str">
            <v>Y</v>
          </cell>
          <cell r="WT165" t="str">
            <v>Y</v>
          </cell>
          <cell r="WU165" t="str">
            <v>Y</v>
          </cell>
          <cell r="WV165" t="str">
            <v>Y</v>
          </cell>
          <cell r="WW165" t="str">
            <v>N</v>
          </cell>
          <cell r="WX165" t="str">
            <v>Y</v>
          </cell>
          <cell r="WY165" t="str">
            <v>Y</v>
          </cell>
          <cell r="WZ165" t="str">
            <v>Y</v>
          </cell>
          <cell r="XA165"/>
          <cell r="XB165" t="str">
            <v>Y</v>
          </cell>
          <cell r="XC165"/>
          <cell r="XD165"/>
          <cell r="XE165"/>
          <cell r="XF165"/>
          <cell r="XG165"/>
          <cell r="XH165"/>
          <cell r="XI165" t="str">
            <v>Y</v>
          </cell>
          <cell r="XJ165"/>
          <cell r="XK165" t="str">
            <v>Y</v>
          </cell>
          <cell r="XL165" t="str">
            <v>Y</v>
          </cell>
          <cell r="XM165"/>
          <cell r="XN165" t="str">
            <v>Y</v>
          </cell>
          <cell r="XO165"/>
          <cell r="XP165" t="str">
            <v>Y</v>
          </cell>
          <cell r="XQ165" t="str">
            <v>N</v>
          </cell>
          <cell r="XR165" t="str">
            <v>N</v>
          </cell>
          <cell r="XS165" t="str">
            <v>Y</v>
          </cell>
          <cell r="XT165" t="str">
            <v>Y</v>
          </cell>
          <cell r="XU165" t="str">
            <v>Y</v>
          </cell>
          <cell r="XV165" t="str">
            <v>N</v>
          </cell>
        </row>
        <row r="166">
          <cell r="E166"/>
          <cell r="F166"/>
          <cell r="G166"/>
          <cell r="H166"/>
          <cell r="I166"/>
          <cell r="J166"/>
          <cell r="K166"/>
          <cell r="L166"/>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O166"/>
          <cell r="AP166"/>
          <cell r="AQ166"/>
          <cell r="AR166"/>
          <cell r="AS166"/>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cell r="CV166"/>
          <cell r="CW166"/>
          <cell r="CX166"/>
          <cell r="CY166"/>
          <cell r="CZ166"/>
          <cell r="DA166"/>
          <cell r="DB166"/>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cell r="EX166"/>
          <cell r="EY166"/>
          <cell r="EZ166"/>
          <cell r="FA166"/>
          <cell r="FB166"/>
          <cell r="FC166"/>
          <cell r="FD166"/>
          <cell r="FE166"/>
          <cell r="FF166"/>
          <cell r="FG166"/>
          <cell r="FH166"/>
          <cell r="FI166"/>
          <cell r="FJ166"/>
          <cell r="FK166"/>
          <cell r="FL166"/>
          <cell r="FM166"/>
          <cell r="FN166"/>
          <cell r="FO166"/>
          <cell r="FP166"/>
          <cell r="FQ166"/>
          <cell r="FR166"/>
          <cell r="FS166"/>
          <cell r="FT166"/>
          <cell r="FU166"/>
          <cell r="FV166"/>
          <cell r="FW166"/>
          <cell r="FX166"/>
          <cell r="FY166"/>
          <cell r="FZ166"/>
          <cell r="GA166"/>
          <cell r="GB166"/>
          <cell r="GC166"/>
          <cell r="GD166"/>
          <cell r="GE166"/>
          <cell r="GF166"/>
          <cell r="GG166"/>
          <cell r="GH166"/>
          <cell r="GI166"/>
          <cell r="GJ166"/>
          <cell r="GK166"/>
          <cell r="GL166"/>
          <cell r="GM166"/>
          <cell r="GN166"/>
          <cell r="GO166"/>
          <cell r="GP166"/>
          <cell r="GQ166"/>
          <cell r="GR166"/>
          <cell r="GS166"/>
          <cell r="GT166"/>
          <cell r="GU166"/>
          <cell r="GV166"/>
          <cell r="GW166"/>
          <cell r="GX166"/>
          <cell r="GY166"/>
          <cell r="GZ166"/>
          <cell r="HA166"/>
          <cell r="HB166"/>
          <cell r="HC166"/>
          <cell r="HD166"/>
          <cell r="HE166"/>
          <cell r="HF166"/>
          <cell r="HG166"/>
          <cell r="HH166"/>
          <cell r="HI166"/>
          <cell r="HJ166"/>
          <cell r="HK166"/>
          <cell r="HL166"/>
          <cell r="HM166"/>
          <cell r="HN166"/>
          <cell r="HO166"/>
          <cell r="HP166"/>
          <cell r="HQ166"/>
          <cell r="HR166"/>
          <cell r="HS166"/>
          <cell r="HT166"/>
          <cell r="HU166"/>
          <cell r="HV166"/>
          <cell r="HW166"/>
          <cell r="HX166"/>
          <cell r="HY166"/>
          <cell r="HZ166"/>
          <cell r="IA166"/>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cell r="IZ166"/>
          <cell r="JA166"/>
          <cell r="JB166"/>
          <cell r="JC166"/>
          <cell r="JD166"/>
          <cell r="JE166"/>
          <cell r="JF166"/>
          <cell r="JG166"/>
          <cell r="JH166"/>
          <cell r="JI166"/>
          <cell r="JJ166"/>
          <cell r="JK166"/>
          <cell r="JL166"/>
          <cell r="JM166"/>
          <cell r="JN166"/>
          <cell r="JO166"/>
          <cell r="JP166"/>
          <cell r="JQ166"/>
          <cell r="JR166"/>
          <cell r="JS166"/>
          <cell r="JT166"/>
          <cell r="JU166"/>
          <cell r="JV166"/>
          <cell r="JW166"/>
          <cell r="JX166"/>
          <cell r="JY166"/>
          <cell r="JZ166"/>
          <cell r="KA166"/>
          <cell r="KB166"/>
          <cell r="KC166"/>
          <cell r="KD166"/>
          <cell r="KE166"/>
          <cell r="KF166"/>
          <cell r="KG166"/>
          <cell r="KH166"/>
          <cell r="KI166"/>
          <cell r="KJ166"/>
          <cell r="KK166"/>
          <cell r="KL166"/>
          <cell r="KM166"/>
          <cell r="KN166"/>
          <cell r="KO166"/>
          <cell r="KP166"/>
          <cell r="KQ166"/>
          <cell r="KR166"/>
          <cell r="KS166"/>
          <cell r="KT166"/>
          <cell r="KU166"/>
          <cell r="KV166"/>
          <cell r="KW166"/>
          <cell r="KX166"/>
          <cell r="KY166"/>
          <cell r="KZ166"/>
          <cell r="LA166"/>
          <cell r="LB166"/>
          <cell r="LC166"/>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cell r="QK166"/>
          <cell r="QL166"/>
          <cell r="QM166"/>
          <cell r="QN166"/>
          <cell r="QO166"/>
          <cell r="QP166"/>
          <cell r="QQ166"/>
          <cell r="QR166"/>
          <cell r="QS166"/>
          <cell r="QT166"/>
          <cell r="QU166"/>
          <cell r="QV166"/>
          <cell r="QW166"/>
          <cell r="QX166"/>
          <cell r="QY166"/>
          <cell r="QZ166"/>
          <cell r="RA166"/>
          <cell r="RB166"/>
          <cell r="RC166"/>
          <cell r="RD166"/>
          <cell r="RE166"/>
          <cell r="RF166"/>
          <cell r="RG166"/>
          <cell r="RH166"/>
          <cell r="RI166"/>
          <cell r="RJ166"/>
          <cell r="RK166"/>
          <cell r="RL166"/>
          <cell r="RM166"/>
          <cell r="RN166"/>
          <cell r="RO166"/>
          <cell r="RP166"/>
          <cell r="RQ166"/>
          <cell r="RR166"/>
          <cell r="RS166"/>
          <cell r="RT166"/>
          <cell r="RU166"/>
          <cell r="RV166"/>
          <cell r="RW166"/>
          <cell r="RX166"/>
          <cell r="RY166"/>
          <cell r="RZ166"/>
          <cell r="SA166"/>
          <cell r="SB166"/>
          <cell r="SC166"/>
          <cell r="SD166"/>
          <cell r="SE166"/>
          <cell r="SF166"/>
          <cell r="SG166"/>
          <cell r="SH166"/>
          <cell r="SI166"/>
          <cell r="SJ166"/>
          <cell r="SK166"/>
          <cell r="SL166"/>
          <cell r="SM166"/>
          <cell r="SN166"/>
          <cell r="SO166"/>
          <cell r="SP166"/>
          <cell r="SQ166"/>
          <cell r="SR166"/>
          <cell r="SS166"/>
          <cell r="ST166"/>
          <cell r="SU166"/>
          <cell r="SV166"/>
          <cell r="SW166"/>
          <cell r="SX166"/>
          <cell r="SY166"/>
          <cell r="SZ166"/>
          <cell r="TA166"/>
          <cell r="TB166"/>
          <cell r="TC166"/>
          <cell r="TD166"/>
          <cell r="TE166"/>
          <cell r="TF166"/>
          <cell r="TG166"/>
          <cell r="TH166"/>
          <cell r="TI166"/>
          <cell r="TJ166"/>
          <cell r="TK166"/>
          <cell r="TL166"/>
          <cell r="TM166"/>
          <cell r="TN166"/>
          <cell r="TO166"/>
          <cell r="TP166"/>
          <cell r="TQ166"/>
          <cell r="TR166"/>
          <cell r="TS166"/>
          <cell r="TT166"/>
          <cell r="TU166"/>
          <cell r="TV166"/>
          <cell r="TW166"/>
          <cell r="TX166"/>
          <cell r="TY166"/>
          <cell r="TZ166"/>
          <cell r="UA166"/>
          <cell r="UB166"/>
          <cell r="UC166"/>
          <cell r="UD166"/>
          <cell r="UE166"/>
          <cell r="UF166"/>
          <cell r="UG166"/>
          <cell r="UH166"/>
          <cell r="UI166"/>
          <cell r="UJ166"/>
          <cell r="UK166"/>
          <cell r="UL166"/>
          <cell r="UM166"/>
          <cell r="UN166"/>
          <cell r="UO166"/>
          <cell r="UP166"/>
          <cell r="UQ166"/>
          <cell r="UR166"/>
          <cell r="US166"/>
          <cell r="UT166"/>
          <cell r="UU166"/>
          <cell r="UV166"/>
          <cell r="UW166"/>
          <cell r="UX166"/>
          <cell r="UY166"/>
          <cell r="UZ166"/>
          <cell r="VA166"/>
          <cell r="VB166"/>
          <cell r="VC166"/>
          <cell r="VD166"/>
          <cell r="VE166"/>
          <cell r="VF166"/>
          <cell r="VG166"/>
          <cell r="VH166"/>
          <cell r="VI166"/>
          <cell r="VJ166"/>
          <cell r="VK166"/>
          <cell r="VL166"/>
          <cell r="VM166"/>
          <cell r="VN166"/>
          <cell r="VO166"/>
          <cell r="VP166"/>
          <cell r="VQ166"/>
          <cell r="VR166"/>
          <cell r="VS166"/>
          <cell r="VT166"/>
          <cell r="VU166"/>
          <cell r="VV166"/>
          <cell r="VW166"/>
          <cell r="VX166"/>
          <cell r="VY166"/>
          <cell r="VZ166"/>
          <cell r="WA166"/>
          <cell r="WB166"/>
          <cell r="WC166"/>
          <cell r="WD166"/>
          <cell r="WE166"/>
          <cell r="WF166"/>
          <cell r="WG166"/>
          <cell r="WH166"/>
          <cell r="WI166"/>
          <cell r="WJ166"/>
          <cell r="WK166"/>
          <cell r="WL166"/>
          <cell r="WM166"/>
          <cell r="WN166"/>
          <cell r="WO166"/>
          <cell r="WP166"/>
          <cell r="WQ166"/>
          <cell r="WR166"/>
          <cell r="WS166"/>
          <cell r="WT166"/>
          <cell r="WU166"/>
          <cell r="WV166"/>
          <cell r="WW166"/>
          <cell r="WX166"/>
          <cell r="WY166"/>
          <cell r="WZ166"/>
          <cell r="XA166"/>
          <cell r="XB166"/>
          <cell r="XC166"/>
          <cell r="XD166"/>
          <cell r="XE166"/>
          <cell r="XF166"/>
          <cell r="XG166"/>
          <cell r="XH166"/>
          <cell r="XI166"/>
          <cell r="XJ166"/>
          <cell r="XK166"/>
          <cell r="XL166"/>
          <cell r="XM166"/>
          <cell r="XN166"/>
          <cell r="XO166"/>
          <cell r="XP166"/>
          <cell r="XQ166"/>
          <cell r="XR166"/>
          <cell r="XS166"/>
          <cell r="XT166"/>
          <cell r="XU166"/>
          <cell r="XV166"/>
        </row>
        <row r="167">
          <cell r="E167"/>
          <cell r="F167"/>
          <cell r="G167"/>
          <cell r="H167"/>
          <cell r="I167"/>
          <cell r="J167"/>
          <cell r="K167"/>
          <cell r="L167"/>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O167"/>
          <cell r="AP167"/>
          <cell r="AQ167"/>
          <cell r="AR167"/>
          <cell r="AS167"/>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cell r="EX167"/>
          <cell r="EY167"/>
          <cell r="EZ167"/>
          <cell r="FA167"/>
          <cell r="FB167"/>
          <cell r="FC167"/>
          <cell r="FD167"/>
          <cell r="FE167"/>
          <cell r="FF167"/>
          <cell r="FG167"/>
          <cell r="FH167"/>
          <cell r="FI167"/>
          <cell r="FJ167"/>
          <cell r="FK167"/>
          <cell r="FL167"/>
          <cell r="FM167"/>
          <cell r="FN167"/>
          <cell r="FO167"/>
          <cell r="FP167"/>
          <cell r="FQ167"/>
          <cell r="FR167"/>
          <cell r="FS167"/>
          <cell r="FT167"/>
          <cell r="FU167"/>
          <cell r="FV167"/>
          <cell r="FW167"/>
          <cell r="FX167"/>
          <cell r="FY167"/>
          <cell r="FZ167"/>
          <cell r="GA167"/>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cell r="GZ167"/>
          <cell r="HA167"/>
          <cell r="HB167"/>
          <cell r="HC167"/>
          <cell r="HD167"/>
          <cell r="HE167"/>
          <cell r="HF167"/>
          <cell r="HG167"/>
          <cell r="HH167"/>
          <cell r="HI167"/>
          <cell r="HJ167"/>
          <cell r="HK167"/>
          <cell r="HL167"/>
          <cell r="HM167"/>
          <cell r="HN167"/>
          <cell r="HO167"/>
          <cell r="HP167"/>
          <cell r="HQ167"/>
          <cell r="HR167"/>
          <cell r="HS167"/>
          <cell r="HT167"/>
          <cell r="HU167"/>
          <cell r="HV167"/>
          <cell r="HW167"/>
          <cell r="HX167"/>
          <cell r="HY167"/>
          <cell r="HZ167"/>
          <cell r="IA167"/>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cell r="IZ167"/>
          <cell r="JA167"/>
          <cell r="JB167"/>
          <cell r="JC167"/>
          <cell r="JD167"/>
          <cell r="JE167"/>
          <cell r="JF167"/>
          <cell r="JG167"/>
          <cell r="JH167"/>
          <cell r="JI167"/>
          <cell r="JJ167"/>
          <cell r="JK167"/>
          <cell r="JL167"/>
          <cell r="JM167"/>
          <cell r="JN167"/>
          <cell r="JO167"/>
          <cell r="JP167"/>
          <cell r="JQ167"/>
          <cell r="JR167"/>
          <cell r="JS167"/>
          <cell r="JT167"/>
          <cell r="JU167"/>
          <cell r="JV167"/>
          <cell r="JW167"/>
          <cell r="JX167"/>
          <cell r="JY167"/>
          <cell r="JZ167"/>
          <cell r="KA167"/>
          <cell r="KB167"/>
          <cell r="KC167"/>
          <cell r="KD167"/>
          <cell r="KE167"/>
          <cell r="KF167"/>
          <cell r="KG167"/>
          <cell r="KH167"/>
          <cell r="KI167"/>
          <cell r="KJ167"/>
          <cell r="KK167"/>
          <cell r="KL167"/>
          <cell r="KM167"/>
          <cell r="KN167"/>
          <cell r="KO167"/>
          <cell r="KP167"/>
          <cell r="KQ167"/>
          <cell r="KR167"/>
          <cell r="KS167"/>
          <cell r="KT167"/>
          <cell r="KU167"/>
          <cell r="KV167"/>
          <cell r="KW167"/>
          <cell r="KX167"/>
          <cell r="KY167"/>
          <cell r="KZ167"/>
          <cell r="LA167"/>
          <cell r="LB167"/>
          <cell r="LC167"/>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cell r="QK167"/>
          <cell r="QL167"/>
          <cell r="QM167"/>
          <cell r="QN167"/>
          <cell r="QO167"/>
          <cell r="QP167"/>
          <cell r="QQ167"/>
          <cell r="QR167"/>
          <cell r="QS167"/>
          <cell r="QT167"/>
          <cell r="QU167"/>
          <cell r="QV167"/>
          <cell r="QW167"/>
          <cell r="QX167"/>
          <cell r="QY167"/>
          <cell r="QZ167"/>
          <cell r="RA167"/>
          <cell r="RB167"/>
          <cell r="RC167"/>
          <cell r="RD167"/>
          <cell r="RE167"/>
          <cell r="RF167"/>
          <cell r="RG167"/>
          <cell r="RH167"/>
          <cell r="RI167"/>
          <cell r="RJ167"/>
          <cell r="RK167"/>
          <cell r="RL167"/>
          <cell r="RM167"/>
          <cell r="RN167"/>
          <cell r="RO167"/>
          <cell r="RP167"/>
          <cell r="RQ167"/>
          <cell r="RR167"/>
          <cell r="RS167"/>
          <cell r="RT167"/>
          <cell r="RU167"/>
          <cell r="RV167"/>
          <cell r="RW167"/>
          <cell r="RX167"/>
          <cell r="RY167"/>
          <cell r="RZ167"/>
          <cell r="SA167"/>
          <cell r="SB167"/>
          <cell r="SC167"/>
          <cell r="SD167"/>
          <cell r="SE167"/>
          <cell r="SF167"/>
          <cell r="SG167"/>
          <cell r="SH167"/>
          <cell r="SI167"/>
          <cell r="SJ167"/>
          <cell r="SK167"/>
          <cell r="SL167"/>
          <cell r="SM167"/>
          <cell r="SN167"/>
          <cell r="SO167"/>
          <cell r="SP167"/>
          <cell r="SQ167"/>
          <cell r="SR167"/>
          <cell r="SS167"/>
          <cell r="ST167"/>
          <cell r="SU167"/>
          <cell r="SV167"/>
          <cell r="SW167"/>
          <cell r="SX167"/>
          <cell r="SY167"/>
          <cell r="SZ167"/>
          <cell r="TA167"/>
          <cell r="TB167"/>
          <cell r="TC167"/>
          <cell r="TD167"/>
          <cell r="TE167"/>
          <cell r="TF167"/>
          <cell r="TG167"/>
          <cell r="TH167"/>
          <cell r="TI167"/>
          <cell r="TJ167"/>
          <cell r="TK167"/>
          <cell r="TL167"/>
          <cell r="TM167"/>
          <cell r="TN167"/>
          <cell r="TO167"/>
          <cell r="TP167"/>
          <cell r="TQ167"/>
          <cell r="TR167"/>
          <cell r="TS167"/>
          <cell r="TT167"/>
          <cell r="TU167"/>
          <cell r="TV167"/>
          <cell r="TW167"/>
          <cell r="TX167"/>
          <cell r="TY167"/>
          <cell r="TZ167"/>
          <cell r="UA167"/>
          <cell r="UB167"/>
          <cell r="UC167"/>
          <cell r="UD167"/>
          <cell r="UE167"/>
          <cell r="UF167"/>
          <cell r="UG167"/>
          <cell r="UH167"/>
          <cell r="UI167"/>
          <cell r="UJ167"/>
          <cell r="UK167"/>
          <cell r="UL167"/>
          <cell r="UM167"/>
          <cell r="UN167"/>
          <cell r="UO167"/>
          <cell r="UP167"/>
          <cell r="UQ167"/>
          <cell r="UR167"/>
          <cell r="US167"/>
          <cell r="UT167"/>
          <cell r="UU167"/>
          <cell r="UV167"/>
          <cell r="UW167"/>
          <cell r="UX167"/>
          <cell r="UY167"/>
          <cell r="UZ167"/>
          <cell r="VA167"/>
          <cell r="VB167"/>
          <cell r="VC167"/>
          <cell r="VD167"/>
          <cell r="VE167"/>
          <cell r="VF167"/>
          <cell r="VG167"/>
          <cell r="VH167"/>
          <cell r="VI167"/>
          <cell r="VJ167"/>
          <cell r="VK167"/>
          <cell r="VL167"/>
          <cell r="VM167"/>
          <cell r="VN167"/>
          <cell r="VO167"/>
          <cell r="VP167"/>
          <cell r="VQ167"/>
          <cell r="VR167"/>
          <cell r="VS167"/>
          <cell r="VT167"/>
          <cell r="VU167"/>
          <cell r="VV167"/>
          <cell r="VW167"/>
          <cell r="VX167"/>
          <cell r="VY167"/>
          <cell r="VZ167"/>
          <cell r="WA167"/>
          <cell r="WB167"/>
          <cell r="WC167"/>
          <cell r="WD167"/>
          <cell r="WE167"/>
          <cell r="WF167"/>
          <cell r="WG167"/>
          <cell r="WH167"/>
          <cell r="WI167"/>
          <cell r="WJ167"/>
          <cell r="WK167"/>
          <cell r="WL167"/>
          <cell r="WM167"/>
          <cell r="WN167"/>
          <cell r="WO167"/>
          <cell r="WP167"/>
          <cell r="WQ167"/>
          <cell r="WR167"/>
          <cell r="WS167"/>
          <cell r="WT167"/>
          <cell r="WU167"/>
          <cell r="WV167"/>
          <cell r="WW167"/>
          <cell r="WX167"/>
          <cell r="WY167"/>
          <cell r="WZ167"/>
          <cell r="XA167"/>
          <cell r="XB167"/>
          <cell r="XC167"/>
          <cell r="XD167"/>
          <cell r="XE167"/>
          <cell r="XF167"/>
          <cell r="XG167"/>
          <cell r="XH167"/>
          <cell r="XI167"/>
          <cell r="XJ167"/>
          <cell r="XK167"/>
          <cell r="XL167"/>
          <cell r="XM167"/>
          <cell r="XN167"/>
          <cell r="XO167"/>
          <cell r="XP167"/>
          <cell r="XQ167"/>
          <cell r="XR167"/>
          <cell r="XS167"/>
          <cell r="XT167"/>
          <cell r="XU167"/>
          <cell r="XV167"/>
        </row>
        <row r="168">
          <cell r="E168"/>
          <cell r="F168"/>
          <cell r="G168"/>
          <cell r="H168"/>
          <cell r="I168"/>
          <cell r="J168"/>
          <cell r="K168"/>
          <cell r="L168"/>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O168"/>
          <cell r="AP168"/>
          <cell r="AQ168"/>
          <cell r="AR168"/>
          <cell r="AS168"/>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cell r="EX168"/>
          <cell r="EY168"/>
          <cell r="EZ168"/>
          <cell r="FA168"/>
          <cell r="FB168"/>
          <cell r="FC168"/>
          <cell r="FD168"/>
          <cell r="FE168"/>
          <cell r="FF168"/>
          <cell r="FG168"/>
          <cell r="FH168"/>
          <cell r="FI168"/>
          <cell r="FJ168"/>
          <cell r="FK168"/>
          <cell r="FL168"/>
          <cell r="FM168"/>
          <cell r="FN168"/>
          <cell r="FO168"/>
          <cell r="FP168"/>
          <cell r="FQ168"/>
          <cell r="FR168"/>
          <cell r="FS168"/>
          <cell r="FT168"/>
          <cell r="FU168"/>
          <cell r="FV168"/>
          <cell r="FW168"/>
          <cell r="FX168"/>
          <cell r="FY168"/>
          <cell r="FZ168"/>
          <cell r="GA168"/>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cell r="GZ168"/>
          <cell r="HA168"/>
          <cell r="HB168"/>
          <cell r="HC168"/>
          <cell r="HD168"/>
          <cell r="HE168"/>
          <cell r="HF168"/>
          <cell r="HG168"/>
          <cell r="HH168"/>
          <cell r="HI168"/>
          <cell r="HJ168"/>
          <cell r="HK168"/>
          <cell r="HL168"/>
          <cell r="HM168"/>
          <cell r="HN168"/>
          <cell r="HO168"/>
          <cell r="HP168"/>
          <cell r="HQ168"/>
          <cell r="HR168"/>
          <cell r="HS168"/>
          <cell r="HT168"/>
          <cell r="HU168"/>
          <cell r="HV168"/>
          <cell r="HW168"/>
          <cell r="HX168"/>
          <cell r="HY168"/>
          <cell r="HZ168"/>
          <cell r="IA168"/>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cell r="IZ168"/>
          <cell r="JA168"/>
          <cell r="JB168"/>
          <cell r="JC168"/>
          <cell r="JD168"/>
          <cell r="JE168"/>
          <cell r="JF168"/>
          <cell r="JG168"/>
          <cell r="JH168"/>
          <cell r="JI168"/>
          <cell r="JJ168"/>
          <cell r="JK168"/>
          <cell r="JL168"/>
          <cell r="JM168"/>
          <cell r="JN168"/>
          <cell r="JO168"/>
          <cell r="JP168"/>
          <cell r="JQ168"/>
          <cell r="JR168"/>
          <cell r="JS168"/>
          <cell r="JT168"/>
          <cell r="JU168"/>
          <cell r="JV168"/>
          <cell r="JW168"/>
          <cell r="JX168"/>
          <cell r="JY168"/>
          <cell r="JZ168"/>
          <cell r="KA168"/>
          <cell r="KB168"/>
          <cell r="KC168"/>
          <cell r="KD168"/>
          <cell r="KE168"/>
          <cell r="KF168"/>
          <cell r="KG168"/>
          <cell r="KH168"/>
          <cell r="KI168"/>
          <cell r="KJ168"/>
          <cell r="KK168"/>
          <cell r="KL168"/>
          <cell r="KM168"/>
          <cell r="KN168"/>
          <cell r="KO168"/>
          <cell r="KP168"/>
          <cell r="KQ168"/>
          <cell r="KR168"/>
          <cell r="KS168"/>
          <cell r="KT168"/>
          <cell r="KU168"/>
          <cell r="KV168"/>
          <cell r="KW168"/>
          <cell r="KX168"/>
          <cell r="KY168"/>
          <cell r="KZ168"/>
          <cell r="LA168"/>
          <cell r="LB168"/>
          <cell r="LC168"/>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cell r="QK168"/>
          <cell r="QL168"/>
          <cell r="QM168"/>
          <cell r="QN168"/>
          <cell r="QO168"/>
          <cell r="QP168"/>
          <cell r="QQ168"/>
          <cell r="QR168"/>
          <cell r="QS168"/>
          <cell r="QT168"/>
          <cell r="QU168"/>
          <cell r="QV168"/>
          <cell r="QW168"/>
          <cell r="QX168"/>
          <cell r="QY168"/>
          <cell r="QZ168"/>
          <cell r="RA168"/>
          <cell r="RB168"/>
          <cell r="RC168"/>
          <cell r="RD168"/>
          <cell r="RE168"/>
          <cell r="RF168"/>
          <cell r="RG168"/>
          <cell r="RH168"/>
          <cell r="RI168"/>
          <cell r="RJ168"/>
          <cell r="RK168"/>
          <cell r="RL168"/>
          <cell r="RM168"/>
          <cell r="RN168"/>
          <cell r="RO168"/>
          <cell r="RP168"/>
          <cell r="RQ168"/>
          <cell r="RR168"/>
          <cell r="RS168"/>
          <cell r="RT168"/>
          <cell r="RU168"/>
          <cell r="RV168"/>
          <cell r="RW168"/>
          <cell r="RX168"/>
          <cell r="RY168"/>
          <cell r="RZ168"/>
          <cell r="SA168"/>
          <cell r="SB168"/>
          <cell r="SC168"/>
          <cell r="SD168"/>
          <cell r="SE168"/>
          <cell r="SF168"/>
          <cell r="SG168"/>
          <cell r="SH168"/>
          <cell r="SI168"/>
          <cell r="SJ168"/>
          <cell r="SK168"/>
          <cell r="SL168"/>
          <cell r="SM168"/>
          <cell r="SN168"/>
          <cell r="SO168"/>
          <cell r="SP168"/>
          <cell r="SQ168"/>
          <cell r="SR168"/>
          <cell r="SS168"/>
          <cell r="ST168"/>
          <cell r="SU168"/>
          <cell r="SV168"/>
          <cell r="SW168"/>
          <cell r="SX168"/>
          <cell r="SY168"/>
          <cell r="SZ168"/>
          <cell r="TA168"/>
          <cell r="TB168"/>
          <cell r="TC168"/>
          <cell r="TD168"/>
          <cell r="TE168"/>
          <cell r="TF168"/>
          <cell r="TG168"/>
          <cell r="TH168"/>
          <cell r="TI168"/>
          <cell r="TJ168"/>
          <cell r="TK168"/>
          <cell r="TL168"/>
          <cell r="TM168"/>
          <cell r="TN168"/>
          <cell r="TO168"/>
          <cell r="TP168"/>
          <cell r="TQ168"/>
          <cell r="TR168"/>
          <cell r="TS168"/>
          <cell r="TT168"/>
          <cell r="TU168"/>
          <cell r="TV168"/>
          <cell r="TW168"/>
          <cell r="TX168"/>
          <cell r="TY168"/>
          <cell r="TZ168"/>
          <cell r="UA168"/>
          <cell r="UB168"/>
          <cell r="UC168"/>
          <cell r="UD168"/>
          <cell r="UE168"/>
          <cell r="UF168"/>
          <cell r="UG168"/>
          <cell r="UH168"/>
          <cell r="UI168"/>
          <cell r="UJ168"/>
          <cell r="UK168"/>
          <cell r="UL168"/>
          <cell r="UM168"/>
          <cell r="UN168"/>
          <cell r="UO168"/>
          <cell r="UP168"/>
          <cell r="UQ168"/>
          <cell r="UR168"/>
          <cell r="US168"/>
          <cell r="UT168"/>
          <cell r="UU168"/>
          <cell r="UV168"/>
          <cell r="UW168"/>
          <cell r="UX168"/>
          <cell r="UY168"/>
          <cell r="UZ168"/>
          <cell r="VA168"/>
          <cell r="VB168"/>
          <cell r="VC168"/>
          <cell r="VD168"/>
          <cell r="VE168"/>
          <cell r="VF168"/>
          <cell r="VG168"/>
          <cell r="VH168"/>
          <cell r="VI168"/>
          <cell r="VJ168"/>
          <cell r="VK168"/>
          <cell r="VL168"/>
          <cell r="VM168"/>
          <cell r="VN168"/>
          <cell r="VO168"/>
          <cell r="VP168"/>
          <cell r="VQ168"/>
          <cell r="VR168"/>
          <cell r="VS168"/>
          <cell r="VT168"/>
          <cell r="VU168"/>
          <cell r="VV168"/>
          <cell r="VW168"/>
          <cell r="VX168"/>
          <cell r="VY168"/>
          <cell r="VZ168"/>
          <cell r="WA168"/>
          <cell r="WB168"/>
          <cell r="WC168"/>
          <cell r="WD168"/>
          <cell r="WE168"/>
          <cell r="WF168"/>
          <cell r="WG168"/>
          <cell r="WH168"/>
          <cell r="WI168"/>
          <cell r="WJ168"/>
          <cell r="WK168"/>
          <cell r="WL168"/>
          <cell r="WM168"/>
          <cell r="WN168"/>
          <cell r="WO168"/>
          <cell r="WP168"/>
          <cell r="WQ168"/>
          <cell r="WR168"/>
          <cell r="WS168"/>
          <cell r="WT168"/>
          <cell r="WU168"/>
          <cell r="WV168"/>
          <cell r="WW168"/>
          <cell r="WX168"/>
          <cell r="WY168"/>
          <cell r="WZ168"/>
          <cell r="XA168"/>
          <cell r="XB168"/>
          <cell r="XC168"/>
          <cell r="XD168"/>
          <cell r="XE168"/>
          <cell r="XF168"/>
          <cell r="XG168"/>
          <cell r="XH168"/>
          <cell r="XI168"/>
          <cell r="XJ168"/>
          <cell r="XK168"/>
          <cell r="XL168"/>
          <cell r="XM168"/>
          <cell r="XN168"/>
          <cell r="XO168"/>
          <cell r="XP168"/>
          <cell r="XQ168"/>
          <cell r="XR168"/>
          <cell r="XS168"/>
          <cell r="XT168"/>
          <cell r="XU168"/>
          <cell r="XV168"/>
        </row>
        <row r="169">
          <cell r="E169"/>
          <cell r="F169"/>
          <cell r="G169"/>
          <cell r="H169"/>
          <cell r="I169"/>
          <cell r="J169"/>
          <cell r="K169"/>
          <cell r="L169"/>
          <cell r="M169"/>
          <cell r="N169"/>
          <cell r="O169"/>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O169"/>
          <cell r="AP169"/>
          <cell r="AQ169"/>
          <cell r="AR169"/>
          <cell r="AS169"/>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cell r="FT169"/>
          <cell r="FU169"/>
          <cell r="FV169"/>
          <cell r="FW169"/>
          <cell r="FX169"/>
          <cell r="FY169"/>
          <cell r="FZ169"/>
          <cell r="GA169"/>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cell r="GZ169"/>
          <cell r="HA169"/>
          <cell r="HB169"/>
          <cell r="HC169"/>
          <cell r="HD169"/>
          <cell r="HE169"/>
          <cell r="HF169"/>
          <cell r="HG169"/>
          <cell r="HH169"/>
          <cell r="HI169"/>
          <cell r="HJ169"/>
          <cell r="HK169"/>
          <cell r="HL169"/>
          <cell r="HM169"/>
          <cell r="HN169"/>
          <cell r="HO169"/>
          <cell r="HP169"/>
          <cell r="HQ169"/>
          <cell r="HR169"/>
          <cell r="HS169"/>
          <cell r="HT169"/>
          <cell r="HU169"/>
          <cell r="HV169"/>
          <cell r="HW169"/>
          <cell r="HX169"/>
          <cell r="HY169"/>
          <cell r="HZ169"/>
          <cell r="IA169"/>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cell r="IZ169"/>
          <cell r="JA169"/>
          <cell r="JB169"/>
          <cell r="JC169"/>
          <cell r="JD169"/>
          <cell r="JE169"/>
          <cell r="JF169"/>
          <cell r="JG169"/>
          <cell r="JH169"/>
          <cell r="JI169"/>
          <cell r="JJ169"/>
          <cell r="JK169"/>
          <cell r="JL169"/>
          <cell r="JM169"/>
          <cell r="JN169"/>
          <cell r="JO169"/>
          <cell r="JP169"/>
          <cell r="JQ169"/>
          <cell r="JR169"/>
          <cell r="JS169"/>
          <cell r="JT169"/>
          <cell r="JU169"/>
          <cell r="JV169"/>
          <cell r="JW169"/>
          <cell r="JX169"/>
          <cell r="JY169"/>
          <cell r="JZ169"/>
          <cell r="KA169"/>
          <cell r="KB169"/>
          <cell r="KC169"/>
          <cell r="KD169"/>
          <cell r="KE169"/>
          <cell r="KF169"/>
          <cell r="KG169"/>
          <cell r="KH169"/>
          <cell r="KI169"/>
          <cell r="KJ169"/>
          <cell r="KK169"/>
          <cell r="KL169"/>
          <cell r="KM169"/>
          <cell r="KN169"/>
          <cell r="KO169"/>
          <cell r="KP169"/>
          <cell r="KQ169"/>
          <cell r="KR169"/>
          <cell r="KS169"/>
          <cell r="KT169"/>
          <cell r="KU169"/>
          <cell r="KV169"/>
          <cell r="KW169"/>
          <cell r="KX169"/>
          <cell r="KY169"/>
          <cell r="KZ169"/>
          <cell r="LA169"/>
          <cell r="LB169"/>
          <cell r="LC169"/>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cell r="QK169"/>
          <cell r="QL169"/>
          <cell r="QM169"/>
          <cell r="QN169"/>
          <cell r="QO169"/>
          <cell r="QP169"/>
          <cell r="QQ169"/>
          <cell r="QR169"/>
          <cell r="QS169"/>
          <cell r="QT169"/>
          <cell r="QU169"/>
          <cell r="QV169"/>
          <cell r="QW169"/>
          <cell r="QX169"/>
          <cell r="QY169"/>
          <cell r="QZ169"/>
          <cell r="RA169"/>
          <cell r="RB169"/>
          <cell r="RC169"/>
          <cell r="RD169"/>
          <cell r="RE169"/>
          <cell r="RF169"/>
          <cell r="RG169"/>
          <cell r="RH169"/>
          <cell r="RI169"/>
          <cell r="RJ169"/>
          <cell r="RK169"/>
          <cell r="RL169"/>
          <cell r="RM169"/>
          <cell r="RN169"/>
          <cell r="RO169"/>
          <cell r="RP169"/>
          <cell r="RQ169"/>
          <cell r="RR169"/>
          <cell r="RS169"/>
          <cell r="RT169"/>
          <cell r="RU169"/>
          <cell r="RV169"/>
          <cell r="RW169"/>
          <cell r="RX169"/>
          <cell r="RY169"/>
          <cell r="RZ169"/>
          <cell r="SA169"/>
          <cell r="SB169"/>
          <cell r="SC169"/>
          <cell r="SD169"/>
          <cell r="SE169"/>
          <cell r="SF169"/>
          <cell r="SG169"/>
          <cell r="SH169"/>
          <cell r="SI169"/>
          <cell r="SJ169"/>
          <cell r="SK169"/>
          <cell r="SL169"/>
          <cell r="SM169"/>
          <cell r="SN169"/>
          <cell r="SO169"/>
          <cell r="SP169"/>
          <cell r="SQ169"/>
          <cell r="SR169"/>
          <cell r="SS169"/>
          <cell r="ST169"/>
          <cell r="SU169"/>
          <cell r="SV169"/>
          <cell r="SW169"/>
          <cell r="SX169"/>
          <cell r="SY169"/>
          <cell r="SZ169"/>
          <cell r="TA169"/>
          <cell r="TB169"/>
          <cell r="TC169"/>
          <cell r="TD169"/>
          <cell r="TE169"/>
          <cell r="TF169"/>
          <cell r="TG169"/>
          <cell r="TH169"/>
          <cell r="TI169"/>
          <cell r="TJ169"/>
          <cell r="TK169"/>
          <cell r="TL169"/>
          <cell r="TM169"/>
          <cell r="TN169"/>
          <cell r="TO169"/>
          <cell r="TP169"/>
          <cell r="TQ169"/>
          <cell r="TR169"/>
          <cell r="TS169"/>
          <cell r="TT169"/>
          <cell r="TU169"/>
          <cell r="TV169"/>
          <cell r="TW169"/>
          <cell r="TX169"/>
          <cell r="TY169"/>
          <cell r="TZ169"/>
          <cell r="UA169"/>
          <cell r="UB169"/>
          <cell r="UC169"/>
          <cell r="UD169"/>
          <cell r="UE169"/>
          <cell r="UF169"/>
          <cell r="UG169"/>
          <cell r="UH169"/>
          <cell r="UI169"/>
          <cell r="UJ169"/>
          <cell r="UK169"/>
          <cell r="UL169"/>
          <cell r="UM169"/>
          <cell r="UN169"/>
          <cell r="UO169"/>
          <cell r="UP169"/>
          <cell r="UQ169"/>
          <cell r="UR169"/>
          <cell r="US169"/>
          <cell r="UT169"/>
          <cell r="UU169"/>
          <cell r="UV169"/>
          <cell r="UW169"/>
          <cell r="UX169"/>
          <cell r="UY169"/>
          <cell r="UZ169"/>
          <cell r="VA169"/>
          <cell r="VB169"/>
          <cell r="VC169"/>
          <cell r="VD169"/>
          <cell r="VE169"/>
          <cell r="VF169"/>
          <cell r="VG169"/>
          <cell r="VH169"/>
          <cell r="VI169"/>
          <cell r="VJ169"/>
          <cell r="VK169"/>
          <cell r="VL169"/>
          <cell r="VM169"/>
          <cell r="VN169"/>
          <cell r="VO169"/>
          <cell r="VP169"/>
          <cell r="VQ169"/>
          <cell r="VR169"/>
          <cell r="VS169"/>
          <cell r="VT169"/>
          <cell r="VU169"/>
          <cell r="VV169"/>
          <cell r="VW169"/>
          <cell r="VX169"/>
          <cell r="VY169"/>
          <cell r="VZ169"/>
          <cell r="WA169"/>
          <cell r="WB169"/>
          <cell r="WC169"/>
          <cell r="WD169"/>
          <cell r="WE169"/>
          <cell r="WF169"/>
          <cell r="WG169"/>
          <cell r="WH169"/>
          <cell r="WI169"/>
          <cell r="WJ169"/>
          <cell r="WK169"/>
          <cell r="WL169"/>
          <cell r="WM169"/>
          <cell r="WN169"/>
          <cell r="WO169"/>
          <cell r="WP169"/>
          <cell r="WQ169"/>
          <cell r="WR169"/>
          <cell r="WS169"/>
          <cell r="WT169"/>
          <cell r="WU169"/>
          <cell r="WV169"/>
          <cell r="WW169"/>
          <cell r="WX169"/>
          <cell r="WY169"/>
          <cell r="WZ169"/>
          <cell r="XA169"/>
          <cell r="XB169"/>
          <cell r="XC169"/>
          <cell r="XD169"/>
          <cell r="XE169"/>
          <cell r="XF169"/>
          <cell r="XG169"/>
          <cell r="XH169"/>
          <cell r="XI169"/>
          <cell r="XJ169"/>
          <cell r="XK169"/>
          <cell r="XL169"/>
          <cell r="XM169"/>
          <cell r="XN169"/>
          <cell r="XO169"/>
          <cell r="XP169"/>
          <cell r="XQ169"/>
          <cell r="XR169"/>
          <cell r="XS169"/>
          <cell r="XT169"/>
          <cell r="XU169"/>
          <cell r="XV169"/>
        </row>
        <row r="170">
          <cell r="E170"/>
          <cell r="F170"/>
          <cell r="G170"/>
          <cell r="H170"/>
          <cell r="I170"/>
          <cell r="J170"/>
          <cell r="K170"/>
          <cell r="L170"/>
          <cell r="M170"/>
          <cell r="N170"/>
          <cell r="O170"/>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O170"/>
          <cell r="AP170"/>
          <cell r="AQ170"/>
          <cell r="AR170"/>
          <cell r="AS170"/>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cell r="FT170"/>
          <cell r="FU170"/>
          <cell r="FV170"/>
          <cell r="FW170"/>
          <cell r="FX170"/>
          <cell r="FY170"/>
          <cell r="FZ170"/>
          <cell r="GA170"/>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cell r="GZ170"/>
          <cell r="HA170"/>
          <cell r="HB170"/>
          <cell r="HC170"/>
          <cell r="HD170"/>
          <cell r="HE170"/>
          <cell r="HF170"/>
          <cell r="HG170"/>
          <cell r="HH170"/>
          <cell r="HI170"/>
          <cell r="HJ170"/>
          <cell r="HK170"/>
          <cell r="HL170"/>
          <cell r="HM170"/>
          <cell r="HN170"/>
          <cell r="HO170"/>
          <cell r="HP170"/>
          <cell r="HQ170"/>
          <cell r="HR170"/>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cell r="JF170"/>
          <cell r="JG170"/>
          <cell r="JH170"/>
          <cell r="JI170"/>
          <cell r="JJ170"/>
          <cell r="JK170"/>
          <cell r="JL170"/>
          <cell r="JM170"/>
          <cell r="JN170"/>
          <cell r="JO170"/>
          <cell r="JP170"/>
          <cell r="JQ170"/>
          <cell r="JR170"/>
          <cell r="JS170"/>
          <cell r="JT170"/>
          <cell r="JU170"/>
          <cell r="JV170"/>
          <cell r="JW170"/>
          <cell r="JX170"/>
          <cell r="JY170"/>
          <cell r="JZ170"/>
          <cell r="KA170"/>
          <cell r="KB170"/>
          <cell r="KC170"/>
          <cell r="KD170"/>
          <cell r="KE170"/>
          <cell r="KF170"/>
          <cell r="KG170"/>
          <cell r="KH170"/>
          <cell r="KI170"/>
          <cell r="KJ170"/>
          <cell r="KK170"/>
          <cell r="KL170"/>
          <cell r="KM170"/>
          <cell r="KN170"/>
          <cell r="KO170"/>
          <cell r="KP170"/>
          <cell r="KQ170"/>
          <cell r="KR170"/>
          <cell r="KS170"/>
          <cell r="KT170"/>
          <cell r="KU170"/>
          <cell r="KV170"/>
          <cell r="KW170"/>
          <cell r="KX170"/>
          <cell r="KY170"/>
          <cell r="KZ170"/>
          <cell r="LA170"/>
          <cell r="LB170"/>
          <cell r="LC170"/>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cell r="QK170"/>
          <cell r="QL170"/>
          <cell r="QM170"/>
          <cell r="QN170"/>
          <cell r="QO170"/>
          <cell r="QP170"/>
          <cell r="QQ170"/>
          <cell r="QR170"/>
          <cell r="QS170"/>
          <cell r="QT170"/>
          <cell r="QU170"/>
          <cell r="QV170"/>
          <cell r="QW170"/>
          <cell r="QX170"/>
          <cell r="QY170"/>
          <cell r="QZ170"/>
          <cell r="RA170"/>
          <cell r="RB170"/>
          <cell r="RC170"/>
          <cell r="RD170"/>
          <cell r="RE170"/>
          <cell r="RF170"/>
          <cell r="RG170"/>
          <cell r="RH170"/>
          <cell r="RI170"/>
          <cell r="RJ170"/>
          <cell r="RK170"/>
          <cell r="RL170"/>
          <cell r="RM170"/>
          <cell r="RN170"/>
          <cell r="RO170"/>
          <cell r="RP170"/>
          <cell r="RQ170"/>
          <cell r="RR170"/>
          <cell r="RS170"/>
          <cell r="RT170"/>
          <cell r="RU170"/>
          <cell r="RV170"/>
          <cell r="RW170"/>
          <cell r="RX170"/>
          <cell r="RY170"/>
          <cell r="RZ170"/>
          <cell r="SA170"/>
          <cell r="SB170"/>
          <cell r="SC170"/>
          <cell r="SD170"/>
          <cell r="SE170"/>
          <cell r="SF170"/>
          <cell r="SG170"/>
          <cell r="SH170"/>
          <cell r="SI170"/>
          <cell r="SJ170"/>
          <cell r="SK170"/>
          <cell r="SL170"/>
          <cell r="SM170"/>
          <cell r="SN170"/>
          <cell r="SO170"/>
          <cell r="SP170"/>
          <cell r="SQ170"/>
          <cell r="SR170"/>
          <cell r="SS170"/>
          <cell r="ST170"/>
          <cell r="SU170"/>
          <cell r="SV170"/>
          <cell r="SW170"/>
          <cell r="SX170"/>
          <cell r="SY170"/>
          <cell r="SZ170"/>
          <cell r="TA170"/>
          <cell r="TB170"/>
          <cell r="TC170"/>
          <cell r="TD170"/>
          <cell r="TE170"/>
          <cell r="TF170"/>
          <cell r="TG170"/>
          <cell r="TH170"/>
          <cell r="TI170"/>
          <cell r="TJ170"/>
          <cell r="TK170"/>
          <cell r="TL170"/>
          <cell r="TM170"/>
          <cell r="TN170"/>
          <cell r="TO170"/>
          <cell r="TP170"/>
          <cell r="TQ170"/>
          <cell r="TR170"/>
          <cell r="TS170"/>
          <cell r="TT170"/>
          <cell r="TU170"/>
          <cell r="TV170"/>
          <cell r="TW170"/>
          <cell r="TX170"/>
          <cell r="TY170"/>
          <cell r="TZ170"/>
          <cell r="UA170"/>
          <cell r="UB170"/>
          <cell r="UC170"/>
          <cell r="UD170"/>
          <cell r="UE170"/>
          <cell r="UF170"/>
          <cell r="UG170"/>
          <cell r="UH170"/>
          <cell r="UI170"/>
          <cell r="UJ170"/>
          <cell r="UK170"/>
          <cell r="UL170"/>
          <cell r="UM170"/>
          <cell r="UN170"/>
          <cell r="UO170"/>
          <cell r="UP170"/>
          <cell r="UQ170"/>
          <cell r="UR170"/>
          <cell r="US170"/>
          <cell r="UT170"/>
          <cell r="UU170"/>
          <cell r="UV170"/>
          <cell r="UW170"/>
          <cell r="UX170"/>
          <cell r="UY170"/>
          <cell r="UZ170"/>
          <cell r="VA170"/>
          <cell r="VB170"/>
          <cell r="VC170"/>
          <cell r="VD170"/>
          <cell r="VE170"/>
          <cell r="VF170"/>
          <cell r="VG170"/>
          <cell r="VH170"/>
          <cell r="VI170"/>
          <cell r="VJ170"/>
          <cell r="VK170"/>
          <cell r="VL170"/>
          <cell r="VM170"/>
          <cell r="VN170"/>
          <cell r="VO170"/>
          <cell r="VP170"/>
          <cell r="VQ170"/>
          <cell r="VR170"/>
          <cell r="VS170"/>
          <cell r="VT170"/>
          <cell r="VU170"/>
          <cell r="VV170"/>
          <cell r="VW170"/>
          <cell r="VX170"/>
          <cell r="VY170"/>
          <cell r="VZ170"/>
          <cell r="WA170"/>
          <cell r="WB170"/>
          <cell r="WC170"/>
          <cell r="WD170"/>
          <cell r="WE170"/>
          <cell r="WF170"/>
          <cell r="WG170"/>
          <cell r="WH170"/>
          <cell r="WI170"/>
          <cell r="WJ170"/>
          <cell r="WK170"/>
          <cell r="WL170"/>
          <cell r="WM170"/>
          <cell r="WN170"/>
          <cell r="WO170"/>
          <cell r="WP170"/>
          <cell r="WQ170"/>
          <cell r="WR170"/>
          <cell r="WS170"/>
          <cell r="WT170"/>
          <cell r="WU170"/>
          <cell r="WV170"/>
          <cell r="WW170"/>
          <cell r="WX170"/>
          <cell r="WY170"/>
          <cell r="WZ170"/>
          <cell r="XA170"/>
          <cell r="XB170"/>
          <cell r="XC170"/>
          <cell r="XD170"/>
          <cell r="XE170"/>
          <cell r="XF170"/>
          <cell r="XG170"/>
          <cell r="XH170"/>
          <cell r="XI170"/>
          <cell r="XJ170"/>
          <cell r="XK170"/>
          <cell r="XL170"/>
          <cell r="XM170"/>
          <cell r="XN170"/>
          <cell r="XO170"/>
          <cell r="XP170"/>
          <cell r="XQ170"/>
          <cell r="XR170"/>
          <cell r="XS170"/>
          <cell r="XT170"/>
          <cell r="XU170"/>
          <cell r="XV170"/>
        </row>
        <row r="171">
          <cell r="E171" t="str">
            <v>Y</v>
          </cell>
          <cell r="F171" t="str">
            <v>Y</v>
          </cell>
          <cell r="G171" t="str">
            <v>Y</v>
          </cell>
          <cell r="H171" t="str">
            <v>Y</v>
          </cell>
          <cell r="I171" t="str">
            <v>Y</v>
          </cell>
          <cell r="J171" t="str">
            <v>Y</v>
          </cell>
          <cell r="K171" t="str">
            <v>Y</v>
          </cell>
          <cell r="L171" t="str">
            <v>Y</v>
          </cell>
          <cell r="M171" t="str">
            <v>Y</v>
          </cell>
          <cell r="N171" t="str">
            <v>Y</v>
          </cell>
          <cell r="O171"/>
          <cell r="P171" t="str">
            <v>N</v>
          </cell>
          <cell r="Q171" t="str">
            <v>Y</v>
          </cell>
          <cell r="R171" t="str">
            <v>Y</v>
          </cell>
          <cell r="S171" t="str">
            <v>N</v>
          </cell>
          <cell r="T171" t="str">
            <v>Y</v>
          </cell>
          <cell r="U171" t="str">
            <v>Y</v>
          </cell>
          <cell r="V171" t="str">
            <v>Y</v>
          </cell>
          <cell r="W171" t="str">
            <v>Y</v>
          </cell>
          <cell r="X171" t="str">
            <v>Y</v>
          </cell>
          <cell r="Y171" t="str">
            <v>Y</v>
          </cell>
          <cell r="Z171"/>
          <cell r="AA171" t="str">
            <v>Y</v>
          </cell>
          <cell r="AB171" t="str">
            <v>Y</v>
          </cell>
          <cell r="AC171" t="str">
            <v>Y</v>
          </cell>
          <cell r="AD171" t="str">
            <v>Y</v>
          </cell>
          <cell r="AE171" t="str">
            <v>Y</v>
          </cell>
          <cell r="AF171" t="str">
            <v>Y</v>
          </cell>
          <cell r="AG171" t="str">
            <v>Y</v>
          </cell>
          <cell r="AH171" t="str">
            <v>Y</v>
          </cell>
          <cell r="AI171" t="str">
            <v>Y</v>
          </cell>
          <cell r="AJ171" t="str">
            <v>Y</v>
          </cell>
          <cell r="AK171" t="str">
            <v>Y</v>
          </cell>
          <cell r="AL171" t="str">
            <v>Y</v>
          </cell>
          <cell r="AM171" t="str">
            <v>Y</v>
          </cell>
          <cell r="AN171" t="str">
            <v>Y</v>
          </cell>
          <cell r="AO171" t="str">
            <v>Y</v>
          </cell>
          <cell r="AP171" t="str">
            <v>Y</v>
          </cell>
          <cell r="AQ171" t="str">
            <v>Y</v>
          </cell>
          <cell r="AR171" t="str">
            <v>Y</v>
          </cell>
          <cell r="AS171" t="str">
            <v>Y</v>
          </cell>
          <cell r="AT171" t="str">
            <v>Y</v>
          </cell>
          <cell r="AU171" t="str">
            <v>Y</v>
          </cell>
          <cell r="AV171" t="str">
            <v>Y</v>
          </cell>
          <cell r="AW171" t="str">
            <v xml:space="preserve">Y </v>
          </cell>
          <cell r="AX171" t="str">
            <v>Y</v>
          </cell>
          <cell r="AY171"/>
          <cell r="AZ171" t="str">
            <v>Y</v>
          </cell>
          <cell r="BA171"/>
          <cell r="BB171" t="str">
            <v>Y</v>
          </cell>
          <cell r="BC171" t="str">
            <v>Y</v>
          </cell>
          <cell r="BD171" t="str">
            <v>Y</v>
          </cell>
          <cell r="BE171" t="str">
            <v>Y</v>
          </cell>
          <cell r="BF171" t="str">
            <v>Y</v>
          </cell>
          <cell r="BG171" t="str">
            <v>Y</v>
          </cell>
          <cell r="BH171" t="str">
            <v>Y</v>
          </cell>
          <cell r="BI171" t="str">
            <v>Y</v>
          </cell>
          <cell r="BJ171" t="str">
            <v>Y</v>
          </cell>
          <cell r="BK171" t="str">
            <v>Y</v>
          </cell>
          <cell r="BL171" t="str">
            <v>Y</v>
          </cell>
          <cell r="BM171" t="str">
            <v>Y</v>
          </cell>
          <cell r="BN171" t="str">
            <v>Y</v>
          </cell>
          <cell r="BO171" t="str">
            <v>Y</v>
          </cell>
          <cell r="BP171" t="str">
            <v>Y</v>
          </cell>
          <cell r="BQ171" t="str">
            <v>Y</v>
          </cell>
          <cell r="BR171" t="str">
            <v>Y</v>
          </cell>
          <cell r="BS171" t="str">
            <v>Y</v>
          </cell>
          <cell r="BT171" t="str">
            <v>Y</v>
          </cell>
          <cell r="BU171" t="str">
            <v>Y</v>
          </cell>
          <cell r="BV171" t="str">
            <v>Y</v>
          </cell>
          <cell r="BW171" t="str">
            <v>Y</v>
          </cell>
          <cell r="BX171" t="str">
            <v>Y</v>
          </cell>
          <cell r="BY171" t="str">
            <v>Y</v>
          </cell>
          <cell r="BZ171" t="str">
            <v>Y</v>
          </cell>
          <cell r="CA171" t="str">
            <v>Y</v>
          </cell>
          <cell r="CB171" t="str">
            <v>Y</v>
          </cell>
          <cell r="CC171" t="str">
            <v>Y</v>
          </cell>
          <cell r="CD171" t="str">
            <v>Y</v>
          </cell>
          <cell r="CE171" t="str">
            <v>Y</v>
          </cell>
          <cell r="CF171" t="str">
            <v>Y</v>
          </cell>
          <cell r="CG171" t="str">
            <v>Y</v>
          </cell>
          <cell r="CH171" t="str">
            <v>Y</v>
          </cell>
          <cell r="CI171" t="str">
            <v>Y</v>
          </cell>
          <cell r="CJ171" t="str">
            <v>Y</v>
          </cell>
          <cell r="CK171" t="str">
            <v>Y</v>
          </cell>
          <cell r="CL171" t="str">
            <v>Y</v>
          </cell>
          <cell r="CM171"/>
          <cell r="CN171" t="str">
            <v>Y</v>
          </cell>
          <cell r="CO171" t="str">
            <v>Y</v>
          </cell>
          <cell r="CP171" t="str">
            <v>Y</v>
          </cell>
          <cell r="CQ171" t="str">
            <v>Y</v>
          </cell>
          <cell r="CR171"/>
          <cell r="CS171" t="str">
            <v>Y</v>
          </cell>
          <cell r="CT171" t="str">
            <v>Y</v>
          </cell>
          <cell r="CU171" t="str">
            <v>Y</v>
          </cell>
          <cell r="CV171" t="str">
            <v>Y</v>
          </cell>
          <cell r="CW171" t="str">
            <v>Y</v>
          </cell>
          <cell r="CX171" t="str">
            <v>Y</v>
          </cell>
          <cell r="CY171" t="str">
            <v>Y</v>
          </cell>
          <cell r="CZ171" t="str">
            <v xml:space="preserve">Y </v>
          </cell>
          <cell r="DA171" t="str">
            <v>Y</v>
          </cell>
          <cell r="DB171" t="str">
            <v>Y</v>
          </cell>
          <cell r="DC171" t="str">
            <v>Y</v>
          </cell>
          <cell r="DD171" t="str">
            <v>Y</v>
          </cell>
          <cell r="DE171" t="str">
            <v>Y</v>
          </cell>
          <cell r="DF171" t="str">
            <v>Y</v>
          </cell>
          <cell r="DG171" t="str">
            <v>Y</v>
          </cell>
          <cell r="DH171" t="str">
            <v>Y</v>
          </cell>
          <cell r="DI171" t="str">
            <v>Y</v>
          </cell>
          <cell r="DJ171" t="str">
            <v>Y</v>
          </cell>
          <cell r="DK171" t="str">
            <v>Y</v>
          </cell>
          <cell r="DL171" t="str">
            <v>Y</v>
          </cell>
          <cell r="DM171" t="str">
            <v>Y</v>
          </cell>
          <cell r="DN171" t="str">
            <v>Y</v>
          </cell>
          <cell r="DO171" t="str">
            <v>Y</v>
          </cell>
          <cell r="DP171" t="str">
            <v>Y</v>
          </cell>
          <cell r="DQ171" t="str">
            <v>N</v>
          </cell>
          <cell r="DR171" t="str">
            <v>Y</v>
          </cell>
          <cell r="DS171" t="str">
            <v>Y</v>
          </cell>
          <cell r="DT171" t="str">
            <v>Y</v>
          </cell>
          <cell r="DU171" t="str">
            <v>Y</v>
          </cell>
          <cell r="DV171" t="str">
            <v>Y</v>
          </cell>
          <cell r="DW171" t="str">
            <v>Y</v>
          </cell>
          <cell r="DX171" t="str">
            <v>Y</v>
          </cell>
          <cell r="DY171" t="str">
            <v>Y</v>
          </cell>
          <cell r="DZ171" t="str">
            <v>Y</v>
          </cell>
          <cell r="EA171" t="str">
            <v>Y</v>
          </cell>
          <cell r="EB171"/>
          <cell r="EC171" t="str">
            <v>Y</v>
          </cell>
          <cell r="ED171" t="str">
            <v>Y</v>
          </cell>
          <cell r="EE171" t="str">
            <v>Y</v>
          </cell>
          <cell r="EF171" t="str">
            <v>N</v>
          </cell>
          <cell r="EG171" t="str">
            <v>Y</v>
          </cell>
          <cell r="EH171" t="str">
            <v>Y</v>
          </cell>
          <cell r="EI171" t="str">
            <v>Y</v>
          </cell>
          <cell r="EJ171" t="str">
            <v>Y</v>
          </cell>
          <cell r="EK171" t="str">
            <v>Y</v>
          </cell>
          <cell r="EL171"/>
          <cell r="EM171" t="str">
            <v>Y</v>
          </cell>
          <cell r="EN171" t="str">
            <v>Y</v>
          </cell>
          <cell r="EO171" t="str">
            <v>Y</v>
          </cell>
          <cell r="EP171" t="str">
            <v>Y</v>
          </cell>
          <cell r="EQ171" t="str">
            <v>Y</v>
          </cell>
          <cell r="ER171" t="str">
            <v>Y</v>
          </cell>
          <cell r="ES171" t="str">
            <v>Y</v>
          </cell>
          <cell r="ET171" t="str">
            <v>Y</v>
          </cell>
          <cell r="EU171" t="str">
            <v>Y</v>
          </cell>
          <cell r="EV171" t="str">
            <v>Y</v>
          </cell>
          <cell r="EW171" t="str">
            <v>Y</v>
          </cell>
          <cell r="EX171" t="str">
            <v>Y</v>
          </cell>
          <cell r="EY171"/>
          <cell r="EZ171" t="str">
            <v>Y</v>
          </cell>
          <cell r="FA171" t="str">
            <v>Y</v>
          </cell>
          <cell r="FB171" t="str">
            <v>Y</v>
          </cell>
          <cell r="FC171" t="str">
            <v>Y</v>
          </cell>
          <cell r="FD171" t="str">
            <v>Y</v>
          </cell>
          <cell r="FE171" t="str">
            <v>Y</v>
          </cell>
          <cell r="FF171" t="str">
            <v>Y</v>
          </cell>
          <cell r="FG171" t="str">
            <v>Y</v>
          </cell>
          <cell r="FH171" t="str">
            <v>Y</v>
          </cell>
          <cell r="FI171" t="str">
            <v>Y</v>
          </cell>
          <cell r="FJ171" t="str">
            <v>Y</v>
          </cell>
          <cell r="FK171" t="str">
            <v>Y</v>
          </cell>
          <cell r="FL171" t="str">
            <v>Y</v>
          </cell>
          <cell r="FM171" t="str">
            <v>Y</v>
          </cell>
          <cell r="FN171" t="str">
            <v>Y</v>
          </cell>
          <cell r="FO171" t="str">
            <v>Y</v>
          </cell>
          <cell r="FP171" t="str">
            <v>Y</v>
          </cell>
          <cell r="FQ171" t="str">
            <v>Y</v>
          </cell>
          <cell r="FR171" t="str">
            <v>Y</v>
          </cell>
          <cell r="FS171" t="str">
            <v>Y</v>
          </cell>
          <cell r="FT171" t="str">
            <v>Y</v>
          </cell>
          <cell r="FU171" t="str">
            <v>Y</v>
          </cell>
          <cell r="FV171" t="str">
            <v>Y</v>
          </cell>
          <cell r="FW171" t="str">
            <v>Y</v>
          </cell>
          <cell r="FX171" t="str">
            <v>Y</v>
          </cell>
          <cell r="FY171" t="str">
            <v>Y</v>
          </cell>
          <cell r="FZ171" t="str">
            <v>Y</v>
          </cell>
          <cell r="GA171" t="str">
            <v>Y</v>
          </cell>
          <cell r="GB171"/>
          <cell r="GC171" t="str">
            <v>Y</v>
          </cell>
          <cell r="GD171" t="str">
            <v>Y</v>
          </cell>
          <cell r="GE171"/>
          <cell r="GF171" t="str">
            <v>Y</v>
          </cell>
          <cell r="GG171" t="str">
            <v>Y</v>
          </cell>
          <cell r="GH171" t="str">
            <v>Y</v>
          </cell>
          <cell r="GI171" t="str">
            <v>Y</v>
          </cell>
          <cell r="GJ171" t="str">
            <v>Y</v>
          </cell>
          <cell r="GK171" t="str">
            <v>Y</v>
          </cell>
          <cell r="GL171" t="str">
            <v>Y</v>
          </cell>
          <cell r="GM171" t="str">
            <v>Y</v>
          </cell>
          <cell r="GN171" t="str">
            <v>Y</v>
          </cell>
          <cell r="GO171" t="str">
            <v>Y</v>
          </cell>
          <cell r="GP171" t="str">
            <v>Y</v>
          </cell>
          <cell r="GQ171" t="str">
            <v>Y</v>
          </cell>
          <cell r="GR171" t="str">
            <v>Y</v>
          </cell>
          <cell r="GS171" t="str">
            <v>Y</v>
          </cell>
          <cell r="GT171" t="str">
            <v>Y</v>
          </cell>
          <cell r="GU171" t="str">
            <v>Y</v>
          </cell>
          <cell r="GV171" t="str">
            <v>Y</v>
          </cell>
          <cell r="GW171" t="str">
            <v>Y</v>
          </cell>
          <cell r="GX171" t="str">
            <v>Y</v>
          </cell>
          <cell r="GY171" t="str">
            <v>Y</v>
          </cell>
          <cell r="GZ171" t="str">
            <v>Y</v>
          </cell>
          <cell r="HA171" t="str">
            <v>Y</v>
          </cell>
          <cell r="HB171" t="str">
            <v>Y</v>
          </cell>
          <cell r="HC171" t="str">
            <v>Y</v>
          </cell>
          <cell r="HD171" t="str">
            <v>Y</v>
          </cell>
          <cell r="HE171" t="str">
            <v>Y</v>
          </cell>
          <cell r="HF171"/>
          <cell r="HG171" t="str">
            <v>Y</v>
          </cell>
          <cell r="HH171" t="str">
            <v>Y</v>
          </cell>
          <cell r="HI171" t="str">
            <v>Y</v>
          </cell>
          <cell r="HJ171" t="str">
            <v>Y</v>
          </cell>
          <cell r="HK171" t="str">
            <v>Y</v>
          </cell>
          <cell r="HL171" t="str">
            <v>Y</v>
          </cell>
          <cell r="HM171" t="str">
            <v>Y</v>
          </cell>
          <cell r="HN171" t="str">
            <v>Y</v>
          </cell>
          <cell r="HO171" t="str">
            <v>Y</v>
          </cell>
          <cell r="HP171"/>
          <cell r="HQ171" t="str">
            <v>Y</v>
          </cell>
          <cell r="HR171" t="str">
            <v>Y</v>
          </cell>
          <cell r="HS171" t="str">
            <v>Y</v>
          </cell>
          <cell r="HT171" t="str">
            <v>Y</v>
          </cell>
          <cell r="HU171" t="str">
            <v>Y</v>
          </cell>
          <cell r="HV171" t="str">
            <v>Y</v>
          </cell>
          <cell r="HW171" t="str">
            <v>Y</v>
          </cell>
          <cell r="HX171" t="str">
            <v>Y</v>
          </cell>
          <cell r="HY171"/>
          <cell r="HZ171" t="str">
            <v>Y</v>
          </cell>
          <cell r="IA171" t="str">
            <v>Y</v>
          </cell>
          <cell r="IB171" t="str">
            <v>Y</v>
          </cell>
          <cell r="IC171" t="str">
            <v>Y</v>
          </cell>
          <cell r="ID171" t="str">
            <v>Y</v>
          </cell>
          <cell r="IE171" t="str">
            <v>Y</v>
          </cell>
          <cell r="IF171" t="str">
            <v>Y</v>
          </cell>
          <cell r="IG171" t="str">
            <v>Y</v>
          </cell>
          <cell r="IH171" t="str">
            <v>Y</v>
          </cell>
          <cell r="II171"/>
          <cell r="IJ171" t="str">
            <v>Y</v>
          </cell>
          <cell r="IK171" t="str">
            <v>Y</v>
          </cell>
          <cell r="IL171" t="str">
            <v>Y</v>
          </cell>
          <cell r="IM171" t="str">
            <v>Y</v>
          </cell>
          <cell r="IN171"/>
          <cell r="IO171" t="str">
            <v>Y</v>
          </cell>
          <cell r="IP171" t="str">
            <v>Y</v>
          </cell>
          <cell r="IQ171" t="str">
            <v>Y</v>
          </cell>
          <cell r="IR171" t="str">
            <v>N</v>
          </cell>
          <cell r="IS171" t="str">
            <v>Y</v>
          </cell>
          <cell r="IT171" t="str">
            <v>Y</v>
          </cell>
          <cell r="IU171" t="str">
            <v>Y</v>
          </cell>
          <cell r="IV171" t="str">
            <v>Y</v>
          </cell>
          <cell r="IW171"/>
          <cell r="IX171" t="str">
            <v>Y</v>
          </cell>
          <cell r="IY171" t="str">
            <v>Y</v>
          </cell>
          <cell r="IZ171" t="str">
            <v>Y</v>
          </cell>
          <cell r="JA171" t="str">
            <v>Y</v>
          </cell>
          <cell r="JB171" t="str">
            <v>Y</v>
          </cell>
          <cell r="JC171" t="str">
            <v>Y</v>
          </cell>
          <cell r="JD171" t="str">
            <v>Y</v>
          </cell>
          <cell r="JE171" t="str">
            <v>Y</v>
          </cell>
          <cell r="JF171" t="str">
            <v>Y</v>
          </cell>
          <cell r="JG171"/>
          <cell r="JH171" t="str">
            <v>Y</v>
          </cell>
          <cell r="JI171"/>
          <cell r="JJ171" t="str">
            <v>Y</v>
          </cell>
          <cell r="JK171" t="str">
            <v>Y</v>
          </cell>
          <cell r="JL171" t="str">
            <v>Y</v>
          </cell>
          <cell r="JM171" t="str">
            <v>Y</v>
          </cell>
          <cell r="JN171" t="str">
            <v>Y</v>
          </cell>
          <cell r="JO171" t="str">
            <v>Y</v>
          </cell>
          <cell r="JP171" t="str">
            <v>Y</v>
          </cell>
          <cell r="JQ171" t="str">
            <v>Y</v>
          </cell>
          <cell r="JR171" t="str">
            <v>Y</v>
          </cell>
          <cell r="JS171" t="str">
            <v>Y</v>
          </cell>
          <cell r="JT171" t="str">
            <v>Y</v>
          </cell>
          <cell r="JU171" t="str">
            <v>Y</v>
          </cell>
          <cell r="JV171" t="str">
            <v>Y</v>
          </cell>
          <cell r="JW171" t="str">
            <v>Y</v>
          </cell>
          <cell r="JX171" t="str">
            <v>Y</v>
          </cell>
          <cell r="JY171" t="str">
            <v>Y</v>
          </cell>
          <cell r="JZ171" t="str">
            <v>Y</v>
          </cell>
          <cell r="KA171" t="str">
            <v>Y</v>
          </cell>
          <cell r="KB171" t="str">
            <v>Y</v>
          </cell>
          <cell r="KC171" t="str">
            <v>Y</v>
          </cell>
          <cell r="KD171" t="str">
            <v>Y</v>
          </cell>
          <cell r="KE171" t="str">
            <v>Y</v>
          </cell>
          <cell r="KF171" t="str">
            <v>Y</v>
          </cell>
          <cell r="KG171" t="str">
            <v>Y</v>
          </cell>
          <cell r="KH171"/>
          <cell r="KI171" t="str">
            <v>N</v>
          </cell>
          <cell r="KJ171" t="str">
            <v>Y</v>
          </cell>
          <cell r="KK171" t="str">
            <v>N</v>
          </cell>
          <cell r="KL171" t="str">
            <v>Y</v>
          </cell>
          <cell r="KM171" t="str">
            <v>Y</v>
          </cell>
          <cell r="KN171" t="str">
            <v>Y</v>
          </cell>
          <cell r="KO171" t="str">
            <v>Y</v>
          </cell>
          <cell r="KP171" t="str">
            <v>N</v>
          </cell>
          <cell r="KQ171" t="str">
            <v>Y</v>
          </cell>
          <cell r="KR171" t="str">
            <v>Y</v>
          </cell>
          <cell r="KS171" t="str">
            <v>Y</v>
          </cell>
          <cell r="KT171" t="str">
            <v>Y</v>
          </cell>
          <cell r="KU171" t="str">
            <v>Y</v>
          </cell>
          <cell r="KV171" t="str">
            <v>Y</v>
          </cell>
          <cell r="KW171" t="str">
            <v>Y</v>
          </cell>
          <cell r="KX171" t="str">
            <v>Y</v>
          </cell>
          <cell r="KY171" t="str">
            <v>Y</v>
          </cell>
          <cell r="KZ171" t="str">
            <v>Y</v>
          </cell>
          <cell r="LA171" t="str">
            <v>Y</v>
          </cell>
          <cell r="LB171" t="str">
            <v>Y</v>
          </cell>
          <cell r="LC171" t="str">
            <v>Y</v>
          </cell>
          <cell r="LD171" t="str">
            <v>Y</v>
          </cell>
          <cell r="LE171" t="str">
            <v>Y</v>
          </cell>
          <cell r="LF171" t="str">
            <v>Y</v>
          </cell>
          <cell r="LG171" t="str">
            <v>Y</v>
          </cell>
          <cell r="LH171" t="str">
            <v>Y</v>
          </cell>
          <cell r="LI171" t="str">
            <v>Y</v>
          </cell>
          <cell r="LJ171" t="str">
            <v>Y</v>
          </cell>
          <cell r="LK171" t="str">
            <v>Y</v>
          </cell>
          <cell r="LL171" t="str">
            <v>Y</v>
          </cell>
          <cell r="LM171" t="str">
            <v>Y</v>
          </cell>
          <cell r="LN171" t="str">
            <v>Y</v>
          </cell>
          <cell r="LO171" t="str">
            <v>Y</v>
          </cell>
          <cell r="LP171" t="str">
            <v>Y</v>
          </cell>
          <cell r="LQ171" t="str">
            <v>Y</v>
          </cell>
          <cell r="LR171"/>
          <cell r="LS171" t="str">
            <v>Y</v>
          </cell>
          <cell r="LT171" t="str">
            <v>N</v>
          </cell>
          <cell r="LU171" t="str">
            <v>Y</v>
          </cell>
          <cell r="LV171" t="str">
            <v>Y</v>
          </cell>
          <cell r="LW171" t="str">
            <v>Y</v>
          </cell>
          <cell r="LX171" t="str">
            <v>Y</v>
          </cell>
          <cell r="LY171" t="str">
            <v>Y</v>
          </cell>
          <cell r="LZ171" t="str">
            <v>Y</v>
          </cell>
          <cell r="MA171" t="str">
            <v>Y</v>
          </cell>
          <cell r="MB171" t="str">
            <v>Y</v>
          </cell>
          <cell r="MC171" t="str">
            <v>Y</v>
          </cell>
          <cell r="MD171" t="str">
            <v>Y</v>
          </cell>
          <cell r="ME171" t="str">
            <v>Y</v>
          </cell>
          <cell r="MF171" t="str">
            <v>Y</v>
          </cell>
          <cell r="MG171" t="str">
            <v>Y</v>
          </cell>
          <cell r="MH171" t="str">
            <v>Y</v>
          </cell>
          <cell r="MI171" t="str">
            <v>Y</v>
          </cell>
          <cell r="MJ171" t="str">
            <v>Y</v>
          </cell>
          <cell r="MK171" t="str">
            <v>Y</v>
          </cell>
          <cell r="ML171" t="str">
            <v>Y</v>
          </cell>
          <cell r="MM171" t="str">
            <v>Y</v>
          </cell>
          <cell r="MN171" t="str">
            <v>Y</v>
          </cell>
          <cell r="MO171" t="str">
            <v>Y</v>
          </cell>
          <cell r="MP171" t="str">
            <v>Y</v>
          </cell>
          <cell r="MQ171"/>
          <cell r="MR171" t="str">
            <v>Y</v>
          </cell>
          <cell r="MS171" t="str">
            <v>Y</v>
          </cell>
          <cell r="MT171" t="str">
            <v>N</v>
          </cell>
          <cell r="MU171" t="str">
            <v>Y</v>
          </cell>
          <cell r="MV171" t="str">
            <v>Y</v>
          </cell>
          <cell r="MW171" t="str">
            <v>Y</v>
          </cell>
          <cell r="MX171" t="str">
            <v>Y</v>
          </cell>
          <cell r="MY171" t="str">
            <v>Y</v>
          </cell>
          <cell r="MZ171" t="str">
            <v>Y</v>
          </cell>
          <cell r="NA171" t="str">
            <v>Y</v>
          </cell>
          <cell r="NB171" t="str">
            <v>Y</v>
          </cell>
          <cell r="NC171" t="str">
            <v>Y</v>
          </cell>
          <cell r="ND171" t="str">
            <v>Y</v>
          </cell>
          <cell r="NE171" t="str">
            <v>Y</v>
          </cell>
          <cell r="NF171" t="str">
            <v>Y</v>
          </cell>
          <cell r="NG171" t="str">
            <v>Y</v>
          </cell>
          <cell r="NH171" t="str">
            <v>Y</v>
          </cell>
          <cell r="NI171" t="str">
            <v>Y</v>
          </cell>
          <cell r="NJ171" t="str">
            <v>Y</v>
          </cell>
          <cell r="NK171" t="str">
            <v>Y</v>
          </cell>
          <cell r="NL171" t="str">
            <v>Y</v>
          </cell>
          <cell r="NM171" t="str">
            <v>Y</v>
          </cell>
          <cell r="NN171" t="str">
            <v>Y</v>
          </cell>
          <cell r="NO171" t="str">
            <v>Y</v>
          </cell>
          <cell r="NP171" t="str">
            <v>Y</v>
          </cell>
          <cell r="NQ171" t="str">
            <v>Y</v>
          </cell>
          <cell r="NR171" t="str">
            <v>Y</v>
          </cell>
          <cell r="NS171"/>
          <cell r="NT171"/>
          <cell r="NU171" t="str">
            <v>Y</v>
          </cell>
          <cell r="NV171" t="str">
            <v>Y</v>
          </cell>
          <cell r="NW171" t="str">
            <v>Y</v>
          </cell>
          <cell r="NX171" t="str">
            <v>Y</v>
          </cell>
          <cell r="NY171" t="str">
            <v>Y</v>
          </cell>
          <cell r="NZ171" t="str">
            <v>Y</v>
          </cell>
          <cell r="OA171" t="str">
            <v>Y</v>
          </cell>
          <cell r="OB171" t="str">
            <v>Y</v>
          </cell>
          <cell r="OC171"/>
          <cell r="OD171" t="str">
            <v>Y</v>
          </cell>
          <cell r="OE171" t="str">
            <v>Y</v>
          </cell>
          <cell r="OF171" t="str">
            <v>Y</v>
          </cell>
          <cell r="OG171" t="str">
            <v>Y</v>
          </cell>
          <cell r="OH171"/>
          <cell r="OI171" t="str">
            <v>Y</v>
          </cell>
          <cell r="OJ171" t="str">
            <v>Y</v>
          </cell>
          <cell r="OK171" t="str">
            <v>Y</v>
          </cell>
          <cell r="OL171" t="str">
            <v>Y</v>
          </cell>
          <cell r="OM171" t="str">
            <v>Y</v>
          </cell>
          <cell r="ON171" t="str">
            <v>Y</v>
          </cell>
          <cell r="OO171" t="str">
            <v>Y</v>
          </cell>
          <cell r="OP171"/>
          <cell r="OQ171" t="str">
            <v>Y</v>
          </cell>
          <cell r="OR171" t="str">
            <v>Y</v>
          </cell>
          <cell r="OS171" t="str">
            <v>Y</v>
          </cell>
          <cell r="OT171"/>
          <cell r="OU171" t="str">
            <v>Y</v>
          </cell>
          <cell r="OV171" t="str">
            <v>Y</v>
          </cell>
          <cell r="OW171" t="str">
            <v>Y</v>
          </cell>
          <cell r="OX171" t="str">
            <v>Y</v>
          </cell>
          <cell r="OY171" t="str">
            <v>Y</v>
          </cell>
          <cell r="OZ171" t="str">
            <v>Y</v>
          </cell>
          <cell r="PA171" t="str">
            <v>Y</v>
          </cell>
          <cell r="PB171" t="str">
            <v>Y</v>
          </cell>
          <cell r="PC171" t="str">
            <v>Y</v>
          </cell>
          <cell r="PD171" t="str">
            <v>Y</v>
          </cell>
          <cell r="PE171" t="str">
            <v>Y</v>
          </cell>
          <cell r="PF171" t="str">
            <v>Y</v>
          </cell>
          <cell r="PG171" t="str">
            <v>Y</v>
          </cell>
          <cell r="PH171" t="str">
            <v>Y</v>
          </cell>
          <cell r="PI171" t="str">
            <v>Y</v>
          </cell>
          <cell r="PJ171" t="str">
            <v>N</v>
          </cell>
          <cell r="PK171" t="str">
            <v>Y</v>
          </cell>
          <cell r="PL171" t="str">
            <v>Y</v>
          </cell>
          <cell r="PM171" t="str">
            <v>Y</v>
          </cell>
          <cell r="PN171" t="str">
            <v>Y</v>
          </cell>
          <cell r="PO171" t="str">
            <v>Y</v>
          </cell>
          <cell r="PP171" t="str">
            <v>Y</v>
          </cell>
          <cell r="PQ171" t="str">
            <v>Y</v>
          </cell>
          <cell r="PR171" t="str">
            <v>Y</v>
          </cell>
          <cell r="PS171" t="str">
            <v>Y</v>
          </cell>
          <cell r="PT171" t="str">
            <v>Y</v>
          </cell>
          <cell r="PU171" t="str">
            <v>Y</v>
          </cell>
          <cell r="PV171" t="str">
            <v>Y</v>
          </cell>
          <cell r="PW171" t="str">
            <v>Y</v>
          </cell>
          <cell r="PX171" t="str">
            <v>Y</v>
          </cell>
          <cell r="PY171" t="str">
            <v>Y</v>
          </cell>
          <cell r="PZ171" t="str">
            <v>Y</v>
          </cell>
          <cell r="QA171"/>
          <cell r="QB171" t="str">
            <v>Y</v>
          </cell>
          <cell r="QC171" t="str">
            <v>Y</v>
          </cell>
          <cell r="QD171" t="str">
            <v>N</v>
          </cell>
          <cell r="QE171" t="str">
            <v>Y</v>
          </cell>
          <cell r="QF171" t="str">
            <v>Y</v>
          </cell>
          <cell r="QG171" t="str">
            <v>N</v>
          </cell>
          <cell r="QH171" t="str">
            <v>Y</v>
          </cell>
          <cell r="QI171" t="str">
            <v>Y</v>
          </cell>
          <cell r="QJ171" t="str">
            <v>Y</v>
          </cell>
          <cell r="QK171" t="str">
            <v>Y</v>
          </cell>
          <cell r="QL171" t="str">
            <v>N</v>
          </cell>
          <cell r="QM171" t="str">
            <v>Y</v>
          </cell>
          <cell r="QN171" t="str">
            <v>Y</v>
          </cell>
          <cell r="QO171" t="str">
            <v>Y</v>
          </cell>
          <cell r="QP171" t="str">
            <v>Y</v>
          </cell>
          <cell r="QQ171" t="str">
            <v>Y</v>
          </cell>
          <cell r="QR171" t="str">
            <v>Y</v>
          </cell>
          <cell r="QS171" t="str">
            <v>Y</v>
          </cell>
          <cell r="QT171" t="str">
            <v>Y</v>
          </cell>
          <cell r="QU171" t="str">
            <v>Y</v>
          </cell>
          <cell r="QV171" t="str">
            <v>Y</v>
          </cell>
          <cell r="QW171" t="str">
            <v>Y</v>
          </cell>
          <cell r="QX171" t="str">
            <v>Y</v>
          </cell>
          <cell r="QY171" t="str">
            <v>Y</v>
          </cell>
          <cell r="QZ171"/>
          <cell r="RA171" t="str">
            <v>Y</v>
          </cell>
          <cell r="RB171" t="str">
            <v>Y</v>
          </cell>
          <cell r="RC171" t="str">
            <v>Y</v>
          </cell>
          <cell r="RD171" t="str">
            <v>Y</v>
          </cell>
          <cell r="RE171" t="str">
            <v>Y</v>
          </cell>
          <cell r="RF171" t="str">
            <v>Y</v>
          </cell>
          <cell r="RG171" t="str">
            <v>Y</v>
          </cell>
          <cell r="RH171" t="str">
            <v>Y</v>
          </cell>
          <cell r="RI171" t="str">
            <v>Y</v>
          </cell>
          <cell r="RJ171" t="str">
            <v>N</v>
          </cell>
          <cell r="RK171" t="str">
            <v>Y</v>
          </cell>
          <cell r="RL171" t="str">
            <v>Y</v>
          </cell>
          <cell r="RM171"/>
          <cell r="RN171" t="str">
            <v>Y</v>
          </cell>
          <cell r="RO171" t="str">
            <v>Y</v>
          </cell>
          <cell r="RP171" t="str">
            <v>Y</v>
          </cell>
          <cell r="RQ171" t="str">
            <v>Y</v>
          </cell>
          <cell r="RR171" t="str">
            <v>Y</v>
          </cell>
          <cell r="RS171" t="str">
            <v>Y</v>
          </cell>
          <cell r="RT171" t="str">
            <v>Y</v>
          </cell>
          <cell r="RU171" t="str">
            <v>N</v>
          </cell>
          <cell r="RV171" t="str">
            <v>Y</v>
          </cell>
          <cell r="RW171" t="str">
            <v>Y</v>
          </cell>
          <cell r="RX171" t="str">
            <v>Y</v>
          </cell>
          <cell r="RY171"/>
          <cell r="RZ171" t="str">
            <v>N</v>
          </cell>
          <cell r="SA171" t="str">
            <v>Y</v>
          </cell>
          <cell r="SB171" t="str">
            <v>Y</v>
          </cell>
          <cell r="SC171"/>
          <cell r="SD171" t="str">
            <v>Y</v>
          </cell>
          <cell r="SE171" t="str">
            <v>Y</v>
          </cell>
          <cell r="SF171" t="str">
            <v>Y</v>
          </cell>
          <cell r="SG171" t="str">
            <v>Y</v>
          </cell>
          <cell r="SH171" t="str">
            <v>Y</v>
          </cell>
          <cell r="SI171" t="str">
            <v>Y</v>
          </cell>
          <cell r="SJ171" t="str">
            <v>Y</v>
          </cell>
          <cell r="SK171" t="str">
            <v>Y</v>
          </cell>
          <cell r="SL171" t="str">
            <v>Y</v>
          </cell>
          <cell r="SM171"/>
          <cell r="SN171" t="str">
            <v>Y</v>
          </cell>
          <cell r="SO171" t="str">
            <v>Y</v>
          </cell>
          <cell r="SP171" t="str">
            <v>Y</v>
          </cell>
          <cell r="SQ171" t="str">
            <v>Y</v>
          </cell>
          <cell r="SR171" t="str">
            <v>Y</v>
          </cell>
          <cell r="SS171" t="str">
            <v>Y</v>
          </cell>
          <cell r="ST171" t="str">
            <v>Y</v>
          </cell>
          <cell r="SU171" t="str">
            <v>Y</v>
          </cell>
          <cell r="SV171" t="str">
            <v>Y</v>
          </cell>
          <cell r="SW171" t="str">
            <v>Y</v>
          </cell>
          <cell r="SX171" t="str">
            <v>Y</v>
          </cell>
          <cell r="SY171" t="str">
            <v>Y</v>
          </cell>
          <cell r="SZ171" t="str">
            <v>Y</v>
          </cell>
          <cell r="TA171" t="str">
            <v>Y</v>
          </cell>
          <cell r="TB171" t="str">
            <v>Y</v>
          </cell>
          <cell r="TC171" t="str">
            <v>Y</v>
          </cell>
          <cell r="TD171" t="str">
            <v>Y</v>
          </cell>
          <cell r="TE171" t="str">
            <v>Y</v>
          </cell>
          <cell r="TF171" t="str">
            <v>Y</v>
          </cell>
          <cell r="TG171" t="str">
            <v>Y</v>
          </cell>
          <cell r="TH171" t="str">
            <v>Y</v>
          </cell>
          <cell r="TI171" t="str">
            <v>Y</v>
          </cell>
          <cell r="TJ171" t="str">
            <v>Y</v>
          </cell>
          <cell r="TK171" t="str">
            <v>Y</v>
          </cell>
          <cell r="TL171" t="str">
            <v>Y</v>
          </cell>
          <cell r="TM171" t="str">
            <v>Y</v>
          </cell>
          <cell r="TN171" t="str">
            <v>Y</v>
          </cell>
          <cell r="TO171" t="str">
            <v>Y</v>
          </cell>
          <cell r="TP171" t="str">
            <v>Y</v>
          </cell>
          <cell r="TQ171" t="str">
            <v>Y</v>
          </cell>
          <cell r="TR171"/>
          <cell r="TS171" t="str">
            <v>Y</v>
          </cell>
          <cell r="TT171" t="str">
            <v>Y</v>
          </cell>
          <cell r="TU171" t="str">
            <v>Y</v>
          </cell>
          <cell r="TV171" t="str">
            <v>Y</v>
          </cell>
          <cell r="TW171" t="str">
            <v>Y</v>
          </cell>
          <cell r="TX171" t="str">
            <v>Y</v>
          </cell>
          <cell r="TY171" t="str">
            <v>Y</v>
          </cell>
          <cell r="TZ171" t="str">
            <v>Y</v>
          </cell>
          <cell r="UA171" t="str">
            <v>Y</v>
          </cell>
          <cell r="UB171" t="str">
            <v>Y</v>
          </cell>
          <cell r="UC171" t="str">
            <v>Y</v>
          </cell>
          <cell r="UD171" t="str">
            <v>Y</v>
          </cell>
          <cell r="UE171" t="str">
            <v>Y</v>
          </cell>
          <cell r="UF171" t="str">
            <v>Y</v>
          </cell>
          <cell r="UG171" t="str">
            <v>Y</v>
          </cell>
          <cell r="UH171" t="str">
            <v>Y</v>
          </cell>
          <cell r="UI171" t="str">
            <v>Y</v>
          </cell>
          <cell r="UJ171" t="str">
            <v>Y</v>
          </cell>
          <cell r="UK171" t="str">
            <v>Y</v>
          </cell>
          <cell r="UL171" t="str">
            <v>Y</v>
          </cell>
          <cell r="UM171" t="str">
            <v>Y</v>
          </cell>
          <cell r="UN171" t="str">
            <v>Y</v>
          </cell>
          <cell r="UO171"/>
          <cell r="UP171" t="str">
            <v>Y</v>
          </cell>
          <cell r="UQ171" t="str">
            <v>Y</v>
          </cell>
          <cell r="UR171"/>
          <cell r="US171" t="str">
            <v>Y</v>
          </cell>
          <cell r="UT171" t="str">
            <v>Y</v>
          </cell>
          <cell r="UU171" t="str">
            <v>Y</v>
          </cell>
          <cell r="UV171" t="str">
            <v>Y</v>
          </cell>
          <cell r="UW171" t="str">
            <v>Y</v>
          </cell>
          <cell r="UX171" t="str">
            <v>Y</v>
          </cell>
          <cell r="UY171" t="str">
            <v>Y</v>
          </cell>
          <cell r="UZ171" t="str">
            <v>Y</v>
          </cell>
          <cell r="VA171" t="str">
            <v>Y</v>
          </cell>
          <cell r="VB171" t="str">
            <v>Y</v>
          </cell>
          <cell r="VC171" t="str">
            <v>Y</v>
          </cell>
          <cell r="VD171" t="str">
            <v>Y</v>
          </cell>
          <cell r="VE171" t="str">
            <v>Y</v>
          </cell>
          <cell r="VF171" t="str">
            <v>Y</v>
          </cell>
          <cell r="VG171"/>
          <cell r="VH171" t="str">
            <v>Y</v>
          </cell>
          <cell r="VI171" t="str">
            <v>Y</v>
          </cell>
          <cell r="VJ171" t="str">
            <v>Y</v>
          </cell>
          <cell r="VK171" t="str">
            <v>Y</v>
          </cell>
          <cell r="VL171" t="str">
            <v>Y</v>
          </cell>
          <cell r="VM171"/>
          <cell r="VN171" t="str">
            <v>Y</v>
          </cell>
          <cell r="VO171" t="str">
            <v>Y</v>
          </cell>
          <cell r="VP171"/>
          <cell r="VQ171" t="str">
            <v>Y</v>
          </cell>
          <cell r="VR171" t="str">
            <v>Y</v>
          </cell>
          <cell r="VS171" t="str">
            <v>Y</v>
          </cell>
          <cell r="VT171" t="str">
            <v>Y</v>
          </cell>
          <cell r="VU171" t="str">
            <v>Y</v>
          </cell>
          <cell r="VV171" t="str">
            <v>Y</v>
          </cell>
          <cell r="VW171" t="str">
            <v>Y</v>
          </cell>
          <cell r="VX171"/>
          <cell r="VY171" t="str">
            <v>Y</v>
          </cell>
          <cell r="VZ171" t="str">
            <v>Y</v>
          </cell>
          <cell r="WA171"/>
          <cell r="WB171"/>
          <cell r="WC171" t="str">
            <v>Y</v>
          </cell>
          <cell r="WD171" t="str">
            <v>Y</v>
          </cell>
          <cell r="WE171" t="str">
            <v>Y</v>
          </cell>
          <cell r="WF171"/>
          <cell r="WG171" t="str">
            <v>Y</v>
          </cell>
          <cell r="WH171" t="str">
            <v>Y</v>
          </cell>
          <cell r="WI171" t="str">
            <v>Y</v>
          </cell>
          <cell r="WJ171"/>
          <cell r="WK171"/>
          <cell r="WL171" t="str">
            <v>Y</v>
          </cell>
          <cell r="WM171" t="str">
            <v>Y</v>
          </cell>
          <cell r="WN171" t="str">
            <v>Y</v>
          </cell>
          <cell r="WO171" t="str">
            <v>Y</v>
          </cell>
          <cell r="WP171"/>
          <cell r="WQ171"/>
          <cell r="WR171"/>
          <cell r="WS171" t="str">
            <v>Y</v>
          </cell>
          <cell r="WT171" t="str">
            <v>Y</v>
          </cell>
          <cell r="WU171" t="str">
            <v>Y</v>
          </cell>
          <cell r="WV171" t="str">
            <v>Y</v>
          </cell>
          <cell r="WW171" t="str">
            <v>Y</v>
          </cell>
          <cell r="WX171" t="str">
            <v>Y</v>
          </cell>
          <cell r="WY171" t="str">
            <v>Y</v>
          </cell>
          <cell r="WZ171"/>
          <cell r="XA171"/>
          <cell r="XB171" t="str">
            <v>Y</v>
          </cell>
          <cell r="XC171"/>
          <cell r="XD171"/>
          <cell r="XE171"/>
          <cell r="XF171"/>
          <cell r="XG171"/>
          <cell r="XH171"/>
          <cell r="XI171" t="str">
            <v>Y</v>
          </cell>
          <cell r="XJ171"/>
          <cell r="XK171" t="str">
            <v>Y</v>
          </cell>
          <cell r="XL171" t="str">
            <v>Y</v>
          </cell>
          <cell r="XM171"/>
          <cell r="XN171" t="str">
            <v>Y</v>
          </cell>
          <cell r="XO171"/>
          <cell r="XP171" t="str">
            <v>Y</v>
          </cell>
          <cell r="XQ171" t="str">
            <v>Y</v>
          </cell>
          <cell r="XR171" t="str">
            <v>Y</v>
          </cell>
          <cell r="XS171" t="str">
            <v>Y</v>
          </cell>
          <cell r="XT171" t="str">
            <v>Y</v>
          </cell>
          <cell r="XU171" t="str">
            <v>Y</v>
          </cell>
          <cell r="XV171" t="str">
            <v>Y</v>
          </cell>
        </row>
        <row r="172">
          <cell r="E172"/>
          <cell r="F172"/>
          <cell r="G172"/>
          <cell r="H172"/>
          <cell r="I172"/>
          <cell r="J172"/>
          <cell r="K172"/>
          <cell r="L172"/>
          <cell r="M172"/>
          <cell r="N172"/>
          <cell r="O172"/>
          <cell r="P172"/>
          <cell r="Q172"/>
          <cell r="R172"/>
          <cell r="S172"/>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cell r="EY172"/>
          <cell r="EZ172"/>
          <cell r="FA172"/>
          <cell r="FB172"/>
          <cell r="FC172"/>
          <cell r="FD172"/>
          <cell r="FE172"/>
          <cell r="FF172"/>
          <cell r="FG172"/>
          <cell r="FH172"/>
          <cell r="FI172"/>
          <cell r="FJ172"/>
          <cell r="FK172"/>
          <cell r="FL172"/>
          <cell r="FM172"/>
          <cell r="FN172"/>
          <cell r="FO172"/>
          <cell r="FP172"/>
          <cell r="FQ172"/>
          <cell r="FR172"/>
          <cell r="FS172"/>
          <cell r="FT172"/>
          <cell r="FU172"/>
          <cell r="FV172"/>
          <cell r="FW172"/>
          <cell r="FX172"/>
          <cell r="FY172"/>
          <cell r="FZ172"/>
          <cell r="GA172"/>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cell r="JW172"/>
          <cell r="JX172"/>
          <cell r="JY172"/>
          <cell r="JZ172"/>
          <cell r="KA172"/>
          <cell r="KB172"/>
          <cell r="KC172"/>
          <cell r="KD172"/>
          <cell r="KE172"/>
          <cell r="KF172"/>
          <cell r="KG172"/>
          <cell r="KH172"/>
          <cell r="KI172"/>
          <cell r="KJ172"/>
          <cell r="KK172"/>
          <cell r="KL172"/>
          <cell r="KM172"/>
          <cell r="KN172"/>
          <cell r="KO172"/>
          <cell r="KP172"/>
          <cell r="KQ172"/>
          <cell r="KR172"/>
          <cell r="KS172"/>
          <cell r="KT172"/>
          <cell r="KU172"/>
          <cell r="KV172"/>
          <cell r="KW172"/>
          <cell r="KX172"/>
          <cell r="KY172"/>
          <cell r="KZ172"/>
          <cell r="LA172"/>
          <cell r="LB172"/>
          <cell r="LC172"/>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cell r="QK172"/>
          <cell r="QL172"/>
          <cell r="QM172"/>
          <cell r="QN172"/>
          <cell r="QO172"/>
          <cell r="QP172"/>
          <cell r="QQ172"/>
          <cell r="QR172"/>
          <cell r="QS172"/>
          <cell r="QT172"/>
          <cell r="QU172"/>
          <cell r="QV172"/>
          <cell r="QW172"/>
          <cell r="QX172"/>
          <cell r="QY172"/>
          <cell r="QZ172"/>
          <cell r="RA172"/>
          <cell r="RB172"/>
          <cell r="RC172"/>
          <cell r="RD172"/>
          <cell r="RE172"/>
          <cell r="RF172"/>
          <cell r="RG172"/>
          <cell r="RH172"/>
          <cell r="RI172"/>
          <cell r="RJ172"/>
          <cell r="RK172"/>
          <cell r="RL172"/>
          <cell r="RM172"/>
          <cell r="RN172"/>
          <cell r="RO172"/>
          <cell r="RP172"/>
          <cell r="RQ172"/>
          <cell r="RR172"/>
          <cell r="RS172"/>
          <cell r="RT172"/>
          <cell r="RU172"/>
          <cell r="RV172"/>
          <cell r="RW172"/>
          <cell r="RX172"/>
          <cell r="RY172"/>
          <cell r="RZ172"/>
          <cell r="SA172"/>
          <cell r="SB172"/>
          <cell r="SC172"/>
          <cell r="SD172"/>
          <cell r="SE172"/>
          <cell r="SF172"/>
          <cell r="SG172"/>
          <cell r="SH172"/>
          <cell r="SI172"/>
          <cell r="SJ172"/>
          <cell r="SK172"/>
          <cell r="SL172"/>
          <cell r="SM172"/>
          <cell r="SN172"/>
          <cell r="SO172"/>
          <cell r="SP172"/>
          <cell r="SQ172"/>
          <cell r="SR172"/>
          <cell r="SS172"/>
          <cell r="ST172"/>
          <cell r="SU172"/>
          <cell r="SV172"/>
          <cell r="SW172"/>
          <cell r="SX172"/>
          <cell r="SY172"/>
          <cell r="SZ172"/>
          <cell r="TA172"/>
          <cell r="TB172"/>
          <cell r="TC172"/>
          <cell r="TD172"/>
          <cell r="TE172"/>
          <cell r="TF172"/>
          <cell r="TG172"/>
          <cell r="TH172"/>
          <cell r="TI172"/>
          <cell r="TJ172"/>
          <cell r="TK172"/>
          <cell r="TL172"/>
          <cell r="TM172"/>
          <cell r="TN172"/>
          <cell r="TO172"/>
          <cell r="TP172"/>
          <cell r="TQ172"/>
          <cell r="TR172"/>
          <cell r="TS172"/>
          <cell r="TT172"/>
          <cell r="TU172"/>
          <cell r="TV172"/>
          <cell r="TW172"/>
          <cell r="TX172"/>
          <cell r="TY172"/>
          <cell r="TZ172"/>
          <cell r="UA172"/>
          <cell r="UB172"/>
          <cell r="UC172"/>
          <cell r="UD172"/>
          <cell r="UE172"/>
          <cell r="UF172"/>
          <cell r="UG172"/>
          <cell r="UH172"/>
          <cell r="UI172"/>
          <cell r="UJ172"/>
          <cell r="UK172"/>
          <cell r="UL172"/>
          <cell r="UM172"/>
          <cell r="UN172"/>
          <cell r="UO172"/>
          <cell r="UP172"/>
          <cell r="UQ172"/>
          <cell r="UR172"/>
          <cell r="US172"/>
          <cell r="UT172"/>
          <cell r="UU172"/>
          <cell r="UV172"/>
          <cell r="UW172"/>
          <cell r="UX172"/>
          <cell r="UY172"/>
          <cell r="UZ172"/>
          <cell r="VA172"/>
          <cell r="VB172"/>
          <cell r="VC172"/>
          <cell r="VD172"/>
          <cell r="VE172"/>
          <cell r="VF172"/>
          <cell r="VG172"/>
          <cell r="VH172"/>
          <cell r="VI172"/>
          <cell r="VJ172"/>
          <cell r="VK172"/>
          <cell r="VL172"/>
          <cell r="VM172"/>
          <cell r="VN172"/>
          <cell r="VO172"/>
          <cell r="VP172"/>
          <cell r="VQ172"/>
          <cell r="VR172"/>
          <cell r="VS172"/>
          <cell r="VT172"/>
          <cell r="VU172"/>
          <cell r="VV172"/>
          <cell r="VW172"/>
          <cell r="VX172"/>
          <cell r="VY172"/>
          <cell r="VZ172"/>
          <cell r="WA172"/>
          <cell r="WB172"/>
          <cell r="WC172"/>
          <cell r="WD172"/>
          <cell r="WE172"/>
          <cell r="WF172"/>
          <cell r="WG172"/>
          <cell r="WH172"/>
          <cell r="WI172"/>
          <cell r="WJ172"/>
          <cell r="WK172"/>
          <cell r="WL172"/>
          <cell r="WM172"/>
          <cell r="WN172"/>
          <cell r="WO172"/>
          <cell r="WP172"/>
          <cell r="WQ172"/>
          <cell r="WR172"/>
          <cell r="WS172"/>
          <cell r="WT172"/>
          <cell r="WU172"/>
          <cell r="WV172"/>
          <cell r="WW172"/>
          <cell r="WX172"/>
          <cell r="WY172"/>
          <cell r="WZ172"/>
          <cell r="XA172"/>
          <cell r="XB172"/>
          <cell r="XC172"/>
          <cell r="XD172"/>
          <cell r="XE172"/>
          <cell r="XF172"/>
          <cell r="XG172"/>
          <cell r="XH172"/>
          <cell r="XI172"/>
          <cell r="XJ172"/>
          <cell r="XK172"/>
          <cell r="XL172"/>
          <cell r="XM172"/>
          <cell r="XN172"/>
          <cell r="XO172"/>
          <cell r="XP172"/>
          <cell r="XQ172"/>
          <cell r="XR172"/>
          <cell r="XS172"/>
          <cell r="XT172"/>
          <cell r="XU172"/>
          <cell r="XV172"/>
        </row>
        <row r="173">
          <cell r="E173"/>
          <cell r="F173"/>
          <cell r="G173"/>
          <cell r="H173"/>
          <cell r="I173"/>
          <cell r="J173"/>
          <cell r="K173"/>
          <cell r="L173"/>
          <cell r="M173"/>
          <cell r="N173"/>
          <cell r="O173"/>
          <cell r="P173"/>
          <cell r="Q173"/>
          <cell r="R173"/>
          <cell r="S173"/>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cell r="EY173"/>
          <cell r="EZ173"/>
          <cell r="FA173"/>
          <cell r="FB173"/>
          <cell r="FC173"/>
          <cell r="FD173"/>
          <cell r="FE173"/>
          <cell r="FF173"/>
          <cell r="FG173"/>
          <cell r="FH173"/>
          <cell r="FI173"/>
          <cell r="FJ173"/>
          <cell r="FK173"/>
          <cell r="FL173"/>
          <cell r="FM173"/>
          <cell r="FN173"/>
          <cell r="FO173"/>
          <cell r="FP173"/>
          <cell r="FQ173"/>
          <cell r="FR173"/>
          <cell r="FS173"/>
          <cell r="FT173"/>
          <cell r="FU173"/>
          <cell r="FV173"/>
          <cell r="FW173"/>
          <cell r="FX173"/>
          <cell r="FY173"/>
          <cell r="FZ173"/>
          <cell r="GA173"/>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cell r="JW173"/>
          <cell r="JX173"/>
          <cell r="JY173"/>
          <cell r="JZ173"/>
          <cell r="KA173"/>
          <cell r="KB173"/>
          <cell r="KC173"/>
          <cell r="KD173"/>
          <cell r="KE173"/>
          <cell r="KF173"/>
          <cell r="KG173"/>
          <cell r="KH173"/>
          <cell r="KI173"/>
          <cell r="KJ173"/>
          <cell r="KK173"/>
          <cell r="KL173"/>
          <cell r="KM173"/>
          <cell r="KN173"/>
          <cell r="KO173"/>
          <cell r="KP173"/>
          <cell r="KQ173"/>
          <cell r="KR173"/>
          <cell r="KS173"/>
          <cell r="KT173"/>
          <cell r="KU173"/>
          <cell r="KV173"/>
          <cell r="KW173"/>
          <cell r="KX173"/>
          <cell r="KY173"/>
          <cell r="KZ173"/>
          <cell r="LA173"/>
          <cell r="LB173"/>
          <cell r="LC173"/>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cell r="QK173"/>
          <cell r="QL173"/>
          <cell r="QM173"/>
          <cell r="QN173"/>
          <cell r="QO173"/>
          <cell r="QP173"/>
          <cell r="QQ173"/>
          <cell r="QR173"/>
          <cell r="QS173"/>
          <cell r="QT173"/>
          <cell r="QU173"/>
          <cell r="QV173"/>
          <cell r="QW173"/>
          <cell r="QX173"/>
          <cell r="QY173"/>
          <cell r="QZ173"/>
          <cell r="RA173"/>
          <cell r="RB173"/>
          <cell r="RC173"/>
          <cell r="RD173"/>
          <cell r="RE173"/>
          <cell r="RF173"/>
          <cell r="RG173"/>
          <cell r="RH173"/>
          <cell r="RI173"/>
          <cell r="RJ173"/>
          <cell r="RK173"/>
          <cell r="RL173"/>
          <cell r="RM173"/>
          <cell r="RN173"/>
          <cell r="RO173"/>
          <cell r="RP173"/>
          <cell r="RQ173"/>
          <cell r="RR173"/>
          <cell r="RS173"/>
          <cell r="RT173"/>
          <cell r="RU173"/>
          <cell r="RV173"/>
          <cell r="RW173"/>
          <cell r="RX173"/>
          <cell r="RY173"/>
          <cell r="RZ173"/>
          <cell r="SA173"/>
          <cell r="SB173"/>
          <cell r="SC173"/>
          <cell r="SD173"/>
          <cell r="SE173"/>
          <cell r="SF173"/>
          <cell r="SG173"/>
          <cell r="SH173"/>
          <cell r="SI173"/>
          <cell r="SJ173"/>
          <cell r="SK173"/>
          <cell r="SL173"/>
          <cell r="SM173"/>
          <cell r="SN173"/>
          <cell r="SO173"/>
          <cell r="SP173"/>
          <cell r="SQ173"/>
          <cell r="SR173"/>
          <cell r="SS173"/>
          <cell r="ST173"/>
          <cell r="SU173"/>
          <cell r="SV173"/>
          <cell r="SW173"/>
          <cell r="SX173"/>
          <cell r="SY173"/>
          <cell r="SZ173"/>
          <cell r="TA173"/>
          <cell r="TB173"/>
          <cell r="TC173"/>
          <cell r="TD173"/>
          <cell r="TE173"/>
          <cell r="TF173"/>
          <cell r="TG173"/>
          <cell r="TH173"/>
          <cell r="TI173"/>
          <cell r="TJ173"/>
          <cell r="TK173"/>
          <cell r="TL173"/>
          <cell r="TM173"/>
          <cell r="TN173"/>
          <cell r="TO173"/>
          <cell r="TP173"/>
          <cell r="TQ173"/>
          <cell r="TR173"/>
          <cell r="TS173"/>
          <cell r="TT173"/>
          <cell r="TU173"/>
          <cell r="TV173"/>
          <cell r="TW173"/>
          <cell r="TX173"/>
          <cell r="TY173"/>
          <cell r="TZ173"/>
          <cell r="UA173"/>
          <cell r="UB173"/>
          <cell r="UC173"/>
          <cell r="UD173"/>
          <cell r="UE173"/>
          <cell r="UF173"/>
          <cell r="UG173"/>
          <cell r="UH173"/>
          <cell r="UI173"/>
          <cell r="UJ173"/>
          <cell r="UK173"/>
          <cell r="UL173"/>
          <cell r="UM173"/>
          <cell r="UN173"/>
          <cell r="UO173"/>
          <cell r="UP173"/>
          <cell r="UQ173"/>
          <cell r="UR173"/>
          <cell r="US173"/>
          <cell r="UT173"/>
          <cell r="UU173"/>
          <cell r="UV173"/>
          <cell r="UW173"/>
          <cell r="UX173"/>
          <cell r="UY173"/>
          <cell r="UZ173"/>
          <cell r="VA173"/>
          <cell r="VB173"/>
          <cell r="VC173"/>
          <cell r="VD173"/>
          <cell r="VE173"/>
          <cell r="VF173"/>
          <cell r="VG173"/>
          <cell r="VH173"/>
          <cell r="VI173"/>
          <cell r="VJ173"/>
          <cell r="VK173"/>
          <cell r="VL173"/>
          <cell r="VM173"/>
          <cell r="VN173"/>
          <cell r="VO173"/>
          <cell r="VP173"/>
          <cell r="VQ173"/>
          <cell r="VR173"/>
          <cell r="VS173"/>
          <cell r="VT173"/>
          <cell r="VU173"/>
          <cell r="VV173"/>
          <cell r="VW173"/>
          <cell r="VX173"/>
          <cell r="VY173"/>
          <cell r="VZ173"/>
          <cell r="WA173"/>
          <cell r="WB173"/>
          <cell r="WC173"/>
          <cell r="WD173"/>
          <cell r="WE173"/>
          <cell r="WF173"/>
          <cell r="WG173"/>
          <cell r="WH173"/>
          <cell r="WI173"/>
          <cell r="WJ173"/>
          <cell r="WK173"/>
          <cell r="WL173"/>
          <cell r="WM173"/>
          <cell r="WN173"/>
          <cell r="WO173"/>
          <cell r="WP173"/>
          <cell r="WQ173"/>
          <cell r="WR173"/>
          <cell r="WS173"/>
          <cell r="WT173"/>
          <cell r="WU173"/>
          <cell r="WV173"/>
          <cell r="WW173"/>
          <cell r="WX173"/>
          <cell r="WY173"/>
          <cell r="WZ173"/>
          <cell r="XA173"/>
          <cell r="XB173"/>
          <cell r="XC173"/>
          <cell r="XD173"/>
          <cell r="XE173"/>
          <cell r="XF173"/>
          <cell r="XG173"/>
          <cell r="XH173"/>
          <cell r="XI173"/>
          <cell r="XJ173"/>
          <cell r="XK173"/>
          <cell r="XL173"/>
          <cell r="XM173"/>
          <cell r="XN173"/>
          <cell r="XO173"/>
          <cell r="XP173"/>
          <cell r="XQ173"/>
          <cell r="XR173"/>
          <cell r="XS173"/>
          <cell r="XT173"/>
          <cell r="XU173"/>
          <cell r="XV173"/>
        </row>
        <row r="174">
          <cell r="E174" t="str">
            <v>Y</v>
          </cell>
          <cell r="F174" t="str">
            <v>N</v>
          </cell>
          <cell r="G174" t="str">
            <v>N</v>
          </cell>
          <cell r="H174" t="str">
            <v>N</v>
          </cell>
          <cell r="I174" t="str">
            <v>N</v>
          </cell>
          <cell r="J174" t="str">
            <v>Y</v>
          </cell>
          <cell r="K174" t="str">
            <v>Y</v>
          </cell>
          <cell r="L174" t="str">
            <v>N</v>
          </cell>
          <cell r="M174" t="str">
            <v>Y</v>
          </cell>
          <cell r="N174" t="str">
            <v>Y</v>
          </cell>
          <cell r="O174"/>
          <cell r="P174" t="str">
            <v>Y</v>
          </cell>
          <cell r="Q174" t="str">
            <v>Y</v>
          </cell>
          <cell r="R174" t="str">
            <v>N</v>
          </cell>
          <cell r="S174" t="str">
            <v>Y</v>
          </cell>
          <cell r="T174" t="str">
            <v>N</v>
          </cell>
          <cell r="U174" t="str">
            <v>Y</v>
          </cell>
          <cell r="V174" t="str">
            <v>Y</v>
          </cell>
          <cell r="W174" t="str">
            <v>Y</v>
          </cell>
          <cell r="X174" t="str">
            <v>Y</v>
          </cell>
          <cell r="Y174" t="str">
            <v>Y</v>
          </cell>
          <cell r="Z174"/>
          <cell r="AA174" t="str">
            <v>N</v>
          </cell>
          <cell r="AB174" t="str">
            <v>N</v>
          </cell>
          <cell r="AC174" t="str">
            <v>Y</v>
          </cell>
          <cell r="AD174" t="str">
            <v>N</v>
          </cell>
          <cell r="AE174" t="str">
            <v>N</v>
          </cell>
          <cell r="AF174" t="str">
            <v>Y</v>
          </cell>
          <cell r="AG174" t="str">
            <v>Y</v>
          </cell>
          <cell r="AH174" t="str">
            <v>N</v>
          </cell>
          <cell r="AI174" t="str">
            <v>N</v>
          </cell>
          <cell r="AJ174" t="str">
            <v>Y</v>
          </cell>
          <cell r="AK174" t="str">
            <v>N</v>
          </cell>
          <cell r="AL174" t="str">
            <v>N</v>
          </cell>
          <cell r="AM174" t="str">
            <v>Y</v>
          </cell>
          <cell r="AN174" t="str">
            <v>Y</v>
          </cell>
          <cell r="AO174" t="str">
            <v>Y</v>
          </cell>
          <cell r="AP174" t="str">
            <v>Y</v>
          </cell>
          <cell r="AQ174" t="str">
            <v>Y</v>
          </cell>
          <cell r="AR174" t="str">
            <v>Y</v>
          </cell>
          <cell r="AS174" t="str">
            <v>Y</v>
          </cell>
          <cell r="AT174" t="str">
            <v>Y</v>
          </cell>
          <cell r="AU174" t="str">
            <v>N</v>
          </cell>
          <cell r="AV174" t="str">
            <v>Y</v>
          </cell>
          <cell r="AW174" t="str">
            <v>Y</v>
          </cell>
          <cell r="AX174" t="str">
            <v>Y</v>
          </cell>
          <cell r="AY174"/>
          <cell r="AZ174" t="str">
            <v>Y</v>
          </cell>
          <cell r="BA174"/>
          <cell r="BB174" t="str">
            <v>Y</v>
          </cell>
          <cell r="BC174" t="str">
            <v>Y</v>
          </cell>
          <cell r="BD174" t="str">
            <v>Y</v>
          </cell>
          <cell r="BE174" t="str">
            <v>N</v>
          </cell>
          <cell r="BF174" t="str">
            <v>N</v>
          </cell>
          <cell r="BG174" t="str">
            <v>N</v>
          </cell>
          <cell r="BH174" t="str">
            <v>N</v>
          </cell>
          <cell r="BI174" t="str">
            <v>N</v>
          </cell>
          <cell r="BJ174" t="str">
            <v>N</v>
          </cell>
          <cell r="BK174" t="str">
            <v>N</v>
          </cell>
          <cell r="BL174" t="str">
            <v>N</v>
          </cell>
          <cell r="BM174" t="str">
            <v>N</v>
          </cell>
          <cell r="BN174" t="str">
            <v>N</v>
          </cell>
          <cell r="BO174" t="str">
            <v>N</v>
          </cell>
          <cell r="BP174" t="str">
            <v>Y</v>
          </cell>
          <cell r="BQ174" t="str">
            <v>N</v>
          </cell>
          <cell r="BR174" t="str">
            <v>N</v>
          </cell>
          <cell r="BS174" t="str">
            <v>N</v>
          </cell>
          <cell r="BT174" t="str">
            <v>Y</v>
          </cell>
          <cell r="BU174" t="str">
            <v>Y</v>
          </cell>
          <cell r="BV174" t="str">
            <v>Y</v>
          </cell>
          <cell r="BW174" t="str">
            <v>Y</v>
          </cell>
          <cell r="BX174" t="str">
            <v>Y</v>
          </cell>
          <cell r="BY174" t="str">
            <v>Y</v>
          </cell>
          <cell r="BZ174" t="str">
            <v>Y</v>
          </cell>
          <cell r="CA174" t="str">
            <v>Y</v>
          </cell>
          <cell r="CB174" t="str">
            <v>N</v>
          </cell>
          <cell r="CC174" t="str">
            <v>Y</v>
          </cell>
          <cell r="CD174" t="str">
            <v>N</v>
          </cell>
          <cell r="CE174" t="str">
            <v>Y</v>
          </cell>
          <cell r="CF174" t="str">
            <v>Y</v>
          </cell>
          <cell r="CG174" t="str">
            <v>Y</v>
          </cell>
          <cell r="CH174" t="str">
            <v>Y</v>
          </cell>
          <cell r="CI174" t="str">
            <v>Y</v>
          </cell>
          <cell r="CJ174" t="str">
            <v>Y</v>
          </cell>
          <cell r="CK174" t="str">
            <v>N</v>
          </cell>
          <cell r="CL174" t="str">
            <v>Y</v>
          </cell>
          <cell r="CM174"/>
          <cell r="CN174" t="str">
            <v>Y</v>
          </cell>
          <cell r="CO174" t="str">
            <v>Y</v>
          </cell>
          <cell r="CP174" t="str">
            <v>Y</v>
          </cell>
          <cell r="CQ174" t="str">
            <v>Y</v>
          </cell>
          <cell r="CR174"/>
          <cell r="CS174" t="str">
            <v>Y</v>
          </cell>
          <cell r="CT174" t="str">
            <v>Y</v>
          </cell>
          <cell r="CU174" t="str">
            <v>Y</v>
          </cell>
          <cell r="CV174" t="str">
            <v>Y</v>
          </cell>
          <cell r="CW174" t="str">
            <v>Y</v>
          </cell>
          <cell r="CX174" t="str">
            <v>Y</v>
          </cell>
          <cell r="CY174" t="str">
            <v>Y</v>
          </cell>
          <cell r="CZ174" t="str">
            <v>Y</v>
          </cell>
          <cell r="DA174" t="str">
            <v>Y</v>
          </cell>
          <cell r="DB174" t="str">
            <v>N</v>
          </cell>
          <cell r="DC174" t="str">
            <v>N</v>
          </cell>
          <cell r="DD174" t="str">
            <v>Y</v>
          </cell>
          <cell r="DE174" t="str">
            <v>Y</v>
          </cell>
          <cell r="DF174" t="str">
            <v>Y</v>
          </cell>
          <cell r="DG174" t="str">
            <v>Y</v>
          </cell>
          <cell r="DH174" t="str">
            <v>Y</v>
          </cell>
          <cell r="DI174" t="str">
            <v>Y</v>
          </cell>
          <cell r="DJ174" t="str">
            <v>Y</v>
          </cell>
          <cell r="DK174" t="str">
            <v>N</v>
          </cell>
          <cell r="DL174" t="str">
            <v>Y</v>
          </cell>
          <cell r="DM174" t="str">
            <v>Y</v>
          </cell>
          <cell r="DN174" t="str">
            <v>Y</v>
          </cell>
          <cell r="DO174" t="str">
            <v>N</v>
          </cell>
          <cell r="DP174" t="str">
            <v>N</v>
          </cell>
          <cell r="DQ174" t="str">
            <v>N</v>
          </cell>
          <cell r="DR174" t="str">
            <v>Y</v>
          </cell>
          <cell r="DS174" t="str">
            <v>Y</v>
          </cell>
          <cell r="DT174" t="str">
            <v>Y</v>
          </cell>
          <cell r="DU174" t="str">
            <v>Y</v>
          </cell>
          <cell r="DV174" t="str">
            <v>Y</v>
          </cell>
          <cell r="DW174" t="str">
            <v>N</v>
          </cell>
          <cell r="DX174" t="str">
            <v>N</v>
          </cell>
          <cell r="DY174" t="str">
            <v>Y</v>
          </cell>
          <cell r="DZ174" t="str">
            <v>Y</v>
          </cell>
          <cell r="EA174" t="str">
            <v>Y</v>
          </cell>
          <cell r="EB174"/>
          <cell r="EC174" t="str">
            <v>Y</v>
          </cell>
          <cell r="ED174" t="str">
            <v>Y</v>
          </cell>
          <cell r="EE174" t="str">
            <v>Y</v>
          </cell>
          <cell r="EF174" t="str">
            <v>N</v>
          </cell>
          <cell r="EG174" t="str">
            <v>Y</v>
          </cell>
          <cell r="EH174" t="str">
            <v>Y</v>
          </cell>
          <cell r="EI174" t="str">
            <v>N</v>
          </cell>
          <cell r="EJ174" t="str">
            <v>N</v>
          </cell>
          <cell r="EK174" t="str">
            <v>Y</v>
          </cell>
          <cell r="EL174"/>
          <cell r="EM174" t="str">
            <v>Y</v>
          </cell>
          <cell r="EN174" t="str">
            <v>Y</v>
          </cell>
          <cell r="EO174" t="str">
            <v>N</v>
          </cell>
          <cell r="EP174" t="str">
            <v>Y</v>
          </cell>
          <cell r="EQ174" t="str">
            <v>Y</v>
          </cell>
          <cell r="ER174" t="str">
            <v>Y</v>
          </cell>
          <cell r="ES174" t="str">
            <v>Y</v>
          </cell>
          <cell r="ET174" t="str">
            <v>Y</v>
          </cell>
          <cell r="EU174" t="str">
            <v>Y</v>
          </cell>
          <cell r="EV174" t="str">
            <v>Y</v>
          </cell>
          <cell r="EW174" t="str">
            <v>N</v>
          </cell>
          <cell r="EX174" t="str">
            <v>Y</v>
          </cell>
          <cell r="EY174"/>
          <cell r="EZ174" t="str">
            <v>Y</v>
          </cell>
          <cell r="FA174" t="str">
            <v>Y</v>
          </cell>
          <cell r="FB174" t="str">
            <v>Y</v>
          </cell>
          <cell r="FC174" t="str">
            <v>N</v>
          </cell>
          <cell r="FD174" t="str">
            <v>Y</v>
          </cell>
          <cell r="FE174" t="str">
            <v>N</v>
          </cell>
          <cell r="FF174" t="str">
            <v>N</v>
          </cell>
          <cell r="FG174" t="str">
            <v>N</v>
          </cell>
          <cell r="FH174" t="str">
            <v>Y</v>
          </cell>
          <cell r="FI174" t="str">
            <v>Y</v>
          </cell>
          <cell r="FJ174" t="str">
            <v>N</v>
          </cell>
          <cell r="FK174" t="str">
            <v>N</v>
          </cell>
          <cell r="FL174" t="str">
            <v>N</v>
          </cell>
          <cell r="FM174" t="str">
            <v>N</v>
          </cell>
          <cell r="FN174" t="str">
            <v>Y</v>
          </cell>
          <cell r="FO174" t="str">
            <v>Y</v>
          </cell>
          <cell r="FP174" t="str">
            <v>Y</v>
          </cell>
          <cell r="FQ174" t="str">
            <v>N</v>
          </cell>
          <cell r="FR174" t="str">
            <v>N</v>
          </cell>
          <cell r="FS174" t="str">
            <v>Y</v>
          </cell>
          <cell r="FT174" t="str">
            <v>Y</v>
          </cell>
          <cell r="FU174" t="str">
            <v>N</v>
          </cell>
          <cell r="FV174" t="str">
            <v>Y</v>
          </cell>
          <cell r="FW174" t="str">
            <v>Y</v>
          </cell>
          <cell r="FX174" t="str">
            <v>Y</v>
          </cell>
          <cell r="FY174" t="str">
            <v>Y</v>
          </cell>
          <cell r="FZ174" t="str">
            <v>N</v>
          </cell>
          <cell r="GA174" t="str">
            <v>N</v>
          </cell>
          <cell r="GB174"/>
          <cell r="GC174" t="str">
            <v>Y</v>
          </cell>
          <cell r="GD174" t="str">
            <v>Y</v>
          </cell>
          <cell r="GE174"/>
          <cell r="GF174" t="str">
            <v>N</v>
          </cell>
          <cell r="GG174" t="str">
            <v>Y</v>
          </cell>
          <cell r="GH174" t="str">
            <v>Y</v>
          </cell>
          <cell r="GI174" t="str">
            <v>Y</v>
          </cell>
          <cell r="GJ174" t="str">
            <v>Y</v>
          </cell>
          <cell r="GK174" t="str">
            <v>Y</v>
          </cell>
          <cell r="GL174" t="str">
            <v>Y</v>
          </cell>
          <cell r="GM174" t="str">
            <v>Y</v>
          </cell>
          <cell r="GN174" t="str">
            <v>Y</v>
          </cell>
          <cell r="GO174" t="str">
            <v>Y</v>
          </cell>
          <cell r="GP174" t="str">
            <v>Y</v>
          </cell>
          <cell r="GQ174" t="str">
            <v>Y</v>
          </cell>
          <cell r="GR174" t="str">
            <v>Y</v>
          </cell>
          <cell r="GS174" t="str">
            <v>Y</v>
          </cell>
          <cell r="GT174" t="str">
            <v>N</v>
          </cell>
          <cell r="GU174" t="str">
            <v>Y</v>
          </cell>
          <cell r="GV174" t="str">
            <v>Y</v>
          </cell>
          <cell r="GW174" t="str">
            <v>Y</v>
          </cell>
          <cell r="GX174" t="str">
            <v>N</v>
          </cell>
          <cell r="GY174" t="str">
            <v>Y</v>
          </cell>
          <cell r="GZ174" t="str">
            <v>Y</v>
          </cell>
          <cell r="HA174" t="str">
            <v>Y</v>
          </cell>
          <cell r="HB174" t="str">
            <v>Y</v>
          </cell>
          <cell r="HC174" t="str">
            <v>Y</v>
          </cell>
          <cell r="HD174" t="str">
            <v>N</v>
          </cell>
          <cell r="HE174" t="str">
            <v>N</v>
          </cell>
          <cell r="HF174"/>
          <cell r="HG174" t="str">
            <v>Y</v>
          </cell>
          <cell r="HH174" t="str">
            <v>Y</v>
          </cell>
          <cell r="HI174" t="str">
            <v>Y</v>
          </cell>
          <cell r="HJ174" t="str">
            <v>N</v>
          </cell>
          <cell r="HK174" t="str">
            <v>Y</v>
          </cell>
          <cell r="HL174" t="str">
            <v>N</v>
          </cell>
          <cell r="HM174" t="str">
            <v>Y</v>
          </cell>
          <cell r="HN174" t="str">
            <v>Y</v>
          </cell>
          <cell r="HO174" t="str">
            <v>Y</v>
          </cell>
          <cell r="HP174"/>
          <cell r="HQ174" t="str">
            <v>N</v>
          </cell>
          <cell r="HR174" t="str">
            <v>Y</v>
          </cell>
          <cell r="HS174" t="str">
            <v>N</v>
          </cell>
          <cell r="HT174" t="str">
            <v>N</v>
          </cell>
          <cell r="HU174" t="str">
            <v>Y</v>
          </cell>
          <cell r="HV174" t="str">
            <v>N</v>
          </cell>
          <cell r="HW174" t="str">
            <v>N</v>
          </cell>
          <cell r="HX174" t="str">
            <v>N</v>
          </cell>
          <cell r="HY174"/>
          <cell r="HZ174" t="str">
            <v>Y</v>
          </cell>
          <cell r="IA174" t="str">
            <v>Y</v>
          </cell>
          <cell r="IB174" t="str">
            <v>Y</v>
          </cell>
          <cell r="IC174" t="str">
            <v>Y</v>
          </cell>
          <cell r="ID174" t="str">
            <v>N</v>
          </cell>
          <cell r="IE174" t="str">
            <v>N</v>
          </cell>
          <cell r="IF174" t="str">
            <v>N</v>
          </cell>
          <cell r="IG174" t="str">
            <v>Y</v>
          </cell>
          <cell r="IH174" t="str">
            <v>Y</v>
          </cell>
          <cell r="II174"/>
          <cell r="IJ174" t="str">
            <v>Y</v>
          </cell>
          <cell r="IK174" t="str">
            <v>Y</v>
          </cell>
          <cell r="IL174" t="str">
            <v>Y</v>
          </cell>
          <cell r="IM174" t="str">
            <v>Y</v>
          </cell>
          <cell r="IN174"/>
          <cell r="IO174" t="str">
            <v>Y</v>
          </cell>
          <cell r="IP174" t="str">
            <v>N</v>
          </cell>
          <cell r="IQ174" t="str">
            <v>N</v>
          </cell>
          <cell r="IR174" t="str">
            <v>Y</v>
          </cell>
          <cell r="IS174" t="str">
            <v>Y</v>
          </cell>
          <cell r="IT174" t="str">
            <v>Y</v>
          </cell>
          <cell r="IU174" t="str">
            <v>Y</v>
          </cell>
          <cell r="IV174" t="str">
            <v>Y</v>
          </cell>
          <cell r="IW174"/>
          <cell r="IX174" t="str">
            <v>Y</v>
          </cell>
          <cell r="IY174" t="str">
            <v>Y</v>
          </cell>
          <cell r="IZ174" t="str">
            <v>Y</v>
          </cell>
          <cell r="JA174" t="str">
            <v>Y</v>
          </cell>
          <cell r="JB174" t="str">
            <v>Y</v>
          </cell>
          <cell r="JC174" t="str">
            <v>Y</v>
          </cell>
          <cell r="JD174" t="str">
            <v>Y</v>
          </cell>
          <cell r="JE174" t="str">
            <v>Y</v>
          </cell>
          <cell r="JF174" t="str">
            <v>Y</v>
          </cell>
          <cell r="JG174"/>
          <cell r="JH174" t="str">
            <v>Y</v>
          </cell>
          <cell r="JI174"/>
          <cell r="JJ174" t="str">
            <v>Y</v>
          </cell>
          <cell r="JK174" t="str">
            <v>Y</v>
          </cell>
          <cell r="JL174" t="str">
            <v>Y</v>
          </cell>
          <cell r="JM174" t="str">
            <v>Y</v>
          </cell>
          <cell r="JN174" t="str">
            <v>N</v>
          </cell>
          <cell r="JO174" t="str">
            <v>Y</v>
          </cell>
          <cell r="JP174" t="str">
            <v>Y</v>
          </cell>
          <cell r="JQ174" t="str">
            <v>Y</v>
          </cell>
          <cell r="JR174" t="str">
            <v>Y</v>
          </cell>
          <cell r="JS174" t="str">
            <v>Y</v>
          </cell>
          <cell r="JT174" t="str">
            <v>Y</v>
          </cell>
          <cell r="JU174" t="str">
            <v>Y</v>
          </cell>
          <cell r="JV174" t="str">
            <v>N</v>
          </cell>
          <cell r="JW174" t="str">
            <v>Y</v>
          </cell>
          <cell r="JX174" t="str">
            <v>Y</v>
          </cell>
          <cell r="JY174" t="str">
            <v>Y</v>
          </cell>
          <cell r="JZ174" t="str">
            <v>Y</v>
          </cell>
          <cell r="KA174" t="str">
            <v>Y</v>
          </cell>
          <cell r="KB174" t="str">
            <v>Y</v>
          </cell>
          <cell r="KC174" t="str">
            <v>Y</v>
          </cell>
          <cell r="KD174" t="str">
            <v>N</v>
          </cell>
          <cell r="KE174" t="str">
            <v>Y</v>
          </cell>
          <cell r="KF174" t="str">
            <v>N</v>
          </cell>
          <cell r="KG174" t="str">
            <v>N</v>
          </cell>
          <cell r="KH174"/>
          <cell r="KI174" t="str">
            <v>N</v>
          </cell>
          <cell r="KJ174" t="str">
            <v>N</v>
          </cell>
          <cell r="KK174" t="str">
            <v>N</v>
          </cell>
          <cell r="KL174" t="str">
            <v>N</v>
          </cell>
          <cell r="KM174" t="str">
            <v>N</v>
          </cell>
          <cell r="KN174" t="str">
            <v>N</v>
          </cell>
          <cell r="KO174" t="str">
            <v>N</v>
          </cell>
          <cell r="KP174" t="str">
            <v>N</v>
          </cell>
          <cell r="KQ174" t="str">
            <v>N</v>
          </cell>
          <cell r="KR174" t="str">
            <v>N</v>
          </cell>
          <cell r="KS174" t="str">
            <v>N</v>
          </cell>
          <cell r="KT174" t="str">
            <v>N</v>
          </cell>
          <cell r="KU174" t="str">
            <v>Y</v>
          </cell>
          <cell r="KV174" t="str">
            <v>N</v>
          </cell>
          <cell r="KW174" t="str">
            <v>N</v>
          </cell>
          <cell r="KX174" t="str">
            <v>N</v>
          </cell>
          <cell r="KY174" t="str">
            <v>N</v>
          </cell>
          <cell r="KZ174" t="str">
            <v>Y</v>
          </cell>
          <cell r="LA174" t="str">
            <v>N</v>
          </cell>
          <cell r="LB174" t="str">
            <v>Y</v>
          </cell>
          <cell r="LC174" t="str">
            <v>Y</v>
          </cell>
          <cell r="LD174" t="str">
            <v>Y</v>
          </cell>
          <cell r="LE174" t="str">
            <v>Y</v>
          </cell>
          <cell r="LF174" t="str">
            <v>Y</v>
          </cell>
          <cell r="LG174" t="str">
            <v>Y</v>
          </cell>
          <cell r="LH174" t="str">
            <v>Y</v>
          </cell>
          <cell r="LI174" t="str">
            <v>Y</v>
          </cell>
          <cell r="LJ174" t="str">
            <v>Y</v>
          </cell>
          <cell r="LK174" t="str">
            <v>Y</v>
          </cell>
          <cell r="LL174" t="str">
            <v>Y</v>
          </cell>
          <cell r="LM174" t="str">
            <v>Y</v>
          </cell>
          <cell r="LN174" t="str">
            <v>Y</v>
          </cell>
          <cell r="LO174" t="str">
            <v>N</v>
          </cell>
          <cell r="LP174" t="str">
            <v>Y</v>
          </cell>
          <cell r="LQ174" t="str">
            <v>Y</v>
          </cell>
          <cell r="LR174"/>
          <cell r="LS174" t="str">
            <v>Y</v>
          </cell>
          <cell r="LT174" t="str">
            <v>Y</v>
          </cell>
          <cell r="LU174" t="str">
            <v>Y</v>
          </cell>
          <cell r="LV174" t="str">
            <v>Y</v>
          </cell>
          <cell r="LW174" t="str">
            <v>Y</v>
          </cell>
          <cell r="LX174" t="str">
            <v>Y</v>
          </cell>
          <cell r="LY174" t="str">
            <v>N</v>
          </cell>
          <cell r="LZ174" t="str">
            <v>N</v>
          </cell>
          <cell r="MA174" t="str">
            <v>N</v>
          </cell>
          <cell r="MB174" t="str">
            <v>Y</v>
          </cell>
          <cell r="MC174" t="str">
            <v>N</v>
          </cell>
          <cell r="MD174" t="str">
            <v>N</v>
          </cell>
          <cell r="ME174" t="str">
            <v>N</v>
          </cell>
          <cell r="MF174" t="str">
            <v>N</v>
          </cell>
          <cell r="MG174" t="str">
            <v>Y</v>
          </cell>
          <cell r="MH174" t="str">
            <v>N</v>
          </cell>
          <cell r="MI174" t="str">
            <v>N</v>
          </cell>
          <cell r="MJ174" t="str">
            <v>N</v>
          </cell>
          <cell r="MK174" t="str">
            <v>N</v>
          </cell>
          <cell r="ML174" t="str">
            <v>N</v>
          </cell>
          <cell r="MM174" t="str">
            <v>N</v>
          </cell>
          <cell r="MN174" t="str">
            <v>N</v>
          </cell>
          <cell r="MO174" t="str">
            <v>N</v>
          </cell>
          <cell r="MP174" t="str">
            <v>N</v>
          </cell>
          <cell r="MQ174"/>
          <cell r="MR174" t="str">
            <v>N</v>
          </cell>
          <cell r="MS174" t="str">
            <v>N</v>
          </cell>
          <cell r="MT174" t="str">
            <v>Y</v>
          </cell>
          <cell r="MU174" t="str">
            <v>Y</v>
          </cell>
          <cell r="MV174" t="str">
            <v>N</v>
          </cell>
          <cell r="MW174" t="str">
            <v>Y</v>
          </cell>
          <cell r="MX174" t="str">
            <v>N</v>
          </cell>
          <cell r="MY174" t="str">
            <v>Y</v>
          </cell>
          <cell r="MZ174" t="str">
            <v>Y</v>
          </cell>
          <cell r="NA174" t="str">
            <v>Y</v>
          </cell>
          <cell r="NB174" t="str">
            <v>Y</v>
          </cell>
          <cell r="NC174" t="str">
            <v>Y</v>
          </cell>
          <cell r="ND174" t="str">
            <v>N</v>
          </cell>
          <cell r="NE174" t="str">
            <v>N</v>
          </cell>
          <cell r="NF174" t="str">
            <v>Y</v>
          </cell>
          <cell r="NG174" t="str">
            <v>Y</v>
          </cell>
          <cell r="NH174" t="str">
            <v>Y</v>
          </cell>
          <cell r="NI174" t="str">
            <v>Y</v>
          </cell>
          <cell r="NJ174" t="str">
            <v>Y</v>
          </cell>
          <cell r="NK174" t="str">
            <v>Y</v>
          </cell>
          <cell r="NL174" t="str">
            <v>Y</v>
          </cell>
          <cell r="NM174" t="str">
            <v>Y</v>
          </cell>
          <cell r="NN174" t="str">
            <v>Y</v>
          </cell>
          <cell r="NO174" t="str">
            <v>Y</v>
          </cell>
          <cell r="NP174" t="str">
            <v>N</v>
          </cell>
          <cell r="NQ174" t="str">
            <v>Y</v>
          </cell>
          <cell r="NR174" t="str">
            <v>N</v>
          </cell>
          <cell r="NS174"/>
          <cell r="NT174"/>
          <cell r="NU174" t="str">
            <v>Y</v>
          </cell>
          <cell r="NV174" t="str">
            <v>Y</v>
          </cell>
          <cell r="NW174" t="str">
            <v>Y</v>
          </cell>
          <cell r="NX174" t="str">
            <v>N</v>
          </cell>
          <cell r="NY174" t="str">
            <v>Y</v>
          </cell>
          <cell r="NZ174" t="str">
            <v>Y</v>
          </cell>
          <cell r="OA174" t="str">
            <v>Y</v>
          </cell>
          <cell r="OB174" t="str">
            <v>Y</v>
          </cell>
          <cell r="OC174"/>
          <cell r="OD174" t="str">
            <v>Y</v>
          </cell>
          <cell r="OE174" t="str">
            <v>Y</v>
          </cell>
          <cell r="OF174" t="str">
            <v>N</v>
          </cell>
          <cell r="OG174" t="str">
            <v>Y</v>
          </cell>
          <cell r="OH174"/>
          <cell r="OI174" t="str">
            <v>Y</v>
          </cell>
          <cell r="OJ174" t="str">
            <v>N</v>
          </cell>
          <cell r="OK174" t="str">
            <v>N</v>
          </cell>
          <cell r="OL174" t="str">
            <v>Y</v>
          </cell>
          <cell r="OM174" t="str">
            <v>Y</v>
          </cell>
          <cell r="ON174" t="str">
            <v>N</v>
          </cell>
          <cell r="OO174" t="str">
            <v>N</v>
          </cell>
          <cell r="OP174"/>
          <cell r="OQ174" t="str">
            <v>Y</v>
          </cell>
          <cell r="OR174" t="str">
            <v>Y</v>
          </cell>
          <cell r="OS174" t="str">
            <v>Y</v>
          </cell>
          <cell r="OT174"/>
          <cell r="OU174" t="str">
            <v>Y</v>
          </cell>
          <cell r="OV174" t="str">
            <v>Y</v>
          </cell>
          <cell r="OW174" t="str">
            <v>Y</v>
          </cell>
          <cell r="OX174" t="str">
            <v>Y</v>
          </cell>
          <cell r="OY174" t="str">
            <v>Y</v>
          </cell>
          <cell r="OZ174" t="str">
            <v>Y</v>
          </cell>
          <cell r="PA174" t="str">
            <v>Y</v>
          </cell>
          <cell r="PB174" t="str">
            <v>Y</v>
          </cell>
          <cell r="PC174" t="str">
            <v>Y</v>
          </cell>
          <cell r="PD174" t="str">
            <v>Y</v>
          </cell>
          <cell r="PE174" t="str">
            <v>Y</v>
          </cell>
          <cell r="PF174" t="str">
            <v>Y</v>
          </cell>
          <cell r="PG174" t="str">
            <v>Y</v>
          </cell>
          <cell r="PH174" t="str">
            <v>Y</v>
          </cell>
          <cell r="PI174" t="str">
            <v>Y</v>
          </cell>
          <cell r="PJ174" t="str">
            <v>Y</v>
          </cell>
          <cell r="PK174" t="str">
            <v>Y</v>
          </cell>
          <cell r="PL174" t="str">
            <v>Y</v>
          </cell>
          <cell r="PM174" t="str">
            <v>N</v>
          </cell>
          <cell r="PN174" t="str">
            <v>Y</v>
          </cell>
          <cell r="PO174" t="str">
            <v>Y</v>
          </cell>
          <cell r="PP174" t="str">
            <v>Y</v>
          </cell>
          <cell r="PQ174" t="str">
            <v>Y</v>
          </cell>
          <cell r="PR174" t="str">
            <v>Y</v>
          </cell>
          <cell r="PS174" t="str">
            <v>Y</v>
          </cell>
          <cell r="PT174" t="str">
            <v>N</v>
          </cell>
          <cell r="PU174" t="str">
            <v>Y</v>
          </cell>
          <cell r="PV174" t="str">
            <v>Y</v>
          </cell>
          <cell r="PW174" t="str">
            <v>Y</v>
          </cell>
          <cell r="PX174" t="str">
            <v>N</v>
          </cell>
          <cell r="PY174" t="str">
            <v>Y</v>
          </cell>
          <cell r="PZ174" t="str">
            <v>Y</v>
          </cell>
          <cell r="QA174"/>
          <cell r="QB174" t="str">
            <v>N</v>
          </cell>
          <cell r="QC174" t="str">
            <v>N</v>
          </cell>
          <cell r="QD174" t="str">
            <v>N</v>
          </cell>
          <cell r="QE174" t="str">
            <v>N</v>
          </cell>
          <cell r="QF174" t="str">
            <v>Y</v>
          </cell>
          <cell r="QG174" t="str">
            <v>N</v>
          </cell>
          <cell r="QH174" t="str">
            <v>N</v>
          </cell>
          <cell r="QI174" t="str">
            <v>N</v>
          </cell>
          <cell r="QJ174" t="str">
            <v>Y</v>
          </cell>
          <cell r="QK174" t="str">
            <v>N</v>
          </cell>
          <cell r="QL174" t="str">
            <v>Y</v>
          </cell>
          <cell r="QM174" t="str">
            <v>N</v>
          </cell>
          <cell r="QN174" t="str">
            <v>N</v>
          </cell>
          <cell r="QO174" t="str">
            <v>N</v>
          </cell>
          <cell r="QP174" t="str">
            <v>Y</v>
          </cell>
          <cell r="QQ174" t="str">
            <v>Y</v>
          </cell>
          <cell r="QR174" t="str">
            <v>Y</v>
          </cell>
          <cell r="QS174" t="str">
            <v>N</v>
          </cell>
          <cell r="QT174" t="str">
            <v>N</v>
          </cell>
          <cell r="QU174" t="str">
            <v>Y</v>
          </cell>
          <cell r="QV174" t="str">
            <v>Y</v>
          </cell>
          <cell r="QW174" t="str">
            <v>N</v>
          </cell>
          <cell r="QX174" t="str">
            <v>Y</v>
          </cell>
          <cell r="QY174" t="str">
            <v>N</v>
          </cell>
          <cell r="QZ174"/>
          <cell r="RA174" t="str">
            <v>Y</v>
          </cell>
          <cell r="RB174" t="str">
            <v>N</v>
          </cell>
          <cell r="RC174" t="str">
            <v>Y</v>
          </cell>
          <cell r="RD174" t="str">
            <v>Y</v>
          </cell>
          <cell r="RE174" t="str">
            <v>N</v>
          </cell>
          <cell r="RF174" t="str">
            <v>N</v>
          </cell>
          <cell r="RG174" t="str">
            <v>Y</v>
          </cell>
          <cell r="RH174" t="str">
            <v>N</v>
          </cell>
          <cell r="RI174" t="str">
            <v>Y</v>
          </cell>
          <cell r="RJ174" t="str">
            <v>N</v>
          </cell>
          <cell r="RK174" t="str">
            <v>Y</v>
          </cell>
          <cell r="RL174" t="str">
            <v>Y</v>
          </cell>
          <cell r="RM174"/>
          <cell r="RN174" t="str">
            <v>Y</v>
          </cell>
          <cell r="RO174" t="str">
            <v>Y</v>
          </cell>
          <cell r="RP174" t="str">
            <v>Y</v>
          </cell>
          <cell r="RQ174" t="str">
            <v>N</v>
          </cell>
          <cell r="RR174" t="str">
            <v>Y</v>
          </cell>
          <cell r="RS174" t="str">
            <v>Y</v>
          </cell>
          <cell r="RT174" t="str">
            <v>Y</v>
          </cell>
          <cell r="RU174" t="str">
            <v>N</v>
          </cell>
          <cell r="RV174" t="str">
            <v>N</v>
          </cell>
          <cell r="RW174" t="str">
            <v>N</v>
          </cell>
          <cell r="RX174" t="str">
            <v>N</v>
          </cell>
          <cell r="RY174"/>
          <cell r="RZ174" t="str">
            <v>N</v>
          </cell>
          <cell r="SA174" t="str">
            <v>N</v>
          </cell>
          <cell r="SB174" t="str">
            <v>N</v>
          </cell>
          <cell r="SC174"/>
          <cell r="SD174" t="str">
            <v>N</v>
          </cell>
          <cell r="SE174" t="str">
            <v>N</v>
          </cell>
          <cell r="SF174" t="str">
            <v>N</v>
          </cell>
          <cell r="SG174" t="str">
            <v>Y</v>
          </cell>
          <cell r="SH174" t="str">
            <v>Y</v>
          </cell>
          <cell r="SI174" t="str">
            <v>N</v>
          </cell>
          <cell r="SJ174" t="str">
            <v>N</v>
          </cell>
          <cell r="SK174" t="str">
            <v>N</v>
          </cell>
          <cell r="SL174" t="str">
            <v>Y</v>
          </cell>
          <cell r="SM174"/>
          <cell r="SN174" t="str">
            <v>N</v>
          </cell>
          <cell r="SO174" t="str">
            <v>Y</v>
          </cell>
          <cell r="SP174" t="str">
            <v>Y</v>
          </cell>
          <cell r="SQ174" t="str">
            <v>Y</v>
          </cell>
          <cell r="SR174" t="str">
            <v>Y</v>
          </cell>
          <cell r="SS174" t="str">
            <v>Y</v>
          </cell>
          <cell r="ST174" t="str">
            <v>Y</v>
          </cell>
          <cell r="SU174" t="str">
            <v>Y</v>
          </cell>
          <cell r="SV174" t="str">
            <v>Y</v>
          </cell>
          <cell r="SW174" t="str">
            <v>N</v>
          </cell>
          <cell r="SX174" t="str">
            <v>Y</v>
          </cell>
          <cell r="SY174" t="str">
            <v>N</v>
          </cell>
          <cell r="SZ174" t="str">
            <v>Y</v>
          </cell>
          <cell r="TA174" t="str">
            <v>Y</v>
          </cell>
          <cell r="TB174" t="str">
            <v>Y</v>
          </cell>
          <cell r="TC174" t="str">
            <v>N</v>
          </cell>
          <cell r="TD174" t="str">
            <v>Y</v>
          </cell>
          <cell r="TE174" t="str">
            <v>Y</v>
          </cell>
          <cell r="TF174" t="str">
            <v>Y</v>
          </cell>
          <cell r="TG174" t="str">
            <v>Y</v>
          </cell>
          <cell r="TH174" t="str">
            <v>Y</v>
          </cell>
          <cell r="TI174" t="str">
            <v>Y</v>
          </cell>
          <cell r="TJ174" t="str">
            <v>Y</v>
          </cell>
          <cell r="TK174" t="str">
            <v>Y</v>
          </cell>
          <cell r="TL174" t="str">
            <v>Y</v>
          </cell>
          <cell r="TM174" t="str">
            <v>Y</v>
          </cell>
          <cell r="TN174" t="str">
            <v>Y</v>
          </cell>
          <cell r="TO174" t="str">
            <v>Y</v>
          </cell>
          <cell r="TP174" t="str">
            <v>Y</v>
          </cell>
          <cell r="TQ174" t="str">
            <v>Y</v>
          </cell>
          <cell r="TR174"/>
          <cell r="TS174" t="str">
            <v>Y</v>
          </cell>
          <cell r="TT174" t="str">
            <v>Y</v>
          </cell>
          <cell r="TU174" t="str">
            <v>Y</v>
          </cell>
          <cell r="TV174" t="str">
            <v>Y</v>
          </cell>
          <cell r="TW174" t="str">
            <v>Y</v>
          </cell>
          <cell r="TX174" t="str">
            <v>Y</v>
          </cell>
          <cell r="TY174" t="str">
            <v>Y</v>
          </cell>
          <cell r="TZ174" t="str">
            <v>Y</v>
          </cell>
          <cell r="UA174" t="str">
            <v>Y</v>
          </cell>
          <cell r="UB174" t="str">
            <v>Y</v>
          </cell>
          <cell r="UC174" t="str">
            <v>Y</v>
          </cell>
          <cell r="UD174" t="str">
            <v>Y</v>
          </cell>
          <cell r="UE174" t="str">
            <v>Y</v>
          </cell>
          <cell r="UF174" t="str">
            <v>Y</v>
          </cell>
          <cell r="UG174" t="str">
            <v>N</v>
          </cell>
          <cell r="UH174" t="str">
            <v>Y</v>
          </cell>
          <cell r="UI174" t="str">
            <v>Y</v>
          </cell>
          <cell r="UJ174" t="str">
            <v>N</v>
          </cell>
          <cell r="UK174" t="str">
            <v>Y</v>
          </cell>
          <cell r="UL174" t="str">
            <v>Y</v>
          </cell>
          <cell r="UM174" t="str">
            <v>Y</v>
          </cell>
          <cell r="UN174" t="str">
            <v>Y</v>
          </cell>
          <cell r="UO174"/>
          <cell r="UP174" t="str">
            <v>Y</v>
          </cell>
          <cell r="UQ174" t="str">
            <v>N</v>
          </cell>
          <cell r="UR174"/>
          <cell r="US174" t="str">
            <v>Y</v>
          </cell>
          <cell r="UT174" t="str">
            <v>N</v>
          </cell>
          <cell r="UU174" t="str">
            <v>N</v>
          </cell>
          <cell r="UV174" t="str">
            <v>Y</v>
          </cell>
          <cell r="UW174" t="str">
            <v>Y</v>
          </cell>
          <cell r="UX174" t="str">
            <v>Y</v>
          </cell>
          <cell r="UY174" t="str">
            <v>Y</v>
          </cell>
          <cell r="UZ174" t="str">
            <v>Y</v>
          </cell>
          <cell r="VA174" t="str">
            <v>Y</v>
          </cell>
          <cell r="VB174" t="str">
            <v>Y</v>
          </cell>
          <cell r="VC174" t="str">
            <v>Y</v>
          </cell>
          <cell r="VD174" t="str">
            <v>Y</v>
          </cell>
          <cell r="VE174" t="str">
            <v>Y</v>
          </cell>
          <cell r="VF174" t="str">
            <v>Y</v>
          </cell>
          <cell r="VG174"/>
          <cell r="VH174" t="str">
            <v>Y</v>
          </cell>
          <cell r="VI174" t="str">
            <v>Y</v>
          </cell>
          <cell r="VJ174" t="str">
            <v>Y</v>
          </cell>
          <cell r="VK174" t="str">
            <v>Y</v>
          </cell>
          <cell r="VL174" t="str">
            <v>Y</v>
          </cell>
          <cell r="VM174"/>
          <cell r="VN174" t="str">
            <v>Y</v>
          </cell>
          <cell r="VO174" t="str">
            <v>Y</v>
          </cell>
          <cell r="VP174"/>
          <cell r="VQ174" t="str">
            <v>Y</v>
          </cell>
          <cell r="VR174" t="str">
            <v>Y</v>
          </cell>
          <cell r="VS174" t="str">
            <v>Y</v>
          </cell>
          <cell r="VT174" t="str">
            <v>Y</v>
          </cell>
          <cell r="VU174" t="str">
            <v>Y</v>
          </cell>
          <cell r="VV174" t="str">
            <v>Y</v>
          </cell>
          <cell r="VW174" t="str">
            <v>Y</v>
          </cell>
          <cell r="VX174"/>
          <cell r="VY174" t="str">
            <v>Y</v>
          </cell>
          <cell r="VZ174" t="str">
            <v>Y</v>
          </cell>
          <cell r="WA174"/>
          <cell r="WB174"/>
          <cell r="WC174" t="str">
            <v>Y</v>
          </cell>
          <cell r="WD174" t="str">
            <v>Y</v>
          </cell>
          <cell r="WE174" t="str">
            <v>Y</v>
          </cell>
          <cell r="WF174"/>
          <cell r="WG174" t="str">
            <v>Y</v>
          </cell>
          <cell r="WH174" t="str">
            <v>Y</v>
          </cell>
          <cell r="WI174" t="str">
            <v>Y</v>
          </cell>
          <cell r="WJ174"/>
          <cell r="WK174"/>
          <cell r="WL174" t="str">
            <v>Y</v>
          </cell>
          <cell r="WM174" t="str">
            <v>N</v>
          </cell>
          <cell r="WN174" t="str">
            <v>Y</v>
          </cell>
          <cell r="WO174" t="str">
            <v>Y</v>
          </cell>
          <cell r="WP174"/>
          <cell r="WQ174"/>
          <cell r="WR174"/>
          <cell r="WS174" t="str">
            <v>N</v>
          </cell>
          <cell r="WT174" t="str">
            <v>N</v>
          </cell>
          <cell r="WU174" t="str">
            <v>N</v>
          </cell>
          <cell r="WV174" t="str">
            <v>N</v>
          </cell>
          <cell r="WW174" t="str">
            <v>N</v>
          </cell>
          <cell r="WX174" t="str">
            <v>N</v>
          </cell>
          <cell r="WY174" t="str">
            <v>N</v>
          </cell>
          <cell r="WZ174" t="str">
            <v>N</v>
          </cell>
          <cell r="XA174"/>
          <cell r="XB174" t="str">
            <v>N</v>
          </cell>
          <cell r="XC174"/>
          <cell r="XD174"/>
          <cell r="XE174"/>
          <cell r="XF174"/>
          <cell r="XG174"/>
          <cell r="XH174"/>
          <cell r="XI174" t="str">
            <v>Y</v>
          </cell>
          <cell r="XJ174"/>
          <cell r="XK174" t="str">
            <v>N</v>
          </cell>
          <cell r="XL174" t="str">
            <v>N</v>
          </cell>
          <cell r="XM174"/>
          <cell r="XN174" t="str">
            <v>Y</v>
          </cell>
          <cell r="XO174"/>
          <cell r="XP174" t="str">
            <v>N</v>
          </cell>
          <cell r="XQ174" t="str">
            <v>N</v>
          </cell>
          <cell r="XR174" t="str">
            <v>Y</v>
          </cell>
          <cell r="XS174" t="str">
            <v>Y</v>
          </cell>
          <cell r="XT174" t="str">
            <v>Y</v>
          </cell>
          <cell r="XU174" t="str">
            <v>Y</v>
          </cell>
          <cell r="XV174" t="str">
            <v>Y</v>
          </cell>
        </row>
        <row r="175">
          <cell r="E175" t="str">
            <v>Y</v>
          </cell>
          <cell r="F175" t="str">
            <v>Y</v>
          </cell>
          <cell r="G175" t="str">
            <v>Y</v>
          </cell>
          <cell r="H175" t="str">
            <v>Y</v>
          </cell>
          <cell r="I175" t="str">
            <v>Y</v>
          </cell>
          <cell r="J175" t="str">
            <v>Y</v>
          </cell>
          <cell r="K175" t="str">
            <v>Y</v>
          </cell>
          <cell r="L175" t="str">
            <v>Y</v>
          </cell>
          <cell r="M175" t="str">
            <v>Y</v>
          </cell>
          <cell r="N175" t="str">
            <v>Y</v>
          </cell>
          <cell r="O175"/>
          <cell r="P175" t="str">
            <v>Y</v>
          </cell>
          <cell r="Q175" t="str">
            <v>Y</v>
          </cell>
          <cell r="R175" t="str">
            <v>Y</v>
          </cell>
          <cell r="S175" t="str">
            <v>Y</v>
          </cell>
          <cell r="T175" t="str">
            <v>Y</v>
          </cell>
          <cell r="U175" t="str">
            <v>Y</v>
          </cell>
          <cell r="V175" t="str">
            <v>Y</v>
          </cell>
          <cell r="W175" t="str">
            <v>Y</v>
          </cell>
          <cell r="X175" t="str">
            <v>Y</v>
          </cell>
          <cell r="Y175" t="str">
            <v>Y</v>
          </cell>
          <cell r="Z175"/>
          <cell r="AA175" t="str">
            <v>Y</v>
          </cell>
          <cell r="AB175" t="str">
            <v>Y</v>
          </cell>
          <cell r="AC175" t="str">
            <v>Y</v>
          </cell>
          <cell r="AD175" t="str">
            <v>Y</v>
          </cell>
          <cell r="AE175" t="str">
            <v>Y</v>
          </cell>
          <cell r="AF175" t="str">
            <v>Y</v>
          </cell>
          <cell r="AG175" t="str">
            <v>Y</v>
          </cell>
          <cell r="AH175" t="str">
            <v>Y</v>
          </cell>
          <cell r="AI175" t="str">
            <v>Y</v>
          </cell>
          <cell r="AJ175" t="str">
            <v>Y</v>
          </cell>
          <cell r="AK175" t="str">
            <v>Y</v>
          </cell>
          <cell r="AL175" t="str">
            <v>Y</v>
          </cell>
          <cell r="AM175" t="str">
            <v>N</v>
          </cell>
          <cell r="AN175" t="str">
            <v>Y</v>
          </cell>
          <cell r="AO175" t="str">
            <v>Y</v>
          </cell>
          <cell r="AP175" t="str">
            <v>Y</v>
          </cell>
          <cell r="AQ175" t="str">
            <v>Y</v>
          </cell>
          <cell r="AR175" t="str">
            <v>Y</v>
          </cell>
          <cell r="AS175" t="str">
            <v>Y</v>
          </cell>
          <cell r="AT175" t="str">
            <v>Y</v>
          </cell>
          <cell r="AU175" t="str">
            <v>N</v>
          </cell>
          <cell r="AV175" t="str">
            <v>Y</v>
          </cell>
          <cell r="AW175" t="str">
            <v>Y</v>
          </cell>
          <cell r="AX175" t="str">
            <v>N</v>
          </cell>
          <cell r="AY175"/>
          <cell r="AZ175" t="str">
            <v>Y</v>
          </cell>
          <cell r="BA175"/>
          <cell r="BB175" t="str">
            <v>Y</v>
          </cell>
          <cell r="BC175" t="str">
            <v>Y</v>
          </cell>
          <cell r="BD175" t="str">
            <v>Y</v>
          </cell>
          <cell r="BE175" t="str">
            <v>Y</v>
          </cell>
          <cell r="BF175" t="str">
            <v>Y</v>
          </cell>
          <cell r="BG175" t="str">
            <v>Y</v>
          </cell>
          <cell r="BH175" t="str">
            <v>N</v>
          </cell>
          <cell r="BI175" t="str">
            <v>Y</v>
          </cell>
          <cell r="BJ175" t="str">
            <v>N</v>
          </cell>
          <cell r="BK175" t="str">
            <v>Y</v>
          </cell>
          <cell r="BL175" t="str">
            <v>Y</v>
          </cell>
          <cell r="BM175" t="str">
            <v>N</v>
          </cell>
          <cell r="BN175" t="str">
            <v>N</v>
          </cell>
          <cell r="BO175" t="str">
            <v>Y</v>
          </cell>
          <cell r="BP175" t="str">
            <v>Y</v>
          </cell>
          <cell r="BQ175" t="str">
            <v>Y</v>
          </cell>
          <cell r="BR175" t="str">
            <v>N</v>
          </cell>
          <cell r="BS175" t="str">
            <v>N</v>
          </cell>
          <cell r="BT175" t="str">
            <v>N</v>
          </cell>
          <cell r="BU175" t="str">
            <v>N</v>
          </cell>
          <cell r="BV175" t="str">
            <v>N</v>
          </cell>
          <cell r="BW175" t="str">
            <v>Y</v>
          </cell>
          <cell r="BX175" t="str">
            <v>Y</v>
          </cell>
          <cell r="BY175" t="str">
            <v>N</v>
          </cell>
          <cell r="BZ175" t="str">
            <v>N</v>
          </cell>
          <cell r="CA175" t="str">
            <v>N</v>
          </cell>
          <cell r="CB175" t="str">
            <v>Y</v>
          </cell>
          <cell r="CC175" t="str">
            <v>Y</v>
          </cell>
          <cell r="CD175" t="str">
            <v>Y</v>
          </cell>
          <cell r="CE175" t="str">
            <v>Y</v>
          </cell>
          <cell r="CF175" t="str">
            <v>Y</v>
          </cell>
          <cell r="CG175" t="str">
            <v>Y</v>
          </cell>
          <cell r="CH175" t="str">
            <v>Y</v>
          </cell>
          <cell r="CI175" t="str">
            <v>Y</v>
          </cell>
          <cell r="CJ175" t="str">
            <v>Y</v>
          </cell>
          <cell r="CK175" t="str">
            <v>Y</v>
          </cell>
          <cell r="CL175" t="str">
            <v>Y</v>
          </cell>
          <cell r="CM175"/>
          <cell r="CN175" t="str">
            <v>Y</v>
          </cell>
          <cell r="CO175" t="str">
            <v>Y</v>
          </cell>
          <cell r="CP175" t="str">
            <v>Y</v>
          </cell>
          <cell r="CQ175" t="str">
            <v>Y</v>
          </cell>
          <cell r="CR175"/>
          <cell r="CS175" t="str">
            <v>Y</v>
          </cell>
          <cell r="CT175" t="str">
            <v>Y</v>
          </cell>
          <cell r="CU175" t="str">
            <v>Y</v>
          </cell>
          <cell r="CV175" t="str">
            <v>Y</v>
          </cell>
          <cell r="CW175" t="str">
            <v>Y</v>
          </cell>
          <cell r="CX175" t="str">
            <v>Y</v>
          </cell>
          <cell r="CY175" t="str">
            <v>Y</v>
          </cell>
          <cell r="CZ175" t="str">
            <v>Y</v>
          </cell>
          <cell r="DA175" t="str">
            <v>Y</v>
          </cell>
          <cell r="DB175" t="str">
            <v>Y</v>
          </cell>
          <cell r="DC175" t="str">
            <v>Y</v>
          </cell>
          <cell r="DD175" t="str">
            <v>Y</v>
          </cell>
          <cell r="DE175" t="str">
            <v>Y</v>
          </cell>
          <cell r="DF175" t="str">
            <v>Y</v>
          </cell>
          <cell r="DG175" t="str">
            <v>Y</v>
          </cell>
          <cell r="DH175" t="str">
            <v>Y</v>
          </cell>
          <cell r="DI175" t="str">
            <v>Y</v>
          </cell>
          <cell r="DJ175" t="str">
            <v>Y</v>
          </cell>
          <cell r="DK175" t="str">
            <v>Y</v>
          </cell>
          <cell r="DL175" t="str">
            <v>Y</v>
          </cell>
          <cell r="DM175" t="str">
            <v>Y</v>
          </cell>
          <cell r="DN175" t="str">
            <v>Y</v>
          </cell>
          <cell r="DO175" t="str">
            <v>Y</v>
          </cell>
          <cell r="DP175" t="str">
            <v>Y</v>
          </cell>
          <cell r="DQ175" t="str">
            <v>Y</v>
          </cell>
          <cell r="DR175" t="str">
            <v>Y</v>
          </cell>
          <cell r="DS175" t="str">
            <v>Y</v>
          </cell>
          <cell r="DT175" t="str">
            <v>Y</v>
          </cell>
          <cell r="DU175" t="str">
            <v>Y</v>
          </cell>
          <cell r="DV175" t="str">
            <v>Y</v>
          </cell>
          <cell r="DW175" t="str">
            <v>Y</v>
          </cell>
          <cell r="DX175" t="str">
            <v>Y</v>
          </cell>
          <cell r="DY175" t="str">
            <v>Y</v>
          </cell>
          <cell r="DZ175" t="str">
            <v>Y</v>
          </cell>
          <cell r="EA175" t="str">
            <v>Y</v>
          </cell>
          <cell r="EB175"/>
          <cell r="EC175" t="str">
            <v>Y</v>
          </cell>
          <cell r="ED175" t="str">
            <v>Y</v>
          </cell>
          <cell r="EE175" t="str">
            <v>Y</v>
          </cell>
          <cell r="EF175" t="str">
            <v>N</v>
          </cell>
          <cell r="EG175" t="str">
            <v>Y</v>
          </cell>
          <cell r="EH175" t="str">
            <v>Y</v>
          </cell>
          <cell r="EI175" t="str">
            <v>N</v>
          </cell>
          <cell r="EJ175" t="str">
            <v>N</v>
          </cell>
          <cell r="EK175" t="str">
            <v>Y</v>
          </cell>
          <cell r="EL175"/>
          <cell r="EM175" t="str">
            <v>Y</v>
          </cell>
          <cell r="EN175" t="str">
            <v>Y</v>
          </cell>
          <cell r="EO175" t="str">
            <v>Y</v>
          </cell>
          <cell r="EP175" t="str">
            <v>Y</v>
          </cell>
          <cell r="EQ175" t="str">
            <v>Y</v>
          </cell>
          <cell r="ER175" t="str">
            <v>Y</v>
          </cell>
          <cell r="ES175" t="str">
            <v>Y</v>
          </cell>
          <cell r="ET175" t="str">
            <v>N</v>
          </cell>
          <cell r="EU175" t="str">
            <v>Y</v>
          </cell>
          <cell r="EV175" t="str">
            <v>Y</v>
          </cell>
          <cell r="EW175" t="str">
            <v>Y</v>
          </cell>
          <cell r="EX175" t="str">
            <v>Y</v>
          </cell>
          <cell r="EY175"/>
          <cell r="EZ175" t="str">
            <v>Y</v>
          </cell>
          <cell r="FA175" t="str">
            <v>N</v>
          </cell>
          <cell r="FB175" t="str">
            <v>Y</v>
          </cell>
          <cell r="FC175" t="str">
            <v>N</v>
          </cell>
          <cell r="FD175" t="str">
            <v>N</v>
          </cell>
          <cell r="FE175" t="str">
            <v>Y</v>
          </cell>
          <cell r="FF175" t="str">
            <v>N</v>
          </cell>
          <cell r="FG175" t="str">
            <v>N</v>
          </cell>
          <cell r="FH175" t="str">
            <v>Y</v>
          </cell>
          <cell r="FI175" t="str">
            <v>N</v>
          </cell>
          <cell r="FJ175" t="str">
            <v>N</v>
          </cell>
          <cell r="FK175" t="str">
            <v>N</v>
          </cell>
          <cell r="FL175" t="str">
            <v>N</v>
          </cell>
          <cell r="FM175" t="str">
            <v>N</v>
          </cell>
          <cell r="FN175" t="str">
            <v>N</v>
          </cell>
          <cell r="FO175" t="str">
            <v>Y</v>
          </cell>
          <cell r="FP175" t="str">
            <v>N</v>
          </cell>
          <cell r="FQ175" t="str">
            <v>N</v>
          </cell>
          <cell r="FR175" t="str">
            <v>N</v>
          </cell>
          <cell r="FS175" t="str">
            <v>Y</v>
          </cell>
          <cell r="FT175" t="str">
            <v>Y</v>
          </cell>
          <cell r="FU175" t="str">
            <v>N</v>
          </cell>
          <cell r="FV175" t="str">
            <v>N</v>
          </cell>
          <cell r="FW175" t="str">
            <v>N</v>
          </cell>
          <cell r="FX175" t="str">
            <v>Y</v>
          </cell>
          <cell r="FY175" t="str">
            <v>N</v>
          </cell>
          <cell r="FZ175" t="str">
            <v>N</v>
          </cell>
          <cell r="GA175" t="str">
            <v>Y</v>
          </cell>
          <cell r="GB175"/>
          <cell r="GC175" t="str">
            <v>Y</v>
          </cell>
          <cell r="GD175" t="str">
            <v>Y</v>
          </cell>
          <cell r="GE175"/>
          <cell r="GF175" t="str">
            <v>Y</v>
          </cell>
          <cell r="GG175" t="str">
            <v>Y</v>
          </cell>
          <cell r="GH175" t="str">
            <v>Y</v>
          </cell>
          <cell r="GI175" t="str">
            <v>Y</v>
          </cell>
          <cell r="GJ175" t="str">
            <v>Y</v>
          </cell>
          <cell r="GK175" t="str">
            <v>Y</v>
          </cell>
          <cell r="GL175" t="str">
            <v>Y</v>
          </cell>
          <cell r="GM175" t="str">
            <v>Y</v>
          </cell>
          <cell r="GN175" t="str">
            <v>Y</v>
          </cell>
          <cell r="GO175" t="str">
            <v>Y</v>
          </cell>
          <cell r="GP175" t="str">
            <v>Y</v>
          </cell>
          <cell r="GQ175" t="str">
            <v>Y</v>
          </cell>
          <cell r="GR175" t="str">
            <v>Y</v>
          </cell>
          <cell r="GS175" t="str">
            <v>Y</v>
          </cell>
          <cell r="GT175" t="str">
            <v>Y</v>
          </cell>
          <cell r="GU175" t="str">
            <v>Y</v>
          </cell>
          <cell r="GV175" t="str">
            <v>Y</v>
          </cell>
          <cell r="GW175" t="str">
            <v>Y</v>
          </cell>
          <cell r="GX175" t="str">
            <v>Y</v>
          </cell>
          <cell r="GY175" t="str">
            <v>Y</v>
          </cell>
          <cell r="GZ175" t="str">
            <v>Y</v>
          </cell>
          <cell r="HA175" t="str">
            <v>Y</v>
          </cell>
          <cell r="HB175" t="str">
            <v>Y</v>
          </cell>
          <cell r="HC175" t="str">
            <v>Y</v>
          </cell>
          <cell r="HD175" t="str">
            <v>Y</v>
          </cell>
          <cell r="HE175" t="str">
            <v>Y</v>
          </cell>
          <cell r="HF175"/>
          <cell r="HG175" t="str">
            <v>Y</v>
          </cell>
          <cell r="HH175" t="str">
            <v>Y</v>
          </cell>
          <cell r="HI175" t="str">
            <v>Y</v>
          </cell>
          <cell r="HJ175" t="str">
            <v>Y</v>
          </cell>
          <cell r="HK175" t="str">
            <v>Y</v>
          </cell>
          <cell r="HL175" t="str">
            <v>Y</v>
          </cell>
          <cell r="HM175" t="str">
            <v>Y</v>
          </cell>
          <cell r="HN175" t="str">
            <v>Y</v>
          </cell>
          <cell r="HO175" t="str">
            <v>Y</v>
          </cell>
          <cell r="HP175"/>
          <cell r="HQ175" t="str">
            <v>Y</v>
          </cell>
          <cell r="HR175" t="str">
            <v>Y</v>
          </cell>
          <cell r="HS175" t="str">
            <v>Y</v>
          </cell>
          <cell r="HT175" t="str">
            <v>Y</v>
          </cell>
          <cell r="HU175" t="str">
            <v>Y</v>
          </cell>
          <cell r="HV175" t="str">
            <v>Y</v>
          </cell>
          <cell r="HW175" t="str">
            <v>Y</v>
          </cell>
          <cell r="HX175" t="str">
            <v>Y</v>
          </cell>
          <cell r="HY175"/>
          <cell r="HZ175" t="str">
            <v>Y</v>
          </cell>
          <cell r="IA175" t="str">
            <v>Y</v>
          </cell>
          <cell r="IB175" t="str">
            <v>Y</v>
          </cell>
          <cell r="IC175" t="str">
            <v>Y</v>
          </cell>
          <cell r="ID175" t="str">
            <v>Y</v>
          </cell>
          <cell r="IE175" t="str">
            <v>N</v>
          </cell>
          <cell r="IF175" t="str">
            <v>Y</v>
          </cell>
          <cell r="IG175" t="str">
            <v>Y</v>
          </cell>
          <cell r="IH175" t="str">
            <v>N</v>
          </cell>
          <cell r="II175"/>
          <cell r="IJ175" t="str">
            <v>Y</v>
          </cell>
          <cell r="IK175" t="str">
            <v>Y</v>
          </cell>
          <cell r="IL175" t="str">
            <v>Y</v>
          </cell>
          <cell r="IM175" t="str">
            <v>Y</v>
          </cell>
          <cell r="IN175"/>
          <cell r="IO175" t="str">
            <v>Y</v>
          </cell>
          <cell r="IP175" t="str">
            <v>Y</v>
          </cell>
          <cell r="IQ175" t="str">
            <v>Y</v>
          </cell>
          <cell r="IR175" t="str">
            <v>Y</v>
          </cell>
          <cell r="IS175" t="str">
            <v>Y</v>
          </cell>
          <cell r="IT175" t="str">
            <v>Y</v>
          </cell>
          <cell r="IU175" t="str">
            <v>Y</v>
          </cell>
          <cell r="IV175" t="str">
            <v>Y</v>
          </cell>
          <cell r="IW175"/>
          <cell r="IX175" t="str">
            <v>Y</v>
          </cell>
          <cell r="IY175" t="str">
            <v>Y</v>
          </cell>
          <cell r="IZ175" t="str">
            <v>Y</v>
          </cell>
          <cell r="JA175" t="str">
            <v>Y</v>
          </cell>
          <cell r="JB175" t="str">
            <v>Y</v>
          </cell>
          <cell r="JC175" t="str">
            <v>Y</v>
          </cell>
          <cell r="JD175" t="str">
            <v>Y</v>
          </cell>
          <cell r="JE175" t="str">
            <v>Y</v>
          </cell>
          <cell r="JF175" t="str">
            <v>Y</v>
          </cell>
          <cell r="JG175"/>
          <cell r="JH175" t="str">
            <v>Y</v>
          </cell>
          <cell r="JI175"/>
          <cell r="JJ175" t="str">
            <v>Y</v>
          </cell>
          <cell r="JK175" t="str">
            <v>Y</v>
          </cell>
          <cell r="JL175" t="str">
            <v>Y</v>
          </cell>
          <cell r="JM175" t="str">
            <v>Y</v>
          </cell>
          <cell r="JN175" t="str">
            <v>Y</v>
          </cell>
          <cell r="JO175" t="str">
            <v>Y</v>
          </cell>
          <cell r="JP175" t="str">
            <v>Y</v>
          </cell>
          <cell r="JQ175" t="str">
            <v>Y</v>
          </cell>
          <cell r="JR175" t="str">
            <v>Y</v>
          </cell>
          <cell r="JS175" t="str">
            <v>Y</v>
          </cell>
          <cell r="JT175" t="str">
            <v>Y</v>
          </cell>
          <cell r="JU175" t="str">
            <v>Y</v>
          </cell>
          <cell r="JV175" t="str">
            <v>Y</v>
          </cell>
          <cell r="JW175" t="str">
            <v>Y</v>
          </cell>
          <cell r="JX175" t="str">
            <v>Y</v>
          </cell>
          <cell r="JY175" t="str">
            <v>Y</v>
          </cell>
          <cell r="JZ175" t="str">
            <v>Y</v>
          </cell>
          <cell r="KA175" t="str">
            <v>Y</v>
          </cell>
          <cell r="KB175" t="str">
            <v>Y</v>
          </cell>
          <cell r="KC175" t="str">
            <v>Y</v>
          </cell>
          <cell r="KD175" t="str">
            <v>Y</v>
          </cell>
          <cell r="KE175" t="str">
            <v>Y</v>
          </cell>
          <cell r="KF175" t="str">
            <v>N</v>
          </cell>
          <cell r="KG175" t="str">
            <v>Y</v>
          </cell>
          <cell r="KH175"/>
          <cell r="KI175" t="str">
            <v>Y</v>
          </cell>
          <cell r="KJ175" t="str">
            <v>Y</v>
          </cell>
          <cell r="KK175" t="str">
            <v>Y</v>
          </cell>
          <cell r="KL175" t="str">
            <v>N</v>
          </cell>
          <cell r="KM175" t="str">
            <v>Y</v>
          </cell>
          <cell r="KN175" t="str">
            <v>Y</v>
          </cell>
          <cell r="KO175" t="str">
            <v>N</v>
          </cell>
          <cell r="KP175" t="str">
            <v>Y</v>
          </cell>
          <cell r="KQ175" t="str">
            <v>Y</v>
          </cell>
          <cell r="KR175" t="str">
            <v>Y</v>
          </cell>
          <cell r="KS175" t="str">
            <v>Y</v>
          </cell>
          <cell r="KT175" t="str">
            <v>Y</v>
          </cell>
          <cell r="KU175" t="str">
            <v>Y</v>
          </cell>
          <cell r="KV175" t="str">
            <v>Y</v>
          </cell>
          <cell r="KW175" t="str">
            <v>Y</v>
          </cell>
          <cell r="KX175" t="str">
            <v>Y</v>
          </cell>
          <cell r="KY175" t="str">
            <v>Y</v>
          </cell>
          <cell r="KZ175" t="str">
            <v>Y</v>
          </cell>
          <cell r="LA175" t="str">
            <v>Y</v>
          </cell>
          <cell r="LB175" t="str">
            <v>Y</v>
          </cell>
          <cell r="LC175" t="str">
            <v>Y</v>
          </cell>
          <cell r="LD175" t="str">
            <v>Y</v>
          </cell>
          <cell r="LE175" t="str">
            <v>Y</v>
          </cell>
          <cell r="LF175" t="str">
            <v>Y</v>
          </cell>
          <cell r="LG175" t="str">
            <v>Y</v>
          </cell>
          <cell r="LH175" t="str">
            <v>Y</v>
          </cell>
          <cell r="LI175" t="str">
            <v>Y</v>
          </cell>
          <cell r="LJ175" t="str">
            <v>Y</v>
          </cell>
          <cell r="LK175" t="str">
            <v>Y</v>
          </cell>
          <cell r="LL175" t="str">
            <v>Y</v>
          </cell>
          <cell r="LM175" t="str">
            <v>Y</v>
          </cell>
          <cell r="LN175" t="str">
            <v>Y</v>
          </cell>
          <cell r="LO175" t="str">
            <v>Y</v>
          </cell>
          <cell r="LP175" t="str">
            <v>Y</v>
          </cell>
          <cell r="LQ175" t="str">
            <v>Y</v>
          </cell>
          <cell r="LR175"/>
          <cell r="LS175" t="str">
            <v>Y</v>
          </cell>
          <cell r="LT175" t="str">
            <v>Y</v>
          </cell>
          <cell r="LU175" t="str">
            <v>N</v>
          </cell>
          <cell r="LV175" t="str">
            <v>N</v>
          </cell>
          <cell r="LW175" t="str">
            <v>Y</v>
          </cell>
          <cell r="LX175" t="str">
            <v>Y</v>
          </cell>
          <cell r="LY175" t="str">
            <v>Y</v>
          </cell>
          <cell r="LZ175" t="str">
            <v>N</v>
          </cell>
          <cell r="MA175" t="str">
            <v>Y</v>
          </cell>
          <cell r="MB175" t="str">
            <v>N</v>
          </cell>
          <cell r="MC175" t="str">
            <v>Y</v>
          </cell>
          <cell r="MD175" t="str">
            <v>Y</v>
          </cell>
          <cell r="ME175" t="str">
            <v>Y</v>
          </cell>
          <cell r="MF175" t="str">
            <v>Y</v>
          </cell>
          <cell r="MG175" t="str">
            <v>Y</v>
          </cell>
          <cell r="MH175" t="str">
            <v>N</v>
          </cell>
          <cell r="MI175" t="str">
            <v>N</v>
          </cell>
          <cell r="MJ175" t="str">
            <v>Y</v>
          </cell>
          <cell r="MK175" t="str">
            <v>Y</v>
          </cell>
          <cell r="ML175" t="str">
            <v>N</v>
          </cell>
          <cell r="MM175" t="str">
            <v>N</v>
          </cell>
          <cell r="MN175" t="str">
            <v>Y</v>
          </cell>
          <cell r="MO175" t="str">
            <v>Y</v>
          </cell>
          <cell r="MP175" t="str">
            <v>N</v>
          </cell>
          <cell r="MQ175"/>
          <cell r="MR175" t="str">
            <v>Y</v>
          </cell>
          <cell r="MS175" t="str">
            <v>N</v>
          </cell>
          <cell r="MT175" t="str">
            <v>Y</v>
          </cell>
          <cell r="MU175" t="str">
            <v>Y</v>
          </cell>
          <cell r="MV175" t="str">
            <v>Y</v>
          </cell>
          <cell r="MW175" t="str">
            <v>Y</v>
          </cell>
          <cell r="MX175" t="str">
            <v>Y</v>
          </cell>
          <cell r="MY175" t="str">
            <v>Y</v>
          </cell>
          <cell r="MZ175" t="str">
            <v>Y</v>
          </cell>
          <cell r="NA175" t="str">
            <v>Y</v>
          </cell>
          <cell r="NB175" t="str">
            <v>Y</v>
          </cell>
          <cell r="NC175" t="str">
            <v>Y</v>
          </cell>
          <cell r="ND175" t="str">
            <v>Y</v>
          </cell>
          <cell r="NE175" t="str">
            <v>Y</v>
          </cell>
          <cell r="NF175" t="str">
            <v>Y</v>
          </cell>
          <cell r="NG175" t="str">
            <v>Y</v>
          </cell>
          <cell r="NH175" t="str">
            <v>Y</v>
          </cell>
          <cell r="NI175" t="str">
            <v>Y</v>
          </cell>
          <cell r="NJ175" t="str">
            <v>Y</v>
          </cell>
          <cell r="NK175" t="str">
            <v>Y</v>
          </cell>
          <cell r="NL175" t="str">
            <v>Y</v>
          </cell>
          <cell r="NM175" t="str">
            <v>Y</v>
          </cell>
          <cell r="NN175" t="str">
            <v>Y</v>
          </cell>
          <cell r="NO175" t="str">
            <v>Y</v>
          </cell>
          <cell r="NP175" t="str">
            <v>Y</v>
          </cell>
          <cell r="NQ175" t="str">
            <v>Y</v>
          </cell>
          <cell r="NR175" t="str">
            <v>Y</v>
          </cell>
          <cell r="NS175"/>
          <cell r="NT175"/>
          <cell r="NU175" t="str">
            <v>Y</v>
          </cell>
          <cell r="NV175" t="str">
            <v>Y</v>
          </cell>
          <cell r="NW175" t="str">
            <v>Y</v>
          </cell>
          <cell r="NX175" t="str">
            <v>Y</v>
          </cell>
          <cell r="NY175" t="str">
            <v>Y</v>
          </cell>
          <cell r="NZ175" t="str">
            <v>Y</v>
          </cell>
          <cell r="OA175" t="str">
            <v>Y</v>
          </cell>
          <cell r="OB175" t="str">
            <v>Y</v>
          </cell>
          <cell r="OC175"/>
          <cell r="OD175" t="str">
            <v>Y</v>
          </cell>
          <cell r="OE175" t="str">
            <v>Y</v>
          </cell>
          <cell r="OF175" t="str">
            <v>Y</v>
          </cell>
          <cell r="OG175" t="str">
            <v>N</v>
          </cell>
          <cell r="OH175"/>
          <cell r="OI175" t="str">
            <v>Y</v>
          </cell>
          <cell r="OJ175" t="str">
            <v>Y</v>
          </cell>
          <cell r="OK175" t="str">
            <v>Y</v>
          </cell>
          <cell r="OL175" t="str">
            <v>Y</v>
          </cell>
          <cell r="OM175" t="str">
            <v>Y</v>
          </cell>
          <cell r="ON175" t="str">
            <v>Y</v>
          </cell>
          <cell r="OO175" t="str">
            <v>Y</v>
          </cell>
          <cell r="OP175"/>
          <cell r="OQ175" t="str">
            <v>Y</v>
          </cell>
          <cell r="OR175" t="str">
            <v>Y</v>
          </cell>
          <cell r="OS175" t="str">
            <v>Y</v>
          </cell>
          <cell r="OT175"/>
          <cell r="OU175" t="str">
            <v>Y</v>
          </cell>
          <cell r="OV175" t="str">
            <v>Y</v>
          </cell>
          <cell r="OW175" t="str">
            <v>Y</v>
          </cell>
          <cell r="OX175" t="str">
            <v>Y</v>
          </cell>
          <cell r="OY175" t="str">
            <v>Y</v>
          </cell>
          <cell r="OZ175" t="str">
            <v>Y</v>
          </cell>
          <cell r="PA175" t="str">
            <v>Y</v>
          </cell>
          <cell r="PB175" t="str">
            <v>Y</v>
          </cell>
          <cell r="PC175" t="str">
            <v>Y</v>
          </cell>
          <cell r="PD175" t="str">
            <v>Y</v>
          </cell>
          <cell r="PE175" t="str">
            <v>Y</v>
          </cell>
          <cell r="PF175" t="str">
            <v>Y</v>
          </cell>
          <cell r="PG175" t="str">
            <v>Y</v>
          </cell>
          <cell r="PH175" t="str">
            <v>Y</v>
          </cell>
          <cell r="PI175" t="str">
            <v>Y</v>
          </cell>
          <cell r="PJ175" t="str">
            <v>Y</v>
          </cell>
          <cell r="PK175" t="str">
            <v>Y</v>
          </cell>
          <cell r="PL175" t="str">
            <v>Y</v>
          </cell>
          <cell r="PM175" t="str">
            <v>Y</v>
          </cell>
          <cell r="PN175" t="str">
            <v>Y</v>
          </cell>
          <cell r="PO175" t="str">
            <v>Y</v>
          </cell>
          <cell r="PP175" t="str">
            <v>Y</v>
          </cell>
          <cell r="PQ175" t="str">
            <v>Y</v>
          </cell>
          <cell r="PR175" t="str">
            <v>Y</v>
          </cell>
          <cell r="PS175" t="str">
            <v>Y</v>
          </cell>
          <cell r="PT175" t="str">
            <v>Y</v>
          </cell>
          <cell r="PU175" t="str">
            <v>Y</v>
          </cell>
          <cell r="PV175" t="str">
            <v>Y</v>
          </cell>
          <cell r="PW175" t="str">
            <v>Y</v>
          </cell>
          <cell r="PX175" t="str">
            <v>Y</v>
          </cell>
          <cell r="PY175" t="str">
            <v>Y</v>
          </cell>
          <cell r="PZ175" t="str">
            <v>Y</v>
          </cell>
          <cell r="QA175"/>
          <cell r="QB175" t="str">
            <v>Y</v>
          </cell>
          <cell r="QC175" t="str">
            <v>Y</v>
          </cell>
          <cell r="QD175" t="str">
            <v>Y</v>
          </cell>
          <cell r="QE175" t="str">
            <v>Y</v>
          </cell>
          <cell r="QF175" t="str">
            <v>Y</v>
          </cell>
          <cell r="QG175" t="str">
            <v>Y</v>
          </cell>
          <cell r="QH175" t="str">
            <v>Y</v>
          </cell>
          <cell r="QI175" t="str">
            <v>Y</v>
          </cell>
          <cell r="QJ175" t="str">
            <v>Y</v>
          </cell>
          <cell r="QK175" t="str">
            <v>Y</v>
          </cell>
          <cell r="QL175" t="str">
            <v>Y</v>
          </cell>
          <cell r="QM175" t="str">
            <v>Y</v>
          </cell>
          <cell r="QN175" t="str">
            <v>Y</v>
          </cell>
          <cell r="QO175" t="str">
            <v>Y</v>
          </cell>
          <cell r="QP175" t="str">
            <v>Y</v>
          </cell>
          <cell r="QQ175" t="str">
            <v>Y</v>
          </cell>
          <cell r="QR175" t="str">
            <v>Y</v>
          </cell>
          <cell r="QS175" t="str">
            <v>Y</v>
          </cell>
          <cell r="QT175" t="str">
            <v>Y</v>
          </cell>
          <cell r="QU175" t="str">
            <v>Y</v>
          </cell>
          <cell r="QV175" t="str">
            <v>Y</v>
          </cell>
          <cell r="QW175" t="str">
            <v>N</v>
          </cell>
          <cell r="QX175" t="str">
            <v>Y</v>
          </cell>
          <cell r="QY175" t="str">
            <v>Y</v>
          </cell>
          <cell r="QZ175"/>
          <cell r="RA175" t="str">
            <v>Y</v>
          </cell>
          <cell r="RB175" t="str">
            <v>Y</v>
          </cell>
          <cell r="RC175" t="str">
            <v>Y</v>
          </cell>
          <cell r="RD175" t="str">
            <v>Y</v>
          </cell>
          <cell r="RE175" t="str">
            <v>Y</v>
          </cell>
          <cell r="RF175" t="str">
            <v>Y</v>
          </cell>
          <cell r="RG175" t="str">
            <v>Y</v>
          </cell>
          <cell r="RH175" t="str">
            <v>Y</v>
          </cell>
          <cell r="RI175" t="str">
            <v>Y</v>
          </cell>
          <cell r="RJ175" t="str">
            <v>Y</v>
          </cell>
          <cell r="RK175" t="str">
            <v>Y</v>
          </cell>
          <cell r="RL175" t="str">
            <v>Y</v>
          </cell>
          <cell r="RM175"/>
          <cell r="RN175" t="str">
            <v>Y</v>
          </cell>
          <cell r="RO175" t="str">
            <v>Y</v>
          </cell>
          <cell r="RP175" t="str">
            <v>Y</v>
          </cell>
          <cell r="RQ175" t="str">
            <v>N</v>
          </cell>
          <cell r="RR175" t="str">
            <v>Y</v>
          </cell>
          <cell r="RS175" t="str">
            <v>Y</v>
          </cell>
          <cell r="RT175" t="str">
            <v>Y</v>
          </cell>
          <cell r="RU175" t="str">
            <v>N</v>
          </cell>
          <cell r="RV175" t="str">
            <v>N</v>
          </cell>
          <cell r="RW175" t="str">
            <v>Y</v>
          </cell>
          <cell r="RX175" t="str">
            <v>Y</v>
          </cell>
          <cell r="RY175"/>
          <cell r="RZ175" t="str">
            <v>Y</v>
          </cell>
          <cell r="SA175" t="str">
            <v>Y</v>
          </cell>
          <cell r="SB175" t="str">
            <v>Y</v>
          </cell>
          <cell r="SC175"/>
          <cell r="SD175" t="str">
            <v>Y</v>
          </cell>
          <cell r="SE175" t="str">
            <v>N</v>
          </cell>
          <cell r="SF175" t="str">
            <v>Y</v>
          </cell>
          <cell r="SG175" t="str">
            <v>Y</v>
          </cell>
          <cell r="SH175" t="str">
            <v>Y</v>
          </cell>
          <cell r="SI175" t="str">
            <v>Y</v>
          </cell>
          <cell r="SJ175" t="str">
            <v>Y</v>
          </cell>
          <cell r="SK175" t="str">
            <v>N</v>
          </cell>
          <cell r="SL175" t="str">
            <v>N</v>
          </cell>
          <cell r="SM175"/>
          <cell r="SN175" t="str">
            <v>Y</v>
          </cell>
          <cell r="SO175" t="str">
            <v>Y</v>
          </cell>
          <cell r="SP175" t="str">
            <v>Y</v>
          </cell>
          <cell r="SQ175" t="str">
            <v>Y</v>
          </cell>
          <cell r="SR175" t="str">
            <v>Y</v>
          </cell>
          <cell r="SS175" t="str">
            <v>Y</v>
          </cell>
          <cell r="ST175" t="str">
            <v>Y</v>
          </cell>
          <cell r="SU175" t="str">
            <v>Y</v>
          </cell>
          <cell r="SV175" t="str">
            <v>Y</v>
          </cell>
          <cell r="SW175" t="str">
            <v>Y</v>
          </cell>
          <cell r="SX175" t="str">
            <v>Y</v>
          </cell>
          <cell r="SY175" t="str">
            <v>Y</v>
          </cell>
          <cell r="SZ175" t="str">
            <v>Y</v>
          </cell>
          <cell r="TA175" t="str">
            <v>Y</v>
          </cell>
          <cell r="TB175" t="str">
            <v>Y</v>
          </cell>
          <cell r="TC175" t="str">
            <v>Y</v>
          </cell>
          <cell r="TD175" t="str">
            <v>Y</v>
          </cell>
          <cell r="TE175" t="str">
            <v>Y</v>
          </cell>
          <cell r="TF175" t="str">
            <v>N</v>
          </cell>
          <cell r="TG175" t="str">
            <v>Y</v>
          </cell>
          <cell r="TH175" t="str">
            <v>Y</v>
          </cell>
          <cell r="TI175" t="str">
            <v>Y</v>
          </cell>
          <cell r="TJ175" t="str">
            <v>Y</v>
          </cell>
          <cell r="TK175" t="str">
            <v>Y</v>
          </cell>
          <cell r="TL175" t="str">
            <v>Y</v>
          </cell>
          <cell r="TM175" t="str">
            <v>Y</v>
          </cell>
          <cell r="TN175" t="str">
            <v>Y</v>
          </cell>
          <cell r="TO175" t="str">
            <v>Y</v>
          </cell>
          <cell r="TP175" t="str">
            <v>Y</v>
          </cell>
          <cell r="TQ175" t="str">
            <v>Y</v>
          </cell>
          <cell r="TR175"/>
          <cell r="TS175" t="str">
            <v>Y</v>
          </cell>
          <cell r="TT175" t="str">
            <v>Y</v>
          </cell>
          <cell r="TU175" t="str">
            <v>Y</v>
          </cell>
          <cell r="TV175" t="str">
            <v>Y</v>
          </cell>
          <cell r="TW175" t="str">
            <v>Y</v>
          </cell>
          <cell r="TX175" t="str">
            <v>Y</v>
          </cell>
          <cell r="TY175" t="str">
            <v>Y</v>
          </cell>
          <cell r="TZ175" t="str">
            <v>Y</v>
          </cell>
          <cell r="UA175" t="str">
            <v>Y</v>
          </cell>
          <cell r="UB175" t="str">
            <v>Y</v>
          </cell>
          <cell r="UC175" t="str">
            <v>Y</v>
          </cell>
          <cell r="UD175" t="str">
            <v>Y</v>
          </cell>
          <cell r="UE175" t="str">
            <v>Y</v>
          </cell>
          <cell r="UF175" t="str">
            <v>Y</v>
          </cell>
          <cell r="UG175" t="str">
            <v>Y</v>
          </cell>
          <cell r="UH175" t="str">
            <v>Y</v>
          </cell>
          <cell r="UI175" t="str">
            <v>Y</v>
          </cell>
          <cell r="UJ175" t="str">
            <v>Y</v>
          </cell>
          <cell r="UK175" t="str">
            <v>Y</v>
          </cell>
          <cell r="UL175" t="str">
            <v>Y</v>
          </cell>
          <cell r="UM175" t="str">
            <v>Y</v>
          </cell>
          <cell r="UN175" t="str">
            <v>Y</v>
          </cell>
          <cell r="UO175"/>
          <cell r="UP175" t="str">
            <v>Y</v>
          </cell>
          <cell r="UQ175" t="str">
            <v>Y</v>
          </cell>
          <cell r="UR175"/>
          <cell r="US175" t="str">
            <v>N</v>
          </cell>
          <cell r="UT175" t="str">
            <v>Y</v>
          </cell>
          <cell r="UU175" t="str">
            <v>Y</v>
          </cell>
          <cell r="UV175" t="str">
            <v>Y</v>
          </cell>
          <cell r="UW175" t="str">
            <v>Y</v>
          </cell>
          <cell r="UX175" t="str">
            <v>Y</v>
          </cell>
          <cell r="UY175" t="str">
            <v>Y</v>
          </cell>
          <cell r="UZ175" t="str">
            <v>Y</v>
          </cell>
          <cell r="VA175" t="str">
            <v>Y</v>
          </cell>
          <cell r="VB175" t="str">
            <v>Y</v>
          </cell>
          <cell r="VC175" t="str">
            <v>Y</v>
          </cell>
          <cell r="VD175" t="str">
            <v>Y</v>
          </cell>
          <cell r="VE175" t="str">
            <v>Y</v>
          </cell>
          <cell r="VF175" t="str">
            <v>Y</v>
          </cell>
          <cell r="VG175"/>
          <cell r="VH175" t="str">
            <v>Y</v>
          </cell>
          <cell r="VI175" t="str">
            <v>Y</v>
          </cell>
          <cell r="VJ175" t="str">
            <v>Y</v>
          </cell>
          <cell r="VK175" t="str">
            <v>Y</v>
          </cell>
          <cell r="VL175" t="str">
            <v>Y</v>
          </cell>
          <cell r="VM175"/>
          <cell r="VN175" t="str">
            <v>Y</v>
          </cell>
          <cell r="VO175" t="str">
            <v>Y</v>
          </cell>
          <cell r="VP175"/>
          <cell r="VQ175" t="str">
            <v>Y</v>
          </cell>
          <cell r="VR175" t="str">
            <v>Y</v>
          </cell>
          <cell r="VS175" t="str">
            <v>Y</v>
          </cell>
          <cell r="VT175" t="str">
            <v>Y</v>
          </cell>
          <cell r="VU175" t="str">
            <v>Y</v>
          </cell>
          <cell r="VV175" t="str">
            <v>Y</v>
          </cell>
          <cell r="VW175" t="str">
            <v>Y</v>
          </cell>
          <cell r="VX175"/>
          <cell r="VY175" t="str">
            <v>Y</v>
          </cell>
          <cell r="VZ175" t="str">
            <v>Y</v>
          </cell>
          <cell r="WA175"/>
          <cell r="WB175"/>
          <cell r="WC175" t="str">
            <v>Y</v>
          </cell>
          <cell r="WD175" t="str">
            <v>Y</v>
          </cell>
          <cell r="WE175" t="str">
            <v>Y</v>
          </cell>
          <cell r="WF175"/>
          <cell r="WG175" t="str">
            <v>Y</v>
          </cell>
          <cell r="WH175" t="str">
            <v>Y</v>
          </cell>
          <cell r="WI175" t="str">
            <v>Y</v>
          </cell>
          <cell r="WJ175"/>
          <cell r="WK175"/>
          <cell r="WL175" t="str">
            <v>Y</v>
          </cell>
          <cell r="WM175" t="str">
            <v>N</v>
          </cell>
          <cell r="WN175" t="str">
            <v>Y</v>
          </cell>
          <cell r="WO175" t="str">
            <v>Y</v>
          </cell>
          <cell r="WP175"/>
          <cell r="WQ175"/>
          <cell r="WR175"/>
          <cell r="WS175" t="str">
            <v>N</v>
          </cell>
          <cell r="WT175" t="str">
            <v>N</v>
          </cell>
          <cell r="WU175" t="str">
            <v>Y</v>
          </cell>
          <cell r="WV175" t="str">
            <v>Y</v>
          </cell>
          <cell r="WW175" t="str">
            <v>Y</v>
          </cell>
          <cell r="WX175" t="str">
            <v>Y</v>
          </cell>
          <cell r="WY175" t="str">
            <v>Y</v>
          </cell>
          <cell r="WZ175" t="str">
            <v>Y</v>
          </cell>
          <cell r="XA175"/>
          <cell r="XB175" t="str">
            <v>Y</v>
          </cell>
          <cell r="XC175"/>
          <cell r="XD175"/>
          <cell r="XE175"/>
          <cell r="XF175"/>
          <cell r="XG175"/>
          <cell r="XH175"/>
          <cell r="XI175" t="str">
            <v>N</v>
          </cell>
          <cell r="XJ175"/>
          <cell r="XK175" t="str">
            <v>Y</v>
          </cell>
          <cell r="XL175" t="str">
            <v>N</v>
          </cell>
          <cell r="XM175"/>
          <cell r="XN175" t="str">
            <v>Y</v>
          </cell>
          <cell r="XO175"/>
          <cell r="XP175" t="str">
            <v>Y</v>
          </cell>
          <cell r="XQ175" t="str">
            <v>Y</v>
          </cell>
          <cell r="XR175" t="str">
            <v>Y</v>
          </cell>
          <cell r="XS175" t="str">
            <v>N</v>
          </cell>
          <cell r="XT175" t="str">
            <v>Y</v>
          </cell>
          <cell r="XU175" t="str">
            <v>Y</v>
          </cell>
          <cell r="XV175" t="str">
            <v>Y</v>
          </cell>
        </row>
        <row r="176">
          <cell r="E176" t="str">
            <v>N</v>
          </cell>
          <cell r="F176" t="str">
            <v>N</v>
          </cell>
          <cell r="G176" t="str">
            <v>Y</v>
          </cell>
          <cell r="H176" t="str">
            <v>N</v>
          </cell>
          <cell r="I176" t="str">
            <v>Y</v>
          </cell>
          <cell r="J176" t="str">
            <v>Y</v>
          </cell>
          <cell r="K176" t="str">
            <v>Y</v>
          </cell>
          <cell r="L176" t="str">
            <v>N</v>
          </cell>
          <cell r="M176" t="str">
            <v>Y</v>
          </cell>
          <cell r="N176" t="str">
            <v>Y</v>
          </cell>
          <cell r="O176"/>
          <cell r="P176" t="str">
            <v>Y</v>
          </cell>
          <cell r="Q176" t="str">
            <v>Y</v>
          </cell>
          <cell r="R176" t="str">
            <v>N</v>
          </cell>
          <cell r="S176" t="str">
            <v>Y</v>
          </cell>
          <cell r="T176" t="str">
            <v>Y</v>
          </cell>
          <cell r="U176" t="str">
            <v>Y</v>
          </cell>
          <cell r="V176" t="str">
            <v>N</v>
          </cell>
          <cell r="W176" t="str">
            <v>N</v>
          </cell>
          <cell r="X176" t="str">
            <v>N</v>
          </cell>
          <cell r="Y176" t="str">
            <v>N</v>
          </cell>
          <cell r="Z176"/>
          <cell r="AA176" t="str">
            <v>N</v>
          </cell>
          <cell r="AB176" t="str">
            <v>N</v>
          </cell>
          <cell r="AC176" t="str">
            <v>Y</v>
          </cell>
          <cell r="AD176" t="str">
            <v>Y</v>
          </cell>
          <cell r="AE176" t="str">
            <v>N</v>
          </cell>
          <cell r="AF176" t="str">
            <v>Y</v>
          </cell>
          <cell r="AG176" t="str">
            <v>Y</v>
          </cell>
          <cell r="AH176" t="str">
            <v>N</v>
          </cell>
          <cell r="AI176" t="str">
            <v>Y</v>
          </cell>
          <cell r="AJ176" t="str">
            <v>N</v>
          </cell>
          <cell r="AK176" t="str">
            <v>N</v>
          </cell>
          <cell r="AL176" t="str">
            <v>N</v>
          </cell>
          <cell r="AM176" t="str">
            <v>N</v>
          </cell>
          <cell r="AN176" t="str">
            <v>N</v>
          </cell>
          <cell r="AO176" t="str">
            <v>N</v>
          </cell>
          <cell r="AP176" t="str">
            <v>N</v>
          </cell>
          <cell r="AQ176" t="str">
            <v>N</v>
          </cell>
          <cell r="AR176" t="str">
            <v>N</v>
          </cell>
          <cell r="AS176" t="str">
            <v>N</v>
          </cell>
          <cell r="AT176" t="str">
            <v>N</v>
          </cell>
          <cell r="AU176" t="str">
            <v>N</v>
          </cell>
          <cell r="AV176" t="str">
            <v>Y</v>
          </cell>
          <cell r="AW176" t="str">
            <v>N</v>
          </cell>
          <cell r="AX176" t="str">
            <v>N</v>
          </cell>
          <cell r="AY176"/>
          <cell r="AZ176" t="str">
            <v>N</v>
          </cell>
          <cell r="BA176"/>
          <cell r="BB176" t="str">
            <v>N</v>
          </cell>
          <cell r="BC176" t="str">
            <v>N</v>
          </cell>
          <cell r="BD176" t="str">
            <v>Y</v>
          </cell>
          <cell r="BE176" t="str">
            <v>N</v>
          </cell>
          <cell r="BF176" t="str">
            <v>N</v>
          </cell>
          <cell r="BG176" t="str">
            <v>Y</v>
          </cell>
          <cell r="BH176" t="str">
            <v>N</v>
          </cell>
          <cell r="BI176" t="str">
            <v>N</v>
          </cell>
          <cell r="BJ176" t="str">
            <v>N</v>
          </cell>
          <cell r="BK176" t="str">
            <v>Y</v>
          </cell>
          <cell r="BL176" t="str">
            <v>N</v>
          </cell>
          <cell r="BM176" t="str">
            <v>N</v>
          </cell>
          <cell r="BN176" t="str">
            <v>N</v>
          </cell>
          <cell r="BO176" t="str">
            <v>N</v>
          </cell>
          <cell r="BP176" t="str">
            <v>N</v>
          </cell>
          <cell r="BQ176" t="str">
            <v>N</v>
          </cell>
          <cell r="BR176" t="str">
            <v>N</v>
          </cell>
          <cell r="BS176" t="str">
            <v>N</v>
          </cell>
          <cell r="BT176" t="str">
            <v>N</v>
          </cell>
          <cell r="BU176" t="str">
            <v>N</v>
          </cell>
          <cell r="BV176" t="str">
            <v>Y</v>
          </cell>
          <cell r="BW176" t="str">
            <v>N</v>
          </cell>
          <cell r="BX176" t="str">
            <v>N</v>
          </cell>
          <cell r="BY176" t="str">
            <v>N</v>
          </cell>
          <cell r="BZ176" t="str">
            <v>Y</v>
          </cell>
          <cell r="CA176" t="str">
            <v>N</v>
          </cell>
          <cell r="CB176" t="str">
            <v>N</v>
          </cell>
          <cell r="CC176" t="str">
            <v>N</v>
          </cell>
          <cell r="CD176" t="str">
            <v>N</v>
          </cell>
          <cell r="CE176" t="str">
            <v>Y</v>
          </cell>
          <cell r="CF176" t="str">
            <v>N</v>
          </cell>
          <cell r="CG176" t="str">
            <v>N</v>
          </cell>
          <cell r="CH176" t="str">
            <v>N</v>
          </cell>
          <cell r="CI176" t="str">
            <v>Y</v>
          </cell>
          <cell r="CJ176" t="str">
            <v>Y</v>
          </cell>
          <cell r="CK176" t="str">
            <v>Y</v>
          </cell>
          <cell r="CL176" t="str">
            <v>N</v>
          </cell>
          <cell r="CM176"/>
          <cell r="CN176" t="str">
            <v>Y</v>
          </cell>
          <cell r="CO176" t="str">
            <v>Y</v>
          </cell>
          <cell r="CP176" t="str">
            <v>Y</v>
          </cell>
          <cell r="CQ176" t="str">
            <v>Y</v>
          </cell>
          <cell r="CR176"/>
          <cell r="CS176" t="str">
            <v>Y</v>
          </cell>
          <cell r="CT176" t="str">
            <v>N</v>
          </cell>
          <cell r="CU176" t="str">
            <v>Y</v>
          </cell>
          <cell r="CV176" t="str">
            <v>Y</v>
          </cell>
          <cell r="CW176" t="str">
            <v>Y</v>
          </cell>
          <cell r="CX176" t="str">
            <v>Y</v>
          </cell>
          <cell r="CY176" t="str">
            <v>N</v>
          </cell>
          <cell r="CZ176" t="str">
            <v>Y</v>
          </cell>
          <cell r="DA176" t="str">
            <v>Y</v>
          </cell>
          <cell r="DB176" t="str">
            <v>N</v>
          </cell>
          <cell r="DC176" t="str">
            <v>Y</v>
          </cell>
          <cell r="DD176" t="str">
            <v>Y</v>
          </cell>
          <cell r="DE176" t="str">
            <v>N</v>
          </cell>
          <cell r="DF176" t="str">
            <v>Y</v>
          </cell>
          <cell r="DG176" t="str">
            <v>Y</v>
          </cell>
          <cell r="DH176" t="str">
            <v>N</v>
          </cell>
          <cell r="DI176" t="str">
            <v>Y</v>
          </cell>
          <cell r="DJ176" t="str">
            <v>Y</v>
          </cell>
          <cell r="DK176" t="str">
            <v>N</v>
          </cell>
          <cell r="DL176" t="str">
            <v>Y</v>
          </cell>
          <cell r="DM176" t="str">
            <v>N</v>
          </cell>
          <cell r="DN176" t="str">
            <v>N</v>
          </cell>
          <cell r="DO176" t="str">
            <v>N</v>
          </cell>
          <cell r="DP176" t="str">
            <v>N</v>
          </cell>
          <cell r="DQ176" t="str">
            <v>N</v>
          </cell>
          <cell r="DR176" t="str">
            <v>N</v>
          </cell>
          <cell r="DS176" t="str">
            <v>N</v>
          </cell>
          <cell r="DT176" t="str">
            <v>N</v>
          </cell>
          <cell r="DU176" t="str">
            <v>N</v>
          </cell>
          <cell r="DV176" t="str">
            <v>Y</v>
          </cell>
          <cell r="DW176" t="str">
            <v>N</v>
          </cell>
          <cell r="DX176" t="str">
            <v>N</v>
          </cell>
          <cell r="DY176" t="str">
            <v>Y</v>
          </cell>
          <cell r="DZ176" t="str">
            <v>Y</v>
          </cell>
          <cell r="EA176" t="str">
            <v>Y</v>
          </cell>
          <cell r="EB176"/>
          <cell r="EC176" t="str">
            <v>N</v>
          </cell>
          <cell r="ED176" t="str">
            <v>N</v>
          </cell>
          <cell r="EE176" t="str">
            <v>N</v>
          </cell>
          <cell r="EF176" t="str">
            <v>N</v>
          </cell>
          <cell r="EG176" t="str">
            <v>N</v>
          </cell>
          <cell r="EH176" t="str">
            <v>N</v>
          </cell>
          <cell r="EI176" t="str">
            <v>N</v>
          </cell>
          <cell r="EJ176" t="str">
            <v>N</v>
          </cell>
          <cell r="EK176" t="str">
            <v>Y</v>
          </cell>
          <cell r="EL176"/>
          <cell r="EM176" t="str">
            <v>Y</v>
          </cell>
          <cell r="EN176" t="str">
            <v>Y</v>
          </cell>
          <cell r="EO176" t="str">
            <v>N</v>
          </cell>
          <cell r="EP176" t="str">
            <v>Y</v>
          </cell>
          <cell r="EQ176" t="str">
            <v>Y</v>
          </cell>
          <cell r="ER176" t="str">
            <v>N</v>
          </cell>
          <cell r="ES176" t="str">
            <v>Y</v>
          </cell>
          <cell r="ET176" t="str">
            <v>N</v>
          </cell>
          <cell r="EU176" t="str">
            <v>Y</v>
          </cell>
          <cell r="EV176" t="str">
            <v>Y</v>
          </cell>
          <cell r="EW176" t="str">
            <v>Y</v>
          </cell>
          <cell r="EX176" t="str">
            <v>Y</v>
          </cell>
          <cell r="EY176"/>
          <cell r="EZ176" t="str">
            <v>Y</v>
          </cell>
          <cell r="FA176" t="str">
            <v>Y</v>
          </cell>
          <cell r="FB176" t="str">
            <v>Y</v>
          </cell>
          <cell r="FC176" t="str">
            <v>N</v>
          </cell>
          <cell r="FD176" t="str">
            <v>N</v>
          </cell>
          <cell r="FE176" t="str">
            <v>N</v>
          </cell>
          <cell r="FF176" t="str">
            <v>N</v>
          </cell>
          <cell r="FG176" t="str">
            <v>N</v>
          </cell>
          <cell r="FH176" t="str">
            <v>Y</v>
          </cell>
          <cell r="FI176" t="str">
            <v>N</v>
          </cell>
          <cell r="FJ176" t="str">
            <v>Y</v>
          </cell>
          <cell r="FK176" t="str">
            <v>N</v>
          </cell>
          <cell r="FL176" t="str">
            <v>N</v>
          </cell>
          <cell r="FM176" t="str">
            <v>N</v>
          </cell>
          <cell r="FN176" t="str">
            <v>Y</v>
          </cell>
          <cell r="FO176" t="str">
            <v>Y</v>
          </cell>
          <cell r="FP176" t="str">
            <v>N</v>
          </cell>
          <cell r="FQ176" t="str">
            <v>N</v>
          </cell>
          <cell r="FR176" t="str">
            <v>Y</v>
          </cell>
          <cell r="FS176" t="str">
            <v>N</v>
          </cell>
          <cell r="FT176" t="str">
            <v>Y</v>
          </cell>
          <cell r="FU176" t="str">
            <v>N</v>
          </cell>
          <cell r="FV176" t="str">
            <v>N</v>
          </cell>
          <cell r="FW176" t="str">
            <v>N</v>
          </cell>
          <cell r="FX176" t="str">
            <v>N</v>
          </cell>
          <cell r="FY176" t="str">
            <v>N</v>
          </cell>
          <cell r="FZ176" t="str">
            <v>N</v>
          </cell>
          <cell r="GA176" t="str">
            <v>Y</v>
          </cell>
          <cell r="GB176"/>
          <cell r="GC176" t="str">
            <v>Y</v>
          </cell>
          <cell r="GD176" t="str">
            <v>N</v>
          </cell>
          <cell r="GE176"/>
          <cell r="GF176" t="str">
            <v>N</v>
          </cell>
          <cell r="GG176" t="str">
            <v>N</v>
          </cell>
          <cell r="GH176" t="str">
            <v>N</v>
          </cell>
          <cell r="GI176" t="str">
            <v>Y</v>
          </cell>
          <cell r="GJ176" t="str">
            <v>N</v>
          </cell>
          <cell r="GK176" t="str">
            <v>N</v>
          </cell>
          <cell r="GL176" t="str">
            <v>N</v>
          </cell>
          <cell r="GM176" t="str">
            <v>N</v>
          </cell>
          <cell r="GN176" t="str">
            <v>N</v>
          </cell>
          <cell r="GO176" t="str">
            <v>N</v>
          </cell>
          <cell r="GP176" t="str">
            <v>N</v>
          </cell>
          <cell r="GQ176" t="str">
            <v>N</v>
          </cell>
          <cell r="GR176" t="str">
            <v>N</v>
          </cell>
          <cell r="GS176" t="str">
            <v>N</v>
          </cell>
          <cell r="GT176" t="str">
            <v>N</v>
          </cell>
          <cell r="GU176" t="str">
            <v>N</v>
          </cell>
          <cell r="GV176" t="str">
            <v>N</v>
          </cell>
          <cell r="GW176" t="str">
            <v>N</v>
          </cell>
          <cell r="GX176" t="str">
            <v>N</v>
          </cell>
          <cell r="GY176" t="str">
            <v>N</v>
          </cell>
          <cell r="GZ176" t="str">
            <v>N</v>
          </cell>
          <cell r="HA176" t="str">
            <v>N</v>
          </cell>
          <cell r="HB176" t="str">
            <v>Y</v>
          </cell>
          <cell r="HC176" t="str">
            <v>N</v>
          </cell>
          <cell r="HD176" t="str">
            <v>Y</v>
          </cell>
          <cell r="HE176" t="str">
            <v>N</v>
          </cell>
          <cell r="HF176"/>
          <cell r="HG176" t="str">
            <v>Y</v>
          </cell>
          <cell r="HH176" t="str">
            <v>Y</v>
          </cell>
          <cell r="HI176" t="str">
            <v>N</v>
          </cell>
          <cell r="HJ176" t="str">
            <v>N</v>
          </cell>
          <cell r="HK176" t="str">
            <v>Y</v>
          </cell>
          <cell r="HL176" t="str">
            <v>N</v>
          </cell>
          <cell r="HM176" t="str">
            <v>N</v>
          </cell>
          <cell r="HN176" t="str">
            <v>Y</v>
          </cell>
          <cell r="HO176" t="str">
            <v>Y</v>
          </cell>
          <cell r="HP176"/>
          <cell r="HQ176" t="str">
            <v>N</v>
          </cell>
          <cell r="HR176" t="str">
            <v>Y</v>
          </cell>
          <cell r="HS176" t="str">
            <v>N</v>
          </cell>
          <cell r="HT176" t="str">
            <v>N</v>
          </cell>
          <cell r="HU176" t="str">
            <v>N</v>
          </cell>
          <cell r="HV176" t="str">
            <v>N</v>
          </cell>
          <cell r="HW176" t="str">
            <v>N</v>
          </cell>
          <cell r="HX176" t="str">
            <v>N</v>
          </cell>
          <cell r="HY176"/>
          <cell r="HZ176" t="str">
            <v>N</v>
          </cell>
          <cell r="IA176" t="str">
            <v>Y</v>
          </cell>
          <cell r="IB176" t="str">
            <v>N</v>
          </cell>
          <cell r="IC176" t="str">
            <v>Y</v>
          </cell>
          <cell r="ID176" t="str">
            <v>Y</v>
          </cell>
          <cell r="IE176" t="str">
            <v>N</v>
          </cell>
          <cell r="IF176" t="str">
            <v>N</v>
          </cell>
          <cell r="IG176" t="str">
            <v>Y</v>
          </cell>
          <cell r="IH176" t="str">
            <v>N</v>
          </cell>
          <cell r="II176"/>
          <cell r="IJ176" t="str">
            <v>Y</v>
          </cell>
          <cell r="IK176" t="str">
            <v>Y</v>
          </cell>
          <cell r="IL176" t="str">
            <v>Y</v>
          </cell>
          <cell r="IM176" t="str">
            <v>N</v>
          </cell>
          <cell r="IN176"/>
          <cell r="IO176" t="str">
            <v>N</v>
          </cell>
          <cell r="IP176" t="str">
            <v>N</v>
          </cell>
          <cell r="IQ176" t="str">
            <v>N</v>
          </cell>
          <cell r="IR176" t="str">
            <v>Y</v>
          </cell>
          <cell r="IS176" t="str">
            <v>Y</v>
          </cell>
          <cell r="IT176" t="str">
            <v>Y</v>
          </cell>
          <cell r="IU176" t="str">
            <v>N</v>
          </cell>
          <cell r="IV176" t="str">
            <v>N</v>
          </cell>
          <cell r="IW176"/>
          <cell r="IX176" t="str">
            <v>N</v>
          </cell>
          <cell r="IY176" t="str">
            <v>N</v>
          </cell>
          <cell r="IZ176" t="str">
            <v>Y</v>
          </cell>
          <cell r="JA176" t="str">
            <v>N</v>
          </cell>
          <cell r="JB176" t="str">
            <v>Y</v>
          </cell>
          <cell r="JC176" t="str">
            <v>Y</v>
          </cell>
          <cell r="JD176" t="str">
            <v>Y</v>
          </cell>
          <cell r="JE176" t="str">
            <v>N</v>
          </cell>
          <cell r="JF176" t="str">
            <v>N</v>
          </cell>
          <cell r="JG176"/>
          <cell r="JH176" t="str">
            <v>N</v>
          </cell>
          <cell r="JI176"/>
          <cell r="JJ176" t="str">
            <v>N</v>
          </cell>
          <cell r="JK176" t="str">
            <v>Y</v>
          </cell>
          <cell r="JL176" t="str">
            <v>N</v>
          </cell>
          <cell r="JM176" t="str">
            <v>Y</v>
          </cell>
          <cell r="JN176" t="str">
            <v>Y</v>
          </cell>
          <cell r="JO176" t="str">
            <v>N</v>
          </cell>
          <cell r="JP176" t="str">
            <v>N</v>
          </cell>
          <cell r="JQ176" t="str">
            <v>N</v>
          </cell>
          <cell r="JR176" t="str">
            <v>N</v>
          </cell>
          <cell r="JS176" t="str">
            <v>N</v>
          </cell>
          <cell r="JT176" t="str">
            <v>Y</v>
          </cell>
          <cell r="JU176" t="str">
            <v>N</v>
          </cell>
          <cell r="JV176" t="str">
            <v>N</v>
          </cell>
          <cell r="JW176" t="str">
            <v>N</v>
          </cell>
          <cell r="JX176" t="str">
            <v>N</v>
          </cell>
          <cell r="JY176" t="str">
            <v>N</v>
          </cell>
          <cell r="JZ176" t="str">
            <v>N</v>
          </cell>
          <cell r="KA176" t="str">
            <v>N</v>
          </cell>
          <cell r="KB176" t="str">
            <v>Y</v>
          </cell>
          <cell r="KC176" t="str">
            <v>N</v>
          </cell>
          <cell r="KD176" t="str">
            <v>N</v>
          </cell>
          <cell r="KE176" t="str">
            <v>N</v>
          </cell>
          <cell r="KF176" t="str">
            <v>N</v>
          </cell>
          <cell r="KG176" t="str">
            <v>N</v>
          </cell>
          <cell r="KH176"/>
          <cell r="KI176" t="str">
            <v>N</v>
          </cell>
          <cell r="KJ176" t="str">
            <v>N</v>
          </cell>
          <cell r="KK176" t="str">
            <v>N</v>
          </cell>
          <cell r="KL176" t="str">
            <v>N</v>
          </cell>
          <cell r="KM176" t="str">
            <v>N</v>
          </cell>
          <cell r="KN176" t="str">
            <v>N</v>
          </cell>
          <cell r="KO176" t="str">
            <v>N</v>
          </cell>
          <cell r="KP176" t="str">
            <v>N</v>
          </cell>
          <cell r="KQ176" t="str">
            <v>Y</v>
          </cell>
          <cell r="KR176" t="str">
            <v>N</v>
          </cell>
          <cell r="KS176" t="str">
            <v>N</v>
          </cell>
          <cell r="KT176" t="str">
            <v>N</v>
          </cell>
          <cell r="KU176" t="str">
            <v>N</v>
          </cell>
          <cell r="KV176" t="str">
            <v>N</v>
          </cell>
          <cell r="KW176" t="str">
            <v>Y</v>
          </cell>
          <cell r="KX176" t="str">
            <v>N</v>
          </cell>
          <cell r="KY176" t="str">
            <v>N</v>
          </cell>
          <cell r="KZ176" t="str">
            <v>Y</v>
          </cell>
          <cell r="LA176" t="str">
            <v>Y</v>
          </cell>
          <cell r="LB176" t="str">
            <v>Y</v>
          </cell>
          <cell r="LC176" t="str">
            <v>N</v>
          </cell>
          <cell r="LD176" t="str">
            <v>N</v>
          </cell>
          <cell r="LE176" t="str">
            <v>Y</v>
          </cell>
          <cell r="LF176" t="str">
            <v>Y</v>
          </cell>
          <cell r="LG176" t="str">
            <v>N</v>
          </cell>
          <cell r="LH176" t="str">
            <v>N</v>
          </cell>
          <cell r="LI176" t="str">
            <v>N</v>
          </cell>
          <cell r="LJ176" t="str">
            <v>Y</v>
          </cell>
          <cell r="LK176" t="str">
            <v>N</v>
          </cell>
          <cell r="LL176" t="str">
            <v>N</v>
          </cell>
          <cell r="LM176" t="str">
            <v>Y</v>
          </cell>
          <cell r="LN176" t="str">
            <v>N</v>
          </cell>
          <cell r="LO176" t="str">
            <v>N</v>
          </cell>
          <cell r="LP176" t="str">
            <v>N</v>
          </cell>
          <cell r="LQ176" t="str">
            <v>N</v>
          </cell>
          <cell r="LR176"/>
          <cell r="LS176" t="str">
            <v>Y</v>
          </cell>
          <cell r="LT176" t="str">
            <v>Y</v>
          </cell>
          <cell r="LU176" t="str">
            <v>N</v>
          </cell>
          <cell r="LV176" t="str">
            <v>N</v>
          </cell>
          <cell r="LW176" t="str">
            <v>N</v>
          </cell>
          <cell r="LX176" t="str">
            <v>Y</v>
          </cell>
          <cell r="LY176" t="str">
            <v>N</v>
          </cell>
          <cell r="LZ176" t="str">
            <v>N</v>
          </cell>
          <cell r="MA176" t="str">
            <v>Y</v>
          </cell>
          <cell r="MB176" t="str">
            <v>N</v>
          </cell>
          <cell r="MC176" t="str">
            <v>N</v>
          </cell>
          <cell r="MD176" t="str">
            <v>N</v>
          </cell>
          <cell r="ME176" t="str">
            <v>Y</v>
          </cell>
          <cell r="MF176" t="str">
            <v>N</v>
          </cell>
          <cell r="MG176" t="str">
            <v>Y</v>
          </cell>
          <cell r="MH176" t="str">
            <v>N</v>
          </cell>
          <cell r="MI176" t="str">
            <v>N</v>
          </cell>
          <cell r="MJ176" t="str">
            <v>N</v>
          </cell>
          <cell r="MK176" t="str">
            <v>N</v>
          </cell>
          <cell r="ML176" t="str">
            <v>N</v>
          </cell>
          <cell r="MM176" t="str">
            <v>N</v>
          </cell>
          <cell r="MN176" t="str">
            <v>N</v>
          </cell>
          <cell r="MO176" t="str">
            <v>N</v>
          </cell>
          <cell r="MP176" t="str">
            <v>N</v>
          </cell>
          <cell r="MQ176"/>
          <cell r="MR176" t="str">
            <v>N</v>
          </cell>
          <cell r="MS176" t="str">
            <v>N</v>
          </cell>
          <cell r="MT176" t="str">
            <v>Y</v>
          </cell>
          <cell r="MU176" t="str">
            <v>Y</v>
          </cell>
          <cell r="MV176" t="str">
            <v>Y</v>
          </cell>
          <cell r="MW176" t="str">
            <v>N</v>
          </cell>
          <cell r="MX176" t="str">
            <v>Y</v>
          </cell>
          <cell r="MY176" t="str">
            <v>Y</v>
          </cell>
          <cell r="MZ176" t="str">
            <v>N</v>
          </cell>
          <cell r="NA176" t="str">
            <v>Y</v>
          </cell>
          <cell r="NB176" t="str">
            <v>Y</v>
          </cell>
          <cell r="NC176" t="str">
            <v>Y</v>
          </cell>
          <cell r="ND176" t="str">
            <v>N</v>
          </cell>
          <cell r="NE176" t="str">
            <v>N</v>
          </cell>
          <cell r="NF176" t="str">
            <v>N</v>
          </cell>
          <cell r="NG176" t="str">
            <v>Y</v>
          </cell>
          <cell r="NH176" t="str">
            <v>Y</v>
          </cell>
          <cell r="NI176" t="str">
            <v>Y</v>
          </cell>
          <cell r="NJ176" t="str">
            <v>Y</v>
          </cell>
          <cell r="NK176" t="str">
            <v>N</v>
          </cell>
          <cell r="NL176" t="str">
            <v>Y</v>
          </cell>
          <cell r="NM176" t="str">
            <v>Y</v>
          </cell>
          <cell r="NN176" t="str">
            <v>Y</v>
          </cell>
          <cell r="NO176" t="str">
            <v>Y</v>
          </cell>
          <cell r="NP176" t="str">
            <v>N</v>
          </cell>
          <cell r="NQ176" t="str">
            <v>Y</v>
          </cell>
          <cell r="NR176" t="str">
            <v>N</v>
          </cell>
          <cell r="NS176"/>
          <cell r="NT176"/>
          <cell r="NU176" t="str">
            <v>Y</v>
          </cell>
          <cell r="NV176" t="str">
            <v>Y</v>
          </cell>
          <cell r="NW176" t="str">
            <v>Y</v>
          </cell>
          <cell r="NX176" t="str">
            <v>N</v>
          </cell>
          <cell r="NY176" t="str">
            <v>N</v>
          </cell>
          <cell r="NZ176" t="str">
            <v>N</v>
          </cell>
          <cell r="OA176" t="str">
            <v>Y</v>
          </cell>
          <cell r="OB176" t="str">
            <v>Y</v>
          </cell>
          <cell r="OC176"/>
          <cell r="OD176" t="str">
            <v>N</v>
          </cell>
          <cell r="OE176" t="str">
            <v>Y</v>
          </cell>
          <cell r="OF176" t="str">
            <v>N</v>
          </cell>
          <cell r="OG176" t="str">
            <v>N</v>
          </cell>
          <cell r="OH176"/>
          <cell r="OI176" t="str">
            <v>Y</v>
          </cell>
          <cell r="OJ176" t="str">
            <v>N</v>
          </cell>
          <cell r="OK176" t="str">
            <v>N</v>
          </cell>
          <cell r="OL176" t="str">
            <v>Y</v>
          </cell>
          <cell r="OM176" t="str">
            <v>N</v>
          </cell>
          <cell r="ON176" t="str">
            <v>Y</v>
          </cell>
          <cell r="OO176" t="str">
            <v>N</v>
          </cell>
          <cell r="OP176"/>
          <cell r="OQ176" t="str">
            <v>N</v>
          </cell>
          <cell r="OR176" t="str">
            <v>N</v>
          </cell>
          <cell r="OS176" t="str">
            <v>N</v>
          </cell>
          <cell r="OT176"/>
          <cell r="OU176" t="str">
            <v>Y</v>
          </cell>
          <cell r="OV176" t="str">
            <v>Y</v>
          </cell>
          <cell r="OW176" t="str">
            <v>Y</v>
          </cell>
          <cell r="OX176" t="str">
            <v>Y</v>
          </cell>
          <cell r="OY176" t="str">
            <v>Y</v>
          </cell>
          <cell r="OZ176" t="str">
            <v>N</v>
          </cell>
          <cell r="PA176" t="str">
            <v>N</v>
          </cell>
          <cell r="PB176" t="str">
            <v>N</v>
          </cell>
          <cell r="PC176" t="str">
            <v>N</v>
          </cell>
          <cell r="PD176" t="str">
            <v>Y</v>
          </cell>
          <cell r="PE176" t="str">
            <v>Y</v>
          </cell>
          <cell r="PF176" t="str">
            <v>Y</v>
          </cell>
          <cell r="PG176" t="str">
            <v>Y</v>
          </cell>
          <cell r="PH176" t="str">
            <v>N</v>
          </cell>
          <cell r="PI176" t="str">
            <v>Y</v>
          </cell>
          <cell r="PJ176" t="str">
            <v>N</v>
          </cell>
          <cell r="PK176" t="str">
            <v>Y</v>
          </cell>
          <cell r="PL176" t="str">
            <v>Y</v>
          </cell>
          <cell r="PM176" t="str">
            <v>Y</v>
          </cell>
          <cell r="PN176" t="str">
            <v>Y</v>
          </cell>
          <cell r="PO176" t="str">
            <v>Y</v>
          </cell>
          <cell r="PP176" t="str">
            <v>N</v>
          </cell>
          <cell r="PQ176" t="str">
            <v>N</v>
          </cell>
          <cell r="PR176" t="str">
            <v>N</v>
          </cell>
          <cell r="PS176" t="str">
            <v>Y</v>
          </cell>
          <cell r="PT176" t="str">
            <v>N</v>
          </cell>
          <cell r="PU176" t="str">
            <v>Y</v>
          </cell>
          <cell r="PV176" t="str">
            <v>Y</v>
          </cell>
          <cell r="PW176" t="str">
            <v>Y</v>
          </cell>
          <cell r="PX176" t="str">
            <v>Y</v>
          </cell>
          <cell r="PY176" t="str">
            <v>N</v>
          </cell>
          <cell r="PZ176" t="str">
            <v>Y</v>
          </cell>
          <cell r="QA176"/>
          <cell r="QB176" t="str">
            <v>N</v>
          </cell>
          <cell r="QC176" t="str">
            <v>N</v>
          </cell>
          <cell r="QD176" t="str">
            <v>N</v>
          </cell>
          <cell r="QE176" t="str">
            <v>Y</v>
          </cell>
          <cell r="QF176" t="str">
            <v>Y</v>
          </cell>
          <cell r="QG176" t="str">
            <v>Y</v>
          </cell>
          <cell r="QH176" t="str">
            <v>Y</v>
          </cell>
          <cell r="QI176" t="str">
            <v>Y</v>
          </cell>
          <cell r="QJ176" t="str">
            <v>Y</v>
          </cell>
          <cell r="QK176" t="str">
            <v>Y</v>
          </cell>
          <cell r="QL176" t="str">
            <v>Y</v>
          </cell>
          <cell r="QM176" t="str">
            <v>Y</v>
          </cell>
          <cell r="QN176" t="str">
            <v>Y</v>
          </cell>
          <cell r="QO176" t="str">
            <v>N</v>
          </cell>
          <cell r="QP176" t="str">
            <v>Y</v>
          </cell>
          <cell r="QQ176" t="str">
            <v>Y</v>
          </cell>
          <cell r="QR176" t="str">
            <v>Y</v>
          </cell>
          <cell r="QS176" t="str">
            <v>Y</v>
          </cell>
          <cell r="QT176" t="str">
            <v>N</v>
          </cell>
          <cell r="QU176" t="str">
            <v>Y</v>
          </cell>
          <cell r="QV176" t="str">
            <v>N</v>
          </cell>
          <cell r="QW176" t="str">
            <v>Y</v>
          </cell>
          <cell r="QX176" t="str">
            <v>N</v>
          </cell>
          <cell r="QY176" t="str">
            <v>N</v>
          </cell>
          <cell r="QZ176"/>
          <cell r="RA176" t="str">
            <v>Y</v>
          </cell>
          <cell r="RB176" t="str">
            <v>N</v>
          </cell>
          <cell r="RC176" t="str">
            <v>Y</v>
          </cell>
          <cell r="RD176" t="str">
            <v>Y</v>
          </cell>
          <cell r="RE176" t="str">
            <v>N</v>
          </cell>
          <cell r="RF176" t="str">
            <v>N</v>
          </cell>
          <cell r="RG176" t="str">
            <v>Y</v>
          </cell>
          <cell r="RH176" t="str">
            <v>N</v>
          </cell>
          <cell r="RI176" t="str">
            <v>Y</v>
          </cell>
          <cell r="RJ176" t="str">
            <v>Y</v>
          </cell>
          <cell r="RK176" t="str">
            <v>N</v>
          </cell>
          <cell r="RL176" t="str">
            <v>Y</v>
          </cell>
          <cell r="RM176"/>
          <cell r="RN176" t="str">
            <v>N</v>
          </cell>
          <cell r="RO176" t="str">
            <v>N</v>
          </cell>
          <cell r="RP176" t="str">
            <v>Y</v>
          </cell>
          <cell r="RQ176" t="str">
            <v>N</v>
          </cell>
          <cell r="RR176" t="str">
            <v>Y</v>
          </cell>
          <cell r="RS176" t="str">
            <v>N</v>
          </cell>
          <cell r="RT176" t="str">
            <v>N</v>
          </cell>
          <cell r="RU176" t="str">
            <v>N</v>
          </cell>
          <cell r="RV176" t="str">
            <v>N</v>
          </cell>
          <cell r="RW176" t="str">
            <v>N</v>
          </cell>
          <cell r="RX176" t="str">
            <v>N</v>
          </cell>
          <cell r="RY176"/>
          <cell r="RZ176" t="str">
            <v>N</v>
          </cell>
          <cell r="SA176" t="str">
            <v>N</v>
          </cell>
          <cell r="SB176" t="str">
            <v>N</v>
          </cell>
          <cell r="SC176"/>
          <cell r="SD176" t="str">
            <v>N</v>
          </cell>
          <cell r="SE176" t="str">
            <v>N</v>
          </cell>
          <cell r="SF176" t="str">
            <v>N</v>
          </cell>
          <cell r="SG176" t="str">
            <v>Y</v>
          </cell>
          <cell r="SH176" t="str">
            <v>N</v>
          </cell>
          <cell r="SI176" t="str">
            <v>N</v>
          </cell>
          <cell r="SJ176" t="str">
            <v>N</v>
          </cell>
          <cell r="SK176" t="str">
            <v>N</v>
          </cell>
          <cell r="SL176" t="str">
            <v>N</v>
          </cell>
          <cell r="SM176"/>
          <cell r="SN176" t="str">
            <v>N</v>
          </cell>
          <cell r="SO176" t="str">
            <v>Y</v>
          </cell>
          <cell r="SP176" t="str">
            <v>N</v>
          </cell>
          <cell r="SQ176" t="str">
            <v>N</v>
          </cell>
          <cell r="SR176" t="str">
            <v>N</v>
          </cell>
          <cell r="SS176" t="str">
            <v>Y</v>
          </cell>
          <cell r="ST176" t="str">
            <v>N</v>
          </cell>
          <cell r="SU176" t="str">
            <v>N</v>
          </cell>
          <cell r="SV176" t="str">
            <v>N</v>
          </cell>
          <cell r="SW176" t="str">
            <v>N</v>
          </cell>
          <cell r="SX176" t="str">
            <v>Y</v>
          </cell>
          <cell r="SY176" t="str">
            <v>N</v>
          </cell>
          <cell r="SZ176" t="str">
            <v>Y</v>
          </cell>
          <cell r="TA176" t="str">
            <v>Y</v>
          </cell>
          <cell r="TB176" t="str">
            <v>Y</v>
          </cell>
          <cell r="TC176" t="str">
            <v>Y</v>
          </cell>
          <cell r="TD176" t="str">
            <v>N</v>
          </cell>
          <cell r="TE176" t="str">
            <v>N</v>
          </cell>
          <cell r="TF176" t="str">
            <v>N</v>
          </cell>
          <cell r="TG176" t="str">
            <v>N</v>
          </cell>
          <cell r="TH176" t="str">
            <v>Y</v>
          </cell>
          <cell r="TI176" t="str">
            <v>N</v>
          </cell>
          <cell r="TJ176" t="str">
            <v>Y</v>
          </cell>
          <cell r="TK176" t="str">
            <v>N</v>
          </cell>
          <cell r="TL176" t="str">
            <v>Y</v>
          </cell>
          <cell r="TM176" t="str">
            <v>Y</v>
          </cell>
          <cell r="TN176" t="str">
            <v>Y</v>
          </cell>
          <cell r="TO176" t="str">
            <v>N</v>
          </cell>
          <cell r="TP176" t="str">
            <v>N</v>
          </cell>
          <cell r="TQ176" t="str">
            <v>Y</v>
          </cell>
          <cell r="TR176"/>
          <cell r="TS176" t="str">
            <v>N</v>
          </cell>
          <cell r="TT176" t="str">
            <v>Y</v>
          </cell>
          <cell r="TU176" t="str">
            <v>N</v>
          </cell>
          <cell r="TV176" t="str">
            <v>Y</v>
          </cell>
          <cell r="TW176" t="str">
            <v>Y</v>
          </cell>
          <cell r="TX176" t="str">
            <v>Y</v>
          </cell>
          <cell r="TY176" t="str">
            <v>N</v>
          </cell>
          <cell r="TZ176" t="str">
            <v>N</v>
          </cell>
          <cell r="UA176" t="str">
            <v>Y</v>
          </cell>
          <cell r="UB176" t="str">
            <v>Y</v>
          </cell>
          <cell r="UC176" t="str">
            <v>Y</v>
          </cell>
          <cell r="UD176" t="str">
            <v>N</v>
          </cell>
          <cell r="UE176" t="str">
            <v>N</v>
          </cell>
          <cell r="UF176" t="str">
            <v>N</v>
          </cell>
          <cell r="UG176" t="str">
            <v>Y</v>
          </cell>
          <cell r="UH176" t="str">
            <v>Y</v>
          </cell>
          <cell r="UI176" t="str">
            <v>N</v>
          </cell>
          <cell r="UJ176" t="str">
            <v>N</v>
          </cell>
          <cell r="UK176" t="str">
            <v>N</v>
          </cell>
          <cell r="UL176" t="str">
            <v>N</v>
          </cell>
          <cell r="UM176" t="str">
            <v>Y</v>
          </cell>
          <cell r="UN176" t="str">
            <v>Y</v>
          </cell>
          <cell r="UO176"/>
          <cell r="UP176" t="str">
            <v>N</v>
          </cell>
          <cell r="UQ176" t="str">
            <v>N</v>
          </cell>
          <cell r="UR176"/>
          <cell r="US176" t="str">
            <v>N</v>
          </cell>
          <cell r="UT176" t="str">
            <v>N</v>
          </cell>
          <cell r="UU176" t="str">
            <v>N</v>
          </cell>
          <cell r="UV176" t="str">
            <v>Y</v>
          </cell>
          <cell r="UW176" t="str">
            <v>Y</v>
          </cell>
          <cell r="UX176" t="str">
            <v>N</v>
          </cell>
          <cell r="UY176" t="str">
            <v>Y</v>
          </cell>
          <cell r="UZ176" t="str">
            <v>N</v>
          </cell>
          <cell r="VA176" t="str">
            <v>N</v>
          </cell>
          <cell r="VB176" t="str">
            <v>Y</v>
          </cell>
          <cell r="VC176" t="str">
            <v>N</v>
          </cell>
          <cell r="VD176" t="str">
            <v>Y</v>
          </cell>
          <cell r="VE176" t="str">
            <v>Y</v>
          </cell>
          <cell r="VF176" t="str">
            <v>Y</v>
          </cell>
          <cell r="VG176"/>
          <cell r="VH176" t="str">
            <v>N</v>
          </cell>
          <cell r="VI176" t="str">
            <v>Y</v>
          </cell>
          <cell r="VJ176" t="str">
            <v>N</v>
          </cell>
          <cell r="VK176" t="str">
            <v>Y</v>
          </cell>
          <cell r="VL176" t="str">
            <v>Y</v>
          </cell>
          <cell r="VM176"/>
          <cell r="VN176" t="str">
            <v>N</v>
          </cell>
          <cell r="VO176" t="str">
            <v>N</v>
          </cell>
          <cell r="VP176"/>
          <cell r="VQ176" t="str">
            <v>N</v>
          </cell>
          <cell r="VR176" t="str">
            <v>N</v>
          </cell>
          <cell r="VS176" t="str">
            <v>N</v>
          </cell>
          <cell r="VT176" t="str">
            <v>Y</v>
          </cell>
          <cell r="VU176" t="str">
            <v>N</v>
          </cell>
          <cell r="VV176" t="str">
            <v>N</v>
          </cell>
          <cell r="VW176" t="str">
            <v>N</v>
          </cell>
          <cell r="VX176"/>
          <cell r="VY176" t="str">
            <v>Y</v>
          </cell>
          <cell r="VZ176" t="str">
            <v>Y</v>
          </cell>
          <cell r="WA176"/>
          <cell r="WB176"/>
          <cell r="WC176" t="str">
            <v>Y</v>
          </cell>
          <cell r="WD176" t="str">
            <v>N</v>
          </cell>
          <cell r="WE176" t="str">
            <v>N</v>
          </cell>
          <cell r="WF176"/>
          <cell r="WG176" t="str">
            <v>Y</v>
          </cell>
          <cell r="WH176" t="str">
            <v>Y</v>
          </cell>
          <cell r="WI176" t="str">
            <v>Y</v>
          </cell>
          <cell r="WJ176"/>
          <cell r="WK176"/>
          <cell r="WL176" t="str">
            <v>N</v>
          </cell>
          <cell r="WM176" t="str">
            <v>N</v>
          </cell>
          <cell r="WN176" t="str">
            <v>N</v>
          </cell>
          <cell r="WO176" t="str">
            <v>Y</v>
          </cell>
          <cell r="WP176"/>
          <cell r="WQ176"/>
          <cell r="WR176"/>
          <cell r="WS176" t="str">
            <v>N</v>
          </cell>
          <cell r="WT176" t="str">
            <v>N</v>
          </cell>
          <cell r="WU176" t="str">
            <v>N</v>
          </cell>
          <cell r="WV176" t="str">
            <v>N</v>
          </cell>
          <cell r="WW176" t="str">
            <v>N</v>
          </cell>
          <cell r="WX176" t="str">
            <v>N</v>
          </cell>
          <cell r="WY176" t="str">
            <v>N</v>
          </cell>
          <cell r="WZ176" t="str">
            <v>N</v>
          </cell>
          <cell r="XA176"/>
          <cell r="XB176" t="str">
            <v>N</v>
          </cell>
          <cell r="XC176"/>
          <cell r="XD176"/>
          <cell r="XE176"/>
          <cell r="XF176"/>
          <cell r="XG176"/>
          <cell r="XH176"/>
          <cell r="XI176" t="str">
            <v>Y</v>
          </cell>
          <cell r="XJ176"/>
          <cell r="XK176" t="str">
            <v>Y</v>
          </cell>
          <cell r="XL176" t="str">
            <v>N</v>
          </cell>
          <cell r="XM176"/>
          <cell r="XN176" t="str">
            <v>N</v>
          </cell>
          <cell r="XO176"/>
          <cell r="XP176" t="str">
            <v>N</v>
          </cell>
          <cell r="XQ176" t="str">
            <v>Y</v>
          </cell>
          <cell r="XR176" t="str">
            <v>Y</v>
          </cell>
          <cell r="XS176" t="str">
            <v>N</v>
          </cell>
          <cell r="XT176" t="str">
            <v>N</v>
          </cell>
          <cell r="XU176" t="str">
            <v>N</v>
          </cell>
          <cell r="XV176" t="str">
            <v>Y</v>
          </cell>
        </row>
        <row r="177">
          <cell r="E177" t="str">
            <v>N</v>
          </cell>
          <cell r="F177" t="str">
            <v>N</v>
          </cell>
          <cell r="G177" t="str">
            <v>N</v>
          </cell>
          <cell r="H177" t="str">
            <v>N</v>
          </cell>
          <cell r="I177" t="str">
            <v>N</v>
          </cell>
          <cell r="J177" t="str">
            <v>N</v>
          </cell>
          <cell r="K177" t="str">
            <v>Y</v>
          </cell>
          <cell r="L177" t="str">
            <v>Y</v>
          </cell>
          <cell r="M177" t="str">
            <v>Y</v>
          </cell>
          <cell r="N177" t="str">
            <v>Y</v>
          </cell>
          <cell r="O177"/>
          <cell r="P177" t="str">
            <v>Y</v>
          </cell>
          <cell r="Q177" t="str">
            <v>N</v>
          </cell>
          <cell r="R177" t="str">
            <v>N</v>
          </cell>
          <cell r="S177" t="str">
            <v>N</v>
          </cell>
          <cell r="T177" t="str">
            <v>N</v>
          </cell>
          <cell r="U177" t="str">
            <v>N</v>
          </cell>
          <cell r="V177" t="str">
            <v>N</v>
          </cell>
          <cell r="W177" t="str">
            <v>N</v>
          </cell>
          <cell r="X177" t="str">
            <v>N</v>
          </cell>
          <cell r="Y177" t="str">
            <v>N</v>
          </cell>
          <cell r="Z177"/>
          <cell r="AA177" t="str">
            <v>N</v>
          </cell>
          <cell r="AB177" t="str">
            <v>N</v>
          </cell>
          <cell r="AC177" t="str">
            <v>Y</v>
          </cell>
          <cell r="AD177" t="str">
            <v>Y</v>
          </cell>
          <cell r="AE177" t="str">
            <v>N</v>
          </cell>
          <cell r="AF177" t="str">
            <v>Y</v>
          </cell>
          <cell r="AG177" t="str">
            <v>Y</v>
          </cell>
          <cell r="AH177" t="str">
            <v>N</v>
          </cell>
          <cell r="AI177" t="str">
            <v>N</v>
          </cell>
          <cell r="AJ177" t="str">
            <v>N</v>
          </cell>
          <cell r="AK177" t="str">
            <v>N</v>
          </cell>
          <cell r="AL177" t="str">
            <v>N</v>
          </cell>
          <cell r="AM177" t="str">
            <v>N</v>
          </cell>
          <cell r="AN177" t="str">
            <v>N</v>
          </cell>
          <cell r="AO177" t="str">
            <v>N</v>
          </cell>
          <cell r="AP177" t="str">
            <v>Y</v>
          </cell>
          <cell r="AQ177" t="str">
            <v>N</v>
          </cell>
          <cell r="AR177" t="str">
            <v>N</v>
          </cell>
          <cell r="AS177" t="str">
            <v>N</v>
          </cell>
          <cell r="AT177" t="str">
            <v>N</v>
          </cell>
          <cell r="AU177" t="str">
            <v>N</v>
          </cell>
          <cell r="AV177" t="str">
            <v>N</v>
          </cell>
          <cell r="AW177" t="str">
            <v>N</v>
          </cell>
          <cell r="AX177" t="str">
            <v>N</v>
          </cell>
          <cell r="AY177"/>
          <cell r="AZ177" t="str">
            <v>N</v>
          </cell>
          <cell r="BA177"/>
          <cell r="BB177" t="str">
            <v>N</v>
          </cell>
          <cell r="BC177" t="str">
            <v>N</v>
          </cell>
          <cell r="BD177" t="str">
            <v>N</v>
          </cell>
          <cell r="BE177" t="str">
            <v>N</v>
          </cell>
          <cell r="BF177" t="str">
            <v>N</v>
          </cell>
          <cell r="BG177" t="str">
            <v>N</v>
          </cell>
          <cell r="BH177" t="str">
            <v>N</v>
          </cell>
          <cell r="BI177" t="str">
            <v>N</v>
          </cell>
          <cell r="BJ177" t="str">
            <v>Y</v>
          </cell>
          <cell r="BK177" t="str">
            <v>N</v>
          </cell>
          <cell r="BL177" t="str">
            <v>N</v>
          </cell>
          <cell r="BM177" t="str">
            <v>N</v>
          </cell>
          <cell r="BN177" t="str">
            <v>N</v>
          </cell>
          <cell r="BO177" t="str">
            <v>N</v>
          </cell>
          <cell r="BP177" t="str">
            <v>Y</v>
          </cell>
          <cell r="BQ177" t="str">
            <v>N</v>
          </cell>
          <cell r="BR177" t="str">
            <v>N</v>
          </cell>
          <cell r="BS177" t="str">
            <v>N</v>
          </cell>
          <cell r="BT177" t="str">
            <v>N</v>
          </cell>
          <cell r="BU177" t="str">
            <v>N</v>
          </cell>
          <cell r="BV177" t="str">
            <v>N</v>
          </cell>
          <cell r="BW177" t="str">
            <v>N</v>
          </cell>
          <cell r="BX177" t="str">
            <v>N</v>
          </cell>
          <cell r="BY177" t="str">
            <v>N</v>
          </cell>
          <cell r="BZ177" t="str">
            <v>N</v>
          </cell>
          <cell r="CA177" t="str">
            <v>Y</v>
          </cell>
          <cell r="CB177" t="str">
            <v>N</v>
          </cell>
          <cell r="CC177" t="str">
            <v>N</v>
          </cell>
          <cell r="CD177" t="str">
            <v>N</v>
          </cell>
          <cell r="CE177" t="str">
            <v>N</v>
          </cell>
          <cell r="CF177" t="str">
            <v>Y</v>
          </cell>
          <cell r="CG177" t="str">
            <v>N</v>
          </cell>
          <cell r="CH177" t="str">
            <v>N</v>
          </cell>
          <cell r="CI177" t="str">
            <v>Y</v>
          </cell>
          <cell r="CJ177" t="str">
            <v>Y</v>
          </cell>
          <cell r="CK177" t="str">
            <v>N</v>
          </cell>
          <cell r="CL177" t="str">
            <v>N</v>
          </cell>
          <cell r="CM177"/>
          <cell r="CN177" t="str">
            <v>Y</v>
          </cell>
          <cell r="CO177" t="str">
            <v>N</v>
          </cell>
          <cell r="CP177" t="str">
            <v>N</v>
          </cell>
          <cell r="CQ177" t="str">
            <v>Y</v>
          </cell>
          <cell r="CR177"/>
          <cell r="CS177" t="str">
            <v>Y</v>
          </cell>
          <cell r="CT177" t="str">
            <v>N</v>
          </cell>
          <cell r="CU177" t="str">
            <v>N</v>
          </cell>
          <cell r="CV177" t="str">
            <v>N</v>
          </cell>
          <cell r="CW177" t="str">
            <v>Y</v>
          </cell>
          <cell r="CX177" t="str">
            <v>Y</v>
          </cell>
          <cell r="CY177" t="str">
            <v>N</v>
          </cell>
          <cell r="CZ177" t="str">
            <v>Y</v>
          </cell>
          <cell r="DA177" t="str">
            <v>N</v>
          </cell>
          <cell r="DB177" t="str">
            <v>N</v>
          </cell>
          <cell r="DC177" t="str">
            <v>N</v>
          </cell>
          <cell r="DD177" t="str">
            <v>Y</v>
          </cell>
          <cell r="DE177" t="str">
            <v>Y</v>
          </cell>
          <cell r="DF177" t="str">
            <v>Y</v>
          </cell>
          <cell r="DG177" t="str">
            <v>Y</v>
          </cell>
          <cell r="DH177" t="str">
            <v>N</v>
          </cell>
          <cell r="DI177" t="str">
            <v>N</v>
          </cell>
          <cell r="DJ177" t="str">
            <v>N</v>
          </cell>
          <cell r="DK177" t="str">
            <v>N</v>
          </cell>
          <cell r="DL177" t="str">
            <v>Y</v>
          </cell>
          <cell r="DM177" t="str">
            <v>N</v>
          </cell>
          <cell r="DN177" t="str">
            <v>N</v>
          </cell>
          <cell r="DO177" t="str">
            <v>N</v>
          </cell>
          <cell r="DP177" t="str">
            <v>N</v>
          </cell>
          <cell r="DQ177" t="str">
            <v>N</v>
          </cell>
          <cell r="DR177" t="str">
            <v>Y</v>
          </cell>
          <cell r="DS177" t="str">
            <v>N</v>
          </cell>
          <cell r="DT177" t="str">
            <v>Y</v>
          </cell>
          <cell r="DU177" t="str">
            <v>N</v>
          </cell>
          <cell r="DV177" t="str">
            <v>Y</v>
          </cell>
          <cell r="DW177" t="str">
            <v>N</v>
          </cell>
          <cell r="DX177" t="str">
            <v>N</v>
          </cell>
          <cell r="DY177" t="str">
            <v>Y</v>
          </cell>
          <cell r="DZ177" t="str">
            <v>N</v>
          </cell>
          <cell r="EA177" t="str">
            <v>N</v>
          </cell>
          <cell r="EB177"/>
          <cell r="EC177" t="str">
            <v>N</v>
          </cell>
          <cell r="ED177" t="str">
            <v>N</v>
          </cell>
          <cell r="EE177" t="str">
            <v>N</v>
          </cell>
          <cell r="EF177" t="str">
            <v>Y</v>
          </cell>
          <cell r="EG177" t="str">
            <v>N</v>
          </cell>
          <cell r="EH177" t="str">
            <v>N</v>
          </cell>
          <cell r="EI177" t="str">
            <v>N</v>
          </cell>
          <cell r="EJ177" t="str">
            <v>N</v>
          </cell>
          <cell r="EK177" t="str">
            <v>N</v>
          </cell>
          <cell r="EL177"/>
          <cell r="EM177" t="str">
            <v>N</v>
          </cell>
          <cell r="EN177" t="str">
            <v>N</v>
          </cell>
          <cell r="EO177" t="str">
            <v>N</v>
          </cell>
          <cell r="EP177" t="str">
            <v>N</v>
          </cell>
          <cell r="EQ177" t="str">
            <v>Y</v>
          </cell>
          <cell r="ER177" t="str">
            <v>N</v>
          </cell>
          <cell r="ES177" t="str">
            <v>N</v>
          </cell>
          <cell r="ET177" t="str">
            <v>N</v>
          </cell>
          <cell r="EU177" t="str">
            <v>N</v>
          </cell>
          <cell r="EV177" t="str">
            <v>N</v>
          </cell>
          <cell r="EW177" t="str">
            <v>N</v>
          </cell>
          <cell r="EX177" t="str">
            <v>N</v>
          </cell>
          <cell r="EY177"/>
          <cell r="EZ177" t="str">
            <v>N</v>
          </cell>
          <cell r="FA177" t="str">
            <v>N</v>
          </cell>
          <cell r="FB177" t="str">
            <v>Y</v>
          </cell>
          <cell r="FC177" t="str">
            <v>N</v>
          </cell>
          <cell r="FD177" t="str">
            <v>N</v>
          </cell>
          <cell r="FE177" t="str">
            <v>N</v>
          </cell>
          <cell r="FF177" t="str">
            <v>N</v>
          </cell>
          <cell r="FG177" t="str">
            <v>N</v>
          </cell>
          <cell r="FH177" t="str">
            <v>N</v>
          </cell>
          <cell r="FI177" t="str">
            <v>Y</v>
          </cell>
          <cell r="FJ177" t="str">
            <v>N</v>
          </cell>
          <cell r="FK177" t="str">
            <v>N</v>
          </cell>
          <cell r="FL177" t="str">
            <v>Y</v>
          </cell>
          <cell r="FM177" t="str">
            <v>N</v>
          </cell>
          <cell r="FN177" t="str">
            <v>N</v>
          </cell>
          <cell r="FO177" t="str">
            <v>N</v>
          </cell>
          <cell r="FP177" t="str">
            <v>N</v>
          </cell>
          <cell r="FQ177" t="str">
            <v>N</v>
          </cell>
          <cell r="FR177" t="str">
            <v>Y</v>
          </cell>
          <cell r="FS177" t="str">
            <v>Y</v>
          </cell>
          <cell r="FT177" t="str">
            <v>Y</v>
          </cell>
          <cell r="FU177" t="str">
            <v>N</v>
          </cell>
          <cell r="FV177" t="str">
            <v>N</v>
          </cell>
          <cell r="FW177" t="str">
            <v>Y</v>
          </cell>
          <cell r="FX177" t="str">
            <v>N</v>
          </cell>
          <cell r="FY177" t="str">
            <v>N</v>
          </cell>
          <cell r="FZ177" t="str">
            <v>Y</v>
          </cell>
          <cell r="GA177" t="str">
            <v>N</v>
          </cell>
          <cell r="GB177"/>
          <cell r="GC177" t="str">
            <v>N</v>
          </cell>
          <cell r="GD177" t="str">
            <v>N</v>
          </cell>
          <cell r="GE177"/>
          <cell r="GF177" t="str">
            <v>N</v>
          </cell>
          <cell r="GG177" t="str">
            <v>N</v>
          </cell>
          <cell r="GH177" t="str">
            <v>N</v>
          </cell>
          <cell r="GI177" t="str">
            <v>Y</v>
          </cell>
          <cell r="GJ177" t="str">
            <v>N</v>
          </cell>
          <cell r="GK177" t="str">
            <v>Y</v>
          </cell>
          <cell r="GL177" t="str">
            <v>N</v>
          </cell>
          <cell r="GM177" t="str">
            <v>N</v>
          </cell>
          <cell r="GN177" t="str">
            <v>N</v>
          </cell>
          <cell r="GO177" t="str">
            <v>N</v>
          </cell>
          <cell r="GP177" t="str">
            <v>N</v>
          </cell>
          <cell r="GQ177" t="str">
            <v>N</v>
          </cell>
          <cell r="GR177" t="str">
            <v>N</v>
          </cell>
          <cell r="GS177" t="str">
            <v>N</v>
          </cell>
          <cell r="GT177" t="str">
            <v>N</v>
          </cell>
          <cell r="GU177" t="str">
            <v>N</v>
          </cell>
          <cell r="GV177" t="str">
            <v>N</v>
          </cell>
          <cell r="GW177" t="str">
            <v>N</v>
          </cell>
          <cell r="GX177" t="str">
            <v>N</v>
          </cell>
          <cell r="GY177" t="str">
            <v>N</v>
          </cell>
          <cell r="GZ177" t="str">
            <v>N</v>
          </cell>
          <cell r="HA177" t="str">
            <v>N</v>
          </cell>
          <cell r="HB177" t="str">
            <v>Y</v>
          </cell>
          <cell r="HC177" t="str">
            <v>Y</v>
          </cell>
          <cell r="HD177" t="str">
            <v>N</v>
          </cell>
          <cell r="HE177" t="str">
            <v>N</v>
          </cell>
          <cell r="HF177"/>
          <cell r="HG177" t="str">
            <v>N</v>
          </cell>
          <cell r="HH177" t="str">
            <v>N</v>
          </cell>
          <cell r="HI177" t="str">
            <v>N</v>
          </cell>
          <cell r="HJ177" t="str">
            <v>N</v>
          </cell>
          <cell r="HK177" t="str">
            <v>N</v>
          </cell>
          <cell r="HL177" t="str">
            <v>N</v>
          </cell>
          <cell r="HM177" t="str">
            <v>N</v>
          </cell>
          <cell r="HN177" t="str">
            <v>N</v>
          </cell>
          <cell r="HO177" t="str">
            <v>N</v>
          </cell>
          <cell r="HP177"/>
          <cell r="HQ177" t="str">
            <v>N</v>
          </cell>
          <cell r="HR177" t="str">
            <v>Y</v>
          </cell>
          <cell r="HS177" t="str">
            <v>N</v>
          </cell>
          <cell r="HT177" t="str">
            <v>N</v>
          </cell>
          <cell r="HU177" t="str">
            <v>N</v>
          </cell>
          <cell r="HV177" t="str">
            <v>N</v>
          </cell>
          <cell r="HW177" t="str">
            <v>N</v>
          </cell>
          <cell r="HX177" t="str">
            <v>N</v>
          </cell>
          <cell r="HY177"/>
          <cell r="HZ177" t="str">
            <v>Y</v>
          </cell>
          <cell r="IA177" t="str">
            <v>Y</v>
          </cell>
          <cell r="IB177" t="str">
            <v>N</v>
          </cell>
          <cell r="IC177" t="str">
            <v>N</v>
          </cell>
          <cell r="ID177" t="str">
            <v>N</v>
          </cell>
          <cell r="IE177" t="str">
            <v>N</v>
          </cell>
          <cell r="IF177" t="str">
            <v>N</v>
          </cell>
          <cell r="IG177" t="str">
            <v>N</v>
          </cell>
          <cell r="IH177" t="str">
            <v>N</v>
          </cell>
          <cell r="II177"/>
          <cell r="IJ177" t="str">
            <v>Y</v>
          </cell>
          <cell r="IK177" t="str">
            <v>Y</v>
          </cell>
          <cell r="IL177" t="str">
            <v>Y</v>
          </cell>
          <cell r="IM177" t="str">
            <v>N</v>
          </cell>
          <cell r="IN177"/>
          <cell r="IO177" t="str">
            <v>N</v>
          </cell>
          <cell r="IP177" t="str">
            <v>N</v>
          </cell>
          <cell r="IQ177" t="str">
            <v>N</v>
          </cell>
          <cell r="IR177" t="str">
            <v>Y</v>
          </cell>
          <cell r="IS177" t="str">
            <v>Y</v>
          </cell>
          <cell r="IT177" t="str">
            <v>N</v>
          </cell>
          <cell r="IU177" t="str">
            <v>N</v>
          </cell>
          <cell r="IV177" t="str">
            <v>N</v>
          </cell>
          <cell r="IW177"/>
          <cell r="IX177" t="str">
            <v>N</v>
          </cell>
          <cell r="IY177" t="str">
            <v>N</v>
          </cell>
          <cell r="IZ177" t="str">
            <v>Y</v>
          </cell>
          <cell r="JA177" t="str">
            <v>Y</v>
          </cell>
          <cell r="JB177" t="str">
            <v>Y</v>
          </cell>
          <cell r="JC177" t="str">
            <v>Y</v>
          </cell>
          <cell r="JD177" t="str">
            <v>Y</v>
          </cell>
          <cell r="JE177" t="str">
            <v>N</v>
          </cell>
          <cell r="JF177" t="str">
            <v>N</v>
          </cell>
          <cell r="JG177"/>
          <cell r="JH177" t="str">
            <v>N</v>
          </cell>
          <cell r="JI177"/>
          <cell r="JJ177" t="str">
            <v>N</v>
          </cell>
          <cell r="JK177" t="str">
            <v>Y</v>
          </cell>
          <cell r="JL177" t="str">
            <v>N</v>
          </cell>
          <cell r="JM177" t="str">
            <v>Y</v>
          </cell>
          <cell r="JN177" t="str">
            <v>N</v>
          </cell>
          <cell r="JO177" t="str">
            <v>Y</v>
          </cell>
          <cell r="JP177" t="str">
            <v>N</v>
          </cell>
          <cell r="JQ177" t="str">
            <v>N</v>
          </cell>
          <cell r="JR177"/>
          <cell r="JS177" t="str">
            <v>N</v>
          </cell>
          <cell r="JT177" t="str">
            <v>Y</v>
          </cell>
          <cell r="JU177" t="str">
            <v>N</v>
          </cell>
          <cell r="JV177" t="str">
            <v>N</v>
          </cell>
          <cell r="JW177" t="str">
            <v>N</v>
          </cell>
          <cell r="JX177" t="str">
            <v>Y</v>
          </cell>
          <cell r="JY177" t="str">
            <v>N</v>
          </cell>
          <cell r="JZ177" t="str">
            <v>N</v>
          </cell>
          <cell r="KA177" t="str">
            <v>N</v>
          </cell>
          <cell r="KB177" t="str">
            <v>Y</v>
          </cell>
          <cell r="KC177" t="str">
            <v>Y</v>
          </cell>
          <cell r="KD177" t="str">
            <v>N</v>
          </cell>
          <cell r="KE177" t="str">
            <v>Y</v>
          </cell>
          <cell r="KF177" t="str">
            <v>N</v>
          </cell>
          <cell r="KG177" t="str">
            <v>Y</v>
          </cell>
          <cell r="KH177"/>
          <cell r="KI177" t="str">
            <v>N</v>
          </cell>
          <cell r="KJ177" t="str">
            <v>N</v>
          </cell>
          <cell r="KK177" t="str">
            <v>N</v>
          </cell>
          <cell r="KL177" t="str">
            <v>Y</v>
          </cell>
          <cell r="KM177" t="str">
            <v>N</v>
          </cell>
          <cell r="KN177" t="str">
            <v>Y</v>
          </cell>
          <cell r="KO177" t="str">
            <v>Y</v>
          </cell>
          <cell r="KP177" t="str">
            <v>N</v>
          </cell>
          <cell r="KQ177" t="str">
            <v>Y</v>
          </cell>
          <cell r="KR177" t="str">
            <v>N</v>
          </cell>
          <cell r="KS177" t="str">
            <v>N</v>
          </cell>
          <cell r="KT177" t="str">
            <v>N</v>
          </cell>
          <cell r="KU177" t="str">
            <v>Y</v>
          </cell>
          <cell r="KV177" t="str">
            <v>N</v>
          </cell>
          <cell r="KW177" t="str">
            <v>Y</v>
          </cell>
          <cell r="KX177" t="str">
            <v>N</v>
          </cell>
          <cell r="KY177" t="str">
            <v>Y</v>
          </cell>
          <cell r="KZ177" t="str">
            <v>N</v>
          </cell>
          <cell r="LA177" t="str">
            <v>Y</v>
          </cell>
          <cell r="LB177" t="str">
            <v>N</v>
          </cell>
          <cell r="LC177" t="str">
            <v>N</v>
          </cell>
          <cell r="LD177" t="str">
            <v>N</v>
          </cell>
          <cell r="LE177" t="str">
            <v>N</v>
          </cell>
          <cell r="LF177" t="str">
            <v>N</v>
          </cell>
          <cell r="LG177" t="str">
            <v>Y</v>
          </cell>
          <cell r="LH177" t="str">
            <v>N</v>
          </cell>
          <cell r="LI177" t="str">
            <v>Y</v>
          </cell>
          <cell r="LJ177" t="str">
            <v>N</v>
          </cell>
          <cell r="LK177" t="str">
            <v>Y</v>
          </cell>
          <cell r="LL177" t="str">
            <v>N</v>
          </cell>
          <cell r="LM177" t="str">
            <v>Y</v>
          </cell>
          <cell r="LN177" t="str">
            <v>N</v>
          </cell>
          <cell r="LO177" t="str">
            <v>N</v>
          </cell>
          <cell r="LP177" t="str">
            <v>N</v>
          </cell>
          <cell r="LQ177" t="str">
            <v>N</v>
          </cell>
          <cell r="LR177"/>
          <cell r="LS177" t="str">
            <v>Y</v>
          </cell>
          <cell r="LT177" t="str">
            <v>Y</v>
          </cell>
          <cell r="LU177" t="str">
            <v>N</v>
          </cell>
          <cell r="LV177" t="str">
            <v>N</v>
          </cell>
          <cell r="LW177" t="str">
            <v>Y</v>
          </cell>
          <cell r="LX177" t="str">
            <v>Y</v>
          </cell>
          <cell r="LY177" t="str">
            <v>N</v>
          </cell>
          <cell r="LZ177" t="str">
            <v>N</v>
          </cell>
          <cell r="MA177" t="str">
            <v>Y</v>
          </cell>
          <cell r="MB177" t="str">
            <v>N</v>
          </cell>
          <cell r="MC177" t="str">
            <v>Y</v>
          </cell>
          <cell r="MD177" t="str">
            <v>Y</v>
          </cell>
          <cell r="ME177" t="str">
            <v>N</v>
          </cell>
          <cell r="MF177" t="str">
            <v>N</v>
          </cell>
          <cell r="MG177" t="str">
            <v>Y</v>
          </cell>
          <cell r="MH177" t="str">
            <v>Y</v>
          </cell>
          <cell r="MI177" t="str">
            <v>N</v>
          </cell>
          <cell r="MJ177" t="str">
            <v>N</v>
          </cell>
          <cell r="MK177" t="str">
            <v>N</v>
          </cell>
          <cell r="ML177" t="str">
            <v>N</v>
          </cell>
          <cell r="MM177" t="str">
            <v>N</v>
          </cell>
          <cell r="MN177" t="str">
            <v>Y</v>
          </cell>
          <cell r="MO177" t="str">
            <v>Y</v>
          </cell>
          <cell r="MP177" t="str">
            <v>Y</v>
          </cell>
          <cell r="MQ177"/>
          <cell r="MR177" t="str">
            <v>N</v>
          </cell>
          <cell r="MS177" t="str">
            <v>Y</v>
          </cell>
          <cell r="MT177" t="str">
            <v>N</v>
          </cell>
          <cell r="MU177" t="str">
            <v>N</v>
          </cell>
          <cell r="MV177" t="str">
            <v>Y</v>
          </cell>
          <cell r="MW177" t="str">
            <v>N</v>
          </cell>
          <cell r="MX177" t="str">
            <v>N</v>
          </cell>
          <cell r="MY177" t="str">
            <v>Y</v>
          </cell>
          <cell r="MZ177" t="str">
            <v>Y</v>
          </cell>
          <cell r="NA177" t="str">
            <v>Y</v>
          </cell>
          <cell r="NB177" t="str">
            <v>Y</v>
          </cell>
          <cell r="NC177" t="str">
            <v>N</v>
          </cell>
          <cell r="ND177" t="str">
            <v>N</v>
          </cell>
          <cell r="NE177" t="str">
            <v>Y</v>
          </cell>
          <cell r="NF177" t="str">
            <v>Y</v>
          </cell>
          <cell r="NG177" t="str">
            <v>Y</v>
          </cell>
          <cell r="NH177" t="str">
            <v>N</v>
          </cell>
          <cell r="NI177" t="str">
            <v>Y</v>
          </cell>
          <cell r="NJ177" t="str">
            <v>Y</v>
          </cell>
          <cell r="NK177" t="str">
            <v>Y</v>
          </cell>
          <cell r="NL177" t="str">
            <v>Y</v>
          </cell>
          <cell r="NM177" t="str">
            <v>Y</v>
          </cell>
          <cell r="NN177" t="str">
            <v>N</v>
          </cell>
          <cell r="NO177" t="str">
            <v>Y</v>
          </cell>
          <cell r="NP177" t="str">
            <v>N</v>
          </cell>
          <cell r="NQ177" t="str">
            <v>N</v>
          </cell>
          <cell r="NR177" t="str">
            <v>Y</v>
          </cell>
          <cell r="NS177"/>
          <cell r="NT177"/>
          <cell r="NU177" t="str">
            <v>Y</v>
          </cell>
          <cell r="NV177" t="str">
            <v>Y</v>
          </cell>
          <cell r="NW177" t="str">
            <v>Y</v>
          </cell>
          <cell r="NX177" t="str">
            <v>N</v>
          </cell>
          <cell r="NY177" t="str">
            <v>Y</v>
          </cell>
          <cell r="NZ177" t="str">
            <v>N</v>
          </cell>
          <cell r="OA177" t="str">
            <v>Y</v>
          </cell>
          <cell r="OB177" t="str">
            <v>N</v>
          </cell>
          <cell r="OC177"/>
          <cell r="OD177" t="str">
            <v>N</v>
          </cell>
          <cell r="OE177" t="str">
            <v>N</v>
          </cell>
          <cell r="OF177" t="str">
            <v>Y</v>
          </cell>
          <cell r="OG177" t="str">
            <v>N</v>
          </cell>
          <cell r="OH177"/>
          <cell r="OI177" t="str">
            <v>N</v>
          </cell>
          <cell r="OJ177" t="str">
            <v>N</v>
          </cell>
          <cell r="OK177" t="str">
            <v>Y</v>
          </cell>
          <cell r="OL177" t="str">
            <v>N</v>
          </cell>
          <cell r="OM177" t="str">
            <v>N</v>
          </cell>
          <cell r="ON177" t="str">
            <v>Y</v>
          </cell>
          <cell r="OO177" t="str">
            <v>N</v>
          </cell>
          <cell r="OP177"/>
          <cell r="OQ177" t="str">
            <v>N</v>
          </cell>
          <cell r="OR177" t="str">
            <v>N</v>
          </cell>
          <cell r="OS177" t="str">
            <v>N</v>
          </cell>
          <cell r="OT177"/>
          <cell r="OU177" t="str">
            <v>Y</v>
          </cell>
          <cell r="OV177" t="str">
            <v>Y</v>
          </cell>
          <cell r="OW177" t="str">
            <v>Y</v>
          </cell>
          <cell r="OX177" t="str">
            <v>Y</v>
          </cell>
          <cell r="OY177" t="str">
            <v>Y</v>
          </cell>
          <cell r="OZ177" t="str">
            <v>Y</v>
          </cell>
          <cell r="PA177" t="str">
            <v>N</v>
          </cell>
          <cell r="PB177" t="str">
            <v>N</v>
          </cell>
          <cell r="PC177" t="str">
            <v>N</v>
          </cell>
          <cell r="PD177" t="str">
            <v>Y</v>
          </cell>
          <cell r="PE177" t="str">
            <v>N</v>
          </cell>
          <cell r="PF177" t="str">
            <v>N</v>
          </cell>
          <cell r="PG177" t="str">
            <v>N</v>
          </cell>
          <cell r="PH177" t="str">
            <v>N</v>
          </cell>
          <cell r="PI177" t="str">
            <v>Y</v>
          </cell>
          <cell r="PJ177" t="str">
            <v>N</v>
          </cell>
          <cell r="PK177" t="str">
            <v>Y</v>
          </cell>
          <cell r="PL177" t="str">
            <v>Y</v>
          </cell>
          <cell r="PM177" t="str">
            <v>Y</v>
          </cell>
          <cell r="PN177" t="str">
            <v>N</v>
          </cell>
          <cell r="PO177" t="str">
            <v>Y</v>
          </cell>
          <cell r="PP177" t="str">
            <v>N</v>
          </cell>
          <cell r="PQ177" t="str">
            <v>Y</v>
          </cell>
          <cell r="PR177" t="str">
            <v>N</v>
          </cell>
          <cell r="PS177" t="str">
            <v>Y</v>
          </cell>
          <cell r="PT177" t="str">
            <v>N</v>
          </cell>
          <cell r="PU177" t="str">
            <v>N</v>
          </cell>
          <cell r="PV177" t="str">
            <v>N</v>
          </cell>
          <cell r="PW177" t="str">
            <v>N</v>
          </cell>
          <cell r="PX177" t="str">
            <v>Y</v>
          </cell>
          <cell r="PY177" t="str">
            <v>N</v>
          </cell>
          <cell r="PZ177" t="str">
            <v>N</v>
          </cell>
          <cell r="QA177"/>
          <cell r="QB177" t="str">
            <v>Y</v>
          </cell>
          <cell r="QC177" t="str">
            <v>N</v>
          </cell>
          <cell r="QD177" t="str">
            <v>N</v>
          </cell>
          <cell r="QE177" t="str">
            <v>Y</v>
          </cell>
          <cell r="QF177" t="str">
            <v>N</v>
          </cell>
          <cell r="QG177" t="str">
            <v>N</v>
          </cell>
          <cell r="QH177" t="str">
            <v>N</v>
          </cell>
          <cell r="QI177" t="str">
            <v>Y</v>
          </cell>
          <cell r="QJ177" t="str">
            <v>Y</v>
          </cell>
          <cell r="QK177" t="str">
            <v>N</v>
          </cell>
          <cell r="QL177" t="str">
            <v>N</v>
          </cell>
          <cell r="QM177" t="str">
            <v>N</v>
          </cell>
          <cell r="QN177" t="str">
            <v>N</v>
          </cell>
          <cell r="QO177" t="str">
            <v>Y</v>
          </cell>
          <cell r="QP177" t="str">
            <v>Y</v>
          </cell>
          <cell r="QQ177" t="str">
            <v>N</v>
          </cell>
          <cell r="QR177" t="str">
            <v>N</v>
          </cell>
          <cell r="QS177" t="str">
            <v>Y</v>
          </cell>
          <cell r="QT177" t="str">
            <v>N</v>
          </cell>
          <cell r="QU177" t="str">
            <v>N</v>
          </cell>
          <cell r="QV177" t="str">
            <v>N</v>
          </cell>
          <cell r="QW177" t="str">
            <v>Y</v>
          </cell>
          <cell r="QX177" t="str">
            <v>N</v>
          </cell>
          <cell r="QY177" t="str">
            <v>N</v>
          </cell>
          <cell r="QZ177"/>
          <cell r="RA177" t="str">
            <v>N</v>
          </cell>
          <cell r="RB177" t="str">
            <v>N</v>
          </cell>
          <cell r="RC177" t="str">
            <v>N</v>
          </cell>
          <cell r="RD177" t="str">
            <v>N</v>
          </cell>
          <cell r="RE177" t="str">
            <v>N</v>
          </cell>
          <cell r="RF177" t="str">
            <v>N</v>
          </cell>
          <cell r="RG177" t="str">
            <v>Y</v>
          </cell>
          <cell r="RH177" t="str">
            <v>N</v>
          </cell>
          <cell r="RI177" t="str">
            <v>N</v>
          </cell>
          <cell r="RJ177" t="str">
            <v>N</v>
          </cell>
          <cell r="RK177" t="str">
            <v>N</v>
          </cell>
          <cell r="RL177" t="str">
            <v>Y</v>
          </cell>
          <cell r="RM177"/>
          <cell r="RN177" t="str">
            <v>Y</v>
          </cell>
          <cell r="RO177" t="str">
            <v>Y</v>
          </cell>
          <cell r="RP177" t="str">
            <v>Y</v>
          </cell>
          <cell r="RQ177" t="str">
            <v>N</v>
          </cell>
          <cell r="RR177" t="str">
            <v>Y</v>
          </cell>
          <cell r="RS177" t="str">
            <v>Y</v>
          </cell>
          <cell r="RT177" t="str">
            <v>N</v>
          </cell>
          <cell r="RU177" t="str">
            <v>N</v>
          </cell>
          <cell r="RV177" t="str">
            <v>Y</v>
          </cell>
          <cell r="RW177" t="str">
            <v>N</v>
          </cell>
          <cell r="RX177" t="str">
            <v>Y</v>
          </cell>
          <cell r="RY177"/>
          <cell r="RZ177" t="str">
            <v>N</v>
          </cell>
          <cell r="SA177" t="str">
            <v>Y</v>
          </cell>
          <cell r="SB177" t="str">
            <v>N</v>
          </cell>
          <cell r="SC177"/>
          <cell r="SD177" t="str">
            <v>N</v>
          </cell>
          <cell r="SE177" t="str">
            <v>N</v>
          </cell>
          <cell r="SF177" t="str">
            <v>N</v>
          </cell>
          <cell r="SG177" t="str">
            <v>Y</v>
          </cell>
          <cell r="SH177" t="str">
            <v>Y</v>
          </cell>
          <cell r="SI177" t="str">
            <v>N</v>
          </cell>
          <cell r="SJ177" t="str">
            <v>N</v>
          </cell>
          <cell r="SK177" t="str">
            <v>N</v>
          </cell>
          <cell r="SL177" t="str">
            <v>Y</v>
          </cell>
          <cell r="SM177"/>
          <cell r="SN177" t="str">
            <v>N</v>
          </cell>
          <cell r="SO177" t="str">
            <v>Y</v>
          </cell>
          <cell r="SP177" t="str">
            <v>N</v>
          </cell>
          <cell r="SQ177" t="str">
            <v>N</v>
          </cell>
          <cell r="SR177" t="str">
            <v>N</v>
          </cell>
          <cell r="SS177" t="str">
            <v>N</v>
          </cell>
          <cell r="ST177" t="str">
            <v>N</v>
          </cell>
          <cell r="SU177" t="str">
            <v>N</v>
          </cell>
          <cell r="SV177" t="str">
            <v>N</v>
          </cell>
          <cell r="SW177" t="str">
            <v>N</v>
          </cell>
          <cell r="SX177" t="str">
            <v>Y</v>
          </cell>
          <cell r="SY177" t="str">
            <v>N</v>
          </cell>
          <cell r="SZ177" t="str">
            <v>N</v>
          </cell>
          <cell r="TA177" t="str">
            <v>N</v>
          </cell>
          <cell r="TB177" t="str">
            <v>Y</v>
          </cell>
          <cell r="TC177" t="str">
            <v>N</v>
          </cell>
          <cell r="TD177" t="str">
            <v>N</v>
          </cell>
          <cell r="TE177" t="str">
            <v>N</v>
          </cell>
          <cell r="TF177" t="str">
            <v>N</v>
          </cell>
          <cell r="TG177" t="str">
            <v>N</v>
          </cell>
          <cell r="TH177" t="str">
            <v>Y</v>
          </cell>
          <cell r="TI177" t="str">
            <v>N</v>
          </cell>
          <cell r="TJ177" t="str">
            <v>Y</v>
          </cell>
          <cell r="TK177" t="str">
            <v>N</v>
          </cell>
          <cell r="TL177" t="str">
            <v>Y</v>
          </cell>
          <cell r="TM177" t="str">
            <v>N</v>
          </cell>
          <cell r="TN177" t="str">
            <v>N</v>
          </cell>
          <cell r="TO177" t="str">
            <v>Y</v>
          </cell>
          <cell r="TP177" t="str">
            <v>N</v>
          </cell>
          <cell r="TQ177" t="str">
            <v>N</v>
          </cell>
          <cell r="TR177"/>
          <cell r="TS177" t="str">
            <v>Y</v>
          </cell>
          <cell r="TT177" t="str">
            <v>Y</v>
          </cell>
          <cell r="TU177" t="str">
            <v>Y</v>
          </cell>
          <cell r="TV177" t="str">
            <v>Y</v>
          </cell>
          <cell r="TW177" t="str">
            <v>Y</v>
          </cell>
          <cell r="TX177" t="str">
            <v>Y</v>
          </cell>
          <cell r="TY177" t="str">
            <v>N</v>
          </cell>
          <cell r="TZ177" t="str">
            <v>N</v>
          </cell>
          <cell r="UA177" t="str">
            <v>N</v>
          </cell>
          <cell r="UB177" t="str">
            <v>N</v>
          </cell>
          <cell r="UC177" t="str">
            <v>Y</v>
          </cell>
          <cell r="UD177" t="str">
            <v>N</v>
          </cell>
          <cell r="UE177" t="str">
            <v>N</v>
          </cell>
          <cell r="UF177" t="str">
            <v>N</v>
          </cell>
          <cell r="UG177" t="str">
            <v>N</v>
          </cell>
          <cell r="UH177" t="str">
            <v>Y</v>
          </cell>
          <cell r="UI177" t="str">
            <v>N</v>
          </cell>
          <cell r="UJ177" t="str">
            <v>N</v>
          </cell>
          <cell r="UK177" t="str">
            <v>Y</v>
          </cell>
          <cell r="UL177" t="str">
            <v>N</v>
          </cell>
          <cell r="UM177" t="str">
            <v>Y</v>
          </cell>
          <cell r="UN177" t="str">
            <v>Y</v>
          </cell>
          <cell r="UO177"/>
          <cell r="UP177" t="str">
            <v>Y</v>
          </cell>
          <cell r="UQ177" t="str">
            <v>N</v>
          </cell>
          <cell r="UR177"/>
          <cell r="US177" t="str">
            <v>N</v>
          </cell>
          <cell r="UT177" t="str">
            <v>N</v>
          </cell>
          <cell r="UU177" t="str">
            <v>N</v>
          </cell>
          <cell r="UV177" t="str">
            <v>Y</v>
          </cell>
          <cell r="UW177" t="str">
            <v>Y</v>
          </cell>
          <cell r="UX177" t="str">
            <v>Y</v>
          </cell>
          <cell r="UY177" t="str">
            <v>Y</v>
          </cell>
          <cell r="UZ177" t="str">
            <v>N</v>
          </cell>
          <cell r="VA177" t="str">
            <v>Y</v>
          </cell>
          <cell r="VB177" t="str">
            <v>Y</v>
          </cell>
          <cell r="VC177" t="str">
            <v>Y</v>
          </cell>
          <cell r="VD177" t="str">
            <v>Y</v>
          </cell>
          <cell r="VE177" t="str">
            <v>Y</v>
          </cell>
          <cell r="VF177" t="str">
            <v>Y</v>
          </cell>
          <cell r="VG177"/>
          <cell r="VH177" t="str">
            <v>N</v>
          </cell>
          <cell r="VI177" t="str">
            <v>Y</v>
          </cell>
          <cell r="VJ177" t="str">
            <v>Y</v>
          </cell>
          <cell r="VK177" t="str">
            <v>Y</v>
          </cell>
          <cell r="VL177" t="str">
            <v>Y</v>
          </cell>
          <cell r="VM177"/>
          <cell r="VN177" t="str">
            <v>N</v>
          </cell>
          <cell r="VO177" t="str">
            <v>Y</v>
          </cell>
          <cell r="VP177"/>
          <cell r="VQ177" t="str">
            <v>N</v>
          </cell>
          <cell r="VR177" t="str">
            <v>N</v>
          </cell>
          <cell r="VS177" t="str">
            <v>Y</v>
          </cell>
          <cell r="VT177" t="str">
            <v>N</v>
          </cell>
          <cell r="VU177" t="str">
            <v>Y</v>
          </cell>
          <cell r="VV177" t="str">
            <v>N</v>
          </cell>
          <cell r="VW177" t="str">
            <v>N</v>
          </cell>
          <cell r="VX177"/>
          <cell r="VY177" t="str">
            <v>N</v>
          </cell>
          <cell r="VZ177" t="str">
            <v>N</v>
          </cell>
          <cell r="WA177"/>
          <cell r="WB177"/>
          <cell r="WC177" t="str">
            <v>Y</v>
          </cell>
          <cell r="WD177" t="str">
            <v>Y</v>
          </cell>
          <cell r="WE177" t="str">
            <v>N</v>
          </cell>
          <cell r="WF177"/>
          <cell r="WG177" t="str">
            <v>N</v>
          </cell>
          <cell r="WH177" t="str">
            <v>N</v>
          </cell>
          <cell r="WI177" t="str">
            <v>Y</v>
          </cell>
          <cell r="WJ177"/>
          <cell r="WK177"/>
          <cell r="WL177" t="str">
            <v>N</v>
          </cell>
          <cell r="WM177" t="str">
            <v>N</v>
          </cell>
          <cell r="WN177" t="str">
            <v>N</v>
          </cell>
          <cell r="WO177" t="str">
            <v>N</v>
          </cell>
          <cell r="WP177"/>
          <cell r="WQ177"/>
          <cell r="WR177"/>
          <cell r="WS177" t="str">
            <v>N</v>
          </cell>
          <cell r="WT177" t="str">
            <v>Y</v>
          </cell>
          <cell r="WU177" t="str">
            <v>N</v>
          </cell>
          <cell r="WV177" t="str">
            <v>N</v>
          </cell>
          <cell r="WW177" t="str">
            <v>Y</v>
          </cell>
          <cell r="WX177" t="str">
            <v>N</v>
          </cell>
          <cell r="WY177" t="str">
            <v>N</v>
          </cell>
          <cell r="WZ177" t="str">
            <v>N</v>
          </cell>
          <cell r="XA177"/>
          <cell r="XB177" t="str">
            <v>Y</v>
          </cell>
          <cell r="XC177"/>
          <cell r="XD177"/>
          <cell r="XE177"/>
          <cell r="XF177"/>
          <cell r="XG177"/>
          <cell r="XH177"/>
          <cell r="XI177" t="str">
            <v>N</v>
          </cell>
          <cell r="XJ177"/>
          <cell r="XK177" t="str">
            <v>N</v>
          </cell>
          <cell r="XL177" t="str">
            <v>N</v>
          </cell>
          <cell r="XM177"/>
          <cell r="XN177" t="str">
            <v>Y</v>
          </cell>
          <cell r="XO177"/>
          <cell r="XP177" t="str">
            <v>N</v>
          </cell>
          <cell r="XQ177" t="str">
            <v>N</v>
          </cell>
          <cell r="XR177" t="str">
            <v>Y</v>
          </cell>
          <cell r="XS177" t="str">
            <v>Y</v>
          </cell>
          <cell r="XT177" t="str">
            <v>N</v>
          </cell>
          <cell r="XU177" t="str">
            <v>N</v>
          </cell>
          <cell r="XV177" t="str">
            <v>Y</v>
          </cell>
        </row>
        <row r="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cell r="EY178"/>
          <cell r="EZ178"/>
          <cell r="FA178"/>
          <cell r="FB178"/>
          <cell r="FC178"/>
          <cell r="FD178"/>
          <cell r="FE178"/>
          <cell r="FF178"/>
          <cell r="FG178"/>
          <cell r="FH178"/>
          <cell r="FI178"/>
          <cell r="FJ178"/>
          <cell r="FK178"/>
          <cell r="FL178"/>
          <cell r="FM178"/>
          <cell r="FN178"/>
          <cell r="FO178"/>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cell r="JW178"/>
          <cell r="JX178"/>
          <cell r="JY178"/>
          <cell r="JZ178"/>
          <cell r="KA178"/>
          <cell r="KB178"/>
          <cell r="KC178"/>
          <cell r="KD178"/>
          <cell r="KE178"/>
          <cell r="KF178"/>
          <cell r="KG178"/>
          <cell r="KH178"/>
          <cell r="KI178"/>
          <cell r="KJ178"/>
          <cell r="KK178"/>
          <cell r="KL178"/>
          <cell r="KM178"/>
          <cell r="KN178"/>
          <cell r="KO178"/>
          <cell r="KP178"/>
          <cell r="KQ178"/>
          <cell r="KR178"/>
          <cell r="KS178"/>
          <cell r="KT178"/>
          <cell r="KU178"/>
          <cell r="KV178"/>
          <cell r="KW178"/>
          <cell r="KX178"/>
          <cell r="KY178"/>
          <cell r="KZ178"/>
          <cell r="LA178"/>
          <cell r="LB178"/>
          <cell r="LC178"/>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cell r="QK178"/>
          <cell r="QL178"/>
          <cell r="QM178"/>
          <cell r="QN178"/>
          <cell r="QO178"/>
          <cell r="QP178"/>
          <cell r="QQ178"/>
          <cell r="QR178"/>
          <cell r="QS178"/>
          <cell r="QT178"/>
          <cell r="QU178"/>
          <cell r="QV178"/>
          <cell r="QW178"/>
          <cell r="QX178"/>
          <cell r="QY178"/>
          <cell r="QZ178"/>
          <cell r="RA178"/>
          <cell r="RB178"/>
          <cell r="RC178"/>
          <cell r="RD178"/>
          <cell r="RE178"/>
          <cell r="RF178"/>
          <cell r="RG178"/>
          <cell r="RH178"/>
          <cell r="RI178"/>
          <cell r="RJ178"/>
          <cell r="RK178"/>
          <cell r="RL178"/>
          <cell r="RM178"/>
          <cell r="RN178"/>
          <cell r="RO178"/>
          <cell r="RP178"/>
          <cell r="RQ178"/>
          <cell r="RR178"/>
          <cell r="RS178"/>
          <cell r="RT178"/>
          <cell r="RU178"/>
          <cell r="RV178"/>
          <cell r="RW178"/>
          <cell r="RX178"/>
          <cell r="RY178"/>
          <cell r="RZ178"/>
          <cell r="SA178"/>
          <cell r="SB178"/>
          <cell r="SC178"/>
          <cell r="SD178"/>
          <cell r="SE178"/>
          <cell r="SF178"/>
          <cell r="SG178"/>
          <cell r="SH178"/>
          <cell r="SI178"/>
          <cell r="SJ178"/>
          <cell r="SK178"/>
          <cell r="SL178"/>
          <cell r="SM178"/>
          <cell r="SN178"/>
          <cell r="SO178"/>
          <cell r="SP178"/>
          <cell r="SQ178"/>
          <cell r="SR178"/>
          <cell r="SS178"/>
          <cell r="ST178"/>
          <cell r="SU178"/>
          <cell r="SV178"/>
          <cell r="SW178"/>
          <cell r="SX178"/>
          <cell r="SY178"/>
          <cell r="SZ178"/>
          <cell r="TA178"/>
          <cell r="TB178"/>
          <cell r="TC178"/>
          <cell r="TD178"/>
          <cell r="TE178"/>
          <cell r="TF178"/>
          <cell r="TG178"/>
          <cell r="TH178"/>
          <cell r="TI178"/>
          <cell r="TJ178"/>
          <cell r="TK178"/>
          <cell r="TL178"/>
          <cell r="TM178"/>
          <cell r="TN178"/>
          <cell r="TO178"/>
          <cell r="TP178"/>
          <cell r="TQ178"/>
          <cell r="TR178"/>
          <cell r="TS178"/>
          <cell r="TT178"/>
          <cell r="TU178"/>
          <cell r="TV178"/>
          <cell r="TW178"/>
          <cell r="TX178"/>
          <cell r="TY178"/>
          <cell r="TZ178"/>
          <cell r="UA178"/>
          <cell r="UB178"/>
          <cell r="UC178"/>
          <cell r="UD178"/>
          <cell r="UE178"/>
          <cell r="UF178"/>
          <cell r="UG178"/>
          <cell r="UH178"/>
          <cell r="UI178"/>
          <cell r="UJ178"/>
          <cell r="UK178"/>
          <cell r="UL178"/>
          <cell r="UM178"/>
          <cell r="UN178"/>
          <cell r="UO178"/>
          <cell r="UP178"/>
          <cell r="UQ178"/>
          <cell r="UR178"/>
          <cell r="US178"/>
          <cell r="UT178"/>
          <cell r="UU178"/>
          <cell r="UV178"/>
          <cell r="UW178"/>
          <cell r="UX178"/>
          <cell r="UY178"/>
          <cell r="UZ178"/>
          <cell r="VA178"/>
          <cell r="VB178"/>
          <cell r="VC178"/>
          <cell r="VD178"/>
          <cell r="VE178"/>
          <cell r="VF178"/>
          <cell r="VG178"/>
          <cell r="VH178"/>
          <cell r="VI178"/>
          <cell r="VJ178"/>
          <cell r="VK178"/>
          <cell r="VL178"/>
          <cell r="VM178"/>
          <cell r="VN178"/>
          <cell r="VO178"/>
          <cell r="VP178"/>
          <cell r="VQ178"/>
          <cell r="VR178"/>
          <cell r="VS178"/>
          <cell r="VT178"/>
          <cell r="VU178"/>
          <cell r="VV178"/>
          <cell r="VW178"/>
          <cell r="VX178"/>
          <cell r="VY178"/>
          <cell r="VZ178"/>
          <cell r="WA178"/>
          <cell r="WB178"/>
          <cell r="WC178"/>
          <cell r="WD178"/>
          <cell r="WE178"/>
          <cell r="WF178"/>
          <cell r="WG178"/>
          <cell r="WH178"/>
          <cell r="WI178"/>
          <cell r="WJ178"/>
          <cell r="WK178"/>
          <cell r="WL178"/>
          <cell r="WM178"/>
          <cell r="WN178"/>
          <cell r="WO178"/>
          <cell r="WP178"/>
          <cell r="WQ178"/>
          <cell r="WR178"/>
          <cell r="WS178"/>
          <cell r="WT178"/>
          <cell r="WU178"/>
          <cell r="WV178"/>
          <cell r="WW178"/>
          <cell r="WX178"/>
          <cell r="WY178"/>
          <cell r="WZ178"/>
          <cell r="XA178"/>
          <cell r="XB178"/>
          <cell r="XC178"/>
          <cell r="XD178"/>
          <cell r="XE178"/>
          <cell r="XF178"/>
          <cell r="XG178"/>
          <cell r="XH178"/>
          <cell r="XI178"/>
          <cell r="XJ178"/>
          <cell r="XK178"/>
          <cell r="XL178"/>
          <cell r="XM178"/>
          <cell r="XN178"/>
          <cell r="XO178"/>
          <cell r="XP178"/>
          <cell r="XQ178"/>
          <cell r="XR178"/>
          <cell r="XS178"/>
          <cell r="XT178"/>
          <cell r="XU178"/>
          <cell r="XV178"/>
        </row>
        <row r="179">
          <cell r="E179" t="str">
            <v>Y</v>
          </cell>
          <cell r="F179" t="str">
            <v>Y</v>
          </cell>
          <cell r="G179" t="str">
            <v>Y</v>
          </cell>
          <cell r="H179" t="str">
            <v>Y</v>
          </cell>
          <cell r="I179" t="str">
            <v>Y</v>
          </cell>
          <cell r="J179" t="str">
            <v>N</v>
          </cell>
          <cell r="K179" t="str">
            <v>Y</v>
          </cell>
          <cell r="L179" t="str">
            <v>N</v>
          </cell>
          <cell r="M179" t="str">
            <v>Y</v>
          </cell>
          <cell r="N179" t="str">
            <v>Y</v>
          </cell>
          <cell r="O179"/>
          <cell r="P179" t="str">
            <v>N</v>
          </cell>
          <cell r="Q179" t="str">
            <v>Y</v>
          </cell>
          <cell r="R179" t="str">
            <v>Y</v>
          </cell>
          <cell r="S179" t="str">
            <v>Y</v>
          </cell>
          <cell r="T179" t="str">
            <v>Y</v>
          </cell>
          <cell r="U179" t="str">
            <v>Y</v>
          </cell>
          <cell r="V179" t="str">
            <v>Y</v>
          </cell>
          <cell r="W179" t="str">
            <v>Y</v>
          </cell>
          <cell r="X179" t="str">
            <v>Y</v>
          </cell>
          <cell r="Y179" t="str">
            <v>Y</v>
          </cell>
          <cell r="Z179"/>
          <cell r="AA179" t="str">
            <v>Y</v>
          </cell>
          <cell r="AB179" t="str">
            <v>Y</v>
          </cell>
          <cell r="AC179" t="str">
            <v>Y</v>
          </cell>
          <cell r="AD179" t="str">
            <v>N</v>
          </cell>
          <cell r="AE179" t="str">
            <v>N</v>
          </cell>
          <cell r="AF179" t="str">
            <v>Y</v>
          </cell>
          <cell r="AG179" t="str">
            <v>Y</v>
          </cell>
          <cell r="AH179" t="str">
            <v>N</v>
          </cell>
          <cell r="AI179" t="str">
            <v>Y</v>
          </cell>
          <cell r="AJ179" t="str">
            <v>N</v>
          </cell>
          <cell r="AK179" t="str">
            <v>N</v>
          </cell>
          <cell r="AL179" t="str">
            <v>N</v>
          </cell>
          <cell r="AM179" t="str">
            <v>N</v>
          </cell>
          <cell r="AN179" t="str">
            <v>N</v>
          </cell>
          <cell r="AO179" t="str">
            <v>N</v>
          </cell>
          <cell r="AP179" t="str">
            <v>N</v>
          </cell>
          <cell r="AQ179" t="str">
            <v>N</v>
          </cell>
          <cell r="AR179" t="str">
            <v>N</v>
          </cell>
          <cell r="AS179" t="str">
            <v>Y</v>
          </cell>
          <cell r="AT179" t="str">
            <v>Y</v>
          </cell>
          <cell r="AU179" t="str">
            <v>Y</v>
          </cell>
          <cell r="AV179" t="str">
            <v>Y</v>
          </cell>
          <cell r="AW179" t="str">
            <v>N</v>
          </cell>
          <cell r="AX179" t="str">
            <v>N</v>
          </cell>
          <cell r="AY179"/>
          <cell r="AZ179" t="str">
            <v>N</v>
          </cell>
          <cell r="BA179"/>
          <cell r="BB179" t="str">
            <v>N</v>
          </cell>
          <cell r="BC179" t="str">
            <v>N</v>
          </cell>
          <cell r="BD179" t="str">
            <v>N</v>
          </cell>
          <cell r="BE179" t="str">
            <v>Y</v>
          </cell>
          <cell r="BF179" t="str">
            <v>N</v>
          </cell>
          <cell r="BG179" t="str">
            <v>N</v>
          </cell>
          <cell r="BH179" t="str">
            <v>N</v>
          </cell>
          <cell r="BI179" t="str">
            <v>N</v>
          </cell>
          <cell r="BJ179" t="str">
            <v>N</v>
          </cell>
          <cell r="BK179" t="str">
            <v>N</v>
          </cell>
          <cell r="BL179" t="str">
            <v>Y</v>
          </cell>
          <cell r="BM179" t="str">
            <v>N</v>
          </cell>
          <cell r="BN179" t="str">
            <v>N</v>
          </cell>
          <cell r="BO179" t="str">
            <v>N</v>
          </cell>
          <cell r="BP179" t="str">
            <v>Y</v>
          </cell>
          <cell r="BQ179" t="str">
            <v>N</v>
          </cell>
          <cell r="BR179" t="str">
            <v>N</v>
          </cell>
          <cell r="BS179" t="str">
            <v>N</v>
          </cell>
          <cell r="BT179" t="str">
            <v>N</v>
          </cell>
          <cell r="BU179" t="str">
            <v>N</v>
          </cell>
          <cell r="BV179" t="str">
            <v>N</v>
          </cell>
          <cell r="BW179" t="str">
            <v>N</v>
          </cell>
          <cell r="BX179" t="str">
            <v>N</v>
          </cell>
          <cell r="BY179" t="str">
            <v>N</v>
          </cell>
          <cell r="BZ179" t="str">
            <v>N</v>
          </cell>
          <cell r="CA179" t="str">
            <v>N</v>
          </cell>
          <cell r="CB179" t="str">
            <v>N</v>
          </cell>
          <cell r="CC179" t="str">
            <v>N</v>
          </cell>
          <cell r="CD179" t="str">
            <v>N</v>
          </cell>
          <cell r="CE179" t="str">
            <v>N</v>
          </cell>
          <cell r="CF179" t="str">
            <v>Y</v>
          </cell>
          <cell r="CG179" t="str">
            <v>Y</v>
          </cell>
          <cell r="CH179" t="str">
            <v>Y</v>
          </cell>
          <cell r="CI179" t="str">
            <v>Y</v>
          </cell>
          <cell r="CJ179" t="str">
            <v>Y</v>
          </cell>
          <cell r="CK179" t="str">
            <v>N</v>
          </cell>
          <cell r="CL179" t="str">
            <v>N</v>
          </cell>
          <cell r="CM179"/>
          <cell r="CN179" t="str">
            <v>Y</v>
          </cell>
          <cell r="CO179" t="str">
            <v>Y</v>
          </cell>
          <cell r="CP179" t="str">
            <v>Y</v>
          </cell>
          <cell r="CQ179" t="str">
            <v>N</v>
          </cell>
          <cell r="CR179"/>
          <cell r="CS179" t="str">
            <v>N</v>
          </cell>
          <cell r="CT179" t="str">
            <v>Y</v>
          </cell>
          <cell r="CU179" t="str">
            <v>Y</v>
          </cell>
          <cell r="CV179" t="str">
            <v>Y</v>
          </cell>
          <cell r="CW179" t="str">
            <v xml:space="preserve">Y </v>
          </cell>
          <cell r="CX179" t="str">
            <v>Y</v>
          </cell>
          <cell r="CY179" t="str">
            <v>Y</v>
          </cell>
          <cell r="CZ179" t="str">
            <v>Y</v>
          </cell>
          <cell r="DA179" t="str">
            <v>Y</v>
          </cell>
          <cell r="DB179" t="str">
            <v>N</v>
          </cell>
          <cell r="DC179" t="str">
            <v>N</v>
          </cell>
          <cell r="DD179" t="str">
            <v>N</v>
          </cell>
          <cell r="DE179" t="str">
            <v>Y</v>
          </cell>
          <cell r="DF179" t="str">
            <v>N</v>
          </cell>
          <cell r="DG179" t="str">
            <v>Y</v>
          </cell>
          <cell r="DH179" t="str">
            <v>Y</v>
          </cell>
          <cell r="DI179" t="str">
            <v>Y</v>
          </cell>
          <cell r="DJ179" t="str">
            <v>Y</v>
          </cell>
          <cell r="DK179" t="str">
            <v>N</v>
          </cell>
          <cell r="DL179" t="str">
            <v>Y</v>
          </cell>
          <cell r="DM179" t="str">
            <v>Y</v>
          </cell>
          <cell r="DN179" t="str">
            <v>Y</v>
          </cell>
          <cell r="DO179" t="str">
            <v>Y</v>
          </cell>
          <cell r="DP179" t="str">
            <v>Y</v>
          </cell>
          <cell r="DQ179" t="str">
            <v>Y</v>
          </cell>
          <cell r="DR179" t="str">
            <v>Y</v>
          </cell>
          <cell r="DS179" t="str">
            <v>Y</v>
          </cell>
          <cell r="DT179" t="str">
            <v>Y</v>
          </cell>
          <cell r="DU179" t="str">
            <v>Y</v>
          </cell>
          <cell r="DV179" t="str">
            <v>Y</v>
          </cell>
          <cell r="DW179" t="str">
            <v>Y</v>
          </cell>
          <cell r="DX179" t="str">
            <v>Y</v>
          </cell>
          <cell r="DY179" t="str">
            <v>Y</v>
          </cell>
          <cell r="DZ179" t="str">
            <v>Y</v>
          </cell>
          <cell r="EA179" t="str">
            <v>Y</v>
          </cell>
          <cell r="EB179"/>
          <cell r="EC179" t="str">
            <v>Y</v>
          </cell>
          <cell r="ED179" t="str">
            <v>N</v>
          </cell>
          <cell r="EE179" t="str">
            <v>N</v>
          </cell>
          <cell r="EF179" t="str">
            <v>N</v>
          </cell>
          <cell r="EG179" t="str">
            <v>N</v>
          </cell>
          <cell r="EH179" t="str">
            <v>N</v>
          </cell>
          <cell r="EI179" t="str">
            <v>Y</v>
          </cell>
          <cell r="EJ179" t="str">
            <v>N</v>
          </cell>
          <cell r="EK179" t="str">
            <v>Y</v>
          </cell>
          <cell r="EL179"/>
          <cell r="EM179" t="str">
            <v>N</v>
          </cell>
          <cell r="EN179" t="str">
            <v>N</v>
          </cell>
          <cell r="EO179" t="str">
            <v>N</v>
          </cell>
          <cell r="EP179" t="str">
            <v>Y</v>
          </cell>
          <cell r="EQ179" t="str">
            <v>Y</v>
          </cell>
          <cell r="ER179" t="str">
            <v>N</v>
          </cell>
          <cell r="ES179" t="str">
            <v>N</v>
          </cell>
          <cell r="ET179" t="str">
            <v>Y</v>
          </cell>
          <cell r="EU179" t="str">
            <v>Y</v>
          </cell>
          <cell r="EV179" t="str">
            <v>Y</v>
          </cell>
          <cell r="EW179" t="str">
            <v>Y</v>
          </cell>
          <cell r="EX179" t="str">
            <v>Y</v>
          </cell>
          <cell r="EY179"/>
          <cell r="EZ179" t="str">
            <v>Y</v>
          </cell>
          <cell r="FA179" t="str">
            <v>N</v>
          </cell>
          <cell r="FB179" t="str">
            <v>N</v>
          </cell>
          <cell r="FC179" t="str">
            <v>N</v>
          </cell>
          <cell r="FD179" t="str">
            <v>Y</v>
          </cell>
          <cell r="FE179" t="str">
            <v>Y</v>
          </cell>
          <cell r="FF179" t="str">
            <v>Y</v>
          </cell>
          <cell r="FG179" t="str">
            <v>Y</v>
          </cell>
          <cell r="FH179" t="str">
            <v>Y</v>
          </cell>
          <cell r="FI179" t="str">
            <v>Y</v>
          </cell>
          <cell r="FJ179" t="str">
            <v>N</v>
          </cell>
          <cell r="FK179" t="str">
            <v>Y</v>
          </cell>
          <cell r="FL179" t="str">
            <v>Y</v>
          </cell>
          <cell r="FM179" t="str">
            <v>Y</v>
          </cell>
          <cell r="FN179" t="str">
            <v>Y</v>
          </cell>
          <cell r="FO179" t="str">
            <v>Y</v>
          </cell>
          <cell r="FP179" t="str">
            <v>Y</v>
          </cell>
          <cell r="FQ179" t="str">
            <v>Y</v>
          </cell>
          <cell r="FR179" t="str">
            <v>N</v>
          </cell>
          <cell r="FS179" t="str">
            <v>Y</v>
          </cell>
          <cell r="FT179" t="str">
            <v>Y</v>
          </cell>
          <cell r="FU179" t="str">
            <v>Y</v>
          </cell>
          <cell r="FV179" t="str">
            <v>Y</v>
          </cell>
          <cell r="FW179" t="str">
            <v>Y</v>
          </cell>
          <cell r="FX179" t="str">
            <v>Y</v>
          </cell>
          <cell r="FY179" t="str">
            <v>Y</v>
          </cell>
          <cell r="FZ179" t="str">
            <v>Y</v>
          </cell>
          <cell r="GA179" t="str">
            <v>Y</v>
          </cell>
          <cell r="GB179"/>
          <cell r="GC179" t="str">
            <v>Y</v>
          </cell>
          <cell r="GD179" t="str">
            <v>Y</v>
          </cell>
          <cell r="GE179"/>
          <cell r="GF179" t="str">
            <v>N</v>
          </cell>
          <cell r="GG179" t="str">
            <v>N</v>
          </cell>
          <cell r="GH179" t="str">
            <v>N</v>
          </cell>
          <cell r="GI179" t="str">
            <v>Y</v>
          </cell>
          <cell r="GJ179" t="str">
            <v>Y</v>
          </cell>
          <cell r="GK179" t="str">
            <v>Y</v>
          </cell>
          <cell r="GL179" t="str">
            <v>Y</v>
          </cell>
          <cell r="GM179" t="str">
            <v>Y</v>
          </cell>
          <cell r="GN179" t="str">
            <v>Y</v>
          </cell>
          <cell r="GO179" t="str">
            <v>Y</v>
          </cell>
          <cell r="GP179" t="str">
            <v>Y</v>
          </cell>
          <cell r="GQ179" t="str">
            <v>Y</v>
          </cell>
          <cell r="GR179" t="str">
            <v>Y</v>
          </cell>
          <cell r="GS179" t="str">
            <v>Y</v>
          </cell>
          <cell r="GT179" t="str">
            <v>N</v>
          </cell>
          <cell r="GU179" t="str">
            <v>Y</v>
          </cell>
          <cell r="GV179" t="str">
            <v>N</v>
          </cell>
          <cell r="GW179" t="str">
            <v>Y</v>
          </cell>
          <cell r="GX179" t="str">
            <v>Y</v>
          </cell>
          <cell r="GY179" t="str">
            <v>N</v>
          </cell>
          <cell r="GZ179" t="str">
            <v>Y</v>
          </cell>
          <cell r="HA179" t="str">
            <v>Y</v>
          </cell>
          <cell r="HB179" t="str">
            <v>Y</v>
          </cell>
          <cell r="HC179" t="str">
            <v>Y</v>
          </cell>
          <cell r="HD179" t="str">
            <v>Y</v>
          </cell>
          <cell r="HE179" t="str">
            <v>N</v>
          </cell>
          <cell r="HF179"/>
          <cell r="HG179" t="str">
            <v>N</v>
          </cell>
          <cell r="HH179" t="str">
            <v>Y</v>
          </cell>
          <cell r="HI179" t="str">
            <v>N</v>
          </cell>
          <cell r="HJ179" t="str">
            <v>N</v>
          </cell>
          <cell r="HK179" t="str">
            <v>N</v>
          </cell>
          <cell r="HL179" t="str">
            <v>N</v>
          </cell>
          <cell r="HM179" t="str">
            <v>N</v>
          </cell>
          <cell r="HN179" t="str">
            <v>N</v>
          </cell>
          <cell r="HO179" t="str">
            <v>Y</v>
          </cell>
          <cell r="HP179"/>
          <cell r="HQ179" t="str">
            <v>Y</v>
          </cell>
          <cell r="HR179" t="str">
            <v>Y</v>
          </cell>
          <cell r="HS179" t="str">
            <v>N</v>
          </cell>
          <cell r="HT179" t="str">
            <v>Y</v>
          </cell>
          <cell r="HU179" t="str">
            <v>Y</v>
          </cell>
          <cell r="HV179" t="str">
            <v>Y</v>
          </cell>
          <cell r="HW179" t="str">
            <v>Y</v>
          </cell>
          <cell r="HX179" t="str">
            <v>N</v>
          </cell>
          <cell r="HY179"/>
          <cell r="HZ179" t="str">
            <v>N</v>
          </cell>
          <cell r="IA179" t="str">
            <v>Y</v>
          </cell>
          <cell r="IB179" t="str">
            <v>Y</v>
          </cell>
          <cell r="IC179" t="str">
            <v>N</v>
          </cell>
          <cell r="ID179" t="str">
            <v>N</v>
          </cell>
          <cell r="IE179" t="str">
            <v>N</v>
          </cell>
          <cell r="IF179" t="str">
            <v>N</v>
          </cell>
          <cell r="IG179" t="str">
            <v>N</v>
          </cell>
          <cell r="IH179" t="str">
            <v>N</v>
          </cell>
          <cell r="II179"/>
          <cell r="IJ179" t="str">
            <v>Y</v>
          </cell>
          <cell r="IK179" t="str">
            <v>Y</v>
          </cell>
          <cell r="IL179" t="str">
            <v>Y</v>
          </cell>
          <cell r="IM179" t="str">
            <v>N</v>
          </cell>
          <cell r="IN179"/>
          <cell r="IO179" t="str">
            <v>N</v>
          </cell>
          <cell r="IP179" t="str">
            <v>N</v>
          </cell>
          <cell r="IQ179" t="str">
            <v>N</v>
          </cell>
          <cell r="IR179" t="str">
            <v>N</v>
          </cell>
          <cell r="IS179" t="str">
            <v>N</v>
          </cell>
          <cell r="IT179" t="str">
            <v>N</v>
          </cell>
          <cell r="IU179" t="str">
            <v>N</v>
          </cell>
          <cell r="IV179" t="str">
            <v>N</v>
          </cell>
          <cell r="IW179"/>
          <cell r="IX179" t="str">
            <v>Y</v>
          </cell>
          <cell r="IY179" t="str">
            <v>N</v>
          </cell>
          <cell r="IZ179" t="str">
            <v>Y</v>
          </cell>
          <cell r="JA179" t="str">
            <v>N</v>
          </cell>
          <cell r="JB179" t="str">
            <v>Y</v>
          </cell>
          <cell r="JC179" t="str">
            <v>Y</v>
          </cell>
          <cell r="JD179" t="str">
            <v>Y</v>
          </cell>
          <cell r="JE179" t="str">
            <v>Y</v>
          </cell>
          <cell r="JF179" t="str">
            <v>N</v>
          </cell>
          <cell r="JG179"/>
          <cell r="JH179" t="str">
            <v>Y</v>
          </cell>
          <cell r="JI179"/>
          <cell r="JJ179" t="str">
            <v>N</v>
          </cell>
          <cell r="JK179" t="str">
            <v>Y</v>
          </cell>
          <cell r="JL179" t="str">
            <v>N</v>
          </cell>
          <cell r="JM179" t="str">
            <v>Y</v>
          </cell>
          <cell r="JN179" t="str">
            <v>N</v>
          </cell>
          <cell r="JO179" t="str">
            <v>Y</v>
          </cell>
          <cell r="JP179" t="str">
            <v>Y</v>
          </cell>
          <cell r="JQ179" t="str">
            <v>N</v>
          </cell>
          <cell r="JR179" t="str">
            <v>N</v>
          </cell>
          <cell r="JS179" t="str">
            <v>N</v>
          </cell>
          <cell r="JT179" t="str">
            <v>Y</v>
          </cell>
          <cell r="JU179" t="str">
            <v>N</v>
          </cell>
          <cell r="JV179" t="str">
            <v>N</v>
          </cell>
          <cell r="JW179" t="str">
            <v>N</v>
          </cell>
          <cell r="JX179" t="str">
            <v>N</v>
          </cell>
          <cell r="JY179" t="str">
            <v>N</v>
          </cell>
          <cell r="JZ179" t="str">
            <v>N</v>
          </cell>
          <cell r="KA179" t="str">
            <v>Y</v>
          </cell>
          <cell r="KB179" t="str">
            <v>Y</v>
          </cell>
          <cell r="KC179" t="str">
            <v>Y</v>
          </cell>
          <cell r="KD179" t="str">
            <v>Y</v>
          </cell>
          <cell r="KE179" t="str">
            <v>Y</v>
          </cell>
          <cell r="KF179" t="str">
            <v>N</v>
          </cell>
          <cell r="KG179" t="str">
            <v>N</v>
          </cell>
          <cell r="KH179"/>
          <cell r="KI179" t="str">
            <v>N</v>
          </cell>
          <cell r="KJ179" t="str">
            <v>N</v>
          </cell>
          <cell r="KK179" t="str">
            <v>N</v>
          </cell>
          <cell r="KL179" t="str">
            <v>Y</v>
          </cell>
          <cell r="KM179" t="str">
            <v>N</v>
          </cell>
          <cell r="KN179" t="str">
            <v>Y</v>
          </cell>
          <cell r="KO179" t="str">
            <v>N</v>
          </cell>
          <cell r="KP179" t="str">
            <v>N</v>
          </cell>
          <cell r="KQ179" t="str">
            <v>N</v>
          </cell>
          <cell r="KR179" t="str">
            <v>N</v>
          </cell>
          <cell r="KS179" t="str">
            <v>N</v>
          </cell>
          <cell r="KT179" t="str">
            <v>Y</v>
          </cell>
          <cell r="KU179" t="str">
            <v>Y</v>
          </cell>
          <cell r="KV179" t="str">
            <v>Y</v>
          </cell>
          <cell r="KW179" t="str">
            <v>Y</v>
          </cell>
          <cell r="KX179" t="str">
            <v>N</v>
          </cell>
          <cell r="KY179" t="str">
            <v>N</v>
          </cell>
          <cell r="KZ179" t="str">
            <v>N</v>
          </cell>
          <cell r="LA179" t="str">
            <v>Y</v>
          </cell>
          <cell r="LB179" t="str">
            <v>N</v>
          </cell>
          <cell r="LC179" t="str">
            <v>N</v>
          </cell>
          <cell r="LD179" t="str">
            <v>Y</v>
          </cell>
          <cell r="LE179" t="str">
            <v>Y</v>
          </cell>
          <cell r="LF179" t="str">
            <v>Y</v>
          </cell>
          <cell r="LG179" t="str">
            <v>N</v>
          </cell>
          <cell r="LH179" t="str">
            <v>Y</v>
          </cell>
          <cell r="LI179" t="str">
            <v>Y</v>
          </cell>
          <cell r="LJ179" t="str">
            <v>Y</v>
          </cell>
          <cell r="LK179" t="str">
            <v>Y</v>
          </cell>
          <cell r="LL179" t="str">
            <v>Y</v>
          </cell>
          <cell r="LM179" t="str">
            <v>Y</v>
          </cell>
          <cell r="LN179" t="str">
            <v>Y</v>
          </cell>
          <cell r="LO179" t="str">
            <v>Y</v>
          </cell>
          <cell r="LP179" t="str">
            <v>Y</v>
          </cell>
          <cell r="LQ179" t="str">
            <v>Y</v>
          </cell>
          <cell r="LR179"/>
          <cell r="LS179" t="str">
            <v>Y</v>
          </cell>
          <cell r="LT179" t="str">
            <v>Y</v>
          </cell>
          <cell r="LU179" t="str">
            <v>Y</v>
          </cell>
          <cell r="LV179" t="str">
            <v>N</v>
          </cell>
          <cell r="LW179" t="str">
            <v>Y</v>
          </cell>
          <cell r="LX179" t="str">
            <v>Y</v>
          </cell>
          <cell r="LY179" t="str">
            <v>Y</v>
          </cell>
          <cell r="LZ179" t="str">
            <v>Y</v>
          </cell>
          <cell r="MA179" t="str">
            <v>Y</v>
          </cell>
          <cell r="MB179" t="str">
            <v>N</v>
          </cell>
          <cell r="MC179" t="str">
            <v>N</v>
          </cell>
          <cell r="MD179" t="str">
            <v>N</v>
          </cell>
          <cell r="ME179" t="str">
            <v>N</v>
          </cell>
          <cell r="MF179" t="str">
            <v>N</v>
          </cell>
          <cell r="MG179" t="str">
            <v>N</v>
          </cell>
          <cell r="MH179" t="str">
            <v>N</v>
          </cell>
          <cell r="MI179" t="str">
            <v>Y</v>
          </cell>
          <cell r="MJ179" t="str">
            <v>Y</v>
          </cell>
          <cell r="MK179" t="str">
            <v>Y</v>
          </cell>
          <cell r="ML179" t="str">
            <v>N</v>
          </cell>
          <cell r="MM179" t="str">
            <v>N</v>
          </cell>
          <cell r="MN179" t="str">
            <v>Y</v>
          </cell>
          <cell r="MO179" t="str">
            <v>Y</v>
          </cell>
          <cell r="MP179" t="str">
            <v>Y</v>
          </cell>
          <cell r="MQ179"/>
          <cell r="MR179" t="str">
            <v>Y</v>
          </cell>
          <cell r="MS179" t="str">
            <v>Y</v>
          </cell>
          <cell r="MT179" t="str">
            <v>Y</v>
          </cell>
          <cell r="MU179" t="str">
            <v>Y</v>
          </cell>
          <cell r="MV179" t="str">
            <v>Y</v>
          </cell>
          <cell r="MW179" t="str">
            <v>Y</v>
          </cell>
          <cell r="MX179" t="str">
            <v>Y</v>
          </cell>
          <cell r="MY179" t="str">
            <v>Y</v>
          </cell>
          <cell r="MZ179" t="str">
            <v>Y</v>
          </cell>
          <cell r="NA179" t="str">
            <v>Y</v>
          </cell>
          <cell r="NB179" t="str">
            <v>Y</v>
          </cell>
          <cell r="NC179" t="str">
            <v>Y</v>
          </cell>
          <cell r="ND179" t="str">
            <v>Y</v>
          </cell>
          <cell r="NE179" t="str">
            <v>N</v>
          </cell>
          <cell r="NF179" t="str">
            <v>Y</v>
          </cell>
          <cell r="NG179" t="str">
            <v>Y</v>
          </cell>
          <cell r="NH179" t="str">
            <v>Y</v>
          </cell>
          <cell r="NI179" t="str">
            <v>Y</v>
          </cell>
          <cell r="NJ179" t="str">
            <v>Y</v>
          </cell>
          <cell r="NK179" t="str">
            <v>N</v>
          </cell>
          <cell r="NL179" t="str">
            <v>Y</v>
          </cell>
          <cell r="NM179" t="str">
            <v>Y</v>
          </cell>
          <cell r="NN179" t="str">
            <v>Y</v>
          </cell>
          <cell r="NO179" t="str">
            <v>Y</v>
          </cell>
          <cell r="NP179" t="str">
            <v>Y</v>
          </cell>
          <cell r="NQ179" t="str">
            <v>Y</v>
          </cell>
          <cell r="NR179" t="str">
            <v>N</v>
          </cell>
          <cell r="NS179"/>
          <cell r="NT179"/>
          <cell r="NU179" t="str">
            <v>Y</v>
          </cell>
          <cell r="NV179" t="str">
            <v>Y</v>
          </cell>
          <cell r="NW179" t="str">
            <v>Y</v>
          </cell>
          <cell r="NX179" t="str">
            <v>Y</v>
          </cell>
          <cell r="NY179" t="str">
            <v>Y</v>
          </cell>
          <cell r="NZ179" t="str">
            <v>N</v>
          </cell>
          <cell r="OA179" t="str">
            <v>Y</v>
          </cell>
          <cell r="OB179" t="str">
            <v>Y</v>
          </cell>
          <cell r="OC179"/>
          <cell r="OD179" t="str">
            <v>Y</v>
          </cell>
          <cell r="OE179" t="str">
            <v>Y</v>
          </cell>
          <cell r="OF179" t="str">
            <v>Y</v>
          </cell>
          <cell r="OG179" t="str">
            <v>Y</v>
          </cell>
          <cell r="OH179"/>
          <cell r="OI179" t="str">
            <v>Y</v>
          </cell>
          <cell r="OJ179" t="str">
            <v>Y</v>
          </cell>
          <cell r="OK179" t="str">
            <v>Y</v>
          </cell>
          <cell r="OL179" t="str">
            <v>Y</v>
          </cell>
          <cell r="OM179" t="str">
            <v>Y</v>
          </cell>
          <cell r="ON179" t="str">
            <v>Y</v>
          </cell>
          <cell r="OO179" t="str">
            <v>Y</v>
          </cell>
          <cell r="OP179"/>
          <cell r="OQ179" t="str">
            <v>Y</v>
          </cell>
          <cell r="OR179" t="str">
            <v>Y</v>
          </cell>
          <cell r="OS179" t="str">
            <v>Y</v>
          </cell>
          <cell r="OT179"/>
          <cell r="OU179" t="str">
            <v>Y</v>
          </cell>
          <cell r="OV179" t="str">
            <v>Y</v>
          </cell>
          <cell r="OW179" t="str">
            <v>N</v>
          </cell>
          <cell r="OX179" t="str">
            <v>Y</v>
          </cell>
          <cell r="OY179" t="str">
            <v>N</v>
          </cell>
          <cell r="OZ179" t="str">
            <v>Y</v>
          </cell>
          <cell r="PA179" t="str">
            <v>Y</v>
          </cell>
          <cell r="PB179" t="str">
            <v>Y</v>
          </cell>
          <cell r="PC179" t="str">
            <v>Y</v>
          </cell>
          <cell r="PD179" t="str">
            <v>Y</v>
          </cell>
          <cell r="PE179" t="str">
            <v>Y</v>
          </cell>
          <cell r="PF179" t="str">
            <v>Y</v>
          </cell>
          <cell r="PG179" t="str">
            <v>Y</v>
          </cell>
          <cell r="PH179" t="str">
            <v>Y</v>
          </cell>
          <cell r="PI179" t="str">
            <v>Y</v>
          </cell>
          <cell r="PJ179" t="str">
            <v>Y</v>
          </cell>
          <cell r="PK179" t="str">
            <v>Y</v>
          </cell>
          <cell r="PL179" t="str">
            <v>Y</v>
          </cell>
          <cell r="PM179" t="str">
            <v>Y</v>
          </cell>
          <cell r="PN179" t="str">
            <v>Y</v>
          </cell>
          <cell r="PO179" t="str">
            <v>Y</v>
          </cell>
          <cell r="PP179" t="str">
            <v>Y</v>
          </cell>
          <cell r="PQ179" t="str">
            <v>Y</v>
          </cell>
          <cell r="PR179" t="str">
            <v>Y</v>
          </cell>
          <cell r="PS179" t="str">
            <v>Y</v>
          </cell>
          <cell r="PT179" t="str">
            <v>Y</v>
          </cell>
          <cell r="PU179" t="str">
            <v>N</v>
          </cell>
          <cell r="PV179" t="str">
            <v>Y</v>
          </cell>
          <cell r="PW179" t="str">
            <v>Y</v>
          </cell>
          <cell r="PX179" t="str">
            <v>N</v>
          </cell>
          <cell r="PY179" t="str">
            <v>Y</v>
          </cell>
          <cell r="PZ179" t="str">
            <v>N</v>
          </cell>
          <cell r="QA179"/>
          <cell r="QB179" t="str">
            <v>N</v>
          </cell>
          <cell r="QC179" t="str">
            <v>Y</v>
          </cell>
          <cell r="QD179" t="str">
            <v>Y</v>
          </cell>
          <cell r="QE179" t="str">
            <v>N</v>
          </cell>
          <cell r="QF179" t="str">
            <v>Y</v>
          </cell>
          <cell r="QG179" t="str">
            <v>Y</v>
          </cell>
          <cell r="QH179" t="str">
            <v>N</v>
          </cell>
          <cell r="QI179" t="str">
            <v>N</v>
          </cell>
          <cell r="QJ179" t="str">
            <v>N</v>
          </cell>
          <cell r="QK179" t="str">
            <v>N</v>
          </cell>
          <cell r="QL179" t="str">
            <v>Y</v>
          </cell>
          <cell r="QM179" t="str">
            <v>N</v>
          </cell>
          <cell r="QN179" t="str">
            <v>N</v>
          </cell>
          <cell r="QO179" t="str">
            <v>Y</v>
          </cell>
          <cell r="QP179" t="str">
            <v>Y</v>
          </cell>
          <cell r="QQ179" t="str">
            <v>Y</v>
          </cell>
          <cell r="QR179" t="str">
            <v>Y</v>
          </cell>
          <cell r="QS179" t="str">
            <v>Y</v>
          </cell>
          <cell r="QT179" t="str">
            <v>Y</v>
          </cell>
          <cell r="QU179" t="str">
            <v>Y</v>
          </cell>
          <cell r="QV179" t="str">
            <v>N</v>
          </cell>
          <cell r="QW179" t="str">
            <v>Y</v>
          </cell>
          <cell r="QX179" t="str">
            <v>Y</v>
          </cell>
          <cell r="QY179" t="str">
            <v>Y</v>
          </cell>
          <cell r="QZ179"/>
          <cell r="RA179" t="str">
            <v>Y</v>
          </cell>
          <cell r="RB179" t="str">
            <v>Y</v>
          </cell>
          <cell r="RC179" t="str">
            <v>Y</v>
          </cell>
          <cell r="RD179" t="str">
            <v>Y</v>
          </cell>
          <cell r="RE179" t="str">
            <v>Y</v>
          </cell>
          <cell r="RF179" t="str">
            <v>N</v>
          </cell>
          <cell r="RG179" t="str">
            <v>N</v>
          </cell>
          <cell r="RH179" t="str">
            <v>Y</v>
          </cell>
          <cell r="RI179" t="str">
            <v>N</v>
          </cell>
          <cell r="RJ179" t="str">
            <v>Y</v>
          </cell>
          <cell r="RK179" t="str">
            <v>Y</v>
          </cell>
          <cell r="RL179" t="str">
            <v>N</v>
          </cell>
          <cell r="RM179"/>
          <cell r="RN179" t="str">
            <v>N</v>
          </cell>
          <cell r="RO179" t="str">
            <v>N</v>
          </cell>
          <cell r="RP179" t="str">
            <v>N</v>
          </cell>
          <cell r="RQ179" t="str">
            <v>N</v>
          </cell>
          <cell r="RR179" t="str">
            <v>N</v>
          </cell>
          <cell r="RS179" t="str">
            <v>N</v>
          </cell>
          <cell r="RT179" t="str">
            <v>N</v>
          </cell>
          <cell r="RU179" t="str">
            <v>N</v>
          </cell>
          <cell r="RV179" t="str">
            <v>Y</v>
          </cell>
          <cell r="RW179" t="str">
            <v>N</v>
          </cell>
          <cell r="RX179" t="str">
            <v>N</v>
          </cell>
          <cell r="RY179"/>
          <cell r="RZ179" t="str">
            <v>N</v>
          </cell>
          <cell r="SA179" t="str">
            <v>N</v>
          </cell>
          <cell r="SB179" t="str">
            <v>N</v>
          </cell>
          <cell r="SC179"/>
          <cell r="SD179" t="str">
            <v>N</v>
          </cell>
          <cell r="SE179" t="str">
            <v>N</v>
          </cell>
          <cell r="SF179" t="str">
            <v>N</v>
          </cell>
          <cell r="SG179" t="str">
            <v>Y</v>
          </cell>
          <cell r="SH179" t="str">
            <v>Y</v>
          </cell>
          <cell r="SI179" t="str">
            <v>N</v>
          </cell>
          <cell r="SJ179" t="str">
            <v>Y</v>
          </cell>
          <cell r="SK179" t="str">
            <v>Y</v>
          </cell>
          <cell r="SL179" t="str">
            <v>Y</v>
          </cell>
          <cell r="SM179"/>
          <cell r="SN179" t="str">
            <v>N</v>
          </cell>
          <cell r="SO179" t="str">
            <v>Y</v>
          </cell>
          <cell r="SP179" t="str">
            <v>N</v>
          </cell>
          <cell r="SQ179" t="str">
            <v>Y</v>
          </cell>
          <cell r="SR179" t="str">
            <v>Y</v>
          </cell>
          <cell r="SS179" t="str">
            <v>Y</v>
          </cell>
          <cell r="ST179" t="str">
            <v>Y</v>
          </cell>
          <cell r="SU179" t="str">
            <v>Y</v>
          </cell>
          <cell r="SV179" t="str">
            <v>Y</v>
          </cell>
          <cell r="SW179" t="str">
            <v>N</v>
          </cell>
          <cell r="SX179" t="str">
            <v>Y</v>
          </cell>
          <cell r="SY179" t="str">
            <v>Y</v>
          </cell>
          <cell r="SZ179" t="str">
            <v>Y</v>
          </cell>
          <cell r="TA179" t="str">
            <v>Y</v>
          </cell>
          <cell r="TB179" t="str">
            <v>Y</v>
          </cell>
          <cell r="TC179" t="str">
            <v>Y</v>
          </cell>
          <cell r="TD179" t="str">
            <v>Y</v>
          </cell>
          <cell r="TE179" t="str">
            <v>Y</v>
          </cell>
          <cell r="TF179" t="str">
            <v>Y</v>
          </cell>
          <cell r="TG179" t="str">
            <v>Y</v>
          </cell>
          <cell r="TH179" t="str">
            <v>Y</v>
          </cell>
          <cell r="TI179" t="str">
            <v>Y</v>
          </cell>
          <cell r="TJ179" t="str">
            <v>Y</v>
          </cell>
          <cell r="TK179" t="str">
            <v>Y</v>
          </cell>
          <cell r="TL179" t="str">
            <v>Y</v>
          </cell>
          <cell r="TM179" t="str">
            <v>N</v>
          </cell>
          <cell r="TN179" t="str">
            <v>Y</v>
          </cell>
          <cell r="TO179" t="str">
            <v>Y</v>
          </cell>
          <cell r="TP179" t="str">
            <v>Y</v>
          </cell>
          <cell r="TQ179" t="str">
            <v>Y</v>
          </cell>
          <cell r="TR179"/>
          <cell r="TS179" t="str">
            <v>Y</v>
          </cell>
          <cell r="TT179" t="str">
            <v>N</v>
          </cell>
          <cell r="TU179" t="str">
            <v>Y</v>
          </cell>
          <cell r="TV179" t="str">
            <v>Y</v>
          </cell>
          <cell r="TW179" t="str">
            <v>Y</v>
          </cell>
          <cell r="TX179" t="str">
            <v>Y</v>
          </cell>
          <cell r="TY179" t="str">
            <v>Y</v>
          </cell>
          <cell r="TZ179" t="str">
            <v>Y</v>
          </cell>
          <cell r="UA179" t="str">
            <v>Y</v>
          </cell>
          <cell r="UB179" t="str">
            <v>Y</v>
          </cell>
          <cell r="UC179" t="str">
            <v>Y</v>
          </cell>
          <cell r="UD179" t="str">
            <v>Y</v>
          </cell>
          <cell r="UE179" t="str">
            <v>Y</v>
          </cell>
          <cell r="UF179" t="str">
            <v>Y</v>
          </cell>
          <cell r="UG179" t="str">
            <v>Y</v>
          </cell>
          <cell r="UH179" t="str">
            <v>Y</v>
          </cell>
          <cell r="UI179" t="str">
            <v>N</v>
          </cell>
          <cell r="UJ179" t="str">
            <v>N</v>
          </cell>
          <cell r="UK179" t="str">
            <v>Y</v>
          </cell>
          <cell r="UL179" t="str">
            <v>Y</v>
          </cell>
          <cell r="UM179" t="str">
            <v>Y</v>
          </cell>
          <cell r="UN179" t="str">
            <v>N</v>
          </cell>
          <cell r="UO179"/>
          <cell r="UP179" t="str">
            <v>N</v>
          </cell>
          <cell r="UQ179" t="str">
            <v>N</v>
          </cell>
          <cell r="UR179"/>
          <cell r="US179" t="str">
            <v>Y</v>
          </cell>
          <cell r="UT179" t="str">
            <v>N</v>
          </cell>
          <cell r="UU179" t="str">
            <v>Y</v>
          </cell>
          <cell r="UV179" t="str">
            <v>Y</v>
          </cell>
          <cell r="UW179" t="str">
            <v>Y</v>
          </cell>
          <cell r="UX179" t="str">
            <v>Y</v>
          </cell>
          <cell r="UY179" t="str">
            <v>Y</v>
          </cell>
          <cell r="UZ179" t="str">
            <v>Y</v>
          </cell>
          <cell r="VA179" t="str">
            <v>Y</v>
          </cell>
          <cell r="VB179" t="str">
            <v>Y</v>
          </cell>
          <cell r="VC179" t="str">
            <v>Y</v>
          </cell>
          <cell r="VD179" t="str">
            <v>Y</v>
          </cell>
          <cell r="VE179" t="str">
            <v>Y</v>
          </cell>
          <cell r="VF179" t="str">
            <v>Y</v>
          </cell>
          <cell r="VG179"/>
          <cell r="VH179" t="str">
            <v>N</v>
          </cell>
          <cell r="VI179" t="str">
            <v>Y</v>
          </cell>
          <cell r="VJ179" t="str">
            <v>Y</v>
          </cell>
          <cell r="VK179" t="str">
            <v>Y</v>
          </cell>
          <cell r="VL179" t="str">
            <v>Y</v>
          </cell>
          <cell r="VM179"/>
          <cell r="VN179" t="str">
            <v>Y</v>
          </cell>
          <cell r="VO179" t="str">
            <v>Y</v>
          </cell>
          <cell r="VP179"/>
          <cell r="VQ179" t="str">
            <v>Y</v>
          </cell>
          <cell r="VR179" t="str">
            <v>Y</v>
          </cell>
          <cell r="VS179" t="str">
            <v>Y</v>
          </cell>
          <cell r="VT179" t="str">
            <v>Y</v>
          </cell>
          <cell r="VU179" t="str">
            <v>Y</v>
          </cell>
          <cell r="VV179" t="str">
            <v>Y</v>
          </cell>
          <cell r="VW179" t="str">
            <v>Y</v>
          </cell>
          <cell r="VX179"/>
          <cell r="VY179" t="str">
            <v>Y</v>
          </cell>
          <cell r="VZ179" t="str">
            <v>Y</v>
          </cell>
          <cell r="WA179"/>
          <cell r="WB179"/>
          <cell r="WC179" t="str">
            <v>Y</v>
          </cell>
          <cell r="WD179" t="str">
            <v>Y</v>
          </cell>
          <cell r="WE179" t="str">
            <v>Y</v>
          </cell>
          <cell r="WF179"/>
          <cell r="WG179" t="str">
            <v>Y</v>
          </cell>
          <cell r="WH179" t="str">
            <v>Y</v>
          </cell>
          <cell r="WI179" t="str">
            <v>Y</v>
          </cell>
          <cell r="WJ179"/>
          <cell r="WK179"/>
          <cell r="WL179" t="str">
            <v>N</v>
          </cell>
          <cell r="WM179" t="str">
            <v>Y</v>
          </cell>
          <cell r="WN179" t="str">
            <v>Y</v>
          </cell>
          <cell r="WO179" t="str">
            <v>Y</v>
          </cell>
          <cell r="WP179"/>
          <cell r="WQ179"/>
          <cell r="WR179"/>
          <cell r="WS179" t="str">
            <v>Y</v>
          </cell>
          <cell r="WT179" t="str">
            <v>Y</v>
          </cell>
          <cell r="WU179" t="str">
            <v>N</v>
          </cell>
          <cell r="WV179" t="str">
            <v>N</v>
          </cell>
          <cell r="WW179" t="str">
            <v>Y</v>
          </cell>
          <cell r="WX179" t="str">
            <v>N</v>
          </cell>
          <cell r="WY179" t="str">
            <v>N</v>
          </cell>
          <cell r="WZ179" t="str">
            <v>N</v>
          </cell>
          <cell r="XA179"/>
          <cell r="XB179" t="str">
            <v>N</v>
          </cell>
          <cell r="XC179"/>
          <cell r="XD179"/>
          <cell r="XE179"/>
          <cell r="XF179"/>
          <cell r="XG179"/>
          <cell r="XH179"/>
          <cell r="XI179" t="str">
            <v>Y</v>
          </cell>
          <cell r="XJ179"/>
          <cell r="XK179" t="str">
            <v>N</v>
          </cell>
          <cell r="XL179" t="str">
            <v>N</v>
          </cell>
          <cell r="XM179"/>
          <cell r="XN179" t="str">
            <v>Y</v>
          </cell>
          <cell r="XO179"/>
          <cell r="XP179" t="str">
            <v>Y</v>
          </cell>
          <cell r="XQ179" t="str">
            <v>Y</v>
          </cell>
          <cell r="XR179" t="str">
            <v>Y</v>
          </cell>
          <cell r="XS179" t="str">
            <v>Y</v>
          </cell>
          <cell r="XT179" t="str">
            <v>Y</v>
          </cell>
          <cell r="XU179" t="str">
            <v>Y</v>
          </cell>
          <cell r="XV179" t="str">
            <v>Y</v>
          </cell>
        </row>
        <row r="180">
          <cell r="E180" t="str">
            <v>N</v>
          </cell>
          <cell r="F180" t="str">
            <v>N</v>
          </cell>
          <cell r="G180" t="str">
            <v>N</v>
          </cell>
          <cell r="H180" t="str">
            <v>N</v>
          </cell>
          <cell r="I180" t="str">
            <v>N</v>
          </cell>
          <cell r="J180" t="str">
            <v>N</v>
          </cell>
          <cell r="K180" t="str">
            <v>N</v>
          </cell>
          <cell r="L180" t="str">
            <v>N</v>
          </cell>
          <cell r="M180" t="str">
            <v>Y</v>
          </cell>
          <cell r="N180" t="str">
            <v>N</v>
          </cell>
          <cell r="O180"/>
          <cell r="P180" t="str">
            <v>N</v>
          </cell>
          <cell r="Q180" t="str">
            <v>Y</v>
          </cell>
          <cell r="R180" t="str">
            <v>Y</v>
          </cell>
          <cell r="S180" t="str">
            <v>N</v>
          </cell>
          <cell r="T180" t="str">
            <v>N</v>
          </cell>
          <cell r="U180" t="str">
            <v>N</v>
          </cell>
          <cell r="V180" t="str">
            <v>Y</v>
          </cell>
          <cell r="W180" t="str">
            <v>N</v>
          </cell>
          <cell r="X180" t="str">
            <v>N</v>
          </cell>
          <cell r="Y180" t="str">
            <v>N</v>
          </cell>
          <cell r="Z180"/>
          <cell r="AA180" t="str">
            <v>N</v>
          </cell>
          <cell r="AB180" t="str">
            <v>N</v>
          </cell>
          <cell r="AC180" t="str">
            <v>N</v>
          </cell>
          <cell r="AD180" t="str">
            <v>N</v>
          </cell>
          <cell r="AE180" t="str">
            <v>N</v>
          </cell>
          <cell r="AF180" t="str">
            <v>Y</v>
          </cell>
          <cell r="AG180" t="str">
            <v>N</v>
          </cell>
          <cell r="AH180" t="str">
            <v>N</v>
          </cell>
          <cell r="AI180" t="str">
            <v>N</v>
          </cell>
          <cell r="AJ180" t="str">
            <v>N</v>
          </cell>
          <cell r="AK180" t="str">
            <v>N</v>
          </cell>
          <cell r="AL180" t="str">
            <v>N</v>
          </cell>
          <cell r="AM180" t="str">
            <v>N</v>
          </cell>
          <cell r="AN180" t="str">
            <v>N</v>
          </cell>
          <cell r="AO180" t="str">
            <v>N</v>
          </cell>
          <cell r="AP180" t="str">
            <v>Y</v>
          </cell>
          <cell r="AQ180" t="str">
            <v>Y</v>
          </cell>
          <cell r="AR180" t="str">
            <v>Y</v>
          </cell>
          <cell r="AS180" t="str">
            <v>Y</v>
          </cell>
          <cell r="AT180" t="str">
            <v>Y</v>
          </cell>
          <cell r="AU180" t="str">
            <v>Y</v>
          </cell>
          <cell r="AV180" t="str">
            <v>Y</v>
          </cell>
          <cell r="AW180" t="str">
            <v>Y</v>
          </cell>
          <cell r="AX180" t="str">
            <v>Y</v>
          </cell>
          <cell r="AY180"/>
          <cell r="AZ180" t="str">
            <v>N</v>
          </cell>
          <cell r="BA180"/>
          <cell r="BB180" t="str">
            <v>Y</v>
          </cell>
          <cell r="BC180" t="str">
            <v>Y</v>
          </cell>
          <cell r="BD180" t="str">
            <v>N</v>
          </cell>
          <cell r="BE180" t="str">
            <v>N</v>
          </cell>
          <cell r="BF180" t="str">
            <v>N</v>
          </cell>
          <cell r="BG180" t="str">
            <v>N</v>
          </cell>
          <cell r="BH180" t="str">
            <v>N</v>
          </cell>
          <cell r="BI180" t="str">
            <v>N</v>
          </cell>
          <cell r="BJ180" t="str">
            <v>Y</v>
          </cell>
          <cell r="BK180" t="str">
            <v>N</v>
          </cell>
          <cell r="BL180" t="str">
            <v>Y</v>
          </cell>
          <cell r="BM180" t="str">
            <v>Y</v>
          </cell>
          <cell r="BN180" t="str">
            <v>Y</v>
          </cell>
          <cell r="BO180" t="str">
            <v>Y</v>
          </cell>
          <cell r="BP180" t="str">
            <v>Y</v>
          </cell>
          <cell r="BQ180" t="str">
            <v>N</v>
          </cell>
          <cell r="BR180" t="str">
            <v>N</v>
          </cell>
          <cell r="BS180" t="str">
            <v>N</v>
          </cell>
          <cell r="BT180" t="str">
            <v>N</v>
          </cell>
          <cell r="BU180" t="str">
            <v>Y</v>
          </cell>
          <cell r="BV180" t="str">
            <v>N</v>
          </cell>
          <cell r="BW180" t="str">
            <v>N</v>
          </cell>
          <cell r="BX180" t="str">
            <v>N</v>
          </cell>
          <cell r="BY180" t="str">
            <v>N</v>
          </cell>
          <cell r="BZ180" t="str">
            <v>Y</v>
          </cell>
          <cell r="CA180" t="str">
            <v>N</v>
          </cell>
          <cell r="CB180" t="str">
            <v>Y</v>
          </cell>
          <cell r="CC180" t="str">
            <v>Y</v>
          </cell>
          <cell r="CD180" t="str">
            <v>N</v>
          </cell>
          <cell r="CE180" t="str">
            <v>Y</v>
          </cell>
          <cell r="CF180" t="str">
            <v>Y</v>
          </cell>
          <cell r="CG180" t="str">
            <v>N</v>
          </cell>
          <cell r="CH180" t="str">
            <v>N</v>
          </cell>
          <cell r="CI180" t="str">
            <v>Y</v>
          </cell>
          <cell r="CJ180" t="str">
            <v>Y</v>
          </cell>
          <cell r="CK180" t="str">
            <v>Y</v>
          </cell>
          <cell r="CL180" t="str">
            <v>Y</v>
          </cell>
          <cell r="CM180"/>
          <cell r="CN180" t="str">
            <v>Y</v>
          </cell>
          <cell r="CO180" t="str">
            <v>Y</v>
          </cell>
          <cell r="CP180" t="str">
            <v>Y</v>
          </cell>
          <cell r="CQ180" t="str">
            <v>Y</v>
          </cell>
          <cell r="CR180"/>
          <cell r="CS180" t="str">
            <v>Y</v>
          </cell>
          <cell r="CT180" t="str">
            <v>Y</v>
          </cell>
          <cell r="CU180" t="str">
            <v>N</v>
          </cell>
          <cell r="CV180" t="str">
            <v>N</v>
          </cell>
          <cell r="CW180" t="str">
            <v>N</v>
          </cell>
          <cell r="CX180" t="str">
            <v>Y</v>
          </cell>
          <cell r="CY180" t="str">
            <v>Y</v>
          </cell>
          <cell r="CZ180" t="str">
            <v>Y</v>
          </cell>
          <cell r="DA180" t="str">
            <v>N</v>
          </cell>
          <cell r="DB180" t="str">
            <v>Y</v>
          </cell>
          <cell r="DC180" t="str">
            <v>Y</v>
          </cell>
          <cell r="DD180" t="str">
            <v>N</v>
          </cell>
          <cell r="DE180" t="str">
            <v>N</v>
          </cell>
          <cell r="DF180" t="str">
            <v>N</v>
          </cell>
          <cell r="DG180" t="str">
            <v>N</v>
          </cell>
          <cell r="DH180" t="str">
            <v>Y</v>
          </cell>
          <cell r="DI180" t="str">
            <v>Y</v>
          </cell>
          <cell r="DJ180" t="str">
            <v>Y</v>
          </cell>
          <cell r="DK180" t="str">
            <v>N</v>
          </cell>
          <cell r="DL180" t="str">
            <v>N</v>
          </cell>
          <cell r="DM180" t="str">
            <v>Y</v>
          </cell>
          <cell r="DN180" t="str">
            <v>N</v>
          </cell>
          <cell r="DO180" t="str">
            <v>Y</v>
          </cell>
          <cell r="DP180" t="str">
            <v>Y</v>
          </cell>
          <cell r="DQ180" t="str">
            <v>N</v>
          </cell>
          <cell r="DR180" t="str">
            <v>Y</v>
          </cell>
          <cell r="DS180" t="str">
            <v>N</v>
          </cell>
          <cell r="DT180" t="str">
            <v>Y</v>
          </cell>
          <cell r="DU180" t="str">
            <v>N</v>
          </cell>
          <cell r="DV180" t="str">
            <v>N</v>
          </cell>
          <cell r="DW180" t="str">
            <v>Y</v>
          </cell>
          <cell r="DX180" t="str">
            <v>Y</v>
          </cell>
          <cell r="DY180" t="str">
            <v>Y</v>
          </cell>
          <cell r="DZ180" t="str">
            <v>Y</v>
          </cell>
          <cell r="EA180" t="str">
            <v>N</v>
          </cell>
          <cell r="EB180"/>
          <cell r="EC180" t="str">
            <v>Y</v>
          </cell>
          <cell r="ED180" t="str">
            <v>N</v>
          </cell>
          <cell r="EE180" t="str">
            <v>Y</v>
          </cell>
          <cell r="EF180" t="str">
            <v>N</v>
          </cell>
          <cell r="EG180" t="str">
            <v>Y</v>
          </cell>
          <cell r="EH180" t="str">
            <v>N</v>
          </cell>
          <cell r="EI180" t="str">
            <v>Y</v>
          </cell>
          <cell r="EJ180" t="str">
            <v>N</v>
          </cell>
          <cell r="EK180" t="str">
            <v>Y</v>
          </cell>
          <cell r="EL180"/>
          <cell r="EM180" t="str">
            <v>Y</v>
          </cell>
          <cell r="EN180" t="str">
            <v>N</v>
          </cell>
          <cell r="EO180" t="str">
            <v>Y</v>
          </cell>
          <cell r="EP180" t="str">
            <v>N</v>
          </cell>
          <cell r="EQ180" t="str">
            <v>Y</v>
          </cell>
          <cell r="ER180" t="str">
            <v>N</v>
          </cell>
          <cell r="ES180" t="str">
            <v>N</v>
          </cell>
          <cell r="ET180" t="str">
            <v>N</v>
          </cell>
          <cell r="EU180" t="str">
            <v>Y</v>
          </cell>
          <cell r="EV180" t="str">
            <v>N</v>
          </cell>
          <cell r="EW180" t="str">
            <v>Y</v>
          </cell>
          <cell r="EX180" t="str">
            <v>Y</v>
          </cell>
          <cell r="EY180"/>
          <cell r="EZ180" t="str">
            <v>N</v>
          </cell>
          <cell r="FA180" t="str">
            <v>N</v>
          </cell>
          <cell r="FB180" t="str">
            <v>Y</v>
          </cell>
          <cell r="FC180" t="str">
            <v>N</v>
          </cell>
          <cell r="FD180" t="str">
            <v>N</v>
          </cell>
          <cell r="FE180" t="str">
            <v>N</v>
          </cell>
          <cell r="FF180" t="str">
            <v>Y</v>
          </cell>
          <cell r="FG180" t="str">
            <v>N</v>
          </cell>
          <cell r="FH180" t="str">
            <v>N</v>
          </cell>
          <cell r="FI180" t="str">
            <v>N</v>
          </cell>
          <cell r="FJ180" t="str">
            <v>N</v>
          </cell>
          <cell r="FK180" t="str">
            <v>N</v>
          </cell>
          <cell r="FL180" t="str">
            <v>Y</v>
          </cell>
          <cell r="FM180" t="str">
            <v>N</v>
          </cell>
          <cell r="FN180" t="str">
            <v>N</v>
          </cell>
          <cell r="FO180" t="str">
            <v>N</v>
          </cell>
          <cell r="FP180" t="str">
            <v>N</v>
          </cell>
          <cell r="FQ180" t="str">
            <v>N</v>
          </cell>
          <cell r="FR180" t="str">
            <v>Y</v>
          </cell>
          <cell r="FS180" t="str">
            <v>N</v>
          </cell>
          <cell r="FT180" t="str">
            <v>Y</v>
          </cell>
          <cell r="FU180" t="str">
            <v>N</v>
          </cell>
          <cell r="FV180" t="str">
            <v>N</v>
          </cell>
          <cell r="FW180" t="str">
            <v>N</v>
          </cell>
          <cell r="FX180" t="str">
            <v>N</v>
          </cell>
          <cell r="FY180" t="str">
            <v>N</v>
          </cell>
          <cell r="FZ180" t="str">
            <v>N</v>
          </cell>
          <cell r="GA180" t="str">
            <v>Y</v>
          </cell>
          <cell r="GB180"/>
          <cell r="GC180" t="str">
            <v>N</v>
          </cell>
          <cell r="GD180" t="str">
            <v>N</v>
          </cell>
          <cell r="GE180"/>
          <cell r="GF180" t="str">
            <v>Y</v>
          </cell>
          <cell r="GG180" t="str">
            <v>Y</v>
          </cell>
          <cell r="GH180" t="str">
            <v>N</v>
          </cell>
          <cell r="GI180" t="str">
            <v>Y</v>
          </cell>
          <cell r="GJ180" t="str">
            <v>Y</v>
          </cell>
          <cell r="GK180" t="str">
            <v>Y</v>
          </cell>
          <cell r="GL180" t="str">
            <v>Y</v>
          </cell>
          <cell r="GM180" t="str">
            <v>Y</v>
          </cell>
          <cell r="GN180" t="str">
            <v>Y</v>
          </cell>
          <cell r="GO180" t="str">
            <v>N</v>
          </cell>
          <cell r="GP180" t="str">
            <v>Y</v>
          </cell>
          <cell r="GQ180" t="str">
            <v>N</v>
          </cell>
          <cell r="GR180" t="str">
            <v>Y</v>
          </cell>
          <cell r="GS180" t="str">
            <v>Y</v>
          </cell>
          <cell r="GT180" t="str">
            <v>Y</v>
          </cell>
          <cell r="GU180" t="str">
            <v>Y</v>
          </cell>
          <cell r="GV180" t="str">
            <v>N</v>
          </cell>
          <cell r="GW180" t="str">
            <v>Y</v>
          </cell>
          <cell r="GX180" t="str">
            <v>N</v>
          </cell>
          <cell r="GY180" t="str">
            <v>Y</v>
          </cell>
          <cell r="GZ180" t="str">
            <v>Y</v>
          </cell>
          <cell r="HA180" t="str">
            <v>Y</v>
          </cell>
          <cell r="HB180" t="str">
            <v>Y</v>
          </cell>
          <cell r="HC180" t="str">
            <v>Y</v>
          </cell>
          <cell r="HD180" t="str">
            <v>Y</v>
          </cell>
          <cell r="HE180" t="str">
            <v>N</v>
          </cell>
          <cell r="HF180"/>
          <cell r="HG180" t="str">
            <v>N</v>
          </cell>
          <cell r="HH180" t="str">
            <v>N</v>
          </cell>
          <cell r="HI180" t="str">
            <v>Y</v>
          </cell>
          <cell r="HJ180" t="str">
            <v>Y</v>
          </cell>
          <cell r="HK180" t="str">
            <v>Y</v>
          </cell>
          <cell r="HL180" t="str">
            <v>N</v>
          </cell>
          <cell r="HM180" t="str">
            <v>N</v>
          </cell>
          <cell r="HN180" t="str">
            <v>N</v>
          </cell>
          <cell r="HO180" t="str">
            <v>Y</v>
          </cell>
          <cell r="HP180"/>
          <cell r="HQ180" t="str">
            <v>Y</v>
          </cell>
          <cell r="HR180" t="str">
            <v>Y</v>
          </cell>
          <cell r="HS180" t="str">
            <v>Y</v>
          </cell>
          <cell r="HT180" t="str">
            <v>N</v>
          </cell>
          <cell r="HU180" t="str">
            <v>N</v>
          </cell>
          <cell r="HV180" t="str">
            <v>Y</v>
          </cell>
          <cell r="HW180" t="str">
            <v>Y</v>
          </cell>
          <cell r="HX180" t="str">
            <v>N</v>
          </cell>
          <cell r="HY180"/>
          <cell r="HZ180" t="str">
            <v>N</v>
          </cell>
          <cell r="IA180" t="str">
            <v>N</v>
          </cell>
          <cell r="IB180" t="str">
            <v>N</v>
          </cell>
          <cell r="IC180" t="str">
            <v>N</v>
          </cell>
          <cell r="ID180" t="str">
            <v>N</v>
          </cell>
          <cell r="IE180" t="str">
            <v>Y</v>
          </cell>
          <cell r="IF180" t="str">
            <v>Y</v>
          </cell>
          <cell r="IG180" t="str">
            <v>Y</v>
          </cell>
          <cell r="IH180" t="str">
            <v>Y</v>
          </cell>
          <cell r="II180"/>
          <cell r="IJ180" t="str">
            <v>Y</v>
          </cell>
          <cell r="IK180" t="str">
            <v>Y</v>
          </cell>
          <cell r="IL180" t="str">
            <v>N</v>
          </cell>
          <cell r="IM180" t="str">
            <v>N</v>
          </cell>
          <cell r="IN180"/>
          <cell r="IO180" t="str">
            <v>N</v>
          </cell>
          <cell r="IP180" t="str">
            <v>Y</v>
          </cell>
          <cell r="IQ180" t="str">
            <v>Y</v>
          </cell>
          <cell r="IR180" t="str">
            <v>Y</v>
          </cell>
          <cell r="IS180" t="str">
            <v>N</v>
          </cell>
          <cell r="IT180" t="str">
            <v>Y</v>
          </cell>
          <cell r="IU180" t="str">
            <v>N</v>
          </cell>
          <cell r="IV180" t="str">
            <v>Y</v>
          </cell>
          <cell r="IW180"/>
          <cell r="IX180" t="str">
            <v>Y</v>
          </cell>
          <cell r="IY180" t="str">
            <v>Y</v>
          </cell>
          <cell r="IZ180" t="str">
            <v>N</v>
          </cell>
          <cell r="JA180" t="str">
            <v>N</v>
          </cell>
          <cell r="JB180" t="str">
            <v>Y</v>
          </cell>
          <cell r="JC180" t="str">
            <v>N</v>
          </cell>
          <cell r="JD180" t="str">
            <v>Y</v>
          </cell>
          <cell r="JE180" t="str">
            <v>Y</v>
          </cell>
          <cell r="JF180" t="str">
            <v>Y</v>
          </cell>
          <cell r="JG180"/>
          <cell r="JH180" t="str">
            <v>N</v>
          </cell>
          <cell r="JI180"/>
          <cell r="JJ180" t="str">
            <v>Y</v>
          </cell>
          <cell r="JK180" t="str">
            <v>Y</v>
          </cell>
          <cell r="JL180" t="str">
            <v>Y</v>
          </cell>
          <cell r="JM180" t="str">
            <v>Y</v>
          </cell>
          <cell r="JN180" t="str">
            <v>N</v>
          </cell>
          <cell r="JO180" t="str">
            <v>Y</v>
          </cell>
          <cell r="JP180" t="str">
            <v>Y</v>
          </cell>
          <cell r="JQ180" t="str">
            <v>Y</v>
          </cell>
          <cell r="JR180" t="str">
            <v>Y</v>
          </cell>
          <cell r="JS180" t="str">
            <v>N</v>
          </cell>
          <cell r="JT180" t="str">
            <v>Y</v>
          </cell>
          <cell r="JU180" t="str">
            <v>N</v>
          </cell>
          <cell r="JV180" t="str">
            <v>N</v>
          </cell>
          <cell r="JW180" t="str">
            <v>Y</v>
          </cell>
          <cell r="JX180" t="str">
            <v>N</v>
          </cell>
          <cell r="JY180" t="str">
            <v>N</v>
          </cell>
          <cell r="JZ180" t="str">
            <v>Y</v>
          </cell>
          <cell r="KA180" t="str">
            <v>Y</v>
          </cell>
          <cell r="KB180" t="str">
            <v>Y</v>
          </cell>
          <cell r="KC180" t="str">
            <v>Y</v>
          </cell>
          <cell r="KD180" t="str">
            <v>Y</v>
          </cell>
          <cell r="KE180" t="str">
            <v>Y</v>
          </cell>
          <cell r="KF180" t="str">
            <v>N</v>
          </cell>
          <cell r="KG180" t="str">
            <v>N</v>
          </cell>
          <cell r="KH180"/>
          <cell r="KI180" t="str">
            <v>N</v>
          </cell>
          <cell r="KJ180" t="str">
            <v>N</v>
          </cell>
          <cell r="KK180" t="str">
            <v>N</v>
          </cell>
          <cell r="KL180" t="str">
            <v>N</v>
          </cell>
          <cell r="KM180" t="str">
            <v>N</v>
          </cell>
          <cell r="KN180" t="str">
            <v>N</v>
          </cell>
          <cell r="KO180" t="str">
            <v>N</v>
          </cell>
          <cell r="KP180" t="str">
            <v>N</v>
          </cell>
          <cell r="KQ180" t="str">
            <v>N</v>
          </cell>
          <cell r="KR180" t="str">
            <v>N</v>
          </cell>
          <cell r="KS180" t="str">
            <v xml:space="preserve">Y </v>
          </cell>
          <cell r="KT180" t="str">
            <v>Y</v>
          </cell>
          <cell r="KU180" t="str">
            <v>N</v>
          </cell>
          <cell r="KV180" t="str">
            <v>Y</v>
          </cell>
          <cell r="KW180" t="str">
            <v>Y</v>
          </cell>
          <cell r="KX180" t="str">
            <v>N</v>
          </cell>
          <cell r="KY180" t="str">
            <v>N</v>
          </cell>
          <cell r="KZ180" t="str">
            <v>Y</v>
          </cell>
          <cell r="LA180" t="str">
            <v>Y</v>
          </cell>
          <cell r="LB180" t="str">
            <v>Y</v>
          </cell>
          <cell r="LC180" t="str">
            <v>N</v>
          </cell>
          <cell r="LD180" t="str">
            <v>Y</v>
          </cell>
          <cell r="LE180" t="str">
            <v>N</v>
          </cell>
          <cell r="LF180" t="str">
            <v>Y</v>
          </cell>
          <cell r="LG180" t="str">
            <v>Y</v>
          </cell>
          <cell r="LH180" t="str">
            <v>Y</v>
          </cell>
          <cell r="LI180" t="str">
            <v>N</v>
          </cell>
          <cell r="LJ180" t="str">
            <v>N</v>
          </cell>
          <cell r="LK180" t="str">
            <v>N</v>
          </cell>
          <cell r="LL180" t="str">
            <v>Y</v>
          </cell>
          <cell r="LM180" t="str">
            <v>Y</v>
          </cell>
          <cell r="LN180" t="str">
            <v>N</v>
          </cell>
          <cell r="LO180" t="str">
            <v>N</v>
          </cell>
          <cell r="LP180" t="str">
            <v>N</v>
          </cell>
          <cell r="LQ180" t="str">
            <v>N</v>
          </cell>
          <cell r="LR180"/>
          <cell r="LS180" t="str">
            <v>N</v>
          </cell>
          <cell r="LT180" t="str">
            <v>Y</v>
          </cell>
          <cell r="LU180" t="str">
            <v>N</v>
          </cell>
          <cell r="LV180" t="str">
            <v>Y</v>
          </cell>
          <cell r="LW180" t="str">
            <v>N</v>
          </cell>
          <cell r="LX180" t="str">
            <v>N</v>
          </cell>
          <cell r="LY180" t="str">
            <v>N</v>
          </cell>
          <cell r="LZ180" t="str">
            <v>Y</v>
          </cell>
          <cell r="MA180" t="str">
            <v>Y</v>
          </cell>
          <cell r="MB180" t="str">
            <v>Y</v>
          </cell>
          <cell r="MC180" t="str">
            <v>Y</v>
          </cell>
          <cell r="MD180" t="str">
            <v>N</v>
          </cell>
          <cell r="ME180" t="str">
            <v>N</v>
          </cell>
          <cell r="MF180" t="str">
            <v>N</v>
          </cell>
          <cell r="MG180" t="str">
            <v>Y</v>
          </cell>
          <cell r="MH180" t="str">
            <v>Y</v>
          </cell>
          <cell r="MI180" t="str">
            <v>N</v>
          </cell>
          <cell r="MJ180" t="str">
            <v>N</v>
          </cell>
          <cell r="MK180" t="str">
            <v>N</v>
          </cell>
          <cell r="ML180" t="str">
            <v>N</v>
          </cell>
          <cell r="MM180" t="str">
            <v>N</v>
          </cell>
          <cell r="MN180" t="str">
            <v>N</v>
          </cell>
          <cell r="MO180" t="str">
            <v>Y</v>
          </cell>
          <cell r="MP180" t="str">
            <v>Y</v>
          </cell>
          <cell r="MQ180"/>
          <cell r="MR180" t="str">
            <v>Y</v>
          </cell>
          <cell r="MS180" t="str">
            <v>Y</v>
          </cell>
          <cell r="MT180" t="str">
            <v>N</v>
          </cell>
          <cell r="MU180" t="str">
            <v>Y</v>
          </cell>
          <cell r="MV180" t="str">
            <v>N</v>
          </cell>
          <cell r="MW180" t="str">
            <v>Y</v>
          </cell>
          <cell r="MX180" t="str">
            <v>N</v>
          </cell>
          <cell r="MY180" t="str">
            <v>N</v>
          </cell>
          <cell r="MZ180" t="str">
            <v>Y</v>
          </cell>
          <cell r="NA180" t="str">
            <v>N</v>
          </cell>
          <cell r="NB180" t="str">
            <v>Y</v>
          </cell>
          <cell r="NC180" t="str">
            <v>N</v>
          </cell>
          <cell r="ND180" t="str">
            <v>N</v>
          </cell>
          <cell r="NE180" t="str">
            <v>Y</v>
          </cell>
          <cell r="NF180" t="str">
            <v>N</v>
          </cell>
          <cell r="NG180" t="str">
            <v>N</v>
          </cell>
          <cell r="NH180" t="str">
            <v>N</v>
          </cell>
          <cell r="NI180" t="str">
            <v>Y</v>
          </cell>
          <cell r="NJ180" t="str">
            <v>Y</v>
          </cell>
          <cell r="NK180" t="str">
            <v>N</v>
          </cell>
          <cell r="NL180" t="str">
            <v>Y</v>
          </cell>
          <cell r="NM180" t="str">
            <v>Y</v>
          </cell>
          <cell r="NN180" t="str">
            <v>Y</v>
          </cell>
          <cell r="NO180" t="str">
            <v>Y</v>
          </cell>
          <cell r="NP180" t="str">
            <v>Y</v>
          </cell>
          <cell r="NQ180" t="str">
            <v>Y</v>
          </cell>
          <cell r="NR180" t="str">
            <v>N</v>
          </cell>
          <cell r="NS180"/>
          <cell r="NT180"/>
          <cell r="NU180" t="str">
            <v>N</v>
          </cell>
          <cell r="NV180" t="str">
            <v>Y</v>
          </cell>
          <cell r="NW180" t="str">
            <v>N</v>
          </cell>
          <cell r="NX180" t="str">
            <v>Y</v>
          </cell>
          <cell r="NY180" t="str">
            <v>N</v>
          </cell>
          <cell r="NZ180" t="str">
            <v>Y</v>
          </cell>
          <cell r="OA180" t="str">
            <v>N</v>
          </cell>
          <cell r="OB180" t="str">
            <v>N</v>
          </cell>
          <cell r="OC180"/>
          <cell r="OD180" t="str">
            <v>N</v>
          </cell>
          <cell r="OE180" t="str">
            <v>Y</v>
          </cell>
          <cell r="OF180" t="str">
            <v>N</v>
          </cell>
          <cell r="OG180" t="str">
            <v>Y</v>
          </cell>
          <cell r="OH180"/>
          <cell r="OI180" t="str">
            <v>N</v>
          </cell>
          <cell r="OJ180" t="str">
            <v>N</v>
          </cell>
          <cell r="OK180" t="str">
            <v>N</v>
          </cell>
          <cell r="OL180" t="str">
            <v>N</v>
          </cell>
          <cell r="OM180" t="str">
            <v>Y</v>
          </cell>
          <cell r="ON180" t="str">
            <v>N</v>
          </cell>
          <cell r="OO180" t="str">
            <v>N</v>
          </cell>
          <cell r="OP180"/>
          <cell r="OQ180" t="str">
            <v>N</v>
          </cell>
          <cell r="OR180" t="str">
            <v>N</v>
          </cell>
          <cell r="OS180" t="str">
            <v>N</v>
          </cell>
          <cell r="OT180"/>
          <cell r="OU180" t="str">
            <v>Y</v>
          </cell>
          <cell r="OV180" t="str">
            <v>Y</v>
          </cell>
          <cell r="OW180" t="str">
            <v>N</v>
          </cell>
          <cell r="OX180" t="str">
            <v>N</v>
          </cell>
          <cell r="OY180" t="str">
            <v>Y</v>
          </cell>
          <cell r="OZ180" t="str">
            <v>Y</v>
          </cell>
          <cell r="PA180" t="str">
            <v>N</v>
          </cell>
          <cell r="PB180" t="str">
            <v>N</v>
          </cell>
          <cell r="PC180" t="str">
            <v>N</v>
          </cell>
          <cell r="PD180" t="str">
            <v>Y</v>
          </cell>
          <cell r="PE180" t="str">
            <v>N</v>
          </cell>
          <cell r="PF180" t="str">
            <v>Y</v>
          </cell>
          <cell r="PG180" t="str">
            <v>Y</v>
          </cell>
          <cell r="PH180" t="str">
            <v>Y</v>
          </cell>
          <cell r="PI180" t="str">
            <v>Y</v>
          </cell>
          <cell r="PJ180" t="str">
            <v>Y</v>
          </cell>
          <cell r="PK180" t="str">
            <v>Y</v>
          </cell>
          <cell r="PL180" t="str">
            <v>Y</v>
          </cell>
          <cell r="PM180" t="str">
            <v>Y</v>
          </cell>
          <cell r="PN180" t="str">
            <v>Y</v>
          </cell>
          <cell r="PO180" t="str">
            <v>N</v>
          </cell>
          <cell r="PP180" t="str">
            <v>Y</v>
          </cell>
          <cell r="PQ180" t="str">
            <v>Y</v>
          </cell>
          <cell r="PR180" t="str">
            <v>Y</v>
          </cell>
          <cell r="PS180" t="str">
            <v>Y</v>
          </cell>
          <cell r="PT180" t="str">
            <v>Y</v>
          </cell>
          <cell r="PU180" t="str">
            <v>Y</v>
          </cell>
          <cell r="PV180" t="str">
            <v>Y</v>
          </cell>
          <cell r="PW180" t="str">
            <v>Y</v>
          </cell>
          <cell r="PX180" t="str">
            <v>Y</v>
          </cell>
          <cell r="PY180" t="str">
            <v>N</v>
          </cell>
          <cell r="PZ180" t="str">
            <v>Y</v>
          </cell>
          <cell r="QA180"/>
          <cell r="QB180" t="str">
            <v>Y</v>
          </cell>
          <cell r="QC180" t="str">
            <v>Y</v>
          </cell>
          <cell r="QD180" t="str">
            <v>Y</v>
          </cell>
          <cell r="QE180" t="str">
            <v>Y</v>
          </cell>
          <cell r="QF180" t="str">
            <v>N</v>
          </cell>
          <cell r="QG180" t="str">
            <v>N</v>
          </cell>
          <cell r="QH180" t="str">
            <v>Y</v>
          </cell>
          <cell r="QI180" t="str">
            <v>Y</v>
          </cell>
          <cell r="QJ180" t="str">
            <v>Y</v>
          </cell>
          <cell r="QK180" t="str">
            <v>Y</v>
          </cell>
          <cell r="QL180" t="str">
            <v>Y</v>
          </cell>
          <cell r="QM180" t="str">
            <v>Y</v>
          </cell>
          <cell r="QN180" t="str">
            <v>Y</v>
          </cell>
          <cell r="QO180" t="str">
            <v>N</v>
          </cell>
          <cell r="QP180" t="str">
            <v>Y</v>
          </cell>
          <cell r="QQ180" t="str">
            <v>N</v>
          </cell>
          <cell r="QR180" t="str">
            <v>Y</v>
          </cell>
          <cell r="QS180" t="str">
            <v>N</v>
          </cell>
          <cell r="QT180" t="str">
            <v>N</v>
          </cell>
          <cell r="QU180" t="str">
            <v>N</v>
          </cell>
          <cell r="QV180" t="str">
            <v>Y</v>
          </cell>
          <cell r="QW180" t="str">
            <v>Y</v>
          </cell>
          <cell r="QX180" t="str">
            <v>N</v>
          </cell>
          <cell r="QY180" t="str">
            <v>N</v>
          </cell>
          <cell r="QZ180"/>
          <cell r="RA180" t="str">
            <v>Y</v>
          </cell>
          <cell r="RB180" t="str">
            <v>Y</v>
          </cell>
          <cell r="RC180" t="str">
            <v>N</v>
          </cell>
          <cell r="RD180" t="str">
            <v>N</v>
          </cell>
          <cell r="RE180" t="str">
            <v>N</v>
          </cell>
          <cell r="RF180" t="str">
            <v>N</v>
          </cell>
          <cell r="RG180" t="str">
            <v>N</v>
          </cell>
          <cell r="RH180" t="str">
            <v>Y</v>
          </cell>
          <cell r="RI180" t="str">
            <v>N</v>
          </cell>
          <cell r="RJ180" t="str">
            <v>N</v>
          </cell>
          <cell r="RK180" t="str">
            <v>Y</v>
          </cell>
          <cell r="RL180" t="str">
            <v>N</v>
          </cell>
          <cell r="RM180"/>
          <cell r="RN180" t="str">
            <v>N</v>
          </cell>
          <cell r="RO180" t="str">
            <v>N</v>
          </cell>
          <cell r="RP180" t="str">
            <v>Y</v>
          </cell>
          <cell r="RQ180" t="str">
            <v>Y</v>
          </cell>
          <cell r="RR180" t="str">
            <v>Y</v>
          </cell>
          <cell r="RS180" t="str">
            <v>Y</v>
          </cell>
          <cell r="RT180" t="str">
            <v>N</v>
          </cell>
          <cell r="RU180" t="str">
            <v>N</v>
          </cell>
          <cell r="RV180" t="str">
            <v>N</v>
          </cell>
          <cell r="RW180" t="str">
            <v>N</v>
          </cell>
          <cell r="RX180" t="str">
            <v>N</v>
          </cell>
          <cell r="RY180"/>
          <cell r="RZ180" t="str">
            <v>N</v>
          </cell>
          <cell r="SA180" t="str">
            <v>Y</v>
          </cell>
          <cell r="SB180" t="str">
            <v>N</v>
          </cell>
          <cell r="SC180"/>
          <cell r="SD180" t="str">
            <v>N</v>
          </cell>
          <cell r="SE180" t="str">
            <v>N</v>
          </cell>
          <cell r="SF180" t="str">
            <v>N</v>
          </cell>
          <cell r="SG180" t="str">
            <v>N</v>
          </cell>
          <cell r="SH180" t="str">
            <v>N</v>
          </cell>
          <cell r="SI180" t="str">
            <v>N</v>
          </cell>
          <cell r="SJ180" t="str">
            <v>Y</v>
          </cell>
          <cell r="SK180" t="str">
            <v>N</v>
          </cell>
          <cell r="SL180" t="str">
            <v>Y</v>
          </cell>
          <cell r="SM180"/>
          <cell r="SN180" t="str">
            <v>Y</v>
          </cell>
          <cell r="SO180" t="str">
            <v>Y</v>
          </cell>
          <cell r="SP180" t="str">
            <v>N</v>
          </cell>
          <cell r="SQ180" t="str">
            <v>Y</v>
          </cell>
          <cell r="SR180" t="str">
            <v>N</v>
          </cell>
          <cell r="SS180" t="str">
            <v>N</v>
          </cell>
          <cell r="ST180" t="str">
            <v>N</v>
          </cell>
          <cell r="SU180" t="str">
            <v>Y</v>
          </cell>
          <cell r="SV180" t="str">
            <v>Y</v>
          </cell>
          <cell r="SW180" t="str">
            <v>N</v>
          </cell>
          <cell r="SX180" t="str">
            <v>Y</v>
          </cell>
          <cell r="SY180" t="str">
            <v>Y</v>
          </cell>
          <cell r="SZ180" t="str">
            <v>Y</v>
          </cell>
          <cell r="TA180" t="str">
            <v>N</v>
          </cell>
          <cell r="TB180" t="str">
            <v>Y</v>
          </cell>
          <cell r="TC180" t="str">
            <v>N</v>
          </cell>
          <cell r="TD180" t="str">
            <v>N</v>
          </cell>
          <cell r="TE180" t="str">
            <v>N</v>
          </cell>
          <cell r="TF180" t="str">
            <v>N</v>
          </cell>
          <cell r="TG180" t="str">
            <v>N</v>
          </cell>
          <cell r="TH180" t="str">
            <v>Y</v>
          </cell>
          <cell r="TI180" t="str">
            <v>Y</v>
          </cell>
          <cell r="TJ180" t="str">
            <v>Y</v>
          </cell>
          <cell r="TK180" t="str">
            <v>Y</v>
          </cell>
          <cell r="TL180" t="str">
            <v>N</v>
          </cell>
          <cell r="TM180" t="str">
            <v>Y</v>
          </cell>
          <cell r="TN180" t="str">
            <v>Y</v>
          </cell>
          <cell r="TO180" t="str">
            <v>Y</v>
          </cell>
          <cell r="TP180" t="str">
            <v>Y</v>
          </cell>
          <cell r="TQ180" t="str">
            <v>N</v>
          </cell>
          <cell r="TR180"/>
          <cell r="TS180" t="str">
            <v>N</v>
          </cell>
          <cell r="TT180" t="str">
            <v>Y</v>
          </cell>
          <cell r="TU180" t="str">
            <v>N</v>
          </cell>
          <cell r="TV180" t="str">
            <v>Y</v>
          </cell>
          <cell r="TW180" t="str">
            <v>Y</v>
          </cell>
          <cell r="TX180" t="str">
            <v>Y</v>
          </cell>
          <cell r="TY180" t="str">
            <v>N</v>
          </cell>
          <cell r="TZ180" t="str">
            <v>N</v>
          </cell>
          <cell r="UA180" t="str">
            <v>Y</v>
          </cell>
          <cell r="UB180" t="str">
            <v>Y</v>
          </cell>
          <cell r="UC180" t="str">
            <v>Y</v>
          </cell>
          <cell r="UD180" t="str">
            <v>N</v>
          </cell>
          <cell r="UE180" t="str">
            <v>Y</v>
          </cell>
          <cell r="UF180" t="str">
            <v>N</v>
          </cell>
          <cell r="UG180" t="str">
            <v>N</v>
          </cell>
          <cell r="UH180" t="str">
            <v>Y</v>
          </cell>
          <cell r="UI180" t="str">
            <v>N</v>
          </cell>
          <cell r="UJ180" t="str">
            <v>N</v>
          </cell>
          <cell r="UK180" t="str">
            <v>N</v>
          </cell>
          <cell r="UL180" t="str">
            <v>N</v>
          </cell>
          <cell r="UM180" t="str">
            <v>Y</v>
          </cell>
          <cell r="UN180" t="str">
            <v>Y</v>
          </cell>
          <cell r="UO180"/>
          <cell r="UP180" t="str">
            <v>N</v>
          </cell>
          <cell r="UQ180" t="str">
            <v>N</v>
          </cell>
          <cell r="UR180"/>
          <cell r="US180" t="str">
            <v>N</v>
          </cell>
          <cell r="UT180" t="str">
            <v>N</v>
          </cell>
          <cell r="UU180" t="str">
            <v>N</v>
          </cell>
          <cell r="UV180" t="str">
            <v>Y</v>
          </cell>
          <cell r="UW180" t="str">
            <v>Y</v>
          </cell>
          <cell r="UX180" t="str">
            <v>N</v>
          </cell>
          <cell r="UY180" t="str">
            <v>Y</v>
          </cell>
          <cell r="UZ180" t="str">
            <v>Y</v>
          </cell>
          <cell r="VA180" t="str">
            <v>N</v>
          </cell>
          <cell r="VB180" t="str">
            <v>Y</v>
          </cell>
          <cell r="VC180" t="str">
            <v>Y</v>
          </cell>
          <cell r="VD180" t="str">
            <v>Y</v>
          </cell>
          <cell r="VE180" t="str">
            <v>Y</v>
          </cell>
          <cell r="VF180" t="str">
            <v>Y</v>
          </cell>
          <cell r="VG180"/>
          <cell r="VH180" t="str">
            <v>Y</v>
          </cell>
          <cell r="VI180" t="str">
            <v>Y</v>
          </cell>
          <cell r="VJ180" t="str">
            <v>Y</v>
          </cell>
          <cell r="VK180" t="str">
            <v>N</v>
          </cell>
          <cell r="VL180" t="str">
            <v>Y</v>
          </cell>
          <cell r="VM180"/>
          <cell r="VN180" t="str">
            <v>N</v>
          </cell>
          <cell r="VO180" t="str">
            <v>Y</v>
          </cell>
          <cell r="VP180"/>
          <cell r="VQ180" t="str">
            <v>Y</v>
          </cell>
          <cell r="VR180" t="str">
            <v>Y</v>
          </cell>
          <cell r="VS180" t="str">
            <v>Y</v>
          </cell>
          <cell r="VT180" t="str">
            <v>Y</v>
          </cell>
          <cell r="VU180" t="str">
            <v>Y</v>
          </cell>
          <cell r="VV180" t="str">
            <v>N</v>
          </cell>
          <cell r="VW180" t="str">
            <v>N</v>
          </cell>
          <cell r="VX180"/>
          <cell r="VY180" t="str">
            <v>N</v>
          </cell>
          <cell r="VZ180" t="str">
            <v>N</v>
          </cell>
          <cell r="WA180"/>
          <cell r="WB180"/>
          <cell r="WC180" t="str">
            <v>Y</v>
          </cell>
          <cell r="WD180" t="str">
            <v>N</v>
          </cell>
          <cell r="WE180" t="str">
            <v>Y</v>
          </cell>
          <cell r="WF180"/>
          <cell r="WG180" t="str">
            <v>Y</v>
          </cell>
          <cell r="WH180" t="str">
            <v>Y</v>
          </cell>
          <cell r="WI180" t="str">
            <v>N</v>
          </cell>
          <cell r="WJ180"/>
          <cell r="WK180"/>
          <cell r="WL180" t="str">
            <v>N</v>
          </cell>
          <cell r="WM180" t="str">
            <v>N</v>
          </cell>
          <cell r="WN180" t="str">
            <v>Y</v>
          </cell>
          <cell r="WO180" t="str">
            <v>N</v>
          </cell>
          <cell r="WP180"/>
          <cell r="WQ180"/>
          <cell r="WR180"/>
          <cell r="WS180" t="str">
            <v>Y</v>
          </cell>
          <cell r="WT180" t="str">
            <v>Y</v>
          </cell>
          <cell r="WU180" t="str">
            <v>Y</v>
          </cell>
          <cell r="WV180" t="str">
            <v>Y</v>
          </cell>
          <cell r="WW180" t="str">
            <v>Y</v>
          </cell>
          <cell r="WX180" t="str">
            <v>Y</v>
          </cell>
          <cell r="WY180" t="str">
            <v>Y</v>
          </cell>
          <cell r="WZ180" t="str">
            <v>Y</v>
          </cell>
          <cell r="XA180"/>
          <cell r="XB180" t="str">
            <v>Y</v>
          </cell>
          <cell r="XC180"/>
          <cell r="XD180"/>
          <cell r="XE180"/>
          <cell r="XF180"/>
          <cell r="XG180"/>
          <cell r="XH180"/>
          <cell r="XI180" t="str">
            <v>Y</v>
          </cell>
          <cell r="XJ180"/>
          <cell r="XK180" t="str">
            <v>Y</v>
          </cell>
          <cell r="XL180" t="str">
            <v>N</v>
          </cell>
          <cell r="XM180"/>
          <cell r="XN180" t="str">
            <v>N</v>
          </cell>
          <cell r="XO180"/>
          <cell r="XP180" t="str">
            <v>N</v>
          </cell>
          <cell r="XQ180" t="str">
            <v>N</v>
          </cell>
          <cell r="XR180" t="str">
            <v>Y</v>
          </cell>
          <cell r="XS180" t="str">
            <v>N</v>
          </cell>
          <cell r="XT180" t="str">
            <v>Y</v>
          </cell>
          <cell r="XU180" t="str">
            <v>Y</v>
          </cell>
          <cell r="XV180" t="str">
            <v>Y</v>
          </cell>
        </row>
        <row r="181">
          <cell r="E181" t="str">
            <v>Y</v>
          </cell>
          <cell r="F181" t="str">
            <v>Y</v>
          </cell>
          <cell r="G181" t="str">
            <v>Y</v>
          </cell>
          <cell r="H181" t="str">
            <v>Y</v>
          </cell>
          <cell r="I181" t="str">
            <v>Y</v>
          </cell>
          <cell r="J181" t="str">
            <v>Y</v>
          </cell>
          <cell r="K181" t="str">
            <v>Y</v>
          </cell>
          <cell r="L181" t="str">
            <v>Y</v>
          </cell>
          <cell r="M181" t="str">
            <v>Y</v>
          </cell>
          <cell r="N181" t="str">
            <v>Y</v>
          </cell>
          <cell r="O181"/>
          <cell r="P181" t="str">
            <v>Y</v>
          </cell>
          <cell r="Q181" t="str">
            <v>Y</v>
          </cell>
          <cell r="R181" t="str">
            <v>Y</v>
          </cell>
          <cell r="S181" t="str">
            <v>Y</v>
          </cell>
          <cell r="T181" t="str">
            <v>Y</v>
          </cell>
          <cell r="U181" t="str">
            <v>Y</v>
          </cell>
          <cell r="V181" t="str">
            <v>Y</v>
          </cell>
          <cell r="W181" t="str">
            <v>Y</v>
          </cell>
          <cell r="X181" t="str">
            <v>Y</v>
          </cell>
          <cell r="Y181" t="str">
            <v>Y</v>
          </cell>
          <cell r="Z181"/>
          <cell r="AA181" t="str">
            <v>Y</v>
          </cell>
          <cell r="AB181" t="str">
            <v>Y</v>
          </cell>
          <cell r="AC181" t="str">
            <v>N</v>
          </cell>
          <cell r="AD181" t="str">
            <v>Y</v>
          </cell>
          <cell r="AE181" t="str">
            <v>Y</v>
          </cell>
          <cell r="AF181" t="str">
            <v>Y</v>
          </cell>
          <cell r="AG181" t="str">
            <v>Y</v>
          </cell>
          <cell r="AH181" t="str">
            <v>Y</v>
          </cell>
          <cell r="AI181" t="str">
            <v>Y</v>
          </cell>
          <cell r="AJ181" t="str">
            <v>Y</v>
          </cell>
          <cell r="AK181" t="str">
            <v>Y</v>
          </cell>
          <cell r="AL181" t="str">
            <v>Y</v>
          </cell>
          <cell r="AM181" t="str">
            <v>Y</v>
          </cell>
          <cell r="AN181" t="str">
            <v>Y</v>
          </cell>
          <cell r="AO181" t="str">
            <v>Y</v>
          </cell>
          <cell r="AP181" t="str">
            <v>Y</v>
          </cell>
          <cell r="AQ181" t="str">
            <v>Y</v>
          </cell>
          <cell r="AR181" t="str">
            <v>Y</v>
          </cell>
          <cell r="AS181" t="str">
            <v>Y</v>
          </cell>
          <cell r="AT181" t="str">
            <v>Y</v>
          </cell>
          <cell r="AU181" t="str">
            <v>Y</v>
          </cell>
          <cell r="AV181" t="str">
            <v>Y</v>
          </cell>
          <cell r="AW181" t="str">
            <v>Y</v>
          </cell>
          <cell r="AX181" t="str">
            <v>Y</v>
          </cell>
          <cell r="AY181"/>
          <cell r="AZ181" t="str">
            <v>N</v>
          </cell>
          <cell r="BA181"/>
          <cell r="BB181" t="str">
            <v>Y</v>
          </cell>
          <cell r="BC181" t="str">
            <v>Y</v>
          </cell>
          <cell r="BD181" t="str">
            <v>Y</v>
          </cell>
          <cell r="BE181" t="str">
            <v>N</v>
          </cell>
          <cell r="BF181" t="str">
            <v>N</v>
          </cell>
          <cell r="BG181" t="str">
            <v>Y</v>
          </cell>
          <cell r="BH181" t="str">
            <v>Y</v>
          </cell>
          <cell r="BI181" t="str">
            <v>Y</v>
          </cell>
          <cell r="BJ181" t="str">
            <v>Y</v>
          </cell>
          <cell r="BK181" t="str">
            <v>Y</v>
          </cell>
          <cell r="BL181" t="str">
            <v>Y</v>
          </cell>
          <cell r="BM181" t="str">
            <v>Y</v>
          </cell>
          <cell r="BN181" t="str">
            <v>Y</v>
          </cell>
          <cell r="BO181" t="str">
            <v>Y</v>
          </cell>
          <cell r="BP181" t="str">
            <v>Y</v>
          </cell>
          <cell r="BQ181" t="str">
            <v>Y</v>
          </cell>
          <cell r="BR181" t="str">
            <v>Y</v>
          </cell>
          <cell r="BS181" t="str">
            <v>Y</v>
          </cell>
          <cell r="BT181" t="str">
            <v>Y</v>
          </cell>
          <cell r="BU181" t="str">
            <v>Y</v>
          </cell>
          <cell r="BV181" t="str">
            <v>Y</v>
          </cell>
          <cell r="BW181" t="str">
            <v>Y</v>
          </cell>
          <cell r="BX181" t="str">
            <v>Y</v>
          </cell>
          <cell r="BY181" t="str">
            <v>Y</v>
          </cell>
          <cell r="BZ181" t="str">
            <v>Y</v>
          </cell>
          <cell r="CA181" t="str">
            <v>Y</v>
          </cell>
          <cell r="CB181" t="str">
            <v>Y</v>
          </cell>
          <cell r="CC181" t="str">
            <v>Y</v>
          </cell>
          <cell r="CD181" t="str">
            <v>Y</v>
          </cell>
          <cell r="CE181" t="str">
            <v>Y</v>
          </cell>
          <cell r="CF181" t="str">
            <v>Y</v>
          </cell>
          <cell r="CG181" t="str">
            <v>Y</v>
          </cell>
          <cell r="CH181" t="str">
            <v>Y</v>
          </cell>
          <cell r="CI181" t="str">
            <v>Y</v>
          </cell>
          <cell r="CJ181" t="str">
            <v>Y</v>
          </cell>
          <cell r="CK181" t="str">
            <v>Y</v>
          </cell>
          <cell r="CL181" t="str">
            <v>Y</v>
          </cell>
          <cell r="CM181"/>
          <cell r="CN181" t="str">
            <v>Y</v>
          </cell>
          <cell r="CO181" t="str">
            <v>Y</v>
          </cell>
          <cell r="CP181" t="str">
            <v>Y</v>
          </cell>
          <cell r="CQ181" t="str">
            <v>Y</v>
          </cell>
          <cell r="CR181"/>
          <cell r="CS181" t="str">
            <v>Y</v>
          </cell>
          <cell r="CT181" t="str">
            <v>Y</v>
          </cell>
          <cell r="CU181" t="str">
            <v>Y</v>
          </cell>
          <cell r="CV181" t="str">
            <v>Y</v>
          </cell>
          <cell r="CW181" t="str">
            <v xml:space="preserve">Y </v>
          </cell>
          <cell r="CX181" t="str">
            <v>Y</v>
          </cell>
          <cell r="CY181" t="str">
            <v>Y</v>
          </cell>
          <cell r="CZ181" t="str">
            <v>Y</v>
          </cell>
          <cell r="DA181" t="str">
            <v>Y</v>
          </cell>
          <cell r="DB181" t="str">
            <v>Y</v>
          </cell>
          <cell r="DC181" t="str">
            <v>Y</v>
          </cell>
          <cell r="DD181" t="str">
            <v>Y</v>
          </cell>
          <cell r="DE181" t="str">
            <v>Y</v>
          </cell>
          <cell r="DF181" t="str">
            <v>Y</v>
          </cell>
          <cell r="DG181" t="str">
            <v>Y</v>
          </cell>
          <cell r="DH181" t="str">
            <v>Y</v>
          </cell>
          <cell r="DI181" t="str">
            <v>Y</v>
          </cell>
          <cell r="DJ181" t="str">
            <v>Y</v>
          </cell>
          <cell r="DK181" t="str">
            <v>Y</v>
          </cell>
          <cell r="DL181" t="str">
            <v>Y</v>
          </cell>
          <cell r="DM181" t="str">
            <v>Y</v>
          </cell>
          <cell r="DN181" t="str">
            <v>Y</v>
          </cell>
          <cell r="DO181" t="str">
            <v>Y</v>
          </cell>
          <cell r="DP181" t="str">
            <v>Y</v>
          </cell>
          <cell r="DQ181" t="str">
            <v>Y</v>
          </cell>
          <cell r="DR181" t="str">
            <v>Y</v>
          </cell>
          <cell r="DS181" t="str">
            <v>Y</v>
          </cell>
          <cell r="DT181" t="str">
            <v>Y</v>
          </cell>
          <cell r="DU181" t="str">
            <v>Y</v>
          </cell>
          <cell r="DV181" t="str">
            <v>Y</v>
          </cell>
          <cell r="DW181" t="str">
            <v>Y</v>
          </cell>
          <cell r="DX181" t="str">
            <v>Y</v>
          </cell>
          <cell r="DY181" t="str">
            <v>Y</v>
          </cell>
          <cell r="DZ181" t="str">
            <v>Y</v>
          </cell>
          <cell r="EA181" t="str">
            <v>N</v>
          </cell>
          <cell r="EB181"/>
          <cell r="EC181" t="str">
            <v>Y</v>
          </cell>
          <cell r="ED181" t="str">
            <v>Y</v>
          </cell>
          <cell r="EE181" t="str">
            <v>Y</v>
          </cell>
          <cell r="EF181" t="str">
            <v>Y</v>
          </cell>
          <cell r="EG181" t="str">
            <v>Y</v>
          </cell>
          <cell r="EH181" t="str">
            <v>N</v>
          </cell>
          <cell r="EI181" t="str">
            <v>Y</v>
          </cell>
          <cell r="EJ181" t="str">
            <v>N</v>
          </cell>
          <cell r="EK181" t="str">
            <v>Y</v>
          </cell>
          <cell r="EL181"/>
          <cell r="EM181" t="str">
            <v>Y</v>
          </cell>
          <cell r="EN181" t="str">
            <v>Y</v>
          </cell>
          <cell r="EO181" t="str">
            <v>Y</v>
          </cell>
          <cell r="EP181" t="str">
            <v>Y</v>
          </cell>
          <cell r="EQ181" t="str">
            <v>Y</v>
          </cell>
          <cell r="ER181" t="str">
            <v>Y</v>
          </cell>
          <cell r="ES181" t="str">
            <v>Y</v>
          </cell>
          <cell r="ET181" t="str">
            <v>Y</v>
          </cell>
          <cell r="EU181" t="str">
            <v>Y</v>
          </cell>
          <cell r="EV181" t="str">
            <v>N</v>
          </cell>
          <cell r="EW181" t="str">
            <v>Y</v>
          </cell>
          <cell r="EX181" t="str">
            <v>Y</v>
          </cell>
          <cell r="EY181"/>
          <cell r="EZ181" t="str">
            <v>N</v>
          </cell>
          <cell r="FA181" t="str">
            <v>N</v>
          </cell>
          <cell r="FB181" t="str">
            <v>Y</v>
          </cell>
          <cell r="FC181" t="str">
            <v>N</v>
          </cell>
          <cell r="FD181" t="str">
            <v>Y</v>
          </cell>
          <cell r="FE181" t="str">
            <v>Y</v>
          </cell>
          <cell r="FF181" t="str">
            <v>Y</v>
          </cell>
          <cell r="FG181" t="str">
            <v>Y</v>
          </cell>
          <cell r="FH181" t="str">
            <v>Y</v>
          </cell>
          <cell r="FI181" t="str">
            <v>Y</v>
          </cell>
          <cell r="FJ181" t="str">
            <v>Y</v>
          </cell>
          <cell r="FK181" t="str">
            <v>Y</v>
          </cell>
          <cell r="FL181" t="str">
            <v>Y</v>
          </cell>
          <cell r="FM181" t="str">
            <v>N</v>
          </cell>
          <cell r="FN181" t="str">
            <v>Y</v>
          </cell>
          <cell r="FO181" t="str">
            <v>Y</v>
          </cell>
          <cell r="FP181" t="str">
            <v>Y</v>
          </cell>
          <cell r="FQ181" t="str">
            <v>Y</v>
          </cell>
          <cell r="FR181" t="str">
            <v>Y</v>
          </cell>
          <cell r="FS181" t="str">
            <v>Y</v>
          </cell>
          <cell r="FT181" t="str">
            <v>Y</v>
          </cell>
          <cell r="FU181" t="str">
            <v>Y</v>
          </cell>
          <cell r="FV181" t="str">
            <v>Y</v>
          </cell>
          <cell r="FW181" t="str">
            <v>Y</v>
          </cell>
          <cell r="FX181" t="str">
            <v>Y</v>
          </cell>
          <cell r="FY181" t="str">
            <v>Y</v>
          </cell>
          <cell r="FZ181" t="str">
            <v>Y</v>
          </cell>
          <cell r="GA181" t="str">
            <v>Y</v>
          </cell>
          <cell r="GB181"/>
          <cell r="GC181" t="str">
            <v>Y</v>
          </cell>
          <cell r="GD181" t="str">
            <v>Y</v>
          </cell>
          <cell r="GE181"/>
          <cell r="GF181" t="str">
            <v>Y</v>
          </cell>
          <cell r="GG181" t="str">
            <v>Y</v>
          </cell>
          <cell r="GH181" t="str">
            <v>Y</v>
          </cell>
          <cell r="GI181" t="str">
            <v>Y</v>
          </cell>
          <cell r="GJ181" t="str">
            <v>Y</v>
          </cell>
          <cell r="GK181" t="str">
            <v>Y</v>
          </cell>
          <cell r="GL181" t="str">
            <v>Y</v>
          </cell>
          <cell r="GM181" t="str">
            <v>Y</v>
          </cell>
          <cell r="GN181" t="str">
            <v>Y</v>
          </cell>
          <cell r="GO181" t="str">
            <v>Y</v>
          </cell>
          <cell r="GP181" t="str">
            <v>Y</v>
          </cell>
          <cell r="GQ181" t="str">
            <v>Y</v>
          </cell>
          <cell r="GR181" t="str">
            <v>Y</v>
          </cell>
          <cell r="GS181" t="str">
            <v>Y</v>
          </cell>
          <cell r="GT181" t="str">
            <v>Y</v>
          </cell>
          <cell r="GU181" t="str">
            <v>Y</v>
          </cell>
          <cell r="GV181" t="str">
            <v>Y</v>
          </cell>
          <cell r="GW181" t="str">
            <v>Y</v>
          </cell>
          <cell r="GX181" t="str">
            <v>Y</v>
          </cell>
          <cell r="GY181" t="str">
            <v>Y</v>
          </cell>
          <cell r="GZ181" t="str">
            <v>Y</v>
          </cell>
          <cell r="HA181" t="str">
            <v>Y</v>
          </cell>
          <cell r="HB181" t="str">
            <v>Y</v>
          </cell>
          <cell r="HC181" t="str">
            <v>Y</v>
          </cell>
          <cell r="HD181" t="str">
            <v>Y</v>
          </cell>
          <cell r="HE181" t="str">
            <v>Y</v>
          </cell>
          <cell r="HF181"/>
          <cell r="HG181" t="str">
            <v>Y</v>
          </cell>
          <cell r="HH181" t="str">
            <v>Y</v>
          </cell>
          <cell r="HI181" t="str">
            <v>Y</v>
          </cell>
          <cell r="HJ181" t="str">
            <v>Y</v>
          </cell>
          <cell r="HK181" t="str">
            <v>Y</v>
          </cell>
          <cell r="HL181" t="str">
            <v>Y</v>
          </cell>
          <cell r="HM181" t="str">
            <v>Y</v>
          </cell>
          <cell r="HN181" t="str">
            <v>N</v>
          </cell>
          <cell r="HO181" t="str">
            <v>Y</v>
          </cell>
          <cell r="HP181"/>
          <cell r="HQ181" t="str">
            <v>Y</v>
          </cell>
          <cell r="HR181" t="str">
            <v>Y</v>
          </cell>
          <cell r="HS181" t="str">
            <v>Y</v>
          </cell>
          <cell r="HT181" t="str">
            <v>Y</v>
          </cell>
          <cell r="HU181" t="str">
            <v>Y</v>
          </cell>
          <cell r="HV181" t="str">
            <v>Y</v>
          </cell>
          <cell r="HW181" t="str">
            <v>Y</v>
          </cell>
          <cell r="HX181" t="str">
            <v>Y</v>
          </cell>
          <cell r="HY181"/>
          <cell r="HZ181" t="str">
            <v>Y</v>
          </cell>
          <cell r="IA181" t="str">
            <v>Y</v>
          </cell>
          <cell r="IB181" t="str">
            <v>Y</v>
          </cell>
          <cell r="IC181" t="str">
            <v>Y</v>
          </cell>
          <cell r="ID181" t="str">
            <v>Y</v>
          </cell>
          <cell r="IE181" t="str">
            <v>Y</v>
          </cell>
          <cell r="IF181" t="str">
            <v>Y</v>
          </cell>
          <cell r="IG181" t="str">
            <v>Y</v>
          </cell>
          <cell r="IH181" t="str">
            <v>Y</v>
          </cell>
          <cell r="II181"/>
          <cell r="IJ181" t="str">
            <v>Y</v>
          </cell>
          <cell r="IK181" t="str">
            <v>Y</v>
          </cell>
          <cell r="IL181" t="str">
            <v>Y</v>
          </cell>
          <cell r="IM181" t="str">
            <v>Y</v>
          </cell>
          <cell r="IN181"/>
          <cell r="IO181" t="str">
            <v>Y</v>
          </cell>
          <cell r="IP181" t="str">
            <v>Y</v>
          </cell>
          <cell r="IQ181" t="str">
            <v>Y</v>
          </cell>
          <cell r="IR181" t="str">
            <v>Y</v>
          </cell>
          <cell r="IS181" t="str">
            <v>Y</v>
          </cell>
          <cell r="IT181" t="str">
            <v>Y</v>
          </cell>
          <cell r="IU181" t="str">
            <v>Y</v>
          </cell>
          <cell r="IV181" t="str">
            <v>Y</v>
          </cell>
          <cell r="IW181"/>
          <cell r="IX181" t="str">
            <v>Y</v>
          </cell>
          <cell r="IY181" t="str">
            <v>Y</v>
          </cell>
          <cell r="IZ181" t="str">
            <v>N</v>
          </cell>
          <cell r="JA181" t="str">
            <v>Y</v>
          </cell>
          <cell r="JB181" t="str">
            <v>Y</v>
          </cell>
          <cell r="JC181" t="str">
            <v>Y</v>
          </cell>
          <cell r="JD181" t="str">
            <v>Y</v>
          </cell>
          <cell r="JE181" t="str">
            <v>Y</v>
          </cell>
          <cell r="JF181" t="str">
            <v>Y</v>
          </cell>
          <cell r="JG181"/>
          <cell r="JH181" t="str">
            <v>Y</v>
          </cell>
          <cell r="JI181"/>
          <cell r="JJ181" t="str">
            <v>Y</v>
          </cell>
          <cell r="JK181" t="str">
            <v>Y</v>
          </cell>
          <cell r="JL181" t="str">
            <v>Y</v>
          </cell>
          <cell r="JM181" t="str">
            <v>Y</v>
          </cell>
          <cell r="JN181" t="str">
            <v>Y</v>
          </cell>
          <cell r="JO181" t="str">
            <v>Y</v>
          </cell>
          <cell r="JP181" t="str">
            <v>Y</v>
          </cell>
          <cell r="JQ181" t="str">
            <v>Y</v>
          </cell>
          <cell r="JR181" t="str">
            <v>Y</v>
          </cell>
          <cell r="JS181" t="str">
            <v>Y</v>
          </cell>
          <cell r="JT181" t="str">
            <v>Y</v>
          </cell>
          <cell r="JU181" t="str">
            <v>Y</v>
          </cell>
          <cell r="JV181" t="str">
            <v>Y</v>
          </cell>
          <cell r="JW181" t="str">
            <v>Y</v>
          </cell>
          <cell r="JX181" t="str">
            <v>Y</v>
          </cell>
          <cell r="JY181" t="str">
            <v>Y</v>
          </cell>
          <cell r="JZ181" t="str">
            <v>Y</v>
          </cell>
          <cell r="KA181" t="str">
            <v>Y</v>
          </cell>
          <cell r="KB181" t="str">
            <v>Y</v>
          </cell>
          <cell r="KC181" t="str">
            <v>Y</v>
          </cell>
          <cell r="KD181" t="str">
            <v>Y</v>
          </cell>
          <cell r="KE181" t="str">
            <v>Y</v>
          </cell>
          <cell r="KF181" t="str">
            <v>Y</v>
          </cell>
          <cell r="KG181" t="str">
            <v>Y</v>
          </cell>
          <cell r="KH181"/>
          <cell r="KI181" t="str">
            <v>Y</v>
          </cell>
          <cell r="KJ181" t="str">
            <v>Y</v>
          </cell>
          <cell r="KK181" t="str">
            <v>Y</v>
          </cell>
          <cell r="KL181" t="str">
            <v>Y</v>
          </cell>
          <cell r="KM181" t="str">
            <v>Y</v>
          </cell>
          <cell r="KN181" t="str">
            <v>Y</v>
          </cell>
          <cell r="KO181" t="str">
            <v>Y</v>
          </cell>
          <cell r="KP181" t="str">
            <v>Y</v>
          </cell>
          <cell r="KQ181" t="str">
            <v>Y</v>
          </cell>
          <cell r="KR181" t="str">
            <v>Y</v>
          </cell>
          <cell r="KS181" t="str">
            <v xml:space="preserve">Y </v>
          </cell>
          <cell r="KT181" t="str">
            <v>Y</v>
          </cell>
          <cell r="KU181" t="str">
            <v>Y</v>
          </cell>
          <cell r="KV181" t="str">
            <v>N</v>
          </cell>
          <cell r="KW181" t="str">
            <v>N</v>
          </cell>
          <cell r="KX181" t="str">
            <v>Y</v>
          </cell>
          <cell r="KY181" t="str">
            <v>Y</v>
          </cell>
          <cell r="KZ181" t="str">
            <v>Y</v>
          </cell>
          <cell r="LA181" t="str">
            <v>Y</v>
          </cell>
          <cell r="LB181" t="str">
            <v>Y</v>
          </cell>
          <cell r="LC181" t="str">
            <v>Y</v>
          </cell>
          <cell r="LD181" t="str">
            <v>Y</v>
          </cell>
          <cell r="LE181" t="str">
            <v>Y</v>
          </cell>
          <cell r="LF181" t="str">
            <v>Y</v>
          </cell>
          <cell r="LG181" t="str">
            <v>Y</v>
          </cell>
          <cell r="LH181" t="str">
            <v>Y</v>
          </cell>
          <cell r="LI181" t="str">
            <v>Y</v>
          </cell>
          <cell r="LJ181" t="str">
            <v>Y</v>
          </cell>
          <cell r="LK181" t="str">
            <v>Y</v>
          </cell>
          <cell r="LL181" t="str">
            <v>Y</v>
          </cell>
          <cell r="LM181" t="str">
            <v>Y</v>
          </cell>
          <cell r="LN181" t="str">
            <v>Y</v>
          </cell>
          <cell r="LO181" t="str">
            <v>Y</v>
          </cell>
          <cell r="LP181" t="str">
            <v>Y</v>
          </cell>
          <cell r="LQ181" t="str">
            <v>Y</v>
          </cell>
          <cell r="LR181"/>
          <cell r="LS181" t="str">
            <v>Y</v>
          </cell>
          <cell r="LT181" t="str">
            <v>Y</v>
          </cell>
          <cell r="LU181" t="str">
            <v>Y</v>
          </cell>
          <cell r="LV181" t="str">
            <v>Y</v>
          </cell>
          <cell r="LW181" t="str">
            <v>Y</v>
          </cell>
          <cell r="LX181" t="str">
            <v>Y</v>
          </cell>
          <cell r="LY181" t="str">
            <v>Y</v>
          </cell>
          <cell r="LZ181" t="str">
            <v>Y</v>
          </cell>
          <cell r="MA181" t="str">
            <v>Y</v>
          </cell>
          <cell r="MB181" t="str">
            <v>N</v>
          </cell>
          <cell r="MC181" t="str">
            <v>Y</v>
          </cell>
          <cell r="MD181" t="str">
            <v>N</v>
          </cell>
          <cell r="ME181" t="str">
            <v>N</v>
          </cell>
          <cell r="MF181" t="str">
            <v>Y</v>
          </cell>
          <cell r="MG181" t="str">
            <v>N</v>
          </cell>
          <cell r="MH181" t="str">
            <v>Y</v>
          </cell>
          <cell r="MI181" t="str">
            <v>Y</v>
          </cell>
          <cell r="MJ181" t="str">
            <v>N</v>
          </cell>
          <cell r="MK181" t="str">
            <v>N</v>
          </cell>
          <cell r="ML181" t="str">
            <v>N</v>
          </cell>
          <cell r="MM181" t="str">
            <v>N</v>
          </cell>
          <cell r="MN181" t="str">
            <v>N</v>
          </cell>
          <cell r="MO181" t="str">
            <v>Y</v>
          </cell>
          <cell r="MP181" t="str">
            <v>Y</v>
          </cell>
          <cell r="MQ181"/>
          <cell r="MR181" t="str">
            <v>Y</v>
          </cell>
          <cell r="MS181" t="str">
            <v>Y</v>
          </cell>
          <cell r="MT181" t="str">
            <v>Y</v>
          </cell>
          <cell r="MU181" t="str">
            <v>Y</v>
          </cell>
          <cell r="MV181" t="str">
            <v>Y</v>
          </cell>
          <cell r="MW181" t="str">
            <v>Y</v>
          </cell>
          <cell r="MX181" t="str">
            <v>Y</v>
          </cell>
          <cell r="MY181" t="str">
            <v>Y</v>
          </cell>
          <cell r="MZ181" t="str">
            <v>Y</v>
          </cell>
          <cell r="NA181" t="str">
            <v>Y</v>
          </cell>
          <cell r="NB181" t="str">
            <v>Y</v>
          </cell>
          <cell r="NC181" t="str">
            <v>Y</v>
          </cell>
          <cell r="ND181" t="str">
            <v>Y</v>
          </cell>
          <cell r="NE181" t="str">
            <v>Y</v>
          </cell>
          <cell r="NF181" t="str">
            <v>Y</v>
          </cell>
          <cell r="NG181" t="str">
            <v>Y</v>
          </cell>
          <cell r="NH181" t="str">
            <v>Y</v>
          </cell>
          <cell r="NI181" t="str">
            <v>Y</v>
          </cell>
          <cell r="NJ181" t="str">
            <v>Y</v>
          </cell>
          <cell r="NK181" t="str">
            <v>Y</v>
          </cell>
          <cell r="NL181" t="str">
            <v>Y</v>
          </cell>
          <cell r="NM181" t="str">
            <v>Y</v>
          </cell>
          <cell r="NN181" t="str">
            <v>Y</v>
          </cell>
          <cell r="NO181" t="str">
            <v>Y</v>
          </cell>
          <cell r="NP181" t="str">
            <v>Y</v>
          </cell>
          <cell r="NQ181" t="str">
            <v>Y</v>
          </cell>
          <cell r="NR181" t="str">
            <v>Y</v>
          </cell>
          <cell r="NS181"/>
          <cell r="NT181"/>
          <cell r="NU181" t="str">
            <v>N</v>
          </cell>
          <cell r="NV181" t="str">
            <v>Y</v>
          </cell>
          <cell r="NW181" t="str">
            <v>Y</v>
          </cell>
          <cell r="NX181" t="str">
            <v>Y</v>
          </cell>
          <cell r="NY181" t="str">
            <v>Y</v>
          </cell>
          <cell r="NZ181" t="str">
            <v>Y</v>
          </cell>
          <cell r="OA181" t="str">
            <v>N</v>
          </cell>
          <cell r="OB181" t="str">
            <v>Y</v>
          </cell>
          <cell r="OC181"/>
          <cell r="OD181" t="str">
            <v>N</v>
          </cell>
          <cell r="OE181" t="str">
            <v>Y</v>
          </cell>
          <cell r="OF181" t="str">
            <v>Y</v>
          </cell>
          <cell r="OG181" t="str">
            <v>Y</v>
          </cell>
          <cell r="OH181"/>
          <cell r="OI181" t="str">
            <v>Y</v>
          </cell>
          <cell r="OJ181" t="str">
            <v>Y</v>
          </cell>
          <cell r="OK181" t="str">
            <v>Y</v>
          </cell>
          <cell r="OL181" t="str">
            <v>Y</v>
          </cell>
          <cell r="OM181" t="str">
            <v>N</v>
          </cell>
          <cell r="ON181" t="str">
            <v>Y</v>
          </cell>
          <cell r="OO181" t="str">
            <v>N</v>
          </cell>
          <cell r="OP181"/>
          <cell r="OQ181" t="str">
            <v>N</v>
          </cell>
          <cell r="OR181" t="str">
            <v>N</v>
          </cell>
          <cell r="OS181" t="str">
            <v>Y</v>
          </cell>
          <cell r="OT181"/>
          <cell r="OU181" t="str">
            <v>Y</v>
          </cell>
          <cell r="OV181" t="str">
            <v>Y</v>
          </cell>
          <cell r="OW181" t="str">
            <v>N</v>
          </cell>
          <cell r="OX181" t="str">
            <v>N</v>
          </cell>
          <cell r="OY181" t="str">
            <v>Y</v>
          </cell>
          <cell r="OZ181" t="str">
            <v>Y</v>
          </cell>
          <cell r="PA181" t="str">
            <v>N</v>
          </cell>
          <cell r="PB181" t="str">
            <v>N</v>
          </cell>
          <cell r="PC181" t="str">
            <v>N</v>
          </cell>
          <cell r="PD181" t="str">
            <v>Y</v>
          </cell>
          <cell r="PE181" t="str">
            <v>N</v>
          </cell>
          <cell r="PF181" t="str">
            <v>Y</v>
          </cell>
          <cell r="PG181" t="str">
            <v>Y</v>
          </cell>
          <cell r="PH181" t="str">
            <v>Y</v>
          </cell>
          <cell r="PI181" t="str">
            <v>Y</v>
          </cell>
          <cell r="PJ181" t="str">
            <v>Y</v>
          </cell>
          <cell r="PK181" t="str">
            <v>Y</v>
          </cell>
          <cell r="PL181" t="str">
            <v>Y</v>
          </cell>
          <cell r="PM181" t="str">
            <v>Y</v>
          </cell>
          <cell r="PN181" t="str">
            <v>Y</v>
          </cell>
          <cell r="PO181" t="str">
            <v>N</v>
          </cell>
          <cell r="PP181" t="str">
            <v>Y</v>
          </cell>
          <cell r="PQ181" t="str">
            <v>N</v>
          </cell>
          <cell r="PR181" t="str">
            <v>Y</v>
          </cell>
          <cell r="PS181" t="str">
            <v>Y</v>
          </cell>
          <cell r="PT181" t="str">
            <v>Y</v>
          </cell>
          <cell r="PU181" t="str">
            <v>Y</v>
          </cell>
          <cell r="PV181" t="str">
            <v>Y</v>
          </cell>
          <cell r="PW181" t="str">
            <v>Y</v>
          </cell>
          <cell r="PX181" t="str">
            <v>Y</v>
          </cell>
          <cell r="PY181" t="str">
            <v>N</v>
          </cell>
          <cell r="PZ181" t="str">
            <v>Y</v>
          </cell>
          <cell r="QA181"/>
          <cell r="QB181" t="str">
            <v>Y</v>
          </cell>
          <cell r="QC181" t="str">
            <v>Y</v>
          </cell>
          <cell r="QD181" t="str">
            <v>Y</v>
          </cell>
          <cell r="QE181" t="str">
            <v>Y</v>
          </cell>
          <cell r="QF181" t="str">
            <v>Y</v>
          </cell>
          <cell r="QG181" t="str">
            <v>Y</v>
          </cell>
          <cell r="QH181" t="str">
            <v>Y</v>
          </cell>
          <cell r="QI181" t="str">
            <v>Y</v>
          </cell>
          <cell r="QJ181" t="str">
            <v>Y</v>
          </cell>
          <cell r="QK181" t="str">
            <v>Y</v>
          </cell>
          <cell r="QL181" t="str">
            <v>Y</v>
          </cell>
          <cell r="QM181" t="str">
            <v>Y</v>
          </cell>
          <cell r="QN181" t="str">
            <v>Y</v>
          </cell>
          <cell r="QO181" t="str">
            <v>Y</v>
          </cell>
          <cell r="QP181" t="str">
            <v>Y</v>
          </cell>
          <cell r="QQ181" t="str">
            <v>Y</v>
          </cell>
          <cell r="QR181" t="str">
            <v>Y</v>
          </cell>
          <cell r="QS181" t="str">
            <v>Y</v>
          </cell>
          <cell r="QT181" t="str">
            <v>Y</v>
          </cell>
          <cell r="QU181" t="str">
            <v>Y</v>
          </cell>
          <cell r="QV181" t="str">
            <v>Y</v>
          </cell>
          <cell r="QW181" t="str">
            <v>Y</v>
          </cell>
          <cell r="QX181" t="str">
            <v>Y</v>
          </cell>
          <cell r="QY181" t="str">
            <v>Y</v>
          </cell>
          <cell r="QZ181"/>
          <cell r="RA181" t="str">
            <v>Y</v>
          </cell>
          <cell r="RB181" t="str">
            <v>Y</v>
          </cell>
          <cell r="RC181" t="str">
            <v>Y</v>
          </cell>
          <cell r="RD181" t="str">
            <v>Y</v>
          </cell>
          <cell r="RE181" t="str">
            <v>Y</v>
          </cell>
          <cell r="RF181" t="str">
            <v>Y</v>
          </cell>
          <cell r="RG181" t="str">
            <v>Y</v>
          </cell>
          <cell r="RH181" t="str">
            <v>Y</v>
          </cell>
          <cell r="RI181" t="str">
            <v>Y</v>
          </cell>
          <cell r="RJ181" t="str">
            <v>Y</v>
          </cell>
          <cell r="RK181" t="str">
            <v>Y</v>
          </cell>
          <cell r="RL181" t="str">
            <v>Y</v>
          </cell>
          <cell r="RM181"/>
          <cell r="RN181" t="str">
            <v>Y</v>
          </cell>
          <cell r="RO181" t="str">
            <v>Y</v>
          </cell>
          <cell r="RP181" t="str">
            <v>N</v>
          </cell>
          <cell r="RQ181" t="str">
            <v>Y</v>
          </cell>
          <cell r="RR181" t="str">
            <v>Y</v>
          </cell>
          <cell r="RS181" t="str">
            <v>Y</v>
          </cell>
          <cell r="RT181" t="str">
            <v>Y</v>
          </cell>
          <cell r="RU181" t="str">
            <v>Y</v>
          </cell>
          <cell r="RV181" t="str">
            <v>Y</v>
          </cell>
          <cell r="RW181" t="str">
            <v>Y</v>
          </cell>
          <cell r="RX181" t="str">
            <v>Y</v>
          </cell>
          <cell r="RY181"/>
          <cell r="RZ181" t="str">
            <v>N</v>
          </cell>
          <cell r="SA181" t="str">
            <v>Y</v>
          </cell>
          <cell r="SB181" t="str">
            <v>Y</v>
          </cell>
          <cell r="SC181"/>
          <cell r="SD181" t="str">
            <v>Y</v>
          </cell>
          <cell r="SE181" t="str">
            <v>N</v>
          </cell>
          <cell r="SF181" t="str">
            <v>Y</v>
          </cell>
          <cell r="SG181" t="str">
            <v>Y</v>
          </cell>
          <cell r="SH181" t="str">
            <v>Y</v>
          </cell>
          <cell r="SI181" t="str">
            <v>Y</v>
          </cell>
          <cell r="SJ181" t="str">
            <v>Y</v>
          </cell>
          <cell r="SK181" t="str">
            <v>Y</v>
          </cell>
          <cell r="SL181" t="str">
            <v>Y</v>
          </cell>
          <cell r="SM181"/>
          <cell r="SN181" t="str">
            <v>Y</v>
          </cell>
          <cell r="SO181" t="str">
            <v>Y</v>
          </cell>
          <cell r="SP181" t="str">
            <v>Y</v>
          </cell>
          <cell r="SQ181" t="str">
            <v>Y</v>
          </cell>
          <cell r="SR181" t="str">
            <v>N</v>
          </cell>
          <cell r="SS181" t="str">
            <v>Y</v>
          </cell>
          <cell r="ST181" t="str">
            <v>Y</v>
          </cell>
          <cell r="SU181" t="str">
            <v>Y</v>
          </cell>
          <cell r="SV181" t="str">
            <v>Y</v>
          </cell>
          <cell r="SW181" t="str">
            <v>Y</v>
          </cell>
          <cell r="SX181" t="str">
            <v>Y</v>
          </cell>
          <cell r="SY181" t="str">
            <v>Y</v>
          </cell>
          <cell r="SZ181" t="str">
            <v>Y</v>
          </cell>
          <cell r="TA181" t="str">
            <v>Y</v>
          </cell>
          <cell r="TB181" t="str">
            <v>Y</v>
          </cell>
          <cell r="TC181" t="str">
            <v>Y</v>
          </cell>
          <cell r="TD181" t="str">
            <v>Y</v>
          </cell>
          <cell r="TE181" t="str">
            <v>Y</v>
          </cell>
          <cell r="TF181" t="str">
            <v>Y</v>
          </cell>
          <cell r="TG181" t="str">
            <v>Y</v>
          </cell>
          <cell r="TH181" t="str">
            <v>Y</v>
          </cell>
          <cell r="TI181" t="str">
            <v>Y</v>
          </cell>
          <cell r="TJ181" t="str">
            <v>Y</v>
          </cell>
          <cell r="TK181" t="str">
            <v>Y</v>
          </cell>
          <cell r="TL181" t="str">
            <v>Y</v>
          </cell>
          <cell r="TM181" t="str">
            <v>Y</v>
          </cell>
          <cell r="TN181" t="str">
            <v>Y</v>
          </cell>
          <cell r="TO181" t="str">
            <v>Y</v>
          </cell>
          <cell r="TP181" t="str">
            <v>Y</v>
          </cell>
          <cell r="TQ181" t="str">
            <v>Y</v>
          </cell>
          <cell r="TR181"/>
          <cell r="TS181" t="str">
            <v>N</v>
          </cell>
          <cell r="TT181" t="str">
            <v>Y</v>
          </cell>
          <cell r="TU181" t="str">
            <v>Y</v>
          </cell>
          <cell r="TV181" t="str">
            <v>Y</v>
          </cell>
          <cell r="TW181" t="str">
            <v>Y</v>
          </cell>
          <cell r="TX181" t="str">
            <v>Y</v>
          </cell>
          <cell r="TY181" t="str">
            <v>Y</v>
          </cell>
          <cell r="TZ181" t="str">
            <v>Y</v>
          </cell>
          <cell r="UA181" t="str">
            <v>Y</v>
          </cell>
          <cell r="UB181" t="str">
            <v>N</v>
          </cell>
          <cell r="UC181" t="str">
            <v>Y</v>
          </cell>
          <cell r="UD181" t="str">
            <v>Y</v>
          </cell>
          <cell r="UE181" t="str">
            <v>Y</v>
          </cell>
          <cell r="UF181" t="str">
            <v>Y</v>
          </cell>
          <cell r="UG181" t="str">
            <v>Y</v>
          </cell>
          <cell r="UH181" t="str">
            <v>Y</v>
          </cell>
          <cell r="UI181" t="str">
            <v>Y</v>
          </cell>
          <cell r="UJ181" t="str">
            <v>N</v>
          </cell>
          <cell r="UK181" t="str">
            <v>Y</v>
          </cell>
          <cell r="UL181" t="str">
            <v>Y</v>
          </cell>
          <cell r="UM181" t="str">
            <v>Y</v>
          </cell>
          <cell r="UN181" t="str">
            <v>Y</v>
          </cell>
          <cell r="UO181"/>
          <cell r="UP181" t="str">
            <v>Y</v>
          </cell>
          <cell r="UQ181" t="str">
            <v>N</v>
          </cell>
          <cell r="UR181"/>
          <cell r="US181" t="str">
            <v>Y</v>
          </cell>
          <cell r="UT181" t="str">
            <v>Y</v>
          </cell>
          <cell r="UU181" t="str">
            <v>Y</v>
          </cell>
          <cell r="UV181" t="str">
            <v>Y</v>
          </cell>
          <cell r="UW181" t="str">
            <v>Y</v>
          </cell>
          <cell r="UX181" t="str">
            <v>Y</v>
          </cell>
          <cell r="UY181" t="str">
            <v>Y</v>
          </cell>
          <cell r="UZ181" t="str">
            <v>Y</v>
          </cell>
          <cell r="VA181" t="str">
            <v>Y</v>
          </cell>
          <cell r="VB181" t="str">
            <v>Y</v>
          </cell>
          <cell r="VC181" t="str">
            <v>Y</v>
          </cell>
          <cell r="VD181" t="str">
            <v>Y</v>
          </cell>
          <cell r="VE181" t="str">
            <v>Y</v>
          </cell>
          <cell r="VF181" t="str">
            <v>Y</v>
          </cell>
          <cell r="VG181"/>
          <cell r="VH181" t="str">
            <v>Y</v>
          </cell>
          <cell r="VI181" t="str">
            <v>Y</v>
          </cell>
          <cell r="VJ181" t="str">
            <v>Y</v>
          </cell>
          <cell r="VK181" t="str">
            <v>Y</v>
          </cell>
          <cell r="VL181" t="str">
            <v>Y</v>
          </cell>
          <cell r="VM181"/>
          <cell r="VN181" t="str">
            <v>Y</v>
          </cell>
          <cell r="VO181" t="str">
            <v>Y</v>
          </cell>
          <cell r="VP181"/>
          <cell r="VQ181" t="str">
            <v>Y</v>
          </cell>
          <cell r="VR181" t="str">
            <v>Y</v>
          </cell>
          <cell r="VS181" t="str">
            <v>Y</v>
          </cell>
          <cell r="VT181" t="str">
            <v>Y</v>
          </cell>
          <cell r="VU181" t="str">
            <v>Y</v>
          </cell>
          <cell r="VV181" t="str">
            <v>Y</v>
          </cell>
          <cell r="VW181" t="str">
            <v>Y</v>
          </cell>
          <cell r="VX181"/>
          <cell r="VY181" t="str">
            <v>N</v>
          </cell>
          <cell r="VZ181" t="str">
            <v>N</v>
          </cell>
          <cell r="WA181"/>
          <cell r="WB181"/>
          <cell r="WC181" t="str">
            <v>Y</v>
          </cell>
          <cell r="WD181" t="str">
            <v>Y</v>
          </cell>
          <cell r="WE181" t="str">
            <v>Y</v>
          </cell>
          <cell r="WF181"/>
          <cell r="WG181" t="str">
            <v>Y</v>
          </cell>
          <cell r="WH181" t="str">
            <v>Y</v>
          </cell>
          <cell r="WI181" t="str">
            <v>N</v>
          </cell>
          <cell r="WJ181"/>
          <cell r="WK181"/>
          <cell r="WL181" t="str">
            <v>N</v>
          </cell>
          <cell r="WM181" t="str">
            <v>Y</v>
          </cell>
          <cell r="WN181" t="str">
            <v>Y</v>
          </cell>
          <cell r="WO181" t="str">
            <v>Y</v>
          </cell>
          <cell r="WP181"/>
          <cell r="WQ181"/>
          <cell r="WR181"/>
          <cell r="WS181" t="str">
            <v>Y</v>
          </cell>
          <cell r="WT181" t="str">
            <v>Y</v>
          </cell>
          <cell r="WU181" t="str">
            <v>N</v>
          </cell>
          <cell r="WV181" t="str">
            <v>Y</v>
          </cell>
          <cell r="WW181" t="str">
            <v>Y</v>
          </cell>
          <cell r="WX181" t="str">
            <v>Y</v>
          </cell>
          <cell r="WY181" t="str">
            <v>Y</v>
          </cell>
          <cell r="WZ181" t="str">
            <v>Y</v>
          </cell>
          <cell r="XA181"/>
          <cell r="XB181" t="str">
            <v>Y</v>
          </cell>
          <cell r="XC181"/>
          <cell r="XD181"/>
          <cell r="XE181"/>
          <cell r="XF181"/>
          <cell r="XG181"/>
          <cell r="XH181"/>
          <cell r="XI181" t="str">
            <v>Y</v>
          </cell>
          <cell r="XJ181"/>
          <cell r="XK181" t="str">
            <v>Y</v>
          </cell>
          <cell r="XL181" t="str">
            <v>Y</v>
          </cell>
          <cell r="XM181"/>
          <cell r="XN181" t="str">
            <v>Y</v>
          </cell>
          <cell r="XO181"/>
          <cell r="XP181" t="str">
            <v>Y</v>
          </cell>
          <cell r="XQ181" t="str">
            <v>N</v>
          </cell>
          <cell r="XR181" t="str">
            <v>Y</v>
          </cell>
          <cell r="XS181" t="str">
            <v>Y</v>
          </cell>
          <cell r="XT181" t="str">
            <v>Y</v>
          </cell>
          <cell r="XU181" t="str">
            <v>Y</v>
          </cell>
          <cell r="XV181" t="str">
            <v>Y</v>
          </cell>
        </row>
        <row r="182">
          <cell r="E182" t="str">
            <v>Y</v>
          </cell>
          <cell r="F182" t="str">
            <v>Y</v>
          </cell>
          <cell r="G182" t="str">
            <v>Y</v>
          </cell>
          <cell r="H182" t="str">
            <v>Y</v>
          </cell>
          <cell r="I182" t="str">
            <v>Y</v>
          </cell>
          <cell r="J182" t="str">
            <v>Y</v>
          </cell>
          <cell r="K182" t="str">
            <v>Y</v>
          </cell>
          <cell r="L182" t="str">
            <v>Y</v>
          </cell>
          <cell r="M182" t="str">
            <v>Y</v>
          </cell>
          <cell r="N182" t="str">
            <v>Y</v>
          </cell>
          <cell r="O182"/>
          <cell r="P182" t="str">
            <v>Y</v>
          </cell>
          <cell r="Q182" t="str">
            <v>Y</v>
          </cell>
          <cell r="R182" t="str">
            <v>Y</v>
          </cell>
          <cell r="S182" t="str">
            <v>Y</v>
          </cell>
          <cell r="T182" t="str">
            <v>Y</v>
          </cell>
          <cell r="U182" t="str">
            <v>Y</v>
          </cell>
          <cell r="V182" t="str">
            <v>Y</v>
          </cell>
          <cell r="W182" t="str">
            <v>Y</v>
          </cell>
          <cell r="X182" t="str">
            <v>Y</v>
          </cell>
          <cell r="Y182" t="str">
            <v>Y</v>
          </cell>
          <cell r="Z182"/>
          <cell r="AA182" t="str">
            <v>Y</v>
          </cell>
          <cell r="AB182" t="str">
            <v>Y</v>
          </cell>
          <cell r="AC182" t="str">
            <v>Y</v>
          </cell>
          <cell r="AD182" t="str">
            <v>Y</v>
          </cell>
          <cell r="AE182" t="str">
            <v>Y</v>
          </cell>
          <cell r="AF182" t="str">
            <v>Y</v>
          </cell>
          <cell r="AG182" t="str">
            <v>Y</v>
          </cell>
          <cell r="AH182" t="str">
            <v>N</v>
          </cell>
          <cell r="AI182" t="str">
            <v>N</v>
          </cell>
          <cell r="AJ182" t="str">
            <v>Y</v>
          </cell>
          <cell r="AK182" t="str">
            <v>Y</v>
          </cell>
          <cell r="AL182" t="str">
            <v>N</v>
          </cell>
          <cell r="AM182" t="str">
            <v>Y</v>
          </cell>
          <cell r="AN182" t="str">
            <v>Y</v>
          </cell>
          <cell r="AO182" t="str">
            <v>Y</v>
          </cell>
          <cell r="AP182" t="str">
            <v>Y</v>
          </cell>
          <cell r="AQ182" t="str">
            <v>Y</v>
          </cell>
          <cell r="AR182" t="str">
            <v>Y</v>
          </cell>
          <cell r="AS182" t="str">
            <v>Y</v>
          </cell>
          <cell r="AT182" t="str">
            <v>Y</v>
          </cell>
          <cell r="AU182" t="str">
            <v>Y</v>
          </cell>
          <cell r="AV182" t="str">
            <v>Y</v>
          </cell>
          <cell r="AW182" t="str">
            <v>N</v>
          </cell>
          <cell r="AX182" t="str">
            <v>N</v>
          </cell>
          <cell r="AY182"/>
          <cell r="AZ182" t="str">
            <v>Y</v>
          </cell>
          <cell r="BA182"/>
          <cell r="BB182" t="str">
            <v>N</v>
          </cell>
          <cell r="BC182" t="str">
            <v>N</v>
          </cell>
          <cell r="BD182" t="str">
            <v>N</v>
          </cell>
          <cell r="BE182" t="str">
            <v>Y</v>
          </cell>
          <cell r="BF182" t="str">
            <v>N</v>
          </cell>
          <cell r="BG182" t="str">
            <v>Y</v>
          </cell>
          <cell r="BH182" t="str">
            <v>Y</v>
          </cell>
          <cell r="BI182" t="str">
            <v>Y</v>
          </cell>
          <cell r="BJ182" t="str">
            <v>Y</v>
          </cell>
          <cell r="BK182" t="str">
            <v>Y</v>
          </cell>
          <cell r="BL182" t="str">
            <v>Y</v>
          </cell>
          <cell r="BM182" t="str">
            <v>Y</v>
          </cell>
          <cell r="BN182" t="str">
            <v>Y</v>
          </cell>
          <cell r="BO182" t="str">
            <v>Y</v>
          </cell>
          <cell r="BP182" t="str">
            <v>Y</v>
          </cell>
          <cell r="BQ182" t="str">
            <v>N</v>
          </cell>
          <cell r="BR182" t="str">
            <v>Y</v>
          </cell>
          <cell r="BS182" t="str">
            <v>Y</v>
          </cell>
          <cell r="BT182" t="str">
            <v>Y</v>
          </cell>
          <cell r="BU182" t="str">
            <v>Y</v>
          </cell>
          <cell r="BV182" t="str">
            <v>Y</v>
          </cell>
          <cell r="BW182" t="str">
            <v>Y</v>
          </cell>
          <cell r="BX182" t="str">
            <v>Y</v>
          </cell>
          <cell r="BY182" t="str">
            <v>Y</v>
          </cell>
          <cell r="BZ182" t="str">
            <v>Y</v>
          </cell>
          <cell r="CA182" t="str">
            <v>Y</v>
          </cell>
          <cell r="CB182" t="str">
            <v>Y</v>
          </cell>
          <cell r="CC182" t="str">
            <v>Y</v>
          </cell>
          <cell r="CD182" t="str">
            <v>Y</v>
          </cell>
          <cell r="CE182" t="str">
            <v>Y</v>
          </cell>
          <cell r="CF182" t="str">
            <v>Y</v>
          </cell>
          <cell r="CG182" t="str">
            <v>Y</v>
          </cell>
          <cell r="CH182" t="str">
            <v>Y</v>
          </cell>
          <cell r="CI182" t="str">
            <v>Y</v>
          </cell>
          <cell r="CJ182" t="str">
            <v>Y</v>
          </cell>
          <cell r="CK182" t="str">
            <v>Y</v>
          </cell>
          <cell r="CL182" t="str">
            <v>Y</v>
          </cell>
          <cell r="CM182"/>
          <cell r="CN182" t="str">
            <v>Y</v>
          </cell>
          <cell r="CO182" t="str">
            <v>Y</v>
          </cell>
          <cell r="CP182" t="str">
            <v>Y</v>
          </cell>
          <cell r="CQ182" t="str">
            <v>Y</v>
          </cell>
          <cell r="CR182"/>
          <cell r="CS182" t="str">
            <v>N</v>
          </cell>
          <cell r="CT182" t="str">
            <v>Y</v>
          </cell>
          <cell r="CU182" t="str">
            <v>Y</v>
          </cell>
          <cell r="CV182" t="str">
            <v>Y</v>
          </cell>
          <cell r="CW182" t="str">
            <v xml:space="preserve">Y </v>
          </cell>
          <cell r="CX182" t="str">
            <v>Y</v>
          </cell>
          <cell r="CY182" t="str">
            <v>Y</v>
          </cell>
          <cell r="CZ182" t="str">
            <v>Y</v>
          </cell>
          <cell r="DA182" t="str">
            <v>Y</v>
          </cell>
          <cell r="DB182" t="str">
            <v>Y</v>
          </cell>
          <cell r="DC182" t="str">
            <v>Y</v>
          </cell>
          <cell r="DD182" t="str">
            <v>Y</v>
          </cell>
          <cell r="DE182" t="str">
            <v>Y</v>
          </cell>
          <cell r="DF182" t="str">
            <v>N</v>
          </cell>
          <cell r="DG182" t="str">
            <v>Y</v>
          </cell>
          <cell r="DH182" t="str">
            <v>Y</v>
          </cell>
          <cell r="DI182" t="str">
            <v>Y</v>
          </cell>
          <cell r="DJ182" t="str">
            <v>Y</v>
          </cell>
          <cell r="DK182" t="str">
            <v>N</v>
          </cell>
          <cell r="DL182" t="str">
            <v>Y</v>
          </cell>
          <cell r="DM182" t="str">
            <v>Y</v>
          </cell>
          <cell r="DN182" t="str">
            <v>Y</v>
          </cell>
          <cell r="DO182" t="str">
            <v>Y</v>
          </cell>
          <cell r="DP182" t="str">
            <v>Y</v>
          </cell>
          <cell r="DQ182" t="str">
            <v>Y</v>
          </cell>
          <cell r="DR182" t="str">
            <v>Y</v>
          </cell>
          <cell r="DS182" t="str">
            <v>Y</v>
          </cell>
          <cell r="DT182" t="str">
            <v>Y</v>
          </cell>
          <cell r="DU182" t="str">
            <v>Y</v>
          </cell>
          <cell r="DV182" t="str">
            <v>Y</v>
          </cell>
          <cell r="DW182" t="str">
            <v>Y</v>
          </cell>
          <cell r="DX182" t="str">
            <v>Y</v>
          </cell>
          <cell r="DY182" t="str">
            <v>N</v>
          </cell>
          <cell r="DZ182" t="str">
            <v>N</v>
          </cell>
          <cell r="EA182" t="str">
            <v>N</v>
          </cell>
          <cell r="EB182"/>
          <cell r="EC182" t="str">
            <v>N</v>
          </cell>
          <cell r="ED182" t="str">
            <v>Y</v>
          </cell>
          <cell r="EE182" t="str">
            <v>Y</v>
          </cell>
          <cell r="EF182" t="str">
            <v>N</v>
          </cell>
          <cell r="EG182" t="str">
            <v>Y</v>
          </cell>
          <cell r="EH182" t="str">
            <v>Y</v>
          </cell>
          <cell r="EI182" t="str">
            <v>Y</v>
          </cell>
          <cell r="EJ182" t="str">
            <v>Y</v>
          </cell>
          <cell r="EK182" t="str">
            <v>Y</v>
          </cell>
          <cell r="EL182"/>
          <cell r="EM182" t="str">
            <v>Y</v>
          </cell>
          <cell r="EN182" t="str">
            <v>Y</v>
          </cell>
          <cell r="EO182" t="str">
            <v>Y</v>
          </cell>
          <cell r="EP182" t="str">
            <v>Y</v>
          </cell>
          <cell r="EQ182" t="str">
            <v>N</v>
          </cell>
          <cell r="ER182" t="str">
            <v>Y</v>
          </cell>
          <cell r="ES182" t="str">
            <v>Y</v>
          </cell>
          <cell r="ET182" t="str">
            <v>Y</v>
          </cell>
          <cell r="EU182" t="str">
            <v>N</v>
          </cell>
          <cell r="EV182" t="str">
            <v>Y</v>
          </cell>
          <cell r="EW182" t="str">
            <v>N</v>
          </cell>
          <cell r="EX182" t="str">
            <v>N</v>
          </cell>
          <cell r="EY182"/>
          <cell r="EZ182" t="str">
            <v>N</v>
          </cell>
          <cell r="FA182" t="str">
            <v>N</v>
          </cell>
          <cell r="FB182" t="str">
            <v>N</v>
          </cell>
          <cell r="FC182" t="str">
            <v>N</v>
          </cell>
          <cell r="FD182" t="str">
            <v>Y</v>
          </cell>
          <cell r="FE182" t="str">
            <v>Y</v>
          </cell>
          <cell r="FF182" t="str">
            <v>Y</v>
          </cell>
          <cell r="FG182" t="str">
            <v>Y</v>
          </cell>
          <cell r="FH182" t="str">
            <v>Y</v>
          </cell>
          <cell r="FI182" t="str">
            <v>Y</v>
          </cell>
          <cell r="FJ182" t="str">
            <v>Y</v>
          </cell>
          <cell r="FK182" t="str">
            <v>Y</v>
          </cell>
          <cell r="FL182" t="str">
            <v>Y</v>
          </cell>
          <cell r="FM182" t="str">
            <v>Y</v>
          </cell>
          <cell r="FN182" t="str">
            <v>N</v>
          </cell>
          <cell r="FO182" t="str">
            <v>Y</v>
          </cell>
          <cell r="FP182" t="str">
            <v>Y</v>
          </cell>
          <cell r="FQ182" t="str">
            <v>Y</v>
          </cell>
          <cell r="FR182" t="str">
            <v>Y</v>
          </cell>
          <cell r="FS182" t="str">
            <v>Y</v>
          </cell>
          <cell r="FT182" t="str">
            <v>Y</v>
          </cell>
          <cell r="FU182" t="str">
            <v>Y</v>
          </cell>
          <cell r="FV182" t="str">
            <v>Y</v>
          </cell>
          <cell r="FW182" t="str">
            <v>Y</v>
          </cell>
          <cell r="FX182" t="str">
            <v>Y</v>
          </cell>
          <cell r="FY182" t="str">
            <v>Y</v>
          </cell>
          <cell r="FZ182" t="str">
            <v>Y</v>
          </cell>
          <cell r="GA182" t="str">
            <v>Y</v>
          </cell>
          <cell r="GB182"/>
          <cell r="GC182" t="str">
            <v>Y</v>
          </cell>
          <cell r="GD182" t="str">
            <v>Y</v>
          </cell>
          <cell r="GE182"/>
          <cell r="GF182" t="str">
            <v>N</v>
          </cell>
          <cell r="GG182" t="str">
            <v>Y</v>
          </cell>
          <cell r="GH182" t="str">
            <v>Y</v>
          </cell>
          <cell r="GI182" t="str">
            <v>Y</v>
          </cell>
          <cell r="GJ182" t="str">
            <v>Y</v>
          </cell>
          <cell r="GK182" t="str">
            <v>Y</v>
          </cell>
          <cell r="GL182" t="str">
            <v>Y</v>
          </cell>
          <cell r="GM182" t="str">
            <v>Y</v>
          </cell>
          <cell r="GN182" t="str">
            <v>Y</v>
          </cell>
          <cell r="GO182" t="str">
            <v>Y</v>
          </cell>
          <cell r="GP182" t="str">
            <v>Y</v>
          </cell>
          <cell r="GQ182" t="str">
            <v>Y</v>
          </cell>
          <cell r="GR182" t="str">
            <v>Y</v>
          </cell>
          <cell r="GS182" t="str">
            <v>Y</v>
          </cell>
          <cell r="GT182" t="str">
            <v>Y</v>
          </cell>
          <cell r="GU182" t="str">
            <v>Y</v>
          </cell>
          <cell r="GV182" t="str">
            <v>Y</v>
          </cell>
          <cell r="GW182" t="str">
            <v>Y</v>
          </cell>
          <cell r="GX182" t="str">
            <v>Y</v>
          </cell>
          <cell r="GY182" t="str">
            <v>Y</v>
          </cell>
          <cell r="GZ182" t="str">
            <v>Y</v>
          </cell>
          <cell r="HA182" t="str">
            <v>Y</v>
          </cell>
          <cell r="HB182" t="str">
            <v>Y</v>
          </cell>
          <cell r="HC182" t="str">
            <v>Y</v>
          </cell>
          <cell r="HD182" t="str">
            <v>Y</v>
          </cell>
          <cell r="HE182" t="str">
            <v>Y</v>
          </cell>
          <cell r="HF182"/>
          <cell r="HG182" t="str">
            <v>Y</v>
          </cell>
          <cell r="HH182" t="str">
            <v>N</v>
          </cell>
          <cell r="HI182" t="str">
            <v>Y</v>
          </cell>
          <cell r="HJ182" t="str">
            <v>Y</v>
          </cell>
          <cell r="HK182" t="str">
            <v>Y</v>
          </cell>
          <cell r="HL182" t="str">
            <v>Y</v>
          </cell>
          <cell r="HM182" t="str">
            <v>Y</v>
          </cell>
          <cell r="HN182" t="str">
            <v>N</v>
          </cell>
          <cell r="HO182" t="str">
            <v>Y</v>
          </cell>
          <cell r="HP182"/>
          <cell r="HQ182" t="str">
            <v>Y</v>
          </cell>
          <cell r="HR182" t="str">
            <v>Y</v>
          </cell>
          <cell r="HS182" t="str">
            <v>Y</v>
          </cell>
          <cell r="HT182" t="str">
            <v>Y</v>
          </cell>
          <cell r="HU182" t="str">
            <v>Y</v>
          </cell>
          <cell r="HV182" t="str">
            <v>Y</v>
          </cell>
          <cell r="HW182" t="str">
            <v>Y</v>
          </cell>
          <cell r="HX182" t="str">
            <v>Y</v>
          </cell>
          <cell r="HY182"/>
          <cell r="HZ182" t="str">
            <v>Y</v>
          </cell>
          <cell r="IA182" t="str">
            <v>Y</v>
          </cell>
          <cell r="IB182" t="str">
            <v>Y</v>
          </cell>
          <cell r="IC182" t="str">
            <v>N</v>
          </cell>
          <cell r="ID182" t="str">
            <v>Y</v>
          </cell>
          <cell r="IE182" t="str">
            <v>N</v>
          </cell>
          <cell r="IF182" t="str">
            <v>N</v>
          </cell>
          <cell r="IG182" t="str">
            <v>N</v>
          </cell>
          <cell r="IH182" t="str">
            <v>N</v>
          </cell>
          <cell r="II182"/>
          <cell r="IJ182" t="str">
            <v>Y</v>
          </cell>
          <cell r="IK182" t="str">
            <v>Y</v>
          </cell>
          <cell r="IL182" t="str">
            <v>Y</v>
          </cell>
          <cell r="IM182" t="str">
            <v>N</v>
          </cell>
          <cell r="IN182"/>
          <cell r="IO182" t="str">
            <v>N</v>
          </cell>
          <cell r="IP182" t="str">
            <v>N</v>
          </cell>
          <cell r="IQ182" t="str">
            <v>Y</v>
          </cell>
          <cell r="IR182" t="str">
            <v>N</v>
          </cell>
          <cell r="IS182" t="str">
            <v>N</v>
          </cell>
          <cell r="IT182" t="str">
            <v>N</v>
          </cell>
          <cell r="IU182" t="str">
            <v>N</v>
          </cell>
          <cell r="IV182" t="str">
            <v>N</v>
          </cell>
          <cell r="IW182"/>
          <cell r="IX182" t="str">
            <v>Y</v>
          </cell>
          <cell r="IY182" t="str">
            <v>N</v>
          </cell>
          <cell r="IZ182" t="str">
            <v>Y</v>
          </cell>
          <cell r="JA182" t="str">
            <v>N</v>
          </cell>
          <cell r="JB182" t="str">
            <v>Y</v>
          </cell>
          <cell r="JC182" t="str">
            <v>Y</v>
          </cell>
          <cell r="JD182" t="str">
            <v>Y</v>
          </cell>
          <cell r="JE182" t="str">
            <v>Y</v>
          </cell>
          <cell r="JF182" t="str">
            <v>Y</v>
          </cell>
          <cell r="JG182"/>
          <cell r="JH182" t="str">
            <v>Y</v>
          </cell>
          <cell r="JI182"/>
          <cell r="JJ182" t="str">
            <v>Y</v>
          </cell>
          <cell r="JK182" t="str">
            <v>Y</v>
          </cell>
          <cell r="JL182" t="str">
            <v>Y</v>
          </cell>
          <cell r="JM182" t="str">
            <v>Y</v>
          </cell>
          <cell r="JN182" t="str">
            <v>Y</v>
          </cell>
          <cell r="JO182" t="str">
            <v>Y</v>
          </cell>
          <cell r="JP182" t="str">
            <v>Y</v>
          </cell>
          <cell r="JQ182" t="str">
            <v>Y</v>
          </cell>
          <cell r="JR182" t="str">
            <v>Y</v>
          </cell>
          <cell r="JS182" t="str">
            <v>Y</v>
          </cell>
          <cell r="JT182" t="str">
            <v>Y</v>
          </cell>
          <cell r="JU182" t="str">
            <v>Y</v>
          </cell>
          <cell r="JV182" t="str">
            <v>Y</v>
          </cell>
          <cell r="JW182" t="str">
            <v>Y</v>
          </cell>
          <cell r="JX182" t="str">
            <v>Y</v>
          </cell>
          <cell r="JY182" t="str">
            <v>Y</v>
          </cell>
          <cell r="JZ182" t="str">
            <v>Y</v>
          </cell>
          <cell r="KA182" t="str">
            <v>Y</v>
          </cell>
          <cell r="KB182" t="str">
            <v>Y</v>
          </cell>
          <cell r="KC182" t="str">
            <v>Y</v>
          </cell>
          <cell r="KD182" t="str">
            <v>Y</v>
          </cell>
          <cell r="KE182" t="str">
            <v>Y</v>
          </cell>
          <cell r="KF182" t="str">
            <v>Y</v>
          </cell>
          <cell r="KG182" t="str">
            <v>Y</v>
          </cell>
          <cell r="KH182"/>
          <cell r="KI182" t="str">
            <v>Y</v>
          </cell>
          <cell r="KJ182" t="str">
            <v>Y</v>
          </cell>
          <cell r="KK182" t="str">
            <v>Y</v>
          </cell>
          <cell r="KL182" t="str">
            <v>Y</v>
          </cell>
          <cell r="KM182" t="str">
            <v>Y</v>
          </cell>
          <cell r="KN182" t="str">
            <v>Y</v>
          </cell>
          <cell r="KO182" t="str">
            <v>Y</v>
          </cell>
          <cell r="KP182" t="str">
            <v>Y</v>
          </cell>
          <cell r="KQ182" t="str">
            <v>Y</v>
          </cell>
          <cell r="KR182" t="str">
            <v>N</v>
          </cell>
          <cell r="KS182" t="str">
            <v xml:space="preserve">Y </v>
          </cell>
          <cell r="KT182" t="str">
            <v>Y</v>
          </cell>
          <cell r="KU182" t="str">
            <v>Y</v>
          </cell>
          <cell r="KV182" t="str">
            <v>Y</v>
          </cell>
          <cell r="KW182" t="str">
            <v>Y</v>
          </cell>
          <cell r="KX182" t="str">
            <v>Y</v>
          </cell>
          <cell r="KY182" t="str">
            <v>Y</v>
          </cell>
          <cell r="KZ182" t="str">
            <v>Y</v>
          </cell>
          <cell r="LA182" t="str">
            <v>Y</v>
          </cell>
          <cell r="LB182" t="str">
            <v>Y</v>
          </cell>
          <cell r="LC182" t="str">
            <v>Y</v>
          </cell>
          <cell r="LD182" t="str">
            <v>Y</v>
          </cell>
          <cell r="LE182" t="str">
            <v>Y</v>
          </cell>
          <cell r="LF182" t="str">
            <v>Y</v>
          </cell>
          <cell r="LG182" t="str">
            <v>Y</v>
          </cell>
          <cell r="LH182" t="str">
            <v>Y</v>
          </cell>
          <cell r="LI182" t="str">
            <v>Y</v>
          </cell>
          <cell r="LJ182" t="str">
            <v>Y</v>
          </cell>
          <cell r="LK182" t="str">
            <v>N</v>
          </cell>
          <cell r="LL182" t="str">
            <v>Y</v>
          </cell>
          <cell r="LM182" t="str">
            <v>Y</v>
          </cell>
          <cell r="LN182" t="str">
            <v>Y</v>
          </cell>
          <cell r="LO182" t="str">
            <v>Y</v>
          </cell>
          <cell r="LP182" t="str">
            <v>Y</v>
          </cell>
          <cell r="LQ182" t="str">
            <v>Y</v>
          </cell>
          <cell r="LR182"/>
          <cell r="LS182" t="str">
            <v>Y</v>
          </cell>
          <cell r="LT182" t="str">
            <v>Y</v>
          </cell>
          <cell r="LU182" t="str">
            <v>Y</v>
          </cell>
          <cell r="LV182" t="str">
            <v>Y</v>
          </cell>
          <cell r="LW182" t="str">
            <v>Y</v>
          </cell>
          <cell r="LX182" t="str">
            <v>Y</v>
          </cell>
          <cell r="LY182" t="str">
            <v>N</v>
          </cell>
          <cell r="LZ182" t="str">
            <v>Y</v>
          </cell>
          <cell r="MA182" t="str">
            <v>Y</v>
          </cell>
          <cell r="MB182" t="str">
            <v>Y</v>
          </cell>
          <cell r="MC182" t="str">
            <v>Y</v>
          </cell>
          <cell r="MD182" t="str">
            <v>N</v>
          </cell>
          <cell r="ME182" t="str">
            <v>N</v>
          </cell>
          <cell r="MF182" t="str">
            <v>Y</v>
          </cell>
          <cell r="MG182" t="str">
            <v>Y</v>
          </cell>
          <cell r="MH182" t="str">
            <v>Y</v>
          </cell>
          <cell r="MI182" t="str">
            <v>N</v>
          </cell>
          <cell r="MJ182" t="str">
            <v>Y</v>
          </cell>
          <cell r="MK182" t="str">
            <v>N</v>
          </cell>
          <cell r="ML182" t="str">
            <v>N</v>
          </cell>
          <cell r="MM182" t="str">
            <v>Y</v>
          </cell>
          <cell r="MN182" t="str">
            <v>Y</v>
          </cell>
          <cell r="MO182" t="str">
            <v>Y</v>
          </cell>
          <cell r="MP182" t="str">
            <v>Y</v>
          </cell>
          <cell r="MQ182"/>
          <cell r="MR182" t="str">
            <v>Y</v>
          </cell>
          <cell r="MS182" t="str">
            <v>Y</v>
          </cell>
          <cell r="MT182" t="str">
            <v>Y</v>
          </cell>
          <cell r="MU182" t="str">
            <v>Y</v>
          </cell>
          <cell r="MV182" t="str">
            <v>Y</v>
          </cell>
          <cell r="MW182" t="str">
            <v>Y</v>
          </cell>
          <cell r="MX182" t="str">
            <v>Y</v>
          </cell>
          <cell r="MY182" t="str">
            <v>Y</v>
          </cell>
          <cell r="MZ182" t="str">
            <v>Y</v>
          </cell>
          <cell r="NA182" t="str">
            <v>Y</v>
          </cell>
          <cell r="NB182" t="str">
            <v>Y</v>
          </cell>
          <cell r="NC182" t="str">
            <v>Y</v>
          </cell>
          <cell r="ND182" t="str">
            <v>Y</v>
          </cell>
          <cell r="NE182" t="str">
            <v>Y</v>
          </cell>
          <cell r="NF182" t="str">
            <v>Y</v>
          </cell>
          <cell r="NG182" t="str">
            <v>Y</v>
          </cell>
          <cell r="NH182" t="str">
            <v>Y</v>
          </cell>
          <cell r="NI182" t="str">
            <v>Y</v>
          </cell>
          <cell r="NJ182" t="str">
            <v>Y</v>
          </cell>
          <cell r="NK182" t="str">
            <v>Y</v>
          </cell>
          <cell r="NL182" t="str">
            <v>Y</v>
          </cell>
          <cell r="NM182" t="str">
            <v>Y</v>
          </cell>
          <cell r="NN182" t="str">
            <v>Y</v>
          </cell>
          <cell r="NO182" t="str">
            <v>Y</v>
          </cell>
          <cell r="NP182" t="str">
            <v>Y</v>
          </cell>
          <cell r="NQ182" t="str">
            <v>Y</v>
          </cell>
          <cell r="NR182" t="str">
            <v>Y</v>
          </cell>
          <cell r="NS182"/>
          <cell r="NT182"/>
          <cell r="NU182" t="str">
            <v>Y</v>
          </cell>
          <cell r="NV182" t="str">
            <v>Y</v>
          </cell>
          <cell r="NW182" t="str">
            <v>Y</v>
          </cell>
          <cell r="NX182" t="str">
            <v>Y</v>
          </cell>
          <cell r="NY182" t="str">
            <v>Y</v>
          </cell>
          <cell r="NZ182" t="str">
            <v>Y</v>
          </cell>
          <cell r="OA182" t="str">
            <v>Y</v>
          </cell>
          <cell r="OB182" t="str">
            <v>Y</v>
          </cell>
          <cell r="OC182"/>
          <cell r="OD182" t="str">
            <v>Y</v>
          </cell>
          <cell r="OE182" t="str">
            <v>Y</v>
          </cell>
          <cell r="OF182" t="str">
            <v>Y</v>
          </cell>
          <cell r="OG182" t="str">
            <v>Y</v>
          </cell>
          <cell r="OH182"/>
          <cell r="OI182" t="str">
            <v>Y</v>
          </cell>
          <cell r="OJ182" t="str">
            <v>Y</v>
          </cell>
          <cell r="OK182" t="str">
            <v>Y</v>
          </cell>
          <cell r="OL182" t="str">
            <v>Y</v>
          </cell>
          <cell r="OM182" t="str">
            <v>Y</v>
          </cell>
          <cell r="ON182" t="str">
            <v>Y</v>
          </cell>
          <cell r="OO182" t="str">
            <v>Y</v>
          </cell>
          <cell r="OP182"/>
          <cell r="OQ182" t="str">
            <v>Y</v>
          </cell>
          <cell r="OR182" t="str">
            <v>Y</v>
          </cell>
          <cell r="OS182" t="str">
            <v>Y</v>
          </cell>
          <cell r="OT182"/>
          <cell r="OU182" t="str">
            <v>N</v>
          </cell>
          <cell r="OV182" t="str">
            <v>Y</v>
          </cell>
          <cell r="OW182" t="str">
            <v>Y</v>
          </cell>
          <cell r="OX182" t="str">
            <v>Y</v>
          </cell>
          <cell r="OY182" t="str">
            <v>Y</v>
          </cell>
          <cell r="OZ182" t="str">
            <v>Y</v>
          </cell>
          <cell r="PA182" t="str">
            <v>Y</v>
          </cell>
          <cell r="PB182" t="str">
            <v>Y</v>
          </cell>
          <cell r="PC182" t="str">
            <v>Y</v>
          </cell>
          <cell r="PD182" t="str">
            <v>N</v>
          </cell>
          <cell r="PE182" t="str">
            <v>N</v>
          </cell>
          <cell r="PF182" t="str">
            <v>N</v>
          </cell>
          <cell r="PG182" t="str">
            <v>Y</v>
          </cell>
          <cell r="PH182" t="str">
            <v>Y</v>
          </cell>
          <cell r="PI182" t="str">
            <v>Y</v>
          </cell>
          <cell r="PJ182" t="str">
            <v>N</v>
          </cell>
          <cell r="PK182" t="str">
            <v>Y</v>
          </cell>
          <cell r="PL182" t="str">
            <v>N</v>
          </cell>
          <cell r="PM182" t="str">
            <v>Y</v>
          </cell>
          <cell r="PN182" t="str">
            <v>N</v>
          </cell>
          <cell r="PO182" t="str">
            <v>N</v>
          </cell>
          <cell r="PP182" t="str">
            <v>N</v>
          </cell>
          <cell r="PQ182" t="str">
            <v>Y</v>
          </cell>
          <cell r="PR182" t="str">
            <v>N</v>
          </cell>
          <cell r="PS182" t="str">
            <v>N</v>
          </cell>
          <cell r="PT182" t="str">
            <v>Y</v>
          </cell>
          <cell r="PU182" t="str">
            <v>N</v>
          </cell>
          <cell r="PV182" t="str">
            <v>N</v>
          </cell>
          <cell r="PW182" t="str">
            <v>N</v>
          </cell>
          <cell r="PX182" t="str">
            <v>Y</v>
          </cell>
          <cell r="PY182" t="str">
            <v>N</v>
          </cell>
          <cell r="PZ182" t="str">
            <v>N</v>
          </cell>
          <cell r="QA182"/>
          <cell r="QB182" t="str">
            <v>N</v>
          </cell>
          <cell r="QC182" t="str">
            <v>Y</v>
          </cell>
          <cell r="QD182" t="str">
            <v>Y</v>
          </cell>
          <cell r="QE182" t="str">
            <v>Y</v>
          </cell>
          <cell r="QF182" t="str">
            <v>N</v>
          </cell>
          <cell r="QG182" t="str">
            <v>Y</v>
          </cell>
          <cell r="QH182" t="str">
            <v>Y</v>
          </cell>
          <cell r="QI182" t="str">
            <v>Y</v>
          </cell>
          <cell r="QJ182" t="str">
            <v>Y</v>
          </cell>
          <cell r="QK182" t="str">
            <v>Y</v>
          </cell>
          <cell r="QL182" t="str">
            <v>Y</v>
          </cell>
          <cell r="QM182" t="str">
            <v>Y</v>
          </cell>
          <cell r="QN182" t="str">
            <v>Y</v>
          </cell>
          <cell r="QO182" t="str">
            <v>Y</v>
          </cell>
          <cell r="QP182" t="str">
            <v>Y</v>
          </cell>
          <cell r="QQ182" t="str">
            <v>N</v>
          </cell>
          <cell r="QR182" t="str">
            <v>Y</v>
          </cell>
          <cell r="QS182" t="str">
            <v>Y</v>
          </cell>
          <cell r="QT182" t="str">
            <v>Y</v>
          </cell>
          <cell r="QU182" t="str">
            <v>Y</v>
          </cell>
          <cell r="QV182" t="str">
            <v>Y</v>
          </cell>
          <cell r="QW182" t="str">
            <v>Y</v>
          </cell>
          <cell r="QX182" t="str">
            <v>Y</v>
          </cell>
          <cell r="QY182" t="str">
            <v>Y</v>
          </cell>
          <cell r="QZ182"/>
          <cell r="RA182" t="str">
            <v>Y</v>
          </cell>
          <cell r="RB182" t="str">
            <v>Y</v>
          </cell>
          <cell r="RC182" t="str">
            <v>Y</v>
          </cell>
          <cell r="RD182" t="str">
            <v>Y</v>
          </cell>
          <cell r="RE182" t="str">
            <v>Y</v>
          </cell>
          <cell r="RF182" t="str">
            <v>Y</v>
          </cell>
          <cell r="RG182" t="str">
            <v>Y</v>
          </cell>
          <cell r="RH182" t="str">
            <v>Y</v>
          </cell>
          <cell r="RI182" t="str">
            <v>Y</v>
          </cell>
          <cell r="RJ182" t="str">
            <v>Y</v>
          </cell>
          <cell r="RK182" t="str">
            <v>Y</v>
          </cell>
          <cell r="RL182" t="str">
            <v>Y</v>
          </cell>
          <cell r="RM182"/>
          <cell r="RN182" t="str">
            <v>Y</v>
          </cell>
          <cell r="RO182" t="str">
            <v>Y</v>
          </cell>
          <cell r="RP182" t="str">
            <v>N</v>
          </cell>
          <cell r="RQ182" t="str">
            <v>Y</v>
          </cell>
          <cell r="RR182" t="str">
            <v>Y</v>
          </cell>
          <cell r="RS182" t="str">
            <v>Y</v>
          </cell>
          <cell r="RT182" t="str">
            <v>Y</v>
          </cell>
          <cell r="RU182" t="str">
            <v>Y</v>
          </cell>
          <cell r="RV182" t="str">
            <v>Y</v>
          </cell>
          <cell r="RW182" t="str">
            <v>Y</v>
          </cell>
          <cell r="RX182" t="str">
            <v>Y</v>
          </cell>
          <cell r="RY182"/>
          <cell r="RZ182" t="str">
            <v>N</v>
          </cell>
          <cell r="SA182" t="str">
            <v>Y</v>
          </cell>
          <cell r="SB182" t="str">
            <v>N</v>
          </cell>
          <cell r="SC182"/>
          <cell r="SD182" t="str">
            <v>Y</v>
          </cell>
          <cell r="SE182" t="str">
            <v>Y</v>
          </cell>
          <cell r="SF182" t="str">
            <v>Y</v>
          </cell>
          <cell r="SG182" t="str">
            <v>Y</v>
          </cell>
          <cell r="SH182" t="str">
            <v>Y</v>
          </cell>
          <cell r="SI182" t="str">
            <v>Y</v>
          </cell>
          <cell r="SJ182" t="str">
            <v>Y</v>
          </cell>
          <cell r="SK182" t="str">
            <v>Y</v>
          </cell>
          <cell r="SL182" t="str">
            <v>Y</v>
          </cell>
          <cell r="SM182"/>
          <cell r="SN182" t="str">
            <v>Y</v>
          </cell>
          <cell r="SO182" t="str">
            <v>Y</v>
          </cell>
          <cell r="SP182" t="str">
            <v>Y</v>
          </cell>
          <cell r="SQ182" t="str">
            <v>Y</v>
          </cell>
          <cell r="SR182" t="str">
            <v>Y</v>
          </cell>
          <cell r="SS182" t="str">
            <v>Y</v>
          </cell>
          <cell r="ST182" t="str">
            <v>Y</v>
          </cell>
          <cell r="SU182" t="str">
            <v>Y</v>
          </cell>
          <cell r="SV182" t="str">
            <v>Y</v>
          </cell>
          <cell r="SW182" t="str">
            <v>Y</v>
          </cell>
          <cell r="SX182" t="str">
            <v>Y</v>
          </cell>
          <cell r="SY182" t="str">
            <v>Y</v>
          </cell>
          <cell r="SZ182" t="str">
            <v>Y</v>
          </cell>
          <cell r="TA182" t="str">
            <v>Y</v>
          </cell>
          <cell r="TB182" t="str">
            <v>Y</v>
          </cell>
          <cell r="TC182" t="str">
            <v>Y</v>
          </cell>
          <cell r="TD182" t="str">
            <v>Y</v>
          </cell>
          <cell r="TE182" t="str">
            <v>Y</v>
          </cell>
          <cell r="TF182" t="str">
            <v>Y</v>
          </cell>
          <cell r="TG182" t="str">
            <v>Y</v>
          </cell>
          <cell r="TH182" t="str">
            <v>Y</v>
          </cell>
          <cell r="TI182" t="str">
            <v>Y</v>
          </cell>
          <cell r="TJ182" t="str">
            <v>Y</v>
          </cell>
          <cell r="TK182" t="str">
            <v>Y</v>
          </cell>
          <cell r="TL182" t="str">
            <v>Y</v>
          </cell>
          <cell r="TM182" t="str">
            <v>Y</v>
          </cell>
          <cell r="TN182" t="str">
            <v>Y</v>
          </cell>
          <cell r="TO182" t="str">
            <v>Y</v>
          </cell>
          <cell r="TP182" t="str">
            <v>Y</v>
          </cell>
          <cell r="TQ182" t="str">
            <v>Y</v>
          </cell>
          <cell r="TR182"/>
          <cell r="TS182" t="str">
            <v>Y</v>
          </cell>
          <cell r="TT182" t="str">
            <v>Y</v>
          </cell>
          <cell r="TU182" t="str">
            <v>Y</v>
          </cell>
          <cell r="TV182" t="str">
            <v>Y</v>
          </cell>
          <cell r="TW182" t="str">
            <v>Y</v>
          </cell>
          <cell r="TX182" t="str">
            <v>Y</v>
          </cell>
          <cell r="TY182" t="str">
            <v>Y</v>
          </cell>
          <cell r="TZ182" t="str">
            <v>Y</v>
          </cell>
          <cell r="UA182" t="str">
            <v>Y</v>
          </cell>
          <cell r="UB182" t="str">
            <v>Y</v>
          </cell>
          <cell r="UC182" t="str">
            <v>Y</v>
          </cell>
          <cell r="UD182" t="str">
            <v>Y</v>
          </cell>
          <cell r="UE182" t="str">
            <v>Y</v>
          </cell>
          <cell r="UF182" t="str">
            <v>Y</v>
          </cell>
          <cell r="UG182" t="str">
            <v>Y</v>
          </cell>
          <cell r="UH182" t="str">
            <v>Y</v>
          </cell>
          <cell r="UI182" t="str">
            <v>Y</v>
          </cell>
          <cell r="UJ182" t="str">
            <v>Y</v>
          </cell>
          <cell r="UK182" t="str">
            <v>Y</v>
          </cell>
          <cell r="UL182" t="str">
            <v>Y</v>
          </cell>
          <cell r="UM182" t="str">
            <v>Y</v>
          </cell>
          <cell r="UN182" t="str">
            <v>Y</v>
          </cell>
          <cell r="UO182"/>
          <cell r="UP182" t="str">
            <v>Y</v>
          </cell>
          <cell r="UQ182" t="str">
            <v>Y</v>
          </cell>
          <cell r="UR182"/>
          <cell r="US182" t="str">
            <v>Y</v>
          </cell>
          <cell r="UT182" t="str">
            <v>Y</v>
          </cell>
          <cell r="UU182" t="str">
            <v>Y</v>
          </cell>
          <cell r="UV182" t="str">
            <v>Y</v>
          </cell>
          <cell r="UW182" t="str">
            <v>Y</v>
          </cell>
          <cell r="UX182" t="str">
            <v>Y</v>
          </cell>
          <cell r="UY182" t="str">
            <v>Y</v>
          </cell>
          <cell r="UZ182" t="str">
            <v>Y</v>
          </cell>
          <cell r="VA182" t="str">
            <v>Y</v>
          </cell>
          <cell r="VB182" t="str">
            <v>Y</v>
          </cell>
          <cell r="VC182" t="str">
            <v>Y</v>
          </cell>
          <cell r="VD182" t="str">
            <v>Y</v>
          </cell>
          <cell r="VE182" t="str">
            <v>Y</v>
          </cell>
          <cell r="VF182" t="str">
            <v>Y</v>
          </cell>
          <cell r="VG182"/>
          <cell r="VH182" t="str">
            <v>Y</v>
          </cell>
          <cell r="VI182" t="str">
            <v>Y</v>
          </cell>
          <cell r="VJ182" t="str">
            <v>Y</v>
          </cell>
          <cell r="VK182" t="str">
            <v>N</v>
          </cell>
          <cell r="VL182" t="str">
            <v>Y</v>
          </cell>
          <cell r="VM182"/>
          <cell r="VN182" t="str">
            <v>Y</v>
          </cell>
          <cell r="VO182" t="str">
            <v>Y</v>
          </cell>
          <cell r="VP182"/>
          <cell r="VQ182" t="str">
            <v>Y</v>
          </cell>
          <cell r="VR182" t="str">
            <v>Y</v>
          </cell>
          <cell r="VS182" t="str">
            <v>Y</v>
          </cell>
          <cell r="VT182" t="str">
            <v>Y</v>
          </cell>
          <cell r="VU182" t="str">
            <v>Y</v>
          </cell>
          <cell r="VV182" t="str">
            <v>Y</v>
          </cell>
          <cell r="VW182" t="str">
            <v>Y</v>
          </cell>
          <cell r="VX182"/>
          <cell r="VY182" t="str">
            <v>Y</v>
          </cell>
          <cell r="VZ182" t="str">
            <v>N</v>
          </cell>
          <cell r="WA182"/>
          <cell r="WB182"/>
          <cell r="WC182" t="str">
            <v>Y</v>
          </cell>
          <cell r="WD182" t="str">
            <v>N</v>
          </cell>
          <cell r="WE182" t="str">
            <v>N</v>
          </cell>
          <cell r="WF182"/>
          <cell r="WG182" t="str">
            <v>N</v>
          </cell>
          <cell r="WH182" t="str">
            <v>N</v>
          </cell>
          <cell r="WI182" t="str">
            <v>N</v>
          </cell>
          <cell r="WJ182"/>
          <cell r="WK182"/>
          <cell r="WL182" t="str">
            <v>N</v>
          </cell>
          <cell r="WM182" t="str">
            <v>Y</v>
          </cell>
          <cell r="WN182" t="str">
            <v>Y</v>
          </cell>
          <cell r="WO182" t="str">
            <v>Y</v>
          </cell>
          <cell r="WP182"/>
          <cell r="WQ182"/>
          <cell r="WR182"/>
          <cell r="WS182" t="str">
            <v>Y</v>
          </cell>
          <cell r="WT182" t="str">
            <v>Y</v>
          </cell>
          <cell r="WU182" t="str">
            <v>Y</v>
          </cell>
          <cell r="WV182" t="str">
            <v>Y</v>
          </cell>
          <cell r="WW182" t="str">
            <v>Y</v>
          </cell>
          <cell r="WX182" t="str">
            <v>Y</v>
          </cell>
          <cell r="WY182" t="str">
            <v>Y</v>
          </cell>
          <cell r="WZ182" t="str">
            <v>Y</v>
          </cell>
          <cell r="XA182"/>
          <cell r="XB182" t="str">
            <v>Y</v>
          </cell>
          <cell r="XC182"/>
          <cell r="XD182"/>
          <cell r="XE182"/>
          <cell r="XF182"/>
          <cell r="XG182"/>
          <cell r="XH182"/>
          <cell r="XI182" t="str">
            <v>Y</v>
          </cell>
          <cell r="XJ182"/>
          <cell r="XK182" t="str">
            <v>Y</v>
          </cell>
          <cell r="XL182" t="str">
            <v>Y</v>
          </cell>
          <cell r="XM182"/>
          <cell r="XN182" t="str">
            <v>Y</v>
          </cell>
          <cell r="XO182"/>
          <cell r="XP182" t="str">
            <v>Y</v>
          </cell>
          <cell r="XQ182" t="str">
            <v>Y</v>
          </cell>
          <cell r="XR182" t="str">
            <v>Y</v>
          </cell>
          <cell r="XS182" t="str">
            <v>Y</v>
          </cell>
          <cell r="XT182" t="str">
            <v>Y</v>
          </cell>
          <cell r="XU182" t="str">
            <v>Y</v>
          </cell>
          <cell r="XV182" t="str">
            <v>Y</v>
          </cell>
        </row>
        <row r="183">
          <cell r="E183" t="str">
            <v>N</v>
          </cell>
          <cell r="F183" t="str">
            <v>N</v>
          </cell>
          <cell r="G183" t="str">
            <v>Y</v>
          </cell>
          <cell r="H183" t="str">
            <v>N</v>
          </cell>
          <cell r="I183" t="str">
            <v>N</v>
          </cell>
          <cell r="J183" t="str">
            <v>N</v>
          </cell>
          <cell r="K183" t="str">
            <v>N</v>
          </cell>
          <cell r="L183" t="str">
            <v>N</v>
          </cell>
          <cell r="M183" t="str">
            <v>N</v>
          </cell>
          <cell r="N183" t="str">
            <v>N</v>
          </cell>
          <cell r="O183"/>
          <cell r="P183" t="str">
            <v>N</v>
          </cell>
          <cell r="Q183" t="str">
            <v>N</v>
          </cell>
          <cell r="R183" t="str">
            <v>N</v>
          </cell>
          <cell r="S183" t="str">
            <v>N</v>
          </cell>
          <cell r="T183" t="str">
            <v>N</v>
          </cell>
          <cell r="U183" t="str">
            <v>N</v>
          </cell>
          <cell r="V183" t="str">
            <v>Y</v>
          </cell>
          <cell r="W183" t="str">
            <v>N</v>
          </cell>
          <cell r="X183" t="str">
            <v>N</v>
          </cell>
          <cell r="Y183" t="str">
            <v>N</v>
          </cell>
          <cell r="Z183"/>
          <cell r="AA183" t="str">
            <v>N</v>
          </cell>
          <cell r="AB183" t="str">
            <v>N</v>
          </cell>
          <cell r="AC183" t="str">
            <v>N</v>
          </cell>
          <cell r="AD183" t="str">
            <v>N</v>
          </cell>
          <cell r="AE183" t="str">
            <v>N</v>
          </cell>
          <cell r="AF183" t="str">
            <v>N</v>
          </cell>
          <cell r="AG183" t="str">
            <v>Y</v>
          </cell>
          <cell r="AH183" t="str">
            <v>N</v>
          </cell>
          <cell r="AI183" t="str">
            <v>N</v>
          </cell>
          <cell r="AJ183" t="str">
            <v>N</v>
          </cell>
          <cell r="AK183" t="str">
            <v>N</v>
          </cell>
          <cell r="AL183" t="str">
            <v>N</v>
          </cell>
          <cell r="AM183" t="str">
            <v>N</v>
          </cell>
          <cell r="AN183" t="str">
            <v>N</v>
          </cell>
          <cell r="AO183" t="str">
            <v>N</v>
          </cell>
          <cell r="AP183" t="str">
            <v>N</v>
          </cell>
          <cell r="AQ183" t="str">
            <v>N</v>
          </cell>
          <cell r="AR183" t="str">
            <v>N</v>
          </cell>
          <cell r="AS183" t="str">
            <v>N</v>
          </cell>
          <cell r="AT183" t="str">
            <v>N</v>
          </cell>
          <cell r="AU183" t="str">
            <v>Y</v>
          </cell>
          <cell r="AV183" t="str">
            <v>N</v>
          </cell>
          <cell r="AW183" t="str">
            <v>N</v>
          </cell>
          <cell r="AX183" t="str">
            <v>N</v>
          </cell>
          <cell r="AY183"/>
          <cell r="AZ183" t="str">
            <v>N</v>
          </cell>
          <cell r="BA183"/>
          <cell r="BB183" t="str">
            <v>N</v>
          </cell>
          <cell r="BC183" t="str">
            <v>N</v>
          </cell>
          <cell r="BD183" t="str">
            <v>N</v>
          </cell>
          <cell r="BE183" t="str">
            <v>N</v>
          </cell>
          <cell r="BF183" t="str">
            <v>N</v>
          </cell>
          <cell r="BG183" t="str">
            <v>N</v>
          </cell>
          <cell r="BH183" t="str">
            <v>N</v>
          </cell>
          <cell r="BI183" t="str">
            <v>N</v>
          </cell>
          <cell r="BJ183" t="str">
            <v>N</v>
          </cell>
          <cell r="BK183" t="str">
            <v>N</v>
          </cell>
          <cell r="BL183" t="str">
            <v>N</v>
          </cell>
          <cell r="BM183" t="str">
            <v>N</v>
          </cell>
          <cell r="BN183" t="str">
            <v>N</v>
          </cell>
          <cell r="BO183" t="str">
            <v>Y</v>
          </cell>
          <cell r="BP183" t="str">
            <v>Y</v>
          </cell>
          <cell r="BQ183" t="str">
            <v>N</v>
          </cell>
          <cell r="BR183" t="str">
            <v>N</v>
          </cell>
          <cell r="BS183" t="str">
            <v>N</v>
          </cell>
          <cell r="BT183" t="str">
            <v>N</v>
          </cell>
          <cell r="BU183" t="str">
            <v>N</v>
          </cell>
          <cell r="BV183" t="str">
            <v>N</v>
          </cell>
          <cell r="BW183" t="str">
            <v>N</v>
          </cell>
          <cell r="BX183" t="str">
            <v>N</v>
          </cell>
          <cell r="BY183" t="str">
            <v>N</v>
          </cell>
          <cell r="BZ183" t="str">
            <v>N</v>
          </cell>
          <cell r="CA183" t="str">
            <v>N</v>
          </cell>
          <cell r="CB183" t="str">
            <v>N</v>
          </cell>
          <cell r="CC183" t="str">
            <v>N</v>
          </cell>
          <cell r="CD183" t="str">
            <v>N</v>
          </cell>
          <cell r="CE183" t="str">
            <v>N</v>
          </cell>
          <cell r="CF183" t="str">
            <v>N</v>
          </cell>
          <cell r="CG183" t="str">
            <v>N</v>
          </cell>
          <cell r="CH183" t="str">
            <v>N</v>
          </cell>
          <cell r="CI183" t="str">
            <v>N</v>
          </cell>
          <cell r="CJ183" t="str">
            <v>N</v>
          </cell>
          <cell r="CK183" t="str">
            <v>N</v>
          </cell>
          <cell r="CL183" t="str">
            <v>N</v>
          </cell>
          <cell r="CM183"/>
          <cell r="CN183" t="str">
            <v>N</v>
          </cell>
          <cell r="CO183" t="str">
            <v>N</v>
          </cell>
          <cell r="CP183" t="str">
            <v>N</v>
          </cell>
          <cell r="CQ183" t="str">
            <v>N</v>
          </cell>
          <cell r="CR183"/>
          <cell r="CS183" t="str">
            <v>N</v>
          </cell>
          <cell r="CT183" t="str">
            <v>N</v>
          </cell>
          <cell r="CU183" t="str">
            <v>N</v>
          </cell>
          <cell r="CV183" t="str">
            <v>N</v>
          </cell>
          <cell r="CW183" t="str">
            <v>N</v>
          </cell>
          <cell r="CX183" t="str">
            <v>N</v>
          </cell>
          <cell r="CY183" t="str">
            <v>N</v>
          </cell>
          <cell r="CZ183" t="str">
            <v>Y</v>
          </cell>
          <cell r="DA183" t="str">
            <v>N</v>
          </cell>
          <cell r="DB183" t="str">
            <v>N</v>
          </cell>
          <cell r="DC183" t="str">
            <v>N</v>
          </cell>
          <cell r="DD183" t="str">
            <v>N</v>
          </cell>
          <cell r="DE183" t="str">
            <v>N</v>
          </cell>
          <cell r="DF183" t="str">
            <v>N</v>
          </cell>
          <cell r="DG183" t="str">
            <v>N</v>
          </cell>
          <cell r="DH183" t="str">
            <v>N</v>
          </cell>
          <cell r="DI183" t="str">
            <v>N</v>
          </cell>
          <cell r="DJ183" t="str">
            <v>N</v>
          </cell>
          <cell r="DK183" t="str">
            <v>N</v>
          </cell>
          <cell r="DL183" t="str">
            <v>N</v>
          </cell>
          <cell r="DM183" t="str">
            <v>N</v>
          </cell>
          <cell r="DN183" t="str">
            <v>N</v>
          </cell>
          <cell r="DO183" t="str">
            <v>Y</v>
          </cell>
          <cell r="DP183" t="str">
            <v>N</v>
          </cell>
          <cell r="DQ183" t="str">
            <v>N</v>
          </cell>
          <cell r="DR183" t="str">
            <v>N</v>
          </cell>
          <cell r="DS183" t="str">
            <v>N</v>
          </cell>
          <cell r="DT183" t="str">
            <v>N</v>
          </cell>
          <cell r="DU183" t="str">
            <v>N</v>
          </cell>
          <cell r="DV183" t="str">
            <v>N</v>
          </cell>
          <cell r="DW183" t="str">
            <v>N</v>
          </cell>
          <cell r="DX183" t="str">
            <v>N</v>
          </cell>
          <cell r="DY183" t="str">
            <v>N</v>
          </cell>
          <cell r="DZ183" t="str">
            <v>N</v>
          </cell>
          <cell r="EA183" t="str">
            <v>N</v>
          </cell>
          <cell r="EB183"/>
          <cell r="EC183" t="str">
            <v>N</v>
          </cell>
          <cell r="ED183" t="str">
            <v>N</v>
          </cell>
          <cell r="EE183" t="str">
            <v>N</v>
          </cell>
          <cell r="EF183" t="str">
            <v>N</v>
          </cell>
          <cell r="EG183" t="str">
            <v>N</v>
          </cell>
          <cell r="EH183" t="str">
            <v>N</v>
          </cell>
          <cell r="EI183" t="str">
            <v>N</v>
          </cell>
          <cell r="EJ183" t="str">
            <v>N</v>
          </cell>
          <cell r="EK183" t="str">
            <v>N</v>
          </cell>
          <cell r="EL183"/>
          <cell r="EM183" t="str">
            <v>N</v>
          </cell>
          <cell r="EN183" t="str">
            <v>N</v>
          </cell>
          <cell r="EO183" t="str">
            <v>N</v>
          </cell>
          <cell r="EP183" t="str">
            <v>N</v>
          </cell>
          <cell r="EQ183" t="str">
            <v>N</v>
          </cell>
          <cell r="ER183" t="str">
            <v>N</v>
          </cell>
          <cell r="ES183" t="str">
            <v>N</v>
          </cell>
          <cell r="ET183" t="str">
            <v>N</v>
          </cell>
          <cell r="EU183" t="str">
            <v>N</v>
          </cell>
          <cell r="EV183" t="str">
            <v>Y</v>
          </cell>
          <cell r="EW183" t="str">
            <v>N</v>
          </cell>
          <cell r="EX183" t="str">
            <v>N</v>
          </cell>
          <cell r="EY183"/>
          <cell r="EZ183" t="str">
            <v>N</v>
          </cell>
          <cell r="FA183" t="str">
            <v>N</v>
          </cell>
          <cell r="FB183" t="str">
            <v>N</v>
          </cell>
          <cell r="FC183" t="str">
            <v>N</v>
          </cell>
          <cell r="FD183" t="str">
            <v>N</v>
          </cell>
          <cell r="FE183" t="str">
            <v>N</v>
          </cell>
          <cell r="FF183" t="str">
            <v>Y</v>
          </cell>
          <cell r="FG183" t="str">
            <v>N</v>
          </cell>
          <cell r="FH183" t="str">
            <v>N</v>
          </cell>
          <cell r="FI183" t="str">
            <v>N</v>
          </cell>
          <cell r="FJ183" t="str">
            <v>N</v>
          </cell>
          <cell r="FK183" t="str">
            <v>N</v>
          </cell>
          <cell r="FL183" t="str">
            <v>N</v>
          </cell>
          <cell r="FM183" t="str">
            <v>N</v>
          </cell>
          <cell r="FN183" t="str">
            <v>N</v>
          </cell>
          <cell r="FO183" t="str">
            <v>N</v>
          </cell>
          <cell r="FP183" t="str">
            <v>N</v>
          </cell>
          <cell r="FQ183" t="str">
            <v>N</v>
          </cell>
          <cell r="FR183" t="str">
            <v>N</v>
          </cell>
          <cell r="FS183" t="str">
            <v>N</v>
          </cell>
          <cell r="FT183" t="str">
            <v>Y</v>
          </cell>
          <cell r="FU183" t="str">
            <v>N</v>
          </cell>
          <cell r="FV183" t="str">
            <v>N</v>
          </cell>
          <cell r="FW183" t="str">
            <v>N</v>
          </cell>
          <cell r="FX183" t="str">
            <v>N</v>
          </cell>
          <cell r="FY183" t="str">
            <v>N</v>
          </cell>
          <cell r="FZ183" t="str">
            <v>N</v>
          </cell>
          <cell r="GA183" t="str">
            <v>N</v>
          </cell>
          <cell r="GB183"/>
          <cell r="GC183" t="str">
            <v>N</v>
          </cell>
          <cell r="GD183" t="str">
            <v>N</v>
          </cell>
          <cell r="GE183"/>
          <cell r="GF183" t="str">
            <v>N</v>
          </cell>
          <cell r="GG183" t="str">
            <v>N</v>
          </cell>
          <cell r="GH183" t="str">
            <v>N</v>
          </cell>
          <cell r="GI183" t="str">
            <v>N</v>
          </cell>
          <cell r="GJ183" t="str">
            <v>N</v>
          </cell>
          <cell r="GK183" t="str">
            <v>N</v>
          </cell>
          <cell r="GL183" t="str">
            <v>N</v>
          </cell>
          <cell r="GM183" t="str">
            <v>N</v>
          </cell>
          <cell r="GN183" t="str">
            <v>N</v>
          </cell>
          <cell r="GO183" t="str">
            <v>N</v>
          </cell>
          <cell r="GP183" t="str">
            <v>N</v>
          </cell>
          <cell r="GQ183" t="str">
            <v>N</v>
          </cell>
          <cell r="GR183" t="str">
            <v>N</v>
          </cell>
          <cell r="GS183" t="str">
            <v>N</v>
          </cell>
          <cell r="GT183" t="str">
            <v>N</v>
          </cell>
          <cell r="GU183" t="str">
            <v>Y</v>
          </cell>
          <cell r="GV183" t="str">
            <v>N</v>
          </cell>
          <cell r="GW183" t="str">
            <v>N</v>
          </cell>
          <cell r="GX183" t="str">
            <v>N</v>
          </cell>
          <cell r="GY183" t="str">
            <v>N</v>
          </cell>
          <cell r="GZ183" t="str">
            <v>N</v>
          </cell>
          <cell r="HA183" t="str">
            <v>N</v>
          </cell>
          <cell r="HB183" t="str">
            <v>N</v>
          </cell>
          <cell r="HC183" t="str">
            <v>N</v>
          </cell>
          <cell r="HD183" t="str">
            <v>N</v>
          </cell>
          <cell r="HE183" t="str">
            <v>N</v>
          </cell>
          <cell r="HF183"/>
          <cell r="HG183" t="str">
            <v>N</v>
          </cell>
          <cell r="HH183" t="str">
            <v>Y</v>
          </cell>
          <cell r="HI183" t="str">
            <v>N</v>
          </cell>
          <cell r="HJ183" t="str">
            <v>N</v>
          </cell>
          <cell r="HK183" t="str">
            <v>N</v>
          </cell>
          <cell r="HL183" t="str">
            <v>N</v>
          </cell>
          <cell r="HM183" t="str">
            <v>N</v>
          </cell>
          <cell r="HN183" t="str">
            <v>N</v>
          </cell>
          <cell r="HO183" t="str">
            <v>N</v>
          </cell>
          <cell r="HP183"/>
          <cell r="HQ183" t="str">
            <v>N</v>
          </cell>
          <cell r="HR183" t="str">
            <v>N</v>
          </cell>
          <cell r="HS183" t="str">
            <v>N</v>
          </cell>
          <cell r="HT183" t="str">
            <v>N</v>
          </cell>
          <cell r="HU183" t="str">
            <v>N</v>
          </cell>
          <cell r="HV183" t="str">
            <v>N</v>
          </cell>
          <cell r="HW183" t="str">
            <v>N</v>
          </cell>
          <cell r="HX183" t="str">
            <v>N</v>
          </cell>
          <cell r="HY183"/>
          <cell r="HZ183" t="str">
            <v>N</v>
          </cell>
          <cell r="IA183" t="str">
            <v>N</v>
          </cell>
          <cell r="IB183" t="str">
            <v>N</v>
          </cell>
          <cell r="IC183" t="str">
            <v>N</v>
          </cell>
          <cell r="ID183" t="str">
            <v>N</v>
          </cell>
          <cell r="IE183" t="str">
            <v>N</v>
          </cell>
          <cell r="IF183" t="str">
            <v>N</v>
          </cell>
          <cell r="IG183" t="str">
            <v>N</v>
          </cell>
          <cell r="IH183" t="str">
            <v>N</v>
          </cell>
          <cell r="II183"/>
          <cell r="IJ183" t="str">
            <v>N</v>
          </cell>
          <cell r="IK183" t="str">
            <v>Y</v>
          </cell>
          <cell r="IL183" t="str">
            <v>Y</v>
          </cell>
          <cell r="IM183" t="str">
            <v>N</v>
          </cell>
          <cell r="IN183"/>
          <cell r="IO183" t="str">
            <v>N</v>
          </cell>
          <cell r="IP183" t="str">
            <v>N</v>
          </cell>
          <cell r="IQ183" t="str">
            <v>N</v>
          </cell>
          <cell r="IR183" t="str">
            <v>N</v>
          </cell>
          <cell r="IS183" t="str">
            <v>N</v>
          </cell>
          <cell r="IT183" t="str">
            <v>N</v>
          </cell>
          <cell r="IU183" t="str">
            <v>N</v>
          </cell>
          <cell r="IV183" t="str">
            <v>N</v>
          </cell>
          <cell r="IW183"/>
          <cell r="IX183" t="str">
            <v>N</v>
          </cell>
          <cell r="IY183" t="str">
            <v>N</v>
          </cell>
          <cell r="IZ183" t="str">
            <v>N</v>
          </cell>
          <cell r="JA183" t="str">
            <v>N</v>
          </cell>
          <cell r="JB183" t="str">
            <v>N</v>
          </cell>
          <cell r="JC183" t="str">
            <v>Y</v>
          </cell>
          <cell r="JD183" t="str">
            <v>N</v>
          </cell>
          <cell r="JE183" t="str">
            <v>Y</v>
          </cell>
          <cell r="JF183" t="str">
            <v>N</v>
          </cell>
          <cell r="JG183"/>
          <cell r="JH183" t="str">
            <v>N</v>
          </cell>
          <cell r="JI183"/>
          <cell r="JJ183" t="str">
            <v>N</v>
          </cell>
          <cell r="JK183" t="str">
            <v>N</v>
          </cell>
          <cell r="JL183" t="str">
            <v>N</v>
          </cell>
          <cell r="JM183" t="str">
            <v>N</v>
          </cell>
          <cell r="JN183" t="str">
            <v>N</v>
          </cell>
          <cell r="JO183" t="str">
            <v>N</v>
          </cell>
          <cell r="JP183" t="str">
            <v>N</v>
          </cell>
          <cell r="JQ183" t="str">
            <v>N</v>
          </cell>
          <cell r="JR183" t="str">
            <v>N</v>
          </cell>
          <cell r="JS183" t="str">
            <v>N</v>
          </cell>
          <cell r="JT183" t="str">
            <v>N</v>
          </cell>
          <cell r="JU183" t="str">
            <v>N</v>
          </cell>
          <cell r="JV183" t="str">
            <v>N</v>
          </cell>
          <cell r="JW183" t="str">
            <v>N</v>
          </cell>
          <cell r="JX183" t="str">
            <v>N</v>
          </cell>
          <cell r="JY183" t="str">
            <v>N</v>
          </cell>
          <cell r="JZ183" t="str">
            <v>N</v>
          </cell>
          <cell r="KA183" t="str">
            <v>N</v>
          </cell>
          <cell r="KB183" t="str">
            <v>N</v>
          </cell>
          <cell r="KC183" t="str">
            <v>N</v>
          </cell>
          <cell r="KD183" t="str">
            <v>N</v>
          </cell>
          <cell r="KE183" t="str">
            <v>N</v>
          </cell>
          <cell r="KF183" t="str">
            <v>N</v>
          </cell>
          <cell r="KG183" t="str">
            <v>N</v>
          </cell>
          <cell r="KH183"/>
          <cell r="KI183" t="str">
            <v>N</v>
          </cell>
          <cell r="KJ183" t="str">
            <v>N</v>
          </cell>
          <cell r="KK183" t="str">
            <v>N</v>
          </cell>
          <cell r="KL183" t="str">
            <v>N</v>
          </cell>
          <cell r="KM183" t="str">
            <v>N</v>
          </cell>
          <cell r="KN183" t="str">
            <v>N</v>
          </cell>
          <cell r="KO183" t="str">
            <v>N</v>
          </cell>
          <cell r="KP183" t="str">
            <v>N</v>
          </cell>
          <cell r="KQ183" t="str">
            <v>N</v>
          </cell>
          <cell r="KR183" t="str">
            <v>N</v>
          </cell>
          <cell r="KS183" t="str">
            <v>N</v>
          </cell>
          <cell r="KT183" t="str">
            <v>N</v>
          </cell>
          <cell r="KU183" t="str">
            <v>N</v>
          </cell>
          <cell r="KV183" t="str">
            <v>N</v>
          </cell>
          <cell r="KW183" t="str">
            <v>N</v>
          </cell>
          <cell r="KX183" t="str">
            <v>N</v>
          </cell>
          <cell r="KY183" t="str">
            <v>N</v>
          </cell>
          <cell r="KZ183" t="str">
            <v>N</v>
          </cell>
          <cell r="LA183" t="str">
            <v>N</v>
          </cell>
          <cell r="LB183" t="str">
            <v>N</v>
          </cell>
          <cell r="LC183" t="str">
            <v>N</v>
          </cell>
          <cell r="LD183" t="str">
            <v>N</v>
          </cell>
          <cell r="LE183" t="str">
            <v>N</v>
          </cell>
          <cell r="LF183" t="str">
            <v>N</v>
          </cell>
          <cell r="LG183" t="str">
            <v>N</v>
          </cell>
          <cell r="LH183" t="str">
            <v>N</v>
          </cell>
          <cell r="LI183" t="str">
            <v>N</v>
          </cell>
          <cell r="LJ183" t="str">
            <v>N</v>
          </cell>
          <cell r="LK183" t="str">
            <v>N</v>
          </cell>
          <cell r="LL183" t="str">
            <v>N</v>
          </cell>
          <cell r="LM183" t="str">
            <v>Y</v>
          </cell>
          <cell r="LN183" t="str">
            <v>N</v>
          </cell>
          <cell r="LO183" t="str">
            <v>N</v>
          </cell>
          <cell r="LP183" t="str">
            <v>N</v>
          </cell>
          <cell r="LQ183" t="str">
            <v>N</v>
          </cell>
          <cell r="LR183"/>
          <cell r="LS183" t="str">
            <v>N</v>
          </cell>
          <cell r="LT183" t="str">
            <v>N</v>
          </cell>
          <cell r="LU183" t="str">
            <v>N</v>
          </cell>
          <cell r="LV183" t="str">
            <v>N</v>
          </cell>
          <cell r="LW183" t="str">
            <v>N</v>
          </cell>
          <cell r="LX183" t="str">
            <v>N</v>
          </cell>
          <cell r="LY183" t="str">
            <v>N</v>
          </cell>
          <cell r="LZ183" t="str">
            <v>N</v>
          </cell>
          <cell r="MA183" t="str">
            <v>N</v>
          </cell>
          <cell r="MB183" t="str">
            <v>N</v>
          </cell>
          <cell r="MC183" t="str">
            <v>Y</v>
          </cell>
          <cell r="MD183" t="str">
            <v>N</v>
          </cell>
          <cell r="ME183" t="str">
            <v>N</v>
          </cell>
          <cell r="MF183" t="str">
            <v>N</v>
          </cell>
          <cell r="MG183" t="str">
            <v>Y</v>
          </cell>
          <cell r="MH183" t="str">
            <v>N</v>
          </cell>
          <cell r="MI183" t="str">
            <v>N</v>
          </cell>
          <cell r="MJ183" t="str">
            <v>N</v>
          </cell>
          <cell r="MK183" t="str">
            <v>N</v>
          </cell>
          <cell r="ML183" t="str">
            <v>N</v>
          </cell>
          <cell r="MM183" t="str">
            <v>N</v>
          </cell>
          <cell r="MN183" t="str">
            <v>N</v>
          </cell>
          <cell r="MO183" t="str">
            <v>N</v>
          </cell>
          <cell r="MP183" t="str">
            <v>N</v>
          </cell>
          <cell r="MQ183"/>
          <cell r="MR183" t="str">
            <v>N</v>
          </cell>
          <cell r="MS183" t="str">
            <v>N</v>
          </cell>
          <cell r="MT183" t="str">
            <v>N</v>
          </cell>
          <cell r="MU183" t="str">
            <v>N</v>
          </cell>
          <cell r="MV183" t="str">
            <v>N</v>
          </cell>
          <cell r="MW183" t="str">
            <v>N</v>
          </cell>
          <cell r="MX183" t="str">
            <v>Y</v>
          </cell>
          <cell r="MY183" t="str">
            <v>N</v>
          </cell>
          <cell r="MZ183" t="str">
            <v>Y</v>
          </cell>
          <cell r="NA183" t="str">
            <v>N</v>
          </cell>
          <cell r="NB183" t="str">
            <v>N</v>
          </cell>
          <cell r="NC183" t="str">
            <v>N</v>
          </cell>
          <cell r="ND183" t="str">
            <v>N</v>
          </cell>
          <cell r="NE183" t="str">
            <v>N</v>
          </cell>
          <cell r="NF183" t="str">
            <v>N</v>
          </cell>
          <cell r="NG183" t="str">
            <v>Y</v>
          </cell>
          <cell r="NH183" t="str">
            <v>N</v>
          </cell>
          <cell r="NI183" t="str">
            <v>N</v>
          </cell>
          <cell r="NJ183" t="str">
            <v>Y</v>
          </cell>
          <cell r="NK183" t="str">
            <v>N</v>
          </cell>
          <cell r="NL183" t="str">
            <v>Y</v>
          </cell>
          <cell r="NM183" t="str">
            <v>N</v>
          </cell>
          <cell r="NN183" t="str">
            <v>N</v>
          </cell>
          <cell r="NO183" t="str">
            <v>N</v>
          </cell>
          <cell r="NP183" t="str">
            <v>N</v>
          </cell>
          <cell r="NQ183" t="str">
            <v>N</v>
          </cell>
          <cell r="NR183" t="str">
            <v>N</v>
          </cell>
          <cell r="NS183"/>
          <cell r="NT183"/>
          <cell r="NU183" t="str">
            <v>N</v>
          </cell>
          <cell r="NV183" t="str">
            <v>N</v>
          </cell>
          <cell r="NW183" t="str">
            <v>N</v>
          </cell>
          <cell r="NX183" t="str">
            <v>Y</v>
          </cell>
          <cell r="NY183" t="str">
            <v>N</v>
          </cell>
          <cell r="NZ183" t="str">
            <v>N</v>
          </cell>
          <cell r="OA183" t="str">
            <v>N</v>
          </cell>
          <cell r="OB183" t="str">
            <v>N</v>
          </cell>
          <cell r="OC183"/>
          <cell r="OD183" t="str">
            <v>N</v>
          </cell>
          <cell r="OE183" t="str">
            <v>N</v>
          </cell>
          <cell r="OF183" t="str">
            <v>N</v>
          </cell>
          <cell r="OG183" t="str">
            <v>N</v>
          </cell>
          <cell r="OH183"/>
          <cell r="OI183" t="str">
            <v>N</v>
          </cell>
          <cell r="OJ183" t="str">
            <v>N</v>
          </cell>
          <cell r="OK183" t="str">
            <v>N</v>
          </cell>
          <cell r="OL183" t="str">
            <v>N</v>
          </cell>
          <cell r="OM183" t="str">
            <v>N</v>
          </cell>
          <cell r="ON183" t="str">
            <v>N</v>
          </cell>
          <cell r="OO183" t="str">
            <v>N</v>
          </cell>
          <cell r="OP183"/>
          <cell r="OQ183" t="str">
            <v>N</v>
          </cell>
          <cell r="OR183" t="str">
            <v>N</v>
          </cell>
          <cell r="OS183" t="str">
            <v>N</v>
          </cell>
          <cell r="OT183"/>
          <cell r="OU183" t="str">
            <v>N</v>
          </cell>
          <cell r="OV183" t="str">
            <v>N</v>
          </cell>
          <cell r="OW183" t="str">
            <v>N</v>
          </cell>
          <cell r="OX183" t="str">
            <v>N</v>
          </cell>
          <cell r="OY183" t="str">
            <v>N</v>
          </cell>
          <cell r="OZ183" t="str">
            <v>N</v>
          </cell>
          <cell r="PA183" t="str">
            <v>N</v>
          </cell>
          <cell r="PB183" t="str">
            <v>N</v>
          </cell>
          <cell r="PC183" t="str">
            <v>N</v>
          </cell>
          <cell r="PD183" t="str">
            <v>N</v>
          </cell>
          <cell r="PE183" t="str">
            <v>N</v>
          </cell>
          <cell r="PF183" t="str">
            <v>N</v>
          </cell>
          <cell r="PG183" t="str">
            <v>N</v>
          </cell>
          <cell r="PH183" t="str">
            <v>N</v>
          </cell>
          <cell r="PI183" t="str">
            <v>Y</v>
          </cell>
          <cell r="PJ183" t="str">
            <v>N</v>
          </cell>
          <cell r="PK183" t="str">
            <v>N</v>
          </cell>
          <cell r="PL183" t="str">
            <v>N</v>
          </cell>
          <cell r="PM183" t="str">
            <v>N</v>
          </cell>
          <cell r="PN183" t="str">
            <v>N</v>
          </cell>
          <cell r="PO183" t="str">
            <v>N</v>
          </cell>
          <cell r="PP183" t="str">
            <v>N</v>
          </cell>
          <cell r="PQ183" t="str">
            <v>N</v>
          </cell>
          <cell r="PR183" t="str">
            <v>N</v>
          </cell>
          <cell r="PS183" t="str">
            <v>N</v>
          </cell>
          <cell r="PT183" t="str">
            <v>Y</v>
          </cell>
          <cell r="PU183" t="str">
            <v>N</v>
          </cell>
          <cell r="PV183" t="str">
            <v>N</v>
          </cell>
          <cell r="PW183" t="str">
            <v>N</v>
          </cell>
          <cell r="PX183" t="str">
            <v>Y</v>
          </cell>
          <cell r="PY183" t="str">
            <v>N</v>
          </cell>
          <cell r="PZ183" t="str">
            <v>N</v>
          </cell>
          <cell r="QA183"/>
          <cell r="QB183" t="str">
            <v>N</v>
          </cell>
          <cell r="QC183" t="str">
            <v>N</v>
          </cell>
          <cell r="QD183" t="str">
            <v>N</v>
          </cell>
          <cell r="QE183" t="str">
            <v>N</v>
          </cell>
          <cell r="QF183" t="str">
            <v>N</v>
          </cell>
          <cell r="QG183" t="str">
            <v>N</v>
          </cell>
          <cell r="QH183" t="str">
            <v>N</v>
          </cell>
          <cell r="QI183" t="str">
            <v>N</v>
          </cell>
          <cell r="QJ183" t="str">
            <v>N</v>
          </cell>
          <cell r="QK183" t="str">
            <v>N</v>
          </cell>
          <cell r="QL183" t="str">
            <v>N</v>
          </cell>
          <cell r="QM183" t="str">
            <v>N</v>
          </cell>
          <cell r="QN183" t="str">
            <v>N</v>
          </cell>
          <cell r="QO183" t="str">
            <v>N</v>
          </cell>
          <cell r="QP183" t="str">
            <v>N</v>
          </cell>
          <cell r="QQ183" t="str">
            <v>N</v>
          </cell>
          <cell r="QR183" t="str">
            <v>N</v>
          </cell>
          <cell r="QS183" t="str">
            <v>N</v>
          </cell>
          <cell r="QT183" t="str">
            <v>N</v>
          </cell>
          <cell r="QU183" t="str">
            <v>N</v>
          </cell>
          <cell r="QV183" t="str">
            <v>N</v>
          </cell>
          <cell r="QW183" t="str">
            <v>N</v>
          </cell>
          <cell r="QX183" t="str">
            <v>N</v>
          </cell>
          <cell r="QY183" t="str">
            <v>N</v>
          </cell>
          <cell r="QZ183"/>
          <cell r="RA183" t="str">
            <v>N</v>
          </cell>
          <cell r="RB183" t="str">
            <v>N</v>
          </cell>
          <cell r="RC183" t="str">
            <v>N</v>
          </cell>
          <cell r="RD183" t="str">
            <v>N</v>
          </cell>
          <cell r="RE183" t="str">
            <v>N</v>
          </cell>
          <cell r="RF183" t="str">
            <v>N</v>
          </cell>
          <cell r="RG183" t="str">
            <v>N</v>
          </cell>
          <cell r="RH183" t="str">
            <v>N</v>
          </cell>
          <cell r="RI183" t="str">
            <v>N</v>
          </cell>
          <cell r="RJ183" t="str">
            <v>N</v>
          </cell>
          <cell r="RK183" t="str">
            <v>N</v>
          </cell>
          <cell r="RL183" t="str">
            <v>N</v>
          </cell>
          <cell r="RM183"/>
          <cell r="RN183" t="str">
            <v>N</v>
          </cell>
          <cell r="RO183" t="str">
            <v>N</v>
          </cell>
          <cell r="RP183" t="str">
            <v>N</v>
          </cell>
          <cell r="RQ183" t="str">
            <v>N</v>
          </cell>
          <cell r="RR183" t="str">
            <v>N</v>
          </cell>
          <cell r="RS183" t="str">
            <v>N</v>
          </cell>
          <cell r="RT183" t="str">
            <v>N</v>
          </cell>
          <cell r="RU183" t="str">
            <v>N</v>
          </cell>
          <cell r="RV183" t="str">
            <v>N</v>
          </cell>
          <cell r="RW183" t="str">
            <v>N</v>
          </cell>
          <cell r="RX183" t="str">
            <v>N</v>
          </cell>
          <cell r="RY183"/>
          <cell r="RZ183" t="str">
            <v>N</v>
          </cell>
          <cell r="SA183" t="str">
            <v>N</v>
          </cell>
          <cell r="SB183" t="str">
            <v>N</v>
          </cell>
          <cell r="SC183"/>
          <cell r="SD183" t="str">
            <v>N</v>
          </cell>
          <cell r="SE183" t="str">
            <v>N</v>
          </cell>
          <cell r="SF183" t="str">
            <v>N</v>
          </cell>
          <cell r="SG183" t="str">
            <v>N</v>
          </cell>
          <cell r="SH183" t="str">
            <v>N</v>
          </cell>
          <cell r="SI183" t="str">
            <v>N</v>
          </cell>
          <cell r="SJ183" t="str">
            <v>N</v>
          </cell>
          <cell r="SK183" t="str">
            <v>N</v>
          </cell>
          <cell r="SL183" t="str">
            <v>N</v>
          </cell>
          <cell r="SM183"/>
          <cell r="SN183" t="str">
            <v>N</v>
          </cell>
          <cell r="SO183" t="str">
            <v>N</v>
          </cell>
          <cell r="SP183" t="str">
            <v>N</v>
          </cell>
          <cell r="SQ183" t="str">
            <v>N</v>
          </cell>
          <cell r="SR183" t="str">
            <v>N</v>
          </cell>
          <cell r="SS183" t="str">
            <v>N</v>
          </cell>
          <cell r="ST183" t="str">
            <v>N</v>
          </cell>
          <cell r="SU183" t="str">
            <v>N</v>
          </cell>
          <cell r="SV183" t="str">
            <v>N</v>
          </cell>
          <cell r="SW183" t="str">
            <v>Y</v>
          </cell>
          <cell r="SX183" t="str">
            <v>N</v>
          </cell>
          <cell r="SY183" t="str">
            <v>N</v>
          </cell>
          <cell r="SZ183" t="str">
            <v>N</v>
          </cell>
          <cell r="TA183" t="str">
            <v>N</v>
          </cell>
          <cell r="TB183" t="str">
            <v>N</v>
          </cell>
          <cell r="TC183" t="str">
            <v>Y</v>
          </cell>
          <cell r="TD183" t="str">
            <v>N</v>
          </cell>
          <cell r="TE183" t="str">
            <v>N</v>
          </cell>
          <cell r="TF183" t="str">
            <v>N</v>
          </cell>
          <cell r="TG183" t="str">
            <v>Y</v>
          </cell>
          <cell r="TH183" t="str">
            <v>N</v>
          </cell>
          <cell r="TI183" t="str">
            <v>N</v>
          </cell>
          <cell r="TJ183" t="str">
            <v>N</v>
          </cell>
          <cell r="TK183" t="str">
            <v>N</v>
          </cell>
          <cell r="TL183" t="str">
            <v>Y</v>
          </cell>
          <cell r="TM183" t="str">
            <v>N</v>
          </cell>
          <cell r="TN183" t="str">
            <v>Y</v>
          </cell>
          <cell r="TO183" t="str">
            <v>N</v>
          </cell>
          <cell r="TP183" t="str">
            <v>N</v>
          </cell>
          <cell r="TQ183" t="str">
            <v>N</v>
          </cell>
          <cell r="TR183"/>
          <cell r="TS183" t="str">
            <v>N</v>
          </cell>
          <cell r="TT183" t="str">
            <v>N</v>
          </cell>
          <cell r="TU183" t="str">
            <v>N</v>
          </cell>
          <cell r="TV183" t="str">
            <v>N</v>
          </cell>
          <cell r="TW183" t="str">
            <v>N</v>
          </cell>
          <cell r="TX183" t="str">
            <v>N</v>
          </cell>
          <cell r="TY183" t="str">
            <v>N</v>
          </cell>
          <cell r="TZ183" t="str">
            <v>N</v>
          </cell>
          <cell r="UA183" t="str">
            <v>N</v>
          </cell>
          <cell r="UB183" t="str">
            <v>N</v>
          </cell>
          <cell r="UC183" t="str">
            <v>N</v>
          </cell>
          <cell r="UD183" t="str">
            <v>Y</v>
          </cell>
          <cell r="UE183" t="str">
            <v>N</v>
          </cell>
          <cell r="UF183" t="str">
            <v>Y</v>
          </cell>
          <cell r="UG183" t="str">
            <v>N</v>
          </cell>
          <cell r="UH183" t="str">
            <v>N</v>
          </cell>
          <cell r="UI183" t="str">
            <v>N</v>
          </cell>
          <cell r="UJ183" t="str">
            <v>N</v>
          </cell>
          <cell r="UK183" t="str">
            <v>Y</v>
          </cell>
          <cell r="UL183" t="str">
            <v>N</v>
          </cell>
          <cell r="UM183" t="str">
            <v>N</v>
          </cell>
          <cell r="UN183" t="str">
            <v>Y</v>
          </cell>
          <cell r="UO183"/>
          <cell r="UP183" t="str">
            <v>N</v>
          </cell>
          <cell r="UQ183" t="str">
            <v>N</v>
          </cell>
          <cell r="UR183"/>
          <cell r="US183" t="str">
            <v>N</v>
          </cell>
          <cell r="UT183" t="str">
            <v>N</v>
          </cell>
          <cell r="UU183" t="str">
            <v>Y</v>
          </cell>
          <cell r="UV183" t="str">
            <v>N</v>
          </cell>
          <cell r="UW183" t="str">
            <v>Y</v>
          </cell>
          <cell r="UX183" t="str">
            <v>N</v>
          </cell>
          <cell r="UY183" t="str">
            <v>N</v>
          </cell>
          <cell r="UZ183" t="str">
            <v>N</v>
          </cell>
          <cell r="VA183" t="str">
            <v>N</v>
          </cell>
          <cell r="VB183" t="str">
            <v>N</v>
          </cell>
          <cell r="VC183" t="str">
            <v>N</v>
          </cell>
          <cell r="VD183" t="str">
            <v>N</v>
          </cell>
          <cell r="VE183" t="str">
            <v>N</v>
          </cell>
          <cell r="VF183" t="str">
            <v>N</v>
          </cell>
          <cell r="VG183"/>
          <cell r="VH183" t="str">
            <v>N</v>
          </cell>
          <cell r="VI183" t="str">
            <v>Y</v>
          </cell>
          <cell r="VJ183" t="str">
            <v>Y</v>
          </cell>
          <cell r="VK183" t="str">
            <v>N</v>
          </cell>
          <cell r="VL183" t="str">
            <v>Y</v>
          </cell>
          <cell r="VM183"/>
          <cell r="VN183" t="str">
            <v>N</v>
          </cell>
          <cell r="VO183" t="str">
            <v>N</v>
          </cell>
          <cell r="VP183"/>
          <cell r="VQ183" t="str">
            <v>N</v>
          </cell>
          <cell r="VR183" t="str">
            <v>N</v>
          </cell>
          <cell r="VS183" t="str">
            <v>N</v>
          </cell>
          <cell r="VT183" t="str">
            <v>N</v>
          </cell>
          <cell r="VU183" t="str">
            <v>N</v>
          </cell>
          <cell r="VV183" t="str">
            <v>Y</v>
          </cell>
          <cell r="VW183" t="str">
            <v>N</v>
          </cell>
          <cell r="VX183"/>
          <cell r="VY183" t="str">
            <v>Y</v>
          </cell>
          <cell r="VZ183" t="str">
            <v>N</v>
          </cell>
          <cell r="WA183"/>
          <cell r="WB183"/>
          <cell r="WC183" t="str">
            <v>N</v>
          </cell>
          <cell r="WD183" t="str">
            <v>N</v>
          </cell>
          <cell r="WE183" t="str">
            <v>N</v>
          </cell>
          <cell r="WF183"/>
          <cell r="WG183" t="str">
            <v>N</v>
          </cell>
          <cell r="WH183" t="str">
            <v>N</v>
          </cell>
          <cell r="WI183" t="str">
            <v>N</v>
          </cell>
          <cell r="WJ183"/>
          <cell r="WK183"/>
          <cell r="WL183" t="str">
            <v>N</v>
          </cell>
          <cell r="WM183" t="str">
            <v>N</v>
          </cell>
          <cell r="WN183" t="str">
            <v>N</v>
          </cell>
          <cell r="WO183" t="str">
            <v>N</v>
          </cell>
          <cell r="WP183"/>
          <cell r="WQ183"/>
          <cell r="WR183"/>
          <cell r="WS183" t="str">
            <v>N</v>
          </cell>
          <cell r="WT183" t="str">
            <v>N</v>
          </cell>
          <cell r="WU183" t="str">
            <v>N</v>
          </cell>
          <cell r="WV183" t="str">
            <v>N</v>
          </cell>
          <cell r="WW183" t="str">
            <v>N</v>
          </cell>
          <cell r="WX183" t="str">
            <v>N</v>
          </cell>
          <cell r="WY183" t="str">
            <v>N</v>
          </cell>
          <cell r="WZ183" t="str">
            <v>N</v>
          </cell>
          <cell r="XA183"/>
          <cell r="XB183" t="str">
            <v>N</v>
          </cell>
          <cell r="XC183"/>
          <cell r="XD183"/>
          <cell r="XE183"/>
          <cell r="XF183"/>
          <cell r="XG183"/>
          <cell r="XH183"/>
          <cell r="XI183" t="str">
            <v>N</v>
          </cell>
          <cell r="XJ183"/>
          <cell r="XK183" t="str">
            <v>N</v>
          </cell>
          <cell r="XL183" t="str">
            <v>N</v>
          </cell>
          <cell r="XM183"/>
          <cell r="XN183" t="str">
            <v>N</v>
          </cell>
          <cell r="XO183"/>
          <cell r="XP183" t="str">
            <v>N</v>
          </cell>
          <cell r="XQ183" t="str">
            <v>N</v>
          </cell>
          <cell r="XR183" t="str">
            <v>N</v>
          </cell>
          <cell r="XS183" t="str">
            <v>N</v>
          </cell>
          <cell r="XT183" t="str">
            <v>N</v>
          </cell>
          <cell r="XU183" t="str">
            <v>N</v>
          </cell>
          <cell r="XV183" t="str">
            <v>N</v>
          </cell>
        </row>
        <row r="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cell r="EY184"/>
          <cell r="EZ184"/>
          <cell r="FA184"/>
          <cell r="FB184"/>
          <cell r="FC184"/>
          <cell r="FD184"/>
          <cell r="FE184"/>
          <cell r="FF184"/>
          <cell r="FG184"/>
          <cell r="FH184"/>
          <cell r="FI184"/>
          <cell r="FJ184"/>
          <cell r="FK184"/>
          <cell r="FL184"/>
          <cell r="FM184"/>
          <cell r="FN184"/>
          <cell r="FO184"/>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cell r="JZ184"/>
          <cell r="KA184"/>
          <cell r="KB184"/>
          <cell r="KC184"/>
          <cell r="KD184"/>
          <cell r="KE184"/>
          <cell r="KF184"/>
          <cell r="KG184"/>
          <cell r="KH184"/>
          <cell r="KI184"/>
          <cell r="KJ184"/>
          <cell r="KK184"/>
          <cell r="KL184"/>
          <cell r="KM184"/>
          <cell r="KN184"/>
          <cell r="KO184"/>
          <cell r="KP184"/>
          <cell r="KQ184"/>
          <cell r="KR184"/>
          <cell r="KS184"/>
          <cell r="KT184"/>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cell r="QK184"/>
          <cell r="QL184"/>
          <cell r="QM184"/>
          <cell r="QN184"/>
          <cell r="QO184"/>
          <cell r="QP184"/>
          <cell r="QQ184"/>
          <cell r="QR184"/>
          <cell r="QS184"/>
          <cell r="QT184"/>
          <cell r="QU184"/>
          <cell r="QV184"/>
          <cell r="QW184"/>
          <cell r="QX184"/>
          <cell r="QY184"/>
          <cell r="QZ184"/>
          <cell r="RA184"/>
          <cell r="RB184"/>
          <cell r="RC184"/>
          <cell r="RD184"/>
          <cell r="RE184"/>
          <cell r="RF184"/>
          <cell r="RG184"/>
          <cell r="RH184"/>
          <cell r="RI184"/>
          <cell r="RJ184"/>
          <cell r="RK184"/>
          <cell r="RL184"/>
          <cell r="RM184"/>
          <cell r="RN184"/>
          <cell r="RO184"/>
          <cell r="RP184"/>
          <cell r="RQ184"/>
          <cell r="RR184"/>
          <cell r="RS184"/>
          <cell r="RT184"/>
          <cell r="RU184"/>
          <cell r="RV184"/>
          <cell r="RW184"/>
          <cell r="RX184"/>
          <cell r="RY184"/>
          <cell r="RZ184"/>
          <cell r="SA184"/>
          <cell r="SB184"/>
          <cell r="SC184"/>
          <cell r="SD184"/>
          <cell r="SE184"/>
          <cell r="SF184"/>
          <cell r="SG184"/>
          <cell r="SH184"/>
          <cell r="SI184"/>
          <cell r="SJ184"/>
          <cell r="SK184"/>
          <cell r="SL184"/>
          <cell r="SM184"/>
          <cell r="SN184"/>
          <cell r="SO184"/>
          <cell r="SP184"/>
          <cell r="SQ184"/>
          <cell r="SR184"/>
          <cell r="SS184"/>
          <cell r="ST184"/>
          <cell r="SU184"/>
          <cell r="SV184"/>
          <cell r="SW184"/>
          <cell r="SX184"/>
          <cell r="SY184"/>
          <cell r="SZ184"/>
          <cell r="TA184"/>
          <cell r="TB184"/>
          <cell r="TC184"/>
          <cell r="TD184"/>
          <cell r="TE184"/>
          <cell r="TF184"/>
          <cell r="TG184"/>
          <cell r="TH184"/>
          <cell r="TI184"/>
          <cell r="TJ184"/>
          <cell r="TK184"/>
          <cell r="TL184"/>
          <cell r="TM184"/>
          <cell r="TN184"/>
          <cell r="TO184"/>
          <cell r="TP184"/>
          <cell r="TQ184"/>
          <cell r="TR184"/>
          <cell r="TS184"/>
          <cell r="TT184"/>
          <cell r="TU184"/>
          <cell r="TV184"/>
          <cell r="TW184"/>
          <cell r="TX184"/>
          <cell r="TY184"/>
          <cell r="TZ184"/>
          <cell r="UA184"/>
          <cell r="UB184"/>
          <cell r="UC184"/>
          <cell r="UD184"/>
          <cell r="UE184"/>
          <cell r="UF184"/>
          <cell r="UG184"/>
          <cell r="UH184"/>
          <cell r="UI184"/>
          <cell r="UJ184"/>
          <cell r="UK184"/>
          <cell r="UL184"/>
          <cell r="UM184"/>
          <cell r="UN184"/>
          <cell r="UO184"/>
          <cell r="UP184"/>
          <cell r="UQ184"/>
          <cell r="UR184"/>
          <cell r="US184"/>
          <cell r="UT184"/>
          <cell r="UU184"/>
          <cell r="UV184"/>
          <cell r="UW184"/>
          <cell r="UX184"/>
          <cell r="UY184"/>
          <cell r="UZ184"/>
          <cell r="VA184"/>
          <cell r="VB184"/>
          <cell r="VC184"/>
          <cell r="VD184"/>
          <cell r="VE184"/>
          <cell r="VF184"/>
          <cell r="VG184"/>
          <cell r="VH184"/>
          <cell r="VI184"/>
          <cell r="VJ184"/>
          <cell r="VK184"/>
          <cell r="VL184"/>
          <cell r="VM184"/>
          <cell r="VN184"/>
          <cell r="VO184"/>
          <cell r="VP184"/>
          <cell r="VQ184"/>
          <cell r="VR184"/>
          <cell r="VS184"/>
          <cell r="VT184"/>
          <cell r="VU184"/>
          <cell r="VV184"/>
          <cell r="VW184"/>
          <cell r="VX184"/>
          <cell r="VY184"/>
          <cell r="VZ184"/>
          <cell r="WA184"/>
          <cell r="WB184"/>
          <cell r="WC184"/>
          <cell r="WD184"/>
          <cell r="WE184"/>
          <cell r="WF184"/>
          <cell r="WG184"/>
          <cell r="WH184"/>
          <cell r="WI184"/>
          <cell r="WJ184"/>
          <cell r="WK184"/>
          <cell r="WL184"/>
          <cell r="WM184"/>
          <cell r="WN184"/>
          <cell r="WO184"/>
          <cell r="WP184"/>
          <cell r="WQ184"/>
          <cell r="WR184"/>
          <cell r="WS184"/>
          <cell r="WT184"/>
          <cell r="WU184"/>
          <cell r="WV184"/>
          <cell r="WW184"/>
          <cell r="WX184"/>
          <cell r="WY184"/>
          <cell r="WZ184"/>
          <cell r="XA184"/>
          <cell r="XB184"/>
          <cell r="XC184"/>
          <cell r="XD184"/>
          <cell r="XE184"/>
          <cell r="XF184"/>
          <cell r="XG184"/>
          <cell r="XH184"/>
          <cell r="XI184"/>
          <cell r="XJ184"/>
          <cell r="XK184"/>
          <cell r="XL184"/>
          <cell r="XM184"/>
          <cell r="XN184"/>
          <cell r="XO184"/>
          <cell r="XP184"/>
          <cell r="XQ184"/>
          <cell r="XR184"/>
          <cell r="XS184"/>
          <cell r="XT184"/>
          <cell r="XU184"/>
          <cell r="XV184"/>
        </row>
        <row r="185">
          <cell r="E185" t="str">
            <v>Y</v>
          </cell>
          <cell r="F185" t="str">
            <v>Y</v>
          </cell>
          <cell r="G185" t="str">
            <v>Y</v>
          </cell>
          <cell r="H185" t="str">
            <v>Y</v>
          </cell>
          <cell r="I185" t="str">
            <v>N</v>
          </cell>
          <cell r="J185" t="str">
            <v>N</v>
          </cell>
          <cell r="K185" t="str">
            <v>Y</v>
          </cell>
          <cell r="L185" t="str">
            <v>N</v>
          </cell>
          <cell r="M185" t="str">
            <v>Y</v>
          </cell>
          <cell r="N185" t="str">
            <v>Y</v>
          </cell>
          <cell r="O185"/>
          <cell r="P185" t="str">
            <v>Y</v>
          </cell>
          <cell r="Q185" t="str">
            <v>Y</v>
          </cell>
          <cell r="R185" t="str">
            <v>N</v>
          </cell>
          <cell r="S185" t="str">
            <v>N</v>
          </cell>
          <cell r="T185" t="str">
            <v>N</v>
          </cell>
          <cell r="U185" t="str">
            <v>N</v>
          </cell>
          <cell r="V185" t="str">
            <v>N</v>
          </cell>
          <cell r="W185" t="str">
            <v>N</v>
          </cell>
          <cell r="X185" t="str">
            <v>Y</v>
          </cell>
          <cell r="Y185" t="str">
            <v>N</v>
          </cell>
          <cell r="Z185"/>
          <cell r="AA185" t="str">
            <v>N</v>
          </cell>
          <cell r="AB185" t="str">
            <v>N</v>
          </cell>
          <cell r="AC185" t="str">
            <v>Y</v>
          </cell>
          <cell r="AD185" t="str">
            <v>Y</v>
          </cell>
          <cell r="AE185" t="str">
            <v>Y</v>
          </cell>
          <cell r="AF185" t="str">
            <v>Y</v>
          </cell>
          <cell r="AG185" t="str">
            <v>Y</v>
          </cell>
          <cell r="AH185" t="str">
            <v>Y</v>
          </cell>
          <cell r="AI185" t="str">
            <v>N</v>
          </cell>
          <cell r="AJ185" t="str">
            <v>Y</v>
          </cell>
          <cell r="AK185" t="str">
            <v>N</v>
          </cell>
          <cell r="AL185" t="str">
            <v>Y</v>
          </cell>
          <cell r="AM185" t="str">
            <v>Y</v>
          </cell>
          <cell r="AN185" t="str">
            <v>N</v>
          </cell>
          <cell r="AO185" t="str">
            <v>Y</v>
          </cell>
          <cell r="AP185" t="str">
            <v>N</v>
          </cell>
          <cell r="AQ185" t="str">
            <v>N</v>
          </cell>
          <cell r="AR185" t="str">
            <v>N</v>
          </cell>
          <cell r="AS185" t="str">
            <v>Y</v>
          </cell>
          <cell r="AT185" t="str">
            <v>N</v>
          </cell>
          <cell r="AU185" t="str">
            <v>N</v>
          </cell>
          <cell r="AV185" t="str">
            <v>Y</v>
          </cell>
          <cell r="AW185" t="str">
            <v>Y</v>
          </cell>
          <cell r="AX185" t="str">
            <v>Y</v>
          </cell>
          <cell r="AY185"/>
          <cell r="AZ185" t="str">
            <v>N</v>
          </cell>
          <cell r="BA185"/>
          <cell r="BB185" t="str">
            <v>Y</v>
          </cell>
          <cell r="BC185" t="str">
            <v>N</v>
          </cell>
          <cell r="BD185" t="str">
            <v>Y</v>
          </cell>
          <cell r="BE185" t="str">
            <v>Y</v>
          </cell>
          <cell r="BF185" t="str">
            <v>N</v>
          </cell>
          <cell r="BG185" t="str">
            <v>N</v>
          </cell>
          <cell r="BH185" t="str">
            <v>Y</v>
          </cell>
          <cell r="BI185" t="str">
            <v>Y</v>
          </cell>
          <cell r="BJ185" t="str">
            <v>N</v>
          </cell>
          <cell r="BK185" t="str">
            <v>N</v>
          </cell>
          <cell r="BL185" t="str">
            <v>Y</v>
          </cell>
          <cell r="BM185" t="str">
            <v>Y</v>
          </cell>
          <cell r="BN185" t="str">
            <v>N</v>
          </cell>
          <cell r="BO185" t="str">
            <v>Y</v>
          </cell>
          <cell r="BP185" t="str">
            <v>Y</v>
          </cell>
          <cell r="BQ185" t="str">
            <v>N</v>
          </cell>
          <cell r="BR185" t="str">
            <v>Y</v>
          </cell>
          <cell r="BS185" t="str">
            <v>Y</v>
          </cell>
          <cell r="BT185" t="str">
            <v>Y</v>
          </cell>
          <cell r="BU185" t="str">
            <v>Y</v>
          </cell>
          <cell r="BV185" t="str">
            <v>Y</v>
          </cell>
          <cell r="BW185" t="str">
            <v>Y</v>
          </cell>
          <cell r="BX185" t="str">
            <v>Y</v>
          </cell>
          <cell r="BY185" t="str">
            <v>Y</v>
          </cell>
          <cell r="BZ185" t="str">
            <v>Y</v>
          </cell>
          <cell r="CA185" t="str">
            <v>Y</v>
          </cell>
          <cell r="CB185" t="str">
            <v>N</v>
          </cell>
          <cell r="CC185" t="str">
            <v>Y</v>
          </cell>
          <cell r="CD185" t="str">
            <v>N</v>
          </cell>
          <cell r="CE185" t="str">
            <v>Y</v>
          </cell>
          <cell r="CF185" t="str">
            <v>Y</v>
          </cell>
          <cell r="CG185" t="str">
            <v>Y</v>
          </cell>
          <cell r="CH185" t="str">
            <v>Y</v>
          </cell>
          <cell r="CI185" t="str">
            <v>Y</v>
          </cell>
          <cell r="CJ185" t="str">
            <v>Y</v>
          </cell>
          <cell r="CK185" t="str">
            <v>Y</v>
          </cell>
          <cell r="CL185" t="str">
            <v>Y</v>
          </cell>
          <cell r="CM185"/>
          <cell r="CN185" t="str">
            <v>Y</v>
          </cell>
          <cell r="CO185" t="str">
            <v>Y</v>
          </cell>
          <cell r="CP185" t="str">
            <v>Y</v>
          </cell>
          <cell r="CQ185" t="str">
            <v>Y</v>
          </cell>
          <cell r="CR185"/>
          <cell r="CS185" t="str">
            <v>Y</v>
          </cell>
          <cell r="CT185" t="str">
            <v>Y</v>
          </cell>
          <cell r="CU185" t="str">
            <v>Y</v>
          </cell>
          <cell r="CV185" t="str">
            <v>Y</v>
          </cell>
          <cell r="CW185" t="str">
            <v>Y</v>
          </cell>
          <cell r="CX185" t="str">
            <v>Y</v>
          </cell>
          <cell r="CY185" t="str">
            <v>Y</v>
          </cell>
          <cell r="CZ185" t="str">
            <v>Y</v>
          </cell>
          <cell r="DA185" t="str">
            <v>Y</v>
          </cell>
          <cell r="DB185" t="str">
            <v>Y</v>
          </cell>
          <cell r="DC185" t="str">
            <v>Y</v>
          </cell>
          <cell r="DD185" t="str">
            <v>Y</v>
          </cell>
          <cell r="DE185" t="str">
            <v>Y</v>
          </cell>
          <cell r="DF185" t="str">
            <v>Y</v>
          </cell>
          <cell r="DG185" t="str">
            <v>Y</v>
          </cell>
          <cell r="DH185" t="str">
            <v>Y</v>
          </cell>
          <cell r="DI185" t="str">
            <v>Y</v>
          </cell>
          <cell r="DJ185" t="str">
            <v>Y</v>
          </cell>
          <cell r="DK185" t="str">
            <v>N</v>
          </cell>
          <cell r="DL185" t="str">
            <v>Y</v>
          </cell>
          <cell r="DM185" t="str">
            <v>Y</v>
          </cell>
          <cell r="DN185" t="str">
            <v>Y</v>
          </cell>
          <cell r="DO185" t="str">
            <v>Y</v>
          </cell>
          <cell r="DP185" t="str">
            <v>Y</v>
          </cell>
          <cell r="DQ185" t="str">
            <v>Y</v>
          </cell>
          <cell r="DR185" t="str">
            <v>Y</v>
          </cell>
          <cell r="DS185" t="str">
            <v>N</v>
          </cell>
          <cell r="DT185" t="str">
            <v>Y</v>
          </cell>
          <cell r="DU185" t="str">
            <v>Y</v>
          </cell>
          <cell r="DV185" t="str">
            <v>Y</v>
          </cell>
          <cell r="DW185" t="str">
            <v>Y</v>
          </cell>
          <cell r="DX185" t="str">
            <v>N</v>
          </cell>
          <cell r="DY185" t="str">
            <v>N</v>
          </cell>
          <cell r="DZ185" t="str">
            <v>Y</v>
          </cell>
          <cell r="EA185" t="str">
            <v>Y</v>
          </cell>
          <cell r="EB185"/>
          <cell r="EC185" t="str">
            <v>Y</v>
          </cell>
          <cell r="ED185" t="str">
            <v>Y</v>
          </cell>
          <cell r="EE185" t="str">
            <v>N</v>
          </cell>
          <cell r="EF185" t="str">
            <v>N</v>
          </cell>
          <cell r="EG185" t="str">
            <v>N</v>
          </cell>
          <cell r="EH185" t="str">
            <v>N</v>
          </cell>
          <cell r="EI185" t="str">
            <v>N</v>
          </cell>
          <cell r="EJ185" t="str">
            <v>Y</v>
          </cell>
          <cell r="EK185" t="str">
            <v>Y</v>
          </cell>
          <cell r="EL185"/>
          <cell r="EM185" t="str">
            <v>Y</v>
          </cell>
          <cell r="EN185" t="str">
            <v>Y</v>
          </cell>
          <cell r="EO185" t="str">
            <v>Y</v>
          </cell>
          <cell r="EP185" t="str">
            <v>Y</v>
          </cell>
          <cell r="EQ185" t="str">
            <v>Y</v>
          </cell>
          <cell r="ER185" t="str">
            <v>Y</v>
          </cell>
          <cell r="ES185" t="str">
            <v>Y</v>
          </cell>
          <cell r="ET185" t="str">
            <v>Y</v>
          </cell>
          <cell r="EU185" t="str">
            <v>Y</v>
          </cell>
          <cell r="EV185" t="str">
            <v>Y</v>
          </cell>
          <cell r="EW185" t="str">
            <v>Y</v>
          </cell>
          <cell r="EX185" t="str">
            <v>Y</v>
          </cell>
          <cell r="EY185"/>
          <cell r="EZ185" t="str">
            <v>N</v>
          </cell>
          <cell r="FA185" t="str">
            <v>N</v>
          </cell>
          <cell r="FB185" t="str">
            <v>N</v>
          </cell>
          <cell r="FC185" t="str">
            <v>N</v>
          </cell>
          <cell r="FD185" t="str">
            <v>Y</v>
          </cell>
          <cell r="FE185" t="str">
            <v>Y</v>
          </cell>
          <cell r="FF185" t="str">
            <v>Y</v>
          </cell>
          <cell r="FG185" t="str">
            <v>Y</v>
          </cell>
          <cell r="FH185" t="str">
            <v>Y</v>
          </cell>
          <cell r="FI185" t="str">
            <v>Y</v>
          </cell>
          <cell r="FJ185" t="str">
            <v>N</v>
          </cell>
          <cell r="FK185" t="str">
            <v>Y</v>
          </cell>
          <cell r="FL185" t="str">
            <v>N</v>
          </cell>
          <cell r="FM185" t="str">
            <v>N</v>
          </cell>
          <cell r="FN185" t="str">
            <v>Y</v>
          </cell>
          <cell r="FO185" t="str">
            <v>N</v>
          </cell>
          <cell r="FP185" t="str">
            <v>Y</v>
          </cell>
          <cell r="FQ185" t="str">
            <v>Y</v>
          </cell>
          <cell r="FR185" t="str">
            <v>N</v>
          </cell>
          <cell r="FS185" t="str">
            <v>Y</v>
          </cell>
          <cell r="FT185" t="str">
            <v>Y</v>
          </cell>
          <cell r="FU185" t="str">
            <v>Y</v>
          </cell>
          <cell r="FV185" t="str">
            <v>Y</v>
          </cell>
          <cell r="FW185" t="str">
            <v>Y</v>
          </cell>
          <cell r="FX185" t="str">
            <v>N</v>
          </cell>
          <cell r="FY185" t="str">
            <v>N</v>
          </cell>
          <cell r="FZ185" t="str">
            <v>Y</v>
          </cell>
          <cell r="GA185" t="str">
            <v>Y</v>
          </cell>
          <cell r="GB185"/>
          <cell r="GC185" t="str">
            <v>N</v>
          </cell>
          <cell r="GD185" t="str">
            <v>N</v>
          </cell>
          <cell r="GE185"/>
          <cell r="GF185" t="str">
            <v>Y</v>
          </cell>
          <cell r="GG185" t="str">
            <v>Y</v>
          </cell>
          <cell r="GH185" t="str">
            <v>Y</v>
          </cell>
          <cell r="GI185" t="str">
            <v>Y</v>
          </cell>
          <cell r="GJ185" t="str">
            <v>N</v>
          </cell>
          <cell r="GK185" t="str">
            <v>Y</v>
          </cell>
          <cell r="GL185" t="str">
            <v>Y</v>
          </cell>
          <cell r="GM185" t="str">
            <v>N</v>
          </cell>
          <cell r="GN185" t="str">
            <v>Y</v>
          </cell>
          <cell r="GO185" t="str">
            <v>N</v>
          </cell>
          <cell r="GP185" t="str">
            <v>Y</v>
          </cell>
          <cell r="GQ185" t="str">
            <v>Y</v>
          </cell>
          <cell r="GR185" t="str">
            <v>N</v>
          </cell>
          <cell r="GS185" t="str">
            <v>Y</v>
          </cell>
          <cell r="GT185" t="str">
            <v>N</v>
          </cell>
          <cell r="GU185" t="str">
            <v>Y</v>
          </cell>
          <cell r="GV185" t="str">
            <v>Y</v>
          </cell>
          <cell r="GW185" t="str">
            <v>Y</v>
          </cell>
          <cell r="GX185" t="str">
            <v>Y</v>
          </cell>
          <cell r="GY185" t="str">
            <v>Y</v>
          </cell>
          <cell r="GZ185" t="str">
            <v>Y</v>
          </cell>
          <cell r="HA185" t="str">
            <v>Y</v>
          </cell>
          <cell r="HB185" t="str">
            <v>Y</v>
          </cell>
          <cell r="HC185" t="str">
            <v>Y</v>
          </cell>
          <cell r="HD185" t="str">
            <v>Y</v>
          </cell>
          <cell r="HE185" t="str">
            <v>Y</v>
          </cell>
          <cell r="HF185"/>
          <cell r="HG185" t="str">
            <v>N</v>
          </cell>
          <cell r="HH185" t="str">
            <v>N</v>
          </cell>
          <cell r="HI185" t="str">
            <v>N</v>
          </cell>
          <cell r="HJ185" t="str">
            <v>Y</v>
          </cell>
          <cell r="HK185" t="str">
            <v>Y</v>
          </cell>
          <cell r="HL185" t="str">
            <v>Y</v>
          </cell>
          <cell r="HM185" t="str">
            <v>Y</v>
          </cell>
          <cell r="HN185" t="str">
            <v>N</v>
          </cell>
          <cell r="HO185" t="str">
            <v>N</v>
          </cell>
          <cell r="HP185"/>
          <cell r="HQ185" t="str">
            <v>N</v>
          </cell>
          <cell r="HR185" t="str">
            <v>Y</v>
          </cell>
          <cell r="HS185" t="str">
            <v>N</v>
          </cell>
          <cell r="HT185" t="str">
            <v>N</v>
          </cell>
          <cell r="HU185" t="str">
            <v>N</v>
          </cell>
          <cell r="HV185" t="str">
            <v>N</v>
          </cell>
          <cell r="HW185" t="str">
            <v>Y</v>
          </cell>
          <cell r="HX185" t="str">
            <v>Y</v>
          </cell>
          <cell r="HY185"/>
          <cell r="HZ185" t="str">
            <v>Y</v>
          </cell>
          <cell r="IA185" t="str">
            <v>N</v>
          </cell>
          <cell r="IB185" t="str">
            <v>N</v>
          </cell>
          <cell r="IC185" t="str">
            <v>N</v>
          </cell>
          <cell r="ID185" t="str">
            <v>Y</v>
          </cell>
          <cell r="IE185" t="str">
            <v>N</v>
          </cell>
          <cell r="IF185" t="str">
            <v>N</v>
          </cell>
          <cell r="IG185" t="str">
            <v>N</v>
          </cell>
          <cell r="IH185" t="str">
            <v>Y</v>
          </cell>
          <cell r="II185"/>
          <cell r="IJ185" t="str">
            <v>Y</v>
          </cell>
          <cell r="IK185" t="str">
            <v>Y</v>
          </cell>
          <cell r="IL185" t="str">
            <v>Y</v>
          </cell>
          <cell r="IM185" t="str">
            <v>N</v>
          </cell>
          <cell r="IN185"/>
          <cell r="IO185" t="str">
            <v>N</v>
          </cell>
          <cell r="IP185" t="str">
            <v>Y</v>
          </cell>
          <cell r="IQ185" t="str">
            <v>Y</v>
          </cell>
          <cell r="IR185" t="str">
            <v>Y</v>
          </cell>
          <cell r="IS185" t="str">
            <v>Y</v>
          </cell>
          <cell r="IT185" t="str">
            <v>Y</v>
          </cell>
          <cell r="IU185" t="str">
            <v>Y</v>
          </cell>
          <cell r="IV185" t="str">
            <v>Y</v>
          </cell>
          <cell r="IW185"/>
          <cell r="IX185" t="str">
            <v>Y</v>
          </cell>
          <cell r="IY185" t="str">
            <v>N</v>
          </cell>
          <cell r="IZ185" t="str">
            <v>Y</v>
          </cell>
          <cell r="JA185" t="str">
            <v>N</v>
          </cell>
          <cell r="JB185" t="str">
            <v>Y</v>
          </cell>
          <cell r="JC185" t="str">
            <v>Y</v>
          </cell>
          <cell r="JD185" t="str">
            <v>Y</v>
          </cell>
          <cell r="JE185" t="str">
            <v>Y</v>
          </cell>
          <cell r="JF185" t="str">
            <v>Y</v>
          </cell>
          <cell r="JG185"/>
          <cell r="JH185" t="str">
            <v>N</v>
          </cell>
          <cell r="JI185"/>
          <cell r="JJ185" t="str">
            <v>Y</v>
          </cell>
          <cell r="JK185" t="str">
            <v>Y</v>
          </cell>
          <cell r="JL185" t="str">
            <v>Y</v>
          </cell>
          <cell r="JM185" t="str">
            <v>Y</v>
          </cell>
          <cell r="JN185" t="str">
            <v>Y</v>
          </cell>
          <cell r="JO185" t="str">
            <v>Y</v>
          </cell>
          <cell r="JP185" t="str">
            <v>Y</v>
          </cell>
          <cell r="JQ185" t="str">
            <v>N</v>
          </cell>
          <cell r="JR185" t="str">
            <v>Y</v>
          </cell>
          <cell r="JS185" t="str">
            <v>N</v>
          </cell>
          <cell r="JT185" t="str">
            <v>Y</v>
          </cell>
          <cell r="JU185" t="str">
            <v>Y</v>
          </cell>
          <cell r="JV185" t="str">
            <v>N</v>
          </cell>
          <cell r="JW185" t="str">
            <v>Y</v>
          </cell>
          <cell r="JX185" t="str">
            <v>N</v>
          </cell>
          <cell r="JY185" t="str">
            <v>N</v>
          </cell>
          <cell r="JZ185" t="str">
            <v>Y</v>
          </cell>
          <cell r="KA185" t="str">
            <v>N</v>
          </cell>
          <cell r="KB185" t="str">
            <v>Y</v>
          </cell>
          <cell r="KC185" t="str">
            <v>Y</v>
          </cell>
          <cell r="KD185" t="str">
            <v>Y</v>
          </cell>
          <cell r="KE185" t="str">
            <v>Y</v>
          </cell>
          <cell r="KF185" t="str">
            <v>N</v>
          </cell>
          <cell r="KG185" t="str">
            <v>Y</v>
          </cell>
          <cell r="KH185"/>
          <cell r="KI185" t="str">
            <v>Y</v>
          </cell>
          <cell r="KJ185" t="str">
            <v>Y</v>
          </cell>
          <cell r="KK185" t="str">
            <v>Y</v>
          </cell>
          <cell r="KL185" t="str">
            <v>N</v>
          </cell>
          <cell r="KM185" t="str">
            <v>Y</v>
          </cell>
          <cell r="KN185" t="str">
            <v>Y</v>
          </cell>
          <cell r="KO185" t="str">
            <v>N</v>
          </cell>
          <cell r="KP185" t="str">
            <v>N</v>
          </cell>
          <cell r="KQ185" t="str">
            <v>N</v>
          </cell>
          <cell r="KR185" t="str">
            <v>N</v>
          </cell>
          <cell r="KS185" t="str">
            <v>Y</v>
          </cell>
          <cell r="KT185" t="str">
            <v>Y</v>
          </cell>
          <cell r="KU185" t="str">
            <v>N</v>
          </cell>
          <cell r="KV185" t="str">
            <v>N</v>
          </cell>
          <cell r="KW185" t="str">
            <v>Y</v>
          </cell>
          <cell r="KX185" t="str">
            <v>Y</v>
          </cell>
          <cell r="KY185" t="str">
            <v>N</v>
          </cell>
          <cell r="KZ185" t="str">
            <v>N</v>
          </cell>
          <cell r="LA185" t="str">
            <v>N</v>
          </cell>
          <cell r="LB185" t="str">
            <v>Y</v>
          </cell>
          <cell r="LC185" t="str">
            <v>N</v>
          </cell>
          <cell r="LD185" t="str">
            <v>Y</v>
          </cell>
          <cell r="LE185" t="str">
            <v>Y</v>
          </cell>
          <cell r="LF185" t="str">
            <v>Y</v>
          </cell>
          <cell r="LG185" t="str">
            <v>Y</v>
          </cell>
          <cell r="LH185" t="str">
            <v>Y</v>
          </cell>
          <cell r="LI185" t="str">
            <v>Y</v>
          </cell>
          <cell r="LJ185" t="str">
            <v>Y</v>
          </cell>
          <cell r="LK185" t="str">
            <v>N</v>
          </cell>
          <cell r="LL185" t="str">
            <v>Y</v>
          </cell>
          <cell r="LM185" t="str">
            <v>Y</v>
          </cell>
          <cell r="LN185" t="str">
            <v>Y</v>
          </cell>
          <cell r="LO185" t="str">
            <v>Y</v>
          </cell>
          <cell r="LP185" t="str">
            <v>Y</v>
          </cell>
          <cell r="LQ185" t="str">
            <v>Y</v>
          </cell>
          <cell r="LR185"/>
          <cell r="LS185" t="str">
            <v>Y</v>
          </cell>
          <cell r="LT185" t="str">
            <v>Y</v>
          </cell>
          <cell r="LU185" t="str">
            <v>Y</v>
          </cell>
          <cell r="LV185" t="str">
            <v>Y</v>
          </cell>
          <cell r="LW185" t="str">
            <v>Y</v>
          </cell>
          <cell r="LX185" t="str">
            <v>Y</v>
          </cell>
          <cell r="LY185" t="str">
            <v>Y</v>
          </cell>
          <cell r="LZ185" t="str">
            <v>Y</v>
          </cell>
          <cell r="MA185" t="str">
            <v>Y</v>
          </cell>
          <cell r="MB185" t="str">
            <v>Y</v>
          </cell>
          <cell r="MC185" t="str">
            <v>N</v>
          </cell>
          <cell r="MD185" t="str">
            <v>N</v>
          </cell>
          <cell r="ME185" t="str">
            <v>N</v>
          </cell>
          <cell r="MF185" t="str">
            <v>Y</v>
          </cell>
          <cell r="MG185" t="str">
            <v>Y</v>
          </cell>
          <cell r="MH185" t="str">
            <v>N</v>
          </cell>
          <cell r="MI185" t="str">
            <v>N</v>
          </cell>
          <cell r="MJ185" t="str">
            <v>N</v>
          </cell>
          <cell r="MK185" t="str">
            <v>Y</v>
          </cell>
          <cell r="ML185" t="str">
            <v>N</v>
          </cell>
          <cell r="MM185" t="str">
            <v>N</v>
          </cell>
          <cell r="MN185" t="str">
            <v>Y</v>
          </cell>
          <cell r="MO185" t="str">
            <v>Y</v>
          </cell>
          <cell r="MP185" t="str">
            <v>N</v>
          </cell>
          <cell r="MQ185"/>
          <cell r="MR185" t="str">
            <v>Y</v>
          </cell>
          <cell r="MS185" t="str">
            <v>Y</v>
          </cell>
          <cell r="MT185" t="str">
            <v>Y</v>
          </cell>
          <cell r="MU185" t="str">
            <v>Y</v>
          </cell>
          <cell r="MV185" t="str">
            <v>Y</v>
          </cell>
          <cell r="MW185" t="str">
            <v>Y</v>
          </cell>
          <cell r="MX185" t="str">
            <v>Y</v>
          </cell>
          <cell r="MY185" t="str">
            <v>Y</v>
          </cell>
          <cell r="MZ185" t="str">
            <v>Y</v>
          </cell>
          <cell r="NA185" t="str">
            <v>Y</v>
          </cell>
          <cell r="NB185" t="str">
            <v>Y</v>
          </cell>
          <cell r="NC185" t="str">
            <v>Y</v>
          </cell>
          <cell r="ND185" t="str">
            <v>Y</v>
          </cell>
          <cell r="NE185" t="str">
            <v>Y</v>
          </cell>
          <cell r="NF185" t="str">
            <v>Y</v>
          </cell>
          <cell r="NG185" t="str">
            <v>Y</v>
          </cell>
          <cell r="NH185" t="str">
            <v>Y</v>
          </cell>
          <cell r="NI185" t="str">
            <v>Y</v>
          </cell>
          <cell r="NJ185" t="str">
            <v>Y</v>
          </cell>
          <cell r="NK185" t="str">
            <v>Y</v>
          </cell>
          <cell r="NL185" t="str">
            <v>Y</v>
          </cell>
          <cell r="NM185" t="str">
            <v>Y</v>
          </cell>
          <cell r="NN185" t="str">
            <v>Y</v>
          </cell>
          <cell r="NO185" t="str">
            <v>Y</v>
          </cell>
          <cell r="NP185" t="str">
            <v>Y</v>
          </cell>
          <cell r="NQ185" t="str">
            <v>Y</v>
          </cell>
          <cell r="NR185" t="str">
            <v>Y</v>
          </cell>
          <cell r="NS185"/>
          <cell r="NT185"/>
          <cell r="NU185" t="str">
            <v>Y</v>
          </cell>
          <cell r="NV185" t="str">
            <v>Y</v>
          </cell>
          <cell r="NW185" t="str">
            <v>Y</v>
          </cell>
          <cell r="NX185" t="str">
            <v>Y</v>
          </cell>
          <cell r="NY185" t="str">
            <v>Y</v>
          </cell>
          <cell r="NZ185" t="str">
            <v>Y</v>
          </cell>
          <cell r="OA185" t="str">
            <v>Y</v>
          </cell>
          <cell r="OB185" t="str">
            <v>N</v>
          </cell>
          <cell r="OC185"/>
          <cell r="OD185" t="str">
            <v>Y</v>
          </cell>
          <cell r="OE185" t="str">
            <v>Y</v>
          </cell>
          <cell r="OF185" t="str">
            <v>N</v>
          </cell>
          <cell r="OG185" t="str">
            <v>Y</v>
          </cell>
          <cell r="OH185"/>
          <cell r="OI185" t="str">
            <v>Y</v>
          </cell>
          <cell r="OJ185" t="str">
            <v>N</v>
          </cell>
          <cell r="OK185" t="str">
            <v>Y</v>
          </cell>
          <cell r="OL185" t="str">
            <v>Y</v>
          </cell>
          <cell r="OM185" t="str">
            <v>N</v>
          </cell>
          <cell r="ON185" t="str">
            <v>Y</v>
          </cell>
          <cell r="OO185" t="str">
            <v>N</v>
          </cell>
          <cell r="OP185"/>
          <cell r="OQ185" t="str">
            <v>N</v>
          </cell>
          <cell r="OR185" t="str">
            <v>N</v>
          </cell>
          <cell r="OS185" t="str">
            <v>Y</v>
          </cell>
          <cell r="OT185"/>
          <cell r="OU185" t="str">
            <v>Y</v>
          </cell>
          <cell r="OV185" t="str">
            <v>N</v>
          </cell>
          <cell r="OW185" t="str">
            <v>N</v>
          </cell>
          <cell r="OX185" t="str">
            <v>N</v>
          </cell>
          <cell r="OY185" t="str">
            <v>N</v>
          </cell>
          <cell r="OZ185" t="str">
            <v>N</v>
          </cell>
          <cell r="PA185" t="str">
            <v>Y</v>
          </cell>
          <cell r="PB185" t="str">
            <v>Y</v>
          </cell>
          <cell r="PC185" t="str">
            <v>Y</v>
          </cell>
          <cell r="PD185" t="str">
            <v>N</v>
          </cell>
          <cell r="PE185" t="str">
            <v>Y</v>
          </cell>
          <cell r="PF185" t="str">
            <v>Y</v>
          </cell>
          <cell r="PG185" t="str">
            <v>Y</v>
          </cell>
          <cell r="PH185" t="str">
            <v>Y</v>
          </cell>
          <cell r="PI185" t="str">
            <v>Y</v>
          </cell>
          <cell r="PJ185" t="str">
            <v>Y</v>
          </cell>
          <cell r="PK185" t="str">
            <v>Y</v>
          </cell>
          <cell r="PL185" t="str">
            <v>Y</v>
          </cell>
          <cell r="PM185" t="str">
            <v>N</v>
          </cell>
          <cell r="PN185" t="str">
            <v>N</v>
          </cell>
          <cell r="PO185" t="str">
            <v>Y</v>
          </cell>
          <cell r="PP185" t="str">
            <v>Y</v>
          </cell>
          <cell r="PQ185" t="str">
            <v>Y</v>
          </cell>
          <cell r="PR185" t="str">
            <v>N</v>
          </cell>
          <cell r="PS185" t="str">
            <v>Y</v>
          </cell>
          <cell r="PT185" t="str">
            <v>N</v>
          </cell>
          <cell r="PU185" t="str">
            <v>Y</v>
          </cell>
          <cell r="PV185" t="str">
            <v>Y</v>
          </cell>
          <cell r="PW185" t="str">
            <v>N</v>
          </cell>
          <cell r="PX185" t="str">
            <v>Y</v>
          </cell>
          <cell r="PY185" t="str">
            <v>N</v>
          </cell>
          <cell r="PZ185" t="str">
            <v>Y</v>
          </cell>
          <cell r="QA185"/>
          <cell r="QB185" t="str">
            <v>Y</v>
          </cell>
          <cell r="QC185" t="str">
            <v>Y</v>
          </cell>
          <cell r="QD185" t="str">
            <v>Y</v>
          </cell>
          <cell r="QE185" t="str">
            <v>N</v>
          </cell>
          <cell r="QF185" t="str">
            <v>N</v>
          </cell>
          <cell r="QG185" t="str">
            <v>Y</v>
          </cell>
          <cell r="QH185" t="str">
            <v>N</v>
          </cell>
          <cell r="QI185" t="str">
            <v>Y</v>
          </cell>
          <cell r="QJ185" t="str">
            <v>Y</v>
          </cell>
          <cell r="QK185" t="str">
            <v>Y</v>
          </cell>
          <cell r="QL185" t="str">
            <v>Y</v>
          </cell>
          <cell r="QM185" t="str">
            <v>Y</v>
          </cell>
          <cell r="QN185" t="str">
            <v>Y</v>
          </cell>
          <cell r="QO185" t="str">
            <v>N</v>
          </cell>
          <cell r="QP185" t="str">
            <v>Y</v>
          </cell>
          <cell r="QQ185" t="str">
            <v>Y</v>
          </cell>
          <cell r="QR185" t="str">
            <v>N</v>
          </cell>
          <cell r="QS185" t="str">
            <v>Y</v>
          </cell>
          <cell r="QT185" t="str">
            <v>N</v>
          </cell>
          <cell r="QU185" t="str">
            <v>N</v>
          </cell>
          <cell r="QV185" t="str">
            <v>N</v>
          </cell>
          <cell r="QW185" t="str">
            <v>N</v>
          </cell>
          <cell r="QX185" t="str">
            <v>Y</v>
          </cell>
          <cell r="QY185" t="str">
            <v>Y</v>
          </cell>
          <cell r="QZ185"/>
          <cell r="RA185" t="str">
            <v>Y</v>
          </cell>
          <cell r="RB185" t="str">
            <v>N</v>
          </cell>
          <cell r="RC185" t="str">
            <v>Y</v>
          </cell>
          <cell r="RD185" t="str">
            <v>Y</v>
          </cell>
          <cell r="RE185" t="str">
            <v>Y</v>
          </cell>
          <cell r="RF185" t="str">
            <v>Y</v>
          </cell>
          <cell r="RG185" t="str">
            <v>Y</v>
          </cell>
          <cell r="RH185" t="str">
            <v>N</v>
          </cell>
          <cell r="RI185" t="str">
            <v>Y</v>
          </cell>
          <cell r="RJ185" t="str">
            <v>Y</v>
          </cell>
          <cell r="RK185" t="str">
            <v>N</v>
          </cell>
          <cell r="RL185" t="str">
            <v>Y</v>
          </cell>
          <cell r="RM185"/>
          <cell r="RN185" t="str">
            <v>N</v>
          </cell>
          <cell r="RO185" t="str">
            <v>Y</v>
          </cell>
          <cell r="RP185" t="str">
            <v>Y</v>
          </cell>
          <cell r="RQ185" t="str">
            <v>Y</v>
          </cell>
          <cell r="RR185" t="str">
            <v>Y</v>
          </cell>
          <cell r="RS185" t="str">
            <v>Y</v>
          </cell>
          <cell r="RT185" t="str">
            <v>Y</v>
          </cell>
          <cell r="RU185" t="str">
            <v>Y</v>
          </cell>
          <cell r="RV185" t="str">
            <v>N</v>
          </cell>
          <cell r="RW185" t="str">
            <v>N</v>
          </cell>
          <cell r="RX185" t="str">
            <v>N</v>
          </cell>
          <cell r="RY185"/>
          <cell r="RZ185" t="str">
            <v>Y</v>
          </cell>
          <cell r="SA185" t="str">
            <v>Y</v>
          </cell>
          <cell r="SB185" t="str">
            <v>Y</v>
          </cell>
          <cell r="SC185"/>
          <cell r="SD185" t="str">
            <v>Y</v>
          </cell>
          <cell r="SE185" t="str">
            <v>N</v>
          </cell>
          <cell r="SF185" t="str">
            <v>N</v>
          </cell>
          <cell r="SG185" t="str">
            <v>Y</v>
          </cell>
          <cell r="SH185" t="str">
            <v>Y</v>
          </cell>
          <cell r="SI185" t="str">
            <v>Y</v>
          </cell>
          <cell r="SJ185" t="str">
            <v>N</v>
          </cell>
          <cell r="SK185" t="str">
            <v>N</v>
          </cell>
          <cell r="SL185" t="str">
            <v>Y</v>
          </cell>
          <cell r="SM185"/>
          <cell r="SN185" t="str">
            <v>Y</v>
          </cell>
          <cell r="SO185" t="str">
            <v>Y</v>
          </cell>
          <cell r="SP185" t="str">
            <v>Y</v>
          </cell>
          <cell r="SQ185" t="str">
            <v>Y</v>
          </cell>
          <cell r="SR185" t="str">
            <v>Y</v>
          </cell>
          <cell r="SS185" t="str">
            <v>Y</v>
          </cell>
          <cell r="ST185" t="str">
            <v>Y</v>
          </cell>
          <cell r="SU185" t="str">
            <v>Y</v>
          </cell>
          <cell r="SV185" t="str">
            <v>Y</v>
          </cell>
          <cell r="SW185" t="str">
            <v>Y</v>
          </cell>
          <cell r="SX185" t="str">
            <v>Y</v>
          </cell>
          <cell r="SY185" t="str">
            <v>N</v>
          </cell>
          <cell r="SZ185" t="str">
            <v>Y</v>
          </cell>
          <cell r="TA185" t="str">
            <v>Y</v>
          </cell>
          <cell r="TB185" t="str">
            <v>Y</v>
          </cell>
          <cell r="TC185" t="str">
            <v>Y</v>
          </cell>
          <cell r="TD185" t="str">
            <v>Y</v>
          </cell>
          <cell r="TE185" t="str">
            <v>N</v>
          </cell>
          <cell r="TF185" t="str">
            <v>N</v>
          </cell>
          <cell r="TG185" t="str">
            <v>Y</v>
          </cell>
          <cell r="TH185" t="str">
            <v>Y</v>
          </cell>
          <cell r="TI185" t="str">
            <v>Y</v>
          </cell>
          <cell r="TJ185" t="str">
            <v>N</v>
          </cell>
          <cell r="TK185" t="str">
            <v>Y</v>
          </cell>
          <cell r="TL185" t="str">
            <v>Y</v>
          </cell>
          <cell r="TM185" t="str">
            <v>Y</v>
          </cell>
          <cell r="TN185" t="str">
            <v>Y</v>
          </cell>
          <cell r="TO185" t="str">
            <v>Y</v>
          </cell>
          <cell r="TP185" t="str">
            <v>Y</v>
          </cell>
          <cell r="TQ185" t="str">
            <v>N</v>
          </cell>
          <cell r="TR185"/>
          <cell r="TS185" t="str">
            <v>Y</v>
          </cell>
          <cell r="TT185" t="str">
            <v>Y</v>
          </cell>
          <cell r="TU185" t="str">
            <v>Y</v>
          </cell>
          <cell r="TV185" t="str">
            <v>Y</v>
          </cell>
          <cell r="TW185" t="str">
            <v>Y</v>
          </cell>
          <cell r="TX185" t="str">
            <v>Y</v>
          </cell>
          <cell r="TY185" t="str">
            <v>Y</v>
          </cell>
          <cell r="TZ185" t="str">
            <v>Y</v>
          </cell>
          <cell r="UA185" t="str">
            <v>Y</v>
          </cell>
          <cell r="UB185" t="str">
            <v>Y</v>
          </cell>
          <cell r="UC185" t="str">
            <v>N</v>
          </cell>
          <cell r="UD185" t="str">
            <v>N</v>
          </cell>
          <cell r="UE185" t="str">
            <v>Y</v>
          </cell>
          <cell r="UF185" t="str">
            <v>Y</v>
          </cell>
          <cell r="UG185" t="str">
            <v>Y</v>
          </cell>
          <cell r="UH185" t="str">
            <v>Y</v>
          </cell>
          <cell r="UI185" t="str">
            <v>Y</v>
          </cell>
          <cell r="UJ185" t="str">
            <v>N</v>
          </cell>
          <cell r="UK185" t="str">
            <v>Y</v>
          </cell>
          <cell r="UL185" t="str">
            <v>Y</v>
          </cell>
          <cell r="UM185" t="str">
            <v>N</v>
          </cell>
          <cell r="UN185" t="str">
            <v>Y</v>
          </cell>
          <cell r="UO185"/>
          <cell r="UP185" t="str">
            <v>Y</v>
          </cell>
          <cell r="UQ185" t="str">
            <v>N</v>
          </cell>
          <cell r="UR185"/>
          <cell r="US185" t="str">
            <v>Y</v>
          </cell>
          <cell r="UT185" t="str">
            <v>N</v>
          </cell>
          <cell r="UU185" t="str">
            <v>N</v>
          </cell>
          <cell r="UV185" t="str">
            <v>Y</v>
          </cell>
          <cell r="UW185" t="str">
            <v>Y</v>
          </cell>
          <cell r="UX185" t="str">
            <v>Y</v>
          </cell>
          <cell r="UY185" t="str">
            <v>Y</v>
          </cell>
          <cell r="UZ185" t="str">
            <v>Y</v>
          </cell>
          <cell r="VA185" t="str">
            <v>Y</v>
          </cell>
          <cell r="VB185" t="str">
            <v>Y</v>
          </cell>
          <cell r="VC185" t="str">
            <v>Y</v>
          </cell>
          <cell r="VD185" t="str">
            <v>Y</v>
          </cell>
          <cell r="VE185" t="str">
            <v>Y</v>
          </cell>
          <cell r="VF185" t="str">
            <v>Y</v>
          </cell>
          <cell r="VG185"/>
          <cell r="VH185" t="str">
            <v>Y</v>
          </cell>
          <cell r="VI185" t="str">
            <v>Y</v>
          </cell>
          <cell r="VJ185" t="str">
            <v>Y</v>
          </cell>
          <cell r="VK185" t="str">
            <v>N</v>
          </cell>
          <cell r="VL185" t="str">
            <v>N</v>
          </cell>
          <cell r="VM185"/>
          <cell r="VN185" t="str">
            <v>Y</v>
          </cell>
          <cell r="VO185" t="str">
            <v>Y</v>
          </cell>
          <cell r="VP185"/>
          <cell r="VQ185" t="str">
            <v>Y</v>
          </cell>
          <cell r="VR185" t="str">
            <v>Y</v>
          </cell>
          <cell r="VS185" t="str">
            <v>Y</v>
          </cell>
          <cell r="VT185" t="str">
            <v>N</v>
          </cell>
          <cell r="VU185" t="str">
            <v>Y</v>
          </cell>
          <cell r="VV185" t="str">
            <v>Y</v>
          </cell>
          <cell r="VW185" t="str">
            <v>Y</v>
          </cell>
          <cell r="VX185"/>
          <cell r="VY185" t="str">
            <v>Y</v>
          </cell>
          <cell r="VZ185" t="str">
            <v>N</v>
          </cell>
          <cell r="WA185"/>
          <cell r="WB185"/>
          <cell r="WC185" t="str">
            <v>N</v>
          </cell>
          <cell r="WD185" t="str">
            <v>Y</v>
          </cell>
          <cell r="WE185" t="str">
            <v>Y</v>
          </cell>
          <cell r="WF185"/>
          <cell r="WG185" t="str">
            <v>Y</v>
          </cell>
          <cell r="WH185" t="str">
            <v>Y</v>
          </cell>
          <cell r="WI185" t="str">
            <v>N</v>
          </cell>
          <cell r="WJ185"/>
          <cell r="WK185"/>
          <cell r="WL185" t="str">
            <v>N</v>
          </cell>
          <cell r="WM185" t="str">
            <v>Y</v>
          </cell>
          <cell r="WN185" t="str">
            <v>N</v>
          </cell>
          <cell r="WO185" t="str">
            <v>Y</v>
          </cell>
          <cell r="WP185"/>
          <cell r="WQ185"/>
          <cell r="WR185"/>
          <cell r="WS185" t="str">
            <v>N</v>
          </cell>
          <cell r="WT185" t="str">
            <v>N</v>
          </cell>
          <cell r="WU185" t="str">
            <v>Y</v>
          </cell>
          <cell r="WV185" t="str">
            <v>Y</v>
          </cell>
          <cell r="WW185" t="str">
            <v>N</v>
          </cell>
          <cell r="WX185" t="str">
            <v>N</v>
          </cell>
          <cell r="WY185" t="str">
            <v>Y</v>
          </cell>
          <cell r="WZ185" t="str">
            <v>Y</v>
          </cell>
          <cell r="XA185"/>
          <cell r="XB185" t="str">
            <v>N</v>
          </cell>
          <cell r="XC185"/>
          <cell r="XD185"/>
          <cell r="XE185"/>
          <cell r="XF185"/>
          <cell r="XG185"/>
          <cell r="XH185"/>
          <cell r="XI185" t="str">
            <v>N</v>
          </cell>
          <cell r="XJ185"/>
          <cell r="XK185" t="str">
            <v>N</v>
          </cell>
          <cell r="XL185" t="str">
            <v>N</v>
          </cell>
          <cell r="XM185"/>
          <cell r="XN185" t="str">
            <v>N</v>
          </cell>
          <cell r="XO185"/>
          <cell r="XP185" t="str">
            <v>Y</v>
          </cell>
          <cell r="XQ185" t="str">
            <v>N</v>
          </cell>
          <cell r="XR185" t="str">
            <v>N</v>
          </cell>
          <cell r="XS185" t="str">
            <v>Y</v>
          </cell>
          <cell r="XT185" t="str">
            <v>N</v>
          </cell>
          <cell r="XU185" t="str">
            <v>N</v>
          </cell>
          <cell r="XV185" t="str">
            <v>Y</v>
          </cell>
        </row>
        <row r="186">
          <cell r="E186" t="str">
            <v>Y</v>
          </cell>
          <cell r="F186" t="str">
            <v>Y</v>
          </cell>
          <cell r="G186" t="str">
            <v>Y</v>
          </cell>
          <cell r="H186" t="str">
            <v>Y</v>
          </cell>
          <cell r="I186" t="str">
            <v>Y</v>
          </cell>
          <cell r="J186" t="str">
            <v>Y</v>
          </cell>
          <cell r="K186" t="str">
            <v>Y</v>
          </cell>
          <cell r="L186" t="str">
            <v>Y</v>
          </cell>
          <cell r="M186" t="str">
            <v>Y</v>
          </cell>
          <cell r="N186" t="str">
            <v>Y</v>
          </cell>
          <cell r="O186"/>
          <cell r="P186" t="str">
            <v>Y</v>
          </cell>
          <cell r="Q186" t="str">
            <v>Y</v>
          </cell>
          <cell r="R186" t="str">
            <v>Y</v>
          </cell>
          <cell r="S186" t="str">
            <v>Y</v>
          </cell>
          <cell r="T186" t="str">
            <v>Y</v>
          </cell>
          <cell r="U186" t="str">
            <v>Y</v>
          </cell>
          <cell r="V186" t="str">
            <v>Y</v>
          </cell>
          <cell r="W186" t="str">
            <v>Y</v>
          </cell>
          <cell r="X186" t="str">
            <v>Y</v>
          </cell>
          <cell r="Y186" t="str">
            <v>Y</v>
          </cell>
          <cell r="Z186"/>
          <cell r="AA186" t="str">
            <v>N</v>
          </cell>
          <cell r="AB186" t="str">
            <v>Y</v>
          </cell>
          <cell r="AC186" t="str">
            <v>Y</v>
          </cell>
          <cell r="AD186" t="str">
            <v>Y</v>
          </cell>
          <cell r="AE186" t="str">
            <v>Y</v>
          </cell>
          <cell r="AF186" t="str">
            <v>Y</v>
          </cell>
          <cell r="AG186" t="str">
            <v>Y</v>
          </cell>
          <cell r="AH186" t="str">
            <v>Y</v>
          </cell>
          <cell r="AI186" t="str">
            <v>Y</v>
          </cell>
          <cell r="AJ186" t="str">
            <v>Y</v>
          </cell>
          <cell r="AK186" t="str">
            <v>Y</v>
          </cell>
          <cell r="AL186" t="str">
            <v>Y</v>
          </cell>
          <cell r="AM186" t="str">
            <v>Y</v>
          </cell>
          <cell r="AN186" t="str">
            <v>N</v>
          </cell>
          <cell r="AO186" t="str">
            <v>Y</v>
          </cell>
          <cell r="AP186" t="str">
            <v>N</v>
          </cell>
          <cell r="AQ186" t="str">
            <v>Y</v>
          </cell>
          <cell r="AR186" t="str">
            <v>N</v>
          </cell>
          <cell r="AS186" t="str">
            <v>Y</v>
          </cell>
          <cell r="AT186" t="str">
            <v>N</v>
          </cell>
          <cell r="AU186" t="str">
            <v>N</v>
          </cell>
          <cell r="AV186" t="str">
            <v>Y</v>
          </cell>
          <cell r="AW186" t="str">
            <v>Y</v>
          </cell>
          <cell r="AX186" t="str">
            <v>Y</v>
          </cell>
          <cell r="AY186"/>
          <cell r="AZ186" t="str">
            <v>N</v>
          </cell>
          <cell r="BA186"/>
          <cell r="BB186" t="str">
            <v>Y</v>
          </cell>
          <cell r="BC186" t="str">
            <v>N</v>
          </cell>
          <cell r="BD186" t="str">
            <v>Y</v>
          </cell>
          <cell r="BE186" t="str">
            <v>Y</v>
          </cell>
          <cell r="BF186" t="str">
            <v>N</v>
          </cell>
          <cell r="BG186" t="str">
            <v>Y</v>
          </cell>
          <cell r="BH186" t="str">
            <v>N</v>
          </cell>
          <cell r="BI186" t="str">
            <v>N</v>
          </cell>
          <cell r="BJ186" t="str">
            <v>Y</v>
          </cell>
          <cell r="BK186" t="str">
            <v>Y</v>
          </cell>
          <cell r="BL186" t="str">
            <v>N</v>
          </cell>
          <cell r="BM186" t="str">
            <v>N</v>
          </cell>
          <cell r="BN186" t="str">
            <v>Y</v>
          </cell>
          <cell r="BO186" t="str">
            <v>N</v>
          </cell>
          <cell r="BP186" t="str">
            <v>Y</v>
          </cell>
          <cell r="BQ186" t="str">
            <v>Y</v>
          </cell>
          <cell r="BR186" t="str">
            <v>N</v>
          </cell>
          <cell r="BS186" t="str">
            <v>Y</v>
          </cell>
          <cell r="BT186" t="str">
            <v>Y</v>
          </cell>
          <cell r="BU186" t="str">
            <v>Y</v>
          </cell>
          <cell r="BV186" t="str">
            <v>Y</v>
          </cell>
          <cell r="BW186" t="str">
            <v>Y</v>
          </cell>
          <cell r="BX186" t="str">
            <v>Y</v>
          </cell>
          <cell r="BY186" t="str">
            <v>Y</v>
          </cell>
          <cell r="BZ186" t="str">
            <v>Y</v>
          </cell>
          <cell r="CA186" t="str">
            <v>Y</v>
          </cell>
          <cell r="CB186" t="str">
            <v>Y</v>
          </cell>
          <cell r="CC186" t="str">
            <v>Y</v>
          </cell>
          <cell r="CD186" t="str">
            <v>Y</v>
          </cell>
          <cell r="CE186" t="str">
            <v>Y</v>
          </cell>
          <cell r="CF186" t="str">
            <v>Y</v>
          </cell>
          <cell r="CG186" t="str">
            <v>Y</v>
          </cell>
          <cell r="CH186" t="str">
            <v>Y</v>
          </cell>
          <cell r="CI186" t="str">
            <v>Y</v>
          </cell>
          <cell r="CJ186" t="str">
            <v>Y</v>
          </cell>
          <cell r="CK186" t="str">
            <v>Y</v>
          </cell>
          <cell r="CL186" t="str">
            <v>Y</v>
          </cell>
          <cell r="CM186"/>
          <cell r="CN186" t="str">
            <v>Y</v>
          </cell>
          <cell r="CO186" t="str">
            <v>Y</v>
          </cell>
          <cell r="CP186" t="str">
            <v>Y</v>
          </cell>
          <cell r="CQ186" t="str">
            <v>Y</v>
          </cell>
          <cell r="CR186"/>
          <cell r="CS186" t="str">
            <v>Y</v>
          </cell>
          <cell r="CT186" t="str">
            <v>Y</v>
          </cell>
          <cell r="CU186" t="str">
            <v>Y</v>
          </cell>
          <cell r="CV186" t="str">
            <v>Y</v>
          </cell>
          <cell r="CW186" t="str">
            <v>Y</v>
          </cell>
          <cell r="CX186" t="str">
            <v>Y</v>
          </cell>
          <cell r="CY186" t="str">
            <v>Y</v>
          </cell>
          <cell r="CZ186" t="str">
            <v>Y</v>
          </cell>
          <cell r="DA186" t="str">
            <v>Y</v>
          </cell>
          <cell r="DB186" t="str">
            <v>Y</v>
          </cell>
          <cell r="DC186" t="str">
            <v>Y</v>
          </cell>
          <cell r="DD186" t="str">
            <v>Y</v>
          </cell>
          <cell r="DE186" t="str">
            <v>Y</v>
          </cell>
          <cell r="DF186" t="str">
            <v>Y</v>
          </cell>
          <cell r="DG186" t="str">
            <v>Y</v>
          </cell>
          <cell r="DH186" t="str">
            <v>Y</v>
          </cell>
          <cell r="DI186" t="str">
            <v>Y</v>
          </cell>
          <cell r="DJ186" t="str">
            <v>Y</v>
          </cell>
          <cell r="DK186" t="str">
            <v>N</v>
          </cell>
          <cell r="DL186" t="str">
            <v>Y</v>
          </cell>
          <cell r="DM186" t="str">
            <v>Y</v>
          </cell>
          <cell r="DN186" t="str">
            <v>Y</v>
          </cell>
          <cell r="DO186" t="str">
            <v>Y</v>
          </cell>
          <cell r="DP186" t="str">
            <v>Y</v>
          </cell>
          <cell r="DQ186" t="str">
            <v>Y</v>
          </cell>
          <cell r="DR186" t="str">
            <v>Y</v>
          </cell>
          <cell r="DS186" t="str">
            <v>N</v>
          </cell>
          <cell r="DT186" t="str">
            <v>Y</v>
          </cell>
          <cell r="DU186" t="str">
            <v>Y</v>
          </cell>
          <cell r="DV186" t="str">
            <v>Y</v>
          </cell>
          <cell r="DW186" t="str">
            <v>Y</v>
          </cell>
          <cell r="DX186" t="str">
            <v>N</v>
          </cell>
          <cell r="DY186" t="str">
            <v>Y</v>
          </cell>
          <cell r="DZ186" t="str">
            <v>Y</v>
          </cell>
          <cell r="EA186" t="str">
            <v>Y</v>
          </cell>
          <cell r="EB186"/>
          <cell r="EC186" t="str">
            <v>Y</v>
          </cell>
          <cell r="ED186" t="str">
            <v>Y</v>
          </cell>
          <cell r="EE186" t="str">
            <v>N</v>
          </cell>
          <cell r="EF186" t="str">
            <v>N</v>
          </cell>
          <cell r="EG186" t="str">
            <v>N</v>
          </cell>
          <cell r="EH186" t="str">
            <v>Y</v>
          </cell>
          <cell r="EI186" t="str">
            <v>Y</v>
          </cell>
          <cell r="EJ186" t="str">
            <v>Y</v>
          </cell>
          <cell r="EK186" t="str">
            <v>Y</v>
          </cell>
          <cell r="EL186"/>
          <cell r="EM186" t="str">
            <v>Y</v>
          </cell>
          <cell r="EN186" t="str">
            <v>Y</v>
          </cell>
          <cell r="EO186" t="str">
            <v>Y</v>
          </cell>
          <cell r="EP186" t="str">
            <v>Y</v>
          </cell>
          <cell r="EQ186" t="str">
            <v>Y</v>
          </cell>
          <cell r="ER186" t="str">
            <v>Y</v>
          </cell>
          <cell r="ES186" t="str">
            <v>Y</v>
          </cell>
          <cell r="ET186" t="str">
            <v>Y</v>
          </cell>
          <cell r="EU186" t="str">
            <v>Y</v>
          </cell>
          <cell r="EV186" t="str">
            <v>Y</v>
          </cell>
          <cell r="EW186" t="str">
            <v>Y</v>
          </cell>
          <cell r="EX186" t="str">
            <v>Y</v>
          </cell>
          <cell r="EY186"/>
          <cell r="EZ186" t="str">
            <v>N</v>
          </cell>
          <cell r="FA186" t="str">
            <v>N</v>
          </cell>
          <cell r="FB186" t="str">
            <v>N</v>
          </cell>
          <cell r="FC186" t="str">
            <v>N</v>
          </cell>
          <cell r="FD186" t="str">
            <v>Y</v>
          </cell>
          <cell r="FE186" t="str">
            <v>Y</v>
          </cell>
          <cell r="FF186" t="str">
            <v>Y</v>
          </cell>
          <cell r="FG186" t="str">
            <v>Y</v>
          </cell>
          <cell r="FH186" t="str">
            <v>Y</v>
          </cell>
          <cell r="FI186" t="str">
            <v>Y</v>
          </cell>
          <cell r="FJ186" t="str">
            <v>N</v>
          </cell>
          <cell r="FK186" t="str">
            <v>Y</v>
          </cell>
          <cell r="FL186" t="str">
            <v>Y</v>
          </cell>
          <cell r="FM186" t="str">
            <v>Y</v>
          </cell>
          <cell r="FN186" t="str">
            <v>Y</v>
          </cell>
          <cell r="FO186" t="str">
            <v>Y</v>
          </cell>
          <cell r="FP186" t="str">
            <v>Y</v>
          </cell>
          <cell r="FQ186" t="str">
            <v>Y</v>
          </cell>
          <cell r="FR186" t="str">
            <v>Y</v>
          </cell>
          <cell r="FS186" t="str">
            <v>Y</v>
          </cell>
          <cell r="FT186" t="str">
            <v>Y</v>
          </cell>
          <cell r="FU186" t="str">
            <v>Y</v>
          </cell>
          <cell r="FV186" t="str">
            <v>Y</v>
          </cell>
          <cell r="FW186" t="str">
            <v>Y</v>
          </cell>
          <cell r="FX186" t="str">
            <v>Y</v>
          </cell>
          <cell r="FY186" t="str">
            <v>Y</v>
          </cell>
          <cell r="FZ186" t="str">
            <v>Y</v>
          </cell>
          <cell r="GA186" t="str">
            <v>Y</v>
          </cell>
          <cell r="GB186"/>
          <cell r="GC186" t="str">
            <v>Y</v>
          </cell>
          <cell r="GD186" t="str">
            <v>Y</v>
          </cell>
          <cell r="GE186"/>
          <cell r="GF186" t="str">
            <v>Y</v>
          </cell>
          <cell r="GG186" t="str">
            <v>Y</v>
          </cell>
          <cell r="GH186" t="str">
            <v>Y</v>
          </cell>
          <cell r="GI186" t="str">
            <v>Y</v>
          </cell>
          <cell r="GJ186" t="str">
            <v>Y</v>
          </cell>
          <cell r="GK186" t="str">
            <v>Y</v>
          </cell>
          <cell r="GL186" t="str">
            <v>Y</v>
          </cell>
          <cell r="GM186" t="str">
            <v>Y</v>
          </cell>
          <cell r="GN186" t="str">
            <v>Y</v>
          </cell>
          <cell r="GO186" t="str">
            <v>Y</v>
          </cell>
          <cell r="GP186" t="str">
            <v>Y</v>
          </cell>
          <cell r="GQ186" t="str">
            <v>Y</v>
          </cell>
          <cell r="GR186" t="str">
            <v>Y</v>
          </cell>
          <cell r="GS186" t="str">
            <v>Y</v>
          </cell>
          <cell r="GT186" t="str">
            <v>Y</v>
          </cell>
          <cell r="GU186" t="str">
            <v>Y</v>
          </cell>
          <cell r="GV186" t="str">
            <v>Y</v>
          </cell>
          <cell r="GW186" t="str">
            <v>Y</v>
          </cell>
          <cell r="GX186" t="str">
            <v>Y</v>
          </cell>
          <cell r="GY186" t="str">
            <v>Y</v>
          </cell>
          <cell r="GZ186" t="str">
            <v>Y</v>
          </cell>
          <cell r="HA186" t="str">
            <v>Y</v>
          </cell>
          <cell r="HB186" t="str">
            <v>Y</v>
          </cell>
          <cell r="HC186" t="str">
            <v>Y</v>
          </cell>
          <cell r="HD186" t="str">
            <v>Y</v>
          </cell>
          <cell r="HE186" t="str">
            <v>Y</v>
          </cell>
          <cell r="HF186"/>
          <cell r="HG186" t="str">
            <v>Y</v>
          </cell>
          <cell r="HH186" t="str">
            <v>Y</v>
          </cell>
          <cell r="HI186" t="str">
            <v>Y</v>
          </cell>
          <cell r="HJ186" t="str">
            <v>Y</v>
          </cell>
          <cell r="HK186" t="str">
            <v>Y</v>
          </cell>
          <cell r="HL186" t="str">
            <v>Y</v>
          </cell>
          <cell r="HM186" t="str">
            <v>Y</v>
          </cell>
          <cell r="HN186" t="str">
            <v>Y</v>
          </cell>
          <cell r="HO186" t="str">
            <v>Y</v>
          </cell>
          <cell r="HP186"/>
          <cell r="HQ186" t="str">
            <v>Y</v>
          </cell>
          <cell r="HR186" t="str">
            <v>Y</v>
          </cell>
          <cell r="HS186" t="str">
            <v>Y</v>
          </cell>
          <cell r="HT186" t="str">
            <v>Y</v>
          </cell>
          <cell r="HU186" t="str">
            <v>Y</v>
          </cell>
          <cell r="HV186" t="str">
            <v>Y</v>
          </cell>
          <cell r="HW186" t="str">
            <v>Y</v>
          </cell>
          <cell r="HX186" t="str">
            <v>Y</v>
          </cell>
          <cell r="HY186"/>
          <cell r="HZ186" t="str">
            <v>Y</v>
          </cell>
          <cell r="IA186" t="str">
            <v>Y</v>
          </cell>
          <cell r="IB186" t="str">
            <v>Y</v>
          </cell>
          <cell r="IC186" t="str">
            <v>N</v>
          </cell>
          <cell r="ID186" t="str">
            <v>Y</v>
          </cell>
          <cell r="IE186" t="str">
            <v>N</v>
          </cell>
          <cell r="IF186" t="str">
            <v>N</v>
          </cell>
          <cell r="IG186" t="str">
            <v>N</v>
          </cell>
          <cell r="IH186" t="str">
            <v>Y</v>
          </cell>
          <cell r="II186"/>
          <cell r="IJ186" t="str">
            <v>Y</v>
          </cell>
          <cell r="IK186" t="str">
            <v>Y</v>
          </cell>
          <cell r="IL186" t="str">
            <v>Y</v>
          </cell>
          <cell r="IM186" t="str">
            <v>N</v>
          </cell>
          <cell r="IN186"/>
          <cell r="IO186" t="str">
            <v>N</v>
          </cell>
          <cell r="IP186" t="str">
            <v>Y</v>
          </cell>
          <cell r="IQ186" t="str">
            <v>Y</v>
          </cell>
          <cell r="IR186" t="str">
            <v>Y</v>
          </cell>
          <cell r="IS186" t="str">
            <v>Y</v>
          </cell>
          <cell r="IT186" t="str">
            <v>Y</v>
          </cell>
          <cell r="IU186" t="str">
            <v>Y</v>
          </cell>
          <cell r="IV186" t="str">
            <v>Y</v>
          </cell>
          <cell r="IW186"/>
          <cell r="IX186" t="str">
            <v>Y</v>
          </cell>
          <cell r="IY186" t="str">
            <v>Y</v>
          </cell>
          <cell r="IZ186" t="str">
            <v>Y</v>
          </cell>
          <cell r="JA186" t="str">
            <v>Y</v>
          </cell>
          <cell r="JB186" t="str">
            <v>Y</v>
          </cell>
          <cell r="JC186" t="str">
            <v>Y</v>
          </cell>
          <cell r="JD186" t="str">
            <v>Y</v>
          </cell>
          <cell r="JE186" t="str">
            <v>Y</v>
          </cell>
          <cell r="JF186" t="str">
            <v>Y</v>
          </cell>
          <cell r="JG186"/>
          <cell r="JH186" t="str">
            <v>Y</v>
          </cell>
          <cell r="JI186"/>
          <cell r="JJ186" t="str">
            <v>Y</v>
          </cell>
          <cell r="JK186" t="str">
            <v>Y</v>
          </cell>
          <cell r="JL186" t="str">
            <v>Y</v>
          </cell>
          <cell r="JM186" t="str">
            <v>Y</v>
          </cell>
          <cell r="JN186" t="str">
            <v>Y</v>
          </cell>
          <cell r="JO186" t="str">
            <v>Y</v>
          </cell>
          <cell r="JP186" t="str">
            <v>Y</v>
          </cell>
          <cell r="JQ186" t="str">
            <v>Y</v>
          </cell>
          <cell r="JR186" t="str">
            <v>Y</v>
          </cell>
          <cell r="JS186" t="str">
            <v>Y</v>
          </cell>
          <cell r="JT186" t="str">
            <v>Y</v>
          </cell>
          <cell r="JU186" t="str">
            <v>Y</v>
          </cell>
          <cell r="JV186" t="str">
            <v>Y</v>
          </cell>
          <cell r="JW186" t="str">
            <v>Y</v>
          </cell>
          <cell r="JX186" t="str">
            <v>Y</v>
          </cell>
          <cell r="JY186" t="str">
            <v>Y</v>
          </cell>
          <cell r="JZ186" t="str">
            <v>Y</v>
          </cell>
          <cell r="KA186" t="str">
            <v>Y</v>
          </cell>
          <cell r="KB186" t="str">
            <v>Y</v>
          </cell>
          <cell r="KC186" t="str">
            <v>Y</v>
          </cell>
          <cell r="KD186" t="str">
            <v>Y</v>
          </cell>
          <cell r="KE186" t="str">
            <v>Y</v>
          </cell>
          <cell r="KF186" t="str">
            <v>Y</v>
          </cell>
          <cell r="KG186" t="str">
            <v>N</v>
          </cell>
          <cell r="KH186"/>
          <cell r="KI186" t="str">
            <v>N</v>
          </cell>
          <cell r="KJ186" t="str">
            <v>N</v>
          </cell>
          <cell r="KK186" t="str">
            <v>N</v>
          </cell>
          <cell r="KL186" t="str">
            <v>N</v>
          </cell>
          <cell r="KM186" t="str">
            <v>N</v>
          </cell>
          <cell r="KN186" t="str">
            <v>N</v>
          </cell>
          <cell r="KO186" t="str">
            <v>N</v>
          </cell>
          <cell r="KP186" t="str">
            <v>Y</v>
          </cell>
          <cell r="KQ186" t="str">
            <v>Y</v>
          </cell>
          <cell r="KR186" t="str">
            <v>Y</v>
          </cell>
          <cell r="KS186" t="str">
            <v>N</v>
          </cell>
          <cell r="KT186" t="str">
            <v>N</v>
          </cell>
          <cell r="KU186" t="str">
            <v>Y</v>
          </cell>
          <cell r="KV186" t="str">
            <v>Y</v>
          </cell>
          <cell r="KW186" t="str">
            <v>Y</v>
          </cell>
          <cell r="KX186" t="str">
            <v>Y</v>
          </cell>
          <cell r="KY186" t="str">
            <v>N</v>
          </cell>
          <cell r="KZ186" t="str">
            <v>Y</v>
          </cell>
          <cell r="LA186" t="str">
            <v>Y</v>
          </cell>
          <cell r="LB186" t="str">
            <v>Y</v>
          </cell>
          <cell r="LC186" t="str">
            <v>Y</v>
          </cell>
          <cell r="LD186" t="str">
            <v>Y</v>
          </cell>
          <cell r="LE186" t="str">
            <v>Y</v>
          </cell>
          <cell r="LF186" t="str">
            <v>Y</v>
          </cell>
          <cell r="LG186" t="str">
            <v>Y</v>
          </cell>
          <cell r="LH186" t="str">
            <v>Y</v>
          </cell>
          <cell r="LI186" t="str">
            <v>Y</v>
          </cell>
          <cell r="LJ186" t="str">
            <v>Y</v>
          </cell>
          <cell r="LK186" t="str">
            <v>Y</v>
          </cell>
          <cell r="LL186" t="str">
            <v>Y</v>
          </cell>
          <cell r="LM186" t="str">
            <v>Y</v>
          </cell>
          <cell r="LN186" t="str">
            <v>Y</v>
          </cell>
          <cell r="LO186" t="str">
            <v>Y</v>
          </cell>
          <cell r="LP186" t="str">
            <v>Y</v>
          </cell>
          <cell r="LQ186" t="str">
            <v>Y</v>
          </cell>
          <cell r="LR186"/>
          <cell r="LS186" t="str">
            <v>Y</v>
          </cell>
          <cell r="LT186" t="str">
            <v>Y</v>
          </cell>
          <cell r="LU186" t="str">
            <v>Y</v>
          </cell>
          <cell r="LV186" t="str">
            <v>Y</v>
          </cell>
          <cell r="LW186" t="str">
            <v>Y</v>
          </cell>
          <cell r="LX186" t="str">
            <v>Y</v>
          </cell>
          <cell r="LY186" t="str">
            <v>Y</v>
          </cell>
          <cell r="LZ186" t="str">
            <v>Y</v>
          </cell>
          <cell r="MA186" t="str">
            <v>Y</v>
          </cell>
          <cell r="MB186" t="str">
            <v>Y</v>
          </cell>
          <cell r="MC186" t="str">
            <v>Y</v>
          </cell>
          <cell r="MD186" t="str">
            <v>Y</v>
          </cell>
          <cell r="ME186" t="str">
            <v>Y</v>
          </cell>
          <cell r="MF186" t="str">
            <v>Y</v>
          </cell>
          <cell r="MG186" t="str">
            <v>Y</v>
          </cell>
          <cell r="MH186" t="str">
            <v>Y</v>
          </cell>
          <cell r="MI186" t="str">
            <v>Y</v>
          </cell>
          <cell r="MJ186" t="str">
            <v>Y</v>
          </cell>
          <cell r="MK186" t="str">
            <v>N</v>
          </cell>
          <cell r="ML186" t="str">
            <v>Y</v>
          </cell>
          <cell r="MM186" t="str">
            <v>Y</v>
          </cell>
          <cell r="MN186" t="str">
            <v>Y</v>
          </cell>
          <cell r="MO186" t="str">
            <v>Y</v>
          </cell>
          <cell r="MP186" t="str">
            <v>Y</v>
          </cell>
          <cell r="MQ186"/>
          <cell r="MR186" t="str">
            <v>Y</v>
          </cell>
          <cell r="MS186" t="str">
            <v>Y</v>
          </cell>
          <cell r="MT186" t="str">
            <v>Y</v>
          </cell>
          <cell r="MU186" t="str">
            <v>Y</v>
          </cell>
          <cell r="MV186" t="str">
            <v>Y</v>
          </cell>
          <cell r="MW186" t="str">
            <v>Y</v>
          </cell>
          <cell r="MX186" t="str">
            <v>Y</v>
          </cell>
          <cell r="MY186" t="str">
            <v>Y</v>
          </cell>
          <cell r="MZ186" t="str">
            <v>Y</v>
          </cell>
          <cell r="NA186" t="str">
            <v>Y</v>
          </cell>
          <cell r="NB186" t="str">
            <v>Y</v>
          </cell>
          <cell r="NC186" t="str">
            <v>Y</v>
          </cell>
          <cell r="ND186" t="str">
            <v>Y</v>
          </cell>
          <cell r="NE186" t="str">
            <v>Y</v>
          </cell>
          <cell r="NF186" t="str">
            <v>Y</v>
          </cell>
          <cell r="NG186" t="str">
            <v>Y</v>
          </cell>
          <cell r="NH186" t="str">
            <v>Y</v>
          </cell>
          <cell r="NI186" t="str">
            <v>Y</v>
          </cell>
          <cell r="NJ186" t="str">
            <v>Y</v>
          </cell>
          <cell r="NK186" t="str">
            <v>Y</v>
          </cell>
          <cell r="NL186" t="str">
            <v>Y</v>
          </cell>
          <cell r="NM186" t="str">
            <v>Y</v>
          </cell>
          <cell r="NN186" t="str">
            <v>Y</v>
          </cell>
          <cell r="NO186" t="str">
            <v>Y</v>
          </cell>
          <cell r="NP186" t="str">
            <v>Y</v>
          </cell>
          <cell r="NQ186" t="str">
            <v>Y</v>
          </cell>
          <cell r="NR186" t="str">
            <v>Y</v>
          </cell>
          <cell r="NS186"/>
          <cell r="NT186"/>
          <cell r="NU186" t="str">
            <v>Y</v>
          </cell>
          <cell r="NV186" t="str">
            <v>Y</v>
          </cell>
          <cell r="NW186" t="str">
            <v>Y</v>
          </cell>
          <cell r="NX186" t="str">
            <v>Y</v>
          </cell>
          <cell r="NY186" t="str">
            <v>Y</v>
          </cell>
          <cell r="NZ186" t="str">
            <v>Y</v>
          </cell>
          <cell r="OA186" t="str">
            <v>Y</v>
          </cell>
          <cell r="OB186" t="str">
            <v>Y</v>
          </cell>
          <cell r="OC186"/>
          <cell r="OD186" t="str">
            <v>Y</v>
          </cell>
          <cell r="OE186" t="str">
            <v>Y</v>
          </cell>
          <cell r="OF186" t="str">
            <v>N</v>
          </cell>
          <cell r="OG186" t="str">
            <v>Y</v>
          </cell>
          <cell r="OH186"/>
          <cell r="OI186" t="str">
            <v>Y</v>
          </cell>
          <cell r="OJ186" t="str">
            <v>Y</v>
          </cell>
          <cell r="OK186" t="str">
            <v>Y</v>
          </cell>
          <cell r="OL186" t="str">
            <v>Y</v>
          </cell>
          <cell r="OM186" t="str">
            <v>Y</v>
          </cell>
          <cell r="ON186" t="str">
            <v>Y</v>
          </cell>
          <cell r="OO186" t="str">
            <v>Y</v>
          </cell>
          <cell r="OP186"/>
          <cell r="OQ186" t="str">
            <v>Y</v>
          </cell>
          <cell r="OR186" t="str">
            <v>Y</v>
          </cell>
          <cell r="OS186" t="str">
            <v>Y</v>
          </cell>
          <cell r="OT186"/>
          <cell r="OU186" t="str">
            <v>Y</v>
          </cell>
          <cell r="OV186" t="str">
            <v>Y</v>
          </cell>
          <cell r="OW186" t="str">
            <v>N</v>
          </cell>
          <cell r="OX186" t="str">
            <v>N</v>
          </cell>
          <cell r="OY186" t="str">
            <v>N</v>
          </cell>
          <cell r="OZ186" t="str">
            <v>N</v>
          </cell>
          <cell r="PA186" t="str">
            <v>Y</v>
          </cell>
          <cell r="PB186" t="str">
            <v>Y</v>
          </cell>
          <cell r="PC186" t="str">
            <v>Y</v>
          </cell>
          <cell r="PD186" t="str">
            <v>Y</v>
          </cell>
          <cell r="PE186" t="str">
            <v>Y</v>
          </cell>
          <cell r="PF186" t="str">
            <v>Y</v>
          </cell>
          <cell r="PG186" t="str">
            <v>Y</v>
          </cell>
          <cell r="PH186" t="str">
            <v>Y</v>
          </cell>
          <cell r="PI186" t="str">
            <v>Y</v>
          </cell>
          <cell r="PJ186" t="str">
            <v>Y</v>
          </cell>
          <cell r="PK186" t="str">
            <v>Y</v>
          </cell>
          <cell r="PL186" t="str">
            <v>Y</v>
          </cell>
          <cell r="PM186" t="str">
            <v>N</v>
          </cell>
          <cell r="PN186" t="str">
            <v>N</v>
          </cell>
          <cell r="PO186" t="str">
            <v>Y</v>
          </cell>
          <cell r="PP186" t="str">
            <v>Y</v>
          </cell>
          <cell r="PQ186" t="str">
            <v>Y</v>
          </cell>
          <cell r="PR186" t="str">
            <v>N</v>
          </cell>
          <cell r="PS186" t="str">
            <v>Y</v>
          </cell>
          <cell r="PT186" t="str">
            <v>Y</v>
          </cell>
          <cell r="PU186" t="str">
            <v>Y</v>
          </cell>
          <cell r="PV186" t="str">
            <v>Y</v>
          </cell>
          <cell r="PW186" t="str">
            <v>N</v>
          </cell>
          <cell r="PX186" t="str">
            <v>Y</v>
          </cell>
          <cell r="PY186" t="str">
            <v>N</v>
          </cell>
          <cell r="PZ186" t="str">
            <v>Y</v>
          </cell>
          <cell r="QA186"/>
          <cell r="QB186" t="str">
            <v>Y</v>
          </cell>
          <cell r="QC186" t="str">
            <v>Y</v>
          </cell>
          <cell r="QD186" t="str">
            <v>Y</v>
          </cell>
          <cell r="QE186" t="str">
            <v>Y</v>
          </cell>
          <cell r="QF186" t="str">
            <v>Y</v>
          </cell>
          <cell r="QG186" t="str">
            <v>Y</v>
          </cell>
          <cell r="QH186" t="str">
            <v>N</v>
          </cell>
          <cell r="QI186" t="str">
            <v>Y</v>
          </cell>
          <cell r="QJ186" t="str">
            <v>Y</v>
          </cell>
          <cell r="QK186" t="str">
            <v>Y</v>
          </cell>
          <cell r="QL186" t="str">
            <v>Y</v>
          </cell>
          <cell r="QM186" t="str">
            <v>Y</v>
          </cell>
          <cell r="QN186" t="str">
            <v>Y</v>
          </cell>
          <cell r="QO186" t="str">
            <v>N</v>
          </cell>
          <cell r="QP186" t="str">
            <v>Y</v>
          </cell>
          <cell r="QQ186" t="str">
            <v>Y</v>
          </cell>
          <cell r="QR186" t="str">
            <v>Y</v>
          </cell>
          <cell r="QS186" t="str">
            <v>Y</v>
          </cell>
          <cell r="QT186" t="str">
            <v>Y</v>
          </cell>
          <cell r="QU186" t="str">
            <v>Y</v>
          </cell>
          <cell r="QV186" t="str">
            <v>N</v>
          </cell>
          <cell r="QW186" t="str">
            <v>Y</v>
          </cell>
          <cell r="QX186" t="str">
            <v>Y</v>
          </cell>
          <cell r="QY186" t="str">
            <v>Y</v>
          </cell>
          <cell r="QZ186"/>
          <cell r="RA186" t="str">
            <v>Y</v>
          </cell>
          <cell r="RB186" t="str">
            <v>Y</v>
          </cell>
          <cell r="RC186" t="str">
            <v>Y</v>
          </cell>
          <cell r="RD186" t="str">
            <v>Y</v>
          </cell>
          <cell r="RE186" t="str">
            <v>Y</v>
          </cell>
          <cell r="RF186" t="str">
            <v>Y</v>
          </cell>
          <cell r="RG186" t="str">
            <v>Y</v>
          </cell>
          <cell r="RH186" t="str">
            <v>Y</v>
          </cell>
          <cell r="RI186" t="str">
            <v>Y</v>
          </cell>
          <cell r="RJ186" t="str">
            <v>Y</v>
          </cell>
          <cell r="RK186" t="str">
            <v>N</v>
          </cell>
          <cell r="RL186" t="str">
            <v>Y</v>
          </cell>
          <cell r="RM186"/>
          <cell r="RN186" t="str">
            <v>Y</v>
          </cell>
          <cell r="RO186" t="str">
            <v>Y</v>
          </cell>
          <cell r="RP186" t="str">
            <v>Y</v>
          </cell>
          <cell r="RQ186" t="str">
            <v>Y</v>
          </cell>
          <cell r="RR186" t="str">
            <v>Y</v>
          </cell>
          <cell r="RS186" t="str">
            <v>Y</v>
          </cell>
          <cell r="RT186" t="str">
            <v>Y</v>
          </cell>
          <cell r="RU186" t="str">
            <v>N</v>
          </cell>
          <cell r="RV186" t="str">
            <v>N</v>
          </cell>
          <cell r="RW186" t="str">
            <v>N</v>
          </cell>
          <cell r="RX186" t="str">
            <v>Y</v>
          </cell>
          <cell r="RY186"/>
          <cell r="RZ186" t="str">
            <v>N</v>
          </cell>
          <cell r="SA186" t="str">
            <v>Y</v>
          </cell>
          <cell r="SB186" t="str">
            <v>N</v>
          </cell>
          <cell r="SC186"/>
          <cell r="SD186" t="str">
            <v>N</v>
          </cell>
          <cell r="SE186" t="str">
            <v>Y</v>
          </cell>
          <cell r="SF186" t="str">
            <v>N</v>
          </cell>
          <cell r="SG186" t="str">
            <v>N</v>
          </cell>
          <cell r="SH186" t="str">
            <v>N</v>
          </cell>
          <cell r="SI186" t="str">
            <v>N</v>
          </cell>
          <cell r="SJ186" t="str">
            <v>Y</v>
          </cell>
          <cell r="SK186" t="str">
            <v>Y</v>
          </cell>
          <cell r="SL186" t="str">
            <v>Y</v>
          </cell>
          <cell r="SM186"/>
          <cell r="SN186" t="str">
            <v>Y</v>
          </cell>
          <cell r="SO186" t="str">
            <v>Y</v>
          </cell>
          <cell r="SP186" t="str">
            <v>Y</v>
          </cell>
          <cell r="SQ186" t="str">
            <v>Y</v>
          </cell>
          <cell r="SR186" t="str">
            <v>Y</v>
          </cell>
          <cell r="SS186" t="str">
            <v>Y</v>
          </cell>
          <cell r="ST186" t="str">
            <v>Y</v>
          </cell>
          <cell r="SU186" t="str">
            <v>Y</v>
          </cell>
          <cell r="SV186" t="str">
            <v>Y</v>
          </cell>
          <cell r="SW186" t="str">
            <v>Y</v>
          </cell>
          <cell r="SX186" t="str">
            <v>Y</v>
          </cell>
          <cell r="SY186" t="str">
            <v>Y</v>
          </cell>
          <cell r="SZ186" t="str">
            <v>Y</v>
          </cell>
          <cell r="TA186" t="str">
            <v>Y</v>
          </cell>
          <cell r="TB186" t="str">
            <v>Y</v>
          </cell>
          <cell r="TC186" t="str">
            <v>Y</v>
          </cell>
          <cell r="TD186" t="str">
            <v>Y</v>
          </cell>
          <cell r="TE186" t="str">
            <v>Y</v>
          </cell>
          <cell r="TF186" t="str">
            <v>Y</v>
          </cell>
          <cell r="TG186" t="str">
            <v>Y</v>
          </cell>
          <cell r="TH186" t="str">
            <v>Y</v>
          </cell>
          <cell r="TI186" t="str">
            <v>Y</v>
          </cell>
          <cell r="TJ186" t="str">
            <v>Y</v>
          </cell>
          <cell r="TK186" t="str">
            <v>Y</v>
          </cell>
          <cell r="TL186" t="str">
            <v>Y</v>
          </cell>
          <cell r="TM186" t="str">
            <v>Y</v>
          </cell>
          <cell r="TN186" t="str">
            <v>Y</v>
          </cell>
          <cell r="TO186" t="str">
            <v>Y</v>
          </cell>
          <cell r="TP186" t="str">
            <v>Y</v>
          </cell>
          <cell r="TQ186" t="str">
            <v>Y</v>
          </cell>
          <cell r="TR186"/>
          <cell r="TS186" t="str">
            <v>Y</v>
          </cell>
          <cell r="TT186" t="str">
            <v>Y</v>
          </cell>
          <cell r="TU186" t="str">
            <v>Y</v>
          </cell>
          <cell r="TV186" t="str">
            <v>Y</v>
          </cell>
          <cell r="TW186" t="str">
            <v>Y</v>
          </cell>
          <cell r="TX186" t="str">
            <v>Y</v>
          </cell>
          <cell r="TY186" t="str">
            <v>Y</v>
          </cell>
          <cell r="TZ186" t="str">
            <v>Y</v>
          </cell>
          <cell r="UA186" t="str">
            <v>Y</v>
          </cell>
          <cell r="UB186" t="str">
            <v>Y</v>
          </cell>
          <cell r="UC186" t="str">
            <v>Y</v>
          </cell>
          <cell r="UD186" t="str">
            <v>Y</v>
          </cell>
          <cell r="UE186" t="str">
            <v>Y</v>
          </cell>
          <cell r="UF186" t="str">
            <v>Y</v>
          </cell>
          <cell r="UG186" t="str">
            <v>Y</v>
          </cell>
          <cell r="UH186" t="str">
            <v>Y</v>
          </cell>
          <cell r="UI186" t="str">
            <v>Y</v>
          </cell>
          <cell r="UJ186" t="str">
            <v>N</v>
          </cell>
          <cell r="UK186" t="str">
            <v>Y</v>
          </cell>
          <cell r="UL186" t="str">
            <v>Y</v>
          </cell>
          <cell r="UM186" t="str">
            <v>Y</v>
          </cell>
          <cell r="UN186" t="str">
            <v>Y</v>
          </cell>
          <cell r="UO186"/>
          <cell r="UP186" t="str">
            <v>Y</v>
          </cell>
          <cell r="UQ186" t="str">
            <v>Y</v>
          </cell>
          <cell r="UR186"/>
          <cell r="US186" t="str">
            <v>Y</v>
          </cell>
          <cell r="UT186" t="str">
            <v>Y</v>
          </cell>
          <cell r="UU186" t="str">
            <v>Y</v>
          </cell>
          <cell r="UV186" t="str">
            <v>Y</v>
          </cell>
          <cell r="UW186" t="str">
            <v>Y</v>
          </cell>
          <cell r="UX186" t="str">
            <v>Y</v>
          </cell>
          <cell r="UY186" t="str">
            <v>Y</v>
          </cell>
          <cell r="UZ186" t="str">
            <v>Y</v>
          </cell>
          <cell r="VA186" t="str">
            <v>Y</v>
          </cell>
          <cell r="VB186" t="str">
            <v>Y</v>
          </cell>
          <cell r="VC186" t="str">
            <v>Y</v>
          </cell>
          <cell r="VD186" t="str">
            <v>Y</v>
          </cell>
          <cell r="VE186" t="str">
            <v>Y</v>
          </cell>
          <cell r="VF186" t="str">
            <v>Y</v>
          </cell>
          <cell r="VG186"/>
          <cell r="VH186" t="str">
            <v>Y</v>
          </cell>
          <cell r="VI186" t="str">
            <v>Y</v>
          </cell>
          <cell r="VJ186" t="str">
            <v>Y</v>
          </cell>
          <cell r="VK186" t="str">
            <v>Y</v>
          </cell>
          <cell r="VL186" t="str">
            <v>N</v>
          </cell>
          <cell r="VM186"/>
          <cell r="VN186" t="str">
            <v>Y</v>
          </cell>
          <cell r="VO186" t="str">
            <v>Y</v>
          </cell>
          <cell r="VP186"/>
          <cell r="VQ186" t="str">
            <v>Y</v>
          </cell>
          <cell r="VR186" t="str">
            <v>Y</v>
          </cell>
          <cell r="VS186" t="str">
            <v>Y</v>
          </cell>
          <cell r="VT186" t="str">
            <v>N</v>
          </cell>
          <cell r="VU186" t="str">
            <v>Y</v>
          </cell>
          <cell r="VV186" t="str">
            <v>Y</v>
          </cell>
          <cell r="VW186" t="str">
            <v>Y</v>
          </cell>
          <cell r="VX186"/>
          <cell r="VY186" t="str">
            <v>Y</v>
          </cell>
          <cell r="VZ186" t="str">
            <v>Y</v>
          </cell>
          <cell r="WA186"/>
          <cell r="WB186"/>
          <cell r="WC186" t="str">
            <v>Y</v>
          </cell>
          <cell r="WD186" t="str">
            <v>Y</v>
          </cell>
          <cell r="WE186" t="str">
            <v>Y</v>
          </cell>
          <cell r="WF186"/>
          <cell r="WG186" t="str">
            <v>Y</v>
          </cell>
          <cell r="WH186" t="str">
            <v>Y</v>
          </cell>
          <cell r="WI186" t="str">
            <v>N</v>
          </cell>
          <cell r="WJ186"/>
          <cell r="WK186"/>
          <cell r="WL186" t="str">
            <v>Y</v>
          </cell>
          <cell r="WM186" t="str">
            <v>Y</v>
          </cell>
          <cell r="WN186" t="str">
            <v>Y</v>
          </cell>
          <cell r="WO186" t="str">
            <v>Y</v>
          </cell>
          <cell r="WP186"/>
          <cell r="WQ186"/>
          <cell r="WR186"/>
          <cell r="WS186" t="str">
            <v>Y</v>
          </cell>
          <cell r="WT186" t="str">
            <v>Y</v>
          </cell>
          <cell r="WU186" t="str">
            <v>Y</v>
          </cell>
          <cell r="WV186" t="str">
            <v>Y</v>
          </cell>
          <cell r="WW186" t="str">
            <v>Y</v>
          </cell>
          <cell r="WX186" t="str">
            <v>Y</v>
          </cell>
          <cell r="WY186" t="str">
            <v>Y</v>
          </cell>
          <cell r="WZ186" t="str">
            <v>Y</v>
          </cell>
          <cell r="XA186"/>
          <cell r="XB186" t="str">
            <v>Y</v>
          </cell>
          <cell r="XC186"/>
          <cell r="XD186"/>
          <cell r="XE186"/>
          <cell r="XF186"/>
          <cell r="XG186"/>
          <cell r="XH186"/>
          <cell r="XI186" t="str">
            <v>Y</v>
          </cell>
          <cell r="XJ186"/>
          <cell r="XK186" t="str">
            <v>Y</v>
          </cell>
          <cell r="XL186" t="str">
            <v>Y</v>
          </cell>
          <cell r="XM186"/>
          <cell r="XN186" t="str">
            <v>N</v>
          </cell>
          <cell r="XO186"/>
          <cell r="XP186" t="str">
            <v>Y</v>
          </cell>
          <cell r="XQ186" t="str">
            <v>N</v>
          </cell>
          <cell r="XR186" t="str">
            <v>N</v>
          </cell>
          <cell r="XS186" t="str">
            <v>Y</v>
          </cell>
          <cell r="XT186" t="str">
            <v>Y</v>
          </cell>
          <cell r="XU186" t="str">
            <v>Y</v>
          </cell>
          <cell r="XV186" t="str">
            <v>Y</v>
          </cell>
        </row>
        <row r="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cell r="QK187"/>
          <cell r="QL187"/>
          <cell r="QM187"/>
          <cell r="QN187"/>
          <cell r="QO187"/>
          <cell r="QP187"/>
          <cell r="QQ187"/>
          <cell r="QR187"/>
          <cell r="QS187"/>
          <cell r="QT187"/>
          <cell r="QU187"/>
          <cell r="QV187"/>
          <cell r="QW187"/>
          <cell r="QX187"/>
          <cell r="QY187"/>
          <cell r="QZ187"/>
          <cell r="RA187"/>
          <cell r="RB187"/>
          <cell r="RC187"/>
          <cell r="RD187"/>
          <cell r="RE187"/>
          <cell r="RF187"/>
          <cell r="RG187"/>
          <cell r="RH187"/>
          <cell r="RI187"/>
          <cell r="RJ187"/>
          <cell r="RK187"/>
          <cell r="RL187"/>
          <cell r="RM187"/>
          <cell r="RN187"/>
          <cell r="RO187"/>
          <cell r="RP187"/>
          <cell r="RQ187"/>
          <cell r="RR187"/>
          <cell r="RS187"/>
          <cell r="RT187"/>
          <cell r="RU187"/>
          <cell r="RV187"/>
          <cell r="RW187"/>
          <cell r="RX187"/>
          <cell r="RY187"/>
          <cell r="RZ187"/>
          <cell r="SA187"/>
          <cell r="SB187"/>
          <cell r="SC187"/>
          <cell r="SD187"/>
          <cell r="SE187"/>
          <cell r="SF187"/>
          <cell r="SG187"/>
          <cell r="SH187"/>
          <cell r="SI187"/>
          <cell r="SJ187"/>
          <cell r="SK187"/>
          <cell r="SL187"/>
          <cell r="SM187"/>
          <cell r="SN187"/>
          <cell r="SO187"/>
          <cell r="SP187"/>
          <cell r="SQ187"/>
          <cell r="SR187"/>
          <cell r="SS187"/>
          <cell r="ST187"/>
          <cell r="SU187"/>
          <cell r="SV187"/>
          <cell r="SW187"/>
          <cell r="SX187"/>
          <cell r="SY187"/>
          <cell r="SZ187"/>
          <cell r="TA187"/>
          <cell r="TB187"/>
          <cell r="TC187"/>
          <cell r="TD187"/>
          <cell r="TE187"/>
          <cell r="TF187"/>
          <cell r="TG187"/>
          <cell r="TH187"/>
          <cell r="TI187"/>
          <cell r="TJ187"/>
          <cell r="TK187"/>
          <cell r="TL187"/>
          <cell r="TM187"/>
          <cell r="TN187"/>
          <cell r="TO187"/>
          <cell r="TP187"/>
          <cell r="TQ187"/>
          <cell r="TR187"/>
          <cell r="TS187"/>
          <cell r="TT187"/>
          <cell r="TU187"/>
          <cell r="TV187"/>
          <cell r="TW187"/>
          <cell r="TX187"/>
          <cell r="TY187"/>
          <cell r="TZ187"/>
          <cell r="UA187"/>
          <cell r="UB187"/>
          <cell r="UC187"/>
          <cell r="UD187"/>
          <cell r="UE187"/>
          <cell r="UF187"/>
          <cell r="UG187"/>
          <cell r="UH187"/>
          <cell r="UI187"/>
          <cell r="UJ187"/>
          <cell r="UK187"/>
          <cell r="UL187"/>
          <cell r="UM187"/>
          <cell r="UN187"/>
          <cell r="UO187"/>
          <cell r="UP187"/>
          <cell r="UQ187"/>
          <cell r="UR187"/>
          <cell r="US187"/>
          <cell r="UT187"/>
          <cell r="UU187"/>
          <cell r="UV187"/>
          <cell r="UW187"/>
          <cell r="UX187"/>
          <cell r="UY187"/>
          <cell r="UZ187"/>
          <cell r="VA187"/>
          <cell r="VB187"/>
          <cell r="VC187"/>
          <cell r="VD187"/>
          <cell r="VE187"/>
          <cell r="VF187"/>
          <cell r="VG187"/>
          <cell r="VH187"/>
          <cell r="VI187"/>
          <cell r="VJ187"/>
          <cell r="VK187"/>
          <cell r="VL187"/>
          <cell r="VM187"/>
          <cell r="VN187"/>
          <cell r="VO187"/>
          <cell r="VP187"/>
          <cell r="VQ187"/>
          <cell r="VR187"/>
          <cell r="VS187"/>
          <cell r="VT187"/>
          <cell r="VU187"/>
          <cell r="VV187"/>
          <cell r="VW187"/>
          <cell r="VX187"/>
          <cell r="VY187"/>
          <cell r="VZ187"/>
          <cell r="WA187"/>
          <cell r="WB187"/>
          <cell r="WC187"/>
          <cell r="WD187"/>
          <cell r="WE187"/>
          <cell r="WF187"/>
          <cell r="WG187"/>
          <cell r="WH187"/>
          <cell r="WI187"/>
          <cell r="WJ187"/>
          <cell r="WK187"/>
          <cell r="WL187"/>
          <cell r="WM187"/>
          <cell r="WN187"/>
          <cell r="WO187"/>
          <cell r="WP187"/>
          <cell r="WQ187"/>
          <cell r="WR187"/>
          <cell r="WS187"/>
          <cell r="WT187"/>
          <cell r="WU187"/>
          <cell r="WV187"/>
          <cell r="WW187"/>
          <cell r="WX187"/>
          <cell r="WY187"/>
          <cell r="WZ187"/>
          <cell r="XA187"/>
          <cell r="XB187"/>
          <cell r="XC187"/>
          <cell r="XD187"/>
          <cell r="XE187"/>
          <cell r="XF187"/>
          <cell r="XG187"/>
          <cell r="XH187"/>
          <cell r="XI187"/>
          <cell r="XJ187"/>
          <cell r="XK187"/>
          <cell r="XL187"/>
          <cell r="XM187"/>
          <cell r="XN187"/>
          <cell r="XO187"/>
          <cell r="XP187"/>
          <cell r="XQ187"/>
          <cell r="XR187"/>
          <cell r="XS187"/>
          <cell r="XT187"/>
          <cell r="XU187"/>
          <cell r="XV187"/>
        </row>
        <row r="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cell r="QK188"/>
          <cell r="QL188"/>
          <cell r="QM188"/>
          <cell r="QN188"/>
          <cell r="QO188"/>
          <cell r="QP188"/>
          <cell r="QQ188"/>
          <cell r="QR188"/>
          <cell r="QS188"/>
          <cell r="QT188"/>
          <cell r="QU188"/>
          <cell r="QV188"/>
          <cell r="QW188"/>
          <cell r="QX188"/>
          <cell r="QY188"/>
          <cell r="QZ188"/>
          <cell r="RA188"/>
          <cell r="RB188"/>
          <cell r="RC188"/>
          <cell r="RD188"/>
          <cell r="RE188"/>
          <cell r="RF188"/>
          <cell r="RG188"/>
          <cell r="RH188"/>
          <cell r="RI188"/>
          <cell r="RJ188"/>
          <cell r="RK188"/>
          <cell r="RL188"/>
          <cell r="RM188"/>
          <cell r="RN188"/>
          <cell r="RO188"/>
          <cell r="RP188"/>
          <cell r="RQ188"/>
          <cell r="RR188"/>
          <cell r="RS188"/>
          <cell r="RT188"/>
          <cell r="RU188"/>
          <cell r="RV188"/>
          <cell r="RW188"/>
          <cell r="RX188"/>
          <cell r="RY188"/>
          <cell r="RZ188"/>
          <cell r="SA188"/>
          <cell r="SB188"/>
          <cell r="SC188"/>
          <cell r="SD188"/>
          <cell r="SE188"/>
          <cell r="SF188"/>
          <cell r="SG188"/>
          <cell r="SH188"/>
          <cell r="SI188"/>
          <cell r="SJ188"/>
          <cell r="SK188"/>
          <cell r="SL188"/>
          <cell r="SM188"/>
          <cell r="SN188"/>
          <cell r="SO188"/>
          <cell r="SP188"/>
          <cell r="SQ188"/>
          <cell r="SR188"/>
          <cell r="SS188"/>
          <cell r="ST188"/>
          <cell r="SU188"/>
          <cell r="SV188"/>
          <cell r="SW188"/>
          <cell r="SX188"/>
          <cell r="SY188"/>
          <cell r="SZ188"/>
          <cell r="TA188"/>
          <cell r="TB188"/>
          <cell r="TC188"/>
          <cell r="TD188"/>
          <cell r="TE188"/>
          <cell r="TF188"/>
          <cell r="TG188"/>
          <cell r="TH188"/>
          <cell r="TI188"/>
          <cell r="TJ188"/>
          <cell r="TK188"/>
          <cell r="TL188"/>
          <cell r="TM188"/>
          <cell r="TN188"/>
          <cell r="TO188"/>
          <cell r="TP188"/>
          <cell r="TQ188"/>
          <cell r="TR188"/>
          <cell r="TS188"/>
          <cell r="TT188"/>
          <cell r="TU188"/>
          <cell r="TV188"/>
          <cell r="TW188"/>
          <cell r="TX188"/>
          <cell r="TY188"/>
          <cell r="TZ188"/>
          <cell r="UA188"/>
          <cell r="UB188"/>
          <cell r="UC188"/>
          <cell r="UD188"/>
          <cell r="UE188"/>
          <cell r="UF188"/>
          <cell r="UG188"/>
          <cell r="UH188"/>
          <cell r="UI188"/>
          <cell r="UJ188"/>
          <cell r="UK188"/>
          <cell r="UL188"/>
          <cell r="UM188"/>
          <cell r="UN188"/>
          <cell r="UO188"/>
          <cell r="UP188"/>
          <cell r="UQ188"/>
          <cell r="UR188"/>
          <cell r="US188"/>
          <cell r="UT188"/>
          <cell r="UU188"/>
          <cell r="UV188"/>
          <cell r="UW188"/>
          <cell r="UX188"/>
          <cell r="UY188"/>
          <cell r="UZ188"/>
          <cell r="VA188"/>
          <cell r="VB188"/>
          <cell r="VC188"/>
          <cell r="VD188"/>
          <cell r="VE188"/>
          <cell r="VF188"/>
          <cell r="VG188"/>
          <cell r="VH188"/>
          <cell r="VI188"/>
          <cell r="VJ188"/>
          <cell r="VK188"/>
          <cell r="VL188"/>
          <cell r="VM188"/>
          <cell r="VN188"/>
          <cell r="VO188"/>
          <cell r="VP188"/>
          <cell r="VQ188"/>
          <cell r="VR188"/>
          <cell r="VS188"/>
          <cell r="VT188"/>
          <cell r="VU188"/>
          <cell r="VV188"/>
          <cell r="VW188"/>
          <cell r="VX188"/>
          <cell r="VY188"/>
          <cell r="VZ188"/>
          <cell r="WA188"/>
          <cell r="WB188"/>
          <cell r="WC188"/>
          <cell r="WD188"/>
          <cell r="WE188"/>
          <cell r="WF188"/>
          <cell r="WG188"/>
          <cell r="WH188"/>
          <cell r="WI188"/>
          <cell r="WJ188"/>
          <cell r="WK188"/>
          <cell r="WL188"/>
          <cell r="WM188"/>
          <cell r="WN188"/>
          <cell r="WO188"/>
          <cell r="WP188"/>
          <cell r="WQ188"/>
          <cell r="WR188"/>
          <cell r="WS188"/>
          <cell r="WT188"/>
          <cell r="WU188"/>
          <cell r="WV188"/>
          <cell r="WW188"/>
          <cell r="WX188"/>
          <cell r="WY188"/>
          <cell r="WZ188"/>
          <cell r="XA188"/>
          <cell r="XB188"/>
          <cell r="XC188"/>
          <cell r="XD188"/>
          <cell r="XE188"/>
          <cell r="XF188"/>
          <cell r="XG188"/>
          <cell r="XH188"/>
          <cell r="XI188"/>
          <cell r="XJ188"/>
          <cell r="XK188"/>
          <cell r="XL188"/>
          <cell r="XM188"/>
          <cell r="XN188"/>
          <cell r="XO188"/>
          <cell r="XP188"/>
          <cell r="XQ188"/>
          <cell r="XR188"/>
          <cell r="XS188"/>
          <cell r="XT188"/>
          <cell r="XU188"/>
          <cell r="XV188"/>
        </row>
        <row r="189">
          <cell r="E189">
            <v>44104</v>
          </cell>
          <cell r="F189">
            <v>44104</v>
          </cell>
          <cell r="G189">
            <v>44104</v>
          </cell>
          <cell r="H189">
            <v>44104</v>
          </cell>
          <cell r="I189">
            <v>44104</v>
          </cell>
          <cell r="J189">
            <v>44104</v>
          </cell>
          <cell r="K189">
            <v>44104</v>
          </cell>
          <cell r="L189">
            <v>44104</v>
          </cell>
          <cell r="M189">
            <v>44104</v>
          </cell>
          <cell r="N189">
            <v>44104</v>
          </cell>
          <cell r="O189">
            <v>44104</v>
          </cell>
          <cell r="P189">
            <v>44104</v>
          </cell>
          <cell r="Q189">
            <v>44104</v>
          </cell>
          <cell r="R189">
            <v>44104</v>
          </cell>
          <cell r="S189">
            <v>44104</v>
          </cell>
          <cell r="T189">
            <v>44104</v>
          </cell>
          <cell r="U189">
            <v>44104</v>
          </cell>
          <cell r="V189">
            <v>44104</v>
          </cell>
          <cell r="W189">
            <v>44104</v>
          </cell>
          <cell r="X189">
            <v>44104</v>
          </cell>
          <cell r="Y189">
            <v>44104</v>
          </cell>
          <cell r="Z189">
            <v>44104</v>
          </cell>
          <cell r="AA189">
            <v>44104</v>
          </cell>
          <cell r="AB189">
            <v>44104</v>
          </cell>
          <cell r="AC189">
            <v>44104</v>
          </cell>
          <cell r="AD189">
            <v>44074</v>
          </cell>
          <cell r="AE189">
            <v>44074</v>
          </cell>
          <cell r="AF189">
            <v>44074</v>
          </cell>
          <cell r="AG189">
            <v>44074</v>
          </cell>
          <cell r="AH189">
            <v>44043</v>
          </cell>
          <cell r="AI189">
            <v>44043</v>
          </cell>
          <cell r="AJ189">
            <v>44043</v>
          </cell>
          <cell r="AK189">
            <v>44043</v>
          </cell>
          <cell r="AL189">
            <v>44043</v>
          </cell>
          <cell r="AM189">
            <v>44043</v>
          </cell>
          <cell r="AN189">
            <v>44043</v>
          </cell>
          <cell r="AO189">
            <v>44043</v>
          </cell>
          <cell r="AP189">
            <v>44043</v>
          </cell>
          <cell r="AQ189">
            <v>44012</v>
          </cell>
          <cell r="AR189">
            <v>44012</v>
          </cell>
          <cell r="AS189">
            <v>44012</v>
          </cell>
          <cell r="AT189">
            <v>44012</v>
          </cell>
          <cell r="AU189">
            <v>44012</v>
          </cell>
          <cell r="AV189">
            <v>44012</v>
          </cell>
          <cell r="AW189">
            <v>44012</v>
          </cell>
          <cell r="AX189">
            <v>44012</v>
          </cell>
          <cell r="AY189"/>
          <cell r="AZ189">
            <v>44012</v>
          </cell>
          <cell r="BA189"/>
          <cell r="BB189">
            <v>44012</v>
          </cell>
          <cell r="BC189">
            <v>44012</v>
          </cell>
          <cell r="BD189">
            <v>44012</v>
          </cell>
          <cell r="BE189">
            <v>44012</v>
          </cell>
          <cell r="BF189">
            <v>44012</v>
          </cell>
          <cell r="BG189">
            <v>44012</v>
          </cell>
          <cell r="BH189">
            <v>44012</v>
          </cell>
          <cell r="BI189">
            <v>44012</v>
          </cell>
          <cell r="BJ189">
            <v>44012</v>
          </cell>
          <cell r="BK189">
            <v>44012</v>
          </cell>
          <cell r="BL189">
            <v>44012</v>
          </cell>
          <cell r="BM189">
            <v>44012</v>
          </cell>
          <cell r="BN189">
            <v>44012</v>
          </cell>
          <cell r="BO189">
            <v>44012</v>
          </cell>
          <cell r="BP189">
            <v>44012</v>
          </cell>
          <cell r="BQ189">
            <v>44012</v>
          </cell>
          <cell r="BR189">
            <v>44012</v>
          </cell>
          <cell r="BS189">
            <v>44012</v>
          </cell>
          <cell r="BT189">
            <v>44012</v>
          </cell>
          <cell r="BU189">
            <v>44012</v>
          </cell>
          <cell r="BV189">
            <v>44012</v>
          </cell>
          <cell r="BW189">
            <v>44012</v>
          </cell>
          <cell r="BX189">
            <v>44012</v>
          </cell>
          <cell r="BY189">
            <v>44012</v>
          </cell>
          <cell r="BZ189">
            <v>44012</v>
          </cell>
          <cell r="CA189">
            <v>44012</v>
          </cell>
          <cell r="CB189">
            <v>44012</v>
          </cell>
          <cell r="CC189">
            <v>44012</v>
          </cell>
          <cell r="CD189">
            <v>44012</v>
          </cell>
          <cell r="CE189">
            <v>44012</v>
          </cell>
          <cell r="CF189">
            <v>44012</v>
          </cell>
          <cell r="CG189">
            <v>44012</v>
          </cell>
          <cell r="CH189">
            <v>44012</v>
          </cell>
          <cell r="CI189">
            <v>44012</v>
          </cell>
          <cell r="CJ189">
            <v>44012</v>
          </cell>
          <cell r="CK189">
            <v>44012</v>
          </cell>
          <cell r="CL189">
            <v>44012</v>
          </cell>
          <cell r="CM189"/>
          <cell r="CN189">
            <v>44012</v>
          </cell>
          <cell r="CO189">
            <v>44012</v>
          </cell>
          <cell r="CP189">
            <v>44012</v>
          </cell>
          <cell r="CQ189">
            <v>44012</v>
          </cell>
          <cell r="CR189"/>
          <cell r="CS189">
            <v>44012</v>
          </cell>
          <cell r="CT189">
            <v>44012</v>
          </cell>
          <cell r="CU189">
            <v>44012</v>
          </cell>
          <cell r="CV189">
            <v>44012</v>
          </cell>
          <cell r="CW189">
            <v>44012</v>
          </cell>
          <cell r="CX189">
            <v>44012</v>
          </cell>
          <cell r="CY189">
            <v>44012</v>
          </cell>
          <cell r="CZ189">
            <v>44012</v>
          </cell>
          <cell r="DA189">
            <v>44012</v>
          </cell>
          <cell r="DB189">
            <v>44012</v>
          </cell>
          <cell r="DC189">
            <v>44012</v>
          </cell>
          <cell r="DD189">
            <v>44012</v>
          </cell>
          <cell r="DE189" t="str">
            <v>30/6/2020</v>
          </cell>
          <cell r="DF189" t="str">
            <v>30/06/2020</v>
          </cell>
          <cell r="DG189" t="str">
            <v>30/06/2020</v>
          </cell>
          <cell r="DH189" t="str">
            <v>30/6/2020</v>
          </cell>
          <cell r="DI189" t="str">
            <v>30/6/2020</v>
          </cell>
          <cell r="DJ189" t="str">
            <v>30/6/2020</v>
          </cell>
          <cell r="DK189" t="str">
            <v>30/6/2020</v>
          </cell>
          <cell r="DL189" t="str">
            <v>30/6/2020</v>
          </cell>
          <cell r="DM189">
            <v>43982</v>
          </cell>
          <cell r="DN189">
            <v>43982</v>
          </cell>
          <cell r="DO189">
            <v>43982</v>
          </cell>
          <cell r="DP189">
            <v>43982</v>
          </cell>
          <cell r="DQ189">
            <v>43982</v>
          </cell>
          <cell r="DR189">
            <v>43982</v>
          </cell>
          <cell r="DS189">
            <v>43982</v>
          </cell>
          <cell r="DT189">
            <v>43982</v>
          </cell>
          <cell r="DU189">
            <v>43982</v>
          </cell>
          <cell r="DV189">
            <v>43951</v>
          </cell>
          <cell r="DW189">
            <v>43951</v>
          </cell>
          <cell r="DX189">
            <v>43951</v>
          </cell>
          <cell r="DY189">
            <v>43951</v>
          </cell>
          <cell r="DZ189">
            <v>43951</v>
          </cell>
          <cell r="EA189">
            <v>43951</v>
          </cell>
          <cell r="EB189"/>
          <cell r="EC189">
            <v>43921</v>
          </cell>
          <cell r="ED189">
            <v>43921</v>
          </cell>
          <cell r="EE189">
            <v>43921</v>
          </cell>
          <cell r="EF189">
            <v>43921</v>
          </cell>
          <cell r="EG189">
            <v>43921</v>
          </cell>
          <cell r="EH189">
            <v>43921</v>
          </cell>
          <cell r="EI189">
            <v>43921</v>
          </cell>
          <cell r="EJ189">
            <v>43921</v>
          </cell>
          <cell r="EK189">
            <v>43921</v>
          </cell>
          <cell r="EL189"/>
          <cell r="EM189">
            <v>43921</v>
          </cell>
          <cell r="EN189">
            <v>43921</v>
          </cell>
          <cell r="EO189">
            <v>43921</v>
          </cell>
          <cell r="EP189">
            <v>43921</v>
          </cell>
          <cell r="EQ189">
            <v>43921</v>
          </cell>
          <cell r="ER189">
            <v>43921</v>
          </cell>
          <cell r="ES189">
            <v>43921</v>
          </cell>
          <cell r="ET189">
            <v>43921</v>
          </cell>
          <cell r="EU189">
            <v>43921</v>
          </cell>
          <cell r="EV189">
            <v>43921</v>
          </cell>
          <cell r="EW189">
            <v>43921</v>
          </cell>
          <cell r="EX189">
            <v>43921</v>
          </cell>
          <cell r="EY189"/>
          <cell r="EZ189">
            <v>43921</v>
          </cell>
          <cell r="FA189">
            <v>43921</v>
          </cell>
          <cell r="FB189">
            <v>43921</v>
          </cell>
          <cell r="FC189">
            <v>43921</v>
          </cell>
          <cell r="FD189">
            <v>43921</v>
          </cell>
          <cell r="FE189">
            <v>43921</v>
          </cell>
          <cell r="FF189">
            <v>43921</v>
          </cell>
          <cell r="FG189">
            <v>43921</v>
          </cell>
          <cell r="FH189">
            <v>43921</v>
          </cell>
          <cell r="FI189">
            <v>43921</v>
          </cell>
          <cell r="FJ189">
            <v>44012</v>
          </cell>
          <cell r="FK189">
            <v>43921</v>
          </cell>
          <cell r="FL189">
            <v>43921</v>
          </cell>
          <cell r="FM189">
            <v>43921</v>
          </cell>
          <cell r="FN189">
            <v>44104</v>
          </cell>
          <cell r="FO189">
            <v>43921</v>
          </cell>
          <cell r="FP189">
            <v>43921</v>
          </cell>
          <cell r="FQ189">
            <v>43921</v>
          </cell>
          <cell r="FR189">
            <v>43921</v>
          </cell>
          <cell r="FS189">
            <v>43921</v>
          </cell>
          <cell r="FT189">
            <v>43921</v>
          </cell>
          <cell r="FU189">
            <v>43921</v>
          </cell>
          <cell r="FV189">
            <v>43921</v>
          </cell>
          <cell r="FW189">
            <v>44104</v>
          </cell>
          <cell r="FX189">
            <v>43921</v>
          </cell>
          <cell r="FY189">
            <v>43921</v>
          </cell>
          <cell r="FZ189">
            <v>43921</v>
          </cell>
          <cell r="GA189">
            <v>43921</v>
          </cell>
          <cell r="GB189">
            <v>43921</v>
          </cell>
          <cell r="GC189">
            <v>43921</v>
          </cell>
          <cell r="GD189">
            <v>43921</v>
          </cell>
          <cell r="GE189"/>
          <cell r="GF189">
            <v>43921</v>
          </cell>
          <cell r="GG189">
            <v>43921</v>
          </cell>
          <cell r="GH189">
            <v>43921</v>
          </cell>
          <cell r="GI189">
            <v>43921</v>
          </cell>
          <cell r="GJ189">
            <v>43921</v>
          </cell>
          <cell r="GK189">
            <v>43921</v>
          </cell>
          <cell r="GL189">
            <v>43921</v>
          </cell>
          <cell r="GM189">
            <v>43921</v>
          </cell>
          <cell r="GN189">
            <v>43921</v>
          </cell>
          <cell r="GO189">
            <v>43921</v>
          </cell>
          <cell r="GP189">
            <v>43921</v>
          </cell>
          <cell r="GQ189">
            <v>43921</v>
          </cell>
          <cell r="GR189">
            <v>43921</v>
          </cell>
          <cell r="GS189">
            <v>43921</v>
          </cell>
          <cell r="GT189">
            <v>43921</v>
          </cell>
          <cell r="GU189">
            <v>43921</v>
          </cell>
          <cell r="GV189">
            <v>43921</v>
          </cell>
          <cell r="GW189">
            <v>43921</v>
          </cell>
          <cell r="GX189">
            <v>43921</v>
          </cell>
          <cell r="GY189">
            <v>43921</v>
          </cell>
          <cell r="GZ189">
            <v>43921</v>
          </cell>
          <cell r="HA189">
            <v>43921</v>
          </cell>
          <cell r="HB189">
            <v>43921</v>
          </cell>
          <cell r="HC189">
            <v>43921</v>
          </cell>
          <cell r="HD189">
            <v>44196</v>
          </cell>
          <cell r="HE189">
            <v>44196</v>
          </cell>
          <cell r="HF189"/>
          <cell r="HG189">
            <v>44196</v>
          </cell>
          <cell r="HH189">
            <v>44196</v>
          </cell>
          <cell r="HI189">
            <v>44196</v>
          </cell>
          <cell r="HJ189">
            <v>44196</v>
          </cell>
          <cell r="HK189">
            <v>44196</v>
          </cell>
          <cell r="HL189">
            <v>44196</v>
          </cell>
          <cell r="HM189">
            <v>44196</v>
          </cell>
          <cell r="HN189">
            <v>44196</v>
          </cell>
          <cell r="HO189">
            <v>44196</v>
          </cell>
          <cell r="HP189">
            <v>44196</v>
          </cell>
          <cell r="HQ189">
            <v>44196</v>
          </cell>
          <cell r="HR189">
            <v>44196</v>
          </cell>
          <cell r="HS189">
            <v>44196</v>
          </cell>
          <cell r="HT189">
            <v>44196</v>
          </cell>
          <cell r="HU189">
            <v>44196</v>
          </cell>
          <cell r="HV189">
            <v>44196</v>
          </cell>
          <cell r="HW189">
            <v>44196</v>
          </cell>
          <cell r="HX189">
            <v>44196</v>
          </cell>
          <cell r="HY189">
            <v>44196</v>
          </cell>
          <cell r="HZ189">
            <v>44196</v>
          </cell>
          <cell r="IA189">
            <v>44196</v>
          </cell>
          <cell r="IB189">
            <v>44196</v>
          </cell>
          <cell r="IC189">
            <v>44196</v>
          </cell>
          <cell r="ID189">
            <v>44196</v>
          </cell>
          <cell r="IE189">
            <v>44196</v>
          </cell>
          <cell r="IF189">
            <v>44196</v>
          </cell>
          <cell r="IG189">
            <v>44196</v>
          </cell>
          <cell r="IH189">
            <v>44196</v>
          </cell>
          <cell r="II189"/>
          <cell r="IJ189">
            <v>44196</v>
          </cell>
          <cell r="IK189">
            <v>44196</v>
          </cell>
          <cell r="IL189">
            <v>44196</v>
          </cell>
          <cell r="IM189">
            <v>44196</v>
          </cell>
          <cell r="IN189"/>
          <cell r="IO189">
            <v>44196</v>
          </cell>
          <cell r="IP189">
            <v>44196</v>
          </cell>
          <cell r="IQ189">
            <v>44196</v>
          </cell>
          <cell r="IR189">
            <v>44196</v>
          </cell>
          <cell r="IS189">
            <v>44196</v>
          </cell>
          <cell r="IT189">
            <v>44196</v>
          </cell>
          <cell r="IU189">
            <v>44196</v>
          </cell>
          <cell r="IV189">
            <v>44196</v>
          </cell>
          <cell r="IW189"/>
          <cell r="IX189">
            <v>44196</v>
          </cell>
          <cell r="IY189">
            <v>44196</v>
          </cell>
          <cell r="IZ189">
            <v>44196</v>
          </cell>
          <cell r="JA189">
            <v>44196</v>
          </cell>
          <cell r="JB189">
            <v>44196</v>
          </cell>
          <cell r="JC189">
            <v>44196</v>
          </cell>
          <cell r="JD189">
            <v>44196</v>
          </cell>
          <cell r="JE189">
            <v>44196</v>
          </cell>
          <cell r="JF189">
            <v>44196</v>
          </cell>
          <cell r="JG189"/>
          <cell r="JH189">
            <v>44196</v>
          </cell>
          <cell r="JI189"/>
          <cell r="JJ189">
            <v>44196</v>
          </cell>
          <cell r="JK189">
            <v>44196</v>
          </cell>
          <cell r="JL189">
            <v>44196</v>
          </cell>
          <cell r="JM189">
            <v>44196</v>
          </cell>
          <cell r="JN189">
            <v>44196</v>
          </cell>
          <cell r="JO189">
            <v>44196</v>
          </cell>
          <cell r="JP189">
            <v>44196</v>
          </cell>
          <cell r="JQ189">
            <v>44196</v>
          </cell>
          <cell r="JR189">
            <v>44196</v>
          </cell>
          <cell r="JS189">
            <v>44196</v>
          </cell>
          <cell r="JT189">
            <v>44196</v>
          </cell>
          <cell r="JU189">
            <v>44196</v>
          </cell>
          <cell r="JV189">
            <v>44196</v>
          </cell>
          <cell r="JW189">
            <v>44196</v>
          </cell>
          <cell r="JX189">
            <v>44196</v>
          </cell>
          <cell r="JY189">
            <v>44196</v>
          </cell>
          <cell r="JZ189">
            <v>44196</v>
          </cell>
          <cell r="KA189">
            <v>44196</v>
          </cell>
          <cell r="KB189">
            <v>44196</v>
          </cell>
          <cell r="KC189">
            <v>44196</v>
          </cell>
          <cell r="KD189">
            <v>44196</v>
          </cell>
          <cell r="KE189">
            <v>44196</v>
          </cell>
          <cell r="KF189">
            <v>44196</v>
          </cell>
          <cell r="KG189">
            <v>44196</v>
          </cell>
          <cell r="KH189"/>
          <cell r="KI189">
            <v>44196</v>
          </cell>
          <cell r="KJ189">
            <v>44196</v>
          </cell>
          <cell r="KK189">
            <v>44196</v>
          </cell>
          <cell r="KL189">
            <v>44196</v>
          </cell>
          <cell r="KM189">
            <v>44196</v>
          </cell>
          <cell r="KN189">
            <v>44196</v>
          </cell>
          <cell r="KO189">
            <v>44196</v>
          </cell>
          <cell r="KP189">
            <v>44196</v>
          </cell>
          <cell r="KQ189">
            <v>44196</v>
          </cell>
          <cell r="KR189">
            <v>44196</v>
          </cell>
          <cell r="KS189">
            <v>44196</v>
          </cell>
          <cell r="KT189">
            <v>44196</v>
          </cell>
          <cell r="KU189">
            <v>44196</v>
          </cell>
          <cell r="KV189">
            <v>44196</v>
          </cell>
          <cell r="KW189">
            <v>44196</v>
          </cell>
          <cell r="KX189">
            <v>44196</v>
          </cell>
          <cell r="KY189">
            <v>44196</v>
          </cell>
          <cell r="KZ189">
            <v>44196</v>
          </cell>
          <cell r="LA189">
            <v>44196</v>
          </cell>
          <cell r="LB189">
            <v>44196</v>
          </cell>
          <cell r="LC189">
            <v>44196</v>
          </cell>
          <cell r="LD189">
            <v>44196</v>
          </cell>
          <cell r="LE189">
            <v>44196</v>
          </cell>
          <cell r="LF189">
            <v>44196</v>
          </cell>
          <cell r="LG189">
            <v>44196</v>
          </cell>
          <cell r="LH189">
            <v>44196</v>
          </cell>
          <cell r="LI189">
            <v>44196</v>
          </cell>
          <cell r="LJ189">
            <v>44196</v>
          </cell>
          <cell r="LK189">
            <v>44196</v>
          </cell>
          <cell r="LL189">
            <v>44196</v>
          </cell>
          <cell r="LM189">
            <v>44196</v>
          </cell>
          <cell r="LN189">
            <v>44196</v>
          </cell>
          <cell r="LO189">
            <v>44196</v>
          </cell>
          <cell r="LP189">
            <v>44196</v>
          </cell>
          <cell r="LQ189">
            <v>44196</v>
          </cell>
          <cell r="LR189"/>
          <cell r="LS189">
            <v>44196</v>
          </cell>
          <cell r="LT189">
            <v>44196</v>
          </cell>
          <cell r="LU189">
            <v>44196</v>
          </cell>
          <cell r="LV189">
            <v>44196</v>
          </cell>
          <cell r="LW189">
            <v>44196</v>
          </cell>
          <cell r="LX189">
            <v>44196</v>
          </cell>
          <cell r="LY189">
            <v>44196</v>
          </cell>
          <cell r="LZ189">
            <v>44196</v>
          </cell>
          <cell r="MA189">
            <v>44196</v>
          </cell>
          <cell r="MB189">
            <v>44561</v>
          </cell>
          <cell r="MC189">
            <v>44196</v>
          </cell>
          <cell r="MD189">
            <v>44196</v>
          </cell>
          <cell r="ME189">
            <v>44196</v>
          </cell>
          <cell r="MF189">
            <v>44196</v>
          </cell>
          <cell r="MG189">
            <v>44196</v>
          </cell>
          <cell r="MH189">
            <v>44196</v>
          </cell>
          <cell r="MI189">
            <v>44196</v>
          </cell>
          <cell r="MJ189">
            <v>44196</v>
          </cell>
          <cell r="MK189">
            <v>44196</v>
          </cell>
          <cell r="ML189">
            <v>44196</v>
          </cell>
          <cell r="MM189">
            <v>44196</v>
          </cell>
          <cell r="MN189">
            <v>44196</v>
          </cell>
          <cell r="MO189">
            <v>44561</v>
          </cell>
          <cell r="MP189">
            <v>44561</v>
          </cell>
          <cell r="MQ189">
            <v>44377</v>
          </cell>
          <cell r="MR189">
            <v>44196</v>
          </cell>
          <cell r="MS189">
            <v>44561</v>
          </cell>
          <cell r="MT189">
            <v>44561</v>
          </cell>
          <cell r="MU189">
            <v>44561</v>
          </cell>
          <cell r="MV189">
            <v>44196</v>
          </cell>
          <cell r="MW189">
            <v>44561</v>
          </cell>
          <cell r="MX189">
            <v>44561</v>
          </cell>
          <cell r="MY189">
            <v>44196</v>
          </cell>
          <cell r="MZ189">
            <v>44196</v>
          </cell>
          <cell r="NA189">
            <v>44196</v>
          </cell>
          <cell r="NB189">
            <v>44196</v>
          </cell>
          <cell r="NC189">
            <v>44196</v>
          </cell>
          <cell r="ND189">
            <v>44196</v>
          </cell>
          <cell r="NE189">
            <v>44196</v>
          </cell>
          <cell r="NF189">
            <v>44196</v>
          </cell>
          <cell r="NG189">
            <v>44196</v>
          </cell>
          <cell r="NH189">
            <v>44196</v>
          </cell>
          <cell r="NI189">
            <v>44196</v>
          </cell>
          <cell r="NJ189">
            <v>44196</v>
          </cell>
          <cell r="NK189">
            <v>44196</v>
          </cell>
          <cell r="NL189">
            <v>44196</v>
          </cell>
          <cell r="NM189">
            <v>44196</v>
          </cell>
          <cell r="NN189">
            <v>44196</v>
          </cell>
          <cell r="NO189">
            <v>44196</v>
          </cell>
          <cell r="NP189">
            <v>44196</v>
          </cell>
          <cell r="NQ189">
            <v>44196</v>
          </cell>
          <cell r="NR189">
            <v>44196</v>
          </cell>
          <cell r="NS189">
            <v>44196</v>
          </cell>
          <cell r="NT189">
            <v>44196</v>
          </cell>
          <cell r="NU189">
            <v>44196</v>
          </cell>
          <cell r="NV189">
            <v>44196</v>
          </cell>
          <cell r="NW189">
            <v>44196</v>
          </cell>
          <cell r="NX189">
            <v>44196</v>
          </cell>
          <cell r="NY189">
            <v>44196</v>
          </cell>
          <cell r="NZ189">
            <v>44196</v>
          </cell>
          <cell r="OA189">
            <v>44196</v>
          </cell>
          <cell r="OB189">
            <v>44196</v>
          </cell>
          <cell r="OC189">
            <v>44196</v>
          </cell>
          <cell r="OD189">
            <v>44196</v>
          </cell>
          <cell r="OE189">
            <v>44196</v>
          </cell>
          <cell r="OF189">
            <v>44196</v>
          </cell>
          <cell r="OG189">
            <v>44196</v>
          </cell>
          <cell r="OH189"/>
          <cell r="OI189">
            <v>44196</v>
          </cell>
          <cell r="OJ189">
            <v>44196</v>
          </cell>
          <cell r="OK189">
            <v>44196</v>
          </cell>
          <cell r="OL189">
            <v>44196</v>
          </cell>
          <cell r="OM189">
            <v>44196</v>
          </cell>
          <cell r="ON189">
            <v>44196</v>
          </cell>
          <cell r="OO189">
            <v>44196</v>
          </cell>
          <cell r="OP189"/>
          <cell r="OQ189">
            <v>44196</v>
          </cell>
          <cell r="OR189">
            <v>44196</v>
          </cell>
          <cell r="OS189">
            <v>44196</v>
          </cell>
          <cell r="OT189"/>
          <cell r="OU189">
            <v>44196</v>
          </cell>
          <cell r="OV189">
            <v>44196</v>
          </cell>
          <cell r="OW189">
            <v>44196</v>
          </cell>
          <cell r="OX189">
            <v>44196</v>
          </cell>
          <cell r="OY189">
            <v>44196</v>
          </cell>
          <cell r="OZ189">
            <v>44196</v>
          </cell>
          <cell r="PA189">
            <v>44196</v>
          </cell>
          <cell r="PB189">
            <v>44196</v>
          </cell>
          <cell r="PC189">
            <v>44196</v>
          </cell>
          <cell r="PD189">
            <v>44196</v>
          </cell>
          <cell r="PE189">
            <v>44196</v>
          </cell>
          <cell r="PF189">
            <v>44196</v>
          </cell>
          <cell r="PG189">
            <v>44196</v>
          </cell>
          <cell r="PH189">
            <v>44196</v>
          </cell>
          <cell r="PI189">
            <v>44196</v>
          </cell>
          <cell r="PJ189">
            <v>44196</v>
          </cell>
          <cell r="PK189">
            <v>44196</v>
          </cell>
          <cell r="PL189">
            <v>44196</v>
          </cell>
          <cell r="PM189">
            <v>44196</v>
          </cell>
          <cell r="PN189">
            <v>44196</v>
          </cell>
          <cell r="PO189">
            <v>44196</v>
          </cell>
          <cell r="PP189">
            <v>44196</v>
          </cell>
          <cell r="PQ189">
            <v>44196</v>
          </cell>
          <cell r="PR189">
            <v>44196</v>
          </cell>
          <cell r="PS189">
            <v>44196</v>
          </cell>
          <cell r="PT189">
            <v>44196</v>
          </cell>
          <cell r="PU189">
            <v>44196</v>
          </cell>
          <cell r="PV189">
            <v>44196</v>
          </cell>
          <cell r="PW189">
            <v>44196</v>
          </cell>
          <cell r="PX189">
            <v>44196</v>
          </cell>
          <cell r="PY189">
            <v>44196</v>
          </cell>
          <cell r="PZ189">
            <v>44196</v>
          </cell>
          <cell r="QA189"/>
          <cell r="QB189">
            <v>44196</v>
          </cell>
          <cell r="QC189">
            <v>44196</v>
          </cell>
          <cell r="QD189">
            <v>44196</v>
          </cell>
          <cell r="QE189">
            <v>44196</v>
          </cell>
          <cell r="QF189">
            <v>44196</v>
          </cell>
          <cell r="QG189">
            <v>44196</v>
          </cell>
          <cell r="QH189">
            <v>43921</v>
          </cell>
          <cell r="QI189">
            <v>44196</v>
          </cell>
          <cell r="QJ189">
            <v>44196</v>
          </cell>
          <cell r="QK189">
            <v>44196</v>
          </cell>
          <cell r="QL189">
            <v>44196</v>
          </cell>
          <cell r="QM189">
            <v>43921</v>
          </cell>
          <cell r="QN189">
            <v>43889</v>
          </cell>
          <cell r="QO189">
            <v>44196</v>
          </cell>
          <cell r="QP189">
            <v>44196</v>
          </cell>
          <cell r="QQ189">
            <v>44196</v>
          </cell>
          <cell r="QR189">
            <v>44196</v>
          </cell>
          <cell r="QS189">
            <v>44196</v>
          </cell>
          <cell r="QT189">
            <v>44196</v>
          </cell>
          <cell r="QU189">
            <v>44196</v>
          </cell>
          <cell r="QV189">
            <v>43890</v>
          </cell>
          <cell r="QW189">
            <v>44196</v>
          </cell>
          <cell r="QX189">
            <v>44135</v>
          </cell>
          <cell r="QY189">
            <v>44196</v>
          </cell>
          <cell r="QZ189"/>
          <cell r="RA189">
            <v>44196</v>
          </cell>
          <cell r="RB189">
            <v>44196</v>
          </cell>
          <cell r="RC189">
            <v>44196</v>
          </cell>
          <cell r="RD189">
            <v>44196</v>
          </cell>
          <cell r="RE189">
            <v>44196</v>
          </cell>
          <cell r="RF189">
            <v>43890</v>
          </cell>
          <cell r="RG189">
            <v>44196</v>
          </cell>
          <cell r="RH189">
            <v>44196</v>
          </cell>
          <cell r="RI189">
            <v>44196</v>
          </cell>
          <cell r="RJ189">
            <v>44196</v>
          </cell>
          <cell r="RK189">
            <v>44196</v>
          </cell>
          <cell r="RL189">
            <v>44196</v>
          </cell>
          <cell r="RM189">
            <v>44196</v>
          </cell>
          <cell r="RN189">
            <v>44196</v>
          </cell>
          <cell r="RO189">
            <v>44196</v>
          </cell>
          <cell r="RP189">
            <v>44196</v>
          </cell>
          <cell r="RQ189">
            <v>44196</v>
          </cell>
          <cell r="RR189">
            <v>44196</v>
          </cell>
          <cell r="RS189">
            <v>44196</v>
          </cell>
          <cell r="RT189">
            <v>44227</v>
          </cell>
          <cell r="RU189">
            <v>44196</v>
          </cell>
          <cell r="RV189">
            <v>44196</v>
          </cell>
          <cell r="RW189">
            <v>44196</v>
          </cell>
          <cell r="RX189">
            <v>44196</v>
          </cell>
          <cell r="RY189"/>
          <cell r="RZ189">
            <v>43889</v>
          </cell>
          <cell r="SA189">
            <v>43921</v>
          </cell>
          <cell r="SB189">
            <v>44196</v>
          </cell>
          <cell r="SC189"/>
          <cell r="SD189">
            <v>44196</v>
          </cell>
          <cell r="SE189">
            <v>44196</v>
          </cell>
          <cell r="SF189">
            <v>44196</v>
          </cell>
          <cell r="SG189">
            <v>44196</v>
          </cell>
          <cell r="SH189">
            <v>44196</v>
          </cell>
          <cell r="SI189">
            <v>44196</v>
          </cell>
          <cell r="SJ189">
            <v>44196</v>
          </cell>
          <cell r="SK189">
            <v>44196</v>
          </cell>
          <cell r="SL189">
            <v>44196</v>
          </cell>
          <cell r="SM189">
            <v>43921</v>
          </cell>
          <cell r="SN189">
            <v>43861</v>
          </cell>
          <cell r="SO189">
            <v>43921</v>
          </cell>
          <cell r="SP189">
            <v>44196</v>
          </cell>
          <cell r="SQ189">
            <v>44196</v>
          </cell>
          <cell r="SR189">
            <v>44196</v>
          </cell>
          <cell r="SS189">
            <v>44196</v>
          </cell>
          <cell r="ST189">
            <v>43921</v>
          </cell>
          <cell r="SU189">
            <v>44196</v>
          </cell>
          <cell r="SV189">
            <v>44196</v>
          </cell>
          <cell r="SW189">
            <v>44196</v>
          </cell>
          <cell r="SX189">
            <v>43890</v>
          </cell>
          <cell r="SY189">
            <v>44196</v>
          </cell>
          <cell r="SZ189">
            <v>44196</v>
          </cell>
          <cell r="TA189">
            <v>44196</v>
          </cell>
          <cell r="TB189">
            <v>44196</v>
          </cell>
          <cell r="TC189">
            <v>44196</v>
          </cell>
          <cell r="TD189">
            <v>44196</v>
          </cell>
          <cell r="TE189">
            <v>43921</v>
          </cell>
          <cell r="TF189">
            <v>44196</v>
          </cell>
          <cell r="TG189">
            <v>44196</v>
          </cell>
          <cell r="TH189">
            <v>44196</v>
          </cell>
          <cell r="TI189">
            <v>43861</v>
          </cell>
          <cell r="TJ189">
            <v>44196</v>
          </cell>
          <cell r="TK189">
            <v>44196</v>
          </cell>
          <cell r="TL189">
            <v>44196</v>
          </cell>
          <cell r="TM189">
            <v>44196</v>
          </cell>
          <cell r="TN189">
            <v>44196</v>
          </cell>
          <cell r="TO189">
            <v>43921</v>
          </cell>
          <cell r="TP189">
            <v>44196</v>
          </cell>
          <cell r="TQ189">
            <v>44196</v>
          </cell>
          <cell r="TR189"/>
          <cell r="TS189">
            <v>44196</v>
          </cell>
          <cell r="TT189">
            <v>43921</v>
          </cell>
          <cell r="TU189">
            <v>44196</v>
          </cell>
          <cell r="TV189">
            <v>44196</v>
          </cell>
          <cell r="TW189">
            <v>43921</v>
          </cell>
          <cell r="TX189">
            <v>44196</v>
          </cell>
          <cell r="TY189">
            <v>44196</v>
          </cell>
          <cell r="TZ189">
            <v>44196</v>
          </cell>
          <cell r="UA189">
            <v>44196</v>
          </cell>
          <cell r="UB189">
            <v>44196</v>
          </cell>
          <cell r="UC189">
            <v>44196</v>
          </cell>
          <cell r="UD189">
            <v>44196</v>
          </cell>
          <cell r="UE189">
            <v>44196</v>
          </cell>
          <cell r="UF189">
            <v>43890</v>
          </cell>
          <cell r="UG189">
            <v>44196</v>
          </cell>
          <cell r="UH189">
            <v>44196</v>
          </cell>
          <cell r="UI189">
            <v>43889</v>
          </cell>
          <cell r="UJ189">
            <v>43921</v>
          </cell>
          <cell r="UK189">
            <v>44196</v>
          </cell>
          <cell r="UL189">
            <v>44196</v>
          </cell>
          <cell r="UM189">
            <v>44286</v>
          </cell>
          <cell r="UN189">
            <v>44196</v>
          </cell>
          <cell r="UO189"/>
          <cell r="UP189">
            <v>44196</v>
          </cell>
          <cell r="UQ189">
            <v>44196</v>
          </cell>
          <cell r="UR189"/>
          <cell r="US189">
            <v>44196</v>
          </cell>
          <cell r="UT189">
            <v>44196</v>
          </cell>
          <cell r="UU189">
            <v>44196</v>
          </cell>
          <cell r="UV189">
            <v>44104</v>
          </cell>
          <cell r="UW189">
            <v>44104</v>
          </cell>
          <cell r="UX189">
            <v>44196</v>
          </cell>
          <cell r="UY189">
            <v>44196</v>
          </cell>
          <cell r="UZ189">
            <v>44196</v>
          </cell>
          <cell r="VA189">
            <v>44196</v>
          </cell>
          <cell r="VB189">
            <v>44196</v>
          </cell>
          <cell r="VC189">
            <v>44196</v>
          </cell>
          <cell r="VD189">
            <v>43921</v>
          </cell>
          <cell r="VE189">
            <v>43921</v>
          </cell>
          <cell r="VF189">
            <v>43921</v>
          </cell>
          <cell r="VG189"/>
          <cell r="VH189">
            <v>44104</v>
          </cell>
          <cell r="VI189">
            <v>44196</v>
          </cell>
          <cell r="VJ189">
            <v>44196</v>
          </cell>
          <cell r="VK189">
            <v>44196</v>
          </cell>
          <cell r="VL189">
            <v>44196</v>
          </cell>
          <cell r="VM189"/>
          <cell r="VN189">
            <v>44196</v>
          </cell>
          <cell r="VO189">
            <v>44196</v>
          </cell>
          <cell r="VP189"/>
          <cell r="VQ189">
            <v>44196</v>
          </cell>
          <cell r="VR189">
            <v>44196</v>
          </cell>
          <cell r="VS189">
            <v>44196</v>
          </cell>
          <cell r="VT189">
            <v>44196</v>
          </cell>
          <cell r="VU189">
            <v>44196</v>
          </cell>
          <cell r="VV189">
            <v>44196</v>
          </cell>
          <cell r="VW189">
            <v>44196</v>
          </cell>
          <cell r="VX189"/>
          <cell r="VY189">
            <v>44196</v>
          </cell>
          <cell r="VZ189">
            <v>44196</v>
          </cell>
          <cell r="WA189"/>
          <cell r="WB189"/>
          <cell r="WC189">
            <v>44196</v>
          </cell>
          <cell r="WD189">
            <v>44196</v>
          </cell>
          <cell r="WE189">
            <v>44196</v>
          </cell>
          <cell r="WF189"/>
          <cell r="WG189">
            <v>44196</v>
          </cell>
          <cell r="WH189">
            <v>44196</v>
          </cell>
          <cell r="WI189">
            <v>44196</v>
          </cell>
          <cell r="WJ189"/>
          <cell r="WK189"/>
          <cell r="WL189">
            <v>44196</v>
          </cell>
          <cell r="WM189">
            <v>44196</v>
          </cell>
          <cell r="WN189">
            <v>44196</v>
          </cell>
          <cell r="WO189">
            <v>44196</v>
          </cell>
          <cell r="WP189"/>
          <cell r="WQ189"/>
          <cell r="WR189">
            <v>44196</v>
          </cell>
          <cell r="WS189">
            <v>44196</v>
          </cell>
          <cell r="WT189">
            <v>44196</v>
          </cell>
          <cell r="WU189">
            <v>44196</v>
          </cell>
          <cell r="WV189">
            <v>44196</v>
          </cell>
          <cell r="WW189">
            <v>44196</v>
          </cell>
          <cell r="WX189">
            <v>44196</v>
          </cell>
          <cell r="WY189">
            <v>44196</v>
          </cell>
          <cell r="WZ189">
            <v>44196</v>
          </cell>
          <cell r="XA189"/>
          <cell r="XB189">
            <v>44196</v>
          </cell>
          <cell r="XC189"/>
          <cell r="XD189"/>
          <cell r="XE189"/>
          <cell r="XF189"/>
          <cell r="XG189"/>
          <cell r="XH189"/>
          <cell r="XI189">
            <v>44286</v>
          </cell>
          <cell r="XJ189"/>
          <cell r="XK189">
            <v>44196</v>
          </cell>
          <cell r="XL189">
            <v>44074</v>
          </cell>
          <cell r="XM189"/>
          <cell r="XN189">
            <v>44012</v>
          </cell>
          <cell r="XO189"/>
          <cell r="XP189">
            <v>44196</v>
          </cell>
          <cell r="XQ189">
            <v>44196</v>
          </cell>
          <cell r="XR189">
            <v>44196</v>
          </cell>
          <cell r="XS189" t="str">
            <v>31/12/2020</v>
          </cell>
          <cell r="XT189" t="str">
            <v>31/12/2020</v>
          </cell>
          <cell r="XU189" t="str">
            <v>31/12/2020</v>
          </cell>
          <cell r="XV189">
            <v>44012</v>
          </cell>
        </row>
        <row r="190">
          <cell r="E190">
            <v>44162</v>
          </cell>
          <cell r="F190">
            <v>44162</v>
          </cell>
          <cell r="G190">
            <v>44162</v>
          </cell>
          <cell r="H190">
            <v>44162</v>
          </cell>
          <cell r="I190">
            <v>44163</v>
          </cell>
          <cell r="J190">
            <v>44161</v>
          </cell>
          <cell r="K190">
            <v>44155</v>
          </cell>
          <cell r="L190">
            <v>44194</v>
          </cell>
          <cell r="M190">
            <v>44085</v>
          </cell>
          <cell r="N190">
            <v>44138</v>
          </cell>
          <cell r="O190"/>
          <cell r="P190">
            <v>44146</v>
          </cell>
          <cell r="Q190">
            <v>44153</v>
          </cell>
          <cell r="R190">
            <v>44162</v>
          </cell>
          <cell r="S190">
            <v>44161</v>
          </cell>
          <cell r="T190">
            <v>44161</v>
          </cell>
          <cell r="U190">
            <v>44161</v>
          </cell>
          <cell r="V190">
            <v>44162</v>
          </cell>
          <cell r="W190">
            <v>44162</v>
          </cell>
          <cell r="X190">
            <v>44162</v>
          </cell>
          <cell r="Y190">
            <v>44159</v>
          </cell>
          <cell r="Z190"/>
          <cell r="AA190">
            <v>44160</v>
          </cell>
          <cell r="AB190">
            <v>44272</v>
          </cell>
          <cell r="AC190">
            <v>44160</v>
          </cell>
          <cell r="AD190">
            <v>44134</v>
          </cell>
          <cell r="AE190">
            <v>44132</v>
          </cell>
          <cell r="AF190">
            <v>44117</v>
          </cell>
          <cell r="AG190">
            <v>44110</v>
          </cell>
          <cell r="AH190">
            <v>44102</v>
          </cell>
          <cell r="AI190">
            <v>44100</v>
          </cell>
          <cell r="AJ190">
            <v>44103</v>
          </cell>
          <cell r="AK190">
            <v>44103</v>
          </cell>
          <cell r="AL190">
            <v>44194</v>
          </cell>
          <cell r="AM190">
            <v>44102</v>
          </cell>
          <cell r="AN190">
            <v>44102</v>
          </cell>
          <cell r="AO190">
            <v>44097</v>
          </cell>
          <cell r="AP190">
            <v>44102</v>
          </cell>
          <cell r="AQ190">
            <v>44070</v>
          </cell>
          <cell r="AR190">
            <v>44063</v>
          </cell>
          <cell r="AS190">
            <v>44103</v>
          </cell>
          <cell r="AT190">
            <v>44070</v>
          </cell>
          <cell r="AU190">
            <v>44071</v>
          </cell>
          <cell r="AV190">
            <v>44070</v>
          </cell>
          <cell r="AW190">
            <v>44071</v>
          </cell>
          <cell r="AX190">
            <v>44067</v>
          </cell>
          <cell r="AY190"/>
          <cell r="AZ190">
            <v>44070</v>
          </cell>
          <cell r="BA190"/>
          <cell r="BB190">
            <v>44130</v>
          </cell>
          <cell r="BC190">
            <v>44071</v>
          </cell>
          <cell r="BD190">
            <v>44071</v>
          </cell>
          <cell r="BE190">
            <v>44074</v>
          </cell>
          <cell r="BF190">
            <v>44070</v>
          </cell>
          <cell r="BG190">
            <v>44068</v>
          </cell>
          <cell r="BH190">
            <v>44070</v>
          </cell>
          <cell r="BI190">
            <v>44073</v>
          </cell>
          <cell r="BJ190">
            <v>44069</v>
          </cell>
          <cell r="BK190">
            <v>44070</v>
          </cell>
          <cell r="BL190">
            <v>44069</v>
          </cell>
          <cell r="BM190">
            <v>44071</v>
          </cell>
          <cell r="BN190">
            <v>44071</v>
          </cell>
          <cell r="BO190">
            <v>44127</v>
          </cell>
          <cell r="BP190">
            <v>44067</v>
          </cell>
          <cell r="BQ190">
            <v>44071</v>
          </cell>
          <cell r="BR190">
            <v>44069</v>
          </cell>
          <cell r="BS190">
            <v>44071</v>
          </cell>
          <cell r="BT190">
            <v>44068</v>
          </cell>
          <cell r="BU190">
            <v>44071</v>
          </cell>
          <cell r="BV190">
            <v>44069</v>
          </cell>
          <cell r="BW190">
            <v>44134</v>
          </cell>
          <cell r="BX190">
            <v>44071</v>
          </cell>
          <cell r="BY190">
            <v>44070</v>
          </cell>
          <cell r="BZ190">
            <v>44073</v>
          </cell>
          <cell r="CA190">
            <v>44071</v>
          </cell>
          <cell r="CB190">
            <v>44071</v>
          </cell>
          <cell r="CC190">
            <v>44073</v>
          </cell>
          <cell r="CD190">
            <v>44067</v>
          </cell>
          <cell r="CE190">
            <v>44109</v>
          </cell>
          <cell r="CF190">
            <v>44106</v>
          </cell>
          <cell r="CG190">
            <v>44119</v>
          </cell>
          <cell r="CH190">
            <v>44117</v>
          </cell>
          <cell r="CI190">
            <v>44105</v>
          </cell>
          <cell r="CJ190">
            <v>44119</v>
          </cell>
          <cell r="CK190">
            <v>44111</v>
          </cell>
          <cell r="CL190">
            <v>44165</v>
          </cell>
          <cell r="CM190"/>
          <cell r="CN190">
            <v>44113</v>
          </cell>
          <cell r="CO190">
            <v>44211</v>
          </cell>
          <cell r="CP190">
            <v>44119</v>
          </cell>
          <cell r="CQ190">
            <v>44174</v>
          </cell>
          <cell r="CR190"/>
          <cell r="CS190">
            <v>44112</v>
          </cell>
          <cell r="CT190">
            <v>44119</v>
          </cell>
          <cell r="CU190">
            <v>44113</v>
          </cell>
          <cell r="CV190">
            <v>44119</v>
          </cell>
          <cell r="CW190">
            <v>44116</v>
          </cell>
          <cell r="CX190">
            <v>44113</v>
          </cell>
          <cell r="CY190">
            <v>44110</v>
          </cell>
          <cell r="CZ190">
            <v>44074</v>
          </cell>
          <cell r="DA190">
            <v>44111</v>
          </cell>
          <cell r="DB190">
            <v>44112</v>
          </cell>
          <cell r="DC190">
            <v>44140</v>
          </cell>
          <cell r="DD190">
            <v>44117</v>
          </cell>
          <cell r="DE190">
            <v>44145</v>
          </cell>
          <cell r="DF190" t="str">
            <v>30/11/2020</v>
          </cell>
          <cell r="DG190">
            <v>44053</v>
          </cell>
          <cell r="DH190" t="str">
            <v>13/10/2020</v>
          </cell>
          <cell r="DI190" t="str">
            <v>15/4/2021</v>
          </cell>
          <cell r="DJ190">
            <v>43992</v>
          </cell>
          <cell r="DK190">
            <v>44084</v>
          </cell>
          <cell r="DL190" t="str">
            <v>25/9/2020</v>
          </cell>
          <cell r="DM190">
            <v>44078</v>
          </cell>
          <cell r="DN190">
            <v>44078</v>
          </cell>
          <cell r="DO190">
            <v>44081</v>
          </cell>
          <cell r="DP190">
            <v>44084</v>
          </cell>
          <cell r="DQ190">
            <v>44088</v>
          </cell>
          <cell r="DR190">
            <v>44084</v>
          </cell>
          <cell r="DS190">
            <v>44117</v>
          </cell>
          <cell r="DT190">
            <v>44068</v>
          </cell>
          <cell r="DU190">
            <v>44119</v>
          </cell>
          <cell r="DV190">
            <v>44070</v>
          </cell>
          <cell r="DW190">
            <v>44096</v>
          </cell>
          <cell r="DX190">
            <v>44146</v>
          </cell>
          <cell r="DY190">
            <v>44039</v>
          </cell>
          <cell r="DZ190">
            <v>44040</v>
          </cell>
          <cell r="EA190">
            <v>44039</v>
          </cell>
          <cell r="EB190"/>
          <cell r="EC190">
            <v>43993</v>
          </cell>
          <cell r="ED190">
            <v>44103</v>
          </cell>
          <cell r="EE190">
            <v>44042</v>
          </cell>
          <cell r="EF190">
            <v>43979</v>
          </cell>
          <cell r="EG190">
            <v>44035</v>
          </cell>
          <cell r="EH190">
            <v>43991</v>
          </cell>
          <cell r="EI190">
            <v>44036</v>
          </cell>
          <cell r="EJ190">
            <v>44041</v>
          </cell>
          <cell r="EK190">
            <v>44027</v>
          </cell>
          <cell r="EL190"/>
          <cell r="EM190">
            <v>44018</v>
          </cell>
          <cell r="EN190">
            <v>44019</v>
          </cell>
          <cell r="EO190">
            <v>43979</v>
          </cell>
          <cell r="EP190">
            <v>44041</v>
          </cell>
          <cell r="EQ190">
            <v>44006</v>
          </cell>
          <cell r="ER190">
            <v>44042</v>
          </cell>
          <cell r="ES190">
            <v>44013</v>
          </cell>
          <cell r="ET190">
            <v>44039</v>
          </cell>
          <cell r="EU190">
            <v>44011</v>
          </cell>
          <cell r="EV190">
            <v>44013</v>
          </cell>
          <cell r="EW190">
            <v>44042</v>
          </cell>
          <cell r="EX190">
            <v>44011</v>
          </cell>
          <cell r="EY190"/>
          <cell r="EZ190">
            <v>44042</v>
          </cell>
          <cell r="FA190">
            <v>43963</v>
          </cell>
          <cell r="FB190">
            <v>44013</v>
          </cell>
          <cell r="FC190">
            <v>44042</v>
          </cell>
          <cell r="FD190">
            <v>44103</v>
          </cell>
          <cell r="FE190">
            <v>44042</v>
          </cell>
          <cell r="FF190">
            <v>44022</v>
          </cell>
          <cell r="FG190">
            <v>44071</v>
          </cell>
          <cell r="FH190">
            <v>44042</v>
          </cell>
          <cell r="FI190">
            <v>44026</v>
          </cell>
          <cell r="FJ190">
            <v>44071</v>
          </cell>
          <cell r="FK190">
            <v>44062</v>
          </cell>
          <cell r="FL190">
            <v>43997</v>
          </cell>
          <cell r="FM190">
            <v>44029</v>
          </cell>
          <cell r="FN190">
            <v>44162</v>
          </cell>
          <cell r="FO190">
            <v>44007</v>
          </cell>
          <cell r="FP190">
            <v>43981</v>
          </cell>
          <cell r="FQ190">
            <v>44040</v>
          </cell>
          <cell r="FR190">
            <v>44025</v>
          </cell>
          <cell r="FS190">
            <v>44035</v>
          </cell>
          <cell r="FT190">
            <v>43957</v>
          </cell>
          <cell r="FU190">
            <v>44033</v>
          </cell>
          <cell r="FV190">
            <v>43979</v>
          </cell>
          <cell r="FW190">
            <v>44194</v>
          </cell>
          <cell r="FX190">
            <v>44040</v>
          </cell>
          <cell r="FY190">
            <v>44042</v>
          </cell>
          <cell r="FZ190">
            <v>44036</v>
          </cell>
          <cell r="GA190">
            <v>43979</v>
          </cell>
          <cell r="GB190">
            <v>44225</v>
          </cell>
          <cell r="GC190">
            <v>44042</v>
          </cell>
          <cell r="GD190">
            <v>44081</v>
          </cell>
          <cell r="GE190"/>
          <cell r="GF190">
            <v>44098</v>
          </cell>
          <cell r="GG190">
            <v>44082</v>
          </cell>
          <cell r="GH190">
            <v>44083</v>
          </cell>
          <cell r="GI190">
            <v>44069</v>
          </cell>
          <cell r="GJ190">
            <v>44116</v>
          </cell>
          <cell r="GK190">
            <v>43999</v>
          </cell>
          <cell r="GL190">
            <v>44025</v>
          </cell>
          <cell r="GM190">
            <v>44027</v>
          </cell>
          <cell r="GN190">
            <v>44025</v>
          </cell>
          <cell r="GO190">
            <v>44081</v>
          </cell>
          <cell r="GP190">
            <v>44047</v>
          </cell>
          <cell r="GQ190">
            <v>44071</v>
          </cell>
          <cell r="GR190">
            <v>44083</v>
          </cell>
          <cell r="GS190">
            <v>44079</v>
          </cell>
          <cell r="GT190">
            <v>44149</v>
          </cell>
          <cell r="GU190">
            <v>44050</v>
          </cell>
          <cell r="GV190">
            <v>44147</v>
          </cell>
          <cell r="GW190">
            <v>44018</v>
          </cell>
          <cell r="GX190">
            <v>44217</v>
          </cell>
          <cell r="GY190">
            <v>44089</v>
          </cell>
          <cell r="GZ190">
            <v>44033</v>
          </cell>
          <cell r="HA190">
            <v>44024</v>
          </cell>
          <cell r="HB190">
            <v>44209</v>
          </cell>
          <cell r="HC190">
            <v>44076</v>
          </cell>
          <cell r="HD190">
            <v>44250</v>
          </cell>
          <cell r="HE190">
            <v>44256</v>
          </cell>
          <cell r="HF190"/>
          <cell r="HG190">
            <v>44253</v>
          </cell>
          <cell r="HH190">
            <v>44256</v>
          </cell>
          <cell r="HI190">
            <v>44252</v>
          </cell>
          <cell r="HJ190">
            <v>44249</v>
          </cell>
          <cell r="HK190">
            <v>44250</v>
          </cell>
          <cell r="HL190">
            <v>44253</v>
          </cell>
          <cell r="HM190">
            <v>44253</v>
          </cell>
          <cell r="HN190">
            <v>44250</v>
          </cell>
          <cell r="HO190">
            <v>44256</v>
          </cell>
          <cell r="HP190"/>
          <cell r="HQ190">
            <v>44251</v>
          </cell>
          <cell r="HR190">
            <v>44223</v>
          </cell>
          <cell r="HS190">
            <v>44235</v>
          </cell>
          <cell r="HT190">
            <v>44252</v>
          </cell>
          <cell r="HU190">
            <v>44252</v>
          </cell>
          <cell r="HV190">
            <v>44252</v>
          </cell>
          <cell r="HW190">
            <v>44251</v>
          </cell>
          <cell r="HX190">
            <v>44254</v>
          </cell>
          <cell r="HY190"/>
          <cell r="HZ190">
            <v>44253</v>
          </cell>
          <cell r="IA190">
            <v>44253</v>
          </cell>
          <cell r="IB190">
            <v>44252</v>
          </cell>
          <cell r="IC190">
            <v>44252</v>
          </cell>
          <cell r="ID190">
            <v>44253</v>
          </cell>
          <cell r="IE190">
            <v>44251</v>
          </cell>
          <cell r="IF190">
            <v>44253</v>
          </cell>
          <cell r="IG190">
            <v>44249</v>
          </cell>
          <cell r="IH190">
            <v>44252</v>
          </cell>
          <cell r="II190"/>
          <cell r="IJ190">
            <v>44251</v>
          </cell>
          <cell r="IK190">
            <v>44217</v>
          </cell>
          <cell r="IL190">
            <v>43859</v>
          </cell>
          <cell r="IM190">
            <v>44250</v>
          </cell>
          <cell r="IN190"/>
          <cell r="IO190">
            <v>44253</v>
          </cell>
          <cell r="IP190">
            <v>44253</v>
          </cell>
          <cell r="IQ190">
            <v>44235</v>
          </cell>
          <cell r="IR190">
            <v>44253</v>
          </cell>
          <cell r="IS190">
            <v>44252</v>
          </cell>
          <cell r="IT190">
            <v>44253</v>
          </cell>
          <cell r="IU190">
            <v>44236</v>
          </cell>
          <cell r="IV190">
            <v>44252</v>
          </cell>
          <cell r="IW190"/>
          <cell r="IX190">
            <v>44253</v>
          </cell>
          <cell r="IY190">
            <v>44250</v>
          </cell>
          <cell r="IZ190">
            <v>44242</v>
          </cell>
          <cell r="JA190">
            <v>44256</v>
          </cell>
          <cell r="JB190">
            <v>44291</v>
          </cell>
          <cell r="JC190">
            <v>44291</v>
          </cell>
          <cell r="JD190">
            <v>44263</v>
          </cell>
          <cell r="JE190">
            <v>44298</v>
          </cell>
          <cell r="JF190">
            <v>44293</v>
          </cell>
          <cell r="JG190"/>
          <cell r="JH190">
            <v>44293</v>
          </cell>
          <cell r="JI190"/>
          <cell r="JJ190">
            <v>44298</v>
          </cell>
          <cell r="JK190">
            <v>44293</v>
          </cell>
          <cell r="JL190">
            <v>44278</v>
          </cell>
          <cell r="JM190">
            <v>44295</v>
          </cell>
          <cell r="JN190">
            <v>44298</v>
          </cell>
          <cell r="JO190">
            <v>44280</v>
          </cell>
          <cell r="JP190">
            <v>44287</v>
          </cell>
          <cell r="JQ190">
            <v>44293</v>
          </cell>
          <cell r="JR190">
            <v>44287</v>
          </cell>
          <cell r="JS190">
            <v>44292</v>
          </cell>
          <cell r="JT190">
            <v>44290</v>
          </cell>
          <cell r="JU190">
            <v>44299</v>
          </cell>
          <cell r="JV190">
            <v>44287</v>
          </cell>
          <cell r="JW190">
            <v>44301</v>
          </cell>
          <cell r="JX190">
            <v>44299</v>
          </cell>
          <cell r="JY190">
            <v>44299</v>
          </cell>
          <cell r="JZ190">
            <v>44300</v>
          </cell>
          <cell r="KA190">
            <v>44291</v>
          </cell>
          <cell r="KB190">
            <v>44279</v>
          </cell>
          <cell r="KC190">
            <v>44294</v>
          </cell>
          <cell r="KD190">
            <v>44284</v>
          </cell>
          <cell r="KE190">
            <v>44330</v>
          </cell>
          <cell r="KF190">
            <v>44295</v>
          </cell>
          <cell r="KG190">
            <v>44294</v>
          </cell>
          <cell r="KH190"/>
          <cell r="KI190">
            <v>44293</v>
          </cell>
          <cell r="KJ190">
            <v>44287</v>
          </cell>
          <cell r="KK190">
            <v>44291</v>
          </cell>
          <cell r="KL190">
            <v>44293</v>
          </cell>
          <cell r="KM190">
            <v>44294</v>
          </cell>
          <cell r="KN190">
            <v>44286</v>
          </cell>
          <cell r="KO190">
            <v>44293</v>
          </cell>
          <cell r="KP190">
            <v>44292</v>
          </cell>
          <cell r="KQ190">
            <v>44293</v>
          </cell>
          <cell r="KR190">
            <v>44287</v>
          </cell>
          <cell r="KS190">
            <v>44292</v>
          </cell>
          <cell r="KT190">
            <v>44284</v>
          </cell>
          <cell r="KU190">
            <v>44231</v>
          </cell>
          <cell r="KV190">
            <v>44252</v>
          </cell>
          <cell r="KW190">
            <v>44232</v>
          </cell>
          <cell r="KX190">
            <v>44253</v>
          </cell>
          <cell r="KY190">
            <v>44256</v>
          </cell>
          <cell r="KZ190">
            <v>44295</v>
          </cell>
          <cell r="LA190">
            <v>44300</v>
          </cell>
          <cell r="LB190">
            <v>44291</v>
          </cell>
          <cell r="LC190">
            <v>44299</v>
          </cell>
          <cell r="LD190">
            <v>44286</v>
          </cell>
          <cell r="LE190">
            <v>44284</v>
          </cell>
          <cell r="LF190">
            <v>44292</v>
          </cell>
          <cell r="LG190">
            <v>44292</v>
          </cell>
          <cell r="LH190">
            <v>44286</v>
          </cell>
          <cell r="LI190">
            <v>44284</v>
          </cell>
          <cell r="LJ190">
            <v>44292</v>
          </cell>
          <cell r="LK190">
            <v>44299</v>
          </cell>
          <cell r="LL190">
            <v>44299</v>
          </cell>
          <cell r="LM190">
            <v>44287</v>
          </cell>
          <cell r="LN190">
            <v>44298</v>
          </cell>
          <cell r="LO190">
            <v>44298</v>
          </cell>
          <cell r="LP190">
            <v>44298</v>
          </cell>
          <cell r="LQ190">
            <v>44293</v>
          </cell>
          <cell r="LR190"/>
          <cell r="LS190">
            <v>44293</v>
          </cell>
          <cell r="LT190">
            <v>44287</v>
          </cell>
          <cell r="LU190">
            <v>44313</v>
          </cell>
          <cell r="LV190">
            <v>44295</v>
          </cell>
          <cell r="LW190">
            <v>44298</v>
          </cell>
          <cell r="LX190">
            <v>44292</v>
          </cell>
          <cell r="LY190">
            <v>44250</v>
          </cell>
          <cell r="LZ190">
            <v>43887</v>
          </cell>
          <cell r="MA190">
            <v>44249</v>
          </cell>
          <cell r="MB190">
            <v>44253</v>
          </cell>
          <cell r="MC190">
            <v>44253</v>
          </cell>
          <cell r="MD190">
            <v>44253</v>
          </cell>
          <cell r="ME190">
            <v>44251</v>
          </cell>
          <cell r="MF190">
            <v>44252</v>
          </cell>
          <cell r="MG190">
            <v>44235</v>
          </cell>
          <cell r="MH190">
            <v>44252</v>
          </cell>
          <cell r="MI190">
            <v>44253</v>
          </cell>
          <cell r="MJ190">
            <v>44256</v>
          </cell>
          <cell r="MK190">
            <v>44256</v>
          </cell>
          <cell r="ML190">
            <v>44250</v>
          </cell>
          <cell r="MM190">
            <v>44251</v>
          </cell>
          <cell r="MN190">
            <v>44249</v>
          </cell>
          <cell r="MO190">
            <v>44253</v>
          </cell>
          <cell r="MP190">
            <v>44254</v>
          </cell>
          <cell r="MQ190"/>
          <cell r="MR190">
            <v>44224</v>
          </cell>
          <cell r="MS190">
            <v>44251</v>
          </cell>
          <cell r="MT190">
            <v>44250</v>
          </cell>
          <cell r="MU190">
            <v>44256</v>
          </cell>
          <cell r="MV190">
            <v>44251</v>
          </cell>
          <cell r="MW190">
            <v>44245</v>
          </cell>
          <cell r="MX190">
            <v>44236</v>
          </cell>
          <cell r="MY190">
            <v>44253</v>
          </cell>
          <cell r="MZ190">
            <v>44253</v>
          </cell>
          <cell r="NA190">
            <v>44236</v>
          </cell>
          <cell r="NB190">
            <v>44221</v>
          </cell>
          <cell r="NC190">
            <v>44241</v>
          </cell>
          <cell r="ND190">
            <v>44251</v>
          </cell>
          <cell r="NE190">
            <v>44253</v>
          </cell>
          <cell r="NF190">
            <v>44318</v>
          </cell>
          <cell r="NG190">
            <v>44251</v>
          </cell>
          <cell r="NH190">
            <v>44251</v>
          </cell>
          <cell r="NI190">
            <v>44256</v>
          </cell>
          <cell r="NJ190">
            <v>44253</v>
          </cell>
          <cell r="NK190">
            <v>44208</v>
          </cell>
          <cell r="NL190">
            <v>44253</v>
          </cell>
          <cell r="NM190">
            <v>44253</v>
          </cell>
          <cell r="NN190">
            <v>44252</v>
          </cell>
          <cell r="NO190">
            <v>44246</v>
          </cell>
          <cell r="NP190">
            <v>44256</v>
          </cell>
          <cell r="NQ190">
            <v>44251</v>
          </cell>
          <cell r="NR190">
            <v>44255</v>
          </cell>
          <cell r="NS190">
            <v>44217</v>
          </cell>
          <cell r="NT190">
            <v>44251</v>
          </cell>
          <cell r="NU190">
            <v>44236</v>
          </cell>
          <cell r="NV190">
            <v>44250</v>
          </cell>
          <cell r="NW190">
            <v>44250</v>
          </cell>
          <cell r="NX190">
            <v>44253</v>
          </cell>
          <cell r="NY190">
            <v>44256</v>
          </cell>
          <cell r="NZ190">
            <v>44256</v>
          </cell>
          <cell r="OA190">
            <v>44251</v>
          </cell>
          <cell r="OB190">
            <v>44250</v>
          </cell>
          <cell r="OC190">
            <v>44256</v>
          </cell>
          <cell r="OD190">
            <v>44246</v>
          </cell>
          <cell r="OE190">
            <v>44252</v>
          </cell>
          <cell r="OF190">
            <v>44246</v>
          </cell>
          <cell r="OG190">
            <v>44252</v>
          </cell>
          <cell r="OH190"/>
          <cell r="OI190">
            <v>44251</v>
          </cell>
          <cell r="OJ190">
            <v>44253</v>
          </cell>
          <cell r="OK190">
            <v>44246</v>
          </cell>
          <cell r="OL190">
            <v>44256</v>
          </cell>
          <cell r="OM190">
            <v>44252</v>
          </cell>
          <cell r="ON190">
            <v>44246</v>
          </cell>
          <cell r="OO190">
            <v>44254</v>
          </cell>
          <cell r="OP190"/>
          <cell r="OQ190">
            <v>44281</v>
          </cell>
          <cell r="OR190">
            <v>44245</v>
          </cell>
          <cell r="OS190">
            <v>44252</v>
          </cell>
          <cell r="OT190"/>
          <cell r="OU190">
            <v>44251</v>
          </cell>
          <cell r="OV190">
            <v>44252</v>
          </cell>
          <cell r="OW190">
            <v>44252</v>
          </cell>
          <cell r="OX190">
            <v>44250</v>
          </cell>
          <cell r="OY190">
            <v>44256</v>
          </cell>
          <cell r="OZ190">
            <v>44252</v>
          </cell>
          <cell r="PA190">
            <v>44253</v>
          </cell>
          <cell r="PB190">
            <v>44253</v>
          </cell>
          <cell r="PC190">
            <v>44253</v>
          </cell>
          <cell r="PD190">
            <v>44253</v>
          </cell>
          <cell r="PE190">
            <v>44251</v>
          </cell>
          <cell r="PF190">
            <v>44252</v>
          </cell>
          <cell r="PG190">
            <v>44256</v>
          </cell>
          <cell r="PH190">
            <v>44252</v>
          </cell>
          <cell r="PI190">
            <v>44252</v>
          </cell>
          <cell r="PJ190">
            <v>44250</v>
          </cell>
          <cell r="PK190">
            <v>44252</v>
          </cell>
          <cell r="PL190">
            <v>44246</v>
          </cell>
          <cell r="PM190">
            <v>44252</v>
          </cell>
          <cell r="PN190">
            <v>43885</v>
          </cell>
          <cell r="PO190">
            <v>43887</v>
          </cell>
          <cell r="PP190">
            <v>44255</v>
          </cell>
          <cell r="PQ190">
            <v>44235</v>
          </cell>
          <cell r="PR190">
            <v>44256</v>
          </cell>
          <cell r="PS190">
            <v>44249</v>
          </cell>
          <cell r="PT190">
            <v>44246</v>
          </cell>
          <cell r="PU190">
            <v>44253</v>
          </cell>
          <cell r="PV190">
            <v>44252</v>
          </cell>
          <cell r="PW190">
            <v>44254</v>
          </cell>
          <cell r="PX190">
            <v>44246</v>
          </cell>
          <cell r="PY190">
            <v>44256</v>
          </cell>
          <cell r="PZ190">
            <v>44253</v>
          </cell>
          <cell r="QA190"/>
          <cell r="QB190">
            <v>44252</v>
          </cell>
          <cell r="QC190">
            <v>44251</v>
          </cell>
          <cell r="QD190">
            <v>44254</v>
          </cell>
          <cell r="QE190">
            <v>44252</v>
          </cell>
          <cell r="QF190">
            <v>44253</v>
          </cell>
          <cell r="QG190">
            <v>44256</v>
          </cell>
          <cell r="QH190">
            <v>44001</v>
          </cell>
          <cell r="QI190">
            <v>44256</v>
          </cell>
          <cell r="QJ190">
            <v>44253</v>
          </cell>
          <cell r="QK190">
            <v>44252</v>
          </cell>
          <cell r="QL190">
            <v>44225</v>
          </cell>
          <cell r="QM190">
            <v>44344</v>
          </cell>
          <cell r="QN190">
            <v>43955</v>
          </cell>
          <cell r="QO190">
            <v>44253</v>
          </cell>
          <cell r="QP190">
            <v>44253</v>
          </cell>
          <cell r="QQ190">
            <v>44255</v>
          </cell>
          <cell r="QR190">
            <v>44256</v>
          </cell>
          <cell r="QS190">
            <v>44253</v>
          </cell>
          <cell r="QT190">
            <v>44256</v>
          </cell>
          <cell r="QU190">
            <v>44256</v>
          </cell>
          <cell r="QV190">
            <v>44047</v>
          </cell>
          <cell r="QW190">
            <v>44285</v>
          </cell>
          <cell r="QX190">
            <v>44239</v>
          </cell>
          <cell r="QY190">
            <v>44299</v>
          </cell>
          <cell r="QZ190"/>
          <cell r="RA190">
            <v>44300</v>
          </cell>
          <cell r="RB190">
            <v>44295</v>
          </cell>
          <cell r="RC190">
            <v>44298</v>
          </cell>
          <cell r="RD190">
            <v>44293</v>
          </cell>
          <cell r="RE190">
            <v>44298</v>
          </cell>
          <cell r="RF190">
            <v>43987</v>
          </cell>
          <cell r="RG190">
            <v>44291</v>
          </cell>
          <cell r="RH190">
            <v>44300</v>
          </cell>
          <cell r="RI190">
            <v>44279</v>
          </cell>
          <cell r="RJ190">
            <v>44298</v>
          </cell>
          <cell r="RK190">
            <v>44250</v>
          </cell>
          <cell r="RL190">
            <v>44252</v>
          </cell>
          <cell r="RM190"/>
          <cell r="RN190">
            <v>44256</v>
          </cell>
          <cell r="RO190">
            <v>44252</v>
          </cell>
          <cell r="RP190">
            <v>44249</v>
          </cell>
          <cell r="RQ190">
            <v>44252</v>
          </cell>
          <cell r="RR190">
            <v>44251</v>
          </cell>
          <cell r="RS190">
            <v>44253</v>
          </cell>
          <cell r="RT190">
            <v>44300</v>
          </cell>
          <cell r="RU190">
            <v>44300</v>
          </cell>
          <cell r="RV190">
            <v>44293</v>
          </cell>
          <cell r="RW190">
            <v>44300</v>
          </cell>
          <cell r="RX190">
            <v>44301</v>
          </cell>
          <cell r="RY190"/>
          <cell r="RZ190">
            <v>43979</v>
          </cell>
          <cell r="SA190">
            <v>44067</v>
          </cell>
          <cell r="SB190">
            <v>44299</v>
          </cell>
          <cell r="SC190"/>
          <cell r="SD190">
            <v>44299</v>
          </cell>
          <cell r="SE190">
            <v>44293</v>
          </cell>
          <cell r="SF190">
            <v>44301</v>
          </cell>
          <cell r="SG190">
            <v>44285</v>
          </cell>
          <cell r="SH190">
            <v>44287</v>
          </cell>
          <cell r="SI190">
            <v>44294</v>
          </cell>
          <cell r="SJ190">
            <v>44254</v>
          </cell>
          <cell r="SK190">
            <v>44253</v>
          </cell>
          <cell r="SL190">
            <v>44256</v>
          </cell>
          <cell r="SM190">
            <v>44040</v>
          </cell>
          <cell r="SN190">
            <v>43920</v>
          </cell>
          <cell r="SO190">
            <v>44008</v>
          </cell>
          <cell r="SP190">
            <v>44256</v>
          </cell>
          <cell r="SQ190">
            <v>44256</v>
          </cell>
          <cell r="SR190">
            <v>44253</v>
          </cell>
          <cell r="SS190">
            <v>44252</v>
          </cell>
          <cell r="ST190">
            <v>43963</v>
          </cell>
          <cell r="SU190">
            <v>44256</v>
          </cell>
          <cell r="SV190">
            <v>44253</v>
          </cell>
          <cell r="SW190">
            <v>44252</v>
          </cell>
          <cell r="SX190">
            <v>43949</v>
          </cell>
          <cell r="SY190">
            <v>44249</v>
          </cell>
          <cell r="SZ190">
            <v>44256</v>
          </cell>
          <cell r="TA190">
            <v>44253</v>
          </cell>
          <cell r="TB190">
            <v>44291</v>
          </cell>
          <cell r="TC190">
            <v>44287</v>
          </cell>
          <cell r="TD190">
            <v>44291</v>
          </cell>
          <cell r="TE190">
            <v>44081</v>
          </cell>
          <cell r="TF190">
            <v>44300</v>
          </cell>
          <cell r="TG190">
            <v>44299</v>
          </cell>
          <cell r="TH190">
            <v>44287</v>
          </cell>
          <cell r="TI190">
            <v>43978</v>
          </cell>
          <cell r="TJ190">
            <v>44298</v>
          </cell>
          <cell r="TK190">
            <v>44246</v>
          </cell>
          <cell r="TL190">
            <v>44250</v>
          </cell>
          <cell r="TM190">
            <v>44253</v>
          </cell>
          <cell r="TN190">
            <v>44292</v>
          </cell>
          <cell r="TO190">
            <v>44007</v>
          </cell>
          <cell r="TP190">
            <v>44280</v>
          </cell>
          <cell r="TQ190">
            <v>44294</v>
          </cell>
          <cell r="TR190"/>
          <cell r="TS190">
            <v>44281</v>
          </cell>
          <cell r="TT190">
            <v>44015</v>
          </cell>
          <cell r="TU190">
            <v>44281</v>
          </cell>
          <cell r="TV190">
            <v>44285</v>
          </cell>
          <cell r="TW190">
            <v>44013</v>
          </cell>
          <cell r="TX190">
            <v>44256</v>
          </cell>
          <cell r="TY190">
            <v>44256</v>
          </cell>
          <cell r="TZ190">
            <v>44252</v>
          </cell>
          <cell r="UA190">
            <v>44237</v>
          </cell>
          <cell r="UB190">
            <v>44253</v>
          </cell>
          <cell r="UC190">
            <v>44222</v>
          </cell>
          <cell r="UD190">
            <v>44250</v>
          </cell>
          <cell r="UE190">
            <v>44253</v>
          </cell>
          <cell r="UF190">
            <v>44007</v>
          </cell>
          <cell r="UG190">
            <v>44251</v>
          </cell>
          <cell r="UH190">
            <v>44253</v>
          </cell>
          <cell r="UI190">
            <v>44008</v>
          </cell>
          <cell r="UJ190">
            <v>43979</v>
          </cell>
          <cell r="UK190">
            <v>44252</v>
          </cell>
          <cell r="UL190">
            <v>44256</v>
          </cell>
          <cell r="UM190">
            <v>44347</v>
          </cell>
          <cell r="UN190">
            <v>44232</v>
          </cell>
          <cell r="UO190"/>
          <cell r="UP190">
            <v>44224</v>
          </cell>
          <cell r="UQ190">
            <v>44256</v>
          </cell>
          <cell r="UR190"/>
          <cell r="US190">
            <v>44253</v>
          </cell>
          <cell r="UT190">
            <v>44256</v>
          </cell>
          <cell r="UU190">
            <v>44210</v>
          </cell>
          <cell r="UV190">
            <v>44316</v>
          </cell>
          <cell r="UW190">
            <v>44141</v>
          </cell>
          <cell r="UX190">
            <v>44255</v>
          </cell>
          <cell r="UY190">
            <v>44252</v>
          </cell>
          <cell r="UZ190">
            <v>44252</v>
          </cell>
          <cell r="VA190">
            <v>44253</v>
          </cell>
          <cell r="VB190">
            <v>44284</v>
          </cell>
          <cell r="VC190">
            <v>44284</v>
          </cell>
          <cell r="VD190">
            <v>44004</v>
          </cell>
          <cell r="VE190">
            <v>44004</v>
          </cell>
          <cell r="VF190">
            <v>44008</v>
          </cell>
          <cell r="VG190"/>
          <cell r="VH190">
            <v>44210</v>
          </cell>
          <cell r="VI190">
            <v>44293</v>
          </cell>
          <cell r="VJ190">
            <v>44299</v>
          </cell>
          <cell r="VK190">
            <v>44291</v>
          </cell>
          <cell r="VL190">
            <v>44316</v>
          </cell>
          <cell r="VM190"/>
          <cell r="VN190">
            <v>44300</v>
          </cell>
          <cell r="VO190">
            <v>44330</v>
          </cell>
          <cell r="VP190"/>
          <cell r="VQ190">
            <v>44293</v>
          </cell>
          <cell r="VR190">
            <v>44298</v>
          </cell>
          <cell r="VS190">
            <v>44330</v>
          </cell>
          <cell r="VT190">
            <v>44300</v>
          </cell>
          <cell r="VU190">
            <v>44293</v>
          </cell>
          <cell r="VV190">
            <v>44361</v>
          </cell>
          <cell r="VW190">
            <v>44292</v>
          </cell>
          <cell r="VX190"/>
          <cell r="VY190">
            <v>44255</v>
          </cell>
          <cell r="VZ190">
            <v>44256</v>
          </cell>
          <cell r="WA190"/>
          <cell r="WB190"/>
          <cell r="WC190">
            <v>44250</v>
          </cell>
          <cell r="WD190">
            <v>44256</v>
          </cell>
          <cell r="WE190">
            <v>44252</v>
          </cell>
          <cell r="WF190"/>
          <cell r="WG190">
            <v>44256</v>
          </cell>
          <cell r="WH190">
            <v>44253</v>
          </cell>
          <cell r="WI190">
            <v>44253</v>
          </cell>
          <cell r="WJ190"/>
          <cell r="WK190"/>
          <cell r="WL190">
            <v>44252</v>
          </cell>
          <cell r="WM190">
            <v>44253</v>
          </cell>
          <cell r="WN190">
            <v>44286</v>
          </cell>
          <cell r="WO190">
            <v>44253</v>
          </cell>
          <cell r="WP190"/>
          <cell r="WQ190"/>
          <cell r="WR190">
            <v>44256</v>
          </cell>
          <cell r="WS190">
            <v>44257</v>
          </cell>
          <cell r="WT190">
            <v>44256</v>
          </cell>
          <cell r="WU190">
            <v>44254</v>
          </cell>
          <cell r="WV190">
            <v>43889</v>
          </cell>
          <cell r="WW190">
            <v>44251</v>
          </cell>
          <cell r="WX190">
            <v>44256</v>
          </cell>
          <cell r="WY190">
            <v>44256</v>
          </cell>
          <cell r="WZ190">
            <v>44256</v>
          </cell>
          <cell r="XA190"/>
          <cell r="XB190">
            <v>44253</v>
          </cell>
          <cell r="XC190"/>
          <cell r="XD190"/>
          <cell r="XE190"/>
          <cell r="XF190"/>
          <cell r="XG190"/>
          <cell r="XH190"/>
          <cell r="XI190">
            <v>44344</v>
          </cell>
          <cell r="XJ190"/>
          <cell r="XK190">
            <v>44253</v>
          </cell>
          <cell r="XL190">
            <v>44132</v>
          </cell>
          <cell r="XM190"/>
          <cell r="XN190">
            <v>44070</v>
          </cell>
          <cell r="XO190"/>
          <cell r="XP190">
            <v>44256</v>
          </cell>
          <cell r="XQ190">
            <v>44253</v>
          </cell>
          <cell r="XR190">
            <v>44222</v>
          </cell>
          <cell r="XS190" t="str">
            <v>15/4/2021</v>
          </cell>
          <cell r="XT190" t="str">
            <v>14/6/2021</v>
          </cell>
          <cell r="XU190">
            <v>44412</v>
          </cell>
          <cell r="XV190">
            <v>44106</v>
          </cell>
        </row>
        <row r="191">
          <cell r="E191">
            <v>58</v>
          </cell>
          <cell r="F191">
            <v>58</v>
          </cell>
          <cell r="G191">
            <v>58</v>
          </cell>
          <cell r="H191">
            <v>58</v>
          </cell>
          <cell r="I191">
            <v>59</v>
          </cell>
          <cell r="J191">
            <v>57</v>
          </cell>
          <cell r="K191">
            <v>51</v>
          </cell>
          <cell r="L191">
            <v>89</v>
          </cell>
          <cell r="M191">
            <v>42</v>
          </cell>
          <cell r="N191">
            <v>34</v>
          </cell>
          <cell r="O191"/>
          <cell r="P191">
            <v>42</v>
          </cell>
          <cell r="Q191">
            <v>49</v>
          </cell>
          <cell r="R191">
            <v>58</v>
          </cell>
          <cell r="S191">
            <v>57</v>
          </cell>
          <cell r="T191">
            <v>57</v>
          </cell>
          <cell r="U191">
            <v>57</v>
          </cell>
          <cell r="V191">
            <v>58</v>
          </cell>
          <cell r="W191">
            <v>58</v>
          </cell>
          <cell r="X191">
            <v>58</v>
          </cell>
          <cell r="Y191">
            <v>55</v>
          </cell>
          <cell r="Z191"/>
          <cell r="AA191">
            <v>56</v>
          </cell>
          <cell r="AB191">
            <v>167</v>
          </cell>
          <cell r="AC191">
            <v>56</v>
          </cell>
          <cell r="AD191">
            <v>60</v>
          </cell>
          <cell r="AE191">
            <v>99</v>
          </cell>
          <cell r="AF191">
            <v>63</v>
          </cell>
          <cell r="AG191">
            <v>65</v>
          </cell>
          <cell r="AH191">
            <v>103</v>
          </cell>
          <cell r="AI191">
            <v>101</v>
          </cell>
          <cell r="AJ191">
            <v>97</v>
          </cell>
          <cell r="AK191">
            <v>103</v>
          </cell>
          <cell r="AL191">
            <v>195</v>
          </cell>
          <cell r="AM191">
            <v>87</v>
          </cell>
          <cell r="AN191">
            <v>96</v>
          </cell>
          <cell r="AO191">
            <v>95</v>
          </cell>
          <cell r="AP191">
            <v>152</v>
          </cell>
          <cell r="AQ191">
            <v>105</v>
          </cell>
          <cell r="AR191">
            <v>98</v>
          </cell>
          <cell r="AS191">
            <v>134</v>
          </cell>
          <cell r="AT191">
            <v>100</v>
          </cell>
          <cell r="AU191">
            <v>87</v>
          </cell>
          <cell r="AV191">
            <v>99</v>
          </cell>
          <cell r="AW191">
            <v>134</v>
          </cell>
          <cell r="AX191">
            <v>99</v>
          </cell>
          <cell r="AY191"/>
          <cell r="AZ191">
            <v>104</v>
          </cell>
          <cell r="BA191"/>
          <cell r="BB191">
            <v>161</v>
          </cell>
          <cell r="BC191">
            <v>107</v>
          </cell>
          <cell r="BD191">
            <v>98</v>
          </cell>
          <cell r="BE191">
            <v>62</v>
          </cell>
          <cell r="BF191">
            <v>58</v>
          </cell>
          <cell r="BG191">
            <v>56</v>
          </cell>
          <cell r="BH191">
            <v>58</v>
          </cell>
          <cell r="BI191">
            <v>61</v>
          </cell>
          <cell r="BJ191">
            <v>57</v>
          </cell>
          <cell r="BK191">
            <v>58</v>
          </cell>
          <cell r="BL191">
            <v>57</v>
          </cell>
          <cell r="BM191">
            <v>59</v>
          </cell>
          <cell r="BN191">
            <v>59</v>
          </cell>
          <cell r="BO191">
            <v>115</v>
          </cell>
          <cell r="BP191">
            <v>55</v>
          </cell>
          <cell r="BQ191">
            <v>59</v>
          </cell>
          <cell r="BR191">
            <v>57</v>
          </cell>
          <cell r="BS191">
            <v>59</v>
          </cell>
          <cell r="BT191">
            <v>56</v>
          </cell>
          <cell r="BU191">
            <v>59</v>
          </cell>
          <cell r="BV191">
            <v>57</v>
          </cell>
          <cell r="BW191">
            <v>122</v>
          </cell>
          <cell r="BX191">
            <v>59</v>
          </cell>
          <cell r="BY191">
            <v>58</v>
          </cell>
          <cell r="BZ191">
            <v>61</v>
          </cell>
          <cell r="CA191">
            <v>59</v>
          </cell>
          <cell r="CB191">
            <v>59</v>
          </cell>
          <cell r="CC191">
            <v>61</v>
          </cell>
          <cell r="CD191">
            <v>55</v>
          </cell>
          <cell r="CE191">
            <v>97</v>
          </cell>
          <cell r="CF191">
            <v>94</v>
          </cell>
          <cell r="CG191">
            <v>107</v>
          </cell>
          <cell r="CH191">
            <v>105</v>
          </cell>
          <cell r="CI191">
            <v>93</v>
          </cell>
          <cell r="CJ191">
            <v>107</v>
          </cell>
          <cell r="CK191">
            <v>99</v>
          </cell>
          <cell r="CL191">
            <v>153</v>
          </cell>
          <cell r="CM191"/>
          <cell r="CN191">
            <v>101</v>
          </cell>
          <cell r="CO191">
            <v>199</v>
          </cell>
          <cell r="CP191">
            <v>107</v>
          </cell>
          <cell r="CQ191">
            <v>162</v>
          </cell>
          <cell r="CR191"/>
          <cell r="CS191">
            <v>100</v>
          </cell>
          <cell r="CT191">
            <v>107</v>
          </cell>
          <cell r="CU191">
            <v>101</v>
          </cell>
          <cell r="CV191">
            <v>107</v>
          </cell>
          <cell r="CW191">
            <v>104</v>
          </cell>
          <cell r="CX191">
            <v>101</v>
          </cell>
          <cell r="CY191">
            <v>98</v>
          </cell>
          <cell r="CZ191">
            <v>62</v>
          </cell>
          <cell r="DA191">
            <v>99</v>
          </cell>
          <cell r="DB191">
            <v>100</v>
          </cell>
          <cell r="DC191">
            <v>128</v>
          </cell>
          <cell r="DD191">
            <v>105</v>
          </cell>
          <cell r="DE191">
            <v>103</v>
          </cell>
          <cell r="DF191">
            <v>153</v>
          </cell>
          <cell r="DG191">
            <v>100</v>
          </cell>
          <cell r="DH191">
            <v>105</v>
          </cell>
          <cell r="DI191">
            <v>289</v>
          </cell>
          <cell r="DJ191">
            <v>98</v>
          </cell>
          <cell r="DK191">
            <v>101</v>
          </cell>
          <cell r="DL191">
            <v>87</v>
          </cell>
          <cell r="DM191">
            <v>96</v>
          </cell>
          <cell r="DN191">
            <v>96</v>
          </cell>
          <cell r="DO191">
            <v>99</v>
          </cell>
          <cell r="DP191">
            <v>102</v>
          </cell>
          <cell r="DQ191">
            <v>106</v>
          </cell>
          <cell r="DR191">
            <v>102</v>
          </cell>
          <cell r="DS191">
            <v>135</v>
          </cell>
          <cell r="DT191">
            <v>86</v>
          </cell>
          <cell r="DU191">
            <v>137</v>
          </cell>
          <cell r="DV191">
            <v>119</v>
          </cell>
          <cell r="DW191">
            <v>145</v>
          </cell>
          <cell r="DX191">
            <v>195</v>
          </cell>
          <cell r="DY191">
            <v>88</v>
          </cell>
          <cell r="DZ191">
            <v>89</v>
          </cell>
          <cell r="EA191">
            <v>88</v>
          </cell>
          <cell r="EB191"/>
          <cell r="EC191">
            <v>72</v>
          </cell>
          <cell r="ED191">
            <v>182</v>
          </cell>
          <cell r="EE191">
            <v>121</v>
          </cell>
          <cell r="EF191">
            <v>58</v>
          </cell>
          <cell r="EG191">
            <v>114</v>
          </cell>
          <cell r="EH191">
            <v>70</v>
          </cell>
          <cell r="EI191">
            <v>115</v>
          </cell>
          <cell r="EJ191">
            <v>120</v>
          </cell>
          <cell r="EK191">
            <v>106</v>
          </cell>
          <cell r="EL191"/>
          <cell r="EM191">
            <v>97</v>
          </cell>
          <cell r="EN191">
            <v>98</v>
          </cell>
          <cell r="EO191">
            <v>58</v>
          </cell>
          <cell r="EP191">
            <v>120</v>
          </cell>
          <cell r="EQ191">
            <v>85</v>
          </cell>
          <cell r="ER191">
            <v>121</v>
          </cell>
          <cell r="ES191">
            <v>92</v>
          </cell>
          <cell r="ET191">
            <v>118</v>
          </cell>
          <cell r="EU191">
            <v>90</v>
          </cell>
          <cell r="EV191">
            <v>92</v>
          </cell>
          <cell r="EW191">
            <v>121</v>
          </cell>
          <cell r="EX191">
            <v>90</v>
          </cell>
          <cell r="EY191"/>
          <cell r="EZ191">
            <v>121</v>
          </cell>
          <cell r="FA191">
            <v>42</v>
          </cell>
          <cell r="FB191">
            <v>92</v>
          </cell>
          <cell r="FC191">
            <v>121</v>
          </cell>
          <cell r="FD191">
            <v>182</v>
          </cell>
          <cell r="FE191">
            <v>121</v>
          </cell>
          <cell r="FF191">
            <v>101</v>
          </cell>
          <cell r="FG191">
            <v>150</v>
          </cell>
          <cell r="FH191">
            <v>121</v>
          </cell>
          <cell r="FI191">
            <v>105</v>
          </cell>
          <cell r="FJ191">
            <v>59</v>
          </cell>
          <cell r="FK191">
            <v>141</v>
          </cell>
          <cell r="FL191">
            <v>76</v>
          </cell>
          <cell r="FM191">
            <v>108</v>
          </cell>
          <cell r="FN191">
            <v>58</v>
          </cell>
          <cell r="FO191">
            <v>86</v>
          </cell>
          <cell r="FP191">
            <v>60</v>
          </cell>
          <cell r="FQ191">
            <v>119</v>
          </cell>
          <cell r="FR191">
            <v>104</v>
          </cell>
          <cell r="FS191">
            <v>114</v>
          </cell>
          <cell r="FT191">
            <v>36</v>
          </cell>
          <cell r="FU191">
            <v>112</v>
          </cell>
          <cell r="FV191">
            <v>58</v>
          </cell>
          <cell r="FW191">
            <v>90</v>
          </cell>
          <cell r="FX191">
            <v>119</v>
          </cell>
          <cell r="FY191">
            <v>121</v>
          </cell>
          <cell r="FZ191">
            <v>115</v>
          </cell>
          <cell r="GA191">
            <v>58</v>
          </cell>
          <cell r="GB191">
            <v>304</v>
          </cell>
          <cell r="GC191">
            <v>121</v>
          </cell>
          <cell r="GD191">
            <v>161</v>
          </cell>
          <cell r="GE191"/>
          <cell r="GF191">
            <v>178</v>
          </cell>
          <cell r="GG191">
            <v>162</v>
          </cell>
          <cell r="GH191">
            <v>163</v>
          </cell>
          <cell r="GI191">
            <v>180</v>
          </cell>
          <cell r="GJ191">
            <v>196</v>
          </cell>
          <cell r="GK191">
            <v>79</v>
          </cell>
          <cell r="GL191">
            <v>105</v>
          </cell>
          <cell r="GM191">
            <v>103</v>
          </cell>
          <cell r="GN191">
            <v>105</v>
          </cell>
          <cell r="GO191">
            <v>161</v>
          </cell>
          <cell r="GP191">
            <v>127</v>
          </cell>
          <cell r="GQ191">
            <v>151</v>
          </cell>
          <cell r="GR191">
            <v>163</v>
          </cell>
          <cell r="GS191">
            <v>159</v>
          </cell>
          <cell r="GT191">
            <v>229</v>
          </cell>
          <cell r="GU191">
            <v>130</v>
          </cell>
          <cell r="GV191">
            <v>227</v>
          </cell>
          <cell r="GW191">
            <v>98</v>
          </cell>
          <cell r="GX191">
            <v>297</v>
          </cell>
          <cell r="GY191">
            <v>169</v>
          </cell>
          <cell r="GZ191">
            <v>113</v>
          </cell>
          <cell r="HA191">
            <v>104</v>
          </cell>
          <cell r="HB191">
            <v>289</v>
          </cell>
          <cell r="HC191">
            <v>156</v>
          </cell>
          <cell r="HD191">
            <v>54</v>
          </cell>
          <cell r="HE191">
            <v>60</v>
          </cell>
          <cell r="HF191"/>
          <cell r="HG191">
            <v>57</v>
          </cell>
          <cell r="HH191">
            <v>60</v>
          </cell>
          <cell r="HI191">
            <v>56</v>
          </cell>
          <cell r="HJ191">
            <v>53</v>
          </cell>
          <cell r="HK191">
            <v>54</v>
          </cell>
          <cell r="HL191">
            <v>57</v>
          </cell>
          <cell r="HM191">
            <v>57</v>
          </cell>
          <cell r="HN191">
            <v>54</v>
          </cell>
          <cell r="HO191">
            <v>60</v>
          </cell>
          <cell r="HP191"/>
          <cell r="HQ191">
            <v>55</v>
          </cell>
          <cell r="HR191">
            <v>27</v>
          </cell>
          <cell r="HS191">
            <v>39</v>
          </cell>
          <cell r="HT191">
            <v>56</v>
          </cell>
          <cell r="HU191">
            <v>56</v>
          </cell>
          <cell r="HV191">
            <v>56</v>
          </cell>
          <cell r="HW191">
            <v>55</v>
          </cell>
          <cell r="HX191">
            <v>58</v>
          </cell>
          <cell r="HY191"/>
          <cell r="HZ191">
            <v>57</v>
          </cell>
          <cell r="IA191">
            <v>57</v>
          </cell>
          <cell r="IB191">
            <v>56</v>
          </cell>
          <cell r="IC191">
            <v>96</v>
          </cell>
          <cell r="ID191">
            <v>105</v>
          </cell>
          <cell r="IE191">
            <v>95</v>
          </cell>
          <cell r="IF191">
            <v>104</v>
          </cell>
          <cell r="IG191">
            <v>85</v>
          </cell>
          <cell r="IH191">
            <v>124</v>
          </cell>
          <cell r="II191"/>
          <cell r="IJ191">
            <v>95</v>
          </cell>
          <cell r="IK191">
            <v>99</v>
          </cell>
          <cell r="IL191">
            <v>91</v>
          </cell>
          <cell r="IM191">
            <v>97</v>
          </cell>
          <cell r="IN191"/>
          <cell r="IO191">
            <v>82</v>
          </cell>
          <cell r="IP191">
            <v>91</v>
          </cell>
          <cell r="IQ191">
            <v>102</v>
          </cell>
          <cell r="IR191">
            <v>90</v>
          </cell>
          <cell r="IS191">
            <v>81</v>
          </cell>
          <cell r="IT191">
            <v>98</v>
          </cell>
          <cell r="IU191">
            <v>98</v>
          </cell>
          <cell r="IV191">
            <v>103</v>
          </cell>
          <cell r="IW191"/>
          <cell r="IX191">
            <v>98</v>
          </cell>
          <cell r="IY191">
            <v>98</v>
          </cell>
          <cell r="IZ191">
            <v>85</v>
          </cell>
          <cell r="JA191">
            <v>97</v>
          </cell>
          <cell r="JB191">
            <v>96</v>
          </cell>
          <cell r="JC191">
            <v>96</v>
          </cell>
          <cell r="JD191">
            <v>68</v>
          </cell>
          <cell r="JE191">
            <v>103</v>
          </cell>
          <cell r="JF191">
            <v>98</v>
          </cell>
          <cell r="JG191"/>
          <cell r="JH191">
            <v>98</v>
          </cell>
          <cell r="JI191"/>
          <cell r="JJ191">
            <v>103</v>
          </cell>
          <cell r="JK191">
            <v>98</v>
          </cell>
          <cell r="JL191">
            <v>83</v>
          </cell>
          <cell r="JM191">
            <v>100</v>
          </cell>
          <cell r="JN191">
            <v>103</v>
          </cell>
          <cell r="JO191">
            <v>85</v>
          </cell>
          <cell r="JP191">
            <v>92</v>
          </cell>
          <cell r="JQ191">
            <v>98</v>
          </cell>
          <cell r="JR191">
            <v>92</v>
          </cell>
          <cell r="JS191">
            <v>97</v>
          </cell>
          <cell r="JT191">
            <v>95</v>
          </cell>
          <cell r="JU191">
            <v>104</v>
          </cell>
          <cell r="JV191">
            <v>92</v>
          </cell>
          <cell r="JW191">
            <v>106</v>
          </cell>
          <cell r="JX191">
            <v>104</v>
          </cell>
          <cell r="JY191">
            <v>104</v>
          </cell>
          <cell r="JZ191">
            <v>105</v>
          </cell>
          <cell r="KA191">
            <v>96</v>
          </cell>
          <cell r="KB191">
            <v>84</v>
          </cell>
          <cell r="KC191">
            <v>99</v>
          </cell>
          <cell r="KD191">
            <v>89</v>
          </cell>
          <cell r="KE191">
            <v>135</v>
          </cell>
          <cell r="KF191">
            <v>99</v>
          </cell>
          <cell r="KG191">
            <v>98</v>
          </cell>
          <cell r="KH191"/>
          <cell r="KI191">
            <v>97</v>
          </cell>
          <cell r="KJ191">
            <v>91</v>
          </cell>
          <cell r="KK191">
            <v>95</v>
          </cell>
          <cell r="KL191">
            <v>97</v>
          </cell>
          <cell r="KM191">
            <v>98</v>
          </cell>
          <cell r="KN191">
            <v>90</v>
          </cell>
          <cell r="KO191">
            <v>97</v>
          </cell>
          <cell r="KP191">
            <v>96</v>
          </cell>
          <cell r="KQ191">
            <v>97</v>
          </cell>
          <cell r="KR191">
            <v>91</v>
          </cell>
          <cell r="KS191">
            <v>96</v>
          </cell>
          <cell r="KT191">
            <v>88</v>
          </cell>
          <cell r="KU191">
            <v>34</v>
          </cell>
          <cell r="KV191">
            <v>57</v>
          </cell>
          <cell r="KW191">
            <v>35</v>
          </cell>
          <cell r="KX191">
            <v>56</v>
          </cell>
          <cell r="KY191">
            <v>60</v>
          </cell>
          <cell r="KZ191">
            <v>99</v>
          </cell>
          <cell r="LA191">
            <v>104</v>
          </cell>
          <cell r="LB191">
            <v>95</v>
          </cell>
          <cell r="LC191">
            <v>103</v>
          </cell>
          <cell r="LD191">
            <v>90</v>
          </cell>
          <cell r="LE191">
            <v>88</v>
          </cell>
          <cell r="LF191">
            <v>96</v>
          </cell>
          <cell r="LG191">
            <v>96</v>
          </cell>
          <cell r="LH191">
            <v>90</v>
          </cell>
          <cell r="LI191">
            <v>88</v>
          </cell>
          <cell r="LJ191">
            <v>96</v>
          </cell>
          <cell r="LK191">
            <v>103</v>
          </cell>
          <cell r="LL191">
            <v>103</v>
          </cell>
          <cell r="LM191">
            <v>91</v>
          </cell>
          <cell r="LN191">
            <v>102</v>
          </cell>
          <cell r="LO191">
            <v>102</v>
          </cell>
          <cell r="LP191">
            <v>102</v>
          </cell>
          <cell r="LQ191">
            <v>97</v>
          </cell>
          <cell r="LR191"/>
          <cell r="LS191">
            <v>97</v>
          </cell>
          <cell r="LT191">
            <v>91</v>
          </cell>
          <cell r="LU191">
            <v>117</v>
          </cell>
          <cell r="LV191">
            <v>99</v>
          </cell>
          <cell r="LW191">
            <v>102</v>
          </cell>
          <cell r="LX191">
            <v>96</v>
          </cell>
          <cell r="LY191">
            <v>53</v>
          </cell>
          <cell r="LZ191">
            <v>55</v>
          </cell>
          <cell r="MA191">
            <v>52</v>
          </cell>
          <cell r="MB191">
            <v>56</v>
          </cell>
          <cell r="MC191">
            <v>56</v>
          </cell>
          <cell r="MD191">
            <v>56</v>
          </cell>
          <cell r="ME191">
            <v>54</v>
          </cell>
          <cell r="MF191">
            <v>55</v>
          </cell>
          <cell r="MG191">
            <v>38</v>
          </cell>
          <cell r="MH191">
            <v>57</v>
          </cell>
          <cell r="MI191">
            <v>57</v>
          </cell>
          <cell r="MJ191">
            <v>60</v>
          </cell>
          <cell r="MK191">
            <v>60</v>
          </cell>
          <cell r="ML191">
            <v>54</v>
          </cell>
          <cell r="MM191">
            <v>55</v>
          </cell>
          <cell r="MN191">
            <v>53</v>
          </cell>
          <cell r="MO191">
            <v>57</v>
          </cell>
          <cell r="MP191">
            <v>58</v>
          </cell>
          <cell r="MQ191"/>
          <cell r="MR191">
            <v>28</v>
          </cell>
          <cell r="MS191">
            <v>55</v>
          </cell>
          <cell r="MT191">
            <v>54</v>
          </cell>
          <cell r="MU191">
            <v>60</v>
          </cell>
          <cell r="MV191">
            <v>55</v>
          </cell>
          <cell r="MW191">
            <v>49</v>
          </cell>
          <cell r="MX191">
            <v>40</v>
          </cell>
          <cell r="MY191">
            <v>57</v>
          </cell>
          <cell r="MZ191">
            <v>57</v>
          </cell>
          <cell r="NA191">
            <v>40</v>
          </cell>
          <cell r="NB191">
            <v>25</v>
          </cell>
          <cell r="NC191">
            <v>45</v>
          </cell>
          <cell r="ND191">
            <v>55</v>
          </cell>
          <cell r="NE191">
            <v>57</v>
          </cell>
          <cell r="NF191">
            <v>122</v>
          </cell>
          <cell r="NG191">
            <v>55</v>
          </cell>
          <cell r="NH191">
            <v>55</v>
          </cell>
          <cell r="NI191">
            <v>60</v>
          </cell>
          <cell r="NJ191">
            <v>57</v>
          </cell>
          <cell r="NK191">
            <v>12</v>
          </cell>
          <cell r="NL191">
            <v>57</v>
          </cell>
          <cell r="NM191">
            <v>57</v>
          </cell>
          <cell r="NN191">
            <v>56</v>
          </cell>
          <cell r="NO191">
            <v>50</v>
          </cell>
          <cell r="NP191">
            <v>60</v>
          </cell>
          <cell r="NQ191">
            <v>55</v>
          </cell>
          <cell r="NR191">
            <v>59</v>
          </cell>
          <cell r="NS191">
            <v>21</v>
          </cell>
          <cell r="NT191">
            <v>55</v>
          </cell>
          <cell r="NU191">
            <v>40</v>
          </cell>
          <cell r="NV191">
            <v>54</v>
          </cell>
          <cell r="NW191">
            <v>54</v>
          </cell>
          <cell r="NX191">
            <v>57</v>
          </cell>
          <cell r="NY191">
            <v>60</v>
          </cell>
          <cell r="NZ191">
            <v>60</v>
          </cell>
          <cell r="OA191">
            <v>55</v>
          </cell>
          <cell r="OB191">
            <v>54</v>
          </cell>
          <cell r="OC191">
            <v>60</v>
          </cell>
          <cell r="OD191">
            <v>50</v>
          </cell>
          <cell r="OE191">
            <v>56</v>
          </cell>
          <cell r="OF191">
            <v>50</v>
          </cell>
          <cell r="OG191">
            <v>56</v>
          </cell>
          <cell r="OH191">
            <v>0</v>
          </cell>
          <cell r="OI191">
            <v>55</v>
          </cell>
          <cell r="OJ191">
            <v>57</v>
          </cell>
          <cell r="OK191">
            <v>50</v>
          </cell>
          <cell r="OL191">
            <v>60</v>
          </cell>
          <cell r="OM191">
            <v>56</v>
          </cell>
          <cell r="ON191">
            <v>50</v>
          </cell>
          <cell r="OO191">
            <v>58</v>
          </cell>
          <cell r="OP191">
            <v>0</v>
          </cell>
          <cell r="OQ191">
            <v>85</v>
          </cell>
          <cell r="OR191">
            <v>49</v>
          </cell>
          <cell r="OS191">
            <v>56</v>
          </cell>
          <cell r="OT191"/>
          <cell r="OU191">
            <v>55</v>
          </cell>
          <cell r="OV191">
            <v>56</v>
          </cell>
          <cell r="OW191">
            <v>56</v>
          </cell>
          <cell r="OX191">
            <v>54</v>
          </cell>
          <cell r="OY191">
            <v>60</v>
          </cell>
          <cell r="OZ191">
            <v>56</v>
          </cell>
          <cell r="PA191">
            <v>57</v>
          </cell>
          <cell r="PB191">
            <v>57</v>
          </cell>
          <cell r="PC191">
            <v>57</v>
          </cell>
          <cell r="PD191">
            <v>57</v>
          </cell>
          <cell r="PE191">
            <v>55</v>
          </cell>
          <cell r="PF191">
            <v>56</v>
          </cell>
          <cell r="PG191">
            <v>60</v>
          </cell>
          <cell r="PH191">
            <v>56</v>
          </cell>
          <cell r="PI191">
            <v>56</v>
          </cell>
          <cell r="PJ191">
            <v>54</v>
          </cell>
          <cell r="PK191">
            <v>56</v>
          </cell>
          <cell r="PL191">
            <v>50</v>
          </cell>
          <cell r="PM191">
            <v>56</v>
          </cell>
          <cell r="PN191">
            <v>55</v>
          </cell>
          <cell r="PO191">
            <v>57</v>
          </cell>
          <cell r="PP191">
            <v>59</v>
          </cell>
          <cell r="PQ191">
            <v>39</v>
          </cell>
          <cell r="PR191">
            <v>60</v>
          </cell>
          <cell r="PS191">
            <v>53</v>
          </cell>
          <cell r="PT191">
            <v>50</v>
          </cell>
          <cell r="PU191">
            <v>57</v>
          </cell>
          <cell r="PV191">
            <v>56</v>
          </cell>
          <cell r="PW191">
            <v>57</v>
          </cell>
          <cell r="PX191">
            <v>50</v>
          </cell>
          <cell r="PY191">
            <v>60</v>
          </cell>
          <cell r="PZ191">
            <v>57</v>
          </cell>
          <cell r="QA191"/>
          <cell r="QB191">
            <v>102</v>
          </cell>
          <cell r="QC191">
            <v>99</v>
          </cell>
          <cell r="QD191">
            <v>105</v>
          </cell>
          <cell r="QE191">
            <v>104</v>
          </cell>
          <cell r="QF191">
            <v>98</v>
          </cell>
          <cell r="QG191">
            <v>104</v>
          </cell>
          <cell r="QH191">
            <v>113</v>
          </cell>
          <cell r="QI191">
            <v>96</v>
          </cell>
          <cell r="QJ191">
            <v>95</v>
          </cell>
          <cell r="QK191">
            <v>99</v>
          </cell>
          <cell r="QL191">
            <v>84</v>
          </cell>
          <cell r="QM191">
            <v>118</v>
          </cell>
          <cell r="QN191">
            <v>125</v>
          </cell>
          <cell r="QO191">
            <v>88</v>
          </cell>
          <cell r="QP191">
            <v>105</v>
          </cell>
          <cell r="QQ191">
            <v>105</v>
          </cell>
          <cell r="QR191">
            <v>104</v>
          </cell>
          <cell r="QS191">
            <v>104</v>
          </cell>
          <cell r="QT191">
            <v>104</v>
          </cell>
          <cell r="QU191">
            <v>98</v>
          </cell>
          <cell r="QV191">
            <v>157</v>
          </cell>
          <cell r="QW191">
            <v>89</v>
          </cell>
          <cell r="QX191">
            <v>104</v>
          </cell>
          <cell r="QY191">
            <v>103</v>
          </cell>
          <cell r="QZ191"/>
          <cell r="RA191">
            <v>104</v>
          </cell>
          <cell r="RB191">
            <v>99</v>
          </cell>
          <cell r="RC191">
            <v>102</v>
          </cell>
          <cell r="RD191">
            <v>97</v>
          </cell>
          <cell r="RE191">
            <v>102</v>
          </cell>
          <cell r="RF191">
            <v>97</v>
          </cell>
          <cell r="RG191">
            <v>95</v>
          </cell>
          <cell r="RH191">
            <v>104</v>
          </cell>
          <cell r="RI191">
            <v>83</v>
          </cell>
          <cell r="RJ191">
            <v>102</v>
          </cell>
          <cell r="RK191">
            <v>54</v>
          </cell>
          <cell r="RL191">
            <v>56</v>
          </cell>
          <cell r="RM191"/>
          <cell r="RN191">
            <v>60</v>
          </cell>
          <cell r="RO191">
            <v>56</v>
          </cell>
          <cell r="RP191">
            <v>53</v>
          </cell>
          <cell r="RQ191">
            <v>56</v>
          </cell>
          <cell r="RR191">
            <v>55</v>
          </cell>
          <cell r="RS191">
            <v>57</v>
          </cell>
          <cell r="RT191">
            <v>105</v>
          </cell>
          <cell r="RU191">
            <v>104</v>
          </cell>
          <cell r="RV191">
            <v>97</v>
          </cell>
          <cell r="RW191">
            <v>104</v>
          </cell>
          <cell r="RX191">
            <v>105</v>
          </cell>
          <cell r="RY191"/>
          <cell r="RZ191">
            <v>90</v>
          </cell>
          <cell r="SA191">
            <v>146</v>
          </cell>
          <cell r="SB191">
            <v>103</v>
          </cell>
          <cell r="SC191"/>
          <cell r="SD191">
            <v>103</v>
          </cell>
          <cell r="SE191">
            <v>97</v>
          </cell>
          <cell r="SF191">
            <v>105</v>
          </cell>
          <cell r="SG191">
            <v>89</v>
          </cell>
          <cell r="SH191">
            <v>91</v>
          </cell>
          <cell r="SI191">
            <v>98</v>
          </cell>
          <cell r="SJ191">
            <v>58</v>
          </cell>
          <cell r="SK191">
            <v>57</v>
          </cell>
          <cell r="SL191">
            <v>60</v>
          </cell>
          <cell r="SM191">
            <v>120</v>
          </cell>
          <cell r="SN191">
            <v>58</v>
          </cell>
          <cell r="SO191">
            <v>87</v>
          </cell>
          <cell r="SP191">
            <v>60</v>
          </cell>
          <cell r="SQ191">
            <v>60</v>
          </cell>
          <cell r="SR191">
            <v>57</v>
          </cell>
          <cell r="SS191">
            <v>56</v>
          </cell>
          <cell r="ST191">
            <v>42</v>
          </cell>
          <cell r="SU191">
            <v>60</v>
          </cell>
          <cell r="SV191">
            <v>57</v>
          </cell>
          <cell r="SW191">
            <v>56</v>
          </cell>
          <cell r="SX191">
            <v>59</v>
          </cell>
          <cell r="SY191">
            <v>53</v>
          </cell>
          <cell r="SZ191">
            <v>60</v>
          </cell>
          <cell r="TA191">
            <v>57</v>
          </cell>
          <cell r="TB191">
            <v>95</v>
          </cell>
          <cell r="TC191">
            <v>91</v>
          </cell>
          <cell r="TD191">
            <v>95</v>
          </cell>
          <cell r="TE191">
            <v>161</v>
          </cell>
          <cell r="TF191">
            <v>104</v>
          </cell>
          <cell r="TG191">
            <v>103</v>
          </cell>
          <cell r="TH191">
            <v>91</v>
          </cell>
          <cell r="TI191">
            <v>117</v>
          </cell>
          <cell r="TJ191">
            <v>102</v>
          </cell>
          <cell r="TK191">
            <v>50</v>
          </cell>
          <cell r="TL191">
            <v>54</v>
          </cell>
          <cell r="TM191">
            <v>57</v>
          </cell>
          <cell r="TN191">
            <v>96</v>
          </cell>
          <cell r="TO191">
            <v>86</v>
          </cell>
          <cell r="TP191">
            <v>84</v>
          </cell>
          <cell r="TQ191">
            <v>98</v>
          </cell>
          <cell r="TR191"/>
          <cell r="TS191">
            <v>85</v>
          </cell>
          <cell r="TT191">
            <v>94</v>
          </cell>
          <cell r="TU191">
            <v>85</v>
          </cell>
          <cell r="TV191">
            <v>89</v>
          </cell>
          <cell r="TW191">
            <v>92</v>
          </cell>
          <cell r="TX191">
            <v>60</v>
          </cell>
          <cell r="TY191">
            <v>60</v>
          </cell>
          <cell r="TZ191">
            <v>56</v>
          </cell>
          <cell r="UA191">
            <v>41</v>
          </cell>
          <cell r="UB191">
            <v>57</v>
          </cell>
          <cell r="UC191">
            <v>26</v>
          </cell>
          <cell r="UD191">
            <v>54</v>
          </cell>
          <cell r="UE191">
            <v>57</v>
          </cell>
          <cell r="UF191">
            <v>117</v>
          </cell>
          <cell r="UG191">
            <v>55</v>
          </cell>
          <cell r="UH191">
            <v>57</v>
          </cell>
          <cell r="UI191">
            <v>118</v>
          </cell>
          <cell r="UJ191">
            <v>59</v>
          </cell>
          <cell r="UK191">
            <v>56</v>
          </cell>
          <cell r="UL191">
            <v>60</v>
          </cell>
          <cell r="UM191">
            <v>61</v>
          </cell>
          <cell r="UN191">
            <v>36</v>
          </cell>
          <cell r="UO191"/>
          <cell r="UP191">
            <v>28</v>
          </cell>
          <cell r="UQ191">
            <v>59</v>
          </cell>
          <cell r="UR191"/>
          <cell r="US191">
            <v>103</v>
          </cell>
          <cell r="UT191">
            <v>103</v>
          </cell>
          <cell r="UU191">
            <v>95</v>
          </cell>
          <cell r="UV191">
            <v>82</v>
          </cell>
          <cell r="UW191">
            <v>37</v>
          </cell>
          <cell r="UX191">
            <v>59</v>
          </cell>
          <cell r="UY191">
            <v>56</v>
          </cell>
          <cell r="UZ191">
            <v>56</v>
          </cell>
          <cell r="VA191">
            <v>57</v>
          </cell>
          <cell r="VB191">
            <v>88</v>
          </cell>
          <cell r="VC191">
            <v>88</v>
          </cell>
          <cell r="VD191">
            <v>83</v>
          </cell>
          <cell r="VE191">
            <v>83</v>
          </cell>
          <cell r="VF191">
            <v>87</v>
          </cell>
          <cell r="VG191"/>
          <cell r="VH191">
            <v>106</v>
          </cell>
          <cell r="VI191">
            <v>97</v>
          </cell>
          <cell r="VJ191">
            <v>103</v>
          </cell>
          <cell r="VK191">
            <v>95</v>
          </cell>
          <cell r="VL191">
            <v>120</v>
          </cell>
          <cell r="VM191">
            <v>0</v>
          </cell>
          <cell r="VN191">
            <v>104</v>
          </cell>
          <cell r="VO191">
            <v>134</v>
          </cell>
          <cell r="VP191"/>
          <cell r="VQ191">
            <v>97</v>
          </cell>
          <cell r="VR191">
            <v>102</v>
          </cell>
          <cell r="VS191">
            <v>134</v>
          </cell>
          <cell r="VT191">
            <v>104</v>
          </cell>
          <cell r="VU191">
            <v>97</v>
          </cell>
          <cell r="VV191">
            <v>165</v>
          </cell>
          <cell r="VW191">
            <v>96</v>
          </cell>
          <cell r="VX191"/>
          <cell r="VY191">
            <v>59</v>
          </cell>
          <cell r="VZ191">
            <v>60</v>
          </cell>
          <cell r="WA191"/>
          <cell r="WB191"/>
          <cell r="WC191">
            <v>54</v>
          </cell>
          <cell r="WD191">
            <v>60</v>
          </cell>
          <cell r="WE191">
            <v>56</v>
          </cell>
          <cell r="WF191"/>
          <cell r="WG191">
            <v>60</v>
          </cell>
          <cell r="WH191">
            <v>57</v>
          </cell>
          <cell r="WI191">
            <v>57</v>
          </cell>
          <cell r="WJ191"/>
          <cell r="WK191"/>
          <cell r="WL191">
            <v>56</v>
          </cell>
          <cell r="WM191">
            <v>57</v>
          </cell>
          <cell r="WN191">
            <v>90</v>
          </cell>
          <cell r="WO191">
            <v>57</v>
          </cell>
          <cell r="WP191"/>
          <cell r="WQ191"/>
          <cell r="WR191">
            <v>60</v>
          </cell>
          <cell r="WS191">
            <v>61</v>
          </cell>
          <cell r="WT191">
            <v>60</v>
          </cell>
          <cell r="WU191">
            <v>58</v>
          </cell>
          <cell r="WV191">
            <v>59</v>
          </cell>
          <cell r="WW191">
            <v>55</v>
          </cell>
          <cell r="WX191">
            <v>60</v>
          </cell>
          <cell r="WY191">
            <v>60</v>
          </cell>
          <cell r="WZ191">
            <v>60</v>
          </cell>
          <cell r="XA191"/>
          <cell r="XB191">
            <v>57</v>
          </cell>
          <cell r="XC191"/>
          <cell r="XD191"/>
          <cell r="XE191"/>
          <cell r="XF191"/>
          <cell r="XG191"/>
          <cell r="XH191"/>
          <cell r="XI191">
            <v>58</v>
          </cell>
          <cell r="XJ191"/>
          <cell r="XK191">
            <v>57</v>
          </cell>
          <cell r="XL191">
            <v>58</v>
          </cell>
          <cell r="XM191"/>
          <cell r="XN191">
            <v>93</v>
          </cell>
          <cell r="XO191"/>
          <cell r="XP191">
            <v>165</v>
          </cell>
          <cell r="XQ191">
            <v>103</v>
          </cell>
          <cell r="XR191">
            <v>98</v>
          </cell>
          <cell r="XS191">
            <v>105</v>
          </cell>
          <cell r="XT191">
            <v>165</v>
          </cell>
          <cell r="XU191">
            <v>98</v>
          </cell>
          <cell r="XV191">
            <v>94</v>
          </cell>
        </row>
        <row r="192">
          <cell r="E192" t="str">
            <v>Y</v>
          </cell>
          <cell r="F192" t="str">
            <v>Y</v>
          </cell>
          <cell r="G192" t="str">
            <v>Y</v>
          </cell>
          <cell r="H192" t="str">
            <v>Y</v>
          </cell>
          <cell r="I192" t="str">
            <v>Y</v>
          </cell>
          <cell r="J192" t="str">
            <v>Y</v>
          </cell>
          <cell r="K192" t="str">
            <v>Y</v>
          </cell>
          <cell r="L192" t="str">
            <v>N</v>
          </cell>
          <cell r="M192" t="str">
            <v>N</v>
          </cell>
          <cell r="N192" t="str">
            <v>Y</v>
          </cell>
          <cell r="O192"/>
          <cell r="P192" t="str">
            <v>Y</v>
          </cell>
          <cell r="Q192" t="str">
            <v>Y</v>
          </cell>
          <cell r="R192" t="str">
            <v>Y</v>
          </cell>
          <cell r="S192" t="str">
            <v>Y</v>
          </cell>
          <cell r="T192" t="str">
            <v>Y</v>
          </cell>
          <cell r="U192" t="str">
            <v>Y</v>
          </cell>
          <cell r="V192" t="str">
            <v>Y</v>
          </cell>
          <cell r="W192" t="str">
            <v>Y</v>
          </cell>
          <cell r="X192" t="str">
            <v>Y</v>
          </cell>
          <cell r="Y192" t="str">
            <v>Y</v>
          </cell>
          <cell r="Z192"/>
          <cell r="AA192" t="str">
            <v>Y</v>
          </cell>
          <cell r="AB192" t="str">
            <v>N</v>
          </cell>
          <cell r="AC192" t="str">
            <v>Y</v>
          </cell>
          <cell r="AD192" t="str">
            <v>Y</v>
          </cell>
          <cell r="AE192" t="str">
            <v>N</v>
          </cell>
          <cell r="AF192" t="str">
            <v>N</v>
          </cell>
          <cell r="AG192" t="str">
            <v>N</v>
          </cell>
          <cell r="AH192" t="str">
            <v>N</v>
          </cell>
          <cell r="AI192" t="str">
            <v>N</v>
          </cell>
          <cell r="AJ192" t="str">
            <v>N</v>
          </cell>
          <cell r="AK192" t="str">
            <v>N</v>
          </cell>
          <cell r="AL192" t="str">
            <v>N</v>
          </cell>
          <cell r="AM192" t="str">
            <v>N</v>
          </cell>
          <cell r="AN192" t="str">
            <v>N</v>
          </cell>
          <cell r="AO192" t="str">
            <v>N</v>
          </cell>
          <cell r="AP192" t="str">
            <v>N</v>
          </cell>
          <cell r="AQ192" t="str">
            <v>N</v>
          </cell>
          <cell r="AR192" t="str">
            <v>N</v>
          </cell>
          <cell r="AS192" t="str">
            <v>N</v>
          </cell>
          <cell r="AT192" t="str">
            <v>N</v>
          </cell>
          <cell r="AU192" t="str">
            <v>N</v>
          </cell>
          <cell r="AV192" t="str">
            <v>N</v>
          </cell>
          <cell r="AW192" t="str">
            <v>N</v>
          </cell>
          <cell r="AX192" t="str">
            <v>N</v>
          </cell>
          <cell r="AY192"/>
          <cell r="AZ192" t="str">
            <v>N</v>
          </cell>
          <cell r="BA192"/>
          <cell r="BB192" t="str">
            <v>N</v>
          </cell>
          <cell r="BC192" t="str">
            <v>N</v>
          </cell>
          <cell r="BD192" t="str">
            <v>N</v>
          </cell>
          <cell r="BE192" t="str">
            <v>No</v>
          </cell>
          <cell r="BF192" t="str">
            <v>Yes</v>
          </cell>
          <cell r="BG192" t="str">
            <v>Yes</v>
          </cell>
          <cell r="BH192" t="str">
            <v>Yes</v>
          </cell>
          <cell r="BI192" t="str">
            <v>No</v>
          </cell>
          <cell r="BJ192" t="str">
            <v>Yes</v>
          </cell>
          <cell r="BK192" t="str">
            <v>Yes</v>
          </cell>
          <cell r="BL192" t="str">
            <v>Yes</v>
          </cell>
          <cell r="BM192" t="str">
            <v>Yes</v>
          </cell>
          <cell r="BN192" t="str">
            <v>Yes</v>
          </cell>
          <cell r="BO192" t="str">
            <v>No</v>
          </cell>
          <cell r="BP192" t="str">
            <v>Yes</v>
          </cell>
          <cell r="BQ192" t="str">
            <v>Yes</v>
          </cell>
          <cell r="BR192" t="str">
            <v>Yes</v>
          </cell>
          <cell r="BS192" t="str">
            <v>Yes</v>
          </cell>
          <cell r="BT192" t="str">
            <v>Yes</v>
          </cell>
          <cell r="BU192" t="str">
            <v>Yes</v>
          </cell>
          <cell r="BV192" t="str">
            <v>Yes</v>
          </cell>
          <cell r="BW192" t="str">
            <v>No</v>
          </cell>
          <cell r="BX192" t="str">
            <v>Yes</v>
          </cell>
          <cell r="BY192" t="str">
            <v>Yes</v>
          </cell>
          <cell r="BZ192" t="str">
            <v>No</v>
          </cell>
          <cell r="CA192" t="str">
            <v>Yes</v>
          </cell>
          <cell r="CB192" t="str">
            <v>Yes</v>
          </cell>
          <cell r="CC192" t="str">
            <v>No</v>
          </cell>
          <cell r="CD192" t="str">
            <v>Yes</v>
          </cell>
          <cell r="CE192" t="str">
            <v>N</v>
          </cell>
          <cell r="CF192" t="str">
            <v>N</v>
          </cell>
          <cell r="CG192" t="str">
            <v>N</v>
          </cell>
          <cell r="CH192" t="str">
            <v>N</v>
          </cell>
          <cell r="CI192" t="str">
            <v>N</v>
          </cell>
          <cell r="CJ192" t="str">
            <v>N</v>
          </cell>
          <cell r="CK192" t="str">
            <v>N</v>
          </cell>
          <cell r="CL192" t="str">
            <v>N</v>
          </cell>
          <cell r="CM192"/>
          <cell r="CN192" t="str">
            <v>N</v>
          </cell>
          <cell r="CO192" t="str">
            <v>N</v>
          </cell>
          <cell r="CP192" t="str">
            <v>N</v>
          </cell>
          <cell r="CQ192" t="str">
            <v>N</v>
          </cell>
          <cell r="CR192"/>
          <cell r="CS192" t="str">
            <v>N</v>
          </cell>
          <cell r="CT192" t="str">
            <v>N</v>
          </cell>
          <cell r="CU192" t="str">
            <v>N</v>
          </cell>
          <cell r="CV192" t="str">
            <v>N</v>
          </cell>
          <cell r="CW192" t="str">
            <v>N</v>
          </cell>
          <cell r="CX192" t="str">
            <v>N</v>
          </cell>
          <cell r="CY192" t="str">
            <v>N</v>
          </cell>
          <cell r="CZ192" t="str">
            <v>N</v>
          </cell>
          <cell r="DA192" t="str">
            <v>N</v>
          </cell>
          <cell r="DB192" t="str">
            <v>N</v>
          </cell>
          <cell r="DC192" t="str">
            <v>N</v>
          </cell>
          <cell r="DD192" t="str">
            <v>N</v>
          </cell>
          <cell r="DE192" t="str">
            <v>N</v>
          </cell>
          <cell r="DF192" t="str">
            <v>N</v>
          </cell>
          <cell r="DG192" t="str">
            <v>N</v>
          </cell>
          <cell r="DH192" t="str">
            <v>N</v>
          </cell>
          <cell r="DI192" t="str">
            <v>N</v>
          </cell>
          <cell r="DJ192" t="str">
            <v>N</v>
          </cell>
          <cell r="DK192" t="str">
            <v>N</v>
          </cell>
          <cell r="DL192" t="str">
            <v>N</v>
          </cell>
          <cell r="DM192" t="str">
            <v>N</v>
          </cell>
          <cell r="DN192" t="str">
            <v>N</v>
          </cell>
          <cell r="DO192" t="str">
            <v>N</v>
          </cell>
          <cell r="DP192" t="str">
            <v>N</v>
          </cell>
          <cell r="DQ192" t="str">
            <v>N</v>
          </cell>
          <cell r="DR192" t="str">
            <v>N</v>
          </cell>
          <cell r="DS192" t="str">
            <v>N</v>
          </cell>
          <cell r="DT192" t="str">
            <v>N</v>
          </cell>
          <cell r="DU192" t="str">
            <v>N</v>
          </cell>
          <cell r="DV192" t="str">
            <v>N</v>
          </cell>
          <cell r="DW192" t="str">
            <v>N</v>
          </cell>
          <cell r="DX192" t="str">
            <v>N</v>
          </cell>
          <cell r="DY192" t="str">
            <v>N</v>
          </cell>
          <cell r="DZ192" t="str">
            <v>N</v>
          </cell>
          <cell r="EA192" t="str">
            <v>N</v>
          </cell>
          <cell r="EB192"/>
          <cell r="EC192" t="str">
            <v>N</v>
          </cell>
          <cell r="ED192" t="str">
            <v>N</v>
          </cell>
          <cell r="EE192" t="str">
            <v>N</v>
          </cell>
          <cell r="EF192" t="str">
            <v>Y</v>
          </cell>
          <cell r="EG192" t="str">
            <v>N</v>
          </cell>
          <cell r="EH192" t="str">
            <v>N</v>
          </cell>
          <cell r="EI192" t="str">
            <v>N</v>
          </cell>
          <cell r="EJ192" t="str">
            <v>N</v>
          </cell>
          <cell r="EK192" t="str">
            <v>N</v>
          </cell>
          <cell r="EL192"/>
          <cell r="EM192" t="str">
            <v>N</v>
          </cell>
          <cell r="EN192" t="str">
            <v>N</v>
          </cell>
          <cell r="EO192" t="str">
            <v>Y</v>
          </cell>
          <cell r="EP192" t="str">
            <v>N</v>
          </cell>
          <cell r="EQ192" t="str">
            <v>N</v>
          </cell>
          <cell r="ER192" t="str">
            <v>N</v>
          </cell>
          <cell r="ES192" t="str">
            <v>N</v>
          </cell>
          <cell r="ET192" t="str">
            <v>N</v>
          </cell>
          <cell r="EU192" t="str">
            <v>N</v>
          </cell>
          <cell r="EV192" t="str">
            <v>N</v>
          </cell>
          <cell r="EW192" t="str">
            <v>N</v>
          </cell>
          <cell r="EX192" t="str">
            <v>N</v>
          </cell>
          <cell r="EY192"/>
          <cell r="EZ192" t="str">
            <v>N</v>
          </cell>
          <cell r="FA192" t="str">
            <v>Y</v>
          </cell>
          <cell r="FB192" t="str">
            <v>N</v>
          </cell>
          <cell r="FC192" t="str">
            <v>N</v>
          </cell>
          <cell r="FD192" t="str">
            <v>N</v>
          </cell>
          <cell r="FE192" t="str">
            <v>N</v>
          </cell>
          <cell r="FF192" t="str">
            <v>N</v>
          </cell>
          <cell r="FG192" t="str">
            <v>N</v>
          </cell>
          <cell r="FH192" t="str">
            <v>N</v>
          </cell>
          <cell r="FI192" t="str">
            <v>N</v>
          </cell>
          <cell r="FJ192" t="str">
            <v>Y</v>
          </cell>
          <cell r="FK192" t="str">
            <v>N</v>
          </cell>
          <cell r="FL192" t="str">
            <v>N</v>
          </cell>
          <cell r="FM192" t="str">
            <v>N</v>
          </cell>
          <cell r="FN192" t="str">
            <v>Y</v>
          </cell>
          <cell r="FO192" t="str">
            <v>N</v>
          </cell>
          <cell r="FP192" t="str">
            <v>Y</v>
          </cell>
          <cell r="FQ192" t="str">
            <v>N</v>
          </cell>
          <cell r="FR192" t="str">
            <v>N</v>
          </cell>
          <cell r="FS192" t="str">
            <v>N</v>
          </cell>
          <cell r="FT192" t="str">
            <v>Y</v>
          </cell>
          <cell r="FU192" t="str">
            <v>N</v>
          </cell>
          <cell r="FV192" t="str">
            <v>Y</v>
          </cell>
          <cell r="FW192" t="str">
            <v>N</v>
          </cell>
          <cell r="FX192" t="str">
            <v>N</v>
          </cell>
          <cell r="FY192" t="str">
            <v>N</v>
          </cell>
          <cell r="FZ192" t="str">
            <v>N</v>
          </cell>
          <cell r="GA192" t="str">
            <v>Y</v>
          </cell>
          <cell r="GB192" t="str">
            <v>N</v>
          </cell>
          <cell r="GC192" t="str">
            <v>N</v>
          </cell>
          <cell r="GD192" t="str">
            <v>N</v>
          </cell>
          <cell r="GE192"/>
          <cell r="GF192" t="str">
            <v>N</v>
          </cell>
          <cell r="GG192" t="str">
            <v>N</v>
          </cell>
          <cell r="GH192" t="str">
            <v>N</v>
          </cell>
          <cell r="GI192" t="str">
            <v>N</v>
          </cell>
          <cell r="GJ192" t="str">
            <v>N</v>
          </cell>
          <cell r="GK192" t="str">
            <v>N</v>
          </cell>
          <cell r="GL192" t="str">
            <v>N</v>
          </cell>
          <cell r="GM192" t="str">
            <v>N</v>
          </cell>
          <cell r="GN192" t="str">
            <v>N</v>
          </cell>
          <cell r="GO192" t="str">
            <v>N</v>
          </cell>
          <cell r="GP192" t="str">
            <v>N</v>
          </cell>
          <cell r="GQ192" t="str">
            <v>N</v>
          </cell>
          <cell r="GR192" t="str">
            <v>N</v>
          </cell>
          <cell r="GS192" t="str">
            <v>N</v>
          </cell>
          <cell r="GT192" t="str">
            <v>N</v>
          </cell>
          <cell r="GU192" t="str">
            <v>N</v>
          </cell>
          <cell r="GV192" t="str">
            <v>N</v>
          </cell>
          <cell r="GW192" t="str">
            <v>N</v>
          </cell>
          <cell r="GX192" t="str">
            <v>N</v>
          </cell>
          <cell r="GY192" t="str">
            <v>N</v>
          </cell>
          <cell r="GZ192" t="str">
            <v>N</v>
          </cell>
          <cell r="HA192" t="str">
            <v>N</v>
          </cell>
          <cell r="HB192" t="str">
            <v>N</v>
          </cell>
          <cell r="HC192" t="str">
            <v>N</v>
          </cell>
          <cell r="HD192" t="str">
            <v>Y</v>
          </cell>
          <cell r="HE192" t="str">
            <v>Y</v>
          </cell>
          <cell r="HF192"/>
          <cell r="HG192" t="str">
            <v>Y</v>
          </cell>
          <cell r="HH192" t="str">
            <v>Y</v>
          </cell>
          <cell r="HI192" t="str">
            <v>Y</v>
          </cell>
          <cell r="HJ192" t="str">
            <v>Y</v>
          </cell>
          <cell r="HK192" t="str">
            <v>Y</v>
          </cell>
          <cell r="HL192" t="str">
            <v>Y</v>
          </cell>
          <cell r="HM192" t="str">
            <v>Y</v>
          </cell>
          <cell r="HN192" t="str">
            <v>Y</v>
          </cell>
          <cell r="HO192" t="str">
            <v>Y</v>
          </cell>
          <cell r="HP192"/>
          <cell r="HQ192" t="str">
            <v>Y</v>
          </cell>
          <cell r="HR192" t="str">
            <v>Y</v>
          </cell>
          <cell r="HS192" t="str">
            <v>Y</v>
          </cell>
          <cell r="HT192" t="str">
            <v>Y</v>
          </cell>
          <cell r="HU192" t="str">
            <v>Y</v>
          </cell>
          <cell r="HV192" t="str">
            <v>Y</v>
          </cell>
          <cell r="HW192" t="str">
            <v>Y</v>
          </cell>
          <cell r="HX192" t="str">
            <v>Y</v>
          </cell>
          <cell r="HY192"/>
          <cell r="HZ192" t="str">
            <v>Y</v>
          </cell>
          <cell r="IA192" t="str">
            <v>Y</v>
          </cell>
          <cell r="IB192" t="str">
            <v>Y</v>
          </cell>
          <cell r="IC192" t="str">
            <v>N</v>
          </cell>
          <cell r="ID192" t="str">
            <v>N</v>
          </cell>
          <cell r="IE192" t="str">
            <v>N</v>
          </cell>
          <cell r="IF192" t="str">
            <v>N</v>
          </cell>
          <cell r="IG192" t="str">
            <v>N</v>
          </cell>
          <cell r="IH192" t="str">
            <v>N</v>
          </cell>
          <cell r="II192"/>
          <cell r="IJ192" t="str">
            <v>N</v>
          </cell>
          <cell r="IK192" t="str">
            <v>N</v>
          </cell>
          <cell r="IL192" t="str">
            <v>N</v>
          </cell>
          <cell r="IM192" t="str">
            <v>N</v>
          </cell>
          <cell r="IN192"/>
          <cell r="IO192" t="str">
            <v>N</v>
          </cell>
          <cell r="IP192" t="str">
            <v>N</v>
          </cell>
          <cell r="IQ192" t="str">
            <v>N</v>
          </cell>
          <cell r="IR192" t="str">
            <v>N</v>
          </cell>
          <cell r="IS192" t="str">
            <v>N</v>
          </cell>
          <cell r="IT192" t="str">
            <v>N</v>
          </cell>
          <cell r="IU192" t="str">
            <v>N</v>
          </cell>
          <cell r="IV192" t="str">
            <v>N</v>
          </cell>
          <cell r="IW192"/>
          <cell r="IX192" t="str">
            <v>N</v>
          </cell>
          <cell r="IY192" t="str">
            <v>N</v>
          </cell>
          <cell r="IZ192" t="str">
            <v>N</v>
          </cell>
          <cell r="JA192" t="str">
            <v>N</v>
          </cell>
          <cell r="JB192" t="str">
            <v>N</v>
          </cell>
          <cell r="JC192" t="str">
            <v>N</v>
          </cell>
          <cell r="JD192" t="str">
            <v>N</v>
          </cell>
          <cell r="JE192" t="str">
            <v>N</v>
          </cell>
          <cell r="JF192" t="str">
            <v>N</v>
          </cell>
          <cell r="JG192"/>
          <cell r="JH192" t="str">
            <v>N</v>
          </cell>
          <cell r="JI192"/>
          <cell r="JJ192" t="str">
            <v>N</v>
          </cell>
          <cell r="JK192" t="str">
            <v>N</v>
          </cell>
          <cell r="JL192" t="str">
            <v>N</v>
          </cell>
          <cell r="JM192" t="str">
            <v>N</v>
          </cell>
          <cell r="JN192" t="str">
            <v>N</v>
          </cell>
          <cell r="JO192" t="str">
            <v>N</v>
          </cell>
          <cell r="JP192" t="str">
            <v>N</v>
          </cell>
          <cell r="JQ192" t="str">
            <v>N</v>
          </cell>
          <cell r="JR192" t="str">
            <v>N</v>
          </cell>
          <cell r="JS192" t="str">
            <v>N</v>
          </cell>
          <cell r="JT192" t="str">
            <v>N</v>
          </cell>
          <cell r="JU192" t="str">
            <v>N</v>
          </cell>
          <cell r="JV192" t="str">
            <v>N</v>
          </cell>
          <cell r="JW192" t="str">
            <v>N</v>
          </cell>
          <cell r="JX192" t="str">
            <v>N</v>
          </cell>
          <cell r="JY192" t="str">
            <v>N</v>
          </cell>
          <cell r="JZ192" t="str">
            <v>N</v>
          </cell>
          <cell r="KA192" t="str">
            <v>N</v>
          </cell>
          <cell r="KB192" t="str">
            <v>N</v>
          </cell>
          <cell r="KC192" t="str">
            <v>N</v>
          </cell>
          <cell r="KD192" t="str">
            <v>N</v>
          </cell>
          <cell r="KE192" t="str">
            <v>N</v>
          </cell>
          <cell r="KF192" t="str">
            <v>N</v>
          </cell>
          <cell r="KG192" t="str">
            <v>N</v>
          </cell>
          <cell r="KH192"/>
          <cell r="KI192" t="str">
            <v>N</v>
          </cell>
          <cell r="KJ192" t="str">
            <v>N</v>
          </cell>
          <cell r="KK192" t="str">
            <v>N</v>
          </cell>
          <cell r="KL192" t="str">
            <v>N</v>
          </cell>
          <cell r="KM192" t="str">
            <v>N</v>
          </cell>
          <cell r="KN192" t="str">
            <v>N</v>
          </cell>
          <cell r="KO192" t="str">
            <v>N</v>
          </cell>
          <cell r="KP192" t="str">
            <v>N</v>
          </cell>
          <cell r="KQ192" t="str">
            <v>N</v>
          </cell>
          <cell r="KR192" t="str">
            <v>N</v>
          </cell>
          <cell r="KS192" t="str">
            <v>N</v>
          </cell>
          <cell r="KT192" t="str">
            <v>N</v>
          </cell>
          <cell r="KU192" t="str">
            <v>Y</v>
          </cell>
          <cell r="KV192" t="str">
            <v>Y</v>
          </cell>
          <cell r="KW192" t="str">
            <v>Y</v>
          </cell>
          <cell r="KX192" t="str">
            <v>Y</v>
          </cell>
          <cell r="KY192" t="str">
            <v>Y</v>
          </cell>
          <cell r="KZ192" t="str">
            <v>N</v>
          </cell>
          <cell r="LA192" t="str">
            <v>N</v>
          </cell>
          <cell r="LB192" t="str">
            <v>N</v>
          </cell>
          <cell r="LC192" t="str">
            <v>N</v>
          </cell>
          <cell r="LD192" t="str">
            <v>N</v>
          </cell>
          <cell r="LE192" t="str">
            <v>N</v>
          </cell>
          <cell r="LF192" t="str">
            <v>N</v>
          </cell>
          <cell r="LG192" t="str">
            <v>N</v>
          </cell>
          <cell r="LH192" t="str">
            <v>N</v>
          </cell>
          <cell r="LI192" t="str">
            <v>N</v>
          </cell>
          <cell r="LJ192" t="str">
            <v>N</v>
          </cell>
          <cell r="LK192" t="str">
            <v>N</v>
          </cell>
          <cell r="LL192" t="str">
            <v>N</v>
          </cell>
          <cell r="LM192" t="str">
            <v>N</v>
          </cell>
          <cell r="LN192" t="str">
            <v>N</v>
          </cell>
          <cell r="LO192" t="str">
            <v>N</v>
          </cell>
          <cell r="LP192" t="str">
            <v>N</v>
          </cell>
          <cell r="LQ192" t="str">
            <v>N</v>
          </cell>
          <cell r="LR192"/>
          <cell r="LS192" t="str">
            <v>N</v>
          </cell>
          <cell r="LT192" t="str">
            <v>N</v>
          </cell>
          <cell r="LU192" t="str">
            <v>N</v>
          </cell>
          <cell r="LV192" t="str">
            <v>N</v>
          </cell>
          <cell r="LW192" t="str">
            <v>N</v>
          </cell>
          <cell r="LX192" t="str">
            <v>N</v>
          </cell>
          <cell r="LY192" t="str">
            <v>Y</v>
          </cell>
          <cell r="LZ192" t="str">
            <v>Y</v>
          </cell>
          <cell r="MA192" t="str">
            <v>Y</v>
          </cell>
          <cell r="MB192" t="str">
            <v>Y</v>
          </cell>
          <cell r="MC192" t="str">
            <v>Y</v>
          </cell>
          <cell r="MD192" t="str">
            <v>Y</v>
          </cell>
          <cell r="ME192" t="str">
            <v>Y</v>
          </cell>
          <cell r="MF192" t="str">
            <v>Y</v>
          </cell>
          <cell r="MG192" t="str">
            <v>Y</v>
          </cell>
          <cell r="MH192" t="str">
            <v>Y</v>
          </cell>
          <cell r="MI192" t="str">
            <v>N</v>
          </cell>
          <cell r="MJ192" t="str">
            <v>N</v>
          </cell>
          <cell r="MK192" t="str">
            <v>N</v>
          </cell>
          <cell r="ML192" t="str">
            <v>N</v>
          </cell>
          <cell r="MM192" t="str">
            <v>N</v>
          </cell>
          <cell r="MN192" t="str">
            <v>N</v>
          </cell>
          <cell r="MO192" t="str">
            <v>N</v>
          </cell>
          <cell r="MP192" t="str">
            <v>N</v>
          </cell>
          <cell r="MQ192" t="str">
            <v>N</v>
          </cell>
          <cell r="MR192" t="str">
            <v>N</v>
          </cell>
          <cell r="MS192" t="str">
            <v>N</v>
          </cell>
          <cell r="MT192" t="str">
            <v>N</v>
          </cell>
          <cell r="MU192" t="str">
            <v>N</v>
          </cell>
          <cell r="MV192" t="str">
            <v>Y</v>
          </cell>
          <cell r="MW192" t="str">
            <v>N</v>
          </cell>
          <cell r="MX192" t="str">
            <v>N</v>
          </cell>
          <cell r="MY192" t="str">
            <v>N</v>
          </cell>
          <cell r="MZ192" t="str">
            <v>N</v>
          </cell>
          <cell r="NA192" t="str">
            <v>N</v>
          </cell>
          <cell r="NB192" t="str">
            <v>N</v>
          </cell>
          <cell r="NC192" t="str">
            <v>N</v>
          </cell>
          <cell r="ND192" t="str">
            <v>N</v>
          </cell>
          <cell r="NE192" t="str">
            <v>N</v>
          </cell>
          <cell r="NF192" t="str">
            <v>N</v>
          </cell>
          <cell r="NG192" t="str">
            <v>N</v>
          </cell>
          <cell r="NH192" t="str">
            <v>N</v>
          </cell>
          <cell r="NI192" t="str">
            <v>N</v>
          </cell>
          <cell r="NJ192" t="str">
            <v>N</v>
          </cell>
          <cell r="NK192" t="str">
            <v>Y</v>
          </cell>
          <cell r="NL192" t="str">
            <v>N</v>
          </cell>
          <cell r="NM192" t="str">
            <v>N</v>
          </cell>
          <cell r="NN192" t="str">
            <v>N</v>
          </cell>
          <cell r="NO192" t="str">
            <v>N</v>
          </cell>
          <cell r="NP192" t="str">
            <v>N</v>
          </cell>
          <cell r="NQ192" t="str">
            <v>N</v>
          </cell>
          <cell r="NR192" t="str">
            <v>N</v>
          </cell>
          <cell r="NS192" t="str">
            <v>N</v>
          </cell>
          <cell r="NT192" t="str">
            <v>N</v>
          </cell>
          <cell r="NU192" t="str">
            <v>Y</v>
          </cell>
          <cell r="NV192" t="str">
            <v>Y</v>
          </cell>
          <cell r="NW192" t="str">
            <v>Y</v>
          </cell>
          <cell r="NX192" t="str">
            <v>N</v>
          </cell>
          <cell r="NY192" t="str">
            <v>N</v>
          </cell>
          <cell r="NZ192" t="str">
            <v>N</v>
          </cell>
          <cell r="OA192" t="str">
            <v>Y</v>
          </cell>
          <cell r="OB192" t="str">
            <v>Y</v>
          </cell>
          <cell r="OC192" t="str">
            <v>Y</v>
          </cell>
          <cell r="OD192" t="str">
            <v>Y</v>
          </cell>
          <cell r="OE192" t="str">
            <v>Y</v>
          </cell>
          <cell r="OF192" t="str">
            <v>Y</v>
          </cell>
          <cell r="OG192" t="str">
            <v>Y</v>
          </cell>
          <cell r="OH192"/>
          <cell r="OI192" t="str">
            <v>Y</v>
          </cell>
          <cell r="OJ192" t="str">
            <v>Y</v>
          </cell>
          <cell r="OK192" t="str">
            <v>Y</v>
          </cell>
          <cell r="OL192" t="str">
            <v>Y</v>
          </cell>
          <cell r="OM192" t="str">
            <v>Y</v>
          </cell>
          <cell r="ON192" t="str">
            <v>Y</v>
          </cell>
          <cell r="OO192" t="str">
            <v>Y</v>
          </cell>
          <cell r="OP192"/>
          <cell r="OQ192" t="str">
            <v>N</v>
          </cell>
          <cell r="OR192" t="str">
            <v>Y</v>
          </cell>
          <cell r="OS192" t="str">
            <v>Y</v>
          </cell>
          <cell r="OT192"/>
          <cell r="OU192" t="str">
            <v>Y</v>
          </cell>
          <cell r="OV192" t="str">
            <v>Y</v>
          </cell>
          <cell r="OW192" t="str">
            <v>Y</v>
          </cell>
          <cell r="OX192" t="str">
            <v>Y</v>
          </cell>
          <cell r="OY192" t="str">
            <v>Y</v>
          </cell>
          <cell r="OZ192" t="str">
            <v>Y</v>
          </cell>
          <cell r="PA192" t="str">
            <v>Y</v>
          </cell>
          <cell r="PB192" t="str">
            <v>Y</v>
          </cell>
          <cell r="PC192" t="str">
            <v>Y</v>
          </cell>
          <cell r="PD192" t="str">
            <v>Y</v>
          </cell>
          <cell r="PE192" t="str">
            <v>Y</v>
          </cell>
          <cell r="PF192" t="str">
            <v>Y</v>
          </cell>
          <cell r="PG192" t="str">
            <v>Y</v>
          </cell>
          <cell r="PH192" t="str">
            <v>Y</v>
          </cell>
          <cell r="PI192" t="str">
            <v>Y</v>
          </cell>
          <cell r="PJ192" t="str">
            <v>Y</v>
          </cell>
          <cell r="PK192" t="str">
            <v>Y</v>
          </cell>
          <cell r="PL192" t="str">
            <v>Y</v>
          </cell>
          <cell r="PM192" t="str">
            <v>Y</v>
          </cell>
          <cell r="PN192" t="str">
            <v>Y</v>
          </cell>
          <cell r="PO192" t="str">
            <v>Y</v>
          </cell>
          <cell r="PP192" t="str">
            <v>Y</v>
          </cell>
          <cell r="PQ192" t="str">
            <v>Y</v>
          </cell>
          <cell r="PR192" t="str">
            <v>Y</v>
          </cell>
          <cell r="PS192" t="str">
            <v>Y</v>
          </cell>
          <cell r="PT192" t="str">
            <v>Y</v>
          </cell>
          <cell r="PU192" t="str">
            <v>Y</v>
          </cell>
          <cell r="PV192" t="str">
            <v>Y</v>
          </cell>
          <cell r="PW192" t="str">
            <v>Y</v>
          </cell>
          <cell r="PX192" t="str">
            <v>Y</v>
          </cell>
          <cell r="PY192" t="str">
            <v>Y</v>
          </cell>
          <cell r="PZ192" t="str">
            <v>Y</v>
          </cell>
          <cell r="QA192"/>
          <cell r="QB192" t="str">
            <v>N</v>
          </cell>
          <cell r="QC192" t="str">
            <v>N</v>
          </cell>
          <cell r="QD192" t="str">
            <v>N</v>
          </cell>
          <cell r="QE192" t="str">
            <v>N</v>
          </cell>
          <cell r="QF192" t="str">
            <v>N</v>
          </cell>
          <cell r="QG192" t="str">
            <v>N</v>
          </cell>
          <cell r="QH192" t="str">
            <v>N</v>
          </cell>
          <cell r="QI192" t="str">
            <v>N</v>
          </cell>
          <cell r="QJ192" t="str">
            <v>N</v>
          </cell>
          <cell r="QK192" t="str">
            <v>N</v>
          </cell>
          <cell r="QL192" t="str">
            <v>N</v>
          </cell>
          <cell r="QM192" t="str">
            <v>N</v>
          </cell>
          <cell r="QN192" t="str">
            <v>N</v>
          </cell>
          <cell r="QO192" t="str">
            <v>N</v>
          </cell>
          <cell r="QP192" t="str">
            <v>N</v>
          </cell>
          <cell r="QQ192" t="str">
            <v>N</v>
          </cell>
          <cell r="QR192" t="str">
            <v>N</v>
          </cell>
          <cell r="QS192" t="str">
            <v>N</v>
          </cell>
          <cell r="QT192" t="str">
            <v>N</v>
          </cell>
          <cell r="QU192" t="str">
            <v>N</v>
          </cell>
          <cell r="QV192" t="str">
            <v>N</v>
          </cell>
          <cell r="QW192" t="str">
            <v>N</v>
          </cell>
          <cell r="QX192" t="str">
            <v>N</v>
          </cell>
          <cell r="QY192" t="str">
            <v>N</v>
          </cell>
          <cell r="QZ192"/>
          <cell r="RA192" t="str">
            <v>N</v>
          </cell>
          <cell r="RB192" t="str">
            <v>N</v>
          </cell>
          <cell r="RC192" t="str">
            <v>N</v>
          </cell>
          <cell r="RD192" t="str">
            <v>N</v>
          </cell>
          <cell r="RE192" t="str">
            <v>N</v>
          </cell>
          <cell r="RF192" t="str">
            <v>N</v>
          </cell>
          <cell r="RG192" t="str">
            <v>N</v>
          </cell>
          <cell r="RH192" t="str">
            <v>N</v>
          </cell>
          <cell r="RI192" t="str">
            <v>N</v>
          </cell>
          <cell r="RJ192" t="str">
            <v>N</v>
          </cell>
          <cell r="RK192" t="str">
            <v>Y</v>
          </cell>
          <cell r="RL192" t="str">
            <v>Y</v>
          </cell>
          <cell r="RM192"/>
          <cell r="RN192" t="str">
            <v>Y</v>
          </cell>
          <cell r="RO192" t="str">
            <v>Y</v>
          </cell>
          <cell r="RP192" t="str">
            <v>Y</v>
          </cell>
          <cell r="RQ192" t="str">
            <v>Y</v>
          </cell>
          <cell r="RR192" t="str">
            <v>Y</v>
          </cell>
          <cell r="RS192" t="str">
            <v>Y</v>
          </cell>
          <cell r="RT192" t="str">
            <v>N</v>
          </cell>
          <cell r="RU192" t="str">
            <v>N</v>
          </cell>
          <cell r="RV192" t="str">
            <v>N</v>
          </cell>
          <cell r="RW192" t="str">
            <v>N</v>
          </cell>
          <cell r="RX192" t="str">
            <v>N</v>
          </cell>
          <cell r="RY192"/>
          <cell r="RZ192" t="str">
            <v>N</v>
          </cell>
          <cell r="SA192" t="str">
            <v>N</v>
          </cell>
          <cell r="SB192" t="str">
            <v>N</v>
          </cell>
          <cell r="SC192"/>
          <cell r="SD192" t="str">
            <v>N</v>
          </cell>
          <cell r="SE192" t="str">
            <v>N</v>
          </cell>
          <cell r="SF192" t="str">
            <v>N</v>
          </cell>
          <cell r="SG192" t="str">
            <v>N</v>
          </cell>
          <cell r="SH192" t="str">
            <v>N</v>
          </cell>
          <cell r="SI192" t="str">
            <v>N</v>
          </cell>
          <cell r="SJ192" t="str">
            <v>N</v>
          </cell>
          <cell r="SK192" t="str">
            <v>N</v>
          </cell>
          <cell r="SL192" t="str">
            <v>N</v>
          </cell>
          <cell r="SM192" t="str">
            <v>N/A</v>
          </cell>
          <cell r="SN192" t="str">
            <v>N</v>
          </cell>
          <cell r="SO192" t="str">
            <v>N</v>
          </cell>
          <cell r="SP192" t="str">
            <v>N</v>
          </cell>
          <cell r="SQ192" t="str">
            <v>N</v>
          </cell>
          <cell r="SR192" t="str">
            <v>N</v>
          </cell>
          <cell r="SS192" t="str">
            <v>N</v>
          </cell>
          <cell r="ST192" t="str">
            <v>N</v>
          </cell>
          <cell r="SU192" t="str">
            <v>N</v>
          </cell>
          <cell r="SV192" t="str">
            <v>N</v>
          </cell>
          <cell r="SW192" t="str">
            <v>N</v>
          </cell>
          <cell r="SX192" t="str">
            <v>N</v>
          </cell>
          <cell r="SY192" t="str">
            <v>N</v>
          </cell>
          <cell r="SZ192" t="str">
            <v>N</v>
          </cell>
          <cell r="TA192" t="str">
            <v>N</v>
          </cell>
          <cell r="TB192" t="str">
            <v>N</v>
          </cell>
          <cell r="TC192" t="str">
            <v>N</v>
          </cell>
          <cell r="TD192" t="str">
            <v>N</v>
          </cell>
          <cell r="TE192" t="str">
            <v>N</v>
          </cell>
          <cell r="TF192" t="str">
            <v>N</v>
          </cell>
          <cell r="TG192" t="str">
            <v>N</v>
          </cell>
          <cell r="TH192" t="str">
            <v>N</v>
          </cell>
          <cell r="TI192" t="str">
            <v>N</v>
          </cell>
          <cell r="TJ192" t="str">
            <v>N</v>
          </cell>
          <cell r="TK192" t="str">
            <v>N</v>
          </cell>
          <cell r="TL192" t="str">
            <v>N</v>
          </cell>
          <cell r="TM192" t="str">
            <v>N</v>
          </cell>
          <cell r="TN192" t="str">
            <v>N</v>
          </cell>
          <cell r="TO192" t="str">
            <v>N</v>
          </cell>
          <cell r="TP192" t="str">
            <v>N</v>
          </cell>
          <cell r="TQ192" t="str">
            <v>N</v>
          </cell>
          <cell r="TR192"/>
          <cell r="TS192" t="str">
            <v>N</v>
          </cell>
          <cell r="TT192" t="str">
            <v>N</v>
          </cell>
          <cell r="TU192" t="str">
            <v>N</v>
          </cell>
          <cell r="TV192" t="str">
            <v>N</v>
          </cell>
          <cell r="TW192" t="str">
            <v>N</v>
          </cell>
          <cell r="TX192" t="str">
            <v>N</v>
          </cell>
          <cell r="TY192" t="str">
            <v>N</v>
          </cell>
          <cell r="TZ192" t="str">
            <v>N</v>
          </cell>
          <cell r="UA192" t="str">
            <v>N</v>
          </cell>
          <cell r="UB192" t="str">
            <v>N</v>
          </cell>
          <cell r="UC192" t="str">
            <v>Y</v>
          </cell>
          <cell r="UD192" t="str">
            <v>Y</v>
          </cell>
          <cell r="UE192" t="str">
            <v>N</v>
          </cell>
          <cell r="UF192" t="str">
            <v>N</v>
          </cell>
          <cell r="UG192" t="str">
            <v>Y</v>
          </cell>
          <cell r="UH192" t="str">
            <v>Y</v>
          </cell>
          <cell r="UI192" t="str">
            <v>N</v>
          </cell>
          <cell r="UJ192" t="str">
            <v>Y</v>
          </cell>
          <cell r="UK192" t="str">
            <v>Y</v>
          </cell>
          <cell r="UL192" t="str">
            <v>Y</v>
          </cell>
          <cell r="UM192" t="str">
            <v>N</v>
          </cell>
          <cell r="UN192" t="str">
            <v>Y</v>
          </cell>
          <cell r="UO192"/>
          <cell r="UP192" t="str">
            <v>Y</v>
          </cell>
          <cell r="UQ192" t="str">
            <v>Y</v>
          </cell>
          <cell r="UR192"/>
          <cell r="US192" t="str">
            <v>N</v>
          </cell>
          <cell r="UT192" t="str">
            <v>N</v>
          </cell>
          <cell r="UU192" t="str">
            <v>N</v>
          </cell>
          <cell r="UV192" t="str">
            <v>N</v>
          </cell>
          <cell r="UW192" t="str">
            <v>N</v>
          </cell>
          <cell r="UX192" t="str">
            <v>N</v>
          </cell>
          <cell r="UY192" t="str">
            <v>N</v>
          </cell>
          <cell r="UZ192" t="str">
            <v>N</v>
          </cell>
          <cell r="VA192" t="str">
            <v>N</v>
          </cell>
          <cell r="VB192" t="str">
            <v>N</v>
          </cell>
          <cell r="VC192" t="str">
            <v>N</v>
          </cell>
          <cell r="VD192" t="str">
            <v>N</v>
          </cell>
          <cell r="VE192" t="str">
            <v>N</v>
          </cell>
          <cell r="VF192" t="str">
            <v>N</v>
          </cell>
          <cell r="VG192"/>
          <cell r="VH192" t="str">
            <v>N</v>
          </cell>
          <cell r="VI192" t="str">
            <v>N</v>
          </cell>
          <cell r="VJ192" t="str">
            <v>N</v>
          </cell>
          <cell r="VK192" t="str">
            <v>N</v>
          </cell>
          <cell r="VL192" t="str">
            <v>N</v>
          </cell>
          <cell r="VM192"/>
          <cell r="VN192" t="str">
            <v>N</v>
          </cell>
          <cell r="VO192" t="str">
            <v>N</v>
          </cell>
          <cell r="VP192"/>
          <cell r="VQ192" t="str">
            <v>N</v>
          </cell>
          <cell r="VR192" t="str">
            <v>N</v>
          </cell>
          <cell r="VS192" t="str">
            <v>N</v>
          </cell>
          <cell r="VT192" t="str">
            <v>N</v>
          </cell>
          <cell r="VU192" t="str">
            <v>N</v>
          </cell>
          <cell r="VV192" t="str">
            <v>N</v>
          </cell>
          <cell r="VW192" t="str">
            <v>N</v>
          </cell>
          <cell r="VX192"/>
          <cell r="VY192" t="str">
            <v>Y</v>
          </cell>
          <cell r="VZ192" t="str">
            <v>Y</v>
          </cell>
          <cell r="WA192"/>
          <cell r="WB192"/>
          <cell r="WC192" t="str">
            <v>Y</v>
          </cell>
          <cell r="WD192" t="str">
            <v>Y</v>
          </cell>
          <cell r="WE192" t="str">
            <v>Y</v>
          </cell>
          <cell r="WF192"/>
          <cell r="WG192" t="str">
            <v>Y</v>
          </cell>
          <cell r="WH192" t="str">
            <v>Y</v>
          </cell>
          <cell r="WI192" t="str">
            <v>Y</v>
          </cell>
          <cell r="WJ192"/>
          <cell r="WK192"/>
          <cell r="WL192" t="str">
            <v>Y</v>
          </cell>
          <cell r="WM192" t="str">
            <v>N</v>
          </cell>
          <cell r="WN192" t="str">
            <v>N</v>
          </cell>
          <cell r="WO192" t="str">
            <v>N</v>
          </cell>
          <cell r="WP192"/>
          <cell r="WQ192"/>
          <cell r="WR192"/>
          <cell r="WS192" t="str">
            <v>N</v>
          </cell>
          <cell r="WT192" t="str">
            <v>N</v>
          </cell>
          <cell r="WU192" t="str">
            <v>Y</v>
          </cell>
          <cell r="WV192" t="str">
            <v>Y</v>
          </cell>
          <cell r="WW192" t="str">
            <v>Y</v>
          </cell>
          <cell r="WX192" t="str">
            <v>Y</v>
          </cell>
          <cell r="WY192" t="str">
            <v>Y</v>
          </cell>
          <cell r="WZ192" t="str">
            <v>Y</v>
          </cell>
          <cell r="XA192"/>
          <cell r="XB192" t="str">
            <v>Y</v>
          </cell>
          <cell r="XC192"/>
          <cell r="XD192"/>
          <cell r="XE192"/>
          <cell r="XF192"/>
          <cell r="XG192"/>
          <cell r="XH192"/>
          <cell r="XI192" t="str">
            <v>Y</v>
          </cell>
          <cell r="XJ192"/>
          <cell r="XK192" t="str">
            <v>Y</v>
          </cell>
          <cell r="XL192" t="str">
            <v>Y</v>
          </cell>
          <cell r="XM192"/>
          <cell r="XN192" t="str">
            <v>N</v>
          </cell>
          <cell r="XO192"/>
          <cell r="XP192" t="str">
            <v>N</v>
          </cell>
          <cell r="XQ192" t="str">
            <v>N</v>
          </cell>
          <cell r="XR192" t="str">
            <v>N</v>
          </cell>
          <cell r="XS192" t="str">
            <v>N</v>
          </cell>
          <cell r="XT192" t="str">
            <v>N</v>
          </cell>
          <cell r="XU192" t="str">
            <v>N</v>
          </cell>
          <cell r="XV192" t="str">
            <v>N</v>
          </cell>
        </row>
        <row r="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cell r="QK193"/>
          <cell r="QL193"/>
          <cell r="QM193"/>
          <cell r="QN193"/>
          <cell r="QO193"/>
          <cell r="QP193"/>
          <cell r="QQ193"/>
          <cell r="QR193"/>
          <cell r="QS193"/>
          <cell r="QT193"/>
          <cell r="QU193"/>
          <cell r="QV193"/>
          <cell r="QW193"/>
          <cell r="QX193"/>
          <cell r="QY193"/>
          <cell r="QZ193"/>
          <cell r="RA193"/>
          <cell r="RB193"/>
          <cell r="RC193"/>
          <cell r="RD193"/>
          <cell r="RE193"/>
          <cell r="RF193"/>
          <cell r="RG193"/>
          <cell r="RH193"/>
          <cell r="RI193"/>
          <cell r="RJ193"/>
          <cell r="RK193"/>
          <cell r="RL193"/>
          <cell r="RM193"/>
          <cell r="RN193"/>
          <cell r="RO193"/>
          <cell r="RP193"/>
          <cell r="RQ193"/>
          <cell r="RR193"/>
          <cell r="RS193"/>
          <cell r="RT193"/>
          <cell r="RU193"/>
          <cell r="RV193"/>
          <cell r="RW193"/>
          <cell r="RX193"/>
          <cell r="RY193"/>
          <cell r="RZ193"/>
          <cell r="SA193"/>
          <cell r="SB193"/>
          <cell r="SC193"/>
          <cell r="SD193"/>
          <cell r="SE193"/>
          <cell r="SF193"/>
          <cell r="SG193"/>
          <cell r="SH193"/>
          <cell r="SI193"/>
          <cell r="SJ193"/>
          <cell r="SK193"/>
          <cell r="SL193"/>
          <cell r="SM193"/>
          <cell r="SN193"/>
          <cell r="SO193"/>
          <cell r="SP193"/>
          <cell r="SQ193"/>
          <cell r="SR193"/>
          <cell r="SS193"/>
          <cell r="ST193"/>
          <cell r="SU193"/>
          <cell r="SV193"/>
          <cell r="SW193"/>
          <cell r="SX193"/>
          <cell r="SY193"/>
          <cell r="SZ193"/>
          <cell r="TA193"/>
          <cell r="TB193"/>
          <cell r="TC193"/>
          <cell r="TD193"/>
          <cell r="TE193"/>
          <cell r="TF193"/>
          <cell r="TG193"/>
          <cell r="TH193"/>
          <cell r="TI193"/>
          <cell r="TJ193"/>
          <cell r="TK193"/>
          <cell r="TL193"/>
          <cell r="TM193"/>
          <cell r="TN193"/>
          <cell r="TO193"/>
          <cell r="TP193"/>
          <cell r="TQ193"/>
          <cell r="TR193"/>
          <cell r="TS193"/>
          <cell r="TT193"/>
          <cell r="TU193"/>
          <cell r="TV193"/>
          <cell r="TW193"/>
          <cell r="TX193"/>
          <cell r="TY193"/>
          <cell r="TZ193"/>
          <cell r="UA193"/>
          <cell r="UB193"/>
          <cell r="UC193"/>
          <cell r="UD193"/>
          <cell r="UE193"/>
          <cell r="UF193"/>
          <cell r="UG193"/>
          <cell r="UH193"/>
          <cell r="UI193"/>
          <cell r="UJ193"/>
          <cell r="UK193"/>
          <cell r="UL193"/>
          <cell r="UM193"/>
          <cell r="UN193"/>
          <cell r="UO193"/>
          <cell r="UP193"/>
          <cell r="UQ193"/>
          <cell r="UR193"/>
          <cell r="US193"/>
          <cell r="UT193"/>
          <cell r="UU193"/>
          <cell r="UV193"/>
          <cell r="UW193"/>
          <cell r="UX193"/>
          <cell r="UY193"/>
          <cell r="UZ193"/>
          <cell r="VA193"/>
          <cell r="VB193"/>
          <cell r="VC193"/>
          <cell r="VD193"/>
          <cell r="VE193"/>
          <cell r="VF193"/>
          <cell r="VG193"/>
          <cell r="VH193"/>
          <cell r="VI193"/>
          <cell r="VJ193"/>
          <cell r="VK193"/>
          <cell r="VL193"/>
          <cell r="VM193"/>
          <cell r="VN193"/>
          <cell r="VO193"/>
          <cell r="VP193"/>
          <cell r="VQ193"/>
          <cell r="VR193"/>
          <cell r="VS193"/>
          <cell r="VT193"/>
          <cell r="VU193"/>
          <cell r="VV193"/>
          <cell r="VW193"/>
          <cell r="VX193"/>
          <cell r="VY193"/>
          <cell r="VZ193"/>
          <cell r="WA193"/>
          <cell r="WB193"/>
          <cell r="WC193"/>
          <cell r="WD193"/>
          <cell r="WE193"/>
          <cell r="WF193"/>
          <cell r="WG193"/>
          <cell r="WH193"/>
          <cell r="WI193"/>
          <cell r="WJ193"/>
          <cell r="WK193"/>
          <cell r="WL193"/>
          <cell r="WM193"/>
          <cell r="WN193"/>
          <cell r="WO193"/>
          <cell r="WP193"/>
          <cell r="WQ193"/>
          <cell r="WR193"/>
          <cell r="WS193"/>
          <cell r="WT193"/>
          <cell r="WU193"/>
          <cell r="WV193"/>
          <cell r="WW193"/>
          <cell r="WX193"/>
          <cell r="WY193"/>
          <cell r="WZ193"/>
          <cell r="XA193"/>
          <cell r="XB193"/>
          <cell r="XC193"/>
          <cell r="XD193"/>
          <cell r="XE193"/>
          <cell r="XF193"/>
          <cell r="XG193"/>
          <cell r="XH193"/>
          <cell r="XI193"/>
          <cell r="XJ193"/>
          <cell r="XK193"/>
          <cell r="XL193"/>
          <cell r="XM193"/>
          <cell r="XN193"/>
          <cell r="XO193"/>
          <cell r="XP193"/>
          <cell r="XQ193"/>
          <cell r="XR193"/>
          <cell r="XS193"/>
          <cell r="XT193"/>
          <cell r="XU193"/>
          <cell r="XV193"/>
        </row>
        <row r="194">
          <cell r="E194"/>
          <cell r="F194"/>
          <cell r="G194"/>
          <cell r="H194"/>
          <cell r="I194"/>
          <cell r="J194"/>
          <cell r="K194"/>
          <cell r="L194"/>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O194"/>
          <cell r="AP194"/>
          <cell r="AQ194"/>
          <cell r="AR194"/>
          <cell r="AS194"/>
          <cell r="AT194"/>
          <cell r="AU194"/>
          <cell r="AV194"/>
          <cell r="AW194"/>
          <cell r="AX194"/>
          <cell r="AY194"/>
          <cell r="AZ194"/>
          <cell r="BA194"/>
          <cell r="BB194"/>
          <cell r="BC194"/>
          <cell r="BD194"/>
          <cell r="BE194"/>
          <cell r="BF194"/>
          <cell r="BG194"/>
          <cell r="BH194"/>
          <cell r="BI194"/>
          <cell r="BJ194"/>
          <cell r="BK194"/>
          <cell r="BL194"/>
          <cell r="BM194"/>
          <cell r="BN194"/>
          <cell r="BO194"/>
          <cell r="BP194"/>
          <cell r="BQ194"/>
          <cell r="BR194"/>
          <cell r="BS194"/>
          <cell r="BT194"/>
          <cell r="BU194"/>
          <cell r="BV194"/>
          <cell r="BW194"/>
          <cell r="BX194"/>
          <cell r="BY194"/>
          <cell r="BZ194"/>
          <cell r="CA194"/>
          <cell r="CB194"/>
          <cell r="CC194"/>
          <cell r="CD194"/>
          <cell r="CE194"/>
          <cell r="CF194"/>
          <cell r="CG194"/>
          <cell r="CH194"/>
          <cell r="CI194"/>
          <cell r="CJ194"/>
          <cell r="CK194"/>
          <cell r="CL194"/>
          <cell r="CM194"/>
          <cell r="CN194"/>
          <cell r="CO194"/>
          <cell r="CP194"/>
          <cell r="CQ194"/>
          <cell r="CR194"/>
          <cell r="CS194"/>
          <cell r="CT194"/>
          <cell r="CU194"/>
          <cell r="CV194"/>
          <cell r="CW194"/>
          <cell r="CX194"/>
          <cell r="CY194"/>
          <cell r="CZ194"/>
          <cell r="DA194"/>
          <cell r="DB194"/>
          <cell r="DC194"/>
          <cell r="DD194"/>
          <cell r="DE194"/>
          <cell r="DF194"/>
          <cell r="DG194"/>
          <cell r="DH194"/>
          <cell r="DI194"/>
          <cell r="DJ194"/>
          <cell r="DK194"/>
          <cell r="DL194"/>
          <cell r="DM194"/>
          <cell r="DN194"/>
          <cell r="DO194"/>
          <cell r="DP194"/>
          <cell r="DQ194"/>
          <cell r="DR194"/>
          <cell r="DS194"/>
          <cell r="DT194"/>
          <cell r="DU194"/>
          <cell r="DV194"/>
          <cell r="DW194"/>
          <cell r="DX194"/>
          <cell r="DY194"/>
          <cell r="DZ194"/>
          <cell r="EA194"/>
          <cell r="EB194"/>
          <cell r="EC194"/>
          <cell r="ED194"/>
          <cell r="EE194"/>
          <cell r="EF194"/>
          <cell r="EG194"/>
          <cell r="EH194"/>
          <cell r="EI194"/>
          <cell r="EJ194"/>
          <cell r="EK194"/>
          <cell r="EL194"/>
          <cell r="EM194"/>
          <cell r="EN194"/>
          <cell r="EO194"/>
          <cell r="EP194"/>
          <cell r="EQ194"/>
          <cell r="ER194"/>
          <cell r="ES194"/>
          <cell r="ET194"/>
          <cell r="EU194"/>
          <cell r="EV194"/>
          <cell r="EW194"/>
          <cell r="EX194"/>
          <cell r="EY194"/>
          <cell r="EZ194"/>
          <cell r="FA194"/>
          <cell r="FB194"/>
          <cell r="FC194"/>
          <cell r="FD194"/>
          <cell r="FE194"/>
          <cell r="FF194"/>
          <cell r="FG194"/>
          <cell r="FH194"/>
          <cell r="FI194"/>
          <cell r="FJ194"/>
          <cell r="FK194"/>
          <cell r="FL194"/>
          <cell r="FM194"/>
          <cell r="FN194"/>
          <cell r="FO194"/>
          <cell r="FP194"/>
          <cell r="FQ194"/>
          <cell r="FR194"/>
          <cell r="FS194"/>
          <cell r="FT194"/>
          <cell r="FU194"/>
          <cell r="FV194"/>
          <cell r="FW194"/>
          <cell r="FX194"/>
          <cell r="FY194"/>
          <cell r="FZ194"/>
          <cell r="GA194"/>
          <cell r="GB194"/>
          <cell r="GC194"/>
          <cell r="GD194"/>
          <cell r="GE194"/>
          <cell r="GF194"/>
          <cell r="GG194"/>
          <cell r="GH194"/>
          <cell r="GI194"/>
          <cell r="GJ194"/>
          <cell r="GK194"/>
          <cell r="GL194"/>
          <cell r="GM194"/>
          <cell r="GN194"/>
          <cell r="GO194"/>
          <cell r="GP194"/>
          <cell r="GQ194"/>
          <cell r="GR194"/>
          <cell r="GS194"/>
          <cell r="GT194"/>
          <cell r="GU194"/>
          <cell r="GV194"/>
          <cell r="GW194"/>
          <cell r="GX194"/>
          <cell r="GY194"/>
          <cell r="GZ194"/>
          <cell r="HA194"/>
          <cell r="HB194"/>
          <cell r="HC194"/>
          <cell r="HD194"/>
          <cell r="HE194"/>
          <cell r="HF194"/>
          <cell r="HG194"/>
          <cell r="HH194"/>
          <cell r="HI194"/>
          <cell r="HJ194"/>
          <cell r="HK194"/>
          <cell r="HL194"/>
          <cell r="HM194"/>
          <cell r="HN194"/>
          <cell r="HO194"/>
          <cell r="HP194"/>
          <cell r="HQ194"/>
          <cell r="HR194"/>
          <cell r="HS194"/>
          <cell r="HT194"/>
          <cell r="HU194"/>
          <cell r="HV194"/>
          <cell r="HW194"/>
          <cell r="HX194"/>
          <cell r="HY194"/>
          <cell r="HZ194"/>
          <cell r="IA194"/>
          <cell r="IB194"/>
          <cell r="IC194"/>
          <cell r="ID194"/>
          <cell r="IE194"/>
          <cell r="IF194"/>
          <cell r="IG194"/>
          <cell r="IH194"/>
          <cell r="II194"/>
          <cell r="IJ194"/>
          <cell r="IK194"/>
          <cell r="IL194"/>
          <cell r="IM194"/>
          <cell r="IN194"/>
          <cell r="IO194"/>
          <cell r="IP194"/>
          <cell r="IQ194"/>
          <cell r="IR194"/>
          <cell r="IS194"/>
          <cell r="IT194"/>
          <cell r="IU194"/>
          <cell r="IV194"/>
          <cell r="IW194"/>
          <cell r="IX194"/>
          <cell r="IY194"/>
          <cell r="IZ194"/>
          <cell r="JA194"/>
          <cell r="JB194"/>
          <cell r="JC194"/>
          <cell r="JD194"/>
          <cell r="JE194"/>
          <cell r="JF194"/>
          <cell r="JG194"/>
          <cell r="JH194"/>
          <cell r="JI194"/>
          <cell r="JJ194"/>
          <cell r="JK194"/>
          <cell r="JL194"/>
          <cell r="JM194"/>
          <cell r="JN194"/>
          <cell r="JO194"/>
          <cell r="JP194"/>
          <cell r="JQ194"/>
          <cell r="JR194"/>
          <cell r="JS194"/>
          <cell r="JT194"/>
          <cell r="JU194"/>
          <cell r="JV194"/>
          <cell r="JW194"/>
          <cell r="JX194"/>
          <cell r="JY194"/>
          <cell r="JZ194"/>
          <cell r="KA194"/>
          <cell r="KB194"/>
          <cell r="KC194"/>
          <cell r="KD194"/>
          <cell r="KE194"/>
          <cell r="KF194"/>
          <cell r="KG194"/>
          <cell r="KH194"/>
          <cell r="KI194"/>
          <cell r="KJ194"/>
          <cell r="KK194"/>
          <cell r="KL194"/>
          <cell r="KM194"/>
          <cell r="KN194"/>
          <cell r="KO194"/>
          <cell r="KP194"/>
          <cell r="KQ194"/>
          <cell r="KR194"/>
          <cell r="KS194"/>
          <cell r="KT194"/>
          <cell r="KU194"/>
          <cell r="KV194"/>
          <cell r="KW194"/>
          <cell r="KX194"/>
          <cell r="KY194"/>
          <cell r="KZ194"/>
          <cell r="LA194"/>
          <cell r="LB194"/>
          <cell r="LC194"/>
          <cell r="LD194"/>
          <cell r="LE194"/>
          <cell r="LF194"/>
          <cell r="LG194"/>
          <cell r="LH194"/>
          <cell r="LI194"/>
          <cell r="LJ194"/>
          <cell r="LK194"/>
          <cell r="LL194"/>
          <cell r="LM194"/>
          <cell r="LN194"/>
          <cell r="LO194"/>
          <cell r="LP194"/>
          <cell r="LQ194"/>
          <cell r="LR194"/>
          <cell r="LS194"/>
          <cell r="LT194"/>
          <cell r="LU194"/>
          <cell r="LV194"/>
          <cell r="LW194"/>
          <cell r="LX194"/>
          <cell r="LY194"/>
          <cell r="LZ194"/>
          <cell r="MA194"/>
          <cell r="MB194"/>
          <cell r="MC194"/>
          <cell r="MD194"/>
          <cell r="ME194"/>
          <cell r="MF194"/>
          <cell r="MG194"/>
          <cell r="MH194"/>
          <cell r="MI194"/>
          <cell r="MJ194"/>
          <cell r="MK194"/>
          <cell r="ML194"/>
          <cell r="MM194"/>
          <cell r="MN194"/>
          <cell r="MO194"/>
          <cell r="MP194"/>
          <cell r="MQ194"/>
          <cell r="MR194"/>
          <cell r="MS194"/>
          <cell r="MT194"/>
          <cell r="MU194"/>
          <cell r="MV194"/>
          <cell r="MW194"/>
          <cell r="MX194"/>
          <cell r="MY194"/>
          <cell r="MZ194"/>
          <cell r="NA194"/>
          <cell r="NB194"/>
          <cell r="NC194"/>
          <cell r="ND194"/>
          <cell r="NE194"/>
          <cell r="NF194"/>
          <cell r="NG194"/>
          <cell r="NH194"/>
          <cell r="NI194"/>
          <cell r="NJ194"/>
          <cell r="NK194"/>
          <cell r="NL194"/>
          <cell r="NM194"/>
          <cell r="NN194"/>
          <cell r="NO194"/>
          <cell r="NP194"/>
          <cell r="NQ194"/>
          <cell r="NR194"/>
          <cell r="NS194"/>
          <cell r="NT194"/>
          <cell r="NU194"/>
          <cell r="NV194"/>
          <cell r="NW194"/>
          <cell r="NX194"/>
          <cell r="NY194"/>
          <cell r="NZ194"/>
          <cell r="OA194"/>
          <cell r="OB194"/>
          <cell r="OC194"/>
          <cell r="OD194"/>
          <cell r="OE194"/>
          <cell r="OF194"/>
          <cell r="OG194"/>
          <cell r="OH194"/>
          <cell r="OI194"/>
          <cell r="OJ194"/>
          <cell r="OK194"/>
          <cell r="OL194"/>
          <cell r="OM194"/>
          <cell r="ON194"/>
          <cell r="OO194"/>
          <cell r="OP194"/>
          <cell r="OQ194"/>
          <cell r="OR194"/>
          <cell r="OS194"/>
          <cell r="OT194"/>
          <cell r="OU194"/>
          <cell r="OV194"/>
          <cell r="OW194"/>
          <cell r="OX194"/>
          <cell r="OY194"/>
          <cell r="OZ194"/>
          <cell r="PA194"/>
          <cell r="PB194"/>
          <cell r="PC194"/>
          <cell r="PD194"/>
          <cell r="PE194"/>
          <cell r="PF194"/>
          <cell r="PG194"/>
          <cell r="PH194"/>
          <cell r="PI194"/>
          <cell r="PJ194"/>
          <cell r="PK194"/>
          <cell r="PL194"/>
          <cell r="PM194"/>
          <cell r="PN194"/>
          <cell r="PO194"/>
          <cell r="PP194"/>
          <cell r="PQ194"/>
          <cell r="PR194"/>
          <cell r="PS194"/>
          <cell r="PT194"/>
          <cell r="PU194"/>
          <cell r="PV194"/>
          <cell r="PW194"/>
          <cell r="PX194"/>
          <cell r="PY194"/>
          <cell r="PZ194"/>
          <cell r="QA194"/>
          <cell r="QB194"/>
          <cell r="QC194"/>
          <cell r="QD194"/>
          <cell r="QE194"/>
          <cell r="QF194"/>
          <cell r="QG194"/>
          <cell r="QH194"/>
          <cell r="QI194"/>
          <cell r="QJ194"/>
          <cell r="QK194"/>
          <cell r="QL194"/>
          <cell r="QM194"/>
          <cell r="QN194"/>
          <cell r="QO194"/>
          <cell r="QP194"/>
          <cell r="QQ194"/>
          <cell r="QR194"/>
          <cell r="QS194"/>
          <cell r="QT194"/>
          <cell r="QU194"/>
          <cell r="QV194"/>
          <cell r="QW194"/>
          <cell r="QX194"/>
          <cell r="QY194"/>
          <cell r="QZ194"/>
          <cell r="RA194"/>
          <cell r="RB194"/>
          <cell r="RC194"/>
          <cell r="RD194"/>
          <cell r="RE194"/>
          <cell r="RF194"/>
          <cell r="RG194"/>
          <cell r="RH194"/>
          <cell r="RI194"/>
          <cell r="RJ194"/>
          <cell r="RK194"/>
          <cell r="RL194"/>
          <cell r="RM194"/>
          <cell r="RN194"/>
          <cell r="RO194"/>
          <cell r="RP194"/>
          <cell r="RQ194"/>
          <cell r="RR194"/>
          <cell r="RS194"/>
          <cell r="RT194"/>
          <cell r="RU194"/>
          <cell r="RV194"/>
          <cell r="RW194"/>
          <cell r="RX194"/>
          <cell r="RY194"/>
          <cell r="RZ194"/>
          <cell r="SA194"/>
          <cell r="SB194"/>
          <cell r="SC194"/>
          <cell r="SD194"/>
          <cell r="SE194"/>
          <cell r="SF194"/>
          <cell r="SG194"/>
          <cell r="SH194"/>
          <cell r="SI194"/>
          <cell r="SJ194"/>
          <cell r="SK194"/>
          <cell r="SL194"/>
          <cell r="SM194"/>
          <cell r="SN194"/>
          <cell r="SO194"/>
          <cell r="SP194"/>
          <cell r="SQ194"/>
          <cell r="SR194"/>
          <cell r="SS194"/>
          <cell r="ST194"/>
          <cell r="SU194"/>
          <cell r="SV194"/>
          <cell r="SW194"/>
          <cell r="SX194"/>
          <cell r="SY194"/>
          <cell r="SZ194"/>
          <cell r="TA194"/>
          <cell r="TB194"/>
          <cell r="TC194"/>
          <cell r="TD194"/>
          <cell r="TE194"/>
          <cell r="TF194"/>
          <cell r="TG194"/>
          <cell r="TH194"/>
          <cell r="TI194"/>
          <cell r="TJ194"/>
          <cell r="TK194"/>
          <cell r="TL194"/>
          <cell r="TM194"/>
          <cell r="TN194"/>
          <cell r="TO194"/>
          <cell r="TP194"/>
          <cell r="TQ194"/>
          <cell r="TR194"/>
          <cell r="TS194"/>
          <cell r="TT194"/>
          <cell r="TU194"/>
          <cell r="TV194"/>
          <cell r="TW194"/>
          <cell r="TX194"/>
          <cell r="TY194"/>
          <cell r="TZ194"/>
          <cell r="UA194"/>
          <cell r="UB194"/>
          <cell r="UC194"/>
          <cell r="UD194"/>
          <cell r="UE194"/>
          <cell r="UF194"/>
          <cell r="UG194"/>
          <cell r="UH194"/>
          <cell r="UI194"/>
          <cell r="UJ194"/>
          <cell r="UK194"/>
          <cell r="UL194"/>
          <cell r="UM194"/>
          <cell r="UN194"/>
          <cell r="UO194"/>
          <cell r="UP194"/>
          <cell r="UQ194"/>
          <cell r="UR194"/>
          <cell r="US194"/>
          <cell r="UT194"/>
          <cell r="UU194"/>
          <cell r="UV194"/>
          <cell r="UW194"/>
          <cell r="UX194"/>
          <cell r="UY194"/>
          <cell r="UZ194"/>
          <cell r="VA194"/>
          <cell r="VB194"/>
          <cell r="VC194"/>
          <cell r="VD194"/>
          <cell r="VE194"/>
          <cell r="VF194"/>
          <cell r="VG194"/>
          <cell r="VH194"/>
          <cell r="VI194"/>
          <cell r="VJ194"/>
          <cell r="VK194"/>
          <cell r="VL194"/>
          <cell r="VM194"/>
          <cell r="VN194"/>
          <cell r="VO194"/>
          <cell r="VP194"/>
          <cell r="VQ194"/>
          <cell r="VR194"/>
          <cell r="VS194"/>
          <cell r="VT194"/>
          <cell r="VU194"/>
          <cell r="VV194"/>
          <cell r="VW194"/>
          <cell r="VX194"/>
          <cell r="VY194"/>
          <cell r="VZ194"/>
          <cell r="WA194"/>
          <cell r="WB194"/>
          <cell r="WC194"/>
          <cell r="WD194"/>
          <cell r="WE194"/>
          <cell r="WF194"/>
          <cell r="WG194"/>
          <cell r="WH194"/>
          <cell r="WI194"/>
          <cell r="WJ194"/>
          <cell r="WK194"/>
          <cell r="WL194"/>
          <cell r="WM194"/>
          <cell r="WN194"/>
          <cell r="WO194"/>
          <cell r="WP194"/>
          <cell r="WQ194"/>
          <cell r="WR194"/>
          <cell r="WS194"/>
          <cell r="WT194"/>
          <cell r="WU194"/>
          <cell r="WV194"/>
          <cell r="WW194"/>
          <cell r="WX194"/>
          <cell r="WY194"/>
          <cell r="WZ194"/>
          <cell r="XA194"/>
          <cell r="XB194"/>
          <cell r="XC194"/>
          <cell r="XD194"/>
          <cell r="XE194"/>
          <cell r="XF194"/>
          <cell r="XG194"/>
          <cell r="XH194"/>
          <cell r="XI194"/>
          <cell r="XJ194"/>
          <cell r="XK194"/>
          <cell r="XL194"/>
          <cell r="XM194"/>
          <cell r="XN194"/>
          <cell r="XO194"/>
          <cell r="XP194"/>
          <cell r="XQ194"/>
          <cell r="XR194"/>
          <cell r="XS194"/>
          <cell r="XT194"/>
          <cell r="XU194"/>
          <cell r="XV194"/>
        </row>
        <row r="195">
          <cell r="E195"/>
          <cell r="F195"/>
          <cell r="G195"/>
          <cell r="H195"/>
          <cell r="I195"/>
          <cell r="J195"/>
          <cell r="K195"/>
          <cell r="L195"/>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O195"/>
          <cell r="AP195"/>
          <cell r="AQ195"/>
          <cell r="AR195"/>
          <cell r="AS195"/>
          <cell r="AT195"/>
          <cell r="AU195"/>
          <cell r="AV195"/>
          <cell r="AW195"/>
          <cell r="AX195"/>
          <cell r="AY195"/>
          <cell r="AZ195"/>
          <cell r="BA195"/>
          <cell r="BB195"/>
          <cell r="BC195"/>
          <cell r="BD195"/>
          <cell r="BE195"/>
          <cell r="BF195"/>
          <cell r="BG195"/>
          <cell r="BH195"/>
          <cell r="BI195"/>
          <cell r="BJ195"/>
          <cell r="BK195"/>
          <cell r="BL195"/>
          <cell r="BM195"/>
          <cell r="BN195"/>
          <cell r="BO195"/>
          <cell r="BP195"/>
          <cell r="BQ195"/>
          <cell r="BR195"/>
          <cell r="BS195"/>
          <cell r="BT195"/>
          <cell r="BU195"/>
          <cell r="BV195"/>
          <cell r="BW195"/>
          <cell r="BX195"/>
          <cell r="BY195"/>
          <cell r="BZ195"/>
          <cell r="CA195"/>
          <cell r="CB195"/>
          <cell r="CC195"/>
          <cell r="CD195"/>
          <cell r="CE195"/>
          <cell r="CF195"/>
          <cell r="CG195"/>
          <cell r="CH195"/>
          <cell r="CI195"/>
          <cell r="CJ195"/>
          <cell r="CK195"/>
          <cell r="CL195"/>
          <cell r="CM195"/>
          <cell r="CN195"/>
          <cell r="CO195"/>
          <cell r="CP195"/>
          <cell r="CQ195"/>
          <cell r="CR195"/>
          <cell r="CS195"/>
          <cell r="CT195"/>
          <cell r="CU195"/>
          <cell r="CV195"/>
          <cell r="CW195"/>
          <cell r="CX195"/>
          <cell r="CY195"/>
          <cell r="CZ195"/>
          <cell r="DA195"/>
          <cell r="DB195"/>
          <cell r="DC195"/>
          <cell r="DD195"/>
          <cell r="DE195"/>
          <cell r="DF195"/>
          <cell r="DG195"/>
          <cell r="DH195"/>
          <cell r="DI195"/>
          <cell r="DJ195"/>
          <cell r="DK195"/>
          <cell r="DL195"/>
          <cell r="DM195"/>
          <cell r="DN195"/>
          <cell r="DO195"/>
          <cell r="DP195"/>
          <cell r="DQ195"/>
          <cell r="DR195"/>
          <cell r="DS195"/>
          <cell r="DT195"/>
          <cell r="DU195"/>
          <cell r="DV195"/>
          <cell r="DW195"/>
          <cell r="DX195"/>
          <cell r="DY195"/>
          <cell r="DZ195"/>
          <cell r="EA195"/>
          <cell r="EB195"/>
          <cell r="EC195"/>
          <cell r="ED195"/>
          <cell r="EE195"/>
          <cell r="EF195"/>
          <cell r="EG195"/>
          <cell r="EH195"/>
          <cell r="EI195"/>
          <cell r="EJ195"/>
          <cell r="EK195"/>
          <cell r="EL195"/>
          <cell r="EM195"/>
          <cell r="EN195"/>
          <cell r="EO195"/>
          <cell r="EP195"/>
          <cell r="EQ195"/>
          <cell r="ER195"/>
          <cell r="ES195"/>
          <cell r="ET195"/>
          <cell r="EU195"/>
          <cell r="EV195"/>
          <cell r="EW195"/>
          <cell r="EX195"/>
          <cell r="EY195"/>
          <cell r="EZ195"/>
          <cell r="FA195"/>
          <cell r="FB195"/>
          <cell r="FC195"/>
          <cell r="FD195"/>
          <cell r="FE195"/>
          <cell r="FF195"/>
          <cell r="FG195"/>
          <cell r="FH195"/>
          <cell r="FI195"/>
          <cell r="FJ195"/>
          <cell r="FK195"/>
          <cell r="FL195"/>
          <cell r="FM195"/>
          <cell r="FN195"/>
          <cell r="FO195"/>
          <cell r="FP195"/>
          <cell r="FQ195"/>
          <cell r="FR195"/>
          <cell r="FS195"/>
          <cell r="FT195"/>
          <cell r="FU195"/>
          <cell r="FV195"/>
          <cell r="FW195"/>
          <cell r="FX195"/>
          <cell r="FY195"/>
          <cell r="FZ195"/>
          <cell r="GA195"/>
          <cell r="GB195"/>
          <cell r="GC195"/>
          <cell r="GD195"/>
          <cell r="GE195"/>
          <cell r="GF195"/>
          <cell r="GG195"/>
          <cell r="GH195"/>
          <cell r="GI195"/>
          <cell r="GJ195"/>
          <cell r="GK195"/>
          <cell r="GL195"/>
          <cell r="GM195"/>
          <cell r="GN195"/>
          <cell r="GO195"/>
          <cell r="GP195"/>
          <cell r="GQ195"/>
          <cell r="GR195"/>
          <cell r="GS195"/>
          <cell r="GT195"/>
          <cell r="GU195"/>
          <cell r="GV195"/>
          <cell r="GW195"/>
          <cell r="GX195"/>
          <cell r="GY195"/>
          <cell r="GZ195"/>
          <cell r="HA195"/>
          <cell r="HB195"/>
          <cell r="HC195"/>
          <cell r="HD195"/>
          <cell r="HE195"/>
          <cell r="HF195"/>
          <cell r="HG195"/>
          <cell r="HH195"/>
          <cell r="HI195"/>
          <cell r="HJ195"/>
          <cell r="HK195"/>
          <cell r="HL195"/>
          <cell r="HM195"/>
          <cell r="HN195"/>
          <cell r="HO195"/>
          <cell r="HP195"/>
          <cell r="HQ195"/>
          <cell r="HR195"/>
          <cell r="HS195"/>
          <cell r="HT195"/>
          <cell r="HU195"/>
          <cell r="HV195"/>
          <cell r="HW195"/>
          <cell r="HX195"/>
          <cell r="HY195"/>
          <cell r="HZ195"/>
          <cell r="IA195"/>
          <cell r="IB195"/>
          <cell r="IC195"/>
          <cell r="ID195"/>
          <cell r="IE195"/>
          <cell r="IF195"/>
          <cell r="IG195"/>
          <cell r="IH195"/>
          <cell r="II195"/>
          <cell r="IJ195"/>
          <cell r="IK195"/>
          <cell r="IL195"/>
          <cell r="IM195"/>
          <cell r="IN195"/>
          <cell r="IO195"/>
          <cell r="IP195"/>
          <cell r="IQ195"/>
          <cell r="IR195"/>
          <cell r="IS195"/>
          <cell r="IT195"/>
          <cell r="IU195"/>
          <cell r="IV195"/>
          <cell r="IW195"/>
          <cell r="IX195"/>
          <cell r="IY195"/>
          <cell r="IZ195"/>
          <cell r="JA195"/>
          <cell r="JB195"/>
          <cell r="JC195"/>
          <cell r="JD195"/>
          <cell r="JE195"/>
          <cell r="JF195"/>
          <cell r="JG195"/>
          <cell r="JH195"/>
          <cell r="JI195"/>
          <cell r="JJ195"/>
          <cell r="JK195"/>
          <cell r="JL195"/>
          <cell r="JM195"/>
          <cell r="JN195"/>
          <cell r="JO195"/>
          <cell r="JP195"/>
          <cell r="JQ195"/>
          <cell r="JR195"/>
          <cell r="JS195"/>
          <cell r="JT195"/>
          <cell r="JU195"/>
          <cell r="JV195"/>
          <cell r="JW195"/>
          <cell r="JX195"/>
          <cell r="JY195"/>
          <cell r="JZ195"/>
          <cell r="KA195"/>
          <cell r="KB195"/>
          <cell r="KC195"/>
          <cell r="KD195"/>
          <cell r="KE195"/>
          <cell r="KF195"/>
          <cell r="KG195"/>
          <cell r="KH195"/>
          <cell r="KI195"/>
          <cell r="KJ195"/>
          <cell r="KK195"/>
          <cell r="KL195"/>
          <cell r="KM195"/>
          <cell r="KN195"/>
          <cell r="KO195"/>
          <cell r="KP195"/>
          <cell r="KQ195"/>
          <cell r="KR195"/>
          <cell r="KS195"/>
          <cell r="KT195"/>
          <cell r="KU195"/>
          <cell r="KV195"/>
          <cell r="KW195"/>
          <cell r="KX195"/>
          <cell r="KY195"/>
          <cell r="KZ195"/>
          <cell r="LA195"/>
          <cell r="LB195"/>
          <cell r="LC195"/>
          <cell r="LD195"/>
          <cell r="LE195"/>
          <cell r="LF195"/>
          <cell r="LG195"/>
          <cell r="LH195"/>
          <cell r="LI195"/>
          <cell r="LJ195"/>
          <cell r="LK195"/>
          <cell r="LL195"/>
          <cell r="LM195"/>
          <cell r="LN195"/>
          <cell r="LO195"/>
          <cell r="LP195"/>
          <cell r="LQ195"/>
          <cell r="LR195"/>
          <cell r="LS195"/>
          <cell r="LT195"/>
          <cell r="LU195"/>
          <cell r="LV195"/>
          <cell r="LW195"/>
          <cell r="LX195"/>
          <cell r="LY195"/>
          <cell r="LZ195"/>
          <cell r="MA195"/>
          <cell r="MB195"/>
          <cell r="MC195"/>
          <cell r="MD195"/>
          <cell r="ME195"/>
          <cell r="MF195"/>
          <cell r="MG195"/>
          <cell r="MH195"/>
          <cell r="MI195"/>
          <cell r="MJ195"/>
          <cell r="MK195"/>
          <cell r="ML195"/>
          <cell r="MM195"/>
          <cell r="MN195"/>
          <cell r="MO195"/>
          <cell r="MP195"/>
          <cell r="MQ195"/>
          <cell r="MR195"/>
          <cell r="MS195"/>
          <cell r="MT195"/>
          <cell r="MU195"/>
          <cell r="MV195"/>
          <cell r="MW195"/>
          <cell r="MX195"/>
          <cell r="MY195"/>
          <cell r="MZ195"/>
          <cell r="NA195"/>
          <cell r="NB195"/>
          <cell r="NC195"/>
          <cell r="ND195"/>
          <cell r="NE195"/>
          <cell r="NF195"/>
          <cell r="NG195"/>
          <cell r="NH195"/>
          <cell r="NI195"/>
          <cell r="NJ195"/>
          <cell r="NK195"/>
          <cell r="NL195"/>
          <cell r="NM195"/>
          <cell r="NN195"/>
          <cell r="NO195"/>
          <cell r="NP195"/>
          <cell r="NQ195"/>
          <cell r="NR195"/>
          <cell r="NS195"/>
          <cell r="NT195"/>
          <cell r="NU195"/>
          <cell r="NV195"/>
          <cell r="NW195"/>
          <cell r="NX195"/>
          <cell r="NY195"/>
          <cell r="NZ195"/>
          <cell r="OA195"/>
          <cell r="OB195"/>
          <cell r="OC195"/>
          <cell r="OD195"/>
          <cell r="OE195"/>
          <cell r="OF195"/>
          <cell r="OG195"/>
          <cell r="OH195"/>
          <cell r="OI195"/>
          <cell r="OJ195"/>
          <cell r="OK195"/>
          <cell r="OL195"/>
          <cell r="OM195"/>
          <cell r="ON195"/>
          <cell r="OO195"/>
          <cell r="OP195"/>
          <cell r="OQ195"/>
          <cell r="OR195"/>
          <cell r="OS195"/>
          <cell r="OT195"/>
          <cell r="OU195"/>
          <cell r="OV195"/>
          <cell r="OW195"/>
          <cell r="OX195"/>
          <cell r="OY195"/>
          <cell r="OZ195"/>
          <cell r="PA195"/>
          <cell r="PB195"/>
          <cell r="PC195"/>
          <cell r="PD195"/>
          <cell r="PE195"/>
          <cell r="PF195"/>
          <cell r="PG195"/>
          <cell r="PH195"/>
          <cell r="PI195"/>
          <cell r="PJ195"/>
          <cell r="PK195"/>
          <cell r="PL195"/>
          <cell r="PM195"/>
          <cell r="PN195"/>
          <cell r="PO195"/>
          <cell r="PP195"/>
          <cell r="PQ195"/>
          <cell r="PR195"/>
          <cell r="PS195"/>
          <cell r="PT195"/>
          <cell r="PU195"/>
          <cell r="PV195"/>
          <cell r="PW195"/>
          <cell r="PX195"/>
          <cell r="PY195"/>
          <cell r="PZ195"/>
          <cell r="QA195"/>
          <cell r="QB195"/>
          <cell r="QC195"/>
          <cell r="QD195"/>
          <cell r="QE195"/>
          <cell r="QF195"/>
          <cell r="QG195"/>
          <cell r="QH195"/>
          <cell r="QI195"/>
          <cell r="QJ195"/>
          <cell r="QK195"/>
          <cell r="QL195"/>
          <cell r="QM195"/>
          <cell r="QN195"/>
          <cell r="QO195"/>
          <cell r="QP195"/>
          <cell r="QQ195"/>
          <cell r="QR195"/>
          <cell r="QS195"/>
          <cell r="QT195"/>
          <cell r="QU195"/>
          <cell r="QV195"/>
          <cell r="QW195"/>
          <cell r="QX195"/>
          <cell r="QY195"/>
          <cell r="QZ195"/>
          <cell r="RA195"/>
          <cell r="RB195"/>
          <cell r="RC195"/>
          <cell r="RD195"/>
          <cell r="RE195"/>
          <cell r="RF195"/>
          <cell r="RG195"/>
          <cell r="RH195"/>
          <cell r="RI195"/>
          <cell r="RJ195"/>
          <cell r="RK195"/>
          <cell r="RL195"/>
          <cell r="RM195"/>
          <cell r="RN195"/>
          <cell r="RO195"/>
          <cell r="RP195"/>
          <cell r="RQ195"/>
          <cell r="RR195"/>
          <cell r="RS195"/>
          <cell r="RT195"/>
          <cell r="RU195"/>
          <cell r="RV195"/>
          <cell r="RW195"/>
          <cell r="RX195"/>
          <cell r="RY195"/>
          <cell r="RZ195"/>
          <cell r="SA195"/>
          <cell r="SB195"/>
          <cell r="SC195"/>
          <cell r="SD195"/>
          <cell r="SE195"/>
          <cell r="SF195"/>
          <cell r="SG195"/>
          <cell r="SH195"/>
          <cell r="SI195"/>
          <cell r="SJ195"/>
          <cell r="SK195"/>
          <cell r="SL195"/>
          <cell r="SM195"/>
          <cell r="SN195"/>
          <cell r="SO195"/>
          <cell r="SP195"/>
          <cell r="SQ195"/>
          <cell r="SR195"/>
          <cell r="SS195"/>
          <cell r="ST195"/>
          <cell r="SU195"/>
          <cell r="SV195"/>
          <cell r="SW195"/>
          <cell r="SX195"/>
          <cell r="SY195"/>
          <cell r="SZ195"/>
          <cell r="TA195"/>
          <cell r="TB195"/>
          <cell r="TC195"/>
          <cell r="TD195"/>
          <cell r="TE195"/>
          <cell r="TF195"/>
          <cell r="TG195"/>
          <cell r="TH195"/>
          <cell r="TI195"/>
          <cell r="TJ195"/>
          <cell r="TK195"/>
          <cell r="TL195"/>
          <cell r="TM195"/>
          <cell r="TN195"/>
          <cell r="TO195"/>
          <cell r="TP195"/>
          <cell r="TQ195"/>
          <cell r="TR195"/>
          <cell r="TS195"/>
          <cell r="TT195"/>
          <cell r="TU195"/>
          <cell r="TV195"/>
          <cell r="TW195"/>
          <cell r="TX195"/>
          <cell r="TY195"/>
          <cell r="TZ195"/>
          <cell r="UA195"/>
          <cell r="UB195"/>
          <cell r="UC195"/>
          <cell r="UD195"/>
          <cell r="UE195"/>
          <cell r="UF195"/>
          <cell r="UG195"/>
          <cell r="UH195"/>
          <cell r="UI195"/>
          <cell r="UJ195"/>
          <cell r="UK195"/>
          <cell r="UL195"/>
          <cell r="UM195"/>
          <cell r="UN195"/>
          <cell r="UO195"/>
          <cell r="UP195"/>
          <cell r="UQ195"/>
          <cell r="UR195"/>
          <cell r="US195"/>
          <cell r="UT195"/>
          <cell r="UU195"/>
          <cell r="UV195"/>
          <cell r="UW195"/>
          <cell r="UX195"/>
          <cell r="UY195"/>
          <cell r="UZ195"/>
          <cell r="VA195"/>
          <cell r="VB195"/>
          <cell r="VC195"/>
          <cell r="VD195"/>
          <cell r="VE195"/>
          <cell r="VF195"/>
          <cell r="VG195"/>
          <cell r="VH195"/>
          <cell r="VI195"/>
          <cell r="VJ195"/>
          <cell r="VK195"/>
          <cell r="VL195"/>
          <cell r="VM195"/>
          <cell r="VN195"/>
          <cell r="VO195"/>
          <cell r="VP195"/>
          <cell r="VQ195"/>
          <cell r="VR195"/>
          <cell r="VS195"/>
          <cell r="VT195"/>
          <cell r="VU195"/>
          <cell r="VV195"/>
          <cell r="VW195"/>
          <cell r="VX195"/>
          <cell r="VY195"/>
          <cell r="VZ195"/>
          <cell r="WA195"/>
          <cell r="WB195"/>
          <cell r="WC195"/>
          <cell r="WD195"/>
          <cell r="WE195"/>
          <cell r="WF195"/>
          <cell r="WG195"/>
          <cell r="WH195"/>
          <cell r="WI195"/>
          <cell r="WJ195"/>
          <cell r="WK195"/>
          <cell r="WL195"/>
          <cell r="WM195"/>
          <cell r="WN195"/>
          <cell r="WO195"/>
          <cell r="WP195"/>
          <cell r="WQ195"/>
          <cell r="WR195"/>
          <cell r="WS195"/>
          <cell r="WT195"/>
          <cell r="WU195"/>
          <cell r="WV195"/>
          <cell r="WW195"/>
          <cell r="WX195"/>
          <cell r="WY195"/>
          <cell r="WZ195"/>
          <cell r="XA195"/>
          <cell r="XB195"/>
          <cell r="XC195"/>
          <cell r="XD195"/>
          <cell r="XE195"/>
          <cell r="XF195"/>
          <cell r="XG195"/>
          <cell r="XH195"/>
          <cell r="XI195"/>
          <cell r="XJ195"/>
          <cell r="XK195"/>
          <cell r="XL195"/>
          <cell r="XM195"/>
          <cell r="XN195"/>
          <cell r="XO195"/>
          <cell r="XP195"/>
          <cell r="XQ195"/>
          <cell r="XR195"/>
          <cell r="XS195"/>
          <cell r="XT195"/>
          <cell r="XU195"/>
          <cell r="XV195"/>
        </row>
        <row r="196">
          <cell r="E196" t="str">
            <v>N</v>
          </cell>
          <cell r="F196" t="str">
            <v>N</v>
          </cell>
          <cell r="G196" t="str">
            <v>N</v>
          </cell>
          <cell r="H196" t="str">
            <v>N</v>
          </cell>
          <cell r="I196" t="str">
            <v>N</v>
          </cell>
          <cell r="J196" t="str">
            <v>N</v>
          </cell>
          <cell r="K196" t="str">
            <v>N</v>
          </cell>
          <cell r="L196" t="str">
            <v>N</v>
          </cell>
          <cell r="M196" t="str">
            <v>Y</v>
          </cell>
          <cell r="N196" t="str">
            <v>Y</v>
          </cell>
          <cell r="O196"/>
          <cell r="P196" t="str">
            <v>Y</v>
          </cell>
          <cell r="Q196" t="str">
            <v>N</v>
          </cell>
          <cell r="R196" t="str">
            <v>N</v>
          </cell>
          <cell r="S196" t="str">
            <v>Y</v>
          </cell>
          <cell r="T196" t="str">
            <v>N</v>
          </cell>
          <cell r="U196" t="str">
            <v>Y</v>
          </cell>
          <cell r="V196" t="str">
            <v>N</v>
          </cell>
          <cell r="W196" t="str">
            <v>N</v>
          </cell>
          <cell r="X196" t="str">
            <v>N</v>
          </cell>
          <cell r="Y196" t="str">
            <v>Y</v>
          </cell>
          <cell r="Z196"/>
          <cell r="AA196" t="str">
            <v>N</v>
          </cell>
          <cell r="AB196" t="str">
            <v>N</v>
          </cell>
          <cell r="AC196" t="str">
            <v>N</v>
          </cell>
          <cell r="AD196" t="str">
            <v>Y</v>
          </cell>
          <cell r="AE196" t="str">
            <v>N</v>
          </cell>
          <cell r="AF196" t="str">
            <v>Y</v>
          </cell>
          <cell r="AG196" t="str">
            <v>Y</v>
          </cell>
          <cell r="AH196" t="str">
            <v>Y</v>
          </cell>
          <cell r="AI196" t="str">
            <v>N</v>
          </cell>
          <cell r="AJ196" t="str">
            <v>N</v>
          </cell>
          <cell r="AK196" t="str">
            <v>N</v>
          </cell>
          <cell r="AL196" t="str">
            <v>N</v>
          </cell>
          <cell r="AM196" t="str">
            <v>N</v>
          </cell>
          <cell r="AN196" t="str">
            <v>N</v>
          </cell>
          <cell r="AO196" t="str">
            <v>N</v>
          </cell>
          <cell r="AP196" t="str">
            <v>N</v>
          </cell>
          <cell r="AQ196" t="str">
            <v>N</v>
          </cell>
          <cell r="AR196" t="str">
            <v>Y</v>
          </cell>
          <cell r="AS196" t="str">
            <v>Y</v>
          </cell>
          <cell r="AT196" t="str">
            <v>Y</v>
          </cell>
          <cell r="AU196" t="str">
            <v>N</v>
          </cell>
          <cell r="AV196" t="str">
            <v>Y</v>
          </cell>
          <cell r="AW196" t="str">
            <v>N</v>
          </cell>
          <cell r="AX196" t="str">
            <v>N</v>
          </cell>
          <cell r="AY196"/>
          <cell r="AZ196" t="str">
            <v>N</v>
          </cell>
          <cell r="BA196"/>
          <cell r="BB196" t="str">
            <v>Y</v>
          </cell>
          <cell r="BC196" t="str">
            <v>N</v>
          </cell>
          <cell r="BD196" t="str">
            <v>N</v>
          </cell>
          <cell r="BE196" t="str">
            <v>Y</v>
          </cell>
          <cell r="BF196" t="str">
            <v>Y</v>
          </cell>
          <cell r="BG196" t="str">
            <v>Y</v>
          </cell>
          <cell r="BH196" t="str">
            <v>N</v>
          </cell>
          <cell r="BI196" t="str">
            <v>N</v>
          </cell>
          <cell r="BJ196" t="str">
            <v>N</v>
          </cell>
          <cell r="BK196" t="str">
            <v>N</v>
          </cell>
          <cell r="BL196" t="str">
            <v>N</v>
          </cell>
          <cell r="BM196" t="str">
            <v>N</v>
          </cell>
          <cell r="BN196" t="str">
            <v>Y</v>
          </cell>
          <cell r="BO196" t="str">
            <v>N</v>
          </cell>
          <cell r="BP196" t="str">
            <v>Y</v>
          </cell>
          <cell r="BQ196" t="str">
            <v>Y</v>
          </cell>
          <cell r="BR196" t="str">
            <v>N</v>
          </cell>
          <cell r="BS196" t="str">
            <v>Y</v>
          </cell>
          <cell r="BT196" t="str">
            <v>N</v>
          </cell>
          <cell r="BU196" t="str">
            <v>N</v>
          </cell>
          <cell r="BV196" t="str">
            <v>Y</v>
          </cell>
          <cell r="BW196" t="str">
            <v>Y</v>
          </cell>
          <cell r="BX196" t="str">
            <v>Y</v>
          </cell>
          <cell r="BY196" t="str">
            <v>Y</v>
          </cell>
          <cell r="BZ196" t="str">
            <v>N</v>
          </cell>
          <cell r="CA196" t="str">
            <v>N</v>
          </cell>
          <cell r="CB196" t="str">
            <v>N</v>
          </cell>
          <cell r="CC196" t="str">
            <v>Y</v>
          </cell>
          <cell r="CD196" t="str">
            <v>N</v>
          </cell>
          <cell r="CE196" t="str">
            <v>Y</v>
          </cell>
          <cell r="CF196" t="str">
            <v>N</v>
          </cell>
          <cell r="CG196" t="str">
            <v>N</v>
          </cell>
          <cell r="CH196" t="str">
            <v>N</v>
          </cell>
          <cell r="CI196" t="str">
            <v>Y</v>
          </cell>
          <cell r="CJ196" t="str">
            <v>N</v>
          </cell>
          <cell r="CK196" t="str">
            <v>N</v>
          </cell>
          <cell r="CL196" t="str">
            <v>N</v>
          </cell>
          <cell r="CM196"/>
          <cell r="CN196" t="str">
            <v>Y</v>
          </cell>
          <cell r="CO196" t="str">
            <v>Y</v>
          </cell>
          <cell r="CP196" t="str">
            <v>Y</v>
          </cell>
          <cell r="CQ196" t="str">
            <v>N</v>
          </cell>
          <cell r="CR196"/>
          <cell r="CS196" t="str">
            <v>N</v>
          </cell>
          <cell r="CT196" t="str">
            <v>Y</v>
          </cell>
          <cell r="CU196" t="str">
            <v>N</v>
          </cell>
          <cell r="CV196" t="str">
            <v>N</v>
          </cell>
          <cell r="CW196" t="str">
            <v>N</v>
          </cell>
          <cell r="CX196" t="str">
            <v>Y</v>
          </cell>
          <cell r="CY196" t="str">
            <v>N</v>
          </cell>
          <cell r="CZ196" t="str">
            <v>Y</v>
          </cell>
          <cell r="DA196" t="str">
            <v>N</v>
          </cell>
          <cell r="DB196" t="str">
            <v>N</v>
          </cell>
          <cell r="DC196" t="str">
            <v>Y</v>
          </cell>
          <cell r="DD196" t="str">
            <v>N</v>
          </cell>
          <cell r="DE196" t="str">
            <v>N</v>
          </cell>
          <cell r="DF196" t="str">
            <v>N</v>
          </cell>
          <cell r="DG196" t="str">
            <v>N</v>
          </cell>
          <cell r="DH196" t="str">
            <v>N</v>
          </cell>
          <cell r="DI196" t="str">
            <v>N</v>
          </cell>
          <cell r="DJ196" t="str">
            <v>Y</v>
          </cell>
          <cell r="DK196" t="str">
            <v>N</v>
          </cell>
          <cell r="DL196" t="str">
            <v>Y</v>
          </cell>
          <cell r="DM196" t="str">
            <v>N</v>
          </cell>
          <cell r="DN196" t="str">
            <v>Y</v>
          </cell>
          <cell r="DO196" t="str">
            <v>N</v>
          </cell>
          <cell r="DP196" t="str">
            <v>N</v>
          </cell>
          <cell r="DQ196" t="str">
            <v>N</v>
          </cell>
          <cell r="DR196" t="str">
            <v>N</v>
          </cell>
          <cell r="DS196" t="str">
            <v>Y</v>
          </cell>
          <cell r="DT196" t="str">
            <v>N</v>
          </cell>
          <cell r="DU196" t="str">
            <v>Y</v>
          </cell>
          <cell r="DV196" t="str">
            <v>Y</v>
          </cell>
          <cell r="DW196" t="str">
            <v>Y</v>
          </cell>
          <cell r="DX196" t="str">
            <v>N</v>
          </cell>
          <cell r="DY196" t="str">
            <v>N</v>
          </cell>
          <cell r="DZ196" t="str">
            <v>N</v>
          </cell>
          <cell r="EA196" t="str">
            <v>N</v>
          </cell>
          <cell r="EB196"/>
          <cell r="EC196" t="str">
            <v>Y</v>
          </cell>
          <cell r="ED196" t="str">
            <v>Y</v>
          </cell>
          <cell r="EE196" t="str">
            <v>N</v>
          </cell>
          <cell r="EF196" t="str">
            <v>N</v>
          </cell>
          <cell r="EG196" t="str">
            <v>Y</v>
          </cell>
          <cell r="EH196" t="str">
            <v>N</v>
          </cell>
          <cell r="EI196" t="str">
            <v>N</v>
          </cell>
          <cell r="EJ196" t="str">
            <v>N</v>
          </cell>
          <cell r="EK196" t="str">
            <v>N</v>
          </cell>
          <cell r="EL196"/>
          <cell r="EM196" t="str">
            <v>Y</v>
          </cell>
          <cell r="EN196" t="str">
            <v>Y</v>
          </cell>
          <cell r="EO196" t="str">
            <v>Y</v>
          </cell>
          <cell r="EP196" t="str">
            <v>Y</v>
          </cell>
          <cell r="EQ196" t="str">
            <v>N</v>
          </cell>
          <cell r="ER196" t="str">
            <v>Y</v>
          </cell>
          <cell r="ES196" t="str">
            <v>N</v>
          </cell>
          <cell r="ET196" t="str">
            <v>Y</v>
          </cell>
          <cell r="EU196" t="str">
            <v>N</v>
          </cell>
          <cell r="EV196" t="str">
            <v>N</v>
          </cell>
          <cell r="EW196" t="str">
            <v>N</v>
          </cell>
          <cell r="EX196" t="str">
            <v>N</v>
          </cell>
          <cell r="EY196"/>
          <cell r="EZ196" t="str">
            <v>N</v>
          </cell>
          <cell r="FA196" t="str">
            <v>N</v>
          </cell>
          <cell r="FB196" t="str">
            <v>Y</v>
          </cell>
          <cell r="FC196" t="str">
            <v>N</v>
          </cell>
          <cell r="FD196" t="str">
            <v>N</v>
          </cell>
          <cell r="FE196" t="str">
            <v>Y</v>
          </cell>
          <cell r="FF196" t="str">
            <v>N</v>
          </cell>
          <cell r="FG196" t="str">
            <v>N</v>
          </cell>
          <cell r="FH196" t="str">
            <v>Y</v>
          </cell>
          <cell r="FI196" t="str">
            <v>N</v>
          </cell>
          <cell r="FJ196" t="str">
            <v>N</v>
          </cell>
          <cell r="FK196" t="str">
            <v>N</v>
          </cell>
          <cell r="FL196" t="str">
            <v>Y</v>
          </cell>
          <cell r="FM196" t="str">
            <v>N</v>
          </cell>
          <cell r="FN196" t="str">
            <v>N</v>
          </cell>
          <cell r="FO196" t="str">
            <v>Y</v>
          </cell>
          <cell r="FP196" t="str">
            <v>N</v>
          </cell>
          <cell r="FQ196" t="str">
            <v>N</v>
          </cell>
          <cell r="FR196" t="str">
            <v>N</v>
          </cell>
          <cell r="FS196" t="str">
            <v>Y</v>
          </cell>
          <cell r="FT196" t="str">
            <v>Y</v>
          </cell>
          <cell r="FU196" t="str">
            <v>N</v>
          </cell>
          <cell r="FV196" t="str">
            <v>N</v>
          </cell>
          <cell r="FW196" t="str">
            <v>N</v>
          </cell>
          <cell r="FX196" t="str">
            <v>N</v>
          </cell>
          <cell r="FY196" t="str">
            <v>N</v>
          </cell>
          <cell r="FZ196" t="str">
            <v>N</v>
          </cell>
          <cell r="GA196" t="str">
            <v>N</v>
          </cell>
          <cell r="GB196" t="str">
            <v>N</v>
          </cell>
          <cell r="GC196" t="str">
            <v>N</v>
          </cell>
          <cell r="GD196" t="str">
            <v>N</v>
          </cell>
          <cell r="GE196"/>
          <cell r="GF196" t="str">
            <v>N</v>
          </cell>
          <cell r="GG196" t="str">
            <v>N</v>
          </cell>
          <cell r="GH196" t="str">
            <v>Y</v>
          </cell>
          <cell r="GI196" t="str">
            <v>Y</v>
          </cell>
          <cell r="GJ196" t="str">
            <v>Y</v>
          </cell>
          <cell r="GK196" t="str">
            <v>Y</v>
          </cell>
          <cell r="GL196" t="str">
            <v>Y</v>
          </cell>
          <cell r="GM196" t="str">
            <v>Y</v>
          </cell>
          <cell r="GN196" t="str">
            <v>Y</v>
          </cell>
          <cell r="GO196" t="str">
            <v>Y</v>
          </cell>
          <cell r="GP196" t="str">
            <v>Y</v>
          </cell>
          <cell r="GQ196" t="str">
            <v>Y</v>
          </cell>
          <cell r="GR196" t="str">
            <v>Y</v>
          </cell>
          <cell r="GS196" t="str">
            <v>Y</v>
          </cell>
          <cell r="GT196" t="str">
            <v>Y</v>
          </cell>
          <cell r="GU196" t="str">
            <v>Y</v>
          </cell>
          <cell r="GV196" t="str">
            <v>Y</v>
          </cell>
          <cell r="GW196" t="str">
            <v>Y</v>
          </cell>
          <cell r="GX196" t="str">
            <v>Y</v>
          </cell>
          <cell r="GY196" t="str">
            <v>Y</v>
          </cell>
          <cell r="GZ196" t="str">
            <v>Y</v>
          </cell>
          <cell r="HA196" t="str">
            <v>Y</v>
          </cell>
          <cell r="HB196" t="str">
            <v>Y</v>
          </cell>
          <cell r="HC196" t="str">
            <v>Y</v>
          </cell>
          <cell r="HD196" t="str">
            <v>Y</v>
          </cell>
          <cell r="HE196" t="str">
            <v>Y</v>
          </cell>
          <cell r="HF196"/>
          <cell r="HG196" t="str">
            <v>N</v>
          </cell>
          <cell r="HH196" t="str">
            <v>N</v>
          </cell>
          <cell r="HI196" t="str">
            <v>N</v>
          </cell>
          <cell r="HJ196" t="str">
            <v>N</v>
          </cell>
          <cell r="HK196" t="str">
            <v>N</v>
          </cell>
          <cell r="HL196" t="str">
            <v>N</v>
          </cell>
          <cell r="HM196" t="str">
            <v>N</v>
          </cell>
          <cell r="HN196" t="str">
            <v>Y</v>
          </cell>
          <cell r="HO196" t="str">
            <v>Y</v>
          </cell>
          <cell r="HP196"/>
          <cell r="HQ196" t="str">
            <v>Y</v>
          </cell>
          <cell r="HR196" t="str">
            <v>Y</v>
          </cell>
          <cell r="HS196" t="str">
            <v>Y</v>
          </cell>
          <cell r="HT196" t="str">
            <v>Y</v>
          </cell>
          <cell r="HU196" t="str">
            <v>Y</v>
          </cell>
          <cell r="HV196" t="str">
            <v>Y</v>
          </cell>
          <cell r="HW196" t="str">
            <v>Y</v>
          </cell>
          <cell r="HX196" t="str">
            <v>Y</v>
          </cell>
          <cell r="HY196"/>
          <cell r="HZ196" t="str">
            <v>Y</v>
          </cell>
          <cell r="IA196" t="str">
            <v>Y</v>
          </cell>
          <cell r="IB196" t="str">
            <v>Y</v>
          </cell>
          <cell r="IC196" t="str">
            <v>Y</v>
          </cell>
          <cell r="ID196" t="str">
            <v>N</v>
          </cell>
          <cell r="IE196" t="str">
            <v>N</v>
          </cell>
          <cell r="IF196" t="str">
            <v>N</v>
          </cell>
          <cell r="IG196" t="str">
            <v>Y</v>
          </cell>
          <cell r="IH196" t="str">
            <v>Y</v>
          </cell>
          <cell r="II196"/>
          <cell r="IJ196" t="str">
            <v>Y</v>
          </cell>
          <cell r="IK196" t="str">
            <v>Y</v>
          </cell>
          <cell r="IL196" t="str">
            <v>Y</v>
          </cell>
          <cell r="IM196" t="str">
            <v>N</v>
          </cell>
          <cell r="IN196"/>
          <cell r="IO196" t="str">
            <v>Y</v>
          </cell>
          <cell r="IP196" t="str">
            <v>N</v>
          </cell>
          <cell r="IQ196" t="str">
            <v>N</v>
          </cell>
          <cell r="IR196" t="str">
            <v>Y</v>
          </cell>
          <cell r="IS196" t="str">
            <v>Y</v>
          </cell>
          <cell r="IT196" t="str">
            <v>Y</v>
          </cell>
          <cell r="IU196" t="str">
            <v>Y</v>
          </cell>
          <cell r="IV196" t="str">
            <v>N</v>
          </cell>
          <cell r="IW196"/>
          <cell r="IX196" t="str">
            <v>N</v>
          </cell>
          <cell r="IY196" t="str">
            <v>N</v>
          </cell>
          <cell r="IZ196" t="str">
            <v>Y</v>
          </cell>
          <cell r="JA196" t="str">
            <v>Y</v>
          </cell>
          <cell r="JB196" t="str">
            <v>Y</v>
          </cell>
          <cell r="JC196" t="str">
            <v>Y</v>
          </cell>
          <cell r="JD196" t="str">
            <v>Y</v>
          </cell>
          <cell r="JE196" t="str">
            <v>Y</v>
          </cell>
          <cell r="JF196" t="str">
            <v>Y</v>
          </cell>
          <cell r="JG196"/>
          <cell r="JH196" t="str">
            <v>Y</v>
          </cell>
          <cell r="JI196"/>
          <cell r="JJ196" t="str">
            <v>Y</v>
          </cell>
          <cell r="JK196" t="str">
            <v>Y</v>
          </cell>
          <cell r="JL196" t="str">
            <v>Y</v>
          </cell>
          <cell r="JM196" t="str">
            <v>Y</v>
          </cell>
          <cell r="JN196" t="str">
            <v>Y</v>
          </cell>
          <cell r="JO196" t="str">
            <v>Y</v>
          </cell>
          <cell r="JP196" t="str">
            <v>Y</v>
          </cell>
          <cell r="JQ196" t="str">
            <v>Y</v>
          </cell>
          <cell r="JR196" t="str">
            <v>Y</v>
          </cell>
          <cell r="JS196" t="str">
            <v>Y</v>
          </cell>
          <cell r="JT196" t="str">
            <v>Y</v>
          </cell>
          <cell r="JU196" t="str">
            <v>Y</v>
          </cell>
          <cell r="JV196" t="str">
            <v>Y</v>
          </cell>
          <cell r="JW196" t="str">
            <v>Y</v>
          </cell>
          <cell r="JX196" t="str">
            <v>Y</v>
          </cell>
          <cell r="JY196" t="str">
            <v>Y</v>
          </cell>
          <cell r="JZ196" t="str">
            <v>Y</v>
          </cell>
          <cell r="KA196" t="str">
            <v>Y</v>
          </cell>
          <cell r="KB196" t="str">
            <v>Y</v>
          </cell>
          <cell r="KC196" t="str">
            <v>Y</v>
          </cell>
          <cell r="KD196" t="str">
            <v>Y</v>
          </cell>
          <cell r="KE196" t="str">
            <v>Y</v>
          </cell>
          <cell r="KF196" t="str">
            <v>N</v>
          </cell>
          <cell r="KG196" t="str">
            <v>N</v>
          </cell>
          <cell r="KH196"/>
          <cell r="KI196" t="str">
            <v>N</v>
          </cell>
          <cell r="KJ196" t="str">
            <v>Y</v>
          </cell>
          <cell r="KK196" t="str">
            <v>N</v>
          </cell>
          <cell r="KL196" t="str">
            <v>N</v>
          </cell>
          <cell r="KM196" t="str">
            <v>N</v>
          </cell>
          <cell r="KN196" t="str">
            <v>N</v>
          </cell>
          <cell r="KO196" t="str">
            <v>N</v>
          </cell>
          <cell r="KP196" t="str">
            <v>N</v>
          </cell>
          <cell r="KQ196" t="str">
            <v>N</v>
          </cell>
          <cell r="KR196" t="str">
            <v>N</v>
          </cell>
          <cell r="KS196" t="str">
            <v>Y</v>
          </cell>
          <cell r="KT196" t="str">
            <v>Y</v>
          </cell>
          <cell r="KU196" t="str">
            <v>N</v>
          </cell>
          <cell r="KV196" t="str">
            <v>Y</v>
          </cell>
          <cell r="KW196" t="str">
            <v>Y</v>
          </cell>
          <cell r="KX196" t="str">
            <v>Y</v>
          </cell>
          <cell r="KY196" t="str">
            <v>Y</v>
          </cell>
          <cell r="KZ196" t="str">
            <v>N</v>
          </cell>
          <cell r="LA196" t="str">
            <v>N</v>
          </cell>
          <cell r="LB196" t="str">
            <v>Y</v>
          </cell>
          <cell r="LC196" t="str">
            <v>N</v>
          </cell>
          <cell r="LD196" t="str">
            <v>Y</v>
          </cell>
          <cell r="LE196" t="str">
            <v>Y</v>
          </cell>
          <cell r="LF196" t="str">
            <v>N</v>
          </cell>
          <cell r="LG196" t="str">
            <v>N</v>
          </cell>
          <cell r="LH196" t="str">
            <v>Y</v>
          </cell>
          <cell r="LI196" t="str">
            <v>Y</v>
          </cell>
          <cell r="LJ196" t="str">
            <v>Y</v>
          </cell>
          <cell r="LK196" t="str">
            <v>Y</v>
          </cell>
          <cell r="LL196" t="str">
            <v>N</v>
          </cell>
          <cell r="LM196" t="str">
            <v>Y</v>
          </cell>
          <cell r="LN196" t="str">
            <v>N</v>
          </cell>
          <cell r="LO196" t="str">
            <v>N</v>
          </cell>
          <cell r="LP196" t="str">
            <v>Y</v>
          </cell>
          <cell r="LQ196" t="str">
            <v>Y</v>
          </cell>
          <cell r="LR196"/>
          <cell r="LS196" t="str">
            <v>Y</v>
          </cell>
          <cell r="LT196" t="str">
            <v>Y</v>
          </cell>
          <cell r="LU196" t="str">
            <v>N</v>
          </cell>
          <cell r="LV196" t="str">
            <v>N</v>
          </cell>
          <cell r="LW196" t="str">
            <v>Y</v>
          </cell>
          <cell r="LX196" t="str">
            <v>Y</v>
          </cell>
          <cell r="LY196" t="str">
            <v>N</v>
          </cell>
          <cell r="LZ196" t="str">
            <v>N</v>
          </cell>
          <cell r="MA196" t="str">
            <v>Y</v>
          </cell>
          <cell r="MB196" t="str">
            <v>Y</v>
          </cell>
          <cell r="MC196" t="str">
            <v>Y</v>
          </cell>
          <cell r="MD196" t="str">
            <v>N</v>
          </cell>
          <cell r="ME196" t="str">
            <v>Y</v>
          </cell>
          <cell r="MF196" t="str">
            <v>N</v>
          </cell>
          <cell r="MG196" t="str">
            <v>N</v>
          </cell>
          <cell r="MH196" t="str">
            <v>N</v>
          </cell>
          <cell r="MI196" t="str">
            <v>N</v>
          </cell>
          <cell r="MJ196" t="str">
            <v>Y</v>
          </cell>
          <cell r="MK196" t="str">
            <v>Y</v>
          </cell>
          <cell r="ML196" t="str">
            <v>N</v>
          </cell>
          <cell r="MM196" t="str">
            <v>Y</v>
          </cell>
          <cell r="MN196" t="str">
            <v>Y</v>
          </cell>
          <cell r="MO196" t="str">
            <v>Y</v>
          </cell>
          <cell r="MP196" t="str">
            <v>N</v>
          </cell>
          <cell r="MQ196" t="str">
            <v>N</v>
          </cell>
          <cell r="MR196" t="str">
            <v>Y</v>
          </cell>
          <cell r="MS196" t="str">
            <v>Y</v>
          </cell>
          <cell r="MT196" t="str">
            <v>N</v>
          </cell>
          <cell r="MU196" t="str">
            <v>N</v>
          </cell>
          <cell r="MV196" t="str">
            <v>Y</v>
          </cell>
          <cell r="MW196" t="str">
            <v>N</v>
          </cell>
          <cell r="MX196" t="str">
            <v>N</v>
          </cell>
          <cell r="MY196" t="str">
            <v>N</v>
          </cell>
          <cell r="MZ196" t="str">
            <v>N</v>
          </cell>
          <cell r="NA196" t="str">
            <v>N</v>
          </cell>
          <cell r="NB196" t="str">
            <v>Y</v>
          </cell>
          <cell r="NC196" t="str">
            <v>N</v>
          </cell>
          <cell r="ND196" t="str">
            <v>N</v>
          </cell>
          <cell r="NE196" t="str">
            <v>N</v>
          </cell>
          <cell r="NF196" t="str">
            <v>N</v>
          </cell>
          <cell r="NG196" t="str">
            <v>Y</v>
          </cell>
          <cell r="NH196" t="str">
            <v>N</v>
          </cell>
          <cell r="NI196" t="str">
            <v>N</v>
          </cell>
          <cell r="NJ196" t="str">
            <v>N</v>
          </cell>
          <cell r="NK196" t="str">
            <v>N</v>
          </cell>
          <cell r="NL196" t="str">
            <v>N</v>
          </cell>
          <cell r="NM196" t="str">
            <v>N</v>
          </cell>
          <cell r="NN196" t="str">
            <v>Y</v>
          </cell>
          <cell r="NO196" t="str">
            <v>Y</v>
          </cell>
          <cell r="NP196" t="str">
            <v>N</v>
          </cell>
          <cell r="NQ196" t="str">
            <v>Y</v>
          </cell>
          <cell r="NR196" t="str">
            <v>Y</v>
          </cell>
          <cell r="NS196" t="str">
            <v>Y</v>
          </cell>
          <cell r="NT196" t="str">
            <v>N</v>
          </cell>
          <cell r="NU196" t="str">
            <v>Y</v>
          </cell>
          <cell r="NV196" t="str">
            <v>Y</v>
          </cell>
          <cell r="NW196" t="str">
            <v>Y</v>
          </cell>
          <cell r="NX196" t="str">
            <v>N</v>
          </cell>
          <cell r="NY196" t="str">
            <v>N</v>
          </cell>
          <cell r="NZ196" t="str">
            <v>N</v>
          </cell>
          <cell r="OA196" t="str">
            <v>Y</v>
          </cell>
          <cell r="OB196" t="str">
            <v>N</v>
          </cell>
          <cell r="OC196" t="str">
            <v>N</v>
          </cell>
          <cell r="OD196" t="str">
            <v>N</v>
          </cell>
          <cell r="OE196" t="str">
            <v>Y</v>
          </cell>
          <cell r="OF196" t="str">
            <v>N</v>
          </cell>
          <cell r="OG196" t="str">
            <v>N</v>
          </cell>
          <cell r="OH196"/>
          <cell r="OI196" t="str">
            <v>N</v>
          </cell>
          <cell r="OJ196" t="str">
            <v>N</v>
          </cell>
          <cell r="OK196" t="str">
            <v>N</v>
          </cell>
          <cell r="OL196" t="str">
            <v>Y</v>
          </cell>
          <cell r="OM196" t="str">
            <v>N</v>
          </cell>
          <cell r="ON196" t="str">
            <v>Y</v>
          </cell>
          <cell r="OO196" t="str">
            <v>N</v>
          </cell>
          <cell r="OP196"/>
          <cell r="OQ196" t="str">
            <v>N</v>
          </cell>
          <cell r="OR196" t="str">
            <v>Y</v>
          </cell>
          <cell r="OS196" t="str">
            <v>N</v>
          </cell>
          <cell r="OT196"/>
          <cell r="OU196" t="str">
            <v>N</v>
          </cell>
          <cell r="OV196" t="str">
            <v>Y</v>
          </cell>
          <cell r="OW196" t="str">
            <v>Y</v>
          </cell>
          <cell r="OX196" t="str">
            <v>Y</v>
          </cell>
          <cell r="OY196" t="str">
            <v>N</v>
          </cell>
          <cell r="OZ196" t="str">
            <v>N</v>
          </cell>
          <cell r="PA196" t="str">
            <v>N</v>
          </cell>
          <cell r="PB196" t="str">
            <v>N</v>
          </cell>
          <cell r="PC196" t="str">
            <v>N</v>
          </cell>
          <cell r="PD196" t="str">
            <v>Y</v>
          </cell>
          <cell r="PE196" t="str">
            <v>N</v>
          </cell>
          <cell r="PF196" t="str">
            <v>N</v>
          </cell>
          <cell r="PG196" t="str">
            <v>Y</v>
          </cell>
          <cell r="PH196" t="str">
            <v>N</v>
          </cell>
          <cell r="PI196" t="str">
            <v>Y</v>
          </cell>
          <cell r="PJ196" t="str">
            <v>N</v>
          </cell>
          <cell r="PK196" t="str">
            <v>Y</v>
          </cell>
          <cell r="PL196" t="str">
            <v>Y</v>
          </cell>
          <cell r="PM196" t="str">
            <v>N</v>
          </cell>
          <cell r="PN196" t="str">
            <v>N</v>
          </cell>
          <cell r="PO196" t="str">
            <v>Y</v>
          </cell>
          <cell r="PP196" t="str">
            <v>N</v>
          </cell>
          <cell r="PQ196" t="str">
            <v>Y</v>
          </cell>
          <cell r="PR196" t="str">
            <v>N</v>
          </cell>
          <cell r="PS196" t="str">
            <v>Y</v>
          </cell>
          <cell r="PT196" t="str">
            <v>N</v>
          </cell>
          <cell r="PU196" t="str">
            <v>N</v>
          </cell>
          <cell r="PV196" t="str">
            <v>Y</v>
          </cell>
          <cell r="PW196" t="str">
            <v>Y</v>
          </cell>
          <cell r="PX196" t="str">
            <v>N</v>
          </cell>
          <cell r="PY196" t="str">
            <v>N</v>
          </cell>
          <cell r="PZ196" t="str">
            <v>N</v>
          </cell>
          <cell r="QA196"/>
          <cell r="QB196" t="str">
            <v>N</v>
          </cell>
          <cell r="QC196" t="str">
            <v>N</v>
          </cell>
          <cell r="QD196" t="str">
            <v>N</v>
          </cell>
          <cell r="QE196" t="str">
            <v>Y</v>
          </cell>
          <cell r="QF196" t="str">
            <v>N</v>
          </cell>
          <cell r="QG196" t="str">
            <v>N</v>
          </cell>
          <cell r="QH196" t="str">
            <v>Y</v>
          </cell>
          <cell r="QI196" t="str">
            <v>Y</v>
          </cell>
          <cell r="QJ196" t="str">
            <v>Y</v>
          </cell>
          <cell r="QK196" t="str">
            <v>N</v>
          </cell>
          <cell r="QL196" t="str">
            <v>Y</v>
          </cell>
          <cell r="QM196" t="str">
            <v>N</v>
          </cell>
          <cell r="QN196" t="str">
            <v>Y</v>
          </cell>
          <cell r="QO196" t="str">
            <v>N</v>
          </cell>
          <cell r="QP196" t="str">
            <v>Y</v>
          </cell>
          <cell r="QQ196" t="str">
            <v>N</v>
          </cell>
          <cell r="QR196" t="str">
            <v>N</v>
          </cell>
          <cell r="QS196" t="str">
            <v>Y</v>
          </cell>
          <cell r="QT196" t="str">
            <v>N</v>
          </cell>
          <cell r="QU196" t="str">
            <v>N</v>
          </cell>
          <cell r="QV196" t="str">
            <v>N</v>
          </cell>
          <cell r="QW196" t="str">
            <v>Y</v>
          </cell>
          <cell r="QX196" t="str">
            <v>N</v>
          </cell>
          <cell r="QY196" t="str">
            <v>N</v>
          </cell>
          <cell r="QZ196"/>
          <cell r="RA196" t="str">
            <v>Y</v>
          </cell>
          <cell r="RB196" t="str">
            <v>N</v>
          </cell>
          <cell r="RC196" t="str">
            <v>Y</v>
          </cell>
          <cell r="RD196" t="str">
            <v>Y</v>
          </cell>
          <cell r="RE196" t="str">
            <v>N</v>
          </cell>
          <cell r="RF196" t="str">
            <v>Y</v>
          </cell>
          <cell r="RG196" t="str">
            <v>Y</v>
          </cell>
          <cell r="RH196" t="str">
            <v>Y</v>
          </cell>
          <cell r="RI196" t="str">
            <v>Y</v>
          </cell>
          <cell r="RJ196" t="str">
            <v>N</v>
          </cell>
          <cell r="RK196" t="str">
            <v>Y</v>
          </cell>
          <cell r="RL196" t="str">
            <v>Y</v>
          </cell>
          <cell r="RM196"/>
          <cell r="RN196" t="str">
            <v>Y</v>
          </cell>
          <cell r="RO196" t="str">
            <v>Y</v>
          </cell>
          <cell r="RP196" t="str">
            <v>Y</v>
          </cell>
          <cell r="RQ196" t="str">
            <v>Y</v>
          </cell>
          <cell r="RR196" t="str">
            <v>Y</v>
          </cell>
          <cell r="RS196" t="str">
            <v>Y</v>
          </cell>
          <cell r="RT196" t="str">
            <v>Y</v>
          </cell>
          <cell r="RU196" t="str">
            <v>N</v>
          </cell>
          <cell r="RV196" t="str">
            <v>N</v>
          </cell>
          <cell r="RW196" t="str">
            <v>N</v>
          </cell>
          <cell r="RX196" t="str">
            <v>N</v>
          </cell>
          <cell r="RY196"/>
          <cell r="RZ196" t="str">
            <v>N</v>
          </cell>
          <cell r="SA196" t="str">
            <v>Y</v>
          </cell>
          <cell r="SB196" t="str">
            <v>N</v>
          </cell>
          <cell r="SC196"/>
          <cell r="SD196" t="str">
            <v>N</v>
          </cell>
          <cell r="SE196" t="str">
            <v>Y</v>
          </cell>
          <cell r="SF196" t="str">
            <v>N</v>
          </cell>
          <cell r="SG196" t="str">
            <v>Y</v>
          </cell>
          <cell r="SH196" t="str">
            <v>Y</v>
          </cell>
          <cell r="SI196" t="str">
            <v>N</v>
          </cell>
          <cell r="SJ196" t="str">
            <v>Y</v>
          </cell>
          <cell r="SK196" t="str">
            <v>N</v>
          </cell>
          <cell r="SL196" t="str">
            <v>N</v>
          </cell>
          <cell r="SM196"/>
          <cell r="SN196" t="str">
            <v>N</v>
          </cell>
          <cell r="SO196" t="str">
            <v>Y</v>
          </cell>
          <cell r="SP196" t="str">
            <v>N</v>
          </cell>
          <cell r="SQ196" t="str">
            <v>N</v>
          </cell>
          <cell r="SR196" t="str">
            <v>N</v>
          </cell>
          <cell r="SS196" t="str">
            <v>N</v>
          </cell>
          <cell r="ST196" t="str">
            <v>N</v>
          </cell>
          <cell r="SU196" t="str">
            <v>N</v>
          </cell>
          <cell r="SV196" t="str">
            <v>N</v>
          </cell>
          <cell r="SW196" t="str">
            <v>N</v>
          </cell>
          <cell r="SX196" t="str">
            <v>N</v>
          </cell>
          <cell r="SY196" t="str">
            <v>N</v>
          </cell>
          <cell r="SZ196" t="str">
            <v>N</v>
          </cell>
          <cell r="TA196" t="str">
            <v>N</v>
          </cell>
          <cell r="TB196" t="str">
            <v>Y</v>
          </cell>
          <cell r="TC196" t="str">
            <v>N</v>
          </cell>
          <cell r="TD196" t="str">
            <v>N</v>
          </cell>
          <cell r="TE196" t="str">
            <v>N</v>
          </cell>
          <cell r="TF196" t="str">
            <v>Y</v>
          </cell>
          <cell r="TG196" t="str">
            <v>N</v>
          </cell>
          <cell r="TH196" t="str">
            <v>Y</v>
          </cell>
          <cell r="TI196" t="str">
            <v>N</v>
          </cell>
          <cell r="TJ196" t="str">
            <v>Y</v>
          </cell>
          <cell r="TK196" t="str">
            <v>N</v>
          </cell>
          <cell r="TL196" t="str">
            <v>Y</v>
          </cell>
          <cell r="TM196" t="str">
            <v>N</v>
          </cell>
          <cell r="TN196" t="str">
            <v>Y</v>
          </cell>
          <cell r="TO196" t="str">
            <v>Y</v>
          </cell>
          <cell r="TP196" t="str">
            <v>Y</v>
          </cell>
          <cell r="TQ196" t="str">
            <v>N</v>
          </cell>
          <cell r="TR196"/>
          <cell r="TS196" t="str">
            <v>N</v>
          </cell>
          <cell r="TT196" t="str">
            <v>Y</v>
          </cell>
          <cell r="TU196" t="str">
            <v>N</v>
          </cell>
          <cell r="TV196" t="str">
            <v>Y</v>
          </cell>
          <cell r="TW196" t="str">
            <v>Y</v>
          </cell>
          <cell r="TX196" t="str">
            <v>N</v>
          </cell>
          <cell r="TY196" t="str">
            <v>N</v>
          </cell>
          <cell r="TZ196" t="str">
            <v>N</v>
          </cell>
          <cell r="UA196" t="str">
            <v>N</v>
          </cell>
          <cell r="UB196" t="str">
            <v>N</v>
          </cell>
          <cell r="UC196" t="str">
            <v>Y</v>
          </cell>
          <cell r="UD196" t="str">
            <v>Y</v>
          </cell>
          <cell r="UE196" t="str">
            <v>N</v>
          </cell>
          <cell r="UF196" t="str">
            <v>N</v>
          </cell>
          <cell r="UG196" t="str">
            <v>N</v>
          </cell>
          <cell r="UH196" t="str">
            <v>Y</v>
          </cell>
          <cell r="UI196" t="str">
            <v>N</v>
          </cell>
          <cell r="UJ196" t="str">
            <v>N</v>
          </cell>
          <cell r="UK196" t="str">
            <v>N</v>
          </cell>
          <cell r="UL196" t="str">
            <v>Y</v>
          </cell>
          <cell r="UM196" t="str">
            <v>Y</v>
          </cell>
          <cell r="UN196" t="str">
            <v>Y</v>
          </cell>
          <cell r="UO196"/>
          <cell r="UP196" t="str">
            <v>Y</v>
          </cell>
          <cell r="UQ196" t="str">
            <v>Y</v>
          </cell>
          <cell r="UR196"/>
          <cell r="US196" t="str">
            <v>N</v>
          </cell>
          <cell r="UT196" t="str">
            <v>N</v>
          </cell>
          <cell r="UU196" t="str">
            <v>Y</v>
          </cell>
          <cell r="UV196" t="str">
            <v>Y</v>
          </cell>
          <cell r="UW196" t="str">
            <v>Y</v>
          </cell>
          <cell r="UX196" t="str">
            <v>N</v>
          </cell>
          <cell r="UY196" t="str">
            <v>N</v>
          </cell>
          <cell r="UZ196" t="str">
            <v>N</v>
          </cell>
          <cell r="VA196" t="str">
            <v>N</v>
          </cell>
          <cell r="VB196" t="str">
            <v>Y</v>
          </cell>
          <cell r="VC196" t="str">
            <v>Y</v>
          </cell>
          <cell r="VD196" t="str">
            <v>Y</v>
          </cell>
          <cell r="VE196" t="str">
            <v>Y</v>
          </cell>
          <cell r="VF196" t="str">
            <v>Y</v>
          </cell>
          <cell r="VG196"/>
          <cell r="VH196" t="str">
            <v>Y</v>
          </cell>
          <cell r="VI196" t="str">
            <v>Y</v>
          </cell>
          <cell r="VJ196" t="str">
            <v>N</v>
          </cell>
          <cell r="VK196" t="str">
            <v>N</v>
          </cell>
          <cell r="VL196" t="str">
            <v>N</v>
          </cell>
          <cell r="VM196"/>
          <cell r="VN196" t="str">
            <v>N</v>
          </cell>
          <cell r="VO196" t="str">
            <v>N</v>
          </cell>
          <cell r="VP196"/>
          <cell r="VQ196" t="str">
            <v>Y</v>
          </cell>
          <cell r="VR196" t="str">
            <v>N</v>
          </cell>
          <cell r="VS196" t="str">
            <v>Y</v>
          </cell>
          <cell r="VT196" t="str">
            <v>N</v>
          </cell>
          <cell r="VU196" t="str">
            <v>N</v>
          </cell>
          <cell r="VV196" t="str">
            <v>Y</v>
          </cell>
          <cell r="VW196" t="str">
            <v>N</v>
          </cell>
          <cell r="VX196"/>
          <cell r="VY196" t="str">
            <v>N</v>
          </cell>
          <cell r="VZ196" t="str">
            <v>N</v>
          </cell>
          <cell r="WA196"/>
          <cell r="WB196"/>
          <cell r="WC196" t="str">
            <v>Y</v>
          </cell>
          <cell r="WD196" t="str">
            <v>N</v>
          </cell>
          <cell r="WE196" t="str">
            <v>N</v>
          </cell>
          <cell r="WF196"/>
          <cell r="WG196" t="str">
            <v>N</v>
          </cell>
          <cell r="WH196" t="str">
            <v>N</v>
          </cell>
          <cell r="WI196" t="str">
            <v>N</v>
          </cell>
          <cell r="WJ196"/>
          <cell r="WK196"/>
          <cell r="WL196" t="str">
            <v>N</v>
          </cell>
          <cell r="WM196" t="str">
            <v>N</v>
          </cell>
          <cell r="WN196" t="str">
            <v>N</v>
          </cell>
          <cell r="WO196" t="str">
            <v>Y</v>
          </cell>
          <cell r="WP196"/>
          <cell r="WQ196"/>
          <cell r="WR196"/>
          <cell r="WS196" t="str">
            <v>N</v>
          </cell>
          <cell r="WT196" t="str">
            <v>N</v>
          </cell>
          <cell r="WU196" t="str">
            <v>N</v>
          </cell>
          <cell r="WV196" t="str">
            <v>N</v>
          </cell>
          <cell r="WW196" t="str">
            <v>N</v>
          </cell>
          <cell r="WX196" t="str">
            <v>N</v>
          </cell>
          <cell r="WY196" t="str">
            <v>N</v>
          </cell>
          <cell r="WZ196" t="str">
            <v>Y</v>
          </cell>
          <cell r="XA196"/>
          <cell r="XB196" t="str">
            <v>Y</v>
          </cell>
          <cell r="XC196"/>
          <cell r="XD196"/>
          <cell r="XE196"/>
          <cell r="XF196"/>
          <cell r="XG196"/>
          <cell r="XH196"/>
          <cell r="XI196" t="str">
            <v>Y</v>
          </cell>
          <cell r="XJ196"/>
          <cell r="XK196" t="str">
            <v>Y</v>
          </cell>
          <cell r="XL196" t="str">
            <v>Y</v>
          </cell>
          <cell r="XM196"/>
          <cell r="XN196" t="str">
            <v>N</v>
          </cell>
          <cell r="XO196"/>
          <cell r="XP196" t="str">
            <v>N</v>
          </cell>
          <cell r="XQ196" t="str">
            <v>Y</v>
          </cell>
          <cell r="XR196" t="str">
            <v>Y</v>
          </cell>
          <cell r="XS196" t="str">
            <v>N</v>
          </cell>
          <cell r="XT196" t="str">
            <v>N</v>
          </cell>
          <cell r="XU196" t="str">
            <v>Y</v>
          </cell>
          <cell r="XV196" t="str">
            <v>Y</v>
          </cell>
        </row>
        <row r="197">
          <cell r="E197" t="str">
            <v>N</v>
          </cell>
          <cell r="F197" t="str">
            <v>N</v>
          </cell>
          <cell r="G197" t="str">
            <v>N</v>
          </cell>
          <cell r="H197" t="str">
            <v>Y</v>
          </cell>
          <cell r="I197" t="str">
            <v>N</v>
          </cell>
          <cell r="J197" t="str">
            <v>N</v>
          </cell>
          <cell r="K197" t="str">
            <v>N</v>
          </cell>
          <cell r="L197" t="str">
            <v>N</v>
          </cell>
          <cell r="M197" t="str">
            <v>Y</v>
          </cell>
          <cell r="N197" t="str">
            <v>N</v>
          </cell>
          <cell r="O197"/>
          <cell r="P197" t="str">
            <v>Y</v>
          </cell>
          <cell r="Q197" t="str">
            <v>N</v>
          </cell>
          <cell r="R197" t="str">
            <v>N</v>
          </cell>
          <cell r="S197" t="str">
            <v>Y</v>
          </cell>
          <cell r="T197" t="str">
            <v>N</v>
          </cell>
          <cell r="U197" t="str">
            <v>N</v>
          </cell>
          <cell r="V197" t="str">
            <v>N</v>
          </cell>
          <cell r="W197" t="str">
            <v>N</v>
          </cell>
          <cell r="X197" t="str">
            <v>N</v>
          </cell>
          <cell r="Y197" t="str">
            <v>Y</v>
          </cell>
          <cell r="Z197"/>
          <cell r="AA197" t="str">
            <v>N</v>
          </cell>
          <cell r="AB197" t="str">
            <v>N</v>
          </cell>
          <cell r="AC197" t="str">
            <v>N</v>
          </cell>
          <cell r="AD197" t="str">
            <v>N</v>
          </cell>
          <cell r="AE197" t="str">
            <v>N</v>
          </cell>
          <cell r="AF197" t="str">
            <v>Y</v>
          </cell>
          <cell r="AG197" t="str">
            <v>Y</v>
          </cell>
          <cell r="AH197" t="str">
            <v>N</v>
          </cell>
          <cell r="AI197" t="str">
            <v>N</v>
          </cell>
          <cell r="AJ197" t="str">
            <v>N</v>
          </cell>
          <cell r="AK197" t="str">
            <v>N</v>
          </cell>
          <cell r="AL197" t="str">
            <v>N</v>
          </cell>
          <cell r="AM197" t="str">
            <v>N</v>
          </cell>
          <cell r="AN197" t="str">
            <v>N</v>
          </cell>
          <cell r="AO197" t="str">
            <v>N</v>
          </cell>
          <cell r="AP197" t="str">
            <v>N</v>
          </cell>
          <cell r="AQ197" t="str">
            <v>N</v>
          </cell>
          <cell r="AR197" t="str">
            <v>Y</v>
          </cell>
          <cell r="AS197" t="str">
            <v>N</v>
          </cell>
          <cell r="AT197" t="str">
            <v>N</v>
          </cell>
          <cell r="AU197" t="str">
            <v>N</v>
          </cell>
          <cell r="AV197" t="str">
            <v>N</v>
          </cell>
          <cell r="AW197" t="str">
            <v>N</v>
          </cell>
          <cell r="AX197" t="str">
            <v>N</v>
          </cell>
          <cell r="AY197"/>
          <cell r="AZ197" t="str">
            <v>N</v>
          </cell>
          <cell r="BA197"/>
          <cell r="BB197" t="str">
            <v>N</v>
          </cell>
          <cell r="BC197" t="str">
            <v>N</v>
          </cell>
          <cell r="BD197" t="str">
            <v>N</v>
          </cell>
          <cell r="BE197" t="str">
            <v>N</v>
          </cell>
          <cell r="BF197" t="str">
            <v>Y</v>
          </cell>
          <cell r="BG197" t="str">
            <v>Y</v>
          </cell>
          <cell r="BH197" t="str">
            <v>N</v>
          </cell>
          <cell r="BI197" t="str">
            <v>N</v>
          </cell>
          <cell r="BJ197" t="str">
            <v>N</v>
          </cell>
          <cell r="BK197" t="str">
            <v>N</v>
          </cell>
          <cell r="BL197" t="str">
            <v>N</v>
          </cell>
          <cell r="BM197" t="str">
            <v>N</v>
          </cell>
          <cell r="BN197" t="str">
            <v>Y</v>
          </cell>
          <cell r="BO197" t="str">
            <v>N</v>
          </cell>
          <cell r="BP197" t="str">
            <v>N</v>
          </cell>
          <cell r="BQ197" t="str">
            <v>Y</v>
          </cell>
          <cell r="BR197" t="str">
            <v>N</v>
          </cell>
          <cell r="BS197" t="str">
            <v>N</v>
          </cell>
          <cell r="BT197" t="str">
            <v>N</v>
          </cell>
          <cell r="BU197" t="str">
            <v>N</v>
          </cell>
          <cell r="BV197" t="str">
            <v>Y</v>
          </cell>
          <cell r="BW197" t="str">
            <v>Y</v>
          </cell>
          <cell r="BX197" t="str">
            <v>N</v>
          </cell>
          <cell r="BY197" t="str">
            <v>Y</v>
          </cell>
          <cell r="BZ197" t="str">
            <v>N</v>
          </cell>
          <cell r="CA197" t="str">
            <v>N</v>
          </cell>
          <cell r="CB197" t="str">
            <v>N</v>
          </cell>
          <cell r="CC197" t="str">
            <v>N</v>
          </cell>
          <cell r="CD197" t="str">
            <v>N</v>
          </cell>
          <cell r="CE197" t="str">
            <v>N</v>
          </cell>
          <cell r="CF197" t="str">
            <v>Y</v>
          </cell>
          <cell r="CG197" t="str">
            <v>Y</v>
          </cell>
          <cell r="CH197" t="str">
            <v>N</v>
          </cell>
          <cell r="CI197" t="str">
            <v>Y</v>
          </cell>
          <cell r="CJ197" t="str">
            <v>N</v>
          </cell>
          <cell r="CK197" t="str">
            <v>N</v>
          </cell>
          <cell r="CL197" t="str">
            <v>N</v>
          </cell>
          <cell r="CM197"/>
          <cell r="CN197" t="str">
            <v>N</v>
          </cell>
          <cell r="CO197" t="str">
            <v>N</v>
          </cell>
          <cell r="CP197" t="str">
            <v>N</v>
          </cell>
          <cell r="CQ197" t="str">
            <v>Y</v>
          </cell>
          <cell r="CR197"/>
          <cell r="CS197" t="str">
            <v>N</v>
          </cell>
          <cell r="CT197" t="str">
            <v>Y</v>
          </cell>
          <cell r="CU197" t="str">
            <v>Y</v>
          </cell>
          <cell r="CV197" t="str">
            <v>N</v>
          </cell>
          <cell r="CW197" t="str">
            <v>N</v>
          </cell>
          <cell r="CX197" t="str">
            <v>Y</v>
          </cell>
          <cell r="CY197" t="str">
            <v>N</v>
          </cell>
          <cell r="CZ197" t="str">
            <v>Y</v>
          </cell>
          <cell r="DA197" t="str">
            <v>N</v>
          </cell>
          <cell r="DB197" t="str">
            <v>N</v>
          </cell>
          <cell r="DC197" t="str">
            <v>Y</v>
          </cell>
          <cell r="DD197" t="str">
            <v>N</v>
          </cell>
          <cell r="DE197" t="str">
            <v>N</v>
          </cell>
          <cell r="DF197" t="str">
            <v>N</v>
          </cell>
          <cell r="DG197" t="str">
            <v>Y</v>
          </cell>
          <cell r="DH197" t="str">
            <v>N</v>
          </cell>
          <cell r="DI197" t="str">
            <v>N</v>
          </cell>
          <cell r="DJ197" t="str">
            <v>Y</v>
          </cell>
          <cell r="DK197" t="str">
            <v>N</v>
          </cell>
          <cell r="DL197" t="str">
            <v>Y</v>
          </cell>
          <cell r="DM197" t="str">
            <v>N</v>
          </cell>
          <cell r="DN197" t="str">
            <v>N</v>
          </cell>
          <cell r="DO197" t="str">
            <v>Y</v>
          </cell>
          <cell r="DP197" t="str">
            <v>Y</v>
          </cell>
          <cell r="DQ197" t="str">
            <v>Y</v>
          </cell>
          <cell r="DR197" t="str">
            <v>N</v>
          </cell>
          <cell r="DS197" t="str">
            <v>Y</v>
          </cell>
          <cell r="DT197" t="str">
            <v>N</v>
          </cell>
          <cell r="DU197" t="str">
            <v>N</v>
          </cell>
          <cell r="DV197" t="str">
            <v>Y</v>
          </cell>
          <cell r="DW197" t="str">
            <v>N</v>
          </cell>
          <cell r="DX197" t="str">
            <v>N</v>
          </cell>
          <cell r="DY197" t="str">
            <v>Y</v>
          </cell>
          <cell r="DZ197" t="str">
            <v>N</v>
          </cell>
          <cell r="EA197" t="str">
            <v>N</v>
          </cell>
          <cell r="EB197"/>
          <cell r="EC197" t="str">
            <v>N</v>
          </cell>
          <cell r="ED197" t="str">
            <v>N</v>
          </cell>
          <cell r="EE197" t="str">
            <v>Y</v>
          </cell>
          <cell r="EF197" t="str">
            <v>N</v>
          </cell>
          <cell r="EG197" t="str">
            <v>N</v>
          </cell>
          <cell r="EH197" t="str">
            <v>N</v>
          </cell>
          <cell r="EI197" t="str">
            <v>N</v>
          </cell>
          <cell r="EJ197" t="str">
            <v>N</v>
          </cell>
          <cell r="EK197" t="str">
            <v>N</v>
          </cell>
          <cell r="EL197"/>
          <cell r="EM197" t="str">
            <v>Y</v>
          </cell>
          <cell r="EN197" t="str">
            <v>Y</v>
          </cell>
          <cell r="EO197" t="str">
            <v>N</v>
          </cell>
          <cell r="EP197" t="str">
            <v>Y</v>
          </cell>
          <cell r="EQ197" t="str">
            <v>N</v>
          </cell>
          <cell r="ER197" t="str">
            <v>N</v>
          </cell>
          <cell r="ES197" t="str">
            <v>N</v>
          </cell>
          <cell r="ET197" t="str">
            <v>Y</v>
          </cell>
          <cell r="EU197" t="str">
            <v>N</v>
          </cell>
          <cell r="EV197" t="str">
            <v>N</v>
          </cell>
          <cell r="EW197" t="str">
            <v>N</v>
          </cell>
          <cell r="EX197" t="str">
            <v>N</v>
          </cell>
          <cell r="EY197"/>
          <cell r="EZ197" t="str">
            <v>N</v>
          </cell>
          <cell r="FA197" t="str">
            <v>N</v>
          </cell>
          <cell r="FB197" t="str">
            <v>N</v>
          </cell>
          <cell r="FC197" t="str">
            <v>N</v>
          </cell>
          <cell r="FD197" t="str">
            <v>N</v>
          </cell>
          <cell r="FE197" t="str">
            <v>Y</v>
          </cell>
          <cell r="FF197" t="str">
            <v>N</v>
          </cell>
          <cell r="FG197" t="str">
            <v>N</v>
          </cell>
          <cell r="FH197" t="str">
            <v>N</v>
          </cell>
          <cell r="FI197" t="str">
            <v>N</v>
          </cell>
          <cell r="FJ197" t="str">
            <v>N</v>
          </cell>
          <cell r="FK197" t="str">
            <v>N</v>
          </cell>
          <cell r="FL197" t="str">
            <v>N</v>
          </cell>
          <cell r="FM197" t="str">
            <v>N</v>
          </cell>
          <cell r="FN197" t="str">
            <v>N</v>
          </cell>
          <cell r="FO197" t="str">
            <v>N</v>
          </cell>
          <cell r="FP197" t="str">
            <v>N</v>
          </cell>
          <cell r="FQ197" t="str">
            <v>N</v>
          </cell>
          <cell r="FR197" t="str">
            <v>N</v>
          </cell>
          <cell r="FS197" t="str">
            <v>N</v>
          </cell>
          <cell r="FT197" t="str">
            <v>N</v>
          </cell>
          <cell r="FU197" t="str">
            <v>N</v>
          </cell>
          <cell r="FV197" t="str">
            <v>N</v>
          </cell>
          <cell r="FW197" t="str">
            <v>N</v>
          </cell>
          <cell r="FX197" t="str">
            <v>N</v>
          </cell>
          <cell r="FY197" t="str">
            <v>N</v>
          </cell>
          <cell r="FZ197" t="str">
            <v>N</v>
          </cell>
          <cell r="GA197" t="str">
            <v>N</v>
          </cell>
          <cell r="GB197" t="str">
            <v>N</v>
          </cell>
          <cell r="GC197" t="str">
            <v>N</v>
          </cell>
          <cell r="GD197" t="str">
            <v>N</v>
          </cell>
          <cell r="GE197"/>
          <cell r="GF197" t="str">
            <v>N</v>
          </cell>
          <cell r="GG197" t="str">
            <v>N</v>
          </cell>
          <cell r="GH197" t="str">
            <v>Y</v>
          </cell>
          <cell r="GI197" t="str">
            <v>Y</v>
          </cell>
          <cell r="GJ197" t="str">
            <v>Y</v>
          </cell>
          <cell r="GK197" t="str">
            <v>Y</v>
          </cell>
          <cell r="GL197" t="str">
            <v>N</v>
          </cell>
          <cell r="GM197" t="str">
            <v>Y</v>
          </cell>
          <cell r="GN197" t="str">
            <v>Y</v>
          </cell>
          <cell r="GO197" t="str">
            <v>Y</v>
          </cell>
          <cell r="GP197" t="str">
            <v>N</v>
          </cell>
          <cell r="GQ197" t="str">
            <v>N</v>
          </cell>
          <cell r="GR197" t="str">
            <v>N</v>
          </cell>
          <cell r="GS197" t="str">
            <v>Y</v>
          </cell>
          <cell r="GT197" t="str">
            <v>N</v>
          </cell>
          <cell r="GU197" t="str">
            <v>Y</v>
          </cell>
          <cell r="GV197" t="str">
            <v>N</v>
          </cell>
          <cell r="GW197" t="str">
            <v>Y</v>
          </cell>
          <cell r="GX197" t="str">
            <v>N</v>
          </cell>
          <cell r="GY197" t="str">
            <v>N</v>
          </cell>
          <cell r="GZ197" t="str">
            <v>Y</v>
          </cell>
          <cell r="HA197" t="str">
            <v>Y</v>
          </cell>
          <cell r="HB197" t="str">
            <v>Y</v>
          </cell>
          <cell r="HC197" t="str">
            <v>N</v>
          </cell>
          <cell r="HD197" t="str">
            <v>N</v>
          </cell>
          <cell r="HE197" t="str">
            <v>N</v>
          </cell>
          <cell r="HF197"/>
          <cell r="HG197" t="str">
            <v>N</v>
          </cell>
          <cell r="HH197" t="str">
            <v>N</v>
          </cell>
          <cell r="HI197" t="str">
            <v>N</v>
          </cell>
          <cell r="HJ197" t="str">
            <v>N</v>
          </cell>
          <cell r="HK197" t="str">
            <v>N</v>
          </cell>
          <cell r="HL197" t="str">
            <v>N</v>
          </cell>
          <cell r="HM197" t="str">
            <v>N</v>
          </cell>
          <cell r="HN197" t="str">
            <v>Y</v>
          </cell>
          <cell r="HO197" t="str">
            <v>Y</v>
          </cell>
          <cell r="HP197"/>
          <cell r="HQ197" t="str">
            <v>N</v>
          </cell>
          <cell r="HR197" t="str">
            <v>Y</v>
          </cell>
          <cell r="HS197" t="str">
            <v>N</v>
          </cell>
          <cell r="HT197" t="str">
            <v>N</v>
          </cell>
          <cell r="HU197" t="str">
            <v>N</v>
          </cell>
          <cell r="HV197" t="str">
            <v>N</v>
          </cell>
          <cell r="HW197" t="str">
            <v>Y</v>
          </cell>
          <cell r="HX197" t="str">
            <v>Y</v>
          </cell>
          <cell r="HY197"/>
          <cell r="HZ197" t="str">
            <v>Y</v>
          </cell>
          <cell r="IA197" t="str">
            <v>Y</v>
          </cell>
          <cell r="IB197" t="str">
            <v>N</v>
          </cell>
          <cell r="IC197" t="str">
            <v>N</v>
          </cell>
          <cell r="ID197" t="str">
            <v>N</v>
          </cell>
          <cell r="IE197" t="str">
            <v>N</v>
          </cell>
          <cell r="IF197" t="str">
            <v>N</v>
          </cell>
          <cell r="IG197" t="str">
            <v>N</v>
          </cell>
          <cell r="IH197" t="str">
            <v>N</v>
          </cell>
          <cell r="II197"/>
          <cell r="IJ197" t="str">
            <v>Y</v>
          </cell>
          <cell r="IK197" t="str">
            <v>Y</v>
          </cell>
          <cell r="IL197" t="str">
            <v>Y</v>
          </cell>
          <cell r="IM197" t="str">
            <v>N</v>
          </cell>
          <cell r="IN197"/>
          <cell r="IO197" t="str">
            <v>N</v>
          </cell>
          <cell r="IP197" t="str">
            <v>N</v>
          </cell>
          <cell r="IQ197" t="str">
            <v>N</v>
          </cell>
          <cell r="IR197" t="str">
            <v>N</v>
          </cell>
          <cell r="IS197" t="str">
            <v>N</v>
          </cell>
          <cell r="IT197" t="str">
            <v>N</v>
          </cell>
          <cell r="IU197" t="str">
            <v>N</v>
          </cell>
          <cell r="IV197" t="str">
            <v>N</v>
          </cell>
          <cell r="IW197"/>
          <cell r="IX197" t="str">
            <v>N</v>
          </cell>
          <cell r="IY197" t="str">
            <v>N</v>
          </cell>
          <cell r="IZ197" t="str">
            <v>Y</v>
          </cell>
          <cell r="JA197" t="str">
            <v>Y</v>
          </cell>
          <cell r="JB197" t="str">
            <v>Y</v>
          </cell>
          <cell r="JC197" t="str">
            <v>Y</v>
          </cell>
          <cell r="JD197" t="str">
            <v>Y</v>
          </cell>
          <cell r="JE197" t="str">
            <v>N</v>
          </cell>
          <cell r="JF197" t="str">
            <v>N</v>
          </cell>
          <cell r="JG197"/>
          <cell r="JH197" t="str">
            <v>N</v>
          </cell>
          <cell r="JI197"/>
          <cell r="JJ197" t="str">
            <v>N</v>
          </cell>
          <cell r="JK197" t="str">
            <v>Y</v>
          </cell>
          <cell r="JL197" t="str">
            <v>Y</v>
          </cell>
          <cell r="JM197" t="str">
            <v>Y</v>
          </cell>
          <cell r="JN197" t="str">
            <v>N</v>
          </cell>
          <cell r="JO197" t="str">
            <v>Y</v>
          </cell>
          <cell r="JP197" t="str">
            <v>Y</v>
          </cell>
          <cell r="JQ197" t="str">
            <v>Y</v>
          </cell>
          <cell r="JR197" t="str">
            <v>Y</v>
          </cell>
          <cell r="JS197" t="str">
            <v>N</v>
          </cell>
          <cell r="JT197" t="str">
            <v>Y</v>
          </cell>
          <cell r="JU197" t="str">
            <v>N</v>
          </cell>
          <cell r="JV197" t="str">
            <v>N</v>
          </cell>
          <cell r="JW197" t="str">
            <v>Y</v>
          </cell>
          <cell r="JX197" t="str">
            <v>Y</v>
          </cell>
          <cell r="JY197" t="str">
            <v>Y</v>
          </cell>
          <cell r="JZ197" t="str">
            <v>Y</v>
          </cell>
          <cell r="KA197" t="str">
            <v>Y</v>
          </cell>
          <cell r="KB197" t="str">
            <v>Y</v>
          </cell>
          <cell r="KC197" t="str">
            <v>Y</v>
          </cell>
          <cell r="KD197" t="str">
            <v>N</v>
          </cell>
          <cell r="KE197" t="str">
            <v>Y</v>
          </cell>
          <cell r="KF197" t="str">
            <v>N</v>
          </cell>
          <cell r="KG197" t="str">
            <v>N</v>
          </cell>
          <cell r="KH197"/>
          <cell r="KI197" t="str">
            <v>N</v>
          </cell>
          <cell r="KJ197" t="str">
            <v>N</v>
          </cell>
          <cell r="KK197" t="str">
            <v>N</v>
          </cell>
          <cell r="KL197" t="str">
            <v>N</v>
          </cell>
          <cell r="KM197" t="str">
            <v>N</v>
          </cell>
          <cell r="KN197" t="str">
            <v>N</v>
          </cell>
          <cell r="KO197" t="str">
            <v>N</v>
          </cell>
          <cell r="KP197" t="str">
            <v>N</v>
          </cell>
          <cell r="KQ197" t="str">
            <v>N</v>
          </cell>
          <cell r="KR197" t="str">
            <v>N</v>
          </cell>
          <cell r="KS197" t="str">
            <v>N</v>
          </cell>
          <cell r="KT197" t="str">
            <v>N</v>
          </cell>
          <cell r="KU197" t="str">
            <v>N</v>
          </cell>
          <cell r="KV197" t="str">
            <v>N</v>
          </cell>
          <cell r="KW197" t="str">
            <v>Y</v>
          </cell>
          <cell r="KX197" t="str">
            <v>Y</v>
          </cell>
          <cell r="KY197" t="str">
            <v>N</v>
          </cell>
          <cell r="KZ197" t="str">
            <v>N</v>
          </cell>
          <cell r="LA197" t="str">
            <v>N</v>
          </cell>
          <cell r="LB197" t="str">
            <v>N</v>
          </cell>
          <cell r="LC197" t="str">
            <v>N</v>
          </cell>
          <cell r="LD197" t="str">
            <v>Y</v>
          </cell>
          <cell r="LE197" t="str">
            <v>Y</v>
          </cell>
          <cell r="LF197" t="str">
            <v>N</v>
          </cell>
          <cell r="LG197" t="str">
            <v>N</v>
          </cell>
          <cell r="LH197" t="str">
            <v>Y</v>
          </cell>
          <cell r="LI197" t="str">
            <v>N</v>
          </cell>
          <cell r="LJ197" t="str">
            <v>Y</v>
          </cell>
          <cell r="LK197" t="str">
            <v>Y</v>
          </cell>
          <cell r="LL197" t="str">
            <v>N</v>
          </cell>
          <cell r="LM197" t="str">
            <v>Y</v>
          </cell>
          <cell r="LN197" t="str">
            <v>N</v>
          </cell>
          <cell r="LO197" t="str">
            <v>N</v>
          </cell>
          <cell r="LP197" t="str">
            <v>N</v>
          </cell>
          <cell r="LQ197" t="str">
            <v>Y</v>
          </cell>
          <cell r="LR197"/>
          <cell r="LS197" t="str">
            <v>Y</v>
          </cell>
          <cell r="LT197" t="str">
            <v>N</v>
          </cell>
          <cell r="LU197" t="str">
            <v>N</v>
          </cell>
          <cell r="LV197" t="str">
            <v>N</v>
          </cell>
          <cell r="LW197" t="str">
            <v>Y</v>
          </cell>
          <cell r="LX197" t="str">
            <v>Y</v>
          </cell>
          <cell r="LY197" t="str">
            <v>N</v>
          </cell>
          <cell r="LZ197" t="str">
            <v>N</v>
          </cell>
          <cell r="MA197" t="str">
            <v>N</v>
          </cell>
          <cell r="MB197" t="str">
            <v>N</v>
          </cell>
          <cell r="MC197" t="str">
            <v>N</v>
          </cell>
          <cell r="MD197" t="str">
            <v>N</v>
          </cell>
          <cell r="ME197" t="str">
            <v>N</v>
          </cell>
          <cell r="MF197" t="str">
            <v>N</v>
          </cell>
          <cell r="MG197" t="str">
            <v>N</v>
          </cell>
          <cell r="MH197" t="str">
            <v>N</v>
          </cell>
          <cell r="MI197" t="str">
            <v>N</v>
          </cell>
          <cell r="MJ197" t="str">
            <v>N</v>
          </cell>
          <cell r="MK197" t="str">
            <v>Y</v>
          </cell>
          <cell r="ML197" t="str">
            <v>N</v>
          </cell>
          <cell r="MM197" t="str">
            <v>N</v>
          </cell>
          <cell r="MN197" t="str">
            <v>Y</v>
          </cell>
          <cell r="MO197" t="str">
            <v>Y</v>
          </cell>
          <cell r="MP197" t="str">
            <v>N</v>
          </cell>
          <cell r="MQ197" t="str">
            <v>N</v>
          </cell>
          <cell r="MR197" t="str">
            <v>Y</v>
          </cell>
          <cell r="MS197" t="str">
            <v>N</v>
          </cell>
          <cell r="MT197" t="str">
            <v>N</v>
          </cell>
          <cell r="MU197" t="str">
            <v>N</v>
          </cell>
          <cell r="MV197" t="str">
            <v>N</v>
          </cell>
          <cell r="MW197" t="str">
            <v>N</v>
          </cell>
          <cell r="MX197" t="str">
            <v>N</v>
          </cell>
          <cell r="MY197" t="str">
            <v>N</v>
          </cell>
          <cell r="MZ197" t="str">
            <v>N</v>
          </cell>
          <cell r="NA197" t="str">
            <v>N</v>
          </cell>
          <cell r="NB197" t="str">
            <v>N</v>
          </cell>
          <cell r="NC197" t="str">
            <v>N</v>
          </cell>
          <cell r="ND197" t="str">
            <v>N</v>
          </cell>
          <cell r="NE197" t="str">
            <v>N</v>
          </cell>
          <cell r="NF197" t="str">
            <v>N</v>
          </cell>
          <cell r="NG197" t="str">
            <v>N</v>
          </cell>
          <cell r="NH197" t="str">
            <v>N</v>
          </cell>
          <cell r="NI197" t="str">
            <v>N</v>
          </cell>
          <cell r="NJ197" t="str">
            <v>N</v>
          </cell>
          <cell r="NK197" t="str">
            <v>N</v>
          </cell>
          <cell r="NL197" t="str">
            <v>N</v>
          </cell>
          <cell r="NM197" t="str">
            <v>N</v>
          </cell>
          <cell r="NN197" t="str">
            <v>N</v>
          </cell>
          <cell r="NO197" t="str">
            <v>N</v>
          </cell>
          <cell r="NP197" t="str">
            <v>N</v>
          </cell>
          <cell r="NQ197" t="str">
            <v>N</v>
          </cell>
          <cell r="NR197" t="str">
            <v>N</v>
          </cell>
          <cell r="NS197" t="str">
            <v>N</v>
          </cell>
          <cell r="NT197" t="str">
            <v>N</v>
          </cell>
          <cell r="NU197" t="str">
            <v>N</v>
          </cell>
          <cell r="NV197" t="str">
            <v>Y</v>
          </cell>
          <cell r="NW197" t="str">
            <v>Y</v>
          </cell>
          <cell r="NX197" t="str">
            <v>N</v>
          </cell>
          <cell r="NY197" t="str">
            <v>N</v>
          </cell>
          <cell r="NZ197" t="str">
            <v>N</v>
          </cell>
          <cell r="OA197" t="str">
            <v>N</v>
          </cell>
          <cell r="OB197" t="str">
            <v>N</v>
          </cell>
          <cell r="OC197" t="str">
            <v>N</v>
          </cell>
          <cell r="OD197" t="str">
            <v>N</v>
          </cell>
          <cell r="OE197" t="str">
            <v>N</v>
          </cell>
          <cell r="OF197" t="str">
            <v>N</v>
          </cell>
          <cell r="OG197" t="str">
            <v>N</v>
          </cell>
          <cell r="OH197"/>
          <cell r="OI197" t="str">
            <v>N</v>
          </cell>
          <cell r="OJ197" t="str">
            <v>N</v>
          </cell>
          <cell r="OK197" t="str">
            <v>N</v>
          </cell>
          <cell r="OL197" t="str">
            <v>N</v>
          </cell>
          <cell r="OM197" t="str">
            <v>N</v>
          </cell>
          <cell r="ON197" t="str">
            <v>N</v>
          </cell>
          <cell r="OO197" t="str">
            <v>N</v>
          </cell>
          <cell r="OP197"/>
          <cell r="OQ197" t="str">
            <v>N</v>
          </cell>
          <cell r="OR197" t="str">
            <v>N</v>
          </cell>
          <cell r="OS197" t="str">
            <v>N</v>
          </cell>
          <cell r="OT197"/>
          <cell r="OU197" t="str">
            <v>Y</v>
          </cell>
          <cell r="OV197" t="str">
            <v>Y</v>
          </cell>
          <cell r="OW197" t="str">
            <v>Y</v>
          </cell>
          <cell r="OX197" t="str">
            <v>Y</v>
          </cell>
          <cell r="OY197" t="str">
            <v>Y</v>
          </cell>
          <cell r="OZ197" t="str">
            <v>Y</v>
          </cell>
          <cell r="PA197" t="str">
            <v>N</v>
          </cell>
          <cell r="PB197" t="str">
            <v>Y</v>
          </cell>
          <cell r="PC197" t="str">
            <v>N</v>
          </cell>
          <cell r="PD197" t="str">
            <v>Y</v>
          </cell>
          <cell r="PE197" t="str">
            <v>N</v>
          </cell>
          <cell r="PF197" t="str">
            <v>Y</v>
          </cell>
          <cell r="PG197" t="str">
            <v>Y</v>
          </cell>
          <cell r="PH197" t="str">
            <v>N</v>
          </cell>
          <cell r="PI197" t="str">
            <v>Y</v>
          </cell>
          <cell r="PJ197" t="str">
            <v>N</v>
          </cell>
          <cell r="PK197" t="str">
            <v>N</v>
          </cell>
          <cell r="PL197" t="str">
            <v>N</v>
          </cell>
          <cell r="PM197" t="str">
            <v>N</v>
          </cell>
          <cell r="PN197" t="str">
            <v>N</v>
          </cell>
          <cell r="PO197" t="str">
            <v>Y</v>
          </cell>
          <cell r="PP197" t="str">
            <v>N</v>
          </cell>
          <cell r="PQ197" t="str">
            <v>N</v>
          </cell>
          <cell r="PR197" t="str">
            <v>N</v>
          </cell>
          <cell r="PS197" t="str">
            <v>Y</v>
          </cell>
          <cell r="PT197" t="str">
            <v>N</v>
          </cell>
          <cell r="PU197" t="str">
            <v>N</v>
          </cell>
          <cell r="PV197" t="str">
            <v>Y</v>
          </cell>
          <cell r="PW197" t="str">
            <v>Y</v>
          </cell>
          <cell r="PX197" t="str">
            <v>Y</v>
          </cell>
          <cell r="PY197" t="str">
            <v>N</v>
          </cell>
          <cell r="PZ197" t="str">
            <v>N</v>
          </cell>
          <cell r="QA197"/>
          <cell r="QB197" t="str">
            <v>N</v>
          </cell>
          <cell r="QC197" t="str">
            <v>N</v>
          </cell>
          <cell r="QD197" t="str">
            <v>N</v>
          </cell>
          <cell r="QE197" t="str">
            <v>N</v>
          </cell>
          <cell r="QF197" t="str">
            <v>N</v>
          </cell>
          <cell r="QG197" t="str">
            <v>N</v>
          </cell>
          <cell r="QH197" t="str">
            <v>N</v>
          </cell>
          <cell r="QI197" t="str">
            <v>N</v>
          </cell>
          <cell r="QJ197" t="str">
            <v>N</v>
          </cell>
          <cell r="QK197" t="str">
            <v>N</v>
          </cell>
          <cell r="QL197" t="str">
            <v>Y</v>
          </cell>
          <cell r="QM197" t="str">
            <v>N</v>
          </cell>
          <cell r="QN197" t="str">
            <v>Y</v>
          </cell>
          <cell r="QO197" t="str">
            <v>N</v>
          </cell>
          <cell r="QP197" t="str">
            <v>Y</v>
          </cell>
          <cell r="QQ197" t="str">
            <v>N</v>
          </cell>
          <cell r="QR197" t="str">
            <v>N</v>
          </cell>
          <cell r="QS197" t="str">
            <v>Y</v>
          </cell>
          <cell r="QT197" t="str">
            <v>N</v>
          </cell>
          <cell r="QU197" t="str">
            <v>N</v>
          </cell>
          <cell r="QV197" t="str">
            <v>N</v>
          </cell>
          <cell r="QW197" t="str">
            <v>Y</v>
          </cell>
          <cell r="QX197" t="str">
            <v>N</v>
          </cell>
          <cell r="QY197" t="str">
            <v>N</v>
          </cell>
          <cell r="QZ197"/>
          <cell r="RA197" t="str">
            <v>Y</v>
          </cell>
          <cell r="RB197" t="str">
            <v>N</v>
          </cell>
          <cell r="RC197" t="str">
            <v>N</v>
          </cell>
          <cell r="RD197" t="str">
            <v>N</v>
          </cell>
          <cell r="RE197" t="str">
            <v>N</v>
          </cell>
          <cell r="RF197" t="str">
            <v>N</v>
          </cell>
          <cell r="RG197" t="str">
            <v>N</v>
          </cell>
          <cell r="RH197" t="str">
            <v>Y</v>
          </cell>
          <cell r="RI197" t="str">
            <v>N</v>
          </cell>
          <cell r="RJ197" t="str">
            <v>Y</v>
          </cell>
          <cell r="RK197" t="str">
            <v>N</v>
          </cell>
          <cell r="RL197" t="str">
            <v>Y</v>
          </cell>
          <cell r="RM197"/>
          <cell r="RN197" t="str">
            <v>Y</v>
          </cell>
          <cell r="RO197" t="str">
            <v>N</v>
          </cell>
          <cell r="RP197" t="str">
            <v>Y</v>
          </cell>
          <cell r="RQ197" t="str">
            <v>Y</v>
          </cell>
          <cell r="RR197" t="str">
            <v>Y</v>
          </cell>
          <cell r="RS197" t="str">
            <v>N</v>
          </cell>
          <cell r="RT197" t="str">
            <v>N</v>
          </cell>
          <cell r="RU197" t="str">
            <v>N</v>
          </cell>
          <cell r="RV197" t="str">
            <v>N</v>
          </cell>
          <cell r="RW197" t="str">
            <v>N</v>
          </cell>
          <cell r="RX197" t="str">
            <v>N</v>
          </cell>
          <cell r="RY197"/>
          <cell r="RZ197" t="str">
            <v>N</v>
          </cell>
          <cell r="SA197" t="str">
            <v>Y</v>
          </cell>
          <cell r="SB197" t="str">
            <v>N</v>
          </cell>
          <cell r="SC197"/>
          <cell r="SD197" t="str">
            <v>N</v>
          </cell>
          <cell r="SE197" t="str">
            <v>Y</v>
          </cell>
          <cell r="SF197" t="str">
            <v>N</v>
          </cell>
          <cell r="SG197" t="str">
            <v>N</v>
          </cell>
          <cell r="SH197" t="str">
            <v>N</v>
          </cell>
          <cell r="SI197" t="str">
            <v>N</v>
          </cell>
          <cell r="SJ197" t="str">
            <v>Y</v>
          </cell>
          <cell r="SK197" t="str">
            <v>N</v>
          </cell>
          <cell r="SL197" t="str">
            <v>N</v>
          </cell>
          <cell r="SM197"/>
          <cell r="SN197" t="str">
            <v>N</v>
          </cell>
          <cell r="SO197" t="str">
            <v>Y</v>
          </cell>
          <cell r="SP197" t="str">
            <v>N</v>
          </cell>
          <cell r="SQ197" t="str">
            <v>N</v>
          </cell>
          <cell r="SR197" t="str">
            <v>N</v>
          </cell>
          <cell r="SS197" t="str">
            <v>N</v>
          </cell>
          <cell r="ST197" t="str">
            <v>N</v>
          </cell>
          <cell r="SU197" t="str">
            <v>N</v>
          </cell>
          <cell r="SV197" t="str">
            <v>N</v>
          </cell>
          <cell r="SW197" t="str">
            <v>N</v>
          </cell>
          <cell r="SX197" t="str">
            <v>N</v>
          </cell>
          <cell r="SY197" t="str">
            <v>N</v>
          </cell>
          <cell r="SZ197" t="str">
            <v>N</v>
          </cell>
          <cell r="TA197" t="str">
            <v>N</v>
          </cell>
          <cell r="TB197" t="str">
            <v>Y</v>
          </cell>
          <cell r="TC197" t="str">
            <v>N</v>
          </cell>
          <cell r="TD197" t="str">
            <v>N</v>
          </cell>
          <cell r="TE197" t="str">
            <v>N</v>
          </cell>
          <cell r="TF197" t="str">
            <v>N</v>
          </cell>
          <cell r="TG197" t="str">
            <v>Y</v>
          </cell>
          <cell r="TH197" t="str">
            <v>Y</v>
          </cell>
          <cell r="TI197" t="str">
            <v>N</v>
          </cell>
          <cell r="TJ197" t="str">
            <v>Y</v>
          </cell>
          <cell r="TK197" t="str">
            <v>N</v>
          </cell>
          <cell r="TL197" t="str">
            <v>N</v>
          </cell>
          <cell r="TM197" t="str">
            <v>N</v>
          </cell>
          <cell r="TN197" t="str">
            <v>Y</v>
          </cell>
          <cell r="TO197" t="str">
            <v>Y</v>
          </cell>
          <cell r="TP197" t="str">
            <v>N</v>
          </cell>
          <cell r="TQ197" t="str">
            <v>Y</v>
          </cell>
          <cell r="TR197"/>
          <cell r="TS197" t="str">
            <v>Y</v>
          </cell>
          <cell r="TT197" t="str">
            <v>Y</v>
          </cell>
          <cell r="TU197" t="str">
            <v>Y</v>
          </cell>
          <cell r="TV197" t="str">
            <v>Y</v>
          </cell>
          <cell r="TW197" t="str">
            <v>Y</v>
          </cell>
          <cell r="TX197" t="str">
            <v>N</v>
          </cell>
          <cell r="TY197" t="str">
            <v>N</v>
          </cell>
          <cell r="TZ197" t="str">
            <v>N</v>
          </cell>
          <cell r="UA197" t="str">
            <v>N</v>
          </cell>
          <cell r="UB197" t="str">
            <v>N</v>
          </cell>
          <cell r="UC197" t="str">
            <v>Y</v>
          </cell>
          <cell r="UD197" t="str">
            <v>Y</v>
          </cell>
          <cell r="UE197" t="str">
            <v>Y</v>
          </cell>
          <cell r="UF197" t="str">
            <v>N</v>
          </cell>
          <cell r="UG197" t="str">
            <v>Y</v>
          </cell>
          <cell r="UH197" t="str">
            <v>Y</v>
          </cell>
          <cell r="UI197" t="str">
            <v>N</v>
          </cell>
          <cell r="UJ197" t="str">
            <v>Y</v>
          </cell>
          <cell r="UK197" t="str">
            <v>Y</v>
          </cell>
          <cell r="UL197" t="str">
            <v>Y</v>
          </cell>
          <cell r="UM197" t="str">
            <v>Y</v>
          </cell>
          <cell r="UN197" t="str">
            <v>Y</v>
          </cell>
          <cell r="UO197"/>
          <cell r="UP197" t="str">
            <v>Y</v>
          </cell>
          <cell r="UQ197" t="str">
            <v>N</v>
          </cell>
          <cell r="UR197"/>
          <cell r="US197" t="str">
            <v>N</v>
          </cell>
          <cell r="UT197" t="str">
            <v>N</v>
          </cell>
          <cell r="UU197" t="str">
            <v>Y</v>
          </cell>
          <cell r="UV197" t="str">
            <v>N</v>
          </cell>
          <cell r="UW197" t="str">
            <v>N</v>
          </cell>
          <cell r="UX197" t="str">
            <v>N</v>
          </cell>
          <cell r="UY197" t="str">
            <v>N</v>
          </cell>
          <cell r="UZ197" t="str">
            <v>N</v>
          </cell>
          <cell r="VA197" t="str">
            <v>N</v>
          </cell>
          <cell r="VB197" t="str">
            <v>Y</v>
          </cell>
          <cell r="VC197" t="str">
            <v>Y</v>
          </cell>
          <cell r="VD197" t="str">
            <v>Y</v>
          </cell>
          <cell r="VE197" t="str">
            <v>Y</v>
          </cell>
          <cell r="VF197" t="str">
            <v>Y</v>
          </cell>
          <cell r="VG197"/>
          <cell r="VH197" t="str">
            <v>Y</v>
          </cell>
          <cell r="VI197" t="str">
            <v>Y</v>
          </cell>
          <cell r="VJ197" t="str">
            <v>Y</v>
          </cell>
          <cell r="VK197" t="str">
            <v>N</v>
          </cell>
          <cell r="VL197" t="str">
            <v>Y</v>
          </cell>
          <cell r="VM197"/>
          <cell r="VN197" t="str">
            <v>N</v>
          </cell>
          <cell r="VO197" t="str">
            <v>Y</v>
          </cell>
          <cell r="VP197"/>
          <cell r="VQ197" t="str">
            <v>Y</v>
          </cell>
          <cell r="VR197" t="str">
            <v>Y</v>
          </cell>
          <cell r="VS197" t="str">
            <v>Y</v>
          </cell>
          <cell r="VT197" t="str">
            <v>N</v>
          </cell>
          <cell r="VU197" t="str">
            <v>Y</v>
          </cell>
          <cell r="VV197" t="str">
            <v>Y</v>
          </cell>
          <cell r="VW197" t="str">
            <v>Y</v>
          </cell>
          <cell r="VX197"/>
          <cell r="VY197" t="str">
            <v>Y</v>
          </cell>
          <cell r="VZ197" t="str">
            <v>N</v>
          </cell>
          <cell r="WA197"/>
          <cell r="WB197"/>
          <cell r="WC197" t="str">
            <v>Y</v>
          </cell>
          <cell r="WD197" t="str">
            <v>N</v>
          </cell>
          <cell r="WE197" t="str">
            <v>N</v>
          </cell>
          <cell r="WF197"/>
          <cell r="WG197" t="str">
            <v>N</v>
          </cell>
          <cell r="WH197" t="str">
            <v>N</v>
          </cell>
          <cell r="WI197" t="str">
            <v>N</v>
          </cell>
          <cell r="WJ197"/>
          <cell r="WK197"/>
          <cell r="WL197" t="str">
            <v>Y</v>
          </cell>
          <cell r="WM197" t="str">
            <v>Y</v>
          </cell>
          <cell r="WN197" t="str">
            <v>N</v>
          </cell>
          <cell r="WO197" t="str">
            <v>Y</v>
          </cell>
          <cell r="WP197"/>
          <cell r="WQ197"/>
          <cell r="WR197"/>
          <cell r="WS197" t="str">
            <v>N</v>
          </cell>
          <cell r="WT197" t="str">
            <v>N</v>
          </cell>
          <cell r="WU197" t="str">
            <v>N</v>
          </cell>
          <cell r="WV197" t="str">
            <v>N</v>
          </cell>
          <cell r="WW197" t="str">
            <v>N</v>
          </cell>
          <cell r="WX197" t="str">
            <v>N</v>
          </cell>
          <cell r="WY197" t="str">
            <v>N</v>
          </cell>
          <cell r="WZ197" t="str">
            <v>N</v>
          </cell>
          <cell r="XA197"/>
          <cell r="XB197" t="str">
            <v>N</v>
          </cell>
          <cell r="XC197"/>
          <cell r="XD197"/>
          <cell r="XE197"/>
          <cell r="XF197"/>
          <cell r="XG197"/>
          <cell r="XH197"/>
          <cell r="XI197" t="str">
            <v>Y</v>
          </cell>
          <cell r="XJ197"/>
          <cell r="XK197" t="str">
            <v>Y</v>
          </cell>
          <cell r="XL197" t="str">
            <v>N</v>
          </cell>
          <cell r="XM197"/>
          <cell r="XN197" t="str">
            <v>N</v>
          </cell>
          <cell r="XO197"/>
          <cell r="XP197" t="str">
            <v>N</v>
          </cell>
          <cell r="XQ197" t="str">
            <v>Y</v>
          </cell>
          <cell r="XR197" t="str">
            <v>Y</v>
          </cell>
          <cell r="XS197" t="str">
            <v>N</v>
          </cell>
          <cell r="XT197" t="str">
            <v>Y</v>
          </cell>
          <cell r="XU197" t="str">
            <v>Y</v>
          </cell>
          <cell r="XV197" t="str">
            <v>Y</v>
          </cell>
        </row>
        <row r="198">
          <cell r="E198"/>
          <cell r="F198"/>
          <cell r="G198"/>
          <cell r="H198"/>
          <cell r="I198"/>
          <cell r="J198"/>
          <cell r="K198"/>
          <cell r="L198"/>
          <cell r="M198"/>
          <cell r="N198"/>
          <cell r="O198"/>
          <cell r="P198"/>
          <cell r="Q198"/>
          <cell r="R198"/>
          <cell r="S198"/>
          <cell r="T198"/>
          <cell r="U198"/>
          <cell r="V198"/>
          <cell r="W198"/>
          <cell r="X198"/>
          <cell r="Y198"/>
          <cell r="Z198"/>
          <cell r="AA198"/>
          <cell r="AB198"/>
          <cell r="AC198"/>
          <cell r="AD198"/>
          <cell r="AE198"/>
          <cell r="AF198"/>
          <cell r="AG198"/>
          <cell r="AH198"/>
          <cell r="AI198"/>
          <cell r="AJ198"/>
          <cell r="AK198"/>
          <cell r="AL198"/>
          <cell r="AM198"/>
          <cell r="AN198"/>
          <cell r="AO198"/>
          <cell r="AP198"/>
          <cell r="AQ198"/>
          <cell r="AR198"/>
          <cell r="AS198"/>
          <cell r="AT198"/>
          <cell r="AU198"/>
          <cell r="AV198"/>
          <cell r="AW198" t="str">
            <v xml:space="preserve"> </v>
          </cell>
          <cell r="AX198"/>
          <cell r="AY198"/>
          <cell r="AZ198"/>
          <cell r="BA198"/>
          <cell r="BB198"/>
          <cell r="BC198"/>
          <cell r="BD198"/>
          <cell r="BE198"/>
          <cell r="BF198"/>
          <cell r="BG198"/>
          <cell r="BH198"/>
          <cell r="BI198"/>
          <cell r="BJ198"/>
          <cell r="BK198"/>
          <cell r="BL198"/>
          <cell r="BM198"/>
          <cell r="BN198"/>
          <cell r="BO198"/>
          <cell r="BP198"/>
          <cell r="BQ198"/>
          <cell r="BR198"/>
          <cell r="BS198"/>
          <cell r="BT198"/>
          <cell r="BU198"/>
          <cell r="BV198"/>
          <cell r="BW198"/>
          <cell r="BX198"/>
          <cell r="BY198"/>
          <cell r="BZ198"/>
          <cell r="CA198"/>
          <cell r="CB198"/>
          <cell r="CC198"/>
          <cell r="CD198"/>
          <cell r="CE198"/>
          <cell r="CF198"/>
          <cell r="CG198"/>
          <cell r="CH198"/>
          <cell r="CI198"/>
          <cell r="CJ198"/>
          <cell r="CK198"/>
          <cell r="CL198"/>
          <cell r="CM198"/>
          <cell r="CN198"/>
          <cell r="CO198"/>
          <cell r="CP198"/>
          <cell r="CQ198"/>
          <cell r="CR198"/>
          <cell r="CS198"/>
          <cell r="CT198"/>
          <cell r="CU198"/>
          <cell r="CV198"/>
          <cell r="CW198"/>
          <cell r="CX198"/>
          <cell r="CY198"/>
          <cell r="CZ198"/>
          <cell r="DA198"/>
          <cell r="DB198"/>
          <cell r="DC198"/>
          <cell r="DD198"/>
          <cell r="DE198"/>
          <cell r="DF198"/>
          <cell r="DG198"/>
          <cell r="DH198"/>
          <cell r="DI198"/>
          <cell r="DJ198"/>
          <cell r="DK198"/>
          <cell r="DL198"/>
          <cell r="DM198"/>
          <cell r="DN198"/>
          <cell r="DO198"/>
          <cell r="DP198"/>
          <cell r="DQ198"/>
          <cell r="DR198"/>
          <cell r="DS198"/>
          <cell r="DT198"/>
          <cell r="DU198"/>
          <cell r="DV198"/>
          <cell r="DW198"/>
          <cell r="DX198"/>
          <cell r="DY198"/>
          <cell r="DZ198"/>
          <cell r="EA198"/>
          <cell r="EB198"/>
          <cell r="EC198"/>
          <cell r="ED198"/>
          <cell r="EE198"/>
          <cell r="EF198"/>
          <cell r="EG198"/>
          <cell r="EH198"/>
          <cell r="EI198"/>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cell r="FZ198"/>
          <cell r="GA198"/>
          <cell r="GB198"/>
          <cell r="GC198"/>
          <cell r="GD198"/>
          <cell r="GE198"/>
          <cell r="GF198"/>
          <cell r="GG198"/>
          <cell r="GH198"/>
          <cell r="GI198"/>
          <cell r="GJ198"/>
          <cell r="GK198"/>
          <cell r="GL198"/>
          <cell r="GM198"/>
          <cell r="GN198"/>
          <cell r="GO198"/>
          <cell r="GP198"/>
          <cell r="GQ198"/>
          <cell r="GR198"/>
          <cell r="GS198"/>
          <cell r="GT198"/>
          <cell r="GU198"/>
          <cell r="GV198"/>
          <cell r="GW198"/>
          <cell r="GX198"/>
          <cell r="GY198"/>
          <cell r="GZ198"/>
          <cell r="HA198"/>
          <cell r="HB198"/>
          <cell r="HC198"/>
          <cell r="HD198"/>
          <cell r="HE198"/>
          <cell r="HF198"/>
          <cell r="HG198"/>
          <cell r="HH198"/>
          <cell r="HI198"/>
          <cell r="HJ198"/>
          <cell r="HK198"/>
          <cell r="HL198"/>
          <cell r="HM198"/>
          <cell r="HN198"/>
          <cell r="HO198"/>
          <cell r="HP198"/>
          <cell r="HQ198"/>
          <cell r="HR198"/>
          <cell r="HS198"/>
          <cell r="HT198"/>
          <cell r="HU198"/>
          <cell r="HV198"/>
          <cell r="HW198"/>
          <cell r="HX198"/>
          <cell r="HY198"/>
          <cell r="HZ198"/>
          <cell r="IA198"/>
          <cell r="IB198"/>
          <cell r="IC198"/>
          <cell r="ID198"/>
          <cell r="IE198"/>
          <cell r="IF198"/>
          <cell r="IG198"/>
          <cell r="IH198"/>
          <cell r="II198"/>
          <cell r="IJ198"/>
          <cell r="IK198"/>
          <cell r="IL198"/>
          <cell r="IM198"/>
          <cell r="IN198"/>
          <cell r="IO198"/>
          <cell r="IP198"/>
          <cell r="IQ198"/>
          <cell r="IR198"/>
          <cell r="IS198"/>
          <cell r="IT198"/>
          <cell r="IU198"/>
          <cell r="IV198"/>
          <cell r="IW198"/>
          <cell r="IX198"/>
          <cell r="IY198"/>
          <cell r="IZ198"/>
          <cell r="JA198"/>
          <cell r="JB198"/>
          <cell r="JC198"/>
          <cell r="JD198"/>
          <cell r="JE198"/>
          <cell r="JF198"/>
          <cell r="JG198"/>
          <cell r="JH198"/>
          <cell r="JI198"/>
          <cell r="JJ198"/>
          <cell r="JK198"/>
          <cell r="JL198"/>
          <cell r="JM198"/>
          <cell r="JN198"/>
          <cell r="JO198"/>
          <cell r="JP198"/>
          <cell r="JQ198"/>
          <cell r="JR198"/>
          <cell r="JS198"/>
          <cell r="JT198"/>
          <cell r="JU198"/>
          <cell r="JV198"/>
          <cell r="JW198"/>
          <cell r="JX198"/>
          <cell r="JY198"/>
          <cell r="JZ198"/>
          <cell r="KA198"/>
          <cell r="KB198"/>
          <cell r="KC198"/>
          <cell r="KD198"/>
          <cell r="KE198"/>
          <cell r="KF198"/>
          <cell r="KG198"/>
          <cell r="KH198"/>
          <cell r="KI198"/>
          <cell r="KJ198"/>
          <cell r="KK198"/>
          <cell r="KL198"/>
          <cell r="KM198"/>
          <cell r="KN198"/>
          <cell r="KO198"/>
          <cell r="KP198"/>
          <cell r="KQ198"/>
          <cell r="KR198"/>
          <cell r="KS198"/>
          <cell r="KT198"/>
          <cell r="KU198"/>
          <cell r="KV198"/>
          <cell r="KW198"/>
          <cell r="KX198"/>
          <cell r="KY198"/>
          <cell r="KZ198"/>
          <cell r="LA198"/>
          <cell r="LB198"/>
          <cell r="LC198"/>
          <cell r="LD198"/>
          <cell r="LE198"/>
          <cell r="LF198"/>
          <cell r="LG198"/>
          <cell r="LH198"/>
          <cell r="LI198"/>
          <cell r="LJ198"/>
          <cell r="LK198"/>
          <cell r="LL198"/>
          <cell r="LM198"/>
          <cell r="LN198"/>
          <cell r="LO198"/>
          <cell r="LP198"/>
          <cell r="LQ198"/>
          <cell r="LR198"/>
          <cell r="LS198"/>
          <cell r="LT198"/>
          <cell r="LU198"/>
          <cell r="LV198"/>
          <cell r="LW198"/>
          <cell r="LX198"/>
          <cell r="LY198"/>
          <cell r="LZ198"/>
          <cell r="MA198"/>
          <cell r="MB198"/>
          <cell r="MC198"/>
          <cell r="MD198"/>
          <cell r="ME198"/>
          <cell r="MF198"/>
          <cell r="MG198"/>
          <cell r="MH198"/>
          <cell r="MI198"/>
          <cell r="MJ198"/>
          <cell r="MK198"/>
          <cell r="ML198"/>
          <cell r="MM198"/>
          <cell r="MN198"/>
          <cell r="MO198"/>
          <cell r="MP198"/>
          <cell r="MQ198"/>
          <cell r="MR198"/>
          <cell r="MS198"/>
          <cell r="MT198"/>
          <cell r="MU198"/>
          <cell r="MV198"/>
          <cell r="MW198"/>
          <cell r="MX198"/>
          <cell r="MY198"/>
          <cell r="MZ198"/>
          <cell r="NA198"/>
          <cell r="NB198"/>
          <cell r="NC198"/>
          <cell r="ND198"/>
          <cell r="NE198"/>
          <cell r="NF198"/>
          <cell r="NG198"/>
          <cell r="NH198"/>
          <cell r="NI198"/>
          <cell r="NJ198"/>
          <cell r="NK198"/>
          <cell r="NL198"/>
          <cell r="NM198"/>
          <cell r="NN198"/>
          <cell r="NO198"/>
          <cell r="NP198"/>
          <cell r="NQ198"/>
          <cell r="NR198"/>
          <cell r="NS198"/>
          <cell r="NT198"/>
          <cell r="NU198"/>
          <cell r="NV198"/>
          <cell r="NW198"/>
          <cell r="NX198"/>
          <cell r="NY198"/>
          <cell r="NZ198"/>
          <cell r="OA198"/>
          <cell r="OB198"/>
          <cell r="OC198"/>
          <cell r="OD198"/>
          <cell r="OE198"/>
          <cell r="OF198"/>
          <cell r="OG198"/>
          <cell r="OH198"/>
          <cell r="OI198"/>
          <cell r="OJ198"/>
          <cell r="OK198"/>
          <cell r="OL198"/>
          <cell r="OM198"/>
          <cell r="ON198"/>
          <cell r="OO198"/>
          <cell r="OP198"/>
          <cell r="OQ198"/>
          <cell r="OR198"/>
          <cell r="OS198"/>
          <cell r="OT198"/>
          <cell r="OU198"/>
          <cell r="OV198"/>
          <cell r="OW198"/>
          <cell r="OX198"/>
          <cell r="OY198"/>
          <cell r="OZ198"/>
          <cell r="PA198"/>
          <cell r="PB198"/>
          <cell r="PC198"/>
          <cell r="PD198"/>
          <cell r="PE198"/>
          <cell r="PF198"/>
          <cell r="PG198"/>
          <cell r="PH198"/>
          <cell r="PI198"/>
          <cell r="PJ198"/>
          <cell r="PK198"/>
          <cell r="PL198"/>
          <cell r="PM198"/>
          <cell r="PN198"/>
          <cell r="PO198"/>
          <cell r="PP198"/>
          <cell r="PQ198"/>
          <cell r="PR198"/>
          <cell r="PS198"/>
          <cell r="PT198"/>
          <cell r="PU198"/>
          <cell r="PV198"/>
          <cell r="PW198"/>
          <cell r="PX198"/>
          <cell r="PY198"/>
          <cell r="PZ198"/>
          <cell r="QA198"/>
          <cell r="QB198"/>
          <cell r="QC198"/>
          <cell r="QD198"/>
          <cell r="QE198"/>
          <cell r="QF198"/>
          <cell r="QG198"/>
          <cell r="QH198"/>
          <cell r="QI198"/>
          <cell r="QJ198"/>
          <cell r="QK198"/>
          <cell r="QL198"/>
          <cell r="QM198"/>
          <cell r="QN198"/>
          <cell r="QO198"/>
          <cell r="QP198"/>
          <cell r="QQ198"/>
          <cell r="QR198"/>
          <cell r="QS198"/>
          <cell r="QT198"/>
          <cell r="QU198"/>
          <cell r="QV198"/>
          <cell r="QW198"/>
          <cell r="QX198"/>
          <cell r="QY198"/>
          <cell r="QZ198"/>
          <cell r="RA198"/>
          <cell r="RB198"/>
          <cell r="RC198"/>
          <cell r="RD198"/>
          <cell r="RE198"/>
          <cell r="RF198"/>
          <cell r="RG198"/>
          <cell r="RH198"/>
          <cell r="RI198"/>
          <cell r="RJ198"/>
          <cell r="RK198"/>
          <cell r="RL198"/>
          <cell r="RM198"/>
          <cell r="RN198"/>
          <cell r="RO198"/>
          <cell r="RP198"/>
          <cell r="RQ198"/>
          <cell r="RR198"/>
          <cell r="RS198"/>
          <cell r="RT198"/>
          <cell r="RU198"/>
          <cell r="RV198"/>
          <cell r="RW198"/>
          <cell r="RX198"/>
          <cell r="RY198"/>
          <cell r="RZ198"/>
          <cell r="SA198"/>
          <cell r="SB198"/>
          <cell r="SC198"/>
          <cell r="SD198"/>
          <cell r="SE198"/>
          <cell r="SF198"/>
          <cell r="SG198"/>
          <cell r="SH198"/>
          <cell r="SI198"/>
          <cell r="SJ198"/>
          <cell r="SK198"/>
          <cell r="SL198"/>
          <cell r="SM198"/>
          <cell r="SN198"/>
          <cell r="SO198"/>
          <cell r="SP198"/>
          <cell r="SQ198"/>
          <cell r="SR198"/>
          <cell r="SS198"/>
          <cell r="ST198"/>
          <cell r="SU198"/>
          <cell r="SV198"/>
          <cell r="SW198"/>
          <cell r="SX198"/>
          <cell r="SY198"/>
          <cell r="SZ198"/>
          <cell r="TA198"/>
          <cell r="TB198"/>
          <cell r="TC198"/>
          <cell r="TD198"/>
          <cell r="TE198"/>
          <cell r="TF198"/>
          <cell r="TG198"/>
          <cell r="TH198"/>
          <cell r="TI198"/>
          <cell r="TJ198"/>
          <cell r="TK198"/>
          <cell r="TL198"/>
          <cell r="TM198"/>
          <cell r="TN198"/>
          <cell r="TO198"/>
          <cell r="TP198"/>
          <cell r="TQ198"/>
          <cell r="TR198"/>
          <cell r="TS198"/>
          <cell r="TT198"/>
          <cell r="TU198"/>
          <cell r="TV198"/>
          <cell r="TW198"/>
          <cell r="TX198"/>
          <cell r="TY198"/>
          <cell r="TZ198"/>
          <cell r="UA198"/>
          <cell r="UB198"/>
          <cell r="UC198"/>
          <cell r="UD198"/>
          <cell r="UE198"/>
          <cell r="UF198"/>
          <cell r="UG198"/>
          <cell r="UH198"/>
          <cell r="UI198"/>
          <cell r="UJ198"/>
          <cell r="UK198"/>
          <cell r="UL198"/>
          <cell r="UM198"/>
          <cell r="UN198"/>
          <cell r="UO198"/>
          <cell r="UP198"/>
          <cell r="UQ198"/>
          <cell r="UR198"/>
          <cell r="US198"/>
          <cell r="UT198"/>
          <cell r="UU198"/>
          <cell r="UV198"/>
          <cell r="UW198"/>
          <cell r="UX198"/>
          <cell r="UY198"/>
          <cell r="UZ198"/>
          <cell r="VA198"/>
          <cell r="VB198"/>
          <cell r="VC198"/>
          <cell r="VD198"/>
          <cell r="VE198"/>
          <cell r="VF198"/>
          <cell r="VG198"/>
          <cell r="VH198"/>
          <cell r="VI198"/>
          <cell r="VJ198"/>
          <cell r="VK198"/>
          <cell r="VL198"/>
          <cell r="VM198"/>
          <cell r="VN198"/>
          <cell r="VO198"/>
          <cell r="VP198"/>
          <cell r="VQ198"/>
          <cell r="VR198"/>
          <cell r="VS198"/>
          <cell r="VT198"/>
          <cell r="VU198"/>
          <cell r="VV198"/>
          <cell r="VW198"/>
          <cell r="VX198"/>
          <cell r="VY198"/>
          <cell r="VZ198"/>
          <cell r="WA198"/>
          <cell r="WB198"/>
          <cell r="WC198"/>
          <cell r="WD198"/>
          <cell r="WE198"/>
          <cell r="WF198"/>
          <cell r="WG198"/>
          <cell r="WH198"/>
          <cell r="WI198"/>
          <cell r="WJ198"/>
          <cell r="WK198"/>
          <cell r="WL198"/>
          <cell r="WM198"/>
          <cell r="WN198"/>
          <cell r="WO198"/>
          <cell r="WP198"/>
          <cell r="WQ198"/>
          <cell r="WR198"/>
          <cell r="WS198"/>
          <cell r="WT198"/>
          <cell r="WU198"/>
          <cell r="WV198"/>
          <cell r="WW198"/>
          <cell r="WX198"/>
          <cell r="WY198"/>
          <cell r="WZ198"/>
          <cell r="XA198"/>
          <cell r="XB198"/>
          <cell r="XC198"/>
          <cell r="XD198"/>
          <cell r="XE198"/>
          <cell r="XF198"/>
          <cell r="XG198"/>
          <cell r="XH198"/>
          <cell r="XI198"/>
          <cell r="XJ198"/>
          <cell r="XK198"/>
          <cell r="XL198"/>
          <cell r="XM198"/>
          <cell r="XN198"/>
          <cell r="XO198"/>
          <cell r="XP198"/>
          <cell r="XQ198"/>
          <cell r="XR198"/>
          <cell r="XS198"/>
          <cell r="XT198"/>
          <cell r="XU198"/>
          <cell r="XV198"/>
        </row>
        <row r="199">
          <cell r="E199"/>
          <cell r="F199"/>
          <cell r="G199"/>
          <cell r="H199"/>
          <cell r="I199"/>
          <cell r="J199"/>
          <cell r="K199"/>
          <cell r="L199"/>
          <cell r="M199"/>
          <cell r="N199"/>
          <cell r="O199"/>
          <cell r="P199"/>
          <cell r="Q199"/>
          <cell r="R199"/>
          <cell r="S199"/>
          <cell r="T199"/>
          <cell r="U199"/>
          <cell r="V199"/>
          <cell r="W199"/>
          <cell r="X199"/>
          <cell r="Y199"/>
          <cell r="Z199"/>
          <cell r="AA199"/>
          <cell r="AB199"/>
          <cell r="AC199"/>
          <cell r="AD199"/>
          <cell r="AE199"/>
          <cell r="AF199"/>
          <cell r="AG199"/>
          <cell r="AH199"/>
          <cell r="AI199"/>
          <cell r="AJ199"/>
          <cell r="AK199"/>
          <cell r="AL199"/>
          <cell r="AM199"/>
          <cell r="AN199"/>
          <cell r="AO199"/>
          <cell r="AP199"/>
          <cell r="AQ199"/>
          <cell r="AR199"/>
          <cell r="AS199"/>
          <cell r="AT199"/>
          <cell r="AU199"/>
          <cell r="AV199"/>
          <cell r="AW199"/>
          <cell r="AX199"/>
          <cell r="AY199"/>
          <cell r="AZ199"/>
          <cell r="BA199"/>
          <cell r="BB199"/>
          <cell r="BC199"/>
          <cell r="BD199"/>
          <cell r="BE199"/>
          <cell r="BF199"/>
          <cell r="BG199"/>
          <cell r="BH199"/>
          <cell r="BI199"/>
          <cell r="BJ199"/>
          <cell r="BK199"/>
          <cell r="BL199"/>
          <cell r="BM199"/>
          <cell r="BN199"/>
          <cell r="BO199"/>
          <cell r="BP199"/>
          <cell r="BQ199"/>
          <cell r="BR199"/>
          <cell r="BS199"/>
          <cell r="BT199"/>
          <cell r="BU199"/>
          <cell r="BV199"/>
          <cell r="BW199"/>
          <cell r="BX199"/>
          <cell r="BY199"/>
          <cell r="BZ199"/>
          <cell r="CA199"/>
          <cell r="CB199"/>
          <cell r="CC199"/>
          <cell r="CD199"/>
          <cell r="CE199"/>
          <cell r="CF199"/>
          <cell r="CG199"/>
          <cell r="CH199"/>
          <cell r="CI199"/>
          <cell r="CJ199"/>
          <cell r="CK199"/>
          <cell r="CL199"/>
          <cell r="CM199"/>
          <cell r="CN199"/>
          <cell r="CO199"/>
          <cell r="CP199"/>
          <cell r="CQ199"/>
          <cell r="CR199"/>
          <cell r="CS199"/>
          <cell r="CT199"/>
          <cell r="CU199"/>
          <cell r="CV199"/>
          <cell r="CW199"/>
          <cell r="CX199"/>
          <cell r="CY199"/>
          <cell r="CZ199"/>
          <cell r="DA199"/>
          <cell r="DB199"/>
          <cell r="DC199"/>
          <cell r="DD199"/>
          <cell r="DE199"/>
          <cell r="DF199"/>
          <cell r="DG199"/>
          <cell r="DH199"/>
          <cell r="DI199"/>
          <cell r="DJ199"/>
          <cell r="DK199"/>
          <cell r="DL199"/>
          <cell r="DM199"/>
          <cell r="DN199"/>
          <cell r="DO199"/>
          <cell r="DP199"/>
          <cell r="DQ199"/>
          <cell r="DR199"/>
          <cell r="DS199"/>
          <cell r="DT199"/>
          <cell r="DU199"/>
          <cell r="DV199"/>
          <cell r="DW199"/>
          <cell r="DX199"/>
          <cell r="DY199"/>
          <cell r="DZ199"/>
          <cell r="EA199"/>
          <cell r="EB199"/>
          <cell r="EC199"/>
          <cell r="ED199"/>
          <cell r="EE199"/>
          <cell r="EF199"/>
          <cell r="EG199"/>
          <cell r="EH199"/>
          <cell r="EI199"/>
          <cell r="EJ199"/>
          <cell r="EK199"/>
          <cell r="EL199"/>
          <cell r="EM199"/>
          <cell r="EN199"/>
          <cell r="EO199"/>
          <cell r="EP199"/>
          <cell r="EQ199"/>
          <cell r="ER199"/>
          <cell r="ES199"/>
          <cell r="ET199"/>
          <cell r="EU199"/>
          <cell r="EV199"/>
          <cell r="EW199"/>
          <cell r="EX199"/>
          <cell r="EY199"/>
          <cell r="EZ199"/>
          <cell r="FA199"/>
          <cell r="FB199"/>
          <cell r="FC199"/>
          <cell r="FD199"/>
          <cell r="FE199"/>
          <cell r="FF199"/>
          <cell r="FG199"/>
          <cell r="FH199"/>
          <cell r="FI199"/>
          <cell r="FJ199"/>
          <cell r="FK199"/>
          <cell r="FL199"/>
          <cell r="FM199"/>
          <cell r="FN199"/>
          <cell r="FO199"/>
          <cell r="FP199"/>
          <cell r="FQ199"/>
          <cell r="FR199"/>
          <cell r="FS199"/>
          <cell r="FT199"/>
          <cell r="FU199"/>
          <cell r="FV199"/>
          <cell r="FW199"/>
          <cell r="FX199"/>
          <cell r="FY199"/>
          <cell r="FZ199"/>
          <cell r="GA199"/>
          <cell r="GB199"/>
          <cell r="GC199"/>
          <cell r="GD199"/>
          <cell r="GE199"/>
          <cell r="GF199"/>
          <cell r="GG199"/>
          <cell r="GH199"/>
          <cell r="GI199"/>
          <cell r="GJ199"/>
          <cell r="GK199"/>
          <cell r="GL199"/>
          <cell r="GM199"/>
          <cell r="GN199"/>
          <cell r="GO199"/>
          <cell r="GP199"/>
          <cell r="GQ199"/>
          <cell r="GR199"/>
          <cell r="GS199"/>
          <cell r="GT199"/>
          <cell r="GU199"/>
          <cell r="GV199"/>
          <cell r="GW199"/>
          <cell r="GX199"/>
          <cell r="GY199"/>
          <cell r="GZ199"/>
          <cell r="HA199"/>
          <cell r="HB199"/>
          <cell r="HC199"/>
          <cell r="HD199"/>
          <cell r="HE199"/>
          <cell r="HF199"/>
          <cell r="HG199"/>
          <cell r="HH199"/>
          <cell r="HI199"/>
          <cell r="HJ199"/>
          <cell r="HK199"/>
          <cell r="HL199"/>
          <cell r="HM199"/>
          <cell r="HN199"/>
          <cell r="HO199"/>
          <cell r="HP199"/>
          <cell r="HQ199"/>
          <cell r="HR199"/>
          <cell r="HS199"/>
          <cell r="HT199"/>
          <cell r="HU199"/>
          <cell r="HV199"/>
          <cell r="HW199"/>
          <cell r="HX199"/>
          <cell r="HY199"/>
          <cell r="HZ199"/>
          <cell r="IA199"/>
          <cell r="IB199"/>
          <cell r="IC199"/>
          <cell r="ID199"/>
          <cell r="IE199"/>
          <cell r="IF199"/>
          <cell r="IG199"/>
          <cell r="IH199"/>
          <cell r="II199"/>
          <cell r="IJ199"/>
          <cell r="IK199"/>
          <cell r="IL199"/>
          <cell r="IM199"/>
          <cell r="IN199"/>
          <cell r="IO199"/>
          <cell r="IP199"/>
          <cell r="IQ199"/>
          <cell r="IR199"/>
          <cell r="IS199"/>
          <cell r="IT199"/>
          <cell r="IU199"/>
          <cell r="IV199"/>
          <cell r="IW199"/>
          <cell r="IX199"/>
          <cell r="IY199"/>
          <cell r="IZ199"/>
          <cell r="JA199"/>
          <cell r="JB199"/>
          <cell r="JC199"/>
          <cell r="JD199"/>
          <cell r="JE199"/>
          <cell r="JF199"/>
          <cell r="JG199"/>
          <cell r="JH199"/>
          <cell r="JI199"/>
          <cell r="JJ199"/>
          <cell r="JK199"/>
          <cell r="JL199"/>
          <cell r="JM199"/>
          <cell r="JN199"/>
          <cell r="JO199"/>
          <cell r="JP199"/>
          <cell r="JQ199"/>
          <cell r="JR199"/>
          <cell r="JS199"/>
          <cell r="JT199"/>
          <cell r="JU199"/>
          <cell r="JV199"/>
          <cell r="JW199"/>
          <cell r="JX199"/>
          <cell r="JY199"/>
          <cell r="JZ199"/>
          <cell r="KA199"/>
          <cell r="KB199"/>
          <cell r="KC199"/>
          <cell r="KD199"/>
          <cell r="KE199"/>
          <cell r="KF199"/>
          <cell r="KG199"/>
          <cell r="KH199"/>
          <cell r="KI199"/>
          <cell r="KJ199"/>
          <cell r="KK199"/>
          <cell r="KL199"/>
          <cell r="KM199"/>
          <cell r="KN199"/>
          <cell r="KO199"/>
          <cell r="KP199"/>
          <cell r="KQ199"/>
          <cell r="KR199"/>
          <cell r="KS199"/>
          <cell r="KT199"/>
          <cell r="KU199"/>
          <cell r="KV199"/>
          <cell r="KW199"/>
          <cell r="KX199"/>
          <cell r="KY199"/>
          <cell r="KZ199"/>
          <cell r="LA199"/>
          <cell r="LB199"/>
          <cell r="LC199"/>
          <cell r="LD199"/>
          <cell r="LE199"/>
          <cell r="LF199"/>
          <cell r="LG199"/>
          <cell r="LH199"/>
          <cell r="LI199"/>
          <cell r="LJ199"/>
          <cell r="LK199"/>
          <cell r="LL199"/>
          <cell r="LM199"/>
          <cell r="LN199"/>
          <cell r="LO199"/>
          <cell r="LP199"/>
          <cell r="LQ199"/>
          <cell r="LR199"/>
          <cell r="LS199"/>
          <cell r="LT199"/>
          <cell r="LU199"/>
          <cell r="LV199"/>
          <cell r="LW199"/>
          <cell r="LX199"/>
          <cell r="LY199"/>
          <cell r="LZ199"/>
          <cell r="MA199"/>
          <cell r="MB199"/>
          <cell r="MC199"/>
          <cell r="MD199"/>
          <cell r="ME199"/>
          <cell r="MF199"/>
          <cell r="MG199"/>
          <cell r="MH199"/>
          <cell r="MI199"/>
          <cell r="MJ199"/>
          <cell r="MK199"/>
          <cell r="ML199"/>
          <cell r="MM199"/>
          <cell r="MN199"/>
          <cell r="MO199"/>
          <cell r="MP199"/>
          <cell r="MQ199"/>
          <cell r="MR199"/>
          <cell r="MS199"/>
          <cell r="MT199"/>
          <cell r="MU199"/>
          <cell r="MV199"/>
          <cell r="MW199"/>
          <cell r="MX199"/>
          <cell r="MY199"/>
          <cell r="MZ199"/>
          <cell r="NA199"/>
          <cell r="NB199"/>
          <cell r="NC199"/>
          <cell r="ND199"/>
          <cell r="NE199"/>
          <cell r="NF199"/>
          <cell r="NG199"/>
          <cell r="NH199"/>
          <cell r="NI199"/>
          <cell r="NJ199"/>
          <cell r="NK199"/>
          <cell r="NL199"/>
          <cell r="NM199"/>
          <cell r="NN199"/>
          <cell r="NO199"/>
          <cell r="NP199"/>
          <cell r="NQ199"/>
          <cell r="NR199"/>
          <cell r="NS199"/>
          <cell r="NT199"/>
          <cell r="NU199"/>
          <cell r="NV199"/>
          <cell r="NW199"/>
          <cell r="NX199"/>
          <cell r="NY199"/>
          <cell r="NZ199"/>
          <cell r="OA199"/>
          <cell r="OB199"/>
          <cell r="OC199"/>
          <cell r="OD199"/>
          <cell r="OE199"/>
          <cell r="OF199"/>
          <cell r="OG199"/>
          <cell r="OH199"/>
          <cell r="OI199"/>
          <cell r="OJ199"/>
          <cell r="OK199"/>
          <cell r="OL199"/>
          <cell r="OM199"/>
          <cell r="ON199"/>
          <cell r="OO199"/>
          <cell r="OP199"/>
          <cell r="OQ199"/>
          <cell r="OR199"/>
          <cell r="OS199"/>
          <cell r="OT199"/>
          <cell r="OU199"/>
          <cell r="OV199"/>
          <cell r="OW199"/>
          <cell r="OX199"/>
          <cell r="OY199"/>
          <cell r="OZ199"/>
          <cell r="PA199"/>
          <cell r="PB199"/>
          <cell r="PC199"/>
          <cell r="PD199"/>
          <cell r="PE199"/>
          <cell r="PF199"/>
          <cell r="PG199"/>
          <cell r="PH199"/>
          <cell r="PI199"/>
          <cell r="PJ199"/>
          <cell r="PK199"/>
          <cell r="PL199"/>
          <cell r="PM199"/>
          <cell r="PN199"/>
          <cell r="PO199"/>
          <cell r="PP199"/>
          <cell r="PQ199"/>
          <cell r="PR199"/>
          <cell r="PS199"/>
          <cell r="PT199"/>
          <cell r="PU199"/>
          <cell r="PV199"/>
          <cell r="PW199"/>
          <cell r="PX199"/>
          <cell r="PY199"/>
          <cell r="PZ199"/>
          <cell r="QA199"/>
          <cell r="QB199"/>
          <cell r="QC199"/>
          <cell r="QD199"/>
          <cell r="QE199"/>
          <cell r="QF199"/>
          <cell r="QG199"/>
          <cell r="QH199"/>
          <cell r="QI199"/>
          <cell r="QJ199"/>
          <cell r="QK199"/>
          <cell r="QL199"/>
          <cell r="QM199"/>
          <cell r="QN199"/>
          <cell r="QO199"/>
          <cell r="QP199"/>
          <cell r="QQ199"/>
          <cell r="QR199"/>
          <cell r="QS199"/>
          <cell r="QT199"/>
          <cell r="QU199"/>
          <cell r="QV199"/>
          <cell r="QW199"/>
          <cell r="QX199"/>
          <cell r="QY199"/>
          <cell r="QZ199"/>
          <cell r="RA199"/>
          <cell r="RB199"/>
          <cell r="RC199"/>
          <cell r="RD199"/>
          <cell r="RE199"/>
          <cell r="RF199"/>
          <cell r="RG199"/>
          <cell r="RH199"/>
          <cell r="RI199"/>
          <cell r="RJ199"/>
          <cell r="RK199"/>
          <cell r="RL199"/>
          <cell r="RM199"/>
          <cell r="RN199"/>
          <cell r="RO199"/>
          <cell r="RP199"/>
          <cell r="RQ199"/>
          <cell r="RR199"/>
          <cell r="RS199"/>
          <cell r="RT199"/>
          <cell r="RU199"/>
          <cell r="RV199"/>
          <cell r="RW199"/>
          <cell r="RX199"/>
          <cell r="RY199"/>
          <cell r="RZ199"/>
          <cell r="SA199"/>
          <cell r="SB199"/>
          <cell r="SC199"/>
          <cell r="SD199"/>
          <cell r="SE199"/>
          <cell r="SF199"/>
          <cell r="SG199"/>
          <cell r="SH199"/>
          <cell r="SI199"/>
          <cell r="SJ199"/>
          <cell r="SK199"/>
          <cell r="SL199"/>
          <cell r="SM199"/>
          <cell r="SN199"/>
          <cell r="SO199"/>
          <cell r="SP199"/>
          <cell r="SQ199"/>
          <cell r="SR199"/>
          <cell r="SS199"/>
          <cell r="ST199"/>
          <cell r="SU199"/>
          <cell r="SV199"/>
          <cell r="SW199"/>
          <cell r="SX199"/>
          <cell r="SY199"/>
          <cell r="SZ199"/>
          <cell r="TA199"/>
          <cell r="TB199"/>
          <cell r="TC199"/>
          <cell r="TD199"/>
          <cell r="TE199"/>
          <cell r="TF199"/>
          <cell r="TG199"/>
          <cell r="TH199"/>
          <cell r="TI199"/>
          <cell r="TJ199"/>
          <cell r="TK199"/>
          <cell r="TL199"/>
          <cell r="TM199"/>
          <cell r="TN199"/>
          <cell r="TO199"/>
          <cell r="TP199"/>
          <cell r="TQ199"/>
          <cell r="TR199"/>
          <cell r="TS199"/>
          <cell r="TT199"/>
          <cell r="TU199"/>
          <cell r="TV199"/>
          <cell r="TW199"/>
          <cell r="TX199"/>
          <cell r="TY199"/>
          <cell r="TZ199"/>
          <cell r="UA199"/>
          <cell r="UB199"/>
          <cell r="UC199"/>
          <cell r="UD199"/>
          <cell r="UE199"/>
          <cell r="UF199"/>
          <cell r="UG199"/>
          <cell r="UH199"/>
          <cell r="UI199"/>
          <cell r="UJ199"/>
          <cell r="UK199"/>
          <cell r="UL199"/>
          <cell r="UM199"/>
          <cell r="UN199"/>
          <cell r="UO199"/>
          <cell r="UP199"/>
          <cell r="UQ199"/>
          <cell r="UR199"/>
          <cell r="US199"/>
          <cell r="UT199"/>
          <cell r="UU199"/>
          <cell r="UV199"/>
          <cell r="UW199"/>
          <cell r="UX199"/>
          <cell r="UY199"/>
          <cell r="UZ199"/>
          <cell r="VA199"/>
          <cell r="VB199"/>
          <cell r="VC199"/>
          <cell r="VD199"/>
          <cell r="VE199"/>
          <cell r="VF199"/>
          <cell r="VG199"/>
          <cell r="VH199"/>
          <cell r="VI199"/>
          <cell r="VJ199"/>
          <cell r="VK199"/>
          <cell r="VL199"/>
          <cell r="VM199"/>
          <cell r="VN199"/>
          <cell r="VO199"/>
          <cell r="VP199"/>
          <cell r="VQ199"/>
          <cell r="VR199"/>
          <cell r="VS199"/>
          <cell r="VT199"/>
          <cell r="VU199"/>
          <cell r="VV199"/>
          <cell r="VW199"/>
          <cell r="VX199"/>
          <cell r="VY199"/>
          <cell r="VZ199"/>
          <cell r="WA199"/>
          <cell r="WB199"/>
          <cell r="WC199"/>
          <cell r="WD199"/>
          <cell r="WE199"/>
          <cell r="WF199"/>
          <cell r="WG199"/>
          <cell r="WH199"/>
          <cell r="WI199"/>
          <cell r="WJ199"/>
          <cell r="WK199"/>
          <cell r="WL199"/>
          <cell r="WM199"/>
          <cell r="WN199"/>
          <cell r="WO199"/>
          <cell r="WP199"/>
          <cell r="WQ199"/>
          <cell r="WR199"/>
          <cell r="WS199"/>
          <cell r="WT199"/>
          <cell r="WU199"/>
          <cell r="WV199"/>
          <cell r="WW199"/>
          <cell r="WX199"/>
          <cell r="WY199"/>
          <cell r="WZ199"/>
          <cell r="XA199"/>
          <cell r="XB199"/>
          <cell r="XC199"/>
          <cell r="XD199"/>
          <cell r="XE199"/>
          <cell r="XF199"/>
          <cell r="XG199"/>
          <cell r="XH199"/>
          <cell r="XI199"/>
          <cell r="XJ199"/>
          <cell r="XK199"/>
          <cell r="XL199"/>
          <cell r="XM199"/>
          <cell r="XN199"/>
          <cell r="XO199"/>
          <cell r="XP199"/>
          <cell r="XQ199"/>
          <cell r="XR199"/>
          <cell r="XS199"/>
          <cell r="XT199"/>
          <cell r="XU199"/>
          <cell r="XV199"/>
        </row>
        <row r="200">
          <cell r="E200" t="str">
            <v>N</v>
          </cell>
          <cell r="F200" t="str">
            <v>N</v>
          </cell>
          <cell r="G200" t="str">
            <v>N</v>
          </cell>
          <cell r="H200" t="str">
            <v>N</v>
          </cell>
          <cell r="I200" t="str">
            <v>Y</v>
          </cell>
          <cell r="J200" t="str">
            <v>N</v>
          </cell>
          <cell r="K200" t="str">
            <v>Y</v>
          </cell>
          <cell r="L200" t="str">
            <v>N</v>
          </cell>
          <cell r="M200" t="str">
            <v>Y</v>
          </cell>
          <cell r="N200" t="str">
            <v>Y</v>
          </cell>
          <cell r="O200"/>
          <cell r="P200" t="str">
            <v>Y</v>
          </cell>
          <cell r="Q200" t="str">
            <v>N</v>
          </cell>
          <cell r="R200" t="str">
            <v>N</v>
          </cell>
          <cell r="S200" t="str">
            <v>N</v>
          </cell>
          <cell r="T200" t="str">
            <v>Y</v>
          </cell>
          <cell r="U200" t="str">
            <v>N</v>
          </cell>
          <cell r="V200" t="str">
            <v>N</v>
          </cell>
          <cell r="W200" t="str">
            <v>N</v>
          </cell>
          <cell r="X200" t="str">
            <v>N</v>
          </cell>
          <cell r="Y200" t="str">
            <v>N</v>
          </cell>
          <cell r="Z200"/>
          <cell r="AA200" t="str">
            <v>N</v>
          </cell>
          <cell r="AB200" t="str">
            <v>N</v>
          </cell>
          <cell r="AC200" t="str">
            <v>Y</v>
          </cell>
          <cell r="AD200" t="str">
            <v>Y</v>
          </cell>
          <cell r="AE200" t="str">
            <v>N</v>
          </cell>
          <cell r="AF200" t="str">
            <v>Y</v>
          </cell>
          <cell r="AG200" t="str">
            <v>N</v>
          </cell>
          <cell r="AH200" t="str">
            <v>N</v>
          </cell>
          <cell r="AI200" t="str">
            <v>N</v>
          </cell>
          <cell r="AJ200" t="str">
            <v>N</v>
          </cell>
          <cell r="AK200" t="str">
            <v>N</v>
          </cell>
          <cell r="AL200" t="str">
            <v>N</v>
          </cell>
          <cell r="AM200" t="str">
            <v>Y</v>
          </cell>
          <cell r="AN200" t="str">
            <v>N</v>
          </cell>
          <cell r="AO200" t="str">
            <v>N</v>
          </cell>
          <cell r="AP200" t="str">
            <v>N</v>
          </cell>
          <cell r="AQ200" t="str">
            <v>N</v>
          </cell>
          <cell r="AR200" t="str">
            <v>N</v>
          </cell>
          <cell r="AS200" t="str">
            <v>N</v>
          </cell>
          <cell r="AT200" t="str">
            <v>Y</v>
          </cell>
          <cell r="AU200" t="str">
            <v>Y</v>
          </cell>
          <cell r="AV200" t="str">
            <v>Y</v>
          </cell>
          <cell r="AW200" t="str">
            <v>N</v>
          </cell>
          <cell r="AX200" t="str">
            <v>N</v>
          </cell>
          <cell r="AY200"/>
          <cell r="AZ200" t="str">
            <v>N</v>
          </cell>
          <cell r="BA200"/>
          <cell r="BB200" t="str">
            <v>N</v>
          </cell>
          <cell r="BC200" t="str">
            <v>N</v>
          </cell>
          <cell r="BD200" t="str">
            <v>N</v>
          </cell>
          <cell r="BE200" t="str">
            <v>Y</v>
          </cell>
          <cell r="BF200" t="str">
            <v>Y</v>
          </cell>
          <cell r="BG200" t="str">
            <v>N</v>
          </cell>
          <cell r="BH200" t="str">
            <v>N</v>
          </cell>
          <cell r="BI200" t="str">
            <v>N</v>
          </cell>
          <cell r="BJ200" t="str">
            <v>N</v>
          </cell>
          <cell r="BK200" t="str">
            <v>Y</v>
          </cell>
          <cell r="BL200" t="str">
            <v>N</v>
          </cell>
          <cell r="BM200" t="str">
            <v>N</v>
          </cell>
          <cell r="BN200" t="str">
            <v>N</v>
          </cell>
          <cell r="BO200" t="str">
            <v>N</v>
          </cell>
          <cell r="BP200" t="str">
            <v>Y</v>
          </cell>
          <cell r="BQ200" t="str">
            <v>N</v>
          </cell>
          <cell r="BR200" t="str">
            <v>N</v>
          </cell>
          <cell r="BS200" t="str">
            <v>N</v>
          </cell>
          <cell r="BT200" t="str">
            <v>N</v>
          </cell>
          <cell r="BU200" t="str">
            <v>N</v>
          </cell>
          <cell r="BV200" t="str">
            <v>N</v>
          </cell>
          <cell r="BW200" t="str">
            <v>N</v>
          </cell>
          <cell r="BX200" t="str">
            <v>N</v>
          </cell>
          <cell r="BY200" t="str">
            <v>N</v>
          </cell>
          <cell r="BZ200" t="str">
            <v>N</v>
          </cell>
          <cell r="CA200" t="str">
            <v>N</v>
          </cell>
          <cell r="CB200" t="str">
            <v>N</v>
          </cell>
          <cell r="CC200" t="str">
            <v>N</v>
          </cell>
          <cell r="CD200" t="str">
            <v>N</v>
          </cell>
          <cell r="CE200" t="str">
            <v>Y</v>
          </cell>
          <cell r="CF200" t="str">
            <v>N</v>
          </cell>
          <cell r="CG200" t="str">
            <v>N</v>
          </cell>
          <cell r="CH200" t="str">
            <v>Y</v>
          </cell>
          <cell r="CI200" t="str">
            <v>Y</v>
          </cell>
          <cell r="CJ200" t="str">
            <v>N</v>
          </cell>
          <cell r="CK200" t="str">
            <v>N</v>
          </cell>
          <cell r="CL200" t="str">
            <v>N</v>
          </cell>
          <cell r="CM200"/>
          <cell r="CN200" t="str">
            <v>N</v>
          </cell>
          <cell r="CO200" t="str">
            <v>Y</v>
          </cell>
          <cell r="CP200" t="str">
            <v>Y</v>
          </cell>
          <cell r="CQ200" t="str">
            <v>Y</v>
          </cell>
          <cell r="CR200"/>
          <cell r="CS200" t="str">
            <v>Y</v>
          </cell>
          <cell r="CT200" t="str">
            <v>Y</v>
          </cell>
          <cell r="CU200" t="str">
            <v>Y</v>
          </cell>
          <cell r="CV200" t="str">
            <v>Y</v>
          </cell>
          <cell r="CW200" t="str">
            <v>N</v>
          </cell>
          <cell r="CX200" t="str">
            <v>Y</v>
          </cell>
          <cell r="CY200" t="str">
            <v>Y</v>
          </cell>
          <cell r="CZ200" t="str">
            <v>Y</v>
          </cell>
          <cell r="DA200" t="str">
            <v>N</v>
          </cell>
          <cell r="DB200" t="str">
            <v>N</v>
          </cell>
          <cell r="DC200" t="str">
            <v>N</v>
          </cell>
          <cell r="DD200" t="str">
            <v>Y</v>
          </cell>
          <cell r="DE200" t="str">
            <v>N</v>
          </cell>
          <cell r="DF200" t="str">
            <v>N</v>
          </cell>
          <cell r="DG200" t="str">
            <v>N</v>
          </cell>
          <cell r="DH200" t="str">
            <v>Y</v>
          </cell>
          <cell r="DI200" t="str">
            <v>N</v>
          </cell>
          <cell r="DJ200" t="str">
            <v>Y</v>
          </cell>
          <cell r="DK200" t="str">
            <v>N</v>
          </cell>
          <cell r="DL200" t="str">
            <v>N</v>
          </cell>
          <cell r="DM200" t="str">
            <v>Y</v>
          </cell>
          <cell r="DN200" t="str">
            <v>N</v>
          </cell>
          <cell r="DO200" t="str">
            <v>N</v>
          </cell>
          <cell r="DP200" t="str">
            <v>Y</v>
          </cell>
          <cell r="DQ200" t="str">
            <v>N</v>
          </cell>
          <cell r="DR200" t="str">
            <v>Y</v>
          </cell>
          <cell r="DS200" t="str">
            <v>N</v>
          </cell>
          <cell r="DT200" t="str">
            <v>N</v>
          </cell>
          <cell r="DU200" t="str">
            <v>N</v>
          </cell>
          <cell r="DV200" t="str">
            <v>Y</v>
          </cell>
          <cell r="DW200" t="str">
            <v>N</v>
          </cell>
          <cell r="DX200" t="str">
            <v>N</v>
          </cell>
          <cell r="DY200" t="str">
            <v>Y</v>
          </cell>
          <cell r="DZ200" t="str">
            <v>N</v>
          </cell>
          <cell r="EA200" t="str">
            <v>N</v>
          </cell>
          <cell r="EB200"/>
          <cell r="EC200" t="str">
            <v>Y</v>
          </cell>
          <cell r="ED200" t="str">
            <v>N</v>
          </cell>
          <cell r="EE200" t="str">
            <v>N</v>
          </cell>
          <cell r="EF200" t="str">
            <v>N</v>
          </cell>
          <cell r="EG200" t="str">
            <v>N</v>
          </cell>
          <cell r="EH200" t="str">
            <v>N</v>
          </cell>
          <cell r="EI200" t="str">
            <v>N</v>
          </cell>
          <cell r="EJ200" t="str">
            <v>N</v>
          </cell>
          <cell r="EK200" t="str">
            <v>N</v>
          </cell>
          <cell r="EL200"/>
          <cell r="EM200" t="str">
            <v>Y</v>
          </cell>
          <cell r="EN200" t="str">
            <v>Y</v>
          </cell>
          <cell r="EO200" t="str">
            <v>N</v>
          </cell>
          <cell r="EP200" t="str">
            <v>Y</v>
          </cell>
          <cell r="EQ200" t="str">
            <v>N</v>
          </cell>
          <cell r="ER200" t="str">
            <v>N</v>
          </cell>
          <cell r="ES200" t="str">
            <v>N</v>
          </cell>
          <cell r="ET200" t="str">
            <v>N</v>
          </cell>
          <cell r="EU200" t="str">
            <v>N</v>
          </cell>
          <cell r="EV200" t="str">
            <v>Y</v>
          </cell>
          <cell r="EW200" t="str">
            <v>Y</v>
          </cell>
          <cell r="EX200" t="str">
            <v>Y</v>
          </cell>
          <cell r="EY200"/>
          <cell r="EZ200" t="str">
            <v>N</v>
          </cell>
          <cell r="FA200" t="str">
            <v>N</v>
          </cell>
          <cell r="FB200" t="str">
            <v>Y</v>
          </cell>
          <cell r="FC200" t="str">
            <v>Y</v>
          </cell>
          <cell r="FD200" t="str">
            <v>N</v>
          </cell>
          <cell r="FE200" t="str">
            <v>N</v>
          </cell>
          <cell r="FF200" t="str">
            <v>Y</v>
          </cell>
          <cell r="FG200" t="str">
            <v>N</v>
          </cell>
          <cell r="FH200" t="str">
            <v>N</v>
          </cell>
          <cell r="FI200" t="str">
            <v>Y</v>
          </cell>
          <cell r="FJ200" t="str">
            <v>N</v>
          </cell>
          <cell r="FK200" t="str">
            <v>N</v>
          </cell>
          <cell r="FL200" t="str">
            <v>Y</v>
          </cell>
          <cell r="FM200" t="str">
            <v>N</v>
          </cell>
          <cell r="FN200" t="str">
            <v>Y</v>
          </cell>
          <cell r="FO200" t="str">
            <v>N</v>
          </cell>
          <cell r="FP200" t="str">
            <v>N</v>
          </cell>
          <cell r="FQ200" t="str">
            <v>N</v>
          </cell>
          <cell r="FR200" t="str">
            <v>Y</v>
          </cell>
          <cell r="FS200" t="str">
            <v>N</v>
          </cell>
          <cell r="FT200" t="str">
            <v>Y</v>
          </cell>
          <cell r="FU200" t="str">
            <v>Y</v>
          </cell>
          <cell r="FV200" t="str">
            <v>Y</v>
          </cell>
          <cell r="FW200" t="str">
            <v>Y</v>
          </cell>
          <cell r="FX200" t="str">
            <v>N</v>
          </cell>
          <cell r="FY200" t="str">
            <v>N</v>
          </cell>
          <cell r="FZ200" t="str">
            <v>N</v>
          </cell>
          <cell r="GA200" t="str">
            <v>N</v>
          </cell>
          <cell r="GB200"/>
          <cell r="GC200" t="str">
            <v>N</v>
          </cell>
          <cell r="GD200" t="str">
            <v>N</v>
          </cell>
          <cell r="GE200"/>
          <cell r="GF200" t="str">
            <v>N</v>
          </cell>
          <cell r="GG200" t="str">
            <v>N</v>
          </cell>
          <cell r="GH200" t="str">
            <v>N</v>
          </cell>
          <cell r="GI200" t="str">
            <v>Y</v>
          </cell>
          <cell r="GJ200" t="str">
            <v>Y</v>
          </cell>
          <cell r="GK200" t="str">
            <v>N</v>
          </cell>
          <cell r="GL200" t="str">
            <v>N</v>
          </cell>
          <cell r="GM200" t="str">
            <v>Y</v>
          </cell>
          <cell r="GN200" t="str">
            <v>Y</v>
          </cell>
          <cell r="GO200" t="str">
            <v>N</v>
          </cell>
          <cell r="GP200" t="str">
            <v>N</v>
          </cell>
          <cell r="GQ200" t="str">
            <v>N</v>
          </cell>
          <cell r="GR200" t="str">
            <v>N</v>
          </cell>
          <cell r="GS200" t="str">
            <v>N</v>
          </cell>
          <cell r="GT200" t="str">
            <v>N</v>
          </cell>
          <cell r="GU200" t="str">
            <v>N</v>
          </cell>
          <cell r="GV200" t="str">
            <v>N</v>
          </cell>
          <cell r="GW200" t="str">
            <v>N</v>
          </cell>
          <cell r="GX200" t="str">
            <v>N</v>
          </cell>
          <cell r="GY200" t="str">
            <v>N</v>
          </cell>
          <cell r="GZ200" t="str">
            <v>N</v>
          </cell>
          <cell r="HA200" t="str">
            <v>N</v>
          </cell>
          <cell r="HB200" t="str">
            <v>Y</v>
          </cell>
          <cell r="HC200" t="str">
            <v>N</v>
          </cell>
          <cell r="HD200" t="str">
            <v>N</v>
          </cell>
          <cell r="HE200" t="str">
            <v>Y</v>
          </cell>
          <cell r="HF200"/>
          <cell r="HG200" t="str">
            <v>N</v>
          </cell>
          <cell r="HH200" t="str">
            <v>N</v>
          </cell>
          <cell r="HI200" t="str">
            <v>N</v>
          </cell>
          <cell r="HJ200" t="str">
            <v>N</v>
          </cell>
          <cell r="HK200" t="str">
            <v>N</v>
          </cell>
          <cell r="HL200" t="str">
            <v>Y</v>
          </cell>
          <cell r="HM200" t="str">
            <v>N</v>
          </cell>
          <cell r="HN200" t="str">
            <v>N</v>
          </cell>
          <cell r="HO200" t="str">
            <v>N</v>
          </cell>
          <cell r="HP200"/>
          <cell r="HQ200" t="str">
            <v>Y</v>
          </cell>
          <cell r="HR200" t="str">
            <v>Y</v>
          </cell>
          <cell r="HS200" t="str">
            <v>N</v>
          </cell>
          <cell r="HT200" t="str">
            <v>N</v>
          </cell>
          <cell r="HU200" t="str">
            <v>N</v>
          </cell>
          <cell r="HV200" t="str">
            <v>N</v>
          </cell>
          <cell r="HW200" t="str">
            <v>N</v>
          </cell>
          <cell r="HX200" t="str">
            <v>Y</v>
          </cell>
          <cell r="HY200"/>
          <cell r="HZ200" t="str">
            <v>Y</v>
          </cell>
          <cell r="IA200" t="str">
            <v>Y</v>
          </cell>
          <cell r="IB200" t="str">
            <v>N</v>
          </cell>
          <cell r="IC200" t="str">
            <v>N</v>
          </cell>
          <cell r="ID200" t="str">
            <v>N</v>
          </cell>
          <cell r="IE200" t="str">
            <v>N</v>
          </cell>
          <cell r="IF200" t="str">
            <v>N</v>
          </cell>
          <cell r="IG200" t="str">
            <v>N</v>
          </cell>
          <cell r="IH200" t="str">
            <v>N</v>
          </cell>
          <cell r="II200"/>
          <cell r="IJ200" t="str">
            <v>Y</v>
          </cell>
          <cell r="IK200" t="str">
            <v>Y</v>
          </cell>
          <cell r="IL200" t="str">
            <v>Y</v>
          </cell>
          <cell r="IM200" t="str">
            <v>N</v>
          </cell>
          <cell r="IN200"/>
          <cell r="IO200" t="str">
            <v>N</v>
          </cell>
          <cell r="IP200" t="str">
            <v>N</v>
          </cell>
          <cell r="IQ200" t="str">
            <v>N</v>
          </cell>
          <cell r="IR200" t="str">
            <v>N</v>
          </cell>
          <cell r="IS200" t="str">
            <v>N</v>
          </cell>
          <cell r="IT200" t="str">
            <v>N</v>
          </cell>
          <cell r="IU200" t="str">
            <v>N</v>
          </cell>
          <cell r="IV200" t="str">
            <v>N</v>
          </cell>
          <cell r="IW200"/>
          <cell r="IX200" t="str">
            <v>N</v>
          </cell>
          <cell r="IY200" t="str">
            <v>N</v>
          </cell>
          <cell r="IZ200" t="str">
            <v>Y</v>
          </cell>
          <cell r="JA200" t="str">
            <v>N</v>
          </cell>
          <cell r="JB200" t="str">
            <v>Y</v>
          </cell>
          <cell r="JC200" t="str">
            <v>N</v>
          </cell>
          <cell r="JD200" t="str">
            <v>Y</v>
          </cell>
          <cell r="JE200" t="str">
            <v>Y</v>
          </cell>
          <cell r="JF200" t="str">
            <v>N</v>
          </cell>
          <cell r="JG200"/>
          <cell r="JH200" t="str">
            <v>N</v>
          </cell>
          <cell r="JI200"/>
          <cell r="JJ200" t="str">
            <v>N</v>
          </cell>
          <cell r="JK200" t="str">
            <v>Y</v>
          </cell>
          <cell r="JL200" t="str">
            <v>N</v>
          </cell>
          <cell r="JM200" t="str">
            <v>Y</v>
          </cell>
          <cell r="JN200" t="str">
            <v>N</v>
          </cell>
          <cell r="JO200" t="str">
            <v>Y</v>
          </cell>
          <cell r="JP200" t="str">
            <v>Y</v>
          </cell>
          <cell r="JQ200" t="str">
            <v>N</v>
          </cell>
          <cell r="JR200" t="str">
            <v>N</v>
          </cell>
          <cell r="JS200" t="str">
            <v>Y</v>
          </cell>
          <cell r="JT200" t="str">
            <v>N</v>
          </cell>
          <cell r="JU200" t="str">
            <v>N</v>
          </cell>
          <cell r="JV200" t="str">
            <v>N</v>
          </cell>
          <cell r="JW200" t="str">
            <v>N</v>
          </cell>
          <cell r="JX200" t="str">
            <v>N</v>
          </cell>
          <cell r="JY200" t="str">
            <v>N</v>
          </cell>
          <cell r="JZ200" t="str">
            <v>Y</v>
          </cell>
          <cell r="KA200" t="str">
            <v>N</v>
          </cell>
          <cell r="KB200" t="str">
            <v>Y</v>
          </cell>
          <cell r="KC200" t="str">
            <v>Y</v>
          </cell>
          <cell r="KD200" t="str">
            <v>N</v>
          </cell>
          <cell r="KE200" t="str">
            <v>N</v>
          </cell>
          <cell r="KF200" t="str">
            <v>N</v>
          </cell>
          <cell r="KG200" t="str">
            <v>N</v>
          </cell>
          <cell r="KH200"/>
          <cell r="KI200" t="str">
            <v>N</v>
          </cell>
          <cell r="KJ200" t="str">
            <v>N</v>
          </cell>
          <cell r="KK200" t="str">
            <v>N</v>
          </cell>
          <cell r="KL200" t="str">
            <v>Y</v>
          </cell>
          <cell r="KM200" t="str">
            <v>N</v>
          </cell>
          <cell r="KN200" t="str">
            <v>N</v>
          </cell>
          <cell r="KO200" t="str">
            <v>N</v>
          </cell>
          <cell r="KP200" t="str">
            <v>N</v>
          </cell>
          <cell r="KQ200" t="str">
            <v>Y</v>
          </cell>
          <cell r="KR200" t="str">
            <v>N</v>
          </cell>
          <cell r="KS200" t="str">
            <v>N</v>
          </cell>
          <cell r="KT200" t="str">
            <v>N</v>
          </cell>
          <cell r="KU200" t="str">
            <v>N</v>
          </cell>
          <cell r="KV200" t="str">
            <v>Y</v>
          </cell>
          <cell r="KW200" t="str">
            <v>N</v>
          </cell>
          <cell r="KX200" t="str">
            <v>N</v>
          </cell>
          <cell r="KY200" t="str">
            <v>Y</v>
          </cell>
          <cell r="KZ200" t="str">
            <v>N</v>
          </cell>
          <cell r="LA200" t="str">
            <v>N</v>
          </cell>
          <cell r="LB200" t="str">
            <v>N</v>
          </cell>
          <cell r="LC200" t="str">
            <v>Y</v>
          </cell>
          <cell r="LD200" t="str">
            <v>N</v>
          </cell>
          <cell r="LE200" t="str">
            <v>N</v>
          </cell>
          <cell r="LF200" t="str">
            <v>N</v>
          </cell>
          <cell r="LG200" t="str">
            <v>Y</v>
          </cell>
          <cell r="LH200" t="str">
            <v>N</v>
          </cell>
          <cell r="LI200" t="str">
            <v>Y</v>
          </cell>
          <cell r="LJ200" t="str">
            <v>N</v>
          </cell>
          <cell r="LK200" t="str">
            <v>N</v>
          </cell>
          <cell r="LL200" t="str">
            <v>N</v>
          </cell>
          <cell r="LM200" t="str">
            <v>Y</v>
          </cell>
          <cell r="LN200" t="str">
            <v>N</v>
          </cell>
          <cell r="LO200" t="str">
            <v>N</v>
          </cell>
          <cell r="LP200" t="str">
            <v>N</v>
          </cell>
          <cell r="LQ200" t="str">
            <v>N</v>
          </cell>
          <cell r="LR200"/>
          <cell r="LS200" t="str">
            <v>N</v>
          </cell>
          <cell r="LT200" t="str">
            <v>N</v>
          </cell>
          <cell r="LU200" t="str">
            <v>N</v>
          </cell>
          <cell r="LV200" t="str">
            <v>N</v>
          </cell>
          <cell r="LW200" t="str">
            <v>Y</v>
          </cell>
          <cell r="LX200" t="str">
            <v>Y</v>
          </cell>
          <cell r="LY200" t="str">
            <v>N</v>
          </cell>
          <cell r="LZ200" t="str">
            <v>Y</v>
          </cell>
          <cell r="MA200" t="str">
            <v>N</v>
          </cell>
          <cell r="MB200" t="str">
            <v>N</v>
          </cell>
          <cell r="MC200" t="str">
            <v>N</v>
          </cell>
          <cell r="MD200" t="str">
            <v>N</v>
          </cell>
          <cell r="ME200" t="str">
            <v>N</v>
          </cell>
          <cell r="MF200" t="str">
            <v>N</v>
          </cell>
          <cell r="MG200" t="str">
            <v>N</v>
          </cell>
          <cell r="MH200" t="str">
            <v>N</v>
          </cell>
          <cell r="MI200" t="str">
            <v>Y</v>
          </cell>
          <cell r="MJ200" t="str">
            <v>N</v>
          </cell>
          <cell r="MK200" t="str">
            <v>N</v>
          </cell>
          <cell r="ML200" t="str">
            <v>N</v>
          </cell>
          <cell r="MM200" t="str">
            <v>N</v>
          </cell>
          <cell r="MN200" t="str">
            <v>N</v>
          </cell>
          <cell r="MO200" t="str">
            <v>Y</v>
          </cell>
          <cell r="MP200" t="str">
            <v>N</v>
          </cell>
          <cell r="MQ200"/>
          <cell r="MR200" t="str">
            <v>Y</v>
          </cell>
          <cell r="MS200" t="str">
            <v>Y</v>
          </cell>
          <cell r="MT200" t="str">
            <v>Y</v>
          </cell>
          <cell r="MU200" t="str">
            <v>N</v>
          </cell>
          <cell r="MV200" t="str">
            <v>Y</v>
          </cell>
          <cell r="MW200" t="str">
            <v>N</v>
          </cell>
          <cell r="MX200" t="str">
            <v>N</v>
          </cell>
          <cell r="MY200" t="str">
            <v>N</v>
          </cell>
          <cell r="MZ200" t="str">
            <v>N</v>
          </cell>
          <cell r="NA200" t="str">
            <v>N</v>
          </cell>
          <cell r="NB200" t="str">
            <v>Y</v>
          </cell>
          <cell r="NC200" t="str">
            <v>Y</v>
          </cell>
          <cell r="ND200" t="str">
            <v>N</v>
          </cell>
          <cell r="NE200" t="str">
            <v>N</v>
          </cell>
          <cell r="NF200" t="str">
            <v>Y</v>
          </cell>
          <cell r="NG200" t="str">
            <v>Y</v>
          </cell>
          <cell r="NH200" t="str">
            <v>Y</v>
          </cell>
          <cell r="NI200" t="str">
            <v>Y</v>
          </cell>
          <cell r="NJ200" t="str">
            <v>Y</v>
          </cell>
          <cell r="NK200" t="str">
            <v>N</v>
          </cell>
          <cell r="NL200" t="str">
            <v>Y</v>
          </cell>
          <cell r="NM200" t="str">
            <v>N</v>
          </cell>
          <cell r="NN200" t="str">
            <v>N</v>
          </cell>
          <cell r="NO200" t="str">
            <v>Y</v>
          </cell>
          <cell r="NP200" t="str">
            <v>Y</v>
          </cell>
          <cell r="NQ200" t="str">
            <v>N</v>
          </cell>
          <cell r="NR200" t="str">
            <v>Y</v>
          </cell>
          <cell r="NS200"/>
          <cell r="NT200" t="str">
            <v>Y</v>
          </cell>
          <cell r="NU200" t="str">
            <v>Y</v>
          </cell>
          <cell r="NV200" t="str">
            <v>Y</v>
          </cell>
          <cell r="NW200" t="str">
            <v>Y</v>
          </cell>
          <cell r="NX200" t="str">
            <v>N</v>
          </cell>
          <cell r="NY200" t="str">
            <v>Y</v>
          </cell>
          <cell r="NZ200" t="str">
            <v>N</v>
          </cell>
          <cell r="OA200" t="str">
            <v>N</v>
          </cell>
          <cell r="OB200" t="str">
            <v>N</v>
          </cell>
          <cell r="OC200"/>
          <cell r="OD200" t="str">
            <v>N</v>
          </cell>
          <cell r="OE200" t="str">
            <v>Y</v>
          </cell>
          <cell r="OF200" t="str">
            <v>Y</v>
          </cell>
          <cell r="OG200" t="str">
            <v>N</v>
          </cell>
          <cell r="OH200"/>
          <cell r="OI200" t="str">
            <v>Y</v>
          </cell>
          <cell r="OJ200" t="str">
            <v>N</v>
          </cell>
          <cell r="OK200" t="str">
            <v>Y</v>
          </cell>
          <cell r="OL200" t="str">
            <v>Y</v>
          </cell>
          <cell r="OM200" t="str">
            <v>Y</v>
          </cell>
          <cell r="ON200" t="str">
            <v>Y</v>
          </cell>
          <cell r="OO200" t="str">
            <v>N</v>
          </cell>
          <cell r="OP200"/>
          <cell r="OQ200" t="str">
            <v>N</v>
          </cell>
          <cell r="OR200" t="str">
            <v>N</v>
          </cell>
          <cell r="OS200" t="str">
            <v>Y</v>
          </cell>
          <cell r="OT200"/>
          <cell r="OU200" t="str">
            <v>N</v>
          </cell>
          <cell r="OV200" t="str">
            <v>Y</v>
          </cell>
          <cell r="OW200" t="str">
            <v>N</v>
          </cell>
          <cell r="OX200" t="str">
            <v>Y</v>
          </cell>
          <cell r="OY200" t="str">
            <v>N</v>
          </cell>
          <cell r="OZ200" t="str">
            <v>N</v>
          </cell>
          <cell r="PA200" t="str">
            <v>N</v>
          </cell>
          <cell r="PB200" t="str">
            <v>N</v>
          </cell>
          <cell r="PC200" t="str">
            <v>N</v>
          </cell>
          <cell r="PD200" t="str">
            <v>Y</v>
          </cell>
          <cell r="PE200" t="str">
            <v>Y</v>
          </cell>
          <cell r="PF200" t="str">
            <v>Y</v>
          </cell>
          <cell r="PG200" t="str">
            <v>Y</v>
          </cell>
          <cell r="PH200" t="str">
            <v>N</v>
          </cell>
          <cell r="PI200" t="str">
            <v>Y</v>
          </cell>
          <cell r="PJ200" t="str">
            <v>N</v>
          </cell>
          <cell r="PK200" t="str">
            <v>Y</v>
          </cell>
          <cell r="PL200" t="str">
            <v>Y</v>
          </cell>
          <cell r="PM200" t="str">
            <v>N</v>
          </cell>
          <cell r="PN200" t="str">
            <v>N</v>
          </cell>
          <cell r="PO200" t="str">
            <v>Y</v>
          </cell>
          <cell r="PP200" t="str">
            <v>N</v>
          </cell>
          <cell r="PQ200" t="str">
            <v>N</v>
          </cell>
          <cell r="PR200" t="str">
            <v>N</v>
          </cell>
          <cell r="PS200" t="str">
            <v>Y</v>
          </cell>
          <cell r="PT200" t="str">
            <v>N</v>
          </cell>
          <cell r="PU200" t="str">
            <v>Y</v>
          </cell>
          <cell r="PV200" t="str">
            <v>N</v>
          </cell>
          <cell r="PW200" t="str">
            <v>N</v>
          </cell>
          <cell r="PX200" t="str">
            <v>Y</v>
          </cell>
          <cell r="PY200" t="str">
            <v>Y</v>
          </cell>
          <cell r="PZ200" t="str">
            <v>N</v>
          </cell>
          <cell r="QA200"/>
          <cell r="QB200" t="str">
            <v>N</v>
          </cell>
          <cell r="QC200" t="str">
            <v>N</v>
          </cell>
          <cell r="QD200" t="str">
            <v>N</v>
          </cell>
          <cell r="QE200" t="str">
            <v>N</v>
          </cell>
          <cell r="QF200" t="str">
            <v>N</v>
          </cell>
          <cell r="QG200" t="str">
            <v>N</v>
          </cell>
          <cell r="QH200" t="str">
            <v>N</v>
          </cell>
          <cell r="QI200" t="str">
            <v>N</v>
          </cell>
          <cell r="QJ200" t="str">
            <v>N</v>
          </cell>
          <cell r="QK200" t="str">
            <v>N</v>
          </cell>
          <cell r="QL200" t="str">
            <v>N</v>
          </cell>
          <cell r="QM200" t="str">
            <v>N</v>
          </cell>
          <cell r="QN200" t="str">
            <v>N</v>
          </cell>
          <cell r="QO200" t="str">
            <v>Y</v>
          </cell>
          <cell r="QP200" t="str">
            <v>Y</v>
          </cell>
          <cell r="QQ200" t="str">
            <v>N</v>
          </cell>
          <cell r="QR200" t="str">
            <v>N</v>
          </cell>
          <cell r="QS200" t="str">
            <v>Y</v>
          </cell>
          <cell r="QT200" t="str">
            <v>N</v>
          </cell>
          <cell r="QU200" t="str">
            <v>N</v>
          </cell>
          <cell r="QV200" t="str">
            <v>Y</v>
          </cell>
          <cell r="QW200" t="str">
            <v>Y</v>
          </cell>
          <cell r="QX200" t="str">
            <v>Y</v>
          </cell>
          <cell r="QY200" t="str">
            <v>Y</v>
          </cell>
          <cell r="QZ200"/>
          <cell r="RA200" t="str">
            <v>N</v>
          </cell>
          <cell r="RB200" t="str">
            <v>N</v>
          </cell>
          <cell r="RC200" t="str">
            <v>Y</v>
          </cell>
          <cell r="RD200" t="str">
            <v>Y</v>
          </cell>
          <cell r="RE200" t="str">
            <v>Y</v>
          </cell>
          <cell r="RF200" t="str">
            <v>Y</v>
          </cell>
          <cell r="RG200" t="str">
            <v>Y</v>
          </cell>
          <cell r="RH200" t="str">
            <v>Y</v>
          </cell>
          <cell r="RI200" t="str">
            <v>Y</v>
          </cell>
          <cell r="RJ200" t="str">
            <v>N</v>
          </cell>
          <cell r="RK200" t="str">
            <v>N</v>
          </cell>
          <cell r="RL200" t="str">
            <v>Y</v>
          </cell>
          <cell r="RM200"/>
          <cell r="RN200" t="str">
            <v>Y</v>
          </cell>
          <cell r="RO200" t="str">
            <v>Y</v>
          </cell>
          <cell r="RP200" t="str">
            <v>Y</v>
          </cell>
          <cell r="RQ200" t="str">
            <v>N</v>
          </cell>
          <cell r="RR200" t="str">
            <v>N</v>
          </cell>
          <cell r="RS200" t="str">
            <v>Y</v>
          </cell>
          <cell r="RT200" t="str">
            <v>N</v>
          </cell>
          <cell r="RU200" t="str">
            <v xml:space="preserve">  N</v>
          </cell>
          <cell r="RV200" t="str">
            <v>Y</v>
          </cell>
          <cell r="RW200" t="str">
            <v>N</v>
          </cell>
          <cell r="RX200" t="str">
            <v>N</v>
          </cell>
          <cell r="RY200"/>
          <cell r="RZ200" t="str">
            <v>N</v>
          </cell>
          <cell r="SA200" t="str">
            <v>N</v>
          </cell>
          <cell r="SB200" t="str">
            <v>N</v>
          </cell>
          <cell r="SC200"/>
          <cell r="SD200" t="str">
            <v>N</v>
          </cell>
          <cell r="SE200" t="str">
            <v>N</v>
          </cell>
          <cell r="SF200" t="str">
            <v>N</v>
          </cell>
          <cell r="SG200" t="str">
            <v>Y</v>
          </cell>
          <cell r="SH200" t="str">
            <v>Y</v>
          </cell>
          <cell r="SI200" t="str">
            <v>Y</v>
          </cell>
          <cell r="SJ200" t="str">
            <v>N</v>
          </cell>
          <cell r="SK200" t="str">
            <v>N</v>
          </cell>
          <cell r="SL200" t="str">
            <v>N</v>
          </cell>
          <cell r="SM200"/>
          <cell r="SN200" t="str">
            <v>N</v>
          </cell>
          <cell r="SO200" t="str">
            <v>N</v>
          </cell>
          <cell r="SP200" t="str">
            <v>N</v>
          </cell>
          <cell r="SQ200" t="str">
            <v>N</v>
          </cell>
          <cell r="SR200" t="str">
            <v>N</v>
          </cell>
          <cell r="SS200" t="str">
            <v>N</v>
          </cell>
          <cell r="ST200" t="str">
            <v>N</v>
          </cell>
          <cell r="SU200" t="str">
            <v>N</v>
          </cell>
          <cell r="SV200" t="str">
            <v>N</v>
          </cell>
          <cell r="SW200" t="str">
            <v>N</v>
          </cell>
          <cell r="SX200" t="str">
            <v>N</v>
          </cell>
          <cell r="SY200" t="str">
            <v>Y</v>
          </cell>
          <cell r="SZ200" t="str">
            <v>N</v>
          </cell>
          <cell r="TA200" t="str">
            <v>N</v>
          </cell>
          <cell r="TB200" t="str">
            <v>Y</v>
          </cell>
          <cell r="TC200" t="str">
            <v>N</v>
          </cell>
          <cell r="TD200" t="str">
            <v>N</v>
          </cell>
          <cell r="TE200" t="str">
            <v>N</v>
          </cell>
          <cell r="TF200" t="str">
            <v>N</v>
          </cell>
          <cell r="TG200" t="str">
            <v>N</v>
          </cell>
          <cell r="TH200" t="str">
            <v>N</v>
          </cell>
          <cell r="TI200" t="str">
            <v>N</v>
          </cell>
          <cell r="TJ200" t="str">
            <v>N</v>
          </cell>
          <cell r="TK200" t="str">
            <v>N</v>
          </cell>
          <cell r="TL200" t="str">
            <v>Y</v>
          </cell>
          <cell r="TM200" t="str">
            <v>Y</v>
          </cell>
          <cell r="TN200" t="str">
            <v>N</v>
          </cell>
          <cell r="TO200" t="str">
            <v>Y</v>
          </cell>
          <cell r="TP200" t="str">
            <v>N</v>
          </cell>
          <cell r="TQ200" t="str">
            <v>Y</v>
          </cell>
          <cell r="TR200"/>
          <cell r="TS200" t="str">
            <v>Y</v>
          </cell>
          <cell r="TT200" t="str">
            <v>Y</v>
          </cell>
          <cell r="TU200" t="str">
            <v>N</v>
          </cell>
          <cell r="TV200" t="str">
            <v>Y</v>
          </cell>
          <cell r="TW200" t="str">
            <v>Y</v>
          </cell>
          <cell r="TX200" t="str">
            <v>N</v>
          </cell>
          <cell r="TY200" t="str">
            <v>Y</v>
          </cell>
          <cell r="TZ200" t="str">
            <v>N</v>
          </cell>
          <cell r="UA200" t="str">
            <v>N</v>
          </cell>
          <cell r="UB200" t="str">
            <v>N</v>
          </cell>
          <cell r="UC200" t="str">
            <v>N</v>
          </cell>
          <cell r="UD200" t="str">
            <v>Y</v>
          </cell>
          <cell r="UE200" t="str">
            <v>N</v>
          </cell>
          <cell r="UF200" t="str">
            <v>N</v>
          </cell>
          <cell r="UG200" t="str">
            <v>N</v>
          </cell>
          <cell r="UH200" t="str">
            <v>Y</v>
          </cell>
          <cell r="UI200" t="str">
            <v>N</v>
          </cell>
          <cell r="UJ200" t="str">
            <v>N</v>
          </cell>
          <cell r="UK200" t="str">
            <v>N</v>
          </cell>
          <cell r="UL200" t="str">
            <v>N</v>
          </cell>
          <cell r="UM200" t="str">
            <v>Y</v>
          </cell>
          <cell r="UN200" t="str">
            <v>N</v>
          </cell>
          <cell r="UO200"/>
          <cell r="UP200" t="str">
            <v>Y</v>
          </cell>
          <cell r="UQ200" t="str">
            <v>N</v>
          </cell>
          <cell r="UR200"/>
          <cell r="US200" t="str">
            <v>N</v>
          </cell>
          <cell r="UT200" t="str">
            <v>N</v>
          </cell>
          <cell r="UU200" t="str">
            <v>Y</v>
          </cell>
          <cell r="UV200" t="str">
            <v>N</v>
          </cell>
          <cell r="UW200" t="str">
            <v>Y</v>
          </cell>
          <cell r="UX200" t="str">
            <v>Y</v>
          </cell>
          <cell r="UY200" t="str">
            <v>Y</v>
          </cell>
          <cell r="UZ200" t="str">
            <v>N</v>
          </cell>
          <cell r="VA200" t="str">
            <v>Y</v>
          </cell>
          <cell r="VB200" t="str">
            <v>Y</v>
          </cell>
          <cell r="VC200" t="str">
            <v>Y</v>
          </cell>
          <cell r="VD200" t="str">
            <v>N</v>
          </cell>
          <cell r="VE200" t="str">
            <v>N</v>
          </cell>
          <cell r="VF200" t="str">
            <v>N</v>
          </cell>
          <cell r="VG200"/>
          <cell r="VH200" t="str">
            <v>N</v>
          </cell>
          <cell r="VI200" t="str">
            <v>Y</v>
          </cell>
          <cell r="VJ200" t="str">
            <v>Y</v>
          </cell>
          <cell r="VK200" t="str">
            <v>Y</v>
          </cell>
          <cell r="VL200" t="str">
            <v>Y</v>
          </cell>
          <cell r="VM200"/>
          <cell r="VN200" t="str">
            <v>N</v>
          </cell>
          <cell r="VO200" t="str">
            <v>N</v>
          </cell>
          <cell r="VP200"/>
          <cell r="VQ200" t="str">
            <v>N</v>
          </cell>
          <cell r="VR200" t="str">
            <v>N</v>
          </cell>
          <cell r="VS200" t="str">
            <v>N</v>
          </cell>
          <cell r="VT200" t="str">
            <v>N</v>
          </cell>
          <cell r="VU200" t="str">
            <v>N</v>
          </cell>
          <cell r="VV200" t="str">
            <v>N</v>
          </cell>
          <cell r="VW200" t="str">
            <v>N</v>
          </cell>
          <cell r="VX200"/>
          <cell r="VY200" t="str">
            <v>N</v>
          </cell>
          <cell r="VZ200" t="str">
            <v>N</v>
          </cell>
          <cell r="WA200"/>
          <cell r="WB200"/>
          <cell r="WC200" t="str">
            <v>Y</v>
          </cell>
          <cell r="WD200" t="str">
            <v>N</v>
          </cell>
          <cell r="WE200" t="str">
            <v>N</v>
          </cell>
          <cell r="WF200"/>
          <cell r="WG200" t="str">
            <v>N</v>
          </cell>
          <cell r="WH200" t="str">
            <v>N</v>
          </cell>
          <cell r="WI200" t="str">
            <v>N</v>
          </cell>
          <cell r="WJ200"/>
          <cell r="WK200"/>
          <cell r="WL200" t="str">
            <v>N</v>
          </cell>
          <cell r="WM200" t="str">
            <v>N</v>
          </cell>
          <cell r="WN200" t="str">
            <v>Y</v>
          </cell>
          <cell r="WO200" t="str">
            <v>N</v>
          </cell>
          <cell r="WP200"/>
          <cell r="WQ200"/>
          <cell r="WR200" t="str">
            <v>Y</v>
          </cell>
          <cell r="WS200" t="str">
            <v>N</v>
          </cell>
          <cell r="WT200" t="str">
            <v>N</v>
          </cell>
          <cell r="WU200" t="str">
            <v>N</v>
          </cell>
          <cell r="WV200" t="str">
            <v>N</v>
          </cell>
          <cell r="WW200" t="str">
            <v>N</v>
          </cell>
          <cell r="WX200" t="str">
            <v>N</v>
          </cell>
          <cell r="WY200" t="str">
            <v>N</v>
          </cell>
          <cell r="WZ200" t="str">
            <v>N</v>
          </cell>
          <cell r="XA200"/>
          <cell r="XB200" t="str">
            <v>N</v>
          </cell>
          <cell r="XC200"/>
          <cell r="XD200"/>
          <cell r="XE200"/>
          <cell r="XF200"/>
          <cell r="XG200"/>
          <cell r="XH200"/>
          <cell r="XI200" t="str">
            <v>N</v>
          </cell>
          <cell r="XJ200"/>
          <cell r="XK200" t="str">
            <v>Y</v>
          </cell>
          <cell r="XL200" t="str">
            <v>N</v>
          </cell>
          <cell r="XM200"/>
          <cell r="XN200" t="str">
            <v>Y</v>
          </cell>
          <cell r="XO200"/>
          <cell r="XP200" t="str">
            <v>Y</v>
          </cell>
          <cell r="XQ200" t="str">
            <v>N</v>
          </cell>
          <cell r="XR200" t="str">
            <v>N</v>
          </cell>
          <cell r="XS200" t="str">
            <v>N</v>
          </cell>
          <cell r="XT200" t="str">
            <v>N</v>
          </cell>
          <cell r="XU200" t="str">
            <v>N</v>
          </cell>
          <cell r="XV200" t="str">
            <v>Y</v>
          </cell>
        </row>
        <row r="201">
          <cell r="E201" t="str">
            <v>Y</v>
          </cell>
          <cell r="F201" t="str">
            <v>Y</v>
          </cell>
          <cell r="G201" t="str">
            <v>Y</v>
          </cell>
          <cell r="H201" t="str">
            <v>Y</v>
          </cell>
          <cell r="I201" t="str">
            <v>Y</v>
          </cell>
          <cell r="J201" t="str">
            <v>Y</v>
          </cell>
          <cell r="K201" t="str">
            <v>Y</v>
          </cell>
          <cell r="L201" t="str">
            <v>Y</v>
          </cell>
          <cell r="M201" t="str">
            <v>Y</v>
          </cell>
          <cell r="N201" t="str">
            <v>Y</v>
          </cell>
          <cell r="O201"/>
          <cell r="P201" t="str">
            <v>Y</v>
          </cell>
          <cell r="Q201" t="str">
            <v>Y</v>
          </cell>
          <cell r="R201" t="str">
            <v>Y</v>
          </cell>
          <cell r="S201" t="str">
            <v>Y</v>
          </cell>
          <cell r="T201" t="str">
            <v>Y</v>
          </cell>
          <cell r="U201" t="str">
            <v>Y</v>
          </cell>
          <cell r="V201" t="str">
            <v>Y</v>
          </cell>
          <cell r="W201" t="str">
            <v>Y</v>
          </cell>
          <cell r="X201" t="str">
            <v>Y</v>
          </cell>
          <cell r="Y201" t="str">
            <v>Y</v>
          </cell>
          <cell r="Z201"/>
          <cell r="AA201" t="str">
            <v>Y</v>
          </cell>
          <cell r="AB201" t="str">
            <v>Y</v>
          </cell>
          <cell r="AC201" t="str">
            <v>Y</v>
          </cell>
          <cell r="AD201" t="str">
            <v>Y</v>
          </cell>
          <cell r="AE201" t="str">
            <v>Y</v>
          </cell>
          <cell r="AF201" t="str">
            <v>Y</v>
          </cell>
          <cell r="AG201" t="str">
            <v>Y</v>
          </cell>
          <cell r="AH201" t="str">
            <v>Y</v>
          </cell>
          <cell r="AI201" t="str">
            <v>Y</v>
          </cell>
          <cell r="AJ201" t="str">
            <v>Y</v>
          </cell>
          <cell r="AK201" t="str">
            <v>Y</v>
          </cell>
          <cell r="AL201" t="str">
            <v>Y</v>
          </cell>
          <cell r="AM201" t="str">
            <v>Y</v>
          </cell>
          <cell r="AN201" t="str">
            <v>Y</v>
          </cell>
          <cell r="AO201" t="str">
            <v>Y</v>
          </cell>
          <cell r="AP201" t="str">
            <v>Y</v>
          </cell>
          <cell r="AQ201" t="str">
            <v>Y</v>
          </cell>
          <cell r="AR201" t="str">
            <v>Y</v>
          </cell>
          <cell r="AS201" t="str">
            <v>Y</v>
          </cell>
          <cell r="AT201" t="str">
            <v>Y</v>
          </cell>
          <cell r="AU201" t="str">
            <v>Y</v>
          </cell>
          <cell r="AV201" t="str">
            <v>Y</v>
          </cell>
          <cell r="AW201" t="str">
            <v>Y</v>
          </cell>
          <cell r="AX201" t="str">
            <v>Y</v>
          </cell>
          <cell r="AY201"/>
          <cell r="AZ201" t="str">
            <v>Y</v>
          </cell>
          <cell r="BA201"/>
          <cell r="BB201" t="str">
            <v>N</v>
          </cell>
          <cell r="BC201" t="str">
            <v>Y</v>
          </cell>
          <cell r="BD201" t="str">
            <v>Y</v>
          </cell>
          <cell r="BE201" t="str">
            <v>Y</v>
          </cell>
          <cell r="BF201" t="str">
            <v>Y</v>
          </cell>
          <cell r="BG201" t="str">
            <v>N</v>
          </cell>
          <cell r="BH201" t="str">
            <v>N</v>
          </cell>
          <cell r="BI201" t="str">
            <v>Y</v>
          </cell>
          <cell r="BJ201" t="str">
            <v>Y</v>
          </cell>
          <cell r="BK201" t="str">
            <v>Y</v>
          </cell>
          <cell r="BL201" t="str">
            <v>Y</v>
          </cell>
          <cell r="BM201" t="str">
            <v>N</v>
          </cell>
          <cell r="BN201" t="str">
            <v>Y</v>
          </cell>
          <cell r="BO201" t="str">
            <v>Y</v>
          </cell>
          <cell r="BP201" t="str">
            <v>Y</v>
          </cell>
          <cell r="BQ201" t="str">
            <v>Y</v>
          </cell>
          <cell r="BR201" t="str">
            <v>Y</v>
          </cell>
          <cell r="BS201" t="str">
            <v>Y</v>
          </cell>
          <cell r="BT201" t="str">
            <v>Y</v>
          </cell>
          <cell r="BU201" t="str">
            <v>Y</v>
          </cell>
          <cell r="BV201" t="str">
            <v>Y</v>
          </cell>
          <cell r="BW201" t="str">
            <v>Y</v>
          </cell>
          <cell r="BX201" t="str">
            <v>Y</v>
          </cell>
          <cell r="BY201" t="str">
            <v>Y</v>
          </cell>
          <cell r="BZ201" t="str">
            <v>Y</v>
          </cell>
          <cell r="CA201" t="str">
            <v>Y</v>
          </cell>
          <cell r="CB201" t="str">
            <v>Y</v>
          </cell>
          <cell r="CC201" t="str">
            <v>N</v>
          </cell>
          <cell r="CD201" t="str">
            <v>Y</v>
          </cell>
          <cell r="CE201" t="str">
            <v>Y</v>
          </cell>
          <cell r="CF201" t="str">
            <v>Y</v>
          </cell>
          <cell r="CG201" t="str">
            <v>Y</v>
          </cell>
          <cell r="CH201" t="str">
            <v>Y</v>
          </cell>
          <cell r="CI201" t="str">
            <v>Y</v>
          </cell>
          <cell r="CJ201" t="str">
            <v>Y</v>
          </cell>
          <cell r="CK201" t="str">
            <v>Y</v>
          </cell>
          <cell r="CL201" t="str">
            <v>Y</v>
          </cell>
          <cell r="CM201"/>
          <cell r="CN201" t="str">
            <v>Y</v>
          </cell>
          <cell r="CO201" t="str">
            <v>Y</v>
          </cell>
          <cell r="CP201" t="str">
            <v>Y</v>
          </cell>
          <cell r="CQ201" t="str">
            <v>Y</v>
          </cell>
          <cell r="CR201"/>
          <cell r="CS201" t="str">
            <v>Y</v>
          </cell>
          <cell r="CT201" t="str">
            <v>Y</v>
          </cell>
          <cell r="CU201" t="str">
            <v>Y</v>
          </cell>
          <cell r="CV201" t="str">
            <v>Y</v>
          </cell>
          <cell r="CW201" t="str">
            <v>Y</v>
          </cell>
          <cell r="CX201" t="str">
            <v>Y</v>
          </cell>
          <cell r="CY201" t="str">
            <v>Y</v>
          </cell>
          <cell r="CZ201" t="str">
            <v>Y</v>
          </cell>
          <cell r="DA201" t="str">
            <v>Y</v>
          </cell>
          <cell r="DB201" t="str">
            <v>Y</v>
          </cell>
          <cell r="DC201" t="str">
            <v>Y</v>
          </cell>
          <cell r="DD201" t="str">
            <v>Y</v>
          </cell>
          <cell r="DE201" t="str">
            <v>Y</v>
          </cell>
          <cell r="DF201" t="str">
            <v>Y</v>
          </cell>
          <cell r="DG201" t="str">
            <v>Y</v>
          </cell>
          <cell r="DH201" t="str">
            <v>Y</v>
          </cell>
          <cell r="DI201" t="str">
            <v>Y</v>
          </cell>
          <cell r="DJ201" t="str">
            <v>Y</v>
          </cell>
          <cell r="DK201" t="str">
            <v>Y</v>
          </cell>
          <cell r="DL201" t="str">
            <v>Y</v>
          </cell>
          <cell r="DM201" t="str">
            <v>N</v>
          </cell>
          <cell r="DN201" t="str">
            <v>Y</v>
          </cell>
          <cell r="DO201" t="str">
            <v>Y</v>
          </cell>
          <cell r="DP201" t="str">
            <v>Y</v>
          </cell>
          <cell r="DQ201" t="str">
            <v>Y</v>
          </cell>
          <cell r="DR201" t="str">
            <v>Y</v>
          </cell>
          <cell r="DS201" t="str">
            <v>Y</v>
          </cell>
          <cell r="DT201" t="str">
            <v>Y</v>
          </cell>
          <cell r="DU201" t="str">
            <v>Y</v>
          </cell>
          <cell r="DV201" t="str">
            <v>Y</v>
          </cell>
          <cell r="DW201" t="str">
            <v>Y</v>
          </cell>
          <cell r="DX201" t="str">
            <v>Y</v>
          </cell>
          <cell r="DY201" t="str">
            <v>Y</v>
          </cell>
          <cell r="DZ201" t="str">
            <v>Y</v>
          </cell>
          <cell r="EA201" t="str">
            <v>Y</v>
          </cell>
          <cell r="EB201"/>
          <cell r="EC201" t="str">
            <v>Y</v>
          </cell>
          <cell r="ED201" t="str">
            <v>Y</v>
          </cell>
          <cell r="EE201" t="str">
            <v>Y</v>
          </cell>
          <cell r="EF201" t="str">
            <v>Y</v>
          </cell>
          <cell r="EG201" t="str">
            <v>Y</v>
          </cell>
          <cell r="EH201" t="str">
            <v>Y</v>
          </cell>
          <cell r="EI201" t="str">
            <v>N</v>
          </cell>
          <cell r="EJ201" t="str">
            <v>Y</v>
          </cell>
          <cell r="EK201" t="str">
            <v>Y</v>
          </cell>
          <cell r="EL201"/>
          <cell r="EM201" t="str">
            <v>N</v>
          </cell>
          <cell r="EN201" t="str">
            <v>Y</v>
          </cell>
          <cell r="EO201" t="str">
            <v>Y</v>
          </cell>
          <cell r="EP201" t="str">
            <v>Y</v>
          </cell>
          <cell r="EQ201" t="str">
            <v>N</v>
          </cell>
          <cell r="ER201" t="str">
            <v>Y</v>
          </cell>
          <cell r="ES201" t="str">
            <v>Y</v>
          </cell>
          <cell r="ET201" t="str">
            <v>Y</v>
          </cell>
          <cell r="EU201" t="str">
            <v>Y</v>
          </cell>
          <cell r="EV201" t="str">
            <v>Y</v>
          </cell>
          <cell r="EW201" t="str">
            <v>Y</v>
          </cell>
          <cell r="EX201" t="str">
            <v>Y</v>
          </cell>
          <cell r="EY201"/>
          <cell r="EZ201" t="str">
            <v>Y</v>
          </cell>
          <cell r="FA201" t="str">
            <v>Y</v>
          </cell>
          <cell r="FB201" t="str">
            <v>Y</v>
          </cell>
          <cell r="FC201" t="str">
            <v>Y</v>
          </cell>
          <cell r="FD201" t="str">
            <v>N</v>
          </cell>
          <cell r="FE201" t="str">
            <v>N</v>
          </cell>
          <cell r="FF201" t="str">
            <v>N</v>
          </cell>
          <cell r="FG201" t="str">
            <v>N</v>
          </cell>
          <cell r="FH201" t="str">
            <v>N</v>
          </cell>
          <cell r="FI201" t="str">
            <v>N</v>
          </cell>
          <cell r="FJ201" t="str">
            <v>N</v>
          </cell>
          <cell r="FK201" t="str">
            <v>N</v>
          </cell>
          <cell r="FL201" t="str">
            <v>Y</v>
          </cell>
          <cell r="FM201" t="str">
            <v>N</v>
          </cell>
          <cell r="FN201" t="str">
            <v>Y</v>
          </cell>
          <cell r="FO201" t="str">
            <v>N</v>
          </cell>
          <cell r="FP201" t="str">
            <v>N</v>
          </cell>
          <cell r="FQ201" t="str">
            <v>N</v>
          </cell>
          <cell r="FR201" t="str">
            <v>N</v>
          </cell>
          <cell r="FS201" t="str">
            <v>N</v>
          </cell>
          <cell r="FT201" t="str">
            <v>Y</v>
          </cell>
          <cell r="FU201" t="str">
            <v>N</v>
          </cell>
          <cell r="FV201" t="str">
            <v>N</v>
          </cell>
          <cell r="FW201" t="str">
            <v>N</v>
          </cell>
          <cell r="FX201" t="str">
            <v>N</v>
          </cell>
          <cell r="FY201" t="str">
            <v>N</v>
          </cell>
          <cell r="FZ201" t="str">
            <v>N</v>
          </cell>
          <cell r="GA201" t="str">
            <v>N</v>
          </cell>
          <cell r="GB201"/>
          <cell r="GC201" t="str">
            <v>N</v>
          </cell>
          <cell r="GD201" t="str">
            <v>Y</v>
          </cell>
          <cell r="GE201"/>
          <cell r="GF201" t="str">
            <v>Y</v>
          </cell>
          <cell r="GG201" t="str">
            <v>Y</v>
          </cell>
          <cell r="GH201" t="str">
            <v>Y</v>
          </cell>
          <cell r="GI201" t="str">
            <v>Y</v>
          </cell>
          <cell r="GJ201" t="str">
            <v>Y</v>
          </cell>
          <cell r="GK201" t="str">
            <v>Y</v>
          </cell>
          <cell r="GL201" t="str">
            <v>Y</v>
          </cell>
          <cell r="GM201" t="str">
            <v>Y</v>
          </cell>
          <cell r="GN201" t="str">
            <v>Y</v>
          </cell>
          <cell r="GO201" t="str">
            <v>Y</v>
          </cell>
          <cell r="GP201" t="str">
            <v>Y</v>
          </cell>
          <cell r="GQ201" t="str">
            <v>Y</v>
          </cell>
          <cell r="GR201" t="str">
            <v>Y</v>
          </cell>
          <cell r="GS201" t="str">
            <v>Y</v>
          </cell>
          <cell r="GT201" t="str">
            <v>Y</v>
          </cell>
          <cell r="GU201" t="str">
            <v>Y</v>
          </cell>
          <cell r="GV201" t="str">
            <v>Y</v>
          </cell>
          <cell r="GW201" t="str">
            <v>Y</v>
          </cell>
          <cell r="GX201" t="str">
            <v>Y</v>
          </cell>
          <cell r="GY201" t="str">
            <v>Y</v>
          </cell>
          <cell r="GZ201" t="str">
            <v>Y</v>
          </cell>
          <cell r="HA201" t="str">
            <v>Y</v>
          </cell>
          <cell r="HB201" t="str">
            <v>Y</v>
          </cell>
          <cell r="HC201" t="str">
            <v>Y</v>
          </cell>
          <cell r="HD201" t="str">
            <v>Y</v>
          </cell>
          <cell r="HE201" t="str">
            <v>Y</v>
          </cell>
          <cell r="HF201"/>
          <cell r="HG201" t="str">
            <v>Y</v>
          </cell>
          <cell r="HH201" t="str">
            <v>Y</v>
          </cell>
          <cell r="HI201" t="str">
            <v>Y</v>
          </cell>
          <cell r="HJ201" t="str">
            <v>Y</v>
          </cell>
          <cell r="HK201" t="str">
            <v>Y</v>
          </cell>
          <cell r="HL201" t="str">
            <v>N</v>
          </cell>
          <cell r="HM201" t="str">
            <v>Y</v>
          </cell>
          <cell r="HN201" t="str">
            <v>Y</v>
          </cell>
          <cell r="HO201" t="str">
            <v>Y</v>
          </cell>
          <cell r="HP201"/>
          <cell r="HQ201" t="str">
            <v>Y</v>
          </cell>
          <cell r="HR201" t="str">
            <v>Y</v>
          </cell>
          <cell r="HS201" t="str">
            <v>Y</v>
          </cell>
          <cell r="HT201" t="str">
            <v>Y</v>
          </cell>
          <cell r="HU201" t="str">
            <v>Y</v>
          </cell>
          <cell r="HV201" t="str">
            <v>Y</v>
          </cell>
          <cell r="HW201" t="str">
            <v>Y</v>
          </cell>
          <cell r="HX201" t="str">
            <v>Y</v>
          </cell>
          <cell r="HY201"/>
          <cell r="HZ201" t="str">
            <v>Y</v>
          </cell>
          <cell r="IA201" t="str">
            <v>Y</v>
          </cell>
          <cell r="IB201" t="str">
            <v>Y</v>
          </cell>
          <cell r="IC201" t="str">
            <v>Y</v>
          </cell>
          <cell r="ID201" t="str">
            <v>Y</v>
          </cell>
          <cell r="IE201" t="str">
            <v>N</v>
          </cell>
          <cell r="IF201" t="str">
            <v>N</v>
          </cell>
          <cell r="IG201" t="str">
            <v>N</v>
          </cell>
          <cell r="IH201" t="str">
            <v>Y</v>
          </cell>
          <cell r="II201"/>
          <cell r="IJ201" t="str">
            <v>Y</v>
          </cell>
          <cell r="IK201" t="str">
            <v>Y</v>
          </cell>
          <cell r="IL201" t="str">
            <v>Y</v>
          </cell>
          <cell r="IM201" t="str">
            <v>Y</v>
          </cell>
          <cell r="IN201"/>
          <cell r="IO201" t="str">
            <v>Y</v>
          </cell>
          <cell r="IP201" t="str">
            <v>Y</v>
          </cell>
          <cell r="IQ201" t="str">
            <v>Y</v>
          </cell>
          <cell r="IR201" t="str">
            <v>Y</v>
          </cell>
          <cell r="IS201" t="str">
            <v>Y</v>
          </cell>
          <cell r="IT201" t="str">
            <v>Y</v>
          </cell>
          <cell r="IU201" t="str">
            <v>Y</v>
          </cell>
          <cell r="IV201" t="str">
            <v>Y</v>
          </cell>
          <cell r="IW201"/>
          <cell r="IX201" t="str">
            <v>Y</v>
          </cell>
          <cell r="IY201" t="str">
            <v>Y</v>
          </cell>
          <cell r="IZ201" t="str">
            <v>Y</v>
          </cell>
          <cell r="JA201" t="str">
            <v>Y</v>
          </cell>
          <cell r="JB201" t="str">
            <v>Y</v>
          </cell>
          <cell r="JC201" t="str">
            <v>Y</v>
          </cell>
          <cell r="JD201" t="str">
            <v>Y</v>
          </cell>
          <cell r="JE201" t="str">
            <v>Y</v>
          </cell>
          <cell r="JF201" t="str">
            <v>Y</v>
          </cell>
          <cell r="JG201"/>
          <cell r="JH201" t="str">
            <v>Y</v>
          </cell>
          <cell r="JI201"/>
          <cell r="JJ201" t="str">
            <v>Y</v>
          </cell>
          <cell r="JK201" t="str">
            <v>Y</v>
          </cell>
          <cell r="JL201" t="str">
            <v>Y</v>
          </cell>
          <cell r="JM201" t="str">
            <v>Y</v>
          </cell>
          <cell r="JN201" t="str">
            <v>Y</v>
          </cell>
          <cell r="JO201" t="str">
            <v>Y</v>
          </cell>
          <cell r="JP201" t="str">
            <v>Y</v>
          </cell>
          <cell r="JQ201" t="str">
            <v>Y</v>
          </cell>
          <cell r="JR201" t="str">
            <v>N</v>
          </cell>
          <cell r="JS201" t="str">
            <v>Y</v>
          </cell>
          <cell r="JT201" t="str">
            <v>Y</v>
          </cell>
          <cell r="JU201" t="str">
            <v>N</v>
          </cell>
          <cell r="JV201" t="str">
            <v>Y</v>
          </cell>
          <cell r="JW201" t="str">
            <v>Y</v>
          </cell>
          <cell r="JX201" t="str">
            <v>Y</v>
          </cell>
          <cell r="JY201" t="str">
            <v>Y</v>
          </cell>
          <cell r="JZ201" t="str">
            <v>Y</v>
          </cell>
          <cell r="KA201" t="str">
            <v>Y</v>
          </cell>
          <cell r="KB201" t="str">
            <v>Y</v>
          </cell>
          <cell r="KC201" t="str">
            <v>Y</v>
          </cell>
          <cell r="KD201" t="str">
            <v>Y</v>
          </cell>
          <cell r="KE201" t="str">
            <v>Y</v>
          </cell>
          <cell r="KF201" t="str">
            <v>Y</v>
          </cell>
          <cell r="KG201" t="str">
            <v>Y</v>
          </cell>
          <cell r="KH201"/>
          <cell r="KI201" t="str">
            <v>Y</v>
          </cell>
          <cell r="KJ201" t="str">
            <v>Y</v>
          </cell>
          <cell r="KK201" t="str">
            <v>Y</v>
          </cell>
          <cell r="KL201" t="str">
            <v>Y</v>
          </cell>
          <cell r="KM201" t="str">
            <v>Y</v>
          </cell>
          <cell r="KN201" t="str">
            <v>Y</v>
          </cell>
          <cell r="KO201" t="str">
            <v>Y</v>
          </cell>
          <cell r="KP201" t="str">
            <v>Y</v>
          </cell>
          <cell r="KQ201" t="str">
            <v>Y</v>
          </cell>
          <cell r="KR201" t="str">
            <v>Y</v>
          </cell>
          <cell r="KS201" t="str">
            <v>Y</v>
          </cell>
          <cell r="KT201" t="str">
            <v>Y</v>
          </cell>
          <cell r="KU201" t="str">
            <v>Y</v>
          </cell>
          <cell r="KV201" t="str">
            <v>Y</v>
          </cell>
          <cell r="KW201" t="str">
            <v>Y</v>
          </cell>
          <cell r="KX201" t="str">
            <v>Y</v>
          </cell>
          <cell r="KY201" t="str">
            <v>Y</v>
          </cell>
          <cell r="KZ201" t="str">
            <v>Y</v>
          </cell>
          <cell r="LA201" t="str">
            <v>Y</v>
          </cell>
          <cell r="LB201" t="str">
            <v>Y</v>
          </cell>
          <cell r="LC201" t="str">
            <v>Y</v>
          </cell>
          <cell r="LD201" t="str">
            <v>Y</v>
          </cell>
          <cell r="LE201" t="str">
            <v>N</v>
          </cell>
          <cell r="LF201" t="str">
            <v>Y</v>
          </cell>
          <cell r="LG201" t="str">
            <v>Y</v>
          </cell>
          <cell r="LH201" t="str">
            <v>N</v>
          </cell>
          <cell r="LI201" t="str">
            <v>Y</v>
          </cell>
          <cell r="LJ201" t="str">
            <v>N</v>
          </cell>
          <cell r="LK201" t="str">
            <v>Y</v>
          </cell>
          <cell r="LL201" t="str">
            <v>N</v>
          </cell>
          <cell r="LM201" t="str">
            <v>Y</v>
          </cell>
          <cell r="LN201" t="str">
            <v>N</v>
          </cell>
          <cell r="LO201" t="str">
            <v>N</v>
          </cell>
          <cell r="LP201" t="str">
            <v>N</v>
          </cell>
          <cell r="LQ201" t="str">
            <v>Y</v>
          </cell>
          <cell r="LR201"/>
          <cell r="LS201" t="str">
            <v>Y</v>
          </cell>
          <cell r="LT201" t="str">
            <v>Y</v>
          </cell>
          <cell r="LU201" t="str">
            <v>Y</v>
          </cell>
          <cell r="LV201" t="str">
            <v>Y</v>
          </cell>
          <cell r="LW201" t="str">
            <v>Y</v>
          </cell>
          <cell r="LX201" t="str">
            <v>Y</v>
          </cell>
          <cell r="LY201" t="str">
            <v>Y</v>
          </cell>
          <cell r="LZ201" t="str">
            <v>Y</v>
          </cell>
          <cell r="MA201" t="str">
            <v>Y</v>
          </cell>
          <cell r="MB201" t="str">
            <v>Y</v>
          </cell>
          <cell r="MC201" t="str">
            <v>Y</v>
          </cell>
          <cell r="MD201" t="str">
            <v>Y</v>
          </cell>
          <cell r="ME201" t="str">
            <v>Y</v>
          </cell>
          <cell r="MF201" t="str">
            <v>Y</v>
          </cell>
          <cell r="MG201" t="str">
            <v>Y</v>
          </cell>
          <cell r="MH201" t="str">
            <v>Y</v>
          </cell>
          <cell r="MI201" t="str">
            <v>Y</v>
          </cell>
          <cell r="MJ201" t="str">
            <v>Y</v>
          </cell>
          <cell r="MK201" t="str">
            <v>Y</v>
          </cell>
          <cell r="ML201" t="str">
            <v>Y</v>
          </cell>
          <cell r="MM201" t="str">
            <v>Y</v>
          </cell>
          <cell r="MN201" t="str">
            <v>Y</v>
          </cell>
          <cell r="MO201" t="str">
            <v>Y</v>
          </cell>
          <cell r="MP201" t="str">
            <v>Y</v>
          </cell>
          <cell r="MQ201" t="str">
            <v>Y</v>
          </cell>
          <cell r="MR201" t="str">
            <v>Y</v>
          </cell>
          <cell r="MS201" t="str">
            <v>Y</v>
          </cell>
          <cell r="MT201" t="str">
            <v>Y</v>
          </cell>
          <cell r="MU201" t="str">
            <v>Y</v>
          </cell>
          <cell r="MV201" t="str">
            <v>N</v>
          </cell>
          <cell r="MW201" t="str">
            <v>Y</v>
          </cell>
          <cell r="MX201" t="str">
            <v>Y</v>
          </cell>
          <cell r="MY201" t="str">
            <v>Y</v>
          </cell>
          <cell r="MZ201" t="str">
            <v>Y</v>
          </cell>
          <cell r="NA201" t="str">
            <v>Y</v>
          </cell>
          <cell r="NB201" t="str">
            <v>Y</v>
          </cell>
          <cell r="NC201" t="str">
            <v>Y</v>
          </cell>
          <cell r="ND201" t="str">
            <v>Y</v>
          </cell>
          <cell r="NE201" t="str">
            <v>Y</v>
          </cell>
          <cell r="NF201" t="str">
            <v>Y</v>
          </cell>
          <cell r="NG201" t="str">
            <v>Y</v>
          </cell>
          <cell r="NH201" t="str">
            <v>Y</v>
          </cell>
          <cell r="NI201" t="str">
            <v>Y</v>
          </cell>
          <cell r="NJ201" t="str">
            <v>Y</v>
          </cell>
          <cell r="NK201" t="str">
            <v>Y</v>
          </cell>
          <cell r="NL201" t="str">
            <v>Y</v>
          </cell>
          <cell r="NM201" t="str">
            <v>Y</v>
          </cell>
          <cell r="NN201" t="str">
            <v>Y</v>
          </cell>
          <cell r="NO201" t="str">
            <v>Y</v>
          </cell>
          <cell r="NP201" t="str">
            <v>Y</v>
          </cell>
          <cell r="NQ201" t="str">
            <v>Y</v>
          </cell>
          <cell r="NR201" t="str">
            <v>Y</v>
          </cell>
          <cell r="NS201"/>
          <cell r="NT201"/>
          <cell r="NU201" t="str">
            <v>N</v>
          </cell>
          <cell r="NV201" t="str">
            <v>Y</v>
          </cell>
          <cell r="NW201" t="str">
            <v>Y</v>
          </cell>
          <cell r="NX201" t="str">
            <v>Y</v>
          </cell>
          <cell r="NY201" t="str">
            <v>Y</v>
          </cell>
          <cell r="NZ201" t="str">
            <v>Y</v>
          </cell>
          <cell r="OA201" t="str">
            <v>N</v>
          </cell>
          <cell r="OB201" t="str">
            <v>N</v>
          </cell>
          <cell r="OC201" t="str">
            <v>N</v>
          </cell>
          <cell r="OD201" t="str">
            <v>N</v>
          </cell>
          <cell r="OE201" t="str">
            <v>Y</v>
          </cell>
          <cell r="OF201" t="str">
            <v>N</v>
          </cell>
          <cell r="OG201" t="str">
            <v>N</v>
          </cell>
          <cell r="OH201"/>
          <cell r="OI201" t="str">
            <v>N</v>
          </cell>
          <cell r="OJ201" t="str">
            <v>N</v>
          </cell>
          <cell r="OK201" t="str">
            <v>N</v>
          </cell>
          <cell r="OL201" t="str">
            <v>N</v>
          </cell>
          <cell r="OM201" t="str">
            <v>N</v>
          </cell>
          <cell r="ON201" t="str">
            <v>N</v>
          </cell>
          <cell r="OO201" t="str">
            <v>N</v>
          </cell>
          <cell r="OP201"/>
          <cell r="OQ201" t="str">
            <v>N</v>
          </cell>
          <cell r="OR201" t="str">
            <v>N</v>
          </cell>
          <cell r="OS201" t="str">
            <v>N</v>
          </cell>
          <cell r="OT201"/>
          <cell r="OU201" t="str">
            <v>Y</v>
          </cell>
          <cell r="OV201" t="str">
            <v>Y</v>
          </cell>
          <cell r="OW201" t="str">
            <v>Y</v>
          </cell>
          <cell r="OX201" t="str">
            <v>Y</v>
          </cell>
          <cell r="OY201" t="str">
            <v>Y</v>
          </cell>
          <cell r="OZ201" t="str">
            <v>Y</v>
          </cell>
          <cell r="PA201" t="str">
            <v>Y</v>
          </cell>
          <cell r="PB201" t="str">
            <v>Y</v>
          </cell>
          <cell r="PC201" t="str">
            <v>Y</v>
          </cell>
          <cell r="PD201" t="str">
            <v>Y</v>
          </cell>
          <cell r="PE201" t="str">
            <v>Y</v>
          </cell>
          <cell r="PF201" t="str">
            <v>Y</v>
          </cell>
          <cell r="PG201" t="str">
            <v>Y</v>
          </cell>
          <cell r="PH201" t="str">
            <v>Y</v>
          </cell>
          <cell r="PI201" t="str">
            <v>Y</v>
          </cell>
          <cell r="PJ201" t="str">
            <v>Y</v>
          </cell>
          <cell r="PK201" t="str">
            <v>Y</v>
          </cell>
          <cell r="PL201" t="str">
            <v>Y</v>
          </cell>
          <cell r="PM201" t="str">
            <v>Y</v>
          </cell>
          <cell r="PN201" t="str">
            <v>Y</v>
          </cell>
          <cell r="PO201" t="str">
            <v>Y</v>
          </cell>
          <cell r="PP201" t="str">
            <v>Y</v>
          </cell>
          <cell r="PQ201" t="str">
            <v>N</v>
          </cell>
          <cell r="PR201" t="str">
            <v>Y</v>
          </cell>
          <cell r="PS201" t="str">
            <v>Y</v>
          </cell>
          <cell r="PT201" t="str">
            <v>Y</v>
          </cell>
          <cell r="PU201" t="str">
            <v>Y</v>
          </cell>
          <cell r="PV201" t="str">
            <v>Y</v>
          </cell>
          <cell r="PW201" t="str">
            <v>Y</v>
          </cell>
          <cell r="PX201" t="str">
            <v>Y</v>
          </cell>
          <cell r="PY201" t="str">
            <v>Y</v>
          </cell>
          <cell r="PZ201" t="str">
            <v>Y</v>
          </cell>
          <cell r="QA201"/>
          <cell r="QB201" t="str">
            <v>Y</v>
          </cell>
          <cell r="QC201" t="str">
            <v>Y</v>
          </cell>
          <cell r="QD201" t="str">
            <v>Y</v>
          </cell>
          <cell r="QE201" t="str">
            <v>Y</v>
          </cell>
          <cell r="QF201" t="str">
            <v>Y</v>
          </cell>
          <cell r="QG201" t="str">
            <v>Y</v>
          </cell>
          <cell r="QH201" t="str">
            <v>Y</v>
          </cell>
          <cell r="QI201" t="str">
            <v>Y</v>
          </cell>
          <cell r="QJ201" t="str">
            <v>Y</v>
          </cell>
          <cell r="QK201" t="str">
            <v>Y</v>
          </cell>
          <cell r="QL201" t="str">
            <v>Y</v>
          </cell>
          <cell r="QM201" t="str">
            <v>Y</v>
          </cell>
          <cell r="QN201" t="str">
            <v>Y</v>
          </cell>
          <cell r="QO201" t="str">
            <v>Y</v>
          </cell>
          <cell r="QP201" t="str">
            <v>Y</v>
          </cell>
          <cell r="QQ201" t="str">
            <v>Y</v>
          </cell>
          <cell r="QR201" t="str">
            <v>Y</v>
          </cell>
          <cell r="QS201" t="str">
            <v>Y</v>
          </cell>
          <cell r="QT201" t="str">
            <v>Y</v>
          </cell>
          <cell r="QU201" t="str">
            <v>Y</v>
          </cell>
          <cell r="QV201" t="str">
            <v>Y</v>
          </cell>
          <cell r="QW201" t="str">
            <v>Y</v>
          </cell>
          <cell r="QX201" t="str">
            <v>Y</v>
          </cell>
          <cell r="QY201" t="str">
            <v>Y</v>
          </cell>
          <cell r="QZ201"/>
          <cell r="RA201" t="str">
            <v>N</v>
          </cell>
          <cell r="RB201" t="str">
            <v>Y</v>
          </cell>
          <cell r="RC201" t="str">
            <v>Y</v>
          </cell>
          <cell r="RD201" t="str">
            <v>Y</v>
          </cell>
          <cell r="RE201" t="str">
            <v>Y</v>
          </cell>
          <cell r="RF201" t="str">
            <v>Y</v>
          </cell>
          <cell r="RG201" t="str">
            <v>Y</v>
          </cell>
          <cell r="RH201" t="str">
            <v>Y</v>
          </cell>
          <cell r="RI201" t="str">
            <v>Y</v>
          </cell>
          <cell r="RJ201" t="str">
            <v>Y</v>
          </cell>
          <cell r="RK201" t="str">
            <v>Y</v>
          </cell>
          <cell r="RL201" t="str">
            <v>Y</v>
          </cell>
          <cell r="RM201"/>
          <cell r="RN201" t="str">
            <v>Y</v>
          </cell>
          <cell r="RO201" t="str">
            <v>Y</v>
          </cell>
          <cell r="RP201" t="str">
            <v>Y</v>
          </cell>
          <cell r="RQ201" t="str">
            <v>Y</v>
          </cell>
          <cell r="RR201" t="str">
            <v>Y</v>
          </cell>
          <cell r="RS201" t="str">
            <v>Y</v>
          </cell>
          <cell r="RT201" t="str">
            <v>Y</v>
          </cell>
          <cell r="RU201" t="str">
            <v>Y</v>
          </cell>
          <cell r="RV201" t="str">
            <v>Y</v>
          </cell>
          <cell r="RW201" t="str">
            <v>Y</v>
          </cell>
          <cell r="RX201" t="str">
            <v>Y</v>
          </cell>
          <cell r="RY201"/>
          <cell r="RZ201" t="str">
            <v>Y</v>
          </cell>
          <cell r="SA201" t="str">
            <v>Y</v>
          </cell>
          <cell r="SB201" t="str">
            <v>Y</v>
          </cell>
          <cell r="SC201"/>
          <cell r="SD201" t="str">
            <v>N</v>
          </cell>
          <cell r="SE201" t="str">
            <v>Y</v>
          </cell>
          <cell r="SF201" t="str">
            <v>Y</v>
          </cell>
          <cell r="SG201" t="str">
            <v>Y</v>
          </cell>
          <cell r="SH201" t="str">
            <v>Y</v>
          </cell>
          <cell r="SI201" t="str">
            <v>Y</v>
          </cell>
          <cell r="SJ201" t="str">
            <v>Y</v>
          </cell>
          <cell r="SK201" t="str">
            <v>Y</v>
          </cell>
          <cell r="SL201" t="str">
            <v>Y</v>
          </cell>
          <cell r="SM201"/>
          <cell r="SN201" t="str">
            <v>Y</v>
          </cell>
          <cell r="SO201" t="str">
            <v>Y</v>
          </cell>
          <cell r="SP201" t="str">
            <v>Y</v>
          </cell>
          <cell r="SQ201" t="str">
            <v>Y</v>
          </cell>
          <cell r="SR201" t="str">
            <v>Y</v>
          </cell>
          <cell r="SS201" t="str">
            <v>Y</v>
          </cell>
          <cell r="ST201" t="str">
            <v>Y</v>
          </cell>
          <cell r="SU201" t="str">
            <v>Y</v>
          </cell>
          <cell r="SV201" t="str">
            <v>N</v>
          </cell>
          <cell r="SW201" t="str">
            <v>Y</v>
          </cell>
          <cell r="SX201" t="str">
            <v>Y</v>
          </cell>
          <cell r="SY201" t="str">
            <v>Y</v>
          </cell>
          <cell r="SZ201" t="str">
            <v>Y</v>
          </cell>
          <cell r="TA201" t="str">
            <v>Y</v>
          </cell>
          <cell r="TB201" t="str">
            <v>Y</v>
          </cell>
          <cell r="TC201" t="str">
            <v>Y</v>
          </cell>
          <cell r="TD201" t="str">
            <v>Y</v>
          </cell>
          <cell r="TE201" t="str">
            <v>Y</v>
          </cell>
          <cell r="TF201" t="str">
            <v>N</v>
          </cell>
          <cell r="TG201" t="str">
            <v>Y</v>
          </cell>
          <cell r="TH201" t="str">
            <v>Y</v>
          </cell>
          <cell r="TI201" t="str">
            <v>Y</v>
          </cell>
          <cell r="TJ201" t="str">
            <v>Y</v>
          </cell>
          <cell r="TK201" t="str">
            <v>Y</v>
          </cell>
          <cell r="TL201" t="str">
            <v>Y</v>
          </cell>
          <cell r="TM201" t="str">
            <v>Y</v>
          </cell>
          <cell r="TN201" t="str">
            <v>Y</v>
          </cell>
          <cell r="TO201" t="str">
            <v>Y</v>
          </cell>
          <cell r="TP201" t="str">
            <v>Y</v>
          </cell>
          <cell r="TQ201" t="str">
            <v>Y</v>
          </cell>
          <cell r="TR201"/>
          <cell r="TS201" t="str">
            <v>Y</v>
          </cell>
          <cell r="TT201" t="str">
            <v>Y</v>
          </cell>
          <cell r="TU201" t="str">
            <v>Y</v>
          </cell>
          <cell r="TV201" t="str">
            <v>Y</v>
          </cell>
          <cell r="TW201" t="str">
            <v>Y</v>
          </cell>
          <cell r="TX201" t="str">
            <v>Y</v>
          </cell>
          <cell r="TY201" t="str">
            <v>N</v>
          </cell>
          <cell r="TZ201" t="str">
            <v>Y</v>
          </cell>
          <cell r="UA201" t="str">
            <v>Y</v>
          </cell>
          <cell r="UB201" t="str">
            <v>N</v>
          </cell>
          <cell r="UC201" t="str">
            <v>Y</v>
          </cell>
          <cell r="UD201" t="str">
            <v>Y</v>
          </cell>
          <cell r="UE201" t="str">
            <v>Y</v>
          </cell>
          <cell r="UF201" t="str">
            <v>Y</v>
          </cell>
          <cell r="UG201" t="str">
            <v>Y</v>
          </cell>
          <cell r="UH201" t="str">
            <v>Y</v>
          </cell>
          <cell r="UI201" t="str">
            <v>Y</v>
          </cell>
          <cell r="UJ201" t="str">
            <v>Y</v>
          </cell>
          <cell r="UK201" t="str">
            <v>Y</v>
          </cell>
          <cell r="UL201" t="str">
            <v>Y</v>
          </cell>
          <cell r="UM201" t="str">
            <v>Y</v>
          </cell>
          <cell r="UN201" t="str">
            <v>Y</v>
          </cell>
          <cell r="UO201"/>
          <cell r="UP201" t="str">
            <v>Y</v>
          </cell>
          <cell r="UQ201" t="str">
            <v>Y</v>
          </cell>
          <cell r="UR201"/>
          <cell r="US201" t="str">
            <v>Y</v>
          </cell>
          <cell r="UT201" t="str">
            <v>Y</v>
          </cell>
          <cell r="UU201" t="str">
            <v>Y</v>
          </cell>
          <cell r="UV201" t="str">
            <v>Y</v>
          </cell>
          <cell r="UW201" t="str">
            <v>Y</v>
          </cell>
          <cell r="UX201" t="str">
            <v>N</v>
          </cell>
          <cell r="UY201" t="str">
            <v>Y</v>
          </cell>
          <cell r="UZ201" t="str">
            <v>Y</v>
          </cell>
          <cell r="VA201" t="str">
            <v>Y</v>
          </cell>
          <cell r="VB201" t="str">
            <v>Y</v>
          </cell>
          <cell r="VC201" t="str">
            <v>Y</v>
          </cell>
          <cell r="VD201" t="str">
            <v>Y</v>
          </cell>
          <cell r="VE201" t="str">
            <v>Y</v>
          </cell>
          <cell r="VF201" t="str">
            <v>Y</v>
          </cell>
          <cell r="VG201"/>
          <cell r="VH201" t="str">
            <v>Y</v>
          </cell>
          <cell r="VI201" t="str">
            <v>Y</v>
          </cell>
          <cell r="VJ201" t="str">
            <v>Y</v>
          </cell>
          <cell r="VK201" t="str">
            <v>Y</v>
          </cell>
          <cell r="VL201" t="str">
            <v>Y</v>
          </cell>
          <cell r="VM201"/>
          <cell r="VN201" t="str">
            <v>N</v>
          </cell>
          <cell r="VO201" t="str">
            <v>Y</v>
          </cell>
          <cell r="VP201"/>
          <cell r="VQ201" t="str">
            <v>Y</v>
          </cell>
          <cell r="VR201" t="str">
            <v>Y</v>
          </cell>
          <cell r="VS201" t="str">
            <v>Y</v>
          </cell>
          <cell r="VT201" t="str">
            <v>Y</v>
          </cell>
          <cell r="VU201" t="str">
            <v>N</v>
          </cell>
          <cell r="VV201" t="str">
            <v>N</v>
          </cell>
          <cell r="VW201" t="str">
            <v>Y</v>
          </cell>
          <cell r="VX201"/>
          <cell r="VY201" t="str">
            <v>Y</v>
          </cell>
          <cell r="VZ201" t="str">
            <v>Y</v>
          </cell>
          <cell r="WA201"/>
          <cell r="WB201"/>
          <cell r="WC201" t="str">
            <v>Y</v>
          </cell>
          <cell r="WD201" t="str">
            <v>Y</v>
          </cell>
          <cell r="WE201" t="str">
            <v>N</v>
          </cell>
          <cell r="WF201"/>
          <cell r="WG201" t="str">
            <v>Y</v>
          </cell>
          <cell r="WH201" t="str">
            <v>Y</v>
          </cell>
          <cell r="WI201" t="str">
            <v>Y</v>
          </cell>
          <cell r="WJ201"/>
          <cell r="WK201"/>
          <cell r="WL201" t="str">
            <v>Y</v>
          </cell>
          <cell r="WM201" t="str">
            <v>Y</v>
          </cell>
          <cell r="WN201" t="str">
            <v>Y</v>
          </cell>
          <cell r="WO201" t="str">
            <v>Y</v>
          </cell>
          <cell r="WP201"/>
          <cell r="WQ201"/>
          <cell r="WR201"/>
          <cell r="WS201" t="str">
            <v>Y</v>
          </cell>
          <cell r="WT201" t="str">
            <v>Y</v>
          </cell>
          <cell r="WU201" t="str">
            <v>Y</v>
          </cell>
          <cell r="WV201" t="str">
            <v>Y</v>
          </cell>
          <cell r="WW201" t="str">
            <v>Y</v>
          </cell>
          <cell r="WX201" t="str">
            <v>Y</v>
          </cell>
          <cell r="WY201" t="str">
            <v>Y</v>
          </cell>
          <cell r="WZ201" t="str">
            <v>Y</v>
          </cell>
          <cell r="XA201"/>
          <cell r="XB201" t="str">
            <v>Y</v>
          </cell>
          <cell r="XC201"/>
          <cell r="XD201"/>
          <cell r="XE201"/>
          <cell r="XF201"/>
          <cell r="XG201"/>
          <cell r="XH201"/>
          <cell r="XI201" t="str">
            <v>Y</v>
          </cell>
          <cell r="XJ201"/>
          <cell r="XK201" t="str">
            <v>Y</v>
          </cell>
          <cell r="XL201" t="str">
            <v>N</v>
          </cell>
          <cell r="XM201"/>
          <cell r="XN201" t="str">
            <v>Y</v>
          </cell>
          <cell r="XO201"/>
          <cell r="XP201" t="str">
            <v>Y</v>
          </cell>
          <cell r="XQ201" t="str">
            <v>Y</v>
          </cell>
          <cell r="XR201" t="str">
            <v>Y</v>
          </cell>
          <cell r="XS201" t="str">
            <v>Y</v>
          </cell>
          <cell r="XT201" t="str">
            <v>Y</v>
          </cell>
          <cell r="XU201" t="str">
            <v>Y</v>
          </cell>
          <cell r="XV201" t="str">
            <v>Y</v>
          </cell>
        </row>
        <row r="202">
          <cell r="E202" t="str">
            <v>Y</v>
          </cell>
          <cell r="F202" t="str">
            <v>Y</v>
          </cell>
          <cell r="G202" t="str">
            <v>Y</v>
          </cell>
          <cell r="H202" t="str">
            <v>Y</v>
          </cell>
          <cell r="I202" t="str">
            <v>Y</v>
          </cell>
          <cell r="J202" t="str">
            <v>Y</v>
          </cell>
          <cell r="K202" t="str">
            <v>Y</v>
          </cell>
          <cell r="L202" t="str">
            <v>Y</v>
          </cell>
          <cell r="M202" t="str">
            <v>Y</v>
          </cell>
          <cell r="N202" t="str">
            <v>Y</v>
          </cell>
          <cell r="O202"/>
          <cell r="P202" t="str">
            <v>Y</v>
          </cell>
          <cell r="Q202" t="str">
            <v>Y</v>
          </cell>
          <cell r="R202" t="str">
            <v>Y</v>
          </cell>
          <cell r="S202" t="str">
            <v>Y</v>
          </cell>
          <cell r="T202" t="str">
            <v>N</v>
          </cell>
          <cell r="U202" t="str">
            <v>Y</v>
          </cell>
          <cell r="V202" t="str">
            <v>Y</v>
          </cell>
          <cell r="W202" t="str">
            <v>N</v>
          </cell>
          <cell r="X202" t="str">
            <v>Y</v>
          </cell>
          <cell r="Y202" t="str">
            <v>Y</v>
          </cell>
          <cell r="Z202"/>
          <cell r="AA202" t="str">
            <v>N</v>
          </cell>
          <cell r="AB202" t="str">
            <v>N</v>
          </cell>
          <cell r="AC202" t="str">
            <v>Y</v>
          </cell>
          <cell r="AD202" t="str">
            <v>Y</v>
          </cell>
          <cell r="AE202" t="str">
            <v>Y</v>
          </cell>
          <cell r="AF202" t="str">
            <v>Y</v>
          </cell>
          <cell r="AG202" t="str">
            <v>Y</v>
          </cell>
          <cell r="AH202" t="str">
            <v>N</v>
          </cell>
          <cell r="AI202" t="str">
            <v>Y</v>
          </cell>
          <cell r="AJ202" t="str">
            <v>Y</v>
          </cell>
          <cell r="AK202" t="str">
            <v>Y</v>
          </cell>
          <cell r="AL202" t="str">
            <v>Y</v>
          </cell>
          <cell r="AM202" t="str">
            <v>Y</v>
          </cell>
          <cell r="AN202" t="str">
            <v>Y</v>
          </cell>
          <cell r="AO202" t="str">
            <v>Y</v>
          </cell>
          <cell r="AP202" t="str">
            <v>N</v>
          </cell>
          <cell r="AQ202" t="str">
            <v>Y</v>
          </cell>
          <cell r="AR202" t="str">
            <v>Y</v>
          </cell>
          <cell r="AS202" t="str">
            <v>Y</v>
          </cell>
          <cell r="AT202" t="str">
            <v>Y</v>
          </cell>
          <cell r="AU202" t="str">
            <v>Y</v>
          </cell>
          <cell r="AV202" t="str">
            <v>Y</v>
          </cell>
          <cell r="AW202" t="str">
            <v>Y</v>
          </cell>
          <cell r="AX202" t="str">
            <v>Y</v>
          </cell>
          <cell r="AY202"/>
          <cell r="AZ202" t="str">
            <v>N</v>
          </cell>
          <cell r="BA202"/>
          <cell r="BB202" t="str">
            <v>Y</v>
          </cell>
          <cell r="BC202" t="str">
            <v>Y</v>
          </cell>
          <cell r="BD202" t="str">
            <v>Y</v>
          </cell>
          <cell r="BE202" t="str">
            <v>Y</v>
          </cell>
          <cell r="BF202" t="str">
            <v>Y</v>
          </cell>
          <cell r="BG202" t="str">
            <v>Y</v>
          </cell>
          <cell r="BH202" t="str">
            <v>Y</v>
          </cell>
          <cell r="BI202" t="str">
            <v>Y</v>
          </cell>
          <cell r="BJ202" t="str">
            <v>Y</v>
          </cell>
          <cell r="BK202" t="str">
            <v>Y</v>
          </cell>
          <cell r="BL202" t="str">
            <v>Y</v>
          </cell>
          <cell r="BM202" t="str">
            <v>N</v>
          </cell>
          <cell r="BN202" t="str">
            <v>Y</v>
          </cell>
          <cell r="BO202" t="str">
            <v>Y</v>
          </cell>
          <cell r="BP202" t="str">
            <v>Y</v>
          </cell>
          <cell r="BQ202" t="str">
            <v>Y</v>
          </cell>
          <cell r="BR202" t="str">
            <v>Y</v>
          </cell>
          <cell r="BS202" t="str">
            <v>Y</v>
          </cell>
          <cell r="BT202" t="str">
            <v>Y</v>
          </cell>
          <cell r="BU202" t="str">
            <v>Y</v>
          </cell>
          <cell r="BV202" t="str">
            <v>Y</v>
          </cell>
          <cell r="BW202" t="str">
            <v>Y</v>
          </cell>
          <cell r="BX202" t="str">
            <v>Y</v>
          </cell>
          <cell r="BY202" t="str">
            <v>Y</v>
          </cell>
          <cell r="BZ202" t="str">
            <v>Y</v>
          </cell>
          <cell r="CA202" t="str">
            <v>Y</v>
          </cell>
          <cell r="CB202" t="str">
            <v>Y</v>
          </cell>
          <cell r="CC202" t="str">
            <v>NA</v>
          </cell>
          <cell r="CD202" t="str">
            <v>Y</v>
          </cell>
          <cell r="CE202" t="str">
            <v>Y</v>
          </cell>
          <cell r="CF202" t="str">
            <v>Y</v>
          </cell>
          <cell r="CG202" t="str">
            <v>Y</v>
          </cell>
          <cell r="CH202" t="str">
            <v>Y</v>
          </cell>
          <cell r="CI202" t="str">
            <v>Y</v>
          </cell>
          <cell r="CJ202" t="str">
            <v>Y</v>
          </cell>
          <cell r="CK202" t="str">
            <v>N</v>
          </cell>
          <cell r="CL202" t="str">
            <v>Y</v>
          </cell>
          <cell r="CM202"/>
          <cell r="CN202" t="str">
            <v>Y</v>
          </cell>
          <cell r="CO202" t="str">
            <v>Y</v>
          </cell>
          <cell r="CP202" t="str">
            <v>Y</v>
          </cell>
          <cell r="CQ202" t="str">
            <v>Y</v>
          </cell>
          <cell r="CR202"/>
          <cell r="CS202" t="str">
            <v>Y</v>
          </cell>
          <cell r="CT202" t="str">
            <v>Y</v>
          </cell>
          <cell r="CU202" t="str">
            <v>Y</v>
          </cell>
          <cell r="CV202" t="str">
            <v>Y</v>
          </cell>
          <cell r="CW202" t="str">
            <v>Y</v>
          </cell>
          <cell r="CX202" t="str">
            <v>Y</v>
          </cell>
          <cell r="CY202" t="str">
            <v>Y</v>
          </cell>
          <cell r="CZ202" t="str">
            <v>Y</v>
          </cell>
          <cell r="DA202" t="str">
            <v>Y</v>
          </cell>
          <cell r="DB202" t="str">
            <v>Y</v>
          </cell>
          <cell r="DC202" t="str">
            <v>Y</v>
          </cell>
          <cell r="DD202" t="str">
            <v>Y</v>
          </cell>
          <cell r="DE202" t="str">
            <v>Y</v>
          </cell>
          <cell r="DF202" t="str">
            <v>Y</v>
          </cell>
          <cell r="DG202" t="str">
            <v>Y</v>
          </cell>
          <cell r="DH202" t="str">
            <v>Y</v>
          </cell>
          <cell r="DI202" t="str">
            <v>Y</v>
          </cell>
          <cell r="DJ202" t="str">
            <v>Y</v>
          </cell>
          <cell r="DK202" t="str">
            <v>Y</v>
          </cell>
          <cell r="DL202" t="str">
            <v>Y</v>
          </cell>
          <cell r="DM202" t="str">
            <v>N</v>
          </cell>
          <cell r="DN202" t="str">
            <v>Y</v>
          </cell>
          <cell r="DO202" t="str">
            <v>Y</v>
          </cell>
          <cell r="DP202" t="str">
            <v>Y</v>
          </cell>
          <cell r="DQ202" t="str">
            <v>Y</v>
          </cell>
          <cell r="DR202" t="str">
            <v>Y</v>
          </cell>
          <cell r="DS202" t="str">
            <v>Y</v>
          </cell>
          <cell r="DT202" t="str">
            <v>Y</v>
          </cell>
          <cell r="DU202" t="str">
            <v>Y</v>
          </cell>
          <cell r="DV202" t="str">
            <v>Y</v>
          </cell>
          <cell r="DW202" t="str">
            <v>Y</v>
          </cell>
          <cell r="DX202" t="str">
            <v>N</v>
          </cell>
          <cell r="DY202" t="str">
            <v>Y</v>
          </cell>
          <cell r="DZ202" t="str">
            <v>Y</v>
          </cell>
          <cell r="EA202" t="str">
            <v>Y</v>
          </cell>
          <cell r="EB202"/>
          <cell r="EC202" t="str">
            <v>Y</v>
          </cell>
          <cell r="ED202" t="str">
            <v>Y</v>
          </cell>
          <cell r="EE202" t="str">
            <v>Y</v>
          </cell>
          <cell r="EF202" t="str">
            <v>Y</v>
          </cell>
          <cell r="EG202" t="str">
            <v>Y</v>
          </cell>
          <cell r="EH202" t="str">
            <v>Y</v>
          </cell>
          <cell r="EI202" t="str">
            <v>N</v>
          </cell>
          <cell r="EJ202" t="str">
            <v>Y</v>
          </cell>
          <cell r="EK202" t="str">
            <v>Y</v>
          </cell>
          <cell r="EL202"/>
          <cell r="EM202" t="str">
            <v>Y</v>
          </cell>
          <cell r="EN202" t="str">
            <v>Y</v>
          </cell>
          <cell r="EO202" t="str">
            <v>Y</v>
          </cell>
          <cell r="EP202" t="str">
            <v>Y</v>
          </cell>
          <cell r="EQ202" t="str">
            <v>Y</v>
          </cell>
          <cell r="ER202" t="str">
            <v>N</v>
          </cell>
          <cell r="ES202" t="str">
            <v>Y</v>
          </cell>
          <cell r="ET202" t="str">
            <v>Y</v>
          </cell>
          <cell r="EU202" t="str">
            <v>Y</v>
          </cell>
          <cell r="EV202" t="str">
            <v>Y</v>
          </cell>
          <cell r="EW202" t="str">
            <v>Y</v>
          </cell>
          <cell r="EX202" t="str">
            <v>Y</v>
          </cell>
          <cell r="EY202"/>
          <cell r="EZ202" t="str">
            <v>Y</v>
          </cell>
          <cell r="FA202" t="str">
            <v>Y</v>
          </cell>
          <cell r="FB202" t="str">
            <v>Y</v>
          </cell>
          <cell r="FC202" t="str">
            <v>Y</v>
          </cell>
          <cell r="FD202" t="str">
            <v>Y</v>
          </cell>
          <cell r="FE202" t="str">
            <v>Y</v>
          </cell>
          <cell r="FF202" t="str">
            <v>Y</v>
          </cell>
          <cell r="FG202" t="str">
            <v>Y</v>
          </cell>
          <cell r="FH202" t="str">
            <v>Y</v>
          </cell>
          <cell r="FI202" t="str">
            <v>Y</v>
          </cell>
          <cell r="FJ202" t="str">
            <v>N</v>
          </cell>
          <cell r="FK202" t="str">
            <v>N</v>
          </cell>
          <cell r="FL202" t="str">
            <v>Y</v>
          </cell>
          <cell r="FM202" t="str">
            <v>Y</v>
          </cell>
          <cell r="FN202" t="str">
            <v>Y</v>
          </cell>
          <cell r="FO202" t="str">
            <v>Y</v>
          </cell>
          <cell r="FP202" t="str">
            <v>Y</v>
          </cell>
          <cell r="FQ202" t="str">
            <v>Y</v>
          </cell>
          <cell r="FR202" t="str">
            <v>Y</v>
          </cell>
          <cell r="FS202" t="str">
            <v>Y</v>
          </cell>
          <cell r="FT202" t="str">
            <v>Y</v>
          </cell>
          <cell r="FU202" t="str">
            <v>Y</v>
          </cell>
          <cell r="FV202" t="str">
            <v>Y</v>
          </cell>
          <cell r="FW202" t="str">
            <v>N</v>
          </cell>
          <cell r="FX202" t="str">
            <v>Y</v>
          </cell>
          <cell r="FY202" t="str">
            <v>N</v>
          </cell>
          <cell r="FZ202" t="str">
            <v>Y</v>
          </cell>
          <cell r="GA202" t="str">
            <v>Y</v>
          </cell>
          <cell r="GB202" t="str">
            <v>Y</v>
          </cell>
          <cell r="GC202" t="str">
            <v>Y</v>
          </cell>
          <cell r="GD202" t="str">
            <v>Y</v>
          </cell>
          <cell r="GE202"/>
          <cell r="GF202" t="str">
            <v>Y</v>
          </cell>
          <cell r="GG202" t="str">
            <v>Y</v>
          </cell>
          <cell r="GH202" t="str">
            <v>Y</v>
          </cell>
          <cell r="GI202" t="str">
            <v>Y</v>
          </cell>
          <cell r="GJ202" t="str">
            <v>Y</v>
          </cell>
          <cell r="GK202" t="str">
            <v>Y</v>
          </cell>
          <cell r="GL202" t="str">
            <v>Y</v>
          </cell>
          <cell r="GM202" t="str">
            <v>Y</v>
          </cell>
          <cell r="GN202" t="str">
            <v>Y</v>
          </cell>
          <cell r="GO202" t="str">
            <v>Y</v>
          </cell>
          <cell r="GP202" t="str">
            <v>Y</v>
          </cell>
          <cell r="GQ202" t="str">
            <v>Y</v>
          </cell>
          <cell r="GR202" t="str">
            <v>N</v>
          </cell>
          <cell r="GS202" t="str">
            <v>Y</v>
          </cell>
          <cell r="GT202" t="str">
            <v>Y</v>
          </cell>
          <cell r="GU202" t="str">
            <v>Y</v>
          </cell>
          <cell r="GV202" t="str">
            <v>Y</v>
          </cell>
          <cell r="GW202" t="str">
            <v>Y</v>
          </cell>
          <cell r="GX202" t="str">
            <v>Y</v>
          </cell>
          <cell r="GY202" t="str">
            <v>Y</v>
          </cell>
          <cell r="GZ202" t="str">
            <v>Y</v>
          </cell>
          <cell r="HA202" t="str">
            <v>Y</v>
          </cell>
          <cell r="HB202" t="str">
            <v>Y</v>
          </cell>
          <cell r="HC202" t="str">
            <v>Y</v>
          </cell>
          <cell r="HD202" t="str">
            <v>Y</v>
          </cell>
          <cell r="HE202" t="str">
            <v>Y</v>
          </cell>
          <cell r="HF202"/>
          <cell r="HG202" t="str">
            <v>Y</v>
          </cell>
          <cell r="HH202" t="str">
            <v>Y</v>
          </cell>
          <cell r="HI202" t="str">
            <v>Y</v>
          </cell>
          <cell r="HJ202" t="str">
            <v>N</v>
          </cell>
          <cell r="HK202" t="str">
            <v>Y</v>
          </cell>
          <cell r="HL202" t="str">
            <v>Y</v>
          </cell>
          <cell r="HM202" t="str">
            <v>Y</v>
          </cell>
          <cell r="HN202" t="str">
            <v>Y</v>
          </cell>
          <cell r="HO202" t="str">
            <v>Y</v>
          </cell>
          <cell r="HP202"/>
          <cell r="HQ202" t="str">
            <v>Y</v>
          </cell>
          <cell r="HR202" t="str">
            <v>Y</v>
          </cell>
          <cell r="HS202" t="str">
            <v>Y</v>
          </cell>
          <cell r="HT202" t="str">
            <v>Y</v>
          </cell>
          <cell r="HU202" t="str">
            <v>Y</v>
          </cell>
          <cell r="HV202" t="str">
            <v>Y</v>
          </cell>
          <cell r="HW202" t="str">
            <v>Y</v>
          </cell>
          <cell r="HX202" t="str">
            <v>Y</v>
          </cell>
          <cell r="HY202"/>
          <cell r="HZ202" t="str">
            <v>Y</v>
          </cell>
          <cell r="IA202" t="str">
            <v>Y</v>
          </cell>
          <cell r="IB202" t="str">
            <v>Y</v>
          </cell>
          <cell r="IC202" t="str">
            <v>Y</v>
          </cell>
          <cell r="ID202" t="str">
            <v>Y</v>
          </cell>
          <cell r="IE202" t="str">
            <v>N</v>
          </cell>
          <cell r="IF202" t="str">
            <v>Y</v>
          </cell>
          <cell r="IG202" t="str">
            <v>Y</v>
          </cell>
          <cell r="IH202" t="str">
            <v>N</v>
          </cell>
          <cell r="II202"/>
          <cell r="IJ202" t="str">
            <v>Y</v>
          </cell>
          <cell r="IK202" t="str">
            <v>Y</v>
          </cell>
          <cell r="IL202" t="str">
            <v>Y</v>
          </cell>
          <cell r="IM202" t="str">
            <v>Y</v>
          </cell>
          <cell r="IN202"/>
          <cell r="IO202" t="str">
            <v>Y</v>
          </cell>
          <cell r="IP202" t="str">
            <v>Y</v>
          </cell>
          <cell r="IQ202" t="str">
            <v>Y</v>
          </cell>
          <cell r="IR202" t="str">
            <v>Y</v>
          </cell>
          <cell r="IS202" t="str">
            <v>Y</v>
          </cell>
          <cell r="IT202" t="str">
            <v>Y</v>
          </cell>
          <cell r="IU202" t="str">
            <v>Y</v>
          </cell>
          <cell r="IV202" t="str">
            <v>Y</v>
          </cell>
          <cell r="IW202"/>
          <cell r="IX202" t="str">
            <v>Y</v>
          </cell>
          <cell r="IY202" t="str">
            <v>Y</v>
          </cell>
          <cell r="IZ202" t="str">
            <v>Y</v>
          </cell>
          <cell r="JA202" t="str">
            <v>Y</v>
          </cell>
          <cell r="JB202" t="str">
            <v>Y</v>
          </cell>
          <cell r="JC202" t="str">
            <v>Y</v>
          </cell>
          <cell r="JD202" t="str">
            <v>Y</v>
          </cell>
          <cell r="JE202" t="str">
            <v>Y</v>
          </cell>
          <cell r="JF202" t="str">
            <v>Y</v>
          </cell>
          <cell r="JG202"/>
          <cell r="JH202" t="str">
            <v>Y</v>
          </cell>
          <cell r="JI202"/>
          <cell r="JJ202" t="str">
            <v>Y</v>
          </cell>
          <cell r="JK202" t="str">
            <v>Y</v>
          </cell>
          <cell r="JL202" t="str">
            <v>Y</v>
          </cell>
          <cell r="JM202" t="str">
            <v>Y</v>
          </cell>
          <cell r="JN202" t="str">
            <v>Y</v>
          </cell>
          <cell r="JO202" t="str">
            <v>Y</v>
          </cell>
          <cell r="JP202" t="str">
            <v>Y</v>
          </cell>
          <cell r="JQ202" t="str">
            <v>Y</v>
          </cell>
          <cell r="JR202" t="str">
            <v>N</v>
          </cell>
          <cell r="JS202" t="str">
            <v>Y</v>
          </cell>
          <cell r="JT202" t="str">
            <v>Y</v>
          </cell>
          <cell r="JU202" t="str">
            <v>N</v>
          </cell>
          <cell r="JV202" t="str">
            <v>Y</v>
          </cell>
          <cell r="JW202" t="str">
            <v>Y</v>
          </cell>
          <cell r="JX202" t="str">
            <v>Y</v>
          </cell>
          <cell r="JY202" t="str">
            <v>Y</v>
          </cell>
          <cell r="JZ202" t="str">
            <v>Y</v>
          </cell>
          <cell r="KA202" t="str">
            <v>Y</v>
          </cell>
          <cell r="KB202" t="str">
            <v>Y</v>
          </cell>
          <cell r="KC202" t="str">
            <v>Y</v>
          </cell>
          <cell r="KD202" t="str">
            <v>Y</v>
          </cell>
          <cell r="KE202" t="str">
            <v>Y</v>
          </cell>
          <cell r="KF202" t="str">
            <v>Y</v>
          </cell>
          <cell r="KG202" t="str">
            <v>Y</v>
          </cell>
          <cell r="KH202"/>
          <cell r="KI202" t="str">
            <v>Y</v>
          </cell>
          <cell r="KJ202" t="str">
            <v>Y</v>
          </cell>
          <cell r="KK202" t="str">
            <v>Y</v>
          </cell>
          <cell r="KL202" t="str">
            <v>Y</v>
          </cell>
          <cell r="KM202" t="str">
            <v>Y</v>
          </cell>
          <cell r="KN202" t="str">
            <v>Y</v>
          </cell>
          <cell r="KO202" t="str">
            <v>N</v>
          </cell>
          <cell r="KP202" t="str">
            <v>Y</v>
          </cell>
          <cell r="KQ202" t="str">
            <v>Y</v>
          </cell>
          <cell r="KR202" t="str">
            <v>N</v>
          </cell>
          <cell r="KS202" t="str">
            <v>Y</v>
          </cell>
          <cell r="KT202" t="str">
            <v>Y</v>
          </cell>
          <cell r="KU202" t="str">
            <v>Y</v>
          </cell>
          <cell r="KV202" t="str">
            <v>Y</v>
          </cell>
          <cell r="KW202" t="str">
            <v>Y</v>
          </cell>
          <cell r="KX202" t="str">
            <v>Y</v>
          </cell>
          <cell r="KY202" t="str">
            <v>Y</v>
          </cell>
          <cell r="KZ202" t="str">
            <v>Y</v>
          </cell>
          <cell r="LA202" t="str">
            <v>Y</v>
          </cell>
          <cell r="LB202" t="str">
            <v>Y</v>
          </cell>
          <cell r="LC202" t="str">
            <v>Y</v>
          </cell>
          <cell r="LD202" t="str">
            <v>Y</v>
          </cell>
          <cell r="LE202" t="str">
            <v>Y</v>
          </cell>
          <cell r="LF202" t="str">
            <v>Y</v>
          </cell>
          <cell r="LG202" t="str">
            <v>Y</v>
          </cell>
          <cell r="LH202" t="str">
            <v>Y</v>
          </cell>
          <cell r="LI202" t="str">
            <v>Y</v>
          </cell>
          <cell r="LJ202" t="str">
            <v>Y</v>
          </cell>
          <cell r="LK202" t="str">
            <v>Y</v>
          </cell>
          <cell r="LL202" t="str">
            <v>Y</v>
          </cell>
          <cell r="LM202" t="str">
            <v>Y</v>
          </cell>
          <cell r="LN202" t="str">
            <v>Y</v>
          </cell>
          <cell r="LO202" t="str">
            <v>Y</v>
          </cell>
          <cell r="LP202" t="str">
            <v>Y</v>
          </cell>
          <cell r="LQ202" t="str">
            <v>Y</v>
          </cell>
          <cell r="LR202"/>
          <cell r="LS202" t="str">
            <v>Y</v>
          </cell>
          <cell r="LT202" t="str">
            <v>Y</v>
          </cell>
          <cell r="LU202" t="str">
            <v>Y</v>
          </cell>
          <cell r="LV202" t="str">
            <v>Y</v>
          </cell>
          <cell r="LW202" t="str">
            <v>Y</v>
          </cell>
          <cell r="LX202" t="str">
            <v>Y</v>
          </cell>
          <cell r="LY202" t="str">
            <v>N</v>
          </cell>
          <cell r="LZ202" t="str">
            <v>Y</v>
          </cell>
          <cell r="MA202" t="str">
            <v>Y</v>
          </cell>
          <cell r="MB202" t="str">
            <v>Y</v>
          </cell>
          <cell r="MC202" t="str">
            <v>Y</v>
          </cell>
          <cell r="MD202" t="str">
            <v>Y</v>
          </cell>
          <cell r="ME202" t="str">
            <v>Y</v>
          </cell>
          <cell r="MF202" t="str">
            <v>Y</v>
          </cell>
          <cell r="MG202" t="str">
            <v>Y</v>
          </cell>
          <cell r="MH202" t="str">
            <v>Y</v>
          </cell>
          <cell r="MI202" t="str">
            <v>Y</v>
          </cell>
          <cell r="MJ202" t="str">
            <v>Y</v>
          </cell>
          <cell r="MK202" t="str">
            <v>Y</v>
          </cell>
          <cell r="ML202" t="str">
            <v>Y</v>
          </cell>
          <cell r="MM202" t="str">
            <v>Y</v>
          </cell>
          <cell r="MN202" t="str">
            <v>Y</v>
          </cell>
          <cell r="MO202" t="str">
            <v>Y</v>
          </cell>
          <cell r="MP202" t="str">
            <v>Y</v>
          </cell>
          <cell r="MQ202" t="str">
            <v>N</v>
          </cell>
          <cell r="MR202" t="str">
            <v>Y</v>
          </cell>
          <cell r="MS202" t="str">
            <v>Y</v>
          </cell>
          <cell r="MT202" t="str">
            <v>Y</v>
          </cell>
          <cell r="MU202" t="str">
            <v>Y</v>
          </cell>
          <cell r="MV202" t="str">
            <v>Y</v>
          </cell>
          <cell r="MW202" t="str">
            <v>Y</v>
          </cell>
          <cell r="MX202" t="str">
            <v>N</v>
          </cell>
          <cell r="MY202" t="str">
            <v>Y</v>
          </cell>
          <cell r="MZ202" t="str">
            <v>Y</v>
          </cell>
          <cell r="NA202" t="str">
            <v>Y</v>
          </cell>
          <cell r="NB202" t="str">
            <v>Y</v>
          </cell>
          <cell r="NC202" t="str">
            <v>Y</v>
          </cell>
          <cell r="ND202" t="str">
            <v>Y</v>
          </cell>
          <cell r="NE202" t="str">
            <v>Y</v>
          </cell>
          <cell r="NF202" t="str">
            <v>Y</v>
          </cell>
          <cell r="NG202" t="str">
            <v>Y</v>
          </cell>
          <cell r="NH202" t="str">
            <v>Y</v>
          </cell>
          <cell r="NI202" t="str">
            <v>Y</v>
          </cell>
          <cell r="NJ202" t="str">
            <v>Y</v>
          </cell>
          <cell r="NK202" t="str">
            <v>Y</v>
          </cell>
          <cell r="NL202" t="str">
            <v>Y</v>
          </cell>
          <cell r="NM202" t="str">
            <v>Y</v>
          </cell>
          <cell r="NN202" t="str">
            <v>Y</v>
          </cell>
          <cell r="NO202" t="str">
            <v>Y</v>
          </cell>
          <cell r="NP202" t="str">
            <v>Y</v>
          </cell>
          <cell r="NQ202" t="str">
            <v>Y</v>
          </cell>
          <cell r="NR202" t="str">
            <v>Y</v>
          </cell>
          <cell r="NS202" t="str">
            <v>Y</v>
          </cell>
          <cell r="NT202" t="str">
            <v>Y</v>
          </cell>
          <cell r="NU202" t="str">
            <v>Y</v>
          </cell>
          <cell r="NV202" t="str">
            <v>Y</v>
          </cell>
          <cell r="NW202" t="str">
            <v>Y</v>
          </cell>
          <cell r="NX202" t="str">
            <v>Y</v>
          </cell>
          <cell r="NY202" t="str">
            <v>Y</v>
          </cell>
          <cell r="NZ202" t="str">
            <v>Y</v>
          </cell>
          <cell r="OA202" t="str">
            <v>Y</v>
          </cell>
          <cell r="OB202" t="str">
            <v>Y</v>
          </cell>
          <cell r="OC202" t="str">
            <v>Y</v>
          </cell>
          <cell r="OD202" t="str">
            <v>Y</v>
          </cell>
          <cell r="OE202" t="str">
            <v>Y</v>
          </cell>
          <cell r="OF202" t="str">
            <v>Y</v>
          </cell>
          <cell r="OG202" t="str">
            <v>Y</v>
          </cell>
          <cell r="OH202"/>
          <cell r="OI202" t="str">
            <v>Y</v>
          </cell>
          <cell r="OJ202" t="str">
            <v>Y</v>
          </cell>
          <cell r="OK202" t="str">
            <v>Y</v>
          </cell>
          <cell r="OL202" t="str">
            <v>Y</v>
          </cell>
          <cell r="OM202" t="str">
            <v>Y</v>
          </cell>
          <cell r="ON202" t="str">
            <v>Y</v>
          </cell>
          <cell r="OO202" t="str">
            <v>Y</v>
          </cell>
          <cell r="OP202"/>
          <cell r="OQ202" t="str">
            <v>Y</v>
          </cell>
          <cell r="OR202" t="str">
            <v>Y</v>
          </cell>
          <cell r="OS202" t="str">
            <v>Y</v>
          </cell>
          <cell r="OT202"/>
          <cell r="OU202" t="str">
            <v>Y</v>
          </cell>
          <cell r="OV202" t="str">
            <v>Y</v>
          </cell>
          <cell r="OW202" t="str">
            <v>Y</v>
          </cell>
          <cell r="OX202" t="str">
            <v>Y</v>
          </cell>
          <cell r="OY202" t="str">
            <v>Y</v>
          </cell>
          <cell r="OZ202" t="str">
            <v>Y</v>
          </cell>
          <cell r="PA202" t="str">
            <v>Y</v>
          </cell>
          <cell r="PB202" t="str">
            <v>Y</v>
          </cell>
          <cell r="PC202" t="str">
            <v>Y</v>
          </cell>
          <cell r="PD202" t="str">
            <v>Y</v>
          </cell>
          <cell r="PE202" t="str">
            <v>Y</v>
          </cell>
          <cell r="PF202" t="str">
            <v>Y</v>
          </cell>
          <cell r="PG202" t="str">
            <v>Y</v>
          </cell>
          <cell r="PH202" t="str">
            <v>Y</v>
          </cell>
          <cell r="PI202" t="str">
            <v>Y</v>
          </cell>
          <cell r="PJ202" t="str">
            <v>Y</v>
          </cell>
          <cell r="PK202" t="str">
            <v>Y</v>
          </cell>
          <cell r="PL202" t="str">
            <v>Y</v>
          </cell>
          <cell r="PM202" t="str">
            <v>Y</v>
          </cell>
          <cell r="PN202" t="str">
            <v>Y</v>
          </cell>
          <cell r="PO202" t="str">
            <v>Y</v>
          </cell>
          <cell r="PP202" t="str">
            <v>Y</v>
          </cell>
          <cell r="PQ202" t="str">
            <v>Y</v>
          </cell>
          <cell r="PR202" t="str">
            <v>Y</v>
          </cell>
          <cell r="PS202" t="str">
            <v>Y</v>
          </cell>
          <cell r="PT202" t="str">
            <v>Y</v>
          </cell>
          <cell r="PU202" t="str">
            <v>Y</v>
          </cell>
          <cell r="PV202" t="str">
            <v>N</v>
          </cell>
          <cell r="PW202" t="str">
            <v>Y</v>
          </cell>
          <cell r="PX202" t="str">
            <v>Y</v>
          </cell>
          <cell r="PY202" t="str">
            <v>Y</v>
          </cell>
          <cell r="PZ202" t="str">
            <v>Y</v>
          </cell>
          <cell r="QA202"/>
          <cell r="QB202" t="str">
            <v>Y</v>
          </cell>
          <cell r="QC202" t="str">
            <v>Y</v>
          </cell>
          <cell r="QD202" t="str">
            <v>Y</v>
          </cell>
          <cell r="QE202" t="str">
            <v>Y</v>
          </cell>
          <cell r="QF202" t="str">
            <v>Y</v>
          </cell>
          <cell r="QG202" t="str">
            <v>Y</v>
          </cell>
          <cell r="QH202" t="str">
            <v>Y</v>
          </cell>
          <cell r="QI202" t="str">
            <v>Y</v>
          </cell>
          <cell r="QJ202" t="str">
            <v>Y</v>
          </cell>
          <cell r="QK202" t="str">
            <v>Y</v>
          </cell>
          <cell r="QL202" t="str">
            <v>Y</v>
          </cell>
          <cell r="QM202" t="str">
            <v>Y</v>
          </cell>
          <cell r="QN202" t="str">
            <v>Y</v>
          </cell>
          <cell r="QO202" t="str">
            <v>Y</v>
          </cell>
          <cell r="QP202" t="str">
            <v>Y</v>
          </cell>
          <cell r="QQ202" t="str">
            <v>Y</v>
          </cell>
          <cell r="QR202" t="str">
            <v>Y</v>
          </cell>
          <cell r="QS202" t="str">
            <v>Y</v>
          </cell>
          <cell r="QT202" t="str">
            <v>Y</v>
          </cell>
          <cell r="QU202" t="str">
            <v>Y</v>
          </cell>
          <cell r="QV202" t="str">
            <v>Y</v>
          </cell>
          <cell r="QW202" t="str">
            <v>Y</v>
          </cell>
          <cell r="QX202" t="str">
            <v>Y</v>
          </cell>
          <cell r="QY202" t="str">
            <v>Y</v>
          </cell>
          <cell r="QZ202"/>
          <cell r="RA202" t="str">
            <v>Y</v>
          </cell>
          <cell r="RB202" t="str">
            <v>Y</v>
          </cell>
          <cell r="RC202" t="str">
            <v>Y</v>
          </cell>
          <cell r="RD202" t="str">
            <v>Y</v>
          </cell>
          <cell r="RE202" t="str">
            <v>N</v>
          </cell>
          <cell r="RF202" t="str">
            <v>Y</v>
          </cell>
          <cell r="RG202" t="str">
            <v>Y</v>
          </cell>
          <cell r="RH202" t="str">
            <v>Y</v>
          </cell>
          <cell r="RI202" t="str">
            <v>Y</v>
          </cell>
          <cell r="RJ202" t="str">
            <v>Y</v>
          </cell>
          <cell r="RK202" t="str">
            <v>Y</v>
          </cell>
          <cell r="RL202" t="str">
            <v>Y</v>
          </cell>
          <cell r="RM202"/>
          <cell r="RN202" t="str">
            <v>Y</v>
          </cell>
          <cell r="RO202" t="str">
            <v>Y</v>
          </cell>
          <cell r="RP202" t="str">
            <v>Y</v>
          </cell>
          <cell r="RQ202" t="str">
            <v>Y</v>
          </cell>
          <cell r="RR202" t="str">
            <v>Y</v>
          </cell>
          <cell r="RS202" t="str">
            <v>Y</v>
          </cell>
          <cell r="RT202" t="str">
            <v>Y</v>
          </cell>
          <cell r="RU202" t="str">
            <v>N</v>
          </cell>
          <cell r="RV202" t="str">
            <v>Y</v>
          </cell>
          <cell r="RW202" t="str">
            <v>N</v>
          </cell>
          <cell r="RX202" t="str">
            <v>Y</v>
          </cell>
          <cell r="RY202"/>
          <cell r="RZ202" t="str">
            <v>Y</v>
          </cell>
          <cell r="SA202" t="str">
            <v>Y</v>
          </cell>
          <cell r="SB202" t="str">
            <v>Y</v>
          </cell>
          <cell r="SC202"/>
          <cell r="SD202"/>
          <cell r="SE202" t="str">
            <v>N</v>
          </cell>
          <cell r="SF202" t="str">
            <v>Y</v>
          </cell>
          <cell r="SG202" t="str">
            <v>Y</v>
          </cell>
          <cell r="SH202" t="str">
            <v>Y</v>
          </cell>
          <cell r="SI202" t="str">
            <v>Y</v>
          </cell>
          <cell r="SJ202" t="str">
            <v>Y</v>
          </cell>
          <cell r="SK202" t="str">
            <v>Y</v>
          </cell>
          <cell r="SL202" t="str">
            <v>Y</v>
          </cell>
          <cell r="SM202" t="str">
            <v>N</v>
          </cell>
          <cell r="SN202" t="str">
            <v>Y</v>
          </cell>
          <cell r="SO202" t="str">
            <v>Y</v>
          </cell>
          <cell r="SP202" t="str">
            <v>Y</v>
          </cell>
          <cell r="SQ202" t="str">
            <v>Y</v>
          </cell>
          <cell r="SR202" t="str">
            <v>Y</v>
          </cell>
          <cell r="SS202" t="str">
            <v>N</v>
          </cell>
          <cell r="ST202" t="str">
            <v>Y</v>
          </cell>
          <cell r="SU202" t="str">
            <v>Y</v>
          </cell>
          <cell r="SV202" t="str">
            <v>N</v>
          </cell>
          <cell r="SW202" t="str">
            <v>N</v>
          </cell>
          <cell r="SX202" t="str">
            <v>Y</v>
          </cell>
          <cell r="SY202" t="str">
            <v>Y</v>
          </cell>
          <cell r="SZ202" t="str">
            <v>Y</v>
          </cell>
          <cell r="TA202" t="str">
            <v>Y</v>
          </cell>
          <cell r="TB202" t="str">
            <v>Y</v>
          </cell>
          <cell r="TC202" t="str">
            <v>N</v>
          </cell>
          <cell r="TD202" t="str">
            <v>Y</v>
          </cell>
          <cell r="TE202" t="str">
            <v>Y</v>
          </cell>
          <cell r="TF202" t="str">
            <v>N</v>
          </cell>
          <cell r="TG202" t="str">
            <v>N</v>
          </cell>
          <cell r="TH202" t="str">
            <v>Y</v>
          </cell>
          <cell r="TI202" t="str">
            <v>Y</v>
          </cell>
          <cell r="TJ202" t="str">
            <v>Y</v>
          </cell>
          <cell r="TK202" t="str">
            <v>Y</v>
          </cell>
          <cell r="TL202" t="str">
            <v>Y</v>
          </cell>
          <cell r="TM202" t="str">
            <v>Y</v>
          </cell>
          <cell r="TN202" t="str">
            <v>Y</v>
          </cell>
          <cell r="TO202" t="str">
            <v>Y</v>
          </cell>
          <cell r="TP202" t="str">
            <v>Y</v>
          </cell>
          <cell r="TQ202" t="str">
            <v>Y</v>
          </cell>
          <cell r="TR202"/>
          <cell r="TS202" t="str">
            <v>Y</v>
          </cell>
          <cell r="TT202" t="str">
            <v>Y</v>
          </cell>
          <cell r="TU202" t="str">
            <v>Y</v>
          </cell>
          <cell r="TV202" t="str">
            <v>Y</v>
          </cell>
          <cell r="TW202" t="str">
            <v>Y</v>
          </cell>
          <cell r="TX202" t="str">
            <v>Y</v>
          </cell>
          <cell r="TY202" t="str">
            <v>Y</v>
          </cell>
          <cell r="TZ202" t="str">
            <v>Y</v>
          </cell>
          <cell r="UA202" t="str">
            <v>Y</v>
          </cell>
          <cell r="UB202"/>
          <cell r="UC202" t="str">
            <v>Y</v>
          </cell>
          <cell r="UD202" t="str">
            <v>Y</v>
          </cell>
          <cell r="UE202" t="str">
            <v>Y</v>
          </cell>
          <cell r="UF202" t="str">
            <v>N</v>
          </cell>
          <cell r="UG202" t="str">
            <v>Y</v>
          </cell>
          <cell r="UH202" t="str">
            <v>Y</v>
          </cell>
          <cell r="UI202" t="str">
            <v>Y</v>
          </cell>
          <cell r="UJ202" t="str">
            <v>Y</v>
          </cell>
          <cell r="UK202" t="str">
            <v>Y</v>
          </cell>
          <cell r="UL202" t="str">
            <v>Y</v>
          </cell>
          <cell r="UM202" t="str">
            <v>Y</v>
          </cell>
          <cell r="UN202" t="str">
            <v>Y</v>
          </cell>
          <cell r="UO202"/>
          <cell r="UP202" t="str">
            <v>Y</v>
          </cell>
          <cell r="UQ202" t="str">
            <v>Y</v>
          </cell>
          <cell r="UR202"/>
          <cell r="US202" t="str">
            <v>Y</v>
          </cell>
          <cell r="UT202" t="str">
            <v>N</v>
          </cell>
          <cell r="UU202" t="str">
            <v>Y</v>
          </cell>
          <cell r="UV202" t="str">
            <v>Y</v>
          </cell>
          <cell r="UW202" t="str">
            <v>Y</v>
          </cell>
          <cell r="UX202" t="str">
            <v>N</v>
          </cell>
          <cell r="UY202" t="str">
            <v>Y</v>
          </cell>
          <cell r="UZ202" t="str">
            <v>Y</v>
          </cell>
          <cell r="VA202" t="str">
            <v>Y</v>
          </cell>
          <cell r="VB202" t="str">
            <v>Y</v>
          </cell>
          <cell r="VC202" t="str">
            <v>Y</v>
          </cell>
          <cell r="VD202" t="str">
            <v>Y</v>
          </cell>
          <cell r="VE202" t="str">
            <v>Y</v>
          </cell>
          <cell r="VF202" t="str">
            <v>Y</v>
          </cell>
          <cell r="VG202"/>
          <cell r="VH202" t="str">
            <v>Y</v>
          </cell>
          <cell r="VI202" t="str">
            <v>Y</v>
          </cell>
          <cell r="VJ202" t="str">
            <v>Y</v>
          </cell>
          <cell r="VK202" t="str">
            <v>Y</v>
          </cell>
          <cell r="VL202" t="str">
            <v>Y</v>
          </cell>
          <cell r="VM202"/>
          <cell r="VN202" t="str">
            <v>Y</v>
          </cell>
          <cell r="VO202" t="str">
            <v>Y</v>
          </cell>
          <cell r="VP202"/>
          <cell r="VQ202" t="str">
            <v>Y</v>
          </cell>
          <cell r="VR202" t="str">
            <v>N</v>
          </cell>
          <cell r="VS202" t="str">
            <v>Y</v>
          </cell>
          <cell r="VT202" t="str">
            <v>Y</v>
          </cell>
          <cell r="VU202" t="str">
            <v>Y</v>
          </cell>
          <cell r="VV202" t="str">
            <v>N</v>
          </cell>
          <cell r="VW202" t="str">
            <v>Y</v>
          </cell>
          <cell r="VX202"/>
          <cell r="VY202" t="str">
            <v>Y</v>
          </cell>
          <cell r="VZ202" t="str">
            <v>N</v>
          </cell>
          <cell r="WA202"/>
          <cell r="WB202"/>
          <cell r="WC202" t="str">
            <v>Y</v>
          </cell>
          <cell r="WD202" t="str">
            <v>Y</v>
          </cell>
          <cell r="WE202" t="str">
            <v>N</v>
          </cell>
          <cell r="WF202"/>
          <cell r="WG202" t="str">
            <v>Y</v>
          </cell>
          <cell r="WH202" t="str">
            <v>N</v>
          </cell>
          <cell r="WI202" t="str">
            <v>Y</v>
          </cell>
          <cell r="WJ202"/>
          <cell r="WK202"/>
          <cell r="WL202" t="str">
            <v>Y</v>
          </cell>
          <cell r="WM202" t="str">
            <v>Y</v>
          </cell>
          <cell r="WN202" t="str">
            <v>Y</v>
          </cell>
          <cell r="WO202" t="str">
            <v>Y</v>
          </cell>
          <cell r="WP202"/>
          <cell r="WQ202"/>
          <cell r="WR202" t="str">
            <v>Y</v>
          </cell>
          <cell r="WS202" t="str">
            <v>Y</v>
          </cell>
          <cell r="WT202" t="str">
            <v>Y</v>
          </cell>
          <cell r="WU202" t="str">
            <v>Y</v>
          </cell>
          <cell r="WV202" t="str">
            <v>Y</v>
          </cell>
          <cell r="WW202" t="str">
            <v>N</v>
          </cell>
          <cell r="WX202" t="str">
            <v>Y</v>
          </cell>
          <cell r="WY202" t="str">
            <v>Y</v>
          </cell>
          <cell r="WZ202" t="str">
            <v>Y</v>
          </cell>
          <cell r="XA202"/>
          <cell r="XB202" t="str">
            <v>Y</v>
          </cell>
          <cell r="XC202"/>
          <cell r="XD202"/>
          <cell r="XE202"/>
          <cell r="XF202"/>
          <cell r="XG202"/>
          <cell r="XH202"/>
          <cell r="XI202" t="str">
            <v>Y</v>
          </cell>
          <cell r="XJ202"/>
          <cell r="XK202" t="str">
            <v>Y</v>
          </cell>
          <cell r="XL202" t="str">
            <v>Y</v>
          </cell>
          <cell r="XM202"/>
          <cell r="XN202" t="str">
            <v>Y</v>
          </cell>
          <cell r="XO202"/>
          <cell r="XP202" t="str">
            <v>Y</v>
          </cell>
          <cell r="XQ202" t="str">
            <v>Y</v>
          </cell>
          <cell r="XR202" t="str">
            <v>Y</v>
          </cell>
          <cell r="XS202" t="str">
            <v>Y</v>
          </cell>
          <cell r="XT202" t="str">
            <v>Y</v>
          </cell>
          <cell r="XU202" t="str">
            <v>Y</v>
          </cell>
          <cell r="XV202" t="str">
            <v>Y</v>
          </cell>
        </row>
        <row r="203">
          <cell r="E203" t="str">
            <v>Y</v>
          </cell>
          <cell r="F203" t="str">
            <v>Y</v>
          </cell>
          <cell r="G203" t="str">
            <v>Y</v>
          </cell>
          <cell r="H203" t="str">
            <v>Y</v>
          </cell>
          <cell r="I203" t="str">
            <v>Y</v>
          </cell>
          <cell r="J203" t="str">
            <v>Y</v>
          </cell>
          <cell r="K203" t="str">
            <v>Y</v>
          </cell>
          <cell r="L203" t="str">
            <v>N</v>
          </cell>
          <cell r="M203" t="str">
            <v>Y</v>
          </cell>
          <cell r="N203" t="str">
            <v>Y</v>
          </cell>
          <cell r="O203"/>
          <cell r="P203" t="str">
            <v>Y</v>
          </cell>
          <cell r="Q203" t="str">
            <v>Y</v>
          </cell>
          <cell r="R203" t="str">
            <v>Y</v>
          </cell>
          <cell r="S203" t="str">
            <v>Y</v>
          </cell>
          <cell r="T203" t="str">
            <v>Y</v>
          </cell>
          <cell r="U203" t="str">
            <v>Y</v>
          </cell>
          <cell r="V203" t="str">
            <v>Y</v>
          </cell>
          <cell r="W203" t="str">
            <v>Y</v>
          </cell>
          <cell r="X203" t="str">
            <v>Y</v>
          </cell>
          <cell r="Y203" t="str">
            <v>Y</v>
          </cell>
          <cell r="Z203"/>
          <cell r="AA203" t="str">
            <v>N</v>
          </cell>
          <cell r="AB203" t="str">
            <v>N</v>
          </cell>
          <cell r="AC203" t="str">
            <v>Y</v>
          </cell>
          <cell r="AD203" t="str">
            <v>N</v>
          </cell>
          <cell r="AE203" t="str">
            <v>N</v>
          </cell>
          <cell r="AF203" t="str">
            <v>Y</v>
          </cell>
          <cell r="AG203" t="str">
            <v>Y</v>
          </cell>
          <cell r="AH203" t="str">
            <v>Y</v>
          </cell>
          <cell r="AI203" t="str">
            <v>Y</v>
          </cell>
          <cell r="AJ203" t="str">
            <v>N</v>
          </cell>
          <cell r="AK203" t="str">
            <v>N</v>
          </cell>
          <cell r="AL203" t="str">
            <v>Y</v>
          </cell>
          <cell r="AM203" t="str">
            <v>Y</v>
          </cell>
          <cell r="AN203" t="str">
            <v>N</v>
          </cell>
          <cell r="AO203" t="str">
            <v>Y</v>
          </cell>
          <cell r="AP203" t="str">
            <v>N</v>
          </cell>
          <cell r="AQ203" t="str">
            <v>Y</v>
          </cell>
          <cell r="AR203" t="str">
            <v>Y</v>
          </cell>
          <cell r="AS203" t="str">
            <v>Y</v>
          </cell>
          <cell r="AT203" t="str">
            <v>Y</v>
          </cell>
          <cell r="AU203" t="str">
            <v>Y</v>
          </cell>
          <cell r="AV203" t="str">
            <v>Y</v>
          </cell>
          <cell r="AW203" t="str">
            <v>N</v>
          </cell>
          <cell r="AX203" t="str">
            <v>N</v>
          </cell>
          <cell r="AY203"/>
          <cell r="AZ203" t="str">
            <v>N</v>
          </cell>
          <cell r="BA203"/>
          <cell r="BB203" t="str">
            <v>N</v>
          </cell>
          <cell r="BC203" t="str">
            <v>N</v>
          </cell>
          <cell r="BD203" t="str">
            <v>Y</v>
          </cell>
          <cell r="BE203" t="str">
            <v>Y</v>
          </cell>
          <cell r="BF203" t="str">
            <v>Y</v>
          </cell>
          <cell r="BG203" t="str">
            <v>Y</v>
          </cell>
          <cell r="BH203" t="str">
            <v>N</v>
          </cell>
          <cell r="BI203" t="str">
            <v>Y</v>
          </cell>
          <cell r="BJ203" t="str">
            <v>Y</v>
          </cell>
          <cell r="BK203" t="str">
            <v>Y</v>
          </cell>
          <cell r="BL203" t="str">
            <v>Y</v>
          </cell>
          <cell r="BM203" t="str">
            <v>N</v>
          </cell>
          <cell r="BN203" t="str">
            <v>Y</v>
          </cell>
          <cell r="BO203" t="str">
            <v>N</v>
          </cell>
          <cell r="BP203" t="str">
            <v>Y</v>
          </cell>
          <cell r="BQ203" t="str">
            <v>Y</v>
          </cell>
          <cell r="BR203" t="str">
            <v>Y</v>
          </cell>
          <cell r="BS203" t="str">
            <v>Y</v>
          </cell>
          <cell r="BT203" t="str">
            <v>Y</v>
          </cell>
          <cell r="BU203" t="str">
            <v>Y</v>
          </cell>
          <cell r="BV203" t="str">
            <v>Y</v>
          </cell>
          <cell r="BW203" t="str">
            <v>Y</v>
          </cell>
          <cell r="BX203" t="str">
            <v>Y</v>
          </cell>
          <cell r="BY203" t="str">
            <v>Y</v>
          </cell>
          <cell r="BZ203" t="str">
            <v>Y</v>
          </cell>
          <cell r="CA203" t="str">
            <v>Y</v>
          </cell>
          <cell r="CB203" t="str">
            <v>Y</v>
          </cell>
          <cell r="CC203" t="str">
            <v>NA</v>
          </cell>
          <cell r="CD203" t="str">
            <v>Y</v>
          </cell>
          <cell r="CE203" t="str">
            <v>Y</v>
          </cell>
          <cell r="CF203" t="str">
            <v>Y</v>
          </cell>
          <cell r="CG203" t="str">
            <v>Y</v>
          </cell>
          <cell r="CH203" t="str">
            <v>Y</v>
          </cell>
          <cell r="CI203" t="str">
            <v>Y</v>
          </cell>
          <cell r="CJ203" t="str">
            <v>N</v>
          </cell>
          <cell r="CK203" t="str">
            <v>N</v>
          </cell>
          <cell r="CL203" t="str">
            <v>Y</v>
          </cell>
          <cell r="CM203"/>
          <cell r="CN203" t="str">
            <v>Y</v>
          </cell>
          <cell r="CO203" t="str">
            <v>N</v>
          </cell>
          <cell r="CP203" t="str">
            <v>Y</v>
          </cell>
          <cell r="CQ203" t="str">
            <v>Y</v>
          </cell>
          <cell r="CR203"/>
          <cell r="CS203" t="str">
            <v>Y</v>
          </cell>
          <cell r="CT203" t="str">
            <v>Y</v>
          </cell>
          <cell r="CU203" t="str">
            <v>Y</v>
          </cell>
          <cell r="CV203" t="str">
            <v>Y</v>
          </cell>
          <cell r="CW203" t="str">
            <v>N</v>
          </cell>
          <cell r="CX203" t="str">
            <v>Y</v>
          </cell>
          <cell r="CY203" t="str">
            <v>Y</v>
          </cell>
          <cell r="CZ203" t="str">
            <v>Y</v>
          </cell>
          <cell r="DA203" t="str">
            <v>Y</v>
          </cell>
          <cell r="DB203" t="str">
            <v>Y</v>
          </cell>
          <cell r="DC203" t="str">
            <v>Y</v>
          </cell>
          <cell r="DD203" t="str">
            <v>Y</v>
          </cell>
          <cell r="DE203" t="str">
            <v>Y</v>
          </cell>
          <cell r="DF203" t="str">
            <v>Y</v>
          </cell>
          <cell r="DG203" t="str">
            <v>Y</v>
          </cell>
          <cell r="DH203" t="str">
            <v>Y</v>
          </cell>
          <cell r="DI203" t="str">
            <v>Y</v>
          </cell>
          <cell r="DJ203" t="str">
            <v>Y</v>
          </cell>
          <cell r="DK203" t="str">
            <v>Y</v>
          </cell>
          <cell r="DL203" t="str">
            <v>Y</v>
          </cell>
          <cell r="DM203" t="str">
            <v>N</v>
          </cell>
          <cell r="DN203" t="str">
            <v>Y</v>
          </cell>
          <cell r="DO203" t="str">
            <v>Y</v>
          </cell>
          <cell r="DP203" t="str">
            <v>Y</v>
          </cell>
          <cell r="DQ203" t="str">
            <v>Y</v>
          </cell>
          <cell r="DR203" t="str">
            <v>Y</v>
          </cell>
          <cell r="DS203" t="str">
            <v>Y</v>
          </cell>
          <cell r="DT203" t="str">
            <v>N</v>
          </cell>
          <cell r="DU203" t="str">
            <v>N</v>
          </cell>
          <cell r="DV203" t="str">
            <v>Y</v>
          </cell>
          <cell r="DW203" t="str">
            <v>N</v>
          </cell>
          <cell r="DX203" t="str">
            <v>N</v>
          </cell>
          <cell r="DY203" t="str">
            <v>Y</v>
          </cell>
          <cell r="DZ203" t="str">
            <v>Y</v>
          </cell>
          <cell r="EA203" t="str">
            <v>Y</v>
          </cell>
          <cell r="EB203"/>
          <cell r="EC203" t="str">
            <v>Y</v>
          </cell>
          <cell r="ED203" t="str">
            <v>Y</v>
          </cell>
          <cell r="EE203" t="str">
            <v>Y</v>
          </cell>
          <cell r="EF203" t="str">
            <v>Y</v>
          </cell>
          <cell r="EG203" t="str">
            <v>Y</v>
          </cell>
          <cell r="EH203" t="str">
            <v>Y</v>
          </cell>
          <cell r="EI203" t="str">
            <v>N</v>
          </cell>
          <cell r="EJ203" t="str">
            <v>N</v>
          </cell>
          <cell r="EK203" t="str">
            <v>Y</v>
          </cell>
          <cell r="EL203"/>
          <cell r="EM203" t="str">
            <v>Y</v>
          </cell>
          <cell r="EN203" t="str">
            <v>Y</v>
          </cell>
          <cell r="EO203" t="str">
            <v>Y</v>
          </cell>
          <cell r="EP203" t="str">
            <v>Y</v>
          </cell>
          <cell r="EQ203" t="str">
            <v>N</v>
          </cell>
          <cell r="ER203" t="str">
            <v>N</v>
          </cell>
          <cell r="ES203" t="str">
            <v>Y</v>
          </cell>
          <cell r="ET203" t="str">
            <v>N</v>
          </cell>
          <cell r="EU203" t="str">
            <v>Y</v>
          </cell>
          <cell r="EV203" t="str">
            <v>Y</v>
          </cell>
          <cell r="EW203" t="str">
            <v>Y</v>
          </cell>
          <cell r="EX203" t="str">
            <v>Y</v>
          </cell>
          <cell r="EY203"/>
          <cell r="EZ203" t="str">
            <v>N</v>
          </cell>
          <cell r="FA203" t="str">
            <v>Y</v>
          </cell>
          <cell r="FB203" t="str">
            <v>Y</v>
          </cell>
          <cell r="FC203" t="str">
            <v>N</v>
          </cell>
          <cell r="FD203" t="str">
            <v>N</v>
          </cell>
          <cell r="FE203" t="str">
            <v>N</v>
          </cell>
          <cell r="FF203" t="str">
            <v>Y</v>
          </cell>
          <cell r="FG203" t="str">
            <v>Y</v>
          </cell>
          <cell r="FH203" t="str">
            <v>Y</v>
          </cell>
          <cell r="FI203" t="str">
            <v>Y</v>
          </cell>
          <cell r="FJ203" t="str">
            <v>N</v>
          </cell>
          <cell r="FK203" t="str">
            <v>N</v>
          </cell>
          <cell r="FL203" t="str">
            <v>Y</v>
          </cell>
          <cell r="FM203" t="str">
            <v>Y</v>
          </cell>
          <cell r="FN203" t="str">
            <v>N</v>
          </cell>
          <cell r="FO203" t="str">
            <v>Y</v>
          </cell>
          <cell r="FP203" t="str">
            <v>Y</v>
          </cell>
          <cell r="FQ203" t="str">
            <v>N</v>
          </cell>
          <cell r="FR203" t="str">
            <v>Y</v>
          </cell>
          <cell r="FS203" t="str">
            <v>Y</v>
          </cell>
          <cell r="FT203" t="str">
            <v>Y</v>
          </cell>
          <cell r="FU203" t="str">
            <v>N</v>
          </cell>
          <cell r="FV203" t="str">
            <v>N</v>
          </cell>
          <cell r="FW203" t="str">
            <v>N</v>
          </cell>
          <cell r="FX203" t="str">
            <v>Y</v>
          </cell>
          <cell r="FY203" t="str">
            <v>N</v>
          </cell>
          <cell r="FZ203" t="str">
            <v>N</v>
          </cell>
          <cell r="GA203" t="str">
            <v>Y</v>
          </cell>
          <cell r="GB203" t="str">
            <v>N</v>
          </cell>
          <cell r="GC203" t="str">
            <v>N</v>
          </cell>
          <cell r="GD203" t="str">
            <v>N</v>
          </cell>
          <cell r="GE203"/>
          <cell r="GF203" t="str">
            <v>Y</v>
          </cell>
          <cell r="GG203" t="str">
            <v>Y</v>
          </cell>
          <cell r="GH203" t="str">
            <v>Y</v>
          </cell>
          <cell r="GI203" t="str">
            <v>Y</v>
          </cell>
          <cell r="GJ203" t="str">
            <v>Y</v>
          </cell>
          <cell r="GK203" t="str">
            <v>Y</v>
          </cell>
          <cell r="GL203" t="str">
            <v>Y</v>
          </cell>
          <cell r="GM203" t="str">
            <v>Y</v>
          </cell>
          <cell r="GN203" t="str">
            <v>Y</v>
          </cell>
          <cell r="GO203" t="str">
            <v>Y</v>
          </cell>
          <cell r="GP203" t="str">
            <v>Y</v>
          </cell>
          <cell r="GQ203" t="str">
            <v>Y</v>
          </cell>
          <cell r="GR203" t="str">
            <v>Y</v>
          </cell>
          <cell r="GS203" t="str">
            <v>Y</v>
          </cell>
          <cell r="GT203" t="str">
            <v>Y</v>
          </cell>
          <cell r="GU203" t="str">
            <v>Y</v>
          </cell>
          <cell r="GV203" t="str">
            <v>Y</v>
          </cell>
          <cell r="GW203" t="str">
            <v>Y</v>
          </cell>
          <cell r="GX203" t="str">
            <v>Y</v>
          </cell>
          <cell r="GY203" t="str">
            <v>Y</v>
          </cell>
          <cell r="GZ203" t="str">
            <v>Y</v>
          </cell>
          <cell r="HA203" t="str">
            <v>Y</v>
          </cell>
          <cell r="HB203" t="str">
            <v>Y</v>
          </cell>
          <cell r="HC203" t="str">
            <v>Y</v>
          </cell>
          <cell r="HD203" t="str">
            <v>N</v>
          </cell>
          <cell r="HE203" t="str">
            <v>N</v>
          </cell>
          <cell r="HF203"/>
          <cell r="HG203" t="str">
            <v>N</v>
          </cell>
          <cell r="HH203" t="str">
            <v>Y</v>
          </cell>
          <cell r="HI203" t="str">
            <v>N</v>
          </cell>
          <cell r="HJ203" t="str">
            <v>Y</v>
          </cell>
          <cell r="HK203" t="str">
            <v>Y</v>
          </cell>
          <cell r="HL203" t="str">
            <v>Y</v>
          </cell>
          <cell r="HM203" t="str">
            <v>Y</v>
          </cell>
          <cell r="HN203" t="str">
            <v>Y</v>
          </cell>
          <cell r="HO203" t="str">
            <v>Y</v>
          </cell>
          <cell r="HP203"/>
          <cell r="HQ203" t="str">
            <v>Y</v>
          </cell>
          <cell r="HR203" t="str">
            <v>Y</v>
          </cell>
          <cell r="HS203" t="str">
            <v>Y</v>
          </cell>
          <cell r="HT203" t="str">
            <v>Y</v>
          </cell>
          <cell r="HU203" t="str">
            <v>Y</v>
          </cell>
          <cell r="HV203" t="str">
            <v>N</v>
          </cell>
          <cell r="HW203" t="str">
            <v>Y</v>
          </cell>
          <cell r="HX203" t="str">
            <v>Y</v>
          </cell>
          <cell r="HY203"/>
          <cell r="HZ203" t="str">
            <v>Y</v>
          </cell>
          <cell r="IA203" t="str">
            <v>Y</v>
          </cell>
          <cell r="IB203" t="str">
            <v>Y</v>
          </cell>
          <cell r="IC203" t="str">
            <v>Y</v>
          </cell>
          <cell r="ID203" t="str">
            <v>Y</v>
          </cell>
          <cell r="IE203" t="str">
            <v>Y</v>
          </cell>
          <cell r="IF203" t="str">
            <v>Y</v>
          </cell>
          <cell r="IG203" t="str">
            <v>Y</v>
          </cell>
          <cell r="IH203" t="str">
            <v>Y</v>
          </cell>
          <cell r="II203"/>
          <cell r="IJ203" t="str">
            <v>Y</v>
          </cell>
          <cell r="IK203" t="str">
            <v>Y</v>
          </cell>
          <cell r="IL203" t="str">
            <v>Y</v>
          </cell>
          <cell r="IM203" t="str">
            <v>Y</v>
          </cell>
          <cell r="IN203"/>
          <cell r="IO203" t="str">
            <v>Y</v>
          </cell>
          <cell r="IP203" t="str">
            <v>Y</v>
          </cell>
          <cell r="IQ203" t="str">
            <v>N</v>
          </cell>
          <cell r="IR203" t="str">
            <v>Y</v>
          </cell>
          <cell r="IS203" t="str">
            <v>Y</v>
          </cell>
          <cell r="IT203" t="str">
            <v>Y</v>
          </cell>
          <cell r="IU203" t="str">
            <v>Y</v>
          </cell>
          <cell r="IV203" t="str">
            <v>Y</v>
          </cell>
          <cell r="IW203"/>
          <cell r="IX203" t="str">
            <v>Y</v>
          </cell>
          <cell r="IY203" t="str">
            <v>N</v>
          </cell>
          <cell r="IZ203" t="str">
            <v>Y</v>
          </cell>
          <cell r="JA203" t="str">
            <v>Y</v>
          </cell>
          <cell r="JB203" t="str">
            <v>Y</v>
          </cell>
          <cell r="JC203" t="str">
            <v>Y</v>
          </cell>
          <cell r="JD203" t="str">
            <v>Y</v>
          </cell>
          <cell r="JE203" t="str">
            <v>Y</v>
          </cell>
          <cell r="JF203" t="str">
            <v>Y</v>
          </cell>
          <cell r="JG203"/>
          <cell r="JH203" t="str">
            <v>N</v>
          </cell>
          <cell r="JI203"/>
          <cell r="JJ203" t="str">
            <v>N</v>
          </cell>
          <cell r="JK203" t="str">
            <v>Y</v>
          </cell>
          <cell r="JL203" t="str">
            <v>Y</v>
          </cell>
          <cell r="JM203" t="str">
            <v>Y</v>
          </cell>
          <cell r="JN203" t="str">
            <v>Y</v>
          </cell>
          <cell r="JO203" t="str">
            <v>Y</v>
          </cell>
          <cell r="JP203" t="str">
            <v>Y</v>
          </cell>
          <cell r="JQ203" t="str">
            <v>Y</v>
          </cell>
          <cell r="JR203" t="str">
            <v>N</v>
          </cell>
          <cell r="JS203" t="str">
            <v>Y</v>
          </cell>
          <cell r="JT203" t="str">
            <v>Y</v>
          </cell>
          <cell r="JU203" t="str">
            <v>N</v>
          </cell>
          <cell r="JV203" t="str">
            <v>Y</v>
          </cell>
          <cell r="JW203" t="str">
            <v>Y</v>
          </cell>
          <cell r="JX203" t="str">
            <v>Y</v>
          </cell>
          <cell r="JY203" t="str">
            <v>Y</v>
          </cell>
          <cell r="JZ203" t="str">
            <v>Y</v>
          </cell>
          <cell r="KA203" t="str">
            <v>Y</v>
          </cell>
          <cell r="KB203" t="str">
            <v>Y</v>
          </cell>
          <cell r="KC203" t="str">
            <v>Y</v>
          </cell>
          <cell r="KD203" t="str">
            <v>Y</v>
          </cell>
          <cell r="KE203" t="str">
            <v>Y</v>
          </cell>
          <cell r="KF203" t="str">
            <v>N</v>
          </cell>
          <cell r="KG203" t="str">
            <v>Y</v>
          </cell>
          <cell r="KH203"/>
          <cell r="KI203" t="str">
            <v>Y</v>
          </cell>
          <cell r="KJ203" t="str">
            <v>Y</v>
          </cell>
          <cell r="KK203" t="str">
            <v>Y</v>
          </cell>
          <cell r="KL203" t="str">
            <v>Y</v>
          </cell>
          <cell r="KM203" t="str">
            <v>Y</v>
          </cell>
          <cell r="KN203" t="str">
            <v>Y</v>
          </cell>
          <cell r="KO203" t="str">
            <v>N</v>
          </cell>
          <cell r="KP203" t="str">
            <v>Y</v>
          </cell>
          <cell r="KQ203" t="str">
            <v>Y</v>
          </cell>
          <cell r="KR203" t="str">
            <v>Y</v>
          </cell>
          <cell r="KS203" t="str">
            <v>Y</v>
          </cell>
          <cell r="KT203" t="str">
            <v>Y</v>
          </cell>
          <cell r="KU203" t="str">
            <v>Y</v>
          </cell>
          <cell r="KV203" t="str">
            <v>Y</v>
          </cell>
          <cell r="KW203" t="str">
            <v>Y</v>
          </cell>
          <cell r="KX203" t="str">
            <v>Y</v>
          </cell>
          <cell r="KY203" t="str">
            <v>Y</v>
          </cell>
          <cell r="KZ203" t="str">
            <v>Y</v>
          </cell>
          <cell r="LA203" t="str">
            <v>Y</v>
          </cell>
          <cell r="LB203" t="str">
            <v>Y</v>
          </cell>
          <cell r="LC203" t="str">
            <v>Y</v>
          </cell>
          <cell r="LD203" t="str">
            <v>Y</v>
          </cell>
          <cell r="LE203" t="str">
            <v>Y</v>
          </cell>
          <cell r="LF203" t="str">
            <v>Y</v>
          </cell>
          <cell r="LG203" t="str">
            <v>Y</v>
          </cell>
          <cell r="LH203" t="str">
            <v>Y</v>
          </cell>
          <cell r="LI203" t="str">
            <v>Y</v>
          </cell>
          <cell r="LJ203" t="str">
            <v>Y</v>
          </cell>
          <cell r="LK203" t="str">
            <v>Y</v>
          </cell>
          <cell r="LL203" t="str">
            <v>Y</v>
          </cell>
          <cell r="LM203" t="str">
            <v>Y</v>
          </cell>
          <cell r="LN203" t="str">
            <v>Y</v>
          </cell>
          <cell r="LO203" t="str">
            <v>Y</v>
          </cell>
          <cell r="LP203" t="str">
            <v>N</v>
          </cell>
          <cell r="LQ203" t="str">
            <v>Y</v>
          </cell>
          <cell r="LR203"/>
          <cell r="LS203" t="str">
            <v>Y</v>
          </cell>
          <cell r="LT203" t="str">
            <v>Y</v>
          </cell>
          <cell r="LU203" t="str">
            <v>N</v>
          </cell>
          <cell r="LV203" t="str">
            <v>Y</v>
          </cell>
          <cell r="LW203" t="str">
            <v>Y</v>
          </cell>
          <cell r="LX203" t="str">
            <v>Y</v>
          </cell>
          <cell r="LY203" t="str">
            <v>Y</v>
          </cell>
          <cell r="LZ203" t="str">
            <v>Y</v>
          </cell>
          <cell r="MA203" t="str">
            <v>Y</v>
          </cell>
          <cell r="MB203" t="str">
            <v>Y</v>
          </cell>
          <cell r="MC203" t="str">
            <v>Y</v>
          </cell>
          <cell r="MD203" t="str">
            <v>Y</v>
          </cell>
          <cell r="ME203" t="str">
            <v>N</v>
          </cell>
          <cell r="MF203" t="str">
            <v>N</v>
          </cell>
          <cell r="MG203" t="str">
            <v>N</v>
          </cell>
          <cell r="MH203" t="str">
            <v>N</v>
          </cell>
          <cell r="MI203" t="str">
            <v>Y</v>
          </cell>
          <cell r="MJ203" t="str">
            <v>Y</v>
          </cell>
          <cell r="MK203" t="str">
            <v>Y</v>
          </cell>
          <cell r="ML203" t="str">
            <v>Y</v>
          </cell>
          <cell r="MM203" t="str">
            <v>Y</v>
          </cell>
          <cell r="MN203" t="str">
            <v>Y</v>
          </cell>
          <cell r="MO203" t="str">
            <v>Y</v>
          </cell>
          <cell r="MP203" t="str">
            <v>N</v>
          </cell>
          <cell r="MQ203" t="str">
            <v>N</v>
          </cell>
          <cell r="MR203" t="str">
            <v>Y</v>
          </cell>
          <cell r="MS203" t="str">
            <v>Y</v>
          </cell>
          <cell r="MT203" t="str">
            <v>Y</v>
          </cell>
          <cell r="MU203" t="str">
            <v>Y</v>
          </cell>
          <cell r="MV203" t="str">
            <v>Y</v>
          </cell>
          <cell r="MW203" t="str">
            <v>Y</v>
          </cell>
          <cell r="MX203" t="str">
            <v>Y</v>
          </cell>
          <cell r="MY203" t="str">
            <v>Y</v>
          </cell>
          <cell r="MZ203" t="str">
            <v>Y</v>
          </cell>
          <cell r="NA203" t="str">
            <v>Y</v>
          </cell>
          <cell r="NB203" t="str">
            <v>Y</v>
          </cell>
          <cell r="NC203" t="str">
            <v>N</v>
          </cell>
          <cell r="ND203" t="str">
            <v>Y</v>
          </cell>
          <cell r="NE203" t="str">
            <v>N</v>
          </cell>
          <cell r="NF203" t="str">
            <v>Y</v>
          </cell>
          <cell r="NG203" t="str">
            <v>Y</v>
          </cell>
          <cell r="NH203" t="str">
            <v>Y</v>
          </cell>
          <cell r="NI203" t="str">
            <v>Y</v>
          </cell>
          <cell r="NJ203" t="str">
            <v>Y</v>
          </cell>
          <cell r="NK203" t="str">
            <v>Y</v>
          </cell>
          <cell r="NL203" t="str">
            <v>Y</v>
          </cell>
          <cell r="NM203" t="str">
            <v>Y</v>
          </cell>
          <cell r="NN203" t="str">
            <v>Y</v>
          </cell>
          <cell r="NO203" t="str">
            <v>Y</v>
          </cell>
          <cell r="NP203" t="str">
            <v>Y</v>
          </cell>
          <cell r="NQ203" t="str">
            <v>Y</v>
          </cell>
          <cell r="NR203" t="str">
            <v>Y</v>
          </cell>
          <cell r="NS203" t="str">
            <v>Y</v>
          </cell>
          <cell r="NT203" t="str">
            <v>N</v>
          </cell>
          <cell r="NU203" t="str">
            <v>Y</v>
          </cell>
          <cell r="NV203" t="str">
            <v>Y</v>
          </cell>
          <cell r="NW203" t="str">
            <v>Y</v>
          </cell>
          <cell r="NX203" t="str">
            <v>Y</v>
          </cell>
          <cell r="NY203" t="str">
            <v>Y</v>
          </cell>
          <cell r="NZ203" t="str">
            <v>Y</v>
          </cell>
          <cell r="OA203" t="str">
            <v>Y</v>
          </cell>
          <cell r="OB203" t="str">
            <v>Y</v>
          </cell>
          <cell r="OC203" t="str">
            <v>N</v>
          </cell>
          <cell r="OD203" t="str">
            <v>N</v>
          </cell>
          <cell r="OE203" t="str">
            <v>Y</v>
          </cell>
          <cell r="OF203" t="str">
            <v>N</v>
          </cell>
          <cell r="OG203" t="str">
            <v>Y</v>
          </cell>
          <cell r="OH203"/>
          <cell r="OI203" t="str">
            <v>Y</v>
          </cell>
          <cell r="OJ203" t="str">
            <v>N</v>
          </cell>
          <cell r="OK203" t="str">
            <v>Y</v>
          </cell>
          <cell r="OL203" t="str">
            <v>Y</v>
          </cell>
          <cell r="OM203" t="str">
            <v>Y</v>
          </cell>
          <cell r="ON203" t="str">
            <v>Y</v>
          </cell>
          <cell r="OO203" t="str">
            <v>Y</v>
          </cell>
          <cell r="OP203"/>
          <cell r="OQ203" t="str">
            <v>Y</v>
          </cell>
          <cell r="OR203" t="str">
            <v>Y</v>
          </cell>
          <cell r="OS203" t="str">
            <v>Y</v>
          </cell>
          <cell r="OT203"/>
          <cell r="OU203" t="str">
            <v>Y</v>
          </cell>
          <cell r="OV203" t="str">
            <v>Y</v>
          </cell>
          <cell r="OW203" t="str">
            <v>Y</v>
          </cell>
          <cell r="OX203" t="str">
            <v>Y</v>
          </cell>
          <cell r="OY203" t="str">
            <v>Y</v>
          </cell>
          <cell r="OZ203" t="str">
            <v>Y</v>
          </cell>
          <cell r="PA203" t="str">
            <v>Y</v>
          </cell>
          <cell r="PB203" t="str">
            <v>Y</v>
          </cell>
          <cell r="PC203" t="str">
            <v>Y</v>
          </cell>
          <cell r="PD203" t="str">
            <v>Y</v>
          </cell>
          <cell r="PE203" t="str">
            <v>N</v>
          </cell>
          <cell r="PF203" t="str">
            <v>Y</v>
          </cell>
          <cell r="PG203" t="str">
            <v>Y</v>
          </cell>
          <cell r="PH203" t="str">
            <v>N</v>
          </cell>
          <cell r="PI203" t="str">
            <v>Y</v>
          </cell>
          <cell r="PJ203" t="str">
            <v>Y</v>
          </cell>
          <cell r="PK203" t="str">
            <v>Y</v>
          </cell>
          <cell r="PL203" t="str">
            <v>Y</v>
          </cell>
          <cell r="PM203" t="str">
            <v>Y</v>
          </cell>
          <cell r="PN203" t="str">
            <v>N</v>
          </cell>
          <cell r="PO203" t="str">
            <v>Y</v>
          </cell>
          <cell r="PP203" t="str">
            <v>Y</v>
          </cell>
          <cell r="PQ203" t="str">
            <v>Y</v>
          </cell>
          <cell r="PR203" t="str">
            <v>Y</v>
          </cell>
          <cell r="PS203" t="str">
            <v>Y</v>
          </cell>
          <cell r="PT203" t="str">
            <v>N</v>
          </cell>
          <cell r="PU203" t="str">
            <v>Y</v>
          </cell>
          <cell r="PV203" t="str">
            <v>Y</v>
          </cell>
          <cell r="PW203" t="str">
            <v>Y</v>
          </cell>
          <cell r="PX203" t="str">
            <v>Y</v>
          </cell>
          <cell r="PY203" t="str">
            <v>Y</v>
          </cell>
          <cell r="PZ203" t="str">
            <v>Y</v>
          </cell>
          <cell r="QA203"/>
          <cell r="QB203" t="str">
            <v>N</v>
          </cell>
          <cell r="QC203" t="str">
            <v>N</v>
          </cell>
          <cell r="QD203" t="str">
            <v>N</v>
          </cell>
          <cell r="QE203" t="str">
            <v>N</v>
          </cell>
          <cell r="QF203" t="str">
            <v>N</v>
          </cell>
          <cell r="QG203" t="str">
            <v>N</v>
          </cell>
          <cell r="QH203" t="str">
            <v>Y</v>
          </cell>
          <cell r="QI203" t="str">
            <v>Y</v>
          </cell>
          <cell r="QJ203" t="str">
            <v>Y</v>
          </cell>
          <cell r="QK203" t="str">
            <v>Y</v>
          </cell>
          <cell r="QL203" t="str">
            <v>Y</v>
          </cell>
          <cell r="QM203" t="str">
            <v>N</v>
          </cell>
          <cell r="QN203" t="str">
            <v>N</v>
          </cell>
          <cell r="QO203" t="str">
            <v>Y</v>
          </cell>
          <cell r="QP203" t="str">
            <v>Y</v>
          </cell>
          <cell r="QQ203" t="str">
            <v>Y</v>
          </cell>
          <cell r="QR203" t="str">
            <v>N</v>
          </cell>
          <cell r="QS203" t="str">
            <v>Y</v>
          </cell>
          <cell r="QT203" t="str">
            <v>N</v>
          </cell>
          <cell r="QU203" t="str">
            <v>N</v>
          </cell>
          <cell r="QV203" t="str">
            <v>Y</v>
          </cell>
          <cell r="QW203" t="str">
            <v>Y</v>
          </cell>
          <cell r="QX203" t="str">
            <v>N</v>
          </cell>
          <cell r="QY203" t="str">
            <v>N</v>
          </cell>
          <cell r="QZ203"/>
          <cell r="RA203" t="str">
            <v>Y</v>
          </cell>
          <cell r="RB203" t="str">
            <v>Y</v>
          </cell>
          <cell r="RC203" t="str">
            <v>Y</v>
          </cell>
          <cell r="RD203" t="str">
            <v>Y</v>
          </cell>
          <cell r="RE203" t="str">
            <v>N</v>
          </cell>
          <cell r="RF203" t="str">
            <v>Y</v>
          </cell>
          <cell r="RG203" t="str">
            <v>Y</v>
          </cell>
          <cell r="RH203" t="str">
            <v>Y</v>
          </cell>
          <cell r="RI203" t="str">
            <v>Y</v>
          </cell>
          <cell r="RJ203" t="str">
            <v>Y</v>
          </cell>
          <cell r="RK203" t="str">
            <v>Y</v>
          </cell>
          <cell r="RL203" t="str">
            <v>Y</v>
          </cell>
          <cell r="RM203"/>
          <cell r="RN203" t="str">
            <v>N</v>
          </cell>
          <cell r="RO203" t="str">
            <v>Y</v>
          </cell>
          <cell r="RP203" t="str">
            <v>Y</v>
          </cell>
          <cell r="RQ203" t="str">
            <v>N</v>
          </cell>
          <cell r="RR203" t="str">
            <v>N</v>
          </cell>
          <cell r="RS203" t="str">
            <v>Y</v>
          </cell>
          <cell r="RT203" t="str">
            <v>Y</v>
          </cell>
          <cell r="RU203" t="str">
            <v>N</v>
          </cell>
          <cell r="RV203" t="str">
            <v>Y</v>
          </cell>
          <cell r="RW203" t="str">
            <v>N</v>
          </cell>
          <cell r="RX203" t="str">
            <v>N</v>
          </cell>
          <cell r="RY203"/>
          <cell r="RZ203" t="str">
            <v>Y</v>
          </cell>
          <cell r="SA203" t="str">
            <v>Y</v>
          </cell>
          <cell r="SB203" t="str">
            <v>Y</v>
          </cell>
          <cell r="SC203"/>
          <cell r="SD203"/>
          <cell r="SE203" t="str">
            <v>Y</v>
          </cell>
          <cell r="SF203" t="str">
            <v>N</v>
          </cell>
          <cell r="SG203" t="str">
            <v>Y</v>
          </cell>
          <cell r="SH203" t="str">
            <v>Y</v>
          </cell>
          <cell r="SI203" t="str">
            <v>Y</v>
          </cell>
          <cell r="SJ203" t="str">
            <v>Y</v>
          </cell>
          <cell r="SK203" t="str">
            <v>N</v>
          </cell>
          <cell r="SL203" t="str">
            <v>Y</v>
          </cell>
          <cell r="SM203" t="str">
            <v>N</v>
          </cell>
          <cell r="SN203" t="str">
            <v>Y</v>
          </cell>
          <cell r="SO203" t="str">
            <v>Y</v>
          </cell>
          <cell r="SP203" t="str">
            <v>N</v>
          </cell>
          <cell r="SQ203" t="str">
            <v>N</v>
          </cell>
          <cell r="SR203" t="str">
            <v>Y</v>
          </cell>
          <cell r="SS203" t="str">
            <v>Y</v>
          </cell>
          <cell r="ST203" t="str">
            <v>Y</v>
          </cell>
          <cell r="SU203" t="str">
            <v>Y</v>
          </cell>
          <cell r="SV203" t="str">
            <v>N</v>
          </cell>
          <cell r="SW203" t="str">
            <v>Y</v>
          </cell>
          <cell r="SX203" t="str">
            <v>Y</v>
          </cell>
          <cell r="SY203" t="str">
            <v>N</v>
          </cell>
          <cell r="SZ203" t="str">
            <v>Y</v>
          </cell>
          <cell r="TA203" t="str">
            <v>Y</v>
          </cell>
          <cell r="TB203" t="str">
            <v>Y</v>
          </cell>
          <cell r="TC203" t="str">
            <v>Y</v>
          </cell>
          <cell r="TD203" t="str">
            <v>N</v>
          </cell>
          <cell r="TE203" t="str">
            <v>N</v>
          </cell>
          <cell r="TF203" t="str">
            <v>N</v>
          </cell>
          <cell r="TG203" t="str">
            <v>N</v>
          </cell>
          <cell r="TH203" t="str">
            <v>Y</v>
          </cell>
          <cell r="TI203" t="str">
            <v>N</v>
          </cell>
          <cell r="TJ203" t="str">
            <v>Y</v>
          </cell>
          <cell r="TK203" t="str">
            <v>Y</v>
          </cell>
          <cell r="TL203" t="str">
            <v>Y</v>
          </cell>
          <cell r="TM203" t="str">
            <v>Y</v>
          </cell>
          <cell r="TN203" t="str">
            <v>Y</v>
          </cell>
          <cell r="TO203" t="str">
            <v>Y</v>
          </cell>
          <cell r="TP203" t="str">
            <v>Y</v>
          </cell>
          <cell r="TQ203" t="str">
            <v>Y</v>
          </cell>
          <cell r="TR203"/>
          <cell r="TS203" t="str">
            <v>Y</v>
          </cell>
          <cell r="TT203" t="str">
            <v>Y</v>
          </cell>
          <cell r="TU203" t="str">
            <v>Y</v>
          </cell>
          <cell r="TV203" t="str">
            <v>Y</v>
          </cell>
          <cell r="TW203" t="str">
            <v>Y</v>
          </cell>
          <cell r="TX203" t="str">
            <v>Y</v>
          </cell>
          <cell r="TY203" t="str">
            <v>Y</v>
          </cell>
          <cell r="TZ203" t="str">
            <v>Y</v>
          </cell>
          <cell r="UA203" t="str">
            <v>Y</v>
          </cell>
          <cell r="UB203"/>
          <cell r="UC203" t="str">
            <v>Y</v>
          </cell>
          <cell r="UD203" t="str">
            <v>Y</v>
          </cell>
          <cell r="UE203" t="str">
            <v>Y</v>
          </cell>
          <cell r="UF203" t="str">
            <v>N</v>
          </cell>
          <cell r="UG203" t="str">
            <v>N</v>
          </cell>
          <cell r="UH203" t="str">
            <v>Y</v>
          </cell>
          <cell r="UI203" t="str">
            <v>Y</v>
          </cell>
          <cell r="UJ203" t="str">
            <v>Y</v>
          </cell>
          <cell r="UK203" t="str">
            <v>Y</v>
          </cell>
          <cell r="UL203" t="str">
            <v>Y</v>
          </cell>
          <cell r="UM203" t="str">
            <v>N</v>
          </cell>
          <cell r="UN203" t="str">
            <v>Y</v>
          </cell>
          <cell r="UO203"/>
          <cell r="UP203" t="str">
            <v>Y</v>
          </cell>
          <cell r="UQ203" t="str">
            <v>Y</v>
          </cell>
          <cell r="UR203"/>
          <cell r="US203" t="str">
            <v>Y</v>
          </cell>
          <cell r="UT203" t="str">
            <v>N</v>
          </cell>
          <cell r="UU203" t="str">
            <v>Y</v>
          </cell>
          <cell r="UV203" t="str">
            <v>Y</v>
          </cell>
          <cell r="UW203" t="str">
            <v>Y</v>
          </cell>
          <cell r="UX203" t="str">
            <v>N</v>
          </cell>
          <cell r="UY203" t="str">
            <v>Y</v>
          </cell>
          <cell r="UZ203" t="str">
            <v>Y</v>
          </cell>
          <cell r="VA203" t="str">
            <v>Y</v>
          </cell>
          <cell r="VB203" t="str">
            <v>Y</v>
          </cell>
          <cell r="VC203" t="str">
            <v>Y</v>
          </cell>
          <cell r="VD203" t="str">
            <v>Y</v>
          </cell>
          <cell r="VE203" t="str">
            <v>Y</v>
          </cell>
          <cell r="VF203" t="str">
            <v>Y</v>
          </cell>
          <cell r="VG203"/>
          <cell r="VH203" t="str">
            <v>Y</v>
          </cell>
          <cell r="VI203" t="str">
            <v>Y</v>
          </cell>
          <cell r="VJ203" t="str">
            <v>N</v>
          </cell>
          <cell r="VK203" t="str">
            <v>Y</v>
          </cell>
          <cell r="VL203" t="str">
            <v>Y</v>
          </cell>
          <cell r="VM203"/>
          <cell r="VN203" t="str">
            <v>Y</v>
          </cell>
          <cell r="VO203" t="str">
            <v>Y</v>
          </cell>
          <cell r="VP203"/>
          <cell r="VQ203" t="str">
            <v>Y</v>
          </cell>
          <cell r="VR203" t="str">
            <v>N</v>
          </cell>
          <cell r="VS203" t="str">
            <v>Y</v>
          </cell>
          <cell r="VT203" t="str">
            <v>Y</v>
          </cell>
          <cell r="VU203" t="str">
            <v>Y</v>
          </cell>
          <cell r="VV203" t="str">
            <v>Y</v>
          </cell>
          <cell r="VW203" t="str">
            <v>Y</v>
          </cell>
          <cell r="VX203"/>
          <cell r="VY203" t="str">
            <v>Y</v>
          </cell>
          <cell r="VZ203" t="str">
            <v>N</v>
          </cell>
          <cell r="WA203"/>
          <cell r="WB203"/>
          <cell r="WC203" t="str">
            <v>Y</v>
          </cell>
          <cell r="WD203" t="str">
            <v>N</v>
          </cell>
          <cell r="WE203" t="str">
            <v>N</v>
          </cell>
          <cell r="WF203"/>
          <cell r="WG203" t="str">
            <v>Y</v>
          </cell>
          <cell r="WH203" t="str">
            <v>N</v>
          </cell>
          <cell r="WI203" t="str">
            <v>N</v>
          </cell>
          <cell r="WJ203"/>
          <cell r="WK203"/>
          <cell r="WL203" t="str">
            <v>N</v>
          </cell>
          <cell r="WM203" t="str">
            <v>N</v>
          </cell>
          <cell r="WN203" t="str">
            <v>Y</v>
          </cell>
          <cell r="WO203" t="str">
            <v>Y</v>
          </cell>
          <cell r="WP203"/>
          <cell r="WQ203"/>
          <cell r="WR203" t="str">
            <v>N</v>
          </cell>
          <cell r="WS203" t="str">
            <v>N</v>
          </cell>
          <cell r="WT203" t="str">
            <v>N</v>
          </cell>
          <cell r="WU203" t="str">
            <v>N</v>
          </cell>
          <cell r="WV203" t="str">
            <v>Y</v>
          </cell>
          <cell r="WW203" t="str">
            <v>Y</v>
          </cell>
          <cell r="WX203" t="str">
            <v>N</v>
          </cell>
          <cell r="WY203" t="str">
            <v>N</v>
          </cell>
          <cell r="WZ203" t="str">
            <v>N</v>
          </cell>
          <cell r="XA203"/>
          <cell r="XB203" t="str">
            <v>Y</v>
          </cell>
          <cell r="XC203"/>
          <cell r="XD203"/>
          <cell r="XE203"/>
          <cell r="XF203"/>
          <cell r="XG203"/>
          <cell r="XH203"/>
          <cell r="XI203" t="str">
            <v>N</v>
          </cell>
          <cell r="XJ203"/>
          <cell r="XK203" t="str">
            <v>N</v>
          </cell>
          <cell r="XL203" t="str">
            <v>N</v>
          </cell>
          <cell r="XM203"/>
          <cell r="XN203" t="str">
            <v>Y</v>
          </cell>
          <cell r="XO203"/>
          <cell r="XP203" t="str">
            <v>N</v>
          </cell>
          <cell r="XQ203" t="str">
            <v>N</v>
          </cell>
          <cell r="XR203" t="str">
            <v>Y</v>
          </cell>
          <cell r="XS203" t="str">
            <v>Y</v>
          </cell>
          <cell r="XT203" t="str">
            <v>Y</v>
          </cell>
          <cell r="XU203" t="str">
            <v>Y</v>
          </cell>
          <cell r="XV203" t="str">
            <v>Y</v>
          </cell>
        </row>
        <row r="204">
          <cell r="E204" t="str">
            <v>Y</v>
          </cell>
          <cell r="F204" t="str">
            <v>Y</v>
          </cell>
          <cell r="G204" t="str">
            <v>Y</v>
          </cell>
          <cell r="H204" t="str">
            <v>Y</v>
          </cell>
          <cell r="I204" t="str">
            <v>Y</v>
          </cell>
          <cell r="J204" t="str">
            <v>Y</v>
          </cell>
          <cell r="K204" t="str">
            <v>Y</v>
          </cell>
          <cell r="L204" t="str">
            <v>Y</v>
          </cell>
          <cell r="M204" t="str">
            <v>Y</v>
          </cell>
          <cell r="N204" t="str">
            <v>Y</v>
          </cell>
          <cell r="O204"/>
          <cell r="P204" t="str">
            <v>Y</v>
          </cell>
          <cell r="Q204" t="str">
            <v>Y</v>
          </cell>
          <cell r="R204" t="str">
            <v>Y</v>
          </cell>
          <cell r="S204" t="str">
            <v>Y</v>
          </cell>
          <cell r="T204" t="str">
            <v>Y</v>
          </cell>
          <cell r="U204" t="str">
            <v>Y</v>
          </cell>
          <cell r="V204" t="str">
            <v>Y</v>
          </cell>
          <cell r="W204" t="str">
            <v>Y</v>
          </cell>
          <cell r="X204" t="str">
            <v>Y</v>
          </cell>
          <cell r="Y204" t="str">
            <v>Y</v>
          </cell>
          <cell r="Z204"/>
          <cell r="AA204" t="str">
            <v>N</v>
          </cell>
          <cell r="AB204" t="str">
            <v>N</v>
          </cell>
          <cell r="AC204" t="str">
            <v>Y</v>
          </cell>
          <cell r="AD204" t="str">
            <v>Y</v>
          </cell>
          <cell r="AE204" t="str">
            <v>Y</v>
          </cell>
          <cell r="AF204" t="str">
            <v>Y</v>
          </cell>
          <cell r="AG204" t="str">
            <v>Y</v>
          </cell>
          <cell r="AH204" t="str">
            <v>Y</v>
          </cell>
          <cell r="AI204" t="str">
            <v>Y</v>
          </cell>
          <cell r="AJ204" t="str">
            <v>Y</v>
          </cell>
          <cell r="AK204" t="str">
            <v>Y</v>
          </cell>
          <cell r="AL204" t="str">
            <v>Y</v>
          </cell>
          <cell r="AM204" t="str">
            <v>Y</v>
          </cell>
          <cell r="AN204" t="str">
            <v>N</v>
          </cell>
          <cell r="AO204" t="str">
            <v>Y</v>
          </cell>
          <cell r="AP204" t="str">
            <v>N</v>
          </cell>
          <cell r="AQ204" t="str">
            <v>Y</v>
          </cell>
          <cell r="AR204" t="str">
            <v>Y</v>
          </cell>
          <cell r="AS204" t="str">
            <v>Y</v>
          </cell>
          <cell r="AT204" t="str">
            <v>Y</v>
          </cell>
          <cell r="AU204" t="str">
            <v>Y</v>
          </cell>
          <cell r="AV204" t="str">
            <v>Y</v>
          </cell>
          <cell r="AW204" t="str">
            <v>Y</v>
          </cell>
          <cell r="AX204" t="str">
            <v>Y</v>
          </cell>
          <cell r="AY204"/>
          <cell r="AZ204" t="str">
            <v>Y</v>
          </cell>
          <cell r="BA204"/>
          <cell r="BB204" t="str">
            <v>Y</v>
          </cell>
          <cell r="BC204" t="str">
            <v>Y</v>
          </cell>
          <cell r="BD204" t="str">
            <v>Y</v>
          </cell>
          <cell r="BE204" t="str">
            <v>Y</v>
          </cell>
          <cell r="BF204" t="str">
            <v>Y</v>
          </cell>
          <cell r="BG204" t="str">
            <v>Y</v>
          </cell>
          <cell r="BH204" t="str">
            <v>Y</v>
          </cell>
          <cell r="BI204" t="str">
            <v>Y</v>
          </cell>
          <cell r="BJ204" t="str">
            <v>Y</v>
          </cell>
          <cell r="BK204" t="str">
            <v>Y</v>
          </cell>
          <cell r="BL204" t="str">
            <v>Y</v>
          </cell>
          <cell r="BM204" t="str">
            <v>N</v>
          </cell>
          <cell r="BN204" t="str">
            <v>Y</v>
          </cell>
          <cell r="BO204" t="str">
            <v>Y</v>
          </cell>
          <cell r="BP204" t="str">
            <v>Y</v>
          </cell>
          <cell r="BQ204" t="str">
            <v>Y</v>
          </cell>
          <cell r="BR204" t="str">
            <v>Y</v>
          </cell>
          <cell r="BS204" t="str">
            <v>Y</v>
          </cell>
          <cell r="BT204" t="str">
            <v>Y</v>
          </cell>
          <cell r="BU204" t="str">
            <v>Y</v>
          </cell>
          <cell r="BV204" t="str">
            <v>Y</v>
          </cell>
          <cell r="BW204" t="str">
            <v>Y</v>
          </cell>
          <cell r="BX204" t="str">
            <v>Y</v>
          </cell>
          <cell r="BY204" t="str">
            <v>Y</v>
          </cell>
          <cell r="BZ204" t="str">
            <v>Y</v>
          </cell>
          <cell r="CA204" t="str">
            <v>Y</v>
          </cell>
          <cell r="CB204" t="str">
            <v>Y</v>
          </cell>
          <cell r="CC204" t="str">
            <v>NA</v>
          </cell>
          <cell r="CD204" t="str">
            <v>Y</v>
          </cell>
          <cell r="CE204" t="str">
            <v>Y</v>
          </cell>
          <cell r="CF204" t="str">
            <v>Y</v>
          </cell>
          <cell r="CG204" t="str">
            <v>Y</v>
          </cell>
          <cell r="CH204" t="str">
            <v>Y</v>
          </cell>
          <cell r="CI204" t="str">
            <v>Y</v>
          </cell>
          <cell r="CJ204" t="str">
            <v>Y</v>
          </cell>
          <cell r="CK204" t="str">
            <v>Y</v>
          </cell>
          <cell r="CL204" t="str">
            <v>Y</v>
          </cell>
          <cell r="CM204"/>
          <cell r="CN204" t="str">
            <v>Y</v>
          </cell>
          <cell r="CO204" t="str">
            <v>Y</v>
          </cell>
          <cell r="CP204" t="str">
            <v>Y</v>
          </cell>
          <cell r="CQ204" t="str">
            <v>Y</v>
          </cell>
          <cell r="CR204"/>
          <cell r="CS204" t="str">
            <v>Y</v>
          </cell>
          <cell r="CT204" t="str">
            <v>Y</v>
          </cell>
          <cell r="CU204" t="str">
            <v>Y</v>
          </cell>
          <cell r="CV204" t="str">
            <v>Y</v>
          </cell>
          <cell r="CW204" t="str">
            <v>Y</v>
          </cell>
          <cell r="CX204" t="str">
            <v>Y</v>
          </cell>
          <cell r="CY204" t="str">
            <v>Y</v>
          </cell>
          <cell r="CZ204" t="str">
            <v>Y</v>
          </cell>
          <cell r="DA204" t="str">
            <v>Y</v>
          </cell>
          <cell r="DB204" t="str">
            <v>Y</v>
          </cell>
          <cell r="DC204" t="str">
            <v>Y</v>
          </cell>
          <cell r="DD204" t="str">
            <v>Y</v>
          </cell>
          <cell r="DE204" t="str">
            <v>Y</v>
          </cell>
          <cell r="DF204" t="str">
            <v>Y</v>
          </cell>
          <cell r="DG204" t="str">
            <v>Y</v>
          </cell>
          <cell r="DH204" t="str">
            <v>Y</v>
          </cell>
          <cell r="DI204" t="str">
            <v>Y</v>
          </cell>
          <cell r="DJ204" t="str">
            <v>Y</v>
          </cell>
          <cell r="DK204" t="str">
            <v>Y</v>
          </cell>
          <cell r="DL204" t="str">
            <v>Y</v>
          </cell>
          <cell r="DM204" t="str">
            <v>N</v>
          </cell>
          <cell r="DN204" t="str">
            <v>Y</v>
          </cell>
          <cell r="DO204" t="str">
            <v>Y</v>
          </cell>
          <cell r="DP204" t="str">
            <v>Y</v>
          </cell>
          <cell r="DQ204" t="str">
            <v>Y</v>
          </cell>
          <cell r="DR204" t="str">
            <v>Y</v>
          </cell>
          <cell r="DS204" t="str">
            <v>Y</v>
          </cell>
          <cell r="DT204" t="str">
            <v>Y</v>
          </cell>
          <cell r="DU204" t="str">
            <v>Y</v>
          </cell>
          <cell r="DV204" t="str">
            <v>Y</v>
          </cell>
          <cell r="DW204" t="str">
            <v>Y</v>
          </cell>
          <cell r="DX204" t="str">
            <v>Y</v>
          </cell>
          <cell r="DY204" t="str">
            <v>Y</v>
          </cell>
          <cell r="DZ204" t="str">
            <v>Y</v>
          </cell>
          <cell r="EA204" t="str">
            <v>Y</v>
          </cell>
          <cell r="EB204"/>
          <cell r="EC204" t="str">
            <v>Y</v>
          </cell>
          <cell r="ED204" t="str">
            <v>Y</v>
          </cell>
          <cell r="EE204" t="str">
            <v>Y</v>
          </cell>
          <cell r="EF204" t="str">
            <v>N</v>
          </cell>
          <cell r="EG204" t="str">
            <v>Y</v>
          </cell>
          <cell r="EH204" t="str">
            <v>Y</v>
          </cell>
          <cell r="EI204" t="str">
            <v>N</v>
          </cell>
          <cell r="EJ204" t="str">
            <v>Y</v>
          </cell>
          <cell r="EK204" t="str">
            <v>Y</v>
          </cell>
          <cell r="EL204"/>
          <cell r="EM204" t="str">
            <v>Y</v>
          </cell>
          <cell r="EN204" t="str">
            <v>Y</v>
          </cell>
          <cell r="EO204" t="str">
            <v>Y</v>
          </cell>
          <cell r="EP204" t="str">
            <v>Y</v>
          </cell>
          <cell r="EQ204" t="str">
            <v>N</v>
          </cell>
          <cell r="ER204" t="str">
            <v>N</v>
          </cell>
          <cell r="ES204" t="str">
            <v>Y</v>
          </cell>
          <cell r="ET204" t="str">
            <v>Y</v>
          </cell>
          <cell r="EU204" t="str">
            <v>Y</v>
          </cell>
          <cell r="EV204" t="str">
            <v>Y</v>
          </cell>
          <cell r="EW204" t="str">
            <v>Y</v>
          </cell>
          <cell r="EX204" t="str">
            <v>Y</v>
          </cell>
          <cell r="EY204"/>
          <cell r="EZ204" t="str">
            <v>Y</v>
          </cell>
          <cell r="FA204" t="str">
            <v>Y</v>
          </cell>
          <cell r="FB204" t="str">
            <v>Y</v>
          </cell>
          <cell r="FC204" t="str">
            <v>Y</v>
          </cell>
          <cell r="FD204" t="str">
            <v>N</v>
          </cell>
          <cell r="FE204" t="str">
            <v>Y</v>
          </cell>
          <cell r="FF204" t="str">
            <v>Y</v>
          </cell>
          <cell r="FG204" t="str">
            <v>Y</v>
          </cell>
          <cell r="FH204" t="str">
            <v>Y</v>
          </cell>
          <cell r="FI204" t="str">
            <v>Y</v>
          </cell>
          <cell r="FJ204" t="str">
            <v>N</v>
          </cell>
          <cell r="FK204" t="str">
            <v>Y</v>
          </cell>
          <cell r="FL204" t="str">
            <v>Y</v>
          </cell>
          <cell r="FM204" t="str">
            <v>Y</v>
          </cell>
          <cell r="FN204" t="str">
            <v>Y</v>
          </cell>
          <cell r="FO204" t="str">
            <v>Y</v>
          </cell>
          <cell r="FP204" t="str">
            <v>Y</v>
          </cell>
          <cell r="FQ204" t="str">
            <v>Y</v>
          </cell>
          <cell r="FR204" t="str">
            <v>Y</v>
          </cell>
          <cell r="FS204" t="str">
            <v>Y</v>
          </cell>
          <cell r="FT204" t="str">
            <v>Y</v>
          </cell>
          <cell r="FU204" t="str">
            <v>Y</v>
          </cell>
          <cell r="FV204" t="str">
            <v>Y</v>
          </cell>
          <cell r="FW204" t="str">
            <v>N</v>
          </cell>
          <cell r="FX204" t="str">
            <v>Y</v>
          </cell>
          <cell r="FY204" t="str">
            <v>N</v>
          </cell>
          <cell r="FZ204" t="str">
            <v>Y</v>
          </cell>
          <cell r="GA204" t="str">
            <v>Y</v>
          </cell>
          <cell r="GB204" t="str">
            <v>Y</v>
          </cell>
          <cell r="GC204" t="str">
            <v>Y</v>
          </cell>
          <cell r="GD204" t="str">
            <v>Y</v>
          </cell>
          <cell r="GE204"/>
          <cell r="GF204" t="str">
            <v>Y</v>
          </cell>
          <cell r="GG204" t="str">
            <v>Y</v>
          </cell>
          <cell r="GH204" t="str">
            <v>Y</v>
          </cell>
          <cell r="GI204" t="str">
            <v>Y</v>
          </cell>
          <cell r="GJ204" t="str">
            <v>Y</v>
          </cell>
          <cell r="GK204" t="str">
            <v>Y</v>
          </cell>
          <cell r="GL204" t="str">
            <v>Y</v>
          </cell>
          <cell r="GM204" t="str">
            <v>Y</v>
          </cell>
          <cell r="GN204" t="str">
            <v>Y</v>
          </cell>
          <cell r="GO204" t="str">
            <v>Y</v>
          </cell>
          <cell r="GP204" t="str">
            <v>Y</v>
          </cell>
          <cell r="GQ204" t="str">
            <v>Y</v>
          </cell>
          <cell r="GR204" t="str">
            <v>Y</v>
          </cell>
          <cell r="GS204" t="str">
            <v>Y</v>
          </cell>
          <cell r="GT204" t="str">
            <v>Y</v>
          </cell>
          <cell r="GU204" t="str">
            <v>Y</v>
          </cell>
          <cell r="GV204" t="str">
            <v>Y</v>
          </cell>
          <cell r="GW204" t="str">
            <v>Y</v>
          </cell>
          <cell r="GX204" t="str">
            <v>Y</v>
          </cell>
          <cell r="GY204" t="str">
            <v>Y</v>
          </cell>
          <cell r="GZ204" t="str">
            <v>Y</v>
          </cell>
          <cell r="HA204" t="str">
            <v>Y</v>
          </cell>
          <cell r="HB204" t="str">
            <v>Y</v>
          </cell>
          <cell r="HC204" t="str">
            <v>Y</v>
          </cell>
          <cell r="HD204" t="str">
            <v>N</v>
          </cell>
          <cell r="HE204" t="str">
            <v>Y</v>
          </cell>
          <cell r="HF204"/>
          <cell r="HG204" t="str">
            <v>Y</v>
          </cell>
          <cell r="HH204" t="str">
            <v>Y</v>
          </cell>
          <cell r="HI204" t="str">
            <v>N</v>
          </cell>
          <cell r="HJ204" t="str">
            <v>Y</v>
          </cell>
          <cell r="HK204" t="str">
            <v>Y</v>
          </cell>
          <cell r="HL204" t="str">
            <v>Y</v>
          </cell>
          <cell r="HM204" t="str">
            <v>Y</v>
          </cell>
          <cell r="HN204" t="str">
            <v>Y</v>
          </cell>
          <cell r="HO204" t="str">
            <v>Y</v>
          </cell>
          <cell r="HP204"/>
          <cell r="HQ204" t="str">
            <v>Y</v>
          </cell>
          <cell r="HR204" t="str">
            <v>Y</v>
          </cell>
          <cell r="HS204" t="str">
            <v>Y</v>
          </cell>
          <cell r="HT204" t="str">
            <v>Y</v>
          </cell>
          <cell r="HU204" t="str">
            <v>Y</v>
          </cell>
          <cell r="HV204" t="str">
            <v>Y</v>
          </cell>
          <cell r="HW204" t="str">
            <v>Y</v>
          </cell>
          <cell r="HX204" t="str">
            <v>Y</v>
          </cell>
          <cell r="HY204"/>
          <cell r="HZ204" t="str">
            <v>Y</v>
          </cell>
          <cell r="IA204" t="str">
            <v>Y</v>
          </cell>
          <cell r="IB204" t="str">
            <v>Y</v>
          </cell>
          <cell r="IC204" t="str">
            <v>Y</v>
          </cell>
          <cell r="ID204" t="str">
            <v>Y</v>
          </cell>
          <cell r="IE204" t="str">
            <v>Y</v>
          </cell>
          <cell r="IF204" t="str">
            <v>Y</v>
          </cell>
          <cell r="IG204" t="str">
            <v>Y</v>
          </cell>
          <cell r="IH204" t="str">
            <v>Y</v>
          </cell>
          <cell r="II204"/>
          <cell r="IJ204" t="str">
            <v>Y</v>
          </cell>
          <cell r="IK204" t="str">
            <v>Y</v>
          </cell>
          <cell r="IL204" t="str">
            <v>Y</v>
          </cell>
          <cell r="IM204" t="str">
            <v>Y</v>
          </cell>
          <cell r="IN204"/>
          <cell r="IO204" t="str">
            <v>Y</v>
          </cell>
          <cell r="IP204" t="str">
            <v>Y</v>
          </cell>
          <cell r="IQ204" t="str">
            <v>Y</v>
          </cell>
          <cell r="IR204" t="str">
            <v>Y</v>
          </cell>
          <cell r="IS204" t="str">
            <v>Y</v>
          </cell>
          <cell r="IT204" t="str">
            <v>Y</v>
          </cell>
          <cell r="IU204" t="str">
            <v>Y</v>
          </cell>
          <cell r="IV204" t="str">
            <v>Y</v>
          </cell>
          <cell r="IW204"/>
          <cell r="IX204" t="str">
            <v>Y</v>
          </cell>
          <cell r="IY204" t="str">
            <v>Y</v>
          </cell>
          <cell r="IZ204" t="str">
            <v>Y</v>
          </cell>
          <cell r="JA204" t="str">
            <v>Y</v>
          </cell>
          <cell r="JB204" t="str">
            <v>Y</v>
          </cell>
          <cell r="JC204" t="str">
            <v>Y</v>
          </cell>
          <cell r="JD204" t="str">
            <v>Y</v>
          </cell>
          <cell r="JE204" t="str">
            <v>Y</v>
          </cell>
          <cell r="JF204" t="str">
            <v>Y</v>
          </cell>
          <cell r="JG204"/>
          <cell r="JH204" t="str">
            <v>Y</v>
          </cell>
          <cell r="JI204"/>
          <cell r="JJ204" t="str">
            <v>Y</v>
          </cell>
          <cell r="JK204" t="str">
            <v>Y</v>
          </cell>
          <cell r="JL204" t="str">
            <v>Y</v>
          </cell>
          <cell r="JM204" t="str">
            <v>Y</v>
          </cell>
          <cell r="JN204" t="str">
            <v>Y</v>
          </cell>
          <cell r="JO204" t="str">
            <v>Y</v>
          </cell>
          <cell r="JP204" t="str">
            <v>Y</v>
          </cell>
          <cell r="JQ204" t="str">
            <v>Y</v>
          </cell>
          <cell r="JR204" t="str">
            <v>N</v>
          </cell>
          <cell r="JS204" t="str">
            <v>Y</v>
          </cell>
          <cell r="JT204" t="str">
            <v>Y</v>
          </cell>
          <cell r="JU204" t="str">
            <v>N</v>
          </cell>
          <cell r="JV204" t="str">
            <v>Y</v>
          </cell>
          <cell r="JW204" t="str">
            <v>Y</v>
          </cell>
          <cell r="JX204" t="str">
            <v>Y</v>
          </cell>
          <cell r="JY204" t="str">
            <v>Y</v>
          </cell>
          <cell r="JZ204" t="str">
            <v>Y</v>
          </cell>
          <cell r="KA204" t="str">
            <v>Y</v>
          </cell>
          <cell r="KB204" t="str">
            <v>Y</v>
          </cell>
          <cell r="KC204" t="str">
            <v>Y</v>
          </cell>
          <cell r="KD204" t="str">
            <v>Y</v>
          </cell>
          <cell r="KE204" t="str">
            <v>Y</v>
          </cell>
          <cell r="KF204" t="str">
            <v>Y</v>
          </cell>
          <cell r="KG204" t="str">
            <v>Y</v>
          </cell>
          <cell r="KH204"/>
          <cell r="KI204" t="str">
            <v>Y</v>
          </cell>
          <cell r="KJ204" t="str">
            <v>Y</v>
          </cell>
          <cell r="KK204" t="str">
            <v>Y</v>
          </cell>
          <cell r="KL204" t="str">
            <v>Y</v>
          </cell>
          <cell r="KM204" t="str">
            <v>Y</v>
          </cell>
          <cell r="KN204" t="str">
            <v>Y</v>
          </cell>
          <cell r="KO204" t="str">
            <v>N</v>
          </cell>
          <cell r="KP204" t="str">
            <v>Y</v>
          </cell>
          <cell r="KQ204" t="str">
            <v>Y</v>
          </cell>
          <cell r="KR204" t="str">
            <v>Y</v>
          </cell>
          <cell r="KS204" t="str">
            <v>Y</v>
          </cell>
          <cell r="KT204" t="str">
            <v>Y</v>
          </cell>
          <cell r="KU204" t="str">
            <v>Y</v>
          </cell>
          <cell r="KV204" t="str">
            <v>Y</v>
          </cell>
          <cell r="KW204" t="str">
            <v>Y</v>
          </cell>
          <cell r="KX204" t="str">
            <v>Y</v>
          </cell>
          <cell r="KY204" t="str">
            <v>Y</v>
          </cell>
          <cell r="KZ204" t="str">
            <v>Y</v>
          </cell>
          <cell r="LA204" t="str">
            <v>Y</v>
          </cell>
          <cell r="LB204" t="str">
            <v>Y</v>
          </cell>
          <cell r="LC204" t="str">
            <v>Y</v>
          </cell>
          <cell r="LD204" t="str">
            <v>Y</v>
          </cell>
          <cell r="LE204" t="str">
            <v>Y</v>
          </cell>
          <cell r="LF204" t="str">
            <v>Y</v>
          </cell>
          <cell r="LG204" t="str">
            <v>Y</v>
          </cell>
          <cell r="LH204" t="str">
            <v>Y</v>
          </cell>
          <cell r="LI204" t="str">
            <v>Y</v>
          </cell>
          <cell r="LJ204" t="str">
            <v>Y</v>
          </cell>
          <cell r="LK204" t="str">
            <v>Y</v>
          </cell>
          <cell r="LL204" t="str">
            <v>Y</v>
          </cell>
          <cell r="LM204" t="str">
            <v>Y</v>
          </cell>
          <cell r="LN204" t="str">
            <v>Y</v>
          </cell>
          <cell r="LO204" t="str">
            <v>Y</v>
          </cell>
          <cell r="LP204" t="str">
            <v>Y</v>
          </cell>
          <cell r="LQ204" t="str">
            <v>Y</v>
          </cell>
          <cell r="LR204"/>
          <cell r="LS204" t="str">
            <v>Y</v>
          </cell>
          <cell r="LT204" t="str">
            <v>Y</v>
          </cell>
          <cell r="LU204" t="str">
            <v>Y</v>
          </cell>
          <cell r="LV204" t="str">
            <v>Y</v>
          </cell>
          <cell r="LW204" t="str">
            <v>Y</v>
          </cell>
          <cell r="LX204" t="str">
            <v>Y</v>
          </cell>
          <cell r="LY204" t="str">
            <v>Y</v>
          </cell>
          <cell r="LZ204" t="str">
            <v>Y</v>
          </cell>
          <cell r="MA204" t="str">
            <v>Y</v>
          </cell>
          <cell r="MB204" t="str">
            <v>Y</v>
          </cell>
          <cell r="MC204" t="str">
            <v>Y</v>
          </cell>
          <cell r="MD204" t="str">
            <v>Y</v>
          </cell>
          <cell r="ME204" t="str">
            <v>Y</v>
          </cell>
          <cell r="MF204" t="str">
            <v>Y</v>
          </cell>
          <cell r="MG204" t="str">
            <v>Y</v>
          </cell>
          <cell r="MH204" t="str">
            <v>Y</v>
          </cell>
          <cell r="MI204" t="str">
            <v>Y</v>
          </cell>
          <cell r="MJ204" t="str">
            <v>Y</v>
          </cell>
          <cell r="MK204" t="str">
            <v>Y</v>
          </cell>
          <cell r="ML204" t="str">
            <v>Y</v>
          </cell>
          <cell r="MM204" t="str">
            <v>Y</v>
          </cell>
          <cell r="MN204" t="str">
            <v>Y</v>
          </cell>
          <cell r="MO204" t="str">
            <v>Y</v>
          </cell>
          <cell r="MP204" t="str">
            <v>Y</v>
          </cell>
          <cell r="MQ204" t="str">
            <v>N</v>
          </cell>
          <cell r="MR204" t="str">
            <v>Y</v>
          </cell>
          <cell r="MS204" t="str">
            <v>Y</v>
          </cell>
          <cell r="MT204" t="str">
            <v>Y</v>
          </cell>
          <cell r="MU204" t="str">
            <v>Y</v>
          </cell>
          <cell r="MV204" t="str">
            <v>Y</v>
          </cell>
          <cell r="MW204" t="str">
            <v>Y</v>
          </cell>
          <cell r="MX204" t="str">
            <v>Y</v>
          </cell>
          <cell r="MY204" t="str">
            <v>Y</v>
          </cell>
          <cell r="MZ204" t="str">
            <v>Y</v>
          </cell>
          <cell r="NA204" t="str">
            <v>Y</v>
          </cell>
          <cell r="NB204" t="str">
            <v>Y</v>
          </cell>
          <cell r="NC204" t="str">
            <v>Y</v>
          </cell>
          <cell r="ND204" t="str">
            <v>N</v>
          </cell>
          <cell r="NE204" t="str">
            <v>Y</v>
          </cell>
          <cell r="NF204" t="str">
            <v>Y</v>
          </cell>
          <cell r="NG204" t="str">
            <v>Y</v>
          </cell>
          <cell r="NH204" t="str">
            <v>Y</v>
          </cell>
          <cell r="NI204" t="str">
            <v>Y</v>
          </cell>
          <cell r="NJ204" t="str">
            <v>Y</v>
          </cell>
          <cell r="NK204" t="str">
            <v>Y</v>
          </cell>
          <cell r="NL204" t="str">
            <v>Y</v>
          </cell>
          <cell r="NM204" t="str">
            <v>Y</v>
          </cell>
          <cell r="NN204" t="str">
            <v>Y</v>
          </cell>
          <cell r="NO204" t="str">
            <v>Y</v>
          </cell>
          <cell r="NP204" t="str">
            <v>Y</v>
          </cell>
          <cell r="NQ204" t="str">
            <v>Y</v>
          </cell>
          <cell r="NR204" t="str">
            <v>Y</v>
          </cell>
          <cell r="NS204" t="str">
            <v>N</v>
          </cell>
          <cell r="NT204" t="str">
            <v>N</v>
          </cell>
          <cell r="NU204" t="str">
            <v>Y</v>
          </cell>
          <cell r="NV204" t="str">
            <v>Y</v>
          </cell>
          <cell r="NW204" t="str">
            <v>Y</v>
          </cell>
          <cell r="NX204" t="str">
            <v>Y</v>
          </cell>
          <cell r="NY204" t="str">
            <v>Y</v>
          </cell>
          <cell r="NZ204" t="str">
            <v>Y</v>
          </cell>
          <cell r="OA204" t="str">
            <v>Y</v>
          </cell>
          <cell r="OB204" t="str">
            <v>Y</v>
          </cell>
          <cell r="OC204" t="str">
            <v>Y</v>
          </cell>
          <cell r="OD204" t="str">
            <v>Y</v>
          </cell>
          <cell r="OE204" t="str">
            <v>Y</v>
          </cell>
          <cell r="OF204" t="str">
            <v>Y</v>
          </cell>
          <cell r="OG204" t="str">
            <v>Y</v>
          </cell>
          <cell r="OH204"/>
          <cell r="OI204" t="str">
            <v>Y</v>
          </cell>
          <cell r="OJ204" t="str">
            <v>N</v>
          </cell>
          <cell r="OK204" t="str">
            <v>Y</v>
          </cell>
          <cell r="OL204" t="str">
            <v>Y</v>
          </cell>
          <cell r="OM204" t="str">
            <v>Y</v>
          </cell>
          <cell r="ON204" t="str">
            <v>Y</v>
          </cell>
          <cell r="OO204" t="str">
            <v>Y</v>
          </cell>
          <cell r="OP204"/>
          <cell r="OQ204" t="str">
            <v>Y</v>
          </cell>
          <cell r="OR204" t="str">
            <v>Y</v>
          </cell>
          <cell r="OS204" t="str">
            <v>Y</v>
          </cell>
          <cell r="OT204"/>
          <cell r="OU204" t="str">
            <v>Y</v>
          </cell>
          <cell r="OV204" t="str">
            <v>Y</v>
          </cell>
          <cell r="OW204" t="str">
            <v>Y</v>
          </cell>
          <cell r="OX204" t="str">
            <v>Y</v>
          </cell>
          <cell r="OY204" t="str">
            <v>Y</v>
          </cell>
          <cell r="OZ204" t="str">
            <v>Y</v>
          </cell>
          <cell r="PA204" t="str">
            <v>Y</v>
          </cell>
          <cell r="PB204" t="str">
            <v>Y</v>
          </cell>
          <cell r="PC204" t="str">
            <v>Y</v>
          </cell>
          <cell r="PD204" t="str">
            <v>Y</v>
          </cell>
          <cell r="PE204" t="str">
            <v>Y</v>
          </cell>
          <cell r="PF204" t="str">
            <v>Y</v>
          </cell>
          <cell r="PG204" t="str">
            <v>Y</v>
          </cell>
          <cell r="PH204" t="str">
            <v>Y</v>
          </cell>
          <cell r="PI204" t="str">
            <v>Y</v>
          </cell>
          <cell r="PJ204" t="str">
            <v>Y</v>
          </cell>
          <cell r="PK204" t="str">
            <v>Y</v>
          </cell>
          <cell r="PL204" t="str">
            <v>Y</v>
          </cell>
          <cell r="PM204" t="str">
            <v>Y</v>
          </cell>
          <cell r="PN204" t="str">
            <v>N</v>
          </cell>
          <cell r="PO204" t="str">
            <v>Y</v>
          </cell>
          <cell r="PP204" t="str">
            <v>Y</v>
          </cell>
          <cell r="PQ204" t="str">
            <v>Y</v>
          </cell>
          <cell r="PR204" t="str">
            <v>Y</v>
          </cell>
          <cell r="PS204" t="str">
            <v>Y</v>
          </cell>
          <cell r="PT204" t="str">
            <v>Y</v>
          </cell>
          <cell r="PU204" t="str">
            <v>Y</v>
          </cell>
          <cell r="PV204" t="str">
            <v>Y</v>
          </cell>
          <cell r="PW204" t="str">
            <v>Y</v>
          </cell>
          <cell r="PX204" t="str">
            <v>Y</v>
          </cell>
          <cell r="PY204" t="str">
            <v>Y</v>
          </cell>
          <cell r="PZ204" t="str">
            <v>Y</v>
          </cell>
          <cell r="QA204"/>
          <cell r="QB204" t="str">
            <v>N</v>
          </cell>
          <cell r="QC204" t="str">
            <v>Y</v>
          </cell>
          <cell r="QD204" t="str">
            <v>Y</v>
          </cell>
          <cell r="QE204" t="str">
            <v>Y</v>
          </cell>
          <cell r="QF204" t="str">
            <v>Y</v>
          </cell>
          <cell r="QG204" t="str">
            <v>Y</v>
          </cell>
          <cell r="QH204" t="str">
            <v>Y</v>
          </cell>
          <cell r="QI204" t="str">
            <v>Y</v>
          </cell>
          <cell r="QJ204" t="str">
            <v>Y</v>
          </cell>
          <cell r="QK204" t="str">
            <v>Y</v>
          </cell>
          <cell r="QL204" t="str">
            <v>Y</v>
          </cell>
          <cell r="QM204" t="str">
            <v>Y</v>
          </cell>
          <cell r="QN204" t="str">
            <v>Y</v>
          </cell>
          <cell r="QO204" t="str">
            <v>Y</v>
          </cell>
          <cell r="QP204" t="str">
            <v>Y</v>
          </cell>
          <cell r="QQ204" t="str">
            <v>Y</v>
          </cell>
          <cell r="QR204" t="str">
            <v>Y</v>
          </cell>
          <cell r="QS204" t="str">
            <v>Y</v>
          </cell>
          <cell r="QT204" t="str">
            <v>Y</v>
          </cell>
          <cell r="QU204" t="str">
            <v>Y</v>
          </cell>
          <cell r="QV204" t="str">
            <v>Y</v>
          </cell>
          <cell r="QW204" t="str">
            <v>Y</v>
          </cell>
          <cell r="QX204" t="str">
            <v>Y</v>
          </cell>
          <cell r="QY204" t="str">
            <v>Y</v>
          </cell>
          <cell r="QZ204"/>
          <cell r="RA204" t="str">
            <v>Y</v>
          </cell>
          <cell r="RB204" t="str">
            <v>Y</v>
          </cell>
          <cell r="RC204" t="str">
            <v>Y</v>
          </cell>
          <cell r="RD204" t="str">
            <v>Y</v>
          </cell>
          <cell r="RE204" t="str">
            <v>N</v>
          </cell>
          <cell r="RF204" t="str">
            <v>Y</v>
          </cell>
          <cell r="RG204" t="str">
            <v>Y</v>
          </cell>
          <cell r="RH204" t="str">
            <v>Y</v>
          </cell>
          <cell r="RI204" t="str">
            <v>Y</v>
          </cell>
          <cell r="RJ204" t="str">
            <v>Y</v>
          </cell>
          <cell r="RK204" t="str">
            <v>Y</v>
          </cell>
          <cell r="RL204" t="str">
            <v>Y</v>
          </cell>
          <cell r="RM204"/>
          <cell r="RN204" t="str">
            <v>Y</v>
          </cell>
          <cell r="RO204" t="str">
            <v>Y</v>
          </cell>
          <cell r="RP204" t="str">
            <v>Y</v>
          </cell>
          <cell r="RQ204" t="str">
            <v>Y</v>
          </cell>
          <cell r="RR204" t="str">
            <v>Y</v>
          </cell>
          <cell r="RS204" t="str">
            <v>Y</v>
          </cell>
          <cell r="RT204" t="str">
            <v>Y</v>
          </cell>
          <cell r="RU204" t="str">
            <v>Y</v>
          </cell>
          <cell r="RV204" t="str">
            <v>Y</v>
          </cell>
          <cell r="RW204" t="str">
            <v>N</v>
          </cell>
          <cell r="RX204" t="str">
            <v>Y</v>
          </cell>
          <cell r="RY204"/>
          <cell r="RZ204" t="str">
            <v>Y</v>
          </cell>
          <cell r="SA204" t="str">
            <v>Y</v>
          </cell>
          <cell r="SB204" t="str">
            <v>Y</v>
          </cell>
          <cell r="SC204"/>
          <cell r="SD204"/>
          <cell r="SE204" t="str">
            <v>Y</v>
          </cell>
          <cell r="SF204" t="str">
            <v>Y</v>
          </cell>
          <cell r="SG204" t="str">
            <v>Y</v>
          </cell>
          <cell r="SH204" t="str">
            <v>Y</v>
          </cell>
          <cell r="SI204" t="str">
            <v>Y</v>
          </cell>
          <cell r="SJ204" t="str">
            <v>Y</v>
          </cell>
          <cell r="SK204" t="str">
            <v>Y</v>
          </cell>
          <cell r="SL204" t="str">
            <v>Y</v>
          </cell>
          <cell r="SM204" t="str">
            <v>N</v>
          </cell>
          <cell r="SN204" t="str">
            <v>Y</v>
          </cell>
          <cell r="SO204" t="str">
            <v>Y</v>
          </cell>
          <cell r="SP204" t="str">
            <v>Y</v>
          </cell>
          <cell r="SQ204" t="str">
            <v>Y</v>
          </cell>
          <cell r="SR204" t="str">
            <v>Y</v>
          </cell>
          <cell r="SS204" t="str">
            <v>Y</v>
          </cell>
          <cell r="ST204" t="str">
            <v>Y</v>
          </cell>
          <cell r="SU204" t="str">
            <v>Y</v>
          </cell>
          <cell r="SV204" t="str">
            <v>N</v>
          </cell>
          <cell r="SW204" t="str">
            <v>Y</v>
          </cell>
          <cell r="SX204" t="str">
            <v>Y</v>
          </cell>
          <cell r="SY204" t="str">
            <v>Y</v>
          </cell>
          <cell r="SZ204" t="str">
            <v>Y</v>
          </cell>
          <cell r="TA204" t="str">
            <v>Y</v>
          </cell>
          <cell r="TB204" t="str">
            <v>Y</v>
          </cell>
          <cell r="TC204" t="str">
            <v>Y</v>
          </cell>
          <cell r="TD204" t="str">
            <v>Y</v>
          </cell>
          <cell r="TE204" t="str">
            <v>Y</v>
          </cell>
          <cell r="TF204" t="str">
            <v>N</v>
          </cell>
          <cell r="TG204" t="str">
            <v>N</v>
          </cell>
          <cell r="TH204" t="str">
            <v>Y</v>
          </cell>
          <cell r="TI204" t="str">
            <v>Y</v>
          </cell>
          <cell r="TJ204" t="str">
            <v>Y</v>
          </cell>
          <cell r="TK204" t="str">
            <v>Y</v>
          </cell>
          <cell r="TL204" t="str">
            <v>Y</v>
          </cell>
          <cell r="TM204" t="str">
            <v>Y</v>
          </cell>
          <cell r="TN204" t="str">
            <v>Y</v>
          </cell>
          <cell r="TO204" t="str">
            <v>Y</v>
          </cell>
          <cell r="TP204" t="str">
            <v>Y</v>
          </cell>
          <cell r="TQ204" t="str">
            <v>Y</v>
          </cell>
          <cell r="TR204"/>
          <cell r="TS204" t="str">
            <v>Y</v>
          </cell>
          <cell r="TT204" t="str">
            <v>Y</v>
          </cell>
          <cell r="TU204" t="str">
            <v>Y</v>
          </cell>
          <cell r="TV204" t="str">
            <v>Y</v>
          </cell>
          <cell r="TW204" t="str">
            <v>Y</v>
          </cell>
          <cell r="TX204" t="str">
            <v>Y</v>
          </cell>
          <cell r="TY204" t="str">
            <v>Y</v>
          </cell>
          <cell r="TZ204" t="str">
            <v>Y</v>
          </cell>
          <cell r="UA204" t="str">
            <v>Y</v>
          </cell>
          <cell r="UB204"/>
          <cell r="UC204" t="str">
            <v>Y</v>
          </cell>
          <cell r="UD204" t="str">
            <v>Y</v>
          </cell>
          <cell r="UE204" t="str">
            <v>Y</v>
          </cell>
          <cell r="UF204" t="str">
            <v>N</v>
          </cell>
          <cell r="UG204" t="str">
            <v>Y</v>
          </cell>
          <cell r="UH204" t="str">
            <v>Y</v>
          </cell>
          <cell r="UI204" t="str">
            <v>Y</v>
          </cell>
          <cell r="UJ204" t="str">
            <v>Y</v>
          </cell>
          <cell r="UK204" t="str">
            <v>Y</v>
          </cell>
          <cell r="UL204" t="str">
            <v>Y</v>
          </cell>
          <cell r="UM204" t="str">
            <v>Y</v>
          </cell>
          <cell r="UN204" t="str">
            <v>Y</v>
          </cell>
          <cell r="UO204"/>
          <cell r="UP204" t="str">
            <v>Y</v>
          </cell>
          <cell r="UQ204" t="str">
            <v>Y</v>
          </cell>
          <cell r="UR204"/>
          <cell r="US204" t="str">
            <v>Y</v>
          </cell>
          <cell r="UT204" t="str">
            <v>Y</v>
          </cell>
          <cell r="UU204" t="str">
            <v>Y</v>
          </cell>
          <cell r="UV204" t="str">
            <v>Y</v>
          </cell>
          <cell r="UW204" t="str">
            <v>Y</v>
          </cell>
          <cell r="UX204" t="str">
            <v>N</v>
          </cell>
          <cell r="UY204" t="str">
            <v>Y</v>
          </cell>
          <cell r="UZ204" t="str">
            <v>Y</v>
          </cell>
          <cell r="VA204" t="str">
            <v>Y</v>
          </cell>
          <cell r="VB204" t="str">
            <v>Y</v>
          </cell>
          <cell r="VC204" t="str">
            <v>Y</v>
          </cell>
          <cell r="VD204" t="str">
            <v>Y</v>
          </cell>
          <cell r="VE204" t="str">
            <v>Y</v>
          </cell>
          <cell r="VF204" t="str">
            <v>Y</v>
          </cell>
          <cell r="VG204"/>
          <cell r="VH204" t="str">
            <v>Y</v>
          </cell>
          <cell r="VI204" t="str">
            <v>Y</v>
          </cell>
          <cell r="VJ204" t="str">
            <v>Y</v>
          </cell>
          <cell r="VK204" t="str">
            <v>Y</v>
          </cell>
          <cell r="VL204" t="str">
            <v>Y</v>
          </cell>
          <cell r="VM204"/>
          <cell r="VN204" t="str">
            <v>Y</v>
          </cell>
          <cell r="VO204" t="str">
            <v>Y</v>
          </cell>
          <cell r="VP204"/>
          <cell r="VQ204" t="str">
            <v>Y</v>
          </cell>
          <cell r="VR204" t="str">
            <v>Y</v>
          </cell>
          <cell r="VS204" t="str">
            <v>Y</v>
          </cell>
          <cell r="VT204" t="str">
            <v>Y</v>
          </cell>
          <cell r="VU204" t="str">
            <v>Y</v>
          </cell>
          <cell r="VV204" t="str">
            <v>Y</v>
          </cell>
          <cell r="VW204" t="str">
            <v>Y</v>
          </cell>
          <cell r="VX204"/>
          <cell r="VY204" t="str">
            <v>Y</v>
          </cell>
          <cell r="VZ204" t="str">
            <v>Y</v>
          </cell>
          <cell r="WA204"/>
          <cell r="WB204"/>
          <cell r="WC204" t="str">
            <v>Y</v>
          </cell>
          <cell r="WD204" t="str">
            <v>Y</v>
          </cell>
          <cell r="WE204" t="str">
            <v>N</v>
          </cell>
          <cell r="WF204"/>
          <cell r="WG204" t="str">
            <v>Y</v>
          </cell>
          <cell r="WH204" t="str">
            <v>Y</v>
          </cell>
          <cell r="WI204" t="str">
            <v>Y</v>
          </cell>
          <cell r="WJ204"/>
          <cell r="WK204"/>
          <cell r="WL204" t="str">
            <v>Y</v>
          </cell>
          <cell r="WM204" t="str">
            <v>Y</v>
          </cell>
          <cell r="WN204" t="str">
            <v>Y</v>
          </cell>
          <cell r="WO204" t="str">
            <v>Y</v>
          </cell>
          <cell r="WP204"/>
          <cell r="WQ204"/>
          <cell r="WR204" t="str">
            <v>Y</v>
          </cell>
          <cell r="WS204" t="str">
            <v>Y</v>
          </cell>
          <cell r="WT204" t="str">
            <v>Y</v>
          </cell>
          <cell r="WU204" t="str">
            <v>Y</v>
          </cell>
          <cell r="WV204" t="str">
            <v>Y</v>
          </cell>
          <cell r="WW204" t="str">
            <v>Y</v>
          </cell>
          <cell r="WX204" t="str">
            <v>Y</v>
          </cell>
          <cell r="WY204" t="str">
            <v>Y</v>
          </cell>
          <cell r="WZ204" t="str">
            <v>Y</v>
          </cell>
          <cell r="XA204"/>
          <cell r="XB204" t="str">
            <v>Y</v>
          </cell>
          <cell r="XC204"/>
          <cell r="XD204"/>
          <cell r="XE204"/>
          <cell r="XF204"/>
          <cell r="XG204"/>
          <cell r="XH204"/>
          <cell r="XI204" t="str">
            <v>Y</v>
          </cell>
          <cell r="XJ204"/>
          <cell r="XK204" t="str">
            <v>Y</v>
          </cell>
          <cell r="XL204" t="str">
            <v>Y</v>
          </cell>
          <cell r="XM204"/>
          <cell r="XN204" t="str">
            <v>Y</v>
          </cell>
          <cell r="XO204"/>
          <cell r="XP204" t="str">
            <v>Y</v>
          </cell>
          <cell r="XQ204" t="str">
            <v>N</v>
          </cell>
          <cell r="XR204" t="str">
            <v>Y</v>
          </cell>
          <cell r="XS204" t="str">
            <v>Y</v>
          </cell>
          <cell r="XT204" t="str">
            <v>Y</v>
          </cell>
          <cell r="XU204" t="str">
            <v>Y</v>
          </cell>
          <cell r="XV204" t="str">
            <v>Y</v>
          </cell>
        </row>
        <row r="205">
          <cell r="E205" t="str">
            <v>Y</v>
          </cell>
          <cell r="F205" t="str">
            <v>Y</v>
          </cell>
          <cell r="G205" t="str">
            <v>Y</v>
          </cell>
          <cell r="H205" t="str">
            <v>Y</v>
          </cell>
          <cell r="I205" t="str">
            <v>Y</v>
          </cell>
          <cell r="J205" t="str">
            <v>N</v>
          </cell>
          <cell r="K205" t="str">
            <v>Y</v>
          </cell>
          <cell r="L205" t="str">
            <v>N</v>
          </cell>
          <cell r="M205" t="str">
            <v>Y</v>
          </cell>
          <cell r="N205" t="str">
            <v>Y</v>
          </cell>
          <cell r="O205"/>
          <cell r="P205" t="str">
            <v>Y</v>
          </cell>
          <cell r="Q205" t="str">
            <v>Y</v>
          </cell>
          <cell r="R205" t="str">
            <v>Y</v>
          </cell>
          <cell r="S205" t="str">
            <v>Y</v>
          </cell>
          <cell r="T205" t="str">
            <v>Y</v>
          </cell>
          <cell r="U205" t="str">
            <v>Y</v>
          </cell>
          <cell r="V205" t="str">
            <v>Y</v>
          </cell>
          <cell r="W205" t="str">
            <v>Y</v>
          </cell>
          <cell r="X205" t="str">
            <v>Y</v>
          </cell>
          <cell r="Y205" t="str">
            <v>N</v>
          </cell>
          <cell r="Z205"/>
          <cell r="AA205" t="str">
            <v>N</v>
          </cell>
          <cell r="AB205" t="str">
            <v>N</v>
          </cell>
          <cell r="AC205" t="str">
            <v>Y</v>
          </cell>
          <cell r="AD205" t="str">
            <v>Y</v>
          </cell>
          <cell r="AE205" t="str">
            <v>N</v>
          </cell>
          <cell r="AF205" t="str">
            <v>Y</v>
          </cell>
          <cell r="AG205" t="str">
            <v>Y</v>
          </cell>
          <cell r="AH205" t="str">
            <v>N</v>
          </cell>
          <cell r="AI205" t="str">
            <v>Y</v>
          </cell>
          <cell r="AJ205" t="str">
            <v>N</v>
          </cell>
          <cell r="AK205" t="str">
            <v>Y</v>
          </cell>
          <cell r="AL205" t="str">
            <v>Y</v>
          </cell>
          <cell r="AM205" t="str">
            <v>Y</v>
          </cell>
          <cell r="AN205" t="str">
            <v>N</v>
          </cell>
          <cell r="AO205" t="str">
            <v>Y</v>
          </cell>
          <cell r="AP205" t="str">
            <v>Y</v>
          </cell>
          <cell r="AQ205" t="str">
            <v>Y</v>
          </cell>
          <cell r="AR205" t="str">
            <v>Y</v>
          </cell>
          <cell r="AS205" t="str">
            <v>Y</v>
          </cell>
          <cell r="AT205" t="str">
            <v>Y</v>
          </cell>
          <cell r="AU205" t="str">
            <v>N</v>
          </cell>
          <cell r="AV205" t="str">
            <v>Y</v>
          </cell>
          <cell r="AW205" t="str">
            <v>N</v>
          </cell>
          <cell r="AX205" t="str">
            <v>N</v>
          </cell>
          <cell r="AY205"/>
          <cell r="AZ205" t="str">
            <v>Y</v>
          </cell>
          <cell r="BA205"/>
          <cell r="BB205" t="str">
            <v>N</v>
          </cell>
          <cell r="BC205" t="str">
            <v>N</v>
          </cell>
          <cell r="BD205" t="str">
            <v>Y</v>
          </cell>
          <cell r="BE205" t="str">
            <v>Y</v>
          </cell>
          <cell r="BF205" t="str">
            <v>N</v>
          </cell>
          <cell r="BG205" t="str">
            <v>N</v>
          </cell>
          <cell r="BH205" t="str">
            <v>Y</v>
          </cell>
          <cell r="BI205" t="str">
            <v>Y</v>
          </cell>
          <cell r="BJ205" t="str">
            <v>Y</v>
          </cell>
          <cell r="BK205" t="str">
            <v>Y</v>
          </cell>
          <cell r="BL205" t="str">
            <v>N</v>
          </cell>
          <cell r="BM205" t="str">
            <v>N</v>
          </cell>
          <cell r="BN205" t="str">
            <v>Y</v>
          </cell>
          <cell r="BO205" t="str">
            <v>Y</v>
          </cell>
          <cell r="BP205" t="str">
            <v>Y</v>
          </cell>
          <cell r="BQ205" t="str">
            <v>Y</v>
          </cell>
          <cell r="BR205" t="str">
            <v>Y</v>
          </cell>
          <cell r="BS205" t="str">
            <v>N</v>
          </cell>
          <cell r="BT205" t="str">
            <v>N</v>
          </cell>
          <cell r="BU205" t="str">
            <v>N</v>
          </cell>
          <cell r="BV205" t="str">
            <v>Y</v>
          </cell>
          <cell r="BW205" t="str">
            <v>Y</v>
          </cell>
          <cell r="BX205" t="str">
            <v>N</v>
          </cell>
          <cell r="BY205" t="str">
            <v>Y</v>
          </cell>
          <cell r="BZ205" t="str">
            <v>N</v>
          </cell>
          <cell r="CA205" t="str">
            <v>N</v>
          </cell>
          <cell r="CB205" t="str">
            <v>Y</v>
          </cell>
          <cell r="CC205" t="str">
            <v>N</v>
          </cell>
          <cell r="CD205" t="str">
            <v>N</v>
          </cell>
          <cell r="CE205" t="str">
            <v>Y</v>
          </cell>
          <cell r="CF205" t="str">
            <v>Y</v>
          </cell>
          <cell r="CG205" t="str">
            <v>Y</v>
          </cell>
          <cell r="CH205" t="str">
            <v>Y</v>
          </cell>
          <cell r="CI205" t="str">
            <v>Y</v>
          </cell>
          <cell r="CJ205" t="str">
            <v>N</v>
          </cell>
          <cell r="CK205" t="str">
            <v>Y</v>
          </cell>
          <cell r="CL205" t="str">
            <v>N</v>
          </cell>
          <cell r="CM205"/>
          <cell r="CN205" t="str">
            <v>Y</v>
          </cell>
          <cell r="CO205" t="str">
            <v>N</v>
          </cell>
          <cell r="CP205" t="str">
            <v>Y</v>
          </cell>
          <cell r="CQ205" t="str">
            <v>Y</v>
          </cell>
          <cell r="CR205"/>
          <cell r="CS205" t="str">
            <v>N</v>
          </cell>
          <cell r="CT205" t="str">
            <v>Y</v>
          </cell>
          <cell r="CU205" t="str">
            <v>Y</v>
          </cell>
          <cell r="CV205" t="str">
            <v>Y</v>
          </cell>
          <cell r="CW205" t="str">
            <v>N</v>
          </cell>
          <cell r="CX205" t="str">
            <v>Y</v>
          </cell>
          <cell r="CY205" t="str">
            <v>Y</v>
          </cell>
          <cell r="CZ205" t="str">
            <v>Y</v>
          </cell>
          <cell r="DA205" t="str">
            <v>Y</v>
          </cell>
          <cell r="DB205" t="str">
            <v>N</v>
          </cell>
          <cell r="DC205" t="str">
            <v>Y</v>
          </cell>
          <cell r="DD205" t="str">
            <v>Y</v>
          </cell>
          <cell r="DE205" t="str">
            <v>Y</v>
          </cell>
          <cell r="DF205" t="str">
            <v>N</v>
          </cell>
          <cell r="DG205" t="str">
            <v>Y</v>
          </cell>
          <cell r="DH205" t="str">
            <v>N</v>
          </cell>
          <cell r="DI205" t="str">
            <v>N</v>
          </cell>
          <cell r="DJ205" t="str">
            <v>Y</v>
          </cell>
          <cell r="DK205" t="str">
            <v>N</v>
          </cell>
          <cell r="DL205" t="str">
            <v>Y</v>
          </cell>
          <cell r="DM205" t="str">
            <v>N</v>
          </cell>
          <cell r="DN205" t="str">
            <v>Y</v>
          </cell>
          <cell r="DO205" t="str">
            <v>N</v>
          </cell>
          <cell r="DP205" t="str">
            <v>N</v>
          </cell>
          <cell r="DQ205" t="str">
            <v>Y</v>
          </cell>
          <cell r="DR205" t="str">
            <v>Y</v>
          </cell>
          <cell r="DS205" t="str">
            <v>Y</v>
          </cell>
          <cell r="DT205" t="str">
            <v>Y</v>
          </cell>
          <cell r="DU205" t="str">
            <v>Y</v>
          </cell>
          <cell r="DV205" t="str">
            <v>Y</v>
          </cell>
          <cell r="DW205" t="str">
            <v>N</v>
          </cell>
          <cell r="DX205" t="str">
            <v>N</v>
          </cell>
          <cell r="DY205" t="str">
            <v>Y</v>
          </cell>
          <cell r="DZ205" t="str">
            <v>N</v>
          </cell>
          <cell r="EA205" t="str">
            <v>N</v>
          </cell>
          <cell r="EB205"/>
          <cell r="EC205" t="str">
            <v>Y</v>
          </cell>
          <cell r="ED205" t="str">
            <v>N</v>
          </cell>
          <cell r="EE205" t="str">
            <v>Y</v>
          </cell>
          <cell r="EF205" t="str">
            <v>Y</v>
          </cell>
          <cell r="EG205" t="str">
            <v>Y</v>
          </cell>
          <cell r="EH205" t="str">
            <v>N</v>
          </cell>
          <cell r="EI205" t="str">
            <v>N</v>
          </cell>
          <cell r="EJ205" t="str">
            <v>N</v>
          </cell>
          <cell r="EK205" t="str">
            <v>Y</v>
          </cell>
          <cell r="EL205"/>
          <cell r="EM205" t="str">
            <v>Y</v>
          </cell>
          <cell r="EN205" t="str">
            <v>Y</v>
          </cell>
          <cell r="EO205" t="str">
            <v>N</v>
          </cell>
          <cell r="EP205" t="str">
            <v>Y</v>
          </cell>
          <cell r="EQ205" t="str">
            <v>Y</v>
          </cell>
          <cell r="ER205" t="str">
            <v>Y</v>
          </cell>
          <cell r="ES205" t="str">
            <v>Y</v>
          </cell>
          <cell r="ET205" t="str">
            <v>N</v>
          </cell>
          <cell r="EU205" t="str">
            <v>N</v>
          </cell>
          <cell r="EV205" t="str">
            <v>Y</v>
          </cell>
          <cell r="EW205" t="str">
            <v>Y</v>
          </cell>
          <cell r="EX205" t="str">
            <v>Y</v>
          </cell>
          <cell r="EY205"/>
          <cell r="EZ205" t="str">
            <v>N</v>
          </cell>
          <cell r="FA205" t="str">
            <v>Y</v>
          </cell>
          <cell r="FB205" t="str">
            <v>Y</v>
          </cell>
          <cell r="FC205" t="str">
            <v>N</v>
          </cell>
          <cell r="FD205" t="str">
            <v>N</v>
          </cell>
          <cell r="FE205" t="str">
            <v>Y</v>
          </cell>
          <cell r="FF205" t="str">
            <v>N</v>
          </cell>
          <cell r="FG205" t="str">
            <v>N</v>
          </cell>
          <cell r="FH205" t="str">
            <v>Y</v>
          </cell>
          <cell r="FI205" t="str">
            <v>Y</v>
          </cell>
          <cell r="FJ205" t="str">
            <v>N</v>
          </cell>
          <cell r="FK205" t="str">
            <v>Y</v>
          </cell>
          <cell r="FL205" t="str">
            <v>N</v>
          </cell>
          <cell r="FM205" t="str">
            <v>Y</v>
          </cell>
          <cell r="FN205" t="str">
            <v>Y</v>
          </cell>
          <cell r="FO205" t="str">
            <v>Y</v>
          </cell>
          <cell r="FP205" t="str">
            <v>Y</v>
          </cell>
          <cell r="FQ205" t="str">
            <v>Y</v>
          </cell>
          <cell r="FR205" t="str">
            <v>N</v>
          </cell>
          <cell r="FS205" t="str">
            <v>Y</v>
          </cell>
          <cell r="FT205" t="str">
            <v>Y</v>
          </cell>
          <cell r="FU205" t="str">
            <v>Y</v>
          </cell>
          <cell r="FV205" t="str">
            <v>N</v>
          </cell>
          <cell r="FW205" t="str">
            <v>N</v>
          </cell>
          <cell r="FX205" t="str">
            <v>Y</v>
          </cell>
          <cell r="FY205" t="str">
            <v>N</v>
          </cell>
          <cell r="FZ205" t="str">
            <v>Y</v>
          </cell>
          <cell r="GA205" t="str">
            <v>Y</v>
          </cell>
          <cell r="GB205" t="str">
            <v>N</v>
          </cell>
          <cell r="GC205" t="str">
            <v>N</v>
          </cell>
          <cell r="GD205" t="str">
            <v>N</v>
          </cell>
          <cell r="GE205"/>
          <cell r="GF205" t="str">
            <v>N</v>
          </cell>
          <cell r="GG205" t="str">
            <v>N</v>
          </cell>
          <cell r="GH205" t="str">
            <v>Y</v>
          </cell>
          <cell r="GI205" t="str">
            <v>Y</v>
          </cell>
          <cell r="GJ205" t="str">
            <v>Y</v>
          </cell>
          <cell r="GK205" t="str">
            <v>Y</v>
          </cell>
          <cell r="GL205" t="str">
            <v>Y</v>
          </cell>
          <cell r="GM205" t="str">
            <v>Y</v>
          </cell>
          <cell r="GN205" t="str">
            <v>Y</v>
          </cell>
          <cell r="GO205" t="str">
            <v>Y</v>
          </cell>
          <cell r="GP205" t="str">
            <v>Y</v>
          </cell>
          <cell r="GQ205" t="str">
            <v>N</v>
          </cell>
          <cell r="GR205" t="str">
            <v>N</v>
          </cell>
          <cell r="GS205" t="str">
            <v>N</v>
          </cell>
          <cell r="GT205" t="str">
            <v>N</v>
          </cell>
          <cell r="GU205" t="str">
            <v>Y</v>
          </cell>
          <cell r="GV205" t="str">
            <v>Y</v>
          </cell>
          <cell r="GW205" t="str">
            <v>Y</v>
          </cell>
          <cell r="GX205" t="str">
            <v>N</v>
          </cell>
          <cell r="GY205" t="str">
            <v>Y</v>
          </cell>
          <cell r="GZ205" t="str">
            <v>Y</v>
          </cell>
          <cell r="HA205" t="str">
            <v>Y</v>
          </cell>
          <cell r="HB205" t="str">
            <v>Y</v>
          </cell>
          <cell r="HC205" t="str">
            <v>Y</v>
          </cell>
          <cell r="HD205" t="str">
            <v>N</v>
          </cell>
          <cell r="HE205" t="str">
            <v>Y</v>
          </cell>
          <cell r="HF205"/>
          <cell r="HG205" t="str">
            <v>N</v>
          </cell>
          <cell r="HH205" t="str">
            <v>N</v>
          </cell>
          <cell r="HI205" t="str">
            <v>Y</v>
          </cell>
          <cell r="HJ205" t="str">
            <v>N</v>
          </cell>
          <cell r="HK205" t="str">
            <v>Y</v>
          </cell>
          <cell r="HL205" t="str">
            <v>Y</v>
          </cell>
          <cell r="HM205" t="str">
            <v>N</v>
          </cell>
          <cell r="HN205" t="str">
            <v>Y</v>
          </cell>
          <cell r="HO205" t="str">
            <v>N</v>
          </cell>
          <cell r="HP205"/>
          <cell r="HQ205" t="str">
            <v>Y</v>
          </cell>
          <cell r="HR205" t="str">
            <v>Y</v>
          </cell>
          <cell r="HS205" t="str">
            <v>Y</v>
          </cell>
          <cell r="HT205" t="str">
            <v>N</v>
          </cell>
          <cell r="HU205" t="str">
            <v>Y</v>
          </cell>
          <cell r="HV205" t="str">
            <v>N</v>
          </cell>
          <cell r="HW205" t="str">
            <v>N</v>
          </cell>
          <cell r="HX205" t="str">
            <v>Y</v>
          </cell>
          <cell r="HY205"/>
          <cell r="HZ205" t="str">
            <v>Y</v>
          </cell>
          <cell r="IA205" t="str">
            <v>Y</v>
          </cell>
          <cell r="IB205" t="str">
            <v>Y</v>
          </cell>
          <cell r="IC205" t="str">
            <v>N</v>
          </cell>
          <cell r="ID205" t="str">
            <v>Y</v>
          </cell>
          <cell r="IE205" t="str">
            <v>N</v>
          </cell>
          <cell r="IF205" t="str">
            <v>Y</v>
          </cell>
          <cell r="IG205" t="str">
            <v>Y</v>
          </cell>
          <cell r="IH205" t="str">
            <v>N</v>
          </cell>
          <cell r="II205"/>
          <cell r="IJ205" t="str">
            <v>Y</v>
          </cell>
          <cell r="IK205" t="str">
            <v>Y</v>
          </cell>
          <cell r="IL205" t="str">
            <v>Y</v>
          </cell>
          <cell r="IM205" t="str">
            <v>Y</v>
          </cell>
          <cell r="IN205"/>
          <cell r="IO205" t="str">
            <v>Y</v>
          </cell>
          <cell r="IP205" t="str">
            <v>Y</v>
          </cell>
          <cell r="IQ205" t="str">
            <v>N</v>
          </cell>
          <cell r="IR205" t="str">
            <v>Y</v>
          </cell>
          <cell r="IS205" t="str">
            <v>Y</v>
          </cell>
          <cell r="IT205" t="str">
            <v>Y</v>
          </cell>
          <cell r="IU205" t="str">
            <v>Y</v>
          </cell>
          <cell r="IV205" t="str">
            <v>Y</v>
          </cell>
          <cell r="IW205"/>
          <cell r="IX205" t="str">
            <v>Y</v>
          </cell>
          <cell r="IY205" t="str">
            <v>Y</v>
          </cell>
          <cell r="IZ205" t="str">
            <v>Y</v>
          </cell>
          <cell r="JA205" t="str">
            <v>Y</v>
          </cell>
          <cell r="JB205" t="str">
            <v>Y</v>
          </cell>
          <cell r="JC205" t="str">
            <v>Y</v>
          </cell>
          <cell r="JD205" t="str">
            <v>Y</v>
          </cell>
          <cell r="JE205" t="str">
            <v>N</v>
          </cell>
          <cell r="JF205" t="str">
            <v>Y</v>
          </cell>
          <cell r="JG205"/>
          <cell r="JH205" t="str">
            <v>Y</v>
          </cell>
          <cell r="JI205"/>
          <cell r="JJ205" t="str">
            <v>N</v>
          </cell>
          <cell r="JK205" t="str">
            <v>Y</v>
          </cell>
          <cell r="JL205" t="str">
            <v>Y</v>
          </cell>
          <cell r="JM205" t="str">
            <v>Y</v>
          </cell>
          <cell r="JN205" t="str">
            <v>N</v>
          </cell>
          <cell r="JO205" t="str">
            <v>Y</v>
          </cell>
          <cell r="JP205" t="str">
            <v>Y</v>
          </cell>
          <cell r="JQ205" t="str">
            <v>N</v>
          </cell>
          <cell r="JR205" t="str">
            <v>N</v>
          </cell>
          <cell r="JS205" t="str">
            <v>Y</v>
          </cell>
          <cell r="JT205" t="str">
            <v>Y</v>
          </cell>
          <cell r="JU205" t="str">
            <v>N</v>
          </cell>
          <cell r="JV205" t="str">
            <v>N</v>
          </cell>
          <cell r="JW205" t="str">
            <v>Y</v>
          </cell>
          <cell r="JX205" t="str">
            <v>Y</v>
          </cell>
          <cell r="JY205" t="str">
            <v>Y</v>
          </cell>
          <cell r="JZ205" t="str">
            <v>Y</v>
          </cell>
          <cell r="KA205" t="str">
            <v>N</v>
          </cell>
          <cell r="KB205" t="str">
            <v>Y</v>
          </cell>
          <cell r="KC205" t="str">
            <v>Y</v>
          </cell>
          <cell r="KD205" t="str">
            <v>Y</v>
          </cell>
          <cell r="KE205" t="str">
            <v>Y</v>
          </cell>
          <cell r="KF205" t="str">
            <v>Y</v>
          </cell>
          <cell r="KG205" t="str">
            <v>N</v>
          </cell>
          <cell r="KH205"/>
          <cell r="KI205" t="str">
            <v>Y</v>
          </cell>
          <cell r="KJ205" t="str">
            <v>N</v>
          </cell>
          <cell r="KK205" t="str">
            <v>Y</v>
          </cell>
          <cell r="KL205" t="str">
            <v>Y</v>
          </cell>
          <cell r="KM205" t="str">
            <v>Y</v>
          </cell>
          <cell r="KN205" t="str">
            <v>Y</v>
          </cell>
          <cell r="KO205" t="str">
            <v>N</v>
          </cell>
          <cell r="KP205" t="str">
            <v>N</v>
          </cell>
          <cell r="KQ205" t="str">
            <v>Y</v>
          </cell>
          <cell r="KR205" t="str">
            <v>N</v>
          </cell>
          <cell r="KS205" t="str">
            <v>Y</v>
          </cell>
          <cell r="KT205" t="str">
            <v>Y</v>
          </cell>
          <cell r="KU205" t="str">
            <v>N</v>
          </cell>
          <cell r="KV205" t="str">
            <v>Y</v>
          </cell>
          <cell r="KW205" t="str">
            <v>Y</v>
          </cell>
          <cell r="KX205" t="str">
            <v>N</v>
          </cell>
          <cell r="KY205" t="str">
            <v>Y</v>
          </cell>
          <cell r="KZ205" t="str">
            <v>N</v>
          </cell>
          <cell r="LA205" t="str">
            <v>N</v>
          </cell>
          <cell r="LB205" t="str">
            <v>Y</v>
          </cell>
          <cell r="LC205" t="str">
            <v>Y</v>
          </cell>
          <cell r="LD205" t="str">
            <v>Y</v>
          </cell>
          <cell r="LE205" t="str">
            <v>N</v>
          </cell>
          <cell r="LF205" t="str">
            <v>Y</v>
          </cell>
          <cell r="LG205" t="str">
            <v>Y</v>
          </cell>
          <cell r="LH205" t="str">
            <v>Y</v>
          </cell>
          <cell r="LI205" t="str">
            <v>Y</v>
          </cell>
          <cell r="LJ205" t="str">
            <v>N</v>
          </cell>
          <cell r="LK205" t="str">
            <v>Y</v>
          </cell>
          <cell r="LL205" t="str">
            <v>N</v>
          </cell>
          <cell r="LM205" t="str">
            <v>Y</v>
          </cell>
          <cell r="LN205" t="str">
            <v>Y</v>
          </cell>
          <cell r="LO205" t="str">
            <v>Y</v>
          </cell>
          <cell r="LP205" t="str">
            <v>Y</v>
          </cell>
          <cell r="LQ205" t="str">
            <v>Y</v>
          </cell>
          <cell r="LR205"/>
          <cell r="LS205" t="str">
            <v>Y</v>
          </cell>
          <cell r="LT205" t="str">
            <v>Y</v>
          </cell>
          <cell r="LU205" t="str">
            <v>Y</v>
          </cell>
          <cell r="LV205" t="str">
            <v>Y</v>
          </cell>
          <cell r="LW205" t="str">
            <v>Y</v>
          </cell>
          <cell r="LX205" t="str">
            <v>Y</v>
          </cell>
          <cell r="LY205" t="str">
            <v>N</v>
          </cell>
          <cell r="LZ205" t="str">
            <v>Y</v>
          </cell>
          <cell r="MA205" t="str">
            <v>Y</v>
          </cell>
          <cell r="MB205" t="str">
            <v>Y</v>
          </cell>
          <cell r="MC205" t="str">
            <v>Y</v>
          </cell>
          <cell r="MD205" t="str">
            <v>Y</v>
          </cell>
          <cell r="ME205" t="str">
            <v>Y</v>
          </cell>
          <cell r="MF205" t="str">
            <v>Y</v>
          </cell>
          <cell r="MG205" t="str">
            <v>Y</v>
          </cell>
          <cell r="MH205" t="str">
            <v>Y</v>
          </cell>
          <cell r="MI205" t="str">
            <v>Y</v>
          </cell>
          <cell r="MJ205" t="str">
            <v>Y</v>
          </cell>
          <cell r="MK205" t="str">
            <v>Y</v>
          </cell>
          <cell r="ML205" t="str">
            <v>Y</v>
          </cell>
          <cell r="MM205" t="str">
            <v>Y</v>
          </cell>
          <cell r="MN205" t="str">
            <v>Y</v>
          </cell>
          <cell r="MO205" t="str">
            <v>Y</v>
          </cell>
          <cell r="MP205" t="str">
            <v>N</v>
          </cell>
          <cell r="MQ205" t="str">
            <v>N</v>
          </cell>
          <cell r="MR205" t="str">
            <v>Y</v>
          </cell>
          <cell r="MS205" t="str">
            <v>Y</v>
          </cell>
          <cell r="MT205" t="str">
            <v>Y</v>
          </cell>
          <cell r="MU205" t="str">
            <v>Y</v>
          </cell>
          <cell r="MV205" t="str">
            <v>Y</v>
          </cell>
          <cell r="MW205" t="str">
            <v>Y</v>
          </cell>
          <cell r="MX205" t="str">
            <v>N</v>
          </cell>
          <cell r="MY205" t="str">
            <v>Y</v>
          </cell>
          <cell r="MZ205" t="str">
            <v>Y</v>
          </cell>
          <cell r="NA205" t="str">
            <v>Y</v>
          </cell>
          <cell r="NB205" t="str">
            <v>Y</v>
          </cell>
          <cell r="NC205" t="str">
            <v>Y</v>
          </cell>
          <cell r="ND205" t="str">
            <v>N</v>
          </cell>
          <cell r="NE205" t="str">
            <v>Y</v>
          </cell>
          <cell r="NF205" t="str">
            <v>Y</v>
          </cell>
          <cell r="NG205" t="str">
            <v>Y</v>
          </cell>
          <cell r="NH205" t="str">
            <v>Y</v>
          </cell>
          <cell r="NI205" t="str">
            <v>Y</v>
          </cell>
          <cell r="NJ205" t="str">
            <v>Y</v>
          </cell>
          <cell r="NK205" t="str">
            <v>Y</v>
          </cell>
          <cell r="NL205" t="str">
            <v>Y</v>
          </cell>
          <cell r="NM205" t="str">
            <v>Y</v>
          </cell>
          <cell r="NN205" t="str">
            <v>N</v>
          </cell>
          <cell r="NO205" t="str">
            <v>Y</v>
          </cell>
          <cell r="NP205" t="str">
            <v>N</v>
          </cell>
          <cell r="NQ205" t="str">
            <v>N</v>
          </cell>
          <cell r="NR205" t="str">
            <v>Y</v>
          </cell>
          <cell r="NS205" t="str">
            <v>Y</v>
          </cell>
          <cell r="NT205" t="str">
            <v>N</v>
          </cell>
          <cell r="NU205" t="str">
            <v>Y</v>
          </cell>
          <cell r="NV205" t="str">
            <v>Y</v>
          </cell>
          <cell r="NW205" t="str">
            <v>Y</v>
          </cell>
          <cell r="NX205" t="str">
            <v>N</v>
          </cell>
          <cell r="NY205" t="str">
            <v>Y</v>
          </cell>
          <cell r="NZ205" t="str">
            <v>Y</v>
          </cell>
          <cell r="OA205" t="str">
            <v>Y</v>
          </cell>
          <cell r="OB205" t="str">
            <v>N</v>
          </cell>
          <cell r="OC205" t="str">
            <v>N</v>
          </cell>
          <cell r="OD205" t="str">
            <v>Y</v>
          </cell>
          <cell r="OE205" t="str">
            <v>Y</v>
          </cell>
          <cell r="OF205" t="str">
            <v>Y</v>
          </cell>
          <cell r="OG205" t="str">
            <v>N</v>
          </cell>
          <cell r="OH205"/>
          <cell r="OI205" t="str">
            <v>Y</v>
          </cell>
          <cell r="OJ205" t="str">
            <v>N</v>
          </cell>
          <cell r="OK205" t="str">
            <v>Y</v>
          </cell>
          <cell r="OL205" t="str">
            <v>N</v>
          </cell>
          <cell r="OM205" t="str">
            <v>Y</v>
          </cell>
          <cell r="ON205" t="str">
            <v>Y</v>
          </cell>
          <cell r="OO205" t="str">
            <v>Y</v>
          </cell>
          <cell r="OP205"/>
          <cell r="OQ205" t="str">
            <v>N</v>
          </cell>
          <cell r="OR205" t="str">
            <v>Y</v>
          </cell>
          <cell r="OS205" t="str">
            <v>Y</v>
          </cell>
          <cell r="OT205"/>
          <cell r="OU205" t="str">
            <v>Y</v>
          </cell>
          <cell r="OV205" t="str">
            <v>Y</v>
          </cell>
          <cell r="OW205" t="str">
            <v>Y</v>
          </cell>
          <cell r="OX205" t="str">
            <v>Y</v>
          </cell>
          <cell r="OY205" t="str">
            <v>Y</v>
          </cell>
          <cell r="OZ205" t="str">
            <v>Y</v>
          </cell>
          <cell r="PA205" t="str">
            <v>Y</v>
          </cell>
          <cell r="PB205" t="str">
            <v>Y</v>
          </cell>
          <cell r="PC205" t="str">
            <v>Y</v>
          </cell>
          <cell r="PD205" t="str">
            <v>Y</v>
          </cell>
          <cell r="PE205" t="str">
            <v>Y</v>
          </cell>
          <cell r="PF205" t="str">
            <v>Y</v>
          </cell>
          <cell r="PG205" t="str">
            <v>Y</v>
          </cell>
          <cell r="PH205" t="str">
            <v>Y</v>
          </cell>
          <cell r="PI205" t="str">
            <v>Y</v>
          </cell>
          <cell r="PJ205" t="str">
            <v>Y</v>
          </cell>
          <cell r="PK205" t="str">
            <v>Y</v>
          </cell>
          <cell r="PL205" t="str">
            <v>Y</v>
          </cell>
          <cell r="PM205" t="str">
            <v>N</v>
          </cell>
          <cell r="PN205" t="str">
            <v>N</v>
          </cell>
          <cell r="PO205" t="str">
            <v>Y</v>
          </cell>
          <cell r="PP205" t="str">
            <v>N</v>
          </cell>
          <cell r="PQ205" t="str">
            <v>Y</v>
          </cell>
          <cell r="PR205" t="str">
            <v>Y</v>
          </cell>
          <cell r="PS205" t="str">
            <v>Y</v>
          </cell>
          <cell r="PT205" t="str">
            <v>Y</v>
          </cell>
          <cell r="PU205" t="str">
            <v>Y</v>
          </cell>
          <cell r="PV205" t="str">
            <v>Y</v>
          </cell>
          <cell r="PW205" t="str">
            <v>Y</v>
          </cell>
          <cell r="PX205" t="str">
            <v>Y</v>
          </cell>
          <cell r="PY205" t="str">
            <v>Y</v>
          </cell>
          <cell r="PZ205" t="str">
            <v>Y</v>
          </cell>
          <cell r="QA205"/>
          <cell r="QB205" t="str">
            <v>N</v>
          </cell>
          <cell r="QC205" t="str">
            <v>N</v>
          </cell>
          <cell r="QD205" t="str">
            <v>Y</v>
          </cell>
          <cell r="QE205" t="str">
            <v>Y</v>
          </cell>
          <cell r="QF205" t="str">
            <v>Y</v>
          </cell>
          <cell r="QG205" t="str">
            <v>Y</v>
          </cell>
          <cell r="QH205" t="str">
            <v>Y</v>
          </cell>
          <cell r="QI205" t="str">
            <v>N</v>
          </cell>
          <cell r="QJ205" t="str">
            <v>Y</v>
          </cell>
          <cell r="QK205" t="str">
            <v>Y</v>
          </cell>
          <cell r="QL205" t="str">
            <v>Y</v>
          </cell>
          <cell r="QM205" t="str">
            <v>Y</v>
          </cell>
          <cell r="QN205" t="str">
            <v>Y</v>
          </cell>
          <cell r="QO205" t="str">
            <v>Y</v>
          </cell>
          <cell r="QP205" t="str">
            <v>Y</v>
          </cell>
          <cell r="QQ205" t="str">
            <v>Y</v>
          </cell>
          <cell r="QR205" t="str">
            <v>Y</v>
          </cell>
          <cell r="QS205" t="str">
            <v>Y</v>
          </cell>
          <cell r="QT205" t="str">
            <v>Y</v>
          </cell>
          <cell r="QU205" t="str">
            <v>N</v>
          </cell>
          <cell r="QV205" t="str">
            <v>Y</v>
          </cell>
          <cell r="QW205" t="str">
            <v>Y</v>
          </cell>
          <cell r="QX205" t="str">
            <v>N</v>
          </cell>
          <cell r="QY205" t="str">
            <v>Y</v>
          </cell>
          <cell r="QZ205"/>
          <cell r="RA205" t="str">
            <v>Y</v>
          </cell>
          <cell r="RB205" t="str">
            <v>N</v>
          </cell>
          <cell r="RC205" t="str">
            <v>N</v>
          </cell>
          <cell r="RD205" t="str">
            <v>Y</v>
          </cell>
          <cell r="RE205" t="str">
            <v>N</v>
          </cell>
          <cell r="RF205" t="str">
            <v>N</v>
          </cell>
          <cell r="RG205" t="str">
            <v>Y</v>
          </cell>
          <cell r="RH205" t="str">
            <v>Y</v>
          </cell>
          <cell r="RI205" t="str">
            <v>Y</v>
          </cell>
          <cell r="RJ205" t="str">
            <v>Y</v>
          </cell>
          <cell r="RK205" t="str">
            <v>Y</v>
          </cell>
          <cell r="RL205" t="str">
            <v>Y</v>
          </cell>
          <cell r="RM205"/>
          <cell r="RN205" t="str">
            <v>Y</v>
          </cell>
          <cell r="RO205" t="str">
            <v>Y</v>
          </cell>
          <cell r="RP205" t="str">
            <v>Y</v>
          </cell>
          <cell r="RQ205" t="str">
            <v>Y</v>
          </cell>
          <cell r="RR205" t="str">
            <v>Y</v>
          </cell>
          <cell r="RS205" t="str">
            <v>N</v>
          </cell>
          <cell r="RT205" t="str">
            <v>Y</v>
          </cell>
          <cell r="RU205" t="str">
            <v>Y</v>
          </cell>
          <cell r="RV205" t="str">
            <v>Y</v>
          </cell>
          <cell r="RW205" t="str">
            <v>N</v>
          </cell>
          <cell r="RX205" t="str">
            <v>N</v>
          </cell>
          <cell r="RY205"/>
          <cell r="RZ205" t="str">
            <v>Y</v>
          </cell>
          <cell r="SA205" t="str">
            <v>Y</v>
          </cell>
          <cell r="SB205" t="str">
            <v>Y</v>
          </cell>
          <cell r="SC205"/>
          <cell r="SD205"/>
          <cell r="SE205" t="str">
            <v>N</v>
          </cell>
          <cell r="SF205" t="str">
            <v>N</v>
          </cell>
          <cell r="SG205" t="str">
            <v>Y</v>
          </cell>
          <cell r="SH205" t="str">
            <v>Y</v>
          </cell>
          <cell r="SI205" t="str">
            <v>Y</v>
          </cell>
          <cell r="SJ205" t="str">
            <v>Y</v>
          </cell>
          <cell r="SK205" t="str">
            <v>N</v>
          </cell>
          <cell r="SL205" t="str">
            <v>Y</v>
          </cell>
          <cell r="SM205" t="str">
            <v>N</v>
          </cell>
          <cell r="SN205" t="str">
            <v>N</v>
          </cell>
          <cell r="SO205" t="str">
            <v>Y</v>
          </cell>
          <cell r="SP205" t="str">
            <v>Y</v>
          </cell>
          <cell r="SQ205" t="str">
            <v>N</v>
          </cell>
          <cell r="SR205" t="str">
            <v>N</v>
          </cell>
          <cell r="SS205" t="str">
            <v>Y</v>
          </cell>
          <cell r="ST205" t="str">
            <v>Y</v>
          </cell>
          <cell r="SU205" t="str">
            <v>Y</v>
          </cell>
          <cell r="SV205" t="str">
            <v>N</v>
          </cell>
          <cell r="SW205" t="str">
            <v>N</v>
          </cell>
          <cell r="SX205" t="str">
            <v>Y</v>
          </cell>
          <cell r="SY205" t="str">
            <v>Y</v>
          </cell>
          <cell r="SZ205" t="str">
            <v>Y</v>
          </cell>
          <cell r="TA205" t="str">
            <v>N</v>
          </cell>
          <cell r="TB205" t="str">
            <v>Y</v>
          </cell>
          <cell r="TC205" t="str">
            <v>N</v>
          </cell>
          <cell r="TD205" t="str">
            <v>N</v>
          </cell>
          <cell r="TE205" t="str">
            <v>N</v>
          </cell>
          <cell r="TF205" t="str">
            <v>N</v>
          </cell>
          <cell r="TG205" t="str">
            <v>Y</v>
          </cell>
          <cell r="TH205" t="str">
            <v>Y</v>
          </cell>
          <cell r="TI205" t="str">
            <v>N</v>
          </cell>
          <cell r="TJ205" t="str">
            <v>N</v>
          </cell>
          <cell r="TK205" t="str">
            <v>Y</v>
          </cell>
          <cell r="TL205" t="str">
            <v>Y</v>
          </cell>
          <cell r="TM205" t="str">
            <v>Y</v>
          </cell>
          <cell r="TN205" t="str">
            <v>Y</v>
          </cell>
          <cell r="TO205" t="str">
            <v>Y</v>
          </cell>
          <cell r="TP205" t="str">
            <v>Y</v>
          </cell>
          <cell r="TQ205" t="str">
            <v>N</v>
          </cell>
          <cell r="TR205"/>
          <cell r="TS205" t="str">
            <v>Y</v>
          </cell>
          <cell r="TT205" t="str">
            <v>Y</v>
          </cell>
          <cell r="TU205" t="str">
            <v>Y</v>
          </cell>
          <cell r="TV205" t="str">
            <v>Y</v>
          </cell>
          <cell r="TW205" t="str">
            <v>Y</v>
          </cell>
          <cell r="TX205" t="str">
            <v>Y</v>
          </cell>
          <cell r="TY205" t="str">
            <v>N</v>
          </cell>
          <cell r="TZ205" t="str">
            <v>Y</v>
          </cell>
          <cell r="UA205" t="str">
            <v>N</v>
          </cell>
          <cell r="UB205" t="str">
            <v>Y</v>
          </cell>
          <cell r="UC205" t="str">
            <v>Y</v>
          </cell>
          <cell r="UD205" t="str">
            <v>Y</v>
          </cell>
          <cell r="UE205" t="str">
            <v>N</v>
          </cell>
          <cell r="UF205" t="str">
            <v>N</v>
          </cell>
          <cell r="UG205" t="str">
            <v>Y</v>
          </cell>
          <cell r="UH205" t="str">
            <v>Y</v>
          </cell>
          <cell r="UI205" t="str">
            <v>Y</v>
          </cell>
          <cell r="UJ205" t="str">
            <v>Y</v>
          </cell>
          <cell r="UK205" t="str">
            <v>Y</v>
          </cell>
          <cell r="UL205" t="str">
            <v>N</v>
          </cell>
          <cell r="UM205" t="str">
            <v>Y</v>
          </cell>
          <cell r="UN205" t="str">
            <v>Y</v>
          </cell>
          <cell r="UO205"/>
          <cell r="UP205" t="str">
            <v>Y</v>
          </cell>
          <cell r="UQ205" t="str">
            <v>Y</v>
          </cell>
          <cell r="UR205"/>
          <cell r="US205" t="str">
            <v>N</v>
          </cell>
          <cell r="UT205" t="str">
            <v>Y</v>
          </cell>
          <cell r="UU205" t="str">
            <v>Y</v>
          </cell>
          <cell r="UV205" t="str">
            <v>Y</v>
          </cell>
          <cell r="UW205" t="str">
            <v>Y</v>
          </cell>
          <cell r="UX205" t="str">
            <v>Y</v>
          </cell>
          <cell r="UY205" t="str">
            <v>Y</v>
          </cell>
          <cell r="UZ205" t="str">
            <v>Y</v>
          </cell>
          <cell r="VA205" t="str">
            <v>Y</v>
          </cell>
          <cell r="VB205" t="str">
            <v>Y</v>
          </cell>
          <cell r="VC205" t="str">
            <v>Y</v>
          </cell>
          <cell r="VD205" t="str">
            <v>Y</v>
          </cell>
          <cell r="VE205" t="str">
            <v>Y</v>
          </cell>
          <cell r="VF205" t="str">
            <v>N</v>
          </cell>
          <cell r="VG205"/>
          <cell r="VH205" t="str">
            <v>Y</v>
          </cell>
          <cell r="VI205" t="str">
            <v>Y</v>
          </cell>
          <cell r="VJ205" t="str">
            <v>Y</v>
          </cell>
          <cell r="VK205" t="str">
            <v>Y</v>
          </cell>
          <cell r="VL205" t="str">
            <v>Y</v>
          </cell>
          <cell r="VM205"/>
          <cell r="VN205" t="str">
            <v>N</v>
          </cell>
          <cell r="VO205" t="str">
            <v>N</v>
          </cell>
          <cell r="VP205"/>
          <cell r="VQ205" t="str">
            <v>Y</v>
          </cell>
          <cell r="VR205" t="str">
            <v>N</v>
          </cell>
          <cell r="VS205" t="str">
            <v>N</v>
          </cell>
          <cell r="VT205" t="str">
            <v>Y</v>
          </cell>
          <cell r="VU205" t="str">
            <v>Y</v>
          </cell>
          <cell r="VV205" t="str">
            <v>N</v>
          </cell>
          <cell r="VW205" t="str">
            <v>N</v>
          </cell>
          <cell r="VX205"/>
          <cell r="VY205" t="str">
            <v>Y</v>
          </cell>
          <cell r="VZ205" t="str">
            <v>N</v>
          </cell>
          <cell r="WA205"/>
          <cell r="WB205"/>
          <cell r="WC205" t="str">
            <v>Y</v>
          </cell>
          <cell r="WD205" t="str">
            <v>N</v>
          </cell>
          <cell r="WE205" t="str">
            <v>N</v>
          </cell>
          <cell r="WF205"/>
          <cell r="WG205" t="str">
            <v>Y</v>
          </cell>
          <cell r="WH205" t="str">
            <v>Y</v>
          </cell>
          <cell r="WI205" t="str">
            <v>N</v>
          </cell>
          <cell r="WJ205"/>
          <cell r="WK205"/>
          <cell r="WL205" t="str">
            <v>Y</v>
          </cell>
          <cell r="WM205" t="str">
            <v>N</v>
          </cell>
          <cell r="WN205" t="str">
            <v>Y</v>
          </cell>
          <cell r="WO205" t="str">
            <v>Y</v>
          </cell>
          <cell r="WP205"/>
          <cell r="WQ205"/>
          <cell r="WR205" t="str">
            <v>Y</v>
          </cell>
          <cell r="WS205" t="str">
            <v>N</v>
          </cell>
          <cell r="WT205" t="str">
            <v>Y</v>
          </cell>
          <cell r="WU205" t="str">
            <v>Y</v>
          </cell>
          <cell r="WV205" t="str">
            <v>N</v>
          </cell>
          <cell r="WW205" t="str">
            <v>N</v>
          </cell>
          <cell r="WX205" t="str">
            <v>N</v>
          </cell>
          <cell r="WY205" t="str">
            <v>Y</v>
          </cell>
          <cell r="WZ205" t="str">
            <v>N</v>
          </cell>
          <cell r="XA205"/>
          <cell r="XB205" t="str">
            <v>N</v>
          </cell>
          <cell r="XC205"/>
          <cell r="XD205"/>
          <cell r="XE205"/>
          <cell r="XF205"/>
          <cell r="XG205"/>
          <cell r="XH205"/>
          <cell r="XI205" t="str">
            <v>N</v>
          </cell>
          <cell r="XJ205"/>
          <cell r="XK205" t="str">
            <v>N</v>
          </cell>
          <cell r="XL205" t="str">
            <v>Y</v>
          </cell>
          <cell r="XM205"/>
          <cell r="XN205" t="str">
            <v>Y</v>
          </cell>
          <cell r="XO205"/>
          <cell r="XP205" t="str">
            <v>N</v>
          </cell>
          <cell r="XQ205" t="str">
            <v>N</v>
          </cell>
          <cell r="XR205" t="str">
            <v>Y</v>
          </cell>
          <cell r="XS205" t="str">
            <v>N</v>
          </cell>
          <cell r="XT205" t="str">
            <v>Y</v>
          </cell>
          <cell r="XU205" t="str">
            <v>Y</v>
          </cell>
          <cell r="XV205" t="str">
            <v>Y</v>
          </cell>
        </row>
        <row r="206">
          <cell r="E206"/>
          <cell r="F206"/>
          <cell r="G206"/>
          <cell r="H206"/>
          <cell r="I206"/>
          <cell r="J206"/>
          <cell r="K206"/>
          <cell r="L206"/>
          <cell r="M206"/>
          <cell r="N206"/>
          <cell r="O206"/>
          <cell r="P206"/>
          <cell r="Q206"/>
          <cell r="R206"/>
          <cell r="S206"/>
          <cell r="T206"/>
          <cell r="U206"/>
          <cell r="V206"/>
          <cell r="W206"/>
          <cell r="X206"/>
          <cell r="Y206"/>
          <cell r="Z206"/>
          <cell r="AA206"/>
          <cell r="AB206"/>
          <cell r="AC206"/>
          <cell r="AD206"/>
          <cell r="AE206"/>
          <cell r="AF206"/>
          <cell r="AG206"/>
          <cell r="AH206"/>
          <cell r="AI206"/>
          <cell r="AJ206"/>
          <cell r="AK206"/>
          <cell r="AL206"/>
          <cell r="AM206"/>
          <cell r="AN206"/>
          <cell r="AO206"/>
          <cell r="AP206"/>
          <cell r="AQ206"/>
          <cell r="AR206"/>
          <cell r="AS206"/>
          <cell r="AT206"/>
          <cell r="AU206"/>
          <cell r="AV206"/>
          <cell r="AW206"/>
          <cell r="AX206"/>
          <cell r="AY206"/>
          <cell r="AZ206"/>
          <cell r="BA206"/>
          <cell r="BB206"/>
          <cell r="BC206"/>
          <cell r="BD206"/>
          <cell r="BE206"/>
          <cell r="BF206"/>
          <cell r="BG206"/>
          <cell r="BH206"/>
          <cell r="BI206"/>
          <cell r="BJ206"/>
          <cell r="BK206"/>
          <cell r="BL206"/>
          <cell r="BM206"/>
          <cell r="BN206"/>
          <cell r="BO206"/>
          <cell r="BP206"/>
          <cell r="BQ206"/>
          <cell r="BR206"/>
          <cell r="BS206"/>
          <cell r="BT206"/>
          <cell r="BU206"/>
          <cell r="BV206"/>
          <cell r="BW206"/>
          <cell r="BX206"/>
          <cell r="BY206"/>
          <cell r="BZ206"/>
          <cell r="CA206"/>
          <cell r="CB206"/>
          <cell r="CC206"/>
          <cell r="CD206"/>
          <cell r="CE206"/>
          <cell r="CF206"/>
          <cell r="CG206"/>
          <cell r="CH206"/>
          <cell r="CI206"/>
          <cell r="CJ206"/>
          <cell r="CK206"/>
          <cell r="CL206"/>
          <cell r="CM206"/>
          <cell r="CN206"/>
          <cell r="CO206"/>
          <cell r="CP206"/>
          <cell r="CQ206"/>
          <cell r="CR206"/>
          <cell r="CS206"/>
          <cell r="CT206"/>
          <cell r="CU206"/>
          <cell r="CV206"/>
          <cell r="CW206"/>
          <cell r="CX206"/>
          <cell r="CY206"/>
          <cell r="CZ206"/>
          <cell r="DA206"/>
          <cell r="DB206"/>
          <cell r="DC206"/>
          <cell r="DD206"/>
          <cell r="DE206"/>
          <cell r="DF206"/>
          <cell r="DG206"/>
          <cell r="DH206"/>
          <cell r="DI206"/>
          <cell r="DJ206"/>
          <cell r="DK206"/>
          <cell r="DL206"/>
          <cell r="DM206"/>
          <cell r="DN206"/>
          <cell r="DO206"/>
          <cell r="DP206"/>
          <cell r="DQ206"/>
          <cell r="DR206"/>
          <cell r="DS206"/>
          <cell r="DT206"/>
          <cell r="DU206"/>
          <cell r="DV206"/>
          <cell r="DW206"/>
          <cell r="DX206"/>
          <cell r="DY206"/>
          <cell r="DZ206"/>
          <cell r="EA206"/>
          <cell r="EB206"/>
          <cell r="EC206"/>
          <cell r="ED206"/>
          <cell r="EE206"/>
          <cell r="EF206"/>
          <cell r="EG206"/>
          <cell r="EH206"/>
          <cell r="EI206"/>
          <cell r="EJ206"/>
          <cell r="EK206"/>
          <cell r="EL206"/>
          <cell r="EM206"/>
          <cell r="EN206"/>
          <cell r="EO206"/>
          <cell r="EP206"/>
          <cell r="EQ206"/>
          <cell r="ER206"/>
          <cell r="ES206"/>
          <cell r="ET206"/>
          <cell r="EU206"/>
          <cell r="EV206"/>
          <cell r="EW206"/>
          <cell r="EX206"/>
          <cell r="EY206"/>
          <cell r="EZ206"/>
          <cell r="FA206"/>
          <cell r="FB206"/>
          <cell r="FC206"/>
          <cell r="FD206"/>
          <cell r="FE206"/>
          <cell r="FF206"/>
          <cell r="FG206"/>
          <cell r="FH206"/>
          <cell r="FI206"/>
          <cell r="FJ206"/>
          <cell r="FK206"/>
          <cell r="FL206"/>
          <cell r="FM206"/>
          <cell r="FN206"/>
          <cell r="FO206"/>
          <cell r="FP206"/>
          <cell r="FQ206"/>
          <cell r="FR206"/>
          <cell r="FS206"/>
          <cell r="FT206"/>
          <cell r="FU206"/>
          <cell r="FV206"/>
          <cell r="FW206"/>
          <cell r="FX206"/>
          <cell r="FY206"/>
          <cell r="FZ206"/>
          <cell r="GA206"/>
          <cell r="GB206"/>
          <cell r="GC206"/>
          <cell r="GD206"/>
          <cell r="GE206"/>
          <cell r="GF206"/>
          <cell r="GG206"/>
          <cell r="GH206"/>
          <cell r="GI206"/>
          <cell r="GJ206"/>
          <cell r="GK206"/>
          <cell r="GL206"/>
          <cell r="GM206"/>
          <cell r="GN206"/>
          <cell r="GO206"/>
          <cell r="GP206"/>
          <cell r="GQ206"/>
          <cell r="GR206"/>
          <cell r="GS206"/>
          <cell r="GT206"/>
          <cell r="GU206"/>
          <cell r="GV206"/>
          <cell r="GW206"/>
          <cell r="GX206"/>
          <cell r="GY206"/>
          <cell r="GZ206"/>
          <cell r="HA206"/>
          <cell r="HB206"/>
          <cell r="HC206"/>
          <cell r="HD206"/>
          <cell r="HE206"/>
          <cell r="HF206"/>
          <cell r="HG206"/>
          <cell r="HH206"/>
          <cell r="HI206"/>
          <cell r="HJ206"/>
          <cell r="HK206"/>
          <cell r="HL206"/>
          <cell r="HM206"/>
          <cell r="HN206"/>
          <cell r="HO206"/>
          <cell r="HP206"/>
          <cell r="HQ206"/>
          <cell r="HR206"/>
          <cell r="HS206"/>
          <cell r="HT206"/>
          <cell r="HU206"/>
          <cell r="HV206"/>
          <cell r="HW206"/>
          <cell r="HX206"/>
          <cell r="HY206"/>
          <cell r="HZ206"/>
          <cell r="IA206"/>
          <cell r="IB206"/>
          <cell r="IC206"/>
          <cell r="ID206"/>
          <cell r="IE206"/>
          <cell r="IF206"/>
          <cell r="IG206"/>
          <cell r="IH206"/>
          <cell r="II206"/>
          <cell r="IJ206"/>
          <cell r="IK206"/>
          <cell r="IL206"/>
          <cell r="IM206"/>
          <cell r="IN206"/>
          <cell r="IO206"/>
          <cell r="IP206"/>
          <cell r="IQ206"/>
          <cell r="IR206"/>
          <cell r="IS206"/>
          <cell r="IT206"/>
          <cell r="IU206"/>
          <cell r="IV206"/>
          <cell r="IW206"/>
          <cell r="IX206"/>
          <cell r="IY206"/>
          <cell r="IZ206"/>
          <cell r="JA206"/>
          <cell r="JB206"/>
          <cell r="JC206"/>
          <cell r="JD206"/>
          <cell r="JE206"/>
          <cell r="JF206"/>
          <cell r="JG206"/>
          <cell r="JH206"/>
          <cell r="JI206"/>
          <cell r="JJ206"/>
          <cell r="JK206"/>
          <cell r="JL206"/>
          <cell r="JM206"/>
          <cell r="JN206"/>
          <cell r="JO206"/>
          <cell r="JP206"/>
          <cell r="JQ206"/>
          <cell r="JR206"/>
          <cell r="JS206"/>
          <cell r="JT206"/>
          <cell r="JU206"/>
          <cell r="JV206"/>
          <cell r="JW206"/>
          <cell r="JX206"/>
          <cell r="JY206"/>
          <cell r="JZ206"/>
          <cell r="KA206"/>
          <cell r="KB206"/>
          <cell r="KC206" t="str">
            <v>Y</v>
          </cell>
          <cell r="KD206"/>
          <cell r="KE206"/>
          <cell r="KF206"/>
          <cell r="KG206"/>
          <cell r="KH206"/>
          <cell r="KI206"/>
          <cell r="KJ206"/>
          <cell r="KK206"/>
          <cell r="KL206"/>
          <cell r="KM206"/>
          <cell r="KN206"/>
          <cell r="KO206"/>
          <cell r="KP206"/>
          <cell r="KQ206"/>
          <cell r="KR206"/>
          <cell r="KS206"/>
          <cell r="KT206"/>
          <cell r="KU206"/>
          <cell r="KV206"/>
          <cell r="KW206"/>
          <cell r="KX206"/>
          <cell r="KY206"/>
          <cell r="KZ206"/>
          <cell r="LA206"/>
          <cell r="LB206"/>
          <cell r="LC206"/>
          <cell r="LD206"/>
          <cell r="LE206"/>
          <cell r="LF206"/>
          <cell r="LG206"/>
          <cell r="LH206"/>
          <cell r="LI206"/>
          <cell r="LJ206"/>
          <cell r="LK206"/>
          <cell r="LL206"/>
          <cell r="LM206"/>
          <cell r="LN206"/>
          <cell r="LO206"/>
          <cell r="LP206"/>
          <cell r="LQ206"/>
          <cell r="LR206"/>
          <cell r="LS206"/>
          <cell r="LT206"/>
          <cell r="LU206"/>
          <cell r="LV206"/>
          <cell r="LW206"/>
          <cell r="LX206"/>
          <cell r="LY206"/>
          <cell r="LZ206"/>
          <cell r="MA206"/>
          <cell r="MB206"/>
          <cell r="MC206"/>
          <cell r="MD206"/>
          <cell r="ME206"/>
          <cell r="MF206"/>
          <cell r="MG206"/>
          <cell r="MH206"/>
          <cell r="MI206"/>
          <cell r="MJ206"/>
          <cell r="MK206"/>
          <cell r="ML206"/>
          <cell r="MM206"/>
          <cell r="MN206"/>
          <cell r="MO206"/>
          <cell r="MP206"/>
          <cell r="MQ206"/>
          <cell r="MR206"/>
          <cell r="MS206"/>
          <cell r="MT206"/>
          <cell r="MU206"/>
          <cell r="MV206"/>
          <cell r="MW206"/>
          <cell r="MX206"/>
          <cell r="MY206"/>
          <cell r="MZ206"/>
          <cell r="NA206"/>
          <cell r="NB206"/>
          <cell r="NC206"/>
          <cell r="ND206"/>
          <cell r="NE206"/>
          <cell r="NF206"/>
          <cell r="NG206"/>
          <cell r="NH206"/>
          <cell r="NI206"/>
          <cell r="NJ206"/>
          <cell r="NK206"/>
          <cell r="NL206"/>
          <cell r="NM206"/>
          <cell r="NN206"/>
          <cell r="NO206"/>
          <cell r="NP206"/>
          <cell r="NQ206"/>
          <cell r="NR206"/>
          <cell r="NS206"/>
          <cell r="NT206"/>
          <cell r="NU206"/>
          <cell r="NV206"/>
          <cell r="NW206"/>
          <cell r="NX206"/>
          <cell r="NY206"/>
          <cell r="NZ206"/>
          <cell r="OA206"/>
          <cell r="OB206"/>
          <cell r="OC206"/>
          <cell r="OD206"/>
          <cell r="OE206"/>
          <cell r="OF206"/>
          <cell r="OG206"/>
          <cell r="OH206"/>
          <cell r="OI206"/>
          <cell r="OJ206"/>
          <cell r="OK206"/>
          <cell r="OL206"/>
          <cell r="OM206"/>
          <cell r="ON206"/>
          <cell r="OO206"/>
          <cell r="OP206"/>
          <cell r="OQ206"/>
          <cell r="OR206"/>
          <cell r="OS206"/>
          <cell r="OT206"/>
          <cell r="OU206"/>
          <cell r="OV206"/>
          <cell r="OW206"/>
          <cell r="OX206"/>
          <cell r="OY206"/>
          <cell r="OZ206"/>
          <cell r="PA206"/>
          <cell r="PB206"/>
          <cell r="PC206"/>
          <cell r="PD206"/>
          <cell r="PE206"/>
          <cell r="PF206"/>
          <cell r="PG206"/>
          <cell r="PH206"/>
          <cell r="PI206"/>
          <cell r="PJ206"/>
          <cell r="PK206"/>
          <cell r="PL206"/>
          <cell r="PM206"/>
          <cell r="PN206"/>
          <cell r="PO206"/>
          <cell r="PP206"/>
          <cell r="PQ206"/>
          <cell r="PR206"/>
          <cell r="PS206"/>
          <cell r="PT206"/>
          <cell r="PU206"/>
          <cell r="PV206"/>
          <cell r="PW206"/>
          <cell r="PX206"/>
          <cell r="PY206"/>
          <cell r="PZ206"/>
          <cell r="QA206"/>
          <cell r="QB206"/>
          <cell r="QC206"/>
          <cell r="QD206"/>
          <cell r="QE206"/>
          <cell r="QF206"/>
          <cell r="QG206"/>
          <cell r="QH206"/>
          <cell r="QI206"/>
          <cell r="QJ206"/>
          <cell r="QK206"/>
          <cell r="QL206"/>
          <cell r="QM206"/>
          <cell r="QN206"/>
          <cell r="QO206"/>
          <cell r="QP206"/>
          <cell r="QQ206"/>
          <cell r="QR206"/>
          <cell r="QS206"/>
          <cell r="QT206"/>
          <cell r="QU206"/>
          <cell r="QV206"/>
          <cell r="QW206"/>
          <cell r="QX206"/>
          <cell r="QY206"/>
          <cell r="QZ206"/>
          <cell r="RA206"/>
          <cell r="RB206"/>
          <cell r="RC206"/>
          <cell r="RD206"/>
          <cell r="RE206"/>
          <cell r="RF206"/>
          <cell r="RG206"/>
          <cell r="RH206"/>
          <cell r="RI206"/>
          <cell r="RJ206"/>
          <cell r="RK206"/>
          <cell r="RL206"/>
          <cell r="RM206"/>
          <cell r="RN206"/>
          <cell r="RO206"/>
          <cell r="RP206"/>
          <cell r="RQ206"/>
          <cell r="RR206"/>
          <cell r="RS206"/>
          <cell r="RT206"/>
          <cell r="RU206"/>
          <cell r="RV206"/>
          <cell r="RW206"/>
          <cell r="RX206"/>
          <cell r="RY206"/>
          <cell r="RZ206"/>
          <cell r="SA206"/>
          <cell r="SB206"/>
          <cell r="SC206"/>
          <cell r="SD206"/>
          <cell r="SE206"/>
          <cell r="SF206"/>
          <cell r="SG206"/>
          <cell r="SH206"/>
          <cell r="SI206"/>
          <cell r="SJ206"/>
          <cell r="SK206"/>
          <cell r="SL206"/>
          <cell r="SM206"/>
          <cell r="SN206"/>
          <cell r="SO206"/>
          <cell r="SP206"/>
          <cell r="SQ206"/>
          <cell r="SR206"/>
          <cell r="SS206"/>
          <cell r="ST206"/>
          <cell r="SU206"/>
          <cell r="SV206"/>
          <cell r="SW206"/>
          <cell r="SX206"/>
          <cell r="SY206"/>
          <cell r="SZ206"/>
          <cell r="TA206"/>
          <cell r="TB206"/>
          <cell r="TC206"/>
          <cell r="TD206"/>
          <cell r="TE206"/>
          <cell r="TF206"/>
          <cell r="TG206"/>
          <cell r="TH206"/>
          <cell r="TI206"/>
          <cell r="TJ206"/>
          <cell r="TK206"/>
          <cell r="TL206"/>
          <cell r="TM206"/>
          <cell r="TN206"/>
          <cell r="TO206"/>
          <cell r="TP206"/>
          <cell r="TQ206"/>
          <cell r="TR206"/>
          <cell r="TS206"/>
          <cell r="TT206"/>
          <cell r="TU206"/>
          <cell r="TV206"/>
          <cell r="TW206"/>
          <cell r="TX206"/>
          <cell r="TY206"/>
          <cell r="TZ206"/>
          <cell r="UA206"/>
          <cell r="UB206"/>
          <cell r="UC206"/>
          <cell r="UD206"/>
          <cell r="UE206"/>
          <cell r="UF206"/>
          <cell r="UG206"/>
          <cell r="UH206"/>
          <cell r="UI206"/>
          <cell r="UJ206"/>
          <cell r="UK206"/>
          <cell r="UL206"/>
          <cell r="UM206"/>
          <cell r="UN206"/>
          <cell r="UO206"/>
          <cell r="UP206"/>
          <cell r="UQ206"/>
          <cell r="UR206"/>
          <cell r="US206"/>
          <cell r="UT206"/>
          <cell r="UU206"/>
          <cell r="UV206"/>
          <cell r="UW206"/>
          <cell r="UX206"/>
          <cell r="UY206"/>
          <cell r="UZ206"/>
          <cell r="VA206"/>
          <cell r="VB206"/>
          <cell r="VC206"/>
          <cell r="VD206"/>
          <cell r="VE206"/>
          <cell r="VF206"/>
          <cell r="VG206"/>
          <cell r="VH206"/>
          <cell r="VI206"/>
          <cell r="VJ206"/>
          <cell r="VK206"/>
          <cell r="VL206"/>
          <cell r="VM206"/>
          <cell r="VN206"/>
          <cell r="VO206"/>
          <cell r="VP206"/>
          <cell r="VQ206"/>
          <cell r="VR206"/>
          <cell r="VS206"/>
          <cell r="VT206"/>
          <cell r="VU206"/>
          <cell r="VV206"/>
          <cell r="VW206"/>
          <cell r="VX206"/>
          <cell r="VY206"/>
          <cell r="VZ206"/>
          <cell r="WA206"/>
          <cell r="WB206"/>
          <cell r="WC206"/>
          <cell r="WD206"/>
          <cell r="WE206"/>
          <cell r="WF206"/>
          <cell r="WG206"/>
          <cell r="WH206"/>
          <cell r="WI206"/>
          <cell r="WJ206"/>
          <cell r="WK206"/>
          <cell r="WL206"/>
          <cell r="WM206"/>
          <cell r="WN206"/>
          <cell r="WO206"/>
          <cell r="WP206"/>
          <cell r="WQ206"/>
          <cell r="WR206"/>
          <cell r="WS206"/>
          <cell r="WT206"/>
          <cell r="WU206"/>
          <cell r="WV206"/>
          <cell r="WW206"/>
          <cell r="WX206"/>
          <cell r="WY206"/>
          <cell r="WZ206"/>
          <cell r="XA206"/>
          <cell r="XB206"/>
          <cell r="XC206"/>
          <cell r="XD206"/>
          <cell r="XE206"/>
          <cell r="XF206"/>
          <cell r="XG206"/>
          <cell r="XH206"/>
          <cell r="XI206"/>
          <cell r="XJ206"/>
          <cell r="XK206"/>
          <cell r="XL206"/>
          <cell r="XM206"/>
          <cell r="XN206"/>
          <cell r="XO206"/>
          <cell r="XP206"/>
          <cell r="XQ206"/>
          <cell r="XR206"/>
          <cell r="XS206"/>
          <cell r="XT206"/>
          <cell r="XU206"/>
          <cell r="XV206"/>
        </row>
        <row r="207">
          <cell r="E207" t="str">
            <v>Y</v>
          </cell>
          <cell r="F207" t="str">
            <v>Y</v>
          </cell>
          <cell r="G207" t="str">
            <v>Y</v>
          </cell>
          <cell r="H207" t="str">
            <v>Y</v>
          </cell>
          <cell r="I207" t="str">
            <v>Y</v>
          </cell>
          <cell r="J207" t="str">
            <v>Y</v>
          </cell>
          <cell r="K207" t="str">
            <v>Y</v>
          </cell>
          <cell r="L207" t="str">
            <v>Y</v>
          </cell>
          <cell r="M207" t="str">
            <v>Y</v>
          </cell>
          <cell r="N207" t="str">
            <v>Y</v>
          </cell>
          <cell r="O207"/>
          <cell r="P207" t="str">
            <v>Y</v>
          </cell>
          <cell r="Q207" t="str">
            <v>Y</v>
          </cell>
          <cell r="R207" t="str">
            <v>Y</v>
          </cell>
          <cell r="S207" t="str">
            <v>Y</v>
          </cell>
          <cell r="T207" t="str">
            <v>Y</v>
          </cell>
          <cell r="U207" t="str">
            <v>Y</v>
          </cell>
          <cell r="V207" t="str">
            <v>Y</v>
          </cell>
          <cell r="W207" t="str">
            <v>Y</v>
          </cell>
          <cell r="X207" t="str">
            <v>Y</v>
          </cell>
          <cell r="Y207" t="str">
            <v>Y</v>
          </cell>
          <cell r="Z207"/>
          <cell r="AA207" t="str">
            <v>Y</v>
          </cell>
          <cell r="AB207" t="str">
            <v>Y</v>
          </cell>
          <cell r="AC207" t="str">
            <v>Y</v>
          </cell>
          <cell r="AD207" t="str">
            <v>Y</v>
          </cell>
          <cell r="AE207" t="str">
            <v>Y</v>
          </cell>
          <cell r="AF207" t="str">
            <v>Y</v>
          </cell>
          <cell r="AG207" t="str">
            <v>Y</v>
          </cell>
          <cell r="AH207" t="str">
            <v>Y</v>
          </cell>
          <cell r="AI207" t="str">
            <v>Y</v>
          </cell>
          <cell r="AJ207" t="str">
            <v>Y</v>
          </cell>
          <cell r="AK207" t="str">
            <v>Y</v>
          </cell>
          <cell r="AL207" t="str">
            <v>Y</v>
          </cell>
          <cell r="AM207" t="str">
            <v>Y</v>
          </cell>
          <cell r="AN207" t="str">
            <v>Y</v>
          </cell>
          <cell r="AO207" t="str">
            <v>Y</v>
          </cell>
          <cell r="AP207" t="str">
            <v>Y</v>
          </cell>
          <cell r="AQ207" t="str">
            <v>Y</v>
          </cell>
          <cell r="AR207" t="str">
            <v>Y</v>
          </cell>
          <cell r="AS207" t="str">
            <v>Y</v>
          </cell>
          <cell r="AT207" t="str">
            <v>Y</v>
          </cell>
          <cell r="AU207" t="str">
            <v>Y</v>
          </cell>
          <cell r="AV207" t="str">
            <v>Y</v>
          </cell>
          <cell r="AW207" t="str">
            <v>Y</v>
          </cell>
          <cell r="AX207" t="str">
            <v>Y</v>
          </cell>
          <cell r="AY207"/>
          <cell r="AZ207" t="str">
            <v>Y</v>
          </cell>
          <cell r="BA207"/>
          <cell r="BB207" t="str">
            <v>Y</v>
          </cell>
          <cell r="BC207" t="str">
            <v>Y</v>
          </cell>
          <cell r="BD207" t="str">
            <v>Y</v>
          </cell>
          <cell r="BE207" t="str">
            <v>Y</v>
          </cell>
          <cell r="BF207" t="str">
            <v>Y</v>
          </cell>
          <cell r="BG207" t="str">
            <v>Y</v>
          </cell>
          <cell r="BH207" t="str">
            <v>Y</v>
          </cell>
          <cell r="BI207" t="str">
            <v>Y</v>
          </cell>
          <cell r="BJ207" t="str">
            <v>Y</v>
          </cell>
          <cell r="BK207" t="str">
            <v>Y</v>
          </cell>
          <cell r="BL207" t="str">
            <v>Y</v>
          </cell>
          <cell r="BM207" t="str">
            <v>N</v>
          </cell>
          <cell r="BN207" t="str">
            <v>Y</v>
          </cell>
          <cell r="BO207" t="str">
            <v>Y</v>
          </cell>
          <cell r="BP207" t="str">
            <v>Y</v>
          </cell>
          <cell r="BQ207" t="str">
            <v>Y</v>
          </cell>
          <cell r="BR207" t="str">
            <v>Y</v>
          </cell>
          <cell r="BS207" t="str">
            <v>Y</v>
          </cell>
          <cell r="BT207" t="str">
            <v>Y</v>
          </cell>
          <cell r="BU207" t="str">
            <v>Y</v>
          </cell>
          <cell r="BV207" t="str">
            <v>Y</v>
          </cell>
          <cell r="BW207" t="str">
            <v>Y</v>
          </cell>
          <cell r="BX207" t="str">
            <v>Y</v>
          </cell>
          <cell r="BY207" t="str">
            <v>Y</v>
          </cell>
          <cell r="BZ207" t="str">
            <v>Y</v>
          </cell>
          <cell r="CA207" t="str">
            <v>Y</v>
          </cell>
          <cell r="CB207" t="str">
            <v>Y</v>
          </cell>
          <cell r="CC207" t="str">
            <v>Y</v>
          </cell>
          <cell r="CD207" t="str">
            <v>Y</v>
          </cell>
          <cell r="CE207" t="str">
            <v>Y</v>
          </cell>
          <cell r="CF207" t="str">
            <v>Y</v>
          </cell>
          <cell r="CG207" t="str">
            <v>Y</v>
          </cell>
          <cell r="CH207" t="str">
            <v>Y</v>
          </cell>
          <cell r="CI207" t="str">
            <v>Y</v>
          </cell>
          <cell r="CJ207" t="str">
            <v>Y</v>
          </cell>
          <cell r="CK207" t="str">
            <v>Y</v>
          </cell>
          <cell r="CL207" t="str">
            <v>Y</v>
          </cell>
          <cell r="CM207"/>
          <cell r="CN207" t="str">
            <v>Y</v>
          </cell>
          <cell r="CO207" t="str">
            <v>Y</v>
          </cell>
          <cell r="CP207" t="str">
            <v>Y</v>
          </cell>
          <cell r="CQ207" t="str">
            <v>Y</v>
          </cell>
          <cell r="CR207"/>
          <cell r="CS207" t="str">
            <v>Y</v>
          </cell>
          <cell r="CT207" t="str">
            <v>Y</v>
          </cell>
          <cell r="CU207" t="str">
            <v>Y</v>
          </cell>
          <cell r="CV207" t="str">
            <v>Y</v>
          </cell>
          <cell r="CW207" t="str">
            <v>Y</v>
          </cell>
          <cell r="CX207" t="str">
            <v>Y</v>
          </cell>
          <cell r="CY207" t="str">
            <v>Y</v>
          </cell>
          <cell r="CZ207" t="str">
            <v>Y</v>
          </cell>
          <cell r="DA207" t="str">
            <v>Y</v>
          </cell>
          <cell r="DB207" t="str">
            <v>Y</v>
          </cell>
          <cell r="DC207" t="str">
            <v>Y</v>
          </cell>
          <cell r="DD207" t="str">
            <v>Y</v>
          </cell>
          <cell r="DE207" t="str">
            <v>Y</v>
          </cell>
          <cell r="DF207" t="str">
            <v>Y</v>
          </cell>
          <cell r="DG207" t="str">
            <v>Y</v>
          </cell>
          <cell r="DH207" t="str">
            <v>Y</v>
          </cell>
          <cell r="DI207" t="str">
            <v>Y</v>
          </cell>
          <cell r="DJ207" t="str">
            <v>Y</v>
          </cell>
          <cell r="DK207" t="str">
            <v>Y</v>
          </cell>
          <cell r="DL207" t="str">
            <v>Y</v>
          </cell>
          <cell r="DM207" t="str">
            <v>Y</v>
          </cell>
          <cell r="DN207" t="str">
            <v>Y</v>
          </cell>
          <cell r="DO207" t="str">
            <v>Y</v>
          </cell>
          <cell r="DP207" t="str">
            <v>Y</v>
          </cell>
          <cell r="DQ207" t="str">
            <v>Y</v>
          </cell>
          <cell r="DR207" t="str">
            <v>Y</v>
          </cell>
          <cell r="DS207" t="str">
            <v>Y</v>
          </cell>
          <cell r="DT207" t="str">
            <v>Y</v>
          </cell>
          <cell r="DU207" t="str">
            <v>Y</v>
          </cell>
          <cell r="DV207" t="str">
            <v>Y</v>
          </cell>
          <cell r="DW207" t="str">
            <v>Y</v>
          </cell>
          <cell r="DX207" t="str">
            <v>Y</v>
          </cell>
          <cell r="DY207" t="str">
            <v>Y</v>
          </cell>
          <cell r="DZ207" t="str">
            <v>Y</v>
          </cell>
          <cell r="EA207" t="str">
            <v>Y</v>
          </cell>
          <cell r="EB207"/>
          <cell r="EC207" t="str">
            <v>Y</v>
          </cell>
          <cell r="ED207" t="str">
            <v>Y</v>
          </cell>
          <cell r="EE207" t="str">
            <v>Y</v>
          </cell>
          <cell r="EF207" t="str">
            <v>Y</v>
          </cell>
          <cell r="EG207" t="str">
            <v>Y</v>
          </cell>
          <cell r="EH207" t="str">
            <v>Y</v>
          </cell>
          <cell r="EI207" t="str">
            <v>Y</v>
          </cell>
          <cell r="EJ207" t="str">
            <v>Y</v>
          </cell>
          <cell r="EK207" t="str">
            <v>Y</v>
          </cell>
          <cell r="EL207"/>
          <cell r="EM207" t="str">
            <v>Y</v>
          </cell>
          <cell r="EN207" t="str">
            <v>Y</v>
          </cell>
          <cell r="EO207" t="str">
            <v>Y</v>
          </cell>
          <cell r="EP207" t="str">
            <v>Y</v>
          </cell>
          <cell r="EQ207" t="str">
            <v>Y</v>
          </cell>
          <cell r="ER207" t="str">
            <v>Y</v>
          </cell>
          <cell r="ES207" t="str">
            <v>Y</v>
          </cell>
          <cell r="ET207" t="str">
            <v>Y</v>
          </cell>
          <cell r="EU207" t="str">
            <v>Y</v>
          </cell>
          <cell r="EV207" t="str">
            <v>Y</v>
          </cell>
          <cell r="EW207" t="str">
            <v>Y</v>
          </cell>
          <cell r="EX207" t="str">
            <v>Y</v>
          </cell>
          <cell r="EY207"/>
          <cell r="EZ207" t="str">
            <v>Y</v>
          </cell>
          <cell r="FA207" t="str">
            <v>Y</v>
          </cell>
          <cell r="FB207" t="str">
            <v>Y</v>
          </cell>
          <cell r="FC207" t="str">
            <v>N</v>
          </cell>
          <cell r="FD207" t="str">
            <v>Y</v>
          </cell>
          <cell r="FE207" t="str">
            <v>Y</v>
          </cell>
          <cell r="FF207" t="str">
            <v>Y</v>
          </cell>
          <cell r="FG207" t="str">
            <v>Y</v>
          </cell>
          <cell r="FH207" t="str">
            <v>Y</v>
          </cell>
          <cell r="FI207" t="str">
            <v>Y</v>
          </cell>
          <cell r="FJ207" t="str">
            <v>N</v>
          </cell>
          <cell r="FK207" t="str">
            <v>N</v>
          </cell>
          <cell r="FL207" t="str">
            <v>Y</v>
          </cell>
          <cell r="FM207" t="str">
            <v>Y</v>
          </cell>
          <cell r="FN207" t="str">
            <v>Y</v>
          </cell>
          <cell r="FO207" t="str">
            <v>Y</v>
          </cell>
          <cell r="FP207" t="str">
            <v>Y</v>
          </cell>
          <cell r="FQ207" t="str">
            <v>Y</v>
          </cell>
          <cell r="FR207" t="str">
            <v>Y</v>
          </cell>
          <cell r="FS207" t="str">
            <v>Y</v>
          </cell>
          <cell r="FT207" t="str">
            <v>Y</v>
          </cell>
          <cell r="FU207" t="str">
            <v>Y</v>
          </cell>
          <cell r="FV207" t="str">
            <v>Y</v>
          </cell>
          <cell r="FW207" t="str">
            <v>Y</v>
          </cell>
          <cell r="FX207" t="str">
            <v>Y</v>
          </cell>
          <cell r="FY207" t="str">
            <v>N</v>
          </cell>
          <cell r="FZ207" t="str">
            <v>Y</v>
          </cell>
          <cell r="GA207" t="str">
            <v>Y</v>
          </cell>
          <cell r="GB207" t="str">
            <v>Y</v>
          </cell>
          <cell r="GC207" t="str">
            <v>Y</v>
          </cell>
          <cell r="GD207" t="str">
            <v>Y</v>
          </cell>
          <cell r="GE207"/>
          <cell r="GF207" t="str">
            <v>Y</v>
          </cell>
          <cell r="GG207" t="str">
            <v>Y</v>
          </cell>
          <cell r="GH207" t="str">
            <v>Y</v>
          </cell>
          <cell r="GI207" t="str">
            <v>Y</v>
          </cell>
          <cell r="GJ207" t="str">
            <v>Y</v>
          </cell>
          <cell r="GK207" t="str">
            <v>Y</v>
          </cell>
          <cell r="GL207" t="str">
            <v>Y</v>
          </cell>
          <cell r="GM207" t="str">
            <v>Y</v>
          </cell>
          <cell r="GN207" t="str">
            <v>Y</v>
          </cell>
          <cell r="GO207" t="str">
            <v>Y</v>
          </cell>
          <cell r="GP207" t="str">
            <v>Y</v>
          </cell>
          <cell r="GQ207" t="str">
            <v>Y</v>
          </cell>
          <cell r="GR207" t="str">
            <v>Y</v>
          </cell>
          <cell r="GS207" t="str">
            <v>Y</v>
          </cell>
          <cell r="GT207" t="str">
            <v>Y</v>
          </cell>
          <cell r="GU207" t="str">
            <v>Y</v>
          </cell>
          <cell r="GV207" t="str">
            <v>Y</v>
          </cell>
          <cell r="GW207" t="str">
            <v>Y</v>
          </cell>
          <cell r="GX207" t="str">
            <v>Y</v>
          </cell>
          <cell r="GY207" t="str">
            <v>Y</v>
          </cell>
          <cell r="GZ207" t="str">
            <v>Y</v>
          </cell>
          <cell r="HA207" t="str">
            <v>Y</v>
          </cell>
          <cell r="HB207" t="str">
            <v>Y</v>
          </cell>
          <cell r="HC207" t="str">
            <v>Y</v>
          </cell>
          <cell r="HD207" t="str">
            <v>Y</v>
          </cell>
          <cell r="HE207" t="str">
            <v>Y</v>
          </cell>
          <cell r="HF207"/>
          <cell r="HG207" t="str">
            <v>Y</v>
          </cell>
          <cell r="HH207" t="str">
            <v>Y</v>
          </cell>
          <cell r="HI207" t="str">
            <v>Y</v>
          </cell>
          <cell r="HJ207" t="str">
            <v>Y</v>
          </cell>
          <cell r="HK207" t="str">
            <v>Y</v>
          </cell>
          <cell r="HL207" t="str">
            <v>Y</v>
          </cell>
          <cell r="HM207" t="str">
            <v>N</v>
          </cell>
          <cell r="HN207" t="str">
            <v>Y</v>
          </cell>
          <cell r="HO207" t="str">
            <v>N</v>
          </cell>
          <cell r="HP207"/>
          <cell r="HQ207" t="str">
            <v>Y</v>
          </cell>
          <cell r="HR207" t="str">
            <v>Y</v>
          </cell>
          <cell r="HS207" t="str">
            <v>Y</v>
          </cell>
          <cell r="HT207" t="str">
            <v>Y</v>
          </cell>
          <cell r="HU207" t="str">
            <v>Y</v>
          </cell>
          <cell r="HV207" t="str">
            <v>Y</v>
          </cell>
          <cell r="HW207" t="str">
            <v>Y</v>
          </cell>
          <cell r="HX207" t="str">
            <v>Y</v>
          </cell>
          <cell r="HY207"/>
          <cell r="HZ207" t="str">
            <v>Y</v>
          </cell>
          <cell r="IA207" t="str">
            <v>Y</v>
          </cell>
          <cell r="IB207" t="str">
            <v>Y</v>
          </cell>
          <cell r="IC207" t="str">
            <v>Y</v>
          </cell>
          <cell r="ID207" t="str">
            <v>Y</v>
          </cell>
          <cell r="IE207" t="str">
            <v>N</v>
          </cell>
          <cell r="IF207" t="str">
            <v>N</v>
          </cell>
          <cell r="IG207" t="str">
            <v>Y</v>
          </cell>
          <cell r="IH207" t="str">
            <v>Y</v>
          </cell>
          <cell r="II207"/>
          <cell r="IJ207" t="str">
            <v>Y</v>
          </cell>
          <cell r="IK207" t="str">
            <v>Y</v>
          </cell>
          <cell r="IL207" t="str">
            <v>Y</v>
          </cell>
          <cell r="IM207" t="str">
            <v>N</v>
          </cell>
          <cell r="IN207"/>
          <cell r="IO207" t="str">
            <v>Y</v>
          </cell>
          <cell r="IP207" t="str">
            <v>Y</v>
          </cell>
          <cell r="IQ207" t="str">
            <v>Y</v>
          </cell>
          <cell r="IR207" t="str">
            <v>Y</v>
          </cell>
          <cell r="IS207" t="str">
            <v>Y</v>
          </cell>
          <cell r="IT207" t="str">
            <v>Y</v>
          </cell>
          <cell r="IU207" t="str">
            <v>Y</v>
          </cell>
          <cell r="IV207" t="str">
            <v>Y</v>
          </cell>
          <cell r="IW207"/>
          <cell r="IX207" t="str">
            <v>Y</v>
          </cell>
          <cell r="IY207" t="str">
            <v>Y</v>
          </cell>
          <cell r="IZ207" t="str">
            <v>Y</v>
          </cell>
          <cell r="JA207" t="str">
            <v>Y</v>
          </cell>
          <cell r="JB207" t="str">
            <v>Y</v>
          </cell>
          <cell r="JC207" t="str">
            <v>Y</v>
          </cell>
          <cell r="JD207" t="str">
            <v>Y</v>
          </cell>
          <cell r="JE207" t="str">
            <v>Y</v>
          </cell>
          <cell r="JF207" t="str">
            <v>Y</v>
          </cell>
          <cell r="JG207"/>
          <cell r="JH207" t="str">
            <v>Y</v>
          </cell>
          <cell r="JI207"/>
          <cell r="JJ207" t="str">
            <v>Y</v>
          </cell>
          <cell r="JK207" t="str">
            <v>Y</v>
          </cell>
          <cell r="JL207" t="str">
            <v>Y</v>
          </cell>
          <cell r="JM207" t="str">
            <v>Y</v>
          </cell>
          <cell r="JN207" t="str">
            <v>Y</v>
          </cell>
          <cell r="JO207" t="str">
            <v>Y</v>
          </cell>
          <cell r="JP207" t="str">
            <v>Y</v>
          </cell>
          <cell r="JQ207" t="str">
            <v>Y</v>
          </cell>
          <cell r="JR207" t="str">
            <v>Y</v>
          </cell>
          <cell r="JS207" t="str">
            <v>Y</v>
          </cell>
          <cell r="JT207" t="str">
            <v>Y</v>
          </cell>
          <cell r="JU207" t="str">
            <v>Y</v>
          </cell>
          <cell r="JV207" t="str">
            <v>Y</v>
          </cell>
          <cell r="JW207" t="str">
            <v>Y</v>
          </cell>
          <cell r="JX207" t="str">
            <v>Y</v>
          </cell>
          <cell r="JY207" t="str">
            <v>Y</v>
          </cell>
          <cell r="JZ207" t="str">
            <v>Y</v>
          </cell>
          <cell r="KA207" t="str">
            <v>Y</v>
          </cell>
          <cell r="KB207" t="str">
            <v>Y</v>
          </cell>
          <cell r="KC207" t="str">
            <v>Y</v>
          </cell>
          <cell r="KD207" t="str">
            <v>Y</v>
          </cell>
          <cell r="KE207" t="str">
            <v>Y</v>
          </cell>
          <cell r="KF207" t="str">
            <v>Y</v>
          </cell>
          <cell r="KG207" t="str">
            <v>Y</v>
          </cell>
          <cell r="KH207"/>
          <cell r="KI207" t="str">
            <v>Y</v>
          </cell>
          <cell r="KJ207" t="str">
            <v>Y</v>
          </cell>
          <cell r="KK207" t="str">
            <v>Y</v>
          </cell>
          <cell r="KL207" t="str">
            <v>Y</v>
          </cell>
          <cell r="KM207" t="str">
            <v>Y</v>
          </cell>
          <cell r="KN207" t="str">
            <v>Y</v>
          </cell>
          <cell r="KO207" t="str">
            <v>Y</v>
          </cell>
          <cell r="KP207" t="str">
            <v>Y</v>
          </cell>
          <cell r="KQ207" t="str">
            <v>Y</v>
          </cell>
          <cell r="KR207" t="str">
            <v>Y</v>
          </cell>
          <cell r="KS207" t="str">
            <v>Y</v>
          </cell>
          <cell r="KT207" t="str">
            <v>Y</v>
          </cell>
          <cell r="KU207" t="str">
            <v>Y</v>
          </cell>
          <cell r="KV207" t="str">
            <v>Y</v>
          </cell>
          <cell r="KW207" t="str">
            <v>Y</v>
          </cell>
          <cell r="KX207" t="str">
            <v>Y</v>
          </cell>
          <cell r="KY207" t="str">
            <v>Y</v>
          </cell>
          <cell r="KZ207" t="str">
            <v>Y</v>
          </cell>
          <cell r="LA207" t="str">
            <v>Y</v>
          </cell>
          <cell r="LB207" t="str">
            <v>Y</v>
          </cell>
          <cell r="LC207" t="str">
            <v>Y</v>
          </cell>
          <cell r="LD207" t="str">
            <v>Y</v>
          </cell>
          <cell r="LE207" t="str">
            <v>Y</v>
          </cell>
          <cell r="LF207" t="str">
            <v>Y</v>
          </cell>
          <cell r="LG207" t="str">
            <v>Y</v>
          </cell>
          <cell r="LH207" t="str">
            <v>Y</v>
          </cell>
          <cell r="LI207" t="str">
            <v>Y</v>
          </cell>
          <cell r="LJ207" t="str">
            <v>Y</v>
          </cell>
          <cell r="LK207" t="str">
            <v>Y</v>
          </cell>
          <cell r="LL207" t="str">
            <v>Y</v>
          </cell>
          <cell r="LM207" t="str">
            <v>Y</v>
          </cell>
          <cell r="LN207" t="str">
            <v>Y</v>
          </cell>
          <cell r="LO207" t="str">
            <v>Y</v>
          </cell>
          <cell r="LP207" t="str">
            <v>Y</v>
          </cell>
          <cell r="LQ207" t="str">
            <v>Y</v>
          </cell>
          <cell r="LR207"/>
          <cell r="LS207" t="str">
            <v>Y</v>
          </cell>
          <cell r="LT207" t="str">
            <v>Y</v>
          </cell>
          <cell r="LU207" t="str">
            <v>Y</v>
          </cell>
          <cell r="LV207" t="str">
            <v>Y</v>
          </cell>
          <cell r="LW207" t="str">
            <v>Y</v>
          </cell>
          <cell r="LX207" t="str">
            <v>Y</v>
          </cell>
          <cell r="LY207" t="str">
            <v>N</v>
          </cell>
          <cell r="LZ207" t="str">
            <v>Y</v>
          </cell>
          <cell r="MA207" t="str">
            <v>Y</v>
          </cell>
          <cell r="MB207" t="str">
            <v>N</v>
          </cell>
          <cell r="MC207" t="str">
            <v>Y</v>
          </cell>
          <cell r="MD207" t="str">
            <v>Y</v>
          </cell>
          <cell r="ME207" t="str">
            <v>Y</v>
          </cell>
          <cell r="MF207" t="str">
            <v>Y</v>
          </cell>
          <cell r="MG207" t="str">
            <v>N</v>
          </cell>
          <cell r="MH207" t="str">
            <v>Y</v>
          </cell>
          <cell r="MI207" t="str">
            <v>Y</v>
          </cell>
          <cell r="MJ207" t="str">
            <v>Y</v>
          </cell>
          <cell r="MK207" t="str">
            <v>Y</v>
          </cell>
          <cell r="ML207" t="str">
            <v>Y</v>
          </cell>
          <cell r="MM207" t="str">
            <v>Y</v>
          </cell>
          <cell r="MN207" t="str">
            <v>Y</v>
          </cell>
          <cell r="MO207" t="str">
            <v>Y</v>
          </cell>
          <cell r="MP207" t="str">
            <v>N</v>
          </cell>
          <cell r="MQ207" t="str">
            <v>N</v>
          </cell>
          <cell r="MR207" t="str">
            <v>Y</v>
          </cell>
          <cell r="MS207" t="str">
            <v>Y</v>
          </cell>
          <cell r="MT207" t="str">
            <v>Y</v>
          </cell>
          <cell r="MU207" t="str">
            <v>N</v>
          </cell>
          <cell r="MV207" t="str">
            <v>Y</v>
          </cell>
          <cell r="MW207" t="str">
            <v>Y</v>
          </cell>
          <cell r="MX207" t="str">
            <v>Y</v>
          </cell>
          <cell r="MY207" t="str">
            <v>Y</v>
          </cell>
          <cell r="MZ207" t="str">
            <v>Y</v>
          </cell>
          <cell r="NA207" t="str">
            <v>Y</v>
          </cell>
          <cell r="NB207" t="str">
            <v>Y</v>
          </cell>
          <cell r="NC207" t="str">
            <v>Y</v>
          </cell>
          <cell r="ND207" t="str">
            <v>Y</v>
          </cell>
          <cell r="NE207" t="str">
            <v>Y</v>
          </cell>
          <cell r="NF207" t="str">
            <v>Y</v>
          </cell>
          <cell r="NG207" t="str">
            <v>Y</v>
          </cell>
          <cell r="NH207" t="str">
            <v>Y</v>
          </cell>
          <cell r="NI207" t="str">
            <v>Y</v>
          </cell>
          <cell r="NJ207" t="str">
            <v>Y</v>
          </cell>
          <cell r="NK207" t="str">
            <v>Y</v>
          </cell>
          <cell r="NL207" t="str">
            <v>Y</v>
          </cell>
          <cell r="NM207" t="str">
            <v>Y</v>
          </cell>
          <cell r="NN207" t="str">
            <v>Y</v>
          </cell>
          <cell r="NO207" t="str">
            <v>Y</v>
          </cell>
          <cell r="NP207" t="str">
            <v>Y</v>
          </cell>
          <cell r="NQ207" t="str">
            <v>Y</v>
          </cell>
          <cell r="NR207" t="str">
            <v>Y</v>
          </cell>
          <cell r="NS207" t="str">
            <v>Y</v>
          </cell>
          <cell r="NT207" t="str">
            <v>Y</v>
          </cell>
          <cell r="NU207" t="str">
            <v>Y</v>
          </cell>
          <cell r="NV207" t="str">
            <v>Y</v>
          </cell>
          <cell r="NW207" t="str">
            <v>Y</v>
          </cell>
          <cell r="NX207" t="str">
            <v>Y</v>
          </cell>
          <cell r="NY207" t="str">
            <v>Y</v>
          </cell>
          <cell r="NZ207" t="str">
            <v>Y</v>
          </cell>
          <cell r="OA207" t="str">
            <v>Y</v>
          </cell>
          <cell r="OB207" t="str">
            <v>Y</v>
          </cell>
          <cell r="OC207" t="str">
            <v>Y</v>
          </cell>
          <cell r="OD207" t="str">
            <v>Y</v>
          </cell>
          <cell r="OE207" t="str">
            <v>Y</v>
          </cell>
          <cell r="OF207" t="str">
            <v>N</v>
          </cell>
          <cell r="OG207" t="str">
            <v>Y</v>
          </cell>
          <cell r="OH207"/>
          <cell r="OI207" t="str">
            <v>Y</v>
          </cell>
          <cell r="OJ207" t="str">
            <v>Y</v>
          </cell>
          <cell r="OK207" t="str">
            <v>Y</v>
          </cell>
          <cell r="OL207" t="str">
            <v>Y</v>
          </cell>
          <cell r="OM207" t="str">
            <v>Y</v>
          </cell>
          <cell r="ON207" t="str">
            <v>Y</v>
          </cell>
          <cell r="OO207" t="str">
            <v>Y</v>
          </cell>
          <cell r="OP207"/>
          <cell r="OQ207" t="str">
            <v>Y</v>
          </cell>
          <cell r="OR207" t="str">
            <v>Y</v>
          </cell>
          <cell r="OS207" t="str">
            <v>Y</v>
          </cell>
          <cell r="OT207"/>
          <cell r="OU207" t="str">
            <v>Y</v>
          </cell>
          <cell r="OV207" t="str">
            <v>Y</v>
          </cell>
          <cell r="OW207" t="str">
            <v>Y</v>
          </cell>
          <cell r="OX207" t="str">
            <v>Y</v>
          </cell>
          <cell r="OY207" t="str">
            <v>Y</v>
          </cell>
          <cell r="OZ207" t="str">
            <v>Y</v>
          </cell>
          <cell r="PA207" t="str">
            <v>Y</v>
          </cell>
          <cell r="PB207" t="str">
            <v>Y</v>
          </cell>
          <cell r="PC207" t="str">
            <v>Y</v>
          </cell>
          <cell r="PD207" t="str">
            <v>Y</v>
          </cell>
          <cell r="PE207" t="str">
            <v>Y</v>
          </cell>
          <cell r="PF207" t="str">
            <v>Y</v>
          </cell>
          <cell r="PG207" t="str">
            <v>Y</v>
          </cell>
          <cell r="PH207" t="str">
            <v>Y</v>
          </cell>
          <cell r="PI207" t="str">
            <v>Y</v>
          </cell>
          <cell r="PJ207" t="str">
            <v>Y</v>
          </cell>
          <cell r="PK207" t="str">
            <v>Y</v>
          </cell>
          <cell r="PL207" t="str">
            <v>Y</v>
          </cell>
          <cell r="PM207" t="str">
            <v>Y</v>
          </cell>
          <cell r="PN207" t="str">
            <v>Y</v>
          </cell>
          <cell r="PO207" t="str">
            <v>Y</v>
          </cell>
          <cell r="PP207" t="str">
            <v>Y</v>
          </cell>
          <cell r="PQ207" t="str">
            <v>Y</v>
          </cell>
          <cell r="PR207" t="str">
            <v>Y</v>
          </cell>
          <cell r="PS207" t="str">
            <v>Y</v>
          </cell>
          <cell r="PT207" t="str">
            <v>N</v>
          </cell>
          <cell r="PU207" t="str">
            <v>Y</v>
          </cell>
          <cell r="PV207" t="str">
            <v>Y</v>
          </cell>
          <cell r="PW207" t="str">
            <v>Y</v>
          </cell>
          <cell r="PX207" t="str">
            <v>N</v>
          </cell>
          <cell r="PY207" t="str">
            <v>Y</v>
          </cell>
          <cell r="PZ207" t="str">
            <v>Y</v>
          </cell>
          <cell r="QA207"/>
          <cell r="QB207" t="str">
            <v>Y</v>
          </cell>
          <cell r="QC207" t="str">
            <v>Y</v>
          </cell>
          <cell r="QD207" t="str">
            <v>Y</v>
          </cell>
          <cell r="QE207" t="str">
            <v>Y</v>
          </cell>
          <cell r="QF207" t="str">
            <v>Y</v>
          </cell>
          <cell r="QG207" t="str">
            <v>Y</v>
          </cell>
          <cell r="QH207" t="str">
            <v>Y</v>
          </cell>
          <cell r="QI207" t="str">
            <v>Y</v>
          </cell>
          <cell r="QJ207" t="str">
            <v>Y</v>
          </cell>
          <cell r="QK207" t="str">
            <v>Y</v>
          </cell>
          <cell r="QL207" t="str">
            <v>Y</v>
          </cell>
          <cell r="QM207" t="str">
            <v>Y</v>
          </cell>
          <cell r="QN207" t="str">
            <v>Y</v>
          </cell>
          <cell r="QO207" t="str">
            <v>Y</v>
          </cell>
          <cell r="QP207" t="str">
            <v>Y</v>
          </cell>
          <cell r="QQ207" t="str">
            <v>Y</v>
          </cell>
          <cell r="QR207" t="str">
            <v>Y</v>
          </cell>
          <cell r="QS207" t="str">
            <v>Y</v>
          </cell>
          <cell r="QT207" t="str">
            <v>Y</v>
          </cell>
          <cell r="QU207" t="str">
            <v>Y</v>
          </cell>
          <cell r="QV207" t="str">
            <v>Y</v>
          </cell>
          <cell r="QW207" t="str">
            <v>Y</v>
          </cell>
          <cell r="QX207" t="str">
            <v>Y</v>
          </cell>
          <cell r="QY207" t="str">
            <v>Y</v>
          </cell>
          <cell r="QZ207"/>
          <cell r="RA207" t="str">
            <v>Y</v>
          </cell>
          <cell r="RB207" t="str">
            <v>Y</v>
          </cell>
          <cell r="RC207" t="str">
            <v>Y</v>
          </cell>
          <cell r="RD207" t="str">
            <v>Y</v>
          </cell>
          <cell r="RE207" t="str">
            <v>Y</v>
          </cell>
          <cell r="RF207" t="str">
            <v>Y</v>
          </cell>
          <cell r="RG207" t="str">
            <v>Y</v>
          </cell>
          <cell r="RH207" t="str">
            <v>Y</v>
          </cell>
          <cell r="RI207" t="str">
            <v>Y</v>
          </cell>
          <cell r="RJ207" t="str">
            <v>Y</v>
          </cell>
          <cell r="RK207" t="str">
            <v>Y</v>
          </cell>
          <cell r="RL207" t="str">
            <v>Y</v>
          </cell>
          <cell r="RM207"/>
          <cell r="RN207" t="str">
            <v>Y</v>
          </cell>
          <cell r="RO207" t="str">
            <v>Y</v>
          </cell>
          <cell r="RP207" t="str">
            <v>Y</v>
          </cell>
          <cell r="RQ207" t="str">
            <v>Y</v>
          </cell>
          <cell r="RR207" t="str">
            <v>Y</v>
          </cell>
          <cell r="RS207" t="str">
            <v>Y</v>
          </cell>
          <cell r="RT207" t="str">
            <v>Y</v>
          </cell>
          <cell r="RU207" t="str">
            <v>Y</v>
          </cell>
          <cell r="RV207" t="str">
            <v>Y</v>
          </cell>
          <cell r="RW207" t="str">
            <v>Y</v>
          </cell>
          <cell r="RX207" t="str">
            <v>Y</v>
          </cell>
          <cell r="RY207"/>
          <cell r="RZ207" t="str">
            <v>Y</v>
          </cell>
          <cell r="SA207" t="str">
            <v>Y</v>
          </cell>
          <cell r="SB207" t="str">
            <v>Y</v>
          </cell>
          <cell r="SC207"/>
          <cell r="SD207"/>
          <cell r="SE207" t="str">
            <v>Y</v>
          </cell>
          <cell r="SF207" t="str">
            <v>Y</v>
          </cell>
          <cell r="SG207" t="str">
            <v>Y</v>
          </cell>
          <cell r="SH207" t="str">
            <v>Y</v>
          </cell>
          <cell r="SI207" t="str">
            <v>Y</v>
          </cell>
          <cell r="SJ207" t="str">
            <v>N</v>
          </cell>
          <cell r="SK207" t="str">
            <v>Y</v>
          </cell>
          <cell r="SL207" t="str">
            <v>Y</v>
          </cell>
          <cell r="SM207"/>
          <cell r="SN207" t="str">
            <v>Y</v>
          </cell>
          <cell r="SO207" t="str">
            <v>Y</v>
          </cell>
          <cell r="SP207" t="str">
            <v>Y</v>
          </cell>
          <cell r="SQ207" t="str">
            <v>Y</v>
          </cell>
          <cell r="SR207" t="str">
            <v>Y</v>
          </cell>
          <cell r="SS207" t="str">
            <v>Y</v>
          </cell>
          <cell r="ST207" t="str">
            <v>Y</v>
          </cell>
          <cell r="SU207" t="str">
            <v>Y</v>
          </cell>
          <cell r="SV207" t="str">
            <v>Y</v>
          </cell>
          <cell r="SW207" t="str">
            <v>Y</v>
          </cell>
          <cell r="SX207" t="str">
            <v>Y</v>
          </cell>
          <cell r="SY207" t="str">
            <v>Y</v>
          </cell>
          <cell r="SZ207" t="str">
            <v>Y</v>
          </cell>
          <cell r="TA207" t="str">
            <v>Y</v>
          </cell>
          <cell r="TB207" t="str">
            <v>Y</v>
          </cell>
          <cell r="TC207" t="str">
            <v>Y</v>
          </cell>
          <cell r="TD207" t="str">
            <v>Y</v>
          </cell>
          <cell r="TE207" t="str">
            <v>Y</v>
          </cell>
          <cell r="TF207" t="str">
            <v>Y</v>
          </cell>
          <cell r="TG207" t="str">
            <v>Y</v>
          </cell>
          <cell r="TH207" t="str">
            <v>Y</v>
          </cell>
          <cell r="TI207" t="str">
            <v>Y</v>
          </cell>
          <cell r="TJ207" t="str">
            <v>Y</v>
          </cell>
          <cell r="TK207" t="str">
            <v>Y</v>
          </cell>
          <cell r="TL207" t="str">
            <v>Y</v>
          </cell>
          <cell r="TM207" t="str">
            <v>Y</v>
          </cell>
          <cell r="TN207" t="str">
            <v>Y</v>
          </cell>
          <cell r="TO207" t="str">
            <v>Y</v>
          </cell>
          <cell r="TP207" t="str">
            <v>Y</v>
          </cell>
          <cell r="TQ207" t="str">
            <v>Y</v>
          </cell>
          <cell r="TR207"/>
          <cell r="TS207" t="str">
            <v>Y</v>
          </cell>
          <cell r="TT207" t="str">
            <v>Y</v>
          </cell>
          <cell r="TU207" t="str">
            <v>Y</v>
          </cell>
          <cell r="TV207" t="str">
            <v>Y</v>
          </cell>
          <cell r="TW207" t="str">
            <v>Y</v>
          </cell>
          <cell r="TX207" t="str">
            <v>Y</v>
          </cell>
          <cell r="TY207" t="str">
            <v>Y</v>
          </cell>
          <cell r="TZ207" t="str">
            <v>Y</v>
          </cell>
          <cell r="UA207" t="str">
            <v>Y</v>
          </cell>
          <cell r="UB207" t="str">
            <v>Y</v>
          </cell>
          <cell r="UC207" t="str">
            <v>Y</v>
          </cell>
          <cell r="UD207" t="str">
            <v>Y</v>
          </cell>
          <cell r="UE207" t="str">
            <v>Y</v>
          </cell>
          <cell r="UF207" t="str">
            <v>Y</v>
          </cell>
          <cell r="UG207" t="str">
            <v>Y</v>
          </cell>
          <cell r="UH207" t="str">
            <v>Y</v>
          </cell>
          <cell r="UI207" t="str">
            <v>Y</v>
          </cell>
          <cell r="UJ207" t="str">
            <v>Y</v>
          </cell>
          <cell r="UK207" t="str">
            <v>Y</v>
          </cell>
          <cell r="UL207" t="str">
            <v>Y</v>
          </cell>
          <cell r="UM207" t="str">
            <v>Y</v>
          </cell>
          <cell r="UN207" t="str">
            <v>Y</v>
          </cell>
          <cell r="UO207"/>
          <cell r="UP207" t="str">
            <v>Y</v>
          </cell>
          <cell r="UQ207" t="str">
            <v>Y</v>
          </cell>
          <cell r="UR207"/>
          <cell r="US207" t="str">
            <v>Y</v>
          </cell>
          <cell r="UT207" t="str">
            <v>Y</v>
          </cell>
          <cell r="UU207" t="str">
            <v>Y</v>
          </cell>
          <cell r="UV207" t="str">
            <v>Y</v>
          </cell>
          <cell r="UW207" t="str">
            <v>Y</v>
          </cell>
          <cell r="UX207" t="str">
            <v>Y</v>
          </cell>
          <cell r="UY207" t="str">
            <v>Y</v>
          </cell>
          <cell r="UZ207" t="str">
            <v>Y</v>
          </cell>
          <cell r="VA207" t="str">
            <v>Y</v>
          </cell>
          <cell r="VB207" t="str">
            <v>Y</v>
          </cell>
          <cell r="VC207" t="str">
            <v>Y</v>
          </cell>
          <cell r="VD207" t="str">
            <v>Y</v>
          </cell>
          <cell r="VE207" t="str">
            <v>Y</v>
          </cell>
          <cell r="VF207" t="str">
            <v>Y</v>
          </cell>
          <cell r="VG207"/>
          <cell r="VH207" t="str">
            <v>Y</v>
          </cell>
          <cell r="VI207" t="str">
            <v>Y</v>
          </cell>
          <cell r="VJ207" t="str">
            <v>N</v>
          </cell>
          <cell r="VK207" t="str">
            <v>Y</v>
          </cell>
          <cell r="VL207" t="str">
            <v>N</v>
          </cell>
          <cell r="VM207"/>
          <cell r="VN207" t="str">
            <v>Y</v>
          </cell>
          <cell r="VO207" t="str">
            <v>Y</v>
          </cell>
          <cell r="VP207"/>
          <cell r="VQ207" t="str">
            <v>Y</v>
          </cell>
          <cell r="VR207" t="str">
            <v>Y</v>
          </cell>
          <cell r="VS207" t="str">
            <v>Y</v>
          </cell>
          <cell r="VT207" t="str">
            <v>Y</v>
          </cell>
          <cell r="VU207" t="str">
            <v>Y</v>
          </cell>
          <cell r="VV207" t="str">
            <v>Y</v>
          </cell>
          <cell r="VW207" t="str">
            <v>Y</v>
          </cell>
          <cell r="VX207"/>
          <cell r="VY207" t="str">
            <v>Y</v>
          </cell>
          <cell r="VZ207" t="str">
            <v>Y</v>
          </cell>
          <cell r="WA207"/>
          <cell r="WB207"/>
          <cell r="WC207" t="str">
            <v>Y</v>
          </cell>
          <cell r="WD207" t="str">
            <v>Y</v>
          </cell>
          <cell r="WE207" t="str">
            <v>Y</v>
          </cell>
          <cell r="WF207"/>
          <cell r="WG207" t="str">
            <v>Y</v>
          </cell>
          <cell r="WH207" t="str">
            <v>Y</v>
          </cell>
          <cell r="WI207" t="str">
            <v>Y</v>
          </cell>
          <cell r="WJ207"/>
          <cell r="WK207"/>
          <cell r="WL207" t="str">
            <v>Y</v>
          </cell>
          <cell r="WM207" t="str">
            <v>Y</v>
          </cell>
          <cell r="WN207" t="str">
            <v>Y</v>
          </cell>
          <cell r="WO207" t="str">
            <v>Y</v>
          </cell>
          <cell r="WP207"/>
          <cell r="WQ207"/>
          <cell r="WR207" t="str">
            <v>Y</v>
          </cell>
          <cell r="WS207" t="str">
            <v>N</v>
          </cell>
          <cell r="WT207" t="str">
            <v>N</v>
          </cell>
          <cell r="WU207" t="str">
            <v>N</v>
          </cell>
          <cell r="WV207" t="str">
            <v>N</v>
          </cell>
          <cell r="WW207" t="str">
            <v>N</v>
          </cell>
          <cell r="WX207" t="str">
            <v>N</v>
          </cell>
          <cell r="WY207" t="str">
            <v>N</v>
          </cell>
          <cell r="WZ207" t="str">
            <v>Y</v>
          </cell>
          <cell r="XA207"/>
          <cell r="XB207" t="str">
            <v>Y</v>
          </cell>
          <cell r="XC207"/>
          <cell r="XD207"/>
          <cell r="XE207"/>
          <cell r="XF207"/>
          <cell r="XG207"/>
          <cell r="XH207"/>
          <cell r="XI207" t="str">
            <v>Y</v>
          </cell>
          <cell r="XJ207"/>
          <cell r="XK207" t="str">
            <v>Y</v>
          </cell>
          <cell r="XL207" t="str">
            <v>N</v>
          </cell>
          <cell r="XM207"/>
          <cell r="XN207" t="str">
            <v>Y</v>
          </cell>
          <cell r="XO207"/>
          <cell r="XP207" t="str">
            <v>Y</v>
          </cell>
          <cell r="XQ207" t="str">
            <v>Y</v>
          </cell>
          <cell r="XR207" t="str">
            <v>Y</v>
          </cell>
          <cell r="XS207" t="str">
            <v>Y</v>
          </cell>
          <cell r="XT207" t="str">
            <v>Y</v>
          </cell>
          <cell r="XU207" t="str">
            <v>Y</v>
          </cell>
          <cell r="XV207" t="str">
            <v>Y</v>
          </cell>
        </row>
        <row r="208">
          <cell r="E208" t="str">
            <v>Y</v>
          </cell>
          <cell r="F208" t="str">
            <v>Y</v>
          </cell>
          <cell r="G208" t="str">
            <v>Y</v>
          </cell>
          <cell r="H208" t="str">
            <v>Y</v>
          </cell>
          <cell r="I208" t="str">
            <v>N</v>
          </cell>
          <cell r="J208" t="str">
            <v>Y</v>
          </cell>
          <cell r="K208" t="str">
            <v>N</v>
          </cell>
          <cell r="L208" t="str">
            <v>Y</v>
          </cell>
          <cell r="M208" t="str">
            <v>Y</v>
          </cell>
          <cell r="N208" t="str">
            <v>Y</v>
          </cell>
          <cell r="O208"/>
          <cell r="P208" t="str">
            <v>Y</v>
          </cell>
          <cell r="Q208" t="str">
            <v>Y</v>
          </cell>
          <cell r="R208" t="str">
            <v>Y</v>
          </cell>
          <cell r="S208" t="str">
            <v>N</v>
          </cell>
          <cell r="T208" t="str">
            <v>Y</v>
          </cell>
          <cell r="U208" t="str">
            <v>N</v>
          </cell>
          <cell r="V208" t="str">
            <v>Y</v>
          </cell>
          <cell r="W208" t="str">
            <v>N</v>
          </cell>
          <cell r="X208" t="str">
            <v>N</v>
          </cell>
          <cell r="Y208" t="str">
            <v>Y</v>
          </cell>
          <cell r="Z208"/>
          <cell r="AA208" t="str">
            <v>Y</v>
          </cell>
          <cell r="AB208" t="str">
            <v>Y</v>
          </cell>
          <cell r="AC208" t="str">
            <v>Y</v>
          </cell>
          <cell r="AD208" t="str">
            <v>Y</v>
          </cell>
          <cell r="AE208" t="str">
            <v>N</v>
          </cell>
          <cell r="AF208" t="str">
            <v>Y</v>
          </cell>
          <cell r="AG208" t="str">
            <v>Y</v>
          </cell>
          <cell r="AH208" t="str">
            <v>Y</v>
          </cell>
          <cell r="AI208" t="str">
            <v>N</v>
          </cell>
          <cell r="AJ208" t="str">
            <v>N</v>
          </cell>
          <cell r="AK208" t="str">
            <v>Y</v>
          </cell>
          <cell r="AL208" t="str">
            <v>Y</v>
          </cell>
          <cell r="AM208" t="str">
            <v>N</v>
          </cell>
          <cell r="AN208" t="str">
            <v>Y</v>
          </cell>
          <cell r="AO208" t="str">
            <v>Y</v>
          </cell>
          <cell r="AP208" t="str">
            <v>Y</v>
          </cell>
          <cell r="AQ208" t="str">
            <v>Y</v>
          </cell>
          <cell r="AR208" t="str">
            <v>N</v>
          </cell>
          <cell r="AS208" t="str">
            <v>Y</v>
          </cell>
          <cell r="AT208" t="str">
            <v>Y</v>
          </cell>
          <cell r="AU208" t="str">
            <v>N</v>
          </cell>
          <cell r="AV208" t="str">
            <v>N</v>
          </cell>
          <cell r="AW208" t="str">
            <v>Y</v>
          </cell>
          <cell r="AX208" t="str">
            <v>N</v>
          </cell>
          <cell r="AY208"/>
          <cell r="AZ208" t="str">
            <v>Y</v>
          </cell>
          <cell r="BA208"/>
          <cell r="BB208" t="str">
            <v>Y</v>
          </cell>
          <cell r="BC208" t="str">
            <v>Y</v>
          </cell>
          <cell r="BD208" t="str">
            <v>N</v>
          </cell>
          <cell r="BE208" t="str">
            <v>Y</v>
          </cell>
          <cell r="BF208" t="str">
            <v>N</v>
          </cell>
          <cell r="BG208" t="str">
            <v>N</v>
          </cell>
          <cell r="BH208" t="str">
            <v>N</v>
          </cell>
          <cell r="BI208" t="str">
            <v>N</v>
          </cell>
          <cell r="BJ208" t="str">
            <v>Y</v>
          </cell>
          <cell r="BK208" t="str">
            <v>Y</v>
          </cell>
          <cell r="BL208" t="str">
            <v>N</v>
          </cell>
          <cell r="BM208" t="str">
            <v>Y</v>
          </cell>
          <cell r="BN208" t="str">
            <v>N</v>
          </cell>
          <cell r="BO208" t="str">
            <v>Y</v>
          </cell>
          <cell r="BP208" t="str">
            <v>Y</v>
          </cell>
          <cell r="BQ208" t="str">
            <v>N</v>
          </cell>
          <cell r="BR208" t="str">
            <v>Y</v>
          </cell>
          <cell r="BS208" t="str">
            <v>Y</v>
          </cell>
          <cell r="BT208" t="str">
            <v>N</v>
          </cell>
          <cell r="BU208" t="str">
            <v>Y</v>
          </cell>
          <cell r="BV208" t="str">
            <v>Y</v>
          </cell>
          <cell r="BW208" t="str">
            <v>Y</v>
          </cell>
          <cell r="BX208" t="str">
            <v>Y</v>
          </cell>
          <cell r="BY208" t="str">
            <v>Y</v>
          </cell>
          <cell r="BZ208" t="str">
            <v>Y</v>
          </cell>
          <cell r="CA208" t="str">
            <v>Y</v>
          </cell>
          <cell r="CB208" t="str">
            <v>N</v>
          </cell>
          <cell r="CC208" t="str">
            <v>Y</v>
          </cell>
          <cell r="CD208" t="str">
            <v>Y</v>
          </cell>
          <cell r="CE208" t="str">
            <v>Y</v>
          </cell>
          <cell r="CF208" t="str">
            <v>Y</v>
          </cell>
          <cell r="CG208" t="str">
            <v>Y</v>
          </cell>
          <cell r="CH208" t="str">
            <v>Y</v>
          </cell>
          <cell r="CI208" t="str">
            <v>Y</v>
          </cell>
          <cell r="CJ208" t="str">
            <v>Y</v>
          </cell>
          <cell r="CK208" t="str">
            <v>Y</v>
          </cell>
          <cell r="CL208" t="str">
            <v>Y</v>
          </cell>
          <cell r="CM208"/>
          <cell r="CN208" t="str">
            <v>Y</v>
          </cell>
          <cell r="CO208" t="str">
            <v>Y</v>
          </cell>
          <cell r="CP208" t="str">
            <v>Y</v>
          </cell>
          <cell r="CQ208" t="str">
            <v>Y</v>
          </cell>
          <cell r="CR208"/>
          <cell r="CS208" t="str">
            <v>Y</v>
          </cell>
          <cell r="CT208" t="str">
            <v>Y</v>
          </cell>
          <cell r="CU208" t="str">
            <v>Y</v>
          </cell>
          <cell r="CV208" t="str">
            <v>Y</v>
          </cell>
          <cell r="CW208" t="str">
            <v>Y</v>
          </cell>
          <cell r="CX208" t="str">
            <v>Y</v>
          </cell>
          <cell r="CY208" t="str">
            <v>Y</v>
          </cell>
          <cell r="CZ208" t="str">
            <v>Y</v>
          </cell>
          <cell r="DA208" t="str">
            <v>Y</v>
          </cell>
          <cell r="DB208" t="str">
            <v>Y</v>
          </cell>
          <cell r="DC208" t="str">
            <v>Y</v>
          </cell>
          <cell r="DD208" t="str">
            <v>Y</v>
          </cell>
          <cell r="DE208" t="str">
            <v>Y</v>
          </cell>
          <cell r="DF208" t="str">
            <v>Y</v>
          </cell>
          <cell r="DG208" t="str">
            <v>Y</v>
          </cell>
          <cell r="DH208" t="str">
            <v>Y</v>
          </cell>
          <cell r="DI208" t="str">
            <v>N</v>
          </cell>
          <cell r="DJ208" t="str">
            <v>N</v>
          </cell>
          <cell r="DK208" t="str">
            <v>Y</v>
          </cell>
          <cell r="DL208" t="str">
            <v>Y</v>
          </cell>
          <cell r="DM208" t="str">
            <v>Y</v>
          </cell>
          <cell r="DN208" t="str">
            <v>Y</v>
          </cell>
          <cell r="DO208" t="str">
            <v>Y</v>
          </cell>
          <cell r="DP208" t="str">
            <v>Y</v>
          </cell>
          <cell r="DQ208" t="str">
            <v>Y</v>
          </cell>
          <cell r="DR208" t="str">
            <v>Y</v>
          </cell>
          <cell r="DS208" t="str">
            <v>Y</v>
          </cell>
          <cell r="DT208" t="str">
            <v>Y</v>
          </cell>
          <cell r="DU208" t="str">
            <v>Y</v>
          </cell>
          <cell r="DV208" t="str">
            <v>Y</v>
          </cell>
          <cell r="DW208" t="str">
            <v>Y</v>
          </cell>
          <cell r="DX208" t="str">
            <v>Y</v>
          </cell>
          <cell r="DY208" t="str">
            <v>N</v>
          </cell>
          <cell r="DZ208" t="str">
            <v>Y</v>
          </cell>
          <cell r="EA208" t="str">
            <v>Y</v>
          </cell>
          <cell r="EB208"/>
          <cell r="EC208" t="str">
            <v>Y</v>
          </cell>
          <cell r="ED208" t="str">
            <v>Y</v>
          </cell>
          <cell r="EE208" t="str">
            <v>Y</v>
          </cell>
          <cell r="EF208" t="str">
            <v>N</v>
          </cell>
          <cell r="EG208" t="str">
            <v>Y</v>
          </cell>
          <cell r="EH208" t="str">
            <v>Y</v>
          </cell>
          <cell r="EI208" t="str">
            <v>N</v>
          </cell>
          <cell r="EJ208" t="str">
            <v>Y</v>
          </cell>
          <cell r="EK208" t="str">
            <v>Y</v>
          </cell>
          <cell r="EL208"/>
          <cell r="EM208" t="str">
            <v>Y</v>
          </cell>
          <cell r="EN208" t="str">
            <v>Y</v>
          </cell>
          <cell r="EO208" t="str">
            <v>N</v>
          </cell>
          <cell r="EP208" t="str">
            <v>Y</v>
          </cell>
          <cell r="EQ208" t="str">
            <v>Y</v>
          </cell>
          <cell r="ER208" t="str">
            <v>Y</v>
          </cell>
          <cell r="ES208" t="str">
            <v>Y</v>
          </cell>
          <cell r="ET208" t="str">
            <v>Y</v>
          </cell>
          <cell r="EU208" t="str">
            <v>Y</v>
          </cell>
          <cell r="EV208" t="str">
            <v>Y</v>
          </cell>
          <cell r="EW208" t="str">
            <v>Y</v>
          </cell>
          <cell r="EX208" t="str">
            <v>N</v>
          </cell>
          <cell r="EY208"/>
          <cell r="EZ208" t="str">
            <v>Y</v>
          </cell>
          <cell r="FA208" t="str">
            <v>Y</v>
          </cell>
          <cell r="FB208" t="str">
            <v>Y</v>
          </cell>
          <cell r="FC208" t="str">
            <v>N</v>
          </cell>
          <cell r="FD208" t="str">
            <v>Y</v>
          </cell>
          <cell r="FE208" t="str">
            <v>Y</v>
          </cell>
          <cell r="FF208" t="str">
            <v>Y</v>
          </cell>
          <cell r="FG208" t="str">
            <v>Y</v>
          </cell>
          <cell r="FH208" t="str">
            <v>Y</v>
          </cell>
          <cell r="FI208" t="str">
            <v>Y</v>
          </cell>
          <cell r="FJ208" t="str">
            <v>Y</v>
          </cell>
          <cell r="FK208" t="str">
            <v>N</v>
          </cell>
          <cell r="FL208" t="str">
            <v>Y</v>
          </cell>
          <cell r="FM208" t="str">
            <v>Y</v>
          </cell>
          <cell r="FN208" t="str">
            <v>Y</v>
          </cell>
          <cell r="FO208" t="str">
            <v>Y</v>
          </cell>
          <cell r="FP208" t="str">
            <v>Y</v>
          </cell>
          <cell r="FQ208" t="str">
            <v>Y</v>
          </cell>
          <cell r="FR208" t="str">
            <v>Y</v>
          </cell>
          <cell r="FS208" t="str">
            <v>Y</v>
          </cell>
          <cell r="FT208" t="str">
            <v>Y</v>
          </cell>
          <cell r="FU208" t="str">
            <v>Y</v>
          </cell>
          <cell r="FV208" t="str">
            <v>Y</v>
          </cell>
          <cell r="FW208" t="str">
            <v>Y</v>
          </cell>
          <cell r="FX208" t="str">
            <v>Y</v>
          </cell>
          <cell r="FY208" t="str">
            <v>Y</v>
          </cell>
          <cell r="FZ208" t="str">
            <v>Y</v>
          </cell>
          <cell r="GA208" t="str">
            <v>Y</v>
          </cell>
          <cell r="GB208" t="str">
            <v>N</v>
          </cell>
          <cell r="GC208" t="str">
            <v>Y</v>
          </cell>
          <cell r="GD208" t="str">
            <v>Y</v>
          </cell>
          <cell r="GE208"/>
          <cell r="GF208" t="str">
            <v>N</v>
          </cell>
          <cell r="GG208" t="str">
            <v>Y</v>
          </cell>
          <cell r="GH208" t="str">
            <v>N</v>
          </cell>
          <cell r="GI208" t="str">
            <v>Y</v>
          </cell>
          <cell r="GJ208" t="str">
            <v>Y</v>
          </cell>
          <cell r="GK208" t="str">
            <v>Y</v>
          </cell>
          <cell r="GL208" t="str">
            <v>Y</v>
          </cell>
          <cell r="GM208" t="str">
            <v>Y</v>
          </cell>
          <cell r="GN208" t="str">
            <v>Y</v>
          </cell>
          <cell r="GO208" t="str">
            <v>Y</v>
          </cell>
          <cell r="GP208" t="str">
            <v>Y</v>
          </cell>
          <cell r="GQ208" t="str">
            <v>Y</v>
          </cell>
          <cell r="GR208" t="str">
            <v>Y</v>
          </cell>
          <cell r="GS208" t="str">
            <v>Y</v>
          </cell>
          <cell r="GT208" t="str">
            <v>Y</v>
          </cell>
          <cell r="GU208" t="str">
            <v>Y</v>
          </cell>
          <cell r="GV208" t="str">
            <v>Y</v>
          </cell>
          <cell r="GW208" t="str">
            <v>Y</v>
          </cell>
          <cell r="GX208" t="str">
            <v>Y</v>
          </cell>
          <cell r="GY208" t="str">
            <v>Y</v>
          </cell>
          <cell r="GZ208" t="str">
            <v>Y</v>
          </cell>
          <cell r="HA208" t="str">
            <v>Y</v>
          </cell>
          <cell r="HB208" t="str">
            <v>Y</v>
          </cell>
          <cell r="HC208" t="str">
            <v>Y</v>
          </cell>
          <cell r="HD208" t="str">
            <v>Y</v>
          </cell>
          <cell r="HE208" t="str">
            <v>N</v>
          </cell>
          <cell r="HF208"/>
          <cell r="HG208" t="str">
            <v>N</v>
          </cell>
          <cell r="HH208" t="str">
            <v>Y</v>
          </cell>
          <cell r="HI208" t="str">
            <v>N</v>
          </cell>
          <cell r="HJ208" t="str">
            <v>N</v>
          </cell>
          <cell r="HK208" t="str">
            <v>N</v>
          </cell>
          <cell r="HL208" t="str">
            <v>Y</v>
          </cell>
          <cell r="HM208" t="str">
            <v>Y</v>
          </cell>
          <cell r="HN208" t="str">
            <v>Y</v>
          </cell>
          <cell r="HO208" t="str">
            <v>Y</v>
          </cell>
          <cell r="HP208"/>
          <cell r="HQ208" t="str">
            <v>Y</v>
          </cell>
          <cell r="HR208" t="str">
            <v>Y</v>
          </cell>
          <cell r="HS208" t="str">
            <v>Y</v>
          </cell>
          <cell r="HT208" t="str">
            <v>Y</v>
          </cell>
          <cell r="HU208" t="str">
            <v>Y</v>
          </cell>
          <cell r="HV208" t="str">
            <v>Y</v>
          </cell>
          <cell r="HW208" t="str">
            <v>Y</v>
          </cell>
          <cell r="HX208" t="str">
            <v>Y</v>
          </cell>
          <cell r="HY208"/>
          <cell r="HZ208" t="str">
            <v>Y</v>
          </cell>
          <cell r="IA208" t="str">
            <v>Y</v>
          </cell>
          <cell r="IB208" t="str">
            <v>Y</v>
          </cell>
          <cell r="IC208" t="str">
            <v>Y</v>
          </cell>
          <cell r="ID208" t="str">
            <v>N</v>
          </cell>
          <cell r="IE208" t="str">
            <v>Y</v>
          </cell>
          <cell r="IF208" t="str">
            <v>N</v>
          </cell>
          <cell r="IG208" t="str">
            <v>N</v>
          </cell>
          <cell r="IH208" t="str">
            <v>Y</v>
          </cell>
          <cell r="II208"/>
          <cell r="IJ208" t="str">
            <v>Y</v>
          </cell>
          <cell r="IK208" t="str">
            <v>Y</v>
          </cell>
          <cell r="IL208" t="str">
            <v>Y</v>
          </cell>
          <cell r="IM208" t="str">
            <v>Y</v>
          </cell>
          <cell r="IN208"/>
          <cell r="IO208" t="str">
            <v>Y</v>
          </cell>
          <cell r="IP208" t="str">
            <v>Y</v>
          </cell>
          <cell r="IQ208" t="str">
            <v>Y</v>
          </cell>
          <cell r="IR208" t="str">
            <v>Y</v>
          </cell>
          <cell r="IS208" t="str">
            <v>N</v>
          </cell>
          <cell r="IT208" t="str">
            <v>Y</v>
          </cell>
          <cell r="IU208" t="str">
            <v>N</v>
          </cell>
          <cell r="IV208" t="str">
            <v>Y</v>
          </cell>
          <cell r="IW208"/>
          <cell r="IX208" t="str">
            <v>Y</v>
          </cell>
          <cell r="IY208" t="str">
            <v>Y</v>
          </cell>
          <cell r="IZ208" t="str">
            <v>N</v>
          </cell>
          <cell r="JA208" t="str">
            <v>Y</v>
          </cell>
          <cell r="JB208" t="str">
            <v>Y</v>
          </cell>
          <cell r="JC208" t="str">
            <v>Y</v>
          </cell>
          <cell r="JD208" t="str">
            <v>Y</v>
          </cell>
          <cell r="JE208" t="str">
            <v>Y</v>
          </cell>
          <cell r="JF208" t="str">
            <v>Y</v>
          </cell>
          <cell r="JG208"/>
          <cell r="JH208" t="str">
            <v>Y</v>
          </cell>
          <cell r="JI208"/>
          <cell r="JJ208" t="str">
            <v>Y</v>
          </cell>
          <cell r="JK208" t="str">
            <v>Y</v>
          </cell>
          <cell r="JL208" t="str">
            <v>Y</v>
          </cell>
          <cell r="JM208" t="str">
            <v>Y</v>
          </cell>
          <cell r="JN208" t="str">
            <v>Y</v>
          </cell>
          <cell r="JO208" t="str">
            <v>Y</v>
          </cell>
          <cell r="JP208" t="str">
            <v>Y</v>
          </cell>
          <cell r="JQ208" t="str">
            <v>Y</v>
          </cell>
          <cell r="JR208" t="str">
            <v>Y</v>
          </cell>
          <cell r="JS208" t="str">
            <v>Y</v>
          </cell>
          <cell r="JT208" t="str">
            <v>Y</v>
          </cell>
          <cell r="JU208" t="str">
            <v>Y</v>
          </cell>
          <cell r="JV208" t="str">
            <v>Y</v>
          </cell>
          <cell r="JW208" t="str">
            <v>Y</v>
          </cell>
          <cell r="JX208" t="str">
            <v>Y</v>
          </cell>
          <cell r="JY208" t="str">
            <v>Y</v>
          </cell>
          <cell r="JZ208" t="str">
            <v>Y</v>
          </cell>
          <cell r="KA208" t="str">
            <v>Y</v>
          </cell>
          <cell r="KB208" t="str">
            <v>Y</v>
          </cell>
          <cell r="KC208" t="str">
            <v>Y</v>
          </cell>
          <cell r="KD208" t="str">
            <v>Y</v>
          </cell>
          <cell r="KE208" t="str">
            <v>Y</v>
          </cell>
          <cell r="KF208" t="str">
            <v>N</v>
          </cell>
          <cell r="KG208" t="str">
            <v>Y</v>
          </cell>
          <cell r="KH208"/>
          <cell r="KI208" t="str">
            <v>N</v>
          </cell>
          <cell r="KJ208" t="str">
            <v>Y</v>
          </cell>
          <cell r="KK208" t="str">
            <v>Y</v>
          </cell>
          <cell r="KL208" t="str">
            <v>N</v>
          </cell>
          <cell r="KM208" t="str">
            <v>N</v>
          </cell>
          <cell r="KN208" t="str">
            <v>N</v>
          </cell>
          <cell r="KO208" t="str">
            <v>Y</v>
          </cell>
          <cell r="KP208" t="str">
            <v>N</v>
          </cell>
          <cell r="KQ208" t="str">
            <v>N</v>
          </cell>
          <cell r="KR208" t="str">
            <v>N</v>
          </cell>
          <cell r="KS208" t="str">
            <v>N</v>
          </cell>
          <cell r="KT208" t="str">
            <v>Y</v>
          </cell>
          <cell r="KU208" t="str">
            <v>N</v>
          </cell>
          <cell r="KV208" t="str">
            <v>Y</v>
          </cell>
          <cell r="KW208" t="str">
            <v>Y</v>
          </cell>
          <cell r="KX208" t="str">
            <v>Y</v>
          </cell>
          <cell r="KY208" t="str">
            <v>Y</v>
          </cell>
          <cell r="KZ208" t="str">
            <v>Y</v>
          </cell>
          <cell r="LA208" t="str">
            <v>Y</v>
          </cell>
          <cell r="LB208" t="str">
            <v>Y</v>
          </cell>
          <cell r="LC208" t="str">
            <v>N</v>
          </cell>
          <cell r="LD208" t="str">
            <v>Y</v>
          </cell>
          <cell r="LE208" t="str">
            <v>N</v>
          </cell>
          <cell r="LF208" t="str">
            <v>Y</v>
          </cell>
          <cell r="LG208" t="str">
            <v>N</v>
          </cell>
          <cell r="LH208" t="str">
            <v>Y</v>
          </cell>
          <cell r="LI208" t="str">
            <v>Y</v>
          </cell>
          <cell r="LJ208" t="str">
            <v>N</v>
          </cell>
          <cell r="LK208" t="str">
            <v>Y</v>
          </cell>
          <cell r="LL208" t="str">
            <v>Y</v>
          </cell>
          <cell r="LM208" t="str">
            <v>Y</v>
          </cell>
          <cell r="LN208" t="str">
            <v>N</v>
          </cell>
          <cell r="LO208" t="str">
            <v>N</v>
          </cell>
          <cell r="LP208" t="str">
            <v>Y</v>
          </cell>
          <cell r="LQ208" t="str">
            <v>N</v>
          </cell>
          <cell r="LR208"/>
          <cell r="LS208" t="str">
            <v>Y</v>
          </cell>
          <cell r="LT208" t="str">
            <v>Y</v>
          </cell>
          <cell r="LU208" t="str">
            <v>N</v>
          </cell>
          <cell r="LV208" t="str">
            <v>Y</v>
          </cell>
          <cell r="LW208" t="str">
            <v>N</v>
          </cell>
          <cell r="LX208" t="str">
            <v>Y</v>
          </cell>
          <cell r="LY208" t="str">
            <v>Y</v>
          </cell>
          <cell r="LZ208" t="str">
            <v>Y</v>
          </cell>
          <cell r="MA208" t="str">
            <v>Y</v>
          </cell>
          <cell r="MB208" t="str">
            <v>Y</v>
          </cell>
          <cell r="MC208" t="str">
            <v>Y</v>
          </cell>
          <cell r="MD208" t="str">
            <v>Y</v>
          </cell>
          <cell r="ME208" t="str">
            <v>Y</v>
          </cell>
          <cell r="MF208" t="str">
            <v>Y</v>
          </cell>
          <cell r="MG208" t="str">
            <v>Y</v>
          </cell>
          <cell r="MH208" t="str">
            <v>Y</v>
          </cell>
          <cell r="MI208" t="str">
            <v>Y</v>
          </cell>
          <cell r="MJ208" t="str">
            <v>Y</v>
          </cell>
          <cell r="MK208" t="str">
            <v>Y</v>
          </cell>
          <cell r="ML208" t="str">
            <v>N</v>
          </cell>
          <cell r="MM208" t="str">
            <v>Y</v>
          </cell>
          <cell r="MN208" t="str">
            <v>Y</v>
          </cell>
          <cell r="MO208" t="str">
            <v>N</v>
          </cell>
          <cell r="MP208" t="str">
            <v>Y</v>
          </cell>
          <cell r="MQ208" t="str">
            <v>N</v>
          </cell>
          <cell r="MR208" t="str">
            <v>Y</v>
          </cell>
          <cell r="MS208" t="str">
            <v>N</v>
          </cell>
          <cell r="MT208" t="str">
            <v>N</v>
          </cell>
          <cell r="MU208" t="str">
            <v>Y</v>
          </cell>
          <cell r="MV208" t="str">
            <v>Y</v>
          </cell>
          <cell r="MW208" t="str">
            <v>Y</v>
          </cell>
          <cell r="MX208" t="str">
            <v>Y</v>
          </cell>
          <cell r="MY208" t="str">
            <v>Y</v>
          </cell>
          <cell r="MZ208" t="str">
            <v>Y</v>
          </cell>
          <cell r="NA208" t="str">
            <v>Y</v>
          </cell>
          <cell r="NB208" t="str">
            <v>Y</v>
          </cell>
          <cell r="NC208" t="str">
            <v>Y</v>
          </cell>
          <cell r="ND208" t="str">
            <v>Y</v>
          </cell>
          <cell r="NE208" t="str">
            <v>Y</v>
          </cell>
          <cell r="NF208" t="str">
            <v>Y</v>
          </cell>
          <cell r="NG208" t="str">
            <v>Y</v>
          </cell>
          <cell r="NH208" t="str">
            <v>Y</v>
          </cell>
          <cell r="NI208" t="str">
            <v>Y</v>
          </cell>
          <cell r="NJ208" t="str">
            <v>Y</v>
          </cell>
          <cell r="NK208" t="str">
            <v>Y</v>
          </cell>
          <cell r="NL208" t="str">
            <v>Y</v>
          </cell>
          <cell r="NM208" t="str">
            <v>Y</v>
          </cell>
          <cell r="NN208" t="str">
            <v>Y</v>
          </cell>
          <cell r="NO208" t="str">
            <v>Y</v>
          </cell>
          <cell r="NP208" t="str">
            <v>Y</v>
          </cell>
          <cell r="NQ208" t="str">
            <v>Y</v>
          </cell>
          <cell r="NR208" t="str">
            <v>Y</v>
          </cell>
          <cell r="NS208" t="str">
            <v>Y</v>
          </cell>
          <cell r="NT208" t="str">
            <v>Y</v>
          </cell>
          <cell r="NU208" t="str">
            <v>Y</v>
          </cell>
          <cell r="NV208" t="str">
            <v>Y</v>
          </cell>
          <cell r="NW208" t="str">
            <v>Y</v>
          </cell>
          <cell r="NX208" t="str">
            <v>Y</v>
          </cell>
          <cell r="NY208" t="str">
            <v>Y</v>
          </cell>
          <cell r="NZ208" t="str">
            <v>Y</v>
          </cell>
          <cell r="OA208" t="str">
            <v>Y</v>
          </cell>
          <cell r="OB208" t="str">
            <v>Y</v>
          </cell>
          <cell r="OC208" t="str">
            <v>Y</v>
          </cell>
          <cell r="OD208" t="str">
            <v>Y</v>
          </cell>
          <cell r="OE208" t="str">
            <v>Y</v>
          </cell>
          <cell r="OF208" t="str">
            <v>Y</v>
          </cell>
          <cell r="OG208" t="str">
            <v>Y</v>
          </cell>
          <cell r="OH208"/>
          <cell r="OI208" t="str">
            <v>Y</v>
          </cell>
          <cell r="OJ208" t="str">
            <v>Y</v>
          </cell>
          <cell r="OK208" t="str">
            <v>Y</v>
          </cell>
          <cell r="OL208" t="str">
            <v>Y</v>
          </cell>
          <cell r="OM208" t="str">
            <v>Y</v>
          </cell>
          <cell r="ON208" t="str">
            <v>Y</v>
          </cell>
          <cell r="OO208" t="str">
            <v>Y</v>
          </cell>
          <cell r="OP208"/>
          <cell r="OQ208" t="str">
            <v>Y</v>
          </cell>
          <cell r="OR208" t="str">
            <v>Y</v>
          </cell>
          <cell r="OS208" t="str">
            <v>Y</v>
          </cell>
          <cell r="OT208"/>
          <cell r="OU208" t="str">
            <v>Y</v>
          </cell>
          <cell r="OV208" t="str">
            <v>Y</v>
          </cell>
          <cell r="OW208" t="str">
            <v>Y</v>
          </cell>
          <cell r="OX208" t="str">
            <v>Y</v>
          </cell>
          <cell r="OY208" t="str">
            <v>Y</v>
          </cell>
          <cell r="OZ208" t="str">
            <v>Y</v>
          </cell>
          <cell r="PA208" t="str">
            <v>Y</v>
          </cell>
          <cell r="PB208" t="str">
            <v>N</v>
          </cell>
          <cell r="PC208" t="str">
            <v>Y</v>
          </cell>
          <cell r="PD208" t="str">
            <v>Y</v>
          </cell>
          <cell r="PE208" t="str">
            <v>Y</v>
          </cell>
          <cell r="PF208" t="str">
            <v>Y</v>
          </cell>
          <cell r="PG208" t="str">
            <v>Y</v>
          </cell>
          <cell r="PH208" t="str">
            <v>Y</v>
          </cell>
          <cell r="PI208" t="str">
            <v>Y</v>
          </cell>
          <cell r="PJ208" t="str">
            <v>N</v>
          </cell>
          <cell r="PK208" t="str">
            <v>Y</v>
          </cell>
          <cell r="PL208" t="str">
            <v>N</v>
          </cell>
          <cell r="PM208" t="str">
            <v>N</v>
          </cell>
          <cell r="PN208" t="str">
            <v>N</v>
          </cell>
          <cell r="PO208" t="str">
            <v>N</v>
          </cell>
          <cell r="PP208" t="str">
            <v>N</v>
          </cell>
          <cell r="PQ208" t="str">
            <v>Y</v>
          </cell>
          <cell r="PR208" t="str">
            <v>Y</v>
          </cell>
          <cell r="PS208" t="str">
            <v>N</v>
          </cell>
          <cell r="PT208" t="str">
            <v>N</v>
          </cell>
          <cell r="PU208" t="str">
            <v>N</v>
          </cell>
          <cell r="PV208" t="str">
            <v>N</v>
          </cell>
          <cell r="PW208" t="str">
            <v>N</v>
          </cell>
          <cell r="PX208" t="str">
            <v>N</v>
          </cell>
          <cell r="PY208" t="str">
            <v>Y</v>
          </cell>
          <cell r="PZ208" t="str">
            <v>Y</v>
          </cell>
          <cell r="QA208"/>
          <cell r="QB208" t="str">
            <v>Y</v>
          </cell>
          <cell r="QC208" t="str">
            <v>Y</v>
          </cell>
          <cell r="QD208" t="str">
            <v>Y</v>
          </cell>
          <cell r="QE208" t="str">
            <v>N</v>
          </cell>
          <cell r="QF208" t="str">
            <v>N</v>
          </cell>
          <cell r="QG208" t="str">
            <v>Y</v>
          </cell>
          <cell r="QH208" t="str">
            <v>N</v>
          </cell>
          <cell r="QI208" t="str">
            <v>Y</v>
          </cell>
          <cell r="QJ208" t="str">
            <v>Y</v>
          </cell>
          <cell r="QK208" t="str">
            <v>N</v>
          </cell>
          <cell r="QL208" t="str">
            <v>Y</v>
          </cell>
          <cell r="QM208" t="str">
            <v>N</v>
          </cell>
          <cell r="QN208" t="str">
            <v>Y</v>
          </cell>
          <cell r="QO208" t="str">
            <v>Y</v>
          </cell>
          <cell r="QP208" t="str">
            <v>Y</v>
          </cell>
          <cell r="QQ208" t="str">
            <v>Y</v>
          </cell>
          <cell r="QR208" t="str">
            <v>Y</v>
          </cell>
          <cell r="QS208" t="str">
            <v>Y</v>
          </cell>
          <cell r="QT208" t="str">
            <v>N</v>
          </cell>
          <cell r="QU208" t="str">
            <v>N</v>
          </cell>
          <cell r="QV208" t="str">
            <v>Y</v>
          </cell>
          <cell r="QW208" t="str">
            <v>Y</v>
          </cell>
          <cell r="QX208" t="str">
            <v>Y</v>
          </cell>
          <cell r="QY208" t="str">
            <v>Y</v>
          </cell>
          <cell r="QZ208"/>
          <cell r="RA208" t="str">
            <v>Y</v>
          </cell>
          <cell r="RB208" t="str">
            <v>Y</v>
          </cell>
          <cell r="RC208" t="str">
            <v>Y</v>
          </cell>
          <cell r="RD208" t="str">
            <v>Y</v>
          </cell>
          <cell r="RE208" t="str">
            <v>Y</v>
          </cell>
          <cell r="RF208" t="str">
            <v>Y</v>
          </cell>
          <cell r="RG208" t="str">
            <v>Y</v>
          </cell>
          <cell r="RH208" t="str">
            <v>Y</v>
          </cell>
          <cell r="RI208" t="str">
            <v>N</v>
          </cell>
          <cell r="RJ208" t="str">
            <v>Y</v>
          </cell>
          <cell r="RK208" t="str">
            <v>Y</v>
          </cell>
          <cell r="RL208" t="str">
            <v>N</v>
          </cell>
          <cell r="RM208"/>
          <cell r="RN208" t="str">
            <v>Y</v>
          </cell>
          <cell r="RO208" t="str">
            <v>Y</v>
          </cell>
          <cell r="RP208" t="str">
            <v>N</v>
          </cell>
          <cell r="RQ208" t="str">
            <v>Y</v>
          </cell>
          <cell r="RR208" t="str">
            <v>Y</v>
          </cell>
          <cell r="RS208" t="str">
            <v>Y</v>
          </cell>
          <cell r="RT208" t="str">
            <v>Y</v>
          </cell>
          <cell r="RU208" t="str">
            <v>Y</v>
          </cell>
          <cell r="RV208" t="str">
            <v>N</v>
          </cell>
          <cell r="RW208" t="str">
            <v>Y</v>
          </cell>
          <cell r="RX208" t="str">
            <v>Y</v>
          </cell>
          <cell r="RY208"/>
          <cell r="RZ208" t="str">
            <v>N</v>
          </cell>
          <cell r="SA208" t="str">
            <v>Y</v>
          </cell>
          <cell r="SB208" t="str">
            <v>N</v>
          </cell>
          <cell r="SC208"/>
          <cell r="SD208"/>
          <cell r="SE208" t="str">
            <v>N</v>
          </cell>
          <cell r="SF208" t="str">
            <v>Y</v>
          </cell>
          <cell r="SG208" t="str">
            <v>Y</v>
          </cell>
          <cell r="SH208" t="str">
            <v>Y</v>
          </cell>
          <cell r="SI208" t="str">
            <v>Y</v>
          </cell>
          <cell r="SJ208" t="str">
            <v>Y</v>
          </cell>
          <cell r="SK208" t="str">
            <v>Y</v>
          </cell>
          <cell r="SL208" t="str">
            <v>Y</v>
          </cell>
          <cell r="SM208"/>
          <cell r="SN208" t="str">
            <v>N</v>
          </cell>
          <cell r="SO208" t="str">
            <v>Y</v>
          </cell>
          <cell r="SP208" t="str">
            <v>Y</v>
          </cell>
          <cell r="SQ208" t="str">
            <v>Y</v>
          </cell>
          <cell r="SR208" t="str">
            <v>Y</v>
          </cell>
          <cell r="SS208" t="str">
            <v>Y</v>
          </cell>
          <cell r="ST208" t="str">
            <v>Y</v>
          </cell>
          <cell r="SU208" t="str">
            <v>Y</v>
          </cell>
          <cell r="SV208" t="str">
            <v>Y</v>
          </cell>
          <cell r="SW208" t="str">
            <v>Y</v>
          </cell>
          <cell r="SX208" t="str">
            <v>Y</v>
          </cell>
          <cell r="SY208" t="str">
            <v>Y</v>
          </cell>
          <cell r="SZ208" t="str">
            <v>Y</v>
          </cell>
          <cell r="TA208" t="str">
            <v>Y</v>
          </cell>
          <cell r="TB208" t="str">
            <v>Y</v>
          </cell>
          <cell r="TC208" t="str">
            <v>Y</v>
          </cell>
          <cell r="TD208" t="str">
            <v>Y</v>
          </cell>
          <cell r="TE208" t="str">
            <v>Y</v>
          </cell>
          <cell r="TF208" t="str">
            <v>Y</v>
          </cell>
          <cell r="TG208" t="str">
            <v>Y</v>
          </cell>
          <cell r="TH208" t="str">
            <v>Y</v>
          </cell>
          <cell r="TI208" t="str">
            <v>Y</v>
          </cell>
          <cell r="TJ208" t="str">
            <v>Y</v>
          </cell>
          <cell r="TK208" t="str">
            <v>Y</v>
          </cell>
          <cell r="TL208" t="str">
            <v>Y</v>
          </cell>
          <cell r="TM208" t="str">
            <v>Y</v>
          </cell>
          <cell r="TN208" t="str">
            <v>Y</v>
          </cell>
          <cell r="TO208" t="str">
            <v>Y</v>
          </cell>
          <cell r="TP208" t="str">
            <v>Y</v>
          </cell>
          <cell r="TQ208" t="str">
            <v>Y</v>
          </cell>
          <cell r="TR208"/>
          <cell r="TS208" t="str">
            <v>Y</v>
          </cell>
          <cell r="TT208" t="str">
            <v>Y</v>
          </cell>
          <cell r="TU208" t="str">
            <v>Y</v>
          </cell>
          <cell r="TV208" t="str">
            <v>Y</v>
          </cell>
          <cell r="TW208" t="str">
            <v>Y</v>
          </cell>
          <cell r="TX208" t="str">
            <v>Y</v>
          </cell>
          <cell r="TY208" t="str">
            <v>Y</v>
          </cell>
          <cell r="TZ208" t="str">
            <v>Y</v>
          </cell>
          <cell r="UA208" t="str">
            <v>Y</v>
          </cell>
          <cell r="UB208" t="str">
            <v>Y</v>
          </cell>
          <cell r="UC208" t="str">
            <v>Y</v>
          </cell>
          <cell r="UD208" t="str">
            <v>Y</v>
          </cell>
          <cell r="UE208" t="str">
            <v>Y</v>
          </cell>
          <cell r="UF208" t="str">
            <v>Y</v>
          </cell>
          <cell r="UG208" t="str">
            <v>Y</v>
          </cell>
          <cell r="UH208" t="str">
            <v>Y</v>
          </cell>
          <cell r="UI208" t="str">
            <v>Y</v>
          </cell>
          <cell r="UJ208" t="str">
            <v>Y</v>
          </cell>
          <cell r="UK208" t="str">
            <v>Y</v>
          </cell>
          <cell r="UL208" t="str">
            <v>Y</v>
          </cell>
          <cell r="UM208" t="str">
            <v>Y</v>
          </cell>
          <cell r="UN208" t="str">
            <v>Y</v>
          </cell>
          <cell r="UO208"/>
          <cell r="UP208" t="str">
            <v>Y</v>
          </cell>
          <cell r="UQ208" t="str">
            <v>Y</v>
          </cell>
          <cell r="UR208"/>
          <cell r="US208" t="str">
            <v>Y</v>
          </cell>
          <cell r="UT208" t="str">
            <v>Y</v>
          </cell>
          <cell r="UU208" t="str">
            <v>Y</v>
          </cell>
          <cell r="UV208" t="str">
            <v>Y</v>
          </cell>
          <cell r="UW208" t="str">
            <v>Y</v>
          </cell>
          <cell r="UX208" t="str">
            <v>Y</v>
          </cell>
          <cell r="UY208" t="str">
            <v>Y</v>
          </cell>
          <cell r="UZ208" t="str">
            <v>Y</v>
          </cell>
          <cell r="VA208" t="str">
            <v>Y</v>
          </cell>
          <cell r="VB208" t="str">
            <v>Y</v>
          </cell>
          <cell r="VC208" t="str">
            <v>Y</v>
          </cell>
          <cell r="VD208" t="str">
            <v>Y</v>
          </cell>
          <cell r="VE208" t="str">
            <v>Y</v>
          </cell>
          <cell r="VF208" t="str">
            <v>Y</v>
          </cell>
          <cell r="VG208"/>
          <cell r="VH208" t="str">
            <v>Y</v>
          </cell>
          <cell r="VI208" t="str">
            <v>Y</v>
          </cell>
          <cell r="VJ208" t="str">
            <v>N</v>
          </cell>
          <cell r="VK208" t="str">
            <v>N</v>
          </cell>
          <cell r="VL208" t="str">
            <v>N</v>
          </cell>
          <cell r="VM208"/>
          <cell r="VN208" t="str">
            <v>Y</v>
          </cell>
          <cell r="VO208" t="str">
            <v>Y</v>
          </cell>
          <cell r="VP208"/>
          <cell r="VQ208" t="str">
            <v>Y</v>
          </cell>
          <cell r="VR208" t="str">
            <v>Y</v>
          </cell>
          <cell r="VS208" t="str">
            <v>Y</v>
          </cell>
          <cell r="VT208" t="str">
            <v>Y</v>
          </cell>
          <cell r="VU208" t="str">
            <v>Y</v>
          </cell>
          <cell r="VV208" t="str">
            <v>Y</v>
          </cell>
          <cell r="VW208" t="str">
            <v>Y</v>
          </cell>
          <cell r="VX208"/>
          <cell r="VY208" t="str">
            <v>N</v>
          </cell>
          <cell r="VZ208" t="str">
            <v>Y</v>
          </cell>
          <cell r="WA208"/>
          <cell r="WB208"/>
          <cell r="WC208" t="str">
            <v>N</v>
          </cell>
          <cell r="WD208" t="str">
            <v>N</v>
          </cell>
          <cell r="WE208" t="str">
            <v>Y</v>
          </cell>
          <cell r="WF208"/>
          <cell r="WG208" t="str">
            <v>Y</v>
          </cell>
          <cell r="WH208" t="str">
            <v>Y</v>
          </cell>
          <cell r="WI208" t="str">
            <v>Y</v>
          </cell>
          <cell r="WJ208"/>
          <cell r="WK208"/>
          <cell r="WL208" t="str">
            <v>Y</v>
          </cell>
          <cell r="WM208" t="str">
            <v>Y</v>
          </cell>
          <cell r="WN208" t="str">
            <v>Y</v>
          </cell>
          <cell r="WO208" t="str">
            <v>Y</v>
          </cell>
          <cell r="WP208"/>
          <cell r="WQ208"/>
          <cell r="WR208" t="str">
            <v>N</v>
          </cell>
          <cell r="WS208" t="str">
            <v>Y</v>
          </cell>
          <cell r="WT208" t="str">
            <v>N</v>
          </cell>
          <cell r="WU208" t="str">
            <v>Y</v>
          </cell>
          <cell r="WV208" t="str">
            <v>Y</v>
          </cell>
          <cell r="WW208" t="str">
            <v>Y</v>
          </cell>
          <cell r="WX208" t="str">
            <v>N</v>
          </cell>
          <cell r="WY208" t="str">
            <v>Y</v>
          </cell>
          <cell r="WZ208" t="str">
            <v>Y</v>
          </cell>
          <cell r="XA208"/>
          <cell r="XB208" t="str">
            <v>Y</v>
          </cell>
          <cell r="XC208"/>
          <cell r="XD208"/>
          <cell r="XE208"/>
          <cell r="XF208"/>
          <cell r="XG208"/>
          <cell r="XH208"/>
          <cell r="XI208" t="str">
            <v>Y</v>
          </cell>
          <cell r="XJ208"/>
          <cell r="XK208" t="str">
            <v>Y</v>
          </cell>
          <cell r="XL208" t="str">
            <v>Y</v>
          </cell>
          <cell r="XM208"/>
          <cell r="XN208" t="str">
            <v>N</v>
          </cell>
          <cell r="XO208"/>
          <cell r="XP208" t="str">
            <v>N</v>
          </cell>
          <cell r="XQ208" t="str">
            <v>N</v>
          </cell>
          <cell r="XR208" t="str">
            <v>Y</v>
          </cell>
          <cell r="XS208" t="str">
            <v>Y</v>
          </cell>
          <cell r="XT208" t="str">
            <v>Y</v>
          </cell>
          <cell r="XU208" t="str">
            <v>Y</v>
          </cell>
          <cell r="XV208" t="str">
            <v>Y</v>
          </cell>
        </row>
        <row r="209">
          <cell r="E209" t="str">
            <v>Y</v>
          </cell>
          <cell r="F209" t="str">
            <v>N</v>
          </cell>
          <cell r="G209" t="str">
            <v>Y</v>
          </cell>
          <cell r="H209" t="str">
            <v>Y</v>
          </cell>
          <cell r="I209" t="str">
            <v>N</v>
          </cell>
          <cell r="J209" t="str">
            <v>Y</v>
          </cell>
          <cell r="K209" t="str">
            <v>N</v>
          </cell>
          <cell r="L209" t="str">
            <v>N</v>
          </cell>
          <cell r="M209" t="str">
            <v>Y</v>
          </cell>
          <cell r="N209" t="str">
            <v>N</v>
          </cell>
          <cell r="O209"/>
          <cell r="P209" t="str">
            <v>N</v>
          </cell>
          <cell r="Q209" t="str">
            <v>N</v>
          </cell>
          <cell r="R209" t="str">
            <v>N</v>
          </cell>
          <cell r="S209" t="str">
            <v>Y</v>
          </cell>
          <cell r="T209" t="str">
            <v>Y</v>
          </cell>
          <cell r="U209" t="str">
            <v>N</v>
          </cell>
          <cell r="V209" t="str">
            <v>Y</v>
          </cell>
          <cell r="W209" t="str">
            <v>N</v>
          </cell>
          <cell r="X209" t="str">
            <v>Y</v>
          </cell>
          <cell r="Y209" t="str">
            <v>N</v>
          </cell>
          <cell r="Z209"/>
          <cell r="AA209" t="str">
            <v>Y</v>
          </cell>
          <cell r="AB209" t="str">
            <v>N</v>
          </cell>
          <cell r="AC209" t="str">
            <v>Y</v>
          </cell>
          <cell r="AD209" t="str">
            <v>Y</v>
          </cell>
          <cell r="AE209" t="str">
            <v>N</v>
          </cell>
          <cell r="AF209" t="str">
            <v>Y</v>
          </cell>
          <cell r="AG209" t="str">
            <v>Y</v>
          </cell>
          <cell r="AH209" t="str">
            <v>Y</v>
          </cell>
          <cell r="AI209" t="str">
            <v>Y</v>
          </cell>
          <cell r="AJ209" t="str">
            <v>N</v>
          </cell>
          <cell r="AK209" t="str">
            <v>Y</v>
          </cell>
          <cell r="AL209" t="str">
            <v>N</v>
          </cell>
          <cell r="AM209" t="str">
            <v>N</v>
          </cell>
          <cell r="AN209" t="str">
            <v>N</v>
          </cell>
          <cell r="AO209" t="str">
            <v>N</v>
          </cell>
          <cell r="AP209" t="str">
            <v>N</v>
          </cell>
          <cell r="AQ209" t="str">
            <v>Y</v>
          </cell>
          <cell r="AR209" t="str">
            <v>N</v>
          </cell>
          <cell r="AS209" t="str">
            <v>N</v>
          </cell>
          <cell r="AT209" t="str">
            <v>N</v>
          </cell>
          <cell r="AU209" t="str">
            <v>Y</v>
          </cell>
          <cell r="AV209" t="str">
            <v>Y</v>
          </cell>
          <cell r="AW209" t="str">
            <v>Y</v>
          </cell>
          <cell r="AX209" t="str">
            <v>N</v>
          </cell>
          <cell r="AY209"/>
          <cell r="AZ209" t="str">
            <v>Y</v>
          </cell>
          <cell r="BA209"/>
          <cell r="BB209" t="str">
            <v>N</v>
          </cell>
          <cell r="BC209" t="str">
            <v>N</v>
          </cell>
          <cell r="BD209" t="str">
            <v>N</v>
          </cell>
          <cell r="BE209" t="str">
            <v>N</v>
          </cell>
          <cell r="BF209" t="str">
            <v>Y</v>
          </cell>
          <cell r="BG209" t="str">
            <v>N</v>
          </cell>
          <cell r="BH209" t="str">
            <v>N</v>
          </cell>
          <cell r="BI209" t="str">
            <v>N</v>
          </cell>
          <cell r="BJ209" t="str">
            <v>Y</v>
          </cell>
          <cell r="BK209" t="str">
            <v>Y</v>
          </cell>
          <cell r="BL209" t="str">
            <v>Y</v>
          </cell>
          <cell r="BM209" t="str">
            <v>N</v>
          </cell>
          <cell r="BN209" t="str">
            <v>N</v>
          </cell>
          <cell r="BO209" t="str">
            <v>N</v>
          </cell>
          <cell r="BP209" t="str">
            <v>N</v>
          </cell>
          <cell r="BQ209" t="str">
            <v>N</v>
          </cell>
          <cell r="BR209" t="str">
            <v>N</v>
          </cell>
          <cell r="BS209" t="str">
            <v>Y</v>
          </cell>
          <cell r="BT209" t="str">
            <v>N</v>
          </cell>
          <cell r="BU209" t="str">
            <v>N</v>
          </cell>
          <cell r="BV209" t="str">
            <v>N</v>
          </cell>
          <cell r="BW209" t="str">
            <v>Y</v>
          </cell>
          <cell r="BX209" t="str">
            <v>Y</v>
          </cell>
          <cell r="BY209" t="str">
            <v>Y</v>
          </cell>
          <cell r="BZ209" t="str">
            <v>N</v>
          </cell>
          <cell r="CA209" t="str">
            <v>Y</v>
          </cell>
          <cell r="CB209" t="str">
            <v>N</v>
          </cell>
          <cell r="CC209" t="str">
            <v>N</v>
          </cell>
          <cell r="CD209" t="str">
            <v>N</v>
          </cell>
          <cell r="CE209" t="str">
            <v>Y</v>
          </cell>
          <cell r="CF209" t="str">
            <v>N</v>
          </cell>
          <cell r="CG209" t="str">
            <v>N</v>
          </cell>
          <cell r="CH209" t="str">
            <v>Y</v>
          </cell>
          <cell r="CI209" t="str">
            <v>N</v>
          </cell>
          <cell r="CJ209" t="str">
            <v>Y</v>
          </cell>
          <cell r="CK209" t="str">
            <v>N</v>
          </cell>
          <cell r="CL209" t="str">
            <v>N</v>
          </cell>
          <cell r="CM209"/>
          <cell r="CN209" t="str">
            <v>Y</v>
          </cell>
          <cell r="CO209" t="str">
            <v>N</v>
          </cell>
          <cell r="CP209" t="str">
            <v>Y</v>
          </cell>
          <cell r="CQ209" t="str">
            <v>Y</v>
          </cell>
          <cell r="CR209"/>
          <cell r="CS209" t="str">
            <v>Y</v>
          </cell>
          <cell r="CT209" t="str">
            <v>Y</v>
          </cell>
          <cell r="CU209" t="str">
            <v>N</v>
          </cell>
          <cell r="CV209" t="str">
            <v>Y</v>
          </cell>
          <cell r="CW209" t="str">
            <v>Y</v>
          </cell>
          <cell r="CX209" t="str">
            <v>Y</v>
          </cell>
          <cell r="CY209" t="str">
            <v>Y</v>
          </cell>
          <cell r="CZ209" t="str">
            <v>N</v>
          </cell>
          <cell r="DA209" t="str">
            <v>N</v>
          </cell>
          <cell r="DB209" t="str">
            <v>Y</v>
          </cell>
          <cell r="DC209" t="str">
            <v>Y</v>
          </cell>
          <cell r="DD209" t="str">
            <v>Y</v>
          </cell>
          <cell r="DE209" t="str">
            <v>N</v>
          </cell>
          <cell r="DF209" t="str">
            <v>Y</v>
          </cell>
          <cell r="DG209" t="str">
            <v>Y</v>
          </cell>
          <cell r="DH209" t="str">
            <v>Y</v>
          </cell>
          <cell r="DI209" t="str">
            <v>Y</v>
          </cell>
          <cell r="DJ209" t="str">
            <v>N</v>
          </cell>
          <cell r="DK209" t="str">
            <v>N</v>
          </cell>
          <cell r="DL209" t="str">
            <v>Y</v>
          </cell>
          <cell r="DM209" t="str">
            <v>N</v>
          </cell>
          <cell r="DN209" t="str">
            <v>Y</v>
          </cell>
          <cell r="DO209" t="str">
            <v>N</v>
          </cell>
          <cell r="DP209" t="str">
            <v>N</v>
          </cell>
          <cell r="DQ209" t="str">
            <v>Y</v>
          </cell>
          <cell r="DR209" t="str">
            <v>Y</v>
          </cell>
          <cell r="DS209" t="str">
            <v>Y</v>
          </cell>
          <cell r="DT209" t="str">
            <v>N</v>
          </cell>
          <cell r="DU209" t="str">
            <v>Y</v>
          </cell>
          <cell r="DV209" t="str">
            <v>Y</v>
          </cell>
          <cell r="DW209" t="str">
            <v>N</v>
          </cell>
          <cell r="DX209" t="str">
            <v>N</v>
          </cell>
          <cell r="DY209" t="str">
            <v>N</v>
          </cell>
          <cell r="DZ209" t="str">
            <v>Y</v>
          </cell>
          <cell r="EA209" t="str">
            <v>Y</v>
          </cell>
          <cell r="EB209"/>
          <cell r="EC209" t="str">
            <v>Y</v>
          </cell>
          <cell r="ED209" t="str">
            <v>Y</v>
          </cell>
          <cell r="EE209" t="str">
            <v>N</v>
          </cell>
          <cell r="EF209" t="str">
            <v>N</v>
          </cell>
          <cell r="EG209" t="str">
            <v>N</v>
          </cell>
          <cell r="EH209" t="str">
            <v>N</v>
          </cell>
          <cell r="EI209" t="str">
            <v>N</v>
          </cell>
          <cell r="EJ209" t="str">
            <v>N</v>
          </cell>
          <cell r="EK209" t="str">
            <v>Y</v>
          </cell>
          <cell r="EL209"/>
          <cell r="EM209" t="str">
            <v>Y</v>
          </cell>
          <cell r="EN209" t="str">
            <v>Y</v>
          </cell>
          <cell r="EO209" t="str">
            <v>N</v>
          </cell>
          <cell r="EP209" t="str">
            <v>Y</v>
          </cell>
          <cell r="EQ209" t="str">
            <v>N</v>
          </cell>
          <cell r="ER209" t="str">
            <v>Y</v>
          </cell>
          <cell r="ES209" t="str">
            <v>Y</v>
          </cell>
          <cell r="ET209" t="str">
            <v>N</v>
          </cell>
          <cell r="EU209" t="str">
            <v>N</v>
          </cell>
          <cell r="EV209" t="str">
            <v>N</v>
          </cell>
          <cell r="EW209" t="str">
            <v>N</v>
          </cell>
          <cell r="EX209" t="str">
            <v>N</v>
          </cell>
          <cell r="EY209"/>
          <cell r="EZ209" t="str">
            <v>N</v>
          </cell>
          <cell r="FA209" t="str">
            <v>Y</v>
          </cell>
          <cell r="FB209" t="str">
            <v>N</v>
          </cell>
          <cell r="FC209" t="str">
            <v>N</v>
          </cell>
          <cell r="FD209" t="str">
            <v>Y</v>
          </cell>
          <cell r="FE209" t="str">
            <v>N</v>
          </cell>
          <cell r="FF209" t="str">
            <v>N</v>
          </cell>
          <cell r="FG209" t="str">
            <v>Y</v>
          </cell>
          <cell r="FH209" t="str">
            <v>Y</v>
          </cell>
          <cell r="FI209" t="str">
            <v>Y</v>
          </cell>
          <cell r="FJ209" t="str">
            <v>N</v>
          </cell>
          <cell r="FK209" t="str">
            <v>N</v>
          </cell>
          <cell r="FL209" t="str">
            <v>N</v>
          </cell>
          <cell r="FM209" t="str">
            <v>N</v>
          </cell>
          <cell r="FN209" t="str">
            <v>Y</v>
          </cell>
          <cell r="FO209" t="str">
            <v>N</v>
          </cell>
          <cell r="FP209" t="str">
            <v>N</v>
          </cell>
          <cell r="FQ209" t="str">
            <v>Y</v>
          </cell>
          <cell r="FR209" t="str">
            <v>N</v>
          </cell>
          <cell r="FS209" t="str">
            <v>Y</v>
          </cell>
          <cell r="FT209" t="str">
            <v>Y</v>
          </cell>
          <cell r="FU209" t="str">
            <v>N</v>
          </cell>
          <cell r="FV209" t="str">
            <v>N</v>
          </cell>
          <cell r="FW209" t="str">
            <v>Y</v>
          </cell>
          <cell r="FX209" t="str">
            <v>N</v>
          </cell>
          <cell r="FY209" t="str">
            <v>Y</v>
          </cell>
          <cell r="FZ209" t="str">
            <v>N</v>
          </cell>
          <cell r="GA209" t="str">
            <v>N</v>
          </cell>
          <cell r="GB209" t="str">
            <v>N</v>
          </cell>
          <cell r="GC209" t="str">
            <v>Y</v>
          </cell>
          <cell r="GD209" t="str">
            <v>N</v>
          </cell>
          <cell r="GE209"/>
          <cell r="GF209" t="str">
            <v>Y</v>
          </cell>
          <cell r="GG209" t="str">
            <v>Y</v>
          </cell>
          <cell r="GH209" t="str">
            <v>Y</v>
          </cell>
          <cell r="GI209" t="str">
            <v>Y</v>
          </cell>
          <cell r="GJ209" t="str">
            <v>Y</v>
          </cell>
          <cell r="GK209" t="str">
            <v>N</v>
          </cell>
          <cell r="GL209" t="str">
            <v>Y</v>
          </cell>
          <cell r="GM209" t="str">
            <v>Y</v>
          </cell>
          <cell r="GN209" t="str">
            <v>Y</v>
          </cell>
          <cell r="GO209" t="str">
            <v>Y</v>
          </cell>
          <cell r="GP209" t="str">
            <v>Y</v>
          </cell>
          <cell r="GQ209" t="str">
            <v>Y</v>
          </cell>
          <cell r="GR209" t="str">
            <v>Y</v>
          </cell>
          <cell r="GS209" t="str">
            <v>Y</v>
          </cell>
          <cell r="GT209" t="str">
            <v>N</v>
          </cell>
          <cell r="GU209" t="str">
            <v>Y</v>
          </cell>
          <cell r="GV209" t="str">
            <v>N</v>
          </cell>
          <cell r="GW209" t="str">
            <v>Y</v>
          </cell>
          <cell r="GX209" t="str">
            <v>Y</v>
          </cell>
          <cell r="GY209" t="str">
            <v>Y</v>
          </cell>
          <cell r="GZ209" t="str">
            <v>N</v>
          </cell>
          <cell r="HA209" t="str">
            <v>Y</v>
          </cell>
          <cell r="HB209" t="str">
            <v>Y</v>
          </cell>
          <cell r="HC209" t="str">
            <v>Y</v>
          </cell>
          <cell r="HD209" t="str">
            <v>N</v>
          </cell>
          <cell r="HE209" t="str">
            <v>N</v>
          </cell>
          <cell r="HF209"/>
          <cell r="HG209" t="str">
            <v>N</v>
          </cell>
          <cell r="HH209" t="str">
            <v>Y</v>
          </cell>
          <cell r="HI209" t="str">
            <v>N</v>
          </cell>
          <cell r="HJ209" t="str">
            <v>N</v>
          </cell>
          <cell r="HK209" t="str">
            <v>N</v>
          </cell>
          <cell r="HL209" t="str">
            <v>N</v>
          </cell>
          <cell r="HM209" t="str">
            <v>Y</v>
          </cell>
          <cell r="HN209" t="str">
            <v>N</v>
          </cell>
          <cell r="HO209" t="str">
            <v>N</v>
          </cell>
          <cell r="HP209"/>
          <cell r="HQ209" t="str">
            <v>N</v>
          </cell>
          <cell r="HR209" t="str">
            <v>Y</v>
          </cell>
          <cell r="HS209" t="str">
            <v>N</v>
          </cell>
          <cell r="HT209" t="str">
            <v>Y</v>
          </cell>
          <cell r="HU209" t="str">
            <v>Y</v>
          </cell>
          <cell r="HV209" t="str">
            <v>Y</v>
          </cell>
          <cell r="HW209" t="str">
            <v>N</v>
          </cell>
          <cell r="HX209" t="str">
            <v>N</v>
          </cell>
          <cell r="HY209"/>
          <cell r="HZ209" t="str">
            <v>Y</v>
          </cell>
          <cell r="IA209" t="str">
            <v>Y</v>
          </cell>
          <cell r="IB209" t="str">
            <v>Y</v>
          </cell>
          <cell r="IC209" t="str">
            <v>Y</v>
          </cell>
          <cell r="ID209" t="str">
            <v>N</v>
          </cell>
          <cell r="IE209" t="str">
            <v>N</v>
          </cell>
          <cell r="IF209" t="str">
            <v>N</v>
          </cell>
          <cell r="IG209" t="str">
            <v>Y</v>
          </cell>
          <cell r="IH209" t="str">
            <v>N</v>
          </cell>
          <cell r="II209"/>
          <cell r="IJ209" t="str">
            <v>Y</v>
          </cell>
          <cell r="IK209" t="str">
            <v>Y</v>
          </cell>
          <cell r="IL209" t="str">
            <v>Y</v>
          </cell>
          <cell r="IM209" t="str">
            <v>N</v>
          </cell>
          <cell r="IN209"/>
          <cell r="IO209" t="str">
            <v>Y</v>
          </cell>
          <cell r="IP209" t="str">
            <v>Y</v>
          </cell>
          <cell r="IQ209" t="str">
            <v>N</v>
          </cell>
          <cell r="IR209" t="str">
            <v>N</v>
          </cell>
          <cell r="IS209" t="str">
            <v>N</v>
          </cell>
          <cell r="IT209" t="str">
            <v>N</v>
          </cell>
          <cell r="IU209" t="str">
            <v>Y</v>
          </cell>
          <cell r="IV209" t="str">
            <v>N</v>
          </cell>
          <cell r="IW209"/>
          <cell r="IX209" t="str">
            <v>Y</v>
          </cell>
          <cell r="IY209" t="str">
            <v>Y</v>
          </cell>
          <cell r="IZ209" t="str">
            <v>Y</v>
          </cell>
          <cell r="JA209" t="str">
            <v>Y</v>
          </cell>
          <cell r="JB209" t="str">
            <v>Y</v>
          </cell>
          <cell r="JC209" t="str">
            <v>Y</v>
          </cell>
          <cell r="JD209" t="str">
            <v>Y</v>
          </cell>
          <cell r="JE209" t="str">
            <v>N</v>
          </cell>
          <cell r="JF209" t="str">
            <v>Y</v>
          </cell>
          <cell r="JG209"/>
          <cell r="JH209" t="str">
            <v>N</v>
          </cell>
          <cell r="JI209"/>
          <cell r="JJ209" t="str">
            <v>Y</v>
          </cell>
          <cell r="JK209" t="str">
            <v>Y</v>
          </cell>
          <cell r="JL209" t="str">
            <v>Y</v>
          </cell>
          <cell r="JM209" t="str">
            <v>Y</v>
          </cell>
          <cell r="JN209" t="str">
            <v>Y</v>
          </cell>
          <cell r="JO209" t="str">
            <v>Y</v>
          </cell>
          <cell r="JP209" t="str">
            <v>N</v>
          </cell>
          <cell r="JQ209" t="str">
            <v>N</v>
          </cell>
          <cell r="JR209" t="str">
            <v>N</v>
          </cell>
          <cell r="JS209" t="str">
            <v>Y</v>
          </cell>
          <cell r="JT209" t="str">
            <v>N</v>
          </cell>
          <cell r="JU209" t="str">
            <v>N</v>
          </cell>
          <cell r="JV209" t="str">
            <v>N</v>
          </cell>
          <cell r="JW209" t="str">
            <v>N</v>
          </cell>
          <cell r="JX209" t="str">
            <v>Y</v>
          </cell>
          <cell r="JY209" t="str">
            <v>N</v>
          </cell>
          <cell r="JZ209" t="str">
            <v>Y</v>
          </cell>
          <cell r="KA209" t="str">
            <v>Y</v>
          </cell>
          <cell r="KB209" t="str">
            <v>Y</v>
          </cell>
          <cell r="KC209" t="str">
            <v>Y</v>
          </cell>
          <cell r="KD209" t="str">
            <v>N</v>
          </cell>
          <cell r="KE209" t="str">
            <v>Y</v>
          </cell>
          <cell r="KF209" t="str">
            <v>Y</v>
          </cell>
          <cell r="KG209" t="str">
            <v>N</v>
          </cell>
          <cell r="KH209"/>
          <cell r="KI209" t="str">
            <v>N</v>
          </cell>
          <cell r="KJ209" t="str">
            <v>N</v>
          </cell>
          <cell r="KK209" t="str">
            <v>N</v>
          </cell>
          <cell r="KL209" t="str">
            <v>N</v>
          </cell>
          <cell r="KM209" t="str">
            <v>N</v>
          </cell>
          <cell r="KN209" t="str">
            <v>N</v>
          </cell>
          <cell r="KO209" t="str">
            <v>N</v>
          </cell>
          <cell r="KP209" t="str">
            <v xml:space="preserve">N </v>
          </cell>
          <cell r="KQ209" t="str">
            <v>Y</v>
          </cell>
          <cell r="KR209" t="str">
            <v>N</v>
          </cell>
          <cell r="KS209" t="str">
            <v>N</v>
          </cell>
          <cell r="KT209" t="str">
            <v>N</v>
          </cell>
          <cell r="KU209" t="str">
            <v>N</v>
          </cell>
          <cell r="KV209" t="str">
            <v>Y</v>
          </cell>
          <cell r="KW209" t="str">
            <v>N</v>
          </cell>
          <cell r="KX209" t="str">
            <v>N</v>
          </cell>
          <cell r="KY209" t="str">
            <v>Y</v>
          </cell>
          <cell r="KZ209" t="str">
            <v>N</v>
          </cell>
          <cell r="LA209" t="str">
            <v>N</v>
          </cell>
          <cell r="LB209" t="str">
            <v>Y</v>
          </cell>
          <cell r="LC209" t="str">
            <v>Y</v>
          </cell>
          <cell r="LD209" t="str">
            <v>N</v>
          </cell>
          <cell r="LE209" t="str">
            <v>Y</v>
          </cell>
          <cell r="LF209" t="str">
            <v>Y</v>
          </cell>
          <cell r="LG209" t="str">
            <v>N</v>
          </cell>
          <cell r="LH209" t="str">
            <v>N</v>
          </cell>
          <cell r="LI209" t="str">
            <v>N</v>
          </cell>
          <cell r="LJ209" t="str">
            <v>Y</v>
          </cell>
          <cell r="LK209" t="str">
            <v>N</v>
          </cell>
          <cell r="LL209" t="str">
            <v>Y</v>
          </cell>
          <cell r="LM209" t="str">
            <v>Y</v>
          </cell>
          <cell r="LN209" t="str">
            <v>N</v>
          </cell>
          <cell r="LO209" t="str">
            <v>Y</v>
          </cell>
          <cell r="LP209" t="str">
            <v>N</v>
          </cell>
          <cell r="LQ209" t="str">
            <v>N</v>
          </cell>
          <cell r="LR209"/>
          <cell r="LS209" t="str">
            <v>N</v>
          </cell>
          <cell r="LT209" t="str">
            <v>Y</v>
          </cell>
          <cell r="LU209" t="str">
            <v>Y</v>
          </cell>
          <cell r="LV209" t="str">
            <v>Y</v>
          </cell>
          <cell r="LW209" t="str">
            <v>Y</v>
          </cell>
          <cell r="LX209" t="str">
            <v>Y</v>
          </cell>
          <cell r="LY209" t="str">
            <v>N</v>
          </cell>
          <cell r="LZ209" t="str">
            <v>Y</v>
          </cell>
          <cell r="MA209" t="str">
            <v>Y</v>
          </cell>
          <cell r="MB209" t="str">
            <v>Y</v>
          </cell>
          <cell r="MC209" t="str">
            <v>N</v>
          </cell>
          <cell r="MD209" t="str">
            <v>Y</v>
          </cell>
          <cell r="ME209" t="str">
            <v>Y</v>
          </cell>
          <cell r="MF209" t="str">
            <v>N</v>
          </cell>
          <cell r="MG209" t="str">
            <v>N</v>
          </cell>
          <cell r="MH209" t="str">
            <v>Y</v>
          </cell>
          <cell r="MI209" t="str">
            <v>Y</v>
          </cell>
          <cell r="MJ209" t="str">
            <v>Y</v>
          </cell>
          <cell r="MK209" t="str">
            <v>N</v>
          </cell>
          <cell r="ML209" t="str">
            <v>Y</v>
          </cell>
          <cell r="MM209" t="str">
            <v>Y</v>
          </cell>
          <cell r="MN209" t="str">
            <v>Y</v>
          </cell>
          <cell r="MO209" t="str">
            <v>Y</v>
          </cell>
          <cell r="MP209" t="str">
            <v>N</v>
          </cell>
          <cell r="MQ209" t="str">
            <v>N</v>
          </cell>
          <cell r="MR209" t="str">
            <v>N</v>
          </cell>
          <cell r="MS209" t="str">
            <v>N</v>
          </cell>
          <cell r="MT209" t="str">
            <v>N</v>
          </cell>
          <cell r="MU209" t="str">
            <v>Y</v>
          </cell>
          <cell r="MV209" t="str">
            <v>N</v>
          </cell>
          <cell r="MW209" t="str">
            <v>N</v>
          </cell>
          <cell r="MX209" t="str">
            <v>N</v>
          </cell>
          <cell r="MY209" t="str">
            <v>Y</v>
          </cell>
          <cell r="MZ209" t="str">
            <v>Y</v>
          </cell>
          <cell r="NA209" t="str">
            <v>N</v>
          </cell>
          <cell r="NB209" t="str">
            <v>Y</v>
          </cell>
          <cell r="NC209" t="str">
            <v>Y</v>
          </cell>
          <cell r="ND209" t="str">
            <v>N</v>
          </cell>
          <cell r="NE209" t="str">
            <v>N</v>
          </cell>
          <cell r="NF209" t="str">
            <v>Y</v>
          </cell>
          <cell r="NG209" t="str">
            <v>Y</v>
          </cell>
          <cell r="NH209" t="str">
            <v>Y</v>
          </cell>
          <cell r="NI209" t="str">
            <v>Y</v>
          </cell>
          <cell r="NJ209" t="str">
            <v>N</v>
          </cell>
          <cell r="NK209" t="str">
            <v>Y</v>
          </cell>
          <cell r="NL209" t="str">
            <v>N</v>
          </cell>
          <cell r="NM209" t="str">
            <v>Y</v>
          </cell>
          <cell r="NN209" t="str">
            <v>Y</v>
          </cell>
          <cell r="NO209" t="str">
            <v>Y</v>
          </cell>
          <cell r="NP209" t="str">
            <v>Y</v>
          </cell>
          <cell r="NQ209" t="str">
            <v>Y</v>
          </cell>
          <cell r="NR209" t="str">
            <v>N</v>
          </cell>
          <cell r="NS209" t="str">
            <v>Y</v>
          </cell>
          <cell r="NT209" t="str">
            <v>Y</v>
          </cell>
          <cell r="NU209" t="str">
            <v>Y</v>
          </cell>
          <cell r="NV209" t="str">
            <v>Y</v>
          </cell>
          <cell r="NW209" t="str">
            <v>Y</v>
          </cell>
          <cell r="NX209" t="str">
            <v>N</v>
          </cell>
          <cell r="NY209" t="str">
            <v>Y</v>
          </cell>
          <cell r="NZ209" t="str">
            <v>Y</v>
          </cell>
          <cell r="OA209" t="str">
            <v>N</v>
          </cell>
          <cell r="OB209" t="str">
            <v>N</v>
          </cell>
          <cell r="OC209" t="str">
            <v>N</v>
          </cell>
          <cell r="OD209" t="str">
            <v>Y</v>
          </cell>
          <cell r="OE209" t="str">
            <v>Y</v>
          </cell>
          <cell r="OF209" t="str">
            <v>N</v>
          </cell>
          <cell r="OG209" t="str">
            <v>Y</v>
          </cell>
          <cell r="OH209"/>
          <cell r="OI209" t="str">
            <v>Y</v>
          </cell>
          <cell r="OJ209" t="str">
            <v>N</v>
          </cell>
          <cell r="OK209" t="str">
            <v>N</v>
          </cell>
          <cell r="OL209" t="str">
            <v>N</v>
          </cell>
          <cell r="OM209" t="str">
            <v>Y</v>
          </cell>
          <cell r="ON209" t="str">
            <v>Y</v>
          </cell>
          <cell r="OO209" t="str">
            <v>N</v>
          </cell>
          <cell r="OP209"/>
          <cell r="OQ209" t="str">
            <v>Y</v>
          </cell>
          <cell r="OR209" t="str">
            <v>Y</v>
          </cell>
          <cell r="OS209" t="str">
            <v>N</v>
          </cell>
          <cell r="OT209"/>
          <cell r="OU209" t="str">
            <v>Y</v>
          </cell>
          <cell r="OV209" t="str">
            <v>N</v>
          </cell>
          <cell r="OW209" t="str">
            <v>N</v>
          </cell>
          <cell r="OX209" t="str">
            <v>N</v>
          </cell>
          <cell r="OY209" t="str">
            <v>N</v>
          </cell>
          <cell r="OZ209" t="str">
            <v>N</v>
          </cell>
          <cell r="PA209" t="str">
            <v>N</v>
          </cell>
          <cell r="PB209" t="str">
            <v>N</v>
          </cell>
          <cell r="PC209" t="str">
            <v>N</v>
          </cell>
          <cell r="PD209" t="str">
            <v>Y</v>
          </cell>
          <cell r="PE209" t="str">
            <v>N</v>
          </cell>
          <cell r="PF209" t="str">
            <v>Y</v>
          </cell>
          <cell r="PG209" t="str">
            <v>Y</v>
          </cell>
          <cell r="PH209" t="str">
            <v>Y</v>
          </cell>
          <cell r="PI209" t="str">
            <v>Y</v>
          </cell>
          <cell r="PJ209" t="str">
            <v>N</v>
          </cell>
          <cell r="PK209" t="str">
            <v>N</v>
          </cell>
          <cell r="PL209" t="str">
            <v>Y</v>
          </cell>
          <cell r="PM209" t="str">
            <v>N</v>
          </cell>
          <cell r="PN209" t="str">
            <v>N</v>
          </cell>
          <cell r="PO209" t="str">
            <v>N</v>
          </cell>
          <cell r="PP209" t="str">
            <v>Y</v>
          </cell>
          <cell r="PQ209" t="str">
            <v>Y</v>
          </cell>
          <cell r="PR209" t="str">
            <v>Y</v>
          </cell>
          <cell r="PS209" t="str">
            <v>N</v>
          </cell>
          <cell r="PT209" t="str">
            <v>N</v>
          </cell>
          <cell r="PU209" t="str">
            <v>N</v>
          </cell>
          <cell r="PV209" t="str">
            <v>N</v>
          </cell>
          <cell r="PW209" t="str">
            <v>N</v>
          </cell>
          <cell r="PX209" t="str">
            <v>Y</v>
          </cell>
          <cell r="PY209" t="str">
            <v>N</v>
          </cell>
          <cell r="PZ209" t="str">
            <v>Y</v>
          </cell>
          <cell r="QA209"/>
          <cell r="QB209" t="str">
            <v>N</v>
          </cell>
          <cell r="QC209" t="str">
            <v>N</v>
          </cell>
          <cell r="QD209" t="str">
            <v>N</v>
          </cell>
          <cell r="QE209" t="str">
            <v>Y</v>
          </cell>
          <cell r="QF209" t="str">
            <v>N</v>
          </cell>
          <cell r="QG209" t="str">
            <v>N</v>
          </cell>
          <cell r="QH209" t="str">
            <v>N</v>
          </cell>
          <cell r="QI209" t="str">
            <v>N</v>
          </cell>
          <cell r="QJ209" t="str">
            <v>Y</v>
          </cell>
          <cell r="QK209" t="str">
            <v>N</v>
          </cell>
          <cell r="QL209" t="str">
            <v>N</v>
          </cell>
          <cell r="QM209" t="str">
            <v>N</v>
          </cell>
          <cell r="QN209" t="str">
            <v>N</v>
          </cell>
          <cell r="QO209" t="str">
            <v>N</v>
          </cell>
          <cell r="QP209" t="str">
            <v>Y</v>
          </cell>
          <cell r="QQ209" t="str">
            <v>Y</v>
          </cell>
          <cell r="QR209" t="str">
            <v>Y</v>
          </cell>
          <cell r="QS209" t="str">
            <v>N</v>
          </cell>
          <cell r="QT209" t="str">
            <v>Y</v>
          </cell>
          <cell r="QU209" t="str">
            <v>N</v>
          </cell>
          <cell r="QV209" t="str">
            <v>N</v>
          </cell>
          <cell r="QW209" t="str">
            <v>Y</v>
          </cell>
          <cell r="QX209" t="str">
            <v>Y</v>
          </cell>
          <cell r="QY209" t="str">
            <v>N</v>
          </cell>
          <cell r="QZ209"/>
          <cell r="RA209" t="str">
            <v>Y</v>
          </cell>
          <cell r="RB209" t="str">
            <v>Y</v>
          </cell>
          <cell r="RC209" t="str">
            <v>Y</v>
          </cell>
          <cell r="RD209" t="str">
            <v>Y</v>
          </cell>
          <cell r="RE209" t="str">
            <v>N</v>
          </cell>
          <cell r="RF209" t="str">
            <v>Y</v>
          </cell>
          <cell r="RG209" t="str">
            <v>Y</v>
          </cell>
          <cell r="RH209" t="str">
            <v>N</v>
          </cell>
          <cell r="RI209" t="str">
            <v>N</v>
          </cell>
          <cell r="RJ209" t="str">
            <v>N</v>
          </cell>
          <cell r="RK209" t="str">
            <v>Y</v>
          </cell>
          <cell r="RL209" t="str">
            <v>Y</v>
          </cell>
          <cell r="RM209"/>
          <cell r="RN209" t="str">
            <v>N</v>
          </cell>
          <cell r="RO209" t="str">
            <v>Y</v>
          </cell>
          <cell r="RP209" t="str">
            <v>N</v>
          </cell>
          <cell r="RQ209" t="str">
            <v>Y</v>
          </cell>
          <cell r="RR209" t="str">
            <v>N</v>
          </cell>
          <cell r="RS209" t="str">
            <v>Y</v>
          </cell>
          <cell r="RT209" t="str">
            <v>N</v>
          </cell>
          <cell r="RU209" t="str">
            <v>Y</v>
          </cell>
          <cell r="RV209" t="str">
            <v>N</v>
          </cell>
          <cell r="RW209" t="str">
            <v>Y</v>
          </cell>
          <cell r="RX209" t="str">
            <v>N</v>
          </cell>
          <cell r="RY209"/>
          <cell r="RZ209" t="str">
            <v>Y</v>
          </cell>
          <cell r="SA209" t="str">
            <v>Y</v>
          </cell>
          <cell r="SB209" t="str">
            <v>N</v>
          </cell>
          <cell r="SC209"/>
          <cell r="SD209"/>
          <cell r="SE209" t="str">
            <v>N</v>
          </cell>
          <cell r="SF209" t="str">
            <v>Y</v>
          </cell>
          <cell r="SG209" t="str">
            <v>Y</v>
          </cell>
          <cell r="SH209" t="str">
            <v>Y</v>
          </cell>
          <cell r="SI209" t="str">
            <v>Y</v>
          </cell>
          <cell r="SJ209" t="str">
            <v>Y</v>
          </cell>
          <cell r="SK209" t="str">
            <v>N</v>
          </cell>
          <cell r="SL209" t="str">
            <v>N</v>
          </cell>
          <cell r="SM209"/>
          <cell r="SN209" t="str">
            <v>N</v>
          </cell>
          <cell r="SO209" t="str">
            <v>N</v>
          </cell>
          <cell r="SP209" t="str">
            <v>Y</v>
          </cell>
          <cell r="SQ209" t="str">
            <v>N</v>
          </cell>
          <cell r="SR209" t="str">
            <v>N</v>
          </cell>
          <cell r="SS209" t="str">
            <v>N</v>
          </cell>
          <cell r="ST209" t="str">
            <v>Y</v>
          </cell>
          <cell r="SU209" t="str">
            <v>Y</v>
          </cell>
          <cell r="SV209" t="str">
            <v>Y</v>
          </cell>
          <cell r="SW209" t="str">
            <v>N</v>
          </cell>
          <cell r="SX209" t="str">
            <v>Y</v>
          </cell>
          <cell r="SY209" t="str">
            <v>Y</v>
          </cell>
          <cell r="SZ209" t="str">
            <v>Y</v>
          </cell>
          <cell r="TA209" t="str">
            <v>Y</v>
          </cell>
          <cell r="TB209" t="str">
            <v>Y</v>
          </cell>
          <cell r="TC209" t="str">
            <v>N</v>
          </cell>
          <cell r="TD209" t="str">
            <v>N</v>
          </cell>
          <cell r="TE209" t="str">
            <v>N</v>
          </cell>
          <cell r="TF209" t="str">
            <v>N</v>
          </cell>
          <cell r="TG209" t="str">
            <v>N</v>
          </cell>
          <cell r="TH209" t="str">
            <v>Y</v>
          </cell>
          <cell r="TI209" t="str">
            <v>Y</v>
          </cell>
          <cell r="TJ209" t="str">
            <v>Y</v>
          </cell>
          <cell r="TK209" t="str">
            <v>N</v>
          </cell>
          <cell r="TL209" t="str">
            <v>Y</v>
          </cell>
          <cell r="TM209" t="str">
            <v>N</v>
          </cell>
          <cell r="TN209" t="str">
            <v>Y</v>
          </cell>
          <cell r="TO209" t="str">
            <v>N</v>
          </cell>
          <cell r="TP209" t="str">
            <v>N</v>
          </cell>
          <cell r="TQ209" t="str">
            <v>N</v>
          </cell>
          <cell r="TR209"/>
          <cell r="TS209" t="str">
            <v>N</v>
          </cell>
          <cell r="TT209" t="str">
            <v>N</v>
          </cell>
          <cell r="TU209" t="str">
            <v>Y</v>
          </cell>
          <cell r="TV209" t="str">
            <v>N</v>
          </cell>
          <cell r="TW209" t="str">
            <v>Y</v>
          </cell>
          <cell r="TX209" t="str">
            <v>N</v>
          </cell>
          <cell r="TY209" t="str">
            <v>Y</v>
          </cell>
          <cell r="TZ209" t="str">
            <v>Y</v>
          </cell>
          <cell r="UA209" t="str">
            <v>N</v>
          </cell>
          <cell r="UB209" t="str">
            <v>N</v>
          </cell>
          <cell r="UC209" t="str">
            <v>N</v>
          </cell>
          <cell r="UD209" t="str">
            <v>N</v>
          </cell>
          <cell r="UE209" t="str">
            <v>Y</v>
          </cell>
          <cell r="UF209" t="str">
            <v>Y</v>
          </cell>
          <cell r="UG209" t="str">
            <v>N</v>
          </cell>
          <cell r="UH209" t="str">
            <v>Y</v>
          </cell>
          <cell r="UI209" t="str">
            <v>Y</v>
          </cell>
          <cell r="UJ209" t="str">
            <v>Y</v>
          </cell>
          <cell r="UK209" t="str">
            <v>N</v>
          </cell>
          <cell r="UL209" t="str">
            <v>N</v>
          </cell>
          <cell r="UM209" t="str">
            <v>Y</v>
          </cell>
          <cell r="UN209" t="str">
            <v>Y</v>
          </cell>
          <cell r="UO209"/>
          <cell r="UP209" t="str">
            <v>Y</v>
          </cell>
          <cell r="UQ209" t="str">
            <v>Y</v>
          </cell>
          <cell r="UR209"/>
          <cell r="US209" t="str">
            <v>N</v>
          </cell>
          <cell r="UT209" t="str">
            <v>Y</v>
          </cell>
          <cell r="UU209" t="str">
            <v>N</v>
          </cell>
          <cell r="UV209" t="str">
            <v>N</v>
          </cell>
          <cell r="UW209" t="str">
            <v>N</v>
          </cell>
          <cell r="UX209" t="str">
            <v>Y</v>
          </cell>
          <cell r="UY209" t="str">
            <v>N</v>
          </cell>
          <cell r="UZ209" t="str">
            <v>N</v>
          </cell>
          <cell r="VA209" t="str">
            <v>Y</v>
          </cell>
          <cell r="VB209" t="str">
            <v>Y</v>
          </cell>
          <cell r="VC209" t="str">
            <v>Y</v>
          </cell>
          <cell r="VD209" t="str">
            <v>Y</v>
          </cell>
          <cell r="VE209" t="str">
            <v>Y</v>
          </cell>
          <cell r="VF209" t="str">
            <v>Y</v>
          </cell>
          <cell r="VG209"/>
          <cell r="VH209" t="str">
            <v>N</v>
          </cell>
          <cell r="VI209" t="str">
            <v>Y</v>
          </cell>
          <cell r="VJ209" t="str">
            <v>Y</v>
          </cell>
          <cell r="VK209" t="str">
            <v>N</v>
          </cell>
          <cell r="VL209" t="str">
            <v>N</v>
          </cell>
          <cell r="VM209"/>
          <cell r="VN209" t="str">
            <v>N</v>
          </cell>
          <cell r="VO209" t="str">
            <v>N</v>
          </cell>
          <cell r="VP209"/>
          <cell r="VQ209" t="str">
            <v>N</v>
          </cell>
          <cell r="VR209" t="str">
            <v>Y</v>
          </cell>
          <cell r="VS209" t="str">
            <v>N</v>
          </cell>
          <cell r="VT209" t="str">
            <v>Y</v>
          </cell>
          <cell r="VU209" t="str">
            <v>N</v>
          </cell>
          <cell r="VV209" t="str">
            <v>Y</v>
          </cell>
          <cell r="VW209" t="str">
            <v>N</v>
          </cell>
          <cell r="VX209"/>
          <cell r="VY209" t="str">
            <v>Y</v>
          </cell>
          <cell r="VZ209" t="str">
            <v>N</v>
          </cell>
          <cell r="WA209"/>
          <cell r="WB209"/>
          <cell r="WC209" t="str">
            <v>Y</v>
          </cell>
          <cell r="WD209" t="str">
            <v>Y</v>
          </cell>
          <cell r="WE209" t="str">
            <v>N</v>
          </cell>
          <cell r="WF209"/>
          <cell r="WG209" t="str">
            <v>N</v>
          </cell>
          <cell r="WH209" t="str">
            <v>N</v>
          </cell>
          <cell r="WI209" t="str">
            <v>N</v>
          </cell>
          <cell r="WJ209"/>
          <cell r="WK209"/>
          <cell r="WL209" t="str">
            <v>Y</v>
          </cell>
          <cell r="WM209" t="str">
            <v>Y</v>
          </cell>
          <cell r="WN209" t="str">
            <v>Y</v>
          </cell>
          <cell r="WO209" t="str">
            <v>Y</v>
          </cell>
          <cell r="WP209"/>
          <cell r="WQ209"/>
          <cell r="WR209" t="str">
            <v>N</v>
          </cell>
          <cell r="WS209" t="str">
            <v>N</v>
          </cell>
          <cell r="WT209" t="str">
            <v>Y</v>
          </cell>
          <cell r="WU209" t="str">
            <v>N</v>
          </cell>
          <cell r="WV209" t="str">
            <v>Y</v>
          </cell>
          <cell r="WW209" t="str">
            <v>N</v>
          </cell>
          <cell r="WX209" t="str">
            <v>N</v>
          </cell>
          <cell r="WY209" t="str">
            <v>Y</v>
          </cell>
          <cell r="WZ209" t="str">
            <v>Y</v>
          </cell>
          <cell r="XA209"/>
          <cell r="XB209" t="str">
            <v>Y</v>
          </cell>
          <cell r="XC209"/>
          <cell r="XD209"/>
          <cell r="XE209"/>
          <cell r="XF209"/>
          <cell r="XG209"/>
          <cell r="XH209"/>
          <cell r="XI209" t="str">
            <v>Y</v>
          </cell>
          <cell r="XJ209"/>
          <cell r="XK209" t="str">
            <v>Y</v>
          </cell>
          <cell r="XL209" t="str">
            <v>N</v>
          </cell>
          <cell r="XM209"/>
          <cell r="XN209" t="str">
            <v>N</v>
          </cell>
          <cell r="XO209"/>
          <cell r="XP209" t="str">
            <v>N</v>
          </cell>
          <cell r="XQ209" t="str">
            <v>N</v>
          </cell>
          <cell r="XR209" t="str">
            <v>Y</v>
          </cell>
          <cell r="XS209" t="str">
            <v>Y</v>
          </cell>
          <cell r="XT209" t="str">
            <v>N</v>
          </cell>
          <cell r="XU209" t="str">
            <v>Y</v>
          </cell>
          <cell r="XV209" t="str">
            <v>N</v>
          </cell>
        </row>
        <row r="210">
          <cell r="E210"/>
          <cell r="F210"/>
          <cell r="G210"/>
          <cell r="H210"/>
          <cell r="I210"/>
          <cell r="J210"/>
          <cell r="K210"/>
          <cell r="L210"/>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O210"/>
          <cell r="AP210"/>
          <cell r="AQ210"/>
          <cell r="AR210"/>
          <cell r="AS210"/>
          <cell r="AT210"/>
          <cell r="AU210"/>
          <cell r="AV210"/>
          <cell r="AW210"/>
          <cell r="AX210"/>
          <cell r="AY210"/>
          <cell r="AZ210"/>
          <cell r="BA210"/>
          <cell r="BB210"/>
          <cell r="BC210"/>
          <cell r="BD210"/>
          <cell r="BE210"/>
          <cell r="BF210"/>
          <cell r="BG210"/>
          <cell r="BH210"/>
          <cell r="BI210"/>
          <cell r="BJ210"/>
          <cell r="BK210"/>
          <cell r="BL210"/>
          <cell r="BM210"/>
          <cell r="BN210"/>
          <cell r="BO210"/>
          <cell r="BP210"/>
          <cell r="BQ210"/>
          <cell r="BR210"/>
          <cell r="BS210"/>
          <cell r="BT210"/>
          <cell r="BU210"/>
          <cell r="BV210"/>
          <cell r="BW210"/>
          <cell r="BX210"/>
          <cell r="BY210"/>
          <cell r="BZ210"/>
          <cell r="CA210"/>
          <cell r="CB210"/>
          <cell r="CC210"/>
          <cell r="CD210"/>
          <cell r="CE210"/>
          <cell r="CF210"/>
          <cell r="CG210"/>
          <cell r="CH210"/>
          <cell r="CI210"/>
          <cell r="CJ210"/>
          <cell r="CK210"/>
          <cell r="CL210"/>
          <cell r="CM210"/>
          <cell r="CN210"/>
          <cell r="CO210"/>
          <cell r="CP210"/>
          <cell r="CQ210"/>
          <cell r="CR210"/>
          <cell r="CS210"/>
          <cell r="CT210"/>
          <cell r="CU210"/>
          <cell r="CV210"/>
          <cell r="CW210"/>
          <cell r="CX210"/>
          <cell r="CY210"/>
          <cell r="CZ210"/>
          <cell r="DA210"/>
          <cell r="DB210"/>
          <cell r="DC210"/>
          <cell r="DD210"/>
          <cell r="DE210"/>
          <cell r="DF210"/>
          <cell r="DG210"/>
          <cell r="DH210"/>
          <cell r="DI210"/>
          <cell r="DJ210"/>
          <cell r="DK210"/>
          <cell r="DL210"/>
          <cell r="DM210"/>
          <cell r="DN210"/>
          <cell r="DO210"/>
          <cell r="DP210"/>
          <cell r="DQ210"/>
          <cell r="DR210"/>
          <cell r="DS210"/>
          <cell r="DT210"/>
          <cell r="DU210"/>
          <cell r="DV210"/>
          <cell r="DW210"/>
          <cell r="DX210"/>
          <cell r="DY210"/>
          <cell r="DZ210"/>
          <cell r="EA210"/>
          <cell r="EB210"/>
          <cell r="EC210"/>
          <cell r="ED210"/>
          <cell r="EE210"/>
          <cell r="EF210"/>
          <cell r="EG210"/>
          <cell r="EH210"/>
          <cell r="EI210"/>
          <cell r="EJ210"/>
          <cell r="EK210"/>
          <cell r="EL210"/>
          <cell r="EM210"/>
          <cell r="EN210"/>
          <cell r="EO210"/>
          <cell r="EP210"/>
          <cell r="EQ210"/>
          <cell r="ER210"/>
          <cell r="ES210"/>
          <cell r="ET210"/>
          <cell r="EU210"/>
          <cell r="EV210"/>
          <cell r="EW210"/>
          <cell r="EX210"/>
          <cell r="EY210"/>
          <cell r="EZ210"/>
          <cell r="FA210"/>
          <cell r="FB210"/>
          <cell r="FC210"/>
          <cell r="FD210"/>
          <cell r="FE210"/>
          <cell r="FF210"/>
          <cell r="FG210"/>
          <cell r="FH210"/>
          <cell r="FI210"/>
          <cell r="FJ210"/>
          <cell r="FK210"/>
          <cell r="FL210"/>
          <cell r="FM210"/>
          <cell r="FN210"/>
          <cell r="FO210"/>
          <cell r="FP210"/>
          <cell r="FQ210"/>
          <cell r="FR210"/>
          <cell r="FS210"/>
          <cell r="FT210"/>
          <cell r="FU210"/>
          <cell r="FV210"/>
          <cell r="FW210"/>
          <cell r="FX210"/>
          <cell r="FY210"/>
          <cell r="FZ210"/>
          <cell r="GA210"/>
          <cell r="GB210"/>
          <cell r="GC210"/>
          <cell r="GD210"/>
          <cell r="GE210"/>
          <cell r="GF210"/>
          <cell r="GG210"/>
          <cell r="GH210"/>
          <cell r="GI210"/>
          <cell r="GJ210"/>
          <cell r="GK210"/>
          <cell r="GL210"/>
          <cell r="GM210"/>
          <cell r="GN210"/>
          <cell r="GO210"/>
          <cell r="GP210"/>
          <cell r="GQ210"/>
          <cell r="GR210"/>
          <cell r="GS210"/>
          <cell r="GT210"/>
          <cell r="GU210"/>
          <cell r="GV210"/>
          <cell r="GW210"/>
          <cell r="GX210"/>
          <cell r="GY210"/>
          <cell r="GZ210"/>
          <cell r="HA210"/>
          <cell r="HB210"/>
          <cell r="HC210"/>
          <cell r="HD210"/>
          <cell r="HE210"/>
          <cell r="HF210"/>
          <cell r="HG210"/>
          <cell r="HH210"/>
          <cell r="HI210"/>
          <cell r="HJ210"/>
          <cell r="HK210"/>
          <cell r="HL210"/>
          <cell r="HM210"/>
          <cell r="HN210"/>
          <cell r="HO210"/>
          <cell r="HP210"/>
          <cell r="HQ210"/>
          <cell r="HR210"/>
          <cell r="HS210"/>
          <cell r="HT210"/>
          <cell r="HU210"/>
          <cell r="HV210"/>
          <cell r="HW210"/>
          <cell r="HX210"/>
          <cell r="HY210"/>
          <cell r="HZ210"/>
          <cell r="IA210"/>
          <cell r="IB210"/>
          <cell r="IC210"/>
          <cell r="ID210"/>
          <cell r="IE210"/>
          <cell r="IF210"/>
          <cell r="IG210"/>
          <cell r="IH210"/>
          <cell r="II210"/>
          <cell r="IJ210"/>
          <cell r="IK210"/>
          <cell r="IL210"/>
          <cell r="IM210"/>
          <cell r="IN210"/>
          <cell r="IO210"/>
          <cell r="IP210"/>
          <cell r="IQ210"/>
          <cell r="IR210"/>
          <cell r="IS210"/>
          <cell r="IT210"/>
          <cell r="IU210"/>
          <cell r="IV210"/>
          <cell r="IW210"/>
          <cell r="IX210"/>
          <cell r="IY210"/>
          <cell r="IZ210"/>
          <cell r="JA210"/>
          <cell r="JB210"/>
          <cell r="JC210"/>
          <cell r="JD210"/>
          <cell r="JE210"/>
          <cell r="JF210"/>
          <cell r="JG210"/>
          <cell r="JH210"/>
          <cell r="JI210"/>
          <cell r="JJ210"/>
          <cell r="JK210"/>
          <cell r="JL210"/>
          <cell r="JM210"/>
          <cell r="JN210"/>
          <cell r="JO210"/>
          <cell r="JP210"/>
          <cell r="JQ210"/>
          <cell r="JR210"/>
          <cell r="JS210"/>
          <cell r="JT210"/>
          <cell r="JU210"/>
          <cell r="JV210"/>
          <cell r="JW210"/>
          <cell r="JX210"/>
          <cell r="JY210"/>
          <cell r="JZ210"/>
          <cell r="KA210"/>
          <cell r="KB210"/>
          <cell r="KC210"/>
          <cell r="KD210"/>
          <cell r="KE210"/>
          <cell r="KF210"/>
          <cell r="KG210"/>
          <cell r="KH210"/>
          <cell r="KI210"/>
          <cell r="KJ210"/>
          <cell r="KK210"/>
          <cell r="KL210"/>
          <cell r="KM210"/>
          <cell r="KN210"/>
          <cell r="KO210"/>
          <cell r="KP210"/>
          <cell r="KQ210"/>
          <cell r="KR210"/>
          <cell r="KS210"/>
          <cell r="KT210"/>
          <cell r="KU210"/>
          <cell r="KV210"/>
          <cell r="KW210"/>
          <cell r="KX210"/>
          <cell r="KY210"/>
          <cell r="KZ210"/>
          <cell r="LA210"/>
          <cell r="LB210"/>
          <cell r="LC210"/>
          <cell r="LD210"/>
          <cell r="LE210"/>
          <cell r="LF210"/>
          <cell r="LG210"/>
          <cell r="LH210"/>
          <cell r="LI210"/>
          <cell r="LJ210"/>
          <cell r="LK210"/>
          <cell r="LL210"/>
          <cell r="LM210"/>
          <cell r="LN210"/>
          <cell r="LO210"/>
          <cell r="LP210"/>
          <cell r="LQ210"/>
          <cell r="LR210"/>
          <cell r="LS210"/>
          <cell r="LT210"/>
          <cell r="LU210"/>
          <cell r="LV210"/>
          <cell r="LW210"/>
          <cell r="LX210"/>
          <cell r="LY210"/>
          <cell r="LZ210"/>
          <cell r="MA210"/>
          <cell r="MB210"/>
          <cell r="MC210"/>
          <cell r="MD210"/>
          <cell r="ME210"/>
          <cell r="MF210"/>
          <cell r="MG210"/>
          <cell r="MH210"/>
          <cell r="MI210"/>
          <cell r="MJ210"/>
          <cell r="MK210"/>
          <cell r="ML210"/>
          <cell r="MM210"/>
          <cell r="MN210"/>
          <cell r="MO210"/>
          <cell r="MP210"/>
          <cell r="MQ210"/>
          <cell r="MR210"/>
          <cell r="MS210"/>
          <cell r="MT210"/>
          <cell r="MU210"/>
          <cell r="MV210"/>
          <cell r="MW210"/>
          <cell r="MX210"/>
          <cell r="MY210"/>
          <cell r="MZ210"/>
          <cell r="NA210"/>
          <cell r="NB210"/>
          <cell r="NC210"/>
          <cell r="ND210"/>
          <cell r="NE210"/>
          <cell r="NF210"/>
          <cell r="NG210"/>
          <cell r="NH210"/>
          <cell r="NI210"/>
          <cell r="NJ210"/>
          <cell r="NK210"/>
          <cell r="NL210"/>
          <cell r="NM210"/>
          <cell r="NN210"/>
          <cell r="NO210"/>
          <cell r="NP210"/>
          <cell r="NQ210"/>
          <cell r="NR210"/>
          <cell r="NS210"/>
          <cell r="NT210"/>
          <cell r="NU210"/>
          <cell r="NV210"/>
          <cell r="NW210"/>
          <cell r="NX210"/>
          <cell r="NY210"/>
          <cell r="NZ210"/>
          <cell r="OA210"/>
          <cell r="OB210"/>
          <cell r="OC210"/>
          <cell r="OD210"/>
          <cell r="OE210"/>
          <cell r="OF210"/>
          <cell r="OG210"/>
          <cell r="OH210"/>
          <cell r="OI210"/>
          <cell r="OJ210"/>
          <cell r="OK210"/>
          <cell r="OL210"/>
          <cell r="OM210"/>
          <cell r="ON210"/>
          <cell r="OO210"/>
          <cell r="OP210"/>
          <cell r="OQ210"/>
          <cell r="OR210"/>
          <cell r="OS210"/>
          <cell r="OT210"/>
          <cell r="OU210"/>
          <cell r="OV210"/>
          <cell r="OW210"/>
          <cell r="OX210"/>
          <cell r="OY210"/>
          <cell r="OZ210"/>
          <cell r="PA210"/>
          <cell r="PB210"/>
          <cell r="PC210"/>
          <cell r="PD210"/>
          <cell r="PE210"/>
          <cell r="PF210"/>
          <cell r="PG210"/>
          <cell r="PH210"/>
          <cell r="PI210"/>
          <cell r="PJ210"/>
          <cell r="PK210"/>
          <cell r="PL210"/>
          <cell r="PM210"/>
          <cell r="PN210"/>
          <cell r="PO210"/>
          <cell r="PP210"/>
          <cell r="PQ210"/>
          <cell r="PR210"/>
          <cell r="PS210"/>
          <cell r="PT210"/>
          <cell r="PU210"/>
          <cell r="PV210"/>
          <cell r="PW210"/>
          <cell r="PX210"/>
          <cell r="PY210"/>
          <cell r="PZ210"/>
          <cell r="QA210"/>
          <cell r="QB210"/>
          <cell r="QC210"/>
          <cell r="QD210"/>
          <cell r="QE210"/>
          <cell r="QF210"/>
          <cell r="QG210"/>
          <cell r="QH210"/>
          <cell r="QI210"/>
          <cell r="QJ210"/>
          <cell r="QK210"/>
          <cell r="QL210"/>
          <cell r="QM210"/>
          <cell r="QN210"/>
          <cell r="QO210"/>
          <cell r="QP210"/>
          <cell r="QQ210"/>
          <cell r="QR210"/>
          <cell r="QS210"/>
          <cell r="QT210"/>
          <cell r="QU210"/>
          <cell r="QV210"/>
          <cell r="QW210"/>
          <cell r="QX210"/>
          <cell r="QY210"/>
          <cell r="QZ210"/>
          <cell r="RA210"/>
          <cell r="RB210"/>
          <cell r="RC210"/>
          <cell r="RD210"/>
          <cell r="RE210"/>
          <cell r="RF210"/>
          <cell r="RG210"/>
          <cell r="RH210"/>
          <cell r="RI210"/>
          <cell r="RJ210"/>
          <cell r="RK210"/>
          <cell r="RL210"/>
          <cell r="RM210"/>
          <cell r="RN210"/>
          <cell r="RO210"/>
          <cell r="RP210"/>
          <cell r="RQ210"/>
          <cell r="RR210"/>
          <cell r="RS210"/>
          <cell r="RT210"/>
          <cell r="RU210"/>
          <cell r="RV210"/>
          <cell r="RW210"/>
          <cell r="RX210"/>
          <cell r="RY210"/>
          <cell r="RZ210"/>
          <cell r="SA210"/>
          <cell r="SB210"/>
          <cell r="SC210"/>
          <cell r="SD210"/>
          <cell r="SE210"/>
          <cell r="SF210"/>
          <cell r="SG210"/>
          <cell r="SH210"/>
          <cell r="SI210"/>
          <cell r="SJ210"/>
          <cell r="SK210"/>
          <cell r="SL210"/>
          <cell r="SM210"/>
          <cell r="SN210"/>
          <cell r="SO210"/>
          <cell r="SP210"/>
          <cell r="SQ210"/>
          <cell r="SR210"/>
          <cell r="SS210"/>
          <cell r="ST210"/>
          <cell r="SU210"/>
          <cell r="SV210"/>
          <cell r="SW210"/>
          <cell r="SX210"/>
          <cell r="SY210"/>
          <cell r="SZ210"/>
          <cell r="TA210"/>
          <cell r="TB210"/>
          <cell r="TC210"/>
          <cell r="TD210"/>
          <cell r="TE210"/>
          <cell r="TF210"/>
          <cell r="TG210"/>
          <cell r="TH210"/>
          <cell r="TI210"/>
          <cell r="TJ210"/>
          <cell r="TK210"/>
          <cell r="TL210"/>
          <cell r="TM210"/>
          <cell r="TN210"/>
          <cell r="TO210"/>
          <cell r="TP210"/>
          <cell r="TQ210"/>
          <cell r="TR210"/>
          <cell r="TS210"/>
          <cell r="TT210"/>
          <cell r="TU210"/>
          <cell r="TV210"/>
          <cell r="TW210"/>
          <cell r="TX210"/>
          <cell r="TY210"/>
          <cell r="TZ210"/>
          <cell r="UA210"/>
          <cell r="UB210"/>
          <cell r="UC210"/>
          <cell r="UD210"/>
          <cell r="UE210"/>
          <cell r="UF210"/>
          <cell r="UG210"/>
          <cell r="UH210"/>
          <cell r="UI210"/>
          <cell r="UJ210"/>
          <cell r="UK210"/>
          <cell r="UL210"/>
          <cell r="UM210"/>
          <cell r="UN210"/>
          <cell r="UO210"/>
          <cell r="UP210"/>
          <cell r="UQ210"/>
          <cell r="UR210"/>
          <cell r="US210"/>
          <cell r="UT210"/>
          <cell r="UU210"/>
          <cell r="UV210"/>
          <cell r="UW210"/>
          <cell r="UX210"/>
          <cell r="UY210"/>
          <cell r="UZ210"/>
          <cell r="VA210"/>
          <cell r="VB210"/>
          <cell r="VC210"/>
          <cell r="VD210"/>
          <cell r="VE210"/>
          <cell r="VF210"/>
          <cell r="VG210"/>
          <cell r="VH210"/>
          <cell r="VI210"/>
          <cell r="VJ210"/>
          <cell r="VK210"/>
          <cell r="VL210"/>
          <cell r="VM210"/>
          <cell r="VN210"/>
          <cell r="VO210"/>
          <cell r="VP210"/>
          <cell r="VQ210"/>
          <cell r="VR210"/>
          <cell r="VS210"/>
          <cell r="VT210"/>
          <cell r="VU210"/>
          <cell r="VV210"/>
          <cell r="VW210"/>
          <cell r="VX210"/>
          <cell r="VY210"/>
          <cell r="VZ210"/>
          <cell r="WA210"/>
          <cell r="WB210"/>
          <cell r="WC210"/>
          <cell r="WD210"/>
          <cell r="WE210"/>
          <cell r="WF210"/>
          <cell r="WG210"/>
          <cell r="WH210"/>
          <cell r="WI210"/>
          <cell r="WJ210"/>
          <cell r="WK210"/>
          <cell r="WL210"/>
          <cell r="WM210"/>
          <cell r="WN210"/>
          <cell r="WO210"/>
          <cell r="WP210"/>
          <cell r="WQ210"/>
          <cell r="WR210"/>
          <cell r="WS210"/>
          <cell r="WT210"/>
          <cell r="WU210"/>
          <cell r="WV210"/>
          <cell r="WW210"/>
          <cell r="WX210"/>
          <cell r="WY210"/>
          <cell r="WZ210"/>
          <cell r="XA210"/>
          <cell r="XB210"/>
          <cell r="XC210"/>
          <cell r="XD210"/>
          <cell r="XE210"/>
          <cell r="XF210"/>
          <cell r="XG210"/>
          <cell r="XH210"/>
          <cell r="XI210"/>
          <cell r="XJ210"/>
          <cell r="XK210"/>
          <cell r="XL210"/>
          <cell r="XM210"/>
          <cell r="XN210"/>
          <cell r="XO210"/>
          <cell r="XP210"/>
          <cell r="XQ210"/>
          <cell r="XR210"/>
          <cell r="XS210"/>
          <cell r="XT210"/>
          <cell r="XU210"/>
          <cell r="XV210"/>
        </row>
        <row r="211">
          <cell r="E211"/>
          <cell r="F211"/>
          <cell r="G211"/>
          <cell r="H211"/>
          <cell r="I211"/>
          <cell r="J211"/>
          <cell r="K211"/>
          <cell r="L211"/>
          <cell r="M211"/>
          <cell r="N211"/>
          <cell r="O211"/>
          <cell r="P211"/>
          <cell r="Q211"/>
          <cell r="R211"/>
          <cell r="S211"/>
          <cell r="T211"/>
          <cell r="U211"/>
          <cell r="V211"/>
          <cell r="W211"/>
          <cell r="X211"/>
          <cell r="Y211"/>
          <cell r="Z211"/>
          <cell r="AA211"/>
          <cell r="AB211"/>
          <cell r="AC211"/>
          <cell r="AD211"/>
          <cell r="AE211"/>
          <cell r="AF211"/>
          <cell r="AG211"/>
          <cell r="AH211"/>
          <cell r="AI211"/>
          <cell r="AJ211"/>
          <cell r="AK211"/>
          <cell r="AL211"/>
          <cell r="AM211"/>
          <cell r="AN211"/>
          <cell r="AO211"/>
          <cell r="AP211"/>
          <cell r="AQ211"/>
          <cell r="AR211"/>
          <cell r="AS211"/>
          <cell r="AT211"/>
          <cell r="AU211"/>
          <cell r="AV211"/>
          <cell r="AW211"/>
          <cell r="AX211"/>
          <cell r="AY211"/>
          <cell r="AZ211"/>
          <cell r="BA211"/>
          <cell r="BB211"/>
          <cell r="BC211"/>
          <cell r="BD211"/>
          <cell r="BE211"/>
          <cell r="BF211"/>
          <cell r="BG211"/>
          <cell r="BH211"/>
          <cell r="BI211"/>
          <cell r="BJ211"/>
          <cell r="BK211"/>
          <cell r="BL211"/>
          <cell r="BM211"/>
          <cell r="BN211"/>
          <cell r="BO211"/>
          <cell r="BP211"/>
          <cell r="BQ211"/>
          <cell r="BR211"/>
          <cell r="BS211"/>
          <cell r="BT211"/>
          <cell r="BU211"/>
          <cell r="BV211"/>
          <cell r="BW211"/>
          <cell r="BX211"/>
          <cell r="BY211"/>
          <cell r="BZ211"/>
          <cell r="CA211"/>
          <cell r="CB211"/>
          <cell r="CC211"/>
          <cell r="CD211"/>
          <cell r="CE211"/>
          <cell r="CF211"/>
          <cell r="CG211"/>
          <cell r="CH211"/>
          <cell r="CI211"/>
          <cell r="CJ211"/>
          <cell r="CK211"/>
          <cell r="CL211"/>
          <cell r="CM211"/>
          <cell r="CN211"/>
          <cell r="CO211"/>
          <cell r="CP211"/>
          <cell r="CQ211"/>
          <cell r="CR211"/>
          <cell r="CS211"/>
          <cell r="CT211"/>
          <cell r="CU211"/>
          <cell r="CV211"/>
          <cell r="CW211"/>
          <cell r="CX211"/>
          <cell r="CY211"/>
          <cell r="CZ211"/>
          <cell r="DA211"/>
          <cell r="DB211"/>
          <cell r="DC211"/>
          <cell r="DD211"/>
          <cell r="DE211"/>
          <cell r="DF211"/>
          <cell r="DG211"/>
          <cell r="DH211"/>
          <cell r="DI211"/>
          <cell r="DJ211"/>
          <cell r="DK211"/>
          <cell r="DL211"/>
          <cell r="DM211"/>
          <cell r="DN211"/>
          <cell r="DO211"/>
          <cell r="DP211"/>
          <cell r="DQ211"/>
          <cell r="DR211"/>
          <cell r="DS211"/>
          <cell r="DT211"/>
          <cell r="DU211"/>
          <cell r="DV211"/>
          <cell r="DW211"/>
          <cell r="DX211"/>
          <cell r="DY211"/>
          <cell r="DZ211"/>
          <cell r="EA211"/>
          <cell r="EB211"/>
          <cell r="EC211"/>
          <cell r="ED211"/>
          <cell r="EE211"/>
          <cell r="EF211"/>
          <cell r="EG211"/>
          <cell r="EH211"/>
          <cell r="EI211"/>
          <cell r="EJ211"/>
          <cell r="EK211"/>
          <cell r="EL211"/>
          <cell r="EM211"/>
          <cell r="EN211"/>
          <cell r="EO211"/>
          <cell r="EP211"/>
          <cell r="EQ211"/>
          <cell r="ER211"/>
          <cell r="ES211"/>
          <cell r="ET211"/>
          <cell r="EU211"/>
          <cell r="EV211"/>
          <cell r="EW211"/>
          <cell r="EX211"/>
          <cell r="EY211"/>
          <cell r="EZ211"/>
          <cell r="FA211"/>
          <cell r="FB211"/>
          <cell r="FC211"/>
          <cell r="FD211"/>
          <cell r="FE211"/>
          <cell r="FF211"/>
          <cell r="FG211"/>
          <cell r="FH211"/>
          <cell r="FI211"/>
          <cell r="FJ211"/>
          <cell r="FK211"/>
          <cell r="FL211"/>
          <cell r="FM211"/>
          <cell r="FN211"/>
          <cell r="FO211"/>
          <cell r="FP211"/>
          <cell r="FQ211"/>
          <cell r="FR211"/>
          <cell r="FS211"/>
          <cell r="FT211"/>
          <cell r="FU211"/>
          <cell r="FV211"/>
          <cell r="FW211"/>
          <cell r="FX211"/>
          <cell r="FY211"/>
          <cell r="FZ211"/>
          <cell r="GA211"/>
          <cell r="GB211"/>
          <cell r="GC211"/>
          <cell r="GD211"/>
          <cell r="GE211"/>
          <cell r="GF211"/>
          <cell r="GG211"/>
          <cell r="GH211"/>
          <cell r="GI211"/>
          <cell r="GJ211"/>
          <cell r="GK211"/>
          <cell r="GL211"/>
          <cell r="GM211"/>
          <cell r="GN211"/>
          <cell r="GO211"/>
          <cell r="GP211"/>
          <cell r="GQ211"/>
          <cell r="GR211"/>
          <cell r="GS211"/>
          <cell r="GT211"/>
          <cell r="GU211"/>
          <cell r="GV211"/>
          <cell r="GW211"/>
          <cell r="GX211"/>
          <cell r="GY211"/>
          <cell r="GZ211"/>
          <cell r="HA211"/>
          <cell r="HB211"/>
          <cell r="HC211"/>
          <cell r="HD211"/>
          <cell r="HE211"/>
          <cell r="HF211"/>
          <cell r="HG211"/>
          <cell r="HH211"/>
          <cell r="HI211"/>
          <cell r="HJ211"/>
          <cell r="HK211"/>
          <cell r="HL211"/>
          <cell r="HM211"/>
          <cell r="HN211"/>
          <cell r="HO211"/>
          <cell r="HP211"/>
          <cell r="HQ211"/>
          <cell r="HR211"/>
          <cell r="HS211"/>
          <cell r="HT211"/>
          <cell r="HU211"/>
          <cell r="HV211"/>
          <cell r="HW211"/>
          <cell r="HX211"/>
          <cell r="HY211"/>
          <cell r="HZ211"/>
          <cell r="IA211"/>
          <cell r="IB211"/>
          <cell r="IC211"/>
          <cell r="ID211"/>
          <cell r="IE211"/>
          <cell r="IF211"/>
          <cell r="IG211"/>
          <cell r="IH211"/>
          <cell r="II211"/>
          <cell r="IJ211"/>
          <cell r="IK211"/>
          <cell r="IL211"/>
          <cell r="IM211"/>
          <cell r="IN211"/>
          <cell r="IO211"/>
          <cell r="IP211"/>
          <cell r="IQ211"/>
          <cell r="IR211"/>
          <cell r="IS211"/>
          <cell r="IT211"/>
          <cell r="IU211"/>
          <cell r="IV211"/>
          <cell r="IW211"/>
          <cell r="IX211"/>
          <cell r="IY211"/>
          <cell r="IZ211"/>
          <cell r="JA211"/>
          <cell r="JB211"/>
          <cell r="JC211"/>
          <cell r="JD211"/>
          <cell r="JE211"/>
          <cell r="JF211"/>
          <cell r="JG211"/>
          <cell r="JH211"/>
          <cell r="JI211"/>
          <cell r="JJ211"/>
          <cell r="JK211"/>
          <cell r="JL211"/>
          <cell r="JM211"/>
          <cell r="JN211"/>
          <cell r="JO211"/>
          <cell r="JP211"/>
          <cell r="JQ211"/>
          <cell r="JR211"/>
          <cell r="JS211"/>
          <cell r="JT211"/>
          <cell r="JU211"/>
          <cell r="JV211"/>
          <cell r="JW211"/>
          <cell r="JX211"/>
          <cell r="JY211"/>
          <cell r="JZ211"/>
          <cell r="KA211"/>
          <cell r="KB211"/>
          <cell r="KC211"/>
          <cell r="KD211"/>
          <cell r="KE211"/>
          <cell r="KF211"/>
          <cell r="KG211"/>
          <cell r="KH211"/>
          <cell r="KI211"/>
          <cell r="KJ211"/>
          <cell r="KK211"/>
          <cell r="KL211"/>
          <cell r="KM211"/>
          <cell r="KN211"/>
          <cell r="KO211"/>
          <cell r="KP211"/>
          <cell r="KQ211"/>
          <cell r="KR211"/>
          <cell r="KS211"/>
          <cell r="KT211"/>
          <cell r="KU211"/>
          <cell r="KV211"/>
          <cell r="KW211"/>
          <cell r="KX211"/>
          <cell r="KY211"/>
          <cell r="KZ211"/>
          <cell r="LA211"/>
          <cell r="LB211"/>
          <cell r="LC211"/>
          <cell r="LD211"/>
          <cell r="LE211"/>
          <cell r="LF211"/>
          <cell r="LG211"/>
          <cell r="LH211"/>
          <cell r="LI211"/>
          <cell r="LJ211"/>
          <cell r="LK211"/>
          <cell r="LL211"/>
          <cell r="LM211"/>
          <cell r="LN211"/>
          <cell r="LO211"/>
          <cell r="LP211"/>
          <cell r="LQ211"/>
          <cell r="LR211"/>
          <cell r="LS211"/>
          <cell r="LT211"/>
          <cell r="LU211"/>
          <cell r="LV211"/>
          <cell r="LW211"/>
          <cell r="LX211"/>
          <cell r="LY211"/>
          <cell r="LZ211"/>
          <cell r="MA211"/>
          <cell r="MB211"/>
          <cell r="MC211"/>
          <cell r="MD211"/>
          <cell r="ME211"/>
          <cell r="MF211"/>
          <cell r="MG211"/>
          <cell r="MH211"/>
          <cell r="MI211"/>
          <cell r="MJ211"/>
          <cell r="MK211"/>
          <cell r="ML211"/>
          <cell r="MM211"/>
          <cell r="MN211"/>
          <cell r="MO211"/>
          <cell r="MP211"/>
          <cell r="MQ211"/>
          <cell r="MR211"/>
          <cell r="MS211"/>
          <cell r="MT211"/>
          <cell r="MU211"/>
          <cell r="MV211"/>
          <cell r="MW211"/>
          <cell r="MX211"/>
          <cell r="MY211"/>
          <cell r="MZ211"/>
          <cell r="NA211"/>
          <cell r="NB211"/>
          <cell r="NC211"/>
          <cell r="ND211"/>
          <cell r="NE211"/>
          <cell r="NF211"/>
          <cell r="NG211"/>
          <cell r="NH211"/>
          <cell r="NI211"/>
          <cell r="NJ211"/>
          <cell r="NK211"/>
          <cell r="NL211"/>
          <cell r="NM211"/>
          <cell r="NN211"/>
          <cell r="NO211"/>
          <cell r="NP211"/>
          <cell r="NQ211"/>
          <cell r="NR211"/>
          <cell r="NS211"/>
          <cell r="NT211"/>
          <cell r="NU211"/>
          <cell r="NV211"/>
          <cell r="NW211"/>
          <cell r="NX211"/>
          <cell r="NY211"/>
          <cell r="NZ211"/>
          <cell r="OA211"/>
          <cell r="OB211"/>
          <cell r="OC211"/>
          <cell r="OD211"/>
          <cell r="OE211"/>
          <cell r="OF211"/>
          <cell r="OG211"/>
          <cell r="OH211"/>
          <cell r="OI211"/>
          <cell r="OJ211"/>
          <cell r="OK211"/>
          <cell r="OL211"/>
          <cell r="OM211"/>
          <cell r="ON211"/>
          <cell r="OO211"/>
          <cell r="OP211"/>
          <cell r="OQ211"/>
          <cell r="OR211"/>
          <cell r="OS211"/>
          <cell r="OT211"/>
          <cell r="OU211"/>
          <cell r="OV211"/>
          <cell r="OW211"/>
          <cell r="OX211"/>
          <cell r="OY211"/>
          <cell r="OZ211"/>
          <cell r="PA211"/>
          <cell r="PB211"/>
          <cell r="PC211"/>
          <cell r="PD211"/>
          <cell r="PE211"/>
          <cell r="PF211"/>
          <cell r="PG211"/>
          <cell r="PH211"/>
          <cell r="PI211"/>
          <cell r="PJ211"/>
          <cell r="PK211"/>
          <cell r="PL211"/>
          <cell r="PM211"/>
          <cell r="PN211"/>
          <cell r="PO211"/>
          <cell r="PP211"/>
          <cell r="PQ211"/>
          <cell r="PR211"/>
          <cell r="PS211"/>
          <cell r="PT211"/>
          <cell r="PU211"/>
          <cell r="PV211"/>
          <cell r="PW211"/>
          <cell r="PX211"/>
          <cell r="PY211"/>
          <cell r="PZ211"/>
          <cell r="QA211"/>
          <cell r="QB211"/>
          <cell r="QC211"/>
          <cell r="QD211"/>
          <cell r="QE211"/>
          <cell r="QF211"/>
          <cell r="QG211"/>
          <cell r="QH211"/>
          <cell r="QI211"/>
          <cell r="QJ211"/>
          <cell r="QK211"/>
          <cell r="QL211"/>
          <cell r="QM211"/>
          <cell r="QN211"/>
          <cell r="QO211"/>
          <cell r="QP211"/>
          <cell r="QQ211"/>
          <cell r="QR211"/>
          <cell r="QS211"/>
          <cell r="QT211"/>
          <cell r="QU211"/>
          <cell r="QV211"/>
          <cell r="QW211"/>
          <cell r="QX211"/>
          <cell r="QY211"/>
          <cell r="QZ211"/>
          <cell r="RA211"/>
          <cell r="RB211"/>
          <cell r="RC211"/>
          <cell r="RD211"/>
          <cell r="RE211"/>
          <cell r="RF211"/>
          <cell r="RG211"/>
          <cell r="RH211"/>
          <cell r="RI211"/>
          <cell r="RJ211"/>
          <cell r="RK211"/>
          <cell r="RL211"/>
          <cell r="RM211"/>
          <cell r="RN211"/>
          <cell r="RO211"/>
          <cell r="RP211"/>
          <cell r="RQ211"/>
          <cell r="RR211"/>
          <cell r="RS211"/>
          <cell r="RT211"/>
          <cell r="RU211"/>
          <cell r="RV211"/>
          <cell r="RW211"/>
          <cell r="RX211"/>
          <cell r="RY211"/>
          <cell r="RZ211"/>
          <cell r="SA211"/>
          <cell r="SB211"/>
          <cell r="SC211"/>
          <cell r="SD211"/>
          <cell r="SE211"/>
          <cell r="SF211"/>
          <cell r="SG211"/>
          <cell r="SH211"/>
          <cell r="SI211"/>
          <cell r="SJ211"/>
          <cell r="SK211"/>
          <cell r="SL211"/>
          <cell r="SM211"/>
          <cell r="SN211"/>
          <cell r="SO211"/>
          <cell r="SP211"/>
          <cell r="SQ211"/>
          <cell r="SR211"/>
          <cell r="SS211"/>
          <cell r="ST211"/>
          <cell r="SU211"/>
          <cell r="SV211"/>
          <cell r="SW211"/>
          <cell r="SX211"/>
          <cell r="SY211"/>
          <cell r="SZ211"/>
          <cell r="TA211"/>
          <cell r="TB211"/>
          <cell r="TC211"/>
          <cell r="TD211"/>
          <cell r="TE211"/>
          <cell r="TF211"/>
          <cell r="TG211"/>
          <cell r="TH211"/>
          <cell r="TI211"/>
          <cell r="TJ211"/>
          <cell r="TK211"/>
          <cell r="TL211"/>
          <cell r="TM211"/>
          <cell r="TN211"/>
          <cell r="TO211"/>
          <cell r="TP211"/>
          <cell r="TQ211"/>
          <cell r="TR211"/>
          <cell r="TS211"/>
          <cell r="TT211"/>
          <cell r="TU211"/>
          <cell r="TV211"/>
          <cell r="TW211"/>
          <cell r="TX211"/>
          <cell r="TY211"/>
          <cell r="TZ211"/>
          <cell r="UA211"/>
          <cell r="UB211"/>
          <cell r="UC211"/>
          <cell r="UD211"/>
          <cell r="UE211"/>
          <cell r="UF211"/>
          <cell r="UG211"/>
          <cell r="UH211"/>
          <cell r="UI211"/>
          <cell r="UJ211"/>
          <cell r="UK211"/>
          <cell r="UL211"/>
          <cell r="UM211"/>
          <cell r="UN211"/>
          <cell r="UO211"/>
          <cell r="UP211"/>
          <cell r="UQ211"/>
          <cell r="UR211"/>
          <cell r="US211"/>
          <cell r="UT211"/>
          <cell r="UU211"/>
          <cell r="UV211"/>
          <cell r="UW211"/>
          <cell r="UX211"/>
          <cell r="UY211"/>
          <cell r="UZ211"/>
          <cell r="VA211"/>
          <cell r="VB211"/>
          <cell r="VC211"/>
          <cell r="VD211"/>
          <cell r="VE211"/>
          <cell r="VF211"/>
          <cell r="VG211"/>
          <cell r="VH211"/>
          <cell r="VI211"/>
          <cell r="VJ211"/>
          <cell r="VK211"/>
          <cell r="VL211"/>
          <cell r="VM211"/>
          <cell r="VN211"/>
          <cell r="VO211"/>
          <cell r="VP211"/>
          <cell r="VQ211"/>
          <cell r="VR211"/>
          <cell r="VS211"/>
          <cell r="VT211"/>
          <cell r="VU211"/>
          <cell r="VV211"/>
          <cell r="VW211"/>
          <cell r="VX211"/>
          <cell r="VY211"/>
          <cell r="VZ211"/>
          <cell r="WA211"/>
          <cell r="WB211"/>
          <cell r="WC211"/>
          <cell r="WD211"/>
          <cell r="WE211"/>
          <cell r="WF211"/>
          <cell r="WG211"/>
          <cell r="WH211"/>
          <cell r="WI211"/>
          <cell r="WJ211"/>
          <cell r="WK211"/>
          <cell r="WL211"/>
          <cell r="WM211"/>
          <cell r="WN211"/>
          <cell r="WO211"/>
          <cell r="WP211"/>
          <cell r="WQ211"/>
          <cell r="WR211"/>
          <cell r="WS211"/>
          <cell r="WT211"/>
          <cell r="WU211"/>
          <cell r="WV211"/>
          <cell r="WW211"/>
          <cell r="WX211"/>
          <cell r="WY211"/>
          <cell r="WZ211"/>
          <cell r="XA211"/>
          <cell r="XB211"/>
          <cell r="XC211"/>
          <cell r="XD211"/>
          <cell r="XE211"/>
          <cell r="XF211"/>
          <cell r="XG211"/>
          <cell r="XH211"/>
          <cell r="XI211"/>
          <cell r="XJ211"/>
          <cell r="XK211"/>
          <cell r="XL211"/>
          <cell r="XM211"/>
          <cell r="XN211"/>
          <cell r="XO211"/>
          <cell r="XP211"/>
          <cell r="XQ211"/>
          <cell r="XR211"/>
          <cell r="XS211"/>
          <cell r="XT211"/>
          <cell r="XU211"/>
          <cell r="XV211"/>
        </row>
        <row r="212">
          <cell r="E212"/>
          <cell r="F212"/>
          <cell r="G212"/>
          <cell r="H212"/>
          <cell r="I212"/>
          <cell r="J212"/>
          <cell r="K212"/>
          <cell r="L212"/>
          <cell r="M212"/>
          <cell r="N212"/>
          <cell r="O212"/>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O212"/>
          <cell r="AP212"/>
          <cell r="AQ212"/>
          <cell r="AR212"/>
          <cell r="AS212"/>
          <cell r="AT212"/>
          <cell r="AU212"/>
          <cell r="AV212"/>
          <cell r="AW212"/>
          <cell r="AX212"/>
          <cell r="AY212"/>
          <cell r="AZ212"/>
          <cell r="BA212"/>
          <cell r="BB212"/>
          <cell r="BC212"/>
          <cell r="BD212"/>
          <cell r="BE212"/>
          <cell r="BF212"/>
          <cell r="BG212"/>
          <cell r="BH212"/>
          <cell r="BI212"/>
          <cell r="BJ212"/>
          <cell r="BK212"/>
          <cell r="BL212"/>
          <cell r="BM212"/>
          <cell r="BN212"/>
          <cell r="BO212"/>
          <cell r="BP212"/>
          <cell r="BQ212"/>
          <cell r="BR212"/>
          <cell r="BS212"/>
          <cell r="BT212"/>
          <cell r="BU212"/>
          <cell r="BV212"/>
          <cell r="BW212"/>
          <cell r="BX212"/>
          <cell r="BY212"/>
          <cell r="BZ212"/>
          <cell r="CA212"/>
          <cell r="CB212"/>
          <cell r="CC212"/>
          <cell r="CD212"/>
          <cell r="CE212"/>
          <cell r="CF212"/>
          <cell r="CG212"/>
          <cell r="CH212"/>
          <cell r="CI212"/>
          <cell r="CJ212"/>
          <cell r="CK212"/>
          <cell r="CL212"/>
          <cell r="CM212"/>
          <cell r="CN212"/>
          <cell r="CO212"/>
          <cell r="CP212"/>
          <cell r="CQ212"/>
          <cell r="CR212"/>
          <cell r="CS212"/>
          <cell r="CT212"/>
          <cell r="CU212"/>
          <cell r="CV212"/>
          <cell r="CW212"/>
          <cell r="CX212"/>
          <cell r="CY212"/>
          <cell r="CZ212"/>
          <cell r="DA212"/>
          <cell r="DB212"/>
          <cell r="DC212"/>
          <cell r="DD212"/>
          <cell r="DE212"/>
          <cell r="DF212"/>
          <cell r="DG212"/>
          <cell r="DH212"/>
          <cell r="DI212"/>
          <cell r="DJ212"/>
          <cell r="DK212"/>
          <cell r="DL212"/>
          <cell r="DM212"/>
          <cell r="DN212"/>
          <cell r="DO212"/>
          <cell r="DP212"/>
          <cell r="DQ212"/>
          <cell r="DR212"/>
          <cell r="DS212"/>
          <cell r="DT212"/>
          <cell r="DU212"/>
          <cell r="DV212"/>
          <cell r="DW212"/>
          <cell r="DX212"/>
          <cell r="DY212"/>
          <cell r="DZ212"/>
          <cell r="EA212"/>
          <cell r="EB212"/>
          <cell r="EC212"/>
          <cell r="ED212"/>
          <cell r="EE212"/>
          <cell r="EF212"/>
          <cell r="EG212"/>
          <cell r="EH212"/>
          <cell r="EI212"/>
          <cell r="EJ212"/>
          <cell r="EK212"/>
          <cell r="EL212"/>
          <cell r="EM212"/>
          <cell r="EN212"/>
          <cell r="EO212"/>
          <cell r="EP212"/>
          <cell r="EQ212"/>
          <cell r="ER212"/>
          <cell r="ES212"/>
          <cell r="ET212"/>
          <cell r="EU212"/>
          <cell r="EV212"/>
          <cell r="EW212"/>
          <cell r="EX212"/>
          <cell r="EY212"/>
          <cell r="EZ212"/>
          <cell r="FA212"/>
          <cell r="FB212"/>
          <cell r="FC212"/>
          <cell r="FD212"/>
          <cell r="FE212"/>
          <cell r="FF212"/>
          <cell r="FG212"/>
          <cell r="FH212"/>
          <cell r="FI212"/>
          <cell r="FJ212"/>
          <cell r="FK212"/>
          <cell r="FL212"/>
          <cell r="FM212"/>
          <cell r="FN212"/>
          <cell r="FO212"/>
          <cell r="FP212"/>
          <cell r="FQ212"/>
          <cell r="FR212"/>
          <cell r="FS212"/>
          <cell r="FT212"/>
          <cell r="FU212"/>
          <cell r="FV212"/>
          <cell r="FW212"/>
          <cell r="FX212"/>
          <cell r="FY212"/>
          <cell r="FZ212"/>
          <cell r="GA212"/>
          <cell r="GB212"/>
          <cell r="GC212"/>
          <cell r="GD212"/>
          <cell r="GE212"/>
          <cell r="GF212"/>
          <cell r="GG212"/>
          <cell r="GH212"/>
          <cell r="GI212"/>
          <cell r="GJ212"/>
          <cell r="GK212"/>
          <cell r="GL212"/>
          <cell r="GM212"/>
          <cell r="GN212"/>
          <cell r="GO212"/>
          <cell r="GP212"/>
          <cell r="GQ212"/>
          <cell r="GR212"/>
          <cell r="GS212"/>
          <cell r="GT212"/>
          <cell r="GU212"/>
          <cell r="GV212"/>
          <cell r="GW212"/>
          <cell r="GX212"/>
          <cell r="GY212"/>
          <cell r="GZ212"/>
          <cell r="HA212"/>
          <cell r="HB212"/>
          <cell r="HC212"/>
          <cell r="HD212"/>
          <cell r="HE212"/>
          <cell r="HF212"/>
          <cell r="HG212"/>
          <cell r="HH212"/>
          <cell r="HI212"/>
          <cell r="HJ212"/>
          <cell r="HK212"/>
          <cell r="HL212"/>
          <cell r="HM212"/>
          <cell r="HN212"/>
          <cell r="HO212"/>
          <cell r="HP212"/>
          <cell r="HQ212"/>
          <cell r="HR212"/>
          <cell r="HS212"/>
          <cell r="HT212"/>
          <cell r="HU212"/>
          <cell r="HV212"/>
          <cell r="HW212"/>
          <cell r="HX212"/>
          <cell r="HY212"/>
          <cell r="HZ212"/>
          <cell r="IA212"/>
          <cell r="IB212"/>
          <cell r="IC212"/>
          <cell r="ID212"/>
          <cell r="IE212"/>
          <cell r="IF212"/>
          <cell r="IG212"/>
          <cell r="IH212"/>
          <cell r="II212"/>
          <cell r="IJ212"/>
          <cell r="IK212"/>
          <cell r="IL212"/>
          <cell r="IM212"/>
          <cell r="IN212"/>
          <cell r="IO212"/>
          <cell r="IP212"/>
          <cell r="IQ212"/>
          <cell r="IR212"/>
          <cell r="IS212"/>
          <cell r="IT212"/>
          <cell r="IU212"/>
          <cell r="IV212"/>
          <cell r="IW212"/>
          <cell r="IX212"/>
          <cell r="IY212"/>
          <cell r="IZ212"/>
          <cell r="JA212"/>
          <cell r="JB212"/>
          <cell r="JC212"/>
          <cell r="JD212"/>
          <cell r="JE212"/>
          <cell r="JF212"/>
          <cell r="JG212"/>
          <cell r="JH212"/>
          <cell r="JI212"/>
          <cell r="JJ212"/>
          <cell r="JK212"/>
          <cell r="JL212"/>
          <cell r="JM212"/>
          <cell r="JN212"/>
          <cell r="JO212"/>
          <cell r="JP212"/>
          <cell r="JQ212"/>
          <cell r="JR212"/>
          <cell r="JS212"/>
          <cell r="JT212"/>
          <cell r="JU212"/>
          <cell r="JV212"/>
          <cell r="JW212"/>
          <cell r="JX212"/>
          <cell r="JY212"/>
          <cell r="JZ212"/>
          <cell r="KA212"/>
          <cell r="KB212"/>
          <cell r="KC212"/>
          <cell r="KD212"/>
          <cell r="KE212"/>
          <cell r="KF212"/>
          <cell r="KG212"/>
          <cell r="KH212"/>
          <cell r="KI212"/>
          <cell r="KJ212"/>
          <cell r="KK212"/>
          <cell r="KL212"/>
          <cell r="KM212"/>
          <cell r="KN212"/>
          <cell r="KO212"/>
          <cell r="KP212"/>
          <cell r="KQ212"/>
          <cell r="KR212"/>
          <cell r="KS212"/>
          <cell r="KT212"/>
          <cell r="KU212"/>
          <cell r="KV212"/>
          <cell r="KW212"/>
          <cell r="KX212"/>
          <cell r="KY212"/>
          <cell r="KZ212"/>
          <cell r="LA212"/>
          <cell r="LB212"/>
          <cell r="LC212"/>
          <cell r="LD212"/>
          <cell r="LE212"/>
          <cell r="LF212"/>
          <cell r="LG212"/>
          <cell r="LH212"/>
          <cell r="LI212"/>
          <cell r="LJ212"/>
          <cell r="LK212"/>
          <cell r="LL212"/>
          <cell r="LM212"/>
          <cell r="LN212"/>
          <cell r="LO212"/>
          <cell r="LP212"/>
          <cell r="LQ212"/>
          <cell r="LR212"/>
          <cell r="LS212"/>
          <cell r="LT212"/>
          <cell r="LU212"/>
          <cell r="LV212"/>
          <cell r="LW212"/>
          <cell r="LX212"/>
          <cell r="LY212"/>
          <cell r="LZ212"/>
          <cell r="MA212"/>
          <cell r="MB212"/>
          <cell r="MC212"/>
          <cell r="MD212"/>
          <cell r="ME212"/>
          <cell r="MF212"/>
          <cell r="MG212"/>
          <cell r="MH212"/>
          <cell r="MI212"/>
          <cell r="MJ212"/>
          <cell r="MK212"/>
          <cell r="ML212"/>
          <cell r="MM212"/>
          <cell r="MN212"/>
          <cell r="MO212"/>
          <cell r="MP212"/>
          <cell r="MQ212"/>
          <cell r="MR212"/>
          <cell r="MS212"/>
          <cell r="MT212"/>
          <cell r="MU212"/>
          <cell r="MV212"/>
          <cell r="MW212"/>
          <cell r="MX212"/>
          <cell r="MY212"/>
          <cell r="MZ212"/>
          <cell r="NA212"/>
          <cell r="NB212"/>
          <cell r="NC212"/>
          <cell r="ND212"/>
          <cell r="NE212"/>
          <cell r="NF212"/>
          <cell r="NG212"/>
          <cell r="NH212"/>
          <cell r="NI212"/>
          <cell r="NJ212"/>
          <cell r="NK212"/>
          <cell r="NL212"/>
          <cell r="NM212"/>
          <cell r="NN212"/>
          <cell r="NO212"/>
          <cell r="NP212"/>
          <cell r="NQ212"/>
          <cell r="NR212"/>
          <cell r="NS212"/>
          <cell r="NT212"/>
          <cell r="NU212"/>
          <cell r="NV212"/>
          <cell r="NW212"/>
          <cell r="NX212"/>
          <cell r="NY212"/>
          <cell r="NZ212"/>
          <cell r="OA212"/>
          <cell r="OB212"/>
          <cell r="OC212"/>
          <cell r="OD212"/>
          <cell r="OE212"/>
          <cell r="OF212"/>
          <cell r="OG212"/>
          <cell r="OH212"/>
          <cell r="OI212"/>
          <cell r="OJ212"/>
          <cell r="OK212"/>
          <cell r="OL212"/>
          <cell r="OM212"/>
          <cell r="ON212"/>
          <cell r="OO212"/>
          <cell r="OP212"/>
          <cell r="OQ212"/>
          <cell r="OR212"/>
          <cell r="OS212"/>
          <cell r="OT212"/>
          <cell r="OU212"/>
          <cell r="OV212"/>
          <cell r="OW212"/>
          <cell r="OX212"/>
          <cell r="OY212"/>
          <cell r="OZ212"/>
          <cell r="PA212"/>
          <cell r="PB212"/>
          <cell r="PC212"/>
          <cell r="PD212"/>
          <cell r="PE212"/>
          <cell r="PF212"/>
          <cell r="PG212"/>
          <cell r="PH212"/>
          <cell r="PI212"/>
          <cell r="PJ212"/>
          <cell r="PK212"/>
          <cell r="PL212"/>
          <cell r="PM212"/>
          <cell r="PN212"/>
          <cell r="PO212"/>
          <cell r="PP212"/>
          <cell r="PQ212"/>
          <cell r="PR212"/>
          <cell r="PS212"/>
          <cell r="PT212"/>
          <cell r="PU212"/>
          <cell r="PV212"/>
          <cell r="PW212"/>
          <cell r="PX212"/>
          <cell r="PY212"/>
          <cell r="PZ212"/>
          <cell r="QA212"/>
          <cell r="QB212"/>
          <cell r="QC212"/>
          <cell r="QD212"/>
          <cell r="QE212"/>
          <cell r="QF212"/>
          <cell r="QG212"/>
          <cell r="QH212"/>
          <cell r="QI212"/>
          <cell r="QJ212"/>
          <cell r="QK212"/>
          <cell r="QL212"/>
          <cell r="QM212"/>
          <cell r="QN212"/>
          <cell r="QO212"/>
          <cell r="QP212"/>
          <cell r="QQ212"/>
          <cell r="QR212"/>
          <cell r="QS212"/>
          <cell r="QT212"/>
          <cell r="QU212"/>
          <cell r="QV212"/>
          <cell r="QW212"/>
          <cell r="QX212"/>
          <cell r="QY212"/>
          <cell r="QZ212"/>
          <cell r="RA212"/>
          <cell r="RB212"/>
          <cell r="RC212"/>
          <cell r="RD212"/>
          <cell r="RE212"/>
          <cell r="RF212"/>
          <cell r="RG212"/>
          <cell r="RH212"/>
          <cell r="RI212"/>
          <cell r="RJ212"/>
          <cell r="RK212"/>
          <cell r="RL212"/>
          <cell r="RM212"/>
          <cell r="RN212"/>
          <cell r="RO212"/>
          <cell r="RP212"/>
          <cell r="RQ212"/>
          <cell r="RR212"/>
          <cell r="RS212"/>
          <cell r="RT212"/>
          <cell r="RU212"/>
          <cell r="RV212"/>
          <cell r="RW212"/>
          <cell r="RX212"/>
          <cell r="RY212"/>
          <cell r="RZ212"/>
          <cell r="SA212"/>
          <cell r="SB212"/>
          <cell r="SC212"/>
          <cell r="SD212"/>
          <cell r="SE212"/>
          <cell r="SF212"/>
          <cell r="SG212"/>
          <cell r="SH212"/>
          <cell r="SI212"/>
          <cell r="SJ212"/>
          <cell r="SK212"/>
          <cell r="SL212"/>
          <cell r="SM212"/>
          <cell r="SN212"/>
          <cell r="SO212"/>
          <cell r="SP212"/>
          <cell r="SQ212"/>
          <cell r="SR212"/>
          <cell r="SS212"/>
          <cell r="ST212"/>
          <cell r="SU212"/>
          <cell r="SV212"/>
          <cell r="SW212"/>
          <cell r="SX212"/>
          <cell r="SY212"/>
          <cell r="SZ212"/>
          <cell r="TA212"/>
          <cell r="TB212"/>
          <cell r="TC212"/>
          <cell r="TD212"/>
          <cell r="TE212"/>
          <cell r="TF212"/>
          <cell r="TG212"/>
          <cell r="TH212"/>
          <cell r="TI212"/>
          <cell r="TJ212"/>
          <cell r="TK212"/>
          <cell r="TL212"/>
          <cell r="TM212"/>
          <cell r="TN212"/>
          <cell r="TO212"/>
          <cell r="TP212"/>
          <cell r="TQ212"/>
          <cell r="TR212"/>
          <cell r="TS212"/>
          <cell r="TT212"/>
          <cell r="TU212"/>
          <cell r="TV212"/>
          <cell r="TW212"/>
          <cell r="TX212"/>
          <cell r="TY212"/>
          <cell r="TZ212"/>
          <cell r="UA212"/>
          <cell r="UB212"/>
          <cell r="UC212"/>
          <cell r="UD212"/>
          <cell r="UE212"/>
          <cell r="UF212"/>
          <cell r="UG212"/>
          <cell r="UH212"/>
          <cell r="UI212"/>
          <cell r="UJ212"/>
          <cell r="UK212"/>
          <cell r="UL212"/>
          <cell r="UM212"/>
          <cell r="UN212"/>
          <cell r="UO212"/>
          <cell r="UP212"/>
          <cell r="UQ212"/>
          <cell r="UR212"/>
          <cell r="US212"/>
          <cell r="UT212"/>
          <cell r="UU212"/>
          <cell r="UV212"/>
          <cell r="UW212"/>
          <cell r="UX212"/>
          <cell r="UY212"/>
          <cell r="UZ212"/>
          <cell r="VA212"/>
          <cell r="VB212"/>
          <cell r="VC212"/>
          <cell r="VD212"/>
          <cell r="VE212"/>
          <cell r="VF212"/>
          <cell r="VG212"/>
          <cell r="VH212"/>
          <cell r="VI212"/>
          <cell r="VJ212"/>
          <cell r="VK212"/>
          <cell r="VL212"/>
          <cell r="VM212"/>
          <cell r="VN212"/>
          <cell r="VO212"/>
          <cell r="VP212"/>
          <cell r="VQ212"/>
          <cell r="VR212"/>
          <cell r="VS212"/>
          <cell r="VT212"/>
          <cell r="VU212"/>
          <cell r="VV212"/>
          <cell r="VW212"/>
          <cell r="VX212"/>
          <cell r="VY212"/>
          <cell r="VZ212"/>
          <cell r="WA212"/>
          <cell r="WB212"/>
          <cell r="WC212"/>
          <cell r="WD212"/>
          <cell r="WE212"/>
          <cell r="WF212"/>
          <cell r="WG212"/>
          <cell r="WH212"/>
          <cell r="WI212"/>
          <cell r="WJ212"/>
          <cell r="WK212"/>
          <cell r="WL212"/>
          <cell r="WM212"/>
          <cell r="WN212"/>
          <cell r="WO212"/>
          <cell r="WP212"/>
          <cell r="WQ212"/>
          <cell r="WR212"/>
          <cell r="WS212"/>
          <cell r="WT212"/>
          <cell r="WU212"/>
          <cell r="WV212"/>
          <cell r="WW212"/>
          <cell r="WX212"/>
          <cell r="WY212"/>
          <cell r="WZ212"/>
          <cell r="XA212"/>
          <cell r="XB212"/>
          <cell r="XC212"/>
          <cell r="XD212"/>
          <cell r="XE212"/>
          <cell r="XF212"/>
          <cell r="XG212"/>
          <cell r="XH212"/>
          <cell r="XI212"/>
          <cell r="XJ212"/>
          <cell r="XK212"/>
          <cell r="XL212"/>
          <cell r="XM212"/>
          <cell r="XN212"/>
          <cell r="XO212"/>
          <cell r="XP212"/>
          <cell r="XQ212"/>
          <cell r="XR212"/>
          <cell r="XS212"/>
          <cell r="XT212"/>
          <cell r="XU212"/>
          <cell r="XV212"/>
        </row>
        <row r="213">
          <cell r="E213"/>
          <cell r="F213"/>
          <cell r="G213"/>
          <cell r="H213"/>
          <cell r="I213"/>
          <cell r="J213"/>
          <cell r="K213"/>
          <cell r="L213"/>
          <cell r="M213"/>
          <cell r="N213"/>
          <cell r="O213"/>
          <cell r="P213"/>
          <cell r="Q213"/>
          <cell r="R213"/>
          <cell r="S213"/>
          <cell r="T213"/>
          <cell r="U213"/>
          <cell r="V213"/>
          <cell r="W213"/>
          <cell r="X213"/>
          <cell r="Y213"/>
          <cell r="Z213"/>
          <cell r="AA213"/>
          <cell r="AB213"/>
          <cell r="AC213"/>
          <cell r="AD213"/>
          <cell r="AE213"/>
          <cell r="AF213"/>
          <cell r="AG213"/>
          <cell r="AH213"/>
          <cell r="AI213"/>
          <cell r="AJ213"/>
          <cell r="AK213"/>
          <cell r="AL213"/>
          <cell r="AM213"/>
          <cell r="AN213"/>
          <cell r="AO213"/>
          <cell r="AP213"/>
          <cell r="AQ213"/>
          <cell r="AR213"/>
          <cell r="AS213"/>
          <cell r="AT213"/>
          <cell r="AU213"/>
          <cell r="AV213"/>
          <cell r="AW213"/>
          <cell r="AX213"/>
          <cell r="AY213"/>
          <cell r="AZ213"/>
          <cell r="BA213"/>
          <cell r="BB213"/>
          <cell r="BC213"/>
          <cell r="BD213"/>
          <cell r="BE213"/>
          <cell r="BF213"/>
          <cell r="BG213"/>
          <cell r="BH213"/>
          <cell r="BI213"/>
          <cell r="BJ213"/>
          <cell r="BK213"/>
          <cell r="BL213"/>
          <cell r="BM213"/>
          <cell r="BN213"/>
          <cell r="BO213"/>
          <cell r="BP213"/>
          <cell r="BQ213"/>
          <cell r="BR213"/>
          <cell r="BS213"/>
          <cell r="BT213"/>
          <cell r="BU213"/>
          <cell r="BV213"/>
          <cell r="BW213"/>
          <cell r="BX213"/>
          <cell r="BY213"/>
          <cell r="BZ213"/>
          <cell r="CA213"/>
          <cell r="CB213"/>
          <cell r="CC213"/>
          <cell r="CD213"/>
          <cell r="CE213"/>
          <cell r="CF213"/>
          <cell r="CG213"/>
          <cell r="CH213"/>
          <cell r="CI213"/>
          <cell r="CJ213"/>
          <cell r="CK213"/>
          <cell r="CL213"/>
          <cell r="CM213"/>
          <cell r="CN213"/>
          <cell r="CO213"/>
          <cell r="CP213"/>
          <cell r="CQ213"/>
          <cell r="CR213"/>
          <cell r="CS213"/>
          <cell r="CT213"/>
          <cell r="CU213"/>
          <cell r="CV213"/>
          <cell r="CW213"/>
          <cell r="CX213"/>
          <cell r="CY213"/>
          <cell r="CZ213"/>
          <cell r="DA213"/>
          <cell r="DB213"/>
          <cell r="DC213"/>
          <cell r="DD213"/>
          <cell r="DE213"/>
          <cell r="DF213"/>
          <cell r="DG213"/>
          <cell r="DH213"/>
          <cell r="DI213"/>
          <cell r="DJ213"/>
          <cell r="DK213"/>
          <cell r="DL213"/>
          <cell r="DM213"/>
          <cell r="DN213"/>
          <cell r="DO213"/>
          <cell r="DP213"/>
          <cell r="DQ213"/>
          <cell r="DR213"/>
          <cell r="DS213"/>
          <cell r="DT213"/>
          <cell r="DU213"/>
          <cell r="DV213"/>
          <cell r="DW213"/>
          <cell r="DX213"/>
          <cell r="DY213"/>
          <cell r="DZ213"/>
          <cell r="EA213"/>
          <cell r="EB213"/>
          <cell r="EC213"/>
          <cell r="ED213"/>
          <cell r="EE213"/>
          <cell r="EF213"/>
          <cell r="EG213"/>
          <cell r="EH213"/>
          <cell r="EI213"/>
          <cell r="EJ213"/>
          <cell r="EK213"/>
          <cell r="EL213"/>
          <cell r="EM213"/>
          <cell r="EN213"/>
          <cell r="EO213"/>
          <cell r="EP213"/>
          <cell r="EQ213"/>
          <cell r="ER213"/>
          <cell r="ES213"/>
          <cell r="ET213"/>
          <cell r="EU213"/>
          <cell r="EV213"/>
          <cell r="EW213"/>
          <cell r="EX213"/>
          <cell r="EY213"/>
          <cell r="EZ213"/>
          <cell r="FA213"/>
          <cell r="FB213"/>
          <cell r="FC213"/>
          <cell r="FD213"/>
          <cell r="FE213"/>
          <cell r="FF213"/>
          <cell r="FG213"/>
          <cell r="FH213"/>
          <cell r="FI213"/>
          <cell r="FJ213"/>
          <cell r="FK213"/>
          <cell r="FL213"/>
          <cell r="FM213"/>
          <cell r="FN213"/>
          <cell r="FO213"/>
          <cell r="FP213"/>
          <cell r="FQ213"/>
          <cell r="FR213"/>
          <cell r="FS213"/>
          <cell r="FT213"/>
          <cell r="FU213"/>
          <cell r="FV213"/>
          <cell r="FW213"/>
          <cell r="FX213"/>
          <cell r="FY213"/>
          <cell r="FZ213"/>
          <cell r="GA213"/>
          <cell r="GB213"/>
          <cell r="GC213"/>
          <cell r="GD213"/>
          <cell r="GE213"/>
          <cell r="GF213"/>
          <cell r="GG213"/>
          <cell r="GH213"/>
          <cell r="GI213"/>
          <cell r="GJ213"/>
          <cell r="GK213"/>
          <cell r="GL213"/>
          <cell r="GM213"/>
          <cell r="GN213"/>
          <cell r="GO213"/>
          <cell r="GP213"/>
          <cell r="GQ213"/>
          <cell r="GR213"/>
          <cell r="GS213"/>
          <cell r="GT213"/>
          <cell r="GU213"/>
          <cell r="GV213"/>
          <cell r="GW213"/>
          <cell r="GX213"/>
          <cell r="GY213"/>
          <cell r="GZ213"/>
          <cell r="HA213"/>
          <cell r="HB213"/>
          <cell r="HC213"/>
          <cell r="HD213"/>
          <cell r="HE213"/>
          <cell r="HF213"/>
          <cell r="HG213"/>
          <cell r="HH213"/>
          <cell r="HI213"/>
          <cell r="HJ213"/>
          <cell r="HK213"/>
          <cell r="HL213"/>
          <cell r="HM213"/>
          <cell r="HN213"/>
          <cell r="HO213"/>
          <cell r="HP213"/>
          <cell r="HQ213"/>
          <cell r="HR213"/>
          <cell r="HS213"/>
          <cell r="HT213"/>
          <cell r="HU213"/>
          <cell r="HV213"/>
          <cell r="HW213"/>
          <cell r="HX213"/>
          <cell r="HY213"/>
          <cell r="HZ213"/>
          <cell r="IA213"/>
          <cell r="IB213"/>
          <cell r="IC213"/>
          <cell r="ID213"/>
          <cell r="IE213"/>
          <cell r="IF213"/>
          <cell r="IG213"/>
          <cell r="IH213"/>
          <cell r="II213"/>
          <cell r="IJ213"/>
          <cell r="IK213"/>
          <cell r="IL213"/>
          <cell r="IM213"/>
          <cell r="IN213"/>
          <cell r="IO213"/>
          <cell r="IP213"/>
          <cell r="IQ213"/>
          <cell r="IR213"/>
          <cell r="IS213"/>
          <cell r="IT213"/>
          <cell r="IU213"/>
          <cell r="IV213"/>
          <cell r="IW213"/>
          <cell r="IX213"/>
          <cell r="IY213"/>
          <cell r="IZ213"/>
          <cell r="JA213"/>
          <cell r="JB213"/>
          <cell r="JC213"/>
          <cell r="JD213"/>
          <cell r="JE213"/>
          <cell r="JF213"/>
          <cell r="JG213"/>
          <cell r="JH213"/>
          <cell r="JI213"/>
          <cell r="JJ213"/>
          <cell r="JK213"/>
          <cell r="JL213"/>
          <cell r="JM213"/>
          <cell r="JN213"/>
          <cell r="JO213"/>
          <cell r="JP213"/>
          <cell r="JQ213"/>
          <cell r="JR213"/>
          <cell r="JS213"/>
          <cell r="JT213"/>
          <cell r="JU213"/>
          <cell r="JV213"/>
          <cell r="JW213"/>
          <cell r="JX213"/>
          <cell r="JY213"/>
          <cell r="JZ213"/>
          <cell r="KA213"/>
          <cell r="KB213"/>
          <cell r="KC213"/>
          <cell r="KD213"/>
          <cell r="KE213"/>
          <cell r="KF213"/>
          <cell r="KG213"/>
          <cell r="KH213"/>
          <cell r="KI213"/>
          <cell r="KJ213"/>
          <cell r="KK213"/>
          <cell r="KL213"/>
          <cell r="KM213"/>
          <cell r="KN213"/>
          <cell r="KO213"/>
          <cell r="KP213"/>
          <cell r="KQ213"/>
          <cell r="KR213"/>
          <cell r="KS213"/>
          <cell r="KT213"/>
          <cell r="KU213"/>
          <cell r="KV213"/>
          <cell r="KW213"/>
          <cell r="KX213"/>
          <cell r="KY213"/>
          <cell r="KZ213"/>
          <cell r="LA213"/>
          <cell r="LB213"/>
          <cell r="LC213"/>
          <cell r="LD213"/>
          <cell r="LE213"/>
          <cell r="LF213"/>
          <cell r="LG213"/>
          <cell r="LH213"/>
          <cell r="LI213"/>
          <cell r="LJ213"/>
          <cell r="LK213"/>
          <cell r="LL213"/>
          <cell r="LM213"/>
          <cell r="LN213"/>
          <cell r="LO213"/>
          <cell r="LP213"/>
          <cell r="LQ213"/>
          <cell r="LR213"/>
          <cell r="LS213"/>
          <cell r="LT213"/>
          <cell r="LU213"/>
          <cell r="LV213"/>
          <cell r="LW213"/>
          <cell r="LX213"/>
          <cell r="LY213"/>
          <cell r="LZ213"/>
          <cell r="MA213"/>
          <cell r="MB213"/>
          <cell r="MC213"/>
          <cell r="MD213"/>
          <cell r="ME213"/>
          <cell r="MF213"/>
          <cell r="MG213"/>
          <cell r="MH213"/>
          <cell r="MI213"/>
          <cell r="MJ213"/>
          <cell r="MK213"/>
          <cell r="ML213"/>
          <cell r="MM213"/>
          <cell r="MN213"/>
          <cell r="MO213"/>
          <cell r="MP213"/>
          <cell r="MQ213"/>
          <cell r="MR213"/>
          <cell r="MS213"/>
          <cell r="MT213"/>
          <cell r="MU213"/>
          <cell r="MV213"/>
          <cell r="MW213"/>
          <cell r="MX213"/>
          <cell r="MY213"/>
          <cell r="MZ213"/>
          <cell r="NA213"/>
          <cell r="NB213"/>
          <cell r="NC213"/>
          <cell r="ND213"/>
          <cell r="NE213"/>
          <cell r="NF213"/>
          <cell r="NG213"/>
          <cell r="NH213"/>
          <cell r="NI213"/>
          <cell r="NJ213"/>
          <cell r="NK213"/>
          <cell r="NL213"/>
          <cell r="NM213"/>
          <cell r="NN213"/>
          <cell r="NO213"/>
          <cell r="NP213"/>
          <cell r="NQ213"/>
          <cell r="NR213"/>
          <cell r="NS213"/>
          <cell r="NT213"/>
          <cell r="NU213"/>
          <cell r="NV213"/>
          <cell r="NW213"/>
          <cell r="NX213"/>
          <cell r="NY213"/>
          <cell r="NZ213"/>
          <cell r="OA213"/>
          <cell r="OB213"/>
          <cell r="OC213"/>
          <cell r="OD213"/>
          <cell r="OE213"/>
          <cell r="OF213"/>
          <cell r="OG213"/>
          <cell r="OH213"/>
          <cell r="OI213"/>
          <cell r="OJ213"/>
          <cell r="OK213"/>
          <cell r="OL213"/>
          <cell r="OM213"/>
          <cell r="ON213"/>
          <cell r="OO213"/>
          <cell r="OP213"/>
          <cell r="OQ213"/>
          <cell r="OR213"/>
          <cell r="OS213"/>
          <cell r="OT213"/>
          <cell r="OU213"/>
          <cell r="OV213"/>
          <cell r="OW213"/>
          <cell r="OX213"/>
          <cell r="OY213"/>
          <cell r="OZ213"/>
          <cell r="PA213"/>
          <cell r="PB213"/>
          <cell r="PC213"/>
          <cell r="PD213"/>
          <cell r="PE213"/>
          <cell r="PF213"/>
          <cell r="PG213"/>
          <cell r="PH213"/>
          <cell r="PI213"/>
          <cell r="PJ213"/>
          <cell r="PK213"/>
          <cell r="PL213"/>
          <cell r="PM213"/>
          <cell r="PN213"/>
          <cell r="PO213"/>
          <cell r="PP213"/>
          <cell r="PQ213"/>
          <cell r="PR213"/>
          <cell r="PS213"/>
          <cell r="PT213"/>
          <cell r="PU213"/>
          <cell r="PV213"/>
          <cell r="PW213"/>
          <cell r="PX213"/>
          <cell r="PY213"/>
          <cell r="PZ213"/>
          <cell r="QA213"/>
          <cell r="QB213"/>
          <cell r="QC213"/>
          <cell r="QD213"/>
          <cell r="QE213"/>
          <cell r="QF213"/>
          <cell r="QG213"/>
          <cell r="QH213"/>
          <cell r="QI213"/>
          <cell r="QJ213"/>
          <cell r="QK213"/>
          <cell r="QL213"/>
          <cell r="QM213"/>
          <cell r="QN213"/>
          <cell r="QO213"/>
          <cell r="QP213"/>
          <cell r="QQ213"/>
          <cell r="QR213"/>
          <cell r="QS213"/>
          <cell r="QT213"/>
          <cell r="QU213"/>
          <cell r="QV213"/>
          <cell r="QW213"/>
          <cell r="QX213"/>
          <cell r="QY213"/>
          <cell r="QZ213"/>
          <cell r="RA213"/>
          <cell r="RB213"/>
          <cell r="RC213"/>
          <cell r="RD213"/>
          <cell r="RE213"/>
          <cell r="RF213"/>
          <cell r="RG213"/>
          <cell r="RH213"/>
          <cell r="RI213"/>
          <cell r="RJ213"/>
          <cell r="RK213"/>
          <cell r="RL213"/>
          <cell r="RM213"/>
          <cell r="RN213"/>
          <cell r="RO213"/>
          <cell r="RP213"/>
          <cell r="RQ213"/>
          <cell r="RR213"/>
          <cell r="RS213"/>
          <cell r="RT213"/>
          <cell r="RU213"/>
          <cell r="RV213"/>
          <cell r="RW213"/>
          <cell r="RX213"/>
          <cell r="RY213"/>
          <cell r="RZ213"/>
          <cell r="SA213"/>
          <cell r="SB213"/>
          <cell r="SC213"/>
          <cell r="SD213"/>
          <cell r="SE213"/>
          <cell r="SF213"/>
          <cell r="SG213"/>
          <cell r="SH213"/>
          <cell r="SI213"/>
          <cell r="SJ213"/>
          <cell r="SK213"/>
          <cell r="SL213"/>
          <cell r="SM213"/>
          <cell r="SN213"/>
          <cell r="SO213"/>
          <cell r="SP213"/>
          <cell r="SQ213"/>
          <cell r="SR213"/>
          <cell r="SS213"/>
          <cell r="ST213"/>
          <cell r="SU213"/>
          <cell r="SV213"/>
          <cell r="SW213"/>
          <cell r="SX213"/>
          <cell r="SY213"/>
          <cell r="SZ213"/>
          <cell r="TA213"/>
          <cell r="TB213"/>
          <cell r="TC213"/>
          <cell r="TD213"/>
          <cell r="TE213"/>
          <cell r="TF213"/>
          <cell r="TG213"/>
          <cell r="TH213"/>
          <cell r="TI213"/>
          <cell r="TJ213"/>
          <cell r="TK213"/>
          <cell r="TL213"/>
          <cell r="TM213"/>
          <cell r="TN213"/>
          <cell r="TO213"/>
          <cell r="TP213"/>
          <cell r="TQ213"/>
          <cell r="TR213"/>
          <cell r="TS213"/>
          <cell r="TT213"/>
          <cell r="TU213"/>
          <cell r="TV213"/>
          <cell r="TW213"/>
          <cell r="TX213"/>
          <cell r="TY213"/>
          <cell r="TZ213"/>
          <cell r="UA213"/>
          <cell r="UB213"/>
          <cell r="UC213"/>
          <cell r="UD213"/>
          <cell r="UE213"/>
          <cell r="UF213"/>
          <cell r="UG213"/>
          <cell r="UH213"/>
          <cell r="UI213"/>
          <cell r="UJ213"/>
          <cell r="UK213"/>
          <cell r="UL213"/>
          <cell r="UM213"/>
          <cell r="UN213"/>
          <cell r="UO213"/>
          <cell r="UP213"/>
          <cell r="UQ213"/>
          <cell r="UR213"/>
          <cell r="US213"/>
          <cell r="UT213"/>
          <cell r="UU213"/>
          <cell r="UV213"/>
          <cell r="UW213"/>
          <cell r="UX213"/>
          <cell r="UY213"/>
          <cell r="UZ213"/>
          <cell r="VA213"/>
          <cell r="VB213"/>
          <cell r="VC213"/>
          <cell r="VD213"/>
          <cell r="VE213"/>
          <cell r="VF213"/>
          <cell r="VG213"/>
          <cell r="VH213"/>
          <cell r="VI213"/>
          <cell r="VJ213"/>
          <cell r="VK213"/>
          <cell r="VL213"/>
          <cell r="VM213"/>
          <cell r="VN213"/>
          <cell r="VO213"/>
          <cell r="VP213"/>
          <cell r="VQ213"/>
          <cell r="VR213"/>
          <cell r="VS213"/>
          <cell r="VT213"/>
          <cell r="VU213"/>
          <cell r="VV213"/>
          <cell r="VW213"/>
          <cell r="VX213"/>
          <cell r="VY213"/>
          <cell r="VZ213"/>
          <cell r="WA213"/>
          <cell r="WB213"/>
          <cell r="WC213"/>
          <cell r="WD213"/>
          <cell r="WE213"/>
          <cell r="WF213"/>
          <cell r="WG213"/>
          <cell r="WH213"/>
          <cell r="WI213"/>
          <cell r="WJ213"/>
          <cell r="WK213"/>
          <cell r="WL213"/>
          <cell r="WM213"/>
          <cell r="WN213"/>
          <cell r="WO213"/>
          <cell r="WP213"/>
          <cell r="WQ213"/>
          <cell r="WR213"/>
          <cell r="WS213"/>
          <cell r="WT213"/>
          <cell r="WU213"/>
          <cell r="WV213"/>
          <cell r="WW213"/>
          <cell r="WX213"/>
          <cell r="WY213"/>
          <cell r="WZ213"/>
          <cell r="XA213"/>
          <cell r="XB213"/>
          <cell r="XC213"/>
          <cell r="XD213"/>
          <cell r="XE213"/>
          <cell r="XF213"/>
          <cell r="XG213"/>
          <cell r="XH213"/>
          <cell r="XI213"/>
          <cell r="XJ213"/>
          <cell r="XK213"/>
          <cell r="XL213"/>
          <cell r="XM213"/>
          <cell r="XN213"/>
          <cell r="XO213"/>
          <cell r="XP213"/>
          <cell r="XQ213"/>
          <cell r="XR213"/>
          <cell r="XS213"/>
          <cell r="XT213"/>
          <cell r="XU213"/>
          <cell r="XV213"/>
        </row>
        <row r="214">
          <cell r="E214" t="str">
            <v>Y</v>
          </cell>
          <cell r="F214" t="str">
            <v>N</v>
          </cell>
          <cell r="G214" t="str">
            <v>N</v>
          </cell>
          <cell r="H214" t="str">
            <v>Y</v>
          </cell>
          <cell r="I214" t="str">
            <v>Y</v>
          </cell>
          <cell r="J214" t="str">
            <v>N</v>
          </cell>
          <cell r="K214" t="str">
            <v>Y</v>
          </cell>
          <cell r="L214" t="str">
            <v>N</v>
          </cell>
          <cell r="M214" t="str">
            <v>Y</v>
          </cell>
          <cell r="N214" t="str">
            <v>Y</v>
          </cell>
          <cell r="O214"/>
          <cell r="P214" t="str">
            <v>Y</v>
          </cell>
          <cell r="Q214" t="str">
            <v>Y</v>
          </cell>
          <cell r="R214" t="str">
            <v>N</v>
          </cell>
          <cell r="S214" t="str">
            <v>N</v>
          </cell>
          <cell r="T214" t="str">
            <v>N</v>
          </cell>
          <cell r="U214" t="str">
            <v>Y</v>
          </cell>
          <cell r="V214" t="str">
            <v>Y</v>
          </cell>
          <cell r="W214" t="str">
            <v>N</v>
          </cell>
          <cell r="X214" t="str">
            <v>N</v>
          </cell>
          <cell r="Y214" t="str">
            <v>N</v>
          </cell>
          <cell r="Z214"/>
          <cell r="AA214" t="str">
            <v>N</v>
          </cell>
          <cell r="AB214" t="str">
            <v>N</v>
          </cell>
          <cell r="AC214" t="str">
            <v>N</v>
          </cell>
          <cell r="AD214" t="str">
            <v>N</v>
          </cell>
          <cell r="AE214" t="str">
            <v>N</v>
          </cell>
          <cell r="AF214" t="str">
            <v>Y</v>
          </cell>
          <cell r="AG214" t="str">
            <v>Y</v>
          </cell>
          <cell r="AH214" t="str">
            <v>N</v>
          </cell>
          <cell r="AI214" t="str">
            <v>Y</v>
          </cell>
          <cell r="AJ214" t="str">
            <v>Y</v>
          </cell>
          <cell r="AK214" t="str">
            <v>Y</v>
          </cell>
          <cell r="AL214" t="str">
            <v>N</v>
          </cell>
          <cell r="AM214" t="str">
            <v>N</v>
          </cell>
          <cell r="AN214" t="str">
            <v>Y</v>
          </cell>
          <cell r="AO214" t="str">
            <v>Y</v>
          </cell>
          <cell r="AP214" t="str">
            <v>Y</v>
          </cell>
          <cell r="AQ214" t="str">
            <v>Y</v>
          </cell>
          <cell r="AR214" t="str">
            <v>N</v>
          </cell>
          <cell r="AS214" t="str">
            <v>Y</v>
          </cell>
          <cell r="AT214" t="str">
            <v>N</v>
          </cell>
          <cell r="AU214" t="str">
            <v>Y</v>
          </cell>
          <cell r="AV214" t="str">
            <v>Y</v>
          </cell>
          <cell r="AW214" t="str">
            <v>N</v>
          </cell>
          <cell r="AX214" t="str">
            <v>N</v>
          </cell>
          <cell r="AY214"/>
          <cell r="AZ214" t="str">
            <v>Y</v>
          </cell>
          <cell r="BA214"/>
          <cell r="BB214" t="str">
            <v>N</v>
          </cell>
          <cell r="BC214" t="str">
            <v>N</v>
          </cell>
          <cell r="BD214" t="str">
            <v>N</v>
          </cell>
          <cell r="BE214" t="str">
            <v>Y</v>
          </cell>
          <cell r="BF214" t="str">
            <v>N</v>
          </cell>
          <cell r="BG214" t="str">
            <v>Y</v>
          </cell>
          <cell r="BH214" t="str">
            <v>N</v>
          </cell>
          <cell r="BI214" t="str">
            <v>N</v>
          </cell>
          <cell r="BJ214" t="str">
            <v>N</v>
          </cell>
          <cell r="BK214" t="str">
            <v>N</v>
          </cell>
          <cell r="BL214" t="str">
            <v>Y</v>
          </cell>
          <cell r="BM214" t="str">
            <v>N</v>
          </cell>
          <cell r="BN214" t="str">
            <v>Y</v>
          </cell>
          <cell r="BO214" t="str">
            <v>Y</v>
          </cell>
          <cell r="BP214" t="str">
            <v>Y</v>
          </cell>
          <cell r="BQ214" t="str">
            <v>Y</v>
          </cell>
          <cell r="BR214" t="str">
            <v>N</v>
          </cell>
          <cell r="BS214" t="str">
            <v>Y</v>
          </cell>
          <cell r="BT214" t="str">
            <v>Y</v>
          </cell>
          <cell r="BU214" t="str">
            <v>N</v>
          </cell>
          <cell r="BV214" t="str">
            <v>Y</v>
          </cell>
          <cell r="BW214" t="str">
            <v>Y</v>
          </cell>
          <cell r="BX214" t="str">
            <v>Y</v>
          </cell>
          <cell r="BY214" t="str">
            <v>Y</v>
          </cell>
          <cell r="BZ214" t="str">
            <v>N</v>
          </cell>
          <cell r="CA214" t="str">
            <v>N</v>
          </cell>
          <cell r="CB214" t="str">
            <v>N</v>
          </cell>
          <cell r="CC214" t="str">
            <v>Y</v>
          </cell>
          <cell r="CD214" t="str">
            <v>N</v>
          </cell>
          <cell r="CE214" t="str">
            <v>N</v>
          </cell>
          <cell r="CF214" t="str">
            <v>N</v>
          </cell>
          <cell r="CG214" t="str">
            <v>Y</v>
          </cell>
          <cell r="CH214" t="str">
            <v>N</v>
          </cell>
          <cell r="CI214" t="str">
            <v>Y</v>
          </cell>
          <cell r="CJ214" t="str">
            <v>N</v>
          </cell>
          <cell r="CK214" t="str">
            <v>N</v>
          </cell>
          <cell r="CL214" t="str">
            <v>N</v>
          </cell>
          <cell r="CM214"/>
          <cell r="CN214" t="str">
            <v>N</v>
          </cell>
          <cell r="CO214" t="str">
            <v>Y</v>
          </cell>
          <cell r="CP214" t="str">
            <v>Y</v>
          </cell>
          <cell r="CQ214" t="str">
            <v>N</v>
          </cell>
          <cell r="CR214"/>
          <cell r="CS214" t="str">
            <v>N</v>
          </cell>
          <cell r="CT214" t="str">
            <v>Y</v>
          </cell>
          <cell r="CU214" t="str">
            <v>N</v>
          </cell>
          <cell r="CV214" t="str">
            <v>N</v>
          </cell>
          <cell r="CW214" t="str">
            <v>Y</v>
          </cell>
          <cell r="CX214" t="str">
            <v>Y</v>
          </cell>
          <cell r="CY214" t="str">
            <v>N</v>
          </cell>
          <cell r="CZ214" t="str">
            <v>Y</v>
          </cell>
          <cell r="DA214" t="str">
            <v>N</v>
          </cell>
          <cell r="DB214" t="str">
            <v>N</v>
          </cell>
          <cell r="DC214" t="str">
            <v>Y</v>
          </cell>
          <cell r="DD214" t="str">
            <v>N</v>
          </cell>
          <cell r="DE214" t="str">
            <v>N</v>
          </cell>
          <cell r="DF214" t="str">
            <v>Y</v>
          </cell>
          <cell r="DG214" t="str">
            <v>Y</v>
          </cell>
          <cell r="DH214" t="str">
            <v>N</v>
          </cell>
          <cell r="DI214" t="str">
            <v>N</v>
          </cell>
          <cell r="DJ214" t="str">
            <v>Y</v>
          </cell>
          <cell r="DK214" t="str">
            <v>N</v>
          </cell>
          <cell r="DL214" t="str">
            <v>Y</v>
          </cell>
          <cell r="DM214" t="str">
            <v>N</v>
          </cell>
          <cell r="DN214" t="str">
            <v>N</v>
          </cell>
          <cell r="DO214" t="str">
            <v>N</v>
          </cell>
          <cell r="DP214" t="str">
            <v>N</v>
          </cell>
          <cell r="DQ214" t="str">
            <v>N</v>
          </cell>
          <cell r="DR214" t="str">
            <v>N</v>
          </cell>
          <cell r="DS214" t="str">
            <v>Y</v>
          </cell>
          <cell r="DT214" t="str">
            <v>Y</v>
          </cell>
          <cell r="DU214" t="str">
            <v>N</v>
          </cell>
          <cell r="DV214" t="str">
            <v>Y</v>
          </cell>
          <cell r="DW214" t="str">
            <v>N</v>
          </cell>
          <cell r="DX214" t="str">
            <v>N</v>
          </cell>
          <cell r="DY214" t="str">
            <v>N</v>
          </cell>
          <cell r="DZ214" t="str">
            <v>Y</v>
          </cell>
          <cell r="EA214" t="str">
            <v>N</v>
          </cell>
          <cell r="EB214"/>
          <cell r="EC214" t="str">
            <v>Y</v>
          </cell>
          <cell r="ED214" t="str">
            <v>Y</v>
          </cell>
          <cell r="EE214" t="str">
            <v>Y</v>
          </cell>
          <cell r="EF214" t="str">
            <v>N</v>
          </cell>
          <cell r="EG214" t="str">
            <v>N</v>
          </cell>
          <cell r="EH214" t="str">
            <v>N</v>
          </cell>
          <cell r="EI214" t="str">
            <v>N</v>
          </cell>
          <cell r="EJ214" t="str">
            <v>N</v>
          </cell>
          <cell r="EK214" t="str">
            <v>Y</v>
          </cell>
          <cell r="EL214"/>
          <cell r="EM214" t="str">
            <v>Y</v>
          </cell>
          <cell r="EN214" t="str">
            <v>Y</v>
          </cell>
          <cell r="EO214" t="str">
            <v>N</v>
          </cell>
          <cell r="EP214" t="str">
            <v>N</v>
          </cell>
          <cell r="EQ214" t="str">
            <v>N</v>
          </cell>
          <cell r="ER214" t="str">
            <v>Y</v>
          </cell>
          <cell r="ES214" t="str">
            <v>N</v>
          </cell>
          <cell r="ET214" t="str">
            <v>Y</v>
          </cell>
          <cell r="EU214" t="str">
            <v>N</v>
          </cell>
          <cell r="EV214" t="str">
            <v>Y</v>
          </cell>
          <cell r="EW214" t="str">
            <v>N</v>
          </cell>
          <cell r="EX214" t="str">
            <v>N</v>
          </cell>
          <cell r="EY214"/>
          <cell r="EZ214" t="str">
            <v>N</v>
          </cell>
          <cell r="FA214" t="str">
            <v>N</v>
          </cell>
          <cell r="FB214" t="str">
            <v>Y</v>
          </cell>
          <cell r="FC214" t="str">
            <v>N</v>
          </cell>
          <cell r="FD214" t="str">
            <v>N</v>
          </cell>
          <cell r="FE214" t="str">
            <v>N</v>
          </cell>
          <cell r="FF214" t="str">
            <v>N</v>
          </cell>
          <cell r="FG214" t="str">
            <v>N</v>
          </cell>
          <cell r="FH214" t="str">
            <v>N</v>
          </cell>
          <cell r="FI214" t="str">
            <v>N</v>
          </cell>
          <cell r="FJ214" t="str">
            <v>N</v>
          </cell>
          <cell r="FK214" t="str">
            <v>N</v>
          </cell>
          <cell r="FL214" t="str">
            <v>Y</v>
          </cell>
          <cell r="FM214" t="str">
            <v>N</v>
          </cell>
          <cell r="FN214" t="str">
            <v>N</v>
          </cell>
          <cell r="FO214" t="str">
            <v>N</v>
          </cell>
          <cell r="FP214" t="str">
            <v>N</v>
          </cell>
          <cell r="FQ214" t="str">
            <v>N</v>
          </cell>
          <cell r="FR214" t="str">
            <v>N</v>
          </cell>
          <cell r="FS214" t="str">
            <v>N</v>
          </cell>
          <cell r="FT214" t="str">
            <v>Y</v>
          </cell>
          <cell r="FU214" t="str">
            <v>N</v>
          </cell>
          <cell r="FV214" t="str">
            <v>N</v>
          </cell>
          <cell r="FW214" t="str">
            <v>N</v>
          </cell>
          <cell r="FX214" t="str">
            <v>N</v>
          </cell>
          <cell r="FY214" t="str">
            <v>N</v>
          </cell>
          <cell r="FZ214" t="str">
            <v>N</v>
          </cell>
          <cell r="GA214" t="str">
            <v>N</v>
          </cell>
          <cell r="GB214"/>
          <cell r="GC214" t="str">
            <v>N</v>
          </cell>
          <cell r="GD214" t="str">
            <v>Y</v>
          </cell>
          <cell r="GE214"/>
          <cell r="GF214" t="str">
            <v>N</v>
          </cell>
          <cell r="GG214" t="str">
            <v>Y</v>
          </cell>
          <cell r="GH214" t="str">
            <v>Y</v>
          </cell>
          <cell r="GI214" t="str">
            <v>Y</v>
          </cell>
          <cell r="GJ214" t="str">
            <v>Y</v>
          </cell>
          <cell r="GK214" t="str">
            <v>Y</v>
          </cell>
          <cell r="GL214" t="str">
            <v>Y</v>
          </cell>
          <cell r="GM214" t="str">
            <v>Y</v>
          </cell>
          <cell r="GN214" t="str">
            <v>Y</v>
          </cell>
          <cell r="GO214" t="str">
            <v>Y</v>
          </cell>
          <cell r="GP214" t="str">
            <v>Y</v>
          </cell>
          <cell r="GQ214" t="str">
            <v>Y</v>
          </cell>
          <cell r="GR214" t="str">
            <v>Y</v>
          </cell>
          <cell r="GS214" t="str">
            <v>Y</v>
          </cell>
          <cell r="GT214" t="str">
            <v>Y</v>
          </cell>
          <cell r="GU214" t="str">
            <v>Y</v>
          </cell>
          <cell r="GV214" t="str">
            <v>Y</v>
          </cell>
          <cell r="GW214" t="str">
            <v>Y</v>
          </cell>
          <cell r="GX214" t="str">
            <v>Y</v>
          </cell>
          <cell r="GY214" t="str">
            <v>Y</v>
          </cell>
          <cell r="GZ214" t="str">
            <v>Y</v>
          </cell>
          <cell r="HA214" t="str">
            <v>Y</v>
          </cell>
          <cell r="HB214" t="str">
            <v>Y</v>
          </cell>
          <cell r="HC214" t="str">
            <v>Y</v>
          </cell>
          <cell r="HD214" t="str">
            <v>N</v>
          </cell>
          <cell r="HE214" t="str">
            <v>Y</v>
          </cell>
          <cell r="HF214"/>
          <cell r="HG214" t="str">
            <v>Y</v>
          </cell>
          <cell r="HH214" t="str">
            <v>N</v>
          </cell>
          <cell r="HI214" t="str">
            <v>Y</v>
          </cell>
          <cell r="HJ214" t="str">
            <v>Y</v>
          </cell>
          <cell r="HK214" t="str">
            <v>Y</v>
          </cell>
          <cell r="HL214" t="str">
            <v>N</v>
          </cell>
          <cell r="HM214" t="str">
            <v>Y</v>
          </cell>
          <cell r="HN214" t="str">
            <v>Y</v>
          </cell>
          <cell r="HO214" t="str">
            <v>Y</v>
          </cell>
          <cell r="HP214"/>
          <cell r="HQ214" t="str">
            <v>Y</v>
          </cell>
          <cell r="HR214" t="str">
            <v>Y</v>
          </cell>
          <cell r="HS214" t="str">
            <v>Y</v>
          </cell>
          <cell r="HT214" t="str">
            <v>Y</v>
          </cell>
          <cell r="HU214" t="str">
            <v>Y</v>
          </cell>
          <cell r="HV214" t="str">
            <v>Y</v>
          </cell>
          <cell r="HW214" t="str">
            <v>Y</v>
          </cell>
          <cell r="HX214" t="str">
            <v>Y</v>
          </cell>
          <cell r="HY214"/>
          <cell r="HZ214" t="str">
            <v>Y</v>
          </cell>
          <cell r="IA214" t="str">
            <v>Y</v>
          </cell>
          <cell r="IB214" t="str">
            <v>Y</v>
          </cell>
          <cell r="IC214" t="str">
            <v>Y</v>
          </cell>
          <cell r="ID214" t="str">
            <v>Y</v>
          </cell>
          <cell r="IE214" t="str">
            <v>Y</v>
          </cell>
          <cell r="IF214" t="str">
            <v>N</v>
          </cell>
          <cell r="IG214" t="str">
            <v>Y</v>
          </cell>
          <cell r="IH214" t="str">
            <v>Y</v>
          </cell>
          <cell r="II214"/>
          <cell r="IJ214" t="str">
            <v>Y</v>
          </cell>
          <cell r="IK214" t="str">
            <v>Y</v>
          </cell>
          <cell r="IL214" t="str">
            <v>Y</v>
          </cell>
          <cell r="IM214" t="str">
            <v>N</v>
          </cell>
          <cell r="IN214"/>
          <cell r="IO214" t="str">
            <v>Y</v>
          </cell>
          <cell r="IP214" t="str">
            <v>N</v>
          </cell>
          <cell r="IQ214" t="str">
            <v>N</v>
          </cell>
          <cell r="IR214" t="str">
            <v>Y</v>
          </cell>
          <cell r="IS214" t="str">
            <v>Y</v>
          </cell>
          <cell r="IT214" t="str">
            <v>Y</v>
          </cell>
          <cell r="IU214" t="str">
            <v>Y</v>
          </cell>
          <cell r="IV214" t="str">
            <v>Y</v>
          </cell>
          <cell r="IW214"/>
          <cell r="IX214" t="str">
            <v>Y</v>
          </cell>
          <cell r="IY214" t="str">
            <v>N</v>
          </cell>
          <cell r="IZ214" t="str">
            <v>Y</v>
          </cell>
          <cell r="JA214" t="str">
            <v>Y</v>
          </cell>
          <cell r="JB214" t="str">
            <v>Y</v>
          </cell>
          <cell r="JC214" t="str">
            <v>Y</v>
          </cell>
          <cell r="JD214" t="str">
            <v>Y</v>
          </cell>
          <cell r="JE214" t="str">
            <v>Y</v>
          </cell>
          <cell r="JF214" t="str">
            <v>Y</v>
          </cell>
          <cell r="JG214"/>
          <cell r="JH214" t="str">
            <v>Y</v>
          </cell>
          <cell r="JI214"/>
          <cell r="JJ214" t="str">
            <v>Y</v>
          </cell>
          <cell r="JK214" t="str">
            <v>Y</v>
          </cell>
          <cell r="JL214" t="str">
            <v>Y</v>
          </cell>
          <cell r="JM214" t="str">
            <v>Y</v>
          </cell>
          <cell r="JN214" t="str">
            <v>Y</v>
          </cell>
          <cell r="JO214" t="str">
            <v>Y</v>
          </cell>
          <cell r="JP214" t="str">
            <v>Y</v>
          </cell>
          <cell r="JQ214" t="str">
            <v>Y</v>
          </cell>
          <cell r="JR214" t="str">
            <v>Y</v>
          </cell>
          <cell r="JS214" t="str">
            <v>Y</v>
          </cell>
          <cell r="JT214" t="str">
            <v>Y</v>
          </cell>
          <cell r="JU214" t="str">
            <v>Y</v>
          </cell>
          <cell r="JV214" t="str">
            <v>Y</v>
          </cell>
          <cell r="JW214" t="str">
            <v>Y</v>
          </cell>
          <cell r="JX214" t="str">
            <v>Y</v>
          </cell>
          <cell r="JY214" t="str">
            <v>Y</v>
          </cell>
          <cell r="JZ214" t="str">
            <v>Y</v>
          </cell>
          <cell r="KA214" t="str">
            <v>Y</v>
          </cell>
          <cell r="KB214" t="str">
            <v>Y</v>
          </cell>
          <cell r="KC214" t="str">
            <v>Y</v>
          </cell>
          <cell r="KD214" t="str">
            <v>Y</v>
          </cell>
          <cell r="KE214" t="str">
            <v>Y</v>
          </cell>
          <cell r="KF214" t="str">
            <v>N</v>
          </cell>
          <cell r="KG214" t="str">
            <v>N</v>
          </cell>
          <cell r="KH214"/>
          <cell r="KI214" t="str">
            <v>N</v>
          </cell>
          <cell r="KJ214" t="str">
            <v>Y</v>
          </cell>
          <cell r="KK214" t="str">
            <v>N</v>
          </cell>
          <cell r="KL214" t="str">
            <v>Y</v>
          </cell>
          <cell r="KM214" t="str">
            <v>N</v>
          </cell>
          <cell r="KN214" t="str">
            <v>N</v>
          </cell>
          <cell r="KO214" t="str">
            <v>N</v>
          </cell>
          <cell r="KP214" t="str">
            <v>Y</v>
          </cell>
          <cell r="KQ214" t="str">
            <v>N</v>
          </cell>
          <cell r="KR214" t="str">
            <v>N</v>
          </cell>
          <cell r="KS214" t="str">
            <v>Y</v>
          </cell>
          <cell r="KT214" t="str">
            <v>Y</v>
          </cell>
          <cell r="KU214" t="str">
            <v>N</v>
          </cell>
          <cell r="KV214" t="str">
            <v>Y</v>
          </cell>
          <cell r="KW214" t="str">
            <v>Y</v>
          </cell>
          <cell r="KX214" t="str">
            <v>Y</v>
          </cell>
          <cell r="KY214" t="str">
            <v>Y</v>
          </cell>
          <cell r="KZ214" t="str">
            <v>N</v>
          </cell>
          <cell r="LA214" t="str">
            <v>N</v>
          </cell>
          <cell r="LB214" t="str">
            <v>N</v>
          </cell>
          <cell r="LC214" t="str">
            <v>N</v>
          </cell>
          <cell r="LD214" t="str">
            <v>Y</v>
          </cell>
          <cell r="LE214" t="str">
            <v>Y</v>
          </cell>
          <cell r="LF214" t="str">
            <v>N</v>
          </cell>
          <cell r="LG214" t="str">
            <v>N</v>
          </cell>
          <cell r="LH214" t="str">
            <v>Y</v>
          </cell>
          <cell r="LI214" t="str">
            <v>Y</v>
          </cell>
          <cell r="LJ214" t="str">
            <v>N</v>
          </cell>
          <cell r="LK214" t="str">
            <v>Y</v>
          </cell>
          <cell r="LL214" t="str">
            <v>N</v>
          </cell>
          <cell r="LM214" t="str">
            <v>Y</v>
          </cell>
          <cell r="LN214" t="str">
            <v>N</v>
          </cell>
          <cell r="LO214" t="str">
            <v>N</v>
          </cell>
          <cell r="LP214" t="str">
            <v>Y</v>
          </cell>
          <cell r="LQ214" t="str">
            <v>Y</v>
          </cell>
          <cell r="LR214"/>
          <cell r="LS214" t="str">
            <v>N</v>
          </cell>
          <cell r="LT214" t="str">
            <v>Y</v>
          </cell>
          <cell r="LU214" t="str">
            <v>N</v>
          </cell>
          <cell r="LV214" t="str">
            <v>N</v>
          </cell>
          <cell r="LW214" t="str">
            <v>N</v>
          </cell>
          <cell r="LX214" t="str">
            <v>Y</v>
          </cell>
          <cell r="LY214" t="str">
            <v>N</v>
          </cell>
          <cell r="LZ214" t="str">
            <v>N</v>
          </cell>
          <cell r="MA214" t="str">
            <v>Y</v>
          </cell>
          <cell r="MB214" t="str">
            <v>Y</v>
          </cell>
          <cell r="MC214" t="str">
            <v>Y</v>
          </cell>
          <cell r="MD214" t="str">
            <v>N</v>
          </cell>
          <cell r="ME214" t="str">
            <v>Y</v>
          </cell>
          <cell r="MF214" t="str">
            <v>N</v>
          </cell>
          <cell r="MG214" t="str">
            <v>N</v>
          </cell>
          <cell r="MH214" t="str">
            <v>N</v>
          </cell>
          <cell r="MI214" t="str">
            <v>Y</v>
          </cell>
          <cell r="MJ214" t="str">
            <v>Y</v>
          </cell>
          <cell r="MK214" t="str">
            <v>Y</v>
          </cell>
          <cell r="ML214" t="str">
            <v>N</v>
          </cell>
          <cell r="MM214" t="str">
            <v>Y</v>
          </cell>
          <cell r="MN214" t="str">
            <v>Y</v>
          </cell>
          <cell r="MO214" t="str">
            <v>Y</v>
          </cell>
          <cell r="MP214" t="str">
            <v>N</v>
          </cell>
          <cell r="MQ214"/>
          <cell r="MR214" t="str">
            <v>Y</v>
          </cell>
          <cell r="MS214" t="str">
            <v>Y</v>
          </cell>
          <cell r="MT214" t="str">
            <v>Y</v>
          </cell>
          <cell r="MU214" t="str">
            <v>N</v>
          </cell>
          <cell r="MV214" t="str">
            <v>Y</v>
          </cell>
          <cell r="MW214" t="str">
            <v>N</v>
          </cell>
          <cell r="MX214" t="str">
            <v>Y</v>
          </cell>
          <cell r="MY214" t="str">
            <v>Y</v>
          </cell>
          <cell r="MZ214" t="str">
            <v>N</v>
          </cell>
          <cell r="NA214" t="str">
            <v>N</v>
          </cell>
          <cell r="NB214" t="str">
            <v>Y</v>
          </cell>
          <cell r="NC214" t="str">
            <v>N</v>
          </cell>
          <cell r="ND214" t="str">
            <v>N</v>
          </cell>
          <cell r="NE214" t="str">
            <v>N</v>
          </cell>
          <cell r="NF214" t="str">
            <v>N</v>
          </cell>
          <cell r="NG214" t="str">
            <v>Y</v>
          </cell>
          <cell r="NH214" t="str">
            <v>N</v>
          </cell>
          <cell r="NI214" t="str">
            <v>Y</v>
          </cell>
          <cell r="NJ214" t="str">
            <v>N</v>
          </cell>
          <cell r="NK214" t="str">
            <v>N</v>
          </cell>
          <cell r="NL214" t="str">
            <v>Y</v>
          </cell>
          <cell r="NM214" t="str">
            <v>N</v>
          </cell>
          <cell r="NN214" t="str">
            <v>Y</v>
          </cell>
          <cell r="NO214" t="str">
            <v>N</v>
          </cell>
          <cell r="NP214" t="str">
            <v>N</v>
          </cell>
          <cell r="NQ214" t="str">
            <v>Y</v>
          </cell>
          <cell r="NR214" t="str">
            <v>Y</v>
          </cell>
          <cell r="NS214"/>
          <cell r="NT214"/>
          <cell r="NU214" t="str">
            <v>Y</v>
          </cell>
          <cell r="NV214" t="str">
            <v>Y</v>
          </cell>
          <cell r="NW214" t="str">
            <v>Y</v>
          </cell>
          <cell r="NX214" t="str">
            <v>N</v>
          </cell>
          <cell r="NY214" t="str">
            <v>N</v>
          </cell>
          <cell r="NZ214" t="str">
            <v>N</v>
          </cell>
          <cell r="OA214" t="str">
            <v>Y</v>
          </cell>
          <cell r="OB214" t="str">
            <v>N</v>
          </cell>
          <cell r="OC214"/>
          <cell r="OD214" t="str">
            <v>N</v>
          </cell>
          <cell r="OE214" t="str">
            <v>Y</v>
          </cell>
          <cell r="OF214" t="str">
            <v>N</v>
          </cell>
          <cell r="OG214" t="str">
            <v>N</v>
          </cell>
          <cell r="OH214"/>
          <cell r="OI214" t="str">
            <v>N</v>
          </cell>
          <cell r="OJ214" t="str">
            <v>N</v>
          </cell>
          <cell r="OK214" t="str">
            <v>N</v>
          </cell>
          <cell r="OL214" t="str">
            <v>Y</v>
          </cell>
          <cell r="OM214" t="str">
            <v>N</v>
          </cell>
          <cell r="ON214" t="str">
            <v>Y</v>
          </cell>
          <cell r="OO214" t="str">
            <v>N</v>
          </cell>
          <cell r="OP214"/>
          <cell r="OQ214" t="str">
            <v>N</v>
          </cell>
          <cell r="OR214" t="str">
            <v>N</v>
          </cell>
          <cell r="OS214" t="str">
            <v>N</v>
          </cell>
          <cell r="OT214"/>
          <cell r="OU214" t="str">
            <v>Y</v>
          </cell>
          <cell r="OV214" t="str">
            <v>Y</v>
          </cell>
          <cell r="OW214" t="str">
            <v>Y</v>
          </cell>
          <cell r="OX214" t="str">
            <v>Y</v>
          </cell>
          <cell r="OY214" t="str">
            <v>Y</v>
          </cell>
          <cell r="OZ214" t="str">
            <v>Y</v>
          </cell>
          <cell r="PA214" t="str">
            <v>Y</v>
          </cell>
          <cell r="PB214" t="str">
            <v>Y</v>
          </cell>
          <cell r="PC214" t="str">
            <v>N</v>
          </cell>
          <cell r="PD214" t="str">
            <v>Y</v>
          </cell>
          <cell r="PE214" t="str">
            <v>Y</v>
          </cell>
          <cell r="PF214" t="str">
            <v>N</v>
          </cell>
          <cell r="PG214" t="str">
            <v>Y</v>
          </cell>
          <cell r="PH214" t="str">
            <v>N</v>
          </cell>
          <cell r="PI214" t="str">
            <v>Y</v>
          </cell>
          <cell r="PJ214" t="str">
            <v>N</v>
          </cell>
          <cell r="PK214" t="str">
            <v>Y</v>
          </cell>
          <cell r="PL214" t="str">
            <v>Y</v>
          </cell>
          <cell r="PM214" t="str">
            <v>Y</v>
          </cell>
          <cell r="PN214" t="str">
            <v>N</v>
          </cell>
          <cell r="PO214" t="str">
            <v>Y</v>
          </cell>
          <cell r="PP214" t="str">
            <v>N</v>
          </cell>
          <cell r="PQ214" t="str">
            <v>N</v>
          </cell>
          <cell r="PR214" t="str">
            <v>Y</v>
          </cell>
          <cell r="PS214" t="str">
            <v>Y</v>
          </cell>
          <cell r="PT214" t="str">
            <v>N</v>
          </cell>
          <cell r="PU214" t="str">
            <v>N</v>
          </cell>
          <cell r="PV214" t="str">
            <v>N</v>
          </cell>
          <cell r="PW214" t="str">
            <v>Y</v>
          </cell>
          <cell r="PX214" t="str">
            <v>Y</v>
          </cell>
          <cell r="PY214" t="str">
            <v>N</v>
          </cell>
          <cell r="PZ214" t="str">
            <v>Y</v>
          </cell>
          <cell r="QA214"/>
          <cell r="QB214" t="str">
            <v>N</v>
          </cell>
          <cell r="QC214" t="str">
            <v>N</v>
          </cell>
          <cell r="QD214" t="str">
            <v>N</v>
          </cell>
          <cell r="QE214" t="str">
            <v>N</v>
          </cell>
          <cell r="QF214" t="str">
            <v>N</v>
          </cell>
          <cell r="QG214" t="str">
            <v>N</v>
          </cell>
          <cell r="QH214" t="str">
            <v>Y</v>
          </cell>
          <cell r="QI214" t="str">
            <v>N</v>
          </cell>
          <cell r="QJ214" t="str">
            <v>Y</v>
          </cell>
          <cell r="QK214" t="str">
            <v>N</v>
          </cell>
          <cell r="QL214" t="str">
            <v>Y</v>
          </cell>
          <cell r="QM214" t="str">
            <v>N</v>
          </cell>
          <cell r="QN214" t="str">
            <v>N</v>
          </cell>
          <cell r="QO214" t="str">
            <v>N</v>
          </cell>
          <cell r="QP214" t="str">
            <v>Y</v>
          </cell>
          <cell r="QQ214" t="str">
            <v>Y</v>
          </cell>
          <cell r="QR214" t="str">
            <v>Y</v>
          </cell>
          <cell r="QS214" t="str">
            <v>Y</v>
          </cell>
          <cell r="QT214" t="str">
            <v>N</v>
          </cell>
          <cell r="QU214" t="str">
            <v>N</v>
          </cell>
          <cell r="QV214" t="str">
            <v>N</v>
          </cell>
          <cell r="QW214" t="str">
            <v>Y</v>
          </cell>
          <cell r="QX214" t="str">
            <v>Y</v>
          </cell>
          <cell r="QY214" t="str">
            <v>Y</v>
          </cell>
          <cell r="QZ214"/>
          <cell r="RA214" t="str">
            <v>N</v>
          </cell>
          <cell r="RB214" t="str">
            <v>N</v>
          </cell>
          <cell r="RC214" t="str">
            <v>N</v>
          </cell>
          <cell r="RD214" t="str">
            <v>Y</v>
          </cell>
          <cell r="RE214" t="str">
            <v>N</v>
          </cell>
          <cell r="RF214" t="str">
            <v>Y</v>
          </cell>
          <cell r="RG214" t="str">
            <v>Y</v>
          </cell>
          <cell r="RH214" t="str">
            <v>N</v>
          </cell>
          <cell r="RI214" t="str">
            <v>Y</v>
          </cell>
          <cell r="RJ214" t="str">
            <v>Y</v>
          </cell>
          <cell r="RK214" t="str">
            <v>N</v>
          </cell>
          <cell r="RL214" t="str">
            <v>Y</v>
          </cell>
          <cell r="RM214"/>
          <cell r="RN214" t="str">
            <v>Y</v>
          </cell>
          <cell r="RO214" t="str">
            <v>Y</v>
          </cell>
          <cell r="RP214" t="str">
            <v>Y</v>
          </cell>
          <cell r="RQ214" t="str">
            <v>Y</v>
          </cell>
          <cell r="RR214" t="str">
            <v>Y</v>
          </cell>
          <cell r="RS214" t="str">
            <v>N</v>
          </cell>
          <cell r="RT214" t="str">
            <v>N</v>
          </cell>
          <cell r="RU214" t="str">
            <v>N</v>
          </cell>
          <cell r="RV214" t="str">
            <v>Y</v>
          </cell>
          <cell r="RW214" t="str">
            <v>N</v>
          </cell>
          <cell r="RX214" t="str">
            <v>N</v>
          </cell>
          <cell r="RY214"/>
          <cell r="RZ214" t="str">
            <v>N</v>
          </cell>
          <cell r="SA214" t="str">
            <v>Y</v>
          </cell>
          <cell r="SB214" t="str">
            <v>N</v>
          </cell>
          <cell r="SC214"/>
          <cell r="SD214" t="str">
            <v>N</v>
          </cell>
          <cell r="SE214" t="str">
            <v>Y</v>
          </cell>
          <cell r="SF214" t="str">
            <v>N</v>
          </cell>
          <cell r="SG214" t="str">
            <v>Y</v>
          </cell>
          <cell r="SH214" t="str">
            <v>Y</v>
          </cell>
          <cell r="SI214" t="str">
            <v>N</v>
          </cell>
          <cell r="SJ214" t="str">
            <v>Y</v>
          </cell>
          <cell r="SK214" t="str">
            <v>N</v>
          </cell>
          <cell r="SL214" t="str">
            <v>N</v>
          </cell>
          <cell r="SM214"/>
          <cell r="SN214" t="str">
            <v>N</v>
          </cell>
          <cell r="SO214" t="str">
            <v>Y</v>
          </cell>
          <cell r="SP214" t="str">
            <v>Y</v>
          </cell>
          <cell r="SQ214" t="str">
            <v>N</v>
          </cell>
          <cell r="SR214" t="str">
            <v>N</v>
          </cell>
          <cell r="SS214" t="str">
            <v>N</v>
          </cell>
          <cell r="ST214" t="str">
            <v>N</v>
          </cell>
          <cell r="SU214" t="str">
            <v>N</v>
          </cell>
          <cell r="SV214" t="str">
            <v>N</v>
          </cell>
          <cell r="SW214" t="str">
            <v>N</v>
          </cell>
          <cell r="SX214" t="str">
            <v>Y</v>
          </cell>
          <cell r="SY214" t="str">
            <v>N</v>
          </cell>
          <cell r="SZ214" t="str">
            <v>N</v>
          </cell>
          <cell r="TA214" t="str">
            <v>Y</v>
          </cell>
          <cell r="TB214" t="str">
            <v>Y</v>
          </cell>
          <cell r="TC214" t="str">
            <v>Y</v>
          </cell>
          <cell r="TD214" t="str">
            <v>Y</v>
          </cell>
          <cell r="TE214" t="str">
            <v>Y</v>
          </cell>
          <cell r="TF214" t="str">
            <v>Y</v>
          </cell>
          <cell r="TG214" t="str">
            <v>Y</v>
          </cell>
          <cell r="TH214" t="str">
            <v>Y</v>
          </cell>
          <cell r="TI214" t="str">
            <v>Y</v>
          </cell>
          <cell r="TJ214" t="str">
            <v>Y</v>
          </cell>
          <cell r="TK214" t="str">
            <v>Y</v>
          </cell>
          <cell r="TL214" t="str">
            <v>Y</v>
          </cell>
          <cell r="TM214" t="str">
            <v>N</v>
          </cell>
          <cell r="TN214" t="str">
            <v>Y</v>
          </cell>
          <cell r="TO214" t="str">
            <v>Y</v>
          </cell>
          <cell r="TP214" t="str">
            <v>Y</v>
          </cell>
          <cell r="TQ214" t="str">
            <v>Y</v>
          </cell>
          <cell r="TR214"/>
          <cell r="TS214" t="str">
            <v>Y</v>
          </cell>
          <cell r="TT214" t="str">
            <v>Y</v>
          </cell>
          <cell r="TU214" t="str">
            <v>Y</v>
          </cell>
          <cell r="TV214" t="str">
            <v>Y</v>
          </cell>
          <cell r="TW214" t="str">
            <v>Y</v>
          </cell>
          <cell r="TX214" t="str">
            <v>Y</v>
          </cell>
          <cell r="TY214" t="str">
            <v>Y</v>
          </cell>
          <cell r="TZ214" t="str">
            <v>N</v>
          </cell>
          <cell r="UA214" t="str">
            <v>N</v>
          </cell>
          <cell r="UB214" t="str">
            <v>N</v>
          </cell>
          <cell r="UC214" t="str">
            <v>Y</v>
          </cell>
          <cell r="UD214" t="str">
            <v>Y</v>
          </cell>
          <cell r="UE214" t="str">
            <v>N</v>
          </cell>
          <cell r="UF214" t="str">
            <v>N</v>
          </cell>
          <cell r="UG214" t="str">
            <v>Y</v>
          </cell>
          <cell r="UH214" t="str">
            <v>Y</v>
          </cell>
          <cell r="UI214" t="str">
            <v>Y</v>
          </cell>
          <cell r="UJ214" t="str">
            <v>Y</v>
          </cell>
          <cell r="UK214" t="str">
            <v>Y</v>
          </cell>
          <cell r="UL214" t="str">
            <v>Y</v>
          </cell>
          <cell r="UM214" t="str">
            <v>Y</v>
          </cell>
          <cell r="UN214" t="str">
            <v>N</v>
          </cell>
          <cell r="UO214"/>
          <cell r="UP214" t="str">
            <v>Y</v>
          </cell>
          <cell r="UQ214" t="str">
            <v>Y</v>
          </cell>
          <cell r="UR214"/>
          <cell r="US214" t="str">
            <v>N</v>
          </cell>
          <cell r="UT214" t="str">
            <v>N</v>
          </cell>
          <cell r="UU214" t="str">
            <v>Y</v>
          </cell>
          <cell r="UV214" t="str">
            <v>Y</v>
          </cell>
          <cell r="UW214" t="str">
            <v>Y</v>
          </cell>
          <cell r="UX214" t="str">
            <v>N</v>
          </cell>
          <cell r="UY214" t="str">
            <v>N</v>
          </cell>
          <cell r="UZ214" t="str">
            <v>Y</v>
          </cell>
          <cell r="VA214" t="str">
            <v>Y</v>
          </cell>
          <cell r="VB214" t="str">
            <v>Y</v>
          </cell>
          <cell r="VC214" t="str">
            <v>Y</v>
          </cell>
          <cell r="VD214" t="str">
            <v>Y</v>
          </cell>
          <cell r="VE214" t="str">
            <v>Y</v>
          </cell>
          <cell r="VF214" t="str">
            <v>Y</v>
          </cell>
          <cell r="VG214"/>
          <cell r="VH214" t="str">
            <v>Y</v>
          </cell>
          <cell r="VI214" t="str">
            <v>Y</v>
          </cell>
          <cell r="VJ214" t="str">
            <v>Y</v>
          </cell>
          <cell r="VK214" t="str">
            <v>Y</v>
          </cell>
          <cell r="VL214" t="str">
            <v>Y</v>
          </cell>
          <cell r="VM214"/>
          <cell r="VN214" t="str">
            <v>N</v>
          </cell>
          <cell r="VO214" t="str">
            <v>Y</v>
          </cell>
          <cell r="VP214"/>
          <cell r="VQ214" t="str">
            <v>N</v>
          </cell>
          <cell r="VR214" t="str">
            <v>N</v>
          </cell>
          <cell r="VS214" t="str">
            <v>Y</v>
          </cell>
          <cell r="VT214" t="str">
            <v>N</v>
          </cell>
          <cell r="VU214" t="str">
            <v>Y</v>
          </cell>
          <cell r="VV214" t="str">
            <v>Y</v>
          </cell>
          <cell r="VW214" t="str">
            <v>Y</v>
          </cell>
          <cell r="VX214"/>
          <cell r="VY214" t="str">
            <v>N</v>
          </cell>
          <cell r="VZ214" t="str">
            <v>N</v>
          </cell>
          <cell r="WA214"/>
          <cell r="WB214"/>
          <cell r="WC214" t="str">
            <v>N</v>
          </cell>
          <cell r="WD214" t="str">
            <v>N</v>
          </cell>
          <cell r="WE214" t="str">
            <v>N</v>
          </cell>
          <cell r="WF214"/>
          <cell r="WG214" t="str">
            <v>Y</v>
          </cell>
          <cell r="WH214" t="str">
            <v>N</v>
          </cell>
          <cell r="WI214" t="str">
            <v>N</v>
          </cell>
          <cell r="WJ214"/>
          <cell r="WK214"/>
          <cell r="WL214" t="str">
            <v>N</v>
          </cell>
          <cell r="WM214" t="str">
            <v>N</v>
          </cell>
          <cell r="WN214" t="str">
            <v>N</v>
          </cell>
          <cell r="WO214" t="str">
            <v>Y</v>
          </cell>
          <cell r="WP214"/>
          <cell r="WQ214"/>
          <cell r="WR214"/>
          <cell r="WS214" t="str">
            <v>N</v>
          </cell>
          <cell r="WT214" t="str">
            <v>N</v>
          </cell>
          <cell r="WU214" t="str">
            <v>N</v>
          </cell>
          <cell r="WV214" t="str">
            <v>N</v>
          </cell>
          <cell r="WW214" t="str">
            <v>N</v>
          </cell>
          <cell r="WX214" t="str">
            <v>N</v>
          </cell>
          <cell r="WY214" t="str">
            <v>N</v>
          </cell>
          <cell r="WZ214" t="str">
            <v>Y</v>
          </cell>
          <cell r="XA214"/>
          <cell r="XB214" t="str">
            <v>Y</v>
          </cell>
          <cell r="XC214"/>
          <cell r="XD214"/>
          <cell r="XE214"/>
          <cell r="XF214"/>
          <cell r="XG214"/>
          <cell r="XH214"/>
          <cell r="XI214" t="str">
            <v>Y</v>
          </cell>
          <cell r="XJ214"/>
          <cell r="XK214" t="str">
            <v>Y</v>
          </cell>
          <cell r="XL214" t="str">
            <v>N</v>
          </cell>
          <cell r="XM214"/>
          <cell r="XN214" t="str">
            <v>N</v>
          </cell>
          <cell r="XO214"/>
          <cell r="XP214" t="str">
            <v>N</v>
          </cell>
          <cell r="XQ214" t="str">
            <v>N</v>
          </cell>
          <cell r="XR214" t="str">
            <v>Y</v>
          </cell>
          <cell r="XS214" t="str">
            <v>Y</v>
          </cell>
          <cell r="XT214" t="str">
            <v>Y</v>
          </cell>
          <cell r="XU214" t="str">
            <v>Y</v>
          </cell>
          <cell r="XV214" t="str">
            <v>Y</v>
          </cell>
        </row>
        <row r="215">
          <cell r="E215" t="str">
            <v>N</v>
          </cell>
          <cell r="F215" t="str">
            <v>N</v>
          </cell>
          <cell r="G215" t="str">
            <v>N</v>
          </cell>
          <cell r="H215" t="str">
            <v>Y</v>
          </cell>
          <cell r="I215" t="str">
            <v>Y</v>
          </cell>
          <cell r="J215" t="str">
            <v>N</v>
          </cell>
          <cell r="K215" t="str">
            <v>Y</v>
          </cell>
          <cell r="L215" t="str">
            <v>N</v>
          </cell>
          <cell r="M215" t="str">
            <v>Y</v>
          </cell>
          <cell r="N215" t="str">
            <v>Y</v>
          </cell>
          <cell r="O215"/>
          <cell r="P215" t="str">
            <v>Y</v>
          </cell>
          <cell r="Q215" t="str">
            <v>N</v>
          </cell>
          <cell r="R215" t="str">
            <v>N</v>
          </cell>
          <cell r="S215" t="str">
            <v>N</v>
          </cell>
          <cell r="T215" t="str">
            <v>N</v>
          </cell>
          <cell r="U215" t="str">
            <v>N</v>
          </cell>
          <cell r="V215" t="str">
            <v>Y</v>
          </cell>
          <cell r="W215" t="str">
            <v>N</v>
          </cell>
          <cell r="X215" t="str">
            <v>N</v>
          </cell>
          <cell r="Y215" t="str">
            <v>N</v>
          </cell>
          <cell r="Z215"/>
          <cell r="AA215" t="str">
            <v>N</v>
          </cell>
          <cell r="AB215" t="str">
            <v>N</v>
          </cell>
          <cell r="AC215" t="str">
            <v>N</v>
          </cell>
          <cell r="AD215" t="str">
            <v>N</v>
          </cell>
          <cell r="AE215" t="str">
            <v>N</v>
          </cell>
          <cell r="AF215" t="str">
            <v>Y</v>
          </cell>
          <cell r="AG215" t="str">
            <v>Y</v>
          </cell>
          <cell r="AH215" t="str">
            <v>N</v>
          </cell>
          <cell r="AI215" t="str">
            <v>N</v>
          </cell>
          <cell r="AJ215" t="str">
            <v>N</v>
          </cell>
          <cell r="AK215" t="str">
            <v>N</v>
          </cell>
          <cell r="AL215" t="str">
            <v>N</v>
          </cell>
          <cell r="AM215" t="str">
            <v>Y</v>
          </cell>
          <cell r="AN215" t="str">
            <v>N</v>
          </cell>
          <cell r="AO215" t="str">
            <v>Y</v>
          </cell>
          <cell r="AP215" t="str">
            <v>N</v>
          </cell>
          <cell r="AQ215" t="str">
            <v>N</v>
          </cell>
          <cell r="AR215" t="str">
            <v>N</v>
          </cell>
          <cell r="AS215" t="str">
            <v>N</v>
          </cell>
          <cell r="AT215" t="str">
            <v>N</v>
          </cell>
          <cell r="AU215" t="str">
            <v>N</v>
          </cell>
          <cell r="AV215" t="str">
            <v>Y</v>
          </cell>
          <cell r="AW215" t="str">
            <v>N</v>
          </cell>
          <cell r="AX215" t="str">
            <v>N</v>
          </cell>
          <cell r="AY215"/>
          <cell r="AZ215" t="str">
            <v>N</v>
          </cell>
          <cell r="BA215"/>
          <cell r="BB215" t="str">
            <v>N</v>
          </cell>
          <cell r="BC215" t="str">
            <v>N</v>
          </cell>
          <cell r="BD215" t="str">
            <v>N</v>
          </cell>
          <cell r="BE215" t="str">
            <v>Y</v>
          </cell>
          <cell r="BF215" t="str">
            <v>N</v>
          </cell>
          <cell r="BG215" t="str">
            <v>N</v>
          </cell>
          <cell r="BH215" t="str">
            <v>Y</v>
          </cell>
          <cell r="BI215" t="str">
            <v>N</v>
          </cell>
          <cell r="BJ215" t="str">
            <v>N</v>
          </cell>
          <cell r="BK215" t="str">
            <v>N</v>
          </cell>
          <cell r="BL215" t="str">
            <v>N</v>
          </cell>
          <cell r="BM215" t="str">
            <v>N</v>
          </cell>
          <cell r="BN215" t="str">
            <v>Y</v>
          </cell>
          <cell r="BO215" t="str">
            <v>Y</v>
          </cell>
          <cell r="BP215" t="str">
            <v>N</v>
          </cell>
          <cell r="BQ215" t="str">
            <v>Y</v>
          </cell>
          <cell r="BR215" t="str">
            <v>N</v>
          </cell>
          <cell r="BS215" t="str">
            <v>Y</v>
          </cell>
          <cell r="BT215" t="str">
            <v>N</v>
          </cell>
          <cell r="BU215" t="str">
            <v>N</v>
          </cell>
          <cell r="BV215" t="str">
            <v>N</v>
          </cell>
          <cell r="BW215" t="str">
            <v>N</v>
          </cell>
          <cell r="BX215" t="str">
            <v>N</v>
          </cell>
          <cell r="BY215" t="str">
            <v>N</v>
          </cell>
          <cell r="BZ215" t="str">
            <v>N</v>
          </cell>
          <cell r="CA215" t="str">
            <v>N</v>
          </cell>
          <cell r="CB215" t="str">
            <v>N</v>
          </cell>
          <cell r="CC215" t="str">
            <v>N</v>
          </cell>
          <cell r="CD215" t="str">
            <v>N</v>
          </cell>
          <cell r="CE215" t="str">
            <v>N</v>
          </cell>
          <cell r="CF215" t="str">
            <v>N</v>
          </cell>
          <cell r="CG215" t="str">
            <v>N</v>
          </cell>
          <cell r="CH215" t="str">
            <v>N</v>
          </cell>
          <cell r="CI215" t="str">
            <v>Y</v>
          </cell>
          <cell r="CJ215" t="str">
            <v>N</v>
          </cell>
          <cell r="CK215" t="str">
            <v>N</v>
          </cell>
          <cell r="CL215" t="str">
            <v>Y</v>
          </cell>
          <cell r="CM215"/>
          <cell r="CN215" t="str">
            <v>N</v>
          </cell>
          <cell r="CO215" t="str">
            <v>N</v>
          </cell>
          <cell r="CP215" t="str">
            <v>Y</v>
          </cell>
          <cell r="CQ215" t="str">
            <v>N</v>
          </cell>
          <cell r="CR215"/>
          <cell r="CS215" t="str">
            <v>N</v>
          </cell>
          <cell r="CT215" t="str">
            <v>Y</v>
          </cell>
          <cell r="CU215" t="str">
            <v>N</v>
          </cell>
          <cell r="CV215" t="str">
            <v>N</v>
          </cell>
          <cell r="CW215" t="str">
            <v>N</v>
          </cell>
          <cell r="CX215" t="str">
            <v>Y</v>
          </cell>
          <cell r="CY215" t="str">
            <v>N</v>
          </cell>
          <cell r="CZ215" t="str">
            <v>Y</v>
          </cell>
          <cell r="DA215" t="str">
            <v>N</v>
          </cell>
          <cell r="DB215" t="str">
            <v>N</v>
          </cell>
          <cell r="DC215" t="str">
            <v>N</v>
          </cell>
          <cell r="DD215" t="str">
            <v>N</v>
          </cell>
          <cell r="DE215" t="str">
            <v>N</v>
          </cell>
          <cell r="DF215" t="str">
            <v>N</v>
          </cell>
          <cell r="DG215" t="str">
            <v>N</v>
          </cell>
          <cell r="DH215" t="str">
            <v>N</v>
          </cell>
          <cell r="DI215" t="str">
            <v>N</v>
          </cell>
          <cell r="DJ215" t="str">
            <v>N</v>
          </cell>
          <cell r="DK215" t="str">
            <v>N</v>
          </cell>
          <cell r="DL215" t="str">
            <v>Y</v>
          </cell>
          <cell r="DM215" t="str">
            <v>N</v>
          </cell>
          <cell r="DN215" t="str">
            <v>N</v>
          </cell>
          <cell r="DO215" t="str">
            <v>N</v>
          </cell>
          <cell r="DP215" t="str">
            <v>N</v>
          </cell>
          <cell r="DQ215" t="str">
            <v>N</v>
          </cell>
          <cell r="DR215" t="str">
            <v>N</v>
          </cell>
          <cell r="DS215" t="str">
            <v>Y</v>
          </cell>
          <cell r="DT215" t="str">
            <v>N</v>
          </cell>
          <cell r="DU215" t="str">
            <v>N</v>
          </cell>
          <cell r="DV215" t="str">
            <v>Y</v>
          </cell>
          <cell r="DW215" t="str">
            <v>N</v>
          </cell>
          <cell r="DX215" t="str">
            <v>N</v>
          </cell>
          <cell r="DY215" t="str">
            <v>Y</v>
          </cell>
          <cell r="DZ215" t="str">
            <v>N</v>
          </cell>
          <cell r="EA215" t="str">
            <v>N</v>
          </cell>
          <cell r="EB215"/>
          <cell r="EC215" t="str">
            <v>Y</v>
          </cell>
          <cell r="ED215" t="str">
            <v>N</v>
          </cell>
          <cell r="EE215" t="str">
            <v>N</v>
          </cell>
          <cell r="EF215" t="str">
            <v>N</v>
          </cell>
          <cell r="EG215" t="str">
            <v>N</v>
          </cell>
          <cell r="EH215" t="str">
            <v>N</v>
          </cell>
          <cell r="EI215" t="str">
            <v>N</v>
          </cell>
          <cell r="EJ215" t="str">
            <v>N</v>
          </cell>
          <cell r="EK215" t="str">
            <v>N</v>
          </cell>
          <cell r="EL215"/>
          <cell r="EM215" t="str">
            <v>N</v>
          </cell>
          <cell r="EN215" t="str">
            <v>Y</v>
          </cell>
          <cell r="EO215" t="str">
            <v>N</v>
          </cell>
          <cell r="EP215" t="str">
            <v>N</v>
          </cell>
          <cell r="EQ215" t="str">
            <v>N</v>
          </cell>
          <cell r="ER215" t="str">
            <v>N</v>
          </cell>
          <cell r="ES215" t="str">
            <v>N</v>
          </cell>
          <cell r="ET215" t="str">
            <v>N</v>
          </cell>
          <cell r="EU215" t="str">
            <v>N</v>
          </cell>
          <cell r="EV215" t="str">
            <v>N</v>
          </cell>
          <cell r="EW215" t="str">
            <v>N</v>
          </cell>
          <cell r="EX215" t="str">
            <v>N</v>
          </cell>
          <cell r="EY215"/>
          <cell r="EZ215" t="str">
            <v>N</v>
          </cell>
          <cell r="FA215" t="str">
            <v>Y</v>
          </cell>
          <cell r="FB215" t="str">
            <v>N</v>
          </cell>
          <cell r="FC215" t="str">
            <v>N</v>
          </cell>
          <cell r="FD215" t="str">
            <v>N</v>
          </cell>
          <cell r="FE215" t="str">
            <v>N</v>
          </cell>
          <cell r="FF215" t="str">
            <v>N</v>
          </cell>
          <cell r="FG215" t="str">
            <v>N</v>
          </cell>
          <cell r="FH215" t="str">
            <v>Y</v>
          </cell>
          <cell r="FI215" t="str">
            <v>N</v>
          </cell>
          <cell r="FJ215" t="str">
            <v>N</v>
          </cell>
          <cell r="FK215" t="str">
            <v>N</v>
          </cell>
          <cell r="FL215" t="str">
            <v>Y</v>
          </cell>
          <cell r="FM215" t="str">
            <v>N</v>
          </cell>
          <cell r="FN215" t="str">
            <v>N</v>
          </cell>
          <cell r="FO215" t="str">
            <v>Y</v>
          </cell>
          <cell r="FP215" t="str">
            <v>N</v>
          </cell>
          <cell r="FQ215" t="str">
            <v>N</v>
          </cell>
          <cell r="FR215" t="str">
            <v>N</v>
          </cell>
          <cell r="FS215" t="str">
            <v>Y</v>
          </cell>
          <cell r="FT215" t="str">
            <v>Y</v>
          </cell>
          <cell r="FU215" t="str">
            <v>N</v>
          </cell>
          <cell r="FV215" t="str">
            <v>N</v>
          </cell>
          <cell r="FW215" t="str">
            <v>N</v>
          </cell>
          <cell r="FX215" t="str">
            <v>N</v>
          </cell>
          <cell r="FY215" t="str">
            <v>N</v>
          </cell>
          <cell r="FZ215" t="str">
            <v>N</v>
          </cell>
          <cell r="GA215" t="str">
            <v>N</v>
          </cell>
          <cell r="GB215" t="str">
            <v>N</v>
          </cell>
          <cell r="GC215" t="str">
            <v>N</v>
          </cell>
          <cell r="GD215" t="str">
            <v>N</v>
          </cell>
          <cell r="GE215"/>
          <cell r="GF215" t="str">
            <v>N</v>
          </cell>
          <cell r="GG215" t="str">
            <v>N</v>
          </cell>
          <cell r="GH215" t="str">
            <v>Y</v>
          </cell>
          <cell r="GI215" t="str">
            <v>Y</v>
          </cell>
          <cell r="GJ215" t="str">
            <v>N</v>
          </cell>
          <cell r="GK215" t="str">
            <v>Y</v>
          </cell>
          <cell r="GL215" t="str">
            <v>N</v>
          </cell>
          <cell r="GM215" t="str">
            <v>Y</v>
          </cell>
          <cell r="GN215" t="str">
            <v>N</v>
          </cell>
          <cell r="GO215" t="str">
            <v>N</v>
          </cell>
          <cell r="GP215" t="str">
            <v>N</v>
          </cell>
          <cell r="GQ215" t="str">
            <v>N</v>
          </cell>
          <cell r="GR215" t="str">
            <v>N</v>
          </cell>
          <cell r="GS215" t="str">
            <v>N</v>
          </cell>
          <cell r="GT215" t="str">
            <v>N</v>
          </cell>
          <cell r="GU215" t="str">
            <v>N</v>
          </cell>
          <cell r="GV215" t="str">
            <v>N</v>
          </cell>
          <cell r="GW215" t="str">
            <v>N</v>
          </cell>
          <cell r="GX215" t="str">
            <v>N</v>
          </cell>
          <cell r="GY215" t="str">
            <v>N</v>
          </cell>
          <cell r="GZ215" t="str">
            <v>Y</v>
          </cell>
          <cell r="HA215" t="str">
            <v>Y</v>
          </cell>
          <cell r="HB215" t="str">
            <v>Y</v>
          </cell>
          <cell r="HC215" t="str">
            <v>N</v>
          </cell>
          <cell r="HD215" t="str">
            <v>N</v>
          </cell>
          <cell r="HE215" t="str">
            <v>N</v>
          </cell>
          <cell r="HF215"/>
          <cell r="HG215" t="str">
            <v>N</v>
          </cell>
          <cell r="HH215" t="str">
            <v>N</v>
          </cell>
          <cell r="HI215" t="str">
            <v>N</v>
          </cell>
          <cell r="HJ215" t="str">
            <v>N</v>
          </cell>
          <cell r="HK215" t="str">
            <v>N</v>
          </cell>
          <cell r="HL215" t="str">
            <v>N</v>
          </cell>
          <cell r="HM215" t="str">
            <v>N</v>
          </cell>
          <cell r="HN215" t="str">
            <v>N</v>
          </cell>
          <cell r="HO215" t="str">
            <v>Y</v>
          </cell>
          <cell r="HP215"/>
          <cell r="HQ215" t="str">
            <v>Y</v>
          </cell>
          <cell r="HR215" t="str">
            <v>Y</v>
          </cell>
          <cell r="HS215" t="str">
            <v>Y</v>
          </cell>
          <cell r="HT215" t="str">
            <v>N</v>
          </cell>
          <cell r="HU215" t="str">
            <v>N</v>
          </cell>
          <cell r="HV215" t="str">
            <v>N</v>
          </cell>
          <cell r="HW215" t="str">
            <v>Y</v>
          </cell>
          <cell r="HX215" t="str">
            <v>Y</v>
          </cell>
          <cell r="HY215"/>
          <cell r="HZ215" t="str">
            <v>N</v>
          </cell>
          <cell r="IA215" t="str">
            <v>Y</v>
          </cell>
          <cell r="IB215" t="str">
            <v>N</v>
          </cell>
          <cell r="IC215" t="str">
            <v>Y</v>
          </cell>
          <cell r="ID215" t="str">
            <v>Y</v>
          </cell>
          <cell r="IE215" t="str">
            <v>N</v>
          </cell>
          <cell r="IF215" t="str">
            <v>N</v>
          </cell>
          <cell r="IG215" t="str">
            <v>Y</v>
          </cell>
          <cell r="IH215" t="str">
            <v>Y</v>
          </cell>
          <cell r="II215"/>
          <cell r="IJ215" t="str">
            <v>Y</v>
          </cell>
          <cell r="IK215" t="str">
            <v>Y</v>
          </cell>
          <cell r="IL215" t="str">
            <v>Y</v>
          </cell>
          <cell r="IM215" t="str">
            <v>N</v>
          </cell>
          <cell r="IN215"/>
          <cell r="IO215" t="str">
            <v>Y</v>
          </cell>
          <cell r="IP215" t="str">
            <v>N</v>
          </cell>
          <cell r="IQ215" t="str">
            <v>N</v>
          </cell>
          <cell r="IR215" t="str">
            <v>Y</v>
          </cell>
          <cell r="IS215" t="str">
            <v>N</v>
          </cell>
          <cell r="IT215" t="str">
            <v>Y</v>
          </cell>
          <cell r="IU215" t="str">
            <v>Y</v>
          </cell>
          <cell r="IV215" t="str">
            <v>Y</v>
          </cell>
          <cell r="IW215"/>
          <cell r="IX215" t="str">
            <v>Y</v>
          </cell>
          <cell r="IY215" t="str">
            <v>N</v>
          </cell>
          <cell r="IZ215" t="str">
            <v>Y</v>
          </cell>
          <cell r="JA215" t="str">
            <v>Y</v>
          </cell>
          <cell r="JB215" t="str">
            <v>Y</v>
          </cell>
          <cell r="JC215" t="str">
            <v>Y</v>
          </cell>
          <cell r="JD215" t="str">
            <v>Y</v>
          </cell>
          <cell r="JE215" t="str">
            <v>Y</v>
          </cell>
          <cell r="JF215" t="str">
            <v>Y</v>
          </cell>
          <cell r="JG215"/>
          <cell r="JH215" t="str">
            <v>N</v>
          </cell>
          <cell r="JI215"/>
          <cell r="JJ215" t="str">
            <v>N</v>
          </cell>
          <cell r="JK215" t="str">
            <v>Y</v>
          </cell>
          <cell r="JL215" t="str">
            <v>N</v>
          </cell>
          <cell r="JM215" t="str">
            <v>Y</v>
          </cell>
          <cell r="JN215" t="str">
            <v>N</v>
          </cell>
          <cell r="JO215" t="str">
            <v>Y</v>
          </cell>
          <cell r="JP215" t="str">
            <v>Y</v>
          </cell>
          <cell r="JQ215" t="str">
            <v>N</v>
          </cell>
          <cell r="JR215" t="str">
            <v>N</v>
          </cell>
          <cell r="JS215" t="str">
            <v>N</v>
          </cell>
          <cell r="JT215" t="str">
            <v>Y</v>
          </cell>
          <cell r="JU215" t="str">
            <v>N</v>
          </cell>
          <cell r="JV215" t="str">
            <v>N</v>
          </cell>
          <cell r="JW215" t="str">
            <v>N</v>
          </cell>
          <cell r="JX215" t="str">
            <v>Y</v>
          </cell>
          <cell r="JY215" t="str">
            <v>Y</v>
          </cell>
          <cell r="JZ215" t="str">
            <v>Y</v>
          </cell>
          <cell r="KA215" t="str">
            <v>Y</v>
          </cell>
          <cell r="KB215" t="str">
            <v>Y</v>
          </cell>
          <cell r="KC215" t="str">
            <v>N</v>
          </cell>
          <cell r="KD215" t="str">
            <v>N</v>
          </cell>
          <cell r="KE215" t="str">
            <v>Y</v>
          </cell>
          <cell r="KF215" t="str">
            <v>N</v>
          </cell>
          <cell r="KG215" t="str">
            <v>N</v>
          </cell>
          <cell r="KH215"/>
          <cell r="KI215" t="str">
            <v>N</v>
          </cell>
          <cell r="KJ215" t="str">
            <v>Y</v>
          </cell>
          <cell r="KK215" t="str">
            <v>N</v>
          </cell>
          <cell r="KL215" t="str">
            <v>Y</v>
          </cell>
          <cell r="KM215" t="str">
            <v>N</v>
          </cell>
          <cell r="KN215" t="str">
            <v>Y</v>
          </cell>
          <cell r="KO215" t="str">
            <v>N</v>
          </cell>
          <cell r="KP215" t="str">
            <v>N</v>
          </cell>
          <cell r="KQ215" t="str">
            <v>N</v>
          </cell>
          <cell r="KR215" t="str">
            <v>N</v>
          </cell>
          <cell r="KS215" t="str">
            <v>N</v>
          </cell>
          <cell r="KT215" t="str">
            <v>Y</v>
          </cell>
          <cell r="KU215" t="str">
            <v>Y</v>
          </cell>
          <cell r="KV215" t="str">
            <v>Y</v>
          </cell>
          <cell r="KW215" t="str">
            <v>Y</v>
          </cell>
          <cell r="KX215" t="str">
            <v>Y</v>
          </cell>
          <cell r="KY215" t="str">
            <v>Y</v>
          </cell>
          <cell r="KZ215" t="str">
            <v>N</v>
          </cell>
          <cell r="LA215" t="str">
            <v>N</v>
          </cell>
          <cell r="LB215" t="str">
            <v>N</v>
          </cell>
          <cell r="LC215" t="str">
            <v>N</v>
          </cell>
          <cell r="LD215" t="str">
            <v>Y</v>
          </cell>
          <cell r="LE215" t="str">
            <v>N</v>
          </cell>
          <cell r="LF215" t="str">
            <v>Y</v>
          </cell>
          <cell r="LG215" t="str">
            <v>N</v>
          </cell>
          <cell r="LH215" t="str">
            <v>Y</v>
          </cell>
          <cell r="LI215" t="str">
            <v>Y</v>
          </cell>
          <cell r="LJ215" t="str">
            <v>N</v>
          </cell>
          <cell r="LK215" t="str">
            <v>Y</v>
          </cell>
          <cell r="LL215" t="str">
            <v>N</v>
          </cell>
          <cell r="LM215" t="str">
            <v>Y</v>
          </cell>
          <cell r="LN215" t="str">
            <v>N</v>
          </cell>
          <cell r="LO215" t="str">
            <v>N</v>
          </cell>
          <cell r="LP215" t="str">
            <v>N</v>
          </cell>
          <cell r="LQ215" t="str">
            <v>Y</v>
          </cell>
          <cell r="LR215"/>
          <cell r="LS215" t="str">
            <v>N</v>
          </cell>
          <cell r="LT215" t="str">
            <v>Y</v>
          </cell>
          <cell r="LU215" t="str">
            <v>N</v>
          </cell>
          <cell r="LV215" t="str">
            <v>N</v>
          </cell>
          <cell r="LW215" t="str">
            <v>N</v>
          </cell>
          <cell r="LX215" t="str">
            <v>Y</v>
          </cell>
          <cell r="LY215" t="str">
            <v>N</v>
          </cell>
          <cell r="LZ215" t="str">
            <v>N</v>
          </cell>
          <cell r="MA215" t="str">
            <v>Y</v>
          </cell>
          <cell r="MB215" t="str">
            <v>Y</v>
          </cell>
          <cell r="MC215" t="str">
            <v>Y</v>
          </cell>
          <cell r="MD215" t="str">
            <v>Y</v>
          </cell>
          <cell r="ME215" t="str">
            <v>Y</v>
          </cell>
          <cell r="MF215" t="str">
            <v>N</v>
          </cell>
          <cell r="MG215" t="str">
            <v>N</v>
          </cell>
          <cell r="MH215" t="str">
            <v>N</v>
          </cell>
          <cell r="MI215" t="str">
            <v>N</v>
          </cell>
          <cell r="MJ215" t="str">
            <v>Y</v>
          </cell>
          <cell r="MK215" t="str">
            <v>Y</v>
          </cell>
          <cell r="ML215" t="str">
            <v>N</v>
          </cell>
          <cell r="MM215" t="str">
            <v>N</v>
          </cell>
          <cell r="MN215" t="str">
            <v>Y</v>
          </cell>
          <cell r="MO215" t="str">
            <v>Y</v>
          </cell>
          <cell r="MP215" t="str">
            <v>N</v>
          </cell>
          <cell r="MQ215" t="str">
            <v>N</v>
          </cell>
          <cell r="MR215" t="str">
            <v>Y</v>
          </cell>
          <cell r="MS215" t="str">
            <v>N</v>
          </cell>
          <cell r="MT215" t="str">
            <v>N</v>
          </cell>
          <cell r="MU215" t="str">
            <v>N</v>
          </cell>
          <cell r="MV215" t="str">
            <v>Y</v>
          </cell>
          <cell r="MW215" t="str">
            <v>N</v>
          </cell>
          <cell r="MX215" t="str">
            <v>N</v>
          </cell>
          <cell r="MY215" t="str">
            <v>N</v>
          </cell>
          <cell r="MZ215" t="str">
            <v>N</v>
          </cell>
          <cell r="NA215" t="str">
            <v>N</v>
          </cell>
          <cell r="NB215" t="str">
            <v>Y</v>
          </cell>
          <cell r="NC215" t="str">
            <v>N</v>
          </cell>
          <cell r="ND215" t="str">
            <v>N</v>
          </cell>
          <cell r="NE215" t="str">
            <v>N</v>
          </cell>
          <cell r="NF215" t="str">
            <v>N</v>
          </cell>
          <cell r="NG215" t="str">
            <v>Y</v>
          </cell>
          <cell r="NH215" t="str">
            <v>N</v>
          </cell>
          <cell r="NI215" t="str">
            <v>N</v>
          </cell>
          <cell r="NJ215" t="str">
            <v>N</v>
          </cell>
          <cell r="NK215" t="str">
            <v>N</v>
          </cell>
          <cell r="NL215" t="str">
            <v>N</v>
          </cell>
          <cell r="NM215" t="str">
            <v>N</v>
          </cell>
          <cell r="NN215" t="str">
            <v>Y</v>
          </cell>
          <cell r="NO215" t="str">
            <v>N</v>
          </cell>
          <cell r="NP215" t="str">
            <v>N</v>
          </cell>
          <cell r="NQ215" t="str">
            <v>Y</v>
          </cell>
          <cell r="NR215" t="str">
            <v>N</v>
          </cell>
          <cell r="NS215" t="str">
            <v>Y</v>
          </cell>
          <cell r="NT215" t="str">
            <v>N</v>
          </cell>
          <cell r="NU215" t="str">
            <v>Y</v>
          </cell>
          <cell r="NV215" t="str">
            <v>Y</v>
          </cell>
          <cell r="NW215" t="str">
            <v>Y</v>
          </cell>
          <cell r="NX215" t="str">
            <v>N</v>
          </cell>
          <cell r="NY215" t="str">
            <v>N</v>
          </cell>
          <cell r="NZ215" t="str">
            <v>N</v>
          </cell>
          <cell r="OA215" t="str">
            <v>Y</v>
          </cell>
          <cell r="OB215" t="str">
            <v>Y</v>
          </cell>
          <cell r="OC215" t="str">
            <v>N</v>
          </cell>
          <cell r="OD215" t="str">
            <v>Y</v>
          </cell>
          <cell r="OE215" t="str">
            <v>Y</v>
          </cell>
          <cell r="OF215" t="str">
            <v>N</v>
          </cell>
          <cell r="OG215" t="str">
            <v>N</v>
          </cell>
          <cell r="OH215"/>
          <cell r="OI215" t="str">
            <v>N</v>
          </cell>
          <cell r="OJ215" t="str">
            <v>N</v>
          </cell>
          <cell r="OK215" t="str">
            <v>Y</v>
          </cell>
          <cell r="OL215" t="str">
            <v>N</v>
          </cell>
          <cell r="OM215" t="str">
            <v>N</v>
          </cell>
          <cell r="ON215" t="str">
            <v>Y</v>
          </cell>
          <cell r="OO215" t="str">
            <v>N</v>
          </cell>
          <cell r="OP215"/>
          <cell r="OQ215" t="str">
            <v>N</v>
          </cell>
          <cell r="OR215" t="str">
            <v>Y</v>
          </cell>
          <cell r="OS215" t="str">
            <v>N</v>
          </cell>
          <cell r="OT215"/>
          <cell r="OU215" t="str">
            <v>Y</v>
          </cell>
          <cell r="OV215" t="str">
            <v>Y</v>
          </cell>
          <cell r="OW215" t="str">
            <v>Y</v>
          </cell>
          <cell r="OX215" t="str">
            <v>Y</v>
          </cell>
          <cell r="OY215" t="str">
            <v>N</v>
          </cell>
          <cell r="OZ215" t="str">
            <v>Y</v>
          </cell>
          <cell r="PA215" t="str">
            <v>N</v>
          </cell>
          <cell r="PB215" t="str">
            <v>Y</v>
          </cell>
          <cell r="PC215" t="str">
            <v>N</v>
          </cell>
          <cell r="PD215" t="str">
            <v>Y</v>
          </cell>
          <cell r="PE215" t="str">
            <v>N</v>
          </cell>
          <cell r="PF215" t="str">
            <v>N</v>
          </cell>
          <cell r="PG215" t="str">
            <v>Y</v>
          </cell>
          <cell r="PH215" t="str">
            <v>N</v>
          </cell>
          <cell r="PI215" t="str">
            <v>N</v>
          </cell>
          <cell r="PJ215" t="str">
            <v>N</v>
          </cell>
          <cell r="PK215" t="str">
            <v>Y</v>
          </cell>
          <cell r="PL215" t="str">
            <v>N</v>
          </cell>
          <cell r="PM215" t="str">
            <v>N</v>
          </cell>
          <cell r="PN215" t="str">
            <v>Y</v>
          </cell>
          <cell r="PO215" t="str">
            <v>N</v>
          </cell>
          <cell r="PP215" t="str">
            <v>N</v>
          </cell>
          <cell r="PQ215" t="str">
            <v>Y</v>
          </cell>
          <cell r="PR215" t="str">
            <v>N</v>
          </cell>
          <cell r="PS215" t="str">
            <v>Y</v>
          </cell>
          <cell r="PT215" t="str">
            <v>N</v>
          </cell>
          <cell r="PU215" t="str">
            <v>N</v>
          </cell>
          <cell r="PV215" t="str">
            <v>N</v>
          </cell>
          <cell r="PW215" t="str">
            <v>Y</v>
          </cell>
          <cell r="PX215" t="str">
            <v>Y</v>
          </cell>
          <cell r="PY215" t="str">
            <v>N</v>
          </cell>
          <cell r="PZ215" t="str">
            <v>Y</v>
          </cell>
          <cell r="QA215"/>
          <cell r="QB215" t="str">
            <v>N</v>
          </cell>
          <cell r="QC215" t="str">
            <v>N</v>
          </cell>
          <cell r="QD215" t="str">
            <v>N</v>
          </cell>
          <cell r="QE215" t="str">
            <v>N</v>
          </cell>
          <cell r="QF215" t="str">
            <v>N</v>
          </cell>
          <cell r="QG215" t="str">
            <v>N</v>
          </cell>
          <cell r="QH215" t="str">
            <v>N</v>
          </cell>
          <cell r="QI215" t="str">
            <v>N</v>
          </cell>
          <cell r="QJ215" t="str">
            <v>Y</v>
          </cell>
          <cell r="QK215" t="str">
            <v>N</v>
          </cell>
          <cell r="QL215" t="str">
            <v>Y</v>
          </cell>
          <cell r="QM215" t="str">
            <v>N</v>
          </cell>
          <cell r="QN215" t="str">
            <v>N</v>
          </cell>
          <cell r="QO215" t="str">
            <v>N</v>
          </cell>
          <cell r="QP215" t="str">
            <v>Y</v>
          </cell>
          <cell r="QQ215" t="str">
            <v>Y</v>
          </cell>
          <cell r="QR215" t="str">
            <v>Y</v>
          </cell>
          <cell r="QS215" t="str">
            <v>Y</v>
          </cell>
          <cell r="QT215" t="str">
            <v>N</v>
          </cell>
          <cell r="QU215" t="str">
            <v>N</v>
          </cell>
          <cell r="QV215" t="str">
            <v>N</v>
          </cell>
          <cell r="QW215" t="str">
            <v>Y</v>
          </cell>
          <cell r="QX215" t="str">
            <v>N</v>
          </cell>
          <cell r="QY215" t="str">
            <v>N</v>
          </cell>
          <cell r="QZ215"/>
          <cell r="RA215" t="str">
            <v>N</v>
          </cell>
          <cell r="RB215" t="str">
            <v>N</v>
          </cell>
          <cell r="RC215" t="str">
            <v>N</v>
          </cell>
          <cell r="RD215" t="str">
            <v>Y</v>
          </cell>
          <cell r="RE215" t="str">
            <v>Y</v>
          </cell>
          <cell r="RF215" t="str">
            <v>Y</v>
          </cell>
          <cell r="RG215" t="str">
            <v>N</v>
          </cell>
          <cell r="RH215" t="str">
            <v>Y</v>
          </cell>
          <cell r="RI215" t="str">
            <v>Y</v>
          </cell>
          <cell r="RJ215" t="str">
            <v>Y</v>
          </cell>
          <cell r="RK215" t="str">
            <v>N</v>
          </cell>
          <cell r="RL215" t="str">
            <v>Y</v>
          </cell>
          <cell r="RM215"/>
          <cell r="RN215" t="str">
            <v>Y</v>
          </cell>
          <cell r="RO215" t="str">
            <v>Y</v>
          </cell>
          <cell r="RP215" t="str">
            <v>N</v>
          </cell>
          <cell r="RQ215" t="str">
            <v>N</v>
          </cell>
          <cell r="RR215" t="str">
            <v>N</v>
          </cell>
          <cell r="RS215" t="str">
            <v>Y</v>
          </cell>
          <cell r="RT215" t="str">
            <v>Y</v>
          </cell>
          <cell r="RU215" t="str">
            <v>N</v>
          </cell>
          <cell r="RV215" t="str">
            <v>Y</v>
          </cell>
          <cell r="RW215" t="str">
            <v>N</v>
          </cell>
          <cell r="RX215" t="str">
            <v>Y</v>
          </cell>
          <cell r="RY215"/>
          <cell r="RZ215" t="str">
            <v>N</v>
          </cell>
          <cell r="SA215" t="str">
            <v>Y</v>
          </cell>
          <cell r="SB215" t="str">
            <v>Y</v>
          </cell>
          <cell r="SC215"/>
          <cell r="SD215" t="str">
            <v>N</v>
          </cell>
          <cell r="SE215" t="str">
            <v>N</v>
          </cell>
          <cell r="SF215" t="str">
            <v>N</v>
          </cell>
          <cell r="SG215" t="str">
            <v>Y</v>
          </cell>
          <cell r="SH215" t="str">
            <v>Y</v>
          </cell>
          <cell r="SI215" t="str">
            <v>N</v>
          </cell>
          <cell r="SJ215" t="str">
            <v>Y</v>
          </cell>
          <cell r="SK215" t="str">
            <v>N</v>
          </cell>
          <cell r="SL215" t="str">
            <v>N</v>
          </cell>
          <cell r="SM215" t="str">
            <v>N</v>
          </cell>
          <cell r="SN215" t="str">
            <v>N</v>
          </cell>
          <cell r="SO215" t="str">
            <v>Y</v>
          </cell>
          <cell r="SP215" t="str">
            <v>Y</v>
          </cell>
          <cell r="SQ215" t="str">
            <v>N</v>
          </cell>
          <cell r="SR215" t="str">
            <v>N</v>
          </cell>
          <cell r="SS215" t="str">
            <v>N</v>
          </cell>
          <cell r="ST215" t="str">
            <v>N</v>
          </cell>
          <cell r="SU215" t="str">
            <v>N</v>
          </cell>
          <cell r="SV215" t="str">
            <v>N</v>
          </cell>
          <cell r="SW215" t="str">
            <v>N</v>
          </cell>
          <cell r="SX215" t="str">
            <v>N</v>
          </cell>
          <cell r="SY215" t="str">
            <v>N</v>
          </cell>
          <cell r="SZ215" t="str">
            <v>N</v>
          </cell>
          <cell r="TA215" t="str">
            <v>N</v>
          </cell>
          <cell r="TB215" t="str">
            <v>Y</v>
          </cell>
          <cell r="TC215" t="str">
            <v>N</v>
          </cell>
          <cell r="TD215" t="str">
            <v>N</v>
          </cell>
          <cell r="TE215" t="str">
            <v>N</v>
          </cell>
          <cell r="TF215" t="str">
            <v>N</v>
          </cell>
          <cell r="TG215" t="str">
            <v>N</v>
          </cell>
          <cell r="TH215" t="str">
            <v>N</v>
          </cell>
          <cell r="TI215" t="str">
            <v>N</v>
          </cell>
          <cell r="TJ215" t="str">
            <v>Y</v>
          </cell>
          <cell r="TK215" t="str">
            <v>N</v>
          </cell>
          <cell r="TL215" t="str">
            <v>Y</v>
          </cell>
          <cell r="TM215" t="str">
            <v>N</v>
          </cell>
          <cell r="TN215" t="str">
            <v>Y</v>
          </cell>
          <cell r="TO215" t="str">
            <v>Y</v>
          </cell>
          <cell r="TP215" t="str">
            <v>N</v>
          </cell>
          <cell r="TQ215" t="str">
            <v>N</v>
          </cell>
          <cell r="TR215"/>
          <cell r="TS215" t="str">
            <v>Y</v>
          </cell>
          <cell r="TT215" t="str">
            <v>Y</v>
          </cell>
          <cell r="TU215" t="str">
            <v>N</v>
          </cell>
          <cell r="TV215" t="str">
            <v>Y</v>
          </cell>
          <cell r="TW215" t="str">
            <v>Y</v>
          </cell>
          <cell r="TX215" t="str">
            <v>N</v>
          </cell>
          <cell r="TY215" t="str">
            <v>N</v>
          </cell>
          <cell r="TZ215" t="str">
            <v>N</v>
          </cell>
          <cell r="UA215" t="str">
            <v>N</v>
          </cell>
          <cell r="UB215" t="str">
            <v>N</v>
          </cell>
          <cell r="UC215" t="str">
            <v>Y</v>
          </cell>
          <cell r="UD215" t="str">
            <v>N</v>
          </cell>
          <cell r="UE215" t="str">
            <v>Y</v>
          </cell>
          <cell r="UF215" t="str">
            <v>N</v>
          </cell>
          <cell r="UG215" t="str">
            <v>N</v>
          </cell>
          <cell r="UH215" t="str">
            <v>Y</v>
          </cell>
          <cell r="UI215" t="str">
            <v>N</v>
          </cell>
          <cell r="UJ215" t="str">
            <v>Y</v>
          </cell>
          <cell r="UK215" t="str">
            <v>N</v>
          </cell>
          <cell r="UL215" t="str">
            <v>N</v>
          </cell>
          <cell r="UM215" t="str">
            <v>Y</v>
          </cell>
          <cell r="UN215" t="str">
            <v>Y</v>
          </cell>
          <cell r="UO215"/>
          <cell r="UP215" t="str">
            <v>Y</v>
          </cell>
          <cell r="UQ215" t="str">
            <v>Y</v>
          </cell>
          <cell r="UR215"/>
          <cell r="US215" t="str">
            <v>N</v>
          </cell>
          <cell r="UT215" t="str">
            <v>N</v>
          </cell>
          <cell r="UU215" t="str">
            <v>Y</v>
          </cell>
          <cell r="UV215" t="str">
            <v>N</v>
          </cell>
          <cell r="UW215" t="str">
            <v>Y</v>
          </cell>
          <cell r="UX215" t="str">
            <v>N</v>
          </cell>
          <cell r="UY215" t="str">
            <v>N</v>
          </cell>
          <cell r="UZ215" t="str">
            <v>N</v>
          </cell>
          <cell r="VA215" t="str">
            <v>N</v>
          </cell>
          <cell r="VB215" t="str">
            <v>Y</v>
          </cell>
          <cell r="VC215" t="str">
            <v>Y</v>
          </cell>
          <cell r="VD215" t="str">
            <v>Y</v>
          </cell>
          <cell r="VE215" t="str">
            <v>Y</v>
          </cell>
          <cell r="VF215" t="str">
            <v>Y</v>
          </cell>
          <cell r="VG215"/>
          <cell r="VH215" t="str">
            <v>N</v>
          </cell>
          <cell r="VI215" t="str">
            <v>Y</v>
          </cell>
          <cell r="VJ215" t="str">
            <v>N</v>
          </cell>
          <cell r="VK215" t="str">
            <v>Y</v>
          </cell>
          <cell r="VL215" t="str">
            <v>Y</v>
          </cell>
          <cell r="VM215"/>
          <cell r="VN215" t="str">
            <v>N</v>
          </cell>
          <cell r="VO215" t="str">
            <v>N</v>
          </cell>
          <cell r="VP215"/>
          <cell r="VQ215" t="str">
            <v>N</v>
          </cell>
          <cell r="VR215" t="str">
            <v>N</v>
          </cell>
          <cell r="VS215" t="str">
            <v>N</v>
          </cell>
          <cell r="VT215" t="str">
            <v>N</v>
          </cell>
          <cell r="VU215" t="str">
            <v>N</v>
          </cell>
          <cell r="VV215" t="str">
            <v>N</v>
          </cell>
          <cell r="VW215" t="str">
            <v>N</v>
          </cell>
          <cell r="VX215"/>
          <cell r="VY215" t="str">
            <v>N</v>
          </cell>
          <cell r="VZ215" t="str">
            <v>N</v>
          </cell>
          <cell r="WA215"/>
          <cell r="WB215"/>
          <cell r="WC215" t="str">
            <v>Y</v>
          </cell>
          <cell r="WD215" t="str">
            <v>N</v>
          </cell>
          <cell r="WE215" t="str">
            <v>N</v>
          </cell>
          <cell r="WF215"/>
          <cell r="WG215" t="str">
            <v>Y</v>
          </cell>
          <cell r="WH215" t="str">
            <v>N</v>
          </cell>
          <cell r="WI215" t="str">
            <v>N</v>
          </cell>
          <cell r="WJ215"/>
          <cell r="WK215"/>
          <cell r="WL215" t="str">
            <v>N</v>
          </cell>
          <cell r="WM215" t="str">
            <v>N</v>
          </cell>
          <cell r="WN215" t="str">
            <v>Y</v>
          </cell>
          <cell r="WO215" t="str">
            <v>N</v>
          </cell>
          <cell r="WP215"/>
          <cell r="WQ215"/>
          <cell r="WR215"/>
          <cell r="WS215" t="str">
            <v>N</v>
          </cell>
          <cell r="WT215" t="str">
            <v>N</v>
          </cell>
          <cell r="WU215" t="str">
            <v>N</v>
          </cell>
          <cell r="WV215" t="str">
            <v>N</v>
          </cell>
          <cell r="WW215" t="str">
            <v>N</v>
          </cell>
          <cell r="WX215" t="str">
            <v>N</v>
          </cell>
          <cell r="WY215" t="str">
            <v>N</v>
          </cell>
          <cell r="WZ215" t="str">
            <v>Y</v>
          </cell>
          <cell r="XA215"/>
          <cell r="XB215" t="str">
            <v>N</v>
          </cell>
          <cell r="XC215"/>
          <cell r="XD215"/>
          <cell r="XE215"/>
          <cell r="XF215"/>
          <cell r="XG215"/>
          <cell r="XH215"/>
          <cell r="XI215" t="str">
            <v>N</v>
          </cell>
          <cell r="XJ215"/>
          <cell r="XK215" t="str">
            <v>Y</v>
          </cell>
          <cell r="XL215" t="str">
            <v>N</v>
          </cell>
          <cell r="XM215"/>
          <cell r="XN215" t="str">
            <v>Y</v>
          </cell>
          <cell r="XO215"/>
          <cell r="XP215" t="str">
            <v>N</v>
          </cell>
          <cell r="XQ215" t="str">
            <v>N</v>
          </cell>
          <cell r="XR215" t="str">
            <v>Y</v>
          </cell>
          <cell r="XS215" t="str">
            <v>N</v>
          </cell>
          <cell r="XT215" t="str">
            <v>N</v>
          </cell>
          <cell r="XU215" t="str">
            <v>Y</v>
          </cell>
          <cell r="XV215" t="str">
            <v>Y</v>
          </cell>
        </row>
        <row r="216">
          <cell r="E216" t="str">
            <v>N</v>
          </cell>
          <cell r="F216" t="str">
            <v>N</v>
          </cell>
          <cell r="G216" t="str">
            <v>Y</v>
          </cell>
          <cell r="H216" t="str">
            <v>N</v>
          </cell>
          <cell r="I216" t="str">
            <v>N</v>
          </cell>
          <cell r="J216" t="str">
            <v>Y</v>
          </cell>
          <cell r="K216" t="str">
            <v>Y</v>
          </cell>
          <cell r="L216" t="str">
            <v>Y</v>
          </cell>
          <cell r="M216" t="str">
            <v>Y</v>
          </cell>
          <cell r="N216" t="str">
            <v>Y</v>
          </cell>
          <cell r="O216"/>
          <cell r="P216" t="str">
            <v>Y</v>
          </cell>
          <cell r="Q216" t="str">
            <v>N</v>
          </cell>
          <cell r="R216" t="str">
            <v>N</v>
          </cell>
          <cell r="S216" t="str">
            <v>N</v>
          </cell>
          <cell r="T216" t="str">
            <v>N</v>
          </cell>
          <cell r="U216" t="str">
            <v>Y</v>
          </cell>
          <cell r="V216" t="str">
            <v>Y</v>
          </cell>
          <cell r="W216" t="str">
            <v>N</v>
          </cell>
          <cell r="X216" t="str">
            <v>N</v>
          </cell>
          <cell r="Y216" t="str">
            <v>N</v>
          </cell>
          <cell r="Z216"/>
          <cell r="AA216" t="str">
            <v>N</v>
          </cell>
          <cell r="AB216" t="str">
            <v>N</v>
          </cell>
          <cell r="AC216" t="str">
            <v>Y</v>
          </cell>
          <cell r="AD216" t="str">
            <v>N</v>
          </cell>
          <cell r="AE216" t="str">
            <v>N</v>
          </cell>
          <cell r="AF216" t="str">
            <v>Y</v>
          </cell>
          <cell r="AG216" t="str">
            <v>Y</v>
          </cell>
          <cell r="AH216" t="str">
            <v>N</v>
          </cell>
          <cell r="AI216" t="str">
            <v>Y</v>
          </cell>
          <cell r="AJ216" t="str">
            <v>N</v>
          </cell>
          <cell r="AK216" t="str">
            <v>N</v>
          </cell>
          <cell r="AL216" t="str">
            <v>N</v>
          </cell>
          <cell r="AM216" t="str">
            <v>Y</v>
          </cell>
          <cell r="AN216" t="str">
            <v>N</v>
          </cell>
          <cell r="AO216" t="str">
            <v>N</v>
          </cell>
          <cell r="AP216" t="str">
            <v>N</v>
          </cell>
          <cell r="AQ216" t="str">
            <v>N</v>
          </cell>
          <cell r="AR216" t="str">
            <v>N</v>
          </cell>
          <cell r="AS216" t="str">
            <v>N</v>
          </cell>
          <cell r="AT216" t="str">
            <v>N</v>
          </cell>
          <cell r="AU216" t="str">
            <v>N</v>
          </cell>
          <cell r="AV216" t="str">
            <v>Y</v>
          </cell>
          <cell r="AW216" t="str">
            <v>N</v>
          </cell>
          <cell r="AX216" t="str">
            <v>N</v>
          </cell>
          <cell r="AY216"/>
          <cell r="AZ216" t="str">
            <v>N</v>
          </cell>
          <cell r="BA216"/>
          <cell r="BB216" t="str">
            <v>N</v>
          </cell>
          <cell r="BC216" t="str">
            <v>N</v>
          </cell>
          <cell r="BD216" t="str">
            <v>Y</v>
          </cell>
          <cell r="BE216" t="str">
            <v>Y</v>
          </cell>
          <cell r="BF216" t="str">
            <v>N</v>
          </cell>
          <cell r="BG216" t="str">
            <v>Y</v>
          </cell>
          <cell r="BH216" t="str">
            <v>N</v>
          </cell>
          <cell r="BI216" t="str">
            <v>N</v>
          </cell>
          <cell r="BJ216" t="str">
            <v>Y</v>
          </cell>
          <cell r="BK216" t="str">
            <v>Y</v>
          </cell>
          <cell r="BL216" t="str">
            <v>Y</v>
          </cell>
          <cell r="BM216" t="str">
            <v>N</v>
          </cell>
          <cell r="BN216" t="str">
            <v>Y</v>
          </cell>
          <cell r="BO216" t="str">
            <v>N</v>
          </cell>
          <cell r="BP216" t="str">
            <v>Y</v>
          </cell>
          <cell r="BQ216" t="str">
            <v>Y</v>
          </cell>
          <cell r="BR216" t="str">
            <v>N</v>
          </cell>
          <cell r="BS216" t="str">
            <v>Y</v>
          </cell>
          <cell r="BT216" t="str">
            <v>N</v>
          </cell>
          <cell r="BU216" t="str">
            <v>N</v>
          </cell>
          <cell r="BV216" t="str">
            <v>Y</v>
          </cell>
          <cell r="BW216" t="str">
            <v>Y</v>
          </cell>
          <cell r="BX216" t="str">
            <v>N</v>
          </cell>
          <cell r="BY216" t="str">
            <v>Y</v>
          </cell>
          <cell r="BZ216" t="str">
            <v>Y</v>
          </cell>
          <cell r="CA216" t="str">
            <v>Y</v>
          </cell>
          <cell r="CB216" t="str">
            <v>N</v>
          </cell>
          <cell r="CC216" t="str">
            <v>N</v>
          </cell>
          <cell r="CD216" t="str">
            <v>N</v>
          </cell>
          <cell r="CE216" t="str">
            <v>Y</v>
          </cell>
          <cell r="CF216" t="str">
            <v>Y</v>
          </cell>
          <cell r="CG216" t="str">
            <v>Y</v>
          </cell>
          <cell r="CH216" t="str">
            <v>N</v>
          </cell>
          <cell r="CI216" t="str">
            <v>Y</v>
          </cell>
          <cell r="CJ216" t="str">
            <v>N</v>
          </cell>
          <cell r="CK216" t="str">
            <v>N</v>
          </cell>
          <cell r="CL216" t="str">
            <v>Y</v>
          </cell>
          <cell r="CM216"/>
          <cell r="CN216" t="str">
            <v>Y</v>
          </cell>
          <cell r="CO216" t="str">
            <v>N</v>
          </cell>
          <cell r="CP216" t="str">
            <v>Y</v>
          </cell>
          <cell r="CQ216" t="str">
            <v>N</v>
          </cell>
          <cell r="CR216"/>
          <cell r="CS216" t="str">
            <v>Y</v>
          </cell>
          <cell r="CT216" t="str">
            <v>Y</v>
          </cell>
          <cell r="CU216" t="str">
            <v>N</v>
          </cell>
          <cell r="CV216" t="str">
            <v>N</v>
          </cell>
          <cell r="CW216" t="str">
            <v>N</v>
          </cell>
          <cell r="CX216" t="str">
            <v>Y</v>
          </cell>
          <cell r="CY216" t="str">
            <v>N</v>
          </cell>
          <cell r="CZ216" t="str">
            <v>Y</v>
          </cell>
          <cell r="DA216" t="str">
            <v>N</v>
          </cell>
          <cell r="DB216" t="str">
            <v>N</v>
          </cell>
          <cell r="DC216" t="str">
            <v>N</v>
          </cell>
          <cell r="DD216" t="str">
            <v>Y</v>
          </cell>
          <cell r="DE216" t="str">
            <v>Y</v>
          </cell>
          <cell r="DF216" t="str">
            <v>Y</v>
          </cell>
          <cell r="DG216" t="str">
            <v>Y</v>
          </cell>
          <cell r="DH216" t="str">
            <v>Y</v>
          </cell>
          <cell r="DI216" t="str">
            <v>Y</v>
          </cell>
          <cell r="DJ216" t="str">
            <v>Y</v>
          </cell>
          <cell r="DK216" t="str">
            <v>N</v>
          </cell>
          <cell r="DL216" t="str">
            <v>Y</v>
          </cell>
          <cell r="DM216" t="str">
            <v>N</v>
          </cell>
          <cell r="DN216" t="str">
            <v>N</v>
          </cell>
          <cell r="DO216" t="str">
            <v>Y</v>
          </cell>
          <cell r="DP216" t="str">
            <v>N</v>
          </cell>
          <cell r="DQ216" t="str">
            <v>N</v>
          </cell>
          <cell r="DR216" t="str">
            <v>N</v>
          </cell>
          <cell r="DS216" t="str">
            <v>Y</v>
          </cell>
          <cell r="DT216" t="str">
            <v>Y</v>
          </cell>
          <cell r="DU216" t="str">
            <v>N</v>
          </cell>
          <cell r="DV216" t="str">
            <v>Y</v>
          </cell>
          <cell r="DW216" t="str">
            <v>Y</v>
          </cell>
          <cell r="DX216" t="str">
            <v>Y</v>
          </cell>
          <cell r="DY216" t="str">
            <v>Y</v>
          </cell>
          <cell r="DZ216" t="str">
            <v>N</v>
          </cell>
          <cell r="EA216" t="str">
            <v>N</v>
          </cell>
          <cell r="EB216"/>
          <cell r="EC216" t="str">
            <v>Y</v>
          </cell>
          <cell r="ED216" t="str">
            <v>Y</v>
          </cell>
          <cell r="EE216" t="str">
            <v>Y</v>
          </cell>
          <cell r="EF216" t="str">
            <v>Y</v>
          </cell>
          <cell r="EG216" t="str">
            <v>Y</v>
          </cell>
          <cell r="EH216" t="str">
            <v>N</v>
          </cell>
          <cell r="EI216" t="str">
            <v>N</v>
          </cell>
          <cell r="EJ216" t="str">
            <v>N</v>
          </cell>
          <cell r="EK216" t="str">
            <v>Y</v>
          </cell>
          <cell r="EL216"/>
          <cell r="EM216" t="str">
            <v>Y</v>
          </cell>
          <cell r="EN216" t="str">
            <v>Y</v>
          </cell>
          <cell r="EO216" t="str">
            <v>N</v>
          </cell>
          <cell r="EP216" t="str">
            <v>N</v>
          </cell>
          <cell r="EQ216" t="str">
            <v>N</v>
          </cell>
          <cell r="ER216" t="str">
            <v>Y</v>
          </cell>
          <cell r="ES216" t="str">
            <v>N</v>
          </cell>
          <cell r="ET216" t="str">
            <v>N</v>
          </cell>
          <cell r="EU216" t="str">
            <v>Y</v>
          </cell>
          <cell r="EV216" t="str">
            <v>N</v>
          </cell>
          <cell r="EW216" t="str">
            <v>Y</v>
          </cell>
          <cell r="EX216" t="str">
            <v>Y</v>
          </cell>
          <cell r="EY216"/>
          <cell r="EZ216" t="str">
            <v>Y</v>
          </cell>
          <cell r="FA216" t="str">
            <v>N</v>
          </cell>
          <cell r="FB216" t="str">
            <v>Y</v>
          </cell>
          <cell r="FC216" t="str">
            <v>Y</v>
          </cell>
          <cell r="FD216" t="str">
            <v>Y</v>
          </cell>
          <cell r="FE216" t="str">
            <v>Y</v>
          </cell>
          <cell r="FF216" t="str">
            <v>Y</v>
          </cell>
          <cell r="FG216" t="str">
            <v>Y</v>
          </cell>
          <cell r="FH216" t="str">
            <v>Y</v>
          </cell>
          <cell r="FI216" t="str">
            <v>Y</v>
          </cell>
          <cell r="FJ216" t="str">
            <v>Y</v>
          </cell>
          <cell r="FK216" t="str">
            <v>Y</v>
          </cell>
          <cell r="FL216" t="str">
            <v>Y</v>
          </cell>
          <cell r="FM216" t="str">
            <v>Y</v>
          </cell>
          <cell r="FN216" t="str">
            <v>Y</v>
          </cell>
          <cell r="FO216" t="str">
            <v>Y</v>
          </cell>
          <cell r="FP216" t="str">
            <v>Y</v>
          </cell>
          <cell r="FQ216" t="str">
            <v>Y</v>
          </cell>
          <cell r="FR216" t="str">
            <v>Y</v>
          </cell>
          <cell r="FS216" t="str">
            <v>Y</v>
          </cell>
          <cell r="FT216" t="str">
            <v>Y</v>
          </cell>
          <cell r="FU216" t="str">
            <v>Y</v>
          </cell>
          <cell r="FV216" t="str">
            <v>Y</v>
          </cell>
          <cell r="FW216" t="str">
            <v>N</v>
          </cell>
          <cell r="FX216" t="str">
            <v>Y</v>
          </cell>
          <cell r="FY216" t="str">
            <v>Y</v>
          </cell>
          <cell r="FZ216" t="str">
            <v>Y</v>
          </cell>
          <cell r="GA216" t="str">
            <v>Y</v>
          </cell>
          <cell r="GB216"/>
          <cell r="GC216" t="str">
            <v>Y</v>
          </cell>
          <cell r="GD216" t="str">
            <v>N</v>
          </cell>
          <cell r="GE216"/>
          <cell r="GF216" t="str">
            <v>N</v>
          </cell>
          <cell r="GG216" t="str">
            <v>N</v>
          </cell>
          <cell r="GH216" t="str">
            <v>Y</v>
          </cell>
          <cell r="GI216" t="str">
            <v>Y</v>
          </cell>
          <cell r="GJ216" t="str">
            <v>Y</v>
          </cell>
          <cell r="GK216" t="str">
            <v>Y</v>
          </cell>
          <cell r="GL216" t="str">
            <v>Y</v>
          </cell>
          <cell r="GM216" t="str">
            <v>Y</v>
          </cell>
          <cell r="GN216" t="str">
            <v>Y</v>
          </cell>
          <cell r="GO216" t="str">
            <v>Y</v>
          </cell>
          <cell r="GP216" t="str">
            <v>Y</v>
          </cell>
          <cell r="GQ216" t="str">
            <v>Y</v>
          </cell>
          <cell r="GR216" t="str">
            <v>N</v>
          </cell>
          <cell r="GS216" t="str">
            <v>N</v>
          </cell>
          <cell r="GT216" t="str">
            <v>Y</v>
          </cell>
          <cell r="GU216" t="str">
            <v>Y</v>
          </cell>
          <cell r="GV216" t="str">
            <v>Y</v>
          </cell>
          <cell r="GW216" t="str">
            <v>N</v>
          </cell>
          <cell r="GX216" t="str">
            <v>N</v>
          </cell>
          <cell r="GY216" t="str">
            <v>N</v>
          </cell>
          <cell r="GZ216" t="str">
            <v>Y</v>
          </cell>
          <cell r="HA216" t="str">
            <v>Y</v>
          </cell>
          <cell r="HB216" t="str">
            <v>Y</v>
          </cell>
          <cell r="HC216" t="str">
            <v>N</v>
          </cell>
          <cell r="HD216" t="str">
            <v>N</v>
          </cell>
          <cell r="HE216" t="str">
            <v>N</v>
          </cell>
          <cell r="HF216"/>
          <cell r="HG216" t="str">
            <v>N</v>
          </cell>
          <cell r="HH216" t="str">
            <v>N</v>
          </cell>
          <cell r="HI216" t="str">
            <v>Y</v>
          </cell>
          <cell r="HJ216" t="str">
            <v>N</v>
          </cell>
          <cell r="HK216" t="str">
            <v>Y</v>
          </cell>
          <cell r="HL216" t="str">
            <v>N</v>
          </cell>
          <cell r="HM216" t="str">
            <v>Y</v>
          </cell>
          <cell r="HN216" t="str">
            <v>Y</v>
          </cell>
          <cell r="HO216" t="str">
            <v>Y</v>
          </cell>
          <cell r="HP216"/>
          <cell r="HQ216" t="str">
            <v>Y</v>
          </cell>
          <cell r="HR216" t="str">
            <v>Y</v>
          </cell>
          <cell r="HS216" t="str">
            <v>Y</v>
          </cell>
          <cell r="HT216" t="str">
            <v>N</v>
          </cell>
          <cell r="HU216" t="str">
            <v>N</v>
          </cell>
          <cell r="HV216" t="str">
            <v>N</v>
          </cell>
          <cell r="HW216" t="str">
            <v>N</v>
          </cell>
          <cell r="HX216" t="str">
            <v>Y</v>
          </cell>
          <cell r="HY216"/>
          <cell r="HZ216" t="str">
            <v>N</v>
          </cell>
          <cell r="IA216" t="str">
            <v>Y</v>
          </cell>
          <cell r="IB216" t="str">
            <v>N</v>
          </cell>
          <cell r="IC216" t="str">
            <v>Y</v>
          </cell>
          <cell r="ID216" t="str">
            <v>N</v>
          </cell>
          <cell r="IE216" t="str">
            <v>N</v>
          </cell>
          <cell r="IF216" t="str">
            <v>Y</v>
          </cell>
          <cell r="IG216" t="str">
            <v>N</v>
          </cell>
          <cell r="IH216" t="str">
            <v>N</v>
          </cell>
          <cell r="II216"/>
          <cell r="IJ216" t="str">
            <v>Y</v>
          </cell>
          <cell r="IK216" t="str">
            <v>Y</v>
          </cell>
          <cell r="IL216" t="str">
            <v>Y</v>
          </cell>
          <cell r="IM216" t="str">
            <v>N</v>
          </cell>
          <cell r="IN216"/>
          <cell r="IO216" t="str">
            <v>Y</v>
          </cell>
          <cell r="IP216" t="str">
            <v>N</v>
          </cell>
          <cell r="IQ216" t="str">
            <v>N</v>
          </cell>
          <cell r="IR216" t="str">
            <v>Y</v>
          </cell>
          <cell r="IS216" t="str">
            <v>N</v>
          </cell>
          <cell r="IT216" t="str">
            <v>Y</v>
          </cell>
          <cell r="IU216" t="str">
            <v>Y</v>
          </cell>
          <cell r="IV216" t="str">
            <v>N</v>
          </cell>
          <cell r="IW216"/>
          <cell r="IX216" t="str">
            <v>Y</v>
          </cell>
          <cell r="IY216" t="str">
            <v>Y</v>
          </cell>
          <cell r="IZ216" t="str">
            <v>Y</v>
          </cell>
          <cell r="JA216" t="str">
            <v>Y</v>
          </cell>
          <cell r="JB216" t="str">
            <v>Y</v>
          </cell>
          <cell r="JC216" t="str">
            <v>N</v>
          </cell>
          <cell r="JD216" t="str">
            <v>Y</v>
          </cell>
          <cell r="JE216" t="str">
            <v>Y</v>
          </cell>
          <cell r="JF216" t="str">
            <v>N</v>
          </cell>
          <cell r="JG216"/>
          <cell r="JH216" t="str">
            <v>Y</v>
          </cell>
          <cell r="JI216"/>
          <cell r="JJ216" t="str">
            <v>N</v>
          </cell>
          <cell r="JK216" t="str">
            <v>Y</v>
          </cell>
          <cell r="JL216" t="str">
            <v>Y</v>
          </cell>
          <cell r="JM216" t="str">
            <v>Y</v>
          </cell>
          <cell r="JN216" t="str">
            <v>N</v>
          </cell>
          <cell r="JO216" t="str">
            <v>Y</v>
          </cell>
          <cell r="JP216" t="str">
            <v>Y</v>
          </cell>
          <cell r="JQ216" t="str">
            <v>Y</v>
          </cell>
          <cell r="JR216" t="str">
            <v>N</v>
          </cell>
          <cell r="JS216" t="str">
            <v>Y</v>
          </cell>
          <cell r="JT216" t="str">
            <v>Y</v>
          </cell>
          <cell r="JU216" t="str">
            <v>N</v>
          </cell>
          <cell r="JV216" t="str">
            <v>Y</v>
          </cell>
          <cell r="JW216" t="str">
            <v>Y</v>
          </cell>
          <cell r="JX216" t="str">
            <v>Y</v>
          </cell>
          <cell r="JY216" t="str">
            <v>N</v>
          </cell>
          <cell r="JZ216" t="str">
            <v>Y</v>
          </cell>
          <cell r="KA216" t="str">
            <v>Y</v>
          </cell>
          <cell r="KB216" t="str">
            <v>Y</v>
          </cell>
          <cell r="KC216" t="str">
            <v>Y</v>
          </cell>
          <cell r="KD216" t="str">
            <v>Y</v>
          </cell>
          <cell r="KE216" t="str">
            <v>Y</v>
          </cell>
          <cell r="KF216" t="str">
            <v>N</v>
          </cell>
          <cell r="KG216" t="str">
            <v>N</v>
          </cell>
          <cell r="KH216"/>
          <cell r="KI216" t="str">
            <v>Y</v>
          </cell>
          <cell r="KJ216" t="str">
            <v>Y</v>
          </cell>
          <cell r="KK216" t="str">
            <v>N</v>
          </cell>
          <cell r="KL216" t="str">
            <v>Y</v>
          </cell>
          <cell r="KM216" t="str">
            <v>N</v>
          </cell>
          <cell r="KN216" t="str">
            <v>Y</v>
          </cell>
          <cell r="KO216" t="str">
            <v>N</v>
          </cell>
          <cell r="KP216" t="str">
            <v>N</v>
          </cell>
          <cell r="KQ216" t="str">
            <v>Y</v>
          </cell>
          <cell r="KR216" t="str">
            <v>N</v>
          </cell>
          <cell r="KS216" t="str">
            <v>Y</v>
          </cell>
          <cell r="KT216" t="str">
            <v>Y</v>
          </cell>
          <cell r="KU216" t="str">
            <v>Y</v>
          </cell>
          <cell r="KV216" t="str">
            <v>Y</v>
          </cell>
          <cell r="KW216" t="str">
            <v>Y</v>
          </cell>
          <cell r="KX216" t="str">
            <v>Y</v>
          </cell>
          <cell r="KY216" t="str">
            <v>Y</v>
          </cell>
          <cell r="KZ216" t="str">
            <v>N</v>
          </cell>
          <cell r="LA216" t="str">
            <v>Y</v>
          </cell>
          <cell r="LB216" t="str">
            <v>Y</v>
          </cell>
          <cell r="LC216" t="str">
            <v>N</v>
          </cell>
          <cell r="LD216" t="str">
            <v>Y</v>
          </cell>
          <cell r="LE216" t="str">
            <v>Y</v>
          </cell>
          <cell r="LF216" t="str">
            <v>N</v>
          </cell>
          <cell r="LG216" t="str">
            <v>Y</v>
          </cell>
          <cell r="LH216" t="str">
            <v>N</v>
          </cell>
          <cell r="LI216" t="str">
            <v>Y</v>
          </cell>
          <cell r="LJ216" t="str">
            <v>Y</v>
          </cell>
          <cell r="LK216" t="str">
            <v>Y</v>
          </cell>
          <cell r="LL216" t="str">
            <v>N</v>
          </cell>
          <cell r="LM216" t="str">
            <v>Y</v>
          </cell>
          <cell r="LN216" t="str">
            <v>N</v>
          </cell>
          <cell r="LO216" t="str">
            <v>N</v>
          </cell>
          <cell r="LP216" t="str">
            <v>N</v>
          </cell>
          <cell r="LQ216" t="str">
            <v>Y</v>
          </cell>
          <cell r="LR216"/>
          <cell r="LS216" t="str">
            <v>Y</v>
          </cell>
          <cell r="LT216" t="str">
            <v>Y</v>
          </cell>
          <cell r="LU216" t="str">
            <v>N</v>
          </cell>
          <cell r="LV216" t="str">
            <v>N</v>
          </cell>
          <cell r="LW216" t="str">
            <v>N</v>
          </cell>
          <cell r="LX216" t="str">
            <v>Y</v>
          </cell>
          <cell r="LY216" t="str">
            <v>N</v>
          </cell>
          <cell r="LZ216" t="str">
            <v>Y</v>
          </cell>
          <cell r="MA216" t="str">
            <v>Y</v>
          </cell>
          <cell r="MB216" t="str">
            <v>Y</v>
          </cell>
          <cell r="MC216" t="str">
            <v>Y</v>
          </cell>
          <cell r="MD216" t="str">
            <v>Y</v>
          </cell>
          <cell r="ME216" t="str">
            <v>Y</v>
          </cell>
          <cell r="MF216" t="str">
            <v>N</v>
          </cell>
          <cell r="MG216" t="str">
            <v>Y</v>
          </cell>
          <cell r="MH216" t="str">
            <v>Y</v>
          </cell>
          <cell r="MI216" t="str">
            <v>Y</v>
          </cell>
          <cell r="MJ216" t="str">
            <v>N</v>
          </cell>
          <cell r="MK216" t="str">
            <v>N</v>
          </cell>
          <cell r="ML216" t="str">
            <v>N</v>
          </cell>
          <cell r="MM216" t="str">
            <v>Y</v>
          </cell>
          <cell r="MN216" t="str">
            <v>Y</v>
          </cell>
          <cell r="MO216" t="str">
            <v>N</v>
          </cell>
          <cell r="MP216" t="str">
            <v>Y</v>
          </cell>
          <cell r="MQ216"/>
          <cell r="MR216" t="str">
            <v>Y</v>
          </cell>
          <cell r="MS216" t="str">
            <v>Y</v>
          </cell>
          <cell r="MT216" t="str">
            <v>Y</v>
          </cell>
          <cell r="MU216" t="str">
            <v>Y</v>
          </cell>
          <cell r="MV216" t="str">
            <v>Y</v>
          </cell>
          <cell r="MW216" t="str">
            <v>N</v>
          </cell>
          <cell r="MX216" t="str">
            <v>N</v>
          </cell>
          <cell r="MY216" t="str">
            <v>Y</v>
          </cell>
          <cell r="MZ216" t="str">
            <v>N</v>
          </cell>
          <cell r="NA216" t="str">
            <v>Y</v>
          </cell>
          <cell r="NB216" t="str">
            <v>Y</v>
          </cell>
          <cell r="NC216" t="str">
            <v>N</v>
          </cell>
          <cell r="ND216" t="str">
            <v>N</v>
          </cell>
          <cell r="NE216" t="str">
            <v>N</v>
          </cell>
          <cell r="NF216" t="str">
            <v>N</v>
          </cell>
          <cell r="NG216" t="str">
            <v>Y</v>
          </cell>
          <cell r="NH216" t="str">
            <v>N</v>
          </cell>
          <cell r="NI216" t="str">
            <v>Y</v>
          </cell>
          <cell r="NJ216" t="str">
            <v>Y</v>
          </cell>
          <cell r="NK216" t="str">
            <v>Y</v>
          </cell>
          <cell r="NL216" t="str">
            <v>Y</v>
          </cell>
          <cell r="NM216" t="str">
            <v>Y</v>
          </cell>
          <cell r="NN216" t="str">
            <v>Y</v>
          </cell>
          <cell r="NO216" t="str">
            <v>Y</v>
          </cell>
          <cell r="NP216" t="str">
            <v>N</v>
          </cell>
          <cell r="NQ216" t="str">
            <v>Y</v>
          </cell>
          <cell r="NR216" t="str">
            <v>Y</v>
          </cell>
          <cell r="NS216" t="str">
            <v>Y</v>
          </cell>
          <cell r="NT216"/>
          <cell r="NU216" t="str">
            <v>Y</v>
          </cell>
          <cell r="NV216" t="str">
            <v>Y</v>
          </cell>
          <cell r="NW216" t="str">
            <v>Y</v>
          </cell>
          <cell r="NX216" t="str">
            <v>N</v>
          </cell>
          <cell r="NY216" t="str">
            <v>N</v>
          </cell>
          <cell r="NZ216" t="str">
            <v>N</v>
          </cell>
          <cell r="OA216" t="str">
            <v>Y</v>
          </cell>
          <cell r="OB216" t="str">
            <v>Y</v>
          </cell>
          <cell r="OC216"/>
          <cell r="OD216" t="str">
            <v>Y</v>
          </cell>
          <cell r="OE216" t="str">
            <v>Y</v>
          </cell>
          <cell r="OF216" t="str">
            <v>Y</v>
          </cell>
          <cell r="OG216" t="str">
            <v>Y</v>
          </cell>
          <cell r="OH216"/>
          <cell r="OI216" t="str">
            <v>Y</v>
          </cell>
          <cell r="OJ216" t="str">
            <v>Y</v>
          </cell>
          <cell r="OK216" t="str">
            <v>Y</v>
          </cell>
          <cell r="OL216" t="str">
            <v>Y</v>
          </cell>
          <cell r="OM216" t="str">
            <v>Y</v>
          </cell>
          <cell r="ON216" t="str">
            <v>Y</v>
          </cell>
          <cell r="OO216" t="str">
            <v>Y</v>
          </cell>
          <cell r="OP216"/>
          <cell r="OQ216" t="str">
            <v>Y</v>
          </cell>
          <cell r="OR216" t="str">
            <v>Y</v>
          </cell>
          <cell r="OS216" t="str">
            <v>Y</v>
          </cell>
          <cell r="OT216"/>
          <cell r="OU216" t="str">
            <v>Y</v>
          </cell>
          <cell r="OV216" t="str">
            <v>Y</v>
          </cell>
          <cell r="OW216" t="str">
            <v>Y</v>
          </cell>
          <cell r="OX216" t="str">
            <v>Y</v>
          </cell>
          <cell r="OY216" t="str">
            <v>Y</v>
          </cell>
          <cell r="OZ216" t="str">
            <v>Y</v>
          </cell>
          <cell r="PA216" t="str">
            <v>Y</v>
          </cell>
          <cell r="PB216" t="str">
            <v>Y</v>
          </cell>
          <cell r="PC216" t="str">
            <v>N</v>
          </cell>
          <cell r="PD216" t="str">
            <v>Y</v>
          </cell>
          <cell r="PE216" t="str">
            <v>Y</v>
          </cell>
          <cell r="PF216" t="str">
            <v>Y</v>
          </cell>
          <cell r="PG216" t="str">
            <v>Y</v>
          </cell>
          <cell r="PH216" t="str">
            <v>Y</v>
          </cell>
          <cell r="PI216" t="str">
            <v>Y</v>
          </cell>
          <cell r="PJ216" t="str">
            <v>Y</v>
          </cell>
          <cell r="PK216" t="str">
            <v>Y</v>
          </cell>
          <cell r="PL216" t="str">
            <v>N</v>
          </cell>
          <cell r="PM216" t="str">
            <v>Y</v>
          </cell>
          <cell r="PN216" t="str">
            <v>Y</v>
          </cell>
          <cell r="PO216" t="str">
            <v>Y</v>
          </cell>
          <cell r="PP216" t="str">
            <v>Y</v>
          </cell>
          <cell r="PQ216" t="str">
            <v>Y</v>
          </cell>
          <cell r="PR216" t="str">
            <v>N</v>
          </cell>
          <cell r="PS216" t="str">
            <v>Y</v>
          </cell>
          <cell r="PT216" t="str">
            <v>N</v>
          </cell>
          <cell r="PU216" t="str">
            <v>N</v>
          </cell>
          <cell r="PV216" t="str">
            <v>N</v>
          </cell>
          <cell r="PW216" t="str">
            <v>Y</v>
          </cell>
          <cell r="PX216" t="str">
            <v>Y</v>
          </cell>
          <cell r="PY216" t="str">
            <v>Y</v>
          </cell>
          <cell r="PZ216" t="str">
            <v>Y</v>
          </cell>
          <cell r="QA216"/>
          <cell r="QB216" t="str">
            <v>N</v>
          </cell>
          <cell r="QC216" t="str">
            <v>Y</v>
          </cell>
          <cell r="QD216" t="str">
            <v>N</v>
          </cell>
          <cell r="QE216" t="str">
            <v>Y</v>
          </cell>
          <cell r="QF216" t="str">
            <v>Y</v>
          </cell>
          <cell r="QG216" t="str">
            <v>N</v>
          </cell>
          <cell r="QH216" t="str">
            <v>N</v>
          </cell>
          <cell r="QI216" t="str">
            <v>N</v>
          </cell>
          <cell r="QJ216" t="str">
            <v>Y</v>
          </cell>
          <cell r="QK216" t="str">
            <v>Y</v>
          </cell>
          <cell r="QL216" t="str">
            <v>Y</v>
          </cell>
          <cell r="QM216" t="str">
            <v>Y</v>
          </cell>
          <cell r="QN216" t="str">
            <v>Y</v>
          </cell>
          <cell r="QO216" t="str">
            <v>Y</v>
          </cell>
          <cell r="QP216" t="str">
            <v>Y</v>
          </cell>
          <cell r="QQ216" t="str">
            <v>N</v>
          </cell>
          <cell r="QR216" t="str">
            <v>N</v>
          </cell>
          <cell r="QS216" t="str">
            <v>Y</v>
          </cell>
          <cell r="QT216" t="str">
            <v>N</v>
          </cell>
          <cell r="QU216" t="str">
            <v>N</v>
          </cell>
          <cell r="QV216" t="str">
            <v>Y</v>
          </cell>
          <cell r="QW216" t="str">
            <v>N</v>
          </cell>
          <cell r="QX216" t="str">
            <v>Y</v>
          </cell>
          <cell r="QY216" t="str">
            <v>Y</v>
          </cell>
          <cell r="QZ216"/>
          <cell r="RA216" t="str">
            <v>N</v>
          </cell>
          <cell r="RB216" t="str">
            <v>Y</v>
          </cell>
          <cell r="RC216" t="str">
            <v>N</v>
          </cell>
          <cell r="RD216" t="str">
            <v>Y</v>
          </cell>
          <cell r="RE216" t="str">
            <v>N</v>
          </cell>
          <cell r="RF216" t="str">
            <v>Y</v>
          </cell>
          <cell r="RG216" t="str">
            <v>Y</v>
          </cell>
          <cell r="RH216" t="str">
            <v>N</v>
          </cell>
          <cell r="RI216" t="str">
            <v>Y</v>
          </cell>
          <cell r="RJ216" t="str">
            <v>N</v>
          </cell>
          <cell r="RK216" t="str">
            <v>N</v>
          </cell>
          <cell r="RL216" t="str">
            <v>Y</v>
          </cell>
          <cell r="RM216"/>
          <cell r="RN216" t="str">
            <v>Y</v>
          </cell>
          <cell r="RO216" t="str">
            <v>Y</v>
          </cell>
          <cell r="RP216" t="str">
            <v>Y</v>
          </cell>
          <cell r="RQ216" t="str">
            <v>Y</v>
          </cell>
          <cell r="RR216" t="str">
            <v>Y</v>
          </cell>
          <cell r="RS216" t="str">
            <v>N</v>
          </cell>
          <cell r="RT216" t="str">
            <v>Y</v>
          </cell>
          <cell r="RU216" t="str">
            <v>N</v>
          </cell>
          <cell r="RV216" t="str">
            <v>Y</v>
          </cell>
          <cell r="RW216" t="str">
            <v>N</v>
          </cell>
          <cell r="RX216" t="str">
            <v>N</v>
          </cell>
          <cell r="RY216"/>
          <cell r="RZ216" t="str">
            <v>N</v>
          </cell>
          <cell r="SA216" t="str">
            <v>Y</v>
          </cell>
          <cell r="SB216" t="str">
            <v>Y</v>
          </cell>
          <cell r="SC216"/>
          <cell r="SD216" t="str">
            <v>N</v>
          </cell>
          <cell r="SE216" t="str">
            <v>N</v>
          </cell>
          <cell r="SF216" t="str">
            <v>N</v>
          </cell>
          <cell r="SG216" t="str">
            <v>Y</v>
          </cell>
          <cell r="SH216" t="str">
            <v>Y</v>
          </cell>
          <cell r="SI216" t="str">
            <v>Y</v>
          </cell>
          <cell r="SJ216" t="str">
            <v>N</v>
          </cell>
          <cell r="SK216" t="str">
            <v>N</v>
          </cell>
          <cell r="SL216" t="str">
            <v>Y</v>
          </cell>
          <cell r="SM216"/>
          <cell r="SN216" t="str">
            <v>Y</v>
          </cell>
          <cell r="SO216" t="str">
            <v>Y</v>
          </cell>
          <cell r="SP216" t="str">
            <v>N</v>
          </cell>
          <cell r="SQ216" t="str">
            <v>Y</v>
          </cell>
          <cell r="SR216" t="str">
            <v>N</v>
          </cell>
          <cell r="SS216" t="str">
            <v>N</v>
          </cell>
          <cell r="ST216" t="str">
            <v>N</v>
          </cell>
          <cell r="SU216" t="str">
            <v>N</v>
          </cell>
          <cell r="SV216" t="str">
            <v>N</v>
          </cell>
          <cell r="SW216" t="str">
            <v>Y</v>
          </cell>
          <cell r="SX216" t="str">
            <v>Y</v>
          </cell>
          <cell r="SY216" t="str">
            <v>N</v>
          </cell>
          <cell r="SZ216" t="str">
            <v>Y</v>
          </cell>
          <cell r="TA216" t="str">
            <v>N</v>
          </cell>
          <cell r="TB216" t="str">
            <v>Y</v>
          </cell>
          <cell r="TC216" t="str">
            <v>N</v>
          </cell>
          <cell r="TD216" t="str">
            <v>N</v>
          </cell>
          <cell r="TE216" t="str">
            <v>N</v>
          </cell>
          <cell r="TF216" t="str">
            <v>N</v>
          </cell>
          <cell r="TG216" t="str">
            <v>Y</v>
          </cell>
          <cell r="TH216" t="str">
            <v>Y</v>
          </cell>
          <cell r="TI216" t="str">
            <v>Y</v>
          </cell>
          <cell r="TJ216" t="str">
            <v>Y</v>
          </cell>
          <cell r="TK216" t="str">
            <v>Y</v>
          </cell>
          <cell r="TL216" t="str">
            <v>Y</v>
          </cell>
          <cell r="TM216" t="str">
            <v>Y</v>
          </cell>
          <cell r="TN216" t="str">
            <v>N</v>
          </cell>
          <cell r="TO216" t="str">
            <v>Y</v>
          </cell>
          <cell r="TP216" t="str">
            <v>Y</v>
          </cell>
          <cell r="TQ216" t="str">
            <v>N</v>
          </cell>
          <cell r="TR216"/>
          <cell r="TS216" t="str">
            <v>Y</v>
          </cell>
          <cell r="TT216" t="str">
            <v>Y</v>
          </cell>
          <cell r="TU216" t="str">
            <v>Y</v>
          </cell>
          <cell r="TV216" t="str">
            <v>Y</v>
          </cell>
          <cell r="TW216" t="str">
            <v>Y</v>
          </cell>
          <cell r="TX216" t="str">
            <v>Y</v>
          </cell>
          <cell r="TY216" t="str">
            <v>N</v>
          </cell>
          <cell r="TZ216" t="str">
            <v>N</v>
          </cell>
          <cell r="UA216" t="str">
            <v>Y</v>
          </cell>
          <cell r="UB216" t="str">
            <v>N</v>
          </cell>
          <cell r="UC216" t="str">
            <v>Y</v>
          </cell>
          <cell r="UD216" t="str">
            <v>N</v>
          </cell>
          <cell r="UE216" t="str">
            <v>N</v>
          </cell>
          <cell r="UF216" t="str">
            <v>N</v>
          </cell>
          <cell r="UG216" t="str">
            <v>Y</v>
          </cell>
          <cell r="UH216" t="str">
            <v>Y</v>
          </cell>
          <cell r="UI216" t="str">
            <v>N</v>
          </cell>
          <cell r="UJ216" t="str">
            <v>Y</v>
          </cell>
          <cell r="UK216" t="str">
            <v>N</v>
          </cell>
          <cell r="UL216" t="str">
            <v>N</v>
          </cell>
          <cell r="UM216" t="str">
            <v>Y</v>
          </cell>
          <cell r="UN216" t="str">
            <v>Y</v>
          </cell>
          <cell r="UO216"/>
          <cell r="UP216" t="str">
            <v>Y</v>
          </cell>
          <cell r="UQ216" t="str">
            <v>Y</v>
          </cell>
          <cell r="UR216"/>
          <cell r="US216" t="str">
            <v>N</v>
          </cell>
          <cell r="UT216" t="str">
            <v>N</v>
          </cell>
          <cell r="UU216" t="str">
            <v>N</v>
          </cell>
          <cell r="UV216" t="str">
            <v>Y</v>
          </cell>
          <cell r="UW216" t="str">
            <v>Y</v>
          </cell>
          <cell r="UX216" t="str">
            <v>Y</v>
          </cell>
          <cell r="UY216" t="str">
            <v>Y</v>
          </cell>
          <cell r="UZ216" t="str">
            <v>Y</v>
          </cell>
          <cell r="VA216" t="str">
            <v>Y</v>
          </cell>
          <cell r="VB216" t="str">
            <v>Y</v>
          </cell>
          <cell r="VC216" t="str">
            <v>Y</v>
          </cell>
          <cell r="VD216" t="str">
            <v>Y</v>
          </cell>
          <cell r="VE216" t="str">
            <v>Y</v>
          </cell>
          <cell r="VF216" t="str">
            <v>Y</v>
          </cell>
          <cell r="VG216"/>
          <cell r="VH216" t="str">
            <v>Y</v>
          </cell>
          <cell r="VI216" t="str">
            <v>Y</v>
          </cell>
          <cell r="VJ216" t="str">
            <v>Y</v>
          </cell>
          <cell r="VK216" t="str">
            <v>N</v>
          </cell>
          <cell r="VL216" t="str">
            <v>Y</v>
          </cell>
          <cell r="VM216"/>
          <cell r="VN216" t="str">
            <v>Y</v>
          </cell>
          <cell r="VO216" t="str">
            <v>Y</v>
          </cell>
          <cell r="VP216"/>
          <cell r="VQ216" t="str">
            <v>N</v>
          </cell>
          <cell r="VR216" t="str">
            <v>N</v>
          </cell>
          <cell r="VS216" t="str">
            <v>Y</v>
          </cell>
          <cell r="VT216" t="str">
            <v>Y</v>
          </cell>
          <cell r="VU216" t="str">
            <v>Y</v>
          </cell>
          <cell r="VV216" t="str">
            <v>N</v>
          </cell>
          <cell r="VW216" t="str">
            <v>N</v>
          </cell>
          <cell r="VX216"/>
          <cell r="VY216" t="str">
            <v>Y</v>
          </cell>
          <cell r="VZ216" t="str">
            <v>Y</v>
          </cell>
          <cell r="WA216"/>
          <cell r="WB216"/>
          <cell r="WC216" t="str">
            <v>Y</v>
          </cell>
          <cell r="WD216" t="str">
            <v>Y</v>
          </cell>
          <cell r="WE216" t="str">
            <v>N</v>
          </cell>
          <cell r="WF216"/>
          <cell r="WG216" t="str">
            <v>N</v>
          </cell>
          <cell r="WH216" t="str">
            <v>Y</v>
          </cell>
          <cell r="WI216" t="str">
            <v>N</v>
          </cell>
          <cell r="WJ216"/>
          <cell r="WK216"/>
          <cell r="WL216" t="str">
            <v>N</v>
          </cell>
          <cell r="WM216" t="str">
            <v>N</v>
          </cell>
          <cell r="WN216" t="str">
            <v>Y</v>
          </cell>
          <cell r="WO216" t="str">
            <v>N</v>
          </cell>
          <cell r="WP216"/>
          <cell r="WQ216"/>
          <cell r="WR216" t="str">
            <v>Y</v>
          </cell>
          <cell r="WS216" t="str">
            <v>Y</v>
          </cell>
          <cell r="WT216" t="str">
            <v>Y</v>
          </cell>
          <cell r="WU216" t="str">
            <v>Y</v>
          </cell>
          <cell r="WV216" t="str">
            <v>Y</v>
          </cell>
          <cell r="WW216" t="str">
            <v>Y</v>
          </cell>
          <cell r="WX216" t="str">
            <v>Y</v>
          </cell>
          <cell r="WY216" t="str">
            <v>Y</v>
          </cell>
          <cell r="WZ216" t="str">
            <v>Y</v>
          </cell>
          <cell r="XA216"/>
          <cell r="XB216" t="str">
            <v>N</v>
          </cell>
          <cell r="XC216"/>
          <cell r="XD216"/>
          <cell r="XE216"/>
          <cell r="XF216"/>
          <cell r="XG216"/>
          <cell r="XH216"/>
          <cell r="XI216" t="str">
            <v>Y</v>
          </cell>
          <cell r="XJ216"/>
          <cell r="XK216" t="str">
            <v>Y</v>
          </cell>
          <cell r="XL216" t="str">
            <v>Y</v>
          </cell>
          <cell r="XM216"/>
          <cell r="XN216" t="str">
            <v>Y</v>
          </cell>
          <cell r="XO216"/>
          <cell r="XP216" t="str">
            <v>N</v>
          </cell>
          <cell r="XQ216" t="str">
            <v>N</v>
          </cell>
          <cell r="XR216" t="str">
            <v>Y</v>
          </cell>
          <cell r="XS216" t="str">
            <v>N</v>
          </cell>
          <cell r="XT216" t="str">
            <v>N</v>
          </cell>
          <cell r="XU216" t="str">
            <v>N</v>
          </cell>
          <cell r="XV216" t="str">
            <v>Y</v>
          </cell>
        </row>
        <row r="217">
          <cell r="E217"/>
          <cell r="F217"/>
          <cell r="G217"/>
          <cell r="H217"/>
          <cell r="I217"/>
          <cell r="J217"/>
          <cell r="K217"/>
          <cell r="L217"/>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O217"/>
          <cell r="AP217"/>
          <cell r="AQ217"/>
          <cell r="AR217"/>
          <cell r="AS217"/>
          <cell r="AT217"/>
          <cell r="AU217"/>
          <cell r="AV217"/>
          <cell r="AW217"/>
          <cell r="AX217"/>
          <cell r="AY217"/>
          <cell r="AZ217"/>
          <cell r="BA217"/>
          <cell r="BB217"/>
          <cell r="BC217"/>
          <cell r="BD217"/>
          <cell r="BE217"/>
          <cell r="BF217"/>
          <cell r="BG217"/>
          <cell r="BH217"/>
          <cell r="BI217"/>
          <cell r="BJ217"/>
          <cell r="BK217"/>
          <cell r="BL217"/>
          <cell r="BM217"/>
          <cell r="BN217"/>
          <cell r="BO217"/>
          <cell r="BP217"/>
          <cell r="BQ217"/>
          <cell r="BR217"/>
          <cell r="BS217"/>
          <cell r="BT217"/>
          <cell r="BU217"/>
          <cell r="BV217"/>
          <cell r="BW217"/>
          <cell r="BX217"/>
          <cell r="BY217"/>
          <cell r="BZ217"/>
          <cell r="CA217"/>
          <cell r="CB217"/>
          <cell r="CC217"/>
          <cell r="CD217"/>
          <cell r="CE217"/>
          <cell r="CF217"/>
          <cell r="CG217"/>
          <cell r="CH217"/>
          <cell r="CI217"/>
          <cell r="CJ217"/>
          <cell r="CK217"/>
          <cell r="CL217"/>
          <cell r="CM217"/>
          <cell r="CN217"/>
          <cell r="CO217"/>
          <cell r="CP217"/>
          <cell r="CQ217"/>
          <cell r="CR217"/>
          <cell r="CS217"/>
          <cell r="CT217"/>
          <cell r="CU217"/>
          <cell r="CV217"/>
          <cell r="CW217"/>
          <cell r="CX217"/>
          <cell r="CY217"/>
          <cell r="CZ217"/>
          <cell r="DA217"/>
          <cell r="DB217"/>
          <cell r="DC217"/>
          <cell r="DD217"/>
          <cell r="DE217"/>
          <cell r="DF217"/>
          <cell r="DG217"/>
          <cell r="DH217"/>
          <cell r="DI217"/>
          <cell r="DJ217"/>
          <cell r="DK217"/>
          <cell r="DL217"/>
          <cell r="DM217"/>
          <cell r="DN217"/>
          <cell r="DO217"/>
          <cell r="DP217"/>
          <cell r="DQ217"/>
          <cell r="DR217"/>
          <cell r="DS217"/>
          <cell r="DT217"/>
          <cell r="DU217"/>
          <cell r="DV217"/>
          <cell r="DW217"/>
          <cell r="DX217"/>
          <cell r="DY217"/>
          <cell r="DZ217"/>
          <cell r="EA217"/>
          <cell r="EB217"/>
          <cell r="EC217"/>
          <cell r="ED217"/>
          <cell r="EE217"/>
          <cell r="EF217"/>
          <cell r="EG217"/>
          <cell r="EH217"/>
          <cell r="EI217"/>
          <cell r="EJ217"/>
          <cell r="EK217"/>
          <cell r="EL217"/>
          <cell r="EM217"/>
          <cell r="EN217"/>
          <cell r="EO217"/>
          <cell r="EP217"/>
          <cell r="EQ217"/>
          <cell r="ER217"/>
          <cell r="ES217"/>
          <cell r="ET217"/>
          <cell r="EU217"/>
          <cell r="EV217"/>
          <cell r="EW217"/>
          <cell r="EX217"/>
          <cell r="EY217"/>
          <cell r="EZ217"/>
          <cell r="FA217"/>
          <cell r="FB217"/>
          <cell r="FC217"/>
          <cell r="FD217"/>
          <cell r="FE217"/>
          <cell r="FF217"/>
          <cell r="FG217"/>
          <cell r="FH217"/>
          <cell r="FI217"/>
          <cell r="FJ217"/>
          <cell r="FK217"/>
          <cell r="FL217"/>
          <cell r="FM217"/>
          <cell r="FN217"/>
          <cell r="FO217"/>
          <cell r="FP217"/>
          <cell r="FQ217"/>
          <cell r="FR217"/>
          <cell r="FS217"/>
          <cell r="FT217"/>
          <cell r="FU217"/>
          <cell r="FV217"/>
          <cell r="FW217"/>
          <cell r="FX217"/>
          <cell r="FY217"/>
          <cell r="FZ217"/>
          <cell r="GA217"/>
          <cell r="GB217"/>
          <cell r="GC217"/>
          <cell r="GD217"/>
          <cell r="GE217"/>
          <cell r="GF217"/>
          <cell r="GG217"/>
          <cell r="GH217"/>
          <cell r="GI217"/>
          <cell r="GJ217"/>
          <cell r="GK217"/>
          <cell r="GL217"/>
          <cell r="GM217"/>
          <cell r="GN217"/>
          <cell r="GO217"/>
          <cell r="GP217"/>
          <cell r="GQ217"/>
          <cell r="GR217"/>
          <cell r="GS217"/>
          <cell r="GT217"/>
          <cell r="GU217"/>
          <cell r="GV217"/>
          <cell r="GW217"/>
          <cell r="GX217"/>
          <cell r="GY217"/>
          <cell r="GZ217"/>
          <cell r="HA217"/>
          <cell r="HB217"/>
          <cell r="HC217"/>
          <cell r="HD217"/>
          <cell r="HE217"/>
          <cell r="HF217"/>
          <cell r="HG217"/>
          <cell r="HH217"/>
          <cell r="HI217"/>
          <cell r="HJ217"/>
          <cell r="HK217"/>
          <cell r="HL217"/>
          <cell r="HM217"/>
          <cell r="HN217"/>
          <cell r="HO217"/>
          <cell r="HP217"/>
          <cell r="HQ217"/>
          <cell r="HR217"/>
          <cell r="HS217"/>
          <cell r="HT217"/>
          <cell r="HU217"/>
          <cell r="HV217"/>
          <cell r="HW217"/>
          <cell r="HX217"/>
          <cell r="HY217"/>
          <cell r="HZ217"/>
          <cell r="IA217"/>
          <cell r="IB217"/>
          <cell r="IC217"/>
          <cell r="ID217"/>
          <cell r="IE217"/>
          <cell r="IF217"/>
          <cell r="IG217"/>
          <cell r="IH217"/>
          <cell r="II217"/>
          <cell r="IJ217"/>
          <cell r="IK217"/>
          <cell r="IL217"/>
          <cell r="IM217"/>
          <cell r="IN217"/>
          <cell r="IO217"/>
          <cell r="IP217"/>
          <cell r="IQ217"/>
          <cell r="IR217"/>
          <cell r="IS217"/>
          <cell r="IT217"/>
          <cell r="IU217"/>
          <cell r="IV217"/>
          <cell r="IW217"/>
          <cell r="IX217"/>
          <cell r="IY217"/>
          <cell r="IZ217"/>
          <cell r="JA217"/>
          <cell r="JB217"/>
          <cell r="JC217"/>
          <cell r="JD217"/>
          <cell r="JE217"/>
          <cell r="JF217"/>
          <cell r="JG217"/>
          <cell r="JH217"/>
          <cell r="JI217"/>
          <cell r="JJ217"/>
          <cell r="JK217"/>
          <cell r="JL217"/>
          <cell r="JM217"/>
          <cell r="JN217"/>
          <cell r="JO217"/>
          <cell r="JP217"/>
          <cell r="JQ217"/>
          <cell r="JR217"/>
          <cell r="JS217"/>
          <cell r="JT217"/>
          <cell r="JU217"/>
          <cell r="JV217"/>
          <cell r="JW217"/>
          <cell r="JX217"/>
          <cell r="JY217"/>
          <cell r="JZ217"/>
          <cell r="KA217"/>
          <cell r="KB217"/>
          <cell r="KC217"/>
          <cell r="KD217"/>
          <cell r="KE217"/>
          <cell r="KF217"/>
          <cell r="KG217"/>
          <cell r="KH217"/>
          <cell r="KI217"/>
          <cell r="KJ217"/>
          <cell r="KK217"/>
          <cell r="KL217"/>
          <cell r="KM217"/>
          <cell r="KN217"/>
          <cell r="KO217"/>
          <cell r="KP217"/>
          <cell r="KQ217"/>
          <cell r="KR217"/>
          <cell r="KS217"/>
          <cell r="KT217"/>
          <cell r="KU217"/>
          <cell r="KV217"/>
          <cell r="KW217"/>
          <cell r="KX217"/>
          <cell r="KY217"/>
          <cell r="KZ217"/>
          <cell r="LA217"/>
          <cell r="LB217"/>
          <cell r="LC217"/>
          <cell r="LD217"/>
          <cell r="LE217"/>
          <cell r="LF217"/>
          <cell r="LG217"/>
          <cell r="LH217"/>
          <cell r="LI217"/>
          <cell r="LJ217"/>
          <cell r="LK217"/>
          <cell r="LL217"/>
          <cell r="LM217"/>
          <cell r="LN217"/>
          <cell r="LO217"/>
          <cell r="LP217"/>
          <cell r="LQ217"/>
          <cell r="LR217"/>
          <cell r="LS217"/>
          <cell r="LT217"/>
          <cell r="LU217"/>
          <cell r="LV217"/>
          <cell r="LW217"/>
          <cell r="LX217"/>
          <cell r="LY217"/>
          <cell r="LZ217"/>
          <cell r="MA217"/>
          <cell r="MB217"/>
          <cell r="MC217"/>
          <cell r="MD217"/>
          <cell r="ME217"/>
          <cell r="MF217"/>
          <cell r="MG217"/>
          <cell r="MH217"/>
          <cell r="MI217"/>
          <cell r="MJ217"/>
          <cell r="MK217"/>
          <cell r="ML217"/>
          <cell r="MM217"/>
          <cell r="MN217"/>
          <cell r="MO217"/>
          <cell r="MP217"/>
          <cell r="MQ217"/>
          <cell r="MR217"/>
          <cell r="MS217"/>
          <cell r="MT217"/>
          <cell r="MU217"/>
          <cell r="MV217"/>
          <cell r="MW217"/>
          <cell r="MX217"/>
          <cell r="MY217"/>
          <cell r="MZ217"/>
          <cell r="NA217"/>
          <cell r="NB217"/>
          <cell r="NC217"/>
          <cell r="ND217"/>
          <cell r="NE217"/>
          <cell r="NF217"/>
          <cell r="NG217"/>
          <cell r="NH217"/>
          <cell r="NI217"/>
          <cell r="NJ217"/>
          <cell r="NK217"/>
          <cell r="NL217"/>
          <cell r="NM217"/>
          <cell r="NN217"/>
          <cell r="NO217"/>
          <cell r="NP217"/>
          <cell r="NQ217"/>
          <cell r="NR217"/>
          <cell r="NS217"/>
          <cell r="NT217"/>
          <cell r="NU217"/>
          <cell r="NV217"/>
          <cell r="NW217"/>
          <cell r="NX217"/>
          <cell r="NY217"/>
          <cell r="NZ217"/>
          <cell r="OA217"/>
          <cell r="OB217"/>
          <cell r="OC217"/>
          <cell r="OD217"/>
          <cell r="OE217"/>
          <cell r="OF217"/>
          <cell r="OG217"/>
          <cell r="OH217"/>
          <cell r="OI217"/>
          <cell r="OJ217"/>
          <cell r="OK217"/>
          <cell r="OL217"/>
          <cell r="OM217"/>
          <cell r="ON217"/>
          <cell r="OO217"/>
          <cell r="OP217"/>
          <cell r="OQ217"/>
          <cell r="OR217"/>
          <cell r="OS217"/>
          <cell r="OT217"/>
          <cell r="OU217"/>
          <cell r="OV217"/>
          <cell r="OW217"/>
          <cell r="OX217"/>
          <cell r="OY217"/>
          <cell r="OZ217"/>
          <cell r="PA217"/>
          <cell r="PB217"/>
          <cell r="PC217"/>
          <cell r="PD217"/>
          <cell r="PE217"/>
          <cell r="PF217"/>
          <cell r="PG217"/>
          <cell r="PH217"/>
          <cell r="PI217"/>
          <cell r="PJ217"/>
          <cell r="PK217"/>
          <cell r="PL217"/>
          <cell r="PM217"/>
          <cell r="PN217"/>
          <cell r="PO217"/>
          <cell r="PP217"/>
          <cell r="PQ217"/>
          <cell r="PR217"/>
          <cell r="PS217"/>
          <cell r="PT217"/>
          <cell r="PU217"/>
          <cell r="PV217"/>
          <cell r="PW217"/>
          <cell r="PX217"/>
          <cell r="PY217"/>
          <cell r="PZ217"/>
          <cell r="QA217"/>
          <cell r="QB217"/>
          <cell r="QC217"/>
          <cell r="QD217"/>
          <cell r="QE217"/>
          <cell r="QF217"/>
          <cell r="QG217"/>
          <cell r="QH217"/>
          <cell r="QI217"/>
          <cell r="QJ217"/>
          <cell r="QK217"/>
          <cell r="QL217"/>
          <cell r="QM217"/>
          <cell r="QN217"/>
          <cell r="QO217"/>
          <cell r="QP217"/>
          <cell r="QQ217"/>
          <cell r="QR217"/>
          <cell r="QS217"/>
          <cell r="QT217"/>
          <cell r="QU217"/>
          <cell r="QV217"/>
          <cell r="QW217"/>
          <cell r="QX217"/>
          <cell r="QY217"/>
          <cell r="QZ217"/>
          <cell r="RA217"/>
          <cell r="RB217"/>
          <cell r="RC217"/>
          <cell r="RD217"/>
          <cell r="RE217"/>
          <cell r="RF217"/>
          <cell r="RG217"/>
          <cell r="RH217"/>
          <cell r="RI217"/>
          <cell r="RJ217"/>
          <cell r="RK217"/>
          <cell r="RL217"/>
          <cell r="RM217"/>
          <cell r="RN217"/>
          <cell r="RO217"/>
          <cell r="RP217"/>
          <cell r="RQ217"/>
          <cell r="RR217"/>
          <cell r="RS217"/>
          <cell r="RT217"/>
          <cell r="RU217"/>
          <cell r="RV217"/>
          <cell r="RW217"/>
          <cell r="RX217"/>
          <cell r="RY217"/>
          <cell r="RZ217"/>
          <cell r="SA217"/>
          <cell r="SB217"/>
          <cell r="SC217"/>
          <cell r="SD217"/>
          <cell r="SE217"/>
          <cell r="SF217"/>
          <cell r="SG217"/>
          <cell r="SH217"/>
          <cell r="SI217"/>
          <cell r="SJ217"/>
          <cell r="SK217"/>
          <cell r="SL217"/>
          <cell r="SM217"/>
          <cell r="SN217"/>
          <cell r="SO217"/>
          <cell r="SP217"/>
          <cell r="SQ217"/>
          <cell r="SR217"/>
          <cell r="SS217"/>
          <cell r="ST217"/>
          <cell r="SU217"/>
          <cell r="SV217"/>
          <cell r="SW217"/>
          <cell r="SX217"/>
          <cell r="SY217"/>
          <cell r="SZ217"/>
          <cell r="TA217"/>
          <cell r="TB217"/>
          <cell r="TC217"/>
          <cell r="TD217"/>
          <cell r="TE217"/>
          <cell r="TF217"/>
          <cell r="TG217"/>
          <cell r="TH217"/>
          <cell r="TI217"/>
          <cell r="TJ217"/>
          <cell r="TK217"/>
          <cell r="TL217"/>
          <cell r="TM217"/>
          <cell r="TN217"/>
          <cell r="TO217"/>
          <cell r="TP217"/>
          <cell r="TQ217"/>
          <cell r="TR217"/>
          <cell r="TS217"/>
          <cell r="TT217"/>
          <cell r="TU217"/>
          <cell r="TV217"/>
          <cell r="TW217"/>
          <cell r="TX217"/>
          <cell r="TY217"/>
          <cell r="TZ217"/>
          <cell r="UA217"/>
          <cell r="UB217"/>
          <cell r="UC217"/>
          <cell r="UD217"/>
          <cell r="UE217"/>
          <cell r="UF217"/>
          <cell r="UG217"/>
          <cell r="UH217"/>
          <cell r="UI217"/>
          <cell r="UJ217"/>
          <cell r="UK217"/>
          <cell r="UL217"/>
          <cell r="UM217"/>
          <cell r="UN217"/>
          <cell r="UO217"/>
          <cell r="UP217"/>
          <cell r="UQ217"/>
          <cell r="UR217"/>
          <cell r="US217"/>
          <cell r="UT217"/>
          <cell r="UU217"/>
          <cell r="UV217"/>
          <cell r="UW217"/>
          <cell r="UX217"/>
          <cell r="UY217"/>
          <cell r="UZ217"/>
          <cell r="VA217"/>
          <cell r="VB217"/>
          <cell r="VC217"/>
          <cell r="VD217"/>
          <cell r="VE217"/>
          <cell r="VF217"/>
          <cell r="VG217"/>
          <cell r="VH217"/>
          <cell r="VI217"/>
          <cell r="VJ217"/>
          <cell r="VK217"/>
          <cell r="VL217"/>
          <cell r="VM217"/>
          <cell r="VN217"/>
          <cell r="VO217"/>
          <cell r="VP217"/>
          <cell r="VQ217"/>
          <cell r="VR217"/>
          <cell r="VS217"/>
          <cell r="VT217"/>
          <cell r="VU217"/>
          <cell r="VV217"/>
          <cell r="VW217"/>
          <cell r="VX217"/>
          <cell r="VY217"/>
          <cell r="VZ217"/>
          <cell r="WA217"/>
          <cell r="WB217"/>
          <cell r="WC217"/>
          <cell r="WD217"/>
          <cell r="WE217"/>
          <cell r="WF217"/>
          <cell r="WG217"/>
          <cell r="WH217"/>
          <cell r="WI217"/>
          <cell r="WJ217"/>
          <cell r="WK217"/>
          <cell r="WL217"/>
          <cell r="WM217"/>
          <cell r="WN217"/>
          <cell r="WO217"/>
          <cell r="WP217"/>
          <cell r="WQ217"/>
          <cell r="WR217"/>
          <cell r="WS217"/>
          <cell r="WT217"/>
          <cell r="WU217"/>
          <cell r="WV217"/>
          <cell r="WW217"/>
          <cell r="WX217"/>
          <cell r="WY217"/>
          <cell r="WZ217"/>
          <cell r="XA217"/>
          <cell r="XB217"/>
          <cell r="XC217"/>
          <cell r="XD217"/>
          <cell r="XE217"/>
          <cell r="XF217"/>
          <cell r="XG217"/>
          <cell r="XH217"/>
          <cell r="XI217"/>
          <cell r="XJ217"/>
          <cell r="XK217"/>
          <cell r="XL217"/>
          <cell r="XM217"/>
          <cell r="XN217"/>
          <cell r="XO217"/>
          <cell r="XP217"/>
          <cell r="XQ217"/>
          <cell r="XR217"/>
          <cell r="XS217"/>
          <cell r="XT217"/>
          <cell r="XU217"/>
          <cell r="XV217"/>
        </row>
        <row r="218">
          <cell r="E218"/>
          <cell r="F218"/>
          <cell r="G218"/>
          <cell r="H218"/>
          <cell r="I218"/>
          <cell r="J218"/>
          <cell r="K218"/>
          <cell r="L218"/>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O218"/>
          <cell r="AP218"/>
          <cell r="AQ218"/>
          <cell r="AR218"/>
          <cell r="AS218"/>
          <cell r="AT218"/>
          <cell r="AU218"/>
          <cell r="AV218"/>
          <cell r="AW218"/>
          <cell r="AX218"/>
          <cell r="AY218"/>
          <cell r="AZ218"/>
          <cell r="BA218"/>
          <cell r="BB218"/>
          <cell r="BC218"/>
          <cell r="BD218"/>
          <cell r="BE218"/>
          <cell r="BF218"/>
          <cell r="BG218"/>
          <cell r="BH218"/>
          <cell r="BI218"/>
          <cell r="BJ218"/>
          <cell r="BK218"/>
          <cell r="BL218"/>
          <cell r="BM218"/>
          <cell r="BN218"/>
          <cell r="BO218"/>
          <cell r="BP218"/>
          <cell r="BQ218"/>
          <cell r="BR218"/>
          <cell r="BS218"/>
          <cell r="BT218"/>
          <cell r="BU218"/>
          <cell r="BV218"/>
          <cell r="BW218"/>
          <cell r="BX218"/>
          <cell r="BY218"/>
          <cell r="BZ218"/>
          <cell r="CA218"/>
          <cell r="CB218"/>
          <cell r="CC218"/>
          <cell r="CD218"/>
          <cell r="CE218"/>
          <cell r="CF218"/>
          <cell r="CG218"/>
          <cell r="CH218"/>
          <cell r="CI218"/>
          <cell r="CJ218"/>
          <cell r="CK218"/>
          <cell r="CL218"/>
          <cell r="CM218"/>
          <cell r="CN218"/>
          <cell r="CO218"/>
          <cell r="CP218"/>
          <cell r="CQ218"/>
          <cell r="CR218"/>
          <cell r="CS218"/>
          <cell r="CT218"/>
          <cell r="CU218"/>
          <cell r="CV218"/>
          <cell r="CW218"/>
          <cell r="CX218"/>
          <cell r="CY218"/>
          <cell r="CZ218"/>
          <cell r="DA218"/>
          <cell r="DB218"/>
          <cell r="DC218"/>
          <cell r="DD218"/>
          <cell r="DE218"/>
          <cell r="DF218"/>
          <cell r="DG218"/>
          <cell r="DH218"/>
          <cell r="DI218"/>
          <cell r="DJ218"/>
          <cell r="DK218"/>
          <cell r="DL218"/>
          <cell r="DM218"/>
          <cell r="DN218"/>
          <cell r="DO218"/>
          <cell r="DP218"/>
          <cell r="DQ218"/>
          <cell r="DR218"/>
          <cell r="DS218"/>
          <cell r="DT218"/>
          <cell r="DU218"/>
          <cell r="DV218"/>
          <cell r="DW218"/>
          <cell r="DX218"/>
          <cell r="DY218"/>
          <cell r="DZ218"/>
          <cell r="EA218"/>
          <cell r="EB218"/>
          <cell r="EC218"/>
          <cell r="ED218"/>
          <cell r="EE218"/>
          <cell r="EF218"/>
          <cell r="EG218"/>
          <cell r="EH218"/>
          <cell r="EI218"/>
          <cell r="EJ218"/>
          <cell r="EK218"/>
          <cell r="EL218"/>
          <cell r="EM218"/>
          <cell r="EN218"/>
          <cell r="EO218"/>
          <cell r="EP218"/>
          <cell r="EQ218"/>
          <cell r="ER218"/>
          <cell r="ES218"/>
          <cell r="ET218"/>
          <cell r="EU218"/>
          <cell r="EV218"/>
          <cell r="EW218"/>
          <cell r="EX218"/>
          <cell r="EY218"/>
          <cell r="EZ218"/>
          <cell r="FA218"/>
          <cell r="FB218"/>
          <cell r="FC218"/>
          <cell r="FD218"/>
          <cell r="FE218"/>
          <cell r="FF218"/>
          <cell r="FG218"/>
          <cell r="FH218"/>
          <cell r="FI218"/>
          <cell r="FJ218"/>
          <cell r="FK218"/>
          <cell r="FL218"/>
          <cell r="FM218"/>
          <cell r="FN218"/>
          <cell r="FO218"/>
          <cell r="FP218"/>
          <cell r="FQ218"/>
          <cell r="FR218"/>
          <cell r="FS218"/>
          <cell r="FT218"/>
          <cell r="FU218"/>
          <cell r="FV218"/>
          <cell r="FW218"/>
          <cell r="FX218"/>
          <cell r="FY218"/>
          <cell r="FZ218"/>
          <cell r="GA218"/>
          <cell r="GB218"/>
          <cell r="GC218"/>
          <cell r="GD218"/>
          <cell r="GE218"/>
          <cell r="GF218"/>
          <cell r="GG218"/>
          <cell r="GH218"/>
          <cell r="GI218"/>
          <cell r="GJ218"/>
          <cell r="GK218"/>
          <cell r="GL218"/>
          <cell r="GM218"/>
          <cell r="GN218"/>
          <cell r="GO218"/>
          <cell r="GP218"/>
          <cell r="GQ218"/>
          <cell r="GR218"/>
          <cell r="GS218"/>
          <cell r="GT218"/>
          <cell r="GU218"/>
          <cell r="GV218"/>
          <cell r="GW218"/>
          <cell r="GX218"/>
          <cell r="GY218"/>
          <cell r="GZ218"/>
          <cell r="HA218"/>
          <cell r="HB218"/>
          <cell r="HC218"/>
          <cell r="HD218"/>
          <cell r="HE218"/>
          <cell r="HF218"/>
          <cell r="HG218"/>
          <cell r="HH218"/>
          <cell r="HI218"/>
          <cell r="HJ218"/>
          <cell r="HK218"/>
          <cell r="HL218"/>
          <cell r="HM218"/>
          <cell r="HN218"/>
          <cell r="HO218"/>
          <cell r="HP218"/>
          <cell r="HQ218"/>
          <cell r="HR218"/>
          <cell r="HS218"/>
          <cell r="HT218"/>
          <cell r="HU218"/>
          <cell r="HV218"/>
          <cell r="HW218"/>
          <cell r="HX218"/>
          <cell r="HY218"/>
          <cell r="HZ218"/>
          <cell r="IA218"/>
          <cell r="IB218"/>
          <cell r="IC218"/>
          <cell r="ID218"/>
          <cell r="IE218"/>
          <cell r="IF218"/>
          <cell r="IG218"/>
          <cell r="IH218"/>
          <cell r="II218"/>
          <cell r="IJ218"/>
          <cell r="IK218"/>
          <cell r="IL218"/>
          <cell r="IM218"/>
          <cell r="IN218"/>
          <cell r="IO218"/>
          <cell r="IP218"/>
          <cell r="IQ218"/>
          <cell r="IR218"/>
          <cell r="IS218"/>
          <cell r="IT218"/>
          <cell r="IU218"/>
          <cell r="IV218"/>
          <cell r="IW218"/>
          <cell r="IX218"/>
          <cell r="IY218"/>
          <cell r="IZ218"/>
          <cell r="JA218"/>
          <cell r="JB218"/>
          <cell r="JC218"/>
          <cell r="JD218"/>
          <cell r="JE218"/>
          <cell r="JF218"/>
          <cell r="JG218"/>
          <cell r="JH218"/>
          <cell r="JI218"/>
          <cell r="JJ218"/>
          <cell r="JK218"/>
          <cell r="JL218"/>
          <cell r="JM218"/>
          <cell r="JN218"/>
          <cell r="JO218"/>
          <cell r="JP218"/>
          <cell r="JQ218"/>
          <cell r="JR218"/>
          <cell r="JS218"/>
          <cell r="JT218"/>
          <cell r="JU218"/>
          <cell r="JV218"/>
          <cell r="JW218"/>
          <cell r="JX218"/>
          <cell r="JY218"/>
          <cell r="JZ218"/>
          <cell r="KA218"/>
          <cell r="KB218"/>
          <cell r="KC218"/>
          <cell r="KD218"/>
          <cell r="KE218"/>
          <cell r="KF218"/>
          <cell r="KG218"/>
          <cell r="KH218"/>
          <cell r="KI218"/>
          <cell r="KJ218"/>
          <cell r="KK218"/>
          <cell r="KL218"/>
          <cell r="KM218"/>
          <cell r="KN218"/>
          <cell r="KO218"/>
          <cell r="KP218"/>
          <cell r="KQ218"/>
          <cell r="KR218"/>
          <cell r="KS218"/>
          <cell r="KT218"/>
          <cell r="KU218"/>
          <cell r="KV218"/>
          <cell r="KW218"/>
          <cell r="KX218"/>
          <cell r="KY218"/>
          <cell r="KZ218"/>
          <cell r="LA218"/>
          <cell r="LB218"/>
          <cell r="LC218"/>
          <cell r="LD218"/>
          <cell r="LE218"/>
          <cell r="LF218"/>
          <cell r="LG218"/>
          <cell r="LH218"/>
          <cell r="LI218"/>
          <cell r="LJ218"/>
          <cell r="LK218"/>
          <cell r="LL218"/>
          <cell r="LM218"/>
          <cell r="LN218"/>
          <cell r="LO218"/>
          <cell r="LP218"/>
          <cell r="LQ218"/>
          <cell r="LR218"/>
          <cell r="LS218"/>
          <cell r="LT218"/>
          <cell r="LU218"/>
          <cell r="LV218"/>
          <cell r="LW218"/>
          <cell r="LX218"/>
          <cell r="LY218"/>
          <cell r="LZ218"/>
          <cell r="MA218"/>
          <cell r="MB218"/>
          <cell r="MC218"/>
          <cell r="MD218"/>
          <cell r="ME218"/>
          <cell r="MF218"/>
          <cell r="MG218"/>
          <cell r="MH218"/>
          <cell r="MI218"/>
          <cell r="MJ218"/>
          <cell r="MK218"/>
          <cell r="ML218"/>
          <cell r="MM218"/>
          <cell r="MN218"/>
          <cell r="MO218"/>
          <cell r="MP218"/>
          <cell r="MQ218"/>
          <cell r="MR218"/>
          <cell r="MS218"/>
          <cell r="MT218"/>
          <cell r="MU218"/>
          <cell r="MV218"/>
          <cell r="MW218"/>
          <cell r="MX218"/>
          <cell r="MY218"/>
          <cell r="MZ218"/>
          <cell r="NA218"/>
          <cell r="NB218"/>
          <cell r="NC218"/>
          <cell r="ND218"/>
          <cell r="NE218"/>
          <cell r="NF218"/>
          <cell r="NG218"/>
          <cell r="NH218"/>
          <cell r="NI218"/>
          <cell r="NJ218"/>
          <cell r="NK218"/>
          <cell r="NL218"/>
          <cell r="NM218"/>
          <cell r="NN218"/>
          <cell r="NO218"/>
          <cell r="NP218"/>
          <cell r="NQ218"/>
          <cell r="NR218"/>
          <cell r="NS218"/>
          <cell r="NT218"/>
          <cell r="NU218"/>
          <cell r="NV218"/>
          <cell r="NW218"/>
          <cell r="NX218"/>
          <cell r="NY218"/>
          <cell r="NZ218"/>
          <cell r="OA218"/>
          <cell r="OB218"/>
          <cell r="OC218"/>
          <cell r="OD218"/>
          <cell r="OE218"/>
          <cell r="OF218"/>
          <cell r="OG218"/>
          <cell r="OH218"/>
          <cell r="OI218"/>
          <cell r="OJ218"/>
          <cell r="OK218"/>
          <cell r="OL218"/>
          <cell r="OM218"/>
          <cell r="ON218"/>
          <cell r="OO218"/>
          <cell r="OP218"/>
          <cell r="OQ218"/>
          <cell r="OR218"/>
          <cell r="OS218"/>
          <cell r="OT218"/>
          <cell r="OU218"/>
          <cell r="OV218"/>
          <cell r="OW218"/>
          <cell r="OX218"/>
          <cell r="OY218"/>
          <cell r="OZ218"/>
          <cell r="PA218"/>
          <cell r="PB218"/>
          <cell r="PC218"/>
          <cell r="PD218"/>
          <cell r="PE218"/>
          <cell r="PF218"/>
          <cell r="PG218"/>
          <cell r="PH218"/>
          <cell r="PI218"/>
          <cell r="PJ218"/>
          <cell r="PK218"/>
          <cell r="PL218"/>
          <cell r="PM218"/>
          <cell r="PN218"/>
          <cell r="PO218"/>
          <cell r="PP218"/>
          <cell r="PQ218"/>
          <cell r="PR218"/>
          <cell r="PS218"/>
          <cell r="PT218"/>
          <cell r="PU218"/>
          <cell r="PV218"/>
          <cell r="PW218"/>
          <cell r="PX218"/>
          <cell r="PY218"/>
          <cell r="PZ218"/>
          <cell r="QA218"/>
          <cell r="QB218"/>
          <cell r="QC218"/>
          <cell r="QD218"/>
          <cell r="QE218"/>
          <cell r="QF218"/>
          <cell r="QG218"/>
          <cell r="QH218"/>
          <cell r="QI218"/>
          <cell r="QJ218"/>
          <cell r="QK218"/>
          <cell r="QL218"/>
          <cell r="QM218"/>
          <cell r="QN218"/>
          <cell r="QO218"/>
          <cell r="QP218"/>
          <cell r="QQ218"/>
          <cell r="QR218"/>
          <cell r="QS218"/>
          <cell r="QT218"/>
          <cell r="QU218"/>
          <cell r="QV218"/>
          <cell r="QW218"/>
          <cell r="QX218"/>
          <cell r="QY218"/>
          <cell r="QZ218"/>
          <cell r="RA218"/>
          <cell r="RB218"/>
          <cell r="RC218"/>
          <cell r="RD218"/>
          <cell r="RE218"/>
          <cell r="RF218"/>
          <cell r="RG218"/>
          <cell r="RH218"/>
          <cell r="RI218"/>
          <cell r="RJ218"/>
          <cell r="RK218"/>
          <cell r="RL218"/>
          <cell r="RM218"/>
          <cell r="RN218"/>
          <cell r="RO218"/>
          <cell r="RP218"/>
          <cell r="RQ218"/>
          <cell r="RR218"/>
          <cell r="RS218"/>
          <cell r="RT218"/>
          <cell r="RU218"/>
          <cell r="RV218"/>
          <cell r="RW218"/>
          <cell r="RX218"/>
          <cell r="RY218"/>
          <cell r="RZ218"/>
          <cell r="SA218"/>
          <cell r="SB218"/>
          <cell r="SC218"/>
          <cell r="SD218"/>
          <cell r="SE218"/>
          <cell r="SF218"/>
          <cell r="SG218"/>
          <cell r="SH218"/>
          <cell r="SI218"/>
          <cell r="SJ218"/>
          <cell r="SK218"/>
          <cell r="SL218"/>
          <cell r="SM218"/>
          <cell r="SN218"/>
          <cell r="SO218"/>
          <cell r="SP218"/>
          <cell r="SQ218"/>
          <cell r="SR218"/>
          <cell r="SS218"/>
          <cell r="ST218"/>
          <cell r="SU218"/>
          <cell r="SV218"/>
          <cell r="SW218"/>
          <cell r="SX218"/>
          <cell r="SY218"/>
          <cell r="SZ218"/>
          <cell r="TA218"/>
          <cell r="TB218"/>
          <cell r="TC218"/>
          <cell r="TD218"/>
          <cell r="TE218"/>
          <cell r="TF218"/>
          <cell r="TG218"/>
          <cell r="TH218"/>
          <cell r="TI218"/>
          <cell r="TJ218"/>
          <cell r="TK218"/>
          <cell r="TL218"/>
          <cell r="TM218"/>
          <cell r="TN218"/>
          <cell r="TO218"/>
          <cell r="TP218"/>
          <cell r="TQ218"/>
          <cell r="TR218"/>
          <cell r="TS218"/>
          <cell r="TT218"/>
          <cell r="TU218"/>
          <cell r="TV218"/>
          <cell r="TW218"/>
          <cell r="TX218"/>
          <cell r="TY218"/>
          <cell r="TZ218"/>
          <cell r="UA218"/>
          <cell r="UB218"/>
          <cell r="UC218"/>
          <cell r="UD218"/>
          <cell r="UE218"/>
          <cell r="UF218"/>
          <cell r="UG218"/>
          <cell r="UH218"/>
          <cell r="UI218"/>
          <cell r="UJ218"/>
          <cell r="UK218"/>
          <cell r="UL218"/>
          <cell r="UM218"/>
          <cell r="UN218"/>
          <cell r="UO218"/>
          <cell r="UP218"/>
          <cell r="UQ218"/>
          <cell r="UR218"/>
          <cell r="US218"/>
          <cell r="UT218"/>
          <cell r="UU218"/>
          <cell r="UV218"/>
          <cell r="UW218"/>
          <cell r="UX218"/>
          <cell r="UY218"/>
          <cell r="UZ218"/>
          <cell r="VA218"/>
          <cell r="VB218"/>
          <cell r="VC218"/>
          <cell r="VD218"/>
          <cell r="VE218"/>
          <cell r="VF218"/>
          <cell r="VG218"/>
          <cell r="VH218"/>
          <cell r="VI218"/>
          <cell r="VJ218"/>
          <cell r="VK218"/>
          <cell r="VL218"/>
          <cell r="VM218"/>
          <cell r="VN218"/>
          <cell r="VO218"/>
          <cell r="VP218"/>
          <cell r="VQ218"/>
          <cell r="VR218"/>
          <cell r="VS218"/>
          <cell r="VT218"/>
          <cell r="VU218"/>
          <cell r="VV218"/>
          <cell r="VW218"/>
          <cell r="VX218"/>
          <cell r="VY218"/>
          <cell r="VZ218"/>
          <cell r="WA218"/>
          <cell r="WB218"/>
          <cell r="WC218"/>
          <cell r="WD218"/>
          <cell r="WE218"/>
          <cell r="WF218"/>
          <cell r="WG218"/>
          <cell r="WH218"/>
          <cell r="WI218"/>
          <cell r="WJ218"/>
          <cell r="WK218"/>
          <cell r="WL218"/>
          <cell r="WM218"/>
          <cell r="WN218"/>
          <cell r="WO218"/>
          <cell r="WP218"/>
          <cell r="WQ218"/>
          <cell r="WR218"/>
          <cell r="WS218"/>
          <cell r="WT218"/>
          <cell r="WU218"/>
          <cell r="WV218"/>
          <cell r="WW218"/>
          <cell r="WX218"/>
          <cell r="WY218"/>
          <cell r="WZ218"/>
          <cell r="XA218"/>
          <cell r="XB218"/>
          <cell r="XC218"/>
          <cell r="XD218"/>
          <cell r="XE218"/>
          <cell r="XF218"/>
          <cell r="XG218"/>
          <cell r="XH218"/>
          <cell r="XI218"/>
          <cell r="XJ218"/>
          <cell r="XK218"/>
          <cell r="XL218"/>
          <cell r="XM218"/>
          <cell r="XN218"/>
          <cell r="XO218"/>
          <cell r="XP218"/>
          <cell r="XQ218"/>
          <cell r="XR218"/>
          <cell r="XS218"/>
          <cell r="XT218"/>
          <cell r="XU218"/>
          <cell r="XV218"/>
        </row>
        <row r="219">
          <cell r="E219"/>
          <cell r="F219"/>
          <cell r="G219"/>
          <cell r="H219"/>
          <cell r="I219"/>
          <cell r="J219"/>
          <cell r="K219"/>
          <cell r="L219"/>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O219"/>
          <cell r="AP219"/>
          <cell r="AQ219"/>
          <cell r="AR219"/>
          <cell r="AS219"/>
          <cell r="AT219"/>
          <cell r="AU219"/>
          <cell r="AV219"/>
          <cell r="AW219"/>
          <cell r="AX219"/>
          <cell r="AY219"/>
          <cell r="AZ219"/>
          <cell r="BA219"/>
          <cell r="BB219"/>
          <cell r="BC219"/>
          <cell r="BD219"/>
          <cell r="BE219"/>
          <cell r="BF219"/>
          <cell r="BG219"/>
          <cell r="BH219"/>
          <cell r="BI219"/>
          <cell r="BJ219"/>
          <cell r="BK219"/>
          <cell r="BL219"/>
          <cell r="BM219"/>
          <cell r="BN219"/>
          <cell r="BO219"/>
          <cell r="BP219"/>
          <cell r="BQ219"/>
          <cell r="BR219"/>
          <cell r="BS219"/>
          <cell r="BT219"/>
          <cell r="BU219"/>
          <cell r="BV219"/>
          <cell r="BW219"/>
          <cell r="BX219"/>
          <cell r="BY219"/>
          <cell r="BZ219"/>
          <cell r="CA219"/>
          <cell r="CB219"/>
          <cell r="CC219"/>
          <cell r="CD219"/>
          <cell r="CE219"/>
          <cell r="CF219"/>
          <cell r="CG219"/>
          <cell r="CH219"/>
          <cell r="CI219"/>
          <cell r="CJ219"/>
          <cell r="CK219"/>
          <cell r="CL219"/>
          <cell r="CM219"/>
          <cell r="CN219"/>
          <cell r="CO219"/>
          <cell r="CP219"/>
          <cell r="CQ219"/>
          <cell r="CR219"/>
          <cell r="CS219"/>
          <cell r="CT219"/>
          <cell r="CU219"/>
          <cell r="CV219"/>
          <cell r="CW219"/>
          <cell r="CX219"/>
          <cell r="CY219"/>
          <cell r="CZ219"/>
          <cell r="DA219"/>
          <cell r="DB219"/>
          <cell r="DC219"/>
          <cell r="DD219"/>
          <cell r="DE219"/>
          <cell r="DF219"/>
          <cell r="DG219"/>
          <cell r="DH219"/>
          <cell r="DI219"/>
          <cell r="DJ219"/>
          <cell r="DK219"/>
          <cell r="DL219"/>
          <cell r="DM219"/>
          <cell r="DN219"/>
          <cell r="DO219"/>
          <cell r="DP219"/>
          <cell r="DQ219"/>
          <cell r="DR219"/>
          <cell r="DS219"/>
          <cell r="DT219"/>
          <cell r="DU219"/>
          <cell r="DV219"/>
          <cell r="DW219"/>
          <cell r="DX219"/>
          <cell r="DY219"/>
          <cell r="DZ219"/>
          <cell r="EA219"/>
          <cell r="EB219"/>
          <cell r="EC219"/>
          <cell r="ED219"/>
          <cell r="EE219"/>
          <cell r="EF219"/>
          <cell r="EG219"/>
          <cell r="EH219"/>
          <cell r="EI219"/>
          <cell r="EJ219"/>
          <cell r="EK219"/>
          <cell r="EL219"/>
          <cell r="EM219"/>
          <cell r="EN219"/>
          <cell r="EO219"/>
          <cell r="EP219"/>
          <cell r="EQ219"/>
          <cell r="ER219"/>
          <cell r="ES219"/>
          <cell r="ET219"/>
          <cell r="EU219"/>
          <cell r="EV219"/>
          <cell r="EW219"/>
          <cell r="EX219"/>
          <cell r="EY219"/>
          <cell r="EZ219"/>
          <cell r="FA219"/>
          <cell r="FB219"/>
          <cell r="FC219"/>
          <cell r="FD219"/>
          <cell r="FE219"/>
          <cell r="FF219"/>
          <cell r="FG219"/>
          <cell r="FH219"/>
          <cell r="FI219"/>
          <cell r="FJ219"/>
          <cell r="FK219"/>
          <cell r="FL219"/>
          <cell r="FM219"/>
          <cell r="FN219"/>
          <cell r="FO219"/>
          <cell r="FP219"/>
          <cell r="FQ219"/>
          <cell r="FR219"/>
          <cell r="FS219"/>
          <cell r="FT219"/>
          <cell r="FU219"/>
          <cell r="FV219"/>
          <cell r="FW219"/>
          <cell r="FX219"/>
          <cell r="FY219"/>
          <cell r="FZ219"/>
          <cell r="GA219"/>
          <cell r="GB219"/>
          <cell r="GC219"/>
          <cell r="GD219"/>
          <cell r="GE219"/>
          <cell r="GF219"/>
          <cell r="GG219"/>
          <cell r="GH219"/>
          <cell r="GI219"/>
          <cell r="GJ219"/>
          <cell r="GK219"/>
          <cell r="GL219"/>
          <cell r="GM219"/>
          <cell r="GN219"/>
          <cell r="GO219"/>
          <cell r="GP219"/>
          <cell r="GQ219"/>
          <cell r="GR219"/>
          <cell r="GS219"/>
          <cell r="GT219"/>
          <cell r="GU219"/>
          <cell r="GV219"/>
          <cell r="GW219"/>
          <cell r="GX219"/>
          <cell r="GY219"/>
          <cell r="GZ219"/>
          <cell r="HA219"/>
          <cell r="HB219"/>
          <cell r="HC219"/>
          <cell r="HD219"/>
          <cell r="HE219"/>
          <cell r="HF219"/>
          <cell r="HG219"/>
          <cell r="HH219"/>
          <cell r="HI219"/>
          <cell r="HJ219"/>
          <cell r="HK219"/>
          <cell r="HL219"/>
          <cell r="HM219"/>
          <cell r="HN219"/>
          <cell r="HO219"/>
          <cell r="HP219"/>
          <cell r="HQ219"/>
          <cell r="HR219"/>
          <cell r="HS219"/>
          <cell r="HT219"/>
          <cell r="HU219"/>
          <cell r="HV219"/>
          <cell r="HW219"/>
          <cell r="HX219"/>
          <cell r="HY219"/>
          <cell r="HZ219"/>
          <cell r="IA219"/>
          <cell r="IB219"/>
          <cell r="IC219"/>
          <cell r="ID219"/>
          <cell r="IE219"/>
          <cell r="IF219"/>
          <cell r="IG219"/>
          <cell r="IH219"/>
          <cell r="II219"/>
          <cell r="IJ219"/>
          <cell r="IK219"/>
          <cell r="IL219"/>
          <cell r="IM219"/>
          <cell r="IN219"/>
          <cell r="IO219"/>
          <cell r="IP219"/>
          <cell r="IQ219"/>
          <cell r="IR219"/>
          <cell r="IS219"/>
          <cell r="IT219"/>
          <cell r="IU219"/>
          <cell r="IV219"/>
          <cell r="IW219"/>
          <cell r="IX219"/>
          <cell r="IY219"/>
          <cell r="IZ219"/>
          <cell r="JA219"/>
          <cell r="JB219"/>
          <cell r="JC219"/>
          <cell r="JD219"/>
          <cell r="JE219"/>
          <cell r="JF219"/>
          <cell r="JG219"/>
          <cell r="JH219"/>
          <cell r="JI219"/>
          <cell r="JJ219"/>
          <cell r="JK219"/>
          <cell r="JL219"/>
          <cell r="JM219"/>
          <cell r="JN219"/>
          <cell r="JO219"/>
          <cell r="JP219"/>
          <cell r="JQ219"/>
          <cell r="JR219"/>
          <cell r="JS219"/>
          <cell r="JT219"/>
          <cell r="JU219"/>
          <cell r="JV219"/>
          <cell r="JW219"/>
          <cell r="JX219"/>
          <cell r="JY219"/>
          <cell r="JZ219"/>
          <cell r="KA219"/>
          <cell r="KB219"/>
          <cell r="KC219"/>
          <cell r="KD219"/>
          <cell r="KE219"/>
          <cell r="KF219"/>
          <cell r="KG219"/>
          <cell r="KH219"/>
          <cell r="KI219"/>
          <cell r="KJ219"/>
          <cell r="KK219"/>
          <cell r="KL219"/>
          <cell r="KM219"/>
          <cell r="KN219"/>
          <cell r="KO219"/>
          <cell r="KP219"/>
          <cell r="KQ219"/>
          <cell r="KR219"/>
          <cell r="KS219"/>
          <cell r="KT219"/>
          <cell r="KU219"/>
          <cell r="KV219"/>
          <cell r="KW219"/>
          <cell r="KX219"/>
          <cell r="KY219"/>
          <cell r="KZ219"/>
          <cell r="LA219"/>
          <cell r="LB219"/>
          <cell r="LC219"/>
          <cell r="LD219"/>
          <cell r="LE219"/>
          <cell r="LF219"/>
          <cell r="LG219"/>
          <cell r="LH219"/>
          <cell r="LI219"/>
          <cell r="LJ219"/>
          <cell r="LK219"/>
          <cell r="LL219"/>
          <cell r="LM219"/>
          <cell r="LN219"/>
          <cell r="LO219"/>
          <cell r="LP219"/>
          <cell r="LQ219"/>
          <cell r="LR219"/>
          <cell r="LS219"/>
          <cell r="LT219"/>
          <cell r="LU219"/>
          <cell r="LV219"/>
          <cell r="LW219"/>
          <cell r="LX219"/>
          <cell r="LY219"/>
          <cell r="LZ219"/>
          <cell r="MA219"/>
          <cell r="MB219"/>
          <cell r="MC219"/>
          <cell r="MD219"/>
          <cell r="ME219"/>
          <cell r="MF219"/>
          <cell r="MG219"/>
          <cell r="MH219"/>
          <cell r="MI219"/>
          <cell r="MJ219"/>
          <cell r="MK219"/>
          <cell r="ML219"/>
          <cell r="MM219"/>
          <cell r="MN219"/>
          <cell r="MO219"/>
          <cell r="MP219"/>
          <cell r="MQ219"/>
          <cell r="MR219"/>
          <cell r="MS219"/>
          <cell r="MT219"/>
          <cell r="MU219"/>
          <cell r="MV219"/>
          <cell r="MW219"/>
          <cell r="MX219"/>
          <cell r="MY219"/>
          <cell r="MZ219"/>
          <cell r="NA219"/>
          <cell r="NB219"/>
          <cell r="NC219"/>
          <cell r="ND219"/>
          <cell r="NE219"/>
          <cell r="NF219"/>
          <cell r="NG219"/>
          <cell r="NH219"/>
          <cell r="NI219"/>
          <cell r="NJ219"/>
          <cell r="NK219"/>
          <cell r="NL219"/>
          <cell r="NM219"/>
          <cell r="NN219"/>
          <cell r="NO219"/>
          <cell r="NP219"/>
          <cell r="NQ219"/>
          <cell r="NR219"/>
          <cell r="NS219"/>
          <cell r="NT219"/>
          <cell r="NU219"/>
          <cell r="NV219"/>
          <cell r="NW219"/>
          <cell r="NX219"/>
          <cell r="NY219"/>
          <cell r="NZ219"/>
          <cell r="OA219"/>
          <cell r="OB219"/>
          <cell r="OC219"/>
          <cell r="OD219"/>
          <cell r="OE219"/>
          <cell r="OF219"/>
          <cell r="OG219"/>
          <cell r="OH219"/>
          <cell r="OI219"/>
          <cell r="OJ219"/>
          <cell r="OK219"/>
          <cell r="OL219"/>
          <cell r="OM219"/>
          <cell r="ON219"/>
          <cell r="OO219"/>
          <cell r="OP219"/>
          <cell r="OQ219"/>
          <cell r="OR219"/>
          <cell r="OS219"/>
          <cell r="OT219"/>
          <cell r="OU219"/>
          <cell r="OV219"/>
          <cell r="OW219"/>
          <cell r="OX219"/>
          <cell r="OY219"/>
          <cell r="OZ219"/>
          <cell r="PA219"/>
          <cell r="PB219"/>
          <cell r="PC219"/>
          <cell r="PD219"/>
          <cell r="PE219"/>
          <cell r="PF219"/>
          <cell r="PG219"/>
          <cell r="PH219"/>
          <cell r="PI219"/>
          <cell r="PJ219"/>
          <cell r="PK219"/>
          <cell r="PL219"/>
          <cell r="PM219"/>
          <cell r="PN219"/>
          <cell r="PO219"/>
          <cell r="PP219"/>
          <cell r="PQ219"/>
          <cell r="PR219"/>
          <cell r="PS219"/>
          <cell r="PT219"/>
          <cell r="PU219"/>
          <cell r="PV219"/>
          <cell r="PW219"/>
          <cell r="PX219"/>
          <cell r="PY219"/>
          <cell r="PZ219"/>
          <cell r="QA219"/>
          <cell r="QB219"/>
          <cell r="QC219"/>
          <cell r="QD219"/>
          <cell r="QE219"/>
          <cell r="QF219"/>
          <cell r="QG219"/>
          <cell r="QH219"/>
          <cell r="QI219"/>
          <cell r="QJ219"/>
          <cell r="QK219"/>
          <cell r="QL219"/>
          <cell r="QM219"/>
          <cell r="QN219"/>
          <cell r="QO219"/>
          <cell r="QP219"/>
          <cell r="QQ219"/>
          <cell r="QR219"/>
          <cell r="QS219"/>
          <cell r="QT219"/>
          <cell r="QU219"/>
          <cell r="QV219"/>
          <cell r="QW219"/>
          <cell r="QX219"/>
          <cell r="QY219"/>
          <cell r="QZ219"/>
          <cell r="RA219"/>
          <cell r="RB219"/>
          <cell r="RC219"/>
          <cell r="RD219"/>
          <cell r="RE219"/>
          <cell r="RF219"/>
          <cell r="RG219"/>
          <cell r="RH219"/>
          <cell r="RI219"/>
          <cell r="RJ219"/>
          <cell r="RK219"/>
          <cell r="RL219"/>
          <cell r="RM219"/>
          <cell r="RN219"/>
          <cell r="RO219"/>
          <cell r="RP219"/>
          <cell r="RQ219"/>
          <cell r="RR219"/>
          <cell r="RS219"/>
          <cell r="RT219"/>
          <cell r="RU219"/>
          <cell r="RV219"/>
          <cell r="RW219"/>
          <cell r="RX219"/>
          <cell r="RY219"/>
          <cell r="RZ219"/>
          <cell r="SA219"/>
          <cell r="SB219"/>
          <cell r="SC219"/>
          <cell r="SD219"/>
          <cell r="SE219"/>
          <cell r="SF219"/>
          <cell r="SG219"/>
          <cell r="SH219"/>
          <cell r="SI219"/>
          <cell r="SJ219"/>
          <cell r="SK219"/>
          <cell r="SL219"/>
          <cell r="SM219"/>
          <cell r="SN219"/>
          <cell r="SO219"/>
          <cell r="SP219"/>
          <cell r="SQ219"/>
          <cell r="SR219"/>
          <cell r="SS219"/>
          <cell r="ST219"/>
          <cell r="SU219"/>
          <cell r="SV219"/>
          <cell r="SW219"/>
          <cell r="SX219"/>
          <cell r="SY219"/>
          <cell r="SZ219"/>
          <cell r="TA219"/>
          <cell r="TB219"/>
          <cell r="TC219"/>
          <cell r="TD219"/>
          <cell r="TE219"/>
          <cell r="TF219"/>
          <cell r="TG219"/>
          <cell r="TH219"/>
          <cell r="TI219"/>
          <cell r="TJ219"/>
          <cell r="TK219"/>
          <cell r="TL219"/>
          <cell r="TM219"/>
          <cell r="TN219"/>
          <cell r="TO219"/>
          <cell r="TP219"/>
          <cell r="TQ219"/>
          <cell r="TR219"/>
          <cell r="TS219"/>
          <cell r="TT219"/>
          <cell r="TU219"/>
          <cell r="TV219"/>
          <cell r="TW219"/>
          <cell r="TX219"/>
          <cell r="TY219"/>
          <cell r="TZ219"/>
          <cell r="UA219"/>
          <cell r="UB219"/>
          <cell r="UC219"/>
          <cell r="UD219"/>
          <cell r="UE219"/>
          <cell r="UF219"/>
          <cell r="UG219"/>
          <cell r="UH219"/>
          <cell r="UI219"/>
          <cell r="UJ219"/>
          <cell r="UK219"/>
          <cell r="UL219"/>
          <cell r="UM219"/>
          <cell r="UN219"/>
          <cell r="UO219"/>
          <cell r="UP219"/>
          <cell r="UQ219"/>
          <cell r="UR219"/>
          <cell r="US219"/>
          <cell r="UT219"/>
          <cell r="UU219"/>
          <cell r="UV219"/>
          <cell r="UW219"/>
          <cell r="UX219"/>
          <cell r="UY219"/>
          <cell r="UZ219"/>
          <cell r="VA219"/>
          <cell r="VB219"/>
          <cell r="VC219"/>
          <cell r="VD219"/>
          <cell r="VE219"/>
          <cell r="VF219"/>
          <cell r="VG219"/>
          <cell r="VH219"/>
          <cell r="VI219"/>
          <cell r="VJ219"/>
          <cell r="VK219"/>
          <cell r="VL219"/>
          <cell r="VM219"/>
          <cell r="VN219"/>
          <cell r="VO219"/>
          <cell r="VP219"/>
          <cell r="VQ219"/>
          <cell r="VR219"/>
          <cell r="VS219"/>
          <cell r="VT219"/>
          <cell r="VU219"/>
          <cell r="VV219"/>
          <cell r="VW219"/>
          <cell r="VX219"/>
          <cell r="VY219"/>
          <cell r="VZ219"/>
          <cell r="WA219"/>
          <cell r="WB219"/>
          <cell r="WC219"/>
          <cell r="WD219"/>
          <cell r="WE219"/>
          <cell r="WF219"/>
          <cell r="WG219"/>
          <cell r="WH219"/>
          <cell r="WI219"/>
          <cell r="WJ219"/>
          <cell r="WK219"/>
          <cell r="WL219"/>
          <cell r="WM219"/>
          <cell r="WN219"/>
          <cell r="WO219"/>
          <cell r="WP219"/>
          <cell r="WQ219"/>
          <cell r="WR219"/>
          <cell r="WS219"/>
          <cell r="WT219"/>
          <cell r="WU219"/>
          <cell r="WV219"/>
          <cell r="WW219"/>
          <cell r="WX219"/>
          <cell r="WY219"/>
          <cell r="WZ219"/>
          <cell r="XA219"/>
          <cell r="XB219"/>
          <cell r="XC219"/>
          <cell r="XD219"/>
          <cell r="XE219"/>
          <cell r="XF219"/>
          <cell r="XG219"/>
          <cell r="XH219"/>
          <cell r="XI219"/>
          <cell r="XJ219"/>
          <cell r="XK219"/>
          <cell r="XL219"/>
          <cell r="XM219"/>
          <cell r="XN219"/>
          <cell r="XO219"/>
          <cell r="XP219"/>
          <cell r="XQ219"/>
          <cell r="XR219"/>
          <cell r="XS219"/>
          <cell r="XT219"/>
          <cell r="XU219"/>
          <cell r="XV219"/>
        </row>
        <row r="220">
          <cell r="E220">
            <v>3</v>
          </cell>
          <cell r="F220">
            <v>3</v>
          </cell>
          <cell r="G220">
            <v>3</v>
          </cell>
          <cell r="H220">
            <v>3</v>
          </cell>
          <cell r="I220">
            <v>3</v>
          </cell>
          <cell r="J220">
            <v>3</v>
          </cell>
          <cell r="K220">
            <v>0</v>
          </cell>
          <cell r="L220">
            <v>3</v>
          </cell>
          <cell r="M220">
            <v>3</v>
          </cell>
          <cell r="N220">
            <v>3</v>
          </cell>
          <cell r="O220"/>
          <cell r="P220">
            <v>3</v>
          </cell>
          <cell r="Q220">
            <v>0</v>
          </cell>
          <cell r="R220">
            <v>0</v>
          </cell>
          <cell r="S220">
            <v>3</v>
          </cell>
          <cell r="T220">
            <v>0</v>
          </cell>
          <cell r="U220">
            <v>3</v>
          </cell>
          <cell r="V220">
            <v>3</v>
          </cell>
          <cell r="W220">
            <v>0</v>
          </cell>
          <cell r="X220">
            <v>0</v>
          </cell>
          <cell r="Y220">
            <v>3</v>
          </cell>
          <cell r="Z220"/>
          <cell r="AA220">
            <v>0</v>
          </cell>
          <cell r="AB220">
            <v>3</v>
          </cell>
          <cell r="AC220">
            <v>3</v>
          </cell>
          <cell r="AD220">
            <v>3</v>
          </cell>
          <cell r="AE220">
            <v>0</v>
          </cell>
          <cell r="AF220">
            <v>3</v>
          </cell>
          <cell r="AG220">
            <v>3</v>
          </cell>
          <cell r="AH220">
            <v>0</v>
          </cell>
          <cell r="AI220">
            <v>3</v>
          </cell>
          <cell r="AJ220">
            <v>3</v>
          </cell>
          <cell r="AK220">
            <v>0</v>
          </cell>
          <cell r="AL220">
            <v>0</v>
          </cell>
          <cell r="AM220">
            <v>0</v>
          </cell>
          <cell r="AN220">
            <v>0</v>
          </cell>
          <cell r="AO220">
            <v>0</v>
          </cell>
          <cell r="AP220">
            <v>3</v>
          </cell>
          <cell r="AQ220">
            <v>3</v>
          </cell>
          <cell r="AR220">
            <v>0</v>
          </cell>
          <cell r="AS220">
            <v>3</v>
          </cell>
          <cell r="AT220">
            <v>0</v>
          </cell>
          <cell r="AU220">
            <v>0</v>
          </cell>
          <cell r="AV220">
            <v>3</v>
          </cell>
          <cell r="AW220">
            <v>0</v>
          </cell>
          <cell r="AX220">
            <v>3</v>
          </cell>
          <cell r="AY220"/>
          <cell r="AZ220">
            <v>3</v>
          </cell>
          <cell r="BA220"/>
          <cell r="BB220">
            <v>0</v>
          </cell>
          <cell r="BC220">
            <v>0</v>
          </cell>
          <cell r="BD220">
            <v>3</v>
          </cell>
          <cell r="BE220">
            <v>3</v>
          </cell>
          <cell r="BF220">
            <v>0</v>
          </cell>
          <cell r="BG220">
            <v>0</v>
          </cell>
          <cell r="BH220">
            <v>3</v>
          </cell>
          <cell r="BI220">
            <v>3</v>
          </cell>
          <cell r="BJ220">
            <v>0</v>
          </cell>
          <cell r="BK220">
            <v>0</v>
          </cell>
          <cell r="BL220">
            <v>0</v>
          </cell>
          <cell r="BM220">
            <v>3</v>
          </cell>
          <cell r="BN220">
            <v>0</v>
          </cell>
          <cell r="BO220">
            <v>0</v>
          </cell>
          <cell r="BP220">
            <v>3</v>
          </cell>
          <cell r="BQ220">
            <v>0</v>
          </cell>
          <cell r="BR220">
            <v>0</v>
          </cell>
          <cell r="BS220">
            <v>0</v>
          </cell>
          <cell r="BT220">
            <v>3</v>
          </cell>
          <cell r="BU220">
            <v>0</v>
          </cell>
          <cell r="BV220">
            <v>0</v>
          </cell>
          <cell r="BW220">
            <v>0</v>
          </cell>
          <cell r="BX220">
            <v>0</v>
          </cell>
          <cell r="BY220">
            <v>0</v>
          </cell>
          <cell r="BZ220">
            <v>0</v>
          </cell>
          <cell r="CA220">
            <v>0</v>
          </cell>
          <cell r="CB220">
            <v>0</v>
          </cell>
          <cell r="CC220">
            <v>0</v>
          </cell>
          <cell r="CD220">
            <v>0</v>
          </cell>
          <cell r="CE220">
            <v>3</v>
          </cell>
          <cell r="CF220">
            <v>3</v>
          </cell>
          <cell r="CG220">
            <v>0</v>
          </cell>
          <cell r="CH220">
            <v>3</v>
          </cell>
          <cell r="CI220">
            <v>3</v>
          </cell>
          <cell r="CJ220">
            <v>0</v>
          </cell>
          <cell r="CK220">
            <v>0</v>
          </cell>
          <cell r="CL220">
            <v>3</v>
          </cell>
          <cell r="CM220"/>
          <cell r="CN220">
            <v>0</v>
          </cell>
          <cell r="CO220">
            <v>3</v>
          </cell>
          <cell r="CP220">
            <v>0</v>
          </cell>
          <cell r="CQ220">
            <v>0</v>
          </cell>
          <cell r="CR220"/>
          <cell r="CS220">
            <v>3</v>
          </cell>
          <cell r="CT220">
            <v>3</v>
          </cell>
          <cell r="CU220">
            <v>0</v>
          </cell>
          <cell r="CV220">
            <v>3</v>
          </cell>
          <cell r="CW220">
            <v>3</v>
          </cell>
          <cell r="CX220">
            <v>3</v>
          </cell>
          <cell r="CY220">
            <v>0</v>
          </cell>
          <cell r="CZ220">
            <v>3</v>
          </cell>
          <cell r="DA220">
            <v>3</v>
          </cell>
          <cell r="DB220">
            <v>3</v>
          </cell>
          <cell r="DC220">
            <v>3</v>
          </cell>
          <cell r="DD220">
            <v>3</v>
          </cell>
          <cell r="DE220">
            <v>3</v>
          </cell>
          <cell r="DF220">
            <v>3</v>
          </cell>
          <cell r="DG220">
            <v>0</v>
          </cell>
          <cell r="DH220">
            <v>3</v>
          </cell>
          <cell r="DI220">
            <v>3</v>
          </cell>
          <cell r="DJ220">
            <v>3</v>
          </cell>
          <cell r="DK220">
            <v>3</v>
          </cell>
          <cell r="DL220">
            <v>3</v>
          </cell>
          <cell r="DM220">
            <v>3</v>
          </cell>
          <cell r="DN220">
            <v>3</v>
          </cell>
          <cell r="DO220">
            <v>3</v>
          </cell>
          <cell r="DP220">
            <v>0</v>
          </cell>
          <cell r="DQ220">
            <v>3</v>
          </cell>
          <cell r="DR220">
            <v>0</v>
          </cell>
          <cell r="DS220">
            <v>3</v>
          </cell>
          <cell r="DT220">
            <v>3</v>
          </cell>
          <cell r="DU220">
            <v>0</v>
          </cell>
          <cell r="DV220">
            <v>3</v>
          </cell>
          <cell r="DW220">
            <v>0</v>
          </cell>
          <cell r="DX220">
            <v>3</v>
          </cell>
          <cell r="DY220">
            <v>3</v>
          </cell>
          <cell r="DZ220">
            <v>3</v>
          </cell>
          <cell r="EA220">
            <v>3</v>
          </cell>
          <cell r="EB220"/>
          <cell r="EC220">
            <v>3</v>
          </cell>
          <cell r="ED220">
            <v>3</v>
          </cell>
          <cell r="EE220">
            <v>0</v>
          </cell>
          <cell r="EF220">
            <v>0</v>
          </cell>
          <cell r="EG220">
            <v>3</v>
          </cell>
          <cell r="EH220">
            <v>3</v>
          </cell>
          <cell r="EI220">
            <v>3</v>
          </cell>
          <cell r="EJ220">
            <v>3</v>
          </cell>
          <cell r="EK220">
            <v>3</v>
          </cell>
          <cell r="EL220"/>
          <cell r="EM220">
            <v>3</v>
          </cell>
          <cell r="EN220">
            <v>3</v>
          </cell>
          <cell r="EO220">
            <v>3</v>
          </cell>
          <cell r="EP220">
            <v>3</v>
          </cell>
          <cell r="EQ220">
            <v>3</v>
          </cell>
          <cell r="ER220">
            <v>3</v>
          </cell>
          <cell r="ES220">
            <v>3</v>
          </cell>
          <cell r="ET220">
            <v>3</v>
          </cell>
          <cell r="EU220">
            <v>3</v>
          </cell>
          <cell r="EV220">
            <v>3</v>
          </cell>
          <cell r="EW220">
            <v>3</v>
          </cell>
          <cell r="EX220">
            <v>3</v>
          </cell>
          <cell r="EY220"/>
          <cell r="EZ220">
            <v>3</v>
          </cell>
          <cell r="FA220">
            <v>3</v>
          </cell>
          <cell r="FB220">
            <v>3</v>
          </cell>
          <cell r="FC220">
            <v>3</v>
          </cell>
          <cell r="FD220">
            <v>3</v>
          </cell>
          <cell r="FE220">
            <v>3</v>
          </cell>
          <cell r="FF220">
            <v>3</v>
          </cell>
          <cell r="FG220">
            <v>3</v>
          </cell>
          <cell r="FH220">
            <v>3</v>
          </cell>
          <cell r="FI220">
            <v>3</v>
          </cell>
          <cell r="FJ220">
            <v>3</v>
          </cell>
          <cell r="FK220">
            <v>3</v>
          </cell>
          <cell r="FL220">
            <v>3</v>
          </cell>
          <cell r="FM220">
            <v>3</v>
          </cell>
          <cell r="FN220">
            <v>3</v>
          </cell>
          <cell r="FO220">
            <v>3</v>
          </cell>
          <cell r="FP220">
            <v>3</v>
          </cell>
          <cell r="FQ220">
            <v>3</v>
          </cell>
          <cell r="FR220">
            <v>3</v>
          </cell>
          <cell r="FS220">
            <v>3</v>
          </cell>
          <cell r="FT220">
            <v>3</v>
          </cell>
          <cell r="FU220">
            <v>3</v>
          </cell>
          <cell r="FV220">
            <v>3</v>
          </cell>
          <cell r="FW220">
            <v>3</v>
          </cell>
          <cell r="FX220">
            <v>3</v>
          </cell>
          <cell r="FY220">
            <v>3</v>
          </cell>
          <cell r="FZ220">
            <v>3</v>
          </cell>
          <cell r="GA220">
            <v>3</v>
          </cell>
          <cell r="GB220"/>
          <cell r="GC220">
            <v>3</v>
          </cell>
          <cell r="GD220">
            <v>3</v>
          </cell>
          <cell r="GE220"/>
          <cell r="GF220">
            <v>3</v>
          </cell>
          <cell r="GG220">
            <v>3</v>
          </cell>
          <cell r="GH220">
            <v>3</v>
          </cell>
          <cell r="GI220">
            <v>3</v>
          </cell>
          <cell r="GJ220">
            <v>0</v>
          </cell>
          <cell r="GK220">
            <v>3</v>
          </cell>
          <cell r="GL220">
            <v>3</v>
          </cell>
          <cell r="GM220">
            <v>3</v>
          </cell>
          <cell r="GN220">
            <v>3</v>
          </cell>
          <cell r="GO220">
            <v>3</v>
          </cell>
          <cell r="GP220">
            <v>3</v>
          </cell>
          <cell r="GQ220">
            <v>3</v>
          </cell>
          <cell r="GR220">
            <v>3</v>
          </cell>
          <cell r="GS220">
            <v>3</v>
          </cell>
          <cell r="GT220">
            <v>3</v>
          </cell>
          <cell r="GU220">
            <v>3</v>
          </cell>
          <cell r="GV220">
            <v>0</v>
          </cell>
          <cell r="GW220">
            <v>3</v>
          </cell>
          <cell r="GX220">
            <v>0</v>
          </cell>
          <cell r="GY220">
            <v>3</v>
          </cell>
          <cell r="GZ220">
            <v>3</v>
          </cell>
          <cell r="HA220">
            <v>3</v>
          </cell>
          <cell r="HB220">
            <v>3</v>
          </cell>
          <cell r="HC220">
            <v>3</v>
          </cell>
          <cell r="HD220">
            <v>3</v>
          </cell>
          <cell r="HE220">
            <v>3</v>
          </cell>
          <cell r="HF220"/>
          <cell r="HG220">
            <v>3</v>
          </cell>
          <cell r="HH220">
            <v>3</v>
          </cell>
          <cell r="HI220">
            <v>0</v>
          </cell>
          <cell r="HJ220">
            <v>3</v>
          </cell>
          <cell r="HK220">
            <v>3</v>
          </cell>
          <cell r="HL220">
            <v>3</v>
          </cell>
          <cell r="HM220">
            <v>3</v>
          </cell>
          <cell r="HN220">
            <v>3</v>
          </cell>
          <cell r="HO220">
            <v>3</v>
          </cell>
          <cell r="HP220"/>
          <cell r="HQ220">
            <v>3</v>
          </cell>
          <cell r="HR220">
            <v>3</v>
          </cell>
          <cell r="HS220">
            <v>3</v>
          </cell>
          <cell r="HT220">
            <v>3</v>
          </cell>
          <cell r="HU220">
            <v>3</v>
          </cell>
          <cell r="HV220">
            <v>3</v>
          </cell>
          <cell r="HW220">
            <v>3</v>
          </cell>
          <cell r="HX220">
            <v>3</v>
          </cell>
          <cell r="HY220"/>
          <cell r="HZ220">
            <v>3</v>
          </cell>
          <cell r="IA220">
            <v>3</v>
          </cell>
          <cell r="IB220">
            <v>3</v>
          </cell>
          <cell r="IC220">
            <v>3</v>
          </cell>
          <cell r="ID220">
            <v>3</v>
          </cell>
          <cell r="IE220">
            <v>3</v>
          </cell>
          <cell r="IF220">
            <v>0</v>
          </cell>
          <cell r="IG220">
            <v>0</v>
          </cell>
          <cell r="IH220">
            <v>0</v>
          </cell>
          <cell r="II220"/>
          <cell r="IJ220">
            <v>3</v>
          </cell>
          <cell r="IK220">
            <v>3</v>
          </cell>
          <cell r="IL220">
            <v>3</v>
          </cell>
          <cell r="IM220">
            <v>0</v>
          </cell>
          <cell r="IN220"/>
          <cell r="IO220">
            <v>0</v>
          </cell>
          <cell r="IP220">
            <v>0</v>
          </cell>
          <cell r="IQ220">
            <v>3</v>
          </cell>
          <cell r="IR220">
            <v>0</v>
          </cell>
          <cell r="IS220">
            <v>0</v>
          </cell>
          <cell r="IT220">
            <v>3</v>
          </cell>
          <cell r="IU220">
            <v>0</v>
          </cell>
          <cell r="IV220">
            <v>3</v>
          </cell>
          <cell r="IW220"/>
          <cell r="IX220">
            <v>0</v>
          </cell>
          <cell r="IY220">
            <v>0</v>
          </cell>
          <cell r="IZ220">
            <v>3</v>
          </cell>
          <cell r="JA220">
            <v>0</v>
          </cell>
          <cell r="JB220">
            <v>3</v>
          </cell>
          <cell r="JC220">
            <v>3</v>
          </cell>
          <cell r="JD220">
            <v>3</v>
          </cell>
          <cell r="JE220">
            <v>3</v>
          </cell>
          <cell r="JF220">
            <v>0</v>
          </cell>
          <cell r="JG220"/>
          <cell r="JH220">
            <v>3</v>
          </cell>
          <cell r="JI220"/>
          <cell r="JJ220">
            <v>3</v>
          </cell>
          <cell r="JK220">
            <v>3</v>
          </cell>
          <cell r="JL220">
            <v>3</v>
          </cell>
          <cell r="JM220">
            <v>3</v>
          </cell>
          <cell r="JN220">
            <v>0</v>
          </cell>
          <cell r="JO220">
            <v>3</v>
          </cell>
          <cell r="JP220">
            <v>3</v>
          </cell>
          <cell r="JQ220">
            <v>3</v>
          </cell>
          <cell r="JR220">
            <v>3</v>
          </cell>
          <cell r="JS220">
            <v>3</v>
          </cell>
          <cell r="JT220">
            <v>0</v>
          </cell>
          <cell r="JU220">
            <v>3</v>
          </cell>
          <cell r="JV220">
            <v>3</v>
          </cell>
          <cell r="JW220">
            <v>3</v>
          </cell>
          <cell r="JX220">
            <v>3</v>
          </cell>
          <cell r="JY220">
            <v>3</v>
          </cell>
          <cell r="JZ220">
            <v>3</v>
          </cell>
          <cell r="KA220">
            <v>3</v>
          </cell>
          <cell r="KB220">
            <v>3</v>
          </cell>
          <cell r="KC220">
            <v>3</v>
          </cell>
          <cell r="KD220">
            <v>3</v>
          </cell>
          <cell r="KE220">
            <v>3</v>
          </cell>
          <cell r="KF220">
            <v>0</v>
          </cell>
          <cell r="KG220">
            <v>3</v>
          </cell>
          <cell r="KH220"/>
          <cell r="KI220">
            <v>0</v>
          </cell>
          <cell r="KJ220">
            <v>0</v>
          </cell>
          <cell r="KK220">
            <v>0</v>
          </cell>
          <cell r="KL220">
            <v>3</v>
          </cell>
          <cell r="KM220">
            <v>3</v>
          </cell>
          <cell r="KN220">
            <v>0</v>
          </cell>
          <cell r="KO220">
            <v>0</v>
          </cell>
          <cell r="KP220">
            <v>0</v>
          </cell>
          <cell r="KQ220">
            <v>0</v>
          </cell>
          <cell r="KR220">
            <v>0</v>
          </cell>
          <cell r="KS220">
            <v>0</v>
          </cell>
          <cell r="KT220">
            <v>3</v>
          </cell>
          <cell r="KU220">
            <v>3</v>
          </cell>
          <cell r="KV220">
            <v>3</v>
          </cell>
          <cell r="KW220">
            <v>3</v>
          </cell>
          <cell r="KX220">
            <v>0</v>
          </cell>
          <cell r="KY220">
            <v>3</v>
          </cell>
          <cell r="KZ220">
            <v>0</v>
          </cell>
          <cell r="LA220">
            <v>3</v>
          </cell>
          <cell r="LB220">
            <v>3</v>
          </cell>
          <cell r="LC220">
            <v>3</v>
          </cell>
          <cell r="LD220">
            <v>3</v>
          </cell>
          <cell r="LE220">
            <v>3</v>
          </cell>
          <cell r="LF220">
            <v>3</v>
          </cell>
          <cell r="LG220">
            <v>3</v>
          </cell>
          <cell r="LH220">
            <v>3</v>
          </cell>
          <cell r="LI220">
            <v>3</v>
          </cell>
          <cell r="LJ220">
            <v>3</v>
          </cell>
          <cell r="LK220">
            <v>3</v>
          </cell>
          <cell r="LL220">
            <v>3</v>
          </cell>
          <cell r="LM220">
            <v>3</v>
          </cell>
          <cell r="LN220">
            <v>3</v>
          </cell>
          <cell r="LO220">
            <v>3</v>
          </cell>
          <cell r="LP220">
            <v>3</v>
          </cell>
          <cell r="LQ220">
            <v>3</v>
          </cell>
          <cell r="LR220"/>
          <cell r="LS220">
            <v>3</v>
          </cell>
          <cell r="LT220">
            <v>3</v>
          </cell>
          <cell r="LU220">
            <v>3</v>
          </cell>
          <cell r="LV220">
            <v>3</v>
          </cell>
          <cell r="LW220">
            <v>3</v>
          </cell>
          <cell r="LX220">
            <v>3</v>
          </cell>
          <cell r="LY220">
            <v>3</v>
          </cell>
          <cell r="LZ220">
            <v>3</v>
          </cell>
          <cell r="MA220">
            <v>3</v>
          </cell>
          <cell r="MB220">
            <v>3</v>
          </cell>
          <cell r="MC220">
            <v>3</v>
          </cell>
          <cell r="MD220">
            <v>3</v>
          </cell>
          <cell r="ME220">
            <v>0</v>
          </cell>
          <cell r="MF220">
            <v>3</v>
          </cell>
          <cell r="MG220">
            <v>3</v>
          </cell>
          <cell r="MH220">
            <v>3</v>
          </cell>
          <cell r="MI220">
            <v>3</v>
          </cell>
          <cell r="MJ220">
            <v>3</v>
          </cell>
          <cell r="MK220">
            <v>3</v>
          </cell>
          <cell r="ML220">
            <v>3</v>
          </cell>
          <cell r="MM220">
            <v>3</v>
          </cell>
          <cell r="MN220">
            <v>3</v>
          </cell>
          <cell r="MO220">
            <v>3</v>
          </cell>
          <cell r="MP220">
            <v>3</v>
          </cell>
          <cell r="MQ220"/>
          <cell r="MR220">
            <v>3</v>
          </cell>
          <cell r="MS220">
            <v>0</v>
          </cell>
          <cell r="MT220">
            <v>3</v>
          </cell>
          <cell r="MU220">
            <v>0</v>
          </cell>
          <cell r="MV220">
            <v>0</v>
          </cell>
          <cell r="MW220">
            <v>0</v>
          </cell>
          <cell r="MX220">
            <v>0</v>
          </cell>
          <cell r="MY220">
            <v>0</v>
          </cell>
          <cell r="MZ220">
            <v>0</v>
          </cell>
          <cell r="NA220">
            <v>0</v>
          </cell>
          <cell r="NB220">
            <v>3</v>
          </cell>
          <cell r="NC220">
            <v>3</v>
          </cell>
          <cell r="ND220">
            <v>0</v>
          </cell>
          <cell r="NE220">
            <v>3</v>
          </cell>
          <cell r="NF220">
            <v>0</v>
          </cell>
          <cell r="NG220">
            <v>3</v>
          </cell>
          <cell r="NH220">
            <v>0</v>
          </cell>
          <cell r="NI220">
            <v>0</v>
          </cell>
          <cell r="NJ220">
            <v>0</v>
          </cell>
          <cell r="NK220">
            <v>3</v>
          </cell>
          <cell r="NL220">
            <v>3</v>
          </cell>
          <cell r="NM220">
            <v>3</v>
          </cell>
          <cell r="NN220">
            <v>0</v>
          </cell>
          <cell r="NO220">
            <v>3</v>
          </cell>
          <cell r="NP220">
            <v>3</v>
          </cell>
          <cell r="NQ220">
            <v>0</v>
          </cell>
          <cell r="NR220">
            <v>0</v>
          </cell>
          <cell r="NS220"/>
          <cell r="NT220"/>
          <cell r="NU220">
            <v>0</v>
          </cell>
          <cell r="NV220">
            <v>3</v>
          </cell>
          <cell r="NW220">
            <v>3</v>
          </cell>
          <cell r="NX220">
            <v>0</v>
          </cell>
          <cell r="NY220">
            <v>0</v>
          </cell>
          <cell r="NZ220">
            <v>3</v>
          </cell>
          <cell r="OA220">
            <v>3</v>
          </cell>
          <cell r="OB220">
            <v>3</v>
          </cell>
          <cell r="OC220"/>
          <cell r="OD220">
            <v>3</v>
          </cell>
          <cell r="OE220">
            <v>3</v>
          </cell>
          <cell r="OF220">
            <v>3</v>
          </cell>
          <cell r="OG220">
            <v>3</v>
          </cell>
          <cell r="OH220"/>
          <cell r="OI220">
            <v>3</v>
          </cell>
          <cell r="OJ220">
            <v>3</v>
          </cell>
          <cell r="OK220">
            <v>3</v>
          </cell>
          <cell r="OL220">
            <v>3</v>
          </cell>
          <cell r="OM220">
            <v>3</v>
          </cell>
          <cell r="ON220">
            <v>0</v>
          </cell>
          <cell r="OO220">
            <v>3</v>
          </cell>
          <cell r="OP220"/>
          <cell r="OQ220">
            <v>3</v>
          </cell>
          <cell r="OR220">
            <v>3</v>
          </cell>
          <cell r="OS220">
            <v>3</v>
          </cell>
          <cell r="OT220"/>
          <cell r="OU220">
            <v>0</v>
          </cell>
          <cell r="OV220">
            <v>3</v>
          </cell>
          <cell r="OW220">
            <v>3</v>
          </cell>
          <cell r="OX220">
            <v>3</v>
          </cell>
          <cell r="OY220">
            <v>3</v>
          </cell>
          <cell r="OZ220">
            <v>0</v>
          </cell>
          <cell r="PA220">
            <v>3</v>
          </cell>
          <cell r="PB220">
            <v>3</v>
          </cell>
          <cell r="PC220">
            <v>3</v>
          </cell>
          <cell r="PD220">
            <v>3</v>
          </cell>
          <cell r="PE220">
            <v>3</v>
          </cell>
          <cell r="PF220">
            <v>3</v>
          </cell>
          <cell r="PG220">
            <v>3</v>
          </cell>
          <cell r="PH220">
            <v>3</v>
          </cell>
          <cell r="PI220">
            <v>3</v>
          </cell>
          <cell r="PJ220">
            <v>3</v>
          </cell>
          <cell r="PK220">
            <v>3</v>
          </cell>
          <cell r="PL220">
            <v>3</v>
          </cell>
          <cell r="PM220">
            <v>0</v>
          </cell>
          <cell r="PN220">
            <v>3</v>
          </cell>
          <cell r="PO220">
            <v>3</v>
          </cell>
          <cell r="PP220">
            <v>3</v>
          </cell>
          <cell r="PQ220">
            <v>3</v>
          </cell>
          <cell r="PR220">
            <v>3</v>
          </cell>
          <cell r="PS220">
            <v>3</v>
          </cell>
          <cell r="PT220">
            <v>3</v>
          </cell>
          <cell r="PU220">
            <v>0</v>
          </cell>
          <cell r="PV220">
            <v>3</v>
          </cell>
          <cell r="PW220">
            <v>3</v>
          </cell>
          <cell r="PX220">
            <v>3</v>
          </cell>
          <cell r="PY220">
            <v>3</v>
          </cell>
          <cell r="PZ220">
            <v>3</v>
          </cell>
          <cell r="QA220"/>
          <cell r="QB220">
            <v>3</v>
          </cell>
          <cell r="QC220">
            <v>3</v>
          </cell>
          <cell r="QD220">
            <v>0</v>
          </cell>
          <cell r="QE220">
            <v>3</v>
          </cell>
          <cell r="QF220">
            <v>0</v>
          </cell>
          <cell r="QG220">
            <v>0</v>
          </cell>
          <cell r="QH220">
            <v>0</v>
          </cell>
          <cell r="QI220">
            <v>3</v>
          </cell>
          <cell r="QJ220">
            <v>3</v>
          </cell>
          <cell r="QK220">
            <v>3</v>
          </cell>
          <cell r="QL220">
            <v>0</v>
          </cell>
          <cell r="QM220">
            <v>0</v>
          </cell>
          <cell r="QN220">
            <v>3</v>
          </cell>
          <cell r="QO220">
            <v>3</v>
          </cell>
          <cell r="QP220">
            <v>3</v>
          </cell>
          <cell r="QQ220">
            <v>0</v>
          </cell>
          <cell r="QR220">
            <v>3</v>
          </cell>
          <cell r="QS220">
            <v>3</v>
          </cell>
          <cell r="QT220">
            <v>0</v>
          </cell>
          <cell r="QU220">
            <v>3</v>
          </cell>
          <cell r="QV220">
            <v>0</v>
          </cell>
          <cell r="QW220">
            <v>0</v>
          </cell>
          <cell r="QX220">
            <v>3</v>
          </cell>
          <cell r="QY220">
            <v>3</v>
          </cell>
          <cell r="QZ220"/>
          <cell r="RA220">
            <v>3</v>
          </cell>
          <cell r="RB220">
            <v>3</v>
          </cell>
          <cell r="RC220">
            <v>3</v>
          </cell>
          <cell r="RD220">
            <v>3</v>
          </cell>
          <cell r="RE220">
            <v>3</v>
          </cell>
          <cell r="RF220">
            <v>3</v>
          </cell>
          <cell r="RG220">
            <v>3</v>
          </cell>
          <cell r="RH220">
            <v>3</v>
          </cell>
          <cell r="RI220">
            <v>3</v>
          </cell>
          <cell r="RJ220">
            <v>0</v>
          </cell>
          <cell r="RK220">
            <v>3</v>
          </cell>
          <cell r="RL220">
            <v>3</v>
          </cell>
          <cell r="RM220"/>
          <cell r="RN220">
            <v>3</v>
          </cell>
          <cell r="RO220">
            <v>3</v>
          </cell>
          <cell r="RP220">
            <v>3</v>
          </cell>
          <cell r="RQ220">
            <v>3</v>
          </cell>
          <cell r="RR220">
            <v>3</v>
          </cell>
          <cell r="RS220">
            <v>3</v>
          </cell>
          <cell r="RT220">
            <v>3</v>
          </cell>
          <cell r="RU220">
            <v>0</v>
          </cell>
          <cell r="RV220">
            <v>3</v>
          </cell>
          <cell r="RW220">
            <v>0</v>
          </cell>
          <cell r="RX220">
            <v>3</v>
          </cell>
          <cell r="RY220"/>
          <cell r="RZ220">
            <v>0</v>
          </cell>
          <cell r="SA220">
            <v>3</v>
          </cell>
          <cell r="SB220">
            <v>0</v>
          </cell>
          <cell r="SC220"/>
          <cell r="SD220">
            <v>0</v>
          </cell>
          <cell r="SE220">
            <v>0</v>
          </cell>
          <cell r="SF220">
            <v>3</v>
          </cell>
          <cell r="SG220">
            <v>0</v>
          </cell>
          <cell r="SH220">
            <v>0</v>
          </cell>
          <cell r="SI220">
            <v>0</v>
          </cell>
          <cell r="SJ220">
            <v>3</v>
          </cell>
          <cell r="SK220">
            <v>3</v>
          </cell>
          <cell r="SL220">
            <v>3</v>
          </cell>
          <cell r="SM220"/>
          <cell r="SN220">
            <v>3</v>
          </cell>
          <cell r="SO220">
            <v>3</v>
          </cell>
          <cell r="SP220">
            <v>3</v>
          </cell>
          <cell r="SQ220">
            <v>0</v>
          </cell>
          <cell r="SR220">
            <v>0</v>
          </cell>
          <cell r="SS220">
            <v>3</v>
          </cell>
          <cell r="ST220">
            <v>3</v>
          </cell>
          <cell r="SU220">
            <v>3</v>
          </cell>
          <cell r="SV220">
            <v>3</v>
          </cell>
          <cell r="SW220">
            <v>3</v>
          </cell>
          <cell r="SX220">
            <v>0</v>
          </cell>
          <cell r="SY220">
            <v>0</v>
          </cell>
          <cell r="SZ220">
            <v>3</v>
          </cell>
          <cell r="TA220">
            <v>0</v>
          </cell>
          <cell r="TB220">
            <v>3</v>
          </cell>
          <cell r="TC220">
            <v>3</v>
          </cell>
          <cell r="TD220">
            <v>3</v>
          </cell>
          <cell r="TE220">
            <v>3</v>
          </cell>
          <cell r="TF220">
            <v>3</v>
          </cell>
          <cell r="TG220">
            <v>0</v>
          </cell>
          <cell r="TH220">
            <v>3</v>
          </cell>
          <cell r="TI220">
            <v>3</v>
          </cell>
          <cell r="TJ220">
            <v>3</v>
          </cell>
          <cell r="TK220">
            <v>0</v>
          </cell>
          <cell r="TL220">
            <v>3</v>
          </cell>
          <cell r="TM220">
            <v>0</v>
          </cell>
          <cell r="TN220">
            <v>3</v>
          </cell>
          <cell r="TO220">
            <v>3</v>
          </cell>
          <cell r="TP220">
            <v>3</v>
          </cell>
          <cell r="TQ220">
            <v>0</v>
          </cell>
          <cell r="TR220"/>
          <cell r="TS220">
            <v>3</v>
          </cell>
          <cell r="TT220">
            <v>0</v>
          </cell>
          <cell r="TU220">
            <v>3</v>
          </cell>
          <cell r="TV220">
            <v>3</v>
          </cell>
          <cell r="TW220">
            <v>3</v>
          </cell>
          <cell r="TX220">
            <v>3</v>
          </cell>
          <cell r="TY220">
            <v>0</v>
          </cell>
          <cell r="TZ220">
            <v>0</v>
          </cell>
          <cell r="UA220">
            <v>0</v>
          </cell>
          <cell r="UB220">
            <v>3</v>
          </cell>
          <cell r="UC220">
            <v>3</v>
          </cell>
          <cell r="UD220">
            <v>3</v>
          </cell>
          <cell r="UE220">
            <v>3</v>
          </cell>
          <cell r="UF220">
            <v>3</v>
          </cell>
          <cell r="UG220">
            <v>3</v>
          </cell>
          <cell r="UH220">
            <v>3</v>
          </cell>
          <cell r="UI220">
            <v>3</v>
          </cell>
          <cell r="UJ220">
            <v>3</v>
          </cell>
          <cell r="UK220">
            <v>3</v>
          </cell>
          <cell r="UL220">
            <v>3</v>
          </cell>
          <cell r="UM220">
            <v>3</v>
          </cell>
          <cell r="UN220">
            <v>3</v>
          </cell>
          <cell r="UO220"/>
          <cell r="UP220">
            <v>3</v>
          </cell>
          <cell r="UQ220">
            <v>3</v>
          </cell>
          <cell r="UR220"/>
          <cell r="US220">
            <v>0</v>
          </cell>
          <cell r="UT220">
            <v>0</v>
          </cell>
          <cell r="UU220">
            <v>0</v>
          </cell>
          <cell r="UV220">
            <v>3</v>
          </cell>
          <cell r="UW220">
            <v>3</v>
          </cell>
          <cell r="UX220">
            <v>0</v>
          </cell>
          <cell r="UY220">
            <v>3</v>
          </cell>
          <cell r="UZ220">
            <v>0</v>
          </cell>
          <cell r="VA220">
            <v>3</v>
          </cell>
          <cell r="VB220">
            <v>3</v>
          </cell>
          <cell r="VC220">
            <v>3</v>
          </cell>
          <cell r="VD220">
            <v>3</v>
          </cell>
          <cell r="VE220">
            <v>3</v>
          </cell>
          <cell r="VF220">
            <v>3</v>
          </cell>
          <cell r="VG220"/>
          <cell r="VH220">
            <v>3</v>
          </cell>
          <cell r="VI220">
            <v>3</v>
          </cell>
          <cell r="VJ220">
            <v>3</v>
          </cell>
          <cell r="VK220">
            <v>3</v>
          </cell>
          <cell r="VL220">
            <v>0</v>
          </cell>
          <cell r="VM220"/>
          <cell r="VN220">
            <v>3</v>
          </cell>
          <cell r="VO220">
            <v>3</v>
          </cell>
          <cell r="VP220"/>
          <cell r="VQ220">
            <v>3</v>
          </cell>
          <cell r="VR220">
            <v>3</v>
          </cell>
          <cell r="VS220">
            <v>3</v>
          </cell>
          <cell r="VT220">
            <v>0</v>
          </cell>
          <cell r="VU220">
            <v>3</v>
          </cell>
          <cell r="VV220">
            <v>0</v>
          </cell>
          <cell r="VW220">
            <v>0</v>
          </cell>
          <cell r="VX220"/>
          <cell r="VY220">
            <v>3</v>
          </cell>
          <cell r="VZ220">
            <v>3</v>
          </cell>
          <cell r="WA220"/>
          <cell r="WB220"/>
          <cell r="WC220">
            <v>3</v>
          </cell>
          <cell r="WD220">
            <v>3</v>
          </cell>
          <cell r="WE220">
            <v>3</v>
          </cell>
          <cell r="WF220"/>
          <cell r="WG220">
            <v>3</v>
          </cell>
          <cell r="WH220">
            <v>0</v>
          </cell>
          <cell r="WI220">
            <v>3</v>
          </cell>
          <cell r="WJ220"/>
          <cell r="WK220"/>
          <cell r="WL220">
            <v>3</v>
          </cell>
          <cell r="WM220">
            <v>3</v>
          </cell>
          <cell r="WN220">
            <v>3</v>
          </cell>
          <cell r="WO220">
            <v>0</v>
          </cell>
          <cell r="WP220"/>
          <cell r="WQ220"/>
          <cell r="WR220"/>
          <cell r="WS220">
            <v>3</v>
          </cell>
          <cell r="WT220">
            <v>3</v>
          </cell>
          <cell r="WU220">
            <v>0</v>
          </cell>
          <cell r="WV220">
            <v>3</v>
          </cell>
          <cell r="WW220">
            <v>3</v>
          </cell>
          <cell r="WX220">
            <v>0</v>
          </cell>
          <cell r="WY220">
            <v>3</v>
          </cell>
          <cell r="WZ220">
            <v>0</v>
          </cell>
          <cell r="XA220"/>
          <cell r="XB220">
            <v>3</v>
          </cell>
          <cell r="XC220"/>
          <cell r="XD220"/>
          <cell r="XE220"/>
          <cell r="XF220"/>
          <cell r="XG220"/>
          <cell r="XH220"/>
          <cell r="XI220">
            <v>3</v>
          </cell>
          <cell r="XJ220"/>
          <cell r="XK220">
            <v>3</v>
          </cell>
          <cell r="XL220">
            <v>3</v>
          </cell>
          <cell r="XM220"/>
          <cell r="XN220">
            <v>0</v>
          </cell>
          <cell r="XO220"/>
          <cell r="XP220">
            <v>3</v>
          </cell>
          <cell r="XQ220">
            <v>3</v>
          </cell>
          <cell r="XR220">
            <v>3</v>
          </cell>
          <cell r="XS220">
            <v>0</v>
          </cell>
          <cell r="XT220">
            <v>3</v>
          </cell>
          <cell r="XU220">
            <v>3</v>
          </cell>
          <cell r="XV220">
            <v>3</v>
          </cell>
        </row>
        <row r="221">
          <cell r="E221">
            <v>0</v>
          </cell>
          <cell r="F221">
            <v>0</v>
          </cell>
          <cell r="G221">
            <v>0</v>
          </cell>
          <cell r="H221">
            <v>3</v>
          </cell>
          <cell r="I221">
            <v>0</v>
          </cell>
          <cell r="J221">
            <v>0</v>
          </cell>
          <cell r="K221">
            <v>0</v>
          </cell>
          <cell r="L221">
            <v>0</v>
          </cell>
          <cell r="M221">
            <v>0</v>
          </cell>
          <cell r="N221">
            <v>0</v>
          </cell>
          <cell r="O221"/>
          <cell r="P221">
            <v>0</v>
          </cell>
          <cell r="Q221">
            <v>0</v>
          </cell>
          <cell r="R221">
            <v>0</v>
          </cell>
          <cell r="S221">
            <v>0</v>
          </cell>
          <cell r="T221">
            <v>0</v>
          </cell>
          <cell r="U221">
            <v>0</v>
          </cell>
          <cell r="V221">
            <v>0</v>
          </cell>
          <cell r="W221">
            <v>0</v>
          </cell>
          <cell r="X221">
            <v>0</v>
          </cell>
          <cell r="Y221">
            <v>0</v>
          </cell>
          <cell r="Z221"/>
          <cell r="AA221">
            <v>0</v>
          </cell>
          <cell r="AB221">
            <v>0</v>
          </cell>
          <cell r="AC221">
            <v>0</v>
          </cell>
          <cell r="AD221">
            <v>0</v>
          </cell>
          <cell r="AE221">
            <v>0</v>
          </cell>
          <cell r="AF221">
            <v>3</v>
          </cell>
          <cell r="AG221">
            <v>0</v>
          </cell>
          <cell r="AH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cell r="AZ221">
            <v>0</v>
          </cell>
          <cell r="BA221"/>
          <cell r="BB221">
            <v>0</v>
          </cell>
          <cell r="BC221">
            <v>0</v>
          </cell>
          <cell r="BD221">
            <v>0</v>
          </cell>
          <cell r="BE221">
            <v>0</v>
          </cell>
          <cell r="BF221">
            <v>0</v>
          </cell>
          <cell r="BG221">
            <v>0</v>
          </cell>
          <cell r="BH221">
            <v>0</v>
          </cell>
          <cell r="BI221">
            <v>0</v>
          </cell>
          <cell r="BJ221">
            <v>0</v>
          </cell>
          <cell r="BK221">
            <v>0</v>
          </cell>
          <cell r="BL221">
            <v>0</v>
          </cell>
          <cell r="BM221">
            <v>0</v>
          </cell>
          <cell r="BN221">
            <v>0</v>
          </cell>
          <cell r="BO221">
            <v>0</v>
          </cell>
          <cell r="BP221">
            <v>0</v>
          </cell>
          <cell r="BQ221">
            <v>0</v>
          </cell>
          <cell r="BR221">
            <v>0</v>
          </cell>
          <cell r="BS221">
            <v>0</v>
          </cell>
          <cell r="BT221">
            <v>0</v>
          </cell>
          <cell r="BU221">
            <v>0</v>
          </cell>
          <cell r="BV221">
            <v>0</v>
          </cell>
          <cell r="BW221">
            <v>0</v>
          </cell>
          <cell r="BX221">
            <v>0</v>
          </cell>
          <cell r="BY221">
            <v>0</v>
          </cell>
          <cell r="BZ221">
            <v>0</v>
          </cell>
          <cell r="CA221">
            <v>0</v>
          </cell>
          <cell r="CB221">
            <v>0</v>
          </cell>
          <cell r="CC221">
            <v>0</v>
          </cell>
          <cell r="CD221">
            <v>0</v>
          </cell>
          <cell r="CE221">
            <v>0</v>
          </cell>
          <cell r="CF221">
            <v>0</v>
          </cell>
          <cell r="CG221">
            <v>0</v>
          </cell>
          <cell r="CH221">
            <v>0</v>
          </cell>
          <cell r="CI221">
            <v>3</v>
          </cell>
          <cell r="CJ221">
            <v>0</v>
          </cell>
          <cell r="CK221">
            <v>0</v>
          </cell>
          <cell r="CL221">
            <v>0</v>
          </cell>
          <cell r="CM221"/>
          <cell r="CN221">
            <v>0</v>
          </cell>
          <cell r="CO221">
            <v>0</v>
          </cell>
          <cell r="CP221">
            <v>0</v>
          </cell>
          <cell r="CQ221">
            <v>0</v>
          </cell>
          <cell r="CR221"/>
          <cell r="CS221">
            <v>0</v>
          </cell>
          <cell r="CT221">
            <v>0</v>
          </cell>
          <cell r="CU221">
            <v>3</v>
          </cell>
          <cell r="CV221">
            <v>3</v>
          </cell>
          <cell r="CW221">
            <v>0</v>
          </cell>
          <cell r="CX221">
            <v>3</v>
          </cell>
          <cell r="CY221">
            <v>0</v>
          </cell>
          <cell r="CZ221">
            <v>3</v>
          </cell>
          <cell r="DA221">
            <v>0</v>
          </cell>
          <cell r="DB221">
            <v>0</v>
          </cell>
          <cell r="DC221">
            <v>0</v>
          </cell>
          <cell r="DD221">
            <v>0</v>
          </cell>
          <cell r="DE221">
            <v>1</v>
          </cell>
          <cell r="DF221">
            <v>3</v>
          </cell>
          <cell r="DG221">
            <v>0</v>
          </cell>
          <cell r="DH221">
            <v>0</v>
          </cell>
          <cell r="DI221">
            <v>0</v>
          </cell>
          <cell r="DJ221">
            <v>0</v>
          </cell>
          <cell r="DK221">
            <v>0</v>
          </cell>
          <cell r="DL221">
            <v>0</v>
          </cell>
          <cell r="DM221">
            <v>0</v>
          </cell>
          <cell r="DN221">
            <v>0</v>
          </cell>
          <cell r="DO221">
            <v>0</v>
          </cell>
          <cell r="DP221">
            <v>0</v>
          </cell>
          <cell r="DQ221">
            <v>0</v>
          </cell>
          <cell r="DR221">
            <v>0</v>
          </cell>
          <cell r="DS221">
            <v>0</v>
          </cell>
          <cell r="DT221">
            <v>0</v>
          </cell>
          <cell r="DU221">
            <v>0</v>
          </cell>
          <cell r="DV221">
            <v>3</v>
          </cell>
          <cell r="DW221">
            <v>0</v>
          </cell>
          <cell r="DX221">
            <v>0</v>
          </cell>
          <cell r="DY221">
            <v>0</v>
          </cell>
          <cell r="DZ221">
            <v>0</v>
          </cell>
          <cell r="EA221">
            <v>0</v>
          </cell>
          <cell r="EB221"/>
          <cell r="EC221">
            <v>0</v>
          </cell>
          <cell r="ED221">
            <v>0</v>
          </cell>
          <cell r="EE221">
            <v>0</v>
          </cell>
          <cell r="EF221">
            <v>0</v>
          </cell>
          <cell r="EG221">
            <v>0</v>
          </cell>
          <cell r="EH221">
            <v>0</v>
          </cell>
          <cell r="EI221">
            <v>0</v>
          </cell>
          <cell r="EJ221">
            <v>0</v>
          </cell>
          <cell r="EK221">
            <v>0</v>
          </cell>
          <cell r="EL221"/>
          <cell r="EM221">
            <v>0</v>
          </cell>
          <cell r="EN221">
            <v>0</v>
          </cell>
          <cell r="EO221">
            <v>0</v>
          </cell>
          <cell r="EP221">
            <v>0</v>
          </cell>
          <cell r="EQ221">
            <v>0</v>
          </cell>
          <cell r="ER221">
            <v>3</v>
          </cell>
          <cell r="ES221">
            <v>0</v>
          </cell>
          <cell r="ET221">
            <v>0</v>
          </cell>
          <cell r="EU221">
            <v>0</v>
          </cell>
          <cell r="EV221">
            <v>0</v>
          </cell>
          <cell r="EW221">
            <v>0</v>
          </cell>
          <cell r="EX221">
            <v>0</v>
          </cell>
          <cell r="EY221"/>
          <cell r="EZ221">
            <v>3</v>
          </cell>
          <cell r="FA221">
            <v>0</v>
          </cell>
          <cell r="FB221">
            <v>0</v>
          </cell>
          <cell r="FC221">
            <v>0</v>
          </cell>
          <cell r="FD221">
            <v>0</v>
          </cell>
          <cell r="FE221">
            <v>0</v>
          </cell>
          <cell r="FF221">
            <v>0</v>
          </cell>
          <cell r="FG221">
            <v>0</v>
          </cell>
          <cell r="FH221">
            <v>0</v>
          </cell>
          <cell r="FI221">
            <v>0</v>
          </cell>
          <cell r="FJ221">
            <v>0</v>
          </cell>
          <cell r="FK221">
            <v>0</v>
          </cell>
          <cell r="FL221">
            <v>0</v>
          </cell>
          <cell r="FM221">
            <v>0</v>
          </cell>
          <cell r="FN221">
            <v>0</v>
          </cell>
          <cell r="FO221">
            <v>3</v>
          </cell>
          <cell r="FP221">
            <v>0</v>
          </cell>
          <cell r="FQ221">
            <v>0</v>
          </cell>
          <cell r="FR221">
            <v>0</v>
          </cell>
          <cell r="FS221">
            <v>3</v>
          </cell>
          <cell r="FT221">
            <v>3</v>
          </cell>
          <cell r="FU221">
            <v>0</v>
          </cell>
          <cell r="FV221">
            <v>0</v>
          </cell>
          <cell r="FW221">
            <v>0</v>
          </cell>
          <cell r="FX221">
            <v>3</v>
          </cell>
          <cell r="FY221">
            <v>0</v>
          </cell>
          <cell r="FZ221">
            <v>0</v>
          </cell>
          <cell r="GA221">
            <v>0</v>
          </cell>
          <cell r="GB221"/>
          <cell r="GC221">
            <v>0</v>
          </cell>
          <cell r="GD221">
            <v>0</v>
          </cell>
          <cell r="GE221"/>
          <cell r="GF221">
            <v>0</v>
          </cell>
          <cell r="GG221">
            <v>0</v>
          </cell>
          <cell r="GH221">
            <v>0</v>
          </cell>
          <cell r="GI221">
            <v>3</v>
          </cell>
          <cell r="GJ221">
            <v>0</v>
          </cell>
          <cell r="GK221">
            <v>3</v>
          </cell>
          <cell r="GL221">
            <v>0</v>
          </cell>
          <cell r="GM221">
            <v>0</v>
          </cell>
          <cell r="GN221">
            <v>0</v>
          </cell>
          <cell r="GO221">
            <v>0</v>
          </cell>
          <cell r="GP221">
            <v>0</v>
          </cell>
          <cell r="GQ221">
            <v>0</v>
          </cell>
          <cell r="GR221">
            <v>0</v>
          </cell>
          <cell r="GS221">
            <v>0</v>
          </cell>
          <cell r="GT221">
            <v>0</v>
          </cell>
          <cell r="GU221">
            <v>0</v>
          </cell>
          <cell r="GV221">
            <v>0</v>
          </cell>
          <cell r="GW221">
            <v>0</v>
          </cell>
          <cell r="GX221">
            <v>0</v>
          </cell>
          <cell r="GY221">
            <v>0</v>
          </cell>
          <cell r="GZ221">
            <v>0</v>
          </cell>
          <cell r="HA221">
            <v>0</v>
          </cell>
          <cell r="HB221">
            <v>3</v>
          </cell>
          <cell r="HC221">
            <v>0</v>
          </cell>
          <cell r="HD221">
            <v>0</v>
          </cell>
          <cell r="HE221">
            <v>0</v>
          </cell>
          <cell r="HF221"/>
          <cell r="HG221">
            <v>0</v>
          </cell>
          <cell r="HH221">
            <v>0</v>
          </cell>
          <cell r="HI221">
            <v>0</v>
          </cell>
          <cell r="HJ221">
            <v>0</v>
          </cell>
          <cell r="HK221">
            <v>0</v>
          </cell>
          <cell r="HL221">
            <v>0</v>
          </cell>
          <cell r="HM221">
            <v>0</v>
          </cell>
          <cell r="HN221">
            <v>0</v>
          </cell>
          <cell r="HO221">
            <v>0</v>
          </cell>
          <cell r="HP221"/>
          <cell r="HQ221">
            <v>0</v>
          </cell>
          <cell r="HR221">
            <v>3</v>
          </cell>
          <cell r="HS221">
            <v>0</v>
          </cell>
          <cell r="HT221">
            <v>0</v>
          </cell>
          <cell r="HU221">
            <v>0</v>
          </cell>
          <cell r="HV221">
            <v>0</v>
          </cell>
          <cell r="HW221">
            <v>0</v>
          </cell>
          <cell r="HX221">
            <v>0</v>
          </cell>
          <cell r="HY221"/>
          <cell r="HZ221">
            <v>0</v>
          </cell>
          <cell r="IA221">
            <v>0</v>
          </cell>
          <cell r="IB221">
            <v>0</v>
          </cell>
          <cell r="IC221">
            <v>0</v>
          </cell>
          <cell r="ID221">
            <v>0</v>
          </cell>
          <cell r="IE221">
            <v>0</v>
          </cell>
          <cell r="IF221">
            <v>0</v>
          </cell>
          <cell r="IG221">
            <v>0</v>
          </cell>
          <cell r="IH221">
            <v>0</v>
          </cell>
          <cell r="II221"/>
          <cell r="IJ221">
            <v>3</v>
          </cell>
          <cell r="IK221">
            <v>3</v>
          </cell>
          <cell r="IL221">
            <v>3</v>
          </cell>
          <cell r="IM221">
            <v>0</v>
          </cell>
          <cell r="IN221"/>
          <cell r="IO221">
            <v>0</v>
          </cell>
          <cell r="IP221">
            <v>0</v>
          </cell>
          <cell r="IQ221">
            <v>0</v>
          </cell>
          <cell r="IR221">
            <v>0</v>
          </cell>
          <cell r="IS221">
            <v>0</v>
          </cell>
          <cell r="IT221">
            <v>0</v>
          </cell>
          <cell r="IU221">
            <v>0</v>
          </cell>
          <cell r="IV221">
            <v>0</v>
          </cell>
          <cell r="IW221"/>
          <cell r="IX221">
            <v>0</v>
          </cell>
          <cell r="IY221">
            <v>0</v>
          </cell>
          <cell r="IZ221">
            <v>0</v>
          </cell>
          <cell r="JA221">
            <v>0</v>
          </cell>
          <cell r="JB221">
            <v>0</v>
          </cell>
          <cell r="JC221">
            <v>3</v>
          </cell>
          <cell r="JD221">
            <v>3</v>
          </cell>
          <cell r="JE221">
            <v>0</v>
          </cell>
          <cell r="JF221">
            <v>0</v>
          </cell>
          <cell r="JG221"/>
          <cell r="JH221">
            <v>0</v>
          </cell>
          <cell r="JI221"/>
          <cell r="JJ221">
            <v>3</v>
          </cell>
          <cell r="JK221">
            <v>0</v>
          </cell>
          <cell r="JL221">
            <v>0</v>
          </cell>
          <cell r="JM221">
            <v>0</v>
          </cell>
          <cell r="JN221">
            <v>0</v>
          </cell>
          <cell r="JO221">
            <v>0</v>
          </cell>
          <cell r="JP221">
            <v>3</v>
          </cell>
          <cell r="JQ221">
            <v>0</v>
          </cell>
          <cell r="JR221">
            <v>0</v>
          </cell>
          <cell r="JS221">
            <v>0</v>
          </cell>
          <cell r="JT221">
            <v>0</v>
          </cell>
          <cell r="JU221">
            <v>0</v>
          </cell>
          <cell r="JV221">
            <v>0</v>
          </cell>
          <cell r="JW221">
            <v>0</v>
          </cell>
          <cell r="JX221">
            <v>0</v>
          </cell>
          <cell r="JY221">
            <v>0</v>
          </cell>
          <cell r="JZ221">
            <v>0</v>
          </cell>
          <cell r="KA221">
            <v>0</v>
          </cell>
          <cell r="KB221">
            <v>3</v>
          </cell>
          <cell r="KC221">
            <v>0</v>
          </cell>
          <cell r="KD221">
            <v>0</v>
          </cell>
          <cell r="KE221">
            <v>3</v>
          </cell>
          <cell r="KF221">
            <v>0</v>
          </cell>
          <cell r="KG221">
            <v>0</v>
          </cell>
          <cell r="KH221"/>
          <cell r="KI221">
            <v>3</v>
          </cell>
          <cell r="KJ221">
            <v>0</v>
          </cell>
          <cell r="KK221">
            <v>0</v>
          </cell>
          <cell r="KL221">
            <v>0</v>
          </cell>
          <cell r="KM221">
            <v>0</v>
          </cell>
          <cell r="KN221">
            <v>3</v>
          </cell>
          <cell r="KO221">
            <v>0</v>
          </cell>
          <cell r="KP221">
            <v>0</v>
          </cell>
          <cell r="KQ221">
            <v>0</v>
          </cell>
          <cell r="KR221">
            <v>0</v>
          </cell>
          <cell r="KS221">
            <v>0</v>
          </cell>
          <cell r="KT221">
            <v>0</v>
          </cell>
          <cell r="KU221">
            <v>0</v>
          </cell>
          <cell r="KV221">
            <v>0</v>
          </cell>
          <cell r="KW221">
            <v>0</v>
          </cell>
          <cell r="KX221">
            <v>0</v>
          </cell>
          <cell r="KY221">
            <v>0</v>
          </cell>
          <cell r="KZ221">
            <v>0</v>
          </cell>
          <cell r="LA221">
            <v>0</v>
          </cell>
          <cell r="LB221">
            <v>0</v>
          </cell>
          <cell r="LC221">
            <v>0</v>
          </cell>
          <cell r="LD221">
            <v>0</v>
          </cell>
          <cell r="LE221">
            <v>0</v>
          </cell>
          <cell r="LF221">
            <v>0</v>
          </cell>
          <cell r="LG221">
            <v>0</v>
          </cell>
          <cell r="LH221">
            <v>0</v>
          </cell>
          <cell r="LI221">
            <v>3</v>
          </cell>
          <cell r="LJ221">
            <v>0</v>
          </cell>
          <cell r="LK221">
            <v>0</v>
          </cell>
          <cell r="LL221">
            <v>0</v>
          </cell>
          <cell r="LM221">
            <v>3</v>
          </cell>
          <cell r="LN221">
            <v>0</v>
          </cell>
          <cell r="LO221">
            <v>0</v>
          </cell>
          <cell r="LP221">
            <v>0</v>
          </cell>
          <cell r="LQ221">
            <v>0</v>
          </cell>
          <cell r="LR221"/>
          <cell r="LS221">
            <v>0</v>
          </cell>
          <cell r="LT221">
            <v>0</v>
          </cell>
          <cell r="LU221">
            <v>0</v>
          </cell>
          <cell r="LV221">
            <v>0</v>
          </cell>
          <cell r="LW221">
            <v>0</v>
          </cell>
          <cell r="LX221">
            <v>0</v>
          </cell>
          <cell r="LY221">
            <v>0</v>
          </cell>
          <cell r="LZ221">
            <v>0</v>
          </cell>
          <cell r="MA221">
            <v>0</v>
          </cell>
          <cell r="MB221">
            <v>0</v>
          </cell>
          <cell r="MC221">
            <v>0</v>
          </cell>
          <cell r="MD221">
            <v>0</v>
          </cell>
          <cell r="ME221">
            <v>0</v>
          </cell>
          <cell r="MF221">
            <v>0</v>
          </cell>
          <cell r="MG221">
            <v>0</v>
          </cell>
          <cell r="MH221">
            <v>0</v>
          </cell>
          <cell r="MI221">
            <v>0</v>
          </cell>
          <cell r="MJ221">
            <v>0</v>
          </cell>
          <cell r="MK221">
            <v>0</v>
          </cell>
          <cell r="ML221">
            <v>0</v>
          </cell>
          <cell r="MM221">
            <v>0</v>
          </cell>
          <cell r="MN221">
            <v>0</v>
          </cell>
          <cell r="MO221">
            <v>3</v>
          </cell>
          <cell r="MP221">
            <v>0</v>
          </cell>
          <cell r="MQ221"/>
          <cell r="MR221">
            <v>0</v>
          </cell>
          <cell r="MS221">
            <v>0</v>
          </cell>
          <cell r="MT221">
            <v>0</v>
          </cell>
          <cell r="MU221">
            <v>0</v>
          </cell>
          <cell r="MV221">
            <v>3</v>
          </cell>
          <cell r="MW221">
            <v>0</v>
          </cell>
          <cell r="MX221">
            <v>0</v>
          </cell>
          <cell r="MY221">
            <v>0</v>
          </cell>
          <cell r="MZ221">
            <v>0</v>
          </cell>
          <cell r="NA221">
            <v>0</v>
          </cell>
          <cell r="NB221">
            <v>3</v>
          </cell>
          <cell r="NC221">
            <v>0</v>
          </cell>
          <cell r="ND221">
            <v>0</v>
          </cell>
          <cell r="NE221">
            <v>0</v>
          </cell>
          <cell r="NF221">
            <v>1</v>
          </cell>
          <cell r="NG221">
            <v>0</v>
          </cell>
          <cell r="NH221">
            <v>0</v>
          </cell>
          <cell r="NI221">
            <v>3</v>
          </cell>
          <cell r="NJ221">
            <v>0</v>
          </cell>
          <cell r="NK221">
            <v>3</v>
          </cell>
          <cell r="NL221">
            <v>1</v>
          </cell>
          <cell r="NM221">
            <v>0</v>
          </cell>
          <cell r="NN221">
            <v>1</v>
          </cell>
          <cell r="NO221">
            <v>3</v>
          </cell>
          <cell r="NP221">
            <v>0</v>
          </cell>
          <cell r="NQ221">
            <v>0</v>
          </cell>
          <cell r="NR221">
            <v>1</v>
          </cell>
          <cell r="NS221"/>
          <cell r="NT221"/>
          <cell r="NU221">
            <v>3</v>
          </cell>
          <cell r="NV221">
            <v>3</v>
          </cell>
          <cell r="NW221">
            <v>0</v>
          </cell>
          <cell r="NX221">
            <v>0</v>
          </cell>
          <cell r="NY221">
            <v>0</v>
          </cell>
          <cell r="NZ221">
            <v>0</v>
          </cell>
          <cell r="OA221">
            <v>0</v>
          </cell>
          <cell r="OB221">
            <v>0</v>
          </cell>
          <cell r="OC221"/>
          <cell r="OD221">
            <v>0</v>
          </cell>
          <cell r="OE221">
            <v>0</v>
          </cell>
          <cell r="OF221">
            <v>3</v>
          </cell>
          <cell r="OG221">
            <v>0</v>
          </cell>
          <cell r="OH221"/>
          <cell r="OI221">
            <v>3</v>
          </cell>
          <cell r="OJ221">
            <v>0</v>
          </cell>
          <cell r="OK221">
            <v>0</v>
          </cell>
          <cell r="OL221">
            <v>0</v>
          </cell>
          <cell r="OM221">
            <v>0</v>
          </cell>
          <cell r="ON221">
            <v>0</v>
          </cell>
          <cell r="OO221">
            <v>0</v>
          </cell>
          <cell r="OP221"/>
          <cell r="OQ221">
            <v>0</v>
          </cell>
          <cell r="OR221">
            <v>0</v>
          </cell>
          <cell r="OS221">
            <v>0</v>
          </cell>
          <cell r="OT221"/>
          <cell r="OU221">
            <v>3</v>
          </cell>
          <cell r="OV221">
            <v>0</v>
          </cell>
          <cell r="OW221">
            <v>0</v>
          </cell>
          <cell r="OX221">
            <v>0</v>
          </cell>
          <cell r="OY221">
            <v>0</v>
          </cell>
          <cell r="OZ221">
            <v>0</v>
          </cell>
          <cell r="PA221">
            <v>0</v>
          </cell>
          <cell r="PB221">
            <v>0</v>
          </cell>
          <cell r="PC221">
            <v>0</v>
          </cell>
          <cell r="PD221">
            <v>3</v>
          </cell>
          <cell r="PE221">
            <v>0</v>
          </cell>
          <cell r="PF221">
            <v>0</v>
          </cell>
          <cell r="PG221">
            <v>0</v>
          </cell>
          <cell r="PH221">
            <v>0</v>
          </cell>
          <cell r="PI221">
            <v>0</v>
          </cell>
          <cell r="PJ221">
            <v>3</v>
          </cell>
          <cell r="PK221">
            <v>3</v>
          </cell>
          <cell r="PL221">
            <v>3</v>
          </cell>
          <cell r="PM221">
            <v>0</v>
          </cell>
          <cell r="PN221">
            <v>0</v>
          </cell>
          <cell r="PO221">
            <v>0</v>
          </cell>
          <cell r="PP221">
            <v>0</v>
          </cell>
          <cell r="PQ221">
            <v>0</v>
          </cell>
          <cell r="PR221">
            <v>0</v>
          </cell>
          <cell r="PS221">
            <v>3</v>
          </cell>
          <cell r="PT221">
            <v>0</v>
          </cell>
          <cell r="PU221">
            <v>0</v>
          </cell>
          <cell r="PV221">
            <v>0</v>
          </cell>
          <cell r="PW221">
            <v>0</v>
          </cell>
          <cell r="PX221">
            <v>0</v>
          </cell>
          <cell r="PY221">
            <v>0</v>
          </cell>
          <cell r="PZ221">
            <v>0</v>
          </cell>
          <cell r="QA221"/>
          <cell r="QB221">
            <v>0</v>
          </cell>
          <cell r="QC221">
            <v>0</v>
          </cell>
          <cell r="QD221">
            <v>0</v>
          </cell>
          <cell r="QE221">
            <v>0</v>
          </cell>
          <cell r="QF221">
            <v>0</v>
          </cell>
          <cell r="QG221">
            <v>0</v>
          </cell>
          <cell r="QH221">
            <v>0</v>
          </cell>
          <cell r="QI221">
            <v>0</v>
          </cell>
          <cell r="QJ221">
            <v>0</v>
          </cell>
          <cell r="QK221">
            <v>0</v>
          </cell>
          <cell r="QL221">
            <v>0</v>
          </cell>
          <cell r="QM221">
            <v>0</v>
          </cell>
          <cell r="QN221">
            <v>0</v>
          </cell>
          <cell r="QO221">
            <v>0</v>
          </cell>
          <cell r="QP221">
            <v>3</v>
          </cell>
          <cell r="QQ221">
            <v>0</v>
          </cell>
          <cell r="QR221">
            <v>0</v>
          </cell>
          <cell r="QS221">
            <v>0</v>
          </cell>
          <cell r="QT221">
            <v>0</v>
          </cell>
          <cell r="QU221">
            <v>0</v>
          </cell>
          <cell r="QV221">
            <v>0</v>
          </cell>
          <cell r="QW221">
            <v>0</v>
          </cell>
          <cell r="QX221">
            <v>0</v>
          </cell>
          <cell r="QY221">
            <v>0</v>
          </cell>
          <cell r="QZ221"/>
          <cell r="RA221">
            <v>0</v>
          </cell>
          <cell r="RB221">
            <v>0</v>
          </cell>
          <cell r="RC221">
            <v>0</v>
          </cell>
          <cell r="RD221">
            <v>0</v>
          </cell>
          <cell r="RE221">
            <v>0</v>
          </cell>
          <cell r="RF221">
            <v>0</v>
          </cell>
          <cell r="RG221">
            <v>0</v>
          </cell>
          <cell r="RH221">
            <v>0</v>
          </cell>
          <cell r="RI221">
            <v>0</v>
          </cell>
          <cell r="RJ221">
            <v>0</v>
          </cell>
          <cell r="RK221">
            <v>0</v>
          </cell>
          <cell r="RL221">
            <v>0</v>
          </cell>
          <cell r="RM221"/>
          <cell r="RN221">
            <v>0</v>
          </cell>
          <cell r="RO221">
            <v>3</v>
          </cell>
          <cell r="RP221">
            <v>0</v>
          </cell>
          <cell r="RQ221">
            <v>3</v>
          </cell>
          <cell r="RR221">
            <v>0</v>
          </cell>
          <cell r="RS221">
            <v>3</v>
          </cell>
          <cell r="RT221">
            <v>0</v>
          </cell>
          <cell r="RU221">
            <v>0</v>
          </cell>
          <cell r="RV221">
            <v>0</v>
          </cell>
          <cell r="RW221">
            <v>0</v>
          </cell>
          <cell r="RX221">
            <v>0</v>
          </cell>
          <cell r="RY221"/>
          <cell r="RZ221">
            <v>0</v>
          </cell>
          <cell r="SA221">
            <v>0</v>
          </cell>
          <cell r="SB221">
            <v>0</v>
          </cell>
          <cell r="SC221"/>
          <cell r="SD221">
            <v>0</v>
          </cell>
          <cell r="SE221">
            <v>0</v>
          </cell>
          <cell r="SF221">
            <v>0</v>
          </cell>
          <cell r="SG221">
            <v>0</v>
          </cell>
          <cell r="SH221">
            <v>0</v>
          </cell>
          <cell r="SI221">
            <v>0</v>
          </cell>
          <cell r="SJ221">
            <v>0</v>
          </cell>
          <cell r="SK221">
            <v>0</v>
          </cell>
          <cell r="SL221">
            <v>0</v>
          </cell>
          <cell r="SM221"/>
          <cell r="SN221">
            <v>0</v>
          </cell>
          <cell r="SO221">
            <v>0</v>
          </cell>
          <cell r="SP221">
            <v>0</v>
          </cell>
          <cell r="SQ221">
            <v>0</v>
          </cell>
          <cell r="SR221">
            <v>0</v>
          </cell>
          <cell r="SS221">
            <v>0</v>
          </cell>
          <cell r="ST221">
            <v>0</v>
          </cell>
          <cell r="SU221">
            <v>0</v>
          </cell>
          <cell r="SV221">
            <v>0</v>
          </cell>
          <cell r="SW221">
            <v>0</v>
          </cell>
          <cell r="SX221">
            <v>3</v>
          </cell>
          <cell r="SY221">
            <v>0</v>
          </cell>
          <cell r="SZ221">
            <v>0</v>
          </cell>
          <cell r="TA221">
            <v>0</v>
          </cell>
          <cell r="TB221">
            <v>3</v>
          </cell>
          <cell r="TC221">
            <v>0</v>
          </cell>
          <cell r="TD221">
            <v>0</v>
          </cell>
          <cell r="TE221">
            <v>0</v>
          </cell>
          <cell r="TF221">
            <v>0</v>
          </cell>
          <cell r="TG221">
            <v>0</v>
          </cell>
          <cell r="TH221">
            <v>0</v>
          </cell>
          <cell r="TI221">
            <v>0</v>
          </cell>
          <cell r="TJ221">
            <v>0</v>
          </cell>
          <cell r="TK221">
            <v>0</v>
          </cell>
          <cell r="TL221">
            <v>0</v>
          </cell>
          <cell r="TM221">
            <v>0</v>
          </cell>
          <cell r="TN221">
            <v>0</v>
          </cell>
          <cell r="TO221">
            <v>3</v>
          </cell>
          <cell r="TP221">
            <v>0</v>
          </cell>
          <cell r="TQ221">
            <v>0</v>
          </cell>
          <cell r="TR221"/>
          <cell r="TS221">
            <v>3</v>
          </cell>
          <cell r="TT221">
            <v>0</v>
          </cell>
          <cell r="TU221">
            <v>0</v>
          </cell>
          <cell r="TV221">
            <v>0</v>
          </cell>
          <cell r="TW221">
            <v>3</v>
          </cell>
          <cell r="TX221">
            <v>0</v>
          </cell>
          <cell r="TY221">
            <v>0</v>
          </cell>
          <cell r="TZ221">
            <v>0</v>
          </cell>
          <cell r="UA221">
            <v>1</v>
          </cell>
          <cell r="UB221">
            <v>0</v>
          </cell>
          <cell r="UC221">
            <v>0</v>
          </cell>
          <cell r="UD221">
            <v>0</v>
          </cell>
          <cell r="UE221">
            <v>0</v>
          </cell>
          <cell r="UF221">
            <v>0</v>
          </cell>
          <cell r="UG221">
            <v>0</v>
          </cell>
          <cell r="UH221">
            <v>0</v>
          </cell>
          <cell r="UI221">
            <v>0</v>
          </cell>
          <cell r="UJ221">
            <v>0</v>
          </cell>
          <cell r="UK221">
            <v>3</v>
          </cell>
          <cell r="UL221">
            <v>0</v>
          </cell>
          <cell r="UM221">
            <v>3</v>
          </cell>
          <cell r="UN221">
            <v>3</v>
          </cell>
          <cell r="UO221"/>
          <cell r="UP221">
            <v>3</v>
          </cell>
          <cell r="UQ221">
            <v>0</v>
          </cell>
          <cell r="UR221"/>
          <cell r="US221">
            <v>0</v>
          </cell>
          <cell r="UT221">
            <v>0</v>
          </cell>
          <cell r="UU221">
            <v>0</v>
          </cell>
          <cell r="UV221">
            <v>0</v>
          </cell>
          <cell r="UW221">
            <v>1</v>
          </cell>
          <cell r="UX221">
            <v>0</v>
          </cell>
          <cell r="UY221">
            <v>3</v>
          </cell>
          <cell r="UZ221">
            <v>0</v>
          </cell>
          <cell r="VA221">
            <v>0</v>
          </cell>
          <cell r="VB221">
            <v>3</v>
          </cell>
          <cell r="VC221">
            <v>3</v>
          </cell>
          <cell r="VD221">
            <v>0</v>
          </cell>
          <cell r="VE221">
            <v>0</v>
          </cell>
          <cell r="VF221">
            <v>0</v>
          </cell>
          <cell r="VG221"/>
          <cell r="VH221">
            <v>0</v>
          </cell>
          <cell r="VI221">
            <v>3</v>
          </cell>
          <cell r="VJ221">
            <v>0</v>
          </cell>
          <cell r="VK221">
            <v>0</v>
          </cell>
          <cell r="VL221">
            <v>0</v>
          </cell>
          <cell r="VM221"/>
          <cell r="VN221">
            <v>0</v>
          </cell>
          <cell r="VO221">
            <v>0</v>
          </cell>
          <cell r="VP221"/>
          <cell r="VQ221">
            <v>0</v>
          </cell>
          <cell r="VR221">
            <v>0</v>
          </cell>
          <cell r="VS221">
            <v>0</v>
          </cell>
          <cell r="VT221">
            <v>0</v>
          </cell>
          <cell r="VU221">
            <v>0</v>
          </cell>
          <cell r="VV221">
            <v>0</v>
          </cell>
          <cell r="VW221">
            <v>0</v>
          </cell>
          <cell r="VX221"/>
          <cell r="VY221">
            <v>0</v>
          </cell>
          <cell r="VZ221">
            <v>0</v>
          </cell>
          <cell r="WA221"/>
          <cell r="WB221"/>
          <cell r="WC221">
            <v>3</v>
          </cell>
          <cell r="WD221">
            <v>0</v>
          </cell>
          <cell r="WE221">
            <v>0</v>
          </cell>
          <cell r="WF221"/>
          <cell r="WG221">
            <v>0</v>
          </cell>
          <cell r="WH221">
            <v>0</v>
          </cell>
          <cell r="WI221">
            <v>0</v>
          </cell>
          <cell r="WJ221"/>
          <cell r="WK221"/>
          <cell r="WL221">
            <v>0</v>
          </cell>
          <cell r="WM221">
            <v>0</v>
          </cell>
          <cell r="WN221">
            <v>0</v>
          </cell>
          <cell r="WO221">
            <v>0</v>
          </cell>
          <cell r="WP221"/>
          <cell r="WQ221"/>
          <cell r="WR221"/>
          <cell r="WS221">
            <v>0</v>
          </cell>
          <cell r="WT221">
            <v>0</v>
          </cell>
          <cell r="WU221">
            <v>0</v>
          </cell>
          <cell r="WV221">
            <v>0</v>
          </cell>
          <cell r="WW221">
            <v>0</v>
          </cell>
          <cell r="WX221">
            <v>0</v>
          </cell>
          <cell r="WY221">
            <v>0</v>
          </cell>
          <cell r="WZ221">
            <v>0</v>
          </cell>
          <cell r="XA221"/>
          <cell r="XB221">
            <v>3</v>
          </cell>
          <cell r="XC221"/>
          <cell r="XD221"/>
          <cell r="XE221"/>
          <cell r="XF221"/>
          <cell r="XG221"/>
          <cell r="XH221"/>
          <cell r="XI221">
            <v>3</v>
          </cell>
          <cell r="XJ221"/>
          <cell r="XK221">
            <v>0</v>
          </cell>
          <cell r="XL221">
            <v>0</v>
          </cell>
          <cell r="XM221"/>
          <cell r="XN221">
            <v>0</v>
          </cell>
          <cell r="XO221"/>
          <cell r="XP221">
            <v>0</v>
          </cell>
          <cell r="XQ221">
            <v>0</v>
          </cell>
          <cell r="XR221">
            <v>0</v>
          </cell>
          <cell r="XS221">
            <v>0</v>
          </cell>
          <cell r="XT221">
            <v>0</v>
          </cell>
          <cell r="XU221">
            <v>0</v>
          </cell>
          <cell r="XV221">
            <v>3</v>
          </cell>
        </row>
        <row r="222">
          <cell r="E222">
            <v>0</v>
          </cell>
          <cell r="F222">
            <v>0</v>
          </cell>
          <cell r="G222">
            <v>0</v>
          </cell>
          <cell r="H222">
            <v>3</v>
          </cell>
          <cell r="I222">
            <v>0</v>
          </cell>
          <cell r="J222">
            <v>0</v>
          </cell>
          <cell r="K222">
            <v>0</v>
          </cell>
          <cell r="L222">
            <v>0</v>
          </cell>
          <cell r="M222">
            <v>0</v>
          </cell>
          <cell r="N222">
            <v>0</v>
          </cell>
          <cell r="O222"/>
          <cell r="P222">
            <v>0</v>
          </cell>
          <cell r="Q222">
            <v>0</v>
          </cell>
          <cell r="R222">
            <v>0</v>
          </cell>
          <cell r="S222">
            <v>0</v>
          </cell>
          <cell r="T222">
            <v>0</v>
          </cell>
          <cell r="U222">
            <v>0</v>
          </cell>
          <cell r="V222">
            <v>0</v>
          </cell>
          <cell r="W222">
            <v>0</v>
          </cell>
          <cell r="X222">
            <v>0</v>
          </cell>
          <cell r="Y222">
            <v>0</v>
          </cell>
          <cell r="Z222"/>
          <cell r="AA222">
            <v>0</v>
          </cell>
          <cell r="AB222">
            <v>0</v>
          </cell>
          <cell r="AC222">
            <v>0</v>
          </cell>
          <cell r="AD222">
            <v>0</v>
          </cell>
          <cell r="AE222">
            <v>0</v>
          </cell>
          <cell r="AF222">
            <v>0</v>
          </cell>
          <cell r="AG222">
            <v>3</v>
          </cell>
          <cell r="AH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3</v>
          </cell>
          <cell r="AW222">
            <v>0</v>
          </cell>
          <cell r="AX222">
            <v>0</v>
          </cell>
          <cell r="AY222"/>
          <cell r="AZ222">
            <v>0</v>
          </cell>
          <cell r="BA222"/>
          <cell r="BB222">
            <v>0</v>
          </cell>
          <cell r="BC222">
            <v>0</v>
          </cell>
          <cell r="BD222">
            <v>0</v>
          </cell>
          <cell r="BE222">
            <v>3</v>
          </cell>
          <cell r="BF222">
            <v>0</v>
          </cell>
          <cell r="BG222">
            <v>0</v>
          </cell>
          <cell r="BH222">
            <v>0</v>
          </cell>
          <cell r="BI222">
            <v>3</v>
          </cell>
          <cell r="BJ222">
            <v>3</v>
          </cell>
          <cell r="BK222">
            <v>0</v>
          </cell>
          <cell r="BL222">
            <v>3</v>
          </cell>
          <cell r="BM222">
            <v>0</v>
          </cell>
          <cell r="BN222">
            <v>0</v>
          </cell>
          <cell r="BO222">
            <v>3</v>
          </cell>
          <cell r="BP222">
            <v>3</v>
          </cell>
          <cell r="BQ222">
            <v>0</v>
          </cell>
          <cell r="BR222">
            <v>0</v>
          </cell>
          <cell r="BS222">
            <v>3</v>
          </cell>
          <cell r="BT222">
            <v>0</v>
          </cell>
          <cell r="BU222">
            <v>0</v>
          </cell>
          <cell r="BV222">
            <v>0</v>
          </cell>
          <cell r="BW222">
            <v>0</v>
          </cell>
          <cell r="BX222">
            <v>0</v>
          </cell>
          <cell r="BY222">
            <v>3</v>
          </cell>
          <cell r="BZ222">
            <v>0</v>
          </cell>
          <cell r="CA222">
            <v>0</v>
          </cell>
          <cell r="CB222">
            <v>0</v>
          </cell>
          <cell r="CC222">
            <v>0</v>
          </cell>
          <cell r="CD222">
            <v>0</v>
          </cell>
          <cell r="CE222">
            <v>3</v>
          </cell>
          <cell r="CF222">
            <v>3</v>
          </cell>
          <cell r="CG222">
            <v>0</v>
          </cell>
          <cell r="CH222">
            <v>0</v>
          </cell>
          <cell r="CI222">
            <v>0</v>
          </cell>
          <cell r="CJ222">
            <v>0</v>
          </cell>
          <cell r="CK222">
            <v>0</v>
          </cell>
          <cell r="CL222">
            <v>0</v>
          </cell>
          <cell r="CM222"/>
          <cell r="CN222">
            <v>0</v>
          </cell>
          <cell r="CO222">
            <v>0</v>
          </cell>
          <cell r="CP222">
            <v>0</v>
          </cell>
          <cell r="CQ222">
            <v>3</v>
          </cell>
          <cell r="CR222"/>
          <cell r="CS222">
            <v>3</v>
          </cell>
          <cell r="CT222">
            <v>3</v>
          </cell>
          <cell r="CU222">
            <v>3</v>
          </cell>
          <cell r="CV222">
            <v>0</v>
          </cell>
          <cell r="CW222">
            <v>0</v>
          </cell>
          <cell r="CX222">
            <v>3</v>
          </cell>
          <cell r="CY222">
            <v>3</v>
          </cell>
          <cell r="CZ222">
            <v>3</v>
          </cell>
          <cell r="DA222">
            <v>0</v>
          </cell>
          <cell r="DB222">
            <v>0</v>
          </cell>
          <cell r="DC222">
            <v>0</v>
          </cell>
          <cell r="DD222">
            <v>0</v>
          </cell>
          <cell r="DE222">
            <v>3</v>
          </cell>
          <cell r="DF222">
            <v>0</v>
          </cell>
          <cell r="DG222">
            <v>3</v>
          </cell>
          <cell r="DH222">
            <v>0</v>
          </cell>
          <cell r="DI222">
            <v>0</v>
          </cell>
          <cell r="DJ222">
            <v>3</v>
          </cell>
          <cell r="DK222">
            <v>0</v>
          </cell>
          <cell r="DL222">
            <v>0</v>
          </cell>
          <cell r="DM222">
            <v>0</v>
          </cell>
          <cell r="DN222">
            <v>0</v>
          </cell>
          <cell r="DO222">
            <v>0</v>
          </cell>
          <cell r="DP222">
            <v>0</v>
          </cell>
          <cell r="DQ222">
            <v>0</v>
          </cell>
          <cell r="DR222">
            <v>0</v>
          </cell>
          <cell r="DS222">
            <v>0</v>
          </cell>
          <cell r="DT222">
            <v>0</v>
          </cell>
          <cell r="DU222">
            <v>0</v>
          </cell>
          <cell r="DV222">
            <v>3</v>
          </cell>
          <cell r="DW222">
            <v>0</v>
          </cell>
          <cell r="DX222">
            <v>0</v>
          </cell>
          <cell r="DY222">
            <v>0</v>
          </cell>
          <cell r="DZ222">
            <v>0</v>
          </cell>
          <cell r="EA222">
            <v>0</v>
          </cell>
          <cell r="EB222"/>
          <cell r="EC222">
            <v>0</v>
          </cell>
          <cell r="ED222">
            <v>0</v>
          </cell>
          <cell r="EE222">
            <v>0</v>
          </cell>
          <cell r="EF222">
            <v>3</v>
          </cell>
          <cell r="EG222">
            <v>0</v>
          </cell>
          <cell r="EH222">
            <v>0</v>
          </cell>
          <cell r="EI222">
            <v>0</v>
          </cell>
          <cell r="EJ222">
            <v>3</v>
          </cell>
          <cell r="EK222">
            <v>0</v>
          </cell>
          <cell r="EL222"/>
          <cell r="EM222">
            <v>3</v>
          </cell>
          <cell r="EN222">
            <v>3</v>
          </cell>
          <cell r="EO222">
            <v>0</v>
          </cell>
          <cell r="EP222">
            <v>0</v>
          </cell>
          <cell r="EQ222">
            <v>0</v>
          </cell>
          <cell r="ER222">
            <v>0</v>
          </cell>
          <cell r="ES222">
            <v>0</v>
          </cell>
          <cell r="ET222">
            <v>0</v>
          </cell>
          <cell r="EU222">
            <v>3</v>
          </cell>
          <cell r="EV222">
            <v>0</v>
          </cell>
          <cell r="EW222">
            <v>0</v>
          </cell>
          <cell r="EX222">
            <v>0</v>
          </cell>
          <cell r="EY222"/>
          <cell r="EZ222">
            <v>0</v>
          </cell>
          <cell r="FA222">
            <v>0</v>
          </cell>
          <cell r="FB222">
            <v>0</v>
          </cell>
          <cell r="FC222">
            <v>0</v>
          </cell>
          <cell r="FD222">
            <v>0</v>
          </cell>
          <cell r="FE222">
            <v>0</v>
          </cell>
          <cell r="FF222">
            <v>0</v>
          </cell>
          <cell r="FG222">
            <v>3</v>
          </cell>
          <cell r="FH222">
            <v>3</v>
          </cell>
          <cell r="FI222">
            <v>0</v>
          </cell>
          <cell r="FJ222">
            <v>0</v>
          </cell>
          <cell r="FK222">
            <v>0</v>
          </cell>
          <cell r="FL222">
            <v>0</v>
          </cell>
          <cell r="FM222">
            <v>0</v>
          </cell>
          <cell r="FN222">
            <v>0</v>
          </cell>
          <cell r="FO222">
            <v>0</v>
          </cell>
          <cell r="FP222">
            <v>0</v>
          </cell>
          <cell r="FQ222">
            <v>0</v>
          </cell>
          <cell r="FR222">
            <v>0</v>
          </cell>
          <cell r="FS222">
            <v>3</v>
          </cell>
          <cell r="FT222">
            <v>0</v>
          </cell>
          <cell r="FU222">
            <v>0</v>
          </cell>
          <cell r="FV222">
            <v>0</v>
          </cell>
          <cell r="FW222">
            <v>0</v>
          </cell>
          <cell r="FX222">
            <v>0</v>
          </cell>
          <cell r="FY222">
            <v>0</v>
          </cell>
          <cell r="FZ222">
            <v>0</v>
          </cell>
          <cell r="GA222">
            <v>0</v>
          </cell>
          <cell r="GB222"/>
          <cell r="GC222">
            <v>0</v>
          </cell>
          <cell r="GD222">
            <v>0</v>
          </cell>
          <cell r="GE222"/>
          <cell r="GF222">
            <v>3</v>
          </cell>
          <cell r="GG222">
            <v>0</v>
          </cell>
          <cell r="GH222">
            <v>0</v>
          </cell>
          <cell r="GI222">
            <v>3</v>
          </cell>
          <cell r="GJ222">
            <v>0</v>
          </cell>
          <cell r="GK222">
            <v>3</v>
          </cell>
          <cell r="GL222">
            <v>0</v>
          </cell>
          <cell r="GM222">
            <v>0</v>
          </cell>
          <cell r="GN222">
            <v>0</v>
          </cell>
          <cell r="GO222">
            <v>0</v>
          </cell>
          <cell r="GP222">
            <v>0</v>
          </cell>
          <cell r="GQ222">
            <v>0</v>
          </cell>
          <cell r="GR222">
            <v>0</v>
          </cell>
          <cell r="GS222">
            <v>0</v>
          </cell>
          <cell r="GT222">
            <v>0</v>
          </cell>
          <cell r="GU222">
            <v>0</v>
          </cell>
          <cell r="GV222">
            <v>0</v>
          </cell>
          <cell r="GW222">
            <v>0</v>
          </cell>
          <cell r="GX222">
            <v>0</v>
          </cell>
          <cell r="GY222">
            <v>0</v>
          </cell>
          <cell r="GZ222">
            <v>0</v>
          </cell>
          <cell r="HA222">
            <v>0</v>
          </cell>
          <cell r="HB222">
            <v>0</v>
          </cell>
          <cell r="HC222">
            <v>0</v>
          </cell>
          <cell r="HD222">
            <v>0</v>
          </cell>
          <cell r="HE222">
            <v>0</v>
          </cell>
          <cell r="HF222"/>
          <cell r="HG222">
            <v>0</v>
          </cell>
          <cell r="HH222">
            <v>0</v>
          </cell>
          <cell r="HI222">
            <v>0</v>
          </cell>
          <cell r="HJ222">
            <v>0</v>
          </cell>
          <cell r="HK222">
            <v>0</v>
          </cell>
          <cell r="HL222">
            <v>0</v>
          </cell>
          <cell r="HM222">
            <v>0</v>
          </cell>
          <cell r="HN222">
            <v>0</v>
          </cell>
          <cell r="HO222">
            <v>0</v>
          </cell>
          <cell r="HP222"/>
          <cell r="HQ222">
            <v>3</v>
          </cell>
          <cell r="HR222">
            <v>0</v>
          </cell>
          <cell r="HS222">
            <v>0</v>
          </cell>
          <cell r="HT222">
            <v>0</v>
          </cell>
          <cell r="HU222">
            <v>0</v>
          </cell>
          <cell r="HV222">
            <v>0</v>
          </cell>
          <cell r="HW222">
            <v>0</v>
          </cell>
          <cell r="HX222">
            <v>0</v>
          </cell>
          <cell r="HY222"/>
          <cell r="HZ222">
            <v>0</v>
          </cell>
          <cell r="IA222">
            <v>3</v>
          </cell>
          <cell r="IB222">
            <v>0</v>
          </cell>
          <cell r="IC222">
            <v>0</v>
          </cell>
          <cell r="ID222">
            <v>0</v>
          </cell>
          <cell r="IE222">
            <v>0</v>
          </cell>
          <cell r="IF222">
            <v>0</v>
          </cell>
          <cell r="IG222">
            <v>0</v>
          </cell>
          <cell r="IH222">
            <v>0</v>
          </cell>
          <cell r="II222"/>
          <cell r="IJ222">
            <v>3</v>
          </cell>
          <cell r="IK222">
            <v>0</v>
          </cell>
          <cell r="IL222">
            <v>0</v>
          </cell>
          <cell r="IM222">
            <v>0</v>
          </cell>
          <cell r="IN222"/>
          <cell r="IO222">
            <v>0</v>
          </cell>
          <cell r="IP222">
            <v>0</v>
          </cell>
          <cell r="IQ222">
            <v>0</v>
          </cell>
          <cell r="IR222">
            <v>0</v>
          </cell>
          <cell r="IS222">
            <v>0</v>
          </cell>
          <cell r="IT222">
            <v>0</v>
          </cell>
          <cell r="IU222">
            <v>0</v>
          </cell>
          <cell r="IV222">
            <v>0</v>
          </cell>
          <cell r="IW222"/>
          <cell r="IX222">
            <v>0</v>
          </cell>
          <cell r="IY222">
            <v>0</v>
          </cell>
          <cell r="IZ222">
            <v>3</v>
          </cell>
          <cell r="JA222">
            <v>0</v>
          </cell>
          <cell r="JB222">
            <v>3</v>
          </cell>
          <cell r="JC222">
            <v>0</v>
          </cell>
          <cell r="JD222">
            <v>0</v>
          </cell>
          <cell r="JE222">
            <v>0</v>
          </cell>
          <cell r="JF222">
            <v>0</v>
          </cell>
          <cell r="JG222"/>
          <cell r="JH222">
            <v>0</v>
          </cell>
          <cell r="JI222"/>
          <cell r="JJ222">
            <v>0</v>
          </cell>
          <cell r="JK222">
            <v>0</v>
          </cell>
          <cell r="JL222">
            <v>0</v>
          </cell>
          <cell r="JM222">
            <v>3</v>
          </cell>
          <cell r="JN222">
            <v>0</v>
          </cell>
          <cell r="JO222">
            <v>3</v>
          </cell>
          <cell r="JP222">
            <v>0</v>
          </cell>
          <cell r="JQ222">
            <v>0</v>
          </cell>
          <cell r="JR222">
            <v>0</v>
          </cell>
          <cell r="JS222">
            <v>0</v>
          </cell>
          <cell r="JT222">
            <v>3</v>
          </cell>
          <cell r="JU222">
            <v>0</v>
          </cell>
          <cell r="JV222">
            <v>0</v>
          </cell>
          <cell r="JW222">
            <v>0</v>
          </cell>
          <cell r="JX222">
            <v>3</v>
          </cell>
          <cell r="JY222">
            <v>3</v>
          </cell>
          <cell r="JZ222">
            <v>0</v>
          </cell>
          <cell r="KA222">
            <v>0</v>
          </cell>
          <cell r="KB222">
            <v>0</v>
          </cell>
          <cell r="KC222">
            <v>0</v>
          </cell>
          <cell r="KD222">
            <v>0</v>
          </cell>
          <cell r="KE222">
            <v>0</v>
          </cell>
          <cell r="KF222">
            <v>3</v>
          </cell>
          <cell r="KG222">
            <v>3</v>
          </cell>
          <cell r="KH222"/>
          <cell r="KI222">
            <v>3</v>
          </cell>
          <cell r="KJ222">
            <v>3</v>
          </cell>
          <cell r="KK222">
            <v>3</v>
          </cell>
          <cell r="KL222">
            <v>3</v>
          </cell>
          <cell r="KM222">
            <v>0</v>
          </cell>
          <cell r="KN222">
            <v>0</v>
          </cell>
          <cell r="KO222">
            <v>0</v>
          </cell>
          <cell r="KP222">
            <v>0</v>
          </cell>
          <cell r="KQ222">
            <v>0</v>
          </cell>
          <cell r="KR222">
            <v>0</v>
          </cell>
          <cell r="KS222">
            <v>0</v>
          </cell>
          <cell r="KT222">
            <v>0</v>
          </cell>
          <cell r="KU222">
            <v>3</v>
          </cell>
          <cell r="KV222">
            <v>0</v>
          </cell>
          <cell r="KW222">
            <v>0</v>
          </cell>
          <cell r="KX222">
            <v>0</v>
          </cell>
          <cell r="KY222">
            <v>0</v>
          </cell>
          <cell r="KZ222">
            <v>0</v>
          </cell>
          <cell r="LA222">
            <v>0</v>
          </cell>
          <cell r="LB222">
            <v>0</v>
          </cell>
          <cell r="LC222">
            <v>0</v>
          </cell>
          <cell r="LD222">
            <v>0</v>
          </cell>
          <cell r="LE222">
            <v>3</v>
          </cell>
          <cell r="LF222">
            <v>0</v>
          </cell>
          <cell r="LG222">
            <v>3</v>
          </cell>
          <cell r="LH222">
            <v>0</v>
          </cell>
          <cell r="LI222">
            <v>0</v>
          </cell>
          <cell r="LJ222">
            <v>0</v>
          </cell>
          <cell r="LK222">
            <v>0</v>
          </cell>
          <cell r="LL222">
            <v>0</v>
          </cell>
          <cell r="LM222">
            <v>3</v>
          </cell>
          <cell r="LN222">
            <v>0</v>
          </cell>
          <cell r="LO222">
            <v>0</v>
          </cell>
          <cell r="LP222">
            <v>0</v>
          </cell>
          <cell r="LQ222">
            <v>0</v>
          </cell>
          <cell r="LR222"/>
          <cell r="LS222">
            <v>0</v>
          </cell>
          <cell r="LT222">
            <v>0</v>
          </cell>
          <cell r="LU222">
            <v>0</v>
          </cell>
          <cell r="LV222">
            <v>0</v>
          </cell>
          <cell r="LW222">
            <v>0</v>
          </cell>
          <cell r="LX222">
            <v>0</v>
          </cell>
          <cell r="LY222">
            <v>0</v>
          </cell>
          <cell r="LZ222">
            <v>3</v>
          </cell>
          <cell r="MA222">
            <v>0</v>
          </cell>
          <cell r="MB222">
            <v>0</v>
          </cell>
          <cell r="MC222">
            <v>0</v>
          </cell>
          <cell r="MD222">
            <v>0</v>
          </cell>
          <cell r="ME222">
            <v>0</v>
          </cell>
          <cell r="MF222">
            <v>0</v>
          </cell>
          <cell r="MG222">
            <v>0</v>
          </cell>
          <cell r="MH222">
            <v>0</v>
          </cell>
          <cell r="MI222">
            <v>3</v>
          </cell>
          <cell r="MJ222">
            <v>0</v>
          </cell>
          <cell r="MK222">
            <v>3</v>
          </cell>
          <cell r="ML222">
            <v>0</v>
          </cell>
          <cell r="MM222">
            <v>3</v>
          </cell>
          <cell r="MN222">
            <v>3</v>
          </cell>
          <cell r="MO222">
            <v>0</v>
          </cell>
          <cell r="MP222">
            <v>3</v>
          </cell>
          <cell r="MQ222"/>
          <cell r="MR222">
            <v>3</v>
          </cell>
          <cell r="MS222">
            <v>0</v>
          </cell>
          <cell r="MT222">
            <v>3</v>
          </cell>
          <cell r="MU222">
            <v>0</v>
          </cell>
          <cell r="MV222">
            <v>0</v>
          </cell>
          <cell r="MW222">
            <v>0</v>
          </cell>
          <cell r="MX222">
            <v>3</v>
          </cell>
          <cell r="MY222">
            <v>3</v>
          </cell>
          <cell r="MZ222">
            <v>3</v>
          </cell>
          <cell r="NA222">
            <v>3</v>
          </cell>
          <cell r="NB222">
            <v>3</v>
          </cell>
          <cell r="NC222">
            <v>3</v>
          </cell>
          <cell r="ND222">
            <v>3</v>
          </cell>
          <cell r="NE222">
            <v>0</v>
          </cell>
          <cell r="NF222">
            <v>0</v>
          </cell>
          <cell r="NG222">
            <v>0</v>
          </cell>
          <cell r="NH222">
            <v>3</v>
          </cell>
          <cell r="NI222">
            <v>3</v>
          </cell>
          <cell r="NJ222">
            <v>3</v>
          </cell>
          <cell r="NK222">
            <v>1</v>
          </cell>
          <cell r="NL222">
            <v>0</v>
          </cell>
          <cell r="NM222">
            <v>0</v>
          </cell>
          <cell r="NN222">
            <v>3</v>
          </cell>
          <cell r="NO222">
            <v>3</v>
          </cell>
          <cell r="NP222">
            <v>3</v>
          </cell>
          <cell r="NQ222">
            <v>0</v>
          </cell>
          <cell r="NR222">
            <v>3</v>
          </cell>
          <cell r="NS222"/>
          <cell r="NT222"/>
          <cell r="NU222">
            <v>3</v>
          </cell>
          <cell r="NV222">
            <v>3</v>
          </cell>
          <cell r="NW222">
            <v>3</v>
          </cell>
          <cell r="NX222">
            <v>0</v>
          </cell>
          <cell r="NY222">
            <v>3</v>
          </cell>
          <cell r="NZ222">
            <v>0</v>
          </cell>
          <cell r="OA222">
            <v>0</v>
          </cell>
          <cell r="OB222">
            <v>0</v>
          </cell>
          <cell r="OC222"/>
          <cell r="OD222">
            <v>0</v>
          </cell>
          <cell r="OE222">
            <v>3</v>
          </cell>
          <cell r="OF222">
            <v>0</v>
          </cell>
          <cell r="OG222">
            <v>0</v>
          </cell>
          <cell r="OH222"/>
          <cell r="OI222">
            <v>0</v>
          </cell>
          <cell r="OJ222">
            <v>0</v>
          </cell>
          <cell r="OK222">
            <v>0</v>
          </cell>
          <cell r="OL222">
            <v>3</v>
          </cell>
          <cell r="OM222">
            <v>0</v>
          </cell>
          <cell r="ON222">
            <v>0</v>
          </cell>
          <cell r="OO222">
            <v>3</v>
          </cell>
          <cell r="OP222"/>
          <cell r="OQ222">
            <v>0</v>
          </cell>
          <cell r="OR222">
            <v>0</v>
          </cell>
          <cell r="OS222">
            <v>0</v>
          </cell>
          <cell r="OT222"/>
          <cell r="OU222">
            <v>0</v>
          </cell>
          <cell r="OV222">
            <v>0</v>
          </cell>
          <cell r="OW222">
            <v>0</v>
          </cell>
          <cell r="OX222">
            <v>0</v>
          </cell>
          <cell r="OY222">
            <v>0</v>
          </cell>
          <cell r="OZ222">
            <v>0</v>
          </cell>
          <cell r="PA222">
            <v>0</v>
          </cell>
          <cell r="PB222">
            <v>0</v>
          </cell>
          <cell r="PC222">
            <v>0</v>
          </cell>
          <cell r="PD222">
            <v>0</v>
          </cell>
          <cell r="PE222">
            <v>0</v>
          </cell>
          <cell r="PF222">
            <v>0</v>
          </cell>
          <cell r="PG222">
            <v>0</v>
          </cell>
          <cell r="PH222">
            <v>0</v>
          </cell>
          <cell r="PI222">
            <v>0</v>
          </cell>
          <cell r="PJ222">
            <v>0</v>
          </cell>
          <cell r="PK222">
            <v>0</v>
          </cell>
          <cell r="PL222">
            <v>0</v>
          </cell>
          <cell r="PM222">
            <v>0</v>
          </cell>
          <cell r="PN222">
            <v>0</v>
          </cell>
          <cell r="PO222">
            <v>0</v>
          </cell>
          <cell r="PP222">
            <v>0</v>
          </cell>
          <cell r="PQ222">
            <v>3</v>
          </cell>
          <cell r="PR222">
            <v>0</v>
          </cell>
          <cell r="PS222">
            <v>3</v>
          </cell>
          <cell r="PT222">
            <v>0</v>
          </cell>
          <cell r="PU222">
            <v>0</v>
          </cell>
          <cell r="PV222">
            <v>0</v>
          </cell>
          <cell r="PW222">
            <v>3</v>
          </cell>
          <cell r="PX222">
            <v>0</v>
          </cell>
          <cell r="PY222">
            <v>0</v>
          </cell>
          <cell r="PZ222">
            <v>0</v>
          </cell>
          <cell r="QA222"/>
          <cell r="QB222">
            <v>0</v>
          </cell>
          <cell r="QC222">
            <v>0</v>
          </cell>
          <cell r="QD222">
            <v>0</v>
          </cell>
          <cell r="QE222">
            <v>0</v>
          </cell>
          <cell r="QF222">
            <v>0</v>
          </cell>
          <cell r="QG222">
            <v>0</v>
          </cell>
          <cell r="QH222">
            <v>0</v>
          </cell>
          <cell r="QI222">
            <v>0</v>
          </cell>
          <cell r="QJ222">
            <v>0</v>
          </cell>
          <cell r="QK222">
            <v>0</v>
          </cell>
          <cell r="QL222">
            <v>3</v>
          </cell>
          <cell r="QM222">
            <v>0</v>
          </cell>
          <cell r="QN222">
            <v>0</v>
          </cell>
          <cell r="QO222">
            <v>0</v>
          </cell>
          <cell r="QP222">
            <v>3</v>
          </cell>
          <cell r="QQ222">
            <v>0</v>
          </cell>
          <cell r="QR222">
            <v>0</v>
          </cell>
          <cell r="QS222">
            <v>0</v>
          </cell>
          <cell r="QT222">
            <v>0</v>
          </cell>
          <cell r="QU222">
            <v>0</v>
          </cell>
          <cell r="QV222">
            <v>0</v>
          </cell>
          <cell r="QW222">
            <v>3</v>
          </cell>
          <cell r="QX222">
            <v>0</v>
          </cell>
          <cell r="QY222">
            <v>0</v>
          </cell>
          <cell r="QZ222"/>
          <cell r="RA222">
            <v>0</v>
          </cell>
          <cell r="RB222">
            <v>0</v>
          </cell>
          <cell r="RC222">
            <v>0</v>
          </cell>
          <cell r="RD222">
            <v>0</v>
          </cell>
          <cell r="RE222">
            <v>0</v>
          </cell>
          <cell r="RF222">
            <v>0</v>
          </cell>
          <cell r="RG222">
            <v>0</v>
          </cell>
          <cell r="RH222">
            <v>0</v>
          </cell>
          <cell r="RI222">
            <v>0</v>
          </cell>
          <cell r="RJ222">
            <v>0</v>
          </cell>
          <cell r="RK222">
            <v>0</v>
          </cell>
          <cell r="RL222">
            <v>0</v>
          </cell>
          <cell r="RM222"/>
          <cell r="RN222">
            <v>0</v>
          </cell>
          <cell r="RO222">
            <v>0</v>
          </cell>
          <cell r="RP222">
            <v>0</v>
          </cell>
          <cell r="RQ222">
            <v>1</v>
          </cell>
          <cell r="RR222">
            <v>0</v>
          </cell>
          <cell r="RS222">
            <v>1</v>
          </cell>
          <cell r="RT222">
            <v>0</v>
          </cell>
          <cell r="RU222">
            <v>0</v>
          </cell>
          <cell r="RV222">
            <v>3</v>
          </cell>
          <cell r="RW222">
            <v>0</v>
          </cell>
          <cell r="RX222">
            <v>0</v>
          </cell>
          <cell r="RY222"/>
          <cell r="RZ222">
            <v>0</v>
          </cell>
          <cell r="SA222">
            <v>0</v>
          </cell>
          <cell r="SB222">
            <v>0</v>
          </cell>
          <cell r="SC222"/>
          <cell r="SD222">
            <v>0</v>
          </cell>
          <cell r="SE222">
            <v>3</v>
          </cell>
          <cell r="SF222">
            <v>0</v>
          </cell>
          <cell r="SG222">
            <v>3</v>
          </cell>
          <cell r="SH222">
            <v>3</v>
          </cell>
          <cell r="SI222">
            <v>0</v>
          </cell>
          <cell r="SJ222">
            <v>3</v>
          </cell>
          <cell r="SK222">
            <v>3</v>
          </cell>
          <cell r="SL222">
            <v>3</v>
          </cell>
          <cell r="SM222"/>
          <cell r="SN222">
            <v>3</v>
          </cell>
          <cell r="SO222">
            <v>3</v>
          </cell>
          <cell r="SP222">
            <v>3</v>
          </cell>
          <cell r="SQ222">
            <v>3</v>
          </cell>
          <cell r="SR222">
            <v>0</v>
          </cell>
          <cell r="SS222">
            <v>0</v>
          </cell>
          <cell r="ST222">
            <v>0</v>
          </cell>
          <cell r="SU222">
            <v>3</v>
          </cell>
          <cell r="SV222">
            <v>3</v>
          </cell>
          <cell r="SW222">
            <v>3</v>
          </cell>
          <cell r="SX222">
            <v>3</v>
          </cell>
          <cell r="SY222">
            <v>0</v>
          </cell>
          <cell r="SZ222">
            <v>0</v>
          </cell>
          <cell r="TA222">
            <v>3</v>
          </cell>
          <cell r="TB222">
            <v>0</v>
          </cell>
          <cell r="TC222">
            <v>0</v>
          </cell>
          <cell r="TD222">
            <v>0</v>
          </cell>
          <cell r="TE222">
            <v>0</v>
          </cell>
          <cell r="TF222">
            <v>3</v>
          </cell>
          <cell r="TG222">
            <v>0</v>
          </cell>
          <cell r="TH222">
            <v>3</v>
          </cell>
          <cell r="TI222">
            <v>0</v>
          </cell>
          <cell r="TJ222">
            <v>3</v>
          </cell>
          <cell r="TK222">
            <v>0</v>
          </cell>
          <cell r="TL222">
            <v>3</v>
          </cell>
          <cell r="TM222">
            <v>0</v>
          </cell>
          <cell r="TN222">
            <v>0</v>
          </cell>
          <cell r="TO222">
            <v>0</v>
          </cell>
          <cell r="TP222">
            <v>0</v>
          </cell>
          <cell r="TQ222">
            <v>0</v>
          </cell>
          <cell r="TR222"/>
          <cell r="TS222">
            <v>0</v>
          </cell>
          <cell r="TT222">
            <v>3</v>
          </cell>
          <cell r="TU222">
            <v>0</v>
          </cell>
          <cell r="TV222">
            <v>0</v>
          </cell>
          <cell r="TW222">
            <v>3</v>
          </cell>
          <cell r="TX222">
            <v>0</v>
          </cell>
          <cell r="TY222">
            <v>3</v>
          </cell>
          <cell r="TZ222">
            <v>3</v>
          </cell>
          <cell r="UA222">
            <v>3</v>
          </cell>
          <cell r="UB222">
            <v>0</v>
          </cell>
          <cell r="UC222">
            <v>0</v>
          </cell>
          <cell r="UD222">
            <v>0</v>
          </cell>
          <cell r="UE222">
            <v>0</v>
          </cell>
          <cell r="UF222">
            <v>0</v>
          </cell>
          <cell r="UG222">
            <v>0</v>
          </cell>
          <cell r="UH222">
            <v>3</v>
          </cell>
          <cell r="UI222">
            <v>0</v>
          </cell>
          <cell r="UJ222">
            <v>0</v>
          </cell>
          <cell r="UK222">
            <v>0</v>
          </cell>
          <cell r="UL222">
            <v>3</v>
          </cell>
          <cell r="UM222">
            <v>0</v>
          </cell>
          <cell r="UN222">
            <v>0</v>
          </cell>
          <cell r="UO222"/>
          <cell r="UP222">
            <v>0</v>
          </cell>
          <cell r="UQ222">
            <v>0</v>
          </cell>
          <cell r="UR222"/>
          <cell r="US222">
            <v>0</v>
          </cell>
          <cell r="UT222">
            <v>0</v>
          </cell>
          <cell r="UU222">
            <v>0</v>
          </cell>
          <cell r="UV222">
            <v>0</v>
          </cell>
          <cell r="UW222">
            <v>3</v>
          </cell>
          <cell r="UX222">
            <v>3</v>
          </cell>
          <cell r="UY222">
            <v>3</v>
          </cell>
          <cell r="UZ222">
            <v>0</v>
          </cell>
          <cell r="VA222">
            <v>0</v>
          </cell>
          <cell r="VB222">
            <v>3</v>
          </cell>
          <cell r="VC222">
            <v>3</v>
          </cell>
          <cell r="VD222">
            <v>3</v>
          </cell>
          <cell r="VE222">
            <v>3</v>
          </cell>
          <cell r="VF222">
            <v>3</v>
          </cell>
          <cell r="VG222"/>
          <cell r="VH222">
            <v>0</v>
          </cell>
          <cell r="VI222">
            <v>3</v>
          </cell>
          <cell r="VJ222">
            <v>3</v>
          </cell>
          <cell r="VK222">
            <v>0</v>
          </cell>
          <cell r="VL222">
            <v>0</v>
          </cell>
          <cell r="VM222"/>
          <cell r="VN222">
            <v>3</v>
          </cell>
          <cell r="VO222">
            <v>0</v>
          </cell>
          <cell r="VP222"/>
          <cell r="VQ222">
            <v>0</v>
          </cell>
          <cell r="VR222">
            <v>0</v>
          </cell>
          <cell r="VS222">
            <v>0</v>
          </cell>
          <cell r="VT222">
            <v>0</v>
          </cell>
          <cell r="VU222">
            <v>3</v>
          </cell>
          <cell r="VV222">
            <v>0</v>
          </cell>
          <cell r="VW222">
            <v>0</v>
          </cell>
          <cell r="VX222"/>
          <cell r="VY222">
            <v>0</v>
          </cell>
          <cell r="VZ222">
            <v>0</v>
          </cell>
          <cell r="WA222"/>
          <cell r="WB222"/>
          <cell r="WC222">
            <v>0</v>
          </cell>
          <cell r="WD222">
            <v>0</v>
          </cell>
          <cell r="WE222">
            <v>0</v>
          </cell>
          <cell r="WF222"/>
          <cell r="WG222">
            <v>3</v>
          </cell>
          <cell r="WH222">
            <v>0</v>
          </cell>
          <cell r="WI222">
            <v>0</v>
          </cell>
          <cell r="WJ222"/>
          <cell r="WK222"/>
          <cell r="WL222">
            <v>0</v>
          </cell>
          <cell r="WM222">
            <v>0</v>
          </cell>
          <cell r="WN222">
            <v>0</v>
          </cell>
          <cell r="WO222">
            <v>0</v>
          </cell>
          <cell r="WP222"/>
          <cell r="WQ222"/>
          <cell r="WR222"/>
          <cell r="WS222">
            <v>3</v>
          </cell>
          <cell r="WT222">
            <v>3</v>
          </cell>
          <cell r="WU222">
            <v>0</v>
          </cell>
          <cell r="WV222">
            <v>0</v>
          </cell>
          <cell r="WW222">
            <v>0</v>
          </cell>
          <cell r="WX222">
            <v>0</v>
          </cell>
          <cell r="WY222">
            <v>0</v>
          </cell>
          <cell r="WZ222">
            <v>0</v>
          </cell>
          <cell r="XA222"/>
          <cell r="XB222">
            <v>0</v>
          </cell>
          <cell r="XC222"/>
          <cell r="XD222"/>
          <cell r="XE222"/>
          <cell r="XF222"/>
          <cell r="XG222"/>
          <cell r="XH222"/>
          <cell r="XI222">
            <v>0</v>
          </cell>
          <cell r="XJ222"/>
          <cell r="XK222">
            <v>0</v>
          </cell>
          <cell r="XL222">
            <v>0</v>
          </cell>
          <cell r="XM222"/>
          <cell r="XN222">
            <v>0</v>
          </cell>
          <cell r="XO222"/>
          <cell r="XP222">
            <v>0</v>
          </cell>
          <cell r="XQ222">
            <v>0</v>
          </cell>
          <cell r="XR222">
            <v>0</v>
          </cell>
          <cell r="XS222">
            <v>0</v>
          </cell>
          <cell r="XT222">
            <v>0</v>
          </cell>
          <cell r="XU222">
            <v>0</v>
          </cell>
          <cell r="XV222">
            <v>0</v>
          </cell>
        </row>
        <row r="223">
          <cell r="E223">
            <v>0</v>
          </cell>
          <cell r="F223">
            <v>0</v>
          </cell>
          <cell r="G223">
            <v>0</v>
          </cell>
          <cell r="H223">
            <v>0</v>
          </cell>
          <cell r="I223">
            <v>0</v>
          </cell>
          <cell r="J223">
            <v>0</v>
          </cell>
          <cell r="K223">
            <v>0</v>
          </cell>
          <cell r="L223">
            <v>0</v>
          </cell>
          <cell r="M223">
            <v>0</v>
          </cell>
          <cell r="N223">
            <v>0</v>
          </cell>
          <cell r="O223"/>
          <cell r="P223">
            <v>0</v>
          </cell>
          <cell r="Q223">
            <v>0</v>
          </cell>
          <cell r="R223">
            <v>3</v>
          </cell>
          <cell r="S223">
            <v>0</v>
          </cell>
          <cell r="T223">
            <v>0</v>
          </cell>
          <cell r="U223">
            <v>0</v>
          </cell>
          <cell r="V223">
            <v>0</v>
          </cell>
          <cell r="W223">
            <v>0</v>
          </cell>
          <cell r="X223">
            <v>0</v>
          </cell>
          <cell r="Y223">
            <v>0</v>
          </cell>
          <cell r="Z223"/>
          <cell r="AA223">
            <v>0</v>
          </cell>
          <cell r="AB223">
            <v>0</v>
          </cell>
          <cell r="AC223">
            <v>0</v>
          </cell>
          <cell r="AD223">
            <v>3</v>
          </cell>
          <cell r="AE223">
            <v>0</v>
          </cell>
          <cell r="AF223">
            <v>3</v>
          </cell>
          <cell r="AG223">
            <v>3</v>
          </cell>
          <cell r="AH223">
            <v>0</v>
          </cell>
          <cell r="AI223">
            <v>0</v>
          </cell>
          <cell r="AJ223">
            <v>0</v>
          </cell>
          <cell r="AK223">
            <v>0</v>
          </cell>
          <cell r="AL223">
            <v>0</v>
          </cell>
          <cell r="AM223">
            <v>0</v>
          </cell>
          <cell r="AN223">
            <v>0</v>
          </cell>
          <cell r="AO223">
            <v>0</v>
          </cell>
          <cell r="AP223">
            <v>0</v>
          </cell>
          <cell r="AQ223">
            <v>3</v>
          </cell>
          <cell r="AR223"/>
          <cell r="AS223">
            <v>0</v>
          </cell>
          <cell r="AT223">
            <v>0</v>
          </cell>
          <cell r="AU223">
            <v>0</v>
          </cell>
          <cell r="AV223">
            <v>3</v>
          </cell>
          <cell r="AW223">
            <v>3</v>
          </cell>
          <cell r="AX223">
            <v>0</v>
          </cell>
          <cell r="AY223"/>
          <cell r="AZ223">
            <v>0</v>
          </cell>
          <cell r="BA223"/>
          <cell r="BB223">
            <v>0</v>
          </cell>
          <cell r="BC223">
            <v>0</v>
          </cell>
          <cell r="BD223">
            <v>0</v>
          </cell>
          <cell r="BE223">
            <v>3</v>
          </cell>
          <cell r="BF223">
            <v>0</v>
          </cell>
          <cell r="BG223">
            <v>3</v>
          </cell>
          <cell r="BH223">
            <v>3</v>
          </cell>
          <cell r="BI223">
            <v>0</v>
          </cell>
          <cell r="BJ223">
            <v>0</v>
          </cell>
          <cell r="BK223">
            <v>0</v>
          </cell>
          <cell r="BL223">
            <v>0</v>
          </cell>
          <cell r="BM223">
            <v>0</v>
          </cell>
          <cell r="BN223">
            <v>0</v>
          </cell>
          <cell r="BO223">
            <v>3</v>
          </cell>
          <cell r="BP223">
            <v>3</v>
          </cell>
          <cell r="BQ223">
            <v>0</v>
          </cell>
          <cell r="BR223">
            <v>0</v>
          </cell>
          <cell r="BS223">
            <v>0</v>
          </cell>
          <cell r="BT223">
            <v>0</v>
          </cell>
          <cell r="BU223">
            <v>0</v>
          </cell>
          <cell r="BV223">
            <v>3</v>
          </cell>
          <cell r="BW223">
            <v>0</v>
          </cell>
          <cell r="BX223">
            <v>0</v>
          </cell>
          <cell r="BY223">
            <v>3</v>
          </cell>
          <cell r="BZ223">
            <v>3</v>
          </cell>
          <cell r="CA223">
            <v>3</v>
          </cell>
          <cell r="CB223">
            <v>3</v>
          </cell>
          <cell r="CC223">
            <v>3</v>
          </cell>
          <cell r="CD223">
            <v>0</v>
          </cell>
          <cell r="CE223">
            <v>3</v>
          </cell>
          <cell r="CF223">
            <v>3</v>
          </cell>
          <cell r="CG223">
            <v>3</v>
          </cell>
          <cell r="CH223">
            <v>3</v>
          </cell>
          <cell r="CI223">
            <v>3</v>
          </cell>
          <cell r="CJ223">
            <v>3</v>
          </cell>
          <cell r="CK223">
            <v>3</v>
          </cell>
          <cell r="CL223">
            <v>3</v>
          </cell>
          <cell r="CM223"/>
          <cell r="CN223">
            <v>0</v>
          </cell>
          <cell r="CO223">
            <v>3</v>
          </cell>
          <cell r="CP223">
            <v>3</v>
          </cell>
          <cell r="CQ223">
            <v>3</v>
          </cell>
          <cell r="CR223"/>
          <cell r="CS223">
            <v>3</v>
          </cell>
          <cell r="CT223">
            <v>3</v>
          </cell>
          <cell r="CU223">
            <v>3</v>
          </cell>
          <cell r="CV223">
            <v>3</v>
          </cell>
          <cell r="CW223">
            <v>3</v>
          </cell>
          <cell r="CX223">
            <v>3</v>
          </cell>
          <cell r="CY223">
            <v>3</v>
          </cell>
          <cell r="CZ223">
            <v>3</v>
          </cell>
          <cell r="DA223">
            <v>3</v>
          </cell>
          <cell r="DB223">
            <v>3</v>
          </cell>
          <cell r="DC223">
            <v>3</v>
          </cell>
          <cell r="DD223">
            <v>3</v>
          </cell>
          <cell r="DE223">
            <v>3</v>
          </cell>
          <cell r="DF223">
            <v>3</v>
          </cell>
          <cell r="DG223">
            <v>3</v>
          </cell>
          <cell r="DH223">
            <v>0</v>
          </cell>
          <cell r="DI223">
            <v>3</v>
          </cell>
          <cell r="DJ223">
            <v>3</v>
          </cell>
          <cell r="DK223">
            <v>3</v>
          </cell>
          <cell r="DL223">
            <v>3</v>
          </cell>
          <cell r="DM223">
            <v>3</v>
          </cell>
          <cell r="DN223">
            <v>3</v>
          </cell>
          <cell r="DO223">
            <v>0</v>
          </cell>
          <cell r="DP223">
            <v>3</v>
          </cell>
          <cell r="DQ223">
            <v>3</v>
          </cell>
          <cell r="DR223">
            <v>3</v>
          </cell>
          <cell r="DS223">
            <v>0</v>
          </cell>
          <cell r="DT223">
            <v>3</v>
          </cell>
          <cell r="DU223">
            <v>3</v>
          </cell>
          <cell r="DV223">
            <v>3</v>
          </cell>
          <cell r="DW223">
            <v>3</v>
          </cell>
          <cell r="DX223">
            <v>3</v>
          </cell>
          <cell r="DY223">
            <v>3</v>
          </cell>
          <cell r="DZ223">
            <v>3</v>
          </cell>
          <cell r="EA223">
            <v>3</v>
          </cell>
          <cell r="EB223"/>
          <cell r="EC223">
            <v>0</v>
          </cell>
          <cell r="ED223">
            <v>0</v>
          </cell>
          <cell r="EE223">
            <v>3</v>
          </cell>
          <cell r="EF223">
            <v>3</v>
          </cell>
          <cell r="EG223">
            <v>0</v>
          </cell>
          <cell r="EH223">
            <v>0</v>
          </cell>
          <cell r="EI223">
            <v>3</v>
          </cell>
          <cell r="EJ223">
            <v>0</v>
          </cell>
          <cell r="EK223">
            <v>3</v>
          </cell>
          <cell r="EL223"/>
          <cell r="EM223">
            <v>3</v>
          </cell>
          <cell r="EN223">
            <v>3</v>
          </cell>
          <cell r="EO223">
            <v>0</v>
          </cell>
          <cell r="EP223">
            <v>3</v>
          </cell>
          <cell r="EQ223">
            <v>3</v>
          </cell>
          <cell r="ER223">
            <v>0</v>
          </cell>
          <cell r="ES223">
            <v>3</v>
          </cell>
          <cell r="ET223">
            <v>0</v>
          </cell>
          <cell r="EU223">
            <v>3</v>
          </cell>
          <cell r="EV223">
            <v>3</v>
          </cell>
          <cell r="EW223">
            <v>3</v>
          </cell>
          <cell r="EX223">
            <v>3</v>
          </cell>
          <cell r="EY223"/>
          <cell r="EZ223">
            <v>3</v>
          </cell>
          <cell r="FA223">
            <v>0</v>
          </cell>
          <cell r="FB223">
            <v>3</v>
          </cell>
          <cell r="FC223">
            <v>3</v>
          </cell>
          <cell r="FD223">
            <v>3</v>
          </cell>
          <cell r="FE223">
            <v>3</v>
          </cell>
          <cell r="FF223">
            <v>3</v>
          </cell>
          <cell r="FG223">
            <v>0</v>
          </cell>
          <cell r="FH223">
            <v>3</v>
          </cell>
          <cell r="FI223">
            <v>3</v>
          </cell>
          <cell r="FJ223">
            <v>0</v>
          </cell>
          <cell r="FK223">
            <v>3</v>
          </cell>
          <cell r="FL223">
            <v>0</v>
          </cell>
          <cell r="FM223">
            <v>3</v>
          </cell>
          <cell r="FN223">
            <v>3</v>
          </cell>
          <cell r="FO223">
            <v>3</v>
          </cell>
          <cell r="FP223">
            <v>3</v>
          </cell>
          <cell r="FQ223">
            <v>3</v>
          </cell>
          <cell r="FR223">
            <v>3</v>
          </cell>
          <cell r="FS223">
            <v>3</v>
          </cell>
          <cell r="FT223">
            <v>3</v>
          </cell>
          <cell r="FU223">
            <v>3</v>
          </cell>
          <cell r="FV223">
            <v>0</v>
          </cell>
          <cell r="FW223">
            <v>3</v>
          </cell>
          <cell r="FX223">
            <v>3</v>
          </cell>
          <cell r="FY223">
            <v>0</v>
          </cell>
          <cell r="FZ223">
            <v>3</v>
          </cell>
          <cell r="GA223">
            <v>3</v>
          </cell>
          <cell r="GB223"/>
          <cell r="GC223">
            <v>3</v>
          </cell>
          <cell r="GD223">
            <v>3</v>
          </cell>
          <cell r="GE223"/>
          <cell r="GF223">
            <v>3</v>
          </cell>
          <cell r="GG223">
            <v>0</v>
          </cell>
          <cell r="GH223">
            <v>3</v>
          </cell>
          <cell r="GI223">
            <v>3</v>
          </cell>
          <cell r="GJ223">
            <v>3</v>
          </cell>
          <cell r="GK223">
            <v>3</v>
          </cell>
          <cell r="GL223">
            <v>0</v>
          </cell>
          <cell r="GM223">
            <v>0</v>
          </cell>
          <cell r="GN223">
            <v>3</v>
          </cell>
          <cell r="GO223">
            <v>0</v>
          </cell>
          <cell r="GP223">
            <v>3</v>
          </cell>
          <cell r="GQ223">
            <v>3</v>
          </cell>
          <cell r="GR223">
            <v>3</v>
          </cell>
          <cell r="GS223">
            <v>3</v>
          </cell>
          <cell r="GT223">
            <v>3</v>
          </cell>
          <cell r="GU223">
            <v>3</v>
          </cell>
          <cell r="GV223">
            <v>0</v>
          </cell>
          <cell r="GW223">
            <v>0</v>
          </cell>
          <cell r="GX223">
            <v>3</v>
          </cell>
          <cell r="GY223">
            <v>3</v>
          </cell>
          <cell r="GZ223">
            <v>3</v>
          </cell>
          <cell r="HA223">
            <v>0</v>
          </cell>
          <cell r="HB223">
            <v>3</v>
          </cell>
          <cell r="HC223">
            <v>3</v>
          </cell>
          <cell r="HD223">
            <v>0</v>
          </cell>
          <cell r="HE223">
            <v>3</v>
          </cell>
          <cell r="HF223"/>
          <cell r="HG223">
            <v>3</v>
          </cell>
          <cell r="HH223">
            <v>3</v>
          </cell>
          <cell r="HI223">
            <v>3</v>
          </cell>
          <cell r="HJ223">
            <v>3</v>
          </cell>
          <cell r="HK223">
            <v>3</v>
          </cell>
          <cell r="HL223">
            <v>0</v>
          </cell>
          <cell r="HM223">
            <v>3</v>
          </cell>
          <cell r="HN223">
            <v>3</v>
          </cell>
          <cell r="HO223">
            <v>0</v>
          </cell>
          <cell r="HP223"/>
          <cell r="HQ223">
            <v>3</v>
          </cell>
          <cell r="HR223">
            <v>3</v>
          </cell>
          <cell r="HS223">
            <v>3</v>
          </cell>
          <cell r="HT223">
            <v>3</v>
          </cell>
          <cell r="HU223">
            <v>3</v>
          </cell>
          <cell r="HV223">
            <v>0</v>
          </cell>
          <cell r="HW223">
            <v>3</v>
          </cell>
          <cell r="HX223">
            <v>3</v>
          </cell>
          <cell r="HY223"/>
          <cell r="HZ223">
            <v>3</v>
          </cell>
          <cell r="IA223">
            <v>3</v>
          </cell>
          <cell r="IB223">
            <v>0</v>
          </cell>
          <cell r="IC223">
            <v>0</v>
          </cell>
          <cell r="ID223">
            <v>0</v>
          </cell>
          <cell r="IE223">
            <v>0</v>
          </cell>
          <cell r="IF223">
            <v>0</v>
          </cell>
          <cell r="IG223">
            <v>0</v>
          </cell>
          <cell r="IH223">
            <v>0</v>
          </cell>
          <cell r="II223"/>
          <cell r="IJ223">
            <v>3</v>
          </cell>
          <cell r="IK223">
            <v>3</v>
          </cell>
          <cell r="IL223">
            <v>3</v>
          </cell>
          <cell r="IM223">
            <v>0</v>
          </cell>
          <cell r="IN223"/>
          <cell r="IO223">
            <v>0</v>
          </cell>
          <cell r="IP223">
            <v>0</v>
          </cell>
          <cell r="IQ223">
            <v>3</v>
          </cell>
          <cell r="IR223">
            <v>3</v>
          </cell>
          <cell r="IS223">
            <v>0</v>
          </cell>
          <cell r="IT223">
            <v>0</v>
          </cell>
          <cell r="IU223">
            <v>0</v>
          </cell>
          <cell r="IV223">
            <v>0</v>
          </cell>
          <cell r="IW223"/>
          <cell r="IX223">
            <v>3</v>
          </cell>
          <cell r="IY223">
            <v>0</v>
          </cell>
          <cell r="IZ223">
            <v>3</v>
          </cell>
          <cell r="JA223">
            <v>0</v>
          </cell>
          <cell r="JB223">
            <v>3</v>
          </cell>
          <cell r="JC223">
            <v>3</v>
          </cell>
          <cell r="JD223">
            <v>3</v>
          </cell>
          <cell r="JE223">
            <v>3</v>
          </cell>
          <cell r="JF223">
            <v>3</v>
          </cell>
          <cell r="JG223"/>
          <cell r="JH223">
            <v>3</v>
          </cell>
          <cell r="JI223"/>
          <cell r="JJ223">
            <v>3</v>
          </cell>
          <cell r="JK223">
            <v>3</v>
          </cell>
          <cell r="JL223">
            <v>3</v>
          </cell>
          <cell r="JM223">
            <v>3</v>
          </cell>
          <cell r="JN223">
            <v>3</v>
          </cell>
          <cell r="JO223">
            <v>3</v>
          </cell>
          <cell r="JP223">
            <v>3</v>
          </cell>
          <cell r="JQ223">
            <v>3</v>
          </cell>
          <cell r="JR223">
            <v>3</v>
          </cell>
          <cell r="JS223">
            <v>3</v>
          </cell>
          <cell r="JT223">
            <v>3</v>
          </cell>
          <cell r="JU223">
            <v>3</v>
          </cell>
          <cell r="JV223">
            <v>3</v>
          </cell>
          <cell r="JW223">
            <v>3</v>
          </cell>
          <cell r="JX223">
            <v>3</v>
          </cell>
          <cell r="JY223">
            <v>3</v>
          </cell>
          <cell r="JZ223">
            <v>3</v>
          </cell>
          <cell r="KA223">
            <v>0</v>
          </cell>
          <cell r="KB223">
            <v>3</v>
          </cell>
          <cell r="KC223">
            <v>3</v>
          </cell>
          <cell r="KD223">
            <v>3</v>
          </cell>
          <cell r="KE223">
            <v>3</v>
          </cell>
          <cell r="KF223">
            <v>0</v>
          </cell>
          <cell r="KG223">
            <v>0</v>
          </cell>
          <cell r="KH223"/>
          <cell r="KI223">
            <v>0</v>
          </cell>
          <cell r="KJ223">
            <v>0</v>
          </cell>
          <cell r="KK223">
            <v>3</v>
          </cell>
          <cell r="KL223">
            <v>0</v>
          </cell>
          <cell r="KM223">
            <v>3</v>
          </cell>
          <cell r="KN223">
            <v>0</v>
          </cell>
          <cell r="KO223">
            <v>0</v>
          </cell>
          <cell r="KP223">
            <v>0</v>
          </cell>
          <cell r="KQ223">
            <v>3</v>
          </cell>
          <cell r="KR223">
            <v>0</v>
          </cell>
          <cell r="KS223">
            <v>0</v>
          </cell>
          <cell r="KT223">
            <v>3</v>
          </cell>
          <cell r="KU223">
            <v>3</v>
          </cell>
          <cell r="KV223">
            <v>0</v>
          </cell>
          <cell r="KW223">
            <v>3</v>
          </cell>
          <cell r="KX223">
            <v>0</v>
          </cell>
          <cell r="KY223">
            <v>0</v>
          </cell>
          <cell r="KZ223">
            <v>3</v>
          </cell>
          <cell r="LA223">
            <v>3</v>
          </cell>
          <cell r="LB223">
            <v>3</v>
          </cell>
          <cell r="LC223">
            <v>3</v>
          </cell>
          <cell r="LD223">
            <v>0</v>
          </cell>
          <cell r="LE223">
            <v>3</v>
          </cell>
          <cell r="LF223">
            <v>0</v>
          </cell>
          <cell r="LG223">
            <v>3</v>
          </cell>
          <cell r="LH223">
            <v>0</v>
          </cell>
          <cell r="LI223">
            <v>3</v>
          </cell>
          <cell r="LJ223">
            <v>0</v>
          </cell>
          <cell r="LK223">
            <v>3</v>
          </cell>
          <cell r="LL223">
            <v>0</v>
          </cell>
          <cell r="LM223">
            <v>3</v>
          </cell>
          <cell r="LN223">
            <v>0</v>
          </cell>
          <cell r="LO223">
            <v>0</v>
          </cell>
          <cell r="LP223">
            <v>0</v>
          </cell>
          <cell r="LQ223">
            <v>0</v>
          </cell>
          <cell r="LR223"/>
          <cell r="LS223">
            <v>0</v>
          </cell>
          <cell r="LT223">
            <v>3</v>
          </cell>
          <cell r="LU223">
            <v>0</v>
          </cell>
          <cell r="LV223">
            <v>0</v>
          </cell>
          <cell r="LW223">
            <v>0</v>
          </cell>
          <cell r="LX223">
            <v>3</v>
          </cell>
          <cell r="LY223">
            <v>3</v>
          </cell>
          <cell r="LZ223">
            <v>0</v>
          </cell>
          <cell r="MA223">
            <v>0</v>
          </cell>
          <cell r="MB223">
            <v>0</v>
          </cell>
          <cell r="MC223">
            <v>0</v>
          </cell>
          <cell r="MD223">
            <v>0</v>
          </cell>
          <cell r="ME223">
            <v>0</v>
          </cell>
          <cell r="MF223">
            <v>0</v>
          </cell>
          <cell r="MG223">
            <v>3</v>
          </cell>
          <cell r="MH223">
            <v>0</v>
          </cell>
          <cell r="MI223">
            <v>3</v>
          </cell>
          <cell r="MJ223">
            <v>3</v>
          </cell>
          <cell r="MK223">
            <v>0</v>
          </cell>
          <cell r="ML223">
            <v>3</v>
          </cell>
          <cell r="MM223">
            <v>3</v>
          </cell>
          <cell r="MN223">
            <v>3</v>
          </cell>
          <cell r="MO223">
            <v>3</v>
          </cell>
          <cell r="MP223">
            <v>3</v>
          </cell>
          <cell r="MQ223"/>
          <cell r="MR223">
            <v>3</v>
          </cell>
          <cell r="MS223">
            <v>3</v>
          </cell>
          <cell r="MT223">
            <v>3</v>
          </cell>
          <cell r="MU223">
            <v>3</v>
          </cell>
          <cell r="MV223">
            <v>3</v>
          </cell>
          <cell r="MW223">
            <v>3</v>
          </cell>
          <cell r="MX223">
            <v>3</v>
          </cell>
          <cell r="MY223">
            <v>3</v>
          </cell>
          <cell r="MZ223">
            <v>3</v>
          </cell>
          <cell r="NA223">
            <v>3</v>
          </cell>
          <cell r="NB223">
            <v>3</v>
          </cell>
          <cell r="NC223">
            <v>3</v>
          </cell>
          <cell r="ND223">
            <v>3</v>
          </cell>
          <cell r="NE223">
            <v>3</v>
          </cell>
          <cell r="NF223">
            <v>3</v>
          </cell>
          <cell r="NG223">
            <v>3</v>
          </cell>
          <cell r="NH223">
            <v>3</v>
          </cell>
          <cell r="NI223">
            <v>3</v>
          </cell>
          <cell r="NJ223">
            <v>3</v>
          </cell>
          <cell r="NK223">
            <v>3</v>
          </cell>
          <cell r="NL223">
            <v>3</v>
          </cell>
          <cell r="NM223">
            <v>3</v>
          </cell>
          <cell r="NN223">
            <v>3</v>
          </cell>
          <cell r="NO223">
            <v>3</v>
          </cell>
          <cell r="NP223">
            <v>3</v>
          </cell>
          <cell r="NQ223">
            <v>3</v>
          </cell>
          <cell r="NR223">
            <v>3</v>
          </cell>
          <cell r="NS223"/>
          <cell r="NT223"/>
          <cell r="NU223">
            <v>3</v>
          </cell>
          <cell r="NV223">
            <v>0</v>
          </cell>
          <cell r="NW223">
            <v>3</v>
          </cell>
          <cell r="NX223">
            <v>3</v>
          </cell>
          <cell r="NY223">
            <v>3</v>
          </cell>
          <cell r="NZ223">
            <v>3</v>
          </cell>
          <cell r="OA223">
            <v>3</v>
          </cell>
          <cell r="OB223">
            <v>3</v>
          </cell>
          <cell r="OC223"/>
          <cell r="OD223">
            <v>3</v>
          </cell>
          <cell r="OE223">
            <v>0</v>
          </cell>
          <cell r="OF223">
            <v>3</v>
          </cell>
          <cell r="OG223">
            <v>3</v>
          </cell>
          <cell r="OH223"/>
          <cell r="OI223">
            <v>0</v>
          </cell>
          <cell r="OJ223">
            <v>0</v>
          </cell>
          <cell r="OK223">
            <v>3</v>
          </cell>
          <cell r="OL223">
            <v>3</v>
          </cell>
          <cell r="OM223">
            <v>3</v>
          </cell>
          <cell r="ON223">
            <v>3</v>
          </cell>
          <cell r="OO223">
            <v>3</v>
          </cell>
          <cell r="OP223"/>
          <cell r="OQ223">
            <v>3</v>
          </cell>
          <cell r="OR223">
            <v>3</v>
          </cell>
          <cell r="OS223">
            <v>0</v>
          </cell>
          <cell r="OT223"/>
          <cell r="OU223">
            <v>3</v>
          </cell>
          <cell r="OV223">
            <v>3</v>
          </cell>
          <cell r="OW223">
            <v>0</v>
          </cell>
          <cell r="OX223">
            <v>3</v>
          </cell>
          <cell r="OY223">
            <v>3</v>
          </cell>
          <cell r="OZ223">
            <v>3</v>
          </cell>
          <cell r="PA223">
            <v>3</v>
          </cell>
          <cell r="PB223">
            <v>0</v>
          </cell>
          <cell r="PC223">
            <v>3</v>
          </cell>
          <cell r="PD223">
            <v>3</v>
          </cell>
          <cell r="PE223">
            <v>3</v>
          </cell>
          <cell r="PF223">
            <v>3</v>
          </cell>
          <cell r="PG223">
            <v>3</v>
          </cell>
          <cell r="PH223">
            <v>0</v>
          </cell>
          <cell r="PI223">
            <v>3</v>
          </cell>
          <cell r="PJ223">
            <v>3</v>
          </cell>
          <cell r="PK223">
            <v>3</v>
          </cell>
          <cell r="PL223">
            <v>3</v>
          </cell>
          <cell r="PM223">
            <v>3</v>
          </cell>
          <cell r="PN223">
            <v>3</v>
          </cell>
          <cell r="PO223">
            <v>3</v>
          </cell>
          <cell r="PP223">
            <v>0</v>
          </cell>
          <cell r="PQ223">
            <v>3</v>
          </cell>
          <cell r="PR223">
            <v>0</v>
          </cell>
          <cell r="PS223">
            <v>3</v>
          </cell>
          <cell r="PT223">
            <v>0</v>
          </cell>
          <cell r="PU223">
            <v>3</v>
          </cell>
          <cell r="PV223">
            <v>0</v>
          </cell>
          <cell r="PW223">
            <v>3</v>
          </cell>
          <cell r="PX223">
            <v>3</v>
          </cell>
          <cell r="PY223">
            <v>0</v>
          </cell>
          <cell r="PZ223">
            <v>3</v>
          </cell>
          <cell r="QA223"/>
          <cell r="QB223">
            <v>0</v>
          </cell>
          <cell r="QC223">
            <v>3</v>
          </cell>
          <cell r="QD223">
            <v>0</v>
          </cell>
          <cell r="QE223">
            <v>0</v>
          </cell>
          <cell r="QF223">
            <v>0</v>
          </cell>
          <cell r="QG223">
            <v>0</v>
          </cell>
          <cell r="QH223">
            <v>0</v>
          </cell>
          <cell r="QI223">
            <v>0</v>
          </cell>
          <cell r="QJ223">
            <v>0</v>
          </cell>
          <cell r="QK223">
            <v>0</v>
          </cell>
          <cell r="QL223">
            <v>3</v>
          </cell>
          <cell r="QM223">
            <v>0</v>
          </cell>
          <cell r="QN223">
            <v>0</v>
          </cell>
          <cell r="QO223">
            <v>0</v>
          </cell>
          <cell r="QP223">
            <v>3</v>
          </cell>
          <cell r="QQ223">
            <v>3</v>
          </cell>
          <cell r="QR223">
            <v>0</v>
          </cell>
          <cell r="QS223">
            <v>0</v>
          </cell>
          <cell r="QT223">
            <v>0</v>
          </cell>
          <cell r="QU223">
            <v>0</v>
          </cell>
          <cell r="QV223">
            <v>0</v>
          </cell>
          <cell r="QW223">
            <v>3</v>
          </cell>
          <cell r="QX223">
            <v>3</v>
          </cell>
          <cell r="QY223">
            <v>3</v>
          </cell>
          <cell r="QZ223"/>
          <cell r="RA223">
            <v>3</v>
          </cell>
          <cell r="RB223">
            <v>3</v>
          </cell>
          <cell r="RC223">
            <v>3</v>
          </cell>
          <cell r="RD223">
            <v>0</v>
          </cell>
          <cell r="RE223">
            <v>3</v>
          </cell>
          <cell r="RF223">
            <v>0</v>
          </cell>
          <cell r="RG223">
            <v>3</v>
          </cell>
          <cell r="RH223">
            <v>3</v>
          </cell>
          <cell r="RI223">
            <v>3</v>
          </cell>
          <cell r="RJ223">
            <v>0</v>
          </cell>
          <cell r="RK223">
            <v>3</v>
          </cell>
          <cell r="RL223">
            <v>3</v>
          </cell>
          <cell r="RM223"/>
          <cell r="RN223">
            <v>3</v>
          </cell>
          <cell r="RO223">
            <v>3</v>
          </cell>
          <cell r="RP223">
            <v>3</v>
          </cell>
          <cell r="RQ223">
            <v>3</v>
          </cell>
          <cell r="RR223">
            <v>0</v>
          </cell>
          <cell r="RS223">
            <v>3</v>
          </cell>
          <cell r="RT223">
            <v>0</v>
          </cell>
          <cell r="RU223">
            <v>3</v>
          </cell>
          <cell r="RV223">
            <v>0</v>
          </cell>
          <cell r="RW223">
            <v>0</v>
          </cell>
          <cell r="RX223">
            <v>0</v>
          </cell>
          <cell r="RY223"/>
          <cell r="RZ223">
            <v>0</v>
          </cell>
          <cell r="SA223">
            <v>0</v>
          </cell>
          <cell r="SB223">
            <v>0</v>
          </cell>
          <cell r="SC223"/>
          <cell r="SD223">
            <v>0</v>
          </cell>
          <cell r="SE223">
            <v>0</v>
          </cell>
          <cell r="SF223">
            <v>0</v>
          </cell>
          <cell r="SG223">
            <v>3</v>
          </cell>
          <cell r="SH223">
            <v>3</v>
          </cell>
          <cell r="SI223">
            <v>0</v>
          </cell>
          <cell r="SJ223">
            <v>3</v>
          </cell>
          <cell r="SK223">
            <v>3</v>
          </cell>
          <cell r="SL223">
            <v>3</v>
          </cell>
          <cell r="SM223"/>
          <cell r="SN223">
            <v>3</v>
          </cell>
          <cell r="SO223">
            <v>3</v>
          </cell>
          <cell r="SP223">
            <v>3</v>
          </cell>
          <cell r="SQ223">
            <v>3</v>
          </cell>
          <cell r="SR223">
            <v>3</v>
          </cell>
          <cell r="SS223">
            <v>3</v>
          </cell>
          <cell r="ST223">
            <v>3</v>
          </cell>
          <cell r="SU223">
            <v>3</v>
          </cell>
          <cell r="SV223">
            <v>3</v>
          </cell>
          <cell r="SW223">
            <v>3</v>
          </cell>
          <cell r="SX223">
            <v>3</v>
          </cell>
          <cell r="SY223">
            <v>0</v>
          </cell>
          <cell r="SZ223">
            <v>3</v>
          </cell>
          <cell r="TA223">
            <v>3</v>
          </cell>
          <cell r="TB223">
            <v>3</v>
          </cell>
          <cell r="TC223">
            <v>0</v>
          </cell>
          <cell r="TD223">
            <v>3</v>
          </cell>
          <cell r="TE223">
            <v>3</v>
          </cell>
          <cell r="TF223">
            <v>0</v>
          </cell>
          <cell r="TG223">
            <v>3</v>
          </cell>
          <cell r="TH223">
            <v>3</v>
          </cell>
          <cell r="TI223">
            <v>3</v>
          </cell>
          <cell r="TJ223">
            <v>3</v>
          </cell>
          <cell r="TK223">
            <v>3</v>
          </cell>
          <cell r="TL223">
            <v>3</v>
          </cell>
          <cell r="TM223">
            <v>3</v>
          </cell>
          <cell r="TN223">
            <v>0</v>
          </cell>
          <cell r="TO223">
            <v>0</v>
          </cell>
          <cell r="TP223">
            <v>3</v>
          </cell>
          <cell r="TQ223">
            <v>3</v>
          </cell>
          <cell r="TR223"/>
          <cell r="TS223">
            <v>3</v>
          </cell>
          <cell r="TT223">
            <v>0</v>
          </cell>
          <cell r="TU223">
            <v>0</v>
          </cell>
          <cell r="TV223">
            <v>3</v>
          </cell>
          <cell r="TW223">
            <v>3</v>
          </cell>
          <cell r="TX223">
            <v>3</v>
          </cell>
          <cell r="TY223">
            <v>3</v>
          </cell>
          <cell r="TZ223">
            <v>3</v>
          </cell>
          <cell r="UA223">
            <v>3</v>
          </cell>
          <cell r="UB223">
            <v>3</v>
          </cell>
          <cell r="UC223">
            <v>3</v>
          </cell>
          <cell r="UD223">
            <v>3</v>
          </cell>
          <cell r="UE223">
            <v>0</v>
          </cell>
          <cell r="UF223">
            <v>0</v>
          </cell>
          <cell r="UG223">
            <v>3</v>
          </cell>
          <cell r="UH223">
            <v>3</v>
          </cell>
          <cell r="UI223">
            <v>0</v>
          </cell>
          <cell r="UJ223">
            <v>0</v>
          </cell>
          <cell r="UK223">
            <v>0</v>
          </cell>
          <cell r="UL223">
            <v>3</v>
          </cell>
          <cell r="UM223">
            <v>3</v>
          </cell>
          <cell r="UN223">
            <v>3</v>
          </cell>
          <cell r="UO223"/>
          <cell r="UP223">
            <v>3</v>
          </cell>
          <cell r="UQ223">
            <v>3</v>
          </cell>
          <cell r="UR223"/>
          <cell r="US223">
            <v>0</v>
          </cell>
          <cell r="UT223">
            <v>0</v>
          </cell>
          <cell r="UU223">
            <v>0</v>
          </cell>
          <cell r="UV223">
            <v>0</v>
          </cell>
          <cell r="UW223">
            <v>3</v>
          </cell>
          <cell r="UX223">
            <v>3</v>
          </cell>
          <cell r="UY223">
            <v>3</v>
          </cell>
          <cell r="UZ223">
            <v>3</v>
          </cell>
          <cell r="VA223">
            <v>3</v>
          </cell>
          <cell r="VB223">
            <v>3</v>
          </cell>
          <cell r="VC223">
            <v>3</v>
          </cell>
          <cell r="VD223">
            <v>3</v>
          </cell>
          <cell r="VE223">
            <v>3</v>
          </cell>
          <cell r="VF223">
            <v>3</v>
          </cell>
          <cell r="VG223"/>
          <cell r="VH223">
            <v>0</v>
          </cell>
          <cell r="VI223">
            <v>3</v>
          </cell>
          <cell r="VJ223">
            <v>3</v>
          </cell>
          <cell r="VK223">
            <v>3</v>
          </cell>
          <cell r="VL223">
            <v>3</v>
          </cell>
          <cell r="VM223"/>
          <cell r="VN223">
            <v>3</v>
          </cell>
          <cell r="VO223">
            <v>3</v>
          </cell>
          <cell r="VP223"/>
          <cell r="VQ223">
            <v>3</v>
          </cell>
          <cell r="VR223">
            <v>3</v>
          </cell>
          <cell r="VS223">
            <v>3</v>
          </cell>
          <cell r="VT223">
            <v>3</v>
          </cell>
          <cell r="VU223">
            <v>3</v>
          </cell>
          <cell r="VV223">
            <v>3</v>
          </cell>
          <cell r="VW223">
            <v>3</v>
          </cell>
          <cell r="VX223"/>
          <cell r="VY223">
            <v>0</v>
          </cell>
          <cell r="VZ223">
            <v>0</v>
          </cell>
          <cell r="WA223"/>
          <cell r="WB223"/>
          <cell r="WC223">
            <v>3</v>
          </cell>
          <cell r="WD223">
            <v>3</v>
          </cell>
          <cell r="WE223">
            <v>0</v>
          </cell>
          <cell r="WF223"/>
          <cell r="WG223">
            <v>3</v>
          </cell>
          <cell r="WH223">
            <v>3</v>
          </cell>
          <cell r="WI223">
            <v>3</v>
          </cell>
          <cell r="WJ223"/>
          <cell r="WK223"/>
          <cell r="WL223">
            <v>3</v>
          </cell>
          <cell r="WM223">
            <v>3</v>
          </cell>
          <cell r="WN223">
            <v>0</v>
          </cell>
          <cell r="WO223">
            <v>3</v>
          </cell>
          <cell r="WP223"/>
          <cell r="WQ223"/>
          <cell r="WR223"/>
          <cell r="WS223">
            <v>3</v>
          </cell>
          <cell r="WT223">
            <v>3</v>
          </cell>
          <cell r="WU223">
            <v>3</v>
          </cell>
          <cell r="WV223">
            <v>0</v>
          </cell>
          <cell r="WW223">
            <v>3</v>
          </cell>
          <cell r="WX223">
            <v>0</v>
          </cell>
          <cell r="WY223">
            <v>0</v>
          </cell>
          <cell r="WZ223">
            <v>0</v>
          </cell>
          <cell r="XA223"/>
          <cell r="XB223">
            <v>3</v>
          </cell>
          <cell r="XC223"/>
          <cell r="XD223"/>
          <cell r="XE223"/>
          <cell r="XF223"/>
          <cell r="XG223"/>
          <cell r="XH223"/>
          <cell r="XI223">
            <v>3</v>
          </cell>
          <cell r="XJ223"/>
          <cell r="XK223">
            <v>0</v>
          </cell>
          <cell r="XL223">
            <v>0</v>
          </cell>
          <cell r="XM223"/>
          <cell r="XN223">
            <v>0</v>
          </cell>
          <cell r="XO223"/>
          <cell r="XP223">
            <v>0</v>
          </cell>
          <cell r="XQ223">
            <v>0</v>
          </cell>
          <cell r="XR223">
            <v>0</v>
          </cell>
          <cell r="XS223">
            <v>3</v>
          </cell>
          <cell r="XT223">
            <v>3</v>
          </cell>
          <cell r="XU223">
            <v>0</v>
          </cell>
          <cell r="XV223">
            <v>3</v>
          </cell>
        </row>
        <row r="224">
          <cell r="E224">
            <v>0</v>
          </cell>
          <cell r="F224">
            <v>0</v>
          </cell>
          <cell r="G224">
            <v>0</v>
          </cell>
          <cell r="H224">
            <v>0</v>
          </cell>
          <cell r="I224">
            <v>0</v>
          </cell>
          <cell r="J224">
            <v>0</v>
          </cell>
          <cell r="K224">
            <v>0</v>
          </cell>
          <cell r="L224">
            <v>0</v>
          </cell>
          <cell r="M224">
            <v>0</v>
          </cell>
          <cell r="N224">
            <v>0</v>
          </cell>
          <cell r="O224"/>
          <cell r="P224">
            <v>0</v>
          </cell>
          <cell r="Q224">
            <v>0</v>
          </cell>
          <cell r="R224">
            <v>0</v>
          </cell>
          <cell r="S224">
            <v>0</v>
          </cell>
          <cell r="T224">
            <v>0</v>
          </cell>
          <cell r="U224">
            <v>0</v>
          </cell>
          <cell r="V224">
            <v>0</v>
          </cell>
          <cell r="W224">
            <v>0</v>
          </cell>
          <cell r="X224">
            <v>0</v>
          </cell>
          <cell r="Y224">
            <v>0</v>
          </cell>
          <cell r="Z224"/>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cell r="AZ224">
            <v>0</v>
          </cell>
          <cell r="BA224"/>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3</v>
          </cell>
          <cell r="BQ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cell r="CN224">
            <v>0</v>
          </cell>
          <cell r="CO224">
            <v>0</v>
          </cell>
          <cell r="CP224">
            <v>0</v>
          </cell>
          <cell r="CQ224">
            <v>0</v>
          </cell>
          <cell r="CR224"/>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0</v>
          </cell>
          <cell r="DM224">
            <v>0</v>
          </cell>
          <cell r="DN224">
            <v>0</v>
          </cell>
          <cell r="DO224">
            <v>0</v>
          </cell>
          <cell r="DP224">
            <v>0</v>
          </cell>
          <cell r="DQ224">
            <v>0</v>
          </cell>
          <cell r="DR224">
            <v>0</v>
          </cell>
          <cell r="DS224">
            <v>0</v>
          </cell>
          <cell r="DT224">
            <v>0</v>
          </cell>
          <cell r="DU224">
            <v>0</v>
          </cell>
          <cell r="DV224">
            <v>0</v>
          </cell>
          <cell r="DW224">
            <v>0</v>
          </cell>
          <cell r="DX224">
            <v>0</v>
          </cell>
          <cell r="DY224">
            <v>0</v>
          </cell>
          <cell r="DZ224">
            <v>0</v>
          </cell>
          <cell r="EA224">
            <v>0</v>
          </cell>
          <cell r="EB224"/>
          <cell r="EC224">
            <v>0</v>
          </cell>
          <cell r="ED224">
            <v>0</v>
          </cell>
          <cell r="EE224">
            <v>0</v>
          </cell>
          <cell r="EF224">
            <v>0</v>
          </cell>
          <cell r="EG224">
            <v>0</v>
          </cell>
          <cell r="EH224">
            <v>0</v>
          </cell>
          <cell r="EI224">
            <v>0</v>
          </cell>
          <cell r="EJ224">
            <v>0</v>
          </cell>
          <cell r="EK224">
            <v>0</v>
          </cell>
          <cell r="EL224"/>
          <cell r="EM224">
            <v>0</v>
          </cell>
          <cell r="EN224">
            <v>0</v>
          </cell>
          <cell r="EO224">
            <v>0</v>
          </cell>
          <cell r="EP224">
            <v>0</v>
          </cell>
          <cell r="EQ224">
            <v>0</v>
          </cell>
          <cell r="ER224">
            <v>0</v>
          </cell>
          <cell r="ES224">
            <v>0</v>
          </cell>
          <cell r="ET224">
            <v>0</v>
          </cell>
          <cell r="EU224">
            <v>0</v>
          </cell>
          <cell r="EV224">
            <v>0</v>
          </cell>
          <cell r="EW224">
            <v>0</v>
          </cell>
          <cell r="EX224">
            <v>0</v>
          </cell>
          <cell r="EY224"/>
          <cell r="EZ224">
            <v>0</v>
          </cell>
          <cell r="FA224">
            <v>0</v>
          </cell>
          <cell r="FB224">
            <v>0</v>
          </cell>
          <cell r="FC224">
            <v>0</v>
          </cell>
          <cell r="FD224">
            <v>0</v>
          </cell>
          <cell r="FE224">
            <v>0</v>
          </cell>
          <cell r="FF224">
            <v>0</v>
          </cell>
          <cell r="FG224">
            <v>0</v>
          </cell>
          <cell r="FH224">
            <v>0</v>
          </cell>
          <cell r="FI224">
            <v>0</v>
          </cell>
          <cell r="FJ224">
            <v>0</v>
          </cell>
          <cell r="FK224">
            <v>0</v>
          </cell>
          <cell r="FL224">
            <v>0</v>
          </cell>
          <cell r="FM224">
            <v>0</v>
          </cell>
          <cell r="FN224">
            <v>0</v>
          </cell>
          <cell r="FO224">
            <v>0</v>
          </cell>
          <cell r="FP224">
            <v>0</v>
          </cell>
          <cell r="FQ224">
            <v>0</v>
          </cell>
          <cell r="FR224">
            <v>0</v>
          </cell>
          <cell r="FS224">
            <v>0</v>
          </cell>
          <cell r="FT224">
            <v>3</v>
          </cell>
          <cell r="FU224">
            <v>0</v>
          </cell>
          <cell r="FV224">
            <v>0</v>
          </cell>
          <cell r="FW224">
            <v>0</v>
          </cell>
          <cell r="FX224">
            <v>0</v>
          </cell>
          <cell r="FY224">
            <v>0</v>
          </cell>
          <cell r="FZ224">
            <v>0</v>
          </cell>
          <cell r="GA224">
            <v>0</v>
          </cell>
          <cell r="GB224"/>
          <cell r="GC224">
            <v>0</v>
          </cell>
          <cell r="GD224">
            <v>0</v>
          </cell>
          <cell r="GE224"/>
          <cell r="GF224">
            <v>0</v>
          </cell>
          <cell r="GG224">
            <v>0</v>
          </cell>
          <cell r="GH224">
            <v>0</v>
          </cell>
          <cell r="GI224">
            <v>0</v>
          </cell>
          <cell r="GJ224">
            <v>0</v>
          </cell>
          <cell r="GK224">
            <v>0</v>
          </cell>
          <cell r="GL224">
            <v>0</v>
          </cell>
          <cell r="GM224">
            <v>0</v>
          </cell>
          <cell r="GN224">
            <v>0</v>
          </cell>
          <cell r="GO224">
            <v>0</v>
          </cell>
          <cell r="GP224">
            <v>0</v>
          </cell>
          <cell r="GQ224">
            <v>0</v>
          </cell>
          <cell r="GR224">
            <v>0</v>
          </cell>
          <cell r="GS224">
            <v>0</v>
          </cell>
          <cell r="GT224">
            <v>0</v>
          </cell>
          <cell r="GU224">
            <v>0</v>
          </cell>
          <cell r="GV224">
            <v>0</v>
          </cell>
          <cell r="GW224">
            <v>0</v>
          </cell>
          <cell r="GX224">
            <v>0</v>
          </cell>
          <cell r="GY224">
            <v>0</v>
          </cell>
          <cell r="GZ224">
            <v>0</v>
          </cell>
          <cell r="HA224">
            <v>0</v>
          </cell>
          <cell r="HB224">
            <v>0</v>
          </cell>
          <cell r="HC224">
            <v>0</v>
          </cell>
          <cell r="HD224">
            <v>0</v>
          </cell>
          <cell r="HE224">
            <v>0</v>
          </cell>
          <cell r="HF224"/>
          <cell r="HG224">
            <v>0</v>
          </cell>
          <cell r="HH224">
            <v>0</v>
          </cell>
          <cell r="HI224">
            <v>0</v>
          </cell>
          <cell r="HJ224">
            <v>0</v>
          </cell>
          <cell r="HK224">
            <v>0</v>
          </cell>
          <cell r="HL224">
            <v>0</v>
          </cell>
          <cell r="HM224">
            <v>0</v>
          </cell>
          <cell r="HN224">
            <v>0</v>
          </cell>
          <cell r="HO224">
            <v>0</v>
          </cell>
          <cell r="HP224"/>
          <cell r="HQ224">
            <v>0</v>
          </cell>
          <cell r="HR224">
            <v>0</v>
          </cell>
          <cell r="HS224">
            <v>0</v>
          </cell>
          <cell r="HT224">
            <v>0</v>
          </cell>
          <cell r="HU224">
            <v>0</v>
          </cell>
          <cell r="HV224">
            <v>0</v>
          </cell>
          <cell r="HW224">
            <v>0</v>
          </cell>
          <cell r="HX224">
            <v>0</v>
          </cell>
          <cell r="HY224"/>
          <cell r="HZ224">
            <v>0</v>
          </cell>
          <cell r="IA224">
            <v>0</v>
          </cell>
          <cell r="IB224">
            <v>0</v>
          </cell>
          <cell r="IC224">
            <v>0</v>
          </cell>
          <cell r="ID224">
            <v>0</v>
          </cell>
          <cell r="IE224">
            <v>0</v>
          </cell>
          <cell r="IF224">
            <v>0</v>
          </cell>
          <cell r="IG224">
            <v>0</v>
          </cell>
          <cell r="IH224">
            <v>0</v>
          </cell>
          <cell r="II224"/>
          <cell r="IJ224">
            <v>0</v>
          </cell>
          <cell r="IK224">
            <v>3</v>
          </cell>
          <cell r="IL224">
            <v>0</v>
          </cell>
          <cell r="IM224">
            <v>0</v>
          </cell>
          <cell r="IN224"/>
          <cell r="IO224">
            <v>0</v>
          </cell>
          <cell r="IP224">
            <v>0</v>
          </cell>
          <cell r="IQ224">
            <v>0</v>
          </cell>
          <cell r="IR224">
            <v>0</v>
          </cell>
          <cell r="IS224">
            <v>0</v>
          </cell>
          <cell r="IT224">
            <v>0</v>
          </cell>
          <cell r="IU224">
            <v>0</v>
          </cell>
          <cell r="IV224">
            <v>0</v>
          </cell>
          <cell r="IW224"/>
          <cell r="IX224">
            <v>0</v>
          </cell>
          <cell r="IY224">
            <v>0</v>
          </cell>
          <cell r="IZ224">
            <v>0</v>
          </cell>
          <cell r="JA224">
            <v>0</v>
          </cell>
          <cell r="JB224">
            <v>0</v>
          </cell>
          <cell r="JC224">
            <v>0</v>
          </cell>
          <cell r="JD224">
            <v>3</v>
          </cell>
          <cell r="JE224">
            <v>0</v>
          </cell>
          <cell r="JF224">
            <v>0</v>
          </cell>
          <cell r="JG224"/>
          <cell r="JH224">
            <v>0</v>
          </cell>
          <cell r="JI224"/>
          <cell r="JJ224">
            <v>0</v>
          </cell>
          <cell r="JK224">
            <v>0</v>
          </cell>
          <cell r="JL224">
            <v>0</v>
          </cell>
          <cell r="JM224">
            <v>0</v>
          </cell>
          <cell r="JN224">
            <v>0</v>
          </cell>
          <cell r="JO224">
            <v>0</v>
          </cell>
          <cell r="JP224">
            <v>0</v>
          </cell>
          <cell r="JQ224">
            <v>0</v>
          </cell>
          <cell r="JR224">
            <v>0</v>
          </cell>
          <cell r="JS224">
            <v>0</v>
          </cell>
          <cell r="JT224">
            <v>0</v>
          </cell>
          <cell r="JU224">
            <v>0</v>
          </cell>
          <cell r="JV224">
            <v>0</v>
          </cell>
          <cell r="JW224">
            <v>0</v>
          </cell>
          <cell r="JX224">
            <v>0</v>
          </cell>
          <cell r="JY224">
            <v>0</v>
          </cell>
          <cell r="JZ224">
            <v>0</v>
          </cell>
          <cell r="KA224">
            <v>0</v>
          </cell>
          <cell r="KB224">
            <v>0</v>
          </cell>
          <cell r="KC224">
            <v>0</v>
          </cell>
          <cell r="KD224">
            <v>0</v>
          </cell>
          <cell r="KE224">
            <v>0</v>
          </cell>
          <cell r="KF224">
            <v>0</v>
          </cell>
          <cell r="KG224">
            <v>0</v>
          </cell>
          <cell r="KH224"/>
          <cell r="KI224">
            <v>0</v>
          </cell>
          <cell r="KJ224">
            <v>0</v>
          </cell>
          <cell r="KK224">
            <v>0</v>
          </cell>
          <cell r="KL224">
            <v>3</v>
          </cell>
          <cell r="KM224">
            <v>0</v>
          </cell>
          <cell r="KN224">
            <v>0</v>
          </cell>
          <cell r="KO224">
            <v>0</v>
          </cell>
          <cell r="KP224">
            <v>0</v>
          </cell>
          <cell r="KQ224">
            <v>0</v>
          </cell>
          <cell r="KR224">
            <v>0</v>
          </cell>
          <cell r="KS224">
            <v>0</v>
          </cell>
          <cell r="KT224">
            <v>0</v>
          </cell>
          <cell r="KU224">
            <v>0</v>
          </cell>
          <cell r="KV224">
            <v>0</v>
          </cell>
          <cell r="KW224">
            <v>0</v>
          </cell>
          <cell r="KX224">
            <v>0</v>
          </cell>
          <cell r="KY224">
            <v>0</v>
          </cell>
          <cell r="KZ224">
            <v>0</v>
          </cell>
          <cell r="LA224">
            <v>0</v>
          </cell>
          <cell r="LB224">
            <v>0</v>
          </cell>
          <cell r="LC224">
            <v>0</v>
          </cell>
          <cell r="LD224">
            <v>0</v>
          </cell>
          <cell r="LE224">
            <v>0</v>
          </cell>
          <cell r="LF224">
            <v>0</v>
          </cell>
          <cell r="LG224">
            <v>0</v>
          </cell>
          <cell r="LH224">
            <v>0</v>
          </cell>
          <cell r="LI224">
            <v>0</v>
          </cell>
          <cell r="LJ224">
            <v>0</v>
          </cell>
          <cell r="LK224">
            <v>0</v>
          </cell>
          <cell r="LL224">
            <v>0</v>
          </cell>
          <cell r="LM224">
            <v>0</v>
          </cell>
          <cell r="LN224">
            <v>0</v>
          </cell>
          <cell r="LO224">
            <v>0</v>
          </cell>
          <cell r="LP224">
            <v>0</v>
          </cell>
          <cell r="LQ224">
            <v>0</v>
          </cell>
          <cell r="LR224"/>
          <cell r="LS224">
            <v>0</v>
          </cell>
          <cell r="LT224">
            <v>0</v>
          </cell>
          <cell r="LU224">
            <v>0</v>
          </cell>
          <cell r="LV224">
            <v>0</v>
          </cell>
          <cell r="LW224">
            <v>0</v>
          </cell>
          <cell r="LX224">
            <v>0</v>
          </cell>
          <cell r="LY224">
            <v>0</v>
          </cell>
          <cell r="LZ224">
            <v>0</v>
          </cell>
          <cell r="MA224">
            <v>0</v>
          </cell>
          <cell r="MB224">
            <v>0</v>
          </cell>
          <cell r="MC224">
            <v>0</v>
          </cell>
          <cell r="MD224">
            <v>0</v>
          </cell>
          <cell r="ME224">
            <v>0</v>
          </cell>
          <cell r="MF224">
            <v>0</v>
          </cell>
          <cell r="MG224">
            <v>0</v>
          </cell>
          <cell r="MH224">
            <v>0</v>
          </cell>
          <cell r="MI224">
            <v>0</v>
          </cell>
          <cell r="MJ224">
            <v>0</v>
          </cell>
          <cell r="MK224">
            <v>0</v>
          </cell>
          <cell r="ML224">
            <v>0</v>
          </cell>
          <cell r="MM224">
            <v>0</v>
          </cell>
          <cell r="MN224">
            <v>0</v>
          </cell>
          <cell r="MO224">
            <v>0</v>
          </cell>
          <cell r="MP224">
            <v>0</v>
          </cell>
          <cell r="MQ224"/>
          <cell r="MR224">
            <v>0</v>
          </cell>
          <cell r="MS224">
            <v>0</v>
          </cell>
          <cell r="MT224">
            <v>0</v>
          </cell>
          <cell r="MU224">
            <v>0</v>
          </cell>
          <cell r="MV224">
            <v>0</v>
          </cell>
          <cell r="MW224">
            <v>0</v>
          </cell>
          <cell r="MX224">
            <v>0</v>
          </cell>
          <cell r="MY224">
            <v>0</v>
          </cell>
          <cell r="MZ224">
            <v>0</v>
          </cell>
          <cell r="NA224">
            <v>0</v>
          </cell>
          <cell r="NB224">
            <v>0</v>
          </cell>
          <cell r="NC224">
            <v>0</v>
          </cell>
          <cell r="ND224">
            <v>0</v>
          </cell>
          <cell r="NE224">
            <v>0</v>
          </cell>
          <cell r="NF224">
            <v>0</v>
          </cell>
          <cell r="NG224">
            <v>0</v>
          </cell>
          <cell r="NH224"/>
          <cell r="NI224">
            <v>0</v>
          </cell>
          <cell r="NJ224">
            <v>0</v>
          </cell>
          <cell r="NK224">
            <v>0</v>
          </cell>
          <cell r="NL224">
            <v>0</v>
          </cell>
          <cell r="NM224">
            <v>0</v>
          </cell>
          <cell r="NN224">
            <v>0</v>
          </cell>
          <cell r="NO224">
            <v>0</v>
          </cell>
          <cell r="NP224">
            <v>0</v>
          </cell>
          <cell r="NQ224">
            <v>0</v>
          </cell>
          <cell r="NR224">
            <v>0</v>
          </cell>
          <cell r="NS224"/>
          <cell r="NT224"/>
          <cell r="NU224">
            <v>0</v>
          </cell>
          <cell r="NV224">
            <v>3</v>
          </cell>
          <cell r="NW224">
            <v>0</v>
          </cell>
          <cell r="NX224">
            <v>0</v>
          </cell>
          <cell r="NY224">
            <v>0</v>
          </cell>
          <cell r="NZ224">
            <v>0</v>
          </cell>
          <cell r="OA224">
            <v>0</v>
          </cell>
          <cell r="OB224">
            <v>0</v>
          </cell>
          <cell r="OC224"/>
          <cell r="OD224">
            <v>0</v>
          </cell>
          <cell r="OE224">
            <v>3</v>
          </cell>
          <cell r="OF224">
            <v>0</v>
          </cell>
          <cell r="OG224">
            <v>0</v>
          </cell>
          <cell r="OH224"/>
          <cell r="OI224">
            <v>0</v>
          </cell>
          <cell r="OJ224">
            <v>0</v>
          </cell>
          <cell r="OK224">
            <v>0</v>
          </cell>
          <cell r="OL224">
            <v>0</v>
          </cell>
          <cell r="OM224">
            <v>0</v>
          </cell>
          <cell r="ON224">
            <v>3</v>
          </cell>
          <cell r="OO224">
            <v>0</v>
          </cell>
          <cell r="OP224"/>
          <cell r="OQ224">
            <v>0</v>
          </cell>
          <cell r="OR224">
            <v>0</v>
          </cell>
          <cell r="OS224">
            <v>0</v>
          </cell>
          <cell r="OT224"/>
          <cell r="OU224">
            <v>0</v>
          </cell>
          <cell r="OV224">
            <v>0</v>
          </cell>
          <cell r="OW224">
            <v>0</v>
          </cell>
          <cell r="OX224">
            <v>0</v>
          </cell>
          <cell r="OY224">
            <v>0</v>
          </cell>
          <cell r="OZ224">
            <v>0</v>
          </cell>
          <cell r="PA224">
            <v>0</v>
          </cell>
          <cell r="PB224">
            <v>0</v>
          </cell>
          <cell r="PC224">
            <v>0</v>
          </cell>
          <cell r="PD224">
            <v>3</v>
          </cell>
          <cell r="PE224">
            <v>0</v>
          </cell>
          <cell r="PF224">
            <v>0</v>
          </cell>
          <cell r="PG224">
            <v>0</v>
          </cell>
          <cell r="PH224">
            <v>0</v>
          </cell>
          <cell r="PI224">
            <v>0</v>
          </cell>
          <cell r="PJ224">
            <v>0</v>
          </cell>
          <cell r="PK224">
            <v>0</v>
          </cell>
          <cell r="PL224">
            <v>0</v>
          </cell>
          <cell r="PM224">
            <v>0</v>
          </cell>
          <cell r="PN224">
            <v>0</v>
          </cell>
          <cell r="PO224">
            <v>0</v>
          </cell>
          <cell r="PP224">
            <v>0</v>
          </cell>
          <cell r="PQ224">
            <v>0</v>
          </cell>
          <cell r="PR224">
            <v>0</v>
          </cell>
          <cell r="PS224">
            <v>0</v>
          </cell>
          <cell r="PT224">
            <v>0</v>
          </cell>
          <cell r="PU224">
            <v>0</v>
          </cell>
          <cell r="PV224">
            <v>0</v>
          </cell>
          <cell r="PW224">
            <v>0</v>
          </cell>
          <cell r="PX224">
            <v>0</v>
          </cell>
          <cell r="PY224">
            <v>0</v>
          </cell>
          <cell r="PZ224">
            <v>0</v>
          </cell>
          <cell r="QA224"/>
          <cell r="QB224">
            <v>0</v>
          </cell>
          <cell r="QC224">
            <v>0</v>
          </cell>
          <cell r="QD224">
            <v>0</v>
          </cell>
          <cell r="QE224">
            <v>0</v>
          </cell>
          <cell r="QF224">
            <v>0</v>
          </cell>
          <cell r="QG224">
            <v>0</v>
          </cell>
          <cell r="QH224">
            <v>0</v>
          </cell>
          <cell r="QI224">
            <v>0</v>
          </cell>
          <cell r="QJ224">
            <v>0</v>
          </cell>
          <cell r="QK224">
            <v>0</v>
          </cell>
          <cell r="QL224">
            <v>0</v>
          </cell>
          <cell r="QM224">
            <v>0</v>
          </cell>
          <cell r="QN224">
            <v>0</v>
          </cell>
          <cell r="QO224">
            <v>0</v>
          </cell>
          <cell r="QP224">
            <v>0</v>
          </cell>
          <cell r="QQ224">
            <v>0</v>
          </cell>
          <cell r="QR224">
            <v>0</v>
          </cell>
          <cell r="QS224">
            <v>0</v>
          </cell>
          <cell r="QT224">
            <v>0</v>
          </cell>
          <cell r="QU224">
            <v>0</v>
          </cell>
          <cell r="QV224">
            <v>0</v>
          </cell>
          <cell r="QW224">
            <v>0</v>
          </cell>
          <cell r="QX224">
            <v>0</v>
          </cell>
          <cell r="QY224">
            <v>0</v>
          </cell>
          <cell r="QZ224"/>
          <cell r="RA224">
            <v>0</v>
          </cell>
          <cell r="RB224">
            <v>0</v>
          </cell>
          <cell r="RC224">
            <v>0</v>
          </cell>
          <cell r="RD224">
            <v>0</v>
          </cell>
          <cell r="RE224">
            <v>0</v>
          </cell>
          <cell r="RF224">
            <v>0</v>
          </cell>
          <cell r="RG224">
            <v>0</v>
          </cell>
          <cell r="RH224">
            <v>0</v>
          </cell>
          <cell r="RI224">
            <v>0</v>
          </cell>
          <cell r="RJ224">
            <v>0</v>
          </cell>
          <cell r="RK224">
            <v>0</v>
          </cell>
          <cell r="RL224">
            <v>0</v>
          </cell>
          <cell r="RM224"/>
          <cell r="RN224">
            <v>0</v>
          </cell>
          <cell r="RO224">
            <v>0</v>
          </cell>
          <cell r="RP224">
            <v>0</v>
          </cell>
          <cell r="RQ224">
            <v>3</v>
          </cell>
          <cell r="RR224">
            <v>0</v>
          </cell>
          <cell r="RS224">
            <v>0</v>
          </cell>
          <cell r="RT224">
            <v>0</v>
          </cell>
          <cell r="RU224">
            <v>0</v>
          </cell>
          <cell r="RV224">
            <v>3</v>
          </cell>
          <cell r="RW224">
            <v>0</v>
          </cell>
          <cell r="RX224">
            <v>0</v>
          </cell>
          <cell r="RY224"/>
          <cell r="RZ224">
            <v>0</v>
          </cell>
          <cell r="SA224">
            <v>0</v>
          </cell>
          <cell r="SB224">
            <v>0</v>
          </cell>
          <cell r="SC224"/>
          <cell r="SD224">
            <v>0</v>
          </cell>
          <cell r="SE224">
            <v>0</v>
          </cell>
          <cell r="SF224">
            <v>0</v>
          </cell>
          <cell r="SG224">
            <v>0</v>
          </cell>
          <cell r="SH224">
            <v>0</v>
          </cell>
          <cell r="SI224">
            <v>0</v>
          </cell>
          <cell r="SJ224">
            <v>0</v>
          </cell>
          <cell r="SK224">
            <v>0</v>
          </cell>
          <cell r="SL224">
            <v>0</v>
          </cell>
          <cell r="SM224"/>
          <cell r="SN224">
            <v>0</v>
          </cell>
          <cell r="SO224">
            <v>0</v>
          </cell>
          <cell r="SP224">
            <v>0</v>
          </cell>
          <cell r="SQ224">
            <v>0</v>
          </cell>
          <cell r="SR224">
            <v>0</v>
          </cell>
          <cell r="SS224">
            <v>0</v>
          </cell>
          <cell r="ST224">
            <v>0</v>
          </cell>
          <cell r="SU224">
            <v>0</v>
          </cell>
          <cell r="SV224">
            <v>0</v>
          </cell>
          <cell r="SW224">
            <v>0</v>
          </cell>
          <cell r="SX224">
            <v>0</v>
          </cell>
          <cell r="SY224">
            <v>0</v>
          </cell>
          <cell r="SZ224">
            <v>0</v>
          </cell>
          <cell r="TA224">
            <v>0</v>
          </cell>
          <cell r="TB224">
            <v>0</v>
          </cell>
          <cell r="TC224">
            <v>0</v>
          </cell>
          <cell r="TD224">
            <v>0</v>
          </cell>
          <cell r="TE224">
            <v>0</v>
          </cell>
          <cell r="TF224">
            <v>0</v>
          </cell>
          <cell r="TG224">
            <v>0</v>
          </cell>
          <cell r="TH224">
            <v>0</v>
          </cell>
          <cell r="TI224">
            <v>0</v>
          </cell>
          <cell r="TJ224">
            <v>0</v>
          </cell>
          <cell r="TK224">
            <v>0</v>
          </cell>
          <cell r="TL224">
            <v>0</v>
          </cell>
          <cell r="TM224">
            <v>0</v>
          </cell>
          <cell r="TN224">
            <v>0</v>
          </cell>
          <cell r="TO224">
            <v>0</v>
          </cell>
          <cell r="TP224">
            <v>0</v>
          </cell>
          <cell r="TQ224">
            <v>0</v>
          </cell>
          <cell r="TR224"/>
          <cell r="TS224">
            <v>0</v>
          </cell>
          <cell r="TT224">
            <v>0</v>
          </cell>
          <cell r="TU224">
            <v>0</v>
          </cell>
          <cell r="TV224">
            <v>0</v>
          </cell>
          <cell r="TW224">
            <v>0</v>
          </cell>
          <cell r="TX224">
            <v>0</v>
          </cell>
          <cell r="TY224">
            <v>0</v>
          </cell>
          <cell r="TZ224">
            <v>0</v>
          </cell>
          <cell r="UA224">
            <v>0</v>
          </cell>
          <cell r="UB224">
            <v>0</v>
          </cell>
          <cell r="UC224">
            <v>0</v>
          </cell>
          <cell r="UD224">
            <v>0</v>
          </cell>
          <cell r="UE224">
            <v>0</v>
          </cell>
          <cell r="UF224">
            <v>0</v>
          </cell>
          <cell r="UG224">
            <v>0</v>
          </cell>
          <cell r="UH224">
            <v>0</v>
          </cell>
          <cell r="UI224">
            <v>0</v>
          </cell>
          <cell r="UJ224">
            <v>0</v>
          </cell>
          <cell r="UK224">
            <v>0</v>
          </cell>
          <cell r="UL224">
            <v>0</v>
          </cell>
          <cell r="UM224">
            <v>3</v>
          </cell>
          <cell r="UN224">
            <v>3</v>
          </cell>
          <cell r="UO224"/>
          <cell r="UP224">
            <v>3</v>
          </cell>
          <cell r="UQ224">
            <v>0</v>
          </cell>
          <cell r="UR224"/>
          <cell r="US224">
            <v>0</v>
          </cell>
          <cell r="UT224">
            <v>0</v>
          </cell>
          <cell r="UU224">
            <v>0</v>
          </cell>
          <cell r="UV224">
            <v>0</v>
          </cell>
          <cell r="UW224">
            <v>0</v>
          </cell>
          <cell r="UX224">
            <v>0</v>
          </cell>
          <cell r="UY224">
            <v>0</v>
          </cell>
          <cell r="UZ224">
            <v>0</v>
          </cell>
          <cell r="VA224">
            <v>0</v>
          </cell>
          <cell r="VB224">
            <v>0</v>
          </cell>
          <cell r="VC224">
            <v>0</v>
          </cell>
          <cell r="VD224">
            <v>0</v>
          </cell>
          <cell r="VE224">
            <v>0</v>
          </cell>
          <cell r="VF224">
            <v>0</v>
          </cell>
          <cell r="VG224"/>
          <cell r="VH224">
            <v>0</v>
          </cell>
          <cell r="VI224">
            <v>0</v>
          </cell>
          <cell r="VJ224">
            <v>0</v>
          </cell>
          <cell r="VK224">
            <v>0</v>
          </cell>
          <cell r="VL224">
            <v>0</v>
          </cell>
          <cell r="VM224"/>
          <cell r="VN224">
            <v>0</v>
          </cell>
          <cell r="VO224">
            <v>0</v>
          </cell>
          <cell r="VP224"/>
          <cell r="VQ224">
            <v>0</v>
          </cell>
          <cell r="VR224">
            <v>0</v>
          </cell>
          <cell r="VS224">
            <v>0</v>
          </cell>
          <cell r="VT224">
            <v>0</v>
          </cell>
          <cell r="VU224">
            <v>0</v>
          </cell>
          <cell r="VV224">
            <v>0</v>
          </cell>
          <cell r="VW224">
            <v>0</v>
          </cell>
          <cell r="VX224"/>
          <cell r="VY224">
            <v>0</v>
          </cell>
          <cell r="VZ224">
            <v>0</v>
          </cell>
          <cell r="WA224"/>
          <cell r="WB224"/>
          <cell r="WC224">
            <v>0</v>
          </cell>
          <cell r="WD224">
            <v>0</v>
          </cell>
          <cell r="WE224">
            <v>0</v>
          </cell>
          <cell r="WF224"/>
          <cell r="WG224">
            <v>0</v>
          </cell>
          <cell r="WH224">
            <v>0</v>
          </cell>
          <cell r="WI224">
            <v>0</v>
          </cell>
          <cell r="WJ224"/>
          <cell r="WK224"/>
          <cell r="WL224">
            <v>0</v>
          </cell>
          <cell r="WM224">
            <v>0</v>
          </cell>
          <cell r="WN224">
            <v>0</v>
          </cell>
          <cell r="WO224">
            <v>0</v>
          </cell>
          <cell r="WP224"/>
          <cell r="WQ224"/>
          <cell r="WR224"/>
          <cell r="WS224">
            <v>0</v>
          </cell>
          <cell r="WT224">
            <v>0</v>
          </cell>
          <cell r="WU224">
            <v>0</v>
          </cell>
          <cell r="WV224">
            <v>0</v>
          </cell>
          <cell r="WW224">
            <v>0</v>
          </cell>
          <cell r="WX224">
            <v>0</v>
          </cell>
          <cell r="WY224">
            <v>0</v>
          </cell>
          <cell r="WZ224">
            <v>0</v>
          </cell>
          <cell r="XA224"/>
          <cell r="XB224">
            <v>3</v>
          </cell>
          <cell r="XC224"/>
          <cell r="XD224"/>
          <cell r="XE224"/>
          <cell r="XF224"/>
          <cell r="XG224"/>
          <cell r="XH224"/>
          <cell r="XI224">
            <v>3</v>
          </cell>
          <cell r="XJ224"/>
          <cell r="XK224">
            <v>0</v>
          </cell>
          <cell r="XL224">
            <v>0</v>
          </cell>
          <cell r="XM224"/>
          <cell r="XN224">
            <v>0</v>
          </cell>
          <cell r="XO224"/>
          <cell r="XP224">
            <v>0</v>
          </cell>
          <cell r="XQ224">
            <v>0</v>
          </cell>
          <cell r="XR224">
            <v>0</v>
          </cell>
          <cell r="XS224">
            <v>0</v>
          </cell>
          <cell r="XT224">
            <v>0</v>
          </cell>
          <cell r="XU224">
            <v>0</v>
          </cell>
          <cell r="XV224">
            <v>0</v>
          </cell>
        </row>
        <row r="225">
          <cell r="E225">
            <v>3</v>
          </cell>
          <cell r="F225">
            <v>3</v>
          </cell>
          <cell r="G225">
            <v>3</v>
          </cell>
          <cell r="H225">
            <v>3</v>
          </cell>
          <cell r="I225">
            <v>3</v>
          </cell>
          <cell r="J225">
            <v>3</v>
          </cell>
          <cell r="K225">
            <v>3</v>
          </cell>
          <cell r="L225">
            <v>3</v>
          </cell>
          <cell r="M225">
            <v>3</v>
          </cell>
          <cell r="N225">
            <v>3</v>
          </cell>
          <cell r="O225"/>
          <cell r="P225">
            <v>3</v>
          </cell>
          <cell r="Q225">
            <v>3</v>
          </cell>
          <cell r="R225">
            <v>3</v>
          </cell>
          <cell r="S225">
            <v>3</v>
          </cell>
          <cell r="T225">
            <v>3</v>
          </cell>
          <cell r="U225">
            <v>3</v>
          </cell>
          <cell r="V225">
            <v>3</v>
          </cell>
          <cell r="W225">
            <v>3</v>
          </cell>
          <cell r="X225">
            <v>3</v>
          </cell>
          <cell r="Y225">
            <v>3</v>
          </cell>
          <cell r="Z225"/>
          <cell r="AA225">
            <v>3</v>
          </cell>
          <cell r="AB225">
            <v>3</v>
          </cell>
          <cell r="AC225">
            <v>3</v>
          </cell>
          <cell r="AD225">
            <v>3</v>
          </cell>
          <cell r="AE225">
            <v>3</v>
          </cell>
          <cell r="AF225">
            <v>3</v>
          </cell>
          <cell r="AG225">
            <v>3</v>
          </cell>
          <cell r="AH225">
            <v>3</v>
          </cell>
          <cell r="AI225">
            <v>3</v>
          </cell>
          <cell r="AJ225">
            <v>3</v>
          </cell>
          <cell r="AK225">
            <v>3</v>
          </cell>
          <cell r="AL225">
            <v>3</v>
          </cell>
          <cell r="AM225">
            <v>3</v>
          </cell>
          <cell r="AN225">
            <v>3</v>
          </cell>
          <cell r="AO225">
            <v>3</v>
          </cell>
          <cell r="AP225">
            <v>3</v>
          </cell>
          <cell r="AQ225">
            <v>0</v>
          </cell>
          <cell r="AR225">
            <v>3</v>
          </cell>
          <cell r="AS225">
            <v>3</v>
          </cell>
          <cell r="AT225">
            <v>3</v>
          </cell>
          <cell r="AU225">
            <v>0</v>
          </cell>
          <cell r="AV225">
            <v>3</v>
          </cell>
          <cell r="AW225">
            <v>3</v>
          </cell>
          <cell r="AX225">
            <v>3</v>
          </cell>
          <cell r="AY225"/>
          <cell r="AZ225">
            <v>3</v>
          </cell>
          <cell r="BA225"/>
          <cell r="BB225">
            <v>3</v>
          </cell>
          <cell r="BC225">
            <v>0</v>
          </cell>
          <cell r="BD225">
            <v>3</v>
          </cell>
          <cell r="BE225">
            <v>3</v>
          </cell>
          <cell r="BF225">
            <v>3</v>
          </cell>
          <cell r="BG225">
            <v>3</v>
          </cell>
          <cell r="BH225">
            <v>0</v>
          </cell>
          <cell r="BI225">
            <v>0</v>
          </cell>
          <cell r="BJ225">
            <v>3</v>
          </cell>
          <cell r="BK225">
            <v>0</v>
          </cell>
          <cell r="BL225">
            <v>3</v>
          </cell>
          <cell r="BM225">
            <v>3</v>
          </cell>
          <cell r="BN225">
            <v>3</v>
          </cell>
          <cell r="BO225">
            <v>3</v>
          </cell>
          <cell r="BP225">
            <v>3</v>
          </cell>
          <cell r="BQ225">
            <v>3</v>
          </cell>
          <cell r="BR225">
            <v>3</v>
          </cell>
          <cell r="BS225">
            <v>3</v>
          </cell>
          <cell r="BT225">
            <v>3</v>
          </cell>
          <cell r="BU225">
            <v>3</v>
          </cell>
          <cell r="BV225">
            <v>3</v>
          </cell>
          <cell r="BW225">
            <v>3</v>
          </cell>
          <cell r="BX225">
            <v>3</v>
          </cell>
          <cell r="BY225">
            <v>3</v>
          </cell>
          <cell r="BZ225">
            <v>3</v>
          </cell>
          <cell r="CA225">
            <v>0</v>
          </cell>
          <cell r="CB225">
            <v>3</v>
          </cell>
          <cell r="CC225">
            <v>0</v>
          </cell>
          <cell r="CD225">
            <v>0</v>
          </cell>
          <cell r="CE225">
            <v>3</v>
          </cell>
          <cell r="CF225">
            <v>3</v>
          </cell>
          <cell r="CG225">
            <v>3</v>
          </cell>
          <cell r="CH225">
            <v>3</v>
          </cell>
          <cell r="CI225">
            <v>3</v>
          </cell>
          <cell r="CJ225">
            <v>3</v>
          </cell>
          <cell r="CK225">
            <v>3</v>
          </cell>
          <cell r="CL225">
            <v>3</v>
          </cell>
          <cell r="CM225"/>
          <cell r="CN225">
            <v>3</v>
          </cell>
          <cell r="CO225">
            <v>3</v>
          </cell>
          <cell r="CP225">
            <v>3</v>
          </cell>
          <cell r="CQ225">
            <v>3</v>
          </cell>
          <cell r="CR225"/>
          <cell r="CS225">
            <v>3</v>
          </cell>
          <cell r="CT225">
            <v>3</v>
          </cell>
          <cell r="CU225">
            <v>3</v>
          </cell>
          <cell r="CV225">
            <v>3</v>
          </cell>
          <cell r="CW225">
            <v>3</v>
          </cell>
          <cell r="CX225">
            <v>3</v>
          </cell>
          <cell r="CY225">
            <v>3</v>
          </cell>
          <cell r="CZ225">
            <v>3</v>
          </cell>
          <cell r="DA225">
            <v>3</v>
          </cell>
          <cell r="DB225">
            <v>3</v>
          </cell>
          <cell r="DC225">
            <v>0</v>
          </cell>
          <cell r="DD225">
            <v>3</v>
          </cell>
          <cell r="DE225">
            <v>3</v>
          </cell>
          <cell r="DF225">
            <v>3</v>
          </cell>
          <cell r="DG225">
            <v>3</v>
          </cell>
          <cell r="DH225">
            <v>3</v>
          </cell>
          <cell r="DI225">
            <v>3</v>
          </cell>
          <cell r="DJ225">
            <v>3</v>
          </cell>
          <cell r="DK225">
            <v>3</v>
          </cell>
          <cell r="DL225">
            <v>3</v>
          </cell>
          <cell r="DM225">
            <v>3</v>
          </cell>
          <cell r="DN225">
            <v>3</v>
          </cell>
          <cell r="DO225">
            <v>3</v>
          </cell>
          <cell r="DP225">
            <v>3</v>
          </cell>
          <cell r="DQ225">
            <v>3</v>
          </cell>
          <cell r="DR225">
            <v>3</v>
          </cell>
          <cell r="DS225">
            <v>3</v>
          </cell>
          <cell r="DT225">
            <v>3</v>
          </cell>
          <cell r="DU225">
            <v>3</v>
          </cell>
          <cell r="DV225">
            <v>3</v>
          </cell>
          <cell r="DW225">
            <v>3</v>
          </cell>
          <cell r="DX225">
            <v>3</v>
          </cell>
          <cell r="DY225">
            <v>3</v>
          </cell>
          <cell r="DZ225">
            <v>3</v>
          </cell>
          <cell r="EA225">
            <v>3</v>
          </cell>
          <cell r="EB225"/>
          <cell r="EC225">
            <v>0</v>
          </cell>
          <cell r="ED225">
            <v>3</v>
          </cell>
          <cell r="EE225">
            <v>3</v>
          </cell>
          <cell r="EF225">
            <v>3</v>
          </cell>
          <cell r="EG225">
            <v>3</v>
          </cell>
          <cell r="EH225">
            <v>3</v>
          </cell>
          <cell r="EI225">
            <v>0</v>
          </cell>
          <cell r="EJ225">
            <v>3</v>
          </cell>
          <cell r="EK225">
            <v>3</v>
          </cell>
          <cell r="EL225"/>
          <cell r="EM225">
            <v>3</v>
          </cell>
          <cell r="EN225">
            <v>3</v>
          </cell>
          <cell r="EO225">
            <v>3</v>
          </cell>
          <cell r="EP225">
            <v>3</v>
          </cell>
          <cell r="EQ225">
            <v>3</v>
          </cell>
          <cell r="ER225">
            <v>3</v>
          </cell>
          <cell r="ES225">
            <v>3</v>
          </cell>
          <cell r="ET225">
            <v>3</v>
          </cell>
          <cell r="EU225">
            <v>3</v>
          </cell>
          <cell r="EV225">
            <v>3</v>
          </cell>
          <cell r="EW225">
            <v>3</v>
          </cell>
          <cell r="EX225">
            <v>3</v>
          </cell>
          <cell r="EY225"/>
          <cell r="EZ225">
            <v>3</v>
          </cell>
          <cell r="FA225">
            <v>3</v>
          </cell>
          <cell r="FB225">
            <v>3</v>
          </cell>
          <cell r="FC225">
            <v>3</v>
          </cell>
          <cell r="FD225">
            <v>3</v>
          </cell>
          <cell r="FE225">
            <v>3</v>
          </cell>
          <cell r="FF225">
            <v>3</v>
          </cell>
          <cell r="FG225">
            <v>3</v>
          </cell>
          <cell r="FH225">
            <v>3</v>
          </cell>
          <cell r="FI225">
            <v>3</v>
          </cell>
          <cell r="FJ225">
            <v>3</v>
          </cell>
          <cell r="FK225">
            <v>3</v>
          </cell>
          <cell r="FL225">
            <v>3</v>
          </cell>
          <cell r="FM225">
            <v>3</v>
          </cell>
          <cell r="FN225">
            <v>3</v>
          </cell>
          <cell r="FO225">
            <v>3</v>
          </cell>
          <cell r="FP225">
            <v>3</v>
          </cell>
          <cell r="FQ225">
            <v>3</v>
          </cell>
          <cell r="FR225">
            <v>3</v>
          </cell>
          <cell r="FS225">
            <v>3</v>
          </cell>
          <cell r="FT225">
            <v>3</v>
          </cell>
          <cell r="FU225">
            <v>3</v>
          </cell>
          <cell r="FV225">
            <v>3</v>
          </cell>
          <cell r="FW225">
            <v>3</v>
          </cell>
          <cell r="FX225">
            <v>3</v>
          </cell>
          <cell r="FY225">
            <v>0</v>
          </cell>
          <cell r="FZ225">
            <v>3</v>
          </cell>
          <cell r="GA225">
            <v>3</v>
          </cell>
          <cell r="GB225"/>
          <cell r="GC225">
            <v>3</v>
          </cell>
          <cell r="GD225">
            <v>3</v>
          </cell>
          <cell r="GE225"/>
          <cell r="GF225">
            <v>3</v>
          </cell>
          <cell r="GG225">
            <v>3</v>
          </cell>
          <cell r="GH225">
            <v>3</v>
          </cell>
          <cell r="GI225">
            <v>3</v>
          </cell>
          <cell r="GJ225">
            <v>3</v>
          </cell>
          <cell r="GK225">
            <v>3</v>
          </cell>
          <cell r="GL225">
            <v>3</v>
          </cell>
          <cell r="GM225">
            <v>3</v>
          </cell>
          <cell r="GN225">
            <v>3</v>
          </cell>
          <cell r="GO225">
            <v>3</v>
          </cell>
          <cell r="GP225">
            <v>3</v>
          </cell>
          <cell r="GQ225">
            <v>3</v>
          </cell>
          <cell r="GR225">
            <v>3</v>
          </cell>
          <cell r="GS225">
            <v>3</v>
          </cell>
          <cell r="GT225">
            <v>0</v>
          </cell>
          <cell r="GU225">
            <v>3</v>
          </cell>
          <cell r="GV225">
            <v>3</v>
          </cell>
          <cell r="GW225">
            <v>3</v>
          </cell>
          <cell r="GX225">
            <v>3</v>
          </cell>
          <cell r="GY225">
            <v>3</v>
          </cell>
          <cell r="GZ225">
            <v>3</v>
          </cell>
          <cell r="HA225">
            <v>3</v>
          </cell>
          <cell r="HB225">
            <v>3</v>
          </cell>
          <cell r="HC225">
            <v>3</v>
          </cell>
          <cell r="HD225">
            <v>3</v>
          </cell>
          <cell r="HE225">
            <v>3</v>
          </cell>
          <cell r="HF225"/>
          <cell r="HG225">
            <v>3</v>
          </cell>
          <cell r="HH225">
            <v>3</v>
          </cell>
          <cell r="HI225">
            <v>3</v>
          </cell>
          <cell r="HJ225">
            <v>3</v>
          </cell>
          <cell r="HK225">
            <v>3</v>
          </cell>
          <cell r="HL225">
            <v>3</v>
          </cell>
          <cell r="HM225">
            <v>3</v>
          </cell>
          <cell r="HN225">
            <v>3</v>
          </cell>
          <cell r="HO225">
            <v>3</v>
          </cell>
          <cell r="HP225"/>
          <cell r="HQ225">
            <v>3</v>
          </cell>
          <cell r="HR225">
            <v>3</v>
          </cell>
          <cell r="HS225">
            <v>3</v>
          </cell>
          <cell r="HT225">
            <v>3</v>
          </cell>
          <cell r="HU225">
            <v>3</v>
          </cell>
          <cell r="HV225">
            <v>3</v>
          </cell>
          <cell r="HW225">
            <v>3</v>
          </cell>
          <cell r="HX225">
            <v>3</v>
          </cell>
          <cell r="HY225"/>
          <cell r="HZ225">
            <v>3</v>
          </cell>
          <cell r="IA225">
            <v>3</v>
          </cell>
          <cell r="IB225">
            <v>3</v>
          </cell>
          <cell r="IC225">
            <v>3</v>
          </cell>
          <cell r="ID225">
            <v>3</v>
          </cell>
          <cell r="IE225">
            <v>0</v>
          </cell>
          <cell r="IF225">
            <v>0</v>
          </cell>
          <cell r="IG225">
            <v>3</v>
          </cell>
          <cell r="IH225">
            <v>0</v>
          </cell>
          <cell r="II225"/>
          <cell r="IJ225">
            <v>3</v>
          </cell>
          <cell r="IK225">
            <v>3</v>
          </cell>
          <cell r="IL225">
            <v>3</v>
          </cell>
          <cell r="IM225">
            <v>3</v>
          </cell>
          <cell r="IN225"/>
          <cell r="IO225">
            <v>3</v>
          </cell>
          <cell r="IP225">
            <v>3</v>
          </cell>
          <cell r="IQ225">
            <v>3</v>
          </cell>
          <cell r="IR225">
            <v>3</v>
          </cell>
          <cell r="IS225">
            <v>3</v>
          </cell>
          <cell r="IT225">
            <v>3</v>
          </cell>
          <cell r="IU225">
            <v>3</v>
          </cell>
          <cell r="IV225">
            <v>3</v>
          </cell>
          <cell r="IW225"/>
          <cell r="IX225">
            <v>3</v>
          </cell>
          <cell r="IY225">
            <v>3</v>
          </cell>
          <cell r="IZ225">
            <v>3</v>
          </cell>
          <cell r="JA225">
            <v>3</v>
          </cell>
          <cell r="JB225">
            <v>3</v>
          </cell>
          <cell r="JC225">
            <v>3</v>
          </cell>
          <cell r="JD225">
            <v>3</v>
          </cell>
          <cell r="JE225">
            <v>3</v>
          </cell>
          <cell r="JF225">
            <v>0</v>
          </cell>
          <cell r="JG225"/>
          <cell r="JH225">
            <v>0</v>
          </cell>
          <cell r="JI225"/>
          <cell r="JJ225">
            <v>0</v>
          </cell>
          <cell r="JK225">
            <v>3</v>
          </cell>
          <cell r="JL225">
            <v>0</v>
          </cell>
          <cell r="JM225">
            <v>3</v>
          </cell>
          <cell r="JN225">
            <v>3</v>
          </cell>
          <cell r="JO225">
            <v>3</v>
          </cell>
          <cell r="JP225">
            <v>3</v>
          </cell>
          <cell r="JQ225">
            <v>0</v>
          </cell>
          <cell r="JR225">
            <v>0</v>
          </cell>
          <cell r="JS225">
            <v>3</v>
          </cell>
          <cell r="JT225">
            <v>0</v>
          </cell>
          <cell r="JU225">
            <v>0</v>
          </cell>
          <cell r="JV225">
            <v>0</v>
          </cell>
          <cell r="JW225">
            <v>3</v>
          </cell>
          <cell r="JX225">
            <v>0</v>
          </cell>
          <cell r="JY225">
            <v>3</v>
          </cell>
          <cell r="JZ225">
            <v>0</v>
          </cell>
          <cell r="KA225">
            <v>3</v>
          </cell>
          <cell r="KB225">
            <v>3</v>
          </cell>
          <cell r="KC225">
            <v>0</v>
          </cell>
          <cell r="KD225">
            <v>3</v>
          </cell>
          <cell r="KE225">
            <v>3</v>
          </cell>
          <cell r="KF225">
            <v>3</v>
          </cell>
          <cell r="KG225">
            <v>3</v>
          </cell>
          <cell r="KH225"/>
          <cell r="KI225">
            <v>3</v>
          </cell>
          <cell r="KJ225">
            <v>3</v>
          </cell>
          <cell r="KK225">
            <v>0</v>
          </cell>
          <cell r="KL225">
            <v>3</v>
          </cell>
          <cell r="KM225"/>
          <cell r="KN225">
            <v>3</v>
          </cell>
          <cell r="KO225"/>
          <cell r="KP225">
            <v>3</v>
          </cell>
          <cell r="KQ225">
            <v>3</v>
          </cell>
          <cell r="KR225">
            <v>0</v>
          </cell>
          <cell r="KS225">
            <v>3</v>
          </cell>
          <cell r="KT225">
            <v>3</v>
          </cell>
          <cell r="KU225">
            <v>0</v>
          </cell>
          <cell r="KV225">
            <v>3</v>
          </cell>
          <cell r="KW225">
            <v>3</v>
          </cell>
          <cell r="KX225">
            <v>0</v>
          </cell>
          <cell r="KY225">
            <v>3</v>
          </cell>
          <cell r="KZ225">
            <v>3</v>
          </cell>
          <cell r="LA225">
            <v>3</v>
          </cell>
          <cell r="LB225">
            <v>3</v>
          </cell>
          <cell r="LC225">
            <v>3</v>
          </cell>
          <cell r="LD225">
            <v>3</v>
          </cell>
          <cell r="LE225">
            <v>3</v>
          </cell>
          <cell r="LF225">
            <v>3</v>
          </cell>
          <cell r="LG225">
            <v>3</v>
          </cell>
          <cell r="LH225">
            <v>3</v>
          </cell>
          <cell r="LI225">
            <v>3</v>
          </cell>
          <cell r="LJ225">
            <v>3</v>
          </cell>
          <cell r="LK225">
            <v>3</v>
          </cell>
          <cell r="LL225">
            <v>3</v>
          </cell>
          <cell r="LM225">
            <v>3</v>
          </cell>
          <cell r="LN225">
            <v>3</v>
          </cell>
          <cell r="LO225">
            <v>3</v>
          </cell>
          <cell r="LP225">
            <v>3</v>
          </cell>
          <cell r="LQ225">
            <v>3</v>
          </cell>
          <cell r="LR225"/>
          <cell r="LS225">
            <v>3</v>
          </cell>
          <cell r="LT225">
            <v>3</v>
          </cell>
          <cell r="LU225">
            <v>0</v>
          </cell>
          <cell r="LV225">
            <v>3</v>
          </cell>
          <cell r="LW225">
            <v>3</v>
          </cell>
          <cell r="LX225">
            <v>3</v>
          </cell>
          <cell r="LY225">
            <v>3</v>
          </cell>
          <cell r="LZ225">
            <v>3</v>
          </cell>
          <cell r="MA225">
            <v>3</v>
          </cell>
          <cell r="MB225">
            <v>3</v>
          </cell>
          <cell r="MC225">
            <v>3</v>
          </cell>
          <cell r="MD225">
            <v>0</v>
          </cell>
          <cell r="ME225">
            <v>0</v>
          </cell>
          <cell r="MF225">
            <v>0</v>
          </cell>
          <cell r="MG225">
            <v>3</v>
          </cell>
          <cell r="MH225">
            <v>3</v>
          </cell>
          <cell r="MI225">
            <v>3</v>
          </cell>
          <cell r="MJ225">
            <v>3</v>
          </cell>
          <cell r="MK225">
            <v>0</v>
          </cell>
          <cell r="ML225">
            <v>3</v>
          </cell>
          <cell r="MM225">
            <v>3</v>
          </cell>
          <cell r="MN225">
            <v>3</v>
          </cell>
          <cell r="MO225">
            <v>0</v>
          </cell>
          <cell r="MP225">
            <v>3</v>
          </cell>
          <cell r="MQ225"/>
          <cell r="MR225">
            <v>3</v>
          </cell>
          <cell r="MS225">
            <v>3</v>
          </cell>
          <cell r="MT225">
            <v>3</v>
          </cell>
          <cell r="MU225">
            <v>3</v>
          </cell>
          <cell r="MV225">
            <v>3</v>
          </cell>
          <cell r="MW225">
            <v>3</v>
          </cell>
          <cell r="MX225">
            <v>3</v>
          </cell>
          <cell r="MY225">
            <v>3</v>
          </cell>
          <cell r="MZ225">
            <v>3</v>
          </cell>
          <cell r="NA225">
            <v>3</v>
          </cell>
          <cell r="NB225">
            <v>3</v>
          </cell>
          <cell r="NC225">
            <v>3</v>
          </cell>
          <cell r="ND225">
            <v>3</v>
          </cell>
          <cell r="NE225">
            <v>3</v>
          </cell>
          <cell r="NF225">
            <v>3</v>
          </cell>
          <cell r="NG225">
            <v>3</v>
          </cell>
          <cell r="NH225">
            <v>3</v>
          </cell>
          <cell r="NI225">
            <v>3</v>
          </cell>
          <cell r="NJ225">
            <v>3</v>
          </cell>
          <cell r="NK225">
            <v>3</v>
          </cell>
          <cell r="NL225">
            <v>3</v>
          </cell>
          <cell r="NM225">
            <v>3</v>
          </cell>
          <cell r="NN225">
            <v>3</v>
          </cell>
          <cell r="NO225">
            <v>3</v>
          </cell>
          <cell r="NP225">
            <v>3</v>
          </cell>
          <cell r="NQ225">
            <v>3</v>
          </cell>
          <cell r="NR225">
            <v>3</v>
          </cell>
          <cell r="NS225"/>
          <cell r="NT225"/>
          <cell r="NU225">
            <v>3</v>
          </cell>
          <cell r="NV225">
            <v>3</v>
          </cell>
          <cell r="NW225">
            <v>3</v>
          </cell>
          <cell r="NX225">
            <v>0</v>
          </cell>
          <cell r="NY225">
            <v>3</v>
          </cell>
          <cell r="NZ225"/>
          <cell r="OA225">
            <v>3</v>
          </cell>
          <cell r="OB225">
            <v>3</v>
          </cell>
          <cell r="OC225">
            <v>3</v>
          </cell>
          <cell r="OD225">
            <v>3</v>
          </cell>
          <cell r="OE225">
            <v>3</v>
          </cell>
          <cell r="OF225">
            <v>3</v>
          </cell>
          <cell r="OG225">
            <v>3</v>
          </cell>
          <cell r="OH225"/>
          <cell r="OI225">
            <v>3</v>
          </cell>
          <cell r="OJ225">
            <v>3</v>
          </cell>
          <cell r="OK225">
            <v>3</v>
          </cell>
          <cell r="OL225">
            <v>3</v>
          </cell>
          <cell r="OM225">
            <v>3</v>
          </cell>
          <cell r="ON225">
            <v>3</v>
          </cell>
          <cell r="OO225">
            <v>3</v>
          </cell>
          <cell r="OP225"/>
          <cell r="OQ225">
            <v>3</v>
          </cell>
          <cell r="OR225">
            <v>3</v>
          </cell>
          <cell r="OS225">
            <v>3</v>
          </cell>
          <cell r="OT225"/>
          <cell r="OU225">
            <v>3</v>
          </cell>
          <cell r="OV225">
            <v>0</v>
          </cell>
          <cell r="OW225">
            <v>3</v>
          </cell>
          <cell r="OX225">
            <v>3</v>
          </cell>
          <cell r="OY225">
            <v>3</v>
          </cell>
          <cell r="OZ225">
            <v>3</v>
          </cell>
          <cell r="PA225">
            <v>3</v>
          </cell>
          <cell r="PB225">
            <v>0</v>
          </cell>
          <cell r="PC225">
            <v>0</v>
          </cell>
          <cell r="PD225">
            <v>3</v>
          </cell>
          <cell r="PE225">
            <v>3</v>
          </cell>
          <cell r="PF225">
            <v>3</v>
          </cell>
          <cell r="PG225">
            <v>3</v>
          </cell>
          <cell r="PH225">
            <v>3</v>
          </cell>
          <cell r="PI225">
            <v>3</v>
          </cell>
          <cell r="PJ225">
            <v>3</v>
          </cell>
          <cell r="PK225">
            <v>3</v>
          </cell>
          <cell r="PL225">
            <v>3</v>
          </cell>
          <cell r="PM225">
            <v>3</v>
          </cell>
          <cell r="PN225">
            <v>3</v>
          </cell>
          <cell r="PO225">
            <v>3</v>
          </cell>
          <cell r="PP225">
            <v>3</v>
          </cell>
          <cell r="PQ225">
            <v>3</v>
          </cell>
          <cell r="PR225">
            <v>3</v>
          </cell>
          <cell r="PS225">
            <v>3</v>
          </cell>
          <cell r="PT225">
            <v>0</v>
          </cell>
          <cell r="PU225">
            <v>3</v>
          </cell>
          <cell r="PV225">
            <v>3</v>
          </cell>
          <cell r="PW225">
            <v>3</v>
          </cell>
          <cell r="PX225">
            <v>3</v>
          </cell>
          <cell r="PY225">
            <v>0</v>
          </cell>
          <cell r="PZ225">
            <v>3</v>
          </cell>
          <cell r="QA225">
            <v>3</v>
          </cell>
          <cell r="QB225">
            <v>3</v>
          </cell>
          <cell r="QC225">
            <v>3</v>
          </cell>
          <cell r="QD225">
            <v>3</v>
          </cell>
          <cell r="QE225">
            <v>3</v>
          </cell>
          <cell r="QF225">
            <v>3</v>
          </cell>
          <cell r="QG225">
            <v>3</v>
          </cell>
          <cell r="QH225">
            <v>3</v>
          </cell>
          <cell r="QI225">
            <v>3</v>
          </cell>
          <cell r="QJ225">
            <v>3</v>
          </cell>
          <cell r="QK225">
            <v>3</v>
          </cell>
          <cell r="QL225">
            <v>3</v>
          </cell>
          <cell r="QM225">
            <v>3</v>
          </cell>
          <cell r="QN225">
            <v>3</v>
          </cell>
          <cell r="QO225">
            <v>3</v>
          </cell>
          <cell r="QP225">
            <v>3</v>
          </cell>
          <cell r="QQ225">
            <v>3</v>
          </cell>
          <cell r="QR225">
            <v>3</v>
          </cell>
          <cell r="QS225">
            <v>3</v>
          </cell>
          <cell r="QT225">
            <v>3</v>
          </cell>
          <cell r="QU225">
            <v>3</v>
          </cell>
          <cell r="QV225">
            <v>3</v>
          </cell>
          <cell r="QW225">
            <v>3</v>
          </cell>
          <cell r="QX225">
            <v>3</v>
          </cell>
          <cell r="QY225">
            <v>3</v>
          </cell>
          <cell r="QZ225"/>
          <cell r="RA225">
            <v>3</v>
          </cell>
          <cell r="RB225">
            <v>3</v>
          </cell>
          <cell r="RC225">
            <v>3</v>
          </cell>
          <cell r="RD225">
            <v>3</v>
          </cell>
          <cell r="RE225">
            <v>3</v>
          </cell>
          <cell r="RF225">
            <v>0</v>
          </cell>
          <cell r="RG225">
            <v>3</v>
          </cell>
          <cell r="RH225">
            <v>3</v>
          </cell>
          <cell r="RI225">
            <v>3</v>
          </cell>
          <cell r="RJ225">
            <v>3</v>
          </cell>
          <cell r="RK225">
            <v>3</v>
          </cell>
          <cell r="RL225">
            <v>3</v>
          </cell>
          <cell r="RM225">
            <v>3</v>
          </cell>
          <cell r="RN225">
            <v>3</v>
          </cell>
          <cell r="RO225">
            <v>3</v>
          </cell>
          <cell r="RP225">
            <v>3</v>
          </cell>
          <cell r="RQ225">
            <v>3</v>
          </cell>
          <cell r="RR225">
            <v>3</v>
          </cell>
          <cell r="RS225">
            <v>3</v>
          </cell>
          <cell r="RT225">
            <v>3</v>
          </cell>
          <cell r="RU225">
            <v>0</v>
          </cell>
          <cell r="RV225">
            <v>3</v>
          </cell>
          <cell r="RW225">
            <v>0</v>
          </cell>
          <cell r="RX225"/>
          <cell r="RY225"/>
          <cell r="RZ225">
            <v>0</v>
          </cell>
          <cell r="SA225">
            <v>3</v>
          </cell>
          <cell r="SB225">
            <v>3</v>
          </cell>
          <cell r="SC225"/>
          <cell r="SD225"/>
          <cell r="SE225">
            <v>0</v>
          </cell>
          <cell r="SF225">
            <v>3</v>
          </cell>
          <cell r="SG225">
            <v>3</v>
          </cell>
          <cell r="SH225">
            <v>3</v>
          </cell>
          <cell r="SI225"/>
          <cell r="SJ225">
            <v>0</v>
          </cell>
          <cell r="SK225">
            <v>3</v>
          </cell>
          <cell r="SL225">
            <v>3</v>
          </cell>
          <cell r="SM225"/>
          <cell r="SN225">
            <v>3</v>
          </cell>
          <cell r="SO225">
            <v>3</v>
          </cell>
          <cell r="SP225">
            <v>3</v>
          </cell>
          <cell r="SQ225">
            <v>3</v>
          </cell>
          <cell r="SR225">
            <v>3</v>
          </cell>
          <cell r="SS225">
            <v>3</v>
          </cell>
          <cell r="ST225">
            <v>3</v>
          </cell>
          <cell r="SU225">
            <v>3</v>
          </cell>
          <cell r="SV225">
            <v>0</v>
          </cell>
          <cell r="SW225">
            <v>3</v>
          </cell>
          <cell r="SX225">
            <v>3</v>
          </cell>
          <cell r="SY225">
            <v>3</v>
          </cell>
          <cell r="SZ225">
            <v>3</v>
          </cell>
          <cell r="TA225">
            <v>3</v>
          </cell>
          <cell r="TB225">
            <v>3</v>
          </cell>
          <cell r="TC225">
            <v>3</v>
          </cell>
          <cell r="TD225">
            <v>3</v>
          </cell>
          <cell r="TE225">
            <v>3</v>
          </cell>
          <cell r="TF225">
            <v>3</v>
          </cell>
          <cell r="TG225">
            <v>3</v>
          </cell>
          <cell r="TH225">
            <v>3</v>
          </cell>
          <cell r="TI225">
            <v>3</v>
          </cell>
          <cell r="TJ225">
            <v>3</v>
          </cell>
          <cell r="TK225">
            <v>3</v>
          </cell>
          <cell r="TL225">
            <v>3</v>
          </cell>
          <cell r="TM225">
            <v>3</v>
          </cell>
          <cell r="TN225">
            <v>3</v>
          </cell>
          <cell r="TO225">
            <v>3</v>
          </cell>
          <cell r="TP225">
            <v>3</v>
          </cell>
          <cell r="TQ225">
            <v>3</v>
          </cell>
          <cell r="TR225"/>
          <cell r="TS225">
            <v>3</v>
          </cell>
          <cell r="TT225">
            <v>3</v>
          </cell>
          <cell r="TU225">
            <v>3</v>
          </cell>
          <cell r="TV225">
            <v>3</v>
          </cell>
          <cell r="TW225">
            <v>3</v>
          </cell>
          <cell r="TX225">
            <v>3</v>
          </cell>
          <cell r="TY225">
            <v>3</v>
          </cell>
          <cell r="TZ225">
            <v>3</v>
          </cell>
          <cell r="UA225">
            <v>3</v>
          </cell>
          <cell r="UB225">
            <v>3</v>
          </cell>
          <cell r="UC225">
            <v>3</v>
          </cell>
          <cell r="UD225">
            <v>3</v>
          </cell>
          <cell r="UE225">
            <v>3</v>
          </cell>
          <cell r="UF225">
            <v>3</v>
          </cell>
          <cell r="UG225">
            <v>3</v>
          </cell>
          <cell r="UH225">
            <v>3</v>
          </cell>
          <cell r="UI225">
            <v>3</v>
          </cell>
          <cell r="UJ225">
            <v>3</v>
          </cell>
          <cell r="UK225">
            <v>3</v>
          </cell>
          <cell r="UL225">
            <v>3</v>
          </cell>
          <cell r="UM225">
            <v>3</v>
          </cell>
          <cell r="UN225">
            <v>3</v>
          </cell>
          <cell r="UO225"/>
          <cell r="UP225">
            <v>3</v>
          </cell>
          <cell r="UQ225">
            <v>3</v>
          </cell>
          <cell r="UR225"/>
          <cell r="US225">
            <v>3</v>
          </cell>
          <cell r="UT225">
            <v>3</v>
          </cell>
          <cell r="UU225">
            <v>3</v>
          </cell>
          <cell r="UV225">
            <v>3</v>
          </cell>
          <cell r="UW225">
            <v>3</v>
          </cell>
          <cell r="UX225">
            <v>3</v>
          </cell>
          <cell r="UY225">
            <v>3</v>
          </cell>
          <cell r="UZ225">
            <v>3</v>
          </cell>
          <cell r="VA225">
            <v>3</v>
          </cell>
          <cell r="VB225">
            <v>3</v>
          </cell>
          <cell r="VC225">
            <v>3</v>
          </cell>
          <cell r="VD225">
            <v>3</v>
          </cell>
          <cell r="VE225">
            <v>3</v>
          </cell>
          <cell r="VF225">
            <v>3</v>
          </cell>
          <cell r="VG225"/>
          <cell r="VH225">
            <v>3</v>
          </cell>
          <cell r="VI225">
            <v>3</v>
          </cell>
          <cell r="VJ225">
            <v>3</v>
          </cell>
          <cell r="VK225">
            <v>3</v>
          </cell>
          <cell r="VL225">
            <v>3</v>
          </cell>
          <cell r="VM225"/>
          <cell r="VN225">
            <v>3</v>
          </cell>
          <cell r="VO225">
            <v>3</v>
          </cell>
          <cell r="VP225"/>
          <cell r="VQ225">
            <v>3</v>
          </cell>
          <cell r="VR225">
            <v>3</v>
          </cell>
          <cell r="VS225">
            <v>3</v>
          </cell>
          <cell r="VT225">
            <v>3</v>
          </cell>
          <cell r="VU225">
            <v>3</v>
          </cell>
          <cell r="VV225">
            <v>0</v>
          </cell>
          <cell r="VW225">
            <v>3</v>
          </cell>
          <cell r="VX225"/>
          <cell r="VY225">
            <v>3</v>
          </cell>
          <cell r="VZ225">
            <v>3</v>
          </cell>
          <cell r="WA225"/>
          <cell r="WB225"/>
          <cell r="WC225">
            <v>3</v>
          </cell>
          <cell r="WD225">
            <v>3</v>
          </cell>
          <cell r="WE225">
            <v>3</v>
          </cell>
          <cell r="WF225"/>
          <cell r="WG225">
            <v>3</v>
          </cell>
          <cell r="WH225">
            <v>3</v>
          </cell>
          <cell r="WI225">
            <v>3</v>
          </cell>
          <cell r="WJ225"/>
          <cell r="WK225"/>
          <cell r="WL225">
            <v>0</v>
          </cell>
          <cell r="WM225">
            <v>3</v>
          </cell>
          <cell r="WN225">
            <v>3</v>
          </cell>
          <cell r="WO225">
            <v>3</v>
          </cell>
          <cell r="WP225"/>
          <cell r="WQ225"/>
          <cell r="WR225"/>
          <cell r="WS225">
            <v>0</v>
          </cell>
          <cell r="WT225">
            <v>3</v>
          </cell>
          <cell r="WU225">
            <v>3</v>
          </cell>
          <cell r="WV225">
            <v>0</v>
          </cell>
          <cell r="WW225">
            <v>3</v>
          </cell>
          <cell r="WX225">
            <v>3</v>
          </cell>
          <cell r="WY225">
            <v>3</v>
          </cell>
          <cell r="WZ225">
            <v>3</v>
          </cell>
          <cell r="XA225"/>
          <cell r="XB225">
            <v>3</v>
          </cell>
          <cell r="XC225"/>
          <cell r="XD225"/>
          <cell r="XE225"/>
          <cell r="XF225"/>
          <cell r="XG225"/>
          <cell r="XH225"/>
          <cell r="XI225">
            <v>3</v>
          </cell>
          <cell r="XJ225"/>
          <cell r="XK225">
            <v>0</v>
          </cell>
          <cell r="XL225">
            <v>3</v>
          </cell>
          <cell r="XM225"/>
          <cell r="XN225">
            <v>3</v>
          </cell>
          <cell r="XO225"/>
          <cell r="XP225">
            <v>3</v>
          </cell>
          <cell r="XQ225">
            <v>3</v>
          </cell>
          <cell r="XR225">
            <v>3</v>
          </cell>
          <cell r="XS225">
            <v>3</v>
          </cell>
          <cell r="XT225">
            <v>3</v>
          </cell>
          <cell r="XU225">
            <v>0</v>
          </cell>
          <cell r="XV225">
            <v>3</v>
          </cell>
        </row>
        <row r="226">
          <cell r="E226"/>
          <cell r="F226"/>
          <cell r="G226"/>
          <cell r="H226"/>
          <cell r="I226"/>
          <cell r="J226"/>
          <cell r="K226"/>
          <cell r="L226"/>
          <cell r="M226"/>
          <cell r="N226"/>
          <cell r="O226"/>
          <cell r="P226"/>
          <cell r="Q226"/>
          <cell r="R226"/>
          <cell r="S226"/>
          <cell r="T226"/>
          <cell r="U226"/>
          <cell r="V226"/>
          <cell r="W226"/>
          <cell r="X226"/>
          <cell r="Y226"/>
          <cell r="Z226"/>
          <cell r="AA226"/>
          <cell r="AB226"/>
          <cell r="AC226"/>
          <cell r="AD226"/>
          <cell r="AE226"/>
          <cell r="AF226"/>
          <cell r="AG226"/>
          <cell r="AH226"/>
          <cell r="AI226"/>
          <cell r="AJ226"/>
          <cell r="AK226"/>
          <cell r="AL226"/>
          <cell r="AM226"/>
          <cell r="AN226"/>
          <cell r="AO226"/>
          <cell r="AP226"/>
          <cell r="AQ226"/>
          <cell r="AR226"/>
          <cell r="AS226"/>
          <cell r="AT226"/>
          <cell r="AU226"/>
          <cell r="AV226"/>
          <cell r="AW226"/>
          <cell r="AX226"/>
          <cell r="AY226"/>
          <cell r="AZ226"/>
          <cell r="BA226"/>
          <cell r="BB226"/>
          <cell r="BC226"/>
          <cell r="BD226"/>
          <cell r="BE226"/>
          <cell r="BF226"/>
          <cell r="BG226"/>
          <cell r="BH226"/>
          <cell r="BI226"/>
          <cell r="BJ226"/>
          <cell r="BK226"/>
          <cell r="BL226"/>
          <cell r="BM226"/>
          <cell r="BN226"/>
          <cell r="BO226"/>
          <cell r="BP226"/>
          <cell r="BQ226"/>
          <cell r="BR226"/>
          <cell r="BS226"/>
          <cell r="BT226"/>
          <cell r="BU226"/>
          <cell r="BV226"/>
          <cell r="BW226"/>
          <cell r="BX226"/>
          <cell r="BY226"/>
          <cell r="BZ226"/>
          <cell r="CA226"/>
          <cell r="CB226"/>
          <cell r="CC226"/>
          <cell r="CD226"/>
          <cell r="CE226">
            <v>3</v>
          </cell>
          <cell r="CF226">
            <v>3</v>
          </cell>
          <cell r="CG226">
            <v>3</v>
          </cell>
          <cell r="CH226">
            <v>3</v>
          </cell>
          <cell r="CI226">
            <v>3</v>
          </cell>
          <cell r="CJ226">
            <v>3</v>
          </cell>
          <cell r="CK226">
            <v>3</v>
          </cell>
          <cell r="CL226">
            <v>3</v>
          </cell>
          <cell r="CM226"/>
          <cell r="CN226">
            <v>3</v>
          </cell>
          <cell r="CO226">
            <v>3</v>
          </cell>
          <cell r="CP226">
            <v>3</v>
          </cell>
          <cell r="CQ226">
            <v>3</v>
          </cell>
          <cell r="CR226"/>
          <cell r="CS226">
            <v>3</v>
          </cell>
          <cell r="CT226">
            <v>3</v>
          </cell>
          <cell r="CU226">
            <v>3</v>
          </cell>
          <cell r="CV226">
            <v>3</v>
          </cell>
          <cell r="CW226">
            <v>3</v>
          </cell>
          <cell r="CX226">
            <v>3</v>
          </cell>
          <cell r="CY226">
            <v>3</v>
          </cell>
          <cell r="CZ226">
            <v>3</v>
          </cell>
          <cell r="DA226">
            <v>3</v>
          </cell>
          <cell r="DB226">
            <v>3</v>
          </cell>
          <cell r="DC226">
            <v>3</v>
          </cell>
          <cell r="DD226">
            <v>0</v>
          </cell>
          <cell r="DE226"/>
          <cell r="DF226"/>
          <cell r="DG226"/>
          <cell r="DH226"/>
          <cell r="DI226"/>
          <cell r="DJ226">
            <v>0</v>
          </cell>
          <cell r="DK226">
            <v>0</v>
          </cell>
          <cell r="DL226">
            <v>0</v>
          </cell>
          <cell r="DM226">
            <v>0</v>
          </cell>
          <cell r="DN226">
            <v>0</v>
          </cell>
          <cell r="DO226">
            <v>0</v>
          </cell>
          <cell r="DP226">
            <v>0</v>
          </cell>
          <cell r="DQ226">
            <v>0</v>
          </cell>
          <cell r="DR226">
            <v>0</v>
          </cell>
          <cell r="DS226">
            <v>0</v>
          </cell>
          <cell r="DT226">
            <v>0</v>
          </cell>
          <cell r="DU226">
            <v>0</v>
          </cell>
          <cell r="DV226">
            <v>0</v>
          </cell>
          <cell r="DW226">
            <v>0</v>
          </cell>
          <cell r="DX226">
            <v>0</v>
          </cell>
          <cell r="DY226">
            <v>0</v>
          </cell>
          <cell r="DZ226">
            <v>0</v>
          </cell>
          <cell r="EA226">
            <v>0</v>
          </cell>
          <cell r="EB226">
            <v>0</v>
          </cell>
          <cell r="EC226">
            <v>0</v>
          </cell>
          <cell r="ED226">
            <v>0</v>
          </cell>
          <cell r="EE226">
            <v>0</v>
          </cell>
          <cell r="EF226"/>
          <cell r="EG226">
            <v>0</v>
          </cell>
          <cell r="EH226">
            <v>0</v>
          </cell>
          <cell r="EI226">
            <v>0</v>
          </cell>
          <cell r="EJ226">
            <v>1</v>
          </cell>
          <cell r="EK226">
            <v>1</v>
          </cell>
          <cell r="EL226">
            <v>0</v>
          </cell>
          <cell r="EM226">
            <v>0</v>
          </cell>
          <cell r="EN226">
            <v>0</v>
          </cell>
          <cell r="EO226">
            <v>0</v>
          </cell>
          <cell r="EP226">
            <v>0</v>
          </cell>
          <cell r="EQ226">
            <v>0</v>
          </cell>
          <cell r="ER226">
            <v>0</v>
          </cell>
          <cell r="ES226">
            <v>1</v>
          </cell>
          <cell r="ET226">
            <v>1</v>
          </cell>
          <cell r="EU226">
            <v>0</v>
          </cell>
          <cell r="EV226">
            <v>0</v>
          </cell>
          <cell r="EW226">
            <v>0</v>
          </cell>
          <cell r="EX226">
            <v>0</v>
          </cell>
          <cell r="EY226">
            <v>0</v>
          </cell>
          <cell r="EZ226">
            <v>0</v>
          </cell>
          <cell r="FA226">
            <v>0</v>
          </cell>
          <cell r="FB226">
            <v>0</v>
          </cell>
          <cell r="FC226">
            <v>0</v>
          </cell>
          <cell r="FD226">
            <v>0</v>
          </cell>
          <cell r="FE226">
            <v>0</v>
          </cell>
          <cell r="FF226">
            <v>0</v>
          </cell>
          <cell r="FG226">
            <v>0</v>
          </cell>
          <cell r="FH226">
            <v>0</v>
          </cell>
          <cell r="FI226">
            <v>0</v>
          </cell>
          <cell r="FJ226">
            <v>0</v>
          </cell>
          <cell r="FK226">
            <v>0</v>
          </cell>
          <cell r="FL226">
            <v>0</v>
          </cell>
          <cell r="FM226">
            <v>0</v>
          </cell>
          <cell r="FN226">
            <v>0</v>
          </cell>
          <cell r="FO226">
            <v>0</v>
          </cell>
          <cell r="FP226">
            <v>0</v>
          </cell>
          <cell r="FQ226">
            <v>0</v>
          </cell>
          <cell r="FR226">
            <v>0</v>
          </cell>
          <cell r="FS226">
            <v>0</v>
          </cell>
          <cell r="FT226">
            <v>0</v>
          </cell>
          <cell r="FU226">
            <v>0</v>
          </cell>
          <cell r="FV226">
            <v>0</v>
          </cell>
          <cell r="FW226">
            <v>0</v>
          </cell>
          <cell r="FX226">
            <v>0</v>
          </cell>
          <cell r="FY226">
            <v>0</v>
          </cell>
          <cell r="FZ226">
            <v>0</v>
          </cell>
          <cell r="GA226">
            <v>0</v>
          </cell>
          <cell r="GB226">
            <v>0</v>
          </cell>
          <cell r="GC226">
            <v>0</v>
          </cell>
          <cell r="GD226">
            <v>0</v>
          </cell>
          <cell r="GE226">
            <v>0</v>
          </cell>
          <cell r="GF226">
            <v>0</v>
          </cell>
          <cell r="GG226">
            <v>1</v>
          </cell>
          <cell r="GH226">
            <v>0</v>
          </cell>
          <cell r="GI226">
            <v>0</v>
          </cell>
          <cell r="GJ226">
            <v>0</v>
          </cell>
          <cell r="GK226">
            <v>0</v>
          </cell>
          <cell r="GL226">
            <v>1</v>
          </cell>
          <cell r="GM226">
            <v>0</v>
          </cell>
          <cell r="GN226">
            <v>1</v>
          </cell>
          <cell r="GO226">
            <v>0</v>
          </cell>
          <cell r="GP226">
            <v>1</v>
          </cell>
          <cell r="GQ226">
            <v>1</v>
          </cell>
          <cell r="GR226">
            <v>0</v>
          </cell>
          <cell r="GS226">
            <v>1</v>
          </cell>
          <cell r="GT226">
            <v>1</v>
          </cell>
          <cell r="GU226">
            <v>1</v>
          </cell>
          <cell r="GV226">
            <v>0</v>
          </cell>
          <cell r="GW226">
            <v>3</v>
          </cell>
          <cell r="GX226">
            <v>0</v>
          </cell>
          <cell r="GY226">
            <v>0</v>
          </cell>
          <cell r="GZ226">
            <v>0</v>
          </cell>
          <cell r="HA226">
            <v>0</v>
          </cell>
          <cell r="HB226">
            <v>3</v>
          </cell>
          <cell r="HC226">
            <v>0</v>
          </cell>
          <cell r="HD226">
            <v>0</v>
          </cell>
          <cell r="HE226">
            <v>0</v>
          </cell>
          <cell r="HF226">
            <v>0</v>
          </cell>
          <cell r="HG226"/>
          <cell r="HH226">
            <v>1</v>
          </cell>
          <cell r="HI226">
            <v>0</v>
          </cell>
          <cell r="HJ226">
            <v>0</v>
          </cell>
          <cell r="HK226">
            <v>0</v>
          </cell>
          <cell r="HL226">
            <v>0</v>
          </cell>
          <cell r="HM226">
            <v>1</v>
          </cell>
          <cell r="HN226">
            <v>0</v>
          </cell>
          <cell r="HO226">
            <v>0</v>
          </cell>
          <cell r="HP226"/>
          <cell r="HQ226">
            <v>0</v>
          </cell>
          <cell r="HR226">
            <v>0</v>
          </cell>
          <cell r="HS226">
            <v>1</v>
          </cell>
          <cell r="HT226">
            <v>1</v>
          </cell>
          <cell r="HU226">
            <v>0</v>
          </cell>
          <cell r="HV226">
            <v>3</v>
          </cell>
          <cell r="HW226"/>
          <cell r="HX226">
            <v>1</v>
          </cell>
          <cell r="HY226">
            <v>0</v>
          </cell>
          <cell r="HZ226"/>
          <cell r="IA226">
            <v>1</v>
          </cell>
          <cell r="IB226">
            <v>0</v>
          </cell>
          <cell r="IC226"/>
          <cell r="ID226"/>
          <cell r="IE226"/>
          <cell r="IF226"/>
          <cell r="IG226"/>
          <cell r="IH226"/>
          <cell r="II226"/>
          <cell r="IJ226">
            <v>0</v>
          </cell>
          <cell r="IK226"/>
          <cell r="IL226"/>
          <cell r="IM226"/>
          <cell r="IN226"/>
          <cell r="IO226"/>
          <cell r="IP226"/>
          <cell r="IQ226"/>
          <cell r="IR226"/>
          <cell r="IS226"/>
          <cell r="IT226"/>
          <cell r="IU226"/>
          <cell r="IV226"/>
          <cell r="IW226"/>
          <cell r="IX226"/>
          <cell r="IY226"/>
          <cell r="IZ226"/>
          <cell r="JA226"/>
          <cell r="JB226"/>
          <cell r="JC226"/>
          <cell r="JD226">
            <v>0</v>
          </cell>
          <cell r="JE226"/>
          <cell r="JF226"/>
          <cell r="JG226"/>
          <cell r="JH226"/>
          <cell r="JI226"/>
          <cell r="JJ226"/>
          <cell r="JK226"/>
          <cell r="JL226"/>
          <cell r="JM226"/>
          <cell r="JN226"/>
          <cell r="JO226"/>
          <cell r="JP226"/>
          <cell r="JQ226"/>
          <cell r="JR226"/>
          <cell r="JS226"/>
          <cell r="JT226"/>
          <cell r="JU226"/>
          <cell r="JV226"/>
          <cell r="JW226"/>
          <cell r="JX226"/>
          <cell r="JY226"/>
          <cell r="JZ226"/>
          <cell r="KA226"/>
          <cell r="KB226"/>
          <cell r="KC226"/>
          <cell r="KD226"/>
          <cell r="KE226"/>
          <cell r="KF226"/>
          <cell r="KG226"/>
          <cell r="KH226"/>
          <cell r="KI226"/>
          <cell r="KJ226"/>
          <cell r="KK226"/>
          <cell r="KL226"/>
          <cell r="KM226"/>
          <cell r="KN226"/>
          <cell r="KO226"/>
          <cell r="KP226"/>
          <cell r="KQ226"/>
          <cell r="KR226"/>
          <cell r="KS226"/>
          <cell r="KT226"/>
          <cell r="KU226"/>
          <cell r="KV226"/>
          <cell r="KW226"/>
          <cell r="KX226"/>
          <cell r="KY226"/>
          <cell r="KZ226">
            <v>1</v>
          </cell>
          <cell r="LA226">
            <v>0</v>
          </cell>
          <cell r="LB226">
            <v>0</v>
          </cell>
          <cell r="LC226">
            <v>0</v>
          </cell>
          <cell r="LD226">
            <v>0</v>
          </cell>
          <cell r="LE226">
            <v>3</v>
          </cell>
          <cell r="LF226">
            <v>3</v>
          </cell>
          <cell r="LG226">
            <v>0</v>
          </cell>
          <cell r="LH226">
            <v>3</v>
          </cell>
          <cell r="LI226">
            <v>0</v>
          </cell>
          <cell r="LJ226">
            <v>3</v>
          </cell>
          <cell r="LK226">
            <v>0</v>
          </cell>
          <cell r="LL226">
            <v>3</v>
          </cell>
          <cell r="LM226">
            <v>0</v>
          </cell>
          <cell r="LN226">
            <v>0</v>
          </cell>
          <cell r="LO226">
            <v>3</v>
          </cell>
          <cell r="LP226">
            <v>0</v>
          </cell>
          <cell r="LQ226">
            <v>3</v>
          </cell>
          <cell r="LR226"/>
          <cell r="LS226">
            <v>3</v>
          </cell>
          <cell r="LT226">
            <v>0</v>
          </cell>
          <cell r="LU226"/>
          <cell r="LV226">
            <v>0</v>
          </cell>
          <cell r="LW226">
            <v>0</v>
          </cell>
          <cell r="LX226">
            <v>0</v>
          </cell>
          <cell r="LY226"/>
          <cell r="LZ226"/>
          <cell r="MA226"/>
          <cell r="MB226"/>
          <cell r="MC226"/>
          <cell r="MD226"/>
          <cell r="ME226"/>
          <cell r="MF226"/>
          <cell r="MG226"/>
          <cell r="MH226"/>
          <cell r="MI226"/>
          <cell r="MJ226"/>
          <cell r="MK226"/>
          <cell r="ML226"/>
          <cell r="MM226"/>
          <cell r="MN226"/>
          <cell r="MO226"/>
          <cell r="MP226"/>
          <cell r="MQ226"/>
          <cell r="MR226"/>
          <cell r="MS226"/>
          <cell r="MT226"/>
          <cell r="MU226"/>
          <cell r="MV226"/>
          <cell r="MW226">
            <v>3</v>
          </cell>
          <cell r="MX226"/>
          <cell r="MY226"/>
          <cell r="MZ226"/>
          <cell r="NA226"/>
          <cell r="NB226"/>
          <cell r="NC226"/>
          <cell r="ND226"/>
          <cell r="NE226"/>
          <cell r="NF226"/>
          <cell r="NG226"/>
          <cell r="NH226"/>
          <cell r="NI226"/>
          <cell r="NJ226"/>
          <cell r="NK226"/>
          <cell r="NL226"/>
          <cell r="NM226"/>
          <cell r="NN226"/>
          <cell r="NO226"/>
          <cell r="NP226"/>
          <cell r="NQ226"/>
          <cell r="NR226"/>
          <cell r="NS226"/>
          <cell r="NT226"/>
          <cell r="NU226">
            <v>3</v>
          </cell>
          <cell r="NV226">
            <v>0</v>
          </cell>
          <cell r="NW226">
            <v>0</v>
          </cell>
          <cell r="NX226"/>
          <cell r="NY226"/>
          <cell r="NZ226"/>
          <cell r="OA226"/>
          <cell r="OB226">
            <v>3</v>
          </cell>
          <cell r="OC226"/>
          <cell r="OD226">
            <v>1</v>
          </cell>
          <cell r="OE226">
            <v>1</v>
          </cell>
          <cell r="OF226">
            <v>3</v>
          </cell>
          <cell r="OG226">
            <v>3</v>
          </cell>
          <cell r="OH226"/>
          <cell r="OI226">
            <v>3</v>
          </cell>
          <cell r="OJ226">
            <v>1</v>
          </cell>
          <cell r="OK226">
            <v>1</v>
          </cell>
          <cell r="OL226">
            <v>3</v>
          </cell>
          <cell r="OM226">
            <v>3</v>
          </cell>
          <cell r="ON226">
            <v>3</v>
          </cell>
          <cell r="OO226">
            <v>3</v>
          </cell>
          <cell r="OP226"/>
          <cell r="OQ226">
            <v>1</v>
          </cell>
          <cell r="OR226">
            <v>0</v>
          </cell>
          <cell r="OS226">
            <v>3</v>
          </cell>
          <cell r="OT226"/>
          <cell r="OU226"/>
          <cell r="OV226"/>
          <cell r="OW226"/>
          <cell r="OX226"/>
          <cell r="OY226"/>
          <cell r="OZ226"/>
          <cell r="PA226"/>
          <cell r="PB226">
            <v>0</v>
          </cell>
          <cell r="PC226"/>
          <cell r="PD226"/>
          <cell r="PE226"/>
          <cell r="PF226"/>
          <cell r="PG226">
            <v>0</v>
          </cell>
          <cell r="PH226"/>
          <cell r="PI226"/>
          <cell r="PJ226"/>
          <cell r="PK226">
            <v>0</v>
          </cell>
          <cell r="PL226"/>
          <cell r="PM226"/>
          <cell r="PN226"/>
          <cell r="PO226"/>
          <cell r="PP226"/>
          <cell r="PQ226">
            <v>3</v>
          </cell>
          <cell r="PR226"/>
          <cell r="PS226"/>
          <cell r="PT226"/>
          <cell r="PU226"/>
          <cell r="PV226"/>
          <cell r="PW226"/>
          <cell r="PX226"/>
          <cell r="PY226"/>
          <cell r="PZ226"/>
          <cell r="QA226"/>
          <cell r="QB226"/>
          <cell r="QC226"/>
          <cell r="QD226"/>
          <cell r="QE226"/>
          <cell r="QF226"/>
          <cell r="QG226"/>
          <cell r="QH226"/>
          <cell r="QI226"/>
          <cell r="QJ226"/>
          <cell r="QK226"/>
          <cell r="QL226"/>
          <cell r="QM226"/>
          <cell r="QN226"/>
          <cell r="QO226"/>
          <cell r="QP226"/>
          <cell r="QQ226"/>
          <cell r="QR226"/>
          <cell r="QS226"/>
          <cell r="QT226"/>
          <cell r="QU226"/>
          <cell r="QV226">
            <v>0</v>
          </cell>
          <cell r="QW226">
            <v>0</v>
          </cell>
          <cell r="QX226">
            <v>0</v>
          </cell>
          <cell r="QY226">
            <v>3</v>
          </cell>
          <cell r="QZ226"/>
          <cell r="RA226">
            <v>3</v>
          </cell>
          <cell r="RB226">
            <v>3</v>
          </cell>
          <cell r="RC226">
            <v>3</v>
          </cell>
          <cell r="RD226">
            <v>0</v>
          </cell>
          <cell r="RE226">
            <v>0</v>
          </cell>
          <cell r="RF226">
            <v>3</v>
          </cell>
          <cell r="RG226">
            <v>0</v>
          </cell>
          <cell r="RH226">
            <v>0</v>
          </cell>
          <cell r="RI226">
            <v>0</v>
          </cell>
          <cell r="RJ226">
            <v>3</v>
          </cell>
          <cell r="RK226"/>
          <cell r="RL226"/>
          <cell r="RM226"/>
          <cell r="RN226"/>
          <cell r="RO226"/>
          <cell r="RP226"/>
          <cell r="RQ226"/>
          <cell r="RR226"/>
          <cell r="RS226"/>
          <cell r="RT226"/>
          <cell r="RU226"/>
          <cell r="RV226"/>
          <cell r="RW226"/>
          <cell r="RX226"/>
          <cell r="RY226"/>
          <cell r="RZ226"/>
          <cell r="SA226">
            <v>1</v>
          </cell>
          <cell r="SB226"/>
          <cell r="SC226"/>
          <cell r="SD226"/>
          <cell r="SE226"/>
          <cell r="SF226"/>
          <cell r="SG226"/>
          <cell r="SH226"/>
          <cell r="SI226"/>
          <cell r="SJ226">
            <v>3</v>
          </cell>
          <cell r="SK226">
            <v>3</v>
          </cell>
          <cell r="SL226"/>
          <cell r="SM226"/>
          <cell r="SN226">
            <v>3</v>
          </cell>
          <cell r="SO226">
            <v>0</v>
          </cell>
          <cell r="SP226"/>
          <cell r="SQ226"/>
          <cell r="SR226"/>
          <cell r="SS226"/>
          <cell r="ST226"/>
          <cell r="SU226"/>
          <cell r="SV226"/>
          <cell r="SW226"/>
          <cell r="SX226"/>
          <cell r="SY226"/>
          <cell r="SZ226"/>
          <cell r="TA226"/>
          <cell r="TB226">
            <v>0</v>
          </cell>
          <cell r="TC226">
            <v>0</v>
          </cell>
          <cell r="TD226">
            <v>0</v>
          </cell>
          <cell r="TE226">
            <v>0</v>
          </cell>
          <cell r="TF226">
            <v>0</v>
          </cell>
          <cell r="TG226">
            <v>0</v>
          </cell>
          <cell r="TH226">
            <v>0</v>
          </cell>
          <cell r="TI226">
            <v>0</v>
          </cell>
          <cell r="TJ226">
            <v>0</v>
          </cell>
          <cell r="TK226"/>
          <cell r="TL226"/>
          <cell r="TM226"/>
          <cell r="TN226">
            <v>1</v>
          </cell>
          <cell r="TO226">
            <v>0</v>
          </cell>
          <cell r="TP226">
            <v>0</v>
          </cell>
          <cell r="TQ226">
            <v>0</v>
          </cell>
          <cell r="TR226"/>
          <cell r="TS226">
            <v>3</v>
          </cell>
          <cell r="TT226">
            <v>0</v>
          </cell>
          <cell r="TU226">
            <v>0</v>
          </cell>
          <cell r="TV226">
            <v>0</v>
          </cell>
          <cell r="TW226">
            <v>0</v>
          </cell>
          <cell r="TX226"/>
          <cell r="TY226"/>
          <cell r="TZ226"/>
          <cell r="UA226"/>
          <cell r="UB226"/>
          <cell r="UC226">
            <v>0</v>
          </cell>
          <cell r="UD226">
            <v>0</v>
          </cell>
          <cell r="UE226">
            <v>1</v>
          </cell>
          <cell r="UF226">
            <v>0</v>
          </cell>
          <cell r="UG226">
            <v>1</v>
          </cell>
          <cell r="UH226">
            <v>1</v>
          </cell>
          <cell r="UI226">
            <v>0</v>
          </cell>
          <cell r="UJ226">
            <v>1</v>
          </cell>
          <cell r="UK226">
            <v>1</v>
          </cell>
          <cell r="UL226">
            <v>0</v>
          </cell>
          <cell r="UM226"/>
          <cell r="UN226"/>
          <cell r="UO226"/>
          <cell r="UP226"/>
          <cell r="UQ226"/>
          <cell r="UR226"/>
          <cell r="US226"/>
          <cell r="UT226"/>
          <cell r="UU226"/>
          <cell r="UV226"/>
          <cell r="UW226"/>
          <cell r="UX226"/>
          <cell r="UY226"/>
          <cell r="UZ226"/>
          <cell r="VA226"/>
          <cell r="VB226"/>
          <cell r="VC226"/>
          <cell r="VD226"/>
          <cell r="VE226"/>
          <cell r="VF226"/>
          <cell r="VG226"/>
          <cell r="VH226"/>
          <cell r="VI226">
            <v>3</v>
          </cell>
          <cell r="VJ226">
            <v>3</v>
          </cell>
          <cell r="VK226">
            <v>3</v>
          </cell>
          <cell r="VL226">
            <v>3</v>
          </cell>
          <cell r="VM226"/>
          <cell r="VN226">
            <v>0</v>
          </cell>
          <cell r="VO226">
            <v>0</v>
          </cell>
          <cell r="VP226"/>
          <cell r="VQ226">
            <v>0</v>
          </cell>
          <cell r="VR226">
            <v>1</v>
          </cell>
          <cell r="VS226">
            <v>1</v>
          </cell>
          <cell r="VT226">
            <v>0</v>
          </cell>
          <cell r="VU226">
            <v>0</v>
          </cell>
          <cell r="VV226">
            <v>0</v>
          </cell>
          <cell r="VW226">
            <v>0</v>
          </cell>
          <cell r="VX226"/>
          <cell r="VY226"/>
          <cell r="VZ226"/>
          <cell r="WA226"/>
          <cell r="WB226"/>
          <cell r="WC226"/>
          <cell r="WD226"/>
          <cell r="WE226"/>
          <cell r="WF226"/>
          <cell r="WG226"/>
          <cell r="WH226"/>
          <cell r="WI226"/>
          <cell r="WJ226"/>
          <cell r="WK226"/>
          <cell r="WL226"/>
          <cell r="WM226">
            <v>1</v>
          </cell>
          <cell r="WN226">
            <v>0</v>
          </cell>
          <cell r="WO226"/>
          <cell r="WP226"/>
          <cell r="WQ226"/>
          <cell r="WR226"/>
          <cell r="WS226"/>
          <cell r="WT226"/>
          <cell r="WU226"/>
          <cell r="WV226"/>
          <cell r="WW226"/>
          <cell r="WX226"/>
          <cell r="WY226"/>
          <cell r="WZ226"/>
          <cell r="XA226"/>
          <cell r="XB226"/>
          <cell r="XC226"/>
          <cell r="XD226"/>
          <cell r="XE226"/>
          <cell r="XF226"/>
          <cell r="XG226"/>
          <cell r="XH226"/>
          <cell r="XI226"/>
          <cell r="XJ226"/>
          <cell r="XK226"/>
          <cell r="XL226"/>
          <cell r="XM226"/>
          <cell r="XN226"/>
          <cell r="XO226"/>
          <cell r="XP226"/>
          <cell r="XQ226"/>
          <cell r="XR226"/>
          <cell r="XS226">
            <v>0</v>
          </cell>
          <cell r="XT226">
            <v>0</v>
          </cell>
          <cell r="XU226">
            <v>0</v>
          </cell>
          <cell r="XV226">
            <v>0</v>
          </cell>
        </row>
        <row r="227">
          <cell r="E227">
            <v>0</v>
          </cell>
          <cell r="F227">
            <v>0</v>
          </cell>
          <cell r="G227">
            <v>0</v>
          </cell>
          <cell r="H227">
            <v>0</v>
          </cell>
          <cell r="I227">
            <v>0</v>
          </cell>
          <cell r="J227">
            <v>0</v>
          </cell>
          <cell r="K227">
            <v>0</v>
          </cell>
          <cell r="L227">
            <v>0</v>
          </cell>
          <cell r="M227">
            <v>0</v>
          </cell>
          <cell r="N227">
            <v>0</v>
          </cell>
          <cell r="O227"/>
          <cell r="P227">
            <v>0</v>
          </cell>
          <cell r="Q227">
            <v>0</v>
          </cell>
          <cell r="R227">
            <v>0</v>
          </cell>
          <cell r="S227">
            <v>0</v>
          </cell>
          <cell r="T227">
            <v>0</v>
          </cell>
          <cell r="U227">
            <v>0</v>
          </cell>
          <cell r="V227">
            <v>0</v>
          </cell>
          <cell r="W227">
            <v>0</v>
          </cell>
          <cell r="X227">
            <v>0</v>
          </cell>
          <cell r="Y227">
            <v>0</v>
          </cell>
          <cell r="Z227"/>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cell r="AZ227">
            <v>0</v>
          </cell>
          <cell r="BA227"/>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3</v>
          </cell>
          <cell r="CF227">
            <v>3</v>
          </cell>
          <cell r="CG227">
            <v>3</v>
          </cell>
          <cell r="CH227">
            <v>3</v>
          </cell>
          <cell r="CI227">
            <v>3</v>
          </cell>
          <cell r="CJ227">
            <v>3</v>
          </cell>
          <cell r="CK227">
            <v>3</v>
          </cell>
          <cell r="CL227">
            <v>3</v>
          </cell>
          <cell r="CM227"/>
          <cell r="CN227">
            <v>3</v>
          </cell>
          <cell r="CO227">
            <v>3</v>
          </cell>
          <cell r="CP227">
            <v>3</v>
          </cell>
          <cell r="CQ227">
            <v>3</v>
          </cell>
          <cell r="CR227"/>
          <cell r="CS227">
            <v>3</v>
          </cell>
          <cell r="CT227">
            <v>3</v>
          </cell>
          <cell r="CU227">
            <v>3</v>
          </cell>
          <cell r="CV227">
            <v>3</v>
          </cell>
          <cell r="CW227">
            <v>3</v>
          </cell>
          <cell r="CX227">
            <v>0</v>
          </cell>
          <cell r="CY227">
            <v>0</v>
          </cell>
          <cell r="CZ227">
            <v>3</v>
          </cell>
          <cell r="DA227">
            <v>0</v>
          </cell>
          <cell r="DB227">
            <v>0</v>
          </cell>
          <cell r="DC227">
            <v>0</v>
          </cell>
          <cell r="DD227">
            <v>0</v>
          </cell>
          <cell r="DE227">
            <v>0</v>
          </cell>
          <cell r="DF227">
            <v>0</v>
          </cell>
          <cell r="DG227">
            <v>0</v>
          </cell>
          <cell r="DH227">
            <v>0</v>
          </cell>
          <cell r="DI227">
            <v>0</v>
          </cell>
          <cell r="DJ227">
            <v>0</v>
          </cell>
          <cell r="DK227">
            <v>0</v>
          </cell>
          <cell r="DL227">
            <v>0</v>
          </cell>
          <cell r="DM227">
            <v>0</v>
          </cell>
          <cell r="DN227">
            <v>0</v>
          </cell>
          <cell r="DO227">
            <v>0</v>
          </cell>
          <cell r="DP227">
            <v>0</v>
          </cell>
          <cell r="DQ227">
            <v>0</v>
          </cell>
          <cell r="DR227">
            <v>0</v>
          </cell>
          <cell r="DS227">
            <v>0</v>
          </cell>
          <cell r="DT227">
            <v>0</v>
          </cell>
          <cell r="DU227">
            <v>0</v>
          </cell>
          <cell r="DV227">
            <v>3</v>
          </cell>
          <cell r="DW227">
            <v>0</v>
          </cell>
          <cell r="DX227">
            <v>0</v>
          </cell>
          <cell r="DY227">
            <v>0</v>
          </cell>
          <cell r="DZ227">
            <v>0</v>
          </cell>
          <cell r="EA227">
            <v>0</v>
          </cell>
          <cell r="EB227"/>
          <cell r="EC227">
            <v>3</v>
          </cell>
          <cell r="ED227">
            <v>0</v>
          </cell>
          <cell r="EE227">
            <v>0</v>
          </cell>
          <cell r="EF227">
            <v>0</v>
          </cell>
          <cell r="EG227">
            <v>0</v>
          </cell>
          <cell r="EH227">
            <v>0</v>
          </cell>
          <cell r="EI227">
            <v>0</v>
          </cell>
          <cell r="EJ227">
            <v>0</v>
          </cell>
          <cell r="EK227">
            <v>0</v>
          </cell>
          <cell r="EL227"/>
          <cell r="EM227">
            <v>0</v>
          </cell>
          <cell r="EN227">
            <v>0</v>
          </cell>
          <cell r="EO227">
            <v>0</v>
          </cell>
          <cell r="EP227">
            <v>0</v>
          </cell>
          <cell r="EQ227">
            <v>0</v>
          </cell>
          <cell r="ER227">
            <v>0</v>
          </cell>
          <cell r="ES227">
            <v>0</v>
          </cell>
          <cell r="ET227">
            <v>0</v>
          </cell>
          <cell r="EU227">
            <v>0</v>
          </cell>
          <cell r="EV227">
            <v>0</v>
          </cell>
          <cell r="EW227">
            <v>0</v>
          </cell>
          <cell r="EX227">
            <v>0</v>
          </cell>
          <cell r="EY227"/>
          <cell r="EZ227">
            <v>0</v>
          </cell>
          <cell r="FA227">
            <v>0</v>
          </cell>
          <cell r="FB227">
            <v>0</v>
          </cell>
          <cell r="FC227">
            <v>0</v>
          </cell>
          <cell r="FD227">
            <v>3</v>
          </cell>
          <cell r="FE227">
            <v>0</v>
          </cell>
          <cell r="FF227">
            <v>3</v>
          </cell>
          <cell r="FG227">
            <v>3</v>
          </cell>
          <cell r="FH227">
            <v>3</v>
          </cell>
          <cell r="FI227">
            <v>3</v>
          </cell>
          <cell r="FJ227">
            <v>0</v>
          </cell>
          <cell r="FK227">
            <v>3</v>
          </cell>
          <cell r="FL227">
            <v>3</v>
          </cell>
          <cell r="FM227">
            <v>0</v>
          </cell>
          <cell r="FN227">
            <v>0</v>
          </cell>
          <cell r="FO227">
            <v>0</v>
          </cell>
          <cell r="FP227">
            <v>3</v>
          </cell>
          <cell r="FQ227">
            <v>0</v>
          </cell>
          <cell r="FR227">
            <v>3</v>
          </cell>
          <cell r="FS227">
            <v>3</v>
          </cell>
          <cell r="FT227">
            <v>3</v>
          </cell>
          <cell r="FU227">
            <v>3</v>
          </cell>
          <cell r="FV227">
            <v>3</v>
          </cell>
          <cell r="FW227">
            <v>3</v>
          </cell>
          <cell r="FX227">
            <v>3</v>
          </cell>
          <cell r="FY227">
            <v>3</v>
          </cell>
          <cell r="FZ227">
            <v>3</v>
          </cell>
          <cell r="GA227">
            <v>3</v>
          </cell>
          <cell r="GB227"/>
          <cell r="GC227">
            <v>3</v>
          </cell>
          <cell r="GD227">
            <v>0</v>
          </cell>
          <cell r="GE227"/>
          <cell r="GF227">
            <v>0</v>
          </cell>
          <cell r="GG227">
            <v>0</v>
          </cell>
          <cell r="GH227">
            <v>0</v>
          </cell>
          <cell r="GI227">
            <v>3</v>
          </cell>
          <cell r="GJ227">
            <v>0</v>
          </cell>
          <cell r="GK227">
            <v>3</v>
          </cell>
          <cell r="GL227">
            <v>0</v>
          </cell>
          <cell r="GM227">
            <v>0</v>
          </cell>
          <cell r="GN227">
            <v>0</v>
          </cell>
          <cell r="GO227">
            <v>0</v>
          </cell>
          <cell r="GP227">
            <v>0</v>
          </cell>
          <cell r="GQ227">
            <v>0</v>
          </cell>
          <cell r="GR227">
            <v>0</v>
          </cell>
          <cell r="GS227">
            <v>0</v>
          </cell>
          <cell r="GT227">
            <v>0</v>
          </cell>
          <cell r="GU227">
            <v>0</v>
          </cell>
          <cell r="GV227">
            <v>0</v>
          </cell>
          <cell r="GW227">
            <v>3</v>
          </cell>
          <cell r="GX227">
            <v>0</v>
          </cell>
          <cell r="GY227">
            <v>0</v>
          </cell>
          <cell r="GZ227">
            <v>0</v>
          </cell>
          <cell r="HA227">
            <v>0</v>
          </cell>
          <cell r="HB227">
            <v>0</v>
          </cell>
          <cell r="HC227">
            <v>0</v>
          </cell>
          <cell r="HD227">
            <v>0</v>
          </cell>
          <cell r="HE227">
            <v>0</v>
          </cell>
          <cell r="HF227"/>
          <cell r="HG227">
            <v>0</v>
          </cell>
          <cell r="HH227">
            <v>0</v>
          </cell>
          <cell r="HI227">
            <v>0</v>
          </cell>
          <cell r="HJ227">
            <v>0</v>
          </cell>
          <cell r="HK227">
            <v>0</v>
          </cell>
          <cell r="HL227">
            <v>0</v>
          </cell>
          <cell r="HM227">
            <v>0</v>
          </cell>
          <cell r="HN227">
            <v>0</v>
          </cell>
          <cell r="HO227">
            <v>0</v>
          </cell>
          <cell r="HP227"/>
          <cell r="HQ227">
            <v>0</v>
          </cell>
          <cell r="HR227">
            <v>3</v>
          </cell>
          <cell r="HS227">
            <v>0</v>
          </cell>
          <cell r="HT227">
            <v>0</v>
          </cell>
          <cell r="HU227">
            <v>0</v>
          </cell>
          <cell r="HV227">
            <v>0</v>
          </cell>
          <cell r="HW227">
            <v>0</v>
          </cell>
          <cell r="HX227">
            <v>0</v>
          </cell>
          <cell r="HY227"/>
          <cell r="HZ227">
            <v>0</v>
          </cell>
          <cell r="IA227">
            <v>0</v>
          </cell>
          <cell r="IB227">
            <v>0</v>
          </cell>
          <cell r="IC227">
            <v>0</v>
          </cell>
          <cell r="ID227">
            <v>0</v>
          </cell>
          <cell r="IE227">
            <v>0</v>
          </cell>
          <cell r="IF227">
            <v>0</v>
          </cell>
          <cell r="IG227">
            <v>0</v>
          </cell>
          <cell r="IH227">
            <v>0</v>
          </cell>
          <cell r="II227"/>
          <cell r="IJ227">
            <v>0</v>
          </cell>
          <cell r="IK227">
            <v>0</v>
          </cell>
          <cell r="IL227">
            <v>0</v>
          </cell>
          <cell r="IM227">
            <v>0</v>
          </cell>
          <cell r="IN227"/>
          <cell r="IO227">
            <v>0</v>
          </cell>
          <cell r="IP227">
            <v>0</v>
          </cell>
          <cell r="IQ227">
            <v>0</v>
          </cell>
          <cell r="IR227">
            <v>0</v>
          </cell>
          <cell r="IS227">
            <v>0</v>
          </cell>
          <cell r="IT227">
            <v>0</v>
          </cell>
          <cell r="IU227">
            <v>0</v>
          </cell>
          <cell r="IV227">
            <v>0</v>
          </cell>
          <cell r="IW227"/>
          <cell r="IX227">
            <v>0</v>
          </cell>
          <cell r="IY227">
            <v>0</v>
          </cell>
          <cell r="IZ227">
            <v>0</v>
          </cell>
          <cell r="JA227">
            <v>0</v>
          </cell>
          <cell r="JB227">
            <v>3</v>
          </cell>
          <cell r="JC227">
            <v>0</v>
          </cell>
          <cell r="JD227">
            <v>3</v>
          </cell>
          <cell r="JE227">
            <v>0</v>
          </cell>
          <cell r="JF227">
            <v>0</v>
          </cell>
          <cell r="JG227"/>
          <cell r="JH227">
            <v>0</v>
          </cell>
          <cell r="JI227"/>
          <cell r="JJ227">
            <v>0</v>
          </cell>
          <cell r="JK227">
            <v>0</v>
          </cell>
          <cell r="JL227">
            <v>0</v>
          </cell>
          <cell r="JM227">
            <v>0</v>
          </cell>
          <cell r="JN227">
            <v>0</v>
          </cell>
          <cell r="JO227">
            <v>3</v>
          </cell>
          <cell r="JP227">
            <v>0</v>
          </cell>
          <cell r="JQ227">
            <v>0</v>
          </cell>
          <cell r="JR227">
            <v>0</v>
          </cell>
          <cell r="JS227">
            <v>0</v>
          </cell>
          <cell r="JT227">
            <v>0</v>
          </cell>
          <cell r="JU227">
            <v>0</v>
          </cell>
          <cell r="JV227">
            <v>0</v>
          </cell>
          <cell r="JW227">
            <v>0</v>
          </cell>
          <cell r="JX227">
            <v>0</v>
          </cell>
          <cell r="JY227">
            <v>0</v>
          </cell>
          <cell r="JZ227">
            <v>0</v>
          </cell>
          <cell r="KA227">
            <v>0</v>
          </cell>
          <cell r="KB227">
            <v>0</v>
          </cell>
          <cell r="KC227">
            <v>0</v>
          </cell>
          <cell r="KD227">
            <v>0</v>
          </cell>
          <cell r="KE227">
            <v>0</v>
          </cell>
          <cell r="KF227">
            <v>0</v>
          </cell>
          <cell r="KG227">
            <v>0</v>
          </cell>
          <cell r="KH227"/>
          <cell r="KI227">
            <v>0</v>
          </cell>
          <cell r="KJ227">
            <v>0</v>
          </cell>
          <cell r="KK227">
            <v>0</v>
          </cell>
          <cell r="KL227">
            <v>0</v>
          </cell>
          <cell r="KM227">
            <v>0</v>
          </cell>
          <cell r="KN227">
            <v>0</v>
          </cell>
          <cell r="KO227">
            <v>0</v>
          </cell>
          <cell r="KP227">
            <v>0</v>
          </cell>
          <cell r="KQ227">
            <v>0</v>
          </cell>
          <cell r="KR227">
            <v>0</v>
          </cell>
          <cell r="KS227">
            <v>0</v>
          </cell>
          <cell r="KT227">
            <v>0</v>
          </cell>
          <cell r="KU227">
            <v>0</v>
          </cell>
          <cell r="KV227">
            <v>0</v>
          </cell>
          <cell r="KW227">
            <v>0</v>
          </cell>
          <cell r="KX227">
            <v>0</v>
          </cell>
          <cell r="KY227">
            <v>0</v>
          </cell>
          <cell r="KZ227">
            <v>0</v>
          </cell>
          <cell r="LA227">
            <v>0</v>
          </cell>
          <cell r="LB227">
            <v>0</v>
          </cell>
          <cell r="LC227">
            <v>0</v>
          </cell>
          <cell r="LD227">
            <v>0</v>
          </cell>
          <cell r="LE227">
            <v>0</v>
          </cell>
          <cell r="LF227">
            <v>0</v>
          </cell>
          <cell r="LG227">
            <v>0</v>
          </cell>
          <cell r="LH227">
            <v>0</v>
          </cell>
          <cell r="LI227">
            <v>3</v>
          </cell>
          <cell r="LJ227">
            <v>0</v>
          </cell>
          <cell r="LK227">
            <v>0</v>
          </cell>
          <cell r="LL227">
            <v>0</v>
          </cell>
          <cell r="LM227">
            <v>0</v>
          </cell>
          <cell r="LN227">
            <v>0</v>
          </cell>
          <cell r="LO227">
            <v>0</v>
          </cell>
          <cell r="LP227">
            <v>0</v>
          </cell>
          <cell r="LQ227">
            <v>0</v>
          </cell>
          <cell r="LR227"/>
          <cell r="LS227">
            <v>0</v>
          </cell>
          <cell r="LT227">
            <v>0</v>
          </cell>
          <cell r="LU227">
            <v>0</v>
          </cell>
          <cell r="LV227">
            <v>0</v>
          </cell>
          <cell r="LW227">
            <v>0</v>
          </cell>
          <cell r="LX227">
            <v>0</v>
          </cell>
          <cell r="LY227">
            <v>0</v>
          </cell>
          <cell r="LZ227">
            <v>0</v>
          </cell>
          <cell r="MA227">
            <v>0</v>
          </cell>
          <cell r="MB227">
            <v>0</v>
          </cell>
          <cell r="MC227">
            <v>0</v>
          </cell>
          <cell r="MD227">
            <v>0</v>
          </cell>
          <cell r="ME227">
            <v>0</v>
          </cell>
          <cell r="MF227">
            <v>0</v>
          </cell>
          <cell r="MG227">
            <v>0</v>
          </cell>
          <cell r="MH227">
            <v>3</v>
          </cell>
          <cell r="MI227">
            <v>3</v>
          </cell>
          <cell r="MJ227">
            <v>3</v>
          </cell>
          <cell r="MK227">
            <v>0</v>
          </cell>
          <cell r="ML227">
            <v>0</v>
          </cell>
          <cell r="MM227">
            <v>0</v>
          </cell>
          <cell r="MN227">
            <v>0</v>
          </cell>
          <cell r="MO227">
            <v>3</v>
          </cell>
          <cell r="MP227">
            <v>0</v>
          </cell>
          <cell r="MQ227"/>
          <cell r="MR227">
            <v>0</v>
          </cell>
          <cell r="MS227">
            <v>3</v>
          </cell>
          <cell r="MT227">
            <v>0</v>
          </cell>
          <cell r="MU227">
            <v>0</v>
          </cell>
          <cell r="MV227">
            <v>3</v>
          </cell>
          <cell r="MW227">
            <v>0</v>
          </cell>
          <cell r="MX227">
            <v>0</v>
          </cell>
          <cell r="MY227">
            <v>3</v>
          </cell>
          <cell r="MZ227">
            <v>3</v>
          </cell>
          <cell r="NA227">
            <v>3</v>
          </cell>
          <cell r="NB227">
            <v>3</v>
          </cell>
          <cell r="NC227">
            <v>3</v>
          </cell>
          <cell r="ND227">
            <v>3</v>
          </cell>
          <cell r="NE227">
            <v>3</v>
          </cell>
          <cell r="NF227">
            <v>3</v>
          </cell>
          <cell r="NG227">
            <v>3</v>
          </cell>
          <cell r="NH227">
            <v>3</v>
          </cell>
          <cell r="NI227">
            <v>3</v>
          </cell>
          <cell r="NJ227">
            <v>3</v>
          </cell>
          <cell r="NK227">
            <v>3</v>
          </cell>
          <cell r="NL227">
            <v>3</v>
          </cell>
          <cell r="NM227">
            <v>3</v>
          </cell>
          <cell r="NN227">
            <v>3</v>
          </cell>
          <cell r="NO227">
            <v>3</v>
          </cell>
          <cell r="NP227">
            <v>3</v>
          </cell>
          <cell r="NQ227">
            <v>0</v>
          </cell>
          <cell r="NR227">
            <v>0</v>
          </cell>
          <cell r="NS227"/>
          <cell r="NT227"/>
          <cell r="NU227">
            <v>3</v>
          </cell>
          <cell r="NV227">
            <v>3</v>
          </cell>
          <cell r="NW227">
            <v>3</v>
          </cell>
          <cell r="NX227">
            <v>3</v>
          </cell>
          <cell r="NY227">
            <v>3</v>
          </cell>
          <cell r="NZ227">
            <v>3</v>
          </cell>
          <cell r="OA227">
            <v>3</v>
          </cell>
          <cell r="OB227">
            <v>3</v>
          </cell>
          <cell r="OC227"/>
          <cell r="OD227">
            <v>3</v>
          </cell>
          <cell r="OE227">
            <v>3</v>
          </cell>
          <cell r="OF227">
            <v>3</v>
          </cell>
          <cell r="OG227">
            <v>3</v>
          </cell>
          <cell r="OH227"/>
          <cell r="OI227">
            <v>3</v>
          </cell>
          <cell r="OJ227">
            <v>3</v>
          </cell>
          <cell r="OK227">
            <v>3</v>
          </cell>
          <cell r="OL227">
            <v>3</v>
          </cell>
          <cell r="OM227">
            <v>3</v>
          </cell>
          <cell r="ON227">
            <v>3</v>
          </cell>
          <cell r="OO227">
            <v>3</v>
          </cell>
          <cell r="OP227"/>
          <cell r="OQ227">
            <v>3</v>
          </cell>
          <cell r="OR227">
            <v>3</v>
          </cell>
          <cell r="OS227">
            <v>3</v>
          </cell>
          <cell r="OT227"/>
          <cell r="OU227">
            <v>0</v>
          </cell>
          <cell r="OV227">
            <v>3</v>
          </cell>
          <cell r="OW227">
            <v>0</v>
          </cell>
          <cell r="OX227">
            <v>3</v>
          </cell>
          <cell r="OY227">
            <v>3</v>
          </cell>
          <cell r="OZ227">
            <v>3</v>
          </cell>
          <cell r="PA227">
            <v>3</v>
          </cell>
          <cell r="PB227">
            <v>3</v>
          </cell>
          <cell r="PC227">
            <v>3</v>
          </cell>
          <cell r="PD227">
            <v>3</v>
          </cell>
          <cell r="PE227">
            <v>3</v>
          </cell>
          <cell r="PF227">
            <v>3</v>
          </cell>
          <cell r="PG227">
            <v>0</v>
          </cell>
          <cell r="PH227">
            <v>0</v>
          </cell>
          <cell r="PI227">
            <v>3</v>
          </cell>
          <cell r="PJ227">
            <v>3</v>
          </cell>
          <cell r="PK227">
            <v>3</v>
          </cell>
          <cell r="PL227">
            <v>3</v>
          </cell>
          <cell r="PM227">
            <v>3</v>
          </cell>
          <cell r="PN227">
            <v>3</v>
          </cell>
          <cell r="PO227">
            <v>3</v>
          </cell>
          <cell r="PP227">
            <v>3</v>
          </cell>
          <cell r="PQ227">
            <v>3</v>
          </cell>
          <cell r="PR227">
            <v>3</v>
          </cell>
          <cell r="PS227">
            <v>3</v>
          </cell>
          <cell r="PT227">
            <v>3</v>
          </cell>
          <cell r="PU227">
            <v>0</v>
          </cell>
          <cell r="PV227">
            <v>0</v>
          </cell>
          <cell r="PW227">
            <v>0</v>
          </cell>
          <cell r="PX227">
            <v>0</v>
          </cell>
          <cell r="PY227">
            <v>0</v>
          </cell>
          <cell r="PZ227">
            <v>0</v>
          </cell>
          <cell r="QA227"/>
          <cell r="QB227">
            <v>0</v>
          </cell>
          <cell r="QC227">
            <v>0</v>
          </cell>
          <cell r="QD227">
            <v>0</v>
          </cell>
          <cell r="QE227">
            <v>0</v>
          </cell>
          <cell r="QF227">
            <v>0</v>
          </cell>
          <cell r="QG227">
            <v>0</v>
          </cell>
          <cell r="QH227">
            <v>0</v>
          </cell>
          <cell r="QI227">
            <v>0</v>
          </cell>
          <cell r="QJ227">
            <v>0</v>
          </cell>
          <cell r="QK227">
            <v>0</v>
          </cell>
          <cell r="QL227">
            <v>0</v>
          </cell>
          <cell r="QM227">
            <v>0</v>
          </cell>
          <cell r="QN227">
            <v>0</v>
          </cell>
          <cell r="QO227">
            <v>0</v>
          </cell>
          <cell r="QP227">
            <v>0</v>
          </cell>
          <cell r="QQ227">
            <v>0</v>
          </cell>
          <cell r="QR227">
            <v>0</v>
          </cell>
          <cell r="QS227">
            <v>0</v>
          </cell>
          <cell r="QT227">
            <v>0</v>
          </cell>
          <cell r="QU227">
            <v>0</v>
          </cell>
          <cell r="QV227">
            <v>0</v>
          </cell>
          <cell r="QW227">
            <v>0</v>
          </cell>
          <cell r="QX227">
            <v>0</v>
          </cell>
          <cell r="QY227">
            <v>0</v>
          </cell>
          <cell r="QZ227"/>
          <cell r="RA227">
            <v>0</v>
          </cell>
          <cell r="RB227">
            <v>0</v>
          </cell>
          <cell r="RC227">
            <v>0</v>
          </cell>
          <cell r="RD227">
            <v>0</v>
          </cell>
          <cell r="RE227">
            <v>0</v>
          </cell>
          <cell r="RF227">
            <v>0</v>
          </cell>
          <cell r="RG227">
            <v>0</v>
          </cell>
          <cell r="RH227">
            <v>0</v>
          </cell>
          <cell r="RI227">
            <v>0</v>
          </cell>
          <cell r="RJ227">
            <v>0</v>
          </cell>
          <cell r="RK227">
            <v>3</v>
          </cell>
          <cell r="RL227">
            <v>3</v>
          </cell>
          <cell r="RM227"/>
          <cell r="RN227">
            <v>3</v>
          </cell>
          <cell r="RO227">
            <v>3</v>
          </cell>
          <cell r="RP227">
            <v>3</v>
          </cell>
          <cell r="RQ227">
            <v>3</v>
          </cell>
          <cell r="RR227">
            <v>3</v>
          </cell>
          <cell r="RS227">
            <v>3</v>
          </cell>
          <cell r="RT227">
            <v>3</v>
          </cell>
          <cell r="RU227">
            <v>0</v>
          </cell>
          <cell r="RV227">
            <v>0</v>
          </cell>
          <cell r="RW227">
            <v>0</v>
          </cell>
          <cell r="RX227">
            <v>0</v>
          </cell>
          <cell r="RY227"/>
          <cell r="RZ227">
            <v>0</v>
          </cell>
          <cell r="SA227">
            <v>0</v>
          </cell>
          <cell r="SB227">
            <v>0</v>
          </cell>
          <cell r="SC227"/>
          <cell r="SD227">
            <v>0</v>
          </cell>
          <cell r="SE227">
            <v>0</v>
          </cell>
          <cell r="SF227">
            <v>0</v>
          </cell>
          <cell r="SG227">
            <v>0</v>
          </cell>
          <cell r="SH227">
            <v>0</v>
          </cell>
          <cell r="SI227">
            <v>0</v>
          </cell>
          <cell r="SJ227">
            <v>0</v>
          </cell>
          <cell r="SK227">
            <v>0</v>
          </cell>
          <cell r="SL227">
            <v>0</v>
          </cell>
          <cell r="SM227"/>
          <cell r="SN227">
            <v>0</v>
          </cell>
          <cell r="SO227">
            <v>0</v>
          </cell>
          <cell r="SP227">
            <v>0</v>
          </cell>
          <cell r="SQ227">
            <v>0</v>
          </cell>
          <cell r="SR227">
            <v>0</v>
          </cell>
          <cell r="SS227">
            <v>3</v>
          </cell>
          <cell r="ST227">
            <v>0</v>
          </cell>
          <cell r="SU227">
            <v>3</v>
          </cell>
          <cell r="SV227">
            <v>3</v>
          </cell>
          <cell r="SW227">
            <v>3</v>
          </cell>
          <cell r="SX227">
            <v>3</v>
          </cell>
          <cell r="SY227">
            <v>0</v>
          </cell>
          <cell r="SZ227">
            <v>3</v>
          </cell>
          <cell r="TA227">
            <v>3</v>
          </cell>
          <cell r="TB227">
            <v>0</v>
          </cell>
          <cell r="TC227">
            <v>0</v>
          </cell>
          <cell r="TD227">
            <v>0</v>
          </cell>
          <cell r="TE227">
            <v>0</v>
          </cell>
          <cell r="TF227">
            <v>0</v>
          </cell>
          <cell r="TG227">
            <v>0</v>
          </cell>
          <cell r="TH227">
            <v>0</v>
          </cell>
          <cell r="TI227">
            <v>0</v>
          </cell>
          <cell r="TJ227">
            <v>0</v>
          </cell>
          <cell r="TK227">
            <v>3</v>
          </cell>
          <cell r="TL227">
            <v>3</v>
          </cell>
          <cell r="TM227">
            <v>3</v>
          </cell>
          <cell r="TN227">
            <v>0</v>
          </cell>
          <cell r="TO227">
            <v>0</v>
          </cell>
          <cell r="TP227">
            <v>0</v>
          </cell>
          <cell r="TQ227">
            <v>0</v>
          </cell>
          <cell r="TR227"/>
          <cell r="TS227">
            <v>0</v>
          </cell>
          <cell r="TT227">
            <v>0</v>
          </cell>
          <cell r="TU227">
            <v>0</v>
          </cell>
          <cell r="TV227">
            <v>0</v>
          </cell>
          <cell r="TW227">
            <v>3</v>
          </cell>
          <cell r="TX227">
            <v>3</v>
          </cell>
          <cell r="TY227">
            <v>3</v>
          </cell>
          <cell r="TZ227">
            <v>3</v>
          </cell>
          <cell r="UA227">
            <v>3</v>
          </cell>
          <cell r="UB227">
            <v>3</v>
          </cell>
          <cell r="UC227">
            <v>0</v>
          </cell>
          <cell r="UD227">
            <v>0</v>
          </cell>
          <cell r="UE227">
            <v>0</v>
          </cell>
          <cell r="UF227">
            <v>0</v>
          </cell>
          <cell r="UG227">
            <v>0</v>
          </cell>
          <cell r="UH227">
            <v>0</v>
          </cell>
          <cell r="UI227">
            <v>0</v>
          </cell>
          <cell r="UJ227">
            <v>0</v>
          </cell>
          <cell r="UK227">
            <v>0</v>
          </cell>
          <cell r="UL227">
            <v>0</v>
          </cell>
          <cell r="UM227">
            <v>3</v>
          </cell>
          <cell r="UN227">
            <v>3</v>
          </cell>
          <cell r="UO227"/>
          <cell r="UP227">
            <v>3</v>
          </cell>
          <cell r="UQ227">
            <v>3</v>
          </cell>
          <cell r="UR227"/>
          <cell r="US227">
            <v>0</v>
          </cell>
          <cell r="UT227">
            <v>0</v>
          </cell>
          <cell r="UU227">
            <v>0</v>
          </cell>
          <cell r="UV227">
            <v>0</v>
          </cell>
          <cell r="UW227">
            <v>3</v>
          </cell>
          <cell r="UX227">
            <v>3</v>
          </cell>
          <cell r="UY227">
            <v>3</v>
          </cell>
          <cell r="UZ227">
            <v>0</v>
          </cell>
          <cell r="VA227">
            <v>3</v>
          </cell>
          <cell r="VB227">
            <v>0</v>
          </cell>
          <cell r="VC227">
            <v>0</v>
          </cell>
          <cell r="VD227">
            <v>0</v>
          </cell>
          <cell r="VE227">
            <v>0</v>
          </cell>
          <cell r="VF227">
            <v>0</v>
          </cell>
          <cell r="VG227"/>
          <cell r="VH227">
            <v>0</v>
          </cell>
          <cell r="VI227">
            <v>0</v>
          </cell>
          <cell r="VJ227">
            <v>3</v>
          </cell>
          <cell r="VK227">
            <v>3</v>
          </cell>
          <cell r="VL227">
            <v>3</v>
          </cell>
          <cell r="VM227"/>
          <cell r="VN227">
            <v>0</v>
          </cell>
          <cell r="VO227">
            <v>0</v>
          </cell>
          <cell r="VP227"/>
          <cell r="VQ227">
            <v>0</v>
          </cell>
          <cell r="VR227">
            <v>0</v>
          </cell>
          <cell r="VS227">
            <v>0</v>
          </cell>
          <cell r="VT227">
            <v>0</v>
          </cell>
          <cell r="VU227">
            <v>0</v>
          </cell>
          <cell r="VV227">
            <v>0</v>
          </cell>
          <cell r="VW227">
            <v>0</v>
          </cell>
          <cell r="VX227"/>
          <cell r="VY227">
            <v>0</v>
          </cell>
          <cell r="VZ227">
            <v>0</v>
          </cell>
          <cell r="WA227"/>
          <cell r="WB227"/>
          <cell r="WC227">
            <v>3</v>
          </cell>
          <cell r="WD227">
            <v>0</v>
          </cell>
          <cell r="WE227">
            <v>0</v>
          </cell>
          <cell r="WF227"/>
          <cell r="WG227">
            <v>0</v>
          </cell>
          <cell r="WH227">
            <v>0</v>
          </cell>
          <cell r="WI227">
            <v>0</v>
          </cell>
          <cell r="WJ227"/>
          <cell r="WK227"/>
          <cell r="WL227">
            <v>0</v>
          </cell>
          <cell r="WM227">
            <v>3</v>
          </cell>
          <cell r="WN227">
            <v>0</v>
          </cell>
          <cell r="WO227">
            <v>0</v>
          </cell>
          <cell r="WP227"/>
          <cell r="WQ227"/>
          <cell r="WR227"/>
          <cell r="WS227">
            <v>0</v>
          </cell>
          <cell r="WT227">
            <v>0</v>
          </cell>
          <cell r="WU227">
            <v>0</v>
          </cell>
          <cell r="WV227">
            <v>0</v>
          </cell>
          <cell r="WW227">
            <v>0</v>
          </cell>
          <cell r="WX227">
            <v>0</v>
          </cell>
          <cell r="WY227">
            <v>0</v>
          </cell>
          <cell r="WZ227">
            <v>0</v>
          </cell>
          <cell r="XA227"/>
          <cell r="XB227">
            <v>3</v>
          </cell>
          <cell r="XC227"/>
          <cell r="XD227"/>
          <cell r="XE227"/>
          <cell r="XF227"/>
          <cell r="XG227"/>
          <cell r="XH227"/>
          <cell r="XI227">
            <v>3</v>
          </cell>
          <cell r="XJ227"/>
          <cell r="XK227">
            <v>3</v>
          </cell>
          <cell r="XL227">
            <v>3</v>
          </cell>
          <cell r="XM227"/>
          <cell r="XN227">
            <v>0</v>
          </cell>
          <cell r="XO227"/>
          <cell r="XP227">
            <v>0</v>
          </cell>
          <cell r="XQ227">
            <v>0</v>
          </cell>
          <cell r="XR227">
            <v>0</v>
          </cell>
          <cell r="XS227">
            <v>0</v>
          </cell>
          <cell r="XT227">
            <v>0</v>
          </cell>
          <cell r="XU227">
            <v>0</v>
          </cell>
          <cell r="XV227">
            <v>0</v>
          </cell>
        </row>
        <row r="228">
          <cell r="E228">
            <v>0</v>
          </cell>
          <cell r="F228">
            <v>0</v>
          </cell>
          <cell r="G228">
            <v>0</v>
          </cell>
          <cell r="H228">
            <v>0</v>
          </cell>
          <cell r="I228">
            <v>0</v>
          </cell>
          <cell r="J228">
            <v>0</v>
          </cell>
          <cell r="K228">
            <v>0</v>
          </cell>
          <cell r="L228">
            <v>0</v>
          </cell>
          <cell r="M228">
            <v>0</v>
          </cell>
          <cell r="N228">
            <v>0</v>
          </cell>
          <cell r="O228"/>
          <cell r="P228">
            <v>0</v>
          </cell>
          <cell r="Q228">
            <v>0</v>
          </cell>
          <cell r="R228">
            <v>0</v>
          </cell>
          <cell r="S228">
            <v>0</v>
          </cell>
          <cell r="T228">
            <v>0</v>
          </cell>
          <cell r="U228">
            <v>0</v>
          </cell>
          <cell r="V228">
            <v>0</v>
          </cell>
          <cell r="W228">
            <v>0</v>
          </cell>
          <cell r="X228">
            <v>0</v>
          </cell>
          <cell r="Y228">
            <v>0</v>
          </cell>
          <cell r="Z228"/>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cell r="AZ228">
            <v>0</v>
          </cell>
          <cell r="BA228"/>
          <cell r="BB228">
            <v>0</v>
          </cell>
          <cell r="BC228">
            <v>0</v>
          </cell>
          <cell r="BD228">
            <v>0</v>
          </cell>
          <cell r="BE228">
            <v>0</v>
          </cell>
          <cell r="BF228">
            <v>0</v>
          </cell>
          <cell r="BG228">
            <v>0</v>
          </cell>
          <cell r="BH228">
            <v>0</v>
          </cell>
          <cell r="BI228">
            <v>0</v>
          </cell>
          <cell r="BJ228">
            <v>0</v>
          </cell>
          <cell r="BK228">
            <v>0</v>
          </cell>
          <cell r="BL228">
            <v>3</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cell r="CN228">
            <v>0</v>
          </cell>
          <cell r="CO228">
            <v>0</v>
          </cell>
          <cell r="CP228">
            <v>0</v>
          </cell>
          <cell r="CQ228">
            <v>0</v>
          </cell>
          <cell r="CR228"/>
          <cell r="CS228">
            <v>0</v>
          </cell>
          <cell r="CT228">
            <v>0</v>
          </cell>
          <cell r="CU228">
            <v>0</v>
          </cell>
          <cell r="CV228">
            <v>0</v>
          </cell>
          <cell r="CW228">
            <v>0</v>
          </cell>
          <cell r="CX228">
            <v>0</v>
          </cell>
          <cell r="CY228">
            <v>0</v>
          </cell>
          <cell r="CZ228">
            <v>3</v>
          </cell>
          <cell r="DA228">
            <v>0</v>
          </cell>
          <cell r="DB228">
            <v>0</v>
          </cell>
          <cell r="DC228">
            <v>0</v>
          </cell>
          <cell r="DD228">
            <v>3</v>
          </cell>
          <cell r="DE228">
            <v>0</v>
          </cell>
          <cell r="DF228">
            <v>0</v>
          </cell>
          <cell r="DG228">
            <v>0</v>
          </cell>
          <cell r="DH228">
            <v>0</v>
          </cell>
          <cell r="DI228">
            <v>0</v>
          </cell>
          <cell r="DJ228">
            <v>0</v>
          </cell>
          <cell r="DK228">
            <v>0</v>
          </cell>
          <cell r="DL228">
            <v>0</v>
          </cell>
          <cell r="DM228">
            <v>0</v>
          </cell>
          <cell r="DN228">
            <v>0</v>
          </cell>
          <cell r="DO228">
            <v>0</v>
          </cell>
          <cell r="DP228">
            <v>0</v>
          </cell>
          <cell r="DQ228">
            <v>0</v>
          </cell>
          <cell r="DR228">
            <v>0</v>
          </cell>
          <cell r="DS228">
            <v>0</v>
          </cell>
          <cell r="DT228">
            <v>0</v>
          </cell>
          <cell r="DU228">
            <v>0</v>
          </cell>
          <cell r="DV228">
            <v>4</v>
          </cell>
          <cell r="DW228">
            <v>0</v>
          </cell>
          <cell r="DX228">
            <v>0</v>
          </cell>
          <cell r="DY228">
            <v>0</v>
          </cell>
          <cell r="DZ228">
            <v>0</v>
          </cell>
          <cell r="EA228">
            <v>0</v>
          </cell>
          <cell r="EB228"/>
          <cell r="EC228">
            <v>0</v>
          </cell>
          <cell r="ED228">
            <v>0</v>
          </cell>
          <cell r="EE228">
            <v>0</v>
          </cell>
          <cell r="EF228">
            <v>3</v>
          </cell>
          <cell r="EG228">
            <v>0</v>
          </cell>
          <cell r="EH228">
            <v>0</v>
          </cell>
          <cell r="EI228">
            <v>0</v>
          </cell>
          <cell r="EJ228">
            <v>0</v>
          </cell>
          <cell r="EK228">
            <v>0</v>
          </cell>
          <cell r="EL228"/>
          <cell r="EM228">
            <v>0</v>
          </cell>
          <cell r="EN228">
            <v>0</v>
          </cell>
          <cell r="EO228">
            <v>0</v>
          </cell>
          <cell r="EP228">
            <v>0</v>
          </cell>
          <cell r="EQ228">
            <v>0</v>
          </cell>
          <cell r="ER228">
            <v>0</v>
          </cell>
          <cell r="ES228">
            <v>0</v>
          </cell>
          <cell r="ET228">
            <v>0</v>
          </cell>
          <cell r="EU228">
            <v>0</v>
          </cell>
          <cell r="EV228">
            <v>4</v>
          </cell>
          <cell r="EW228">
            <v>4</v>
          </cell>
          <cell r="EX228">
            <v>4</v>
          </cell>
          <cell r="EY228"/>
          <cell r="EZ228">
            <v>0</v>
          </cell>
          <cell r="FA228">
            <v>0</v>
          </cell>
          <cell r="FB228">
            <v>0</v>
          </cell>
          <cell r="FC228">
            <v>0</v>
          </cell>
          <cell r="FD228">
            <v>0</v>
          </cell>
          <cell r="FE228">
            <v>0</v>
          </cell>
          <cell r="FF228">
            <v>0</v>
          </cell>
          <cell r="FG228">
            <v>0</v>
          </cell>
          <cell r="FH228">
            <v>0</v>
          </cell>
          <cell r="FI228">
            <v>0</v>
          </cell>
          <cell r="FJ228">
            <v>0</v>
          </cell>
          <cell r="FK228">
            <v>0</v>
          </cell>
          <cell r="FL228">
            <v>0</v>
          </cell>
          <cell r="FM228">
            <v>0</v>
          </cell>
          <cell r="FN228">
            <v>0</v>
          </cell>
          <cell r="FO228">
            <v>0</v>
          </cell>
          <cell r="FP228">
            <v>0</v>
          </cell>
          <cell r="FQ228">
            <v>0</v>
          </cell>
          <cell r="FR228">
            <v>0</v>
          </cell>
          <cell r="FS228">
            <v>0</v>
          </cell>
          <cell r="FT228">
            <v>0</v>
          </cell>
          <cell r="FU228">
            <v>0</v>
          </cell>
          <cell r="FV228">
            <v>0</v>
          </cell>
          <cell r="FW228">
            <v>0</v>
          </cell>
          <cell r="FX228">
            <v>0</v>
          </cell>
          <cell r="FY228">
            <v>0</v>
          </cell>
          <cell r="FZ228">
            <v>0</v>
          </cell>
          <cell r="GA228">
            <v>0</v>
          </cell>
          <cell r="GB228"/>
          <cell r="GC228">
            <v>0</v>
          </cell>
          <cell r="GD228">
            <v>0</v>
          </cell>
          <cell r="GE228"/>
          <cell r="GF228">
            <v>0</v>
          </cell>
          <cell r="GG228">
            <v>0</v>
          </cell>
          <cell r="GH228">
            <v>0</v>
          </cell>
          <cell r="GI228">
            <v>4</v>
          </cell>
          <cell r="GJ228">
            <v>0</v>
          </cell>
          <cell r="GK228">
            <v>4</v>
          </cell>
          <cell r="GL228">
            <v>0</v>
          </cell>
          <cell r="GM228">
            <v>0</v>
          </cell>
          <cell r="GN228">
            <v>0</v>
          </cell>
          <cell r="GO228">
            <v>0</v>
          </cell>
          <cell r="GP228">
            <v>0</v>
          </cell>
          <cell r="GQ228">
            <v>0</v>
          </cell>
          <cell r="GR228">
            <v>0</v>
          </cell>
          <cell r="GS228">
            <v>0</v>
          </cell>
          <cell r="GT228">
            <v>0</v>
          </cell>
          <cell r="GU228">
            <v>0</v>
          </cell>
          <cell r="GV228">
            <v>0</v>
          </cell>
          <cell r="GW228">
            <v>0</v>
          </cell>
          <cell r="GX228">
            <v>0</v>
          </cell>
          <cell r="GY228">
            <v>0</v>
          </cell>
          <cell r="GZ228">
            <v>0</v>
          </cell>
          <cell r="HA228">
            <v>0</v>
          </cell>
          <cell r="HB228">
            <v>4</v>
          </cell>
          <cell r="HC228">
            <v>0</v>
          </cell>
          <cell r="HD228">
            <v>0</v>
          </cell>
          <cell r="HE228">
            <v>0</v>
          </cell>
          <cell r="HF228"/>
          <cell r="HG228">
            <v>0</v>
          </cell>
          <cell r="HH228">
            <v>0</v>
          </cell>
          <cell r="HI228">
            <v>0</v>
          </cell>
          <cell r="HJ228">
            <v>0</v>
          </cell>
          <cell r="HK228">
            <v>0</v>
          </cell>
          <cell r="HL228">
            <v>0</v>
          </cell>
          <cell r="HM228">
            <v>0</v>
          </cell>
          <cell r="HN228">
            <v>0</v>
          </cell>
          <cell r="HO228">
            <v>0</v>
          </cell>
          <cell r="HP228"/>
          <cell r="HQ228">
            <v>0</v>
          </cell>
          <cell r="HR228">
            <v>4</v>
          </cell>
          <cell r="HS228">
            <v>0</v>
          </cell>
          <cell r="HT228">
            <v>0</v>
          </cell>
          <cell r="HU228">
            <v>0</v>
          </cell>
          <cell r="HV228">
            <v>0</v>
          </cell>
          <cell r="HW228">
            <v>0</v>
          </cell>
          <cell r="HX228">
            <v>0</v>
          </cell>
          <cell r="HY228"/>
          <cell r="HZ228">
            <v>0</v>
          </cell>
          <cell r="IA228">
            <v>0</v>
          </cell>
          <cell r="IB228">
            <v>0</v>
          </cell>
          <cell r="IC228">
            <v>0</v>
          </cell>
          <cell r="ID228">
            <v>0</v>
          </cell>
          <cell r="IE228">
            <v>0</v>
          </cell>
          <cell r="IF228">
            <v>0</v>
          </cell>
          <cell r="IG228">
            <v>0</v>
          </cell>
          <cell r="IH228">
            <v>0</v>
          </cell>
          <cell r="II228"/>
          <cell r="IJ228">
            <v>0</v>
          </cell>
          <cell r="IK228">
            <v>0</v>
          </cell>
          <cell r="IL228">
            <v>0</v>
          </cell>
          <cell r="IM228">
            <v>0</v>
          </cell>
          <cell r="IN228"/>
          <cell r="IO228">
            <v>0</v>
          </cell>
          <cell r="IP228">
            <v>0</v>
          </cell>
          <cell r="IQ228">
            <v>0</v>
          </cell>
          <cell r="IR228">
            <v>0</v>
          </cell>
          <cell r="IS228">
            <v>0</v>
          </cell>
          <cell r="IT228">
            <v>0</v>
          </cell>
          <cell r="IU228">
            <v>0</v>
          </cell>
          <cell r="IV228">
            <v>0</v>
          </cell>
          <cell r="IW228"/>
          <cell r="IX228">
            <v>0</v>
          </cell>
          <cell r="IY228">
            <v>0</v>
          </cell>
          <cell r="IZ228">
            <v>0</v>
          </cell>
          <cell r="JA228">
            <v>0</v>
          </cell>
          <cell r="JB228">
            <v>4</v>
          </cell>
          <cell r="JC228">
            <v>4</v>
          </cell>
          <cell r="JD228">
            <v>4</v>
          </cell>
          <cell r="JE228">
            <v>0</v>
          </cell>
          <cell r="JF228">
            <v>0</v>
          </cell>
          <cell r="JG228"/>
          <cell r="JH228">
            <v>0</v>
          </cell>
          <cell r="JI228"/>
          <cell r="JJ228">
            <v>0</v>
          </cell>
          <cell r="JK228">
            <v>4</v>
          </cell>
          <cell r="JL228">
            <v>0</v>
          </cell>
          <cell r="JM228">
            <v>4</v>
          </cell>
          <cell r="JN228">
            <v>4</v>
          </cell>
          <cell r="JO228">
            <v>4</v>
          </cell>
          <cell r="JP228">
            <v>0</v>
          </cell>
          <cell r="JQ228">
            <v>0</v>
          </cell>
          <cell r="JR228">
            <v>0</v>
          </cell>
          <cell r="JS228">
            <v>0</v>
          </cell>
          <cell r="JT228">
            <v>0</v>
          </cell>
          <cell r="JU228">
            <v>0</v>
          </cell>
          <cell r="JV228">
            <v>0</v>
          </cell>
          <cell r="JW228">
            <v>0</v>
          </cell>
          <cell r="JX228">
            <v>4</v>
          </cell>
          <cell r="JY228">
            <v>0</v>
          </cell>
          <cell r="JZ228">
            <v>0</v>
          </cell>
          <cell r="KA228">
            <v>0</v>
          </cell>
          <cell r="KB228">
            <v>4</v>
          </cell>
          <cell r="KC228">
            <v>4</v>
          </cell>
          <cell r="KD228">
            <v>0</v>
          </cell>
          <cell r="KE228">
            <v>4</v>
          </cell>
          <cell r="KF228">
            <v>0</v>
          </cell>
          <cell r="KG228">
            <v>0</v>
          </cell>
          <cell r="KH228"/>
          <cell r="KI228">
            <v>0</v>
          </cell>
          <cell r="KJ228">
            <v>0</v>
          </cell>
          <cell r="KK228">
            <v>0</v>
          </cell>
          <cell r="KL228">
            <v>0</v>
          </cell>
          <cell r="KM228">
            <v>0</v>
          </cell>
          <cell r="KN228">
            <v>4</v>
          </cell>
          <cell r="KO228">
            <v>0</v>
          </cell>
          <cell r="KP228">
            <v>0</v>
          </cell>
          <cell r="KQ228">
            <v>0</v>
          </cell>
          <cell r="KR228">
            <v>0</v>
          </cell>
          <cell r="KS228">
            <v>0</v>
          </cell>
          <cell r="KT228">
            <v>0</v>
          </cell>
          <cell r="KU228">
            <v>0</v>
          </cell>
          <cell r="KV228">
            <v>0</v>
          </cell>
          <cell r="KW228">
            <v>0</v>
          </cell>
          <cell r="KX228">
            <v>0</v>
          </cell>
          <cell r="KY228">
            <v>0</v>
          </cell>
          <cell r="KZ228">
            <v>0</v>
          </cell>
          <cell r="LA228">
            <v>0</v>
          </cell>
          <cell r="LB228">
            <v>0</v>
          </cell>
          <cell r="LC228">
            <v>0</v>
          </cell>
          <cell r="LD228">
            <v>0</v>
          </cell>
          <cell r="LE228">
            <v>0</v>
          </cell>
          <cell r="LF228">
            <v>0</v>
          </cell>
          <cell r="LG228">
            <v>0</v>
          </cell>
          <cell r="LH228">
            <v>0</v>
          </cell>
          <cell r="LI228">
            <v>0</v>
          </cell>
          <cell r="LJ228">
            <v>0</v>
          </cell>
          <cell r="LK228">
            <v>0</v>
          </cell>
          <cell r="LL228">
            <v>0</v>
          </cell>
          <cell r="LM228">
            <v>4</v>
          </cell>
          <cell r="LN228">
            <v>0</v>
          </cell>
          <cell r="LO228">
            <v>0</v>
          </cell>
          <cell r="LP228">
            <v>0</v>
          </cell>
          <cell r="LQ228">
            <v>0</v>
          </cell>
          <cell r="LR228"/>
          <cell r="LS228">
            <v>0</v>
          </cell>
          <cell r="LT228">
            <v>0</v>
          </cell>
          <cell r="LU228">
            <v>0</v>
          </cell>
          <cell r="LV228">
            <v>0</v>
          </cell>
          <cell r="LW228">
            <v>0</v>
          </cell>
          <cell r="LX228">
            <v>0</v>
          </cell>
          <cell r="LY228">
            <v>0</v>
          </cell>
          <cell r="LZ228">
            <v>0</v>
          </cell>
          <cell r="MA228">
            <v>0</v>
          </cell>
          <cell r="MB228">
            <v>0</v>
          </cell>
          <cell r="MC228">
            <v>0</v>
          </cell>
          <cell r="MD228">
            <v>0</v>
          </cell>
          <cell r="ME228">
            <v>0</v>
          </cell>
          <cell r="MF228">
            <v>0</v>
          </cell>
          <cell r="MG228">
            <v>0</v>
          </cell>
          <cell r="MH228">
            <v>0</v>
          </cell>
          <cell r="MI228">
            <v>0</v>
          </cell>
          <cell r="MJ228">
            <v>0</v>
          </cell>
          <cell r="MK228">
            <v>0</v>
          </cell>
          <cell r="ML228">
            <v>0</v>
          </cell>
          <cell r="MM228">
            <v>0</v>
          </cell>
          <cell r="MN228">
            <v>0</v>
          </cell>
          <cell r="MO228">
            <v>4</v>
          </cell>
          <cell r="MP228">
            <v>0</v>
          </cell>
          <cell r="MQ228"/>
          <cell r="MR228">
            <v>0</v>
          </cell>
          <cell r="MS228">
            <v>0</v>
          </cell>
          <cell r="MT228">
            <v>0</v>
          </cell>
          <cell r="MU228">
            <v>0</v>
          </cell>
          <cell r="MV228">
            <v>0</v>
          </cell>
          <cell r="MW228">
            <v>0</v>
          </cell>
          <cell r="MX228">
            <v>0</v>
          </cell>
          <cell r="MY228">
            <v>0</v>
          </cell>
          <cell r="MZ228">
            <v>0</v>
          </cell>
          <cell r="NA228">
            <v>0</v>
          </cell>
          <cell r="NB228">
            <v>4</v>
          </cell>
          <cell r="NC228">
            <v>0</v>
          </cell>
          <cell r="ND228">
            <v>0</v>
          </cell>
          <cell r="NE228">
            <v>0</v>
          </cell>
          <cell r="NF228">
            <v>0</v>
          </cell>
          <cell r="NG228">
            <v>0</v>
          </cell>
          <cell r="NH228">
            <v>0</v>
          </cell>
          <cell r="NI228">
            <v>0</v>
          </cell>
          <cell r="NJ228">
            <v>0</v>
          </cell>
          <cell r="NK228">
            <v>0</v>
          </cell>
          <cell r="NL228">
            <v>0</v>
          </cell>
          <cell r="NM228">
            <v>0</v>
          </cell>
          <cell r="NN228">
            <v>0</v>
          </cell>
          <cell r="NO228">
            <v>0</v>
          </cell>
          <cell r="NP228">
            <v>0</v>
          </cell>
          <cell r="NQ228">
            <v>0</v>
          </cell>
          <cell r="NR228">
            <v>0</v>
          </cell>
          <cell r="NS228"/>
          <cell r="NT228"/>
          <cell r="NU228">
            <v>0</v>
          </cell>
          <cell r="NV228">
            <v>0</v>
          </cell>
          <cell r="NW228">
            <v>0</v>
          </cell>
          <cell r="NX228">
            <v>0</v>
          </cell>
          <cell r="NY228">
            <v>0</v>
          </cell>
          <cell r="NZ228">
            <v>0</v>
          </cell>
          <cell r="OA228">
            <v>0</v>
          </cell>
          <cell r="OB228">
            <v>0</v>
          </cell>
          <cell r="OC228"/>
          <cell r="OD228">
            <v>0</v>
          </cell>
          <cell r="OE228">
            <v>0</v>
          </cell>
          <cell r="OF228">
            <v>0</v>
          </cell>
          <cell r="OG228">
            <v>0</v>
          </cell>
          <cell r="OH228"/>
          <cell r="OI228">
            <v>0</v>
          </cell>
          <cell r="OJ228">
            <v>0</v>
          </cell>
          <cell r="OK228">
            <v>0</v>
          </cell>
          <cell r="OL228">
            <v>0</v>
          </cell>
          <cell r="OM228">
            <v>0</v>
          </cell>
          <cell r="ON228">
            <v>0</v>
          </cell>
          <cell r="OO228">
            <v>0</v>
          </cell>
          <cell r="OP228"/>
          <cell r="OQ228">
            <v>0</v>
          </cell>
          <cell r="OR228">
            <v>0</v>
          </cell>
          <cell r="OS228">
            <v>0</v>
          </cell>
          <cell r="OT228"/>
          <cell r="OU228">
            <v>0</v>
          </cell>
          <cell r="OV228">
            <v>0</v>
          </cell>
          <cell r="OW228">
            <v>0</v>
          </cell>
          <cell r="OX228">
            <v>0</v>
          </cell>
          <cell r="OY228">
            <v>0</v>
          </cell>
          <cell r="OZ228">
            <v>0</v>
          </cell>
          <cell r="PA228">
            <v>0</v>
          </cell>
          <cell r="PB228">
            <v>0</v>
          </cell>
          <cell r="PC228">
            <v>0</v>
          </cell>
          <cell r="PD228">
            <v>4</v>
          </cell>
          <cell r="PE228">
            <v>0</v>
          </cell>
          <cell r="PF228">
            <v>0</v>
          </cell>
          <cell r="PG228">
            <v>0</v>
          </cell>
          <cell r="PH228">
            <v>0</v>
          </cell>
          <cell r="PI228">
            <v>0</v>
          </cell>
          <cell r="PJ228">
            <v>0</v>
          </cell>
          <cell r="PK228">
            <v>4</v>
          </cell>
          <cell r="PL228">
            <v>4</v>
          </cell>
          <cell r="PM228">
            <v>0</v>
          </cell>
          <cell r="PN228">
            <v>0</v>
          </cell>
          <cell r="PO228">
            <v>0</v>
          </cell>
          <cell r="PP228">
            <v>0</v>
          </cell>
          <cell r="PQ228">
            <v>0</v>
          </cell>
          <cell r="PR228">
            <v>0</v>
          </cell>
          <cell r="PS228">
            <v>4</v>
          </cell>
          <cell r="PT228">
            <v>0</v>
          </cell>
          <cell r="PU228">
            <v>0</v>
          </cell>
          <cell r="PV228">
            <v>0</v>
          </cell>
          <cell r="PW228">
            <v>0</v>
          </cell>
          <cell r="PX228">
            <v>0</v>
          </cell>
          <cell r="PY228">
            <v>0</v>
          </cell>
          <cell r="PZ228">
            <v>0</v>
          </cell>
          <cell r="QA228"/>
          <cell r="QB228">
            <v>0</v>
          </cell>
          <cell r="QC228">
            <v>0</v>
          </cell>
          <cell r="QD228">
            <v>0</v>
          </cell>
          <cell r="QE228">
            <v>0</v>
          </cell>
          <cell r="QF228">
            <v>0</v>
          </cell>
          <cell r="QG228">
            <v>0</v>
          </cell>
          <cell r="QH228">
            <v>0</v>
          </cell>
          <cell r="QI228">
            <v>0</v>
          </cell>
          <cell r="QJ228">
            <v>0</v>
          </cell>
          <cell r="QK228">
            <v>0</v>
          </cell>
          <cell r="QL228">
            <v>0</v>
          </cell>
          <cell r="QM228">
            <v>0</v>
          </cell>
          <cell r="QN228">
            <v>0</v>
          </cell>
          <cell r="QO228">
            <v>0</v>
          </cell>
          <cell r="QP228">
            <v>4</v>
          </cell>
          <cell r="QQ228">
            <v>0</v>
          </cell>
          <cell r="QR228">
            <v>0</v>
          </cell>
          <cell r="QS228">
            <v>0</v>
          </cell>
          <cell r="QT228">
            <v>0</v>
          </cell>
          <cell r="QU228">
            <v>0</v>
          </cell>
          <cell r="QV228">
            <v>0</v>
          </cell>
          <cell r="QW228">
            <v>0</v>
          </cell>
          <cell r="QX228">
            <v>0</v>
          </cell>
          <cell r="QY228">
            <v>0</v>
          </cell>
          <cell r="QZ228"/>
          <cell r="RA228">
            <v>0</v>
          </cell>
          <cell r="RB228">
            <v>0</v>
          </cell>
          <cell r="RC228">
            <v>0</v>
          </cell>
          <cell r="RD228">
            <v>0</v>
          </cell>
          <cell r="RE228">
            <v>0</v>
          </cell>
          <cell r="RF228">
            <v>0</v>
          </cell>
          <cell r="RG228">
            <v>0</v>
          </cell>
          <cell r="RH228">
            <v>0</v>
          </cell>
          <cell r="RI228">
            <v>0</v>
          </cell>
          <cell r="RJ228">
            <v>0</v>
          </cell>
          <cell r="RK228">
            <v>0</v>
          </cell>
          <cell r="RL228">
            <v>4</v>
          </cell>
          <cell r="RM228"/>
          <cell r="RN228">
            <v>0</v>
          </cell>
          <cell r="RO228">
            <v>4</v>
          </cell>
          <cell r="RP228">
            <v>4</v>
          </cell>
          <cell r="RQ228">
            <v>4</v>
          </cell>
          <cell r="RR228">
            <v>0</v>
          </cell>
          <cell r="RS228">
            <v>0</v>
          </cell>
          <cell r="RT228">
            <v>0</v>
          </cell>
          <cell r="RU228">
            <v>0</v>
          </cell>
          <cell r="RV228">
            <v>0</v>
          </cell>
          <cell r="RW228">
            <v>0</v>
          </cell>
          <cell r="RX228">
            <v>0</v>
          </cell>
          <cell r="RY228"/>
          <cell r="RZ228">
            <v>0</v>
          </cell>
          <cell r="SA228">
            <v>4</v>
          </cell>
          <cell r="SB228">
            <v>0</v>
          </cell>
          <cell r="SC228"/>
          <cell r="SD228">
            <v>0</v>
          </cell>
          <cell r="SE228">
            <v>0</v>
          </cell>
          <cell r="SF228">
            <v>0</v>
          </cell>
          <cell r="SG228">
            <v>0</v>
          </cell>
          <cell r="SH228">
            <v>0</v>
          </cell>
          <cell r="SI228">
            <v>0</v>
          </cell>
          <cell r="SJ228">
            <v>0</v>
          </cell>
          <cell r="SK228">
            <v>0</v>
          </cell>
          <cell r="SL228">
            <v>0</v>
          </cell>
          <cell r="SM228"/>
          <cell r="SN228">
            <v>0</v>
          </cell>
          <cell r="SO228">
            <v>4</v>
          </cell>
          <cell r="SP228">
            <v>0</v>
          </cell>
          <cell r="SQ228">
            <v>0</v>
          </cell>
          <cell r="SR228">
            <v>0</v>
          </cell>
          <cell r="SS228">
            <v>0</v>
          </cell>
          <cell r="ST228">
            <v>0</v>
          </cell>
          <cell r="SU228">
            <v>0</v>
          </cell>
          <cell r="SV228">
            <v>0</v>
          </cell>
          <cell r="SW228">
            <v>0</v>
          </cell>
          <cell r="SX228">
            <v>0</v>
          </cell>
          <cell r="SY228">
            <v>0</v>
          </cell>
          <cell r="SZ228">
            <v>0</v>
          </cell>
          <cell r="TA228">
            <v>0</v>
          </cell>
          <cell r="TB228">
            <v>4</v>
          </cell>
          <cell r="TC228">
            <v>0</v>
          </cell>
          <cell r="TD228">
            <v>0</v>
          </cell>
          <cell r="TE228">
            <v>0</v>
          </cell>
          <cell r="TF228">
            <v>0</v>
          </cell>
          <cell r="TG228">
            <v>0</v>
          </cell>
          <cell r="TH228">
            <v>4</v>
          </cell>
          <cell r="TI228">
            <v>0</v>
          </cell>
          <cell r="TJ228">
            <v>0</v>
          </cell>
          <cell r="TK228">
            <v>0</v>
          </cell>
          <cell r="TL228">
            <v>1</v>
          </cell>
          <cell r="TM228">
            <v>0</v>
          </cell>
          <cell r="TN228">
            <v>0</v>
          </cell>
          <cell r="TO228">
            <v>4</v>
          </cell>
          <cell r="TP228">
            <v>0</v>
          </cell>
          <cell r="TQ228">
            <v>0</v>
          </cell>
          <cell r="TR228"/>
          <cell r="TS228">
            <v>4</v>
          </cell>
          <cell r="TT228">
            <v>4</v>
          </cell>
          <cell r="TU228">
            <v>4</v>
          </cell>
          <cell r="TV228">
            <v>4</v>
          </cell>
          <cell r="TW228">
            <v>4</v>
          </cell>
          <cell r="TX228">
            <v>0</v>
          </cell>
          <cell r="TY228">
            <v>0</v>
          </cell>
          <cell r="TZ228">
            <v>0</v>
          </cell>
          <cell r="UA228">
            <v>0</v>
          </cell>
          <cell r="UB228">
            <v>0</v>
          </cell>
          <cell r="UC228">
            <v>0</v>
          </cell>
          <cell r="UD228">
            <v>0</v>
          </cell>
          <cell r="UE228">
            <v>0</v>
          </cell>
          <cell r="UF228">
            <v>0</v>
          </cell>
          <cell r="UG228">
            <v>0</v>
          </cell>
          <cell r="UH228">
            <v>0</v>
          </cell>
          <cell r="UI228">
            <v>0</v>
          </cell>
          <cell r="UJ228">
            <v>0</v>
          </cell>
          <cell r="UK228">
            <v>4</v>
          </cell>
          <cell r="UL228">
            <v>0</v>
          </cell>
          <cell r="UM228">
            <v>4</v>
          </cell>
          <cell r="UN228">
            <v>4</v>
          </cell>
          <cell r="UO228"/>
          <cell r="UP228">
            <v>4</v>
          </cell>
          <cell r="UQ228">
            <v>0</v>
          </cell>
          <cell r="UR228"/>
          <cell r="US228">
            <v>0</v>
          </cell>
          <cell r="UT228">
            <v>0</v>
          </cell>
          <cell r="UU228">
            <v>0</v>
          </cell>
          <cell r="UV228">
            <v>0</v>
          </cell>
          <cell r="UW228">
            <v>0</v>
          </cell>
          <cell r="UX228">
            <v>0</v>
          </cell>
          <cell r="UY228">
            <v>0</v>
          </cell>
          <cell r="UZ228">
            <v>0</v>
          </cell>
          <cell r="VA228">
            <v>0</v>
          </cell>
          <cell r="VB228">
            <v>4</v>
          </cell>
          <cell r="VC228">
            <v>4</v>
          </cell>
          <cell r="VD228">
            <v>4</v>
          </cell>
          <cell r="VE228">
            <v>4</v>
          </cell>
          <cell r="VF228">
            <v>4</v>
          </cell>
          <cell r="VG228"/>
          <cell r="VH228">
            <v>0</v>
          </cell>
          <cell r="VI228">
            <v>4</v>
          </cell>
          <cell r="VJ228">
            <v>0</v>
          </cell>
          <cell r="VK228">
            <v>4</v>
          </cell>
          <cell r="VL228">
            <v>4</v>
          </cell>
          <cell r="VM228"/>
          <cell r="VN228">
            <v>0</v>
          </cell>
          <cell r="VO228">
            <v>0</v>
          </cell>
          <cell r="VP228"/>
          <cell r="VQ228">
            <v>0</v>
          </cell>
          <cell r="VR228">
            <v>0</v>
          </cell>
          <cell r="VS228">
            <v>0</v>
          </cell>
          <cell r="VT228">
            <v>0</v>
          </cell>
          <cell r="VU228">
            <v>0</v>
          </cell>
          <cell r="VV228">
            <v>0</v>
          </cell>
          <cell r="VW228">
            <v>0</v>
          </cell>
          <cell r="VX228"/>
          <cell r="VY228">
            <v>0</v>
          </cell>
          <cell r="VZ228">
            <v>0</v>
          </cell>
          <cell r="WA228"/>
          <cell r="WB228"/>
          <cell r="WC228">
            <v>0</v>
          </cell>
          <cell r="WD228">
            <v>0</v>
          </cell>
          <cell r="WE228">
            <v>0</v>
          </cell>
          <cell r="WF228"/>
          <cell r="WG228">
            <v>0</v>
          </cell>
          <cell r="WH228">
            <v>0</v>
          </cell>
          <cell r="WI228">
            <v>0</v>
          </cell>
          <cell r="WJ228"/>
          <cell r="WK228"/>
          <cell r="WL228">
            <v>0</v>
          </cell>
          <cell r="WM228">
            <v>0</v>
          </cell>
          <cell r="WN228">
            <v>0</v>
          </cell>
          <cell r="WO228">
            <v>0</v>
          </cell>
          <cell r="WP228"/>
          <cell r="WQ228"/>
          <cell r="WR228"/>
          <cell r="WS228">
            <v>0</v>
          </cell>
          <cell r="WT228">
            <v>0</v>
          </cell>
          <cell r="WU228">
            <v>0</v>
          </cell>
          <cell r="WV228">
            <v>0</v>
          </cell>
          <cell r="WW228">
            <v>0</v>
          </cell>
          <cell r="WX228">
            <v>0</v>
          </cell>
          <cell r="WY228">
            <v>0</v>
          </cell>
          <cell r="WZ228">
            <v>0</v>
          </cell>
          <cell r="XA228"/>
          <cell r="XB228">
            <v>4</v>
          </cell>
          <cell r="XC228"/>
          <cell r="XD228"/>
          <cell r="XE228"/>
          <cell r="XF228"/>
          <cell r="XG228"/>
          <cell r="XH228"/>
          <cell r="XI228">
            <v>4</v>
          </cell>
          <cell r="XJ228"/>
          <cell r="XK228">
            <v>4</v>
          </cell>
          <cell r="XL228">
            <v>2</v>
          </cell>
          <cell r="XM228"/>
          <cell r="XN228">
            <v>0</v>
          </cell>
          <cell r="XO228"/>
          <cell r="XP228">
            <v>0</v>
          </cell>
          <cell r="XQ228">
            <v>0</v>
          </cell>
          <cell r="XR228">
            <v>0</v>
          </cell>
          <cell r="XS228">
            <v>0</v>
          </cell>
          <cell r="XT228">
            <v>0</v>
          </cell>
          <cell r="XU228">
            <v>0</v>
          </cell>
          <cell r="XV228">
            <v>4</v>
          </cell>
        </row>
        <row r="229">
          <cell r="E229">
            <v>3</v>
          </cell>
          <cell r="F229">
            <v>3</v>
          </cell>
          <cell r="G229">
            <v>3</v>
          </cell>
          <cell r="H229">
            <v>3</v>
          </cell>
          <cell r="I229">
            <v>3</v>
          </cell>
          <cell r="J229">
            <v>3</v>
          </cell>
          <cell r="K229">
            <v>3</v>
          </cell>
          <cell r="L229">
            <v>3</v>
          </cell>
          <cell r="M229">
            <v>3</v>
          </cell>
          <cell r="N229">
            <v>3</v>
          </cell>
          <cell r="O229"/>
          <cell r="P229">
            <v>3</v>
          </cell>
          <cell r="Q229">
            <v>0</v>
          </cell>
          <cell r="R229">
            <v>3</v>
          </cell>
          <cell r="S229">
            <v>3</v>
          </cell>
          <cell r="T229">
            <v>0</v>
          </cell>
          <cell r="U229">
            <v>0</v>
          </cell>
          <cell r="V229">
            <v>3</v>
          </cell>
          <cell r="W229">
            <v>3</v>
          </cell>
          <cell r="X229">
            <v>3</v>
          </cell>
          <cell r="Y229">
            <v>3</v>
          </cell>
          <cell r="Z229"/>
          <cell r="AA229">
            <v>3</v>
          </cell>
          <cell r="AB229">
            <v>3</v>
          </cell>
          <cell r="AC229">
            <v>3</v>
          </cell>
          <cell r="AD229">
            <v>0</v>
          </cell>
          <cell r="AE229">
            <v>0</v>
          </cell>
          <cell r="AF229">
            <v>3</v>
          </cell>
          <cell r="AG229">
            <v>3</v>
          </cell>
          <cell r="AH229">
            <v>0</v>
          </cell>
          <cell r="AI229">
            <v>3</v>
          </cell>
          <cell r="AJ229">
            <v>3</v>
          </cell>
          <cell r="AK229">
            <v>0</v>
          </cell>
          <cell r="AL229">
            <v>0</v>
          </cell>
          <cell r="AM229">
            <v>3</v>
          </cell>
          <cell r="AN229">
            <v>0</v>
          </cell>
          <cell r="AO229">
            <v>3</v>
          </cell>
          <cell r="AP229">
            <v>3</v>
          </cell>
          <cell r="AQ229">
            <v>3</v>
          </cell>
          <cell r="AR229">
            <v>0</v>
          </cell>
          <cell r="AS229">
            <v>3</v>
          </cell>
          <cell r="AT229">
            <v>3</v>
          </cell>
          <cell r="AU229">
            <v>3</v>
          </cell>
          <cell r="AV229">
            <v>0</v>
          </cell>
          <cell r="AW229">
            <v>3</v>
          </cell>
          <cell r="AX229">
            <v>3</v>
          </cell>
          <cell r="AY229"/>
          <cell r="AZ229">
            <v>0</v>
          </cell>
          <cell r="BA229"/>
          <cell r="BB229">
            <v>3</v>
          </cell>
          <cell r="BC229">
            <v>3</v>
          </cell>
          <cell r="BD229">
            <v>3</v>
          </cell>
          <cell r="BE229">
            <v>3</v>
          </cell>
          <cell r="BF229">
            <v>3</v>
          </cell>
          <cell r="BG229">
            <v>3</v>
          </cell>
          <cell r="BH229">
            <v>3</v>
          </cell>
          <cell r="BI229">
            <v>3</v>
          </cell>
          <cell r="BJ229">
            <v>3</v>
          </cell>
          <cell r="BK229">
            <v>3</v>
          </cell>
          <cell r="BL229">
            <v>0</v>
          </cell>
          <cell r="BM229">
            <v>3</v>
          </cell>
          <cell r="BN229">
            <v>3</v>
          </cell>
          <cell r="BO229">
            <v>3</v>
          </cell>
          <cell r="BP229">
            <v>3</v>
          </cell>
          <cell r="BQ229">
            <v>3</v>
          </cell>
          <cell r="BR229">
            <v>0</v>
          </cell>
          <cell r="BS229">
            <v>3</v>
          </cell>
          <cell r="BT229">
            <v>3</v>
          </cell>
          <cell r="BU229">
            <v>3</v>
          </cell>
          <cell r="BV229">
            <v>0</v>
          </cell>
          <cell r="BW229">
            <v>3</v>
          </cell>
          <cell r="BX229">
            <v>2</v>
          </cell>
          <cell r="BY229">
            <v>3</v>
          </cell>
          <cell r="BZ229">
            <v>3</v>
          </cell>
          <cell r="CA229">
            <v>0</v>
          </cell>
          <cell r="CB229">
            <v>3</v>
          </cell>
          <cell r="CC229">
            <v>3</v>
          </cell>
          <cell r="CD229">
            <v>3</v>
          </cell>
          <cell r="CE229">
            <v>0</v>
          </cell>
          <cell r="CF229">
            <v>3</v>
          </cell>
          <cell r="CG229">
            <v>0</v>
          </cell>
          <cell r="CH229">
            <v>0</v>
          </cell>
          <cell r="CI229">
            <v>3</v>
          </cell>
          <cell r="CJ229">
            <v>3</v>
          </cell>
          <cell r="CK229">
            <v>3</v>
          </cell>
          <cell r="CL229">
            <v>3</v>
          </cell>
          <cell r="CM229"/>
          <cell r="CN229">
            <v>3</v>
          </cell>
          <cell r="CO229">
            <v>0</v>
          </cell>
          <cell r="CP229">
            <v>0</v>
          </cell>
          <cell r="CQ229">
            <v>3</v>
          </cell>
          <cell r="CR229"/>
          <cell r="CS229">
            <v>3</v>
          </cell>
          <cell r="CT229">
            <v>0</v>
          </cell>
          <cell r="CU229">
            <v>3</v>
          </cell>
          <cell r="CV229">
            <v>3</v>
          </cell>
          <cell r="CW229">
            <v>3</v>
          </cell>
          <cell r="CX229">
            <v>3</v>
          </cell>
          <cell r="CY229">
            <v>0</v>
          </cell>
          <cell r="CZ229">
            <v>3</v>
          </cell>
          <cell r="DA229">
            <v>0</v>
          </cell>
          <cell r="DB229">
            <v>3</v>
          </cell>
          <cell r="DC229">
            <v>3</v>
          </cell>
          <cell r="DD229">
            <v>3</v>
          </cell>
          <cell r="DE229">
            <v>0</v>
          </cell>
          <cell r="DF229">
            <v>3</v>
          </cell>
          <cell r="DG229">
            <v>3</v>
          </cell>
          <cell r="DH229">
            <v>3</v>
          </cell>
          <cell r="DI229"/>
          <cell r="DJ229">
            <v>3</v>
          </cell>
          <cell r="DK229">
            <v>3</v>
          </cell>
          <cell r="DL229">
            <v>3</v>
          </cell>
          <cell r="DM229">
            <v>3</v>
          </cell>
          <cell r="DN229">
            <v>0</v>
          </cell>
          <cell r="DO229">
            <v>0</v>
          </cell>
          <cell r="DP229">
            <v>3</v>
          </cell>
          <cell r="DQ229">
            <v>3</v>
          </cell>
          <cell r="DR229">
            <v>0</v>
          </cell>
          <cell r="DS229">
            <v>3</v>
          </cell>
          <cell r="DT229">
            <v>3</v>
          </cell>
          <cell r="DU229">
            <v>0</v>
          </cell>
          <cell r="DV229">
            <v>3</v>
          </cell>
          <cell r="DW229">
            <v>0</v>
          </cell>
          <cell r="DX229">
            <v>3</v>
          </cell>
          <cell r="DY229">
            <v>3</v>
          </cell>
          <cell r="DZ229">
            <v>3</v>
          </cell>
          <cell r="EA229">
            <v>0</v>
          </cell>
          <cell r="EB229"/>
          <cell r="EC229">
            <v>3</v>
          </cell>
          <cell r="ED229">
            <v>0</v>
          </cell>
          <cell r="EE229">
            <v>3</v>
          </cell>
          <cell r="EF229"/>
          <cell r="EG229">
            <v>0</v>
          </cell>
          <cell r="EH229">
            <v>3</v>
          </cell>
          <cell r="EI229">
            <v>3</v>
          </cell>
          <cell r="EJ229">
            <v>3</v>
          </cell>
          <cell r="EK229">
            <v>3</v>
          </cell>
          <cell r="EL229"/>
          <cell r="EM229">
            <v>3</v>
          </cell>
          <cell r="EN229">
            <v>3</v>
          </cell>
          <cell r="EO229">
            <v>3</v>
          </cell>
          <cell r="EP229">
            <v>0</v>
          </cell>
          <cell r="EQ229">
            <v>0</v>
          </cell>
          <cell r="ER229">
            <v>3</v>
          </cell>
          <cell r="ES229">
            <v>0</v>
          </cell>
          <cell r="ET229">
            <v>3</v>
          </cell>
          <cell r="EU229">
            <v>3</v>
          </cell>
          <cell r="EV229">
            <v>3</v>
          </cell>
          <cell r="EW229">
            <v>3</v>
          </cell>
          <cell r="EX229">
            <v>3</v>
          </cell>
          <cell r="EY229"/>
          <cell r="EZ229">
            <v>3</v>
          </cell>
          <cell r="FA229">
            <v>3</v>
          </cell>
          <cell r="FB229">
            <v>3</v>
          </cell>
          <cell r="FC229">
            <v>3</v>
          </cell>
          <cell r="FD229">
            <v>3</v>
          </cell>
          <cell r="FE229">
            <v>3</v>
          </cell>
          <cell r="FF229">
            <v>0</v>
          </cell>
          <cell r="FG229">
            <v>3</v>
          </cell>
          <cell r="FH229">
            <v>3</v>
          </cell>
          <cell r="FI229">
            <v>3</v>
          </cell>
          <cell r="FJ229">
            <v>0</v>
          </cell>
          <cell r="FK229">
            <v>0</v>
          </cell>
          <cell r="FL229">
            <v>0</v>
          </cell>
          <cell r="FM229">
            <v>0</v>
          </cell>
          <cell r="FN229">
            <v>3</v>
          </cell>
          <cell r="FO229">
            <v>3</v>
          </cell>
          <cell r="FP229">
            <v>3</v>
          </cell>
          <cell r="FQ229">
            <v>3</v>
          </cell>
          <cell r="FR229">
            <v>0</v>
          </cell>
          <cell r="FS229">
            <v>3</v>
          </cell>
          <cell r="FT229">
            <v>3</v>
          </cell>
          <cell r="FU229">
            <v>3</v>
          </cell>
          <cell r="FV229">
            <v>3</v>
          </cell>
          <cell r="FW229">
            <v>3</v>
          </cell>
          <cell r="FX229">
            <v>3</v>
          </cell>
          <cell r="FY229">
            <v>0</v>
          </cell>
          <cell r="FZ229">
            <v>3</v>
          </cell>
          <cell r="GA229">
            <v>0</v>
          </cell>
          <cell r="GB229"/>
          <cell r="GC229">
            <v>0</v>
          </cell>
          <cell r="GD229">
            <v>3</v>
          </cell>
          <cell r="GE229"/>
          <cell r="GF229">
            <v>3</v>
          </cell>
          <cell r="GG229">
            <v>3</v>
          </cell>
          <cell r="GH229">
            <v>0</v>
          </cell>
          <cell r="GI229">
            <v>3</v>
          </cell>
          <cell r="GJ229">
            <v>0</v>
          </cell>
          <cell r="GK229">
            <v>3</v>
          </cell>
          <cell r="GL229">
            <v>3</v>
          </cell>
          <cell r="GM229">
            <v>0</v>
          </cell>
          <cell r="GN229">
            <v>3</v>
          </cell>
          <cell r="GO229">
            <v>0</v>
          </cell>
          <cell r="GP229">
            <v>0</v>
          </cell>
          <cell r="GQ229">
            <v>3</v>
          </cell>
          <cell r="GR229">
            <v>3</v>
          </cell>
          <cell r="GS229">
            <v>3</v>
          </cell>
          <cell r="GT229">
            <v>0</v>
          </cell>
          <cell r="GU229">
            <v>0</v>
          </cell>
          <cell r="GV229">
            <v>0</v>
          </cell>
          <cell r="GW229">
            <v>3</v>
          </cell>
          <cell r="GX229">
            <v>0</v>
          </cell>
          <cell r="GY229">
            <v>0</v>
          </cell>
          <cell r="GZ229">
            <v>3</v>
          </cell>
          <cell r="HA229">
            <v>0</v>
          </cell>
          <cell r="HB229">
            <v>3</v>
          </cell>
          <cell r="HC229">
            <v>0</v>
          </cell>
          <cell r="HD229">
            <v>3</v>
          </cell>
          <cell r="HE229">
            <v>3</v>
          </cell>
          <cell r="HF229"/>
          <cell r="HG229">
            <v>0</v>
          </cell>
          <cell r="HH229">
            <v>3</v>
          </cell>
          <cell r="HI229">
            <v>0</v>
          </cell>
          <cell r="HJ229">
            <v>3</v>
          </cell>
          <cell r="HK229">
            <v>3</v>
          </cell>
          <cell r="HL229">
            <v>0</v>
          </cell>
          <cell r="HM229">
            <v>3</v>
          </cell>
          <cell r="HN229">
            <v>3</v>
          </cell>
          <cell r="HO229">
            <v>3</v>
          </cell>
          <cell r="HP229"/>
          <cell r="HQ229">
            <v>3</v>
          </cell>
          <cell r="HR229">
            <v>3</v>
          </cell>
          <cell r="HS229">
            <v>0</v>
          </cell>
          <cell r="HT229">
            <v>0</v>
          </cell>
          <cell r="HU229">
            <v>3</v>
          </cell>
          <cell r="HV229">
            <v>3</v>
          </cell>
          <cell r="HW229">
            <v>3</v>
          </cell>
          <cell r="HX229">
            <v>3</v>
          </cell>
          <cell r="HY229"/>
          <cell r="HZ229">
            <v>0</v>
          </cell>
          <cell r="IA229">
            <v>3</v>
          </cell>
          <cell r="IB229">
            <v>0</v>
          </cell>
          <cell r="IC229">
            <v>0</v>
          </cell>
          <cell r="ID229">
            <v>0</v>
          </cell>
          <cell r="IE229">
            <v>0</v>
          </cell>
          <cell r="IF229">
            <v>3</v>
          </cell>
          <cell r="IG229">
            <v>0</v>
          </cell>
          <cell r="IH229">
            <v>0</v>
          </cell>
          <cell r="II229"/>
          <cell r="IJ229">
            <v>3</v>
          </cell>
          <cell r="IK229">
            <v>3</v>
          </cell>
          <cell r="IL229">
            <v>3</v>
          </cell>
          <cell r="IM229">
            <v>0</v>
          </cell>
          <cell r="IN229"/>
          <cell r="IO229">
            <v>0</v>
          </cell>
          <cell r="IP229">
            <v>0</v>
          </cell>
          <cell r="IQ229">
            <v>0</v>
          </cell>
          <cell r="IR229">
            <v>0</v>
          </cell>
          <cell r="IS229">
            <v>3</v>
          </cell>
          <cell r="IT229">
            <v>0</v>
          </cell>
          <cell r="IU229">
            <v>0</v>
          </cell>
          <cell r="IV229">
            <v>3</v>
          </cell>
          <cell r="IW229"/>
          <cell r="IX229">
            <v>0</v>
          </cell>
          <cell r="IY229">
            <v>3</v>
          </cell>
          <cell r="IZ229">
            <v>3</v>
          </cell>
          <cell r="JA229">
            <v>3</v>
          </cell>
          <cell r="JB229">
            <v>0</v>
          </cell>
          <cell r="JC229">
            <v>3</v>
          </cell>
          <cell r="JD229">
            <v>3</v>
          </cell>
          <cell r="JE229">
            <v>0</v>
          </cell>
          <cell r="JF229">
            <v>0</v>
          </cell>
          <cell r="JG229"/>
          <cell r="JH229">
            <v>0</v>
          </cell>
          <cell r="JI229"/>
          <cell r="JJ229">
            <v>3</v>
          </cell>
          <cell r="JK229">
            <v>0</v>
          </cell>
          <cell r="JL229">
            <v>3</v>
          </cell>
          <cell r="JM229">
            <v>3</v>
          </cell>
          <cell r="JN229">
            <v>3</v>
          </cell>
          <cell r="JO229">
            <v>3</v>
          </cell>
          <cell r="JP229">
            <v>3</v>
          </cell>
          <cell r="JQ229">
            <v>0</v>
          </cell>
          <cell r="JR229">
            <v>0</v>
          </cell>
          <cell r="JS229">
            <v>0</v>
          </cell>
          <cell r="JT229">
            <v>3</v>
          </cell>
          <cell r="JU229">
            <v>3</v>
          </cell>
          <cell r="JV229">
            <v>3</v>
          </cell>
          <cell r="JW229">
            <v>3</v>
          </cell>
          <cell r="JX229">
            <v>0</v>
          </cell>
          <cell r="JY229">
            <v>3</v>
          </cell>
          <cell r="JZ229">
            <v>3</v>
          </cell>
          <cell r="KA229">
            <v>3</v>
          </cell>
          <cell r="KB229">
            <v>3</v>
          </cell>
          <cell r="KC229">
            <v>0</v>
          </cell>
          <cell r="KD229">
            <v>3</v>
          </cell>
          <cell r="KE229">
            <v>0</v>
          </cell>
          <cell r="KF229">
            <v>3</v>
          </cell>
          <cell r="KG229">
            <v>3</v>
          </cell>
          <cell r="KH229"/>
          <cell r="KI229">
            <v>3</v>
          </cell>
          <cell r="KJ229">
            <v>3</v>
          </cell>
          <cell r="KK229">
            <v>0</v>
          </cell>
          <cell r="KL229"/>
          <cell r="KM229">
            <v>0</v>
          </cell>
          <cell r="KN229"/>
          <cell r="KO229">
            <v>3</v>
          </cell>
          <cell r="KP229">
            <v>3</v>
          </cell>
          <cell r="KQ229">
            <v>3</v>
          </cell>
          <cell r="KR229">
            <v>3</v>
          </cell>
          <cell r="KS229">
            <v>0</v>
          </cell>
          <cell r="KT229">
            <v>3</v>
          </cell>
          <cell r="KU229">
            <v>0</v>
          </cell>
          <cell r="KV229">
            <v>3</v>
          </cell>
          <cell r="KW229">
            <v>3</v>
          </cell>
          <cell r="KX229">
            <v>3</v>
          </cell>
          <cell r="KY229">
            <v>3</v>
          </cell>
          <cell r="KZ229">
            <v>3</v>
          </cell>
          <cell r="LA229">
            <v>3</v>
          </cell>
          <cell r="LB229">
            <v>3</v>
          </cell>
          <cell r="LC229">
            <v>3</v>
          </cell>
          <cell r="LD229">
            <v>3</v>
          </cell>
          <cell r="LE229">
            <v>0</v>
          </cell>
          <cell r="LF229">
            <v>3</v>
          </cell>
          <cell r="LG229">
            <v>0</v>
          </cell>
          <cell r="LH229">
            <v>3</v>
          </cell>
          <cell r="LI229">
            <v>3</v>
          </cell>
          <cell r="LJ229">
            <v>0</v>
          </cell>
          <cell r="LK229">
            <v>0</v>
          </cell>
          <cell r="LL229">
            <v>0</v>
          </cell>
          <cell r="LM229">
            <v>3</v>
          </cell>
          <cell r="LN229">
            <v>0</v>
          </cell>
          <cell r="LO229">
            <v>0</v>
          </cell>
          <cell r="LP229">
            <v>3</v>
          </cell>
          <cell r="LQ229">
            <v>0</v>
          </cell>
          <cell r="LR229"/>
          <cell r="LS229">
            <v>0</v>
          </cell>
          <cell r="LT229">
            <v>3</v>
          </cell>
          <cell r="LU229"/>
          <cell r="LV229">
            <v>0</v>
          </cell>
          <cell r="LW229">
            <v>3</v>
          </cell>
          <cell r="LX229">
            <v>3</v>
          </cell>
          <cell r="LY229"/>
          <cell r="LZ229"/>
          <cell r="MA229"/>
          <cell r="MB229">
            <v>3</v>
          </cell>
          <cell r="MC229">
            <v>0</v>
          </cell>
          <cell r="MD229">
            <v>3</v>
          </cell>
          <cell r="ME229">
            <v>3</v>
          </cell>
          <cell r="MF229">
            <v>3</v>
          </cell>
          <cell r="MG229">
            <v>3</v>
          </cell>
          <cell r="MH229">
            <v>0</v>
          </cell>
          <cell r="MI229">
            <v>3</v>
          </cell>
          <cell r="MJ229">
            <v>3</v>
          </cell>
          <cell r="MK229">
            <v>3</v>
          </cell>
          <cell r="ML229">
            <v>3</v>
          </cell>
          <cell r="MM229">
            <v>3</v>
          </cell>
          <cell r="MN229">
            <v>3</v>
          </cell>
          <cell r="MO229">
            <v>3</v>
          </cell>
          <cell r="MP229">
            <v>3</v>
          </cell>
          <cell r="MQ229"/>
          <cell r="MR229">
            <v>3</v>
          </cell>
          <cell r="MS229">
            <v>3</v>
          </cell>
          <cell r="MT229">
            <v>3</v>
          </cell>
          <cell r="MU229">
            <v>3</v>
          </cell>
          <cell r="MV229">
            <v>3</v>
          </cell>
          <cell r="MW229">
            <v>3</v>
          </cell>
          <cell r="MX229">
            <v>3</v>
          </cell>
          <cell r="MY229">
            <v>3</v>
          </cell>
          <cell r="MZ229">
            <v>3</v>
          </cell>
          <cell r="NA229">
            <v>3</v>
          </cell>
          <cell r="NB229">
            <v>3</v>
          </cell>
          <cell r="NC229">
            <v>3</v>
          </cell>
          <cell r="ND229">
            <v>3</v>
          </cell>
          <cell r="NE229">
            <v>3</v>
          </cell>
          <cell r="NF229">
            <v>3</v>
          </cell>
          <cell r="NG229">
            <v>3</v>
          </cell>
          <cell r="NH229">
            <v>3</v>
          </cell>
          <cell r="NI229">
            <v>3</v>
          </cell>
          <cell r="NJ229">
            <v>3</v>
          </cell>
          <cell r="NK229">
            <v>3</v>
          </cell>
          <cell r="NL229">
            <v>3</v>
          </cell>
          <cell r="NM229">
            <v>3</v>
          </cell>
          <cell r="NN229">
            <v>0</v>
          </cell>
          <cell r="NO229">
            <v>3</v>
          </cell>
          <cell r="NP229">
            <v>3</v>
          </cell>
          <cell r="NQ229">
            <v>3</v>
          </cell>
          <cell r="NR229"/>
          <cell r="NS229"/>
          <cell r="NT229"/>
          <cell r="NU229">
            <v>3</v>
          </cell>
          <cell r="NV229">
            <v>3</v>
          </cell>
          <cell r="NW229">
            <v>3</v>
          </cell>
          <cell r="NX229">
            <v>0</v>
          </cell>
          <cell r="NY229">
            <v>3</v>
          </cell>
          <cell r="NZ229">
            <v>3</v>
          </cell>
          <cell r="OA229">
            <v>3</v>
          </cell>
          <cell r="OB229">
            <v>0</v>
          </cell>
          <cell r="OC229"/>
          <cell r="OD229">
            <v>0</v>
          </cell>
          <cell r="OE229">
            <v>0</v>
          </cell>
          <cell r="OF229">
            <v>3</v>
          </cell>
          <cell r="OG229">
            <v>3</v>
          </cell>
          <cell r="OH229"/>
          <cell r="OI229">
            <v>3</v>
          </cell>
          <cell r="OJ229">
            <v>3</v>
          </cell>
          <cell r="OK229">
            <v>3</v>
          </cell>
          <cell r="OL229">
            <v>0</v>
          </cell>
          <cell r="OM229">
            <v>3</v>
          </cell>
          <cell r="ON229">
            <v>3</v>
          </cell>
          <cell r="OO229">
            <v>3</v>
          </cell>
          <cell r="OP229"/>
          <cell r="OQ229">
            <v>3</v>
          </cell>
          <cell r="OR229">
            <v>3</v>
          </cell>
          <cell r="OS229">
            <v>3</v>
          </cell>
          <cell r="OT229"/>
          <cell r="OU229">
            <v>3</v>
          </cell>
          <cell r="OV229">
            <v>0</v>
          </cell>
          <cell r="OW229">
            <v>3</v>
          </cell>
          <cell r="OX229">
            <v>3</v>
          </cell>
          <cell r="OY229">
            <v>3</v>
          </cell>
          <cell r="OZ229">
            <v>3</v>
          </cell>
          <cell r="PA229">
            <v>0</v>
          </cell>
          <cell r="PB229">
            <v>3</v>
          </cell>
          <cell r="PC229">
            <v>3</v>
          </cell>
          <cell r="PD229">
            <v>0</v>
          </cell>
          <cell r="PE229">
            <v>0</v>
          </cell>
          <cell r="PF229">
            <v>3</v>
          </cell>
          <cell r="PG229">
            <v>3</v>
          </cell>
          <cell r="PH229">
            <v>0</v>
          </cell>
          <cell r="PI229">
            <v>0</v>
          </cell>
          <cell r="PJ229">
            <v>0</v>
          </cell>
          <cell r="PK229">
            <v>0</v>
          </cell>
          <cell r="PL229">
            <v>0</v>
          </cell>
          <cell r="PM229">
            <v>0</v>
          </cell>
          <cell r="PN229">
            <v>3</v>
          </cell>
          <cell r="PO229">
            <v>3</v>
          </cell>
          <cell r="PP229">
            <v>3</v>
          </cell>
          <cell r="PQ229">
            <v>3</v>
          </cell>
          <cell r="PR229">
            <v>3</v>
          </cell>
          <cell r="PS229">
            <v>0</v>
          </cell>
          <cell r="PT229">
            <v>3</v>
          </cell>
          <cell r="PU229">
            <v>3</v>
          </cell>
          <cell r="PV229">
            <v>0</v>
          </cell>
          <cell r="PW229">
            <v>3</v>
          </cell>
          <cell r="PX229">
            <v>0</v>
          </cell>
          <cell r="PY229">
            <v>0</v>
          </cell>
          <cell r="PZ229">
            <v>0</v>
          </cell>
          <cell r="QA229"/>
          <cell r="QB229">
            <v>3</v>
          </cell>
          <cell r="QC229">
            <v>0</v>
          </cell>
          <cell r="QD229">
            <v>3</v>
          </cell>
          <cell r="QE229">
            <v>3</v>
          </cell>
          <cell r="QF229">
            <v>3</v>
          </cell>
          <cell r="QG229">
            <v>3</v>
          </cell>
          <cell r="QH229">
            <v>3</v>
          </cell>
          <cell r="QI229">
            <v>0</v>
          </cell>
          <cell r="QJ229">
            <v>3</v>
          </cell>
          <cell r="QK229">
            <v>3</v>
          </cell>
          <cell r="QL229">
            <v>3</v>
          </cell>
          <cell r="QM229">
            <v>0</v>
          </cell>
          <cell r="QN229">
            <v>3</v>
          </cell>
          <cell r="QO229">
            <v>3</v>
          </cell>
          <cell r="QP229">
            <v>3</v>
          </cell>
          <cell r="QQ229">
            <v>3</v>
          </cell>
          <cell r="QR229">
            <v>3</v>
          </cell>
          <cell r="QS229">
            <v>3</v>
          </cell>
          <cell r="QT229">
            <v>3</v>
          </cell>
          <cell r="QU229">
            <v>0</v>
          </cell>
          <cell r="QV229">
            <v>0</v>
          </cell>
          <cell r="QW229">
            <v>3</v>
          </cell>
          <cell r="QX229">
            <v>3</v>
          </cell>
          <cell r="QY229">
            <v>3</v>
          </cell>
          <cell r="QZ229"/>
          <cell r="RA229">
            <v>0</v>
          </cell>
          <cell r="RB229">
            <v>3</v>
          </cell>
          <cell r="RC229">
            <v>3</v>
          </cell>
          <cell r="RD229">
            <v>3</v>
          </cell>
          <cell r="RE229">
            <v>0</v>
          </cell>
          <cell r="RF229">
            <v>3</v>
          </cell>
          <cell r="RG229">
            <v>0</v>
          </cell>
          <cell r="RH229">
            <v>3</v>
          </cell>
          <cell r="RI229">
            <v>0</v>
          </cell>
          <cell r="RJ229">
            <v>3</v>
          </cell>
          <cell r="RK229">
            <v>3</v>
          </cell>
          <cell r="RL229">
            <v>3</v>
          </cell>
          <cell r="RM229"/>
          <cell r="RN229">
            <v>3</v>
          </cell>
          <cell r="RO229">
            <v>3</v>
          </cell>
          <cell r="RP229">
            <v>3</v>
          </cell>
          <cell r="RQ229">
            <v>3</v>
          </cell>
          <cell r="RR229">
            <v>3</v>
          </cell>
          <cell r="RS229">
            <v>3</v>
          </cell>
          <cell r="RT229">
            <v>3</v>
          </cell>
          <cell r="RU229">
            <v>3</v>
          </cell>
          <cell r="RV229">
            <v>3</v>
          </cell>
          <cell r="RW229">
            <v>3</v>
          </cell>
          <cell r="RX229">
            <v>3</v>
          </cell>
          <cell r="RY229"/>
          <cell r="RZ229">
            <v>0</v>
          </cell>
          <cell r="SA229">
            <v>3</v>
          </cell>
          <cell r="SB229">
            <v>3</v>
          </cell>
          <cell r="SC229"/>
          <cell r="SD229">
            <v>0</v>
          </cell>
          <cell r="SE229">
            <v>0</v>
          </cell>
          <cell r="SF229">
            <v>3</v>
          </cell>
          <cell r="SG229">
            <v>3</v>
          </cell>
          <cell r="SH229">
            <v>3</v>
          </cell>
          <cell r="SI229">
            <v>3</v>
          </cell>
          <cell r="SJ229">
            <v>3</v>
          </cell>
          <cell r="SK229">
            <v>3</v>
          </cell>
          <cell r="SL229">
            <v>3</v>
          </cell>
          <cell r="SM229"/>
          <cell r="SN229">
            <v>3</v>
          </cell>
          <cell r="SO229">
            <v>0</v>
          </cell>
          <cell r="SP229">
            <v>3</v>
          </cell>
          <cell r="SQ229">
            <v>0</v>
          </cell>
          <cell r="SR229">
            <v>3</v>
          </cell>
          <cell r="SS229">
            <v>3</v>
          </cell>
          <cell r="ST229">
            <v>3</v>
          </cell>
          <cell r="SU229">
            <v>3</v>
          </cell>
          <cell r="SV229">
            <v>0</v>
          </cell>
          <cell r="SW229">
            <v>0</v>
          </cell>
          <cell r="SX229">
            <v>3</v>
          </cell>
          <cell r="SY229">
            <v>3</v>
          </cell>
          <cell r="SZ229">
            <v>3</v>
          </cell>
          <cell r="TA229">
            <v>0</v>
          </cell>
          <cell r="TB229">
            <v>3</v>
          </cell>
          <cell r="TC229">
            <v>0</v>
          </cell>
          <cell r="TD229">
            <v>3</v>
          </cell>
          <cell r="TE229">
            <v>3</v>
          </cell>
          <cell r="TF229">
            <v>3</v>
          </cell>
          <cell r="TG229">
            <v>0</v>
          </cell>
          <cell r="TH229">
            <v>3</v>
          </cell>
          <cell r="TI229">
            <v>3</v>
          </cell>
          <cell r="TJ229">
            <v>0</v>
          </cell>
          <cell r="TK229">
            <v>3</v>
          </cell>
          <cell r="TL229">
            <v>3</v>
          </cell>
          <cell r="TM229">
            <v>3</v>
          </cell>
          <cell r="TN229">
            <v>0</v>
          </cell>
          <cell r="TO229">
            <v>3</v>
          </cell>
          <cell r="TP229">
            <v>0</v>
          </cell>
          <cell r="TQ229">
            <v>0</v>
          </cell>
          <cell r="TR229"/>
          <cell r="TS229">
            <v>0</v>
          </cell>
          <cell r="TT229">
            <v>3</v>
          </cell>
          <cell r="TU229">
            <v>0</v>
          </cell>
          <cell r="TV229">
            <v>0</v>
          </cell>
          <cell r="TW229">
            <v>3</v>
          </cell>
          <cell r="TX229">
            <v>3</v>
          </cell>
          <cell r="TY229">
            <v>3</v>
          </cell>
          <cell r="TZ229">
            <v>0</v>
          </cell>
          <cell r="UA229">
            <v>3</v>
          </cell>
          <cell r="UB229">
            <v>3</v>
          </cell>
          <cell r="UC229">
            <v>3</v>
          </cell>
          <cell r="UD229">
            <v>3</v>
          </cell>
          <cell r="UE229">
            <v>3</v>
          </cell>
          <cell r="UF229">
            <v>0</v>
          </cell>
          <cell r="UG229">
            <v>0</v>
          </cell>
          <cell r="UH229">
            <v>3</v>
          </cell>
          <cell r="UI229">
            <v>0</v>
          </cell>
          <cell r="UJ229">
            <v>3</v>
          </cell>
          <cell r="UK229">
            <v>3</v>
          </cell>
          <cell r="UL229">
            <v>3</v>
          </cell>
          <cell r="UM229"/>
          <cell r="UN229">
            <v>3</v>
          </cell>
          <cell r="UO229"/>
          <cell r="UP229">
            <v>3</v>
          </cell>
          <cell r="UQ229">
            <v>3</v>
          </cell>
          <cell r="UR229"/>
          <cell r="US229">
            <v>3</v>
          </cell>
          <cell r="UT229">
            <v>3</v>
          </cell>
          <cell r="UU229">
            <v>3</v>
          </cell>
          <cell r="UV229">
            <v>3</v>
          </cell>
          <cell r="UW229">
            <v>3</v>
          </cell>
          <cell r="UX229">
            <v>3</v>
          </cell>
          <cell r="UY229">
            <v>3</v>
          </cell>
          <cell r="UZ229">
            <v>3</v>
          </cell>
          <cell r="VA229">
            <v>3</v>
          </cell>
          <cell r="VB229">
            <v>3</v>
          </cell>
          <cell r="VC229">
            <v>3</v>
          </cell>
          <cell r="VD229">
            <v>0</v>
          </cell>
          <cell r="VE229">
            <v>0</v>
          </cell>
          <cell r="VF229">
            <v>0</v>
          </cell>
          <cell r="VG229"/>
          <cell r="VH229">
            <v>0</v>
          </cell>
          <cell r="VI229">
            <v>3</v>
          </cell>
          <cell r="VJ229">
            <v>3</v>
          </cell>
          <cell r="VK229">
            <v>0</v>
          </cell>
          <cell r="VL229">
            <v>0</v>
          </cell>
          <cell r="VM229"/>
          <cell r="VN229">
            <v>3</v>
          </cell>
          <cell r="VO229">
            <v>0</v>
          </cell>
          <cell r="VP229"/>
          <cell r="VQ229">
            <v>3</v>
          </cell>
          <cell r="VR229">
            <v>3</v>
          </cell>
          <cell r="VS229">
            <v>0</v>
          </cell>
          <cell r="VT229">
            <v>3</v>
          </cell>
          <cell r="VU229">
            <v>3</v>
          </cell>
          <cell r="VV229">
            <v>0</v>
          </cell>
          <cell r="VW229">
            <v>3</v>
          </cell>
          <cell r="VX229"/>
          <cell r="VY229">
            <v>0</v>
          </cell>
          <cell r="VZ229">
            <v>0</v>
          </cell>
          <cell r="WA229"/>
          <cell r="WB229"/>
          <cell r="WC229">
            <v>3</v>
          </cell>
          <cell r="WD229">
            <v>0</v>
          </cell>
          <cell r="WE229">
            <v>3</v>
          </cell>
          <cell r="WF229"/>
          <cell r="WG229">
            <v>3</v>
          </cell>
          <cell r="WH229">
            <v>3</v>
          </cell>
          <cell r="WI229">
            <v>3</v>
          </cell>
          <cell r="WJ229"/>
          <cell r="WK229"/>
          <cell r="WL229">
            <v>3</v>
          </cell>
          <cell r="WM229">
            <v>0</v>
          </cell>
          <cell r="WN229">
            <v>0</v>
          </cell>
          <cell r="WO229">
            <v>3</v>
          </cell>
          <cell r="WP229"/>
          <cell r="WQ229"/>
          <cell r="WR229"/>
          <cell r="WS229">
            <v>3</v>
          </cell>
          <cell r="WT229">
            <v>3</v>
          </cell>
          <cell r="WU229">
            <v>0</v>
          </cell>
          <cell r="WV229">
            <v>3</v>
          </cell>
          <cell r="WW229">
            <v>3</v>
          </cell>
          <cell r="WX229">
            <v>0</v>
          </cell>
          <cell r="WY229">
            <v>0</v>
          </cell>
          <cell r="WZ229">
            <v>0</v>
          </cell>
          <cell r="XA229"/>
          <cell r="XB229">
            <v>3</v>
          </cell>
          <cell r="XC229"/>
          <cell r="XD229"/>
          <cell r="XE229"/>
          <cell r="XF229"/>
          <cell r="XG229"/>
          <cell r="XH229"/>
          <cell r="XI229"/>
          <cell r="XJ229"/>
          <cell r="XK229">
            <v>3</v>
          </cell>
          <cell r="XL229">
            <v>3</v>
          </cell>
          <cell r="XM229"/>
          <cell r="XN229">
            <v>3</v>
          </cell>
          <cell r="XO229"/>
          <cell r="XP229"/>
          <cell r="XQ229">
            <v>3</v>
          </cell>
          <cell r="XR229">
            <v>3</v>
          </cell>
          <cell r="XS229">
            <v>0</v>
          </cell>
          <cell r="XT229">
            <v>0</v>
          </cell>
          <cell r="XU229">
            <v>3</v>
          </cell>
          <cell r="XV229">
            <v>3</v>
          </cell>
        </row>
        <row r="230">
          <cell r="E230">
            <v>2</v>
          </cell>
          <cell r="F230">
            <v>0</v>
          </cell>
          <cell r="G230">
            <v>0</v>
          </cell>
          <cell r="H230">
            <v>2</v>
          </cell>
          <cell r="I230">
            <v>0</v>
          </cell>
          <cell r="J230">
            <v>0</v>
          </cell>
          <cell r="K230">
            <v>2</v>
          </cell>
          <cell r="L230">
            <v>0</v>
          </cell>
          <cell r="M230">
            <v>2</v>
          </cell>
          <cell r="N230">
            <v>0</v>
          </cell>
          <cell r="O230"/>
          <cell r="P230">
            <v>0</v>
          </cell>
          <cell r="Q230">
            <v>0</v>
          </cell>
          <cell r="R230">
            <v>0</v>
          </cell>
          <cell r="S230">
            <v>0</v>
          </cell>
          <cell r="T230">
            <v>0</v>
          </cell>
          <cell r="U230">
            <v>0</v>
          </cell>
          <cell r="V230">
            <v>0</v>
          </cell>
          <cell r="W230">
            <v>0</v>
          </cell>
          <cell r="X230">
            <v>0</v>
          </cell>
          <cell r="Y230">
            <v>0</v>
          </cell>
          <cell r="Z230"/>
          <cell r="AA230">
            <v>0</v>
          </cell>
          <cell r="AB230">
            <v>0</v>
          </cell>
          <cell r="AC230">
            <v>0</v>
          </cell>
          <cell r="AD230">
            <v>0</v>
          </cell>
          <cell r="AE230">
            <v>0</v>
          </cell>
          <cell r="AF230">
            <v>1</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cell r="AZ230">
            <v>0</v>
          </cell>
          <cell r="BA230"/>
          <cell r="BB230">
            <v>0</v>
          </cell>
          <cell r="BC230">
            <v>0</v>
          </cell>
          <cell r="BD230">
            <v>0</v>
          </cell>
          <cell r="BE230">
            <v>0</v>
          </cell>
          <cell r="BF230">
            <v>0</v>
          </cell>
          <cell r="BG230">
            <v>0</v>
          </cell>
          <cell r="BH230">
            <v>0</v>
          </cell>
          <cell r="BI230">
            <v>0</v>
          </cell>
          <cell r="BJ230">
            <v>2</v>
          </cell>
          <cell r="BK230">
            <v>0</v>
          </cell>
          <cell r="BL230">
            <v>0</v>
          </cell>
          <cell r="BM230">
            <v>0</v>
          </cell>
          <cell r="BN230">
            <v>0</v>
          </cell>
          <cell r="BO230">
            <v>0</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2</v>
          </cell>
          <cell r="CJ230">
            <v>0</v>
          </cell>
          <cell r="CK230">
            <v>0</v>
          </cell>
          <cell r="CL230">
            <v>0</v>
          </cell>
          <cell r="CM230"/>
          <cell r="CN230">
            <v>0</v>
          </cell>
          <cell r="CO230">
            <v>0</v>
          </cell>
          <cell r="CP230">
            <v>0</v>
          </cell>
          <cell r="CQ230">
            <v>0</v>
          </cell>
          <cell r="CR230"/>
          <cell r="CS230">
            <v>0</v>
          </cell>
          <cell r="CT230">
            <v>0</v>
          </cell>
          <cell r="CU230">
            <v>0</v>
          </cell>
          <cell r="CV230">
            <v>0</v>
          </cell>
          <cell r="CW230">
            <v>0</v>
          </cell>
          <cell r="CX230">
            <v>0</v>
          </cell>
          <cell r="CY230">
            <v>0</v>
          </cell>
          <cell r="CZ230">
            <v>0</v>
          </cell>
          <cell r="DA230">
            <v>0</v>
          </cell>
          <cell r="DB230">
            <v>0</v>
          </cell>
          <cell r="DC230">
            <v>0</v>
          </cell>
          <cell r="DD230">
            <v>0</v>
          </cell>
          <cell r="DE230">
            <v>0</v>
          </cell>
          <cell r="DF230">
            <v>0</v>
          </cell>
          <cell r="DG230">
            <v>0</v>
          </cell>
          <cell r="DH230">
            <v>0</v>
          </cell>
          <cell r="DI230">
            <v>0</v>
          </cell>
          <cell r="DJ230">
            <v>0</v>
          </cell>
          <cell r="DK230">
            <v>0</v>
          </cell>
          <cell r="DL230">
            <v>2</v>
          </cell>
          <cell r="DM230">
            <v>2</v>
          </cell>
          <cell r="DN230">
            <v>0</v>
          </cell>
          <cell r="DO230">
            <v>0</v>
          </cell>
          <cell r="DP230">
            <v>0</v>
          </cell>
          <cell r="DQ230">
            <v>0</v>
          </cell>
          <cell r="DR230">
            <v>0</v>
          </cell>
          <cell r="DS230">
            <v>2</v>
          </cell>
          <cell r="DT230">
            <v>0</v>
          </cell>
          <cell r="DU230">
            <v>0</v>
          </cell>
          <cell r="DV230">
            <v>2</v>
          </cell>
          <cell r="DW230">
            <v>0</v>
          </cell>
          <cell r="DX230">
            <v>0</v>
          </cell>
          <cell r="DY230">
            <v>0</v>
          </cell>
          <cell r="DZ230">
            <v>0</v>
          </cell>
          <cell r="EA230">
            <v>0</v>
          </cell>
          <cell r="EB230"/>
          <cell r="EC230">
            <v>0</v>
          </cell>
          <cell r="ED230">
            <v>0</v>
          </cell>
          <cell r="EE230">
            <v>2</v>
          </cell>
          <cell r="EF230">
            <v>3</v>
          </cell>
          <cell r="EG230">
            <v>2</v>
          </cell>
          <cell r="EH230">
            <v>2</v>
          </cell>
          <cell r="EI230">
            <v>2</v>
          </cell>
          <cell r="EJ230">
            <v>2</v>
          </cell>
          <cell r="EK230">
            <v>0</v>
          </cell>
          <cell r="EL230"/>
          <cell r="EM230">
            <v>2</v>
          </cell>
          <cell r="EN230">
            <v>2</v>
          </cell>
          <cell r="EO230">
            <v>0</v>
          </cell>
          <cell r="EP230">
            <v>2</v>
          </cell>
          <cell r="EQ230">
            <v>0</v>
          </cell>
          <cell r="ER230">
            <v>2</v>
          </cell>
          <cell r="ES230">
            <v>0</v>
          </cell>
          <cell r="ET230">
            <v>2</v>
          </cell>
          <cell r="EU230">
            <v>0</v>
          </cell>
          <cell r="EV230">
            <v>0</v>
          </cell>
          <cell r="EW230">
            <v>0</v>
          </cell>
          <cell r="EX230">
            <v>0</v>
          </cell>
          <cell r="EY230"/>
          <cell r="EZ230">
            <v>0</v>
          </cell>
          <cell r="FA230">
            <v>0</v>
          </cell>
          <cell r="FB230">
            <v>0</v>
          </cell>
          <cell r="FC230">
            <v>0</v>
          </cell>
          <cell r="FD230">
            <v>0</v>
          </cell>
          <cell r="FE230">
            <v>0</v>
          </cell>
          <cell r="FF230">
            <v>0</v>
          </cell>
          <cell r="FG230">
            <v>0</v>
          </cell>
          <cell r="FH230">
            <v>0</v>
          </cell>
          <cell r="FI230">
            <v>0</v>
          </cell>
          <cell r="FJ230">
            <v>0</v>
          </cell>
          <cell r="FK230">
            <v>0</v>
          </cell>
          <cell r="FL230">
            <v>0</v>
          </cell>
          <cell r="FM230">
            <v>0</v>
          </cell>
          <cell r="FN230">
            <v>0</v>
          </cell>
          <cell r="FO230">
            <v>0</v>
          </cell>
          <cell r="FP230">
            <v>0</v>
          </cell>
          <cell r="FQ230">
            <v>0</v>
          </cell>
          <cell r="FR230">
            <v>0</v>
          </cell>
          <cell r="FS230">
            <v>2</v>
          </cell>
          <cell r="FT230">
            <v>2</v>
          </cell>
          <cell r="FU230">
            <v>2</v>
          </cell>
          <cell r="FV230">
            <v>0</v>
          </cell>
          <cell r="FW230">
            <v>2</v>
          </cell>
          <cell r="FX230">
            <v>0</v>
          </cell>
          <cell r="FY230">
            <v>0</v>
          </cell>
          <cell r="FZ230">
            <v>0</v>
          </cell>
          <cell r="GA230">
            <v>0</v>
          </cell>
          <cell r="GB230"/>
          <cell r="GC230">
            <v>0</v>
          </cell>
          <cell r="GD230">
            <v>2</v>
          </cell>
          <cell r="GE230"/>
          <cell r="GF230">
            <v>2</v>
          </cell>
          <cell r="GG230">
            <v>0</v>
          </cell>
          <cell r="GH230">
            <v>2</v>
          </cell>
          <cell r="GI230">
            <v>2</v>
          </cell>
          <cell r="GJ230">
            <v>2</v>
          </cell>
          <cell r="GK230">
            <v>2</v>
          </cell>
          <cell r="GL230">
            <v>0</v>
          </cell>
          <cell r="GM230">
            <v>2</v>
          </cell>
          <cell r="GN230">
            <v>2</v>
          </cell>
          <cell r="GO230">
            <v>2</v>
          </cell>
          <cell r="GP230">
            <v>2</v>
          </cell>
          <cell r="GQ230">
            <v>2</v>
          </cell>
          <cell r="GR230">
            <v>0</v>
          </cell>
          <cell r="GS230">
            <v>2</v>
          </cell>
          <cell r="GT230">
            <v>0</v>
          </cell>
          <cell r="GU230">
            <v>2</v>
          </cell>
          <cell r="GV230">
            <v>0</v>
          </cell>
          <cell r="GW230">
            <v>2</v>
          </cell>
          <cell r="GX230">
            <v>0</v>
          </cell>
          <cell r="GY230">
            <v>0</v>
          </cell>
          <cell r="GZ230">
            <v>2</v>
          </cell>
          <cell r="HA230">
            <v>0</v>
          </cell>
          <cell r="HB230">
            <v>0</v>
          </cell>
          <cell r="HC230">
            <v>0</v>
          </cell>
          <cell r="HD230">
            <v>2</v>
          </cell>
          <cell r="HE230">
            <v>0</v>
          </cell>
          <cell r="HF230"/>
          <cell r="HG230">
            <v>0</v>
          </cell>
          <cell r="HH230">
            <v>2</v>
          </cell>
          <cell r="HI230">
            <v>2</v>
          </cell>
          <cell r="HJ230">
            <v>0</v>
          </cell>
          <cell r="HK230">
            <v>2</v>
          </cell>
          <cell r="HL230">
            <v>0</v>
          </cell>
          <cell r="HM230">
            <v>2</v>
          </cell>
          <cell r="HN230">
            <v>2</v>
          </cell>
          <cell r="HO230">
            <v>2</v>
          </cell>
          <cell r="HP230"/>
          <cell r="HQ230">
            <v>0</v>
          </cell>
          <cell r="HR230">
            <v>2</v>
          </cell>
          <cell r="HS230">
            <v>2</v>
          </cell>
          <cell r="HT230">
            <v>2</v>
          </cell>
          <cell r="HU230">
            <v>2</v>
          </cell>
          <cell r="HV230">
            <v>2</v>
          </cell>
          <cell r="HW230">
            <v>0</v>
          </cell>
          <cell r="HX230">
            <v>0</v>
          </cell>
          <cell r="HY230"/>
          <cell r="HZ230">
            <v>2</v>
          </cell>
          <cell r="IA230">
            <v>0</v>
          </cell>
          <cell r="IB230">
            <v>0</v>
          </cell>
          <cell r="IC230">
            <v>0</v>
          </cell>
          <cell r="ID230">
            <v>0</v>
          </cell>
          <cell r="IE230">
            <v>0</v>
          </cell>
          <cell r="IF230">
            <v>0</v>
          </cell>
          <cell r="IG230">
            <v>0</v>
          </cell>
          <cell r="IH230">
            <v>0</v>
          </cell>
          <cell r="II230"/>
          <cell r="IJ230">
            <v>2</v>
          </cell>
          <cell r="IK230">
            <v>1</v>
          </cell>
          <cell r="IL230">
            <v>0</v>
          </cell>
          <cell r="IM230">
            <v>0</v>
          </cell>
          <cell r="IN230"/>
          <cell r="IO230">
            <v>0</v>
          </cell>
          <cell r="IP230">
            <v>0</v>
          </cell>
          <cell r="IQ230">
            <v>0</v>
          </cell>
          <cell r="IR230">
            <v>0</v>
          </cell>
          <cell r="IS230">
            <v>0</v>
          </cell>
          <cell r="IT230">
            <v>0</v>
          </cell>
          <cell r="IU230">
            <v>0</v>
          </cell>
          <cell r="IV230">
            <v>0</v>
          </cell>
          <cell r="IW230"/>
          <cell r="IX230">
            <v>0</v>
          </cell>
          <cell r="IY230">
            <v>0</v>
          </cell>
          <cell r="IZ230">
            <v>0</v>
          </cell>
          <cell r="JA230">
            <v>0</v>
          </cell>
          <cell r="JB230">
            <v>2</v>
          </cell>
          <cell r="JC230">
            <v>2</v>
          </cell>
          <cell r="JD230">
            <v>2</v>
          </cell>
          <cell r="JE230">
            <v>2</v>
          </cell>
          <cell r="JF230">
            <v>2</v>
          </cell>
          <cell r="JG230"/>
          <cell r="JH230">
            <v>2</v>
          </cell>
          <cell r="JI230"/>
          <cell r="JJ230">
            <v>0</v>
          </cell>
          <cell r="JK230">
            <v>2</v>
          </cell>
          <cell r="JL230">
            <v>2</v>
          </cell>
          <cell r="JM230">
            <v>0</v>
          </cell>
          <cell r="JN230">
            <v>2</v>
          </cell>
          <cell r="JO230">
            <v>2</v>
          </cell>
          <cell r="JP230">
            <v>0</v>
          </cell>
          <cell r="JQ230">
            <v>2</v>
          </cell>
          <cell r="JR230">
            <v>2</v>
          </cell>
          <cell r="JS230">
            <v>0</v>
          </cell>
          <cell r="JT230">
            <v>2</v>
          </cell>
          <cell r="JU230">
            <v>2</v>
          </cell>
          <cell r="JV230">
            <v>0</v>
          </cell>
          <cell r="JW230">
            <v>2</v>
          </cell>
          <cell r="JX230">
            <v>2</v>
          </cell>
          <cell r="JY230">
            <v>2</v>
          </cell>
          <cell r="JZ230">
            <v>0</v>
          </cell>
          <cell r="KA230">
            <v>2</v>
          </cell>
          <cell r="KB230">
            <v>2</v>
          </cell>
          <cell r="KC230">
            <v>2</v>
          </cell>
          <cell r="KD230">
            <v>2</v>
          </cell>
          <cell r="KE230">
            <v>2</v>
          </cell>
          <cell r="KF230">
            <v>0</v>
          </cell>
          <cell r="KG230">
            <v>0</v>
          </cell>
          <cell r="KH230"/>
          <cell r="KI230">
            <v>0</v>
          </cell>
          <cell r="KJ230">
            <v>0</v>
          </cell>
          <cell r="KK230">
            <v>0</v>
          </cell>
          <cell r="KL230">
            <v>0</v>
          </cell>
          <cell r="KM230">
            <v>0</v>
          </cell>
          <cell r="KN230">
            <v>0</v>
          </cell>
          <cell r="KO230">
            <v>0</v>
          </cell>
          <cell r="KP230">
            <v>0</v>
          </cell>
          <cell r="KQ230">
            <v>0</v>
          </cell>
          <cell r="KR230">
            <v>0</v>
          </cell>
          <cell r="KS230">
            <v>0</v>
          </cell>
          <cell r="KT230">
            <v>2</v>
          </cell>
          <cell r="KU230">
            <v>0</v>
          </cell>
          <cell r="KV230">
            <v>2</v>
          </cell>
          <cell r="KW230">
            <v>0</v>
          </cell>
          <cell r="KX230">
            <v>0</v>
          </cell>
          <cell r="KY230">
            <v>0</v>
          </cell>
          <cell r="KZ230">
            <v>2</v>
          </cell>
          <cell r="LA230">
            <v>2</v>
          </cell>
          <cell r="LB230">
            <v>0</v>
          </cell>
          <cell r="LC230">
            <v>0</v>
          </cell>
          <cell r="LD230">
            <v>0</v>
          </cell>
          <cell r="LE230">
            <v>0</v>
          </cell>
          <cell r="LF230">
            <v>0</v>
          </cell>
          <cell r="LG230">
            <v>0</v>
          </cell>
          <cell r="LH230">
            <v>0</v>
          </cell>
          <cell r="LI230">
            <v>0</v>
          </cell>
          <cell r="LJ230">
            <v>0</v>
          </cell>
          <cell r="LK230">
            <v>0</v>
          </cell>
          <cell r="LL230">
            <v>0</v>
          </cell>
          <cell r="LM230">
            <v>2</v>
          </cell>
          <cell r="LN230">
            <v>0</v>
          </cell>
          <cell r="LO230">
            <v>0</v>
          </cell>
          <cell r="LP230">
            <v>0</v>
          </cell>
          <cell r="LQ230">
            <v>0</v>
          </cell>
          <cell r="LR230"/>
          <cell r="LS230">
            <v>0</v>
          </cell>
          <cell r="LT230">
            <v>0</v>
          </cell>
          <cell r="LU230">
            <v>0</v>
          </cell>
          <cell r="LV230">
            <v>0</v>
          </cell>
          <cell r="LW230">
            <v>0</v>
          </cell>
          <cell r="LX230">
            <v>0</v>
          </cell>
          <cell r="LY230">
            <v>0</v>
          </cell>
          <cell r="LZ230">
            <v>0</v>
          </cell>
          <cell r="MA230">
            <v>0</v>
          </cell>
          <cell r="MB230">
            <v>0</v>
          </cell>
          <cell r="MC230">
            <v>0</v>
          </cell>
          <cell r="MD230">
            <v>0</v>
          </cell>
          <cell r="ME230">
            <v>0</v>
          </cell>
          <cell r="MF230">
            <v>0</v>
          </cell>
          <cell r="MG230">
            <v>0</v>
          </cell>
          <cell r="MH230">
            <v>0</v>
          </cell>
          <cell r="MI230">
            <v>0</v>
          </cell>
          <cell r="MJ230">
            <v>0</v>
          </cell>
          <cell r="MK230">
            <v>0</v>
          </cell>
          <cell r="ML230">
            <v>0</v>
          </cell>
          <cell r="MM230">
            <v>0</v>
          </cell>
          <cell r="MN230">
            <v>0</v>
          </cell>
          <cell r="MO230">
            <v>2</v>
          </cell>
          <cell r="MP230">
            <v>0</v>
          </cell>
          <cell r="MQ230"/>
          <cell r="MR230">
            <v>0</v>
          </cell>
          <cell r="MS230">
            <v>0</v>
          </cell>
          <cell r="MT230">
            <v>0</v>
          </cell>
          <cell r="MU230">
            <v>0</v>
          </cell>
          <cell r="MV230">
            <v>0</v>
          </cell>
          <cell r="MW230">
            <v>0</v>
          </cell>
          <cell r="MX230">
            <v>0</v>
          </cell>
          <cell r="MY230">
            <v>0</v>
          </cell>
          <cell r="MZ230">
            <v>0</v>
          </cell>
          <cell r="NA230">
            <v>0</v>
          </cell>
          <cell r="NB230">
            <v>0</v>
          </cell>
          <cell r="NC230">
            <v>0</v>
          </cell>
          <cell r="ND230">
            <v>0</v>
          </cell>
          <cell r="NE230">
            <v>0</v>
          </cell>
          <cell r="NF230">
            <v>0</v>
          </cell>
          <cell r="NG230">
            <v>0</v>
          </cell>
          <cell r="NH230">
            <v>0</v>
          </cell>
          <cell r="NI230">
            <v>0</v>
          </cell>
          <cell r="NJ230">
            <v>0</v>
          </cell>
          <cell r="NK230">
            <v>0</v>
          </cell>
          <cell r="NL230">
            <v>0</v>
          </cell>
          <cell r="NM230">
            <v>0</v>
          </cell>
          <cell r="NN230">
            <v>0</v>
          </cell>
          <cell r="NO230">
            <v>0</v>
          </cell>
          <cell r="NP230">
            <v>0</v>
          </cell>
          <cell r="NQ230">
            <v>0</v>
          </cell>
          <cell r="NR230">
            <v>0</v>
          </cell>
          <cell r="NS230"/>
          <cell r="NT230"/>
          <cell r="NU230">
            <v>0</v>
          </cell>
          <cell r="NV230">
            <v>2</v>
          </cell>
          <cell r="NW230">
            <v>0</v>
          </cell>
          <cell r="NX230">
            <v>0</v>
          </cell>
          <cell r="NY230">
            <v>0</v>
          </cell>
          <cell r="NZ230">
            <v>0</v>
          </cell>
          <cell r="OA230">
            <v>0</v>
          </cell>
          <cell r="OB230">
            <v>0</v>
          </cell>
          <cell r="OC230"/>
          <cell r="OD230">
            <v>0</v>
          </cell>
          <cell r="OE230">
            <v>2</v>
          </cell>
          <cell r="OF230">
            <v>0</v>
          </cell>
          <cell r="OG230">
            <v>0</v>
          </cell>
          <cell r="OH230"/>
          <cell r="OI230">
            <v>0</v>
          </cell>
          <cell r="OJ230">
            <v>0</v>
          </cell>
          <cell r="OK230">
            <v>2</v>
          </cell>
          <cell r="OL230">
            <v>0</v>
          </cell>
          <cell r="OM230">
            <v>0</v>
          </cell>
          <cell r="ON230">
            <v>0</v>
          </cell>
          <cell r="OO230">
            <v>0</v>
          </cell>
          <cell r="OP230"/>
          <cell r="OQ230">
            <v>0</v>
          </cell>
          <cell r="OR230">
            <v>2</v>
          </cell>
          <cell r="OS230">
            <v>0</v>
          </cell>
          <cell r="OT230"/>
          <cell r="OU230">
            <v>0</v>
          </cell>
          <cell r="OV230">
            <v>0</v>
          </cell>
          <cell r="OW230">
            <v>0</v>
          </cell>
          <cell r="OX230">
            <v>0</v>
          </cell>
          <cell r="OY230">
            <v>0</v>
          </cell>
          <cell r="OZ230">
            <v>0</v>
          </cell>
          <cell r="PA230">
            <v>0</v>
          </cell>
          <cell r="PB230">
            <v>0</v>
          </cell>
          <cell r="PC230">
            <v>0</v>
          </cell>
          <cell r="PD230">
            <v>2</v>
          </cell>
          <cell r="PE230">
            <v>0</v>
          </cell>
          <cell r="PF230">
            <v>0</v>
          </cell>
          <cell r="PG230">
            <v>0</v>
          </cell>
          <cell r="PH230">
            <v>0</v>
          </cell>
          <cell r="PI230">
            <v>0</v>
          </cell>
          <cell r="PJ230">
            <v>0</v>
          </cell>
          <cell r="PK230">
            <v>2</v>
          </cell>
          <cell r="PL230">
            <v>0</v>
          </cell>
          <cell r="PM230">
            <v>0</v>
          </cell>
          <cell r="PN230">
            <v>0</v>
          </cell>
          <cell r="PO230">
            <v>0</v>
          </cell>
          <cell r="PP230">
            <v>0</v>
          </cell>
          <cell r="PQ230">
            <v>0</v>
          </cell>
          <cell r="PR230">
            <v>0</v>
          </cell>
          <cell r="PS230">
            <v>0</v>
          </cell>
          <cell r="PT230">
            <v>0</v>
          </cell>
          <cell r="PU230">
            <v>0</v>
          </cell>
          <cell r="PV230">
            <v>0</v>
          </cell>
          <cell r="PW230">
            <v>0</v>
          </cell>
          <cell r="PX230">
            <v>0</v>
          </cell>
          <cell r="PY230">
            <v>0</v>
          </cell>
          <cell r="PZ230">
            <v>0</v>
          </cell>
          <cell r="QA230"/>
          <cell r="QB230">
            <v>0</v>
          </cell>
          <cell r="QC230">
            <v>0</v>
          </cell>
          <cell r="QD230">
            <v>0</v>
          </cell>
          <cell r="QE230">
            <v>0</v>
          </cell>
          <cell r="QF230">
            <v>0</v>
          </cell>
          <cell r="QG230">
            <v>0</v>
          </cell>
          <cell r="QH230">
            <v>0</v>
          </cell>
          <cell r="QI230">
            <v>0</v>
          </cell>
          <cell r="QJ230">
            <v>0</v>
          </cell>
          <cell r="QK230">
            <v>0</v>
          </cell>
          <cell r="QL230">
            <v>0</v>
          </cell>
          <cell r="QM230">
            <v>0</v>
          </cell>
          <cell r="QN230">
            <v>0</v>
          </cell>
          <cell r="QO230">
            <v>0</v>
          </cell>
          <cell r="QP230">
            <v>0</v>
          </cell>
          <cell r="QQ230">
            <v>0</v>
          </cell>
          <cell r="QR230">
            <v>0</v>
          </cell>
          <cell r="QS230">
            <v>2</v>
          </cell>
          <cell r="QT230">
            <v>0</v>
          </cell>
          <cell r="QU230">
            <v>0</v>
          </cell>
          <cell r="QV230">
            <v>0</v>
          </cell>
          <cell r="QW230">
            <v>0</v>
          </cell>
          <cell r="QX230">
            <v>0</v>
          </cell>
          <cell r="QY230">
            <v>0</v>
          </cell>
          <cell r="QZ230"/>
          <cell r="RA230">
            <v>0</v>
          </cell>
          <cell r="RB230">
            <v>0</v>
          </cell>
          <cell r="RC230">
            <v>0</v>
          </cell>
          <cell r="RD230">
            <v>0</v>
          </cell>
          <cell r="RE230">
            <v>0</v>
          </cell>
          <cell r="RF230">
            <v>0</v>
          </cell>
          <cell r="RG230">
            <v>0</v>
          </cell>
          <cell r="RH230">
            <v>0</v>
          </cell>
          <cell r="RI230">
            <v>0</v>
          </cell>
          <cell r="RJ230">
            <v>0</v>
          </cell>
          <cell r="RK230">
            <v>2</v>
          </cell>
          <cell r="RL230">
            <v>2</v>
          </cell>
          <cell r="RM230"/>
          <cell r="RN230">
            <v>2</v>
          </cell>
          <cell r="RO230">
            <v>2</v>
          </cell>
          <cell r="RP230">
            <v>2</v>
          </cell>
          <cell r="RQ230">
            <v>2</v>
          </cell>
          <cell r="RR230">
            <v>2</v>
          </cell>
          <cell r="RS230">
            <v>2</v>
          </cell>
          <cell r="RT230">
            <v>2</v>
          </cell>
          <cell r="RU230">
            <v>0</v>
          </cell>
          <cell r="RV230">
            <v>0</v>
          </cell>
          <cell r="RW230">
            <v>0</v>
          </cell>
          <cell r="RX230">
            <v>0</v>
          </cell>
          <cell r="RY230"/>
          <cell r="RZ230">
            <v>0</v>
          </cell>
          <cell r="SA230">
            <v>0</v>
          </cell>
          <cell r="SB230">
            <v>0</v>
          </cell>
          <cell r="SC230"/>
          <cell r="SD230">
            <v>0</v>
          </cell>
          <cell r="SE230">
            <v>0</v>
          </cell>
          <cell r="SF230">
            <v>0</v>
          </cell>
          <cell r="SG230">
            <v>0</v>
          </cell>
          <cell r="SH230">
            <v>0</v>
          </cell>
          <cell r="SI230">
            <v>0</v>
          </cell>
          <cell r="SJ230">
            <v>0</v>
          </cell>
          <cell r="SK230">
            <v>0</v>
          </cell>
          <cell r="SL230">
            <v>0</v>
          </cell>
          <cell r="SM230"/>
          <cell r="SN230">
            <v>0</v>
          </cell>
          <cell r="SO230">
            <v>0</v>
          </cell>
          <cell r="SP230">
            <v>0</v>
          </cell>
          <cell r="SQ230">
            <v>0</v>
          </cell>
          <cell r="SR230">
            <v>0</v>
          </cell>
          <cell r="SS230">
            <v>0</v>
          </cell>
          <cell r="ST230">
            <v>0</v>
          </cell>
          <cell r="SU230">
            <v>0</v>
          </cell>
          <cell r="SV230">
            <v>0</v>
          </cell>
          <cell r="SW230">
            <v>0</v>
          </cell>
          <cell r="SX230">
            <v>0</v>
          </cell>
          <cell r="SY230">
            <v>0</v>
          </cell>
          <cell r="SZ230">
            <v>0</v>
          </cell>
          <cell r="TA230">
            <v>0</v>
          </cell>
          <cell r="TB230">
            <v>2</v>
          </cell>
          <cell r="TC230">
            <v>2</v>
          </cell>
          <cell r="TD230">
            <v>0</v>
          </cell>
          <cell r="TE230">
            <v>2</v>
          </cell>
          <cell r="TF230">
            <v>2</v>
          </cell>
          <cell r="TG230">
            <v>0</v>
          </cell>
          <cell r="TH230">
            <v>2</v>
          </cell>
          <cell r="TI230">
            <v>2</v>
          </cell>
          <cell r="TJ230">
            <v>2</v>
          </cell>
          <cell r="TK230">
            <v>0</v>
          </cell>
          <cell r="TL230">
            <v>0</v>
          </cell>
          <cell r="TM230">
            <v>0</v>
          </cell>
          <cell r="TN230">
            <v>2</v>
          </cell>
          <cell r="TO230">
            <v>2</v>
          </cell>
          <cell r="TP230">
            <v>2</v>
          </cell>
          <cell r="TQ230">
            <v>2</v>
          </cell>
          <cell r="TR230"/>
          <cell r="TS230">
            <v>2</v>
          </cell>
          <cell r="TT230">
            <v>0</v>
          </cell>
          <cell r="TU230">
            <v>0</v>
          </cell>
          <cell r="TV230">
            <v>0</v>
          </cell>
          <cell r="TW230">
            <v>2</v>
          </cell>
          <cell r="TX230">
            <v>0</v>
          </cell>
          <cell r="TY230">
            <v>0</v>
          </cell>
          <cell r="TZ230">
            <v>0</v>
          </cell>
          <cell r="UA230">
            <v>0</v>
          </cell>
          <cell r="UB230">
            <v>0</v>
          </cell>
          <cell r="UC230">
            <v>0</v>
          </cell>
          <cell r="UD230">
            <v>0</v>
          </cell>
          <cell r="UE230">
            <v>0</v>
          </cell>
          <cell r="UF230">
            <v>0</v>
          </cell>
          <cell r="UG230">
            <v>0</v>
          </cell>
          <cell r="UH230">
            <v>0</v>
          </cell>
          <cell r="UI230">
            <v>0</v>
          </cell>
          <cell r="UJ230">
            <v>0</v>
          </cell>
          <cell r="UK230">
            <v>0</v>
          </cell>
          <cell r="UL230">
            <v>0</v>
          </cell>
          <cell r="UM230">
            <v>2</v>
          </cell>
          <cell r="UN230">
            <v>2</v>
          </cell>
          <cell r="UO230"/>
          <cell r="UP230">
            <v>2</v>
          </cell>
          <cell r="UQ230">
            <v>2</v>
          </cell>
          <cell r="UR230"/>
          <cell r="US230">
            <v>0</v>
          </cell>
          <cell r="UT230">
            <v>0</v>
          </cell>
          <cell r="UU230">
            <v>0</v>
          </cell>
          <cell r="UV230">
            <v>0</v>
          </cell>
          <cell r="UW230">
            <v>0</v>
          </cell>
          <cell r="UX230">
            <v>0</v>
          </cell>
          <cell r="UY230">
            <v>0</v>
          </cell>
          <cell r="UZ230">
            <v>0</v>
          </cell>
          <cell r="VA230">
            <v>0</v>
          </cell>
          <cell r="VB230">
            <v>2</v>
          </cell>
          <cell r="VC230">
            <v>2</v>
          </cell>
          <cell r="VD230">
            <v>2</v>
          </cell>
          <cell r="VE230">
            <v>2</v>
          </cell>
          <cell r="VF230">
            <v>2</v>
          </cell>
          <cell r="VG230"/>
          <cell r="VH230">
            <v>2</v>
          </cell>
          <cell r="VI230">
            <v>0</v>
          </cell>
          <cell r="VJ230">
            <v>0</v>
          </cell>
          <cell r="VK230">
            <v>0</v>
          </cell>
          <cell r="VL230">
            <v>0</v>
          </cell>
          <cell r="VM230"/>
          <cell r="VN230">
            <v>2</v>
          </cell>
          <cell r="VO230">
            <v>0</v>
          </cell>
          <cell r="VP230"/>
          <cell r="VQ230">
            <v>0</v>
          </cell>
          <cell r="VR230">
            <v>0</v>
          </cell>
          <cell r="VS230">
            <v>0</v>
          </cell>
          <cell r="VT230">
            <v>2</v>
          </cell>
          <cell r="VU230">
            <v>0</v>
          </cell>
          <cell r="VV230">
            <v>0</v>
          </cell>
          <cell r="VW230">
            <v>0</v>
          </cell>
          <cell r="VX230"/>
          <cell r="VY230">
            <v>0</v>
          </cell>
          <cell r="VZ230">
            <v>0</v>
          </cell>
          <cell r="WA230"/>
          <cell r="WB230"/>
          <cell r="WC230">
            <v>2</v>
          </cell>
          <cell r="WD230">
            <v>0</v>
          </cell>
          <cell r="WE230">
            <v>0</v>
          </cell>
          <cell r="WF230"/>
          <cell r="WG230">
            <v>0</v>
          </cell>
          <cell r="WH230">
            <v>0</v>
          </cell>
          <cell r="WI230">
            <v>0</v>
          </cell>
          <cell r="WJ230"/>
          <cell r="WK230"/>
          <cell r="WL230">
            <v>0</v>
          </cell>
          <cell r="WM230">
            <v>0</v>
          </cell>
          <cell r="WN230">
            <v>0</v>
          </cell>
          <cell r="WO230">
            <v>0</v>
          </cell>
          <cell r="WP230"/>
          <cell r="WQ230"/>
          <cell r="WR230"/>
          <cell r="WS230">
            <v>0</v>
          </cell>
          <cell r="WT230">
            <v>0</v>
          </cell>
          <cell r="WU230">
            <v>0</v>
          </cell>
          <cell r="WV230">
            <v>0</v>
          </cell>
          <cell r="WW230">
            <v>0</v>
          </cell>
          <cell r="WX230">
            <v>0</v>
          </cell>
          <cell r="WY230">
            <v>0</v>
          </cell>
          <cell r="WZ230">
            <v>0</v>
          </cell>
          <cell r="XA230"/>
          <cell r="XB230">
            <v>2</v>
          </cell>
          <cell r="XC230"/>
          <cell r="XD230"/>
          <cell r="XE230"/>
          <cell r="XF230"/>
          <cell r="XG230"/>
          <cell r="XH230"/>
          <cell r="XI230">
            <v>2</v>
          </cell>
          <cell r="XJ230"/>
          <cell r="XK230">
            <v>2</v>
          </cell>
          <cell r="XL230">
            <v>2</v>
          </cell>
          <cell r="XM230"/>
          <cell r="XN230">
            <v>0</v>
          </cell>
          <cell r="XO230"/>
          <cell r="XP230">
            <v>0</v>
          </cell>
          <cell r="XQ230">
            <v>0</v>
          </cell>
          <cell r="XR230">
            <v>0</v>
          </cell>
          <cell r="XS230">
            <v>2</v>
          </cell>
          <cell r="XT230">
            <v>0</v>
          </cell>
          <cell r="XU230">
            <v>2</v>
          </cell>
          <cell r="XV230">
            <v>2</v>
          </cell>
        </row>
        <row r="231">
          <cell r="E231">
            <v>0</v>
          </cell>
          <cell r="F231">
            <v>0</v>
          </cell>
          <cell r="G231">
            <v>0</v>
          </cell>
          <cell r="H231">
            <v>0</v>
          </cell>
          <cell r="I231">
            <v>0</v>
          </cell>
          <cell r="J231">
            <v>0</v>
          </cell>
          <cell r="K231">
            <v>2</v>
          </cell>
          <cell r="L231">
            <v>0</v>
          </cell>
          <cell r="M231">
            <v>0</v>
          </cell>
          <cell r="N231">
            <v>0</v>
          </cell>
          <cell r="O231"/>
          <cell r="P231">
            <v>1</v>
          </cell>
          <cell r="Q231">
            <v>0</v>
          </cell>
          <cell r="R231">
            <v>0</v>
          </cell>
          <cell r="S231">
            <v>0</v>
          </cell>
          <cell r="T231">
            <v>0</v>
          </cell>
          <cell r="U231">
            <v>1</v>
          </cell>
          <cell r="V231">
            <v>0</v>
          </cell>
          <cell r="W231">
            <v>0</v>
          </cell>
          <cell r="X231">
            <v>0</v>
          </cell>
          <cell r="Y231">
            <v>0</v>
          </cell>
          <cell r="Z231"/>
          <cell r="AA231">
            <v>0</v>
          </cell>
          <cell r="AB231">
            <v>0</v>
          </cell>
          <cell r="AC231">
            <v>0</v>
          </cell>
          <cell r="AD231">
            <v>1</v>
          </cell>
          <cell r="AE231">
            <v>1</v>
          </cell>
          <cell r="AF231">
            <v>2</v>
          </cell>
          <cell r="AG231">
            <v>0</v>
          </cell>
          <cell r="AH231">
            <v>0</v>
          </cell>
          <cell r="AI231">
            <v>0</v>
          </cell>
          <cell r="AJ231">
            <v>0</v>
          </cell>
          <cell r="AK231">
            <v>0</v>
          </cell>
          <cell r="AL231">
            <v>0</v>
          </cell>
          <cell r="AM231">
            <v>1</v>
          </cell>
          <cell r="AN231">
            <v>0</v>
          </cell>
          <cell r="AO231">
            <v>0</v>
          </cell>
          <cell r="AP231">
            <v>0</v>
          </cell>
          <cell r="AQ231">
            <v>0</v>
          </cell>
          <cell r="AR231"/>
          <cell r="AS231">
            <v>0</v>
          </cell>
          <cell r="AT231">
            <v>2</v>
          </cell>
          <cell r="AU231">
            <v>0</v>
          </cell>
          <cell r="AV231">
            <v>1</v>
          </cell>
          <cell r="AW231">
            <v>0</v>
          </cell>
          <cell r="AX231">
            <v>0</v>
          </cell>
          <cell r="AY231"/>
          <cell r="AZ231">
            <v>0</v>
          </cell>
          <cell r="BA231"/>
          <cell r="BB231">
            <v>0</v>
          </cell>
          <cell r="BC231">
            <v>0</v>
          </cell>
          <cell r="BD231">
            <v>0</v>
          </cell>
          <cell r="BE231">
            <v>0</v>
          </cell>
          <cell r="BF231">
            <v>0</v>
          </cell>
          <cell r="BG231">
            <v>1</v>
          </cell>
          <cell r="BH231">
            <v>1</v>
          </cell>
          <cell r="BI231">
            <v>0</v>
          </cell>
          <cell r="BJ231">
            <v>0</v>
          </cell>
          <cell r="BK231">
            <v>0</v>
          </cell>
          <cell r="BL231">
            <v>0</v>
          </cell>
          <cell r="BM231">
            <v>0</v>
          </cell>
          <cell r="BN231">
            <v>0</v>
          </cell>
          <cell r="BO231">
            <v>0</v>
          </cell>
          <cell r="BP231">
            <v>2</v>
          </cell>
          <cell r="BQ231">
            <v>0</v>
          </cell>
          <cell r="BR231">
            <v>0</v>
          </cell>
          <cell r="BS231">
            <v>0</v>
          </cell>
          <cell r="BT231">
            <v>0</v>
          </cell>
          <cell r="BU231">
            <v>0</v>
          </cell>
          <cell r="BV231">
            <v>0</v>
          </cell>
          <cell r="BW231">
            <v>0</v>
          </cell>
          <cell r="BX231">
            <v>0</v>
          </cell>
          <cell r="BY231">
            <v>0</v>
          </cell>
          <cell r="BZ231">
            <v>0</v>
          </cell>
          <cell r="CA231">
            <v>0</v>
          </cell>
          <cell r="CB231">
            <v>0</v>
          </cell>
          <cell r="CC231">
            <v>0</v>
          </cell>
          <cell r="CD231">
            <v>0</v>
          </cell>
          <cell r="CE231">
            <v>1</v>
          </cell>
          <cell r="CF231">
            <v>1</v>
          </cell>
          <cell r="CG231">
            <v>1</v>
          </cell>
          <cell r="CH231">
            <v>1</v>
          </cell>
          <cell r="CI231">
            <v>2</v>
          </cell>
          <cell r="CJ231">
            <v>0</v>
          </cell>
          <cell r="CK231">
            <v>0</v>
          </cell>
          <cell r="CL231">
            <v>0</v>
          </cell>
          <cell r="CM231"/>
          <cell r="CN231">
            <v>0</v>
          </cell>
          <cell r="CO231">
            <v>2</v>
          </cell>
          <cell r="CP231">
            <v>0</v>
          </cell>
          <cell r="CQ231">
            <v>0</v>
          </cell>
          <cell r="CR231"/>
          <cell r="CS231">
            <v>0</v>
          </cell>
          <cell r="CT231">
            <v>0</v>
          </cell>
          <cell r="CU231">
            <v>1</v>
          </cell>
          <cell r="CV231">
            <v>1</v>
          </cell>
          <cell r="CW231">
            <v>0</v>
          </cell>
          <cell r="CX231">
            <v>2</v>
          </cell>
          <cell r="CY231">
            <v>0</v>
          </cell>
          <cell r="CZ231">
            <v>1</v>
          </cell>
          <cell r="DA231">
            <v>1</v>
          </cell>
          <cell r="DB231">
            <v>0</v>
          </cell>
          <cell r="DC231">
            <v>0</v>
          </cell>
          <cell r="DD231">
            <v>2</v>
          </cell>
          <cell r="DE231">
            <v>0</v>
          </cell>
          <cell r="DF231">
            <v>0</v>
          </cell>
          <cell r="DG231">
            <v>1</v>
          </cell>
          <cell r="DH231">
            <v>0</v>
          </cell>
          <cell r="DI231">
            <v>0</v>
          </cell>
          <cell r="DJ231">
            <v>1</v>
          </cell>
          <cell r="DK231">
            <v>0</v>
          </cell>
          <cell r="DL231">
            <v>0</v>
          </cell>
          <cell r="DM231">
            <v>1</v>
          </cell>
          <cell r="DN231">
            <v>0</v>
          </cell>
          <cell r="DO231">
            <v>2</v>
          </cell>
          <cell r="DP231">
            <v>0</v>
          </cell>
          <cell r="DQ231">
            <v>1</v>
          </cell>
          <cell r="DR231">
            <v>0</v>
          </cell>
          <cell r="DS231">
            <v>0</v>
          </cell>
          <cell r="DT231">
            <v>0</v>
          </cell>
          <cell r="DU231">
            <v>0</v>
          </cell>
          <cell r="DV231">
            <v>2</v>
          </cell>
          <cell r="DW231">
            <v>0</v>
          </cell>
          <cell r="DX231">
            <v>0</v>
          </cell>
          <cell r="DY231">
            <v>0</v>
          </cell>
          <cell r="DZ231">
            <v>0</v>
          </cell>
          <cell r="EA231">
            <v>0</v>
          </cell>
          <cell r="EB231"/>
          <cell r="EC231">
            <v>0</v>
          </cell>
          <cell r="ED231">
            <v>0</v>
          </cell>
          <cell r="EE231">
            <v>0</v>
          </cell>
          <cell r="EF231">
            <v>0</v>
          </cell>
          <cell r="EG231">
            <v>1</v>
          </cell>
          <cell r="EH231">
            <v>0</v>
          </cell>
          <cell r="EI231">
            <v>0</v>
          </cell>
          <cell r="EJ231">
            <v>1</v>
          </cell>
          <cell r="EK231">
            <v>1</v>
          </cell>
          <cell r="EL231"/>
          <cell r="EM231">
            <v>0</v>
          </cell>
          <cell r="EN231">
            <v>0</v>
          </cell>
          <cell r="EO231">
            <v>0</v>
          </cell>
          <cell r="EP231">
            <v>0</v>
          </cell>
          <cell r="EQ231">
            <v>0</v>
          </cell>
          <cell r="ER231">
            <v>2</v>
          </cell>
          <cell r="ES231">
            <v>1</v>
          </cell>
          <cell r="ET231">
            <v>1</v>
          </cell>
          <cell r="EU231">
            <v>0</v>
          </cell>
          <cell r="EV231">
            <v>0</v>
          </cell>
          <cell r="EW231">
            <v>0</v>
          </cell>
          <cell r="EX231">
            <v>0</v>
          </cell>
          <cell r="EY231"/>
          <cell r="EZ231">
            <v>0</v>
          </cell>
          <cell r="FA231">
            <v>0</v>
          </cell>
          <cell r="FB231">
            <v>0</v>
          </cell>
          <cell r="FC231">
            <v>0</v>
          </cell>
          <cell r="FD231">
            <v>0</v>
          </cell>
          <cell r="FE231">
            <v>1</v>
          </cell>
          <cell r="FF231">
            <v>0</v>
          </cell>
          <cell r="FG231">
            <v>0</v>
          </cell>
          <cell r="FH231">
            <v>0</v>
          </cell>
          <cell r="FI231">
            <v>2</v>
          </cell>
          <cell r="FJ231">
            <v>0</v>
          </cell>
          <cell r="FK231">
            <v>1</v>
          </cell>
          <cell r="FL231">
            <v>0</v>
          </cell>
          <cell r="FM231">
            <v>0</v>
          </cell>
          <cell r="FN231">
            <v>1</v>
          </cell>
          <cell r="FO231">
            <v>0</v>
          </cell>
          <cell r="FP231">
            <v>0</v>
          </cell>
          <cell r="FQ231">
            <v>0</v>
          </cell>
          <cell r="FR231">
            <v>0</v>
          </cell>
          <cell r="FS231">
            <v>0</v>
          </cell>
          <cell r="FT231">
            <v>2</v>
          </cell>
          <cell r="FU231">
            <v>1</v>
          </cell>
          <cell r="FV231">
            <v>0</v>
          </cell>
          <cell r="FW231">
            <v>0</v>
          </cell>
          <cell r="FX231">
            <v>1</v>
          </cell>
          <cell r="FY231">
            <v>0</v>
          </cell>
          <cell r="FZ231">
            <v>0</v>
          </cell>
          <cell r="GA231">
            <v>0</v>
          </cell>
          <cell r="GB231"/>
          <cell r="GC231">
            <v>0</v>
          </cell>
          <cell r="GD231">
            <v>1</v>
          </cell>
          <cell r="GE231"/>
          <cell r="GF231">
            <v>0</v>
          </cell>
          <cell r="GG231">
            <v>2</v>
          </cell>
          <cell r="GH231">
            <v>1</v>
          </cell>
          <cell r="GI231">
            <v>2</v>
          </cell>
          <cell r="GJ231">
            <v>0</v>
          </cell>
          <cell r="GK231">
            <v>1</v>
          </cell>
          <cell r="GL231">
            <v>0</v>
          </cell>
          <cell r="GM231">
            <v>1</v>
          </cell>
          <cell r="GN231">
            <v>1</v>
          </cell>
          <cell r="GO231">
            <v>1</v>
          </cell>
          <cell r="GP231">
            <v>1</v>
          </cell>
          <cell r="GQ231">
            <v>1</v>
          </cell>
          <cell r="GR231">
            <v>0</v>
          </cell>
          <cell r="GS231">
            <v>0</v>
          </cell>
          <cell r="GT231">
            <v>0</v>
          </cell>
          <cell r="GU231">
            <v>0</v>
          </cell>
          <cell r="GV231">
            <v>0</v>
          </cell>
          <cell r="GW231">
            <v>0</v>
          </cell>
          <cell r="GX231">
            <v>0</v>
          </cell>
          <cell r="GY231">
            <v>0</v>
          </cell>
          <cell r="GZ231">
            <v>2</v>
          </cell>
          <cell r="HA231">
            <v>1</v>
          </cell>
          <cell r="HB231">
            <v>2</v>
          </cell>
          <cell r="HC231">
            <v>0</v>
          </cell>
          <cell r="HD231">
            <v>2</v>
          </cell>
          <cell r="HE231">
            <v>1</v>
          </cell>
          <cell r="HF231"/>
          <cell r="HG231">
            <v>0</v>
          </cell>
          <cell r="HH231">
            <v>2</v>
          </cell>
          <cell r="HI231">
            <v>2</v>
          </cell>
          <cell r="HJ231">
            <v>0</v>
          </cell>
          <cell r="HK231">
            <v>2</v>
          </cell>
          <cell r="HL231">
            <v>0</v>
          </cell>
          <cell r="HM231">
            <v>2</v>
          </cell>
          <cell r="HN231">
            <v>0</v>
          </cell>
          <cell r="HO231">
            <v>0</v>
          </cell>
          <cell r="HP231"/>
          <cell r="HQ231">
            <v>0</v>
          </cell>
          <cell r="HR231">
            <v>1</v>
          </cell>
          <cell r="HS231">
            <v>0</v>
          </cell>
          <cell r="HT231">
            <v>1</v>
          </cell>
          <cell r="HU231">
            <v>0</v>
          </cell>
          <cell r="HV231">
            <v>1</v>
          </cell>
          <cell r="HW231">
            <v>0</v>
          </cell>
          <cell r="HX231">
            <v>0</v>
          </cell>
          <cell r="HY231"/>
          <cell r="HZ231">
            <v>0</v>
          </cell>
          <cell r="IA231">
            <v>2</v>
          </cell>
          <cell r="IB231">
            <v>0</v>
          </cell>
          <cell r="IC231">
            <v>0</v>
          </cell>
          <cell r="ID231">
            <v>0</v>
          </cell>
          <cell r="IE231">
            <v>0</v>
          </cell>
          <cell r="IF231">
            <v>0</v>
          </cell>
          <cell r="IG231">
            <v>0</v>
          </cell>
          <cell r="IH231">
            <v>1</v>
          </cell>
          <cell r="II231"/>
          <cell r="IJ231">
            <v>2</v>
          </cell>
          <cell r="IK231">
            <v>1</v>
          </cell>
          <cell r="IL231">
            <v>0</v>
          </cell>
          <cell r="IM231">
            <v>1</v>
          </cell>
          <cell r="IN231"/>
          <cell r="IO231">
            <v>0</v>
          </cell>
          <cell r="IP231">
            <v>0</v>
          </cell>
          <cell r="IQ231">
            <v>0</v>
          </cell>
          <cell r="IR231">
            <v>0</v>
          </cell>
          <cell r="IS231">
            <v>2</v>
          </cell>
          <cell r="IT231">
            <v>0</v>
          </cell>
          <cell r="IU231">
            <v>1</v>
          </cell>
          <cell r="IV231">
            <v>0</v>
          </cell>
          <cell r="IW231"/>
          <cell r="IX231">
            <v>0</v>
          </cell>
          <cell r="IY231">
            <v>0</v>
          </cell>
          <cell r="IZ231">
            <v>2</v>
          </cell>
          <cell r="JA231">
            <v>0</v>
          </cell>
          <cell r="JB231">
            <v>2</v>
          </cell>
          <cell r="JC231">
            <v>0</v>
          </cell>
          <cell r="JD231">
            <v>2</v>
          </cell>
          <cell r="JE231">
            <v>0</v>
          </cell>
          <cell r="JF231">
            <v>0</v>
          </cell>
          <cell r="JG231"/>
          <cell r="JH231">
            <v>1</v>
          </cell>
          <cell r="JI231"/>
          <cell r="JJ231">
            <v>0</v>
          </cell>
          <cell r="JK231">
            <v>0</v>
          </cell>
          <cell r="JL231">
            <v>0</v>
          </cell>
          <cell r="JM231">
            <v>2</v>
          </cell>
          <cell r="JN231">
            <v>0</v>
          </cell>
          <cell r="JO231">
            <v>2</v>
          </cell>
          <cell r="JP231">
            <v>0</v>
          </cell>
          <cell r="JQ231">
            <v>0</v>
          </cell>
          <cell r="JR231">
            <v>0</v>
          </cell>
          <cell r="JS231">
            <v>0</v>
          </cell>
          <cell r="JT231">
            <v>2</v>
          </cell>
          <cell r="JU231">
            <v>0</v>
          </cell>
          <cell r="JV231">
            <v>0</v>
          </cell>
          <cell r="JW231">
            <v>0</v>
          </cell>
          <cell r="JX231">
            <v>2</v>
          </cell>
          <cell r="JY231">
            <v>0</v>
          </cell>
          <cell r="JZ231">
            <v>0</v>
          </cell>
          <cell r="KA231">
            <v>0</v>
          </cell>
          <cell r="KB231">
            <v>2</v>
          </cell>
          <cell r="KC231">
            <v>2</v>
          </cell>
          <cell r="KD231">
            <v>0</v>
          </cell>
          <cell r="KE231">
            <v>0</v>
          </cell>
          <cell r="KF231">
            <v>0</v>
          </cell>
          <cell r="KG231">
            <v>0</v>
          </cell>
          <cell r="KH231"/>
          <cell r="KI231">
            <v>1</v>
          </cell>
          <cell r="KJ231">
            <v>0</v>
          </cell>
          <cell r="KK231">
            <v>0</v>
          </cell>
          <cell r="KL231">
            <v>0</v>
          </cell>
          <cell r="KM231">
            <v>0</v>
          </cell>
          <cell r="KN231">
            <v>2</v>
          </cell>
          <cell r="KO231">
            <v>0</v>
          </cell>
          <cell r="KP231">
            <v>0</v>
          </cell>
          <cell r="KQ231">
            <v>0</v>
          </cell>
          <cell r="KR231">
            <v>1</v>
          </cell>
          <cell r="KS231">
            <v>0</v>
          </cell>
          <cell r="KT231">
            <v>1</v>
          </cell>
          <cell r="KU231">
            <v>0</v>
          </cell>
          <cell r="KV231">
            <v>1</v>
          </cell>
          <cell r="KW231">
            <v>2</v>
          </cell>
          <cell r="KX231">
            <v>0</v>
          </cell>
          <cell r="KY231">
            <v>1</v>
          </cell>
          <cell r="KZ231">
            <v>0</v>
          </cell>
          <cell r="LA231">
            <v>0</v>
          </cell>
          <cell r="LB231">
            <v>1</v>
          </cell>
          <cell r="LC231">
            <v>0</v>
          </cell>
          <cell r="LD231">
            <v>1</v>
          </cell>
          <cell r="LE231">
            <v>2</v>
          </cell>
          <cell r="LF231">
            <v>1</v>
          </cell>
          <cell r="LG231">
            <v>0</v>
          </cell>
          <cell r="LH231">
            <v>0</v>
          </cell>
          <cell r="LI231">
            <v>0</v>
          </cell>
          <cell r="LJ231">
            <v>0</v>
          </cell>
          <cell r="LK231">
            <v>0</v>
          </cell>
          <cell r="LL231">
            <v>0</v>
          </cell>
          <cell r="LM231">
            <v>1</v>
          </cell>
          <cell r="LN231">
            <v>0</v>
          </cell>
          <cell r="LO231">
            <v>0</v>
          </cell>
          <cell r="LP231">
            <v>2</v>
          </cell>
          <cell r="LQ231">
            <v>0</v>
          </cell>
          <cell r="LR231"/>
          <cell r="LS231">
            <v>2</v>
          </cell>
          <cell r="LT231">
            <v>0</v>
          </cell>
          <cell r="LU231">
            <v>0</v>
          </cell>
          <cell r="LV231">
            <v>0</v>
          </cell>
          <cell r="LW231">
            <v>0</v>
          </cell>
          <cell r="LX231">
            <v>0</v>
          </cell>
          <cell r="LY231">
            <v>0</v>
          </cell>
          <cell r="LZ231">
            <v>1</v>
          </cell>
          <cell r="MA231">
            <v>1</v>
          </cell>
          <cell r="MB231">
            <v>0</v>
          </cell>
          <cell r="MC231">
            <v>0</v>
          </cell>
          <cell r="MD231">
            <v>0</v>
          </cell>
          <cell r="ME231">
            <v>0</v>
          </cell>
          <cell r="MF231">
            <v>0</v>
          </cell>
          <cell r="MG231">
            <v>0</v>
          </cell>
          <cell r="MH231">
            <v>0</v>
          </cell>
          <cell r="MI231">
            <v>0</v>
          </cell>
          <cell r="MJ231">
            <v>2</v>
          </cell>
          <cell r="MK231">
            <v>0</v>
          </cell>
          <cell r="ML231">
            <v>0</v>
          </cell>
          <cell r="MM231">
            <v>0</v>
          </cell>
          <cell r="MN231">
            <v>0</v>
          </cell>
          <cell r="MO231">
            <v>2</v>
          </cell>
          <cell r="MP231">
            <v>0</v>
          </cell>
          <cell r="MQ231"/>
          <cell r="MR231">
            <v>0</v>
          </cell>
          <cell r="MS231">
            <v>0</v>
          </cell>
          <cell r="MT231">
            <v>0</v>
          </cell>
          <cell r="MU231">
            <v>0</v>
          </cell>
          <cell r="MV231">
            <v>1</v>
          </cell>
          <cell r="MW231">
            <v>0</v>
          </cell>
          <cell r="MX231">
            <v>0</v>
          </cell>
          <cell r="MY231">
            <v>1</v>
          </cell>
          <cell r="MZ231">
            <v>1</v>
          </cell>
          <cell r="NA231">
            <v>0</v>
          </cell>
          <cell r="NB231">
            <v>1</v>
          </cell>
          <cell r="NC231">
            <v>0</v>
          </cell>
          <cell r="ND231">
            <v>0</v>
          </cell>
          <cell r="NE231">
            <v>1</v>
          </cell>
          <cell r="NF231">
            <v>0</v>
          </cell>
          <cell r="NG231">
            <v>0</v>
          </cell>
          <cell r="NH231">
            <v>1</v>
          </cell>
          <cell r="NI231">
            <v>1</v>
          </cell>
          <cell r="NJ231">
            <v>1</v>
          </cell>
          <cell r="NK231">
            <v>1</v>
          </cell>
          <cell r="NL231">
            <v>1</v>
          </cell>
          <cell r="NM231">
            <v>0</v>
          </cell>
          <cell r="NN231">
            <v>1</v>
          </cell>
          <cell r="NO231">
            <v>1</v>
          </cell>
          <cell r="NP231">
            <v>1</v>
          </cell>
          <cell r="NQ231">
            <v>2</v>
          </cell>
          <cell r="NR231">
            <v>0</v>
          </cell>
          <cell r="NS231"/>
          <cell r="NT231"/>
          <cell r="NU231">
            <v>2</v>
          </cell>
          <cell r="NV231">
            <v>1</v>
          </cell>
          <cell r="NW231">
            <v>0</v>
          </cell>
          <cell r="NX231">
            <v>0</v>
          </cell>
          <cell r="NY231">
            <v>1</v>
          </cell>
          <cell r="NZ231">
            <v>0</v>
          </cell>
          <cell r="OA231">
            <v>1</v>
          </cell>
          <cell r="OB231">
            <v>0</v>
          </cell>
          <cell r="OC231"/>
          <cell r="OD231">
            <v>0</v>
          </cell>
          <cell r="OE231">
            <v>2</v>
          </cell>
          <cell r="OF231">
            <v>1</v>
          </cell>
          <cell r="OG231">
            <v>0</v>
          </cell>
          <cell r="OH231"/>
          <cell r="OI231">
            <v>0</v>
          </cell>
          <cell r="OJ231">
            <v>0</v>
          </cell>
          <cell r="OK231">
            <v>1</v>
          </cell>
          <cell r="OL231">
            <v>0</v>
          </cell>
          <cell r="OM231">
            <v>0</v>
          </cell>
          <cell r="ON231">
            <v>1</v>
          </cell>
          <cell r="OO231">
            <v>0</v>
          </cell>
          <cell r="OP231"/>
          <cell r="OQ231">
            <v>0</v>
          </cell>
          <cell r="OR231">
            <v>0</v>
          </cell>
          <cell r="OS231">
            <v>1</v>
          </cell>
          <cell r="OT231"/>
          <cell r="OU231">
            <v>2</v>
          </cell>
          <cell r="OV231">
            <v>2</v>
          </cell>
          <cell r="OW231">
            <v>0</v>
          </cell>
          <cell r="OX231">
            <v>3</v>
          </cell>
          <cell r="OY231">
            <v>2</v>
          </cell>
          <cell r="OZ231">
            <v>1</v>
          </cell>
          <cell r="PA231">
            <v>2</v>
          </cell>
          <cell r="PB231">
            <v>1</v>
          </cell>
          <cell r="PC231">
            <v>0</v>
          </cell>
          <cell r="PD231">
            <v>2</v>
          </cell>
          <cell r="PE231">
            <v>0</v>
          </cell>
          <cell r="PF231">
            <v>0</v>
          </cell>
          <cell r="PG231">
            <v>1</v>
          </cell>
          <cell r="PH231">
            <v>0</v>
          </cell>
          <cell r="PI231">
            <v>0</v>
          </cell>
          <cell r="PJ231">
            <v>0</v>
          </cell>
          <cell r="PK231">
            <v>0</v>
          </cell>
          <cell r="PL231">
            <v>0</v>
          </cell>
          <cell r="PM231">
            <v>0</v>
          </cell>
          <cell r="PN231">
            <v>0</v>
          </cell>
          <cell r="PO231">
            <v>0</v>
          </cell>
          <cell r="PP231">
            <v>0</v>
          </cell>
          <cell r="PQ231">
            <v>1</v>
          </cell>
          <cell r="PR231">
            <v>0</v>
          </cell>
          <cell r="PS231">
            <v>2</v>
          </cell>
          <cell r="PT231">
            <v>2</v>
          </cell>
          <cell r="PU231">
            <v>2</v>
          </cell>
          <cell r="PV231">
            <v>0</v>
          </cell>
          <cell r="PW231">
            <v>1</v>
          </cell>
          <cell r="PX231">
            <v>0</v>
          </cell>
          <cell r="PY231">
            <v>0</v>
          </cell>
          <cell r="PZ231">
            <v>0</v>
          </cell>
          <cell r="QA231"/>
          <cell r="QB231">
            <v>0</v>
          </cell>
          <cell r="QC231">
            <v>0</v>
          </cell>
          <cell r="QD231">
            <v>1</v>
          </cell>
          <cell r="QE231">
            <v>0</v>
          </cell>
          <cell r="QF231">
            <v>0</v>
          </cell>
          <cell r="QG231">
            <v>1</v>
          </cell>
          <cell r="QH231">
            <v>0</v>
          </cell>
          <cell r="QI231">
            <v>0</v>
          </cell>
          <cell r="QJ231">
            <v>1</v>
          </cell>
          <cell r="QK231">
            <v>0</v>
          </cell>
          <cell r="QL231">
            <v>0</v>
          </cell>
          <cell r="QM231">
            <v>0</v>
          </cell>
          <cell r="QN231">
            <v>0</v>
          </cell>
          <cell r="QO231">
            <v>1</v>
          </cell>
          <cell r="QP231">
            <v>2</v>
          </cell>
          <cell r="QQ231">
            <v>1</v>
          </cell>
          <cell r="QR231">
            <v>0</v>
          </cell>
          <cell r="QS231">
            <v>0</v>
          </cell>
          <cell r="QT231">
            <v>0</v>
          </cell>
          <cell r="QU231">
            <v>1</v>
          </cell>
          <cell r="QV231">
            <v>0</v>
          </cell>
          <cell r="QW231">
            <v>1</v>
          </cell>
          <cell r="QX231">
            <v>0</v>
          </cell>
          <cell r="QY231">
            <v>1</v>
          </cell>
          <cell r="QZ231"/>
          <cell r="RA231">
            <v>0</v>
          </cell>
          <cell r="RB231">
            <v>0</v>
          </cell>
          <cell r="RC231">
            <v>0</v>
          </cell>
          <cell r="RD231">
            <v>2</v>
          </cell>
          <cell r="RE231">
            <v>0</v>
          </cell>
          <cell r="RF231">
            <v>0</v>
          </cell>
          <cell r="RG231">
            <v>0</v>
          </cell>
          <cell r="RH231">
            <v>0</v>
          </cell>
          <cell r="RI231">
            <v>0</v>
          </cell>
          <cell r="RJ231">
            <v>0</v>
          </cell>
          <cell r="RK231">
            <v>0</v>
          </cell>
          <cell r="RL231">
            <v>2</v>
          </cell>
          <cell r="RM231"/>
          <cell r="RN231">
            <v>0</v>
          </cell>
          <cell r="RO231">
            <v>0</v>
          </cell>
          <cell r="RP231">
            <v>2</v>
          </cell>
          <cell r="RQ231">
            <v>2</v>
          </cell>
          <cell r="RR231">
            <v>2</v>
          </cell>
          <cell r="RS231">
            <v>2</v>
          </cell>
          <cell r="RT231">
            <v>2</v>
          </cell>
          <cell r="RU231">
            <v>0</v>
          </cell>
          <cell r="RV231">
            <v>0</v>
          </cell>
          <cell r="RW231">
            <v>0</v>
          </cell>
          <cell r="RX231">
            <v>0</v>
          </cell>
          <cell r="RY231"/>
          <cell r="RZ231">
            <v>0</v>
          </cell>
          <cell r="SA231">
            <v>0</v>
          </cell>
          <cell r="SB231">
            <v>0</v>
          </cell>
          <cell r="SC231"/>
          <cell r="SD231">
            <v>0</v>
          </cell>
          <cell r="SE231">
            <v>0</v>
          </cell>
          <cell r="SF231">
            <v>0</v>
          </cell>
          <cell r="SG231">
            <v>0</v>
          </cell>
          <cell r="SH231">
            <v>0</v>
          </cell>
          <cell r="SI231">
            <v>0</v>
          </cell>
          <cell r="SJ231">
            <v>0</v>
          </cell>
          <cell r="SK231">
            <v>0</v>
          </cell>
          <cell r="SL231">
            <v>0</v>
          </cell>
          <cell r="SM231"/>
          <cell r="SN231">
            <v>0</v>
          </cell>
          <cell r="SO231">
            <v>0</v>
          </cell>
          <cell r="SP231">
            <v>0</v>
          </cell>
          <cell r="SQ231">
            <v>0</v>
          </cell>
          <cell r="SR231">
            <v>1</v>
          </cell>
          <cell r="SS231">
            <v>1</v>
          </cell>
          <cell r="ST231">
            <v>0</v>
          </cell>
          <cell r="SU231">
            <v>0</v>
          </cell>
          <cell r="SV231">
            <v>0</v>
          </cell>
          <cell r="SW231">
            <v>1</v>
          </cell>
          <cell r="SX231">
            <v>0</v>
          </cell>
          <cell r="SY231">
            <v>1</v>
          </cell>
          <cell r="SZ231">
            <v>0</v>
          </cell>
          <cell r="TA231">
            <v>2</v>
          </cell>
          <cell r="TB231">
            <v>2</v>
          </cell>
          <cell r="TC231">
            <v>0</v>
          </cell>
          <cell r="TD231">
            <v>0</v>
          </cell>
          <cell r="TE231">
            <v>1</v>
          </cell>
          <cell r="TF231">
            <v>0</v>
          </cell>
          <cell r="TG231">
            <v>1</v>
          </cell>
          <cell r="TH231">
            <v>1</v>
          </cell>
          <cell r="TI231">
            <v>0</v>
          </cell>
          <cell r="TJ231">
            <v>0</v>
          </cell>
          <cell r="TK231">
            <v>0</v>
          </cell>
          <cell r="TL231">
            <v>0</v>
          </cell>
          <cell r="TM231">
            <v>0</v>
          </cell>
          <cell r="TN231">
            <v>0</v>
          </cell>
          <cell r="TO231">
            <v>1</v>
          </cell>
          <cell r="TP231">
            <v>1</v>
          </cell>
          <cell r="TQ231">
            <v>1</v>
          </cell>
          <cell r="TR231"/>
          <cell r="TS231">
            <v>1</v>
          </cell>
          <cell r="TT231">
            <v>0</v>
          </cell>
          <cell r="TU231">
            <v>0</v>
          </cell>
          <cell r="TV231">
            <v>0</v>
          </cell>
          <cell r="TW231">
            <v>2</v>
          </cell>
          <cell r="TX231">
            <v>0</v>
          </cell>
          <cell r="TY231">
            <v>0</v>
          </cell>
          <cell r="TZ231">
            <v>0</v>
          </cell>
          <cell r="UA231">
            <v>1</v>
          </cell>
          <cell r="UB231">
            <v>0</v>
          </cell>
          <cell r="UC231">
            <v>0</v>
          </cell>
          <cell r="UD231">
            <v>1</v>
          </cell>
          <cell r="UE231">
            <v>2</v>
          </cell>
          <cell r="UF231">
            <v>0</v>
          </cell>
          <cell r="UG231">
            <v>0</v>
          </cell>
          <cell r="UH231">
            <v>1</v>
          </cell>
          <cell r="UI231">
            <v>0</v>
          </cell>
          <cell r="UJ231">
            <v>2</v>
          </cell>
          <cell r="UK231">
            <v>0</v>
          </cell>
          <cell r="UL231">
            <v>0</v>
          </cell>
          <cell r="UM231">
            <v>2</v>
          </cell>
          <cell r="UN231">
            <v>2</v>
          </cell>
          <cell r="UO231"/>
          <cell r="UP231">
            <v>2</v>
          </cell>
          <cell r="UQ231">
            <v>2</v>
          </cell>
          <cell r="UR231"/>
          <cell r="US231">
            <v>1</v>
          </cell>
          <cell r="UT231">
            <v>0</v>
          </cell>
          <cell r="UU231">
            <v>0</v>
          </cell>
          <cell r="UV231">
            <v>0</v>
          </cell>
          <cell r="UW231">
            <v>1</v>
          </cell>
          <cell r="UX231">
            <v>1</v>
          </cell>
          <cell r="UY231">
            <v>2</v>
          </cell>
          <cell r="UZ231">
            <v>2</v>
          </cell>
          <cell r="VA231">
            <v>0</v>
          </cell>
          <cell r="VB231">
            <v>0</v>
          </cell>
          <cell r="VC231">
            <v>0</v>
          </cell>
          <cell r="VD231">
            <v>0</v>
          </cell>
          <cell r="VE231">
            <v>0</v>
          </cell>
          <cell r="VF231">
            <v>0</v>
          </cell>
          <cell r="VG231"/>
          <cell r="VH231">
            <v>0</v>
          </cell>
          <cell r="VI231">
            <v>2</v>
          </cell>
          <cell r="VJ231">
            <v>0</v>
          </cell>
          <cell r="VK231">
            <v>0</v>
          </cell>
          <cell r="VL231">
            <v>0</v>
          </cell>
          <cell r="VM231"/>
          <cell r="VN231">
            <v>1</v>
          </cell>
          <cell r="VO231">
            <v>1</v>
          </cell>
          <cell r="VP231"/>
          <cell r="VQ231">
            <v>2</v>
          </cell>
          <cell r="VR231">
            <v>2</v>
          </cell>
          <cell r="VS231">
            <v>0</v>
          </cell>
          <cell r="VT231">
            <v>0</v>
          </cell>
          <cell r="VU231">
            <v>2</v>
          </cell>
          <cell r="VV231">
            <v>0</v>
          </cell>
          <cell r="VW231">
            <v>0</v>
          </cell>
          <cell r="VX231"/>
          <cell r="VY231">
            <v>0</v>
          </cell>
          <cell r="VZ231">
            <v>0</v>
          </cell>
          <cell r="WA231"/>
          <cell r="WB231"/>
          <cell r="WC231">
            <v>2</v>
          </cell>
          <cell r="WD231">
            <v>0</v>
          </cell>
          <cell r="WE231">
            <v>0</v>
          </cell>
          <cell r="WF231"/>
          <cell r="WG231">
            <v>2</v>
          </cell>
          <cell r="WH231">
            <v>0</v>
          </cell>
          <cell r="WI231">
            <v>0</v>
          </cell>
          <cell r="WJ231"/>
          <cell r="WK231"/>
          <cell r="WL231">
            <v>0</v>
          </cell>
          <cell r="WM231">
            <v>0</v>
          </cell>
          <cell r="WN231">
            <v>0</v>
          </cell>
          <cell r="WO231">
            <v>0</v>
          </cell>
          <cell r="WP231"/>
          <cell r="WQ231"/>
          <cell r="WR231"/>
          <cell r="WS231">
            <v>1</v>
          </cell>
          <cell r="WT231">
            <v>0</v>
          </cell>
          <cell r="WU231">
            <v>0</v>
          </cell>
          <cell r="WV231">
            <v>0</v>
          </cell>
          <cell r="WW231">
            <v>0</v>
          </cell>
          <cell r="WX231">
            <v>0</v>
          </cell>
          <cell r="WY231">
            <v>0</v>
          </cell>
          <cell r="WZ231">
            <v>0</v>
          </cell>
          <cell r="XA231"/>
          <cell r="XB231">
            <v>2</v>
          </cell>
          <cell r="XC231"/>
          <cell r="XD231"/>
          <cell r="XE231"/>
          <cell r="XF231"/>
          <cell r="XG231"/>
          <cell r="XH231"/>
          <cell r="XI231">
            <v>2</v>
          </cell>
          <cell r="XJ231"/>
          <cell r="XK231">
            <v>2</v>
          </cell>
          <cell r="XL231">
            <v>0</v>
          </cell>
          <cell r="XM231"/>
          <cell r="XN231">
            <v>2</v>
          </cell>
          <cell r="XO231"/>
          <cell r="XP231">
            <v>1</v>
          </cell>
          <cell r="XQ231">
            <v>1</v>
          </cell>
          <cell r="XR231">
            <v>0</v>
          </cell>
          <cell r="XS231">
            <v>0</v>
          </cell>
          <cell r="XT231">
            <v>1</v>
          </cell>
          <cell r="XU231">
            <v>0</v>
          </cell>
          <cell r="XV231">
            <v>0</v>
          </cell>
        </row>
        <row r="232">
          <cell r="E232">
            <v>0</v>
          </cell>
          <cell r="F232">
            <v>0</v>
          </cell>
          <cell r="G232">
            <v>0</v>
          </cell>
          <cell r="H232">
            <v>0</v>
          </cell>
          <cell r="I232">
            <v>0</v>
          </cell>
          <cell r="J232">
            <v>0</v>
          </cell>
          <cell r="K232">
            <v>0</v>
          </cell>
          <cell r="L232">
            <v>3</v>
          </cell>
          <cell r="M232">
            <v>0</v>
          </cell>
          <cell r="N232">
            <v>0</v>
          </cell>
          <cell r="O232"/>
          <cell r="P232">
            <v>3</v>
          </cell>
          <cell r="Q232">
            <v>0</v>
          </cell>
          <cell r="R232">
            <v>0</v>
          </cell>
          <cell r="S232">
            <v>0</v>
          </cell>
          <cell r="T232">
            <v>0</v>
          </cell>
          <cell r="U232">
            <v>0</v>
          </cell>
          <cell r="V232">
            <v>3</v>
          </cell>
          <cell r="W232">
            <v>0</v>
          </cell>
          <cell r="X232">
            <v>0</v>
          </cell>
          <cell r="Y232">
            <v>0</v>
          </cell>
          <cell r="Z232"/>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cell r="AZ232">
            <v>0</v>
          </cell>
          <cell r="BA232"/>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3</v>
          </cell>
          <cell r="CJ232">
            <v>0</v>
          </cell>
          <cell r="CK232">
            <v>0</v>
          </cell>
          <cell r="CL232">
            <v>0</v>
          </cell>
          <cell r="CM232">
            <v>0</v>
          </cell>
          <cell r="CN232">
            <v>0</v>
          </cell>
          <cell r="CO232">
            <v>0</v>
          </cell>
          <cell r="CP232">
            <v>0</v>
          </cell>
          <cell r="CQ232">
            <v>0</v>
          </cell>
          <cell r="CR232"/>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3</v>
          </cell>
          <cell r="DM232">
            <v>0</v>
          </cell>
          <cell r="DN232">
            <v>0</v>
          </cell>
          <cell r="DO232">
            <v>0</v>
          </cell>
          <cell r="DP232">
            <v>0</v>
          </cell>
          <cell r="DQ232">
            <v>0</v>
          </cell>
          <cell r="DR232">
            <v>0</v>
          </cell>
          <cell r="DS232">
            <v>0</v>
          </cell>
          <cell r="DT232">
            <v>0</v>
          </cell>
          <cell r="DU232">
            <v>0</v>
          </cell>
          <cell r="DV232">
            <v>0</v>
          </cell>
          <cell r="DW232">
            <v>0</v>
          </cell>
          <cell r="DX232">
            <v>0</v>
          </cell>
          <cell r="DY232">
            <v>0</v>
          </cell>
          <cell r="DZ232">
            <v>0</v>
          </cell>
          <cell r="EA232">
            <v>0</v>
          </cell>
          <cell r="EB232"/>
          <cell r="EC232">
            <v>0</v>
          </cell>
          <cell r="ED232">
            <v>0</v>
          </cell>
          <cell r="EE232">
            <v>0</v>
          </cell>
          <cell r="EF232">
            <v>0</v>
          </cell>
          <cell r="EG232">
            <v>0</v>
          </cell>
          <cell r="EH232">
            <v>0</v>
          </cell>
          <cell r="EI232">
            <v>0</v>
          </cell>
          <cell r="EJ232">
            <v>0</v>
          </cell>
          <cell r="EK232">
            <v>0</v>
          </cell>
          <cell r="EL232"/>
          <cell r="EM232">
            <v>0</v>
          </cell>
          <cell r="EN232">
            <v>0</v>
          </cell>
          <cell r="EO232">
            <v>0</v>
          </cell>
          <cell r="EP232">
            <v>0</v>
          </cell>
          <cell r="EQ232">
            <v>0</v>
          </cell>
          <cell r="ER232">
            <v>0</v>
          </cell>
          <cell r="ES232">
            <v>3</v>
          </cell>
          <cell r="ET232">
            <v>0</v>
          </cell>
          <cell r="EU232">
            <v>0</v>
          </cell>
          <cell r="EV232">
            <v>0</v>
          </cell>
          <cell r="EW232">
            <v>0</v>
          </cell>
          <cell r="EX232">
            <v>0</v>
          </cell>
          <cell r="EY232"/>
          <cell r="EZ232">
            <v>0</v>
          </cell>
          <cell r="FA232">
            <v>0</v>
          </cell>
          <cell r="FB232">
            <v>0</v>
          </cell>
          <cell r="FC232">
            <v>0</v>
          </cell>
          <cell r="FD232">
            <v>0</v>
          </cell>
          <cell r="FE232">
            <v>0</v>
          </cell>
          <cell r="FF232">
            <v>0</v>
          </cell>
          <cell r="FG232">
            <v>0</v>
          </cell>
          <cell r="FH232">
            <v>0</v>
          </cell>
          <cell r="FI232">
            <v>0</v>
          </cell>
          <cell r="FJ232">
            <v>0</v>
          </cell>
          <cell r="FK232">
            <v>0</v>
          </cell>
          <cell r="FL232">
            <v>0</v>
          </cell>
          <cell r="FM232">
            <v>0</v>
          </cell>
          <cell r="FN232">
            <v>0</v>
          </cell>
          <cell r="FO232">
            <v>0</v>
          </cell>
          <cell r="FP232">
            <v>0</v>
          </cell>
          <cell r="FQ232">
            <v>0</v>
          </cell>
          <cell r="FR232">
            <v>0</v>
          </cell>
          <cell r="FS232">
            <v>0</v>
          </cell>
          <cell r="FT232">
            <v>3</v>
          </cell>
          <cell r="FU232">
            <v>0</v>
          </cell>
          <cell r="FV232">
            <v>0</v>
          </cell>
          <cell r="FW232">
            <v>0</v>
          </cell>
          <cell r="FX232">
            <v>0</v>
          </cell>
          <cell r="FY232">
            <v>0</v>
          </cell>
          <cell r="FZ232">
            <v>0</v>
          </cell>
          <cell r="GA232">
            <v>0</v>
          </cell>
          <cell r="GB232"/>
          <cell r="GC232">
            <v>0</v>
          </cell>
          <cell r="GD232">
            <v>0</v>
          </cell>
          <cell r="GE232"/>
          <cell r="GF232">
            <v>0</v>
          </cell>
          <cell r="GG232">
            <v>0</v>
          </cell>
          <cell r="GH232">
            <v>0</v>
          </cell>
          <cell r="GI232">
            <v>3</v>
          </cell>
          <cell r="GJ232">
            <v>0</v>
          </cell>
          <cell r="GK232">
            <v>3</v>
          </cell>
          <cell r="GL232">
            <v>0</v>
          </cell>
          <cell r="GM232">
            <v>0</v>
          </cell>
          <cell r="GN232">
            <v>0</v>
          </cell>
          <cell r="GO232">
            <v>0</v>
          </cell>
          <cell r="GP232">
            <v>0</v>
          </cell>
          <cell r="GQ232">
            <v>0</v>
          </cell>
          <cell r="GR232">
            <v>0</v>
          </cell>
          <cell r="GS232">
            <v>0</v>
          </cell>
          <cell r="GT232">
            <v>0</v>
          </cell>
          <cell r="GU232">
            <v>0</v>
          </cell>
          <cell r="GV232">
            <v>0</v>
          </cell>
          <cell r="GW232">
            <v>0</v>
          </cell>
          <cell r="GX232">
            <v>0</v>
          </cell>
          <cell r="GY232">
            <v>0</v>
          </cell>
          <cell r="GZ232">
            <v>0</v>
          </cell>
          <cell r="HA232">
            <v>0</v>
          </cell>
          <cell r="HB232">
            <v>0</v>
          </cell>
          <cell r="HC232">
            <v>0</v>
          </cell>
          <cell r="HD232">
            <v>0</v>
          </cell>
          <cell r="HE232">
            <v>0</v>
          </cell>
          <cell r="HF232"/>
          <cell r="HG232">
            <v>0</v>
          </cell>
          <cell r="HH232">
            <v>0</v>
          </cell>
          <cell r="HI232">
            <v>0</v>
          </cell>
          <cell r="HJ232">
            <v>0</v>
          </cell>
          <cell r="HK232">
            <v>0</v>
          </cell>
          <cell r="HL232">
            <v>0</v>
          </cell>
          <cell r="HM232">
            <v>0</v>
          </cell>
          <cell r="HN232">
            <v>0</v>
          </cell>
          <cell r="HO232">
            <v>0</v>
          </cell>
          <cell r="HP232"/>
          <cell r="HQ232">
            <v>0</v>
          </cell>
          <cell r="HR232">
            <v>0</v>
          </cell>
          <cell r="HS232">
            <v>0</v>
          </cell>
          <cell r="HT232">
            <v>0</v>
          </cell>
          <cell r="HU232">
            <v>0</v>
          </cell>
          <cell r="HV232">
            <v>0</v>
          </cell>
          <cell r="HW232">
            <v>0</v>
          </cell>
          <cell r="HX232">
            <v>0</v>
          </cell>
          <cell r="HY232"/>
          <cell r="HZ232">
            <v>0</v>
          </cell>
          <cell r="IA232">
            <v>0</v>
          </cell>
          <cell r="IB232">
            <v>0</v>
          </cell>
          <cell r="IC232">
            <v>0</v>
          </cell>
          <cell r="ID232">
            <v>0</v>
          </cell>
          <cell r="IE232">
            <v>0</v>
          </cell>
          <cell r="IF232">
            <v>0</v>
          </cell>
          <cell r="IG232">
            <v>0</v>
          </cell>
          <cell r="IH232">
            <v>0</v>
          </cell>
          <cell r="II232"/>
          <cell r="IJ232">
            <v>0</v>
          </cell>
          <cell r="IK232">
            <v>0</v>
          </cell>
          <cell r="IL232">
            <v>0</v>
          </cell>
          <cell r="IM232">
            <v>0</v>
          </cell>
          <cell r="IN232"/>
          <cell r="IO232">
            <v>3</v>
          </cell>
          <cell r="IP232">
            <v>0</v>
          </cell>
          <cell r="IQ232">
            <v>0</v>
          </cell>
          <cell r="IR232">
            <v>3</v>
          </cell>
          <cell r="IS232">
            <v>3</v>
          </cell>
          <cell r="IT232">
            <v>0</v>
          </cell>
          <cell r="IU232">
            <v>0</v>
          </cell>
          <cell r="IV232">
            <v>0</v>
          </cell>
          <cell r="IW232"/>
          <cell r="IX232">
            <v>0</v>
          </cell>
          <cell r="IY232">
            <v>0</v>
          </cell>
          <cell r="IZ232">
            <v>3</v>
          </cell>
          <cell r="JA232">
            <v>0</v>
          </cell>
          <cell r="JB232">
            <v>0</v>
          </cell>
          <cell r="JC232">
            <v>0</v>
          </cell>
          <cell r="JD232">
            <v>0</v>
          </cell>
          <cell r="JE232">
            <v>0</v>
          </cell>
          <cell r="JF232">
            <v>0</v>
          </cell>
          <cell r="JG232"/>
          <cell r="JH232">
            <v>0</v>
          </cell>
          <cell r="JI232"/>
          <cell r="JJ232">
            <v>0</v>
          </cell>
          <cell r="JK232">
            <v>0</v>
          </cell>
          <cell r="JL232">
            <v>0</v>
          </cell>
          <cell r="JM232">
            <v>0</v>
          </cell>
          <cell r="JN232">
            <v>0</v>
          </cell>
          <cell r="JO232">
            <v>3</v>
          </cell>
          <cell r="JP232">
            <v>0</v>
          </cell>
          <cell r="JQ232">
            <v>0</v>
          </cell>
          <cell r="JR232">
            <v>0</v>
          </cell>
          <cell r="JS232">
            <v>0</v>
          </cell>
          <cell r="JT232">
            <v>0</v>
          </cell>
          <cell r="JU232">
            <v>0</v>
          </cell>
          <cell r="JV232">
            <v>0</v>
          </cell>
          <cell r="JW232">
            <v>0</v>
          </cell>
          <cell r="JX232">
            <v>0</v>
          </cell>
          <cell r="JY232">
            <v>0</v>
          </cell>
          <cell r="JZ232">
            <v>0</v>
          </cell>
          <cell r="KA232">
            <v>0</v>
          </cell>
          <cell r="KB232">
            <v>0</v>
          </cell>
          <cell r="KC232">
            <v>0</v>
          </cell>
          <cell r="KD232">
            <v>0</v>
          </cell>
          <cell r="KE232">
            <v>3</v>
          </cell>
          <cell r="KF232">
            <v>0</v>
          </cell>
          <cell r="KG232">
            <v>0</v>
          </cell>
          <cell r="KH232"/>
          <cell r="KI232">
            <v>0</v>
          </cell>
          <cell r="KJ232">
            <v>0</v>
          </cell>
          <cell r="KK232">
            <v>0</v>
          </cell>
          <cell r="KL232">
            <v>0</v>
          </cell>
          <cell r="KM232">
            <v>0</v>
          </cell>
          <cell r="KN232">
            <v>3</v>
          </cell>
          <cell r="KO232">
            <v>0</v>
          </cell>
          <cell r="KP232">
            <v>0</v>
          </cell>
          <cell r="KQ232">
            <v>0</v>
          </cell>
          <cell r="KR232">
            <v>0</v>
          </cell>
          <cell r="KS232">
            <v>0</v>
          </cell>
          <cell r="KT232">
            <v>0</v>
          </cell>
          <cell r="KU232">
            <v>0</v>
          </cell>
          <cell r="KV232">
            <v>0</v>
          </cell>
          <cell r="KW232">
            <v>0</v>
          </cell>
          <cell r="KX232">
            <v>0</v>
          </cell>
          <cell r="KY232">
            <v>0</v>
          </cell>
          <cell r="KZ232">
            <v>0</v>
          </cell>
          <cell r="LA232">
            <v>0</v>
          </cell>
          <cell r="LB232">
            <v>0</v>
          </cell>
          <cell r="LC232">
            <v>0</v>
          </cell>
          <cell r="LD232">
            <v>0</v>
          </cell>
          <cell r="LE232">
            <v>3</v>
          </cell>
          <cell r="LF232">
            <v>0</v>
          </cell>
          <cell r="LG232">
            <v>0</v>
          </cell>
          <cell r="LH232">
            <v>0</v>
          </cell>
          <cell r="LI232">
            <v>3</v>
          </cell>
          <cell r="LJ232">
            <v>0</v>
          </cell>
          <cell r="LK232">
            <v>0</v>
          </cell>
          <cell r="LL232">
            <v>0</v>
          </cell>
          <cell r="LM232">
            <v>0</v>
          </cell>
          <cell r="LN232">
            <v>0</v>
          </cell>
          <cell r="LO232">
            <v>0</v>
          </cell>
          <cell r="LP232">
            <v>0</v>
          </cell>
          <cell r="LQ232">
            <v>0</v>
          </cell>
          <cell r="LR232"/>
          <cell r="LS232">
            <v>0</v>
          </cell>
          <cell r="LT232">
            <v>0</v>
          </cell>
          <cell r="LU232">
            <v>3</v>
          </cell>
          <cell r="LV232">
            <v>0</v>
          </cell>
          <cell r="LW232">
            <v>0</v>
          </cell>
          <cell r="LX232">
            <v>0</v>
          </cell>
          <cell r="LY232">
            <v>0</v>
          </cell>
          <cell r="LZ232">
            <v>0</v>
          </cell>
          <cell r="MA232">
            <v>0</v>
          </cell>
          <cell r="MB232">
            <v>0</v>
          </cell>
          <cell r="MC232">
            <v>0</v>
          </cell>
          <cell r="MD232">
            <v>0</v>
          </cell>
          <cell r="ME232">
            <v>0</v>
          </cell>
          <cell r="MF232">
            <v>0</v>
          </cell>
          <cell r="MG232">
            <v>0</v>
          </cell>
          <cell r="MH232">
            <v>0</v>
          </cell>
          <cell r="MI232">
            <v>0</v>
          </cell>
          <cell r="MJ232">
            <v>0</v>
          </cell>
          <cell r="MK232">
            <v>0</v>
          </cell>
          <cell r="ML232">
            <v>0</v>
          </cell>
          <cell r="MM232">
            <v>0</v>
          </cell>
          <cell r="MN232">
            <v>0</v>
          </cell>
          <cell r="MO232">
            <v>0</v>
          </cell>
          <cell r="MP232">
            <v>0</v>
          </cell>
          <cell r="MQ232"/>
          <cell r="MR232">
            <v>0</v>
          </cell>
          <cell r="MS232">
            <v>0</v>
          </cell>
          <cell r="MT232">
            <v>3</v>
          </cell>
          <cell r="MU232">
            <v>0</v>
          </cell>
          <cell r="MV232">
            <v>0</v>
          </cell>
          <cell r="MW232">
            <v>0</v>
          </cell>
          <cell r="MX232">
            <v>0</v>
          </cell>
          <cell r="MY232">
            <v>0</v>
          </cell>
          <cell r="MZ232">
            <v>0</v>
          </cell>
          <cell r="NA232">
            <v>0</v>
          </cell>
          <cell r="NB232">
            <v>0</v>
          </cell>
          <cell r="NC232">
            <v>0</v>
          </cell>
          <cell r="ND232">
            <v>0</v>
          </cell>
          <cell r="NE232">
            <v>3</v>
          </cell>
          <cell r="NF232">
            <v>0</v>
          </cell>
          <cell r="NG232">
            <v>0</v>
          </cell>
          <cell r="NH232">
            <v>0</v>
          </cell>
          <cell r="NI232">
            <v>0</v>
          </cell>
          <cell r="NJ232">
            <v>0</v>
          </cell>
          <cell r="NK232">
            <v>3</v>
          </cell>
          <cell r="NL232">
            <v>0</v>
          </cell>
          <cell r="NM232">
            <v>0</v>
          </cell>
          <cell r="NN232">
            <v>3</v>
          </cell>
          <cell r="NO232">
            <v>0</v>
          </cell>
          <cell r="NP232">
            <v>0</v>
          </cell>
          <cell r="NQ232">
            <v>0</v>
          </cell>
          <cell r="NR232">
            <v>0</v>
          </cell>
          <cell r="NS232">
            <v>0</v>
          </cell>
          <cell r="NT232">
            <v>0</v>
          </cell>
          <cell r="NU232">
            <v>3</v>
          </cell>
          <cell r="NV232">
            <v>0</v>
          </cell>
          <cell r="NW232">
            <v>0</v>
          </cell>
          <cell r="NX232">
            <v>0</v>
          </cell>
          <cell r="NY232">
            <v>0</v>
          </cell>
          <cell r="NZ232">
            <v>0</v>
          </cell>
          <cell r="OA232">
            <v>0</v>
          </cell>
          <cell r="OB232">
            <v>0</v>
          </cell>
          <cell r="OC232"/>
          <cell r="OD232">
            <v>0</v>
          </cell>
          <cell r="OE232">
            <v>0</v>
          </cell>
          <cell r="OF232">
            <v>0</v>
          </cell>
          <cell r="OG232">
            <v>0</v>
          </cell>
          <cell r="OH232"/>
          <cell r="OI232">
            <v>0</v>
          </cell>
          <cell r="OJ232">
            <v>0</v>
          </cell>
          <cell r="OK232">
            <v>0</v>
          </cell>
          <cell r="OL232">
            <v>0</v>
          </cell>
          <cell r="OM232">
            <v>0</v>
          </cell>
          <cell r="ON232">
            <v>0</v>
          </cell>
          <cell r="OO232">
            <v>0</v>
          </cell>
          <cell r="OP232"/>
          <cell r="OQ232">
            <v>0</v>
          </cell>
          <cell r="OR232">
            <v>0</v>
          </cell>
          <cell r="OS232">
            <v>0</v>
          </cell>
          <cell r="OT232"/>
          <cell r="OU232">
            <v>0</v>
          </cell>
          <cell r="OV232">
            <v>0</v>
          </cell>
          <cell r="OW232">
            <v>0</v>
          </cell>
          <cell r="OX232">
            <v>3</v>
          </cell>
          <cell r="OY232">
            <v>0</v>
          </cell>
          <cell r="OZ232">
            <v>0</v>
          </cell>
          <cell r="PA232">
            <v>0</v>
          </cell>
          <cell r="PB232">
            <v>0</v>
          </cell>
          <cell r="PC232">
            <v>0</v>
          </cell>
          <cell r="PD232">
            <v>0</v>
          </cell>
          <cell r="PE232">
            <v>0</v>
          </cell>
          <cell r="PF232">
            <v>0</v>
          </cell>
          <cell r="PG232">
            <v>0</v>
          </cell>
          <cell r="PH232">
            <v>0</v>
          </cell>
          <cell r="PI232">
            <v>0</v>
          </cell>
          <cell r="PJ232">
            <v>0</v>
          </cell>
          <cell r="PK232">
            <v>3</v>
          </cell>
          <cell r="PL232">
            <v>0</v>
          </cell>
          <cell r="PM232">
            <v>0</v>
          </cell>
          <cell r="PN232">
            <v>0</v>
          </cell>
          <cell r="PO232">
            <v>0</v>
          </cell>
          <cell r="PP232">
            <v>0</v>
          </cell>
          <cell r="PQ232">
            <v>3</v>
          </cell>
          <cell r="PR232">
            <v>0</v>
          </cell>
          <cell r="PS232">
            <v>0</v>
          </cell>
          <cell r="PT232">
            <v>0</v>
          </cell>
          <cell r="PU232">
            <v>0</v>
          </cell>
          <cell r="PV232">
            <v>0</v>
          </cell>
          <cell r="PW232">
            <v>0</v>
          </cell>
          <cell r="PX232">
            <v>0</v>
          </cell>
          <cell r="PY232">
            <v>0</v>
          </cell>
          <cell r="PZ232">
            <v>0</v>
          </cell>
          <cell r="QA232"/>
          <cell r="QB232">
            <v>0</v>
          </cell>
          <cell r="QC232">
            <v>0</v>
          </cell>
          <cell r="QD232">
            <v>0</v>
          </cell>
          <cell r="QE232">
            <v>0</v>
          </cell>
          <cell r="QF232">
            <v>0</v>
          </cell>
          <cell r="QG232">
            <v>0</v>
          </cell>
          <cell r="QH232">
            <v>0</v>
          </cell>
          <cell r="QI232">
            <v>0</v>
          </cell>
          <cell r="QJ232">
            <v>0</v>
          </cell>
          <cell r="QK232">
            <v>0</v>
          </cell>
          <cell r="QL232">
            <v>3</v>
          </cell>
          <cell r="QM232">
            <v>0</v>
          </cell>
          <cell r="QN232">
            <v>0</v>
          </cell>
          <cell r="QO232">
            <v>0</v>
          </cell>
          <cell r="QP232">
            <v>0</v>
          </cell>
          <cell r="QQ232">
            <v>0</v>
          </cell>
          <cell r="QR232">
            <v>0</v>
          </cell>
          <cell r="QS232">
            <v>0</v>
          </cell>
          <cell r="QT232">
            <v>0</v>
          </cell>
          <cell r="QU232">
            <v>0</v>
          </cell>
          <cell r="QV232">
            <v>0</v>
          </cell>
          <cell r="QW232">
            <v>0</v>
          </cell>
          <cell r="QX232">
            <v>0</v>
          </cell>
          <cell r="QY232">
            <v>0</v>
          </cell>
          <cell r="QZ232"/>
          <cell r="RA232">
            <v>0</v>
          </cell>
          <cell r="RB232">
            <v>0</v>
          </cell>
          <cell r="RC232">
            <v>0</v>
          </cell>
          <cell r="RD232">
            <v>0</v>
          </cell>
          <cell r="RE232">
            <v>0</v>
          </cell>
          <cell r="RF232">
            <v>0</v>
          </cell>
          <cell r="RG232">
            <v>0</v>
          </cell>
          <cell r="RH232">
            <v>0</v>
          </cell>
          <cell r="RI232">
            <v>0</v>
          </cell>
          <cell r="RJ232">
            <v>0</v>
          </cell>
          <cell r="RK232">
            <v>0</v>
          </cell>
          <cell r="RL232">
            <v>0</v>
          </cell>
          <cell r="RM232"/>
          <cell r="RN232">
            <v>0</v>
          </cell>
          <cell r="RO232">
            <v>0</v>
          </cell>
          <cell r="RP232">
            <v>0</v>
          </cell>
          <cell r="RQ232">
            <v>0</v>
          </cell>
          <cell r="RR232">
            <v>0</v>
          </cell>
          <cell r="RS232">
            <v>0</v>
          </cell>
          <cell r="RT232">
            <v>0</v>
          </cell>
          <cell r="RU232">
            <v>0</v>
          </cell>
          <cell r="RV232">
            <v>0</v>
          </cell>
          <cell r="RW232">
            <v>0</v>
          </cell>
          <cell r="RX232">
            <v>0</v>
          </cell>
          <cell r="RY232"/>
          <cell r="RZ232">
            <v>3</v>
          </cell>
          <cell r="SA232">
            <v>0</v>
          </cell>
          <cell r="SB232">
            <v>0</v>
          </cell>
          <cell r="SC232"/>
          <cell r="SD232">
            <v>0</v>
          </cell>
          <cell r="SE232">
            <v>0</v>
          </cell>
          <cell r="SF232">
            <v>0</v>
          </cell>
          <cell r="SG232">
            <v>0</v>
          </cell>
          <cell r="SH232">
            <v>0</v>
          </cell>
          <cell r="SI232">
            <v>0</v>
          </cell>
          <cell r="SJ232">
            <v>0</v>
          </cell>
          <cell r="SK232">
            <v>0</v>
          </cell>
          <cell r="SL232">
            <v>0</v>
          </cell>
          <cell r="SM232"/>
          <cell r="SN232">
            <v>0</v>
          </cell>
          <cell r="SO232">
            <v>0</v>
          </cell>
          <cell r="SP232">
            <v>0</v>
          </cell>
          <cell r="SQ232">
            <v>0</v>
          </cell>
          <cell r="SR232">
            <v>0</v>
          </cell>
          <cell r="SS232">
            <v>0</v>
          </cell>
          <cell r="ST232">
            <v>3</v>
          </cell>
          <cell r="SU232">
            <v>0</v>
          </cell>
          <cell r="SV232">
            <v>0</v>
          </cell>
          <cell r="SW232">
            <v>0</v>
          </cell>
          <cell r="SX232">
            <v>0</v>
          </cell>
          <cell r="SY232">
            <v>3</v>
          </cell>
          <cell r="SZ232">
            <v>0</v>
          </cell>
          <cell r="TA232">
            <v>0</v>
          </cell>
          <cell r="TB232">
            <v>0</v>
          </cell>
          <cell r="TC232">
            <v>0</v>
          </cell>
          <cell r="TD232">
            <v>0</v>
          </cell>
          <cell r="TE232">
            <v>0</v>
          </cell>
          <cell r="TF232">
            <v>0</v>
          </cell>
          <cell r="TG232">
            <v>0</v>
          </cell>
          <cell r="TH232">
            <v>0</v>
          </cell>
          <cell r="TI232">
            <v>0</v>
          </cell>
          <cell r="TJ232">
            <v>0</v>
          </cell>
          <cell r="TK232">
            <v>0</v>
          </cell>
          <cell r="TL232">
            <v>0</v>
          </cell>
          <cell r="TM232">
            <v>0</v>
          </cell>
          <cell r="TN232">
            <v>0</v>
          </cell>
          <cell r="TO232">
            <v>0</v>
          </cell>
          <cell r="TP232">
            <v>3</v>
          </cell>
          <cell r="TQ232">
            <v>0</v>
          </cell>
          <cell r="TR232"/>
          <cell r="TS232">
            <v>3</v>
          </cell>
          <cell r="TT232">
            <v>0</v>
          </cell>
          <cell r="TU232">
            <v>3</v>
          </cell>
          <cell r="TV232">
            <v>0</v>
          </cell>
          <cell r="TW232">
            <v>3</v>
          </cell>
          <cell r="TX232">
            <v>0</v>
          </cell>
          <cell r="TY232">
            <v>0</v>
          </cell>
          <cell r="TZ232">
            <v>0</v>
          </cell>
          <cell r="UA232">
            <v>0</v>
          </cell>
          <cell r="UB232">
            <v>0</v>
          </cell>
          <cell r="UC232">
            <v>0</v>
          </cell>
          <cell r="UD232">
            <v>0</v>
          </cell>
          <cell r="UE232">
            <v>0</v>
          </cell>
          <cell r="UF232">
            <v>0</v>
          </cell>
          <cell r="UG232">
            <v>0</v>
          </cell>
          <cell r="UH232">
            <v>0</v>
          </cell>
          <cell r="UI232">
            <v>0</v>
          </cell>
          <cell r="UJ232">
            <v>3</v>
          </cell>
          <cell r="UK232">
            <v>0</v>
          </cell>
          <cell r="UL232">
            <v>0</v>
          </cell>
          <cell r="UM232"/>
          <cell r="UN232">
            <v>0</v>
          </cell>
          <cell r="UO232"/>
          <cell r="UP232">
            <v>0</v>
          </cell>
          <cell r="UQ232">
            <v>0</v>
          </cell>
          <cell r="UR232"/>
          <cell r="US232">
            <v>3</v>
          </cell>
          <cell r="UT232">
            <v>3</v>
          </cell>
          <cell r="UU232">
            <v>3</v>
          </cell>
          <cell r="UV232">
            <v>0</v>
          </cell>
          <cell r="UW232">
            <v>3</v>
          </cell>
          <cell r="UX232">
            <v>0</v>
          </cell>
          <cell r="UY232">
            <v>0</v>
          </cell>
          <cell r="UZ232">
            <v>3</v>
          </cell>
          <cell r="VA232">
            <v>0</v>
          </cell>
          <cell r="VB232">
            <v>0</v>
          </cell>
          <cell r="VC232">
            <v>0</v>
          </cell>
          <cell r="VD232">
            <v>0</v>
          </cell>
          <cell r="VE232">
            <v>0</v>
          </cell>
          <cell r="VF232">
            <v>0</v>
          </cell>
          <cell r="VG232"/>
          <cell r="VH232">
            <v>0</v>
          </cell>
          <cell r="VI232">
            <v>0</v>
          </cell>
          <cell r="VJ232">
            <v>0</v>
          </cell>
          <cell r="VK232">
            <v>0</v>
          </cell>
          <cell r="VL232">
            <v>0</v>
          </cell>
          <cell r="VM232"/>
          <cell r="VN232">
            <v>0</v>
          </cell>
          <cell r="VO232">
            <v>0</v>
          </cell>
          <cell r="VP232"/>
          <cell r="VQ232">
            <v>0</v>
          </cell>
          <cell r="VR232">
            <v>0</v>
          </cell>
          <cell r="VS232">
            <v>0</v>
          </cell>
          <cell r="VT232">
            <v>0</v>
          </cell>
          <cell r="VU232">
            <v>0</v>
          </cell>
          <cell r="VV232">
            <v>0</v>
          </cell>
          <cell r="VW232">
            <v>0</v>
          </cell>
          <cell r="VX232"/>
          <cell r="VY232">
            <v>0</v>
          </cell>
          <cell r="VZ232">
            <v>0</v>
          </cell>
          <cell r="WA232"/>
          <cell r="WB232"/>
          <cell r="WC232">
            <v>0</v>
          </cell>
          <cell r="WD232">
            <v>0</v>
          </cell>
          <cell r="WE232">
            <v>0</v>
          </cell>
          <cell r="WF232"/>
          <cell r="WG232">
            <v>0</v>
          </cell>
          <cell r="WH232">
            <v>0</v>
          </cell>
          <cell r="WI232">
            <v>0</v>
          </cell>
          <cell r="WJ232"/>
          <cell r="WK232"/>
          <cell r="WL232">
            <v>0</v>
          </cell>
          <cell r="WM232">
            <v>0</v>
          </cell>
          <cell r="WN232">
            <v>0</v>
          </cell>
          <cell r="WO232">
            <v>0</v>
          </cell>
          <cell r="WP232"/>
          <cell r="WQ232"/>
          <cell r="WR232"/>
          <cell r="WS232">
            <v>0</v>
          </cell>
          <cell r="WT232">
            <v>0</v>
          </cell>
          <cell r="WU232">
            <v>0</v>
          </cell>
          <cell r="WV232">
            <v>0</v>
          </cell>
          <cell r="WW232">
            <v>0</v>
          </cell>
          <cell r="WX232">
            <v>0</v>
          </cell>
          <cell r="WY232">
            <v>0</v>
          </cell>
          <cell r="WZ232">
            <v>0</v>
          </cell>
          <cell r="XA232"/>
          <cell r="XB232">
            <v>0</v>
          </cell>
          <cell r="XC232"/>
          <cell r="XD232"/>
          <cell r="XE232"/>
          <cell r="XF232"/>
          <cell r="XG232"/>
          <cell r="XH232"/>
          <cell r="XI232"/>
          <cell r="XJ232"/>
          <cell r="XK232">
            <v>0</v>
          </cell>
          <cell r="XL232">
            <v>0</v>
          </cell>
          <cell r="XM232"/>
          <cell r="XN232">
            <v>0</v>
          </cell>
          <cell r="XO232"/>
          <cell r="XP232">
            <v>0</v>
          </cell>
          <cell r="XQ232">
            <v>0</v>
          </cell>
          <cell r="XR232"/>
          <cell r="XS232">
            <v>0</v>
          </cell>
          <cell r="XT232">
            <v>0</v>
          </cell>
          <cell r="XU232">
            <v>0</v>
          </cell>
          <cell r="XV232">
            <v>0</v>
          </cell>
        </row>
        <row r="233">
          <cell r="E233">
            <v>44208</v>
          </cell>
          <cell r="F233">
            <v>44209</v>
          </cell>
          <cell r="G233">
            <v>44202</v>
          </cell>
          <cell r="H233">
            <v>44209</v>
          </cell>
          <cell r="I233">
            <v>44209</v>
          </cell>
          <cell r="J233">
            <v>44203</v>
          </cell>
          <cell r="K233">
            <v>44201</v>
          </cell>
          <cell r="L233">
            <v>44236</v>
          </cell>
          <cell r="M233">
            <v>44193</v>
          </cell>
          <cell r="N233">
            <v>44194</v>
          </cell>
          <cell r="O233"/>
          <cell r="P233">
            <v>44188</v>
          </cell>
          <cell r="Q233">
            <v>44195</v>
          </cell>
          <cell r="R233">
            <v>44201</v>
          </cell>
          <cell r="S233">
            <v>44210</v>
          </cell>
          <cell r="T233">
            <v>44202</v>
          </cell>
          <cell r="U233">
            <v>44207</v>
          </cell>
          <cell r="V233">
            <v>44194</v>
          </cell>
          <cell r="W233">
            <v>44203</v>
          </cell>
          <cell r="X233">
            <v>44196</v>
          </cell>
          <cell r="Y233">
            <v>44202</v>
          </cell>
          <cell r="Z233"/>
          <cell r="AA233">
            <v>44200</v>
          </cell>
          <cell r="AB233">
            <v>44301</v>
          </cell>
          <cell r="AC233">
            <v>44204</v>
          </cell>
          <cell r="AD233">
            <v>44176</v>
          </cell>
          <cell r="AE233">
            <v>44173</v>
          </cell>
          <cell r="AF233">
            <v>44137</v>
          </cell>
          <cell r="AG233">
            <v>44139</v>
          </cell>
          <cell r="AH233">
            <v>44146</v>
          </cell>
          <cell r="AI233">
            <v>44145</v>
          </cell>
          <cell r="AJ233">
            <v>44140</v>
          </cell>
          <cell r="AK233">
            <v>44146</v>
          </cell>
          <cell r="AL233">
            <v>44237</v>
          </cell>
          <cell r="AM233">
            <v>44131</v>
          </cell>
          <cell r="AN233">
            <v>44140</v>
          </cell>
          <cell r="AO233">
            <v>44139</v>
          </cell>
          <cell r="AP233">
            <v>44139</v>
          </cell>
          <cell r="AQ233">
            <v>44117</v>
          </cell>
          <cell r="AR233">
            <v>44111</v>
          </cell>
          <cell r="AS233" t="str">
            <v>11/1//2020</v>
          </cell>
          <cell r="AT233">
            <v>44113</v>
          </cell>
          <cell r="AU233">
            <v>44111</v>
          </cell>
          <cell r="AV233">
            <v>44111</v>
          </cell>
          <cell r="AW233">
            <v>44146</v>
          </cell>
          <cell r="AX233">
            <v>44112</v>
          </cell>
          <cell r="AY233"/>
          <cell r="AZ233">
            <v>44117</v>
          </cell>
          <cell r="BA233"/>
          <cell r="BB233">
            <v>44173</v>
          </cell>
          <cell r="BC233">
            <v>44119</v>
          </cell>
          <cell r="BD233">
            <v>44110</v>
          </cell>
          <cell r="BE233">
            <v>44111</v>
          </cell>
          <cell r="BF233">
            <v>44117</v>
          </cell>
          <cell r="BG233">
            <v>44150</v>
          </cell>
          <cell r="BH233">
            <v>44118</v>
          </cell>
          <cell r="BI233">
            <v>44118</v>
          </cell>
          <cell r="BJ233">
            <v>44109</v>
          </cell>
          <cell r="BK233">
            <v>44116</v>
          </cell>
          <cell r="BL233">
            <v>44104</v>
          </cell>
          <cell r="BM233">
            <v>44112</v>
          </cell>
          <cell r="BN233">
            <v>44116</v>
          </cell>
          <cell r="BO233">
            <v>44179</v>
          </cell>
          <cell r="BP233">
            <v>44111</v>
          </cell>
          <cell r="BQ233">
            <v>44119</v>
          </cell>
          <cell r="BR233">
            <v>44111</v>
          </cell>
          <cell r="BS233">
            <v>44119</v>
          </cell>
          <cell r="BT233">
            <v>44089</v>
          </cell>
          <cell r="BU233">
            <v>44119</v>
          </cell>
          <cell r="BV233">
            <v>44116</v>
          </cell>
          <cell r="BW233">
            <v>44194</v>
          </cell>
          <cell r="BX233">
            <v>44105</v>
          </cell>
          <cell r="BY233">
            <v>44112</v>
          </cell>
          <cell r="BZ233">
            <v>44118</v>
          </cell>
          <cell r="CA233">
            <v>44119</v>
          </cell>
          <cell r="CB233">
            <v>44111</v>
          </cell>
          <cell r="CC233">
            <v>44113</v>
          </cell>
          <cell r="CD233">
            <v>44111</v>
          </cell>
          <cell r="CE233">
            <v>44109</v>
          </cell>
          <cell r="CF233">
            <v>44106</v>
          </cell>
          <cell r="CG233">
            <v>44119</v>
          </cell>
          <cell r="CH233">
            <v>44118</v>
          </cell>
          <cell r="CI233">
            <v>43735</v>
          </cell>
          <cell r="CJ233">
            <v>44119</v>
          </cell>
          <cell r="CK233">
            <v>44112</v>
          </cell>
          <cell r="CL233">
            <v>44141</v>
          </cell>
          <cell r="CM233">
            <v>44113</v>
          </cell>
          <cell r="CN233">
            <v>44113</v>
          </cell>
          <cell r="CO233">
            <v>44210</v>
          </cell>
          <cell r="CP233">
            <v>44119</v>
          </cell>
          <cell r="CQ233">
            <v>44174</v>
          </cell>
          <cell r="CR233"/>
          <cell r="CS233">
            <v>44112</v>
          </cell>
          <cell r="CT233">
            <v>44119</v>
          </cell>
          <cell r="CU233">
            <v>44113</v>
          </cell>
          <cell r="CV233">
            <v>44119</v>
          </cell>
          <cell r="CW233">
            <v>44116</v>
          </cell>
          <cell r="CX233">
            <v>44116</v>
          </cell>
          <cell r="CY233">
            <v>44111</v>
          </cell>
          <cell r="CZ233">
            <v>44074</v>
          </cell>
          <cell r="DA233">
            <v>44111</v>
          </cell>
          <cell r="DB233">
            <v>44112</v>
          </cell>
          <cell r="DC233">
            <v>44140</v>
          </cell>
          <cell r="DD233">
            <v>44118</v>
          </cell>
          <cell r="DE233">
            <v>44145</v>
          </cell>
          <cell r="DF233">
            <v>44053</v>
          </cell>
          <cell r="DG233">
            <v>44053</v>
          </cell>
          <cell r="DH233" t="str">
            <v>13/10/2020</v>
          </cell>
          <cell r="DI233" t="str">
            <v>15/4/2021</v>
          </cell>
          <cell r="DJ233">
            <v>44110</v>
          </cell>
          <cell r="DK233">
            <v>44084</v>
          </cell>
          <cell r="DL233" t="str">
            <v>25/9/2020</v>
          </cell>
          <cell r="DM233">
            <v>44118</v>
          </cell>
          <cell r="DN233">
            <v>44443</v>
          </cell>
          <cell r="DO233">
            <v>44446</v>
          </cell>
          <cell r="DP233">
            <v>44449</v>
          </cell>
          <cell r="DQ233">
            <v>44453</v>
          </cell>
          <cell r="DR233">
            <v>44449</v>
          </cell>
          <cell r="DS233">
            <v>44482</v>
          </cell>
          <cell r="DT233">
            <v>44433</v>
          </cell>
          <cell r="DU233">
            <v>44484</v>
          </cell>
          <cell r="DV233">
            <v>44435</v>
          </cell>
          <cell r="DW233">
            <v>44461</v>
          </cell>
          <cell r="DX233">
            <v>44511</v>
          </cell>
          <cell r="DY233">
            <v>44085</v>
          </cell>
          <cell r="DZ233">
            <v>44083</v>
          </cell>
          <cell r="EA233">
            <v>44081</v>
          </cell>
          <cell r="EB233"/>
          <cell r="EC233">
            <v>44064</v>
          </cell>
          <cell r="ED233">
            <v>44146</v>
          </cell>
          <cell r="EE233">
            <v>44081</v>
          </cell>
          <cell r="EF233">
            <v>44041</v>
          </cell>
          <cell r="EG233">
            <v>44054</v>
          </cell>
          <cell r="EH233">
            <v>44088</v>
          </cell>
          <cell r="EI233">
            <v>44081</v>
          </cell>
          <cell r="EJ233">
            <v>44078</v>
          </cell>
          <cell r="EK233">
            <v>44056</v>
          </cell>
          <cell r="EL233"/>
          <cell r="EM233">
            <v>44046</v>
          </cell>
          <cell r="EN233">
            <v>44046</v>
          </cell>
          <cell r="EO233">
            <v>0</v>
          </cell>
          <cell r="EP233">
            <v>44077</v>
          </cell>
          <cell r="EQ233">
            <v>44048</v>
          </cell>
          <cell r="ER233">
            <v>44088</v>
          </cell>
          <cell r="ES233">
            <v>44042</v>
          </cell>
          <cell r="ET233">
            <v>44081</v>
          </cell>
          <cell r="EU233">
            <v>44055</v>
          </cell>
          <cell r="EV233">
            <v>44062</v>
          </cell>
          <cell r="EW233">
            <v>44085</v>
          </cell>
          <cell r="EX233">
            <v>44063</v>
          </cell>
          <cell r="EY233"/>
          <cell r="EZ233">
            <v>44077</v>
          </cell>
          <cell r="FA233">
            <v>44139</v>
          </cell>
          <cell r="FB233">
            <v>44055</v>
          </cell>
          <cell r="FC233">
            <v>44075</v>
          </cell>
          <cell r="FD233">
            <v>44145</v>
          </cell>
          <cell r="FE233">
            <v>44087</v>
          </cell>
          <cell r="FF233">
            <v>44081</v>
          </cell>
          <cell r="FG233">
            <v>44116</v>
          </cell>
          <cell r="FH233">
            <v>44081</v>
          </cell>
          <cell r="FI233">
            <v>44140</v>
          </cell>
          <cell r="FJ233">
            <v>44111</v>
          </cell>
          <cell r="FK233">
            <v>44089</v>
          </cell>
          <cell r="FL233">
            <v>44062</v>
          </cell>
          <cell r="FM233">
            <v>44082</v>
          </cell>
          <cell r="FN233">
            <v>44208</v>
          </cell>
          <cell r="FO233">
            <v>44070</v>
          </cell>
          <cell r="FP233">
            <v>44075</v>
          </cell>
          <cell r="FQ233">
            <v>44085</v>
          </cell>
          <cell r="FR233">
            <v>44057</v>
          </cell>
          <cell r="FS233">
            <v>44075</v>
          </cell>
          <cell r="FT233">
            <v>44068</v>
          </cell>
          <cell r="FU233">
            <v>44081</v>
          </cell>
          <cell r="FV233">
            <v>43997</v>
          </cell>
          <cell r="FW233">
            <v>44232</v>
          </cell>
          <cell r="FX233">
            <v>44081</v>
          </cell>
          <cell r="FY233">
            <v>44083</v>
          </cell>
          <cell r="FZ233">
            <v>44088</v>
          </cell>
          <cell r="GA233">
            <v>44022</v>
          </cell>
          <cell r="GB233"/>
          <cell r="GC233">
            <v>44088</v>
          </cell>
          <cell r="GD233">
            <v>44081</v>
          </cell>
          <cell r="GE233"/>
          <cell r="GF233">
            <v>44098</v>
          </cell>
          <cell r="GG233">
            <v>44082</v>
          </cell>
          <cell r="GH233">
            <v>44084</v>
          </cell>
          <cell r="GI233">
            <v>44069</v>
          </cell>
          <cell r="GJ233">
            <v>44116</v>
          </cell>
          <cell r="GK233">
            <v>43999</v>
          </cell>
          <cell r="GL233">
            <v>44025</v>
          </cell>
          <cell r="GM233">
            <v>44027</v>
          </cell>
          <cell r="GN233">
            <v>44025</v>
          </cell>
          <cell r="GO233">
            <v>44081</v>
          </cell>
          <cell r="GP233">
            <v>44047</v>
          </cell>
          <cell r="GQ233">
            <v>44112</v>
          </cell>
          <cell r="GR233">
            <v>44084</v>
          </cell>
          <cell r="GS233">
            <v>44079</v>
          </cell>
          <cell r="GT233">
            <v>44118</v>
          </cell>
          <cell r="GU233">
            <v>44050</v>
          </cell>
          <cell r="GV233">
            <v>44148</v>
          </cell>
          <cell r="GW233">
            <v>44019</v>
          </cell>
          <cell r="GX233">
            <v>44217</v>
          </cell>
          <cell r="GY233">
            <v>44088</v>
          </cell>
          <cell r="GZ233">
            <v>44033</v>
          </cell>
          <cell r="HA233">
            <v>44024</v>
          </cell>
          <cell r="HB233">
            <v>44209</v>
          </cell>
          <cell r="HC233">
            <v>44077</v>
          </cell>
          <cell r="HD233">
            <v>44295</v>
          </cell>
          <cell r="HE233">
            <v>44295</v>
          </cell>
          <cell r="HF233"/>
          <cell r="HG233">
            <v>44298</v>
          </cell>
          <cell r="HH233">
            <v>44299</v>
          </cell>
          <cell r="HI233">
            <v>44299</v>
          </cell>
          <cell r="HJ233">
            <v>44300</v>
          </cell>
          <cell r="HK233">
            <v>44295</v>
          </cell>
          <cell r="HL233">
            <v>44299</v>
          </cell>
          <cell r="HM233">
            <v>44295</v>
          </cell>
          <cell r="HN233">
            <v>44284</v>
          </cell>
          <cell r="HO233">
            <v>44295</v>
          </cell>
          <cell r="HP233"/>
          <cell r="HQ233">
            <v>44291</v>
          </cell>
          <cell r="HR233">
            <v>44298</v>
          </cell>
          <cell r="HS233">
            <v>44293</v>
          </cell>
          <cell r="HT233">
            <v>44298</v>
          </cell>
          <cell r="HU233">
            <v>44293</v>
          </cell>
          <cell r="HV233">
            <v>44292</v>
          </cell>
          <cell r="HW233">
            <v>44301</v>
          </cell>
          <cell r="HX233">
            <v>44294</v>
          </cell>
          <cell r="HY233"/>
          <cell r="HZ233">
            <v>44292</v>
          </cell>
          <cell r="IA233">
            <v>44298</v>
          </cell>
          <cell r="IB233">
            <v>44297</v>
          </cell>
          <cell r="IC233">
            <v>44293</v>
          </cell>
          <cell r="ID233">
            <v>44301</v>
          </cell>
          <cell r="IE233">
            <v>44291</v>
          </cell>
          <cell r="IF233">
            <v>44300</v>
          </cell>
          <cell r="IG233">
            <v>44281</v>
          </cell>
          <cell r="IH233">
            <v>44291</v>
          </cell>
          <cell r="II233"/>
          <cell r="IJ233">
            <v>44291</v>
          </cell>
          <cell r="IK233">
            <v>44274</v>
          </cell>
          <cell r="IL233">
            <v>44287</v>
          </cell>
          <cell r="IM233">
            <v>44294</v>
          </cell>
          <cell r="IN233"/>
          <cell r="IO233">
            <v>44279</v>
          </cell>
          <cell r="IP233">
            <v>44287</v>
          </cell>
          <cell r="IQ233">
            <v>44298</v>
          </cell>
          <cell r="IR233">
            <v>44286</v>
          </cell>
          <cell r="IS233">
            <v>44277</v>
          </cell>
          <cell r="IT233">
            <v>44294</v>
          </cell>
          <cell r="IU233">
            <v>44294</v>
          </cell>
          <cell r="IV233">
            <v>44299</v>
          </cell>
          <cell r="IW233"/>
          <cell r="IX233">
            <v>44295</v>
          </cell>
          <cell r="IY233">
            <v>44294</v>
          </cell>
          <cell r="IZ233">
            <v>44281</v>
          </cell>
          <cell r="JA233">
            <v>44293</v>
          </cell>
          <cell r="JB233">
            <v>44291</v>
          </cell>
          <cell r="JC233">
            <v>44291</v>
          </cell>
          <cell r="JD233">
            <v>44263</v>
          </cell>
          <cell r="JE233">
            <v>44298</v>
          </cell>
          <cell r="JF233">
            <v>44293</v>
          </cell>
          <cell r="JG233"/>
          <cell r="JH233">
            <v>44293</v>
          </cell>
          <cell r="JI233"/>
          <cell r="JJ233">
            <v>44298</v>
          </cell>
          <cell r="JK233">
            <v>44293</v>
          </cell>
          <cell r="JL233">
            <v>44278</v>
          </cell>
          <cell r="JM233">
            <v>44295</v>
          </cell>
          <cell r="JN233">
            <v>44298</v>
          </cell>
          <cell r="JO233">
            <v>44280</v>
          </cell>
          <cell r="JP233">
            <v>44287</v>
          </cell>
          <cell r="JQ233">
            <v>44293</v>
          </cell>
          <cell r="JR233">
            <v>44291</v>
          </cell>
          <cell r="JS233">
            <v>44293</v>
          </cell>
          <cell r="JT233">
            <v>44291</v>
          </cell>
          <cell r="JU233">
            <v>44299</v>
          </cell>
          <cell r="JV233">
            <v>44287</v>
          </cell>
          <cell r="JW233">
            <v>44301</v>
          </cell>
          <cell r="JX233">
            <v>44299</v>
          </cell>
          <cell r="JY233">
            <v>44299</v>
          </cell>
          <cell r="JZ233">
            <v>44300</v>
          </cell>
          <cell r="KA233">
            <v>44291</v>
          </cell>
          <cell r="KB233">
            <v>44279</v>
          </cell>
          <cell r="KC233">
            <v>44295</v>
          </cell>
          <cell r="KD233">
            <v>44285</v>
          </cell>
          <cell r="KE233">
            <v>44330</v>
          </cell>
          <cell r="KF233">
            <v>44295</v>
          </cell>
          <cell r="KG233">
            <v>44295</v>
          </cell>
          <cell r="KH233"/>
          <cell r="KI233">
            <v>44293</v>
          </cell>
          <cell r="KJ233">
            <v>44287</v>
          </cell>
          <cell r="KK233">
            <v>44292</v>
          </cell>
          <cell r="KL233">
            <v>44293</v>
          </cell>
          <cell r="KM233">
            <v>44294</v>
          </cell>
          <cell r="KN233">
            <v>44286</v>
          </cell>
          <cell r="KO233">
            <v>44293</v>
          </cell>
          <cell r="KP233">
            <v>44292</v>
          </cell>
          <cell r="KQ233">
            <v>44292</v>
          </cell>
          <cell r="KR233">
            <v>44287</v>
          </cell>
          <cell r="KS233">
            <v>44292</v>
          </cell>
          <cell r="KT233">
            <v>44284</v>
          </cell>
          <cell r="KU233">
            <v>44291</v>
          </cell>
          <cell r="KV233">
            <v>44299</v>
          </cell>
          <cell r="KW233">
            <v>44286</v>
          </cell>
          <cell r="KX233">
            <v>44293</v>
          </cell>
          <cell r="KY233">
            <v>44294</v>
          </cell>
          <cell r="KZ233">
            <v>44295</v>
          </cell>
          <cell r="LA233">
            <v>44300</v>
          </cell>
          <cell r="LB233">
            <v>44291</v>
          </cell>
          <cell r="LC233">
            <v>44300</v>
          </cell>
          <cell r="LD233">
            <v>44286</v>
          </cell>
          <cell r="LE233">
            <v>44284</v>
          </cell>
          <cell r="LF233">
            <v>44292</v>
          </cell>
          <cell r="LG233">
            <v>44292</v>
          </cell>
          <cell r="LH233">
            <v>44286</v>
          </cell>
          <cell r="LI233">
            <v>44284</v>
          </cell>
          <cell r="LJ233">
            <v>44292</v>
          </cell>
          <cell r="LK233">
            <v>44299</v>
          </cell>
          <cell r="LL233">
            <v>44299</v>
          </cell>
          <cell r="LM233">
            <v>44287</v>
          </cell>
          <cell r="LN233">
            <v>44298</v>
          </cell>
          <cell r="LO233">
            <v>44298</v>
          </cell>
          <cell r="LP233">
            <v>44298</v>
          </cell>
          <cell r="LQ233">
            <v>44294</v>
          </cell>
          <cell r="LR233"/>
          <cell r="LS233">
            <v>44292</v>
          </cell>
          <cell r="LT233">
            <v>44287</v>
          </cell>
          <cell r="LU233">
            <v>44358</v>
          </cell>
          <cell r="LV233">
            <v>44295</v>
          </cell>
          <cell r="LW233">
            <v>44299</v>
          </cell>
          <cell r="LX233">
            <v>44292</v>
          </cell>
          <cell r="LY233">
            <v>44301</v>
          </cell>
          <cell r="LZ233">
            <v>44298</v>
          </cell>
          <cell r="MA233">
            <v>44287</v>
          </cell>
          <cell r="MB233">
            <v>44287</v>
          </cell>
          <cell r="MC233">
            <v>44315</v>
          </cell>
          <cell r="MD233">
            <v>44299</v>
          </cell>
          <cell r="ME233">
            <v>44293</v>
          </cell>
          <cell r="MF233">
            <v>44291</v>
          </cell>
          <cell r="MG233">
            <v>44292</v>
          </cell>
          <cell r="MH233">
            <v>44293</v>
          </cell>
          <cell r="MI233">
            <v>44299</v>
          </cell>
          <cell r="MJ233">
            <v>44287</v>
          </cell>
          <cell r="MK233">
            <v>44294</v>
          </cell>
          <cell r="ML233">
            <v>44290</v>
          </cell>
          <cell r="MM233">
            <v>44292</v>
          </cell>
          <cell r="MN233">
            <v>44287</v>
          </cell>
          <cell r="MO233">
            <v>44294</v>
          </cell>
          <cell r="MP233">
            <v>44294</v>
          </cell>
          <cell r="MQ233"/>
          <cell r="MR233">
            <v>44292</v>
          </cell>
          <cell r="MS233">
            <v>44294</v>
          </cell>
          <cell r="MT233">
            <v>44286</v>
          </cell>
          <cell r="MU233">
            <v>44286</v>
          </cell>
          <cell r="MV233">
            <v>43926</v>
          </cell>
          <cell r="MW233">
            <v>44291</v>
          </cell>
          <cell r="MX233">
            <v>44287</v>
          </cell>
          <cell r="MY233">
            <v>43985</v>
          </cell>
          <cell r="MZ233">
            <v>43972</v>
          </cell>
          <cell r="NA233">
            <v>43984</v>
          </cell>
          <cell r="NB233">
            <v>43979</v>
          </cell>
          <cell r="NC233">
            <v>43962</v>
          </cell>
          <cell r="ND233">
            <v>43993</v>
          </cell>
          <cell r="NE233">
            <v>43936</v>
          </cell>
          <cell r="NF233">
            <v>43957</v>
          </cell>
          <cell r="NG233">
            <v>43978</v>
          </cell>
          <cell r="NH233">
            <v>43986</v>
          </cell>
          <cell r="NI233">
            <v>43975</v>
          </cell>
          <cell r="NJ233">
            <v>43990</v>
          </cell>
          <cell r="NK233">
            <v>43887</v>
          </cell>
          <cell r="NL233">
            <v>43950</v>
          </cell>
          <cell r="NM233">
            <v>43964</v>
          </cell>
          <cell r="NN233">
            <v>43935</v>
          </cell>
          <cell r="NO233">
            <v>43940</v>
          </cell>
          <cell r="NP233">
            <v>43971</v>
          </cell>
          <cell r="NQ233">
            <v>43991</v>
          </cell>
          <cell r="NR233">
            <v>43983</v>
          </cell>
          <cell r="NS233">
            <v>43992</v>
          </cell>
          <cell r="NT233">
            <v>43986</v>
          </cell>
          <cell r="NU233">
            <v>43915</v>
          </cell>
          <cell r="NV233">
            <v>44286</v>
          </cell>
          <cell r="NW233">
            <v>44286</v>
          </cell>
          <cell r="NX233">
            <v>43994</v>
          </cell>
          <cell r="NY233">
            <v>43986</v>
          </cell>
          <cell r="NZ233">
            <v>43985</v>
          </cell>
          <cell r="OA233">
            <v>44293</v>
          </cell>
          <cell r="OB233">
            <v>44291</v>
          </cell>
          <cell r="OC233"/>
          <cell r="OD233">
            <v>44295</v>
          </cell>
          <cell r="OE233">
            <v>44294</v>
          </cell>
          <cell r="OF233">
            <v>44287</v>
          </cell>
          <cell r="OG233">
            <v>44294</v>
          </cell>
          <cell r="OH233"/>
          <cell r="OI233">
            <v>44286</v>
          </cell>
          <cell r="OJ233">
            <v>44269</v>
          </cell>
          <cell r="OK233">
            <v>44286</v>
          </cell>
          <cell r="OL233">
            <v>44301</v>
          </cell>
          <cell r="OM233">
            <v>44298</v>
          </cell>
          <cell r="ON233">
            <v>44294</v>
          </cell>
          <cell r="OO233">
            <v>44298</v>
          </cell>
          <cell r="OP233"/>
          <cell r="OQ233">
            <v>44322</v>
          </cell>
          <cell r="OR233">
            <v>44291</v>
          </cell>
          <cell r="OS233">
            <v>44299</v>
          </cell>
          <cell r="OT233"/>
          <cell r="OU233">
            <v>44292</v>
          </cell>
          <cell r="OV233">
            <v>44299</v>
          </cell>
          <cell r="OW233">
            <v>44300</v>
          </cell>
          <cell r="OX233">
            <v>44271</v>
          </cell>
          <cell r="OY233">
            <v>44287</v>
          </cell>
          <cell r="OZ233">
            <v>44293</v>
          </cell>
          <cell r="PA233">
            <v>44292</v>
          </cell>
          <cell r="PB233">
            <v>44266</v>
          </cell>
          <cell r="PC233">
            <v>44298</v>
          </cell>
          <cell r="PD233">
            <v>44286</v>
          </cell>
          <cell r="PE233">
            <v>44293</v>
          </cell>
          <cell r="PF233">
            <v>44298</v>
          </cell>
          <cell r="PG233">
            <v>44301</v>
          </cell>
          <cell r="PH233">
            <v>44292</v>
          </cell>
          <cell r="PI233">
            <v>44299</v>
          </cell>
          <cell r="PJ233">
            <v>44287</v>
          </cell>
          <cell r="PK233">
            <v>44286</v>
          </cell>
          <cell r="PL233">
            <v>44287</v>
          </cell>
          <cell r="PM233">
            <v>44295</v>
          </cell>
          <cell r="PN233">
            <v>44294</v>
          </cell>
          <cell r="PO233">
            <v>44293</v>
          </cell>
          <cell r="PP233">
            <v>44300</v>
          </cell>
          <cell r="PQ233">
            <v>44279</v>
          </cell>
          <cell r="PR233">
            <v>44298</v>
          </cell>
          <cell r="PS233">
            <v>44279</v>
          </cell>
          <cell r="PT233">
            <v>44300</v>
          </cell>
          <cell r="PU233">
            <v>44299</v>
          </cell>
          <cell r="PV233">
            <v>44291</v>
          </cell>
          <cell r="PW233">
            <v>44280</v>
          </cell>
          <cell r="PX233">
            <v>44292</v>
          </cell>
          <cell r="PY233">
            <v>44291</v>
          </cell>
          <cell r="PZ233">
            <v>44300</v>
          </cell>
          <cell r="QA233"/>
          <cell r="QB233">
            <v>44298</v>
          </cell>
          <cell r="QC233">
            <v>44295</v>
          </cell>
          <cell r="QD233">
            <v>44301</v>
          </cell>
          <cell r="QE233">
            <v>44301</v>
          </cell>
          <cell r="QF233">
            <v>44295</v>
          </cell>
          <cell r="QG233">
            <v>44300</v>
          </cell>
          <cell r="QH233">
            <v>44034</v>
          </cell>
          <cell r="QI233">
            <v>44292</v>
          </cell>
          <cell r="QJ233">
            <v>44291</v>
          </cell>
          <cell r="QK233">
            <v>44295</v>
          </cell>
          <cell r="QL233">
            <v>44280</v>
          </cell>
          <cell r="QM233">
            <v>44404</v>
          </cell>
          <cell r="QN233">
            <v>44380</v>
          </cell>
          <cell r="QO233">
            <v>44284</v>
          </cell>
          <cell r="QP233">
            <v>44301</v>
          </cell>
          <cell r="QQ233">
            <v>44301</v>
          </cell>
          <cell r="QR233">
            <v>44301</v>
          </cell>
          <cell r="QS233">
            <v>44300</v>
          </cell>
          <cell r="QT233">
            <v>44300</v>
          </cell>
          <cell r="QU233">
            <v>44294</v>
          </cell>
          <cell r="QV233">
            <v>44048</v>
          </cell>
          <cell r="QW233">
            <v>44285</v>
          </cell>
          <cell r="QX233">
            <v>44239</v>
          </cell>
          <cell r="QY233">
            <v>44299</v>
          </cell>
          <cell r="QZ233"/>
          <cell r="RA233">
            <v>44300</v>
          </cell>
          <cell r="RB233">
            <v>44295</v>
          </cell>
          <cell r="RC233">
            <v>44298</v>
          </cell>
          <cell r="RD233">
            <v>44293</v>
          </cell>
          <cell r="RE233">
            <v>44298</v>
          </cell>
          <cell r="RF233">
            <v>43987</v>
          </cell>
          <cell r="RG233">
            <v>44291</v>
          </cell>
          <cell r="RH233">
            <v>44300</v>
          </cell>
          <cell r="RI233">
            <v>44279</v>
          </cell>
          <cell r="RJ233">
            <v>44298</v>
          </cell>
          <cell r="RK233">
            <v>44300</v>
          </cell>
          <cell r="RL233">
            <v>44293</v>
          </cell>
          <cell r="RM233"/>
          <cell r="RN233">
            <v>44293</v>
          </cell>
          <cell r="RO233">
            <v>44292</v>
          </cell>
          <cell r="RP233">
            <v>44286</v>
          </cell>
          <cell r="RQ233">
            <v>44294</v>
          </cell>
          <cell r="RR233">
            <v>44301</v>
          </cell>
          <cell r="RS233">
            <v>44293</v>
          </cell>
          <cell r="RT233">
            <v>44228</v>
          </cell>
          <cell r="RU233">
            <v>44300</v>
          </cell>
          <cell r="RV233">
            <v>44293</v>
          </cell>
          <cell r="RW233">
            <v>44301</v>
          </cell>
          <cell r="RX233">
            <v>44301</v>
          </cell>
          <cell r="RY233"/>
          <cell r="RZ233">
            <v>43980</v>
          </cell>
          <cell r="SA233">
            <v>44068</v>
          </cell>
          <cell r="SB233">
            <v>44299</v>
          </cell>
          <cell r="SC233"/>
          <cell r="SD233">
            <v>44299</v>
          </cell>
          <cell r="SE233">
            <v>44293</v>
          </cell>
          <cell r="SF233">
            <v>44300</v>
          </cell>
          <cell r="SG233">
            <v>44285</v>
          </cell>
          <cell r="SH233">
            <v>44287</v>
          </cell>
          <cell r="SI233">
            <v>44294</v>
          </cell>
          <cell r="SJ233">
            <v>44293</v>
          </cell>
          <cell r="SK233">
            <v>44298</v>
          </cell>
          <cell r="SL233">
            <v>44300</v>
          </cell>
          <cell r="SM233"/>
          <cell r="SN233">
            <v>43982</v>
          </cell>
          <cell r="SO233">
            <v>44008</v>
          </cell>
          <cell r="SP233">
            <v>44299</v>
          </cell>
          <cell r="SQ233">
            <v>44295</v>
          </cell>
          <cell r="SR233">
            <v>44299</v>
          </cell>
          <cell r="SS233">
            <v>44294</v>
          </cell>
          <cell r="ST233">
            <v>44011</v>
          </cell>
          <cell r="SU233">
            <v>43987</v>
          </cell>
          <cell r="SV233">
            <v>43993</v>
          </cell>
          <cell r="SW233">
            <v>43986</v>
          </cell>
          <cell r="SX233">
            <v>43619</v>
          </cell>
          <cell r="SY233">
            <v>43936</v>
          </cell>
          <cell r="SZ233">
            <v>43986</v>
          </cell>
          <cell r="TA233">
            <v>43986</v>
          </cell>
          <cell r="TB233">
            <v>44291</v>
          </cell>
          <cell r="TC233">
            <v>44287</v>
          </cell>
          <cell r="TD233">
            <v>44292</v>
          </cell>
          <cell r="TE233">
            <v>44081</v>
          </cell>
          <cell r="TF233">
            <v>44300</v>
          </cell>
          <cell r="TG233">
            <v>44299</v>
          </cell>
          <cell r="TH233">
            <v>44287</v>
          </cell>
          <cell r="TI233">
            <v>44327</v>
          </cell>
          <cell r="TJ233">
            <v>44298</v>
          </cell>
          <cell r="TK233">
            <v>43972</v>
          </cell>
          <cell r="TL233">
            <v>43936</v>
          </cell>
          <cell r="TM233">
            <v>43994</v>
          </cell>
          <cell r="TN233">
            <v>44293</v>
          </cell>
          <cell r="TO233">
            <v>44007</v>
          </cell>
          <cell r="TP233">
            <v>44281</v>
          </cell>
          <cell r="TQ233">
            <v>44294</v>
          </cell>
          <cell r="TR233"/>
          <cell r="TS233">
            <v>44281</v>
          </cell>
          <cell r="TT233">
            <v>44015</v>
          </cell>
          <cell r="TU233">
            <v>44281</v>
          </cell>
          <cell r="TV233">
            <v>44285</v>
          </cell>
          <cell r="TW233">
            <v>44013</v>
          </cell>
          <cell r="TX233">
            <v>43995</v>
          </cell>
          <cell r="TY233">
            <v>43968</v>
          </cell>
          <cell r="TZ233">
            <v>43950</v>
          </cell>
          <cell r="UA233">
            <v>43965</v>
          </cell>
          <cell r="UB233">
            <v>43993</v>
          </cell>
          <cell r="UC233">
            <v>43973</v>
          </cell>
          <cell r="UD233">
            <v>44292</v>
          </cell>
          <cell r="UE233">
            <v>44293</v>
          </cell>
          <cell r="UF233">
            <v>44050</v>
          </cell>
          <cell r="UG233">
            <v>44293</v>
          </cell>
          <cell r="UH233">
            <v>44287</v>
          </cell>
          <cell r="UI233">
            <v>44054</v>
          </cell>
          <cell r="UJ233">
            <v>44008</v>
          </cell>
          <cell r="UK233">
            <v>44299</v>
          </cell>
          <cell r="UL233">
            <v>44301</v>
          </cell>
          <cell r="UM233"/>
          <cell r="UN233">
            <v>44293</v>
          </cell>
          <cell r="UO233"/>
          <cell r="UP233">
            <v>44274</v>
          </cell>
          <cell r="UQ233">
            <v>44290</v>
          </cell>
          <cell r="UR233"/>
          <cell r="US233">
            <v>44299</v>
          </cell>
          <cell r="UT233">
            <v>44300</v>
          </cell>
          <cell r="UU233">
            <v>44291</v>
          </cell>
          <cell r="UV233">
            <v>44186</v>
          </cell>
          <cell r="UW233">
            <v>43816</v>
          </cell>
          <cell r="UX233">
            <v>43979</v>
          </cell>
          <cell r="UY233">
            <v>43978</v>
          </cell>
          <cell r="UZ233">
            <v>43966</v>
          </cell>
          <cell r="VA233">
            <v>43969</v>
          </cell>
          <cell r="VB233">
            <v>44284</v>
          </cell>
          <cell r="VC233">
            <v>44284</v>
          </cell>
          <cell r="VD233">
            <v>44004</v>
          </cell>
          <cell r="VE233">
            <v>44004</v>
          </cell>
          <cell r="VF233">
            <v>44008</v>
          </cell>
          <cell r="VG233"/>
          <cell r="VH233">
            <v>44210</v>
          </cell>
          <cell r="VI233">
            <v>44293</v>
          </cell>
          <cell r="VJ233">
            <v>44299</v>
          </cell>
          <cell r="VK233">
            <v>44291</v>
          </cell>
          <cell r="VL233">
            <v>44316</v>
          </cell>
          <cell r="VM233"/>
          <cell r="VN233">
            <v>44300</v>
          </cell>
          <cell r="VO233">
            <v>44331</v>
          </cell>
          <cell r="VP233"/>
          <cell r="VQ233">
            <v>44293</v>
          </cell>
          <cell r="VR233">
            <v>44289</v>
          </cell>
          <cell r="VS233">
            <v>44331</v>
          </cell>
          <cell r="VT233">
            <v>44300</v>
          </cell>
          <cell r="VU233">
            <v>44293</v>
          </cell>
          <cell r="VV233">
            <v>44361</v>
          </cell>
          <cell r="VW233">
            <v>44292</v>
          </cell>
          <cell r="VX233"/>
          <cell r="VY233">
            <v>44291</v>
          </cell>
          <cell r="VZ233">
            <v>44299</v>
          </cell>
          <cell r="WA233"/>
          <cell r="WB233"/>
          <cell r="WC233">
            <v>44281</v>
          </cell>
          <cell r="WD233">
            <v>44301</v>
          </cell>
          <cell r="WE233">
            <v>44300</v>
          </cell>
          <cell r="WF233"/>
          <cell r="WG233">
            <v>44300</v>
          </cell>
          <cell r="WH233">
            <v>44300</v>
          </cell>
          <cell r="WI233">
            <v>44300</v>
          </cell>
          <cell r="WJ233"/>
          <cell r="WK233"/>
          <cell r="WL233">
            <v>44300</v>
          </cell>
          <cell r="WM233">
            <v>44299</v>
          </cell>
          <cell r="WN233">
            <v>44328</v>
          </cell>
          <cell r="WO233">
            <v>44300</v>
          </cell>
          <cell r="WP233"/>
          <cell r="WQ233"/>
          <cell r="WR233"/>
          <cell r="WS233">
            <v>44333</v>
          </cell>
          <cell r="WT233">
            <v>44294</v>
          </cell>
          <cell r="WU233">
            <v>44299</v>
          </cell>
          <cell r="WV233">
            <v>44297</v>
          </cell>
          <cell r="WW233">
            <v>44299</v>
          </cell>
          <cell r="WX233">
            <v>44362</v>
          </cell>
          <cell r="WY233">
            <v>44301</v>
          </cell>
          <cell r="WZ233">
            <v>44295</v>
          </cell>
          <cell r="XA233"/>
          <cell r="XB233">
            <v>44301</v>
          </cell>
          <cell r="XC233"/>
          <cell r="XD233"/>
          <cell r="XE233"/>
          <cell r="XF233"/>
          <cell r="XG233"/>
          <cell r="XH233"/>
          <cell r="XI233"/>
          <cell r="XJ233"/>
          <cell r="XK233">
            <v>44301</v>
          </cell>
          <cell r="XL233">
            <v>44301</v>
          </cell>
          <cell r="XM233"/>
          <cell r="XN233">
            <v>44105</v>
          </cell>
          <cell r="XO233"/>
          <cell r="XP233">
            <v>44361</v>
          </cell>
          <cell r="XQ233">
            <v>44299</v>
          </cell>
          <cell r="XR233">
            <v>44294</v>
          </cell>
          <cell r="XS233" t="str">
            <v>15/4/2021</v>
          </cell>
          <cell r="XT233" t="str">
            <v>14/6/2021</v>
          </cell>
          <cell r="XU233">
            <v>44443</v>
          </cell>
          <cell r="XV233">
            <v>44106</v>
          </cell>
        </row>
        <row r="234">
          <cell r="E234">
            <v>44223</v>
          </cell>
          <cell r="F234">
            <v>44224</v>
          </cell>
          <cell r="G234">
            <v>44218</v>
          </cell>
          <cell r="H234">
            <v>44224</v>
          </cell>
          <cell r="I234">
            <v>44224</v>
          </cell>
          <cell r="J234">
            <v>44221</v>
          </cell>
          <cell r="K234">
            <v>44223</v>
          </cell>
          <cell r="L234">
            <v>44266</v>
          </cell>
          <cell r="M234">
            <v>44217</v>
          </cell>
          <cell r="N234">
            <v>44217</v>
          </cell>
          <cell r="O234"/>
          <cell r="P234">
            <v>44218</v>
          </cell>
          <cell r="Q234">
            <v>43852</v>
          </cell>
          <cell r="R234">
            <v>44223</v>
          </cell>
          <cell r="S234">
            <v>44225</v>
          </cell>
          <cell r="T234">
            <v>44224</v>
          </cell>
          <cell r="U234">
            <v>44222</v>
          </cell>
          <cell r="V234">
            <v>44225</v>
          </cell>
          <cell r="W234">
            <v>44225</v>
          </cell>
          <cell r="X234">
            <v>44218</v>
          </cell>
          <cell r="Y234">
            <v>44224</v>
          </cell>
          <cell r="Z234"/>
          <cell r="AA234">
            <v>44217</v>
          </cell>
          <cell r="AB234">
            <v>44316</v>
          </cell>
          <cell r="AC234">
            <v>44225</v>
          </cell>
          <cell r="AD234">
            <v>44193</v>
          </cell>
          <cell r="AE234">
            <v>44195</v>
          </cell>
          <cell r="AF234">
            <v>44162</v>
          </cell>
          <cell r="AG234">
            <v>44161</v>
          </cell>
          <cell r="AH234">
            <v>44162</v>
          </cell>
          <cell r="AI234">
            <v>44162</v>
          </cell>
          <cell r="AJ234">
            <v>44162</v>
          </cell>
          <cell r="AK234">
            <v>44162</v>
          </cell>
          <cell r="AL234">
            <v>44253</v>
          </cell>
          <cell r="AM234">
            <v>44158</v>
          </cell>
          <cell r="AN234">
            <v>44162</v>
          </cell>
          <cell r="AO234">
            <v>44165</v>
          </cell>
          <cell r="AP234">
            <v>44161</v>
          </cell>
          <cell r="AQ234">
            <v>44132</v>
          </cell>
          <cell r="AR234">
            <v>44127</v>
          </cell>
          <cell r="AS234">
            <v>44161</v>
          </cell>
          <cell r="AT234">
            <v>44132</v>
          </cell>
          <cell r="AU234">
            <v>44126</v>
          </cell>
          <cell r="AV234">
            <v>44133</v>
          </cell>
          <cell r="AW234">
            <v>44161</v>
          </cell>
          <cell r="AX234">
            <v>44127</v>
          </cell>
          <cell r="AY234"/>
          <cell r="AZ234">
            <v>44132</v>
          </cell>
          <cell r="BA234"/>
          <cell r="BB234">
            <v>44195</v>
          </cell>
          <cell r="BC234">
            <v>44134</v>
          </cell>
          <cell r="BD234">
            <v>44133</v>
          </cell>
          <cell r="BE234">
            <v>44134</v>
          </cell>
          <cell r="BF234">
            <v>44134</v>
          </cell>
          <cell r="BG234">
            <v>44165</v>
          </cell>
          <cell r="BH234">
            <v>44134</v>
          </cell>
          <cell r="BI234">
            <v>44134</v>
          </cell>
          <cell r="BJ234">
            <v>44131</v>
          </cell>
          <cell r="BK234">
            <v>44131</v>
          </cell>
          <cell r="BL234">
            <v>44127</v>
          </cell>
          <cell r="BM234">
            <v>44127</v>
          </cell>
          <cell r="BN234">
            <v>44132</v>
          </cell>
          <cell r="BO234">
            <v>44194</v>
          </cell>
          <cell r="BP234">
            <v>44127</v>
          </cell>
          <cell r="BQ234">
            <v>44134</v>
          </cell>
          <cell r="BR234">
            <v>44133</v>
          </cell>
          <cell r="BS234">
            <v>44134</v>
          </cell>
          <cell r="BT234">
            <v>44104</v>
          </cell>
          <cell r="BU234">
            <v>44134</v>
          </cell>
          <cell r="BV234">
            <v>44132</v>
          </cell>
          <cell r="BW234">
            <v>44179</v>
          </cell>
          <cell r="BX234">
            <v>44120</v>
          </cell>
          <cell r="BY234">
            <v>44127</v>
          </cell>
          <cell r="BZ234">
            <v>44133</v>
          </cell>
          <cell r="CA234">
            <v>44134</v>
          </cell>
          <cell r="CB234">
            <v>44132</v>
          </cell>
          <cell r="CC234">
            <v>44133</v>
          </cell>
          <cell r="CD234">
            <v>44134</v>
          </cell>
          <cell r="CE234">
            <v>44133</v>
          </cell>
          <cell r="CF234">
            <v>44130</v>
          </cell>
          <cell r="CG234">
            <v>44134</v>
          </cell>
          <cell r="CH234">
            <v>44134</v>
          </cell>
          <cell r="CI234">
            <v>43768</v>
          </cell>
          <cell r="CJ234">
            <v>44134</v>
          </cell>
          <cell r="CK234">
            <v>44127</v>
          </cell>
          <cell r="CL234">
            <v>44165</v>
          </cell>
          <cell r="CM234">
            <v>44130</v>
          </cell>
          <cell r="CN234">
            <v>44130</v>
          </cell>
          <cell r="CO234">
            <v>44225</v>
          </cell>
          <cell r="CP234">
            <v>44134</v>
          </cell>
          <cell r="CQ234">
            <v>44193</v>
          </cell>
          <cell r="CR234"/>
          <cell r="CS234">
            <v>44134</v>
          </cell>
          <cell r="CT234">
            <v>44134</v>
          </cell>
          <cell r="CU234">
            <v>44130</v>
          </cell>
          <cell r="CV234">
            <v>44134</v>
          </cell>
          <cell r="CW234">
            <v>44131</v>
          </cell>
          <cell r="CX234">
            <v>44131</v>
          </cell>
          <cell r="CY234">
            <v>44133</v>
          </cell>
          <cell r="CZ234">
            <v>44098</v>
          </cell>
          <cell r="DA234">
            <v>44134</v>
          </cell>
          <cell r="DB234">
            <v>44127</v>
          </cell>
          <cell r="DC234">
            <v>44155</v>
          </cell>
          <cell r="DD234">
            <v>44133</v>
          </cell>
          <cell r="DE234" t="str">
            <v>27/10/2020</v>
          </cell>
          <cell r="DF234" t="str">
            <v>28/10/2020</v>
          </cell>
          <cell r="DG234" t="str">
            <v>30/10/2020</v>
          </cell>
          <cell r="DH234" t="str">
            <v>29/10/2020</v>
          </cell>
          <cell r="DI234" t="str">
            <v>30/4/2021</v>
          </cell>
          <cell r="DJ234" t="str">
            <v>28/6/2020</v>
          </cell>
          <cell r="DK234" t="str">
            <v>30/10/2020</v>
          </cell>
          <cell r="DL234" t="str">
            <v>28/10/2020</v>
          </cell>
          <cell r="DM234">
            <v>44497</v>
          </cell>
          <cell r="DN234">
            <v>44464</v>
          </cell>
          <cell r="DO234">
            <v>44468</v>
          </cell>
          <cell r="DP234">
            <v>44467</v>
          </cell>
          <cell r="DQ234">
            <v>44468</v>
          </cell>
          <cell r="DR234">
            <v>44467</v>
          </cell>
          <cell r="DS234">
            <v>44499</v>
          </cell>
          <cell r="DT234">
            <v>44449</v>
          </cell>
          <cell r="DU234">
            <v>44498</v>
          </cell>
          <cell r="DV234">
            <v>44455</v>
          </cell>
          <cell r="DW234">
            <v>44484</v>
          </cell>
          <cell r="DX234">
            <v>44525</v>
          </cell>
          <cell r="DY234">
            <v>44104</v>
          </cell>
          <cell r="DZ234">
            <v>44099</v>
          </cell>
          <cell r="EA234">
            <v>44104</v>
          </cell>
          <cell r="EB234"/>
          <cell r="EC234">
            <v>44088</v>
          </cell>
          <cell r="ED234">
            <v>44161</v>
          </cell>
          <cell r="EE234">
            <v>44103</v>
          </cell>
          <cell r="EF234">
            <v>44084</v>
          </cell>
          <cell r="EG234">
            <v>44070</v>
          </cell>
          <cell r="EH234">
            <v>44103</v>
          </cell>
          <cell r="EI234">
            <v>44103</v>
          </cell>
          <cell r="EJ234">
            <v>44098</v>
          </cell>
          <cell r="EK234">
            <v>44071</v>
          </cell>
          <cell r="EL234"/>
          <cell r="EM234">
            <v>44068</v>
          </cell>
          <cell r="EN234">
            <v>44068</v>
          </cell>
          <cell r="EO234">
            <v>44036</v>
          </cell>
          <cell r="EP234">
            <v>44099</v>
          </cell>
          <cell r="EQ234">
            <v>44070</v>
          </cell>
          <cell r="ER234">
            <v>44103</v>
          </cell>
          <cell r="ES234">
            <v>44077</v>
          </cell>
          <cell r="ET234">
            <v>44102</v>
          </cell>
          <cell r="EU234">
            <v>44070</v>
          </cell>
          <cell r="EV234">
            <v>44085</v>
          </cell>
          <cell r="EW234">
            <v>44102</v>
          </cell>
          <cell r="EX234">
            <v>44085</v>
          </cell>
          <cell r="EY234"/>
          <cell r="EZ234">
            <v>44099</v>
          </cell>
          <cell r="FA234">
            <v>44161</v>
          </cell>
          <cell r="FB234">
            <v>44071</v>
          </cell>
          <cell r="FC234">
            <v>44096</v>
          </cell>
          <cell r="FD234">
            <v>44161</v>
          </cell>
          <cell r="FE234">
            <v>44103</v>
          </cell>
          <cell r="FF234">
            <v>44103</v>
          </cell>
          <cell r="FG234">
            <v>44132</v>
          </cell>
          <cell r="FH234">
            <v>44103</v>
          </cell>
          <cell r="FI234">
            <v>44162</v>
          </cell>
          <cell r="FJ234">
            <v>44134</v>
          </cell>
          <cell r="FK234">
            <v>44103</v>
          </cell>
          <cell r="FL234">
            <v>44085</v>
          </cell>
          <cell r="FM234">
            <v>44097</v>
          </cell>
          <cell r="FN234">
            <v>44224</v>
          </cell>
          <cell r="FO234">
            <v>44085</v>
          </cell>
          <cell r="FP234">
            <v>44091</v>
          </cell>
          <cell r="FQ234">
            <v>44103</v>
          </cell>
          <cell r="FR234">
            <v>44081</v>
          </cell>
          <cell r="FS234">
            <v>44098</v>
          </cell>
          <cell r="FT234">
            <v>44102</v>
          </cell>
          <cell r="FU234">
            <v>44102</v>
          </cell>
          <cell r="FV234">
            <v>44012</v>
          </cell>
          <cell r="FW234">
            <v>44253</v>
          </cell>
          <cell r="FX234">
            <v>44103</v>
          </cell>
          <cell r="FY234">
            <v>44098</v>
          </cell>
          <cell r="FZ234">
            <v>44103</v>
          </cell>
          <cell r="GA234">
            <v>44041</v>
          </cell>
          <cell r="GB234"/>
          <cell r="GC234">
            <v>44103</v>
          </cell>
          <cell r="GD234">
            <v>44103</v>
          </cell>
          <cell r="GE234"/>
          <cell r="GF234">
            <v>44113</v>
          </cell>
          <cell r="GG234">
            <v>44097</v>
          </cell>
          <cell r="GH234">
            <v>44099</v>
          </cell>
          <cell r="GI234">
            <v>44098</v>
          </cell>
          <cell r="GJ234">
            <v>44131</v>
          </cell>
          <cell r="GK234">
            <v>44028</v>
          </cell>
          <cell r="GL234">
            <v>44040</v>
          </cell>
          <cell r="GM234">
            <v>44049</v>
          </cell>
          <cell r="GN234">
            <v>44040</v>
          </cell>
          <cell r="GO234">
            <v>44103</v>
          </cell>
          <cell r="GP234">
            <v>44071</v>
          </cell>
          <cell r="GQ234">
            <v>44127</v>
          </cell>
          <cell r="GR234">
            <v>44099</v>
          </cell>
          <cell r="GS234">
            <v>44102</v>
          </cell>
          <cell r="GT234">
            <v>44132</v>
          </cell>
          <cell r="GU234">
            <v>44068</v>
          </cell>
          <cell r="GV234">
            <v>44165</v>
          </cell>
          <cell r="GW234">
            <v>44035</v>
          </cell>
          <cell r="GX234">
            <v>44232</v>
          </cell>
          <cell r="GY234">
            <v>44103</v>
          </cell>
          <cell r="GZ234">
            <v>44057</v>
          </cell>
          <cell r="HA234">
            <v>44039</v>
          </cell>
          <cell r="HB234">
            <v>44225</v>
          </cell>
          <cell r="HC234">
            <v>44092</v>
          </cell>
          <cell r="HD234">
            <v>44313</v>
          </cell>
          <cell r="HE234">
            <v>44313</v>
          </cell>
          <cell r="HF234"/>
          <cell r="HG234">
            <v>44314</v>
          </cell>
          <cell r="HH234">
            <v>44315</v>
          </cell>
          <cell r="HI234">
            <v>44314</v>
          </cell>
          <cell r="HJ234">
            <v>44314</v>
          </cell>
          <cell r="HK234">
            <v>44312</v>
          </cell>
          <cell r="HL234">
            <v>44316</v>
          </cell>
          <cell r="HM234">
            <v>44314</v>
          </cell>
          <cell r="HN234">
            <v>44306</v>
          </cell>
          <cell r="HO234">
            <v>44315</v>
          </cell>
          <cell r="HP234"/>
          <cell r="HQ234">
            <v>44313</v>
          </cell>
          <cell r="HR234">
            <v>44305</v>
          </cell>
          <cell r="HS234">
            <v>44308</v>
          </cell>
          <cell r="HT234">
            <v>44313</v>
          </cell>
          <cell r="HU234">
            <v>44315</v>
          </cell>
          <cell r="HV234">
            <v>44315</v>
          </cell>
          <cell r="HW234">
            <v>44316</v>
          </cell>
          <cell r="HX234">
            <v>44309</v>
          </cell>
          <cell r="HY234"/>
          <cell r="HZ234">
            <v>44314</v>
          </cell>
          <cell r="IA234">
            <v>44314</v>
          </cell>
          <cell r="IB234">
            <v>44313</v>
          </cell>
          <cell r="IC234">
            <v>44308</v>
          </cell>
          <cell r="ID234">
            <v>44316</v>
          </cell>
          <cell r="IE234">
            <v>44313</v>
          </cell>
          <cell r="IF234">
            <v>44315</v>
          </cell>
          <cell r="IG234">
            <v>44298</v>
          </cell>
          <cell r="IH234">
            <v>44312</v>
          </cell>
          <cell r="II234"/>
          <cell r="IJ234">
            <v>44313</v>
          </cell>
          <cell r="IK234">
            <v>44300</v>
          </cell>
          <cell r="IL234">
            <v>44306</v>
          </cell>
          <cell r="IM234">
            <v>44314</v>
          </cell>
          <cell r="IN234"/>
          <cell r="IO234">
            <v>44313</v>
          </cell>
          <cell r="IP234">
            <v>44309</v>
          </cell>
          <cell r="IQ234">
            <v>44314</v>
          </cell>
          <cell r="IR234">
            <v>44314</v>
          </cell>
          <cell r="IS234">
            <v>44313</v>
          </cell>
          <cell r="IT234">
            <v>44316</v>
          </cell>
          <cell r="IU234">
            <v>44309</v>
          </cell>
          <cell r="IV234">
            <v>44314</v>
          </cell>
          <cell r="IW234"/>
          <cell r="IX234">
            <v>44312</v>
          </cell>
          <cell r="IY234">
            <v>44314</v>
          </cell>
          <cell r="IZ234">
            <v>44316</v>
          </cell>
          <cell r="JA234">
            <v>44315</v>
          </cell>
          <cell r="JB234">
            <v>44313</v>
          </cell>
          <cell r="JC234">
            <v>44306</v>
          </cell>
          <cell r="JD234">
            <v>44285</v>
          </cell>
          <cell r="JE234">
            <v>44313</v>
          </cell>
          <cell r="JF234">
            <v>44315</v>
          </cell>
          <cell r="JG234"/>
          <cell r="JH234">
            <v>44308</v>
          </cell>
          <cell r="JI234"/>
          <cell r="JJ234">
            <v>44314</v>
          </cell>
          <cell r="JK234">
            <v>44308</v>
          </cell>
          <cell r="JL234">
            <v>44293</v>
          </cell>
          <cell r="JM234">
            <v>44312</v>
          </cell>
          <cell r="JN234">
            <v>44314</v>
          </cell>
          <cell r="JO234">
            <v>44308</v>
          </cell>
          <cell r="JP234">
            <v>44309</v>
          </cell>
          <cell r="JQ234">
            <v>44312</v>
          </cell>
          <cell r="JR234">
            <v>44313</v>
          </cell>
          <cell r="JS234">
            <v>44315</v>
          </cell>
          <cell r="JT234">
            <v>44309</v>
          </cell>
          <cell r="JU234">
            <v>44315</v>
          </cell>
          <cell r="JV234">
            <v>44312</v>
          </cell>
          <cell r="JW234">
            <v>44316</v>
          </cell>
          <cell r="JX234">
            <v>44314</v>
          </cell>
          <cell r="JY234">
            <v>44314</v>
          </cell>
          <cell r="JZ234">
            <v>44315</v>
          </cell>
          <cell r="KA234">
            <v>44313</v>
          </cell>
          <cell r="KB234">
            <v>44302</v>
          </cell>
          <cell r="KC234">
            <v>44312</v>
          </cell>
          <cell r="KD234">
            <v>44300</v>
          </cell>
          <cell r="KE234">
            <v>44362</v>
          </cell>
          <cell r="KF234">
            <v>44312</v>
          </cell>
          <cell r="KG234">
            <v>44310</v>
          </cell>
          <cell r="KH234"/>
          <cell r="KI234">
            <v>44315</v>
          </cell>
          <cell r="KJ234">
            <v>44314</v>
          </cell>
          <cell r="KK234">
            <v>44308</v>
          </cell>
          <cell r="KL234">
            <v>44315</v>
          </cell>
          <cell r="KM234">
            <v>44316</v>
          </cell>
          <cell r="KN234">
            <v>44315</v>
          </cell>
          <cell r="KO234">
            <v>44315</v>
          </cell>
          <cell r="KP234">
            <v>44314</v>
          </cell>
          <cell r="KQ234">
            <v>44314</v>
          </cell>
          <cell r="KR234">
            <v>44302</v>
          </cell>
          <cell r="KS234">
            <v>44307</v>
          </cell>
          <cell r="KT234">
            <v>44305</v>
          </cell>
          <cell r="KU234">
            <v>44309</v>
          </cell>
          <cell r="KV234">
            <v>44314</v>
          </cell>
          <cell r="KW234">
            <v>44309</v>
          </cell>
          <cell r="KX234">
            <v>44309</v>
          </cell>
          <cell r="KY234">
            <v>44314</v>
          </cell>
          <cell r="KZ234">
            <v>44312</v>
          </cell>
          <cell r="LA234">
            <v>44315</v>
          </cell>
          <cell r="LB234">
            <v>44314</v>
          </cell>
          <cell r="LC234">
            <v>44315</v>
          </cell>
          <cell r="LD234">
            <v>44308</v>
          </cell>
          <cell r="LE234">
            <v>44316</v>
          </cell>
          <cell r="LF234">
            <v>44307</v>
          </cell>
          <cell r="LG234">
            <v>44314</v>
          </cell>
          <cell r="LH234">
            <v>44301</v>
          </cell>
          <cell r="LI234">
            <v>44313</v>
          </cell>
          <cell r="LJ234">
            <v>44308</v>
          </cell>
          <cell r="LK234">
            <v>44314</v>
          </cell>
          <cell r="LL234">
            <v>44315</v>
          </cell>
          <cell r="LM234">
            <v>44309</v>
          </cell>
          <cell r="LN234">
            <v>44313</v>
          </cell>
          <cell r="LO234">
            <v>44313</v>
          </cell>
          <cell r="LP234">
            <v>44313</v>
          </cell>
          <cell r="LQ234">
            <v>44312</v>
          </cell>
          <cell r="LR234"/>
          <cell r="LS234">
            <v>44315</v>
          </cell>
          <cell r="LT234">
            <v>44307</v>
          </cell>
          <cell r="LU234">
            <v>44375</v>
          </cell>
          <cell r="LV234">
            <v>44312</v>
          </cell>
          <cell r="LW234">
            <v>44314</v>
          </cell>
          <cell r="LX234">
            <v>44316</v>
          </cell>
          <cell r="LY234">
            <v>44316</v>
          </cell>
          <cell r="LZ234">
            <v>44316</v>
          </cell>
          <cell r="MA234">
            <v>44302</v>
          </cell>
          <cell r="MB234">
            <v>44302</v>
          </cell>
          <cell r="MC234" t="str">
            <v>7/4/2021/</v>
          </cell>
          <cell r="MD234">
            <v>44314</v>
          </cell>
          <cell r="ME234">
            <v>44308</v>
          </cell>
          <cell r="MF234">
            <v>44313</v>
          </cell>
          <cell r="MG234">
            <v>44315</v>
          </cell>
          <cell r="MH234">
            <v>44309</v>
          </cell>
          <cell r="MI234">
            <v>44314</v>
          </cell>
          <cell r="MJ234">
            <v>44313</v>
          </cell>
          <cell r="MK234">
            <v>44312</v>
          </cell>
          <cell r="ML234">
            <v>44313</v>
          </cell>
          <cell r="MM234">
            <v>44314</v>
          </cell>
          <cell r="MN234">
            <v>44312</v>
          </cell>
          <cell r="MO234">
            <v>44309</v>
          </cell>
          <cell r="MP234">
            <v>44316</v>
          </cell>
          <cell r="MQ234"/>
          <cell r="MR234">
            <v>44314</v>
          </cell>
          <cell r="MS234">
            <v>44316</v>
          </cell>
          <cell r="MT234">
            <v>44315</v>
          </cell>
          <cell r="MU234">
            <v>44308</v>
          </cell>
          <cell r="MV234">
            <v>43950</v>
          </cell>
          <cell r="MW234">
            <v>44307</v>
          </cell>
          <cell r="MX234">
            <v>44309</v>
          </cell>
          <cell r="MY234">
            <v>44007</v>
          </cell>
          <cell r="MZ234">
            <v>43987</v>
          </cell>
          <cell r="NA234">
            <v>44005</v>
          </cell>
          <cell r="NB234">
            <v>44001</v>
          </cell>
          <cell r="NC234">
            <v>43980</v>
          </cell>
          <cell r="ND234">
            <v>44008</v>
          </cell>
          <cell r="NE234">
            <v>44005</v>
          </cell>
          <cell r="NF234">
            <v>43979</v>
          </cell>
          <cell r="NG234">
            <v>43999</v>
          </cell>
          <cell r="NH234">
            <v>44008</v>
          </cell>
          <cell r="NI234">
            <v>43998</v>
          </cell>
          <cell r="NJ234">
            <v>44007</v>
          </cell>
          <cell r="NK234">
            <v>43916</v>
          </cell>
          <cell r="NL234">
            <v>43972</v>
          </cell>
          <cell r="NM234">
            <v>43979</v>
          </cell>
          <cell r="NN234">
            <v>43985</v>
          </cell>
          <cell r="NO234">
            <v>43955</v>
          </cell>
          <cell r="NP234">
            <v>43987</v>
          </cell>
          <cell r="NQ234">
            <v>44007</v>
          </cell>
          <cell r="NR234">
            <v>44007</v>
          </cell>
          <cell r="NS234">
            <v>44007</v>
          </cell>
          <cell r="NT234">
            <v>44008</v>
          </cell>
          <cell r="NU234">
            <v>43950</v>
          </cell>
          <cell r="NV234">
            <v>44308</v>
          </cell>
          <cell r="NW234">
            <v>44309</v>
          </cell>
          <cell r="NX234">
            <v>44011</v>
          </cell>
          <cell r="NY234">
            <v>44008</v>
          </cell>
          <cell r="NZ234">
            <v>44007</v>
          </cell>
          <cell r="OA234">
            <v>44314</v>
          </cell>
          <cell r="OB234">
            <v>44312</v>
          </cell>
          <cell r="OC234"/>
          <cell r="OD234">
            <v>44312</v>
          </cell>
          <cell r="OE234">
            <v>44309</v>
          </cell>
          <cell r="OF234">
            <v>44309</v>
          </cell>
          <cell r="OG234">
            <v>44313</v>
          </cell>
          <cell r="OH234"/>
          <cell r="OI234">
            <v>44309</v>
          </cell>
          <cell r="OJ234">
            <v>44315</v>
          </cell>
          <cell r="OK234">
            <v>44302</v>
          </cell>
          <cell r="OL234">
            <v>44316</v>
          </cell>
          <cell r="OM234">
            <v>44315</v>
          </cell>
          <cell r="ON234">
            <v>44316</v>
          </cell>
          <cell r="OO234">
            <v>44313</v>
          </cell>
          <cell r="OP234"/>
          <cell r="OQ234">
            <v>44341</v>
          </cell>
          <cell r="OR234">
            <v>44306</v>
          </cell>
          <cell r="OS234">
            <v>44315</v>
          </cell>
          <cell r="OT234"/>
          <cell r="OU234">
            <v>44314</v>
          </cell>
          <cell r="OV234">
            <v>44315</v>
          </cell>
          <cell r="OW234">
            <v>44316</v>
          </cell>
          <cell r="OX234">
            <v>44308</v>
          </cell>
          <cell r="OY234">
            <v>44308</v>
          </cell>
          <cell r="OZ234">
            <v>44308</v>
          </cell>
          <cell r="PA234">
            <v>44314</v>
          </cell>
          <cell r="PB234">
            <v>44281</v>
          </cell>
          <cell r="PC234">
            <v>44314</v>
          </cell>
          <cell r="PD234">
            <v>44309</v>
          </cell>
          <cell r="PE234">
            <v>44309</v>
          </cell>
          <cell r="PF234">
            <v>44314</v>
          </cell>
          <cell r="PG234">
            <v>44316</v>
          </cell>
          <cell r="PH234">
            <v>44315</v>
          </cell>
          <cell r="PI234">
            <v>44316</v>
          </cell>
          <cell r="PJ234">
            <v>44309</v>
          </cell>
          <cell r="PK234">
            <v>44316</v>
          </cell>
          <cell r="PL234">
            <v>44309</v>
          </cell>
          <cell r="PM234">
            <v>44314</v>
          </cell>
          <cell r="PN234">
            <v>44313</v>
          </cell>
          <cell r="PO234">
            <v>44315</v>
          </cell>
          <cell r="PP234">
            <v>44316</v>
          </cell>
          <cell r="PQ234">
            <v>44314</v>
          </cell>
          <cell r="PR234">
            <v>44314</v>
          </cell>
          <cell r="PS234">
            <v>44301</v>
          </cell>
          <cell r="PT234">
            <v>44315</v>
          </cell>
          <cell r="PU234">
            <v>44314</v>
          </cell>
          <cell r="PV234">
            <v>44316</v>
          </cell>
          <cell r="PW234">
            <v>44315</v>
          </cell>
          <cell r="PX234">
            <v>44315</v>
          </cell>
          <cell r="PY234">
            <v>44314</v>
          </cell>
          <cell r="PZ234">
            <v>44315</v>
          </cell>
          <cell r="QA234"/>
          <cell r="QB234">
            <v>44313</v>
          </cell>
          <cell r="QC234">
            <v>44313</v>
          </cell>
          <cell r="QD234">
            <v>44316</v>
          </cell>
          <cell r="QE234">
            <v>44316</v>
          </cell>
          <cell r="QF234">
            <v>44312</v>
          </cell>
          <cell r="QG234">
            <v>44315</v>
          </cell>
          <cell r="QH234">
            <v>44056</v>
          </cell>
          <cell r="QI234">
            <v>44312</v>
          </cell>
          <cell r="QJ234">
            <v>44313</v>
          </cell>
          <cell r="QK234">
            <v>44315</v>
          </cell>
          <cell r="QL234">
            <v>44309</v>
          </cell>
          <cell r="QM234">
            <v>44422</v>
          </cell>
          <cell r="QN234">
            <v>44404</v>
          </cell>
          <cell r="QO234">
            <v>44302</v>
          </cell>
          <cell r="QP234">
            <v>44316</v>
          </cell>
          <cell r="QQ234">
            <v>44316</v>
          </cell>
          <cell r="QR234">
            <v>44316</v>
          </cell>
          <cell r="QS234">
            <v>44315</v>
          </cell>
          <cell r="QT234">
            <v>44315</v>
          </cell>
          <cell r="QU234">
            <v>44315</v>
          </cell>
          <cell r="QV234">
            <v>44070</v>
          </cell>
          <cell r="QW234">
            <v>44306</v>
          </cell>
          <cell r="QX234">
            <v>44254</v>
          </cell>
          <cell r="QY234">
            <v>44314</v>
          </cell>
          <cell r="QZ234"/>
          <cell r="RA234">
            <v>44315</v>
          </cell>
          <cell r="RB234">
            <v>44313</v>
          </cell>
          <cell r="RC234">
            <v>44314</v>
          </cell>
          <cell r="RD234">
            <v>44315</v>
          </cell>
          <cell r="RE234">
            <v>44313</v>
          </cell>
          <cell r="RF234">
            <v>44006</v>
          </cell>
          <cell r="RG234">
            <v>44313</v>
          </cell>
          <cell r="RH234">
            <v>44315</v>
          </cell>
          <cell r="RI234">
            <v>44301</v>
          </cell>
          <cell r="RJ234">
            <v>44313</v>
          </cell>
          <cell r="RK234">
            <v>44316</v>
          </cell>
          <cell r="RL234">
            <v>44314</v>
          </cell>
          <cell r="RM234"/>
          <cell r="RN234">
            <v>44309</v>
          </cell>
          <cell r="RO234">
            <v>44315</v>
          </cell>
          <cell r="RP234">
            <v>44309</v>
          </cell>
          <cell r="RQ234">
            <v>44312</v>
          </cell>
          <cell r="RR234">
            <v>44316</v>
          </cell>
          <cell r="RS234">
            <v>44315</v>
          </cell>
          <cell r="RT234">
            <v>44250</v>
          </cell>
          <cell r="RU234">
            <v>44315</v>
          </cell>
          <cell r="RV234">
            <v>44315</v>
          </cell>
          <cell r="RW234">
            <v>44316</v>
          </cell>
          <cell r="RX234">
            <v>44316</v>
          </cell>
          <cell r="RY234"/>
          <cell r="RZ234">
            <v>44008</v>
          </cell>
          <cell r="SA234">
            <v>44083</v>
          </cell>
          <cell r="SB234">
            <v>44314</v>
          </cell>
          <cell r="SC234"/>
          <cell r="SD234">
            <v>44314</v>
          </cell>
          <cell r="SE234">
            <v>44314</v>
          </cell>
          <cell r="SF234">
            <v>44316</v>
          </cell>
          <cell r="SG234">
            <v>44307</v>
          </cell>
          <cell r="SH234">
            <v>44309</v>
          </cell>
          <cell r="SI234">
            <v>44309</v>
          </cell>
          <cell r="SJ234">
            <v>44315</v>
          </cell>
          <cell r="SK234">
            <v>44313</v>
          </cell>
          <cell r="SL234">
            <v>44316</v>
          </cell>
          <cell r="SM234"/>
          <cell r="SN234">
            <v>43998</v>
          </cell>
          <cell r="SO234">
            <v>44034</v>
          </cell>
          <cell r="SP234">
            <v>44314</v>
          </cell>
          <cell r="SQ234">
            <v>44312</v>
          </cell>
          <cell r="SR234">
            <v>44314</v>
          </cell>
          <cell r="SS234">
            <v>44309</v>
          </cell>
          <cell r="ST234">
            <v>44040</v>
          </cell>
          <cell r="SU234">
            <v>44007</v>
          </cell>
          <cell r="SV234">
            <v>44011</v>
          </cell>
          <cell r="SW234">
            <v>44008</v>
          </cell>
          <cell r="SX234">
            <v>43641</v>
          </cell>
          <cell r="SY234">
            <v>44006</v>
          </cell>
          <cell r="SZ234">
            <v>44008</v>
          </cell>
          <cell r="TA234">
            <v>44008</v>
          </cell>
          <cell r="TB234">
            <v>44315</v>
          </cell>
          <cell r="TC234">
            <v>44309</v>
          </cell>
          <cell r="TD234">
            <v>44307</v>
          </cell>
          <cell r="TE234">
            <v>44103</v>
          </cell>
          <cell r="TF234">
            <v>44315</v>
          </cell>
          <cell r="TG234">
            <v>44315</v>
          </cell>
          <cell r="TH234">
            <v>44312</v>
          </cell>
          <cell r="TI234">
            <v>44344</v>
          </cell>
          <cell r="TJ234">
            <v>44313</v>
          </cell>
          <cell r="TK234">
            <v>43994</v>
          </cell>
          <cell r="TL234">
            <v>43951</v>
          </cell>
          <cell r="TM234">
            <v>44011</v>
          </cell>
          <cell r="TN234">
            <v>44312</v>
          </cell>
          <cell r="TO234">
            <v>44029</v>
          </cell>
          <cell r="TP234">
            <v>44316</v>
          </cell>
          <cell r="TQ234">
            <v>44316</v>
          </cell>
          <cell r="TR234"/>
          <cell r="TS234">
            <v>44312</v>
          </cell>
          <cell r="TT234">
            <v>44039</v>
          </cell>
          <cell r="TU234">
            <v>44313</v>
          </cell>
          <cell r="TV234">
            <v>44308</v>
          </cell>
          <cell r="TW234">
            <v>44042</v>
          </cell>
          <cell r="TX234">
            <v>44011</v>
          </cell>
          <cell r="TY234">
            <v>43987</v>
          </cell>
          <cell r="TZ234">
            <v>43970</v>
          </cell>
          <cell r="UA234">
            <v>43987</v>
          </cell>
          <cell r="UB234">
            <v>44011</v>
          </cell>
          <cell r="UC234">
            <v>43998</v>
          </cell>
          <cell r="UD234">
            <v>44314</v>
          </cell>
          <cell r="UE234">
            <v>44308</v>
          </cell>
          <cell r="UF234">
            <v>44068</v>
          </cell>
          <cell r="UG234">
            <v>44309</v>
          </cell>
          <cell r="UH234">
            <v>44309</v>
          </cell>
          <cell r="UI234">
            <v>44069</v>
          </cell>
          <cell r="UJ234">
            <v>44040</v>
          </cell>
          <cell r="UK234">
            <v>44314</v>
          </cell>
          <cell r="UL234">
            <v>44316</v>
          </cell>
          <cell r="UM234"/>
          <cell r="UN234">
            <v>44315</v>
          </cell>
          <cell r="UO234"/>
          <cell r="UP234">
            <v>44298</v>
          </cell>
          <cell r="UQ234">
            <v>44312</v>
          </cell>
          <cell r="UR234"/>
          <cell r="US234">
            <v>44314</v>
          </cell>
          <cell r="UT234">
            <v>44315</v>
          </cell>
          <cell r="UU234">
            <v>44313</v>
          </cell>
          <cell r="UV234">
            <v>44216</v>
          </cell>
          <cell r="UW234">
            <v>43844</v>
          </cell>
          <cell r="UX234">
            <v>43994</v>
          </cell>
          <cell r="UY234">
            <v>44000</v>
          </cell>
          <cell r="UZ234">
            <v>44006</v>
          </cell>
          <cell r="VA234">
            <v>43985</v>
          </cell>
          <cell r="VB234">
            <v>44306</v>
          </cell>
          <cell r="VC234">
            <v>44306</v>
          </cell>
          <cell r="VD234">
            <v>44027</v>
          </cell>
          <cell r="VE234">
            <v>44026</v>
          </cell>
          <cell r="VF234">
            <v>44028</v>
          </cell>
          <cell r="VG234"/>
          <cell r="VH234">
            <v>44225</v>
          </cell>
          <cell r="VI234">
            <v>44308</v>
          </cell>
          <cell r="VJ234">
            <v>44314</v>
          </cell>
          <cell r="VK234">
            <v>44314</v>
          </cell>
          <cell r="VL234">
            <v>44333</v>
          </cell>
          <cell r="VM234"/>
          <cell r="VN234">
            <v>44315</v>
          </cell>
          <cell r="VO234">
            <v>44347</v>
          </cell>
          <cell r="VP234"/>
          <cell r="VQ234">
            <v>44315</v>
          </cell>
          <cell r="VR234">
            <v>44314</v>
          </cell>
          <cell r="VS234">
            <v>44347</v>
          </cell>
          <cell r="VT234">
            <v>44315</v>
          </cell>
          <cell r="VU234">
            <v>44316</v>
          </cell>
          <cell r="VV234">
            <v>44376</v>
          </cell>
          <cell r="VW234">
            <v>44309</v>
          </cell>
          <cell r="VX234"/>
          <cell r="VY234">
            <v>44306</v>
          </cell>
          <cell r="VZ234">
            <v>44314</v>
          </cell>
          <cell r="WA234"/>
          <cell r="WB234"/>
          <cell r="WC234">
            <v>44308</v>
          </cell>
          <cell r="WD234">
            <v>44316</v>
          </cell>
          <cell r="WE234">
            <v>44316</v>
          </cell>
          <cell r="WF234"/>
          <cell r="WG234">
            <v>44315</v>
          </cell>
          <cell r="WH234">
            <v>44316</v>
          </cell>
          <cell r="WI234">
            <v>44316</v>
          </cell>
          <cell r="WJ234"/>
          <cell r="WK234"/>
          <cell r="WL234">
            <v>44316</v>
          </cell>
          <cell r="WM234">
            <v>44314</v>
          </cell>
          <cell r="WN234">
            <v>44344</v>
          </cell>
          <cell r="WO234">
            <v>44315</v>
          </cell>
          <cell r="WP234"/>
          <cell r="WQ234"/>
          <cell r="WR234"/>
          <cell r="WS234">
            <v>44347</v>
          </cell>
          <cell r="WT234">
            <v>44316</v>
          </cell>
          <cell r="WU234">
            <v>44315</v>
          </cell>
          <cell r="WV234">
            <v>44313</v>
          </cell>
          <cell r="WW234">
            <v>44314</v>
          </cell>
          <cell r="WX234">
            <v>44376</v>
          </cell>
          <cell r="WY234">
            <v>44316</v>
          </cell>
          <cell r="WZ234">
            <v>44312</v>
          </cell>
          <cell r="XA234"/>
          <cell r="XB234">
            <v>44316</v>
          </cell>
          <cell r="XC234"/>
          <cell r="XD234"/>
          <cell r="XE234"/>
          <cell r="XF234"/>
          <cell r="XG234"/>
          <cell r="XH234"/>
          <cell r="XI234"/>
          <cell r="XJ234"/>
          <cell r="XK234">
            <v>44316</v>
          </cell>
          <cell r="XL234">
            <v>44316</v>
          </cell>
          <cell r="XM234"/>
          <cell r="XN234">
            <v>44127</v>
          </cell>
          <cell r="XO234"/>
          <cell r="XP234">
            <v>44376</v>
          </cell>
          <cell r="XQ234">
            <v>44314</v>
          </cell>
          <cell r="XR234">
            <v>44316</v>
          </cell>
          <cell r="XS234" t="str">
            <v>30/4/2021</v>
          </cell>
          <cell r="XT234" t="str">
            <v>29/6/2021</v>
          </cell>
          <cell r="XU234" t="str">
            <v>26/4/20211</v>
          </cell>
          <cell r="XV234">
            <v>44130</v>
          </cell>
        </row>
        <row r="235">
          <cell r="E235">
            <v>0</v>
          </cell>
          <cell r="F235">
            <v>0</v>
          </cell>
          <cell r="G235">
            <v>0</v>
          </cell>
          <cell r="H235">
            <v>0</v>
          </cell>
          <cell r="I235">
            <v>0</v>
          </cell>
          <cell r="J235">
            <v>0</v>
          </cell>
          <cell r="K235">
            <v>0</v>
          </cell>
          <cell r="L235">
            <v>0</v>
          </cell>
          <cell r="M235">
            <v>0</v>
          </cell>
          <cell r="N235">
            <v>0</v>
          </cell>
          <cell r="O235"/>
          <cell r="P235">
            <v>0</v>
          </cell>
          <cell r="Q235">
            <v>0</v>
          </cell>
          <cell r="R235">
            <v>0</v>
          </cell>
          <cell r="S235">
            <v>0</v>
          </cell>
          <cell r="T235">
            <v>0</v>
          </cell>
          <cell r="U235">
            <v>0</v>
          </cell>
          <cell r="V235">
            <v>0</v>
          </cell>
          <cell r="W235">
            <v>0</v>
          </cell>
          <cell r="X235">
            <v>0</v>
          </cell>
          <cell r="Y235">
            <v>0</v>
          </cell>
          <cell r="Z235"/>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cell r="AZ235">
            <v>0</v>
          </cell>
          <cell r="BA235"/>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cell r="CN235">
            <v>0</v>
          </cell>
          <cell r="CO235">
            <v>0</v>
          </cell>
          <cell r="CP235">
            <v>0</v>
          </cell>
          <cell r="CQ235">
            <v>0</v>
          </cell>
          <cell r="CR235"/>
          <cell r="CS235">
            <v>0</v>
          </cell>
          <cell r="CT235">
            <v>0</v>
          </cell>
          <cell r="CU235">
            <v>0</v>
          </cell>
          <cell r="CV235">
            <v>0</v>
          </cell>
          <cell r="CW235">
            <v>0</v>
          </cell>
          <cell r="CX235">
            <v>0</v>
          </cell>
          <cell r="CY235">
            <v>0</v>
          </cell>
          <cell r="CZ235">
            <v>2</v>
          </cell>
          <cell r="DA235">
            <v>0</v>
          </cell>
          <cell r="DB235">
            <v>0</v>
          </cell>
          <cell r="DC235">
            <v>0</v>
          </cell>
          <cell r="DD235">
            <v>0</v>
          </cell>
          <cell r="DE235">
            <v>0</v>
          </cell>
          <cell r="DF235"/>
          <cell r="DG235"/>
          <cell r="DH235">
            <v>0</v>
          </cell>
          <cell r="DI235">
            <v>0</v>
          </cell>
          <cell r="DJ235">
            <v>0</v>
          </cell>
          <cell r="DK235">
            <v>0</v>
          </cell>
          <cell r="DL235">
            <v>0</v>
          </cell>
          <cell r="DM235">
            <v>0</v>
          </cell>
          <cell r="DN235">
            <v>0</v>
          </cell>
          <cell r="DO235">
            <v>0</v>
          </cell>
          <cell r="DP235">
            <v>0</v>
          </cell>
          <cell r="DQ235">
            <v>0</v>
          </cell>
          <cell r="DR235">
            <v>0</v>
          </cell>
          <cell r="DS235">
            <v>0</v>
          </cell>
          <cell r="DT235">
            <v>0</v>
          </cell>
          <cell r="DU235">
            <v>0</v>
          </cell>
          <cell r="DV235">
            <v>0</v>
          </cell>
          <cell r="DW235">
            <v>0</v>
          </cell>
          <cell r="DX235">
            <v>0</v>
          </cell>
          <cell r="DY235">
            <v>0</v>
          </cell>
          <cell r="DZ235">
            <v>0</v>
          </cell>
          <cell r="EA235">
            <v>0</v>
          </cell>
          <cell r="EB235"/>
          <cell r="EC235">
            <v>0</v>
          </cell>
          <cell r="ED235">
            <v>0</v>
          </cell>
          <cell r="EE235">
            <v>0</v>
          </cell>
          <cell r="EF235">
            <v>0</v>
          </cell>
          <cell r="EG235">
            <v>0</v>
          </cell>
          <cell r="EH235">
            <v>0</v>
          </cell>
          <cell r="EI235">
            <v>0</v>
          </cell>
          <cell r="EJ235">
            <v>0</v>
          </cell>
          <cell r="EK235">
            <v>0</v>
          </cell>
          <cell r="EL235"/>
          <cell r="EM235">
            <v>0</v>
          </cell>
          <cell r="EN235">
            <v>0</v>
          </cell>
          <cell r="EO235">
            <v>0</v>
          </cell>
          <cell r="EP235">
            <v>0</v>
          </cell>
          <cell r="EQ235">
            <v>0</v>
          </cell>
          <cell r="ER235">
            <v>0</v>
          </cell>
          <cell r="ES235">
            <v>0</v>
          </cell>
          <cell r="ET235">
            <v>0</v>
          </cell>
          <cell r="EU235">
            <v>0</v>
          </cell>
          <cell r="EV235">
            <v>0</v>
          </cell>
          <cell r="EW235">
            <v>0</v>
          </cell>
          <cell r="EX235">
            <v>0</v>
          </cell>
          <cell r="EY235"/>
          <cell r="EZ235">
            <v>0</v>
          </cell>
          <cell r="FA235">
            <v>0</v>
          </cell>
          <cell r="FB235">
            <v>0</v>
          </cell>
          <cell r="FC235">
            <v>0</v>
          </cell>
          <cell r="FD235">
            <v>0</v>
          </cell>
          <cell r="FE235">
            <v>0</v>
          </cell>
          <cell r="FF235">
            <v>0</v>
          </cell>
          <cell r="FG235">
            <v>0</v>
          </cell>
          <cell r="FH235">
            <v>0</v>
          </cell>
          <cell r="FI235">
            <v>0</v>
          </cell>
          <cell r="FJ235">
            <v>0</v>
          </cell>
          <cell r="FK235">
            <v>0</v>
          </cell>
          <cell r="FL235">
            <v>0</v>
          </cell>
          <cell r="FM235">
            <v>0</v>
          </cell>
          <cell r="FN235">
            <v>0</v>
          </cell>
          <cell r="FO235">
            <v>0</v>
          </cell>
          <cell r="FP235">
            <v>0</v>
          </cell>
          <cell r="FQ235">
            <v>0</v>
          </cell>
          <cell r="FR235">
            <v>0</v>
          </cell>
          <cell r="FS235">
            <v>0</v>
          </cell>
          <cell r="FT235">
            <v>0</v>
          </cell>
          <cell r="FU235">
            <v>0</v>
          </cell>
          <cell r="FV235">
            <v>0</v>
          </cell>
          <cell r="FW235">
            <v>0</v>
          </cell>
          <cell r="FX235">
            <v>0</v>
          </cell>
          <cell r="FY235">
            <v>0</v>
          </cell>
          <cell r="FZ235">
            <v>0</v>
          </cell>
          <cell r="GA235">
            <v>0</v>
          </cell>
          <cell r="GB235"/>
          <cell r="GC235">
            <v>0</v>
          </cell>
          <cell r="GD235">
            <v>0</v>
          </cell>
          <cell r="GE235"/>
          <cell r="GF235">
            <v>0</v>
          </cell>
          <cell r="GG235">
            <v>0</v>
          </cell>
          <cell r="GH235">
            <v>0</v>
          </cell>
          <cell r="GI235">
            <v>0</v>
          </cell>
          <cell r="GJ235">
            <v>0</v>
          </cell>
          <cell r="GK235">
            <v>0</v>
          </cell>
          <cell r="GL235">
            <v>0</v>
          </cell>
          <cell r="GM235">
            <v>0</v>
          </cell>
          <cell r="GN235">
            <v>0</v>
          </cell>
          <cell r="GO235">
            <v>0</v>
          </cell>
          <cell r="GP235">
            <v>0</v>
          </cell>
          <cell r="GQ235">
            <v>0</v>
          </cell>
          <cell r="GR235">
            <v>0</v>
          </cell>
          <cell r="GS235">
            <v>0</v>
          </cell>
          <cell r="GT235">
            <v>0</v>
          </cell>
          <cell r="GU235">
            <v>0</v>
          </cell>
          <cell r="GV235">
            <v>0</v>
          </cell>
          <cell r="GW235">
            <v>0</v>
          </cell>
          <cell r="GX235">
            <v>0</v>
          </cell>
          <cell r="GY235">
            <v>0</v>
          </cell>
          <cell r="GZ235">
            <v>0</v>
          </cell>
          <cell r="HA235">
            <v>0</v>
          </cell>
          <cell r="HB235">
            <v>0</v>
          </cell>
          <cell r="HC235">
            <v>0</v>
          </cell>
          <cell r="HD235">
            <v>0</v>
          </cell>
          <cell r="HE235">
            <v>0</v>
          </cell>
          <cell r="HF235"/>
          <cell r="HG235">
            <v>0</v>
          </cell>
          <cell r="HH235">
            <v>0</v>
          </cell>
          <cell r="HI235">
            <v>0</v>
          </cell>
          <cell r="HJ235">
            <v>0</v>
          </cell>
          <cell r="HK235">
            <v>0</v>
          </cell>
          <cell r="HL235">
            <v>0</v>
          </cell>
          <cell r="HM235">
            <v>0</v>
          </cell>
          <cell r="HN235">
            <v>0</v>
          </cell>
          <cell r="HO235">
            <v>0</v>
          </cell>
          <cell r="HP235"/>
          <cell r="HQ235">
            <v>0</v>
          </cell>
          <cell r="HR235">
            <v>2</v>
          </cell>
          <cell r="HS235">
            <v>0</v>
          </cell>
          <cell r="HT235">
            <v>0</v>
          </cell>
          <cell r="HU235">
            <v>0</v>
          </cell>
          <cell r="HV235">
            <v>0</v>
          </cell>
          <cell r="HW235">
            <v>0</v>
          </cell>
          <cell r="HX235">
            <v>0</v>
          </cell>
          <cell r="HY235"/>
          <cell r="HZ235">
            <v>0</v>
          </cell>
          <cell r="IA235">
            <v>0</v>
          </cell>
          <cell r="IB235">
            <v>0</v>
          </cell>
          <cell r="IC235">
            <v>0</v>
          </cell>
          <cell r="ID235">
            <v>0</v>
          </cell>
          <cell r="IE235">
            <v>0</v>
          </cell>
          <cell r="IF235">
            <v>0</v>
          </cell>
          <cell r="IG235">
            <v>0</v>
          </cell>
          <cell r="IH235">
            <v>0</v>
          </cell>
          <cell r="II235"/>
          <cell r="IJ235">
            <v>2</v>
          </cell>
          <cell r="IK235">
            <v>2</v>
          </cell>
          <cell r="IL235">
            <v>2</v>
          </cell>
          <cell r="IM235">
            <v>0</v>
          </cell>
          <cell r="IN235"/>
          <cell r="IO235">
            <v>0</v>
          </cell>
          <cell r="IP235">
            <v>0</v>
          </cell>
          <cell r="IQ235">
            <v>0</v>
          </cell>
          <cell r="IR235">
            <v>0</v>
          </cell>
          <cell r="IS235">
            <v>0</v>
          </cell>
          <cell r="IT235">
            <v>0</v>
          </cell>
          <cell r="IU235">
            <v>0</v>
          </cell>
          <cell r="IV235">
            <v>0</v>
          </cell>
          <cell r="IW235"/>
          <cell r="IX235">
            <v>0</v>
          </cell>
          <cell r="IY235">
            <v>0</v>
          </cell>
          <cell r="IZ235">
            <v>0</v>
          </cell>
          <cell r="JA235">
            <v>0</v>
          </cell>
          <cell r="JB235">
            <v>0</v>
          </cell>
          <cell r="JC235">
            <v>0</v>
          </cell>
          <cell r="JD235">
            <v>2</v>
          </cell>
          <cell r="JE235">
            <v>0</v>
          </cell>
          <cell r="JF235">
            <v>0</v>
          </cell>
          <cell r="JG235"/>
          <cell r="JH235">
            <v>0</v>
          </cell>
          <cell r="JI235"/>
          <cell r="JJ235">
            <v>0</v>
          </cell>
          <cell r="JK235">
            <v>0</v>
          </cell>
          <cell r="JL235">
            <v>0</v>
          </cell>
          <cell r="JM235">
            <v>0</v>
          </cell>
          <cell r="JN235">
            <v>0</v>
          </cell>
          <cell r="JO235">
            <v>0</v>
          </cell>
          <cell r="JP235">
            <v>0</v>
          </cell>
          <cell r="JQ235">
            <v>0</v>
          </cell>
          <cell r="JR235">
            <v>0</v>
          </cell>
          <cell r="JS235">
            <v>0</v>
          </cell>
          <cell r="JT235">
            <v>0</v>
          </cell>
          <cell r="JU235">
            <v>0</v>
          </cell>
          <cell r="JV235">
            <v>0</v>
          </cell>
          <cell r="JW235">
            <v>0</v>
          </cell>
          <cell r="JX235">
            <v>0</v>
          </cell>
          <cell r="JY235">
            <v>0</v>
          </cell>
          <cell r="JZ235">
            <v>0</v>
          </cell>
          <cell r="KA235">
            <v>0</v>
          </cell>
          <cell r="KB235">
            <v>0</v>
          </cell>
          <cell r="KC235">
            <v>0</v>
          </cell>
          <cell r="KD235">
            <v>0</v>
          </cell>
          <cell r="KE235">
            <v>0</v>
          </cell>
          <cell r="KF235">
            <v>0</v>
          </cell>
          <cell r="KG235">
            <v>0</v>
          </cell>
          <cell r="KH235"/>
          <cell r="KI235">
            <v>0</v>
          </cell>
          <cell r="KJ235">
            <v>0</v>
          </cell>
          <cell r="KK235">
            <v>0</v>
          </cell>
          <cell r="KL235">
            <v>0</v>
          </cell>
          <cell r="KM235">
            <v>0</v>
          </cell>
          <cell r="KN235">
            <v>0</v>
          </cell>
          <cell r="KO235">
            <v>0</v>
          </cell>
          <cell r="KP235">
            <v>0</v>
          </cell>
          <cell r="KQ235">
            <v>0</v>
          </cell>
          <cell r="KR235">
            <v>0</v>
          </cell>
          <cell r="KS235">
            <v>0</v>
          </cell>
          <cell r="KT235">
            <v>0</v>
          </cell>
          <cell r="KU235">
            <v>0</v>
          </cell>
          <cell r="KV235">
            <v>0</v>
          </cell>
          <cell r="KW235">
            <v>0</v>
          </cell>
          <cell r="KX235">
            <v>0</v>
          </cell>
          <cell r="KY235">
            <v>0</v>
          </cell>
          <cell r="KZ235">
            <v>0</v>
          </cell>
          <cell r="LA235">
            <v>0</v>
          </cell>
          <cell r="LB235">
            <v>0</v>
          </cell>
          <cell r="LC235">
            <v>0</v>
          </cell>
          <cell r="LD235">
            <v>0</v>
          </cell>
          <cell r="LE235">
            <v>0</v>
          </cell>
          <cell r="LF235">
            <v>0</v>
          </cell>
          <cell r="LG235">
            <v>0</v>
          </cell>
          <cell r="LH235">
            <v>0</v>
          </cell>
          <cell r="LI235">
            <v>0</v>
          </cell>
          <cell r="LJ235">
            <v>0</v>
          </cell>
          <cell r="LK235">
            <v>0</v>
          </cell>
          <cell r="LL235">
            <v>0</v>
          </cell>
          <cell r="LM235">
            <v>0</v>
          </cell>
          <cell r="LN235">
            <v>0</v>
          </cell>
          <cell r="LO235">
            <v>0</v>
          </cell>
          <cell r="LP235">
            <v>0</v>
          </cell>
          <cell r="LQ235">
            <v>0</v>
          </cell>
          <cell r="LR235"/>
          <cell r="LS235">
            <v>0</v>
          </cell>
          <cell r="LT235">
            <v>0</v>
          </cell>
          <cell r="LU235">
            <v>0</v>
          </cell>
          <cell r="LV235">
            <v>0</v>
          </cell>
          <cell r="LW235">
            <v>0</v>
          </cell>
          <cell r="LX235">
            <v>0</v>
          </cell>
          <cell r="LY235">
            <v>0</v>
          </cell>
          <cell r="LZ235">
            <v>0</v>
          </cell>
          <cell r="MA235">
            <v>0</v>
          </cell>
          <cell r="MB235">
            <v>0</v>
          </cell>
          <cell r="MC235">
            <v>0</v>
          </cell>
          <cell r="MD235">
            <v>0</v>
          </cell>
          <cell r="ME235">
            <v>0</v>
          </cell>
          <cell r="MF235">
            <v>0</v>
          </cell>
          <cell r="MG235">
            <v>0</v>
          </cell>
          <cell r="MH235">
            <v>0</v>
          </cell>
          <cell r="MI235">
            <v>0</v>
          </cell>
          <cell r="MJ235">
            <v>0</v>
          </cell>
          <cell r="MK235">
            <v>0</v>
          </cell>
          <cell r="ML235">
            <v>0</v>
          </cell>
          <cell r="MM235">
            <v>0</v>
          </cell>
          <cell r="MN235">
            <v>0</v>
          </cell>
          <cell r="MO235">
            <v>0</v>
          </cell>
          <cell r="MP235">
            <v>0</v>
          </cell>
          <cell r="MQ235"/>
          <cell r="MR235">
            <v>0</v>
          </cell>
          <cell r="MS235">
            <v>0</v>
          </cell>
          <cell r="MT235">
            <v>0</v>
          </cell>
          <cell r="MU235">
            <v>0</v>
          </cell>
          <cell r="MV235">
            <v>0</v>
          </cell>
          <cell r="MW235">
            <v>0</v>
          </cell>
          <cell r="MX235">
            <v>0</v>
          </cell>
          <cell r="MY235">
            <v>0</v>
          </cell>
          <cell r="MZ235">
            <v>0</v>
          </cell>
          <cell r="NA235">
            <v>0</v>
          </cell>
          <cell r="NB235">
            <v>0</v>
          </cell>
          <cell r="NC235">
            <v>0</v>
          </cell>
          <cell r="ND235">
            <v>0</v>
          </cell>
          <cell r="NE235">
            <v>0</v>
          </cell>
          <cell r="NF235">
            <v>0</v>
          </cell>
          <cell r="NG235">
            <v>0</v>
          </cell>
          <cell r="NH235">
            <v>0</v>
          </cell>
          <cell r="NI235">
            <v>0</v>
          </cell>
          <cell r="NJ235">
            <v>0</v>
          </cell>
          <cell r="NK235">
            <v>0</v>
          </cell>
          <cell r="NL235">
            <v>0</v>
          </cell>
          <cell r="NM235">
            <v>0</v>
          </cell>
          <cell r="NN235">
            <v>0</v>
          </cell>
          <cell r="NO235">
            <v>0</v>
          </cell>
          <cell r="NP235">
            <v>0</v>
          </cell>
          <cell r="NQ235">
            <v>0</v>
          </cell>
          <cell r="NR235">
            <v>0</v>
          </cell>
          <cell r="NS235"/>
          <cell r="NT235"/>
          <cell r="NU235">
            <v>0</v>
          </cell>
          <cell r="NV235">
            <v>0</v>
          </cell>
          <cell r="NW235">
            <v>0</v>
          </cell>
          <cell r="NX235">
            <v>0</v>
          </cell>
          <cell r="NY235">
            <v>0</v>
          </cell>
          <cell r="NZ235">
            <v>0</v>
          </cell>
          <cell r="OA235">
            <v>0</v>
          </cell>
          <cell r="OB235">
            <v>0</v>
          </cell>
          <cell r="OC235"/>
          <cell r="OD235">
            <v>0</v>
          </cell>
          <cell r="OE235">
            <v>2</v>
          </cell>
          <cell r="OF235">
            <v>0</v>
          </cell>
          <cell r="OG235">
            <v>0</v>
          </cell>
          <cell r="OH235"/>
          <cell r="OI235">
            <v>0</v>
          </cell>
          <cell r="OJ235">
            <v>0</v>
          </cell>
          <cell r="OK235">
            <v>0</v>
          </cell>
          <cell r="OL235">
            <v>0</v>
          </cell>
          <cell r="OM235">
            <v>0</v>
          </cell>
          <cell r="ON235">
            <v>0</v>
          </cell>
          <cell r="OO235">
            <v>0</v>
          </cell>
          <cell r="OP235"/>
          <cell r="OQ235">
            <v>0</v>
          </cell>
          <cell r="OR235">
            <v>0</v>
          </cell>
          <cell r="OS235">
            <v>0</v>
          </cell>
          <cell r="OT235"/>
          <cell r="OU235">
            <v>0</v>
          </cell>
          <cell r="OV235">
            <v>0</v>
          </cell>
          <cell r="OW235">
            <v>0</v>
          </cell>
          <cell r="OX235">
            <v>0</v>
          </cell>
          <cell r="OY235">
            <v>0</v>
          </cell>
          <cell r="OZ235">
            <v>0</v>
          </cell>
          <cell r="PA235">
            <v>0</v>
          </cell>
          <cell r="PB235">
            <v>0</v>
          </cell>
          <cell r="PC235">
            <v>0</v>
          </cell>
          <cell r="PD235">
            <v>0</v>
          </cell>
          <cell r="PE235">
            <v>0</v>
          </cell>
          <cell r="PF235">
            <v>0</v>
          </cell>
          <cell r="PG235">
            <v>0</v>
          </cell>
          <cell r="PH235">
            <v>0</v>
          </cell>
          <cell r="PI235">
            <v>0</v>
          </cell>
          <cell r="PJ235">
            <v>0</v>
          </cell>
          <cell r="PK235">
            <v>0</v>
          </cell>
          <cell r="PL235">
            <v>0</v>
          </cell>
          <cell r="PM235">
            <v>0</v>
          </cell>
          <cell r="PN235">
            <v>0</v>
          </cell>
          <cell r="PO235">
            <v>0</v>
          </cell>
          <cell r="PP235">
            <v>0</v>
          </cell>
          <cell r="PQ235">
            <v>0</v>
          </cell>
          <cell r="PR235">
            <v>0</v>
          </cell>
          <cell r="PS235">
            <v>0</v>
          </cell>
          <cell r="PT235">
            <v>0</v>
          </cell>
          <cell r="PU235">
            <v>0</v>
          </cell>
          <cell r="PV235">
            <v>0</v>
          </cell>
          <cell r="PW235">
            <v>0</v>
          </cell>
          <cell r="PX235">
            <v>0</v>
          </cell>
          <cell r="PY235">
            <v>0</v>
          </cell>
          <cell r="PZ235">
            <v>0</v>
          </cell>
          <cell r="QA235"/>
          <cell r="QB235">
            <v>0</v>
          </cell>
          <cell r="QC235">
            <v>0</v>
          </cell>
          <cell r="QD235">
            <v>0</v>
          </cell>
          <cell r="QE235">
            <v>0</v>
          </cell>
          <cell r="QF235">
            <v>0</v>
          </cell>
          <cell r="QG235">
            <v>0</v>
          </cell>
          <cell r="QH235">
            <v>0</v>
          </cell>
          <cell r="QI235">
            <v>0</v>
          </cell>
          <cell r="QJ235">
            <v>0</v>
          </cell>
          <cell r="QK235">
            <v>0</v>
          </cell>
          <cell r="QL235">
            <v>0</v>
          </cell>
          <cell r="QM235">
            <v>0</v>
          </cell>
          <cell r="QN235">
            <v>0</v>
          </cell>
          <cell r="QO235">
            <v>0</v>
          </cell>
          <cell r="QP235">
            <v>2</v>
          </cell>
          <cell r="QQ235">
            <v>0</v>
          </cell>
          <cell r="QR235">
            <v>0</v>
          </cell>
          <cell r="QS235">
            <v>0</v>
          </cell>
          <cell r="QT235">
            <v>0</v>
          </cell>
          <cell r="QU235">
            <v>0</v>
          </cell>
          <cell r="QV235">
            <v>0</v>
          </cell>
          <cell r="QW235">
            <v>0</v>
          </cell>
          <cell r="QX235">
            <v>0</v>
          </cell>
          <cell r="QY235">
            <v>0</v>
          </cell>
          <cell r="QZ235"/>
          <cell r="RA235">
            <v>0</v>
          </cell>
          <cell r="RB235">
            <v>0</v>
          </cell>
          <cell r="RC235">
            <v>0</v>
          </cell>
          <cell r="RD235">
            <v>0</v>
          </cell>
          <cell r="RE235">
            <v>0</v>
          </cell>
          <cell r="RF235">
            <v>0</v>
          </cell>
          <cell r="RG235">
            <v>0</v>
          </cell>
          <cell r="RH235">
            <v>0</v>
          </cell>
          <cell r="RI235">
            <v>0</v>
          </cell>
          <cell r="RJ235">
            <v>0</v>
          </cell>
          <cell r="RK235">
            <v>1</v>
          </cell>
          <cell r="RL235">
            <v>1</v>
          </cell>
          <cell r="RM235"/>
          <cell r="RN235">
            <v>0</v>
          </cell>
          <cell r="RO235">
            <v>1</v>
          </cell>
          <cell r="RP235">
            <v>1</v>
          </cell>
          <cell r="RQ235">
            <v>1</v>
          </cell>
          <cell r="RR235">
            <v>1</v>
          </cell>
          <cell r="RS235">
            <v>1</v>
          </cell>
          <cell r="RT235">
            <v>1</v>
          </cell>
          <cell r="RU235">
            <v>0</v>
          </cell>
          <cell r="RV235">
            <v>0</v>
          </cell>
          <cell r="RW235">
            <v>0</v>
          </cell>
          <cell r="RX235">
            <v>0</v>
          </cell>
          <cell r="RY235"/>
          <cell r="RZ235">
            <v>0</v>
          </cell>
          <cell r="SA235">
            <v>0</v>
          </cell>
          <cell r="SB235">
            <v>0</v>
          </cell>
          <cell r="SC235"/>
          <cell r="SD235">
            <v>0</v>
          </cell>
          <cell r="SE235">
            <v>0</v>
          </cell>
          <cell r="SF235">
            <v>0</v>
          </cell>
          <cell r="SG235">
            <v>0</v>
          </cell>
          <cell r="SH235">
            <v>0</v>
          </cell>
          <cell r="SI235">
            <v>0</v>
          </cell>
          <cell r="SJ235">
            <v>0</v>
          </cell>
          <cell r="SK235">
            <v>0</v>
          </cell>
          <cell r="SL235">
            <v>0</v>
          </cell>
          <cell r="SM235"/>
          <cell r="SN235">
            <v>0</v>
          </cell>
          <cell r="SO235">
            <v>0</v>
          </cell>
          <cell r="SP235">
            <v>0</v>
          </cell>
          <cell r="SQ235">
            <v>0</v>
          </cell>
          <cell r="SR235">
            <v>0</v>
          </cell>
          <cell r="SS235">
            <v>0</v>
          </cell>
          <cell r="ST235">
            <v>0</v>
          </cell>
          <cell r="SU235">
            <v>0</v>
          </cell>
          <cell r="SV235">
            <v>0</v>
          </cell>
          <cell r="SW235">
            <v>0</v>
          </cell>
          <cell r="SX235">
            <v>0</v>
          </cell>
          <cell r="SY235">
            <v>0</v>
          </cell>
          <cell r="SZ235">
            <v>0</v>
          </cell>
          <cell r="TA235">
            <v>0</v>
          </cell>
          <cell r="TB235">
            <v>0</v>
          </cell>
          <cell r="TC235">
            <v>0</v>
          </cell>
          <cell r="TD235">
            <v>0</v>
          </cell>
          <cell r="TE235">
            <v>0</v>
          </cell>
          <cell r="TF235">
            <v>0</v>
          </cell>
          <cell r="TG235">
            <v>0</v>
          </cell>
          <cell r="TH235">
            <v>0</v>
          </cell>
          <cell r="TI235">
            <v>0</v>
          </cell>
          <cell r="TJ235">
            <v>0</v>
          </cell>
          <cell r="TK235">
            <v>0</v>
          </cell>
          <cell r="TL235">
            <v>0</v>
          </cell>
          <cell r="TM235">
            <v>0</v>
          </cell>
          <cell r="TN235">
            <v>0</v>
          </cell>
          <cell r="TO235">
            <v>2</v>
          </cell>
          <cell r="TP235">
            <v>0</v>
          </cell>
          <cell r="TQ235">
            <v>0</v>
          </cell>
          <cell r="TR235"/>
          <cell r="TS235">
            <v>0</v>
          </cell>
          <cell r="TT235">
            <v>2</v>
          </cell>
          <cell r="TU235">
            <v>0</v>
          </cell>
          <cell r="TV235">
            <v>0</v>
          </cell>
          <cell r="TW235">
            <v>2</v>
          </cell>
          <cell r="TX235">
            <v>0</v>
          </cell>
          <cell r="TY235">
            <v>0</v>
          </cell>
          <cell r="TZ235">
            <v>0</v>
          </cell>
          <cell r="UA235">
            <v>0</v>
          </cell>
          <cell r="UB235">
            <v>0</v>
          </cell>
          <cell r="UC235">
            <v>0</v>
          </cell>
          <cell r="UD235">
            <v>0</v>
          </cell>
          <cell r="UE235">
            <v>0</v>
          </cell>
          <cell r="UF235">
            <v>0</v>
          </cell>
          <cell r="UG235">
            <v>0</v>
          </cell>
          <cell r="UH235">
            <v>0</v>
          </cell>
          <cell r="UI235">
            <v>0</v>
          </cell>
          <cell r="UJ235">
            <v>0</v>
          </cell>
          <cell r="UK235">
            <v>0</v>
          </cell>
          <cell r="UL235">
            <v>0</v>
          </cell>
          <cell r="UM235">
            <v>1</v>
          </cell>
          <cell r="UN235">
            <v>1</v>
          </cell>
          <cell r="UO235"/>
          <cell r="UP235">
            <v>1</v>
          </cell>
          <cell r="UQ235">
            <v>0</v>
          </cell>
          <cell r="UR235"/>
          <cell r="US235">
            <v>0</v>
          </cell>
          <cell r="UT235">
            <v>0</v>
          </cell>
          <cell r="UU235">
            <v>0</v>
          </cell>
          <cell r="UV235">
            <v>0</v>
          </cell>
          <cell r="UW235">
            <v>0</v>
          </cell>
          <cell r="UX235">
            <v>0</v>
          </cell>
          <cell r="UY235">
            <v>0</v>
          </cell>
          <cell r="UZ235">
            <v>0</v>
          </cell>
          <cell r="VA235">
            <v>0</v>
          </cell>
          <cell r="VB235">
            <v>0</v>
          </cell>
          <cell r="VC235">
            <v>0</v>
          </cell>
          <cell r="VD235">
            <v>0</v>
          </cell>
          <cell r="VE235">
            <v>0</v>
          </cell>
          <cell r="VF235">
            <v>0</v>
          </cell>
          <cell r="VG235"/>
          <cell r="VH235">
            <v>0</v>
          </cell>
          <cell r="VI235">
            <v>0</v>
          </cell>
          <cell r="VJ235">
            <v>0</v>
          </cell>
          <cell r="VK235">
            <v>0</v>
          </cell>
          <cell r="VL235">
            <v>0</v>
          </cell>
          <cell r="VM235"/>
          <cell r="VN235">
            <v>0</v>
          </cell>
          <cell r="VO235">
            <v>0</v>
          </cell>
          <cell r="VP235"/>
          <cell r="VQ235">
            <v>0</v>
          </cell>
          <cell r="VR235">
            <v>0</v>
          </cell>
          <cell r="VS235">
            <v>0</v>
          </cell>
          <cell r="VT235">
            <v>0</v>
          </cell>
          <cell r="VU235">
            <v>0</v>
          </cell>
          <cell r="VV235">
            <v>0</v>
          </cell>
          <cell r="VW235">
            <v>0</v>
          </cell>
          <cell r="VX235"/>
          <cell r="VY235">
            <v>0</v>
          </cell>
          <cell r="VZ235">
            <v>0</v>
          </cell>
          <cell r="WA235"/>
          <cell r="WB235"/>
          <cell r="WC235">
            <v>0</v>
          </cell>
          <cell r="WD235">
            <v>0</v>
          </cell>
          <cell r="WE235">
            <v>0</v>
          </cell>
          <cell r="WF235"/>
          <cell r="WG235">
            <v>0</v>
          </cell>
          <cell r="WH235">
            <v>0</v>
          </cell>
          <cell r="WI235">
            <v>0</v>
          </cell>
          <cell r="WJ235"/>
          <cell r="WK235"/>
          <cell r="WL235">
            <v>0</v>
          </cell>
          <cell r="WM235">
            <v>0</v>
          </cell>
          <cell r="WN235">
            <v>0</v>
          </cell>
          <cell r="WO235">
            <v>0</v>
          </cell>
          <cell r="WP235"/>
          <cell r="WQ235"/>
          <cell r="WR235"/>
          <cell r="WS235">
            <v>0</v>
          </cell>
          <cell r="WT235">
            <v>0</v>
          </cell>
          <cell r="WU235">
            <v>0</v>
          </cell>
          <cell r="WV235">
            <v>0</v>
          </cell>
          <cell r="WW235">
            <v>0</v>
          </cell>
          <cell r="WX235">
            <v>0</v>
          </cell>
          <cell r="WY235">
            <v>0</v>
          </cell>
          <cell r="WZ235">
            <v>0</v>
          </cell>
          <cell r="XA235"/>
          <cell r="XB235">
            <v>2</v>
          </cell>
          <cell r="XC235"/>
          <cell r="XD235"/>
          <cell r="XE235"/>
          <cell r="XF235"/>
          <cell r="XG235"/>
          <cell r="XH235"/>
          <cell r="XI235">
            <v>1</v>
          </cell>
          <cell r="XJ235"/>
          <cell r="XK235">
            <v>0</v>
          </cell>
          <cell r="XL235">
            <v>0</v>
          </cell>
          <cell r="XM235"/>
          <cell r="XN235">
            <v>0</v>
          </cell>
          <cell r="XO235"/>
          <cell r="XP235">
            <v>0</v>
          </cell>
          <cell r="XQ235">
            <v>0</v>
          </cell>
          <cell r="XR235">
            <v>0</v>
          </cell>
          <cell r="XS235">
            <v>0</v>
          </cell>
          <cell r="XT235">
            <v>0</v>
          </cell>
          <cell r="XU235">
            <v>0</v>
          </cell>
          <cell r="XV235">
            <v>0</v>
          </cell>
        </row>
        <row r="236">
          <cell r="E236">
            <v>0</v>
          </cell>
          <cell r="F236">
            <v>0</v>
          </cell>
          <cell r="G236">
            <v>0</v>
          </cell>
          <cell r="H236">
            <v>0</v>
          </cell>
          <cell r="I236">
            <v>0</v>
          </cell>
          <cell r="J236">
            <v>0</v>
          </cell>
          <cell r="K236">
            <v>0</v>
          </cell>
          <cell r="L236">
            <v>0</v>
          </cell>
          <cell r="M236">
            <v>0</v>
          </cell>
          <cell r="N236">
            <v>0</v>
          </cell>
          <cell r="O236"/>
          <cell r="P236">
            <v>0</v>
          </cell>
          <cell r="Q236">
            <v>0</v>
          </cell>
          <cell r="R236">
            <v>0</v>
          </cell>
          <cell r="S236">
            <v>0</v>
          </cell>
          <cell r="T236">
            <v>0</v>
          </cell>
          <cell r="U236">
            <v>0</v>
          </cell>
          <cell r="V236">
            <v>0</v>
          </cell>
          <cell r="W236">
            <v>0</v>
          </cell>
          <cell r="X236">
            <v>0</v>
          </cell>
          <cell r="Y236">
            <v>0</v>
          </cell>
          <cell r="Z236"/>
          <cell r="AA236">
            <v>0</v>
          </cell>
          <cell r="AB236">
            <v>0</v>
          </cell>
          <cell r="AC236">
            <v>0</v>
          </cell>
          <cell r="AD236">
            <v>0</v>
          </cell>
          <cell r="AE236">
            <v>0</v>
          </cell>
          <cell r="AF236">
            <v>2</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cell r="AZ236">
            <v>0</v>
          </cell>
          <cell r="BA236"/>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3</v>
          </cell>
          <cell r="BQ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3</v>
          </cell>
          <cell r="CI236">
            <v>0</v>
          </cell>
          <cell r="CJ236">
            <v>0</v>
          </cell>
          <cell r="CK236">
            <v>0</v>
          </cell>
          <cell r="CL236">
            <v>3</v>
          </cell>
          <cell r="CM236"/>
          <cell r="CN236">
            <v>0</v>
          </cell>
          <cell r="CO236">
            <v>0</v>
          </cell>
          <cell r="CP236">
            <v>0</v>
          </cell>
          <cell r="CQ236">
            <v>0</v>
          </cell>
          <cell r="CR236"/>
          <cell r="CS236">
            <v>0</v>
          </cell>
          <cell r="CT236">
            <v>0</v>
          </cell>
          <cell r="CU236">
            <v>0</v>
          </cell>
          <cell r="CV236">
            <v>0</v>
          </cell>
          <cell r="CW236">
            <v>0</v>
          </cell>
          <cell r="CX236">
            <v>0</v>
          </cell>
          <cell r="CY236">
            <v>0</v>
          </cell>
          <cell r="CZ236">
            <v>0</v>
          </cell>
          <cell r="DA236">
            <v>3</v>
          </cell>
          <cell r="DB236">
            <v>0</v>
          </cell>
          <cell r="DC236">
            <v>0</v>
          </cell>
          <cell r="DD236">
            <v>0</v>
          </cell>
          <cell r="DE236">
            <v>3</v>
          </cell>
          <cell r="DF236">
            <v>3</v>
          </cell>
          <cell r="DG236">
            <v>0</v>
          </cell>
          <cell r="DH236"/>
          <cell r="DI236">
            <v>0</v>
          </cell>
          <cell r="DJ236">
            <v>0</v>
          </cell>
          <cell r="DK236">
            <v>0</v>
          </cell>
          <cell r="DL236">
            <v>0</v>
          </cell>
          <cell r="DM236">
            <v>0</v>
          </cell>
          <cell r="DN236">
            <v>0</v>
          </cell>
          <cell r="DO236">
            <v>0</v>
          </cell>
          <cell r="DP236">
            <v>0</v>
          </cell>
          <cell r="DQ236">
            <v>0</v>
          </cell>
          <cell r="DR236">
            <v>0</v>
          </cell>
          <cell r="DS236">
            <v>0</v>
          </cell>
          <cell r="DT236">
            <v>0</v>
          </cell>
          <cell r="DU236">
            <v>0</v>
          </cell>
          <cell r="DV236">
            <v>3</v>
          </cell>
          <cell r="DW236">
            <v>0</v>
          </cell>
          <cell r="DX236">
            <v>0</v>
          </cell>
          <cell r="DY236">
            <v>0</v>
          </cell>
          <cell r="DZ236">
            <v>3</v>
          </cell>
          <cell r="EA236">
            <v>0</v>
          </cell>
          <cell r="EB236"/>
          <cell r="EC236">
            <v>0</v>
          </cell>
          <cell r="ED236">
            <v>3</v>
          </cell>
          <cell r="EE236">
            <v>0</v>
          </cell>
          <cell r="EF236">
            <v>0</v>
          </cell>
          <cell r="EG236">
            <v>0</v>
          </cell>
          <cell r="EH236">
            <v>0</v>
          </cell>
          <cell r="EI236">
            <v>0</v>
          </cell>
          <cell r="EJ236">
            <v>0</v>
          </cell>
          <cell r="EK236">
            <v>0</v>
          </cell>
          <cell r="EL236"/>
          <cell r="EM236">
            <v>0</v>
          </cell>
          <cell r="EN236">
            <v>0</v>
          </cell>
          <cell r="EO236">
            <v>0</v>
          </cell>
          <cell r="EP236">
            <v>0</v>
          </cell>
          <cell r="EQ236">
            <v>0</v>
          </cell>
          <cell r="ER236">
            <v>0</v>
          </cell>
          <cell r="ES236">
            <v>3</v>
          </cell>
          <cell r="ET236">
            <v>0</v>
          </cell>
          <cell r="EU236">
            <v>0</v>
          </cell>
          <cell r="EV236">
            <v>0</v>
          </cell>
          <cell r="EW236">
            <v>0</v>
          </cell>
          <cell r="EX236">
            <v>0</v>
          </cell>
          <cell r="EY236"/>
          <cell r="EZ236">
            <v>0</v>
          </cell>
          <cell r="FA236">
            <v>3</v>
          </cell>
          <cell r="FB236">
            <v>0</v>
          </cell>
          <cell r="FC236">
            <v>0</v>
          </cell>
          <cell r="FD236">
            <v>0</v>
          </cell>
          <cell r="FE236">
            <v>0</v>
          </cell>
          <cell r="FF236">
            <v>0</v>
          </cell>
          <cell r="FG236">
            <v>0</v>
          </cell>
          <cell r="FH236">
            <v>0</v>
          </cell>
          <cell r="FI236">
            <v>0</v>
          </cell>
          <cell r="FJ236">
            <v>0</v>
          </cell>
          <cell r="FK236">
            <v>0</v>
          </cell>
          <cell r="FL236">
            <v>0</v>
          </cell>
          <cell r="FM236">
            <v>0</v>
          </cell>
          <cell r="FN236">
            <v>0</v>
          </cell>
          <cell r="FO236">
            <v>0</v>
          </cell>
          <cell r="FP236">
            <v>0</v>
          </cell>
          <cell r="FQ236">
            <v>0</v>
          </cell>
          <cell r="FR236">
            <v>0</v>
          </cell>
          <cell r="FS236">
            <v>0</v>
          </cell>
          <cell r="FT236">
            <v>0</v>
          </cell>
          <cell r="FU236">
            <v>0</v>
          </cell>
          <cell r="FV236">
            <v>0</v>
          </cell>
          <cell r="FW236">
            <v>0</v>
          </cell>
          <cell r="FX236">
            <v>0</v>
          </cell>
          <cell r="FY236">
            <v>0</v>
          </cell>
          <cell r="FZ236">
            <v>0</v>
          </cell>
          <cell r="GA236">
            <v>0</v>
          </cell>
          <cell r="GB236"/>
          <cell r="GC236">
            <v>0</v>
          </cell>
          <cell r="GD236">
            <v>0</v>
          </cell>
          <cell r="GE236"/>
          <cell r="GF236">
            <v>0</v>
          </cell>
          <cell r="GG236">
            <v>0</v>
          </cell>
          <cell r="GH236">
            <v>0</v>
          </cell>
          <cell r="GI236">
            <v>3</v>
          </cell>
          <cell r="GJ236">
            <v>3</v>
          </cell>
          <cell r="GK236">
            <v>3</v>
          </cell>
          <cell r="GL236">
            <v>0</v>
          </cell>
          <cell r="GM236">
            <v>0</v>
          </cell>
          <cell r="GN236">
            <v>0</v>
          </cell>
          <cell r="GO236">
            <v>3</v>
          </cell>
          <cell r="GP236">
            <v>3</v>
          </cell>
          <cell r="GQ236">
            <v>0</v>
          </cell>
          <cell r="GR236">
            <v>3</v>
          </cell>
          <cell r="GS236">
            <v>3</v>
          </cell>
          <cell r="GT236">
            <v>0</v>
          </cell>
          <cell r="GU236">
            <v>3</v>
          </cell>
          <cell r="GV236">
            <v>0</v>
          </cell>
          <cell r="GW236">
            <v>0</v>
          </cell>
          <cell r="GX236">
            <v>0</v>
          </cell>
          <cell r="GY236">
            <v>0</v>
          </cell>
          <cell r="GZ236">
            <v>0</v>
          </cell>
          <cell r="HA236">
            <v>0</v>
          </cell>
          <cell r="HB236">
            <v>3</v>
          </cell>
          <cell r="HC236">
            <v>0</v>
          </cell>
          <cell r="HD236">
            <v>0</v>
          </cell>
          <cell r="HE236">
            <v>0</v>
          </cell>
          <cell r="HF236"/>
          <cell r="HG236">
            <v>0</v>
          </cell>
          <cell r="HH236">
            <v>0</v>
          </cell>
          <cell r="HI236">
            <v>0</v>
          </cell>
          <cell r="HJ236">
            <v>0</v>
          </cell>
          <cell r="HK236">
            <v>0</v>
          </cell>
          <cell r="HL236">
            <v>0</v>
          </cell>
          <cell r="HM236">
            <v>0</v>
          </cell>
          <cell r="HN236">
            <v>0</v>
          </cell>
          <cell r="HO236">
            <v>0</v>
          </cell>
          <cell r="HP236"/>
          <cell r="HQ236">
            <v>0</v>
          </cell>
          <cell r="HR236">
            <v>3</v>
          </cell>
          <cell r="HS236">
            <v>0</v>
          </cell>
          <cell r="HT236">
            <v>0</v>
          </cell>
          <cell r="HU236">
            <v>0</v>
          </cell>
          <cell r="HV236">
            <v>0</v>
          </cell>
          <cell r="HW236">
            <v>0</v>
          </cell>
          <cell r="HX236">
            <v>3</v>
          </cell>
          <cell r="HY236"/>
          <cell r="HZ236">
            <v>0</v>
          </cell>
          <cell r="IA236">
            <v>0</v>
          </cell>
          <cell r="IB236">
            <v>0</v>
          </cell>
          <cell r="IC236">
            <v>0</v>
          </cell>
          <cell r="ID236">
            <v>0</v>
          </cell>
          <cell r="IE236">
            <v>0</v>
          </cell>
          <cell r="IF236">
            <v>0</v>
          </cell>
          <cell r="IG236">
            <v>0</v>
          </cell>
          <cell r="IH236">
            <v>0</v>
          </cell>
          <cell r="II236"/>
          <cell r="IJ236">
            <v>3</v>
          </cell>
          <cell r="IK236">
            <v>3</v>
          </cell>
          <cell r="IL236">
            <v>3</v>
          </cell>
          <cell r="IM236">
            <v>0</v>
          </cell>
          <cell r="IN236"/>
          <cell r="IO236">
            <v>0</v>
          </cell>
          <cell r="IP236">
            <v>0</v>
          </cell>
          <cell r="IQ236">
            <v>0</v>
          </cell>
          <cell r="IR236">
            <v>0</v>
          </cell>
          <cell r="IS236">
            <v>0</v>
          </cell>
          <cell r="IT236">
            <v>0</v>
          </cell>
          <cell r="IU236">
            <v>0</v>
          </cell>
          <cell r="IV236">
            <v>0</v>
          </cell>
          <cell r="IW236"/>
          <cell r="IX236">
            <v>0</v>
          </cell>
          <cell r="IY236">
            <v>0</v>
          </cell>
          <cell r="IZ236">
            <v>0</v>
          </cell>
          <cell r="JA236">
            <v>0</v>
          </cell>
          <cell r="JB236">
            <v>3</v>
          </cell>
          <cell r="JC236">
            <v>0</v>
          </cell>
          <cell r="JD236">
            <v>3</v>
          </cell>
          <cell r="JE236">
            <v>0</v>
          </cell>
          <cell r="JF236">
            <v>0</v>
          </cell>
          <cell r="JG236"/>
          <cell r="JH236">
            <v>0</v>
          </cell>
          <cell r="JI236"/>
          <cell r="JJ236">
            <v>0</v>
          </cell>
          <cell r="JK236">
            <v>3</v>
          </cell>
          <cell r="JL236">
            <v>0</v>
          </cell>
          <cell r="JM236">
            <v>3</v>
          </cell>
          <cell r="JN236">
            <v>0</v>
          </cell>
          <cell r="JO236">
            <v>3</v>
          </cell>
          <cell r="JP236">
            <v>0</v>
          </cell>
          <cell r="JQ236">
            <v>0</v>
          </cell>
          <cell r="JR236">
            <v>0</v>
          </cell>
          <cell r="JS236">
            <v>0</v>
          </cell>
          <cell r="JT236">
            <v>3</v>
          </cell>
          <cell r="JU236">
            <v>0</v>
          </cell>
          <cell r="JV236">
            <v>3</v>
          </cell>
          <cell r="JW236">
            <v>0</v>
          </cell>
          <cell r="JX236">
            <v>0</v>
          </cell>
          <cell r="JY236">
            <v>0</v>
          </cell>
          <cell r="JZ236">
            <v>0</v>
          </cell>
          <cell r="KA236">
            <v>0</v>
          </cell>
          <cell r="KB236">
            <v>3</v>
          </cell>
          <cell r="KC236">
            <v>0</v>
          </cell>
          <cell r="KD236">
            <v>0</v>
          </cell>
          <cell r="KE236">
            <v>3</v>
          </cell>
          <cell r="KF236">
            <v>0</v>
          </cell>
          <cell r="KG236">
            <v>0</v>
          </cell>
          <cell r="KH236"/>
          <cell r="KI236">
            <v>0</v>
          </cell>
          <cell r="KJ236">
            <v>0</v>
          </cell>
          <cell r="KK236">
            <v>0</v>
          </cell>
          <cell r="KL236">
            <v>0</v>
          </cell>
          <cell r="KM236">
            <v>0</v>
          </cell>
          <cell r="KN236">
            <v>0</v>
          </cell>
          <cell r="KO236">
            <v>0</v>
          </cell>
          <cell r="KP236">
            <v>0</v>
          </cell>
          <cell r="KQ236">
            <v>0</v>
          </cell>
          <cell r="KR236">
            <v>0</v>
          </cell>
          <cell r="KS236">
            <v>0</v>
          </cell>
          <cell r="KT236">
            <v>0</v>
          </cell>
          <cell r="KU236">
            <v>0</v>
          </cell>
          <cell r="KV236">
            <v>0</v>
          </cell>
          <cell r="KW236">
            <v>0</v>
          </cell>
          <cell r="KX236">
            <v>0</v>
          </cell>
          <cell r="KY236">
            <v>0</v>
          </cell>
          <cell r="KZ236">
            <v>0</v>
          </cell>
          <cell r="LA236">
            <v>0</v>
          </cell>
          <cell r="LB236">
            <v>0</v>
          </cell>
          <cell r="LC236">
            <v>0</v>
          </cell>
          <cell r="LD236">
            <v>0</v>
          </cell>
          <cell r="LE236">
            <v>0</v>
          </cell>
          <cell r="LF236">
            <v>0</v>
          </cell>
          <cell r="LG236">
            <v>0</v>
          </cell>
          <cell r="LH236">
            <v>0</v>
          </cell>
          <cell r="LI236">
            <v>0</v>
          </cell>
          <cell r="LJ236">
            <v>0</v>
          </cell>
          <cell r="LK236">
            <v>0</v>
          </cell>
          <cell r="LL236">
            <v>0</v>
          </cell>
          <cell r="LM236">
            <v>3</v>
          </cell>
          <cell r="LN236">
            <v>0</v>
          </cell>
          <cell r="LO236">
            <v>0</v>
          </cell>
          <cell r="LP236">
            <v>0</v>
          </cell>
          <cell r="LQ236">
            <v>0</v>
          </cell>
          <cell r="LR236"/>
          <cell r="LS236">
            <v>0</v>
          </cell>
          <cell r="LT236">
            <v>0</v>
          </cell>
          <cell r="LU236">
            <v>0</v>
          </cell>
          <cell r="LV236">
            <v>0</v>
          </cell>
          <cell r="LW236">
            <v>0</v>
          </cell>
          <cell r="LX236">
            <v>3</v>
          </cell>
          <cell r="LY236">
            <v>0</v>
          </cell>
          <cell r="LZ236">
            <v>0</v>
          </cell>
          <cell r="MA236">
            <v>0</v>
          </cell>
          <cell r="MB236">
            <v>0</v>
          </cell>
          <cell r="MC236">
            <v>0</v>
          </cell>
          <cell r="MD236">
            <v>0</v>
          </cell>
          <cell r="ME236">
            <v>0</v>
          </cell>
          <cell r="MF236">
            <v>0</v>
          </cell>
          <cell r="MG236">
            <v>0</v>
          </cell>
          <cell r="MH236">
            <v>0</v>
          </cell>
          <cell r="MI236">
            <v>0</v>
          </cell>
          <cell r="MJ236">
            <v>0</v>
          </cell>
          <cell r="MK236">
            <v>0</v>
          </cell>
          <cell r="ML236">
            <v>0</v>
          </cell>
          <cell r="MM236">
            <v>0</v>
          </cell>
          <cell r="MN236">
            <v>0</v>
          </cell>
          <cell r="MO236">
            <v>0</v>
          </cell>
          <cell r="MP236">
            <v>0</v>
          </cell>
          <cell r="MQ236"/>
          <cell r="MR236">
            <v>0</v>
          </cell>
          <cell r="MS236">
            <v>0</v>
          </cell>
          <cell r="MT236">
            <v>0</v>
          </cell>
          <cell r="MU236">
            <v>0</v>
          </cell>
          <cell r="MV236">
            <v>3</v>
          </cell>
          <cell r="MW236">
            <v>0</v>
          </cell>
          <cell r="MX236">
            <v>0</v>
          </cell>
          <cell r="MY236">
            <v>0</v>
          </cell>
          <cell r="MZ236">
            <v>0</v>
          </cell>
          <cell r="NA236">
            <v>0</v>
          </cell>
          <cell r="NB236">
            <v>0</v>
          </cell>
          <cell r="NC236">
            <v>0</v>
          </cell>
          <cell r="ND236">
            <v>0</v>
          </cell>
          <cell r="NE236">
            <v>0</v>
          </cell>
          <cell r="NF236">
            <v>0</v>
          </cell>
          <cell r="NG236">
            <v>0</v>
          </cell>
          <cell r="NH236">
            <v>3</v>
          </cell>
          <cell r="NI236">
            <v>0</v>
          </cell>
          <cell r="NJ236">
            <v>3</v>
          </cell>
          <cell r="NK236">
            <v>3</v>
          </cell>
          <cell r="NL236">
            <v>0</v>
          </cell>
          <cell r="NM236">
            <v>0</v>
          </cell>
          <cell r="NN236">
            <v>2</v>
          </cell>
          <cell r="NO236">
            <v>3</v>
          </cell>
          <cell r="NP236">
            <v>2</v>
          </cell>
          <cell r="NQ236">
            <v>0</v>
          </cell>
          <cell r="NR236">
            <v>0</v>
          </cell>
          <cell r="NS236"/>
          <cell r="NT236"/>
          <cell r="NU236">
            <v>0</v>
          </cell>
          <cell r="NV236">
            <v>0</v>
          </cell>
          <cell r="NW236">
            <v>0</v>
          </cell>
          <cell r="NX236">
            <v>3</v>
          </cell>
          <cell r="NY236">
            <v>0</v>
          </cell>
          <cell r="NZ236">
            <v>3</v>
          </cell>
          <cell r="OA236">
            <v>0</v>
          </cell>
          <cell r="OB236">
            <v>0</v>
          </cell>
          <cell r="OC236"/>
          <cell r="OD236">
            <v>0</v>
          </cell>
          <cell r="OE236">
            <v>0</v>
          </cell>
          <cell r="OF236">
            <v>0</v>
          </cell>
          <cell r="OG236">
            <v>0</v>
          </cell>
          <cell r="OH236"/>
          <cell r="OI236">
            <v>0</v>
          </cell>
          <cell r="OJ236">
            <v>0</v>
          </cell>
          <cell r="OK236">
            <v>3</v>
          </cell>
          <cell r="OL236">
            <v>0</v>
          </cell>
          <cell r="OM236">
            <v>0</v>
          </cell>
          <cell r="ON236">
            <v>0</v>
          </cell>
          <cell r="OO236">
            <v>0</v>
          </cell>
          <cell r="OP236"/>
          <cell r="OQ236">
            <v>0</v>
          </cell>
          <cell r="OR236">
            <v>0</v>
          </cell>
          <cell r="OS236">
            <v>0</v>
          </cell>
          <cell r="OT236"/>
          <cell r="OU236">
            <v>0</v>
          </cell>
          <cell r="OV236">
            <v>3</v>
          </cell>
          <cell r="OW236">
            <v>0</v>
          </cell>
          <cell r="OX236">
            <v>0</v>
          </cell>
          <cell r="OY236">
            <v>0</v>
          </cell>
          <cell r="OZ236">
            <v>0</v>
          </cell>
          <cell r="PA236">
            <v>0</v>
          </cell>
          <cell r="PB236">
            <v>0</v>
          </cell>
          <cell r="PC236">
            <v>0</v>
          </cell>
          <cell r="PD236">
            <v>0</v>
          </cell>
          <cell r="PE236">
            <v>0</v>
          </cell>
          <cell r="PF236">
            <v>0</v>
          </cell>
          <cell r="PG236">
            <v>0</v>
          </cell>
          <cell r="PH236">
            <v>0</v>
          </cell>
          <cell r="PI236">
            <v>0</v>
          </cell>
          <cell r="PJ236">
            <v>0</v>
          </cell>
          <cell r="PK236">
            <v>3</v>
          </cell>
          <cell r="PL236">
            <v>0</v>
          </cell>
          <cell r="PM236">
            <v>0</v>
          </cell>
          <cell r="PN236">
            <v>0</v>
          </cell>
          <cell r="PO236">
            <v>3</v>
          </cell>
          <cell r="PP236">
            <v>0</v>
          </cell>
          <cell r="PQ236">
            <v>0</v>
          </cell>
          <cell r="PR236">
            <v>0</v>
          </cell>
          <cell r="PS236">
            <v>0</v>
          </cell>
          <cell r="PT236">
            <v>0</v>
          </cell>
          <cell r="PU236">
            <v>0</v>
          </cell>
          <cell r="PV236">
            <v>0</v>
          </cell>
          <cell r="PW236">
            <v>0</v>
          </cell>
          <cell r="PX236">
            <v>0</v>
          </cell>
          <cell r="PY236">
            <v>3</v>
          </cell>
          <cell r="PZ236">
            <v>0</v>
          </cell>
          <cell r="QA236"/>
          <cell r="QB236">
            <v>0</v>
          </cell>
          <cell r="QC236">
            <v>0</v>
          </cell>
          <cell r="QD236">
            <v>0</v>
          </cell>
          <cell r="QE236">
            <v>0</v>
          </cell>
          <cell r="QF236">
            <v>0</v>
          </cell>
          <cell r="QG236">
            <v>0</v>
          </cell>
          <cell r="QH236">
            <v>0</v>
          </cell>
          <cell r="QI236">
            <v>0</v>
          </cell>
          <cell r="QJ236">
            <v>0</v>
          </cell>
          <cell r="QK236">
            <v>0</v>
          </cell>
          <cell r="QL236">
            <v>0</v>
          </cell>
          <cell r="QM236">
            <v>0</v>
          </cell>
          <cell r="QN236">
            <v>0</v>
          </cell>
          <cell r="QO236">
            <v>0</v>
          </cell>
          <cell r="QP236">
            <v>3</v>
          </cell>
          <cell r="QQ236">
            <v>0</v>
          </cell>
          <cell r="QR236">
            <v>0</v>
          </cell>
          <cell r="QS236">
            <v>0</v>
          </cell>
          <cell r="QT236">
            <v>0</v>
          </cell>
          <cell r="QU236">
            <v>0</v>
          </cell>
          <cell r="QV236">
            <v>0</v>
          </cell>
          <cell r="QW236">
            <v>0</v>
          </cell>
          <cell r="QX236">
            <v>0</v>
          </cell>
          <cell r="QY236">
            <v>0</v>
          </cell>
          <cell r="QZ236"/>
          <cell r="RA236">
            <v>0</v>
          </cell>
          <cell r="RB236">
            <v>3</v>
          </cell>
          <cell r="RC236">
            <v>0</v>
          </cell>
          <cell r="RD236">
            <v>0</v>
          </cell>
          <cell r="RE236">
            <v>0</v>
          </cell>
          <cell r="RF236">
            <v>0</v>
          </cell>
          <cell r="RG236">
            <v>0</v>
          </cell>
          <cell r="RH236">
            <v>3</v>
          </cell>
          <cell r="RI236">
            <v>0</v>
          </cell>
          <cell r="RJ236">
            <v>0</v>
          </cell>
          <cell r="RK236">
            <v>0</v>
          </cell>
          <cell r="RL236">
            <v>0</v>
          </cell>
          <cell r="RM236"/>
          <cell r="RN236">
            <v>0</v>
          </cell>
          <cell r="RO236">
            <v>0</v>
          </cell>
          <cell r="RP236">
            <v>0</v>
          </cell>
          <cell r="RQ236">
            <v>0</v>
          </cell>
          <cell r="RR236">
            <v>0</v>
          </cell>
          <cell r="RS236">
            <v>0</v>
          </cell>
          <cell r="RT236">
            <v>0</v>
          </cell>
          <cell r="RU236">
            <v>0</v>
          </cell>
          <cell r="RV236">
            <v>0</v>
          </cell>
          <cell r="RW236">
            <v>0</v>
          </cell>
          <cell r="RX236">
            <v>0</v>
          </cell>
          <cell r="RY236"/>
          <cell r="RZ236">
            <v>0</v>
          </cell>
          <cell r="SA236">
            <v>0</v>
          </cell>
          <cell r="SB236">
            <v>0</v>
          </cell>
          <cell r="SC236"/>
          <cell r="SD236">
            <v>0</v>
          </cell>
          <cell r="SE236">
            <v>0</v>
          </cell>
          <cell r="SF236">
            <v>0</v>
          </cell>
          <cell r="SG236">
            <v>0</v>
          </cell>
          <cell r="SH236">
            <v>0</v>
          </cell>
          <cell r="SI236">
            <v>0</v>
          </cell>
          <cell r="SJ236">
            <v>0</v>
          </cell>
          <cell r="SK236">
            <v>0</v>
          </cell>
          <cell r="SL236">
            <v>0</v>
          </cell>
          <cell r="SM236"/>
          <cell r="SN236">
            <v>0</v>
          </cell>
          <cell r="SO236">
            <v>3</v>
          </cell>
          <cell r="SP236">
            <v>0</v>
          </cell>
          <cell r="SQ236">
            <v>0</v>
          </cell>
          <cell r="SR236">
            <v>0</v>
          </cell>
          <cell r="SS236">
            <v>0</v>
          </cell>
          <cell r="ST236">
            <v>0</v>
          </cell>
          <cell r="SU236">
            <v>3</v>
          </cell>
          <cell r="SV236">
            <v>0</v>
          </cell>
          <cell r="SW236">
            <v>0</v>
          </cell>
          <cell r="SX236">
            <v>0</v>
          </cell>
          <cell r="SY236">
            <v>0</v>
          </cell>
          <cell r="SZ236">
            <v>0</v>
          </cell>
          <cell r="TA236">
            <v>0</v>
          </cell>
          <cell r="TB236">
            <v>3</v>
          </cell>
          <cell r="TC236">
            <v>0</v>
          </cell>
          <cell r="TD236">
            <v>0</v>
          </cell>
          <cell r="TE236">
            <v>0</v>
          </cell>
          <cell r="TF236">
            <v>0</v>
          </cell>
          <cell r="TG236">
            <v>0</v>
          </cell>
          <cell r="TH236">
            <v>3</v>
          </cell>
          <cell r="TI236">
            <v>0</v>
          </cell>
          <cell r="TJ236">
            <v>0</v>
          </cell>
          <cell r="TK236">
            <v>0</v>
          </cell>
          <cell r="TL236">
            <v>0</v>
          </cell>
          <cell r="TM236">
            <v>0</v>
          </cell>
          <cell r="TN236">
            <v>0</v>
          </cell>
          <cell r="TO236">
            <v>3</v>
          </cell>
          <cell r="TP236">
            <v>0</v>
          </cell>
          <cell r="TQ236">
            <v>3</v>
          </cell>
          <cell r="TR236"/>
          <cell r="TS236">
            <v>3</v>
          </cell>
          <cell r="TT236">
            <v>3</v>
          </cell>
          <cell r="TU236">
            <v>0</v>
          </cell>
          <cell r="TV236">
            <v>3</v>
          </cell>
          <cell r="TW236">
            <v>3</v>
          </cell>
          <cell r="TX236">
            <v>0</v>
          </cell>
          <cell r="TY236">
            <v>0</v>
          </cell>
          <cell r="TZ236">
            <v>2</v>
          </cell>
          <cell r="UA236">
            <v>2</v>
          </cell>
          <cell r="UB236">
            <v>0</v>
          </cell>
          <cell r="UC236">
            <v>3</v>
          </cell>
          <cell r="UD236">
            <v>0</v>
          </cell>
          <cell r="UE236">
            <v>3</v>
          </cell>
          <cell r="UF236">
            <v>0</v>
          </cell>
          <cell r="UG236">
            <v>0</v>
          </cell>
          <cell r="UH236">
            <v>3</v>
          </cell>
          <cell r="UI236">
            <v>0</v>
          </cell>
          <cell r="UJ236">
            <v>0</v>
          </cell>
          <cell r="UK236">
            <v>0</v>
          </cell>
          <cell r="UL236">
            <v>0</v>
          </cell>
          <cell r="UM236">
            <v>0</v>
          </cell>
          <cell r="UN236">
            <v>0</v>
          </cell>
          <cell r="UO236"/>
          <cell r="UP236">
            <v>0</v>
          </cell>
          <cell r="UQ236">
            <v>0</v>
          </cell>
          <cell r="UR236"/>
          <cell r="US236">
            <v>0</v>
          </cell>
          <cell r="UT236">
            <v>0</v>
          </cell>
          <cell r="UU236">
            <v>0</v>
          </cell>
          <cell r="UV236">
            <v>0</v>
          </cell>
          <cell r="UW236">
            <v>3</v>
          </cell>
          <cell r="UX236">
            <v>0</v>
          </cell>
          <cell r="UY236">
            <v>3</v>
          </cell>
          <cell r="UZ236">
            <v>2</v>
          </cell>
          <cell r="VA236">
            <v>0</v>
          </cell>
          <cell r="VB236">
            <v>3</v>
          </cell>
          <cell r="VC236">
            <v>3</v>
          </cell>
          <cell r="VD236">
            <v>3</v>
          </cell>
          <cell r="VE236">
            <v>3</v>
          </cell>
          <cell r="VF236">
            <v>3</v>
          </cell>
          <cell r="VG236"/>
          <cell r="VH236">
            <v>0</v>
          </cell>
          <cell r="VI236">
            <v>3</v>
          </cell>
          <cell r="VJ236">
            <v>3</v>
          </cell>
          <cell r="VK236">
            <v>3</v>
          </cell>
          <cell r="VL236">
            <v>0</v>
          </cell>
          <cell r="VM236"/>
          <cell r="VN236">
            <v>0</v>
          </cell>
          <cell r="VO236">
            <v>0</v>
          </cell>
          <cell r="VP236"/>
          <cell r="VQ236">
            <v>0</v>
          </cell>
          <cell r="VR236">
            <v>0</v>
          </cell>
          <cell r="VS236">
            <v>0</v>
          </cell>
          <cell r="VT236">
            <v>0</v>
          </cell>
          <cell r="VU236">
            <v>0</v>
          </cell>
          <cell r="VV236">
            <v>0</v>
          </cell>
          <cell r="VW236">
            <v>0</v>
          </cell>
          <cell r="VX236"/>
          <cell r="VY236">
            <v>3</v>
          </cell>
          <cell r="VZ236">
            <v>3</v>
          </cell>
          <cell r="WA236"/>
          <cell r="WB236"/>
          <cell r="WC236">
            <v>0</v>
          </cell>
          <cell r="WD236">
            <v>0</v>
          </cell>
          <cell r="WE236">
            <v>0</v>
          </cell>
          <cell r="WF236"/>
          <cell r="WG236">
            <v>0</v>
          </cell>
          <cell r="WH236">
            <v>3</v>
          </cell>
          <cell r="WI236">
            <v>0</v>
          </cell>
          <cell r="WJ236"/>
          <cell r="WK236"/>
          <cell r="WL236">
            <v>3</v>
          </cell>
          <cell r="WM236">
            <v>0</v>
          </cell>
          <cell r="WN236">
            <v>0</v>
          </cell>
          <cell r="WO236">
            <v>0</v>
          </cell>
          <cell r="WP236"/>
          <cell r="WQ236"/>
          <cell r="WR236"/>
          <cell r="WS236">
            <v>0</v>
          </cell>
          <cell r="WT236">
            <v>0</v>
          </cell>
          <cell r="WU236">
            <v>0</v>
          </cell>
          <cell r="WV236">
            <v>0</v>
          </cell>
          <cell r="WW236">
            <v>0</v>
          </cell>
          <cell r="WX236">
            <v>0</v>
          </cell>
          <cell r="WY236">
            <v>0</v>
          </cell>
          <cell r="WZ236">
            <v>0</v>
          </cell>
          <cell r="XA236"/>
          <cell r="XB236">
            <v>0</v>
          </cell>
          <cell r="XC236"/>
          <cell r="XD236"/>
          <cell r="XE236"/>
          <cell r="XF236"/>
          <cell r="XG236"/>
          <cell r="XH236"/>
          <cell r="XI236">
            <v>0</v>
          </cell>
          <cell r="XJ236"/>
          <cell r="XK236">
            <v>0</v>
          </cell>
          <cell r="XL236">
            <v>0</v>
          </cell>
          <cell r="XM236"/>
          <cell r="XN236">
            <v>0</v>
          </cell>
          <cell r="XO236"/>
          <cell r="XP236">
            <v>0</v>
          </cell>
          <cell r="XQ236">
            <v>0</v>
          </cell>
          <cell r="XR236">
            <v>0</v>
          </cell>
          <cell r="XS236">
            <v>0</v>
          </cell>
          <cell r="XT236">
            <v>0</v>
          </cell>
          <cell r="XU236">
            <v>3</v>
          </cell>
          <cell r="XV236">
            <v>3</v>
          </cell>
        </row>
        <row r="237">
          <cell r="E237"/>
          <cell r="F237"/>
          <cell r="G237"/>
          <cell r="H237"/>
          <cell r="I237"/>
          <cell r="J237"/>
          <cell r="K237"/>
          <cell r="L237"/>
          <cell r="M237"/>
          <cell r="N237"/>
          <cell r="O237"/>
          <cell r="P237"/>
          <cell r="Q237"/>
          <cell r="R237"/>
          <cell r="S237"/>
          <cell r="T237"/>
          <cell r="U237"/>
          <cell r="V237"/>
          <cell r="W237"/>
          <cell r="X237"/>
          <cell r="Y237"/>
          <cell r="Z237"/>
          <cell r="AA237"/>
          <cell r="AB237"/>
          <cell r="AC237"/>
          <cell r="AD237"/>
          <cell r="AE237"/>
          <cell r="AF237"/>
          <cell r="AG237"/>
          <cell r="AH237"/>
          <cell r="AI237"/>
          <cell r="AJ237"/>
          <cell r="AK237"/>
          <cell r="AL237"/>
          <cell r="AM237"/>
          <cell r="AN237"/>
          <cell r="AO237"/>
          <cell r="AP237"/>
          <cell r="AQ237"/>
          <cell r="AR237"/>
          <cell r="AS237"/>
          <cell r="AT237"/>
          <cell r="AU237"/>
          <cell r="AV237"/>
          <cell r="AW237"/>
          <cell r="AX237"/>
          <cell r="AY237"/>
          <cell r="AZ237"/>
          <cell r="BA237"/>
          <cell r="BB237"/>
          <cell r="BC237"/>
          <cell r="BD237"/>
          <cell r="BE237"/>
          <cell r="BF237"/>
          <cell r="BG237"/>
          <cell r="BH237"/>
          <cell r="BI237"/>
          <cell r="BJ237"/>
          <cell r="BK237"/>
          <cell r="BL237"/>
          <cell r="BM237"/>
          <cell r="BN237"/>
          <cell r="BO237"/>
          <cell r="BP237"/>
          <cell r="BQ237"/>
          <cell r="BR237"/>
          <cell r="BS237"/>
          <cell r="BT237"/>
          <cell r="BU237"/>
          <cell r="BV237"/>
          <cell r="BW237"/>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cell r="CW237"/>
          <cell r="CX237"/>
          <cell r="CY237"/>
          <cell r="CZ237"/>
          <cell r="DA237"/>
          <cell r="DB237"/>
          <cell r="DC237"/>
          <cell r="DD237"/>
          <cell r="DE237"/>
          <cell r="DF237"/>
          <cell r="DG237"/>
          <cell r="DH237"/>
          <cell r="DI237"/>
          <cell r="DJ237"/>
          <cell r="DK237"/>
          <cell r="DL237"/>
          <cell r="DM237"/>
          <cell r="DN237"/>
          <cell r="DO237"/>
          <cell r="DP237"/>
          <cell r="DQ237"/>
          <cell r="DR237"/>
          <cell r="DS237"/>
          <cell r="DT237"/>
          <cell r="DU237"/>
          <cell r="DV237"/>
          <cell r="DW237"/>
          <cell r="DX237"/>
          <cell r="DY237"/>
          <cell r="DZ237"/>
          <cell r="EA237"/>
          <cell r="EB237"/>
          <cell r="EC237"/>
          <cell r="ED237"/>
          <cell r="EE237"/>
          <cell r="EF237"/>
          <cell r="EG237"/>
          <cell r="EH237"/>
          <cell r="EI237"/>
          <cell r="EJ237"/>
          <cell r="EK237"/>
          <cell r="EL237"/>
          <cell r="EM237"/>
          <cell r="EN237"/>
          <cell r="EO237"/>
          <cell r="EP237"/>
          <cell r="EQ237"/>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cell r="FW237"/>
          <cell r="FX237"/>
          <cell r="FY237"/>
          <cell r="FZ237"/>
          <cell r="GA237"/>
          <cell r="GB237"/>
          <cell r="GC237"/>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cell r="HN237"/>
          <cell r="HO237"/>
          <cell r="HP237"/>
          <cell r="HQ237"/>
          <cell r="HR237"/>
          <cell r="HS237"/>
          <cell r="HT237"/>
          <cell r="HU237"/>
          <cell r="HV237"/>
          <cell r="HW237"/>
          <cell r="HX237"/>
          <cell r="HY237"/>
          <cell r="HZ237"/>
          <cell r="IA237"/>
          <cell r="IB237"/>
          <cell r="IC237"/>
          <cell r="ID237"/>
          <cell r="IE237"/>
          <cell r="IF237"/>
          <cell r="IG237"/>
          <cell r="IH237"/>
          <cell r="II237"/>
          <cell r="IJ237"/>
          <cell r="IK237"/>
          <cell r="IL237"/>
          <cell r="IM237"/>
          <cell r="IN237"/>
          <cell r="IO237"/>
          <cell r="IP237"/>
          <cell r="IQ237"/>
          <cell r="IR237"/>
          <cell r="IS237"/>
          <cell r="IT237"/>
          <cell r="IU237"/>
          <cell r="IV237"/>
          <cell r="IW237"/>
          <cell r="IX237"/>
          <cell r="IY237"/>
          <cell r="IZ237"/>
          <cell r="JA237"/>
          <cell r="JB237"/>
          <cell r="JC237"/>
          <cell r="JD237"/>
          <cell r="JE237"/>
          <cell r="JF237"/>
          <cell r="JG237"/>
          <cell r="JH237"/>
          <cell r="JI237"/>
          <cell r="JJ237"/>
          <cell r="JK237"/>
          <cell r="JL237"/>
          <cell r="JM237"/>
          <cell r="JN237"/>
          <cell r="JO237"/>
          <cell r="JP237"/>
          <cell r="JQ237"/>
          <cell r="JR237"/>
          <cell r="JS237"/>
          <cell r="JT237"/>
          <cell r="JU237"/>
          <cell r="JV237"/>
          <cell r="JW237"/>
          <cell r="JX237"/>
          <cell r="JY237"/>
          <cell r="JZ237"/>
          <cell r="KA237"/>
          <cell r="KB237"/>
          <cell r="KC237"/>
          <cell r="KD237"/>
          <cell r="KE237"/>
          <cell r="KF237"/>
          <cell r="KG237"/>
          <cell r="KH237"/>
          <cell r="KI237"/>
          <cell r="KJ237"/>
          <cell r="KK237"/>
          <cell r="KL237"/>
          <cell r="KM237"/>
          <cell r="KN237"/>
          <cell r="KO237"/>
          <cell r="KP237"/>
          <cell r="KQ237"/>
          <cell r="KR237"/>
          <cell r="KS237"/>
          <cell r="KT237"/>
          <cell r="KU237"/>
          <cell r="KV237"/>
          <cell r="KW237"/>
          <cell r="KX237"/>
          <cell r="KY237"/>
          <cell r="KZ237"/>
          <cell r="LA237"/>
          <cell r="LB237"/>
          <cell r="LC237"/>
          <cell r="LD237"/>
          <cell r="LE237"/>
          <cell r="LF237"/>
          <cell r="LG237"/>
          <cell r="LH237"/>
          <cell r="LI237"/>
          <cell r="LJ237"/>
          <cell r="LK237"/>
          <cell r="LL237"/>
          <cell r="LM237"/>
          <cell r="LN237"/>
          <cell r="LO237"/>
          <cell r="LP237"/>
          <cell r="LQ237"/>
          <cell r="LR237"/>
          <cell r="LS237"/>
          <cell r="LT237"/>
          <cell r="LU237"/>
          <cell r="LV237"/>
          <cell r="LW237"/>
          <cell r="LX237"/>
          <cell r="LY237"/>
          <cell r="LZ237"/>
          <cell r="MA237"/>
          <cell r="MB237"/>
          <cell r="MC237"/>
          <cell r="MD237"/>
          <cell r="ME237"/>
          <cell r="MF237"/>
          <cell r="MG237"/>
          <cell r="MH237"/>
          <cell r="MI237"/>
          <cell r="MJ237"/>
          <cell r="MK237"/>
          <cell r="ML237"/>
          <cell r="MM237"/>
          <cell r="MN237"/>
          <cell r="MO237"/>
          <cell r="MP237"/>
          <cell r="MQ237"/>
          <cell r="MR237"/>
          <cell r="MS237"/>
          <cell r="MT237"/>
          <cell r="MU237"/>
          <cell r="MV237"/>
          <cell r="MW237"/>
          <cell r="MX237"/>
          <cell r="MY237"/>
          <cell r="MZ237"/>
          <cell r="NA237"/>
          <cell r="NB237"/>
          <cell r="NC237"/>
          <cell r="ND237"/>
          <cell r="NE237"/>
          <cell r="NF237"/>
          <cell r="NG237"/>
          <cell r="NH237"/>
          <cell r="NI237"/>
          <cell r="NJ237"/>
          <cell r="NK237"/>
          <cell r="NL237"/>
          <cell r="NM237"/>
          <cell r="NN237"/>
          <cell r="NO237"/>
          <cell r="NP237"/>
          <cell r="NQ237"/>
          <cell r="NR237"/>
          <cell r="NS237"/>
          <cell r="NT237"/>
          <cell r="NU237"/>
          <cell r="NV237"/>
          <cell r="NW237"/>
          <cell r="NX237"/>
          <cell r="NY237"/>
          <cell r="NZ237"/>
          <cell r="OA237"/>
          <cell r="OB237"/>
          <cell r="OC237"/>
          <cell r="OD237"/>
          <cell r="OE237"/>
          <cell r="OF237"/>
          <cell r="OG237"/>
          <cell r="OH237"/>
          <cell r="OI237"/>
          <cell r="OJ237"/>
          <cell r="OK237"/>
          <cell r="OL237"/>
          <cell r="OM237"/>
          <cell r="ON237"/>
          <cell r="OO237"/>
          <cell r="OP237"/>
          <cell r="OQ237"/>
          <cell r="OR237"/>
          <cell r="OS237"/>
          <cell r="OT237"/>
          <cell r="OU237"/>
          <cell r="OV237"/>
          <cell r="OW237"/>
          <cell r="OX237"/>
          <cell r="OY237"/>
          <cell r="OZ237"/>
          <cell r="PA237"/>
          <cell r="PB237"/>
          <cell r="PC237"/>
          <cell r="PD237"/>
          <cell r="PE237"/>
          <cell r="PF237"/>
          <cell r="PG237"/>
          <cell r="PH237"/>
          <cell r="PI237"/>
          <cell r="PJ237"/>
          <cell r="PK237"/>
          <cell r="PL237"/>
          <cell r="PM237"/>
          <cell r="PN237"/>
          <cell r="PO237"/>
          <cell r="PP237"/>
          <cell r="PQ237"/>
          <cell r="PR237"/>
          <cell r="PS237"/>
          <cell r="PT237"/>
          <cell r="PU237"/>
          <cell r="PV237"/>
          <cell r="PW237"/>
          <cell r="PX237"/>
          <cell r="PY237"/>
          <cell r="PZ237"/>
          <cell r="QA237"/>
          <cell r="QB237"/>
          <cell r="QC237"/>
          <cell r="QD237"/>
          <cell r="QE237"/>
          <cell r="QF237"/>
          <cell r="QG237"/>
          <cell r="QH237"/>
          <cell r="QI237"/>
          <cell r="QJ237"/>
          <cell r="QK237"/>
          <cell r="QL237"/>
          <cell r="QM237"/>
          <cell r="QN237"/>
          <cell r="QO237"/>
          <cell r="QP237"/>
          <cell r="QQ237"/>
          <cell r="QR237"/>
          <cell r="QS237"/>
          <cell r="QT237"/>
          <cell r="QU237"/>
          <cell r="QV237"/>
          <cell r="QW237"/>
          <cell r="QX237"/>
          <cell r="QY237"/>
          <cell r="QZ237"/>
          <cell r="RA237"/>
          <cell r="RB237"/>
          <cell r="RC237"/>
          <cell r="RD237"/>
          <cell r="RE237"/>
          <cell r="RF237"/>
          <cell r="RG237"/>
          <cell r="RH237"/>
          <cell r="RI237"/>
          <cell r="RJ237"/>
          <cell r="RK237"/>
          <cell r="RL237"/>
          <cell r="RM237"/>
          <cell r="RN237"/>
          <cell r="RO237"/>
          <cell r="RP237"/>
          <cell r="RQ237"/>
          <cell r="RR237"/>
          <cell r="RS237"/>
          <cell r="RT237"/>
          <cell r="RU237"/>
          <cell r="RV237"/>
          <cell r="RW237"/>
          <cell r="RX237"/>
          <cell r="RY237"/>
          <cell r="RZ237"/>
          <cell r="SA237"/>
          <cell r="SB237"/>
          <cell r="SC237"/>
          <cell r="SD237"/>
          <cell r="SE237"/>
          <cell r="SF237"/>
          <cell r="SG237"/>
          <cell r="SH237"/>
          <cell r="SI237"/>
          <cell r="SJ237"/>
          <cell r="SK237"/>
          <cell r="SL237"/>
          <cell r="SM237"/>
          <cell r="SN237"/>
          <cell r="SO237"/>
          <cell r="SP237"/>
          <cell r="SQ237"/>
          <cell r="SR237"/>
          <cell r="SS237"/>
          <cell r="ST237"/>
          <cell r="SU237"/>
          <cell r="SV237"/>
          <cell r="SW237"/>
          <cell r="SX237"/>
          <cell r="SY237"/>
          <cell r="SZ237"/>
          <cell r="TA237"/>
          <cell r="TB237"/>
          <cell r="TC237"/>
          <cell r="TD237"/>
          <cell r="TE237"/>
          <cell r="TF237"/>
          <cell r="TG237"/>
          <cell r="TH237"/>
          <cell r="TI237"/>
          <cell r="TJ237"/>
          <cell r="TK237"/>
          <cell r="TL237"/>
          <cell r="TM237"/>
          <cell r="TN237"/>
          <cell r="TO237"/>
          <cell r="TP237"/>
          <cell r="TQ237"/>
          <cell r="TR237"/>
          <cell r="TS237"/>
          <cell r="TT237"/>
          <cell r="TU237"/>
          <cell r="TV237"/>
          <cell r="TW237"/>
          <cell r="TX237"/>
          <cell r="TY237"/>
          <cell r="TZ237"/>
          <cell r="UA237"/>
          <cell r="UB237"/>
          <cell r="UC237"/>
          <cell r="UD237"/>
          <cell r="UE237"/>
          <cell r="UF237"/>
          <cell r="UG237"/>
          <cell r="UH237"/>
          <cell r="UI237"/>
          <cell r="UJ237"/>
          <cell r="UK237"/>
          <cell r="UL237"/>
          <cell r="UM237"/>
          <cell r="UN237"/>
          <cell r="UO237"/>
          <cell r="UP237"/>
          <cell r="UQ237"/>
          <cell r="UR237"/>
          <cell r="US237"/>
          <cell r="UT237"/>
          <cell r="UU237"/>
          <cell r="UV237"/>
          <cell r="UW237"/>
          <cell r="UX237"/>
          <cell r="UY237"/>
          <cell r="UZ237"/>
          <cell r="VA237"/>
          <cell r="VB237"/>
          <cell r="VC237"/>
          <cell r="VD237"/>
          <cell r="VE237"/>
          <cell r="VF237"/>
          <cell r="VG237"/>
          <cell r="VH237"/>
          <cell r="VI237"/>
          <cell r="VJ237"/>
          <cell r="VK237"/>
          <cell r="VL237"/>
          <cell r="VM237"/>
          <cell r="VN237"/>
          <cell r="VO237"/>
          <cell r="VP237"/>
          <cell r="VQ237"/>
          <cell r="VR237"/>
          <cell r="VS237"/>
          <cell r="VT237"/>
          <cell r="VU237"/>
          <cell r="VV237"/>
          <cell r="VW237"/>
          <cell r="VX237"/>
          <cell r="VY237"/>
          <cell r="VZ237"/>
          <cell r="WA237"/>
          <cell r="WB237"/>
          <cell r="WC237"/>
          <cell r="WD237"/>
          <cell r="WE237"/>
          <cell r="WF237"/>
          <cell r="WG237"/>
          <cell r="WH237"/>
          <cell r="WI237"/>
          <cell r="WJ237"/>
          <cell r="WK237"/>
          <cell r="WL237"/>
          <cell r="WM237"/>
          <cell r="WN237"/>
          <cell r="WO237"/>
          <cell r="WP237"/>
          <cell r="WQ237"/>
          <cell r="WR237"/>
          <cell r="WS237"/>
          <cell r="WT237"/>
          <cell r="WU237"/>
          <cell r="WV237"/>
          <cell r="WW237"/>
          <cell r="WX237"/>
          <cell r="WY237"/>
          <cell r="WZ237"/>
          <cell r="XA237"/>
          <cell r="XB237"/>
          <cell r="XC237"/>
          <cell r="XD237"/>
          <cell r="XE237"/>
          <cell r="XF237"/>
          <cell r="XG237"/>
          <cell r="XH237"/>
          <cell r="XI237"/>
          <cell r="XJ237"/>
          <cell r="XK237"/>
          <cell r="XL237"/>
          <cell r="XM237"/>
          <cell r="XN237"/>
          <cell r="XO237"/>
          <cell r="XP237"/>
          <cell r="XQ237"/>
          <cell r="XR237"/>
          <cell r="XS237"/>
          <cell r="XT237"/>
          <cell r="XU237"/>
          <cell r="XV237"/>
        </row>
        <row r="238">
          <cell r="E238"/>
          <cell r="F238"/>
          <cell r="G238"/>
          <cell r="H238"/>
          <cell r="I238"/>
          <cell r="J238"/>
          <cell r="K238"/>
          <cell r="L238"/>
          <cell r="M238"/>
          <cell r="N238"/>
          <cell r="O238"/>
          <cell r="P238"/>
          <cell r="Q238"/>
          <cell r="R238"/>
          <cell r="S238"/>
          <cell r="T238"/>
          <cell r="U238"/>
          <cell r="V238"/>
          <cell r="W238"/>
          <cell r="X238"/>
          <cell r="Y238"/>
          <cell r="Z238"/>
          <cell r="AA238"/>
          <cell r="AB238"/>
          <cell r="AC238"/>
          <cell r="AD238"/>
          <cell r="AE238"/>
          <cell r="AF238"/>
          <cell r="AG238"/>
          <cell r="AH238"/>
          <cell r="AI238"/>
          <cell r="AJ238"/>
          <cell r="AK238"/>
          <cell r="AL238"/>
          <cell r="AM238"/>
          <cell r="AN238"/>
          <cell r="AO238"/>
          <cell r="AP238"/>
          <cell r="AQ238"/>
          <cell r="AR238"/>
          <cell r="AS238"/>
          <cell r="AT238"/>
          <cell r="AU238"/>
          <cell r="AV238"/>
          <cell r="AW238"/>
          <cell r="AX238"/>
          <cell r="AY238"/>
          <cell r="AZ238"/>
          <cell r="BA238"/>
          <cell r="BB238"/>
          <cell r="BC238"/>
          <cell r="BD238"/>
          <cell r="BE238"/>
          <cell r="BF238"/>
          <cell r="BG238"/>
          <cell r="BH238"/>
          <cell r="BI238"/>
          <cell r="BJ238"/>
          <cell r="BK238"/>
          <cell r="BL238"/>
          <cell r="BM238"/>
          <cell r="BN238"/>
          <cell r="BO238"/>
          <cell r="BP238"/>
          <cell r="BQ238"/>
          <cell r="BR238"/>
          <cell r="BS238"/>
          <cell r="BT238"/>
          <cell r="BU238"/>
          <cell r="BV238"/>
          <cell r="BW238"/>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cell r="CW238"/>
          <cell r="CX238"/>
          <cell r="CY238"/>
          <cell r="CZ238"/>
          <cell r="DA238"/>
          <cell r="DB238"/>
          <cell r="DC238"/>
          <cell r="DD238"/>
          <cell r="DE238"/>
          <cell r="DF238"/>
          <cell r="DG238"/>
          <cell r="DH238"/>
          <cell r="DI238"/>
          <cell r="DJ238"/>
          <cell r="DK238"/>
          <cell r="DL238"/>
          <cell r="DM238"/>
          <cell r="DN238"/>
          <cell r="DO238"/>
          <cell r="DP238"/>
          <cell r="DQ238"/>
          <cell r="DR238"/>
          <cell r="DS238"/>
          <cell r="DT238"/>
          <cell r="DU238"/>
          <cell r="DV238"/>
          <cell r="DW238"/>
          <cell r="DX238"/>
          <cell r="DY238"/>
          <cell r="DZ238"/>
          <cell r="EA238"/>
          <cell r="EB238"/>
          <cell r="EC238"/>
          <cell r="ED238"/>
          <cell r="EE238"/>
          <cell r="EF238"/>
          <cell r="EG238"/>
          <cell r="EH238"/>
          <cell r="EI238"/>
          <cell r="EJ238"/>
          <cell r="EK238"/>
          <cell r="EL238"/>
          <cell r="EM238"/>
          <cell r="EN238"/>
          <cell r="EO238"/>
          <cell r="EP238"/>
          <cell r="EQ238"/>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cell r="HG238"/>
          <cell r="HH238"/>
          <cell r="HI238"/>
          <cell r="HJ238"/>
          <cell r="HK238"/>
          <cell r="HL238"/>
          <cell r="HM238"/>
          <cell r="HN238"/>
          <cell r="HO238"/>
          <cell r="HP238"/>
          <cell r="HQ238"/>
          <cell r="HR238"/>
          <cell r="HS238"/>
          <cell r="HT238"/>
          <cell r="HU238"/>
          <cell r="HV238"/>
          <cell r="HW238"/>
          <cell r="HX238"/>
          <cell r="HY238"/>
          <cell r="HZ238"/>
          <cell r="IA238"/>
          <cell r="IB238"/>
          <cell r="IC238">
            <v>9</v>
          </cell>
          <cell r="ID238">
            <v>9</v>
          </cell>
          <cell r="IE238">
            <v>6</v>
          </cell>
          <cell r="IF238">
            <v>6</v>
          </cell>
          <cell r="IG238">
            <v>6</v>
          </cell>
          <cell r="IH238">
            <v>4</v>
          </cell>
          <cell r="II238"/>
          <cell r="IJ238"/>
          <cell r="IK238"/>
          <cell r="IL238"/>
          <cell r="IM238">
            <v>7</v>
          </cell>
          <cell r="IN238"/>
          <cell r="IO238">
            <v>3</v>
          </cell>
          <cell r="IP238">
            <v>6</v>
          </cell>
          <cell r="IQ238">
            <v>12</v>
          </cell>
          <cell r="IR238">
            <v>9</v>
          </cell>
          <cell r="IS238">
            <v>8</v>
          </cell>
          <cell r="IT238">
            <v>9</v>
          </cell>
          <cell r="IU238">
            <v>7</v>
          </cell>
          <cell r="IV238">
            <v>12</v>
          </cell>
          <cell r="IW238"/>
          <cell r="IX238">
            <v>9</v>
          </cell>
          <cell r="IY238">
            <v>9</v>
          </cell>
          <cell r="IZ238">
            <v>14</v>
          </cell>
          <cell r="JA238">
            <v>9</v>
          </cell>
          <cell r="JB238"/>
          <cell r="JC238"/>
          <cell r="JD238"/>
          <cell r="JE238"/>
          <cell r="JF238"/>
          <cell r="JG238"/>
          <cell r="JH238"/>
          <cell r="JI238"/>
          <cell r="JJ238"/>
          <cell r="JK238"/>
          <cell r="JL238"/>
          <cell r="JM238"/>
          <cell r="JN238"/>
          <cell r="JO238"/>
          <cell r="JP238"/>
          <cell r="JQ238"/>
          <cell r="JR238"/>
          <cell r="JS238"/>
          <cell r="JT238"/>
          <cell r="JU238"/>
          <cell r="JV238"/>
          <cell r="JW238"/>
          <cell r="JX238"/>
          <cell r="JY238"/>
          <cell r="JZ238"/>
          <cell r="KA238"/>
          <cell r="KB238"/>
          <cell r="KC238"/>
          <cell r="KD238"/>
          <cell r="KE238"/>
          <cell r="KF238"/>
          <cell r="KG238"/>
          <cell r="KH238"/>
          <cell r="KI238"/>
          <cell r="KJ238"/>
          <cell r="KK238"/>
          <cell r="KL238"/>
          <cell r="KM238"/>
          <cell r="KN238"/>
          <cell r="KO238"/>
          <cell r="KP238"/>
          <cell r="KQ238"/>
          <cell r="KR238"/>
          <cell r="KS238"/>
          <cell r="KT238"/>
          <cell r="KU238"/>
          <cell r="KV238"/>
          <cell r="KW238"/>
          <cell r="KX238"/>
          <cell r="KY238"/>
          <cell r="KZ238"/>
          <cell r="LA238"/>
          <cell r="LB238"/>
          <cell r="LC238"/>
          <cell r="LD238"/>
          <cell r="LE238"/>
          <cell r="LF238"/>
          <cell r="LG238"/>
          <cell r="LH238"/>
          <cell r="LI238"/>
          <cell r="LJ238"/>
          <cell r="LK238"/>
          <cell r="LL238"/>
          <cell r="LM238"/>
          <cell r="LN238"/>
          <cell r="LO238"/>
          <cell r="LP238"/>
          <cell r="LQ238"/>
          <cell r="LR238"/>
          <cell r="LS238"/>
          <cell r="LT238"/>
          <cell r="LU238"/>
          <cell r="LV238"/>
          <cell r="LW238"/>
          <cell r="LX238"/>
          <cell r="LY238"/>
          <cell r="LZ238"/>
          <cell r="MA238"/>
          <cell r="MB238"/>
          <cell r="MC238"/>
          <cell r="MD238"/>
          <cell r="ME238"/>
          <cell r="MF238"/>
          <cell r="MG238"/>
          <cell r="MH238"/>
          <cell r="MI238"/>
          <cell r="MJ238"/>
          <cell r="MK238"/>
          <cell r="ML238"/>
          <cell r="MM238"/>
          <cell r="MN238"/>
          <cell r="MO238"/>
          <cell r="MP238"/>
          <cell r="MQ238"/>
          <cell r="MR238"/>
          <cell r="MS238"/>
          <cell r="MT238"/>
          <cell r="MU238"/>
          <cell r="MV238"/>
          <cell r="MW238"/>
          <cell r="MX238"/>
          <cell r="MY238"/>
          <cell r="MZ238"/>
          <cell r="NA238"/>
          <cell r="NB238"/>
          <cell r="NC238"/>
          <cell r="ND238"/>
          <cell r="NE238"/>
          <cell r="NF238"/>
          <cell r="NG238"/>
          <cell r="NH238"/>
          <cell r="NI238"/>
          <cell r="NJ238"/>
          <cell r="NK238"/>
          <cell r="NL238"/>
          <cell r="NM238"/>
          <cell r="NN238"/>
          <cell r="NO238"/>
          <cell r="NP238"/>
          <cell r="NQ238"/>
          <cell r="NR238"/>
          <cell r="NS238"/>
          <cell r="NT238"/>
          <cell r="NU238"/>
          <cell r="NV238"/>
          <cell r="NW238"/>
          <cell r="NX238"/>
          <cell r="NY238"/>
          <cell r="NZ238"/>
          <cell r="OA238"/>
          <cell r="OB238"/>
          <cell r="OC238"/>
          <cell r="OD238"/>
          <cell r="OE238"/>
          <cell r="OF238"/>
          <cell r="OG238"/>
          <cell r="OH238"/>
          <cell r="OI238"/>
          <cell r="OJ238"/>
          <cell r="OK238"/>
          <cell r="OL238"/>
          <cell r="OM238"/>
          <cell r="ON238"/>
          <cell r="OO238"/>
          <cell r="OP238"/>
          <cell r="OQ238"/>
          <cell r="OR238"/>
          <cell r="OS238"/>
          <cell r="OT238"/>
          <cell r="OU238"/>
          <cell r="OV238"/>
          <cell r="OW238"/>
          <cell r="OX238"/>
          <cell r="OY238"/>
          <cell r="OZ238"/>
          <cell r="PA238"/>
          <cell r="PB238"/>
          <cell r="PC238"/>
          <cell r="PD238"/>
          <cell r="PE238"/>
          <cell r="PF238"/>
          <cell r="PG238"/>
          <cell r="PH238"/>
          <cell r="PI238"/>
          <cell r="PJ238"/>
          <cell r="PK238"/>
          <cell r="PL238"/>
          <cell r="PM238"/>
          <cell r="PN238"/>
          <cell r="PO238"/>
          <cell r="PP238"/>
          <cell r="PQ238"/>
          <cell r="PR238"/>
          <cell r="PS238"/>
          <cell r="PT238"/>
          <cell r="PU238"/>
          <cell r="PV238"/>
          <cell r="PW238"/>
          <cell r="PX238"/>
          <cell r="PY238"/>
          <cell r="PZ238"/>
          <cell r="QA238"/>
          <cell r="QB238"/>
          <cell r="QC238"/>
          <cell r="QD238"/>
          <cell r="QE238"/>
          <cell r="QF238"/>
          <cell r="QG238"/>
          <cell r="QH238"/>
          <cell r="QI238"/>
          <cell r="QJ238"/>
          <cell r="QK238"/>
          <cell r="QL238"/>
          <cell r="QM238"/>
          <cell r="QN238"/>
          <cell r="QO238"/>
          <cell r="QP238"/>
          <cell r="QQ238"/>
          <cell r="QR238"/>
          <cell r="QS238"/>
          <cell r="QT238"/>
          <cell r="QU238"/>
          <cell r="QV238"/>
          <cell r="QW238"/>
          <cell r="QX238"/>
          <cell r="QY238"/>
          <cell r="QZ238"/>
          <cell r="RA238"/>
          <cell r="RB238"/>
          <cell r="RC238"/>
          <cell r="RD238"/>
          <cell r="RE238"/>
          <cell r="RF238"/>
          <cell r="RG238"/>
          <cell r="RH238"/>
          <cell r="RI238"/>
          <cell r="RJ238"/>
          <cell r="RK238"/>
          <cell r="RL238"/>
          <cell r="RM238"/>
          <cell r="RN238"/>
          <cell r="RO238"/>
          <cell r="RP238"/>
          <cell r="RQ238"/>
          <cell r="RR238"/>
          <cell r="RS238"/>
          <cell r="RT238"/>
          <cell r="RU238"/>
          <cell r="RV238"/>
          <cell r="RW238"/>
          <cell r="RX238"/>
          <cell r="RY238"/>
          <cell r="RZ238"/>
          <cell r="SA238"/>
          <cell r="SB238"/>
          <cell r="SC238"/>
          <cell r="SD238"/>
          <cell r="SE238"/>
          <cell r="SF238"/>
          <cell r="SG238"/>
          <cell r="SH238"/>
          <cell r="SI238"/>
          <cell r="SJ238"/>
          <cell r="SK238"/>
          <cell r="SL238"/>
          <cell r="SM238"/>
          <cell r="SN238"/>
          <cell r="SO238"/>
          <cell r="SP238"/>
          <cell r="SQ238"/>
          <cell r="SR238"/>
          <cell r="SS238"/>
          <cell r="ST238"/>
          <cell r="SU238"/>
          <cell r="SV238"/>
          <cell r="SW238"/>
          <cell r="SX238"/>
          <cell r="SY238"/>
          <cell r="SZ238"/>
          <cell r="TA238"/>
          <cell r="TB238"/>
          <cell r="TC238"/>
          <cell r="TD238"/>
          <cell r="TE238"/>
          <cell r="TF238"/>
          <cell r="TG238"/>
          <cell r="TH238"/>
          <cell r="TI238"/>
          <cell r="TJ238"/>
          <cell r="TK238"/>
          <cell r="TL238"/>
          <cell r="TM238"/>
          <cell r="TN238"/>
          <cell r="TO238"/>
          <cell r="TP238"/>
          <cell r="TQ238"/>
          <cell r="TR238"/>
          <cell r="TS238"/>
          <cell r="TT238"/>
          <cell r="TU238"/>
          <cell r="TV238"/>
          <cell r="TW238"/>
          <cell r="TX238"/>
          <cell r="TY238"/>
          <cell r="TZ238"/>
          <cell r="UA238"/>
          <cell r="UB238"/>
          <cell r="UC238"/>
          <cell r="UD238"/>
          <cell r="UE238"/>
          <cell r="UF238"/>
          <cell r="UG238"/>
          <cell r="UH238"/>
          <cell r="UI238"/>
          <cell r="UJ238"/>
          <cell r="UK238"/>
          <cell r="UL238"/>
          <cell r="UM238"/>
          <cell r="UN238"/>
          <cell r="UO238"/>
          <cell r="UP238"/>
          <cell r="UQ238"/>
          <cell r="UR238"/>
          <cell r="US238">
            <v>10</v>
          </cell>
          <cell r="UT238">
            <v>9</v>
          </cell>
          <cell r="UU238">
            <v>9</v>
          </cell>
          <cell r="UV238">
            <v>9</v>
          </cell>
          <cell r="UW238"/>
          <cell r="UX238"/>
          <cell r="UY238"/>
          <cell r="UZ238"/>
          <cell r="VA238"/>
          <cell r="VB238"/>
          <cell r="VC238"/>
          <cell r="VD238"/>
          <cell r="VE238"/>
          <cell r="VF238"/>
          <cell r="VG238"/>
          <cell r="VH238"/>
          <cell r="VI238"/>
          <cell r="VJ238"/>
          <cell r="VK238"/>
          <cell r="VL238"/>
          <cell r="VM238"/>
          <cell r="VN238"/>
          <cell r="VO238"/>
          <cell r="VP238"/>
          <cell r="VQ238"/>
          <cell r="VR238"/>
          <cell r="VS238"/>
          <cell r="VT238"/>
          <cell r="VU238"/>
          <cell r="VV238"/>
          <cell r="VW238"/>
          <cell r="VX238"/>
          <cell r="VY238"/>
          <cell r="VZ238"/>
          <cell r="WA238"/>
          <cell r="WB238"/>
          <cell r="WC238"/>
          <cell r="WD238"/>
          <cell r="WE238"/>
          <cell r="WF238"/>
          <cell r="WG238"/>
          <cell r="WH238"/>
          <cell r="WI238"/>
          <cell r="WJ238"/>
          <cell r="WK238"/>
          <cell r="WL238"/>
          <cell r="WM238"/>
          <cell r="WN238"/>
          <cell r="WO238"/>
          <cell r="WP238"/>
          <cell r="WQ238"/>
          <cell r="WR238"/>
          <cell r="WS238"/>
          <cell r="WT238"/>
          <cell r="WU238"/>
          <cell r="WV238"/>
          <cell r="WW238"/>
          <cell r="WX238"/>
          <cell r="WY238"/>
          <cell r="WZ238"/>
          <cell r="XA238"/>
          <cell r="XB238"/>
          <cell r="XC238"/>
          <cell r="XD238"/>
          <cell r="XE238"/>
          <cell r="XF238"/>
          <cell r="XG238"/>
          <cell r="XH238"/>
          <cell r="XI238"/>
          <cell r="XJ238"/>
          <cell r="XK238"/>
          <cell r="XL238"/>
          <cell r="XM238"/>
          <cell r="XN238"/>
          <cell r="XO238"/>
          <cell r="XP238"/>
          <cell r="XQ238"/>
          <cell r="XR238"/>
          <cell r="XS238"/>
          <cell r="XT238"/>
          <cell r="XU238"/>
          <cell r="XV238"/>
        </row>
        <row r="239">
          <cell r="E239"/>
          <cell r="F239"/>
          <cell r="G239"/>
          <cell r="H239"/>
          <cell r="I239"/>
          <cell r="J239"/>
          <cell r="K239"/>
          <cell r="L239"/>
          <cell r="M239"/>
          <cell r="N239"/>
          <cell r="O239"/>
          <cell r="P239"/>
          <cell r="Q239"/>
          <cell r="R239"/>
          <cell r="S239"/>
          <cell r="T239"/>
          <cell r="U239"/>
          <cell r="V239"/>
          <cell r="W239"/>
          <cell r="X239"/>
          <cell r="Y239"/>
          <cell r="Z239"/>
          <cell r="AA239"/>
          <cell r="AB239"/>
          <cell r="AC239"/>
          <cell r="AD239"/>
          <cell r="AE239"/>
          <cell r="AF239"/>
          <cell r="AG239"/>
          <cell r="AH239"/>
          <cell r="AI239"/>
          <cell r="AJ239"/>
          <cell r="AK239"/>
          <cell r="AL239"/>
          <cell r="AM239"/>
          <cell r="AN239"/>
          <cell r="AO239"/>
          <cell r="AP239"/>
          <cell r="AQ239"/>
          <cell r="AR239"/>
          <cell r="AS239"/>
          <cell r="AT239"/>
          <cell r="AU239"/>
          <cell r="AV239"/>
          <cell r="AW239"/>
          <cell r="AX239"/>
          <cell r="AY239"/>
          <cell r="AZ239"/>
          <cell r="BA239"/>
          <cell r="BB239"/>
          <cell r="BC239"/>
          <cell r="BD239"/>
          <cell r="BE239"/>
          <cell r="BF239"/>
          <cell r="BG239"/>
          <cell r="BH239"/>
          <cell r="BI239"/>
          <cell r="BJ239"/>
          <cell r="BK239"/>
          <cell r="BL239"/>
          <cell r="BM239"/>
          <cell r="BN239"/>
          <cell r="BO239"/>
          <cell r="BP239"/>
          <cell r="BQ239"/>
          <cell r="BR239"/>
          <cell r="BS239"/>
          <cell r="BT239"/>
          <cell r="BU239"/>
          <cell r="BV239"/>
          <cell r="BW239"/>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cell r="CW239"/>
          <cell r="CX239"/>
          <cell r="CY239"/>
          <cell r="CZ239"/>
          <cell r="DA239"/>
          <cell r="DB239"/>
          <cell r="DC239"/>
          <cell r="DD239"/>
          <cell r="DE239"/>
          <cell r="DF239"/>
          <cell r="DG239"/>
          <cell r="DH239"/>
          <cell r="DI239"/>
          <cell r="DJ239"/>
          <cell r="DK239"/>
          <cell r="DL239"/>
          <cell r="DM239"/>
          <cell r="DN239"/>
          <cell r="DO239"/>
          <cell r="DP239"/>
          <cell r="DQ239"/>
          <cell r="DR239"/>
          <cell r="DS239"/>
          <cell r="DT239"/>
          <cell r="DU239"/>
          <cell r="DV239"/>
          <cell r="DW239"/>
          <cell r="DX239"/>
          <cell r="DY239"/>
          <cell r="DZ239"/>
          <cell r="EA239"/>
          <cell r="EB239"/>
          <cell r="EC239"/>
          <cell r="ED239"/>
          <cell r="EE239"/>
          <cell r="EF239"/>
          <cell r="EG239"/>
          <cell r="EH239"/>
          <cell r="EI239"/>
          <cell r="EJ239"/>
          <cell r="EK239"/>
          <cell r="EL239"/>
          <cell r="EM239"/>
          <cell r="EN239"/>
          <cell r="EO239"/>
          <cell r="EP239"/>
          <cell r="EQ239"/>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cell r="HG239"/>
          <cell r="HH239"/>
          <cell r="HI239"/>
          <cell r="HJ239"/>
          <cell r="HK239"/>
          <cell r="HL239"/>
          <cell r="HM239"/>
          <cell r="HN239"/>
          <cell r="HO239"/>
          <cell r="HP239"/>
          <cell r="HQ239"/>
          <cell r="HR239"/>
          <cell r="HS239"/>
          <cell r="HT239"/>
          <cell r="HU239"/>
          <cell r="HV239"/>
          <cell r="HW239"/>
          <cell r="HX239"/>
          <cell r="HY239"/>
          <cell r="HZ239"/>
          <cell r="IA239"/>
          <cell r="IB239"/>
          <cell r="IC239"/>
          <cell r="ID239"/>
          <cell r="IE239"/>
          <cell r="IF239"/>
          <cell r="IG239"/>
          <cell r="IH239"/>
          <cell r="II239"/>
          <cell r="IJ239"/>
          <cell r="IK239"/>
          <cell r="IL239"/>
          <cell r="IM239"/>
          <cell r="IN239"/>
          <cell r="IO239"/>
          <cell r="IP239"/>
          <cell r="IQ239"/>
          <cell r="IR239"/>
          <cell r="IS239"/>
          <cell r="IT239"/>
          <cell r="IU239"/>
          <cell r="IV239"/>
          <cell r="IW239"/>
          <cell r="IX239"/>
          <cell r="IY239"/>
          <cell r="IZ239"/>
          <cell r="JA239"/>
          <cell r="JB239"/>
          <cell r="JC239"/>
          <cell r="JD239"/>
          <cell r="JE239"/>
          <cell r="JF239"/>
          <cell r="JG239"/>
          <cell r="JH239"/>
          <cell r="JI239"/>
          <cell r="JJ239"/>
          <cell r="JK239"/>
          <cell r="JL239"/>
          <cell r="JM239"/>
          <cell r="JN239"/>
          <cell r="JO239"/>
          <cell r="JP239"/>
          <cell r="JQ239"/>
          <cell r="JR239"/>
          <cell r="JS239"/>
          <cell r="JT239"/>
          <cell r="JU239"/>
          <cell r="JV239"/>
          <cell r="JW239"/>
          <cell r="JX239"/>
          <cell r="JY239"/>
          <cell r="JZ239"/>
          <cell r="KA239"/>
          <cell r="KB239"/>
          <cell r="KC239"/>
          <cell r="KD239"/>
          <cell r="KE239"/>
          <cell r="KF239"/>
          <cell r="KG239"/>
          <cell r="KH239"/>
          <cell r="KI239"/>
          <cell r="KJ239"/>
          <cell r="KK239"/>
          <cell r="KL239"/>
          <cell r="KM239"/>
          <cell r="KN239"/>
          <cell r="KO239"/>
          <cell r="KP239"/>
          <cell r="KQ239"/>
          <cell r="KR239"/>
          <cell r="KS239"/>
          <cell r="KT239"/>
          <cell r="KU239"/>
          <cell r="KV239"/>
          <cell r="KW239"/>
          <cell r="KX239"/>
          <cell r="KY239"/>
          <cell r="KZ239"/>
          <cell r="LA239"/>
          <cell r="LB239"/>
          <cell r="LC239"/>
          <cell r="LD239"/>
          <cell r="LE239"/>
          <cell r="LF239"/>
          <cell r="LG239"/>
          <cell r="LH239"/>
          <cell r="LI239"/>
          <cell r="LJ239"/>
          <cell r="LK239"/>
          <cell r="LL239"/>
          <cell r="LM239"/>
          <cell r="LN239"/>
          <cell r="LO239"/>
          <cell r="LP239"/>
          <cell r="LQ239"/>
          <cell r="LR239"/>
          <cell r="LS239"/>
          <cell r="LT239"/>
          <cell r="LU239"/>
          <cell r="LV239"/>
          <cell r="LW239"/>
          <cell r="LX239"/>
          <cell r="LY239"/>
          <cell r="LZ239"/>
          <cell r="MA239"/>
          <cell r="MB239"/>
          <cell r="MC239"/>
          <cell r="MD239"/>
          <cell r="ME239"/>
          <cell r="MF239"/>
          <cell r="MG239"/>
          <cell r="MH239"/>
          <cell r="MI239"/>
          <cell r="MJ239"/>
          <cell r="MK239"/>
          <cell r="ML239"/>
          <cell r="MM239"/>
          <cell r="MN239"/>
          <cell r="MO239"/>
          <cell r="MP239"/>
          <cell r="MQ239"/>
          <cell r="MR239"/>
          <cell r="MS239"/>
          <cell r="MT239"/>
          <cell r="MU239"/>
          <cell r="MV239"/>
          <cell r="MW239"/>
          <cell r="MX239"/>
          <cell r="MY239"/>
          <cell r="MZ239"/>
          <cell r="NA239"/>
          <cell r="NB239"/>
          <cell r="NC239"/>
          <cell r="ND239"/>
          <cell r="NE239"/>
          <cell r="NF239"/>
          <cell r="NG239"/>
          <cell r="NH239"/>
          <cell r="NI239"/>
          <cell r="NJ239"/>
          <cell r="NK239"/>
          <cell r="NL239"/>
          <cell r="NM239"/>
          <cell r="NN239"/>
          <cell r="NO239"/>
          <cell r="NP239"/>
          <cell r="NQ239"/>
          <cell r="NR239"/>
          <cell r="NS239"/>
          <cell r="NT239"/>
          <cell r="NU239"/>
          <cell r="NV239"/>
          <cell r="NW239"/>
          <cell r="NX239"/>
          <cell r="NY239"/>
          <cell r="NZ239"/>
          <cell r="OA239"/>
          <cell r="OB239"/>
          <cell r="OC239"/>
          <cell r="OD239"/>
          <cell r="OE239"/>
          <cell r="OF239"/>
          <cell r="OG239"/>
          <cell r="OH239"/>
          <cell r="OI239"/>
          <cell r="OJ239"/>
          <cell r="OK239"/>
          <cell r="OL239"/>
          <cell r="OM239"/>
          <cell r="ON239"/>
          <cell r="OO239"/>
          <cell r="OP239"/>
          <cell r="OQ239"/>
          <cell r="OR239"/>
          <cell r="OS239"/>
          <cell r="OT239"/>
          <cell r="OU239"/>
          <cell r="OV239"/>
          <cell r="OW239"/>
          <cell r="OX239"/>
          <cell r="OY239"/>
          <cell r="OZ239"/>
          <cell r="PA239"/>
          <cell r="PB239"/>
          <cell r="PC239"/>
          <cell r="PD239"/>
          <cell r="PE239"/>
          <cell r="PF239"/>
          <cell r="PG239"/>
          <cell r="PH239"/>
          <cell r="PI239"/>
          <cell r="PJ239"/>
          <cell r="PK239"/>
          <cell r="PL239"/>
          <cell r="PM239"/>
          <cell r="PN239"/>
          <cell r="PO239"/>
          <cell r="PP239"/>
          <cell r="PQ239"/>
          <cell r="PR239"/>
          <cell r="PS239"/>
          <cell r="PT239"/>
          <cell r="PU239"/>
          <cell r="PV239"/>
          <cell r="PW239"/>
          <cell r="PX239"/>
          <cell r="PY239"/>
          <cell r="PZ239"/>
          <cell r="QA239"/>
          <cell r="QB239"/>
          <cell r="QC239"/>
          <cell r="QD239"/>
          <cell r="QE239"/>
          <cell r="QF239"/>
          <cell r="QG239"/>
          <cell r="QH239"/>
          <cell r="QI239"/>
          <cell r="QJ239"/>
          <cell r="QK239"/>
          <cell r="QL239"/>
          <cell r="QM239"/>
          <cell r="QN239"/>
          <cell r="QO239"/>
          <cell r="QP239"/>
          <cell r="QQ239"/>
          <cell r="QR239"/>
          <cell r="QS239"/>
          <cell r="QT239"/>
          <cell r="QU239"/>
          <cell r="QV239"/>
          <cell r="QW239"/>
          <cell r="QX239"/>
          <cell r="QY239"/>
          <cell r="QZ239"/>
          <cell r="RA239"/>
          <cell r="RB239"/>
          <cell r="RC239"/>
          <cell r="RD239"/>
          <cell r="RE239"/>
          <cell r="RF239"/>
          <cell r="RG239"/>
          <cell r="RH239"/>
          <cell r="RI239"/>
          <cell r="RJ239"/>
          <cell r="RK239"/>
          <cell r="RL239"/>
          <cell r="RM239"/>
          <cell r="RN239"/>
          <cell r="RO239"/>
          <cell r="RP239"/>
          <cell r="RQ239"/>
          <cell r="RR239"/>
          <cell r="RS239"/>
          <cell r="RT239"/>
          <cell r="RU239"/>
          <cell r="RV239"/>
          <cell r="RW239"/>
          <cell r="RX239"/>
          <cell r="RY239"/>
          <cell r="RZ239"/>
          <cell r="SA239"/>
          <cell r="SB239"/>
          <cell r="SC239"/>
          <cell r="SD239"/>
          <cell r="SE239"/>
          <cell r="SF239"/>
          <cell r="SG239"/>
          <cell r="SH239"/>
          <cell r="SI239"/>
          <cell r="SJ239"/>
          <cell r="SK239"/>
          <cell r="SL239"/>
          <cell r="SM239"/>
          <cell r="SN239"/>
          <cell r="SO239"/>
          <cell r="SP239"/>
          <cell r="SQ239"/>
          <cell r="SR239"/>
          <cell r="SS239"/>
          <cell r="ST239"/>
          <cell r="SU239"/>
          <cell r="SV239"/>
          <cell r="SW239"/>
          <cell r="SX239"/>
          <cell r="SY239"/>
          <cell r="SZ239"/>
          <cell r="TA239"/>
          <cell r="TB239"/>
          <cell r="TC239"/>
          <cell r="TD239"/>
          <cell r="TE239"/>
          <cell r="TF239"/>
          <cell r="TG239"/>
          <cell r="TH239"/>
          <cell r="TI239"/>
          <cell r="TJ239"/>
          <cell r="TK239"/>
          <cell r="TL239"/>
          <cell r="TM239"/>
          <cell r="TN239"/>
          <cell r="TO239"/>
          <cell r="TP239"/>
          <cell r="TQ239"/>
          <cell r="TR239"/>
          <cell r="TS239"/>
          <cell r="TT239"/>
          <cell r="TU239"/>
          <cell r="TV239"/>
          <cell r="TW239"/>
          <cell r="TX239"/>
          <cell r="TY239"/>
          <cell r="TZ239"/>
          <cell r="UA239"/>
          <cell r="UB239"/>
          <cell r="UC239"/>
          <cell r="UD239"/>
          <cell r="UE239"/>
          <cell r="UF239"/>
          <cell r="UG239"/>
          <cell r="UH239"/>
          <cell r="UI239"/>
          <cell r="UJ239"/>
          <cell r="UK239"/>
          <cell r="UL239"/>
          <cell r="UM239"/>
          <cell r="UN239"/>
          <cell r="UO239"/>
          <cell r="UP239"/>
          <cell r="UQ239"/>
          <cell r="UR239"/>
          <cell r="US239"/>
          <cell r="UT239"/>
          <cell r="UU239"/>
          <cell r="UV239"/>
          <cell r="UW239"/>
          <cell r="UX239"/>
          <cell r="UY239"/>
          <cell r="UZ239"/>
          <cell r="VA239"/>
          <cell r="VB239"/>
          <cell r="VC239"/>
          <cell r="VD239"/>
          <cell r="VE239"/>
          <cell r="VF239"/>
          <cell r="VG239"/>
          <cell r="VH239"/>
          <cell r="VI239"/>
          <cell r="VJ239"/>
          <cell r="VK239"/>
          <cell r="VL239"/>
          <cell r="VM239"/>
          <cell r="VN239"/>
          <cell r="VO239"/>
          <cell r="VP239"/>
          <cell r="VQ239"/>
          <cell r="VR239"/>
          <cell r="VS239"/>
          <cell r="VT239"/>
          <cell r="VU239"/>
          <cell r="VV239"/>
          <cell r="VW239"/>
          <cell r="VX239"/>
          <cell r="VY239"/>
          <cell r="VZ239"/>
          <cell r="WA239"/>
          <cell r="WB239"/>
          <cell r="WC239"/>
          <cell r="WD239"/>
          <cell r="WE239"/>
          <cell r="WF239"/>
          <cell r="WG239"/>
          <cell r="WH239"/>
          <cell r="WI239"/>
          <cell r="WJ239"/>
          <cell r="WK239"/>
          <cell r="WL239"/>
          <cell r="WM239"/>
          <cell r="WN239"/>
          <cell r="WO239"/>
          <cell r="WP239"/>
          <cell r="WQ239"/>
          <cell r="WR239"/>
          <cell r="WS239"/>
          <cell r="WT239"/>
          <cell r="WU239"/>
          <cell r="WV239"/>
          <cell r="WW239"/>
          <cell r="WX239"/>
          <cell r="WY239"/>
          <cell r="WZ239"/>
          <cell r="XA239"/>
          <cell r="XB239"/>
          <cell r="XC239"/>
          <cell r="XD239"/>
          <cell r="XE239"/>
          <cell r="XF239"/>
          <cell r="XG239"/>
          <cell r="XH239"/>
          <cell r="XI239"/>
          <cell r="XJ239"/>
          <cell r="XK239"/>
          <cell r="XL239"/>
          <cell r="XM239"/>
          <cell r="XN239"/>
          <cell r="XO239"/>
          <cell r="XP239"/>
          <cell r="XQ239"/>
          <cell r="XR239"/>
          <cell r="XS239"/>
          <cell r="XT239"/>
          <cell r="XU239"/>
          <cell r="XV239"/>
        </row>
        <row r="240">
          <cell r="E240"/>
          <cell r="F240"/>
          <cell r="G240"/>
          <cell r="H240"/>
          <cell r="I240"/>
          <cell r="J240"/>
          <cell r="K240"/>
          <cell r="L240"/>
          <cell r="M240"/>
          <cell r="N240"/>
          <cell r="O240"/>
          <cell r="P240"/>
          <cell r="Q240"/>
          <cell r="R240"/>
          <cell r="S240"/>
          <cell r="T240"/>
          <cell r="U240"/>
          <cell r="V240"/>
          <cell r="W240"/>
          <cell r="X240"/>
          <cell r="Y240"/>
          <cell r="Z240"/>
          <cell r="AA240"/>
          <cell r="AB240"/>
          <cell r="AC240"/>
          <cell r="AD240"/>
          <cell r="AE240"/>
          <cell r="AF240"/>
          <cell r="AG240"/>
          <cell r="AH240"/>
          <cell r="AI240"/>
          <cell r="AJ240"/>
          <cell r="AK240"/>
          <cell r="AL240"/>
          <cell r="AM240"/>
          <cell r="AN240"/>
          <cell r="AO240"/>
          <cell r="AP240"/>
          <cell r="AQ240"/>
          <cell r="AR240"/>
          <cell r="AS240"/>
          <cell r="AT240"/>
          <cell r="AU240"/>
          <cell r="AV240"/>
          <cell r="AW240"/>
          <cell r="AX240"/>
          <cell r="AY240"/>
          <cell r="AZ240"/>
          <cell r="BA240"/>
          <cell r="BB240"/>
          <cell r="BC240"/>
          <cell r="BD240"/>
          <cell r="BE240"/>
          <cell r="BF240"/>
          <cell r="BG240"/>
          <cell r="BH240"/>
          <cell r="BI240"/>
          <cell r="BJ240"/>
          <cell r="BK240"/>
          <cell r="BL240"/>
          <cell r="BM240"/>
          <cell r="BN240"/>
          <cell r="BO240"/>
          <cell r="BP240"/>
          <cell r="BQ240"/>
          <cell r="BR240"/>
          <cell r="BS240"/>
          <cell r="BT240"/>
          <cell r="BU240"/>
          <cell r="BV240"/>
          <cell r="BW240"/>
          <cell r="BX240"/>
          <cell r="BY240"/>
          <cell r="BZ240"/>
          <cell r="CA240"/>
          <cell r="CB240"/>
          <cell r="CC240"/>
          <cell r="CD240"/>
          <cell r="CE240"/>
          <cell r="CF240"/>
          <cell r="CG240"/>
          <cell r="CH240"/>
          <cell r="CI240"/>
          <cell r="CJ240"/>
          <cell r="CK240"/>
          <cell r="CL240"/>
          <cell r="CM240"/>
          <cell r="CN240"/>
          <cell r="CO240"/>
          <cell r="CP240"/>
          <cell r="CQ240"/>
          <cell r="CR240"/>
          <cell r="CS240"/>
          <cell r="CT240"/>
          <cell r="CU240"/>
          <cell r="CV240"/>
          <cell r="CW240"/>
          <cell r="CX240"/>
          <cell r="CY240"/>
          <cell r="CZ240"/>
          <cell r="DA240"/>
          <cell r="DB240"/>
          <cell r="DC240"/>
          <cell r="DD240"/>
          <cell r="DE240"/>
          <cell r="DF240"/>
          <cell r="DG240"/>
          <cell r="DH240"/>
          <cell r="DI240"/>
          <cell r="DJ240"/>
          <cell r="DK240"/>
          <cell r="DL240"/>
          <cell r="DM240"/>
          <cell r="DN240"/>
          <cell r="DO240"/>
          <cell r="DP240"/>
          <cell r="DQ240"/>
          <cell r="DR240"/>
          <cell r="DS240"/>
          <cell r="DT240"/>
          <cell r="DU240"/>
          <cell r="DV240"/>
          <cell r="DW240"/>
          <cell r="DX240"/>
          <cell r="DY240"/>
          <cell r="DZ240"/>
          <cell r="EA240"/>
          <cell r="EB240"/>
          <cell r="EC240"/>
          <cell r="ED240"/>
          <cell r="EE240"/>
          <cell r="EF240"/>
          <cell r="EG240"/>
          <cell r="EH240"/>
          <cell r="EI240"/>
          <cell r="EJ240"/>
          <cell r="EK240"/>
          <cell r="EL240"/>
          <cell r="EM240"/>
          <cell r="EN240"/>
          <cell r="EO240"/>
          <cell r="EP240"/>
          <cell r="EQ240"/>
          <cell r="ER240"/>
          <cell r="ES240"/>
          <cell r="ET240"/>
          <cell r="EU240"/>
          <cell r="EV240"/>
          <cell r="EW240"/>
          <cell r="EX240"/>
          <cell r="EY240"/>
          <cell r="EZ240"/>
          <cell r="FA240"/>
          <cell r="FB240"/>
          <cell r="FC240"/>
          <cell r="FD240"/>
          <cell r="FE240"/>
          <cell r="FF240"/>
          <cell r="FG240"/>
          <cell r="FH240"/>
          <cell r="FI240"/>
          <cell r="FJ240"/>
          <cell r="FK240"/>
          <cell r="FL240"/>
          <cell r="FM240"/>
          <cell r="FN240"/>
          <cell r="FO240"/>
          <cell r="FP240"/>
          <cell r="FQ240"/>
          <cell r="FR240"/>
          <cell r="FS240"/>
          <cell r="FT240"/>
          <cell r="FU240"/>
          <cell r="FV240"/>
          <cell r="FW240"/>
          <cell r="FX240"/>
          <cell r="FY240"/>
          <cell r="FZ240"/>
          <cell r="GA240"/>
          <cell r="GB240"/>
          <cell r="GC240"/>
          <cell r="GD240"/>
          <cell r="GE240"/>
          <cell r="GF240"/>
          <cell r="GG240"/>
          <cell r="GH240"/>
          <cell r="GI240"/>
          <cell r="GJ240"/>
          <cell r="GK240"/>
          <cell r="GL240"/>
          <cell r="GM240"/>
          <cell r="GN240"/>
          <cell r="GO240"/>
          <cell r="GP240"/>
          <cell r="GQ240"/>
          <cell r="GR240"/>
          <cell r="GS240"/>
          <cell r="GT240"/>
          <cell r="GU240"/>
          <cell r="GV240"/>
          <cell r="GW240"/>
          <cell r="GX240"/>
          <cell r="GY240"/>
          <cell r="GZ240"/>
          <cell r="HA240"/>
          <cell r="HB240"/>
          <cell r="HC240"/>
          <cell r="HD240"/>
          <cell r="HE240"/>
          <cell r="HF240"/>
          <cell r="HG240"/>
          <cell r="HH240"/>
          <cell r="HI240"/>
          <cell r="HJ240"/>
          <cell r="HK240"/>
          <cell r="HL240"/>
          <cell r="HM240"/>
          <cell r="HN240"/>
          <cell r="HO240"/>
          <cell r="HP240"/>
          <cell r="HQ240"/>
          <cell r="HR240"/>
          <cell r="HS240"/>
          <cell r="HT240"/>
          <cell r="HU240"/>
          <cell r="HV240"/>
          <cell r="HW240"/>
          <cell r="HX240"/>
          <cell r="HY240"/>
          <cell r="HZ240"/>
          <cell r="IA240"/>
          <cell r="IB240"/>
          <cell r="IC240"/>
          <cell r="ID240"/>
          <cell r="IE240"/>
          <cell r="IF240"/>
          <cell r="IG240"/>
          <cell r="IH240"/>
          <cell r="II240"/>
          <cell r="IJ240"/>
          <cell r="IK240"/>
          <cell r="IL240"/>
          <cell r="IM240"/>
          <cell r="IN240"/>
          <cell r="IO240"/>
          <cell r="IP240"/>
          <cell r="IQ240"/>
          <cell r="IR240"/>
          <cell r="IS240"/>
          <cell r="IT240"/>
          <cell r="IU240"/>
          <cell r="IV240"/>
          <cell r="IW240"/>
          <cell r="IX240"/>
          <cell r="IY240"/>
          <cell r="IZ240"/>
          <cell r="JA240"/>
          <cell r="JB240"/>
          <cell r="JC240"/>
          <cell r="JD240"/>
          <cell r="JE240"/>
          <cell r="JF240"/>
          <cell r="JG240"/>
          <cell r="JH240"/>
          <cell r="JI240"/>
          <cell r="JJ240"/>
          <cell r="JK240"/>
          <cell r="JL240"/>
          <cell r="JM240"/>
          <cell r="JN240"/>
          <cell r="JO240"/>
          <cell r="JP240"/>
          <cell r="JQ240"/>
          <cell r="JR240"/>
          <cell r="JS240"/>
          <cell r="JT240"/>
          <cell r="JU240"/>
          <cell r="JV240"/>
          <cell r="JW240"/>
          <cell r="JX240"/>
          <cell r="JY240"/>
          <cell r="JZ240"/>
          <cell r="KA240"/>
          <cell r="KB240"/>
          <cell r="KC240"/>
          <cell r="KD240"/>
          <cell r="KE240"/>
          <cell r="KF240"/>
          <cell r="KG240"/>
          <cell r="KH240"/>
          <cell r="KI240"/>
          <cell r="KJ240"/>
          <cell r="KK240"/>
          <cell r="KL240"/>
          <cell r="KM240"/>
          <cell r="KN240"/>
          <cell r="KO240"/>
          <cell r="KP240"/>
          <cell r="KQ240"/>
          <cell r="KR240"/>
          <cell r="KS240"/>
          <cell r="KT240"/>
          <cell r="KU240"/>
          <cell r="KV240"/>
          <cell r="KW240"/>
          <cell r="KX240"/>
          <cell r="KY240"/>
          <cell r="KZ240"/>
          <cell r="LA240"/>
          <cell r="LB240"/>
          <cell r="LC240"/>
          <cell r="LD240"/>
          <cell r="LE240"/>
          <cell r="LF240"/>
          <cell r="LG240"/>
          <cell r="LH240"/>
          <cell r="LI240"/>
          <cell r="LJ240"/>
          <cell r="LK240"/>
          <cell r="LL240"/>
          <cell r="LM240"/>
          <cell r="LN240"/>
          <cell r="LO240"/>
          <cell r="LP240"/>
          <cell r="LQ240"/>
          <cell r="LR240"/>
          <cell r="LS240"/>
          <cell r="LT240"/>
          <cell r="LU240"/>
          <cell r="LV240"/>
          <cell r="LW240"/>
          <cell r="LX240"/>
          <cell r="LY240"/>
          <cell r="LZ240"/>
          <cell r="MA240"/>
          <cell r="MB240"/>
          <cell r="MC240"/>
          <cell r="MD240"/>
          <cell r="ME240"/>
          <cell r="MF240"/>
          <cell r="MG240"/>
          <cell r="MH240"/>
          <cell r="MI240"/>
          <cell r="MJ240"/>
          <cell r="MK240"/>
          <cell r="ML240"/>
          <cell r="MM240"/>
          <cell r="MN240"/>
          <cell r="MO240"/>
          <cell r="MP240"/>
          <cell r="MQ240"/>
          <cell r="MR240"/>
          <cell r="MS240"/>
          <cell r="MT240"/>
          <cell r="MU240"/>
          <cell r="MV240"/>
          <cell r="MW240"/>
          <cell r="MX240"/>
          <cell r="MY240"/>
          <cell r="MZ240"/>
          <cell r="NA240"/>
          <cell r="NB240"/>
          <cell r="NC240"/>
          <cell r="ND240"/>
          <cell r="NE240"/>
          <cell r="NF240"/>
          <cell r="NG240"/>
          <cell r="NH240"/>
          <cell r="NI240"/>
          <cell r="NJ240"/>
          <cell r="NK240"/>
          <cell r="NL240"/>
          <cell r="NM240"/>
          <cell r="NN240"/>
          <cell r="NO240"/>
          <cell r="NP240"/>
          <cell r="NQ240"/>
          <cell r="NR240"/>
          <cell r="NS240"/>
          <cell r="NT240"/>
          <cell r="NU240"/>
          <cell r="NV240"/>
          <cell r="NW240"/>
          <cell r="NX240"/>
          <cell r="NY240"/>
          <cell r="NZ240"/>
          <cell r="OA240"/>
          <cell r="OB240"/>
          <cell r="OC240"/>
          <cell r="OD240"/>
          <cell r="OE240"/>
          <cell r="OF240"/>
          <cell r="OG240"/>
          <cell r="OH240"/>
          <cell r="OI240"/>
          <cell r="OJ240"/>
          <cell r="OK240"/>
          <cell r="OL240"/>
          <cell r="OM240"/>
          <cell r="ON240"/>
          <cell r="OO240"/>
          <cell r="OP240"/>
          <cell r="OQ240"/>
          <cell r="OR240"/>
          <cell r="OS240"/>
          <cell r="OT240"/>
          <cell r="OU240"/>
          <cell r="OV240"/>
          <cell r="OW240"/>
          <cell r="OX240"/>
          <cell r="OY240"/>
          <cell r="OZ240"/>
          <cell r="PA240"/>
          <cell r="PB240"/>
          <cell r="PC240"/>
          <cell r="PD240"/>
          <cell r="PE240"/>
          <cell r="PF240"/>
          <cell r="PG240"/>
          <cell r="PH240"/>
          <cell r="PI240"/>
          <cell r="PJ240"/>
          <cell r="PK240"/>
          <cell r="PL240"/>
          <cell r="PM240"/>
          <cell r="PN240"/>
          <cell r="PO240"/>
          <cell r="PP240"/>
          <cell r="PQ240"/>
          <cell r="PR240"/>
          <cell r="PS240"/>
          <cell r="PT240"/>
          <cell r="PU240"/>
          <cell r="PV240"/>
          <cell r="PW240"/>
          <cell r="PX240"/>
          <cell r="PY240"/>
          <cell r="PZ240"/>
          <cell r="QA240"/>
          <cell r="QB240"/>
          <cell r="QC240"/>
          <cell r="QD240"/>
          <cell r="QE240"/>
          <cell r="QF240"/>
          <cell r="QG240"/>
          <cell r="QH240"/>
          <cell r="QI240"/>
          <cell r="QJ240"/>
          <cell r="QK240"/>
          <cell r="QL240"/>
          <cell r="QM240"/>
          <cell r="QN240"/>
          <cell r="QO240"/>
          <cell r="QP240"/>
          <cell r="QQ240"/>
          <cell r="QR240"/>
          <cell r="QS240"/>
          <cell r="QT240"/>
          <cell r="QU240"/>
          <cell r="QV240"/>
          <cell r="QW240"/>
          <cell r="QX240"/>
          <cell r="QY240"/>
          <cell r="QZ240"/>
          <cell r="RA240"/>
          <cell r="RB240"/>
          <cell r="RC240"/>
          <cell r="RD240"/>
          <cell r="RE240"/>
          <cell r="RF240"/>
          <cell r="RG240"/>
          <cell r="RH240"/>
          <cell r="RI240"/>
          <cell r="RJ240"/>
          <cell r="RK240"/>
          <cell r="RL240"/>
          <cell r="RM240"/>
          <cell r="RN240"/>
          <cell r="RO240"/>
          <cell r="RP240"/>
          <cell r="RQ240"/>
          <cell r="RR240"/>
          <cell r="RS240"/>
          <cell r="RT240"/>
          <cell r="RU240"/>
          <cell r="RV240"/>
          <cell r="RW240"/>
          <cell r="RX240"/>
          <cell r="RY240"/>
          <cell r="RZ240"/>
          <cell r="SA240"/>
          <cell r="SB240"/>
          <cell r="SC240"/>
          <cell r="SD240"/>
          <cell r="SE240"/>
          <cell r="SF240"/>
          <cell r="SG240"/>
          <cell r="SH240"/>
          <cell r="SI240"/>
          <cell r="SJ240"/>
          <cell r="SK240"/>
          <cell r="SL240"/>
          <cell r="SM240"/>
          <cell r="SN240"/>
          <cell r="SO240"/>
          <cell r="SP240"/>
          <cell r="SQ240"/>
          <cell r="SR240"/>
          <cell r="SS240"/>
          <cell r="ST240"/>
          <cell r="SU240"/>
          <cell r="SV240"/>
          <cell r="SW240"/>
          <cell r="SX240"/>
          <cell r="SY240"/>
          <cell r="SZ240"/>
          <cell r="TA240"/>
          <cell r="TB240"/>
          <cell r="TC240"/>
          <cell r="TD240"/>
          <cell r="TE240"/>
          <cell r="TF240"/>
          <cell r="TG240"/>
          <cell r="TH240"/>
          <cell r="TI240"/>
          <cell r="TJ240"/>
          <cell r="TK240"/>
          <cell r="TL240"/>
          <cell r="TM240"/>
          <cell r="TN240"/>
          <cell r="TO240"/>
          <cell r="TP240"/>
          <cell r="TQ240"/>
          <cell r="TR240"/>
          <cell r="TS240"/>
          <cell r="TT240"/>
          <cell r="TU240"/>
          <cell r="TV240"/>
          <cell r="TW240"/>
          <cell r="TX240"/>
          <cell r="TY240"/>
          <cell r="TZ240"/>
          <cell r="UA240"/>
          <cell r="UB240"/>
          <cell r="UC240"/>
          <cell r="UD240"/>
          <cell r="UE240"/>
          <cell r="UF240"/>
          <cell r="UG240"/>
          <cell r="UH240"/>
          <cell r="UI240"/>
          <cell r="UJ240"/>
          <cell r="UK240"/>
          <cell r="UL240"/>
          <cell r="UM240"/>
          <cell r="UN240"/>
          <cell r="UO240"/>
          <cell r="UP240"/>
          <cell r="UQ240"/>
          <cell r="UR240"/>
          <cell r="US240"/>
          <cell r="UT240"/>
          <cell r="UU240"/>
          <cell r="UV240"/>
          <cell r="UW240"/>
          <cell r="UX240"/>
          <cell r="UY240"/>
          <cell r="UZ240"/>
          <cell r="VA240"/>
          <cell r="VB240"/>
          <cell r="VC240"/>
          <cell r="VD240"/>
          <cell r="VE240"/>
          <cell r="VF240"/>
          <cell r="VG240"/>
          <cell r="VH240"/>
          <cell r="VI240"/>
          <cell r="VJ240"/>
          <cell r="VK240"/>
          <cell r="VL240"/>
          <cell r="VM240"/>
          <cell r="VN240"/>
          <cell r="VO240"/>
          <cell r="VP240"/>
          <cell r="VQ240"/>
          <cell r="VR240"/>
          <cell r="VS240"/>
          <cell r="VT240"/>
          <cell r="VU240"/>
          <cell r="VV240"/>
          <cell r="VW240"/>
          <cell r="VX240"/>
          <cell r="VY240"/>
          <cell r="VZ240"/>
          <cell r="WA240"/>
          <cell r="WB240"/>
          <cell r="WC240"/>
          <cell r="WD240"/>
          <cell r="WE240"/>
          <cell r="WF240"/>
          <cell r="WG240"/>
          <cell r="WH240"/>
          <cell r="WI240"/>
          <cell r="WJ240"/>
          <cell r="WK240"/>
          <cell r="WL240"/>
          <cell r="WM240"/>
          <cell r="WN240"/>
          <cell r="WO240"/>
          <cell r="WP240"/>
          <cell r="WQ240"/>
          <cell r="WR240"/>
          <cell r="WS240"/>
          <cell r="WT240"/>
          <cell r="WU240"/>
          <cell r="WV240"/>
          <cell r="WW240"/>
          <cell r="WX240"/>
          <cell r="WY240"/>
          <cell r="WZ240"/>
          <cell r="XA240"/>
          <cell r="XB240"/>
          <cell r="XC240"/>
          <cell r="XD240"/>
          <cell r="XE240"/>
          <cell r="XF240"/>
          <cell r="XG240"/>
          <cell r="XH240"/>
          <cell r="XI240"/>
          <cell r="XJ240"/>
          <cell r="XK240"/>
          <cell r="XL240"/>
          <cell r="XM240"/>
          <cell r="XN240"/>
          <cell r="XO240"/>
          <cell r="XP240"/>
          <cell r="XQ240"/>
          <cell r="XR240"/>
          <cell r="XS240"/>
          <cell r="XT240"/>
          <cell r="XU240"/>
          <cell r="XV240"/>
        </row>
        <row r="241">
          <cell r="E241">
            <v>0</v>
          </cell>
          <cell r="F241">
            <v>0</v>
          </cell>
          <cell r="G241">
            <v>0</v>
          </cell>
          <cell r="H241">
            <v>0</v>
          </cell>
          <cell r="I241">
            <v>2</v>
          </cell>
          <cell r="J241">
            <v>0</v>
          </cell>
          <cell r="K241">
            <v>0</v>
          </cell>
          <cell r="L241">
            <v>0</v>
          </cell>
          <cell r="M241">
            <v>0</v>
          </cell>
          <cell r="N241">
            <v>0</v>
          </cell>
          <cell r="O241"/>
          <cell r="P241">
            <v>0</v>
          </cell>
          <cell r="Q241">
            <v>0</v>
          </cell>
          <cell r="R241">
            <v>0</v>
          </cell>
          <cell r="S241">
            <v>0</v>
          </cell>
          <cell r="T241">
            <v>0</v>
          </cell>
          <cell r="U241">
            <v>0</v>
          </cell>
          <cell r="V241">
            <v>0</v>
          </cell>
          <cell r="W241">
            <v>0</v>
          </cell>
          <cell r="X241">
            <v>0</v>
          </cell>
          <cell r="Y241">
            <v>0</v>
          </cell>
          <cell r="Z241"/>
          <cell r="AA241">
            <v>0</v>
          </cell>
          <cell r="AB241">
            <v>0</v>
          </cell>
          <cell r="AC241">
            <v>0</v>
          </cell>
          <cell r="AD241">
            <v>0</v>
          </cell>
          <cell r="AE241">
            <v>0</v>
          </cell>
          <cell r="AF241">
            <v>0</v>
          </cell>
          <cell r="AG241">
            <v>0</v>
          </cell>
          <cell r="AH241">
            <v>0</v>
          </cell>
          <cell r="AI241">
            <v>0</v>
          </cell>
          <cell r="AJ241">
            <v>0</v>
          </cell>
          <cell r="AK241">
            <v>2</v>
          </cell>
          <cell r="AL241">
            <v>0</v>
          </cell>
          <cell r="AM241">
            <v>0</v>
          </cell>
          <cell r="AN241">
            <v>2</v>
          </cell>
          <cell r="AO241">
            <v>0</v>
          </cell>
          <cell r="AP241">
            <v>0</v>
          </cell>
          <cell r="AQ241">
            <v>0</v>
          </cell>
          <cell r="AR241">
            <v>0</v>
          </cell>
          <cell r="AS241">
            <v>0</v>
          </cell>
          <cell r="AT241">
            <v>0</v>
          </cell>
          <cell r="AU241">
            <v>0</v>
          </cell>
          <cell r="AV241">
            <v>0</v>
          </cell>
          <cell r="AW241">
            <v>0</v>
          </cell>
          <cell r="AX241">
            <v>0</v>
          </cell>
          <cell r="AY241"/>
          <cell r="AZ241">
            <v>0</v>
          </cell>
          <cell r="BA241"/>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P241">
            <v>0</v>
          </cell>
          <cell r="BQ241">
            <v>0</v>
          </cell>
          <cell r="BR241">
            <v>0</v>
          </cell>
          <cell r="BS241">
            <v>0</v>
          </cell>
          <cell r="BT241">
            <v>0</v>
          </cell>
          <cell r="BU241">
            <v>0</v>
          </cell>
          <cell r="BV241">
            <v>0</v>
          </cell>
          <cell r="BW241">
            <v>0</v>
          </cell>
          <cell r="BX241">
            <v>0</v>
          </cell>
          <cell r="BY241">
            <v>0</v>
          </cell>
          <cell r="BZ241">
            <v>0</v>
          </cell>
          <cell r="CA241">
            <v>0</v>
          </cell>
          <cell r="CB241">
            <v>0</v>
          </cell>
          <cell r="CC241">
            <v>0</v>
          </cell>
          <cell r="CD241">
            <v>0</v>
          </cell>
          <cell r="CE241">
            <v>0</v>
          </cell>
          <cell r="CF241">
            <v>0</v>
          </cell>
          <cell r="CG241">
            <v>0</v>
          </cell>
          <cell r="CH241">
            <v>0</v>
          </cell>
          <cell r="CI241">
            <v>0</v>
          </cell>
          <cell r="CJ241">
            <v>0</v>
          </cell>
          <cell r="CK241">
            <v>0</v>
          </cell>
          <cell r="CL241">
            <v>0</v>
          </cell>
          <cell r="CM241"/>
          <cell r="CN241">
            <v>0</v>
          </cell>
          <cell r="CO241">
            <v>0</v>
          </cell>
          <cell r="CP241">
            <v>0</v>
          </cell>
          <cell r="CQ241">
            <v>0</v>
          </cell>
          <cell r="CR241"/>
          <cell r="CS241">
            <v>0</v>
          </cell>
          <cell r="CT241">
            <v>0</v>
          </cell>
          <cell r="CU241">
            <v>0</v>
          </cell>
          <cell r="CV241">
            <v>0</v>
          </cell>
          <cell r="CW241">
            <v>0</v>
          </cell>
          <cell r="CX241">
            <v>0</v>
          </cell>
          <cell r="CY241">
            <v>0</v>
          </cell>
          <cell r="CZ241">
            <v>0</v>
          </cell>
          <cell r="DA241">
            <v>0</v>
          </cell>
          <cell r="DB241">
            <v>0</v>
          </cell>
          <cell r="DC241">
            <v>0</v>
          </cell>
          <cell r="DD241">
            <v>0</v>
          </cell>
          <cell r="DE241">
            <v>0</v>
          </cell>
          <cell r="DF241">
            <v>0</v>
          </cell>
          <cell r="DG241">
            <v>0</v>
          </cell>
          <cell r="DH241">
            <v>0</v>
          </cell>
          <cell r="DI241">
            <v>0</v>
          </cell>
          <cell r="DJ241">
            <v>0</v>
          </cell>
          <cell r="DK241">
            <v>0</v>
          </cell>
          <cell r="DL241">
            <v>0</v>
          </cell>
          <cell r="DM241">
            <v>0</v>
          </cell>
          <cell r="DN241">
            <v>0</v>
          </cell>
          <cell r="DO241">
            <v>0</v>
          </cell>
          <cell r="DP241">
            <v>0</v>
          </cell>
          <cell r="DQ241">
            <v>0</v>
          </cell>
          <cell r="DR241">
            <v>0</v>
          </cell>
          <cell r="DS241">
            <v>0</v>
          </cell>
          <cell r="DT241">
            <v>0</v>
          </cell>
          <cell r="DU241">
            <v>0</v>
          </cell>
          <cell r="DV241">
            <v>0</v>
          </cell>
          <cell r="DW241">
            <v>0</v>
          </cell>
          <cell r="DX241">
            <v>0</v>
          </cell>
          <cell r="DY241">
            <v>0</v>
          </cell>
          <cell r="DZ241">
            <v>0</v>
          </cell>
          <cell r="EA241">
            <v>0</v>
          </cell>
          <cell r="EB241"/>
          <cell r="EC241">
            <v>0</v>
          </cell>
          <cell r="ED241">
            <v>0</v>
          </cell>
          <cell r="EE241">
            <v>2</v>
          </cell>
          <cell r="EF241">
            <v>2</v>
          </cell>
          <cell r="EG241">
            <v>2</v>
          </cell>
          <cell r="EH241">
            <v>2</v>
          </cell>
          <cell r="EI241">
            <v>2</v>
          </cell>
          <cell r="EJ241">
            <v>0</v>
          </cell>
          <cell r="EK241">
            <v>0</v>
          </cell>
          <cell r="EL241"/>
          <cell r="EM241">
            <v>0</v>
          </cell>
          <cell r="EN241">
            <v>0</v>
          </cell>
          <cell r="EO241">
            <v>0</v>
          </cell>
          <cell r="EP241">
            <v>0</v>
          </cell>
          <cell r="EQ241">
            <v>0</v>
          </cell>
          <cell r="ER241">
            <v>0</v>
          </cell>
          <cell r="ES241">
            <v>0</v>
          </cell>
          <cell r="ET241">
            <v>0</v>
          </cell>
          <cell r="EU241">
            <v>0</v>
          </cell>
          <cell r="EV241">
            <v>0</v>
          </cell>
          <cell r="EW241">
            <v>0</v>
          </cell>
          <cell r="EX241">
            <v>0</v>
          </cell>
          <cell r="EY241"/>
          <cell r="EZ241">
            <v>0</v>
          </cell>
          <cell r="FA241">
            <v>0</v>
          </cell>
          <cell r="FB241">
            <v>0</v>
          </cell>
          <cell r="FC241">
            <v>0</v>
          </cell>
          <cell r="FD241">
            <v>0</v>
          </cell>
          <cell r="FE241">
            <v>0</v>
          </cell>
          <cell r="FF241">
            <v>0</v>
          </cell>
          <cell r="FG241">
            <v>0</v>
          </cell>
          <cell r="FH241">
            <v>0</v>
          </cell>
          <cell r="FI241">
            <v>0</v>
          </cell>
          <cell r="FJ241">
            <v>0</v>
          </cell>
          <cell r="FK241">
            <v>0</v>
          </cell>
          <cell r="FL241">
            <v>2</v>
          </cell>
          <cell r="FM241">
            <v>0</v>
          </cell>
          <cell r="FN241">
            <v>0</v>
          </cell>
          <cell r="FO241">
            <v>0</v>
          </cell>
          <cell r="FP241">
            <v>0</v>
          </cell>
          <cell r="FQ241">
            <v>0</v>
          </cell>
          <cell r="FR241">
            <v>0</v>
          </cell>
          <cell r="FS241">
            <v>0</v>
          </cell>
          <cell r="FT241">
            <v>0</v>
          </cell>
          <cell r="FU241">
            <v>0</v>
          </cell>
          <cell r="FV241">
            <v>0</v>
          </cell>
          <cell r="FW241">
            <v>0</v>
          </cell>
          <cell r="FX241">
            <v>2</v>
          </cell>
          <cell r="FY241">
            <v>2</v>
          </cell>
          <cell r="FZ241">
            <v>0</v>
          </cell>
          <cell r="GA241">
            <v>0</v>
          </cell>
          <cell r="GB241"/>
          <cell r="GC241">
            <v>0</v>
          </cell>
          <cell r="GD241">
            <v>0</v>
          </cell>
          <cell r="GE241"/>
          <cell r="GF241">
            <v>0</v>
          </cell>
          <cell r="GG241">
            <v>0</v>
          </cell>
          <cell r="GH241">
            <v>0</v>
          </cell>
          <cell r="GI241">
            <v>0</v>
          </cell>
          <cell r="GJ241">
            <v>0</v>
          </cell>
          <cell r="GK241">
            <v>0</v>
          </cell>
          <cell r="GL241">
            <v>0</v>
          </cell>
          <cell r="GM241">
            <v>0</v>
          </cell>
          <cell r="GN241">
            <v>0</v>
          </cell>
          <cell r="GO241">
            <v>0</v>
          </cell>
          <cell r="GP241">
            <v>0</v>
          </cell>
          <cell r="GQ241">
            <v>0</v>
          </cell>
          <cell r="GR241">
            <v>0</v>
          </cell>
          <cell r="GS241">
            <v>0</v>
          </cell>
          <cell r="GT241">
            <v>2</v>
          </cell>
          <cell r="GU241">
            <v>0</v>
          </cell>
          <cell r="GV241">
            <v>0</v>
          </cell>
          <cell r="GW241">
            <v>0</v>
          </cell>
          <cell r="GX241">
            <v>0</v>
          </cell>
          <cell r="GY241">
            <v>0</v>
          </cell>
          <cell r="GZ241">
            <v>0</v>
          </cell>
          <cell r="HA241">
            <v>0</v>
          </cell>
          <cell r="HB241">
            <v>0</v>
          </cell>
          <cell r="HC241">
            <v>0</v>
          </cell>
          <cell r="HD241">
            <v>0</v>
          </cell>
          <cell r="HE241">
            <v>0</v>
          </cell>
          <cell r="HF241"/>
          <cell r="HG241">
            <v>0</v>
          </cell>
          <cell r="HH241">
            <v>0</v>
          </cell>
          <cell r="HI241">
            <v>0</v>
          </cell>
          <cell r="HJ241">
            <v>0</v>
          </cell>
          <cell r="HK241">
            <v>0</v>
          </cell>
          <cell r="HL241">
            <v>0</v>
          </cell>
          <cell r="HM241">
            <v>0</v>
          </cell>
          <cell r="HN241">
            <v>0</v>
          </cell>
          <cell r="HO241">
            <v>0</v>
          </cell>
          <cell r="HP241"/>
          <cell r="HQ241">
            <v>0</v>
          </cell>
          <cell r="HR241">
            <v>0</v>
          </cell>
          <cell r="HS241">
            <v>0</v>
          </cell>
          <cell r="HT241">
            <v>0</v>
          </cell>
          <cell r="HU241">
            <v>2</v>
          </cell>
          <cell r="HV241">
            <v>0</v>
          </cell>
          <cell r="HW241">
            <v>0</v>
          </cell>
          <cell r="HX241">
            <v>0</v>
          </cell>
          <cell r="HY241"/>
          <cell r="HZ241">
            <v>0</v>
          </cell>
          <cell r="IA241">
            <v>0</v>
          </cell>
          <cell r="IB241">
            <v>0</v>
          </cell>
          <cell r="IC241">
            <v>2</v>
          </cell>
          <cell r="ID241">
            <v>0</v>
          </cell>
          <cell r="IE241">
            <v>2</v>
          </cell>
          <cell r="IF241">
            <v>2</v>
          </cell>
          <cell r="IG241">
            <v>2</v>
          </cell>
          <cell r="IH241">
            <v>0</v>
          </cell>
          <cell r="II241"/>
          <cell r="IJ241">
            <v>0</v>
          </cell>
          <cell r="IK241">
            <v>0</v>
          </cell>
          <cell r="IL241">
            <v>0</v>
          </cell>
          <cell r="IM241">
            <v>2</v>
          </cell>
          <cell r="IN241"/>
          <cell r="IO241">
            <v>2</v>
          </cell>
          <cell r="IP241">
            <v>0</v>
          </cell>
          <cell r="IQ241">
            <v>0</v>
          </cell>
          <cell r="IR241">
            <v>0</v>
          </cell>
          <cell r="IS241">
            <v>0</v>
          </cell>
          <cell r="IT241">
            <v>0</v>
          </cell>
          <cell r="IU241">
            <v>0</v>
          </cell>
          <cell r="IV241">
            <v>0</v>
          </cell>
          <cell r="IW241"/>
          <cell r="IX241">
            <v>0</v>
          </cell>
          <cell r="IY241">
            <v>2</v>
          </cell>
          <cell r="IZ241">
            <v>0</v>
          </cell>
          <cell r="JA241">
            <v>2</v>
          </cell>
          <cell r="JB241"/>
          <cell r="JC241"/>
          <cell r="JD241">
            <v>0</v>
          </cell>
          <cell r="JE241"/>
          <cell r="JF241"/>
          <cell r="JG241"/>
          <cell r="JH241"/>
          <cell r="JI241"/>
          <cell r="JJ241"/>
          <cell r="JK241"/>
          <cell r="JL241"/>
          <cell r="JM241"/>
          <cell r="JN241"/>
          <cell r="JO241"/>
          <cell r="JP241"/>
          <cell r="JQ241"/>
          <cell r="JR241"/>
          <cell r="JS241"/>
          <cell r="JT241"/>
          <cell r="JU241"/>
          <cell r="JV241"/>
          <cell r="JW241"/>
          <cell r="JX241"/>
          <cell r="JY241"/>
          <cell r="JZ241"/>
          <cell r="KA241"/>
          <cell r="KB241"/>
          <cell r="KC241"/>
          <cell r="KD241"/>
          <cell r="KE241"/>
          <cell r="KF241">
            <v>0</v>
          </cell>
          <cell r="KG241">
            <v>0</v>
          </cell>
          <cell r="KH241"/>
          <cell r="KI241">
            <v>0</v>
          </cell>
          <cell r="KJ241">
            <v>0</v>
          </cell>
          <cell r="KK241">
            <v>0</v>
          </cell>
          <cell r="KL241">
            <v>0</v>
          </cell>
          <cell r="KM241">
            <v>0</v>
          </cell>
          <cell r="KN241">
            <v>0</v>
          </cell>
          <cell r="KO241">
            <v>0</v>
          </cell>
          <cell r="KP241">
            <v>0</v>
          </cell>
          <cell r="KQ241">
            <v>0</v>
          </cell>
          <cell r="KR241">
            <v>0</v>
          </cell>
          <cell r="KS241">
            <v>0</v>
          </cell>
          <cell r="KT241">
            <v>0</v>
          </cell>
          <cell r="KU241">
            <v>0</v>
          </cell>
          <cell r="KV241">
            <v>2</v>
          </cell>
          <cell r="KW241">
            <v>0</v>
          </cell>
          <cell r="KX241">
            <v>0</v>
          </cell>
          <cell r="KY241">
            <v>0</v>
          </cell>
          <cell r="KZ241">
            <v>0</v>
          </cell>
          <cell r="LA241">
            <v>0</v>
          </cell>
          <cell r="LB241">
            <v>0</v>
          </cell>
          <cell r="LC241">
            <v>2</v>
          </cell>
          <cell r="LD241">
            <v>0</v>
          </cell>
          <cell r="LE241">
            <v>0</v>
          </cell>
          <cell r="LF241">
            <v>0</v>
          </cell>
          <cell r="LG241">
            <v>0</v>
          </cell>
          <cell r="LH241">
            <v>0</v>
          </cell>
          <cell r="LI241">
            <v>0</v>
          </cell>
          <cell r="LJ241">
            <v>0</v>
          </cell>
          <cell r="LK241">
            <v>0</v>
          </cell>
          <cell r="LL241">
            <v>0</v>
          </cell>
          <cell r="LM241">
            <v>0</v>
          </cell>
          <cell r="LN241">
            <v>0</v>
          </cell>
          <cell r="LO241">
            <v>0</v>
          </cell>
          <cell r="LP241">
            <v>0</v>
          </cell>
          <cell r="LQ241">
            <v>0</v>
          </cell>
          <cell r="LR241"/>
          <cell r="LS241">
            <v>0</v>
          </cell>
          <cell r="LT241">
            <v>0</v>
          </cell>
          <cell r="LU241">
            <v>0</v>
          </cell>
          <cell r="LV241">
            <v>0</v>
          </cell>
          <cell r="LW241">
            <v>0</v>
          </cell>
          <cell r="LX241">
            <v>0</v>
          </cell>
          <cell r="LY241">
            <v>0</v>
          </cell>
          <cell r="LZ241">
            <v>0</v>
          </cell>
          <cell r="MA241">
            <v>0</v>
          </cell>
          <cell r="MB241">
            <v>0</v>
          </cell>
          <cell r="MC241">
            <v>0</v>
          </cell>
          <cell r="MD241">
            <v>0</v>
          </cell>
          <cell r="ME241">
            <v>0</v>
          </cell>
          <cell r="MF241">
            <v>0</v>
          </cell>
          <cell r="MG241">
            <v>0</v>
          </cell>
          <cell r="MH241">
            <v>0</v>
          </cell>
          <cell r="MI241">
            <v>0</v>
          </cell>
          <cell r="MJ241">
            <v>0</v>
          </cell>
          <cell r="MK241">
            <v>0</v>
          </cell>
          <cell r="ML241">
            <v>0</v>
          </cell>
          <cell r="MM241">
            <v>0</v>
          </cell>
          <cell r="MN241">
            <v>0</v>
          </cell>
          <cell r="MO241">
            <v>0</v>
          </cell>
          <cell r="MP241">
            <v>0</v>
          </cell>
          <cell r="MQ241"/>
          <cell r="MR241">
            <v>0</v>
          </cell>
          <cell r="MS241">
            <v>0</v>
          </cell>
          <cell r="MT241">
            <v>0</v>
          </cell>
          <cell r="MU241">
            <v>0</v>
          </cell>
          <cell r="MV241">
            <v>0</v>
          </cell>
          <cell r="MW241">
            <v>0</v>
          </cell>
          <cell r="MX241">
            <v>0</v>
          </cell>
          <cell r="MY241">
            <v>0</v>
          </cell>
          <cell r="MZ241">
            <v>0</v>
          </cell>
          <cell r="NA241">
            <v>0</v>
          </cell>
          <cell r="NB241">
            <v>0</v>
          </cell>
          <cell r="NC241">
            <v>0</v>
          </cell>
          <cell r="ND241">
            <v>0</v>
          </cell>
          <cell r="NE241">
            <v>0</v>
          </cell>
          <cell r="NF241">
            <v>0</v>
          </cell>
          <cell r="NG241">
            <v>0</v>
          </cell>
          <cell r="NH241">
            <v>0</v>
          </cell>
          <cell r="NI241">
            <v>0</v>
          </cell>
          <cell r="NJ241">
            <v>0</v>
          </cell>
          <cell r="NK241">
            <v>0</v>
          </cell>
          <cell r="NL241">
            <v>0</v>
          </cell>
          <cell r="NM241">
            <v>0</v>
          </cell>
          <cell r="NN241">
            <v>0</v>
          </cell>
          <cell r="NO241">
            <v>0</v>
          </cell>
          <cell r="NP241">
            <v>0</v>
          </cell>
          <cell r="NQ241">
            <v>0</v>
          </cell>
          <cell r="NR241">
            <v>0</v>
          </cell>
          <cell r="NS241"/>
          <cell r="NT241"/>
          <cell r="NU241">
            <v>0</v>
          </cell>
          <cell r="NV241">
            <v>0</v>
          </cell>
          <cell r="NW241">
            <v>0</v>
          </cell>
          <cell r="NX241">
            <v>0</v>
          </cell>
          <cell r="NY241">
            <v>0</v>
          </cell>
          <cell r="NZ241">
            <v>0</v>
          </cell>
          <cell r="OA241">
            <v>0</v>
          </cell>
          <cell r="OB241">
            <v>0</v>
          </cell>
          <cell r="OC241"/>
          <cell r="OD241">
            <v>0</v>
          </cell>
          <cell r="OE241">
            <v>2</v>
          </cell>
          <cell r="OF241">
            <v>0</v>
          </cell>
          <cell r="OG241">
            <v>0</v>
          </cell>
          <cell r="OH241"/>
          <cell r="OI241">
            <v>0</v>
          </cell>
          <cell r="OJ241">
            <v>2</v>
          </cell>
          <cell r="OK241">
            <v>0</v>
          </cell>
          <cell r="OL241">
            <v>0</v>
          </cell>
          <cell r="OM241">
            <v>0</v>
          </cell>
          <cell r="ON241">
            <v>0</v>
          </cell>
          <cell r="OO241">
            <v>2</v>
          </cell>
          <cell r="OP241"/>
          <cell r="OQ241">
            <v>0</v>
          </cell>
          <cell r="OR241">
            <v>0</v>
          </cell>
          <cell r="OS241">
            <v>0</v>
          </cell>
          <cell r="OT241"/>
          <cell r="OU241">
            <v>0</v>
          </cell>
          <cell r="OV241">
            <v>0</v>
          </cell>
          <cell r="OW241">
            <v>0</v>
          </cell>
          <cell r="OX241">
            <v>0</v>
          </cell>
          <cell r="OY241">
            <v>0</v>
          </cell>
          <cell r="OZ241">
            <v>0</v>
          </cell>
          <cell r="PA241">
            <v>0</v>
          </cell>
          <cell r="PB241">
            <v>0</v>
          </cell>
          <cell r="PC241">
            <v>0</v>
          </cell>
          <cell r="PD241">
            <v>0</v>
          </cell>
          <cell r="PE241">
            <v>0</v>
          </cell>
          <cell r="PF241">
            <v>0</v>
          </cell>
          <cell r="PG241">
            <v>0</v>
          </cell>
          <cell r="PH241">
            <v>0</v>
          </cell>
          <cell r="PI241">
            <v>0</v>
          </cell>
          <cell r="PJ241">
            <v>0</v>
          </cell>
          <cell r="PK241">
            <v>0</v>
          </cell>
          <cell r="PL241">
            <v>0</v>
          </cell>
          <cell r="PM241">
            <v>0</v>
          </cell>
          <cell r="PN241">
            <v>0</v>
          </cell>
          <cell r="PO241">
            <v>0</v>
          </cell>
          <cell r="PP241">
            <v>0</v>
          </cell>
          <cell r="PQ241">
            <v>0</v>
          </cell>
          <cell r="PR241">
            <v>0</v>
          </cell>
          <cell r="PS241">
            <v>0</v>
          </cell>
          <cell r="PT241">
            <v>0</v>
          </cell>
          <cell r="PU241">
            <v>0</v>
          </cell>
          <cell r="PV241">
            <v>0</v>
          </cell>
          <cell r="PW241">
            <v>0</v>
          </cell>
          <cell r="PX241">
            <v>0</v>
          </cell>
          <cell r="PY241">
            <v>0</v>
          </cell>
          <cell r="PZ241">
            <v>0</v>
          </cell>
          <cell r="QA241"/>
          <cell r="QB241">
            <v>0</v>
          </cell>
          <cell r="QC241">
            <v>0</v>
          </cell>
          <cell r="QD241">
            <v>0</v>
          </cell>
          <cell r="QE241">
            <v>2</v>
          </cell>
          <cell r="QF241">
            <v>0</v>
          </cell>
          <cell r="QG241">
            <v>0</v>
          </cell>
          <cell r="QH241">
            <v>0</v>
          </cell>
          <cell r="QI241">
            <v>0</v>
          </cell>
          <cell r="QJ241">
            <v>0</v>
          </cell>
          <cell r="QK241">
            <v>0</v>
          </cell>
          <cell r="QL241">
            <v>0</v>
          </cell>
          <cell r="QM241">
            <v>0</v>
          </cell>
          <cell r="QN241">
            <v>0</v>
          </cell>
          <cell r="QO241">
            <v>2</v>
          </cell>
          <cell r="QP241">
            <v>0</v>
          </cell>
          <cell r="QQ241">
            <v>0</v>
          </cell>
          <cell r="QR241">
            <v>2</v>
          </cell>
          <cell r="QS241">
            <v>2</v>
          </cell>
          <cell r="QT241">
            <v>2</v>
          </cell>
          <cell r="QU241">
            <v>2</v>
          </cell>
          <cell r="QV241">
            <v>0</v>
          </cell>
          <cell r="QW241">
            <v>2</v>
          </cell>
          <cell r="QX241">
            <v>0</v>
          </cell>
          <cell r="QY241">
            <v>0</v>
          </cell>
          <cell r="QZ241"/>
          <cell r="RA241">
            <v>0</v>
          </cell>
          <cell r="RB241">
            <v>0</v>
          </cell>
          <cell r="RC241">
            <v>0</v>
          </cell>
          <cell r="RD241">
            <v>0</v>
          </cell>
          <cell r="RE241">
            <v>0</v>
          </cell>
          <cell r="RF241">
            <v>0</v>
          </cell>
          <cell r="RG241">
            <v>0</v>
          </cell>
          <cell r="RH241">
            <v>0</v>
          </cell>
          <cell r="RI241">
            <v>0</v>
          </cell>
          <cell r="RJ241">
            <v>0</v>
          </cell>
          <cell r="RK241">
            <v>0</v>
          </cell>
          <cell r="RL241">
            <v>0</v>
          </cell>
          <cell r="RM241"/>
          <cell r="RN241">
            <v>0</v>
          </cell>
          <cell r="RO241">
            <v>0</v>
          </cell>
          <cell r="RP241">
            <v>0</v>
          </cell>
          <cell r="RQ241">
            <v>0</v>
          </cell>
          <cell r="RR241">
            <v>0</v>
          </cell>
          <cell r="RS241">
            <v>0</v>
          </cell>
          <cell r="RT241">
            <v>0</v>
          </cell>
          <cell r="RU241">
            <v>0</v>
          </cell>
          <cell r="RV241">
            <v>0</v>
          </cell>
          <cell r="RW241">
            <v>0</v>
          </cell>
          <cell r="RX241">
            <v>0</v>
          </cell>
          <cell r="RY241"/>
          <cell r="RZ241">
            <v>0</v>
          </cell>
          <cell r="SA241">
            <v>0</v>
          </cell>
          <cell r="SB241">
            <v>0</v>
          </cell>
          <cell r="SC241"/>
          <cell r="SD241">
            <v>0</v>
          </cell>
          <cell r="SE241">
            <v>0</v>
          </cell>
          <cell r="SF241">
            <v>0</v>
          </cell>
          <cell r="SG241">
            <v>0</v>
          </cell>
          <cell r="SH241">
            <v>0</v>
          </cell>
          <cell r="SI241">
            <v>0</v>
          </cell>
          <cell r="SJ241">
            <v>0</v>
          </cell>
          <cell r="SK241">
            <v>0</v>
          </cell>
          <cell r="SL241">
            <v>0</v>
          </cell>
          <cell r="SM241"/>
          <cell r="SN241">
            <v>0</v>
          </cell>
          <cell r="SO241">
            <v>2</v>
          </cell>
          <cell r="SP241">
            <v>0</v>
          </cell>
          <cell r="SQ241">
            <v>0</v>
          </cell>
          <cell r="SR241">
            <v>0</v>
          </cell>
          <cell r="SS241">
            <v>0</v>
          </cell>
          <cell r="ST241">
            <v>0</v>
          </cell>
          <cell r="SU241">
            <v>0</v>
          </cell>
          <cell r="SV241">
            <v>0</v>
          </cell>
          <cell r="SW241">
            <v>0</v>
          </cell>
          <cell r="SX241">
            <v>0</v>
          </cell>
          <cell r="SY241">
            <v>0</v>
          </cell>
          <cell r="SZ241">
            <v>0</v>
          </cell>
          <cell r="TA241">
            <v>0</v>
          </cell>
          <cell r="TB241">
            <v>0</v>
          </cell>
          <cell r="TC241">
            <v>0</v>
          </cell>
          <cell r="TD241">
            <v>0</v>
          </cell>
          <cell r="TE241">
            <v>0</v>
          </cell>
          <cell r="TF241">
            <v>0</v>
          </cell>
          <cell r="TG241">
            <v>0</v>
          </cell>
          <cell r="TH241">
            <v>0</v>
          </cell>
          <cell r="TI241">
            <v>0</v>
          </cell>
          <cell r="TJ241">
            <v>2</v>
          </cell>
          <cell r="TK241">
            <v>0</v>
          </cell>
          <cell r="TL241">
            <v>0</v>
          </cell>
          <cell r="TM241">
            <v>0</v>
          </cell>
          <cell r="TN241">
            <v>0</v>
          </cell>
          <cell r="TO241">
            <v>0</v>
          </cell>
          <cell r="TP241">
            <v>0</v>
          </cell>
          <cell r="TQ241">
            <v>0</v>
          </cell>
          <cell r="TR241"/>
          <cell r="TS241">
            <v>0</v>
          </cell>
          <cell r="TT241">
            <v>0</v>
          </cell>
          <cell r="TU241">
            <v>2</v>
          </cell>
          <cell r="TV241">
            <v>0</v>
          </cell>
          <cell r="TW241">
            <v>0</v>
          </cell>
          <cell r="TX241">
            <v>0</v>
          </cell>
          <cell r="TY241">
            <v>0</v>
          </cell>
          <cell r="TZ241">
            <v>0</v>
          </cell>
          <cell r="UA241">
            <v>0</v>
          </cell>
          <cell r="UB241">
            <v>0</v>
          </cell>
          <cell r="UC241">
            <v>2</v>
          </cell>
          <cell r="UD241">
            <v>0</v>
          </cell>
          <cell r="UE241">
            <v>2</v>
          </cell>
          <cell r="UF241">
            <v>0</v>
          </cell>
          <cell r="UG241">
            <v>0</v>
          </cell>
          <cell r="UH241">
            <v>0</v>
          </cell>
          <cell r="UI241">
            <v>0</v>
          </cell>
          <cell r="UJ241">
            <v>0</v>
          </cell>
          <cell r="UK241">
            <v>0</v>
          </cell>
          <cell r="UL241">
            <v>0</v>
          </cell>
          <cell r="UM241">
            <v>0</v>
          </cell>
          <cell r="UN241">
            <v>0</v>
          </cell>
          <cell r="UO241"/>
          <cell r="UP241">
            <v>0</v>
          </cell>
          <cell r="UQ241">
            <v>0</v>
          </cell>
          <cell r="UR241"/>
          <cell r="US241">
            <v>0</v>
          </cell>
          <cell r="UT241">
            <v>2</v>
          </cell>
          <cell r="UU241">
            <v>2</v>
          </cell>
          <cell r="UV241">
            <v>0</v>
          </cell>
          <cell r="UW241">
            <v>0</v>
          </cell>
          <cell r="UX241">
            <v>0</v>
          </cell>
          <cell r="UY241">
            <v>0</v>
          </cell>
          <cell r="UZ241">
            <v>0</v>
          </cell>
          <cell r="VA241">
            <v>0</v>
          </cell>
          <cell r="VB241"/>
          <cell r="VC241"/>
          <cell r="VD241"/>
          <cell r="VE241"/>
          <cell r="VF241"/>
          <cell r="VG241"/>
          <cell r="VH241"/>
          <cell r="VI241">
            <v>0</v>
          </cell>
          <cell r="VJ241">
            <v>0</v>
          </cell>
          <cell r="VK241">
            <v>0</v>
          </cell>
          <cell r="VL241">
            <v>0</v>
          </cell>
          <cell r="VM241"/>
          <cell r="VN241">
            <v>0</v>
          </cell>
          <cell r="VO241">
            <v>0</v>
          </cell>
          <cell r="VP241"/>
          <cell r="VQ241">
            <v>0</v>
          </cell>
          <cell r="VR241">
            <v>0</v>
          </cell>
          <cell r="VS241">
            <v>0</v>
          </cell>
          <cell r="VT241">
            <v>2</v>
          </cell>
          <cell r="VU241">
            <v>0</v>
          </cell>
          <cell r="VV241">
            <v>0</v>
          </cell>
          <cell r="VW241">
            <v>0</v>
          </cell>
          <cell r="VX241"/>
          <cell r="VY241">
            <v>0</v>
          </cell>
          <cell r="VZ241">
            <v>0</v>
          </cell>
          <cell r="WA241"/>
          <cell r="WB241"/>
          <cell r="WC241">
            <v>0</v>
          </cell>
          <cell r="WD241">
            <v>0</v>
          </cell>
          <cell r="WE241">
            <v>0</v>
          </cell>
          <cell r="WF241"/>
          <cell r="WG241">
            <v>0</v>
          </cell>
          <cell r="WH241">
            <v>0</v>
          </cell>
          <cell r="WI241">
            <v>0</v>
          </cell>
          <cell r="WJ241"/>
          <cell r="WK241"/>
          <cell r="WL241">
            <v>0</v>
          </cell>
          <cell r="WM241">
            <v>0</v>
          </cell>
          <cell r="WN241">
            <v>0</v>
          </cell>
          <cell r="WO241">
            <v>0</v>
          </cell>
          <cell r="WP241"/>
          <cell r="WQ241"/>
          <cell r="WR241"/>
          <cell r="WS241">
            <v>0</v>
          </cell>
          <cell r="WT241">
            <v>0</v>
          </cell>
          <cell r="WU241">
            <v>0</v>
          </cell>
          <cell r="WV241">
            <v>0</v>
          </cell>
          <cell r="WW241">
            <v>0</v>
          </cell>
          <cell r="WX241">
            <v>0</v>
          </cell>
          <cell r="WY241">
            <v>0</v>
          </cell>
          <cell r="WZ241">
            <v>0</v>
          </cell>
          <cell r="XA241"/>
          <cell r="XB241">
            <v>0</v>
          </cell>
          <cell r="XC241"/>
          <cell r="XD241"/>
          <cell r="XE241"/>
          <cell r="XF241"/>
          <cell r="XG241"/>
          <cell r="XH241"/>
          <cell r="XI241">
            <v>0</v>
          </cell>
          <cell r="XJ241"/>
          <cell r="XK241">
            <v>0</v>
          </cell>
          <cell r="XL241">
            <v>0</v>
          </cell>
          <cell r="XM241"/>
          <cell r="XN241">
            <v>0</v>
          </cell>
          <cell r="XO241"/>
          <cell r="XP241">
            <v>0</v>
          </cell>
          <cell r="XQ241">
            <v>0</v>
          </cell>
          <cell r="XR241">
            <v>2</v>
          </cell>
          <cell r="XS241">
            <v>0</v>
          </cell>
          <cell r="XT241">
            <v>0</v>
          </cell>
          <cell r="XU241">
            <v>0</v>
          </cell>
          <cell r="XV241">
            <v>0</v>
          </cell>
        </row>
        <row r="242">
          <cell r="E242"/>
          <cell r="F242"/>
          <cell r="G242"/>
          <cell r="H242"/>
          <cell r="I242"/>
          <cell r="J242"/>
          <cell r="K242"/>
          <cell r="L242"/>
          <cell r="M242"/>
          <cell r="N242"/>
          <cell r="O242"/>
          <cell r="P242"/>
          <cell r="Q242"/>
          <cell r="R242"/>
          <cell r="S242"/>
          <cell r="T242"/>
          <cell r="U242"/>
          <cell r="V242"/>
          <cell r="W242"/>
          <cell r="X242"/>
          <cell r="Y242"/>
          <cell r="Z242"/>
          <cell r="AA242"/>
          <cell r="AB242"/>
          <cell r="AC242"/>
          <cell r="AD242"/>
          <cell r="AE242"/>
          <cell r="AF242"/>
          <cell r="AG242"/>
          <cell r="AH242"/>
          <cell r="AI242"/>
          <cell r="AJ242"/>
          <cell r="AK242"/>
          <cell r="AL242"/>
          <cell r="AM242"/>
          <cell r="AN242"/>
          <cell r="AO242"/>
          <cell r="AP242"/>
          <cell r="AQ242"/>
          <cell r="AR242"/>
          <cell r="AS242"/>
          <cell r="AT242"/>
          <cell r="AU242"/>
          <cell r="AV242"/>
          <cell r="AW242"/>
          <cell r="AX242"/>
          <cell r="AY242"/>
          <cell r="AZ242"/>
          <cell r="BA242"/>
          <cell r="BB242"/>
          <cell r="BC242"/>
          <cell r="BD242"/>
          <cell r="BE242"/>
          <cell r="BF242"/>
          <cell r="BG242"/>
          <cell r="BH242"/>
          <cell r="BI242"/>
          <cell r="BJ242"/>
          <cell r="BK242"/>
          <cell r="BL242"/>
          <cell r="BM242"/>
          <cell r="BN242"/>
          <cell r="BO242"/>
          <cell r="BP242"/>
          <cell r="BQ242"/>
          <cell r="BR242"/>
          <cell r="BS242"/>
          <cell r="BT242"/>
          <cell r="BU242"/>
          <cell r="BV242"/>
          <cell r="BW242"/>
          <cell r="BX242"/>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cell r="FJ242"/>
          <cell r="FK242"/>
          <cell r="FL242"/>
          <cell r="FM242"/>
          <cell r="FN242"/>
          <cell r="FO242"/>
          <cell r="FP242"/>
          <cell r="FQ242"/>
          <cell r="FR242"/>
          <cell r="FS242"/>
          <cell r="FT242"/>
          <cell r="FU242"/>
          <cell r="FV242"/>
          <cell r="FW242"/>
          <cell r="FX242"/>
          <cell r="FY242"/>
          <cell r="FZ242"/>
          <cell r="GA242"/>
          <cell r="GB242"/>
          <cell r="GC242"/>
          <cell r="GD242"/>
          <cell r="GE242"/>
          <cell r="GF242"/>
          <cell r="GG242"/>
          <cell r="GH242"/>
          <cell r="GI242"/>
          <cell r="GJ242"/>
          <cell r="GK242"/>
          <cell r="GL242"/>
          <cell r="GM242"/>
          <cell r="GN242"/>
          <cell r="GO242"/>
          <cell r="GP242"/>
          <cell r="GQ242"/>
          <cell r="GR242"/>
          <cell r="GS242"/>
          <cell r="GT242"/>
          <cell r="GU242"/>
          <cell r="GV242"/>
          <cell r="GW242"/>
          <cell r="GX242"/>
          <cell r="GY242"/>
          <cell r="GZ242"/>
          <cell r="HA242"/>
          <cell r="HB242"/>
          <cell r="HC242"/>
          <cell r="HD242"/>
          <cell r="HE242"/>
          <cell r="HF242"/>
          <cell r="HG242"/>
          <cell r="HH242"/>
          <cell r="HI242"/>
          <cell r="HJ242"/>
          <cell r="HK242"/>
          <cell r="HL242"/>
          <cell r="HM242"/>
          <cell r="HN242"/>
          <cell r="HO242"/>
          <cell r="HP242"/>
          <cell r="HQ242"/>
          <cell r="HR242"/>
          <cell r="HS242"/>
          <cell r="HT242"/>
          <cell r="HU242"/>
          <cell r="HV242"/>
          <cell r="HW242"/>
          <cell r="HX242"/>
          <cell r="HY242"/>
          <cell r="HZ242"/>
          <cell r="IA242"/>
          <cell r="IB242"/>
          <cell r="IC242"/>
          <cell r="ID242"/>
          <cell r="IE242"/>
          <cell r="IF242"/>
          <cell r="IG242"/>
          <cell r="IH242"/>
          <cell r="II242"/>
          <cell r="IJ242"/>
          <cell r="IK242"/>
          <cell r="IL242"/>
          <cell r="IM242"/>
          <cell r="IN242"/>
          <cell r="IO242"/>
          <cell r="IP242"/>
          <cell r="IQ242"/>
          <cell r="IR242"/>
          <cell r="IS242"/>
          <cell r="IT242"/>
          <cell r="IU242"/>
          <cell r="IV242"/>
          <cell r="IW242"/>
          <cell r="IX242"/>
          <cell r="IY242"/>
          <cell r="IZ242"/>
          <cell r="JA242"/>
          <cell r="JB242"/>
          <cell r="JC242"/>
          <cell r="JD242"/>
          <cell r="JE242"/>
          <cell r="JF242"/>
          <cell r="JG242"/>
          <cell r="JH242"/>
          <cell r="JI242"/>
          <cell r="JJ242"/>
          <cell r="JK242"/>
          <cell r="JL242"/>
          <cell r="JM242"/>
          <cell r="JN242"/>
          <cell r="JO242"/>
          <cell r="JP242"/>
          <cell r="JQ242"/>
          <cell r="JR242"/>
          <cell r="JS242"/>
          <cell r="JT242"/>
          <cell r="JU242"/>
          <cell r="JV242"/>
          <cell r="JW242"/>
          <cell r="JX242"/>
          <cell r="JY242"/>
          <cell r="JZ242"/>
          <cell r="KA242"/>
          <cell r="KB242"/>
          <cell r="KC242"/>
          <cell r="KD242"/>
          <cell r="KE242"/>
          <cell r="KF242"/>
          <cell r="KG242"/>
          <cell r="KH242"/>
          <cell r="KI242"/>
          <cell r="KJ242"/>
          <cell r="KK242"/>
          <cell r="KL242"/>
          <cell r="KM242"/>
          <cell r="KN242"/>
          <cell r="KO242"/>
          <cell r="KP242"/>
          <cell r="KQ242"/>
          <cell r="KR242"/>
          <cell r="KS242"/>
          <cell r="KT242"/>
          <cell r="KU242"/>
          <cell r="KV242"/>
          <cell r="KW242"/>
          <cell r="KX242"/>
          <cell r="KY242"/>
          <cell r="KZ242"/>
          <cell r="LA242"/>
          <cell r="LB242"/>
          <cell r="LC242"/>
          <cell r="LD242"/>
          <cell r="LE242"/>
          <cell r="LF242"/>
          <cell r="LG242"/>
          <cell r="LH242"/>
          <cell r="LI242"/>
          <cell r="LJ242"/>
          <cell r="LK242"/>
          <cell r="LL242"/>
          <cell r="LM242"/>
          <cell r="LN242"/>
          <cell r="LO242"/>
          <cell r="LP242"/>
          <cell r="LQ242"/>
          <cell r="LR242"/>
          <cell r="LS242"/>
          <cell r="LT242"/>
          <cell r="LU242"/>
          <cell r="LV242"/>
          <cell r="LW242"/>
          <cell r="LX242"/>
          <cell r="LY242"/>
          <cell r="LZ242"/>
          <cell r="MA242"/>
          <cell r="MB242"/>
          <cell r="MC242"/>
          <cell r="MD242"/>
          <cell r="ME242"/>
          <cell r="MF242"/>
          <cell r="MG242"/>
          <cell r="MH242"/>
          <cell r="MI242"/>
          <cell r="MJ242"/>
          <cell r="MK242"/>
          <cell r="ML242"/>
          <cell r="MM242"/>
          <cell r="MN242"/>
          <cell r="MO242"/>
          <cell r="MP242"/>
          <cell r="MQ242"/>
          <cell r="MR242"/>
          <cell r="MS242"/>
          <cell r="MT242"/>
          <cell r="MU242"/>
          <cell r="MV242"/>
          <cell r="MW242"/>
          <cell r="MX242"/>
          <cell r="MY242"/>
          <cell r="MZ242"/>
          <cell r="NA242"/>
          <cell r="NB242"/>
          <cell r="NC242"/>
          <cell r="ND242"/>
          <cell r="NE242"/>
          <cell r="NF242"/>
          <cell r="NG242"/>
          <cell r="NH242"/>
          <cell r="NI242"/>
          <cell r="NJ242"/>
          <cell r="NK242"/>
          <cell r="NL242"/>
          <cell r="NM242"/>
          <cell r="NN242"/>
          <cell r="NO242"/>
          <cell r="NP242"/>
          <cell r="NQ242"/>
          <cell r="NR242"/>
          <cell r="NS242"/>
          <cell r="NT242"/>
          <cell r="NU242"/>
          <cell r="NV242"/>
          <cell r="NW242"/>
          <cell r="NX242"/>
          <cell r="NY242"/>
          <cell r="NZ242"/>
          <cell r="OA242"/>
          <cell r="OB242"/>
          <cell r="OC242"/>
          <cell r="OD242"/>
          <cell r="OE242"/>
          <cell r="OF242"/>
          <cell r="OG242"/>
          <cell r="OH242"/>
          <cell r="OI242"/>
          <cell r="OJ242"/>
          <cell r="OK242"/>
          <cell r="OL242"/>
          <cell r="OM242"/>
          <cell r="ON242"/>
          <cell r="OO242"/>
          <cell r="OP242"/>
          <cell r="OQ242"/>
          <cell r="OR242"/>
          <cell r="OS242"/>
          <cell r="OT242"/>
          <cell r="OU242"/>
          <cell r="OV242"/>
          <cell r="OW242"/>
          <cell r="OX242"/>
          <cell r="OY242"/>
          <cell r="OZ242"/>
          <cell r="PA242"/>
          <cell r="PB242"/>
          <cell r="PC242"/>
          <cell r="PD242"/>
          <cell r="PE242"/>
          <cell r="PF242"/>
          <cell r="PG242"/>
          <cell r="PH242"/>
          <cell r="PI242"/>
          <cell r="PJ242"/>
          <cell r="PK242"/>
          <cell r="PL242"/>
          <cell r="PM242"/>
          <cell r="PN242"/>
          <cell r="PO242"/>
          <cell r="PP242"/>
          <cell r="PQ242"/>
          <cell r="PR242"/>
          <cell r="PS242"/>
          <cell r="PT242"/>
          <cell r="PU242"/>
          <cell r="PV242"/>
          <cell r="PW242"/>
          <cell r="PX242"/>
          <cell r="PY242"/>
          <cell r="PZ242"/>
          <cell r="QA242"/>
          <cell r="QB242"/>
          <cell r="QC242"/>
          <cell r="QD242"/>
          <cell r="QE242"/>
          <cell r="QF242"/>
          <cell r="QG242"/>
          <cell r="QH242"/>
          <cell r="QI242"/>
          <cell r="QJ242"/>
          <cell r="QK242"/>
          <cell r="QL242"/>
          <cell r="QM242"/>
          <cell r="QN242"/>
          <cell r="QO242"/>
          <cell r="QP242"/>
          <cell r="QQ242"/>
          <cell r="QR242"/>
          <cell r="QS242"/>
          <cell r="QT242"/>
          <cell r="QU242"/>
          <cell r="QV242"/>
          <cell r="QW242"/>
          <cell r="QX242"/>
          <cell r="QY242"/>
          <cell r="QZ242"/>
          <cell r="RA242"/>
          <cell r="RB242"/>
          <cell r="RC242"/>
          <cell r="RD242"/>
          <cell r="RE242"/>
          <cell r="RF242"/>
          <cell r="RG242"/>
          <cell r="RH242"/>
          <cell r="RI242"/>
          <cell r="RJ242"/>
          <cell r="RK242"/>
          <cell r="RL242"/>
          <cell r="RM242"/>
          <cell r="RN242"/>
          <cell r="RO242"/>
          <cell r="RP242"/>
          <cell r="RQ242"/>
          <cell r="RR242"/>
          <cell r="RS242"/>
          <cell r="RT242"/>
          <cell r="RU242"/>
          <cell r="RV242"/>
          <cell r="RW242"/>
          <cell r="RX242"/>
          <cell r="RY242"/>
          <cell r="RZ242"/>
          <cell r="SA242"/>
          <cell r="SB242"/>
          <cell r="SC242"/>
          <cell r="SD242"/>
          <cell r="SE242"/>
          <cell r="SF242"/>
          <cell r="SG242"/>
          <cell r="SH242"/>
          <cell r="SI242"/>
          <cell r="SJ242"/>
          <cell r="SK242"/>
          <cell r="SL242"/>
          <cell r="SM242"/>
          <cell r="SN242"/>
          <cell r="SO242"/>
          <cell r="SP242"/>
          <cell r="SQ242"/>
          <cell r="SR242"/>
          <cell r="SS242"/>
          <cell r="ST242"/>
          <cell r="SU242"/>
          <cell r="SV242"/>
          <cell r="SW242"/>
          <cell r="SX242"/>
          <cell r="SY242"/>
          <cell r="SZ242"/>
          <cell r="TA242"/>
          <cell r="TB242"/>
          <cell r="TC242"/>
          <cell r="TD242"/>
          <cell r="TE242"/>
          <cell r="TF242"/>
          <cell r="TG242"/>
          <cell r="TH242"/>
          <cell r="TI242"/>
          <cell r="TJ242"/>
          <cell r="TK242"/>
          <cell r="TL242"/>
          <cell r="TM242"/>
          <cell r="TN242"/>
          <cell r="TO242"/>
          <cell r="TP242"/>
          <cell r="TQ242"/>
          <cell r="TR242"/>
          <cell r="TS242"/>
          <cell r="TT242"/>
          <cell r="TU242"/>
          <cell r="TV242"/>
          <cell r="TW242"/>
          <cell r="TX242"/>
          <cell r="TY242"/>
          <cell r="TZ242"/>
          <cell r="UA242"/>
          <cell r="UB242"/>
          <cell r="UC242"/>
          <cell r="UD242"/>
          <cell r="UE242"/>
          <cell r="UF242"/>
          <cell r="UG242"/>
          <cell r="UH242"/>
          <cell r="UI242"/>
          <cell r="UJ242"/>
          <cell r="UK242"/>
          <cell r="UL242"/>
          <cell r="UM242"/>
          <cell r="UN242"/>
          <cell r="UO242"/>
          <cell r="UP242"/>
          <cell r="UQ242"/>
          <cell r="UR242"/>
          <cell r="US242"/>
          <cell r="UT242"/>
          <cell r="UU242"/>
          <cell r="UV242"/>
          <cell r="UW242"/>
          <cell r="UX242"/>
          <cell r="UY242"/>
          <cell r="UZ242"/>
          <cell r="VA242"/>
          <cell r="VB242"/>
          <cell r="VC242"/>
          <cell r="VD242"/>
          <cell r="VE242"/>
          <cell r="VF242"/>
          <cell r="VG242"/>
          <cell r="VH242"/>
          <cell r="VI242"/>
          <cell r="VJ242"/>
          <cell r="VK242"/>
          <cell r="VL242"/>
          <cell r="VM242"/>
          <cell r="VN242"/>
          <cell r="VO242"/>
          <cell r="VP242"/>
          <cell r="VQ242"/>
          <cell r="VR242"/>
          <cell r="VS242"/>
          <cell r="VT242"/>
          <cell r="VU242"/>
          <cell r="VV242"/>
          <cell r="VW242"/>
          <cell r="VX242"/>
          <cell r="VY242"/>
          <cell r="VZ242"/>
          <cell r="WA242"/>
          <cell r="WB242"/>
          <cell r="WC242"/>
          <cell r="WD242"/>
          <cell r="WE242"/>
          <cell r="WF242"/>
          <cell r="WG242"/>
          <cell r="WH242"/>
          <cell r="WI242"/>
          <cell r="WJ242"/>
          <cell r="WK242"/>
          <cell r="WL242"/>
          <cell r="WM242"/>
          <cell r="WN242"/>
          <cell r="WO242"/>
          <cell r="WP242"/>
          <cell r="WQ242"/>
          <cell r="WR242"/>
          <cell r="WS242"/>
          <cell r="WT242"/>
          <cell r="WU242"/>
          <cell r="WV242"/>
          <cell r="WW242"/>
          <cell r="WX242"/>
          <cell r="WY242"/>
          <cell r="WZ242"/>
          <cell r="XA242"/>
          <cell r="XB242"/>
          <cell r="XC242"/>
          <cell r="XD242"/>
          <cell r="XE242"/>
          <cell r="XF242"/>
          <cell r="XG242"/>
          <cell r="XH242"/>
          <cell r="XI242"/>
          <cell r="XJ242"/>
          <cell r="XK242"/>
          <cell r="XL242"/>
          <cell r="XM242"/>
          <cell r="XN242"/>
          <cell r="XO242"/>
          <cell r="XP242"/>
          <cell r="XQ242"/>
          <cell r="XR242"/>
          <cell r="XS242"/>
          <cell r="XT242"/>
          <cell r="XU242"/>
          <cell r="XV242"/>
        </row>
        <row r="243">
          <cell r="E243"/>
          <cell r="F243"/>
          <cell r="G243"/>
          <cell r="H243"/>
          <cell r="I243"/>
          <cell r="J243"/>
          <cell r="K243"/>
          <cell r="L243"/>
          <cell r="M243"/>
          <cell r="N243"/>
          <cell r="O243"/>
          <cell r="P243"/>
          <cell r="Q243"/>
          <cell r="R243"/>
          <cell r="S243"/>
          <cell r="T243"/>
          <cell r="U243"/>
          <cell r="V243"/>
          <cell r="W243"/>
          <cell r="X243"/>
          <cell r="Y243"/>
          <cell r="Z243"/>
          <cell r="AA243"/>
          <cell r="AB243"/>
          <cell r="AC243"/>
          <cell r="AD243"/>
          <cell r="AE243"/>
          <cell r="AF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cell r="BD243"/>
          <cell r="BE243"/>
          <cell r="BF243"/>
          <cell r="BG243"/>
          <cell r="BH243"/>
          <cell r="BI243"/>
          <cell r="BJ243"/>
          <cell r="BK243"/>
          <cell r="BL243"/>
          <cell r="BM243"/>
          <cell r="BN243"/>
          <cell r="BO243"/>
          <cell r="BP243"/>
          <cell r="BQ243"/>
          <cell r="BR243"/>
          <cell r="BS243"/>
          <cell r="BT243"/>
          <cell r="BU243"/>
          <cell r="BV243"/>
          <cell r="BW243"/>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cell r="HN243"/>
          <cell r="HO243"/>
          <cell r="HP243"/>
          <cell r="HQ243"/>
          <cell r="HR243"/>
          <cell r="HS243"/>
          <cell r="HT243"/>
          <cell r="HU243"/>
          <cell r="HV243"/>
          <cell r="HW243"/>
          <cell r="HX243"/>
          <cell r="HY243"/>
          <cell r="HZ243"/>
          <cell r="IA243"/>
          <cell r="IB243"/>
          <cell r="IC243"/>
          <cell r="ID243"/>
          <cell r="IE243"/>
          <cell r="IF243"/>
          <cell r="IG243"/>
          <cell r="IH243"/>
          <cell r="II243"/>
          <cell r="IJ243"/>
          <cell r="IK243"/>
          <cell r="IL243"/>
          <cell r="IM243"/>
          <cell r="IN243"/>
          <cell r="IO243"/>
          <cell r="IP243"/>
          <cell r="IQ243"/>
          <cell r="IR243"/>
          <cell r="IS243"/>
          <cell r="IT243"/>
          <cell r="IU243"/>
          <cell r="IV243"/>
          <cell r="IW243"/>
          <cell r="IX243"/>
          <cell r="IY243"/>
          <cell r="IZ243"/>
          <cell r="JA243"/>
          <cell r="JB243"/>
          <cell r="JC243"/>
          <cell r="JD243"/>
          <cell r="JE243"/>
          <cell r="JF243"/>
          <cell r="JG243"/>
          <cell r="JH243"/>
          <cell r="JI243"/>
          <cell r="JJ243"/>
          <cell r="JK243"/>
          <cell r="JL243"/>
          <cell r="JM243"/>
          <cell r="JN243"/>
          <cell r="JO243"/>
          <cell r="JP243"/>
          <cell r="JQ243"/>
          <cell r="JR243"/>
          <cell r="JS243"/>
          <cell r="JT243"/>
          <cell r="JU243"/>
          <cell r="JV243"/>
          <cell r="JW243"/>
          <cell r="JX243"/>
          <cell r="JY243"/>
          <cell r="JZ243"/>
          <cell r="KA243"/>
          <cell r="KB243"/>
          <cell r="KC243"/>
          <cell r="KD243"/>
          <cell r="KE243"/>
          <cell r="KF243"/>
          <cell r="KG243"/>
          <cell r="KH243"/>
          <cell r="KI243"/>
          <cell r="KJ243"/>
          <cell r="KK243"/>
          <cell r="KL243"/>
          <cell r="KM243"/>
          <cell r="KN243"/>
          <cell r="KO243"/>
          <cell r="KP243"/>
          <cell r="KQ243"/>
          <cell r="KR243"/>
          <cell r="KS243"/>
          <cell r="KT243"/>
          <cell r="KU243"/>
          <cell r="KV243"/>
          <cell r="KW243"/>
          <cell r="KX243"/>
          <cell r="KY243"/>
          <cell r="KZ243"/>
          <cell r="LA243"/>
          <cell r="LB243"/>
          <cell r="LC243"/>
          <cell r="LD243"/>
          <cell r="LE243"/>
          <cell r="LF243"/>
          <cell r="LG243"/>
          <cell r="LH243"/>
          <cell r="LI243"/>
          <cell r="LJ243"/>
          <cell r="LK243"/>
          <cell r="LL243"/>
          <cell r="LM243"/>
          <cell r="LN243"/>
          <cell r="LO243"/>
          <cell r="LP243"/>
          <cell r="LQ243"/>
          <cell r="LR243"/>
          <cell r="LS243"/>
          <cell r="LT243"/>
          <cell r="LU243"/>
          <cell r="LV243"/>
          <cell r="LW243"/>
          <cell r="LX243"/>
          <cell r="LY243"/>
          <cell r="LZ243"/>
          <cell r="MA243"/>
          <cell r="MB243"/>
          <cell r="MC243"/>
          <cell r="MD243"/>
          <cell r="ME243"/>
          <cell r="MF243"/>
          <cell r="MG243"/>
          <cell r="MH243"/>
          <cell r="MI243"/>
          <cell r="MJ243"/>
          <cell r="MK243"/>
          <cell r="ML243"/>
          <cell r="MM243"/>
          <cell r="MN243"/>
          <cell r="MO243"/>
          <cell r="MP243"/>
          <cell r="MQ243"/>
          <cell r="MR243"/>
          <cell r="MS243"/>
          <cell r="MT243"/>
          <cell r="MU243"/>
          <cell r="MV243"/>
          <cell r="MW243"/>
          <cell r="MX243"/>
          <cell r="MY243"/>
          <cell r="MZ243"/>
          <cell r="NA243"/>
          <cell r="NB243"/>
          <cell r="NC243"/>
          <cell r="ND243"/>
          <cell r="NE243"/>
          <cell r="NF243"/>
          <cell r="NG243"/>
          <cell r="NH243"/>
          <cell r="NI243"/>
          <cell r="NJ243"/>
          <cell r="NK243"/>
          <cell r="NL243"/>
          <cell r="NM243"/>
          <cell r="NN243"/>
          <cell r="NO243"/>
          <cell r="NP243"/>
          <cell r="NQ243"/>
          <cell r="NR243"/>
          <cell r="NS243"/>
          <cell r="NT243"/>
          <cell r="NU243"/>
          <cell r="NV243"/>
          <cell r="NW243"/>
          <cell r="NX243"/>
          <cell r="NY243"/>
          <cell r="NZ243"/>
          <cell r="OA243"/>
          <cell r="OB243"/>
          <cell r="OC243"/>
          <cell r="OD243"/>
          <cell r="OE243"/>
          <cell r="OF243"/>
          <cell r="OG243"/>
          <cell r="OH243"/>
          <cell r="OI243"/>
          <cell r="OJ243"/>
          <cell r="OK243"/>
          <cell r="OL243"/>
          <cell r="OM243"/>
          <cell r="ON243"/>
          <cell r="OO243"/>
          <cell r="OP243"/>
          <cell r="OQ243"/>
          <cell r="OR243"/>
          <cell r="OS243"/>
          <cell r="OT243"/>
          <cell r="OU243"/>
          <cell r="OV243"/>
          <cell r="OW243"/>
          <cell r="OX243"/>
          <cell r="OY243"/>
          <cell r="OZ243"/>
          <cell r="PA243"/>
          <cell r="PB243"/>
          <cell r="PC243"/>
          <cell r="PD243"/>
          <cell r="PE243"/>
          <cell r="PF243"/>
          <cell r="PG243"/>
          <cell r="PH243"/>
          <cell r="PI243"/>
          <cell r="PJ243"/>
          <cell r="PK243"/>
          <cell r="PL243"/>
          <cell r="PM243"/>
          <cell r="PN243"/>
          <cell r="PO243"/>
          <cell r="PP243"/>
          <cell r="PQ243"/>
          <cell r="PR243"/>
          <cell r="PS243"/>
          <cell r="PT243"/>
          <cell r="PU243"/>
          <cell r="PV243"/>
          <cell r="PW243"/>
          <cell r="PX243"/>
          <cell r="PY243"/>
          <cell r="PZ243"/>
          <cell r="QA243"/>
          <cell r="QB243"/>
          <cell r="QC243"/>
          <cell r="QD243"/>
          <cell r="QE243"/>
          <cell r="QF243"/>
          <cell r="QG243"/>
          <cell r="QH243"/>
          <cell r="QI243"/>
          <cell r="QJ243"/>
          <cell r="QK243"/>
          <cell r="QL243"/>
          <cell r="QM243"/>
          <cell r="QN243"/>
          <cell r="QO243"/>
          <cell r="QP243"/>
          <cell r="QQ243"/>
          <cell r="QR243"/>
          <cell r="QS243"/>
          <cell r="QT243"/>
          <cell r="QU243"/>
          <cell r="QV243"/>
          <cell r="QW243"/>
          <cell r="QX243"/>
          <cell r="QY243"/>
          <cell r="QZ243"/>
          <cell r="RA243"/>
          <cell r="RB243"/>
          <cell r="RC243"/>
          <cell r="RD243"/>
          <cell r="RE243"/>
          <cell r="RF243"/>
          <cell r="RG243"/>
          <cell r="RH243"/>
          <cell r="RI243"/>
          <cell r="RJ243"/>
          <cell r="RK243"/>
          <cell r="RL243"/>
          <cell r="RM243"/>
          <cell r="RN243"/>
          <cell r="RO243"/>
          <cell r="RP243"/>
          <cell r="RQ243"/>
          <cell r="RR243"/>
          <cell r="RS243"/>
          <cell r="RT243"/>
          <cell r="RU243"/>
          <cell r="RV243"/>
          <cell r="RW243"/>
          <cell r="RX243"/>
          <cell r="RY243"/>
          <cell r="RZ243"/>
          <cell r="SA243"/>
          <cell r="SB243"/>
          <cell r="SC243"/>
          <cell r="SD243"/>
          <cell r="SE243"/>
          <cell r="SF243"/>
          <cell r="SG243"/>
          <cell r="SH243"/>
          <cell r="SI243"/>
          <cell r="SJ243"/>
          <cell r="SK243"/>
          <cell r="SL243"/>
          <cell r="SM243"/>
          <cell r="SN243"/>
          <cell r="SO243"/>
          <cell r="SP243"/>
          <cell r="SQ243"/>
          <cell r="SR243"/>
          <cell r="SS243"/>
          <cell r="ST243"/>
          <cell r="SU243"/>
          <cell r="SV243"/>
          <cell r="SW243"/>
          <cell r="SX243"/>
          <cell r="SY243"/>
          <cell r="SZ243"/>
          <cell r="TA243"/>
          <cell r="TB243"/>
          <cell r="TC243"/>
          <cell r="TD243"/>
          <cell r="TE243"/>
          <cell r="TF243"/>
          <cell r="TG243"/>
          <cell r="TH243"/>
          <cell r="TI243"/>
          <cell r="TJ243"/>
          <cell r="TK243"/>
          <cell r="TL243"/>
          <cell r="TM243"/>
          <cell r="TN243"/>
          <cell r="TO243"/>
          <cell r="TP243"/>
          <cell r="TQ243"/>
          <cell r="TR243"/>
          <cell r="TS243"/>
          <cell r="TT243"/>
          <cell r="TU243"/>
          <cell r="TV243"/>
          <cell r="TW243"/>
          <cell r="TX243"/>
          <cell r="TY243"/>
          <cell r="TZ243"/>
          <cell r="UA243"/>
          <cell r="UB243"/>
          <cell r="UC243"/>
          <cell r="UD243"/>
          <cell r="UE243"/>
          <cell r="UF243"/>
          <cell r="UG243"/>
          <cell r="UH243"/>
          <cell r="UI243"/>
          <cell r="UJ243"/>
          <cell r="UK243"/>
          <cell r="UL243"/>
          <cell r="UM243"/>
          <cell r="UN243"/>
          <cell r="UO243"/>
          <cell r="UP243"/>
          <cell r="UQ243"/>
          <cell r="UR243"/>
          <cell r="US243"/>
          <cell r="UT243"/>
          <cell r="UU243"/>
          <cell r="UV243"/>
          <cell r="UW243"/>
          <cell r="UX243"/>
          <cell r="UY243"/>
          <cell r="UZ243"/>
          <cell r="VA243"/>
          <cell r="VB243"/>
          <cell r="VC243"/>
          <cell r="VD243"/>
          <cell r="VE243"/>
          <cell r="VF243"/>
          <cell r="VG243"/>
          <cell r="VH243"/>
          <cell r="VI243"/>
          <cell r="VJ243"/>
          <cell r="VK243"/>
          <cell r="VL243"/>
          <cell r="VM243"/>
          <cell r="VN243"/>
          <cell r="VO243"/>
          <cell r="VP243"/>
          <cell r="VQ243"/>
          <cell r="VR243"/>
          <cell r="VS243"/>
          <cell r="VT243"/>
          <cell r="VU243"/>
          <cell r="VV243"/>
          <cell r="VW243"/>
          <cell r="VX243"/>
          <cell r="VY243"/>
          <cell r="VZ243"/>
          <cell r="WA243"/>
          <cell r="WB243"/>
          <cell r="WC243"/>
          <cell r="WD243"/>
          <cell r="WE243"/>
          <cell r="WF243"/>
          <cell r="WG243"/>
          <cell r="WH243"/>
          <cell r="WI243"/>
          <cell r="WJ243"/>
          <cell r="WK243"/>
          <cell r="WL243"/>
          <cell r="WM243"/>
          <cell r="WN243"/>
          <cell r="WO243"/>
          <cell r="WP243"/>
          <cell r="WQ243"/>
          <cell r="WR243"/>
          <cell r="WS243"/>
          <cell r="WT243"/>
          <cell r="WU243"/>
          <cell r="WV243"/>
          <cell r="WW243"/>
          <cell r="WX243"/>
          <cell r="WY243"/>
          <cell r="WZ243"/>
          <cell r="XA243"/>
          <cell r="XB243"/>
          <cell r="XC243"/>
          <cell r="XD243"/>
          <cell r="XE243"/>
          <cell r="XF243"/>
          <cell r="XG243"/>
          <cell r="XH243"/>
          <cell r="XI243"/>
          <cell r="XJ243"/>
          <cell r="XK243"/>
          <cell r="XL243"/>
          <cell r="XM243"/>
          <cell r="XN243"/>
          <cell r="XO243"/>
          <cell r="XP243"/>
          <cell r="XQ243"/>
          <cell r="XR243"/>
          <cell r="XS243"/>
          <cell r="XT243"/>
          <cell r="XU243"/>
          <cell r="XV243"/>
        </row>
        <row r="244">
          <cell r="E244"/>
          <cell r="F244"/>
          <cell r="G244"/>
          <cell r="H244"/>
          <cell r="I244"/>
          <cell r="J244"/>
          <cell r="K244"/>
          <cell r="L244"/>
          <cell r="M244"/>
          <cell r="N244"/>
          <cell r="O244"/>
          <cell r="P244"/>
          <cell r="Q244"/>
          <cell r="R244"/>
          <cell r="S244"/>
          <cell r="T244"/>
          <cell r="U244"/>
          <cell r="V244"/>
          <cell r="W244"/>
          <cell r="X244"/>
          <cell r="Y244"/>
          <cell r="Z244"/>
          <cell r="AA244"/>
          <cell r="AB244"/>
          <cell r="AC244"/>
          <cell r="AD244"/>
          <cell r="AE244"/>
          <cell r="AF244"/>
          <cell r="AG244"/>
          <cell r="AH244"/>
          <cell r="AI244"/>
          <cell r="AJ244"/>
          <cell r="AK244"/>
          <cell r="AL244"/>
          <cell r="AM244"/>
          <cell r="AN244"/>
          <cell r="AO244"/>
          <cell r="AP244"/>
          <cell r="AQ244"/>
          <cell r="AR244"/>
          <cell r="AS244"/>
          <cell r="AT244"/>
          <cell r="AU244"/>
          <cell r="AV244"/>
          <cell r="AW244"/>
          <cell r="AX244"/>
          <cell r="AY244"/>
          <cell r="AZ244"/>
          <cell r="BA244"/>
          <cell r="BB244"/>
          <cell r="BC244"/>
          <cell r="BD244"/>
          <cell r="BE244"/>
          <cell r="BF244"/>
          <cell r="BG244"/>
          <cell r="BH244"/>
          <cell r="BI244"/>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cell r="HN244"/>
          <cell r="HO244"/>
          <cell r="HP244"/>
          <cell r="HQ244"/>
          <cell r="HR244"/>
          <cell r="HS244"/>
          <cell r="HT244"/>
          <cell r="HU244"/>
          <cell r="HV244"/>
          <cell r="HW244"/>
          <cell r="HX244"/>
          <cell r="HY244"/>
          <cell r="HZ244"/>
          <cell r="IA244"/>
          <cell r="IB244"/>
          <cell r="IC244"/>
          <cell r="ID244"/>
          <cell r="IE244"/>
          <cell r="IF244"/>
          <cell r="IG244"/>
          <cell r="IH244"/>
          <cell r="II244"/>
          <cell r="IJ244"/>
          <cell r="IK244"/>
          <cell r="IL244"/>
          <cell r="IM244"/>
          <cell r="IN244"/>
          <cell r="IO244"/>
          <cell r="IP244"/>
          <cell r="IQ244"/>
          <cell r="IR244"/>
          <cell r="IS244"/>
          <cell r="IT244"/>
          <cell r="IU244"/>
          <cell r="IV244"/>
          <cell r="IW244"/>
          <cell r="IX244"/>
          <cell r="IY244"/>
          <cell r="IZ244"/>
          <cell r="JA244"/>
          <cell r="JB244"/>
          <cell r="JC244"/>
          <cell r="JD244"/>
          <cell r="JE244"/>
          <cell r="JF244"/>
          <cell r="JG244"/>
          <cell r="JH244"/>
          <cell r="JI244"/>
          <cell r="JJ244"/>
          <cell r="JK244"/>
          <cell r="JL244"/>
          <cell r="JM244"/>
          <cell r="JN244"/>
          <cell r="JO244"/>
          <cell r="JP244"/>
          <cell r="JQ244"/>
          <cell r="JR244"/>
          <cell r="JS244"/>
          <cell r="JT244"/>
          <cell r="JU244"/>
          <cell r="JV244"/>
          <cell r="JW244"/>
          <cell r="JX244"/>
          <cell r="JY244"/>
          <cell r="JZ244"/>
          <cell r="KA244"/>
          <cell r="KB244"/>
          <cell r="KC244"/>
          <cell r="KD244"/>
          <cell r="KE244"/>
          <cell r="KF244"/>
          <cell r="KG244"/>
          <cell r="KH244"/>
          <cell r="KI244"/>
          <cell r="KJ244"/>
          <cell r="KK244"/>
          <cell r="KL244"/>
          <cell r="KM244"/>
          <cell r="KN244"/>
          <cell r="KO244"/>
          <cell r="KP244"/>
          <cell r="KQ244"/>
          <cell r="KR244"/>
          <cell r="KS244"/>
          <cell r="KT244"/>
          <cell r="KU244"/>
          <cell r="KV244"/>
          <cell r="KW244"/>
          <cell r="KX244"/>
          <cell r="KY244"/>
          <cell r="KZ244"/>
          <cell r="LA244"/>
          <cell r="LB244"/>
          <cell r="LC244"/>
          <cell r="LD244"/>
          <cell r="LE244"/>
          <cell r="LF244"/>
          <cell r="LG244"/>
          <cell r="LH244"/>
          <cell r="LI244"/>
          <cell r="LJ244"/>
          <cell r="LK244"/>
          <cell r="LL244"/>
          <cell r="LM244"/>
          <cell r="LN244"/>
          <cell r="LO244"/>
          <cell r="LP244"/>
          <cell r="LQ244"/>
          <cell r="LR244"/>
          <cell r="LS244"/>
          <cell r="LT244"/>
          <cell r="LU244"/>
          <cell r="LV244"/>
          <cell r="LW244"/>
          <cell r="LX244"/>
          <cell r="LY244"/>
          <cell r="LZ244"/>
          <cell r="MA244"/>
          <cell r="MB244"/>
          <cell r="MC244"/>
          <cell r="MD244"/>
          <cell r="ME244"/>
          <cell r="MF244"/>
          <cell r="MG244"/>
          <cell r="MH244"/>
          <cell r="MI244"/>
          <cell r="MJ244"/>
          <cell r="MK244"/>
          <cell r="ML244"/>
          <cell r="MM244"/>
          <cell r="MN244"/>
          <cell r="MO244"/>
          <cell r="MP244"/>
          <cell r="MQ244"/>
          <cell r="MR244"/>
          <cell r="MS244"/>
          <cell r="MT244"/>
          <cell r="MU244"/>
          <cell r="MV244"/>
          <cell r="MW244"/>
          <cell r="MX244"/>
          <cell r="MY244"/>
          <cell r="MZ244"/>
          <cell r="NA244"/>
          <cell r="NB244"/>
          <cell r="NC244"/>
          <cell r="ND244"/>
          <cell r="NE244"/>
          <cell r="NF244"/>
          <cell r="NG244"/>
          <cell r="NH244"/>
          <cell r="NI244"/>
          <cell r="NJ244"/>
          <cell r="NK244"/>
          <cell r="NL244"/>
          <cell r="NM244"/>
          <cell r="NN244"/>
          <cell r="NO244"/>
          <cell r="NP244"/>
          <cell r="NQ244"/>
          <cell r="NR244"/>
          <cell r="NS244"/>
          <cell r="NT244"/>
          <cell r="NU244"/>
          <cell r="NV244"/>
          <cell r="NW244"/>
          <cell r="NX244"/>
          <cell r="NY244"/>
          <cell r="NZ244"/>
          <cell r="OA244"/>
          <cell r="OB244"/>
          <cell r="OC244"/>
          <cell r="OD244"/>
          <cell r="OE244"/>
          <cell r="OF244"/>
          <cell r="OG244"/>
          <cell r="OH244"/>
          <cell r="OI244"/>
          <cell r="OJ244"/>
          <cell r="OK244"/>
          <cell r="OL244"/>
          <cell r="OM244"/>
          <cell r="ON244"/>
          <cell r="OO244"/>
          <cell r="OP244"/>
          <cell r="OQ244"/>
          <cell r="OR244"/>
          <cell r="OS244"/>
          <cell r="OT244"/>
          <cell r="OU244"/>
          <cell r="OV244"/>
          <cell r="OW244"/>
          <cell r="OX244"/>
          <cell r="OY244"/>
          <cell r="OZ244"/>
          <cell r="PA244"/>
          <cell r="PB244"/>
          <cell r="PC244"/>
          <cell r="PD244"/>
          <cell r="PE244"/>
          <cell r="PF244"/>
          <cell r="PG244"/>
          <cell r="PH244"/>
          <cell r="PI244"/>
          <cell r="PJ244"/>
          <cell r="PK244"/>
          <cell r="PL244"/>
          <cell r="PM244"/>
          <cell r="PN244"/>
          <cell r="PO244"/>
          <cell r="PP244"/>
          <cell r="PQ244"/>
          <cell r="PR244"/>
          <cell r="PS244"/>
          <cell r="PT244"/>
          <cell r="PU244"/>
          <cell r="PV244"/>
          <cell r="PW244"/>
          <cell r="PX244"/>
          <cell r="PY244"/>
          <cell r="PZ244"/>
          <cell r="QA244"/>
          <cell r="QB244"/>
          <cell r="QC244"/>
          <cell r="QD244"/>
          <cell r="QE244"/>
          <cell r="QF244"/>
          <cell r="QG244"/>
          <cell r="QH244"/>
          <cell r="QI244"/>
          <cell r="QJ244"/>
          <cell r="QK244"/>
          <cell r="QL244"/>
          <cell r="QM244"/>
          <cell r="QN244"/>
          <cell r="QO244"/>
          <cell r="QP244"/>
          <cell r="QQ244"/>
          <cell r="QR244"/>
          <cell r="QS244"/>
          <cell r="QT244"/>
          <cell r="QU244"/>
          <cell r="QV244"/>
          <cell r="QW244"/>
          <cell r="QX244"/>
          <cell r="QY244"/>
          <cell r="QZ244"/>
          <cell r="RA244"/>
          <cell r="RB244"/>
          <cell r="RC244"/>
          <cell r="RD244"/>
          <cell r="RE244"/>
          <cell r="RF244"/>
          <cell r="RG244"/>
          <cell r="RH244"/>
          <cell r="RI244"/>
          <cell r="RJ244"/>
          <cell r="RK244"/>
          <cell r="RL244"/>
          <cell r="RM244"/>
          <cell r="RN244"/>
          <cell r="RO244"/>
          <cell r="RP244"/>
          <cell r="RQ244"/>
          <cell r="RR244"/>
          <cell r="RS244"/>
          <cell r="RT244"/>
          <cell r="RU244"/>
          <cell r="RV244"/>
          <cell r="RW244"/>
          <cell r="RX244"/>
          <cell r="RY244"/>
          <cell r="RZ244"/>
          <cell r="SA244"/>
          <cell r="SB244"/>
          <cell r="SC244"/>
          <cell r="SD244"/>
          <cell r="SE244"/>
          <cell r="SF244"/>
          <cell r="SG244"/>
          <cell r="SH244"/>
          <cell r="SI244"/>
          <cell r="SJ244"/>
          <cell r="SK244"/>
          <cell r="SL244"/>
          <cell r="SM244"/>
          <cell r="SN244"/>
          <cell r="SO244"/>
          <cell r="SP244"/>
          <cell r="SQ244"/>
          <cell r="SR244"/>
          <cell r="SS244"/>
          <cell r="ST244"/>
          <cell r="SU244"/>
          <cell r="SV244"/>
          <cell r="SW244"/>
          <cell r="SX244"/>
          <cell r="SY244"/>
          <cell r="SZ244"/>
          <cell r="TA244"/>
          <cell r="TB244"/>
          <cell r="TC244"/>
          <cell r="TD244"/>
          <cell r="TE244"/>
          <cell r="TF244"/>
          <cell r="TG244"/>
          <cell r="TH244"/>
          <cell r="TI244"/>
          <cell r="TJ244"/>
          <cell r="TK244"/>
          <cell r="TL244"/>
          <cell r="TM244"/>
          <cell r="TN244"/>
          <cell r="TO244"/>
          <cell r="TP244"/>
          <cell r="TQ244"/>
          <cell r="TR244"/>
          <cell r="TS244"/>
          <cell r="TT244"/>
          <cell r="TU244"/>
          <cell r="TV244"/>
          <cell r="TW244"/>
          <cell r="TX244"/>
          <cell r="TY244"/>
          <cell r="TZ244"/>
          <cell r="UA244"/>
          <cell r="UB244"/>
          <cell r="UC244"/>
          <cell r="UD244"/>
          <cell r="UE244"/>
          <cell r="UF244"/>
          <cell r="UG244"/>
          <cell r="UH244"/>
          <cell r="UI244"/>
          <cell r="UJ244"/>
          <cell r="UK244"/>
          <cell r="UL244"/>
          <cell r="UM244"/>
          <cell r="UN244"/>
          <cell r="UO244"/>
          <cell r="UP244"/>
          <cell r="UQ244"/>
          <cell r="UR244"/>
          <cell r="US244"/>
          <cell r="UT244"/>
          <cell r="UU244"/>
          <cell r="UV244"/>
          <cell r="UW244"/>
          <cell r="UX244"/>
          <cell r="UY244"/>
          <cell r="UZ244"/>
          <cell r="VA244"/>
          <cell r="VB244"/>
          <cell r="VC244"/>
          <cell r="VD244"/>
          <cell r="VE244"/>
          <cell r="VF244"/>
          <cell r="VG244"/>
          <cell r="VH244"/>
          <cell r="VI244"/>
          <cell r="VJ244"/>
          <cell r="VK244"/>
          <cell r="VL244"/>
          <cell r="VM244"/>
          <cell r="VN244"/>
          <cell r="VO244"/>
          <cell r="VP244"/>
          <cell r="VQ244"/>
          <cell r="VR244"/>
          <cell r="VS244"/>
          <cell r="VT244"/>
          <cell r="VU244"/>
          <cell r="VV244"/>
          <cell r="VW244"/>
          <cell r="VX244"/>
          <cell r="VY244"/>
          <cell r="VZ244"/>
          <cell r="WA244"/>
          <cell r="WB244"/>
          <cell r="WC244"/>
          <cell r="WD244"/>
          <cell r="WE244"/>
          <cell r="WF244"/>
          <cell r="WG244"/>
          <cell r="WH244"/>
          <cell r="WI244"/>
          <cell r="WJ244"/>
          <cell r="WK244"/>
          <cell r="WL244"/>
          <cell r="WM244"/>
          <cell r="WN244"/>
          <cell r="WO244"/>
          <cell r="WP244"/>
          <cell r="WQ244"/>
          <cell r="WR244"/>
          <cell r="WS244"/>
          <cell r="WT244"/>
          <cell r="WU244"/>
          <cell r="WV244"/>
          <cell r="WW244"/>
          <cell r="WX244"/>
          <cell r="WY244"/>
          <cell r="WZ244"/>
          <cell r="XA244"/>
          <cell r="XB244"/>
          <cell r="XC244"/>
          <cell r="XD244"/>
          <cell r="XE244"/>
          <cell r="XF244"/>
          <cell r="XG244"/>
          <cell r="XH244"/>
          <cell r="XI244"/>
          <cell r="XJ244"/>
          <cell r="XK244"/>
          <cell r="XL244"/>
          <cell r="XM244"/>
          <cell r="XN244"/>
          <cell r="XO244"/>
          <cell r="XP244"/>
          <cell r="XQ244"/>
          <cell r="XR244"/>
          <cell r="XS244"/>
          <cell r="XT244"/>
          <cell r="XU244"/>
          <cell r="XV244"/>
        </row>
        <row r="245">
          <cell r="E245"/>
          <cell r="F245"/>
          <cell r="G245"/>
          <cell r="H245"/>
          <cell r="I245"/>
          <cell r="J245"/>
          <cell r="K245"/>
          <cell r="L245"/>
          <cell r="M245"/>
          <cell r="N245"/>
          <cell r="O245"/>
          <cell r="P245"/>
          <cell r="Q245"/>
          <cell r="R245"/>
          <cell r="S245"/>
          <cell r="T245"/>
          <cell r="U245"/>
          <cell r="V245"/>
          <cell r="W245"/>
          <cell r="X245"/>
          <cell r="Y245"/>
          <cell r="Z245"/>
          <cell r="AA245"/>
          <cell r="AB245"/>
          <cell r="AC245"/>
          <cell r="AD245"/>
          <cell r="AE245"/>
          <cell r="AF245"/>
          <cell r="AG245"/>
          <cell r="AH245"/>
          <cell r="AI245"/>
          <cell r="AJ245"/>
          <cell r="AK245"/>
          <cell r="AL245"/>
          <cell r="AM245"/>
          <cell r="AN245"/>
          <cell r="AO245"/>
          <cell r="AP245"/>
          <cell r="AQ245"/>
          <cell r="AR245"/>
          <cell r="AS245"/>
          <cell r="AT245"/>
          <cell r="AU245"/>
          <cell r="AV245"/>
          <cell r="AW245"/>
          <cell r="AX245"/>
          <cell r="AY245"/>
          <cell r="AZ245"/>
          <cell r="BA245"/>
          <cell r="BB245"/>
          <cell r="BC245"/>
          <cell r="BD245"/>
          <cell r="BE245"/>
          <cell r="BF245"/>
          <cell r="BG245"/>
          <cell r="BH245"/>
          <cell r="BI245"/>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cell r="HN245"/>
          <cell r="HO245"/>
          <cell r="HP245"/>
          <cell r="HQ245"/>
          <cell r="HR245"/>
          <cell r="HS245"/>
          <cell r="HT245"/>
          <cell r="HU245"/>
          <cell r="HV245"/>
          <cell r="HW245"/>
          <cell r="HX245"/>
          <cell r="HY245"/>
          <cell r="HZ245"/>
          <cell r="IA245"/>
          <cell r="IB245"/>
          <cell r="IC245"/>
          <cell r="ID245"/>
          <cell r="IE245"/>
          <cell r="IF245"/>
          <cell r="IG245"/>
          <cell r="IH245"/>
          <cell r="II245"/>
          <cell r="IJ245"/>
          <cell r="IK245"/>
          <cell r="IL245"/>
          <cell r="IM245"/>
          <cell r="IN245"/>
          <cell r="IO245"/>
          <cell r="IP245"/>
          <cell r="IQ245"/>
          <cell r="IR245"/>
          <cell r="IS245"/>
          <cell r="IT245"/>
          <cell r="IU245"/>
          <cell r="IV245"/>
          <cell r="IW245"/>
          <cell r="IX245"/>
          <cell r="IY245"/>
          <cell r="IZ245"/>
          <cell r="JA245"/>
          <cell r="JB245"/>
          <cell r="JC245"/>
          <cell r="JD245"/>
          <cell r="JE245"/>
          <cell r="JF245"/>
          <cell r="JG245"/>
          <cell r="JH245"/>
          <cell r="JI245"/>
          <cell r="JJ245"/>
          <cell r="JK245"/>
          <cell r="JL245"/>
          <cell r="JM245"/>
          <cell r="JN245"/>
          <cell r="JO245"/>
          <cell r="JP245"/>
          <cell r="JQ245"/>
          <cell r="JR245"/>
          <cell r="JS245"/>
          <cell r="JT245"/>
          <cell r="JU245"/>
          <cell r="JV245"/>
          <cell r="JW245"/>
          <cell r="JX245"/>
          <cell r="JY245"/>
          <cell r="JZ245"/>
          <cell r="KA245"/>
          <cell r="KB245"/>
          <cell r="KC245"/>
          <cell r="KD245"/>
          <cell r="KE245"/>
          <cell r="KF245"/>
          <cell r="KG245"/>
          <cell r="KH245"/>
          <cell r="KI245"/>
          <cell r="KJ245"/>
          <cell r="KK245"/>
          <cell r="KL245"/>
          <cell r="KM245"/>
          <cell r="KN245"/>
          <cell r="KO245"/>
          <cell r="KP245"/>
          <cell r="KQ245"/>
          <cell r="KR245"/>
          <cell r="KS245"/>
          <cell r="KT245"/>
          <cell r="KU245"/>
          <cell r="KV245"/>
          <cell r="KW245"/>
          <cell r="KX245"/>
          <cell r="KY245"/>
          <cell r="KZ245"/>
          <cell r="LA245"/>
          <cell r="LB245"/>
          <cell r="LC245"/>
          <cell r="LD245"/>
          <cell r="LE245"/>
          <cell r="LF245"/>
          <cell r="LG245"/>
          <cell r="LH245"/>
          <cell r="LI245"/>
          <cell r="LJ245"/>
          <cell r="LK245"/>
          <cell r="LL245"/>
          <cell r="LM245"/>
          <cell r="LN245"/>
          <cell r="LO245"/>
          <cell r="LP245"/>
          <cell r="LQ245"/>
          <cell r="LR245"/>
          <cell r="LS245"/>
          <cell r="LT245"/>
          <cell r="LU245"/>
          <cell r="LV245"/>
          <cell r="LW245"/>
          <cell r="LX245"/>
          <cell r="LY245"/>
          <cell r="LZ245"/>
          <cell r="MA245"/>
          <cell r="MB245"/>
          <cell r="MC245"/>
          <cell r="MD245"/>
          <cell r="ME245"/>
          <cell r="MF245"/>
          <cell r="MG245"/>
          <cell r="MH245"/>
          <cell r="MI245"/>
          <cell r="MJ245"/>
          <cell r="MK245"/>
          <cell r="ML245"/>
          <cell r="MM245"/>
          <cell r="MN245"/>
          <cell r="MO245"/>
          <cell r="MP245"/>
          <cell r="MQ245"/>
          <cell r="MR245"/>
          <cell r="MS245"/>
          <cell r="MT245"/>
          <cell r="MU245"/>
          <cell r="MV245"/>
          <cell r="MW245"/>
          <cell r="MX245"/>
          <cell r="MY245"/>
          <cell r="MZ245"/>
          <cell r="NA245"/>
          <cell r="NB245"/>
          <cell r="NC245"/>
          <cell r="ND245"/>
          <cell r="NE245"/>
          <cell r="NF245"/>
          <cell r="NG245"/>
          <cell r="NH245"/>
          <cell r="NI245"/>
          <cell r="NJ245"/>
          <cell r="NK245"/>
          <cell r="NL245"/>
          <cell r="NM245"/>
          <cell r="NN245"/>
          <cell r="NO245"/>
          <cell r="NP245"/>
          <cell r="NQ245"/>
          <cell r="NR245"/>
          <cell r="NS245"/>
          <cell r="NT245"/>
          <cell r="NU245"/>
          <cell r="NV245"/>
          <cell r="NW245"/>
          <cell r="NX245"/>
          <cell r="NY245"/>
          <cell r="NZ245"/>
          <cell r="OA245"/>
          <cell r="OB245"/>
          <cell r="OC245"/>
          <cell r="OD245"/>
          <cell r="OE245"/>
          <cell r="OF245"/>
          <cell r="OG245"/>
          <cell r="OH245"/>
          <cell r="OI245"/>
          <cell r="OJ245"/>
          <cell r="OK245"/>
          <cell r="OL245"/>
          <cell r="OM245"/>
          <cell r="ON245"/>
          <cell r="OO245"/>
          <cell r="OP245"/>
          <cell r="OQ245"/>
          <cell r="OR245"/>
          <cell r="OS245"/>
          <cell r="OT245"/>
          <cell r="OU245"/>
          <cell r="OV245"/>
          <cell r="OW245"/>
          <cell r="OX245"/>
          <cell r="OY245"/>
          <cell r="OZ245"/>
          <cell r="PA245"/>
          <cell r="PB245"/>
          <cell r="PC245"/>
          <cell r="PD245"/>
          <cell r="PE245"/>
          <cell r="PF245"/>
          <cell r="PG245"/>
          <cell r="PH245"/>
          <cell r="PI245"/>
          <cell r="PJ245"/>
          <cell r="PK245"/>
          <cell r="PL245"/>
          <cell r="PM245"/>
          <cell r="PN245"/>
          <cell r="PO245"/>
          <cell r="PP245"/>
          <cell r="PQ245"/>
          <cell r="PR245"/>
          <cell r="PS245"/>
          <cell r="PT245"/>
          <cell r="PU245"/>
          <cell r="PV245"/>
          <cell r="PW245"/>
          <cell r="PX245"/>
          <cell r="PY245"/>
          <cell r="PZ245"/>
          <cell r="QA245"/>
          <cell r="QB245"/>
          <cell r="QC245"/>
          <cell r="QD245"/>
          <cell r="QE245"/>
          <cell r="QF245"/>
          <cell r="QG245"/>
          <cell r="QH245"/>
          <cell r="QI245"/>
          <cell r="QJ245"/>
          <cell r="QK245"/>
          <cell r="QL245"/>
          <cell r="QM245"/>
          <cell r="QN245"/>
          <cell r="QO245"/>
          <cell r="QP245"/>
          <cell r="QQ245"/>
          <cell r="QR245"/>
          <cell r="QS245"/>
          <cell r="QT245"/>
          <cell r="QU245"/>
          <cell r="QV245"/>
          <cell r="QW245"/>
          <cell r="QX245"/>
          <cell r="QY245"/>
          <cell r="QZ245"/>
          <cell r="RA245"/>
          <cell r="RB245"/>
          <cell r="RC245"/>
          <cell r="RD245"/>
          <cell r="RE245"/>
          <cell r="RF245"/>
          <cell r="RG245"/>
          <cell r="RH245"/>
          <cell r="RI245"/>
          <cell r="RJ245"/>
          <cell r="RK245"/>
          <cell r="RL245"/>
          <cell r="RM245"/>
          <cell r="RN245"/>
          <cell r="RO245"/>
          <cell r="RP245"/>
          <cell r="RQ245"/>
          <cell r="RR245"/>
          <cell r="RS245"/>
          <cell r="RT245"/>
          <cell r="RU245"/>
          <cell r="RV245"/>
          <cell r="RW245"/>
          <cell r="RX245"/>
          <cell r="RY245"/>
          <cell r="RZ245"/>
          <cell r="SA245"/>
          <cell r="SB245"/>
          <cell r="SC245"/>
          <cell r="SD245"/>
          <cell r="SE245"/>
          <cell r="SF245"/>
          <cell r="SG245"/>
          <cell r="SH245"/>
          <cell r="SI245"/>
          <cell r="SJ245"/>
          <cell r="SK245"/>
          <cell r="SL245"/>
          <cell r="SM245"/>
          <cell r="SN245"/>
          <cell r="SO245"/>
          <cell r="SP245"/>
          <cell r="SQ245"/>
          <cell r="SR245"/>
          <cell r="SS245"/>
          <cell r="ST245"/>
          <cell r="SU245"/>
          <cell r="SV245"/>
          <cell r="SW245"/>
          <cell r="SX245"/>
          <cell r="SY245"/>
          <cell r="SZ245"/>
          <cell r="TA245"/>
          <cell r="TB245"/>
          <cell r="TC245"/>
          <cell r="TD245"/>
          <cell r="TE245"/>
          <cell r="TF245"/>
          <cell r="TG245"/>
          <cell r="TH245"/>
          <cell r="TI245"/>
          <cell r="TJ245"/>
          <cell r="TK245"/>
          <cell r="TL245"/>
          <cell r="TM245"/>
          <cell r="TN245"/>
          <cell r="TO245"/>
          <cell r="TP245"/>
          <cell r="TQ245"/>
          <cell r="TR245"/>
          <cell r="TS245"/>
          <cell r="TT245"/>
          <cell r="TU245"/>
          <cell r="TV245"/>
          <cell r="TW245"/>
          <cell r="TX245"/>
          <cell r="TY245"/>
          <cell r="TZ245"/>
          <cell r="UA245"/>
          <cell r="UB245"/>
          <cell r="UC245"/>
          <cell r="UD245"/>
          <cell r="UE245"/>
          <cell r="UF245"/>
          <cell r="UG245"/>
          <cell r="UH245"/>
          <cell r="UI245"/>
          <cell r="UJ245"/>
          <cell r="UK245"/>
          <cell r="UL245"/>
          <cell r="UM245"/>
          <cell r="UN245"/>
          <cell r="UO245"/>
          <cell r="UP245"/>
          <cell r="UQ245"/>
          <cell r="UR245"/>
          <cell r="US245"/>
          <cell r="UT245"/>
          <cell r="UU245"/>
          <cell r="UV245"/>
          <cell r="UW245"/>
          <cell r="UX245"/>
          <cell r="UY245"/>
          <cell r="UZ245"/>
          <cell r="VA245"/>
          <cell r="VB245"/>
          <cell r="VC245"/>
          <cell r="VD245"/>
          <cell r="VE245"/>
          <cell r="VF245"/>
          <cell r="VG245"/>
          <cell r="VH245"/>
          <cell r="VI245"/>
          <cell r="VJ245"/>
          <cell r="VK245"/>
          <cell r="VL245"/>
          <cell r="VM245"/>
          <cell r="VN245"/>
          <cell r="VO245"/>
          <cell r="VP245"/>
          <cell r="VQ245"/>
          <cell r="VR245"/>
          <cell r="VS245"/>
          <cell r="VT245"/>
          <cell r="VU245"/>
          <cell r="VV245"/>
          <cell r="VW245"/>
          <cell r="VX245"/>
          <cell r="VY245"/>
          <cell r="VZ245"/>
          <cell r="WA245"/>
          <cell r="WB245"/>
          <cell r="WC245"/>
          <cell r="WD245"/>
          <cell r="WE245"/>
          <cell r="WF245"/>
          <cell r="WG245"/>
          <cell r="WH245"/>
          <cell r="WI245"/>
          <cell r="WJ245"/>
          <cell r="WK245"/>
          <cell r="WL245"/>
          <cell r="WM245"/>
          <cell r="WN245"/>
          <cell r="WO245"/>
          <cell r="WP245"/>
          <cell r="WQ245"/>
          <cell r="WR245"/>
          <cell r="WS245"/>
          <cell r="WT245"/>
          <cell r="WU245"/>
          <cell r="WV245"/>
          <cell r="WW245"/>
          <cell r="WX245"/>
          <cell r="WY245"/>
          <cell r="WZ245"/>
          <cell r="XA245"/>
          <cell r="XB245"/>
          <cell r="XC245"/>
          <cell r="XD245"/>
          <cell r="XE245"/>
          <cell r="XF245"/>
          <cell r="XG245"/>
          <cell r="XH245"/>
          <cell r="XI245"/>
          <cell r="XJ245"/>
          <cell r="XK245"/>
          <cell r="XL245"/>
          <cell r="XM245"/>
          <cell r="XN245"/>
          <cell r="XO245"/>
          <cell r="XP245"/>
          <cell r="XQ245"/>
          <cell r="XR245"/>
          <cell r="XS245"/>
          <cell r="XT245"/>
          <cell r="XU245"/>
          <cell r="XV245"/>
        </row>
        <row r="246">
          <cell r="E246"/>
          <cell r="F246"/>
          <cell r="G246"/>
          <cell r="H246"/>
          <cell r="I246"/>
          <cell r="J246"/>
          <cell r="K246"/>
          <cell r="L246"/>
          <cell r="M246"/>
          <cell r="N246"/>
          <cell r="O246"/>
          <cell r="P246"/>
          <cell r="Q246"/>
          <cell r="R246"/>
          <cell r="S246"/>
          <cell r="T246"/>
          <cell r="U246"/>
          <cell r="V246"/>
          <cell r="W246"/>
          <cell r="X246"/>
          <cell r="Y246"/>
          <cell r="Z246"/>
          <cell r="AA246"/>
          <cell r="AB246"/>
          <cell r="AC246"/>
          <cell r="AD246"/>
          <cell r="AE246"/>
          <cell r="AF246"/>
          <cell r="AG246"/>
          <cell r="AH246"/>
          <cell r="AI246"/>
          <cell r="AJ246"/>
          <cell r="AK246"/>
          <cell r="AL246"/>
          <cell r="AM246"/>
          <cell r="AN246"/>
          <cell r="AO246"/>
          <cell r="AP246"/>
          <cell r="AQ246"/>
          <cell r="AR246"/>
          <cell r="AS246"/>
          <cell r="AT246"/>
          <cell r="AU246"/>
          <cell r="AV246"/>
          <cell r="AW246"/>
          <cell r="AX246"/>
          <cell r="AY246"/>
          <cell r="AZ246"/>
          <cell r="BA246"/>
          <cell r="BB246"/>
          <cell r="BC246"/>
          <cell r="BD246"/>
          <cell r="BE246"/>
          <cell r="BF246"/>
          <cell r="BG246"/>
          <cell r="BH246"/>
          <cell r="BI246"/>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cell r="HN246"/>
          <cell r="HO246"/>
          <cell r="HP246"/>
          <cell r="HQ246"/>
          <cell r="HR246"/>
          <cell r="HS246"/>
          <cell r="HT246"/>
          <cell r="HU246"/>
          <cell r="HV246"/>
          <cell r="HW246"/>
          <cell r="HX246"/>
          <cell r="HY246"/>
          <cell r="HZ246"/>
          <cell r="IA246"/>
          <cell r="IB246"/>
          <cell r="IC246"/>
          <cell r="ID246"/>
          <cell r="IE246"/>
          <cell r="IF246"/>
          <cell r="IG246"/>
          <cell r="IH246"/>
          <cell r="II246"/>
          <cell r="IJ246"/>
          <cell r="IK246"/>
          <cell r="IL246"/>
          <cell r="IM246"/>
          <cell r="IN246"/>
          <cell r="IO246"/>
          <cell r="IP246"/>
          <cell r="IQ246"/>
          <cell r="IR246"/>
          <cell r="IS246"/>
          <cell r="IT246"/>
          <cell r="IU246"/>
          <cell r="IV246"/>
          <cell r="IW246"/>
          <cell r="IX246"/>
          <cell r="IY246"/>
          <cell r="IZ246"/>
          <cell r="JA246"/>
          <cell r="JB246"/>
          <cell r="JC246"/>
          <cell r="JD246"/>
          <cell r="JE246"/>
          <cell r="JF246"/>
          <cell r="JG246"/>
          <cell r="JH246"/>
          <cell r="JI246"/>
          <cell r="JJ246"/>
          <cell r="JK246"/>
          <cell r="JL246"/>
          <cell r="JM246"/>
          <cell r="JN246"/>
          <cell r="JO246"/>
          <cell r="JP246"/>
          <cell r="JQ246"/>
          <cell r="JR246"/>
          <cell r="JS246"/>
          <cell r="JT246"/>
          <cell r="JU246"/>
          <cell r="JV246"/>
          <cell r="JW246"/>
          <cell r="JX246"/>
          <cell r="JY246"/>
          <cell r="JZ246"/>
          <cell r="KA246"/>
          <cell r="KB246"/>
          <cell r="KC246"/>
          <cell r="KD246"/>
          <cell r="KE246"/>
          <cell r="KF246"/>
          <cell r="KG246"/>
          <cell r="KH246"/>
          <cell r="KI246"/>
          <cell r="KJ246"/>
          <cell r="KK246"/>
          <cell r="KL246"/>
          <cell r="KM246"/>
          <cell r="KN246"/>
          <cell r="KO246"/>
          <cell r="KP246"/>
          <cell r="KQ246"/>
          <cell r="KR246"/>
          <cell r="KS246"/>
          <cell r="KT246"/>
          <cell r="KU246"/>
          <cell r="KV246"/>
          <cell r="KW246"/>
          <cell r="KX246"/>
          <cell r="KY246"/>
          <cell r="KZ246"/>
          <cell r="LA246"/>
          <cell r="LB246"/>
          <cell r="LC246"/>
          <cell r="LD246"/>
          <cell r="LE246"/>
          <cell r="LF246"/>
          <cell r="LG246"/>
          <cell r="LH246"/>
          <cell r="LI246"/>
          <cell r="LJ246"/>
          <cell r="LK246"/>
          <cell r="LL246"/>
          <cell r="LM246"/>
          <cell r="LN246"/>
          <cell r="LO246"/>
          <cell r="LP246"/>
          <cell r="LQ246"/>
          <cell r="LR246"/>
          <cell r="LS246"/>
          <cell r="LT246"/>
          <cell r="LU246"/>
          <cell r="LV246"/>
          <cell r="LW246"/>
          <cell r="LX246"/>
          <cell r="LY246"/>
          <cell r="LZ246"/>
          <cell r="MA246"/>
          <cell r="MB246"/>
          <cell r="MC246"/>
          <cell r="MD246"/>
          <cell r="ME246"/>
          <cell r="MF246"/>
          <cell r="MG246"/>
          <cell r="MH246"/>
          <cell r="MI246"/>
          <cell r="MJ246"/>
          <cell r="MK246"/>
          <cell r="ML246"/>
          <cell r="MM246"/>
          <cell r="MN246"/>
          <cell r="MO246"/>
          <cell r="MP246"/>
          <cell r="MQ246"/>
          <cell r="MR246"/>
          <cell r="MS246"/>
          <cell r="MT246"/>
          <cell r="MU246"/>
          <cell r="MV246"/>
          <cell r="MW246"/>
          <cell r="MX246"/>
          <cell r="MY246"/>
          <cell r="MZ246"/>
          <cell r="NA246"/>
          <cell r="NB246"/>
          <cell r="NC246"/>
          <cell r="ND246"/>
          <cell r="NE246"/>
          <cell r="NF246"/>
          <cell r="NG246"/>
          <cell r="NH246"/>
          <cell r="NI246"/>
          <cell r="NJ246"/>
          <cell r="NK246"/>
          <cell r="NL246"/>
          <cell r="NM246"/>
          <cell r="NN246"/>
          <cell r="NO246"/>
          <cell r="NP246"/>
          <cell r="NQ246"/>
          <cell r="NR246"/>
          <cell r="NS246"/>
          <cell r="NT246"/>
          <cell r="NU246"/>
          <cell r="NV246"/>
          <cell r="NW246"/>
          <cell r="NX246"/>
          <cell r="NY246"/>
          <cell r="NZ246"/>
          <cell r="OA246"/>
          <cell r="OB246"/>
          <cell r="OC246"/>
          <cell r="OD246"/>
          <cell r="OE246"/>
          <cell r="OF246"/>
          <cell r="OG246"/>
          <cell r="OH246"/>
          <cell r="OI246"/>
          <cell r="OJ246"/>
          <cell r="OK246"/>
          <cell r="OL246"/>
          <cell r="OM246"/>
          <cell r="ON246"/>
          <cell r="OO246"/>
          <cell r="OP246"/>
          <cell r="OQ246"/>
          <cell r="OR246"/>
          <cell r="OS246"/>
          <cell r="OT246"/>
          <cell r="OU246"/>
          <cell r="OV246"/>
          <cell r="OW246"/>
          <cell r="OX246"/>
          <cell r="OY246"/>
          <cell r="OZ246"/>
          <cell r="PA246"/>
          <cell r="PB246"/>
          <cell r="PC246"/>
          <cell r="PD246"/>
          <cell r="PE246"/>
          <cell r="PF246"/>
          <cell r="PG246"/>
          <cell r="PH246"/>
          <cell r="PI246"/>
          <cell r="PJ246"/>
          <cell r="PK246"/>
          <cell r="PL246"/>
          <cell r="PM246"/>
          <cell r="PN246"/>
          <cell r="PO246"/>
          <cell r="PP246"/>
          <cell r="PQ246"/>
          <cell r="PR246"/>
          <cell r="PS246"/>
          <cell r="PT246"/>
          <cell r="PU246"/>
          <cell r="PV246"/>
          <cell r="PW246"/>
          <cell r="PX246"/>
          <cell r="PY246"/>
          <cell r="PZ246"/>
          <cell r="QA246"/>
          <cell r="QB246"/>
          <cell r="QC246"/>
          <cell r="QD246"/>
          <cell r="QE246"/>
          <cell r="QF246"/>
          <cell r="QG246"/>
          <cell r="QH246"/>
          <cell r="QI246"/>
          <cell r="QJ246"/>
          <cell r="QK246"/>
          <cell r="QL246"/>
          <cell r="QM246"/>
          <cell r="QN246"/>
          <cell r="QO246"/>
          <cell r="QP246"/>
          <cell r="QQ246"/>
          <cell r="QR246"/>
          <cell r="QS246"/>
          <cell r="QT246"/>
          <cell r="QU246"/>
          <cell r="QV246"/>
          <cell r="QW246"/>
          <cell r="QX246"/>
          <cell r="QY246"/>
          <cell r="QZ246"/>
          <cell r="RA246"/>
          <cell r="RB246"/>
          <cell r="RC246"/>
          <cell r="RD246"/>
          <cell r="RE246"/>
          <cell r="RF246"/>
          <cell r="RG246"/>
          <cell r="RH246"/>
          <cell r="RI246"/>
          <cell r="RJ246"/>
          <cell r="RK246"/>
          <cell r="RL246"/>
          <cell r="RM246"/>
          <cell r="RN246"/>
          <cell r="RO246"/>
          <cell r="RP246"/>
          <cell r="RQ246"/>
          <cell r="RR246"/>
          <cell r="RS246"/>
          <cell r="RT246"/>
          <cell r="RU246"/>
          <cell r="RV246"/>
          <cell r="RW246"/>
          <cell r="RX246"/>
          <cell r="RY246"/>
          <cell r="RZ246"/>
          <cell r="SA246"/>
          <cell r="SB246"/>
          <cell r="SC246"/>
          <cell r="SD246"/>
          <cell r="SE246"/>
          <cell r="SF246"/>
          <cell r="SG246"/>
          <cell r="SH246"/>
          <cell r="SI246"/>
          <cell r="SJ246"/>
          <cell r="SK246"/>
          <cell r="SL246"/>
          <cell r="SM246"/>
          <cell r="SN246"/>
          <cell r="SO246"/>
          <cell r="SP246"/>
          <cell r="SQ246"/>
          <cell r="SR246"/>
          <cell r="SS246"/>
          <cell r="ST246"/>
          <cell r="SU246"/>
          <cell r="SV246"/>
          <cell r="SW246"/>
          <cell r="SX246"/>
          <cell r="SY246"/>
          <cell r="SZ246"/>
          <cell r="TA246"/>
          <cell r="TB246"/>
          <cell r="TC246"/>
          <cell r="TD246"/>
          <cell r="TE246"/>
          <cell r="TF246"/>
          <cell r="TG246"/>
          <cell r="TH246"/>
          <cell r="TI246"/>
          <cell r="TJ246"/>
          <cell r="TK246"/>
          <cell r="TL246"/>
          <cell r="TM246"/>
          <cell r="TN246"/>
          <cell r="TO246"/>
          <cell r="TP246"/>
          <cell r="TQ246"/>
          <cell r="TR246"/>
          <cell r="TS246"/>
          <cell r="TT246"/>
          <cell r="TU246"/>
          <cell r="TV246"/>
          <cell r="TW246"/>
          <cell r="TX246"/>
          <cell r="TY246"/>
          <cell r="TZ246"/>
          <cell r="UA246"/>
          <cell r="UB246"/>
          <cell r="UC246"/>
          <cell r="UD246"/>
          <cell r="UE246"/>
          <cell r="UF246"/>
          <cell r="UG246"/>
          <cell r="UH246"/>
          <cell r="UI246"/>
          <cell r="UJ246"/>
          <cell r="UK246"/>
          <cell r="UL246"/>
          <cell r="UM246"/>
          <cell r="UN246"/>
          <cell r="UO246"/>
          <cell r="UP246"/>
          <cell r="UQ246"/>
          <cell r="UR246"/>
          <cell r="US246"/>
          <cell r="UT246"/>
          <cell r="UU246"/>
          <cell r="UV246"/>
          <cell r="UW246"/>
          <cell r="UX246"/>
          <cell r="UY246"/>
          <cell r="UZ246"/>
          <cell r="VA246"/>
          <cell r="VB246"/>
          <cell r="VC246"/>
          <cell r="VD246"/>
          <cell r="VE246"/>
          <cell r="VF246"/>
          <cell r="VG246"/>
          <cell r="VH246"/>
          <cell r="VI246"/>
          <cell r="VJ246"/>
          <cell r="VK246"/>
          <cell r="VL246"/>
          <cell r="VM246"/>
          <cell r="VN246"/>
          <cell r="VO246"/>
          <cell r="VP246"/>
          <cell r="VQ246"/>
          <cell r="VR246"/>
          <cell r="VS246"/>
          <cell r="VT246"/>
          <cell r="VU246"/>
          <cell r="VV246"/>
          <cell r="VW246"/>
          <cell r="VX246"/>
          <cell r="VY246"/>
          <cell r="VZ246"/>
          <cell r="WA246"/>
          <cell r="WB246"/>
          <cell r="WC246"/>
          <cell r="WD246"/>
          <cell r="WE246"/>
          <cell r="WF246"/>
          <cell r="WG246"/>
          <cell r="WH246"/>
          <cell r="WI246"/>
          <cell r="WJ246"/>
          <cell r="WK246"/>
          <cell r="WL246"/>
          <cell r="WM246"/>
          <cell r="WN246"/>
          <cell r="WO246"/>
          <cell r="WP246"/>
          <cell r="WQ246"/>
          <cell r="WR246"/>
          <cell r="WS246"/>
          <cell r="WT246"/>
          <cell r="WU246"/>
          <cell r="WV246"/>
          <cell r="WW246"/>
          <cell r="WX246"/>
          <cell r="WY246"/>
          <cell r="WZ246"/>
          <cell r="XA246"/>
          <cell r="XB246"/>
          <cell r="XC246"/>
          <cell r="XD246"/>
          <cell r="XE246"/>
          <cell r="XF246"/>
          <cell r="XG246"/>
          <cell r="XH246"/>
          <cell r="XI246"/>
          <cell r="XJ246"/>
          <cell r="XK246"/>
          <cell r="XL246"/>
          <cell r="XM246"/>
          <cell r="XN246"/>
          <cell r="XO246"/>
          <cell r="XP246"/>
          <cell r="XQ246"/>
          <cell r="XR246"/>
          <cell r="XS246"/>
          <cell r="XT246"/>
          <cell r="XU246"/>
          <cell r="XV246"/>
        </row>
        <row r="247">
          <cell r="E247">
            <v>0</v>
          </cell>
          <cell r="F247">
            <v>0</v>
          </cell>
          <cell r="G247">
            <v>0</v>
          </cell>
          <cell r="H247">
            <v>0</v>
          </cell>
          <cell r="I247">
            <v>0</v>
          </cell>
          <cell r="J247">
            <v>0</v>
          </cell>
          <cell r="K247">
            <v>0</v>
          </cell>
          <cell r="L247">
            <v>0</v>
          </cell>
          <cell r="M247">
            <v>0</v>
          </cell>
          <cell r="N247">
            <v>0</v>
          </cell>
          <cell r="O247"/>
          <cell r="P247">
            <v>0</v>
          </cell>
          <cell r="Q247">
            <v>0</v>
          </cell>
          <cell r="R247">
            <v>0</v>
          </cell>
          <cell r="S247">
            <v>0</v>
          </cell>
          <cell r="T247">
            <v>0</v>
          </cell>
          <cell r="U247">
            <v>0</v>
          </cell>
          <cell r="V247">
            <v>0</v>
          </cell>
          <cell r="W247">
            <v>0</v>
          </cell>
          <cell r="X247">
            <v>0</v>
          </cell>
          <cell r="Y247">
            <v>0</v>
          </cell>
          <cell r="Z247"/>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cell r="AZ247">
            <v>0</v>
          </cell>
          <cell r="BA247"/>
          <cell r="BB247">
            <v>0</v>
          </cell>
          <cell r="BC247">
            <v>0</v>
          </cell>
          <cell r="BD247">
            <v>0</v>
          </cell>
          <cell r="BE247">
            <v>0</v>
          </cell>
          <cell r="BF247">
            <v>3</v>
          </cell>
          <cell r="BG247">
            <v>0</v>
          </cell>
          <cell r="BH247">
            <v>0</v>
          </cell>
          <cell r="BI247">
            <v>0</v>
          </cell>
          <cell r="BJ247">
            <v>0</v>
          </cell>
          <cell r="BK247">
            <v>0</v>
          </cell>
          <cell r="BL247">
            <v>0</v>
          </cell>
          <cell r="BM247">
            <v>0</v>
          </cell>
          <cell r="BN247">
            <v>0</v>
          </cell>
          <cell r="BO247">
            <v>0</v>
          </cell>
          <cell r="BP247">
            <v>0</v>
          </cell>
          <cell r="BQ247">
            <v>0</v>
          </cell>
          <cell r="BR247">
            <v>0</v>
          </cell>
          <cell r="BS247">
            <v>0</v>
          </cell>
          <cell r="BT247">
            <v>0</v>
          </cell>
          <cell r="BU247">
            <v>0</v>
          </cell>
          <cell r="BV247">
            <v>0</v>
          </cell>
          <cell r="BW247">
            <v>0</v>
          </cell>
          <cell r="BX247">
            <v>0</v>
          </cell>
          <cell r="BY247">
            <v>0</v>
          </cell>
          <cell r="BZ247">
            <v>0</v>
          </cell>
          <cell r="CA247">
            <v>3</v>
          </cell>
          <cell r="CB247">
            <v>0</v>
          </cell>
          <cell r="CC247">
            <v>0</v>
          </cell>
          <cell r="CD247">
            <v>0</v>
          </cell>
          <cell r="CE247">
            <v>0</v>
          </cell>
          <cell r="CF247">
            <v>0</v>
          </cell>
          <cell r="CG247">
            <v>0</v>
          </cell>
          <cell r="CH247">
            <v>0</v>
          </cell>
          <cell r="CI247">
            <v>0</v>
          </cell>
          <cell r="CJ247">
            <v>0</v>
          </cell>
          <cell r="CK247">
            <v>0</v>
          </cell>
          <cell r="CL247">
            <v>0</v>
          </cell>
          <cell r="CM247"/>
          <cell r="CN247">
            <v>0</v>
          </cell>
          <cell r="CO247">
            <v>3</v>
          </cell>
          <cell r="CP247">
            <v>0</v>
          </cell>
          <cell r="CQ247">
            <v>0</v>
          </cell>
          <cell r="CR247"/>
          <cell r="CS247">
            <v>0</v>
          </cell>
          <cell r="CT247">
            <v>0</v>
          </cell>
          <cell r="CU247">
            <v>0</v>
          </cell>
          <cell r="CV247">
            <v>0</v>
          </cell>
          <cell r="CW247">
            <v>0</v>
          </cell>
          <cell r="CX247">
            <v>3</v>
          </cell>
          <cell r="CY247">
            <v>0</v>
          </cell>
          <cell r="CZ247">
            <v>0</v>
          </cell>
          <cell r="DA247">
            <v>0</v>
          </cell>
          <cell r="DB247">
            <v>0</v>
          </cell>
          <cell r="DC247">
            <v>0</v>
          </cell>
          <cell r="DD247">
            <v>3</v>
          </cell>
          <cell r="DE247">
            <v>0</v>
          </cell>
          <cell r="DF247">
            <v>3</v>
          </cell>
          <cell r="DG247">
            <v>0</v>
          </cell>
          <cell r="DH247">
            <v>0</v>
          </cell>
          <cell r="DI247">
            <v>0</v>
          </cell>
          <cell r="DJ247">
            <v>0</v>
          </cell>
          <cell r="DK247">
            <v>0</v>
          </cell>
          <cell r="DL247">
            <v>3</v>
          </cell>
          <cell r="DM247">
            <v>0</v>
          </cell>
          <cell r="DN247">
            <v>0</v>
          </cell>
          <cell r="DO247">
            <v>0</v>
          </cell>
          <cell r="DP247">
            <v>0</v>
          </cell>
          <cell r="DQ247">
            <v>0</v>
          </cell>
          <cell r="DR247">
            <v>0</v>
          </cell>
          <cell r="DS247">
            <v>0</v>
          </cell>
          <cell r="DT247">
            <v>0</v>
          </cell>
          <cell r="DU247">
            <v>0</v>
          </cell>
          <cell r="DV247">
            <v>0</v>
          </cell>
          <cell r="DW247">
            <v>0</v>
          </cell>
          <cell r="DX247">
            <v>0</v>
          </cell>
          <cell r="DY247">
            <v>0</v>
          </cell>
          <cell r="DZ247">
            <v>0</v>
          </cell>
          <cell r="EA247">
            <v>0</v>
          </cell>
          <cell r="EB247"/>
          <cell r="EC247">
            <v>0</v>
          </cell>
          <cell r="ED247">
            <v>0</v>
          </cell>
          <cell r="EE247">
            <v>3</v>
          </cell>
          <cell r="EF247">
            <v>3</v>
          </cell>
          <cell r="EG247">
            <v>3</v>
          </cell>
          <cell r="EH247">
            <v>0</v>
          </cell>
          <cell r="EI247">
            <v>0</v>
          </cell>
          <cell r="EJ247">
            <v>0</v>
          </cell>
          <cell r="EK247">
            <v>0</v>
          </cell>
          <cell r="EL247"/>
          <cell r="EM247">
            <v>0</v>
          </cell>
          <cell r="EN247">
            <v>0</v>
          </cell>
          <cell r="EO247">
            <v>3</v>
          </cell>
          <cell r="EP247">
            <v>0</v>
          </cell>
          <cell r="EQ247">
            <v>0</v>
          </cell>
          <cell r="ER247">
            <v>0</v>
          </cell>
          <cell r="ES247">
            <v>0</v>
          </cell>
          <cell r="ET247">
            <v>0</v>
          </cell>
          <cell r="EU247">
            <v>0</v>
          </cell>
          <cell r="EV247">
            <v>0</v>
          </cell>
          <cell r="EW247">
            <v>0</v>
          </cell>
          <cell r="EX247">
            <v>0</v>
          </cell>
          <cell r="EY247"/>
          <cell r="EZ247">
            <v>0</v>
          </cell>
          <cell r="FA247">
            <v>0</v>
          </cell>
          <cell r="FB247">
            <v>0</v>
          </cell>
          <cell r="FC247">
            <v>0</v>
          </cell>
          <cell r="FD247">
            <v>0</v>
          </cell>
          <cell r="FE247">
            <v>0</v>
          </cell>
          <cell r="FF247">
            <v>0</v>
          </cell>
          <cell r="FG247">
            <v>0</v>
          </cell>
          <cell r="FH247">
            <v>0</v>
          </cell>
          <cell r="FI247">
            <v>0</v>
          </cell>
          <cell r="FJ247">
            <v>0</v>
          </cell>
          <cell r="FK247">
            <v>0</v>
          </cell>
          <cell r="FL247">
            <v>0</v>
          </cell>
          <cell r="FM247">
            <v>0</v>
          </cell>
          <cell r="FN247">
            <v>0</v>
          </cell>
          <cell r="FO247">
            <v>0</v>
          </cell>
          <cell r="FP247">
            <v>0</v>
          </cell>
          <cell r="FQ247">
            <v>0</v>
          </cell>
          <cell r="FR247">
            <v>0</v>
          </cell>
          <cell r="FS247">
            <v>0</v>
          </cell>
          <cell r="FT247">
            <v>0</v>
          </cell>
          <cell r="FU247">
            <v>0</v>
          </cell>
          <cell r="FV247">
            <v>0</v>
          </cell>
          <cell r="FW247">
            <v>3</v>
          </cell>
          <cell r="FX247">
            <v>0</v>
          </cell>
          <cell r="FY247">
            <v>0</v>
          </cell>
          <cell r="FZ247">
            <v>0</v>
          </cell>
          <cell r="GA247">
            <v>0</v>
          </cell>
          <cell r="GB247"/>
          <cell r="GC247">
            <v>0</v>
          </cell>
          <cell r="GD247">
            <v>0</v>
          </cell>
          <cell r="GE247"/>
          <cell r="GF247">
            <v>0</v>
          </cell>
          <cell r="GG247">
            <v>0</v>
          </cell>
          <cell r="GH247">
            <v>0</v>
          </cell>
          <cell r="GI247">
            <v>0</v>
          </cell>
          <cell r="GJ247">
            <v>0</v>
          </cell>
          <cell r="GK247">
            <v>0</v>
          </cell>
          <cell r="GL247">
            <v>0</v>
          </cell>
          <cell r="GM247">
            <v>0</v>
          </cell>
          <cell r="GN247">
            <v>0</v>
          </cell>
          <cell r="GO247">
            <v>0</v>
          </cell>
          <cell r="GP247">
            <v>0</v>
          </cell>
          <cell r="GQ247">
            <v>0</v>
          </cell>
          <cell r="GR247">
            <v>0</v>
          </cell>
          <cell r="GS247">
            <v>0</v>
          </cell>
          <cell r="GT247">
            <v>0</v>
          </cell>
          <cell r="GU247">
            <v>0</v>
          </cell>
          <cell r="GV247">
            <v>0</v>
          </cell>
          <cell r="GW247">
            <v>0</v>
          </cell>
          <cell r="GX247">
            <v>0</v>
          </cell>
          <cell r="GY247">
            <v>0</v>
          </cell>
          <cell r="GZ247">
            <v>0</v>
          </cell>
          <cell r="HA247">
            <v>0</v>
          </cell>
          <cell r="HB247">
            <v>0</v>
          </cell>
          <cell r="HC247">
            <v>0</v>
          </cell>
          <cell r="HD247">
            <v>0</v>
          </cell>
          <cell r="HE247">
            <v>0</v>
          </cell>
          <cell r="HF247"/>
          <cell r="HG247">
            <v>0</v>
          </cell>
          <cell r="HH247">
            <v>0</v>
          </cell>
          <cell r="HI247">
            <v>0</v>
          </cell>
          <cell r="HJ247">
            <v>0</v>
          </cell>
          <cell r="HK247">
            <v>0</v>
          </cell>
          <cell r="HL247">
            <v>0</v>
          </cell>
          <cell r="HM247">
            <v>0</v>
          </cell>
          <cell r="HN247">
            <v>0</v>
          </cell>
          <cell r="HO247">
            <v>3</v>
          </cell>
          <cell r="HP247"/>
          <cell r="HQ247">
            <v>3</v>
          </cell>
          <cell r="HR247">
            <v>0</v>
          </cell>
          <cell r="HS247">
            <v>0</v>
          </cell>
          <cell r="HT247">
            <v>0</v>
          </cell>
          <cell r="HU247">
            <v>0</v>
          </cell>
          <cell r="HV247">
            <v>0</v>
          </cell>
          <cell r="HW247">
            <v>3</v>
          </cell>
          <cell r="HX247">
            <v>0</v>
          </cell>
          <cell r="HY247"/>
          <cell r="HZ247">
            <v>0</v>
          </cell>
          <cell r="IA247">
            <v>0</v>
          </cell>
          <cell r="IB247">
            <v>0</v>
          </cell>
          <cell r="IC247">
            <v>0</v>
          </cell>
          <cell r="ID247">
            <v>0</v>
          </cell>
          <cell r="IE247">
            <v>0</v>
          </cell>
          <cell r="IF247">
            <v>0</v>
          </cell>
          <cell r="IG247">
            <v>0</v>
          </cell>
          <cell r="IH247">
            <v>0</v>
          </cell>
          <cell r="II247"/>
          <cell r="IJ247">
            <v>0</v>
          </cell>
          <cell r="IK247">
            <v>0</v>
          </cell>
          <cell r="IL247">
            <v>0</v>
          </cell>
          <cell r="IM247">
            <v>0</v>
          </cell>
          <cell r="IN247"/>
          <cell r="IO247">
            <v>0</v>
          </cell>
          <cell r="IP247">
            <v>0</v>
          </cell>
          <cell r="IQ247">
            <v>0</v>
          </cell>
          <cell r="IR247">
            <v>0</v>
          </cell>
          <cell r="IS247">
            <v>0</v>
          </cell>
          <cell r="IT247">
            <v>0</v>
          </cell>
          <cell r="IU247">
            <v>0</v>
          </cell>
          <cell r="IV247">
            <v>0</v>
          </cell>
          <cell r="IW247"/>
          <cell r="IX247">
            <v>0</v>
          </cell>
          <cell r="IY247">
            <v>0</v>
          </cell>
          <cell r="IZ247">
            <v>0</v>
          </cell>
          <cell r="JA247">
            <v>0</v>
          </cell>
          <cell r="JB247"/>
          <cell r="JC247"/>
          <cell r="JD247">
            <v>0</v>
          </cell>
          <cell r="JE247"/>
          <cell r="JF247"/>
          <cell r="JG247"/>
          <cell r="JH247"/>
          <cell r="JI247"/>
          <cell r="JJ247"/>
          <cell r="JK247"/>
          <cell r="JL247"/>
          <cell r="JM247"/>
          <cell r="JN247"/>
          <cell r="JO247"/>
          <cell r="JP247"/>
          <cell r="JQ247"/>
          <cell r="JR247"/>
          <cell r="JS247"/>
          <cell r="JT247"/>
          <cell r="JU247"/>
          <cell r="JV247"/>
          <cell r="JW247"/>
          <cell r="JX247"/>
          <cell r="JY247"/>
          <cell r="JZ247"/>
          <cell r="KA247"/>
          <cell r="KB247"/>
          <cell r="KC247"/>
          <cell r="KD247"/>
          <cell r="KE247"/>
          <cell r="KF247">
            <v>0</v>
          </cell>
          <cell r="KG247">
            <v>0</v>
          </cell>
          <cell r="KH247"/>
          <cell r="KI247">
            <v>0</v>
          </cell>
          <cell r="KJ247">
            <v>3</v>
          </cell>
          <cell r="KK247">
            <v>0</v>
          </cell>
          <cell r="KL247">
            <v>0</v>
          </cell>
          <cell r="KM247">
            <v>0</v>
          </cell>
          <cell r="KN247">
            <v>0</v>
          </cell>
          <cell r="KO247">
            <v>0</v>
          </cell>
          <cell r="KP247">
            <v>0</v>
          </cell>
          <cell r="KQ247">
            <v>0</v>
          </cell>
          <cell r="KR247">
            <v>0</v>
          </cell>
          <cell r="KS247">
            <v>0</v>
          </cell>
          <cell r="KT247"/>
          <cell r="KU247">
            <v>3</v>
          </cell>
          <cell r="KV247">
            <v>0</v>
          </cell>
          <cell r="KW247">
            <v>0</v>
          </cell>
          <cell r="KX247">
            <v>0</v>
          </cell>
          <cell r="KY247">
            <v>0</v>
          </cell>
          <cell r="KZ247">
            <v>0</v>
          </cell>
          <cell r="LA247">
            <v>0</v>
          </cell>
          <cell r="LB247">
            <v>0</v>
          </cell>
          <cell r="LC247">
            <v>0</v>
          </cell>
          <cell r="LD247">
            <v>0</v>
          </cell>
          <cell r="LE247">
            <v>0</v>
          </cell>
          <cell r="LF247">
            <v>0</v>
          </cell>
          <cell r="LG247">
            <v>0</v>
          </cell>
          <cell r="LH247">
            <v>0</v>
          </cell>
          <cell r="LI247">
            <v>0</v>
          </cell>
          <cell r="LJ247">
            <v>0</v>
          </cell>
          <cell r="LK247">
            <v>3</v>
          </cell>
          <cell r="LL247">
            <v>0</v>
          </cell>
          <cell r="LM247">
            <v>0</v>
          </cell>
          <cell r="LN247">
            <v>0</v>
          </cell>
          <cell r="LO247">
            <v>3</v>
          </cell>
          <cell r="LP247">
            <v>0</v>
          </cell>
          <cell r="LQ247">
            <v>0</v>
          </cell>
          <cell r="LR247"/>
          <cell r="LS247">
            <v>0</v>
          </cell>
          <cell r="LT247">
            <v>0</v>
          </cell>
          <cell r="LU247">
            <v>0</v>
          </cell>
          <cell r="LV247">
            <v>0</v>
          </cell>
          <cell r="LW247">
            <v>0</v>
          </cell>
          <cell r="LX247">
            <v>0</v>
          </cell>
          <cell r="LY247">
            <v>0</v>
          </cell>
          <cell r="LZ247">
            <v>0</v>
          </cell>
          <cell r="MA247">
            <v>0</v>
          </cell>
          <cell r="MB247">
            <v>0</v>
          </cell>
          <cell r="MC247">
            <v>0</v>
          </cell>
          <cell r="MD247">
            <v>0</v>
          </cell>
          <cell r="ME247">
            <v>0</v>
          </cell>
          <cell r="MF247">
            <v>0</v>
          </cell>
          <cell r="MG247">
            <v>0</v>
          </cell>
          <cell r="MH247">
            <v>0</v>
          </cell>
          <cell r="MI247">
            <v>0</v>
          </cell>
          <cell r="MJ247">
            <v>0</v>
          </cell>
          <cell r="MK247">
            <v>0</v>
          </cell>
          <cell r="ML247">
            <v>3</v>
          </cell>
          <cell r="MM247">
            <v>0</v>
          </cell>
          <cell r="MN247">
            <v>0</v>
          </cell>
          <cell r="MO247">
            <v>0</v>
          </cell>
          <cell r="MP247">
            <v>0</v>
          </cell>
          <cell r="MQ247"/>
          <cell r="MR247">
            <v>3</v>
          </cell>
          <cell r="MS247">
            <v>0</v>
          </cell>
          <cell r="MT247">
            <v>0</v>
          </cell>
          <cell r="MU247">
            <v>0</v>
          </cell>
          <cell r="MV247">
            <v>0</v>
          </cell>
          <cell r="MW247">
            <v>0</v>
          </cell>
          <cell r="MX247">
            <v>0</v>
          </cell>
          <cell r="MY247">
            <v>0</v>
          </cell>
          <cell r="MZ247">
            <v>0</v>
          </cell>
          <cell r="NA247">
            <v>0</v>
          </cell>
          <cell r="NB247">
            <v>3</v>
          </cell>
          <cell r="NC247">
            <v>0</v>
          </cell>
          <cell r="ND247">
            <v>0</v>
          </cell>
          <cell r="NE247">
            <v>0</v>
          </cell>
          <cell r="NF247">
            <v>3</v>
          </cell>
          <cell r="NG247">
            <v>0</v>
          </cell>
          <cell r="NH247">
            <v>0</v>
          </cell>
          <cell r="NI247">
            <v>3</v>
          </cell>
          <cell r="NJ247">
            <v>3</v>
          </cell>
          <cell r="NK247">
            <v>0</v>
          </cell>
          <cell r="NL247">
            <v>0</v>
          </cell>
          <cell r="NM247">
            <v>0</v>
          </cell>
          <cell r="NN247">
            <v>0</v>
          </cell>
          <cell r="NO247">
            <v>0</v>
          </cell>
          <cell r="NP247">
            <v>0</v>
          </cell>
          <cell r="NQ247">
            <v>0</v>
          </cell>
          <cell r="NR247">
            <v>0</v>
          </cell>
          <cell r="NS247"/>
          <cell r="NT247"/>
          <cell r="NU247">
            <v>0</v>
          </cell>
          <cell r="NV247">
            <v>0</v>
          </cell>
          <cell r="NW247">
            <v>0</v>
          </cell>
          <cell r="NX247">
            <v>0</v>
          </cell>
          <cell r="NY247">
            <v>3</v>
          </cell>
          <cell r="NZ247">
            <v>0</v>
          </cell>
          <cell r="OA247">
            <v>0</v>
          </cell>
          <cell r="OB247">
            <v>0</v>
          </cell>
          <cell r="OC247"/>
          <cell r="OD247">
            <v>0</v>
          </cell>
          <cell r="OE247">
            <v>0</v>
          </cell>
          <cell r="OF247">
            <v>0</v>
          </cell>
          <cell r="OG247">
            <v>0</v>
          </cell>
          <cell r="OH247"/>
          <cell r="OI247">
            <v>0</v>
          </cell>
          <cell r="OJ247">
            <v>0</v>
          </cell>
          <cell r="OK247">
            <v>0</v>
          </cell>
          <cell r="OL247">
            <v>0</v>
          </cell>
          <cell r="OM247">
            <v>0</v>
          </cell>
          <cell r="ON247">
            <v>0</v>
          </cell>
          <cell r="OO247">
            <v>0</v>
          </cell>
          <cell r="OP247"/>
          <cell r="OQ247">
            <v>0</v>
          </cell>
          <cell r="OR247">
            <v>0</v>
          </cell>
          <cell r="OS247">
            <v>0</v>
          </cell>
          <cell r="OT247"/>
          <cell r="OU247">
            <v>0</v>
          </cell>
          <cell r="OV247">
            <v>0</v>
          </cell>
          <cell r="OW247">
            <v>0</v>
          </cell>
          <cell r="OX247">
            <v>0</v>
          </cell>
          <cell r="OY247">
            <v>0</v>
          </cell>
          <cell r="OZ247">
            <v>0</v>
          </cell>
          <cell r="PA247">
            <v>0</v>
          </cell>
          <cell r="PB247">
            <v>0</v>
          </cell>
          <cell r="PC247">
            <v>0</v>
          </cell>
          <cell r="PD247">
            <v>0</v>
          </cell>
          <cell r="PE247">
            <v>0</v>
          </cell>
          <cell r="PF247">
            <v>0</v>
          </cell>
          <cell r="PG247">
            <v>0</v>
          </cell>
          <cell r="PH247">
            <v>0</v>
          </cell>
          <cell r="PI247">
            <v>0</v>
          </cell>
          <cell r="PJ247">
            <v>0</v>
          </cell>
          <cell r="PK247">
            <v>0</v>
          </cell>
          <cell r="PL247">
            <v>0</v>
          </cell>
          <cell r="PM247">
            <v>0</v>
          </cell>
          <cell r="PN247">
            <v>0</v>
          </cell>
          <cell r="PO247">
            <v>0</v>
          </cell>
          <cell r="PP247">
            <v>0</v>
          </cell>
          <cell r="PQ247">
            <v>0</v>
          </cell>
          <cell r="PR247">
            <v>0</v>
          </cell>
          <cell r="PS247">
            <v>0</v>
          </cell>
          <cell r="PT247">
            <v>0</v>
          </cell>
          <cell r="PU247">
            <v>0</v>
          </cell>
          <cell r="PV247">
            <v>0</v>
          </cell>
          <cell r="PW247">
            <v>0</v>
          </cell>
          <cell r="PX247">
            <v>0</v>
          </cell>
          <cell r="PY247">
            <v>0</v>
          </cell>
          <cell r="PZ247">
            <v>0</v>
          </cell>
          <cell r="QA247"/>
          <cell r="QB247">
            <v>0</v>
          </cell>
          <cell r="QC247">
            <v>0</v>
          </cell>
          <cell r="QD247">
            <v>0</v>
          </cell>
          <cell r="QE247">
            <v>0</v>
          </cell>
          <cell r="QF247">
            <v>0</v>
          </cell>
          <cell r="QG247">
            <v>0</v>
          </cell>
          <cell r="QH247">
            <v>0</v>
          </cell>
          <cell r="QI247">
            <v>0</v>
          </cell>
          <cell r="QJ247">
            <v>0</v>
          </cell>
          <cell r="QK247">
            <v>0</v>
          </cell>
          <cell r="QL247">
            <v>3</v>
          </cell>
          <cell r="QM247">
            <v>0</v>
          </cell>
          <cell r="QN247">
            <v>0</v>
          </cell>
          <cell r="QO247">
            <v>0</v>
          </cell>
          <cell r="QP247">
            <v>0</v>
          </cell>
          <cell r="QQ247">
            <v>0</v>
          </cell>
          <cell r="QR247">
            <v>0</v>
          </cell>
          <cell r="QS247">
            <v>3</v>
          </cell>
          <cell r="QT247">
            <v>0</v>
          </cell>
          <cell r="QU247">
            <v>0</v>
          </cell>
          <cell r="QV247">
            <v>0</v>
          </cell>
          <cell r="QW247">
            <v>3</v>
          </cell>
          <cell r="QX247">
            <v>0</v>
          </cell>
          <cell r="QY247">
            <v>0</v>
          </cell>
          <cell r="QZ247"/>
          <cell r="RA247">
            <v>0</v>
          </cell>
          <cell r="RB247">
            <v>0</v>
          </cell>
          <cell r="RC247">
            <v>0</v>
          </cell>
          <cell r="RD247">
            <v>0</v>
          </cell>
          <cell r="RE247">
            <v>0</v>
          </cell>
          <cell r="RF247">
            <v>0</v>
          </cell>
          <cell r="RG247">
            <v>0</v>
          </cell>
          <cell r="RH247">
            <v>0</v>
          </cell>
          <cell r="RI247">
            <v>0</v>
          </cell>
          <cell r="RJ247">
            <v>0</v>
          </cell>
          <cell r="RK247">
            <v>0</v>
          </cell>
          <cell r="RL247">
            <v>0</v>
          </cell>
          <cell r="RM247"/>
          <cell r="RN247">
            <v>0</v>
          </cell>
          <cell r="RO247">
            <v>0</v>
          </cell>
          <cell r="RP247">
            <v>0</v>
          </cell>
          <cell r="RQ247">
            <v>0</v>
          </cell>
          <cell r="RR247">
            <v>0</v>
          </cell>
          <cell r="RS247">
            <v>0</v>
          </cell>
          <cell r="RT247">
            <v>0</v>
          </cell>
          <cell r="RU247">
            <v>0</v>
          </cell>
          <cell r="RV247">
            <v>0</v>
          </cell>
          <cell r="RW247">
            <v>0</v>
          </cell>
          <cell r="RX247">
            <v>0</v>
          </cell>
          <cell r="RY247"/>
          <cell r="RZ247">
            <v>0</v>
          </cell>
          <cell r="SA247">
            <v>0</v>
          </cell>
          <cell r="SB247">
            <v>0</v>
          </cell>
          <cell r="SC247"/>
          <cell r="SD247">
            <v>0</v>
          </cell>
          <cell r="SE247">
            <v>0</v>
          </cell>
          <cell r="SF247">
            <v>0</v>
          </cell>
          <cell r="SG247">
            <v>3</v>
          </cell>
          <cell r="SH247">
            <v>3</v>
          </cell>
          <cell r="SI247">
            <v>0</v>
          </cell>
          <cell r="SJ247">
            <v>0</v>
          </cell>
          <cell r="SK247">
            <v>0</v>
          </cell>
          <cell r="SL247">
            <v>0</v>
          </cell>
          <cell r="SM247"/>
          <cell r="SN247">
            <v>0</v>
          </cell>
          <cell r="SO247">
            <v>0</v>
          </cell>
          <cell r="SP247">
            <v>0</v>
          </cell>
          <cell r="SQ247">
            <v>0</v>
          </cell>
          <cell r="SR247">
            <v>0</v>
          </cell>
          <cell r="SS247">
            <v>0</v>
          </cell>
          <cell r="ST247">
            <v>0</v>
          </cell>
          <cell r="SU247">
            <v>0</v>
          </cell>
          <cell r="SV247">
            <v>0</v>
          </cell>
          <cell r="SW247">
            <v>0</v>
          </cell>
          <cell r="SX247">
            <v>0</v>
          </cell>
          <cell r="SY247">
            <v>0</v>
          </cell>
          <cell r="SZ247">
            <v>0</v>
          </cell>
          <cell r="TA247">
            <v>0</v>
          </cell>
          <cell r="TB247">
            <v>0</v>
          </cell>
          <cell r="TC247">
            <v>0</v>
          </cell>
          <cell r="TD247">
            <v>0</v>
          </cell>
          <cell r="TE247">
            <v>0</v>
          </cell>
          <cell r="TF247">
            <v>0</v>
          </cell>
          <cell r="TG247">
            <v>0</v>
          </cell>
          <cell r="TH247">
            <v>0</v>
          </cell>
          <cell r="TI247">
            <v>0</v>
          </cell>
          <cell r="TJ247">
            <v>3</v>
          </cell>
          <cell r="TK247">
            <v>0</v>
          </cell>
          <cell r="TL247">
            <v>0</v>
          </cell>
          <cell r="TM247">
            <v>0</v>
          </cell>
          <cell r="TN247">
            <v>0</v>
          </cell>
          <cell r="TO247">
            <v>0</v>
          </cell>
          <cell r="TP247">
            <v>3</v>
          </cell>
          <cell r="TQ247">
            <v>0</v>
          </cell>
          <cell r="TR247"/>
          <cell r="TS247">
            <v>0</v>
          </cell>
          <cell r="TT247">
            <v>0</v>
          </cell>
          <cell r="TU247">
            <v>0</v>
          </cell>
          <cell r="TV247">
            <v>0</v>
          </cell>
          <cell r="TW247">
            <v>0</v>
          </cell>
          <cell r="TX247">
            <v>0</v>
          </cell>
          <cell r="TY247">
            <v>0</v>
          </cell>
          <cell r="TZ247">
            <v>0</v>
          </cell>
          <cell r="UA247">
            <v>0</v>
          </cell>
          <cell r="UB247">
            <v>0</v>
          </cell>
          <cell r="UC247">
            <v>3</v>
          </cell>
          <cell r="UD247">
            <v>0</v>
          </cell>
          <cell r="UE247">
            <v>0</v>
          </cell>
          <cell r="UF247">
            <v>3</v>
          </cell>
          <cell r="UG247">
            <v>0</v>
          </cell>
          <cell r="UH247">
            <v>0</v>
          </cell>
          <cell r="UI247">
            <v>0</v>
          </cell>
          <cell r="UJ247">
            <v>0</v>
          </cell>
          <cell r="UK247">
            <v>0</v>
          </cell>
          <cell r="UL247">
            <v>0</v>
          </cell>
          <cell r="UM247">
            <v>0</v>
          </cell>
          <cell r="UN247">
            <v>0</v>
          </cell>
          <cell r="UO247"/>
          <cell r="UP247">
            <v>0</v>
          </cell>
          <cell r="UQ247">
            <v>0</v>
          </cell>
          <cell r="UR247"/>
          <cell r="US247">
            <v>0</v>
          </cell>
          <cell r="UT247">
            <v>0</v>
          </cell>
          <cell r="UU247">
            <v>3</v>
          </cell>
          <cell r="UV247">
            <v>3</v>
          </cell>
          <cell r="UW247">
            <v>3</v>
          </cell>
          <cell r="UX247">
            <v>0</v>
          </cell>
          <cell r="UY247">
            <v>0</v>
          </cell>
          <cell r="UZ247">
            <v>0</v>
          </cell>
          <cell r="VA247">
            <v>0</v>
          </cell>
          <cell r="VB247"/>
          <cell r="VC247"/>
          <cell r="VD247"/>
          <cell r="VE247"/>
          <cell r="VF247"/>
          <cell r="VG247"/>
          <cell r="VH247"/>
          <cell r="VI247">
            <v>3</v>
          </cell>
          <cell r="VJ247">
            <v>0</v>
          </cell>
          <cell r="VK247">
            <v>0</v>
          </cell>
          <cell r="VL247">
            <v>0</v>
          </cell>
          <cell r="VM247"/>
          <cell r="VN247">
            <v>0</v>
          </cell>
          <cell r="VO247">
            <v>0</v>
          </cell>
          <cell r="VP247"/>
          <cell r="VQ247">
            <v>0</v>
          </cell>
          <cell r="VR247">
            <v>0</v>
          </cell>
          <cell r="VS247">
            <v>0</v>
          </cell>
          <cell r="VT247">
            <v>0</v>
          </cell>
          <cell r="VU247">
            <v>0</v>
          </cell>
          <cell r="VV247">
            <v>0</v>
          </cell>
          <cell r="VW247">
            <v>0</v>
          </cell>
          <cell r="VX247"/>
          <cell r="VY247">
            <v>0</v>
          </cell>
          <cell r="VZ247">
            <v>0</v>
          </cell>
          <cell r="WA247"/>
          <cell r="WB247"/>
          <cell r="WC247">
            <v>0</v>
          </cell>
          <cell r="WD247">
            <v>0</v>
          </cell>
          <cell r="WE247">
            <v>0</v>
          </cell>
          <cell r="WF247"/>
          <cell r="WG247">
            <v>0</v>
          </cell>
          <cell r="WH247">
            <v>0</v>
          </cell>
          <cell r="WI247">
            <v>0</v>
          </cell>
          <cell r="WJ247"/>
          <cell r="WK247"/>
          <cell r="WL247">
            <v>0</v>
          </cell>
          <cell r="WM247">
            <v>0</v>
          </cell>
          <cell r="WN247">
            <v>0</v>
          </cell>
          <cell r="WO247">
            <v>3</v>
          </cell>
          <cell r="WP247"/>
          <cell r="WQ247"/>
          <cell r="WR247"/>
          <cell r="WS247">
            <v>0</v>
          </cell>
          <cell r="WT247">
            <v>0</v>
          </cell>
          <cell r="WU247">
            <v>0</v>
          </cell>
          <cell r="WV247">
            <v>0</v>
          </cell>
          <cell r="WW247">
            <v>0</v>
          </cell>
          <cell r="WX247">
            <v>0</v>
          </cell>
          <cell r="WY247">
            <v>0</v>
          </cell>
          <cell r="WZ247">
            <v>0</v>
          </cell>
          <cell r="XA247"/>
          <cell r="XB247">
            <v>0</v>
          </cell>
          <cell r="XC247"/>
          <cell r="XD247"/>
          <cell r="XE247"/>
          <cell r="XF247"/>
          <cell r="XG247"/>
          <cell r="XH247"/>
          <cell r="XI247">
            <v>0</v>
          </cell>
          <cell r="XJ247"/>
          <cell r="XK247">
            <v>0</v>
          </cell>
          <cell r="XL247">
            <v>0</v>
          </cell>
          <cell r="XM247"/>
          <cell r="XN247">
            <v>0</v>
          </cell>
          <cell r="XO247"/>
          <cell r="XP247">
            <v>0</v>
          </cell>
          <cell r="XQ247">
            <v>0</v>
          </cell>
          <cell r="XR247">
            <v>0</v>
          </cell>
          <cell r="XS247">
            <v>0</v>
          </cell>
          <cell r="XT247">
            <v>0</v>
          </cell>
          <cell r="XU247">
            <v>0</v>
          </cell>
          <cell r="XV247">
            <v>3</v>
          </cell>
        </row>
        <row r="248">
          <cell r="E248">
            <v>0</v>
          </cell>
          <cell r="F248">
            <v>0</v>
          </cell>
          <cell r="G248">
            <v>0</v>
          </cell>
          <cell r="H248">
            <v>0</v>
          </cell>
          <cell r="I248">
            <v>0</v>
          </cell>
          <cell r="J248">
            <v>0</v>
          </cell>
          <cell r="K248">
            <v>0</v>
          </cell>
          <cell r="L248">
            <v>0</v>
          </cell>
          <cell r="M248">
            <v>0</v>
          </cell>
          <cell r="N248">
            <v>0</v>
          </cell>
          <cell r="O248"/>
          <cell r="P248">
            <v>0</v>
          </cell>
          <cell r="Q248">
            <v>0</v>
          </cell>
          <cell r="R248">
            <v>0</v>
          </cell>
          <cell r="S248">
            <v>0</v>
          </cell>
          <cell r="T248">
            <v>0</v>
          </cell>
          <cell r="U248">
            <v>0</v>
          </cell>
          <cell r="V248">
            <v>0</v>
          </cell>
          <cell r="W248">
            <v>0</v>
          </cell>
          <cell r="X248">
            <v>0</v>
          </cell>
          <cell r="Y248">
            <v>0</v>
          </cell>
          <cell r="Z248"/>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cell r="AZ248">
            <v>0</v>
          </cell>
          <cell r="BA248"/>
          <cell r="BB248">
            <v>0</v>
          </cell>
          <cell r="BC248">
            <v>0</v>
          </cell>
          <cell r="BD248">
            <v>0</v>
          </cell>
          <cell r="BE248">
            <v>0</v>
          </cell>
          <cell r="BF248">
            <v>2</v>
          </cell>
          <cell r="BG248">
            <v>0</v>
          </cell>
          <cell r="BH248">
            <v>0</v>
          </cell>
          <cell r="BI248">
            <v>0</v>
          </cell>
          <cell r="BJ248">
            <v>0</v>
          </cell>
          <cell r="BK248">
            <v>0</v>
          </cell>
          <cell r="BL248">
            <v>0</v>
          </cell>
          <cell r="BM248">
            <v>0</v>
          </cell>
          <cell r="BN248">
            <v>0</v>
          </cell>
          <cell r="BO248">
            <v>2</v>
          </cell>
          <cell r="BP248">
            <v>0</v>
          </cell>
          <cell r="BQ248">
            <v>0</v>
          </cell>
          <cell r="BR248">
            <v>0</v>
          </cell>
          <cell r="BS248">
            <v>0</v>
          </cell>
          <cell r="BT248">
            <v>2</v>
          </cell>
          <cell r="BU248">
            <v>0</v>
          </cell>
          <cell r="BV248">
            <v>0</v>
          </cell>
          <cell r="BW248">
            <v>0</v>
          </cell>
          <cell r="BX248">
            <v>0</v>
          </cell>
          <cell r="BY248">
            <v>0</v>
          </cell>
          <cell r="BZ248">
            <v>0</v>
          </cell>
          <cell r="CA248">
            <v>0</v>
          </cell>
          <cell r="CB248">
            <v>2</v>
          </cell>
          <cell r="CC248">
            <v>0</v>
          </cell>
          <cell r="CD248">
            <v>0</v>
          </cell>
          <cell r="CE248">
            <v>0</v>
          </cell>
          <cell r="CF248">
            <v>0</v>
          </cell>
          <cell r="CG248">
            <v>0</v>
          </cell>
          <cell r="CH248">
            <v>0</v>
          </cell>
          <cell r="CI248">
            <v>0</v>
          </cell>
          <cell r="CJ248">
            <v>0</v>
          </cell>
          <cell r="CK248">
            <v>0</v>
          </cell>
          <cell r="CL248">
            <v>0</v>
          </cell>
          <cell r="CM248"/>
          <cell r="CN248">
            <v>0</v>
          </cell>
          <cell r="CO248">
            <v>0</v>
          </cell>
          <cell r="CP248">
            <v>0</v>
          </cell>
          <cell r="CQ248">
            <v>0</v>
          </cell>
          <cell r="CR248"/>
          <cell r="CS248">
            <v>0</v>
          </cell>
          <cell r="CT248">
            <v>0</v>
          </cell>
          <cell r="CU248">
            <v>0</v>
          </cell>
          <cell r="CV248">
            <v>0</v>
          </cell>
          <cell r="CW248">
            <v>0</v>
          </cell>
          <cell r="CX248">
            <v>0</v>
          </cell>
          <cell r="CY248">
            <v>0</v>
          </cell>
          <cell r="CZ248">
            <v>0</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2</v>
          </cell>
          <cell r="DO248">
            <v>0</v>
          </cell>
          <cell r="DP248">
            <v>2</v>
          </cell>
          <cell r="DQ248">
            <v>0</v>
          </cell>
          <cell r="DR248">
            <v>0</v>
          </cell>
          <cell r="DS248">
            <v>0</v>
          </cell>
          <cell r="DT248">
            <v>0</v>
          </cell>
          <cell r="DU248">
            <v>0</v>
          </cell>
          <cell r="DV248">
            <v>0</v>
          </cell>
          <cell r="DW248">
            <v>0</v>
          </cell>
          <cell r="DX248">
            <v>0</v>
          </cell>
          <cell r="DY248">
            <v>0</v>
          </cell>
          <cell r="DZ248">
            <v>0</v>
          </cell>
          <cell r="EA248">
            <v>0</v>
          </cell>
          <cell r="EB248"/>
          <cell r="EC248">
            <v>2</v>
          </cell>
          <cell r="ED248">
            <v>0</v>
          </cell>
          <cell r="EE248">
            <v>0</v>
          </cell>
          <cell r="EF248">
            <v>2</v>
          </cell>
          <cell r="EG248">
            <v>0</v>
          </cell>
          <cell r="EH248">
            <v>2</v>
          </cell>
          <cell r="EI248">
            <v>0</v>
          </cell>
          <cell r="EJ248">
            <v>0</v>
          </cell>
          <cell r="EK248">
            <v>0</v>
          </cell>
          <cell r="EL248"/>
          <cell r="EM248">
            <v>0</v>
          </cell>
          <cell r="EN248">
            <v>2</v>
          </cell>
          <cell r="EO248">
            <v>0</v>
          </cell>
          <cell r="EP248">
            <v>0</v>
          </cell>
          <cell r="EQ248">
            <v>0</v>
          </cell>
          <cell r="ER248">
            <v>0</v>
          </cell>
          <cell r="ES248">
            <v>0</v>
          </cell>
          <cell r="ET248">
            <v>0</v>
          </cell>
          <cell r="EU248">
            <v>0</v>
          </cell>
          <cell r="EV248">
            <v>0</v>
          </cell>
          <cell r="EW248">
            <v>0</v>
          </cell>
          <cell r="EX248">
            <v>0</v>
          </cell>
          <cell r="EY248"/>
          <cell r="EZ248">
            <v>0</v>
          </cell>
          <cell r="FA248">
            <v>0</v>
          </cell>
          <cell r="FB248">
            <v>0</v>
          </cell>
          <cell r="FC248">
            <v>0</v>
          </cell>
          <cell r="FD248">
            <v>0</v>
          </cell>
          <cell r="FE248">
            <v>0</v>
          </cell>
          <cell r="FF248">
            <v>0</v>
          </cell>
          <cell r="FG248">
            <v>0</v>
          </cell>
          <cell r="FH248">
            <v>0</v>
          </cell>
          <cell r="FI248">
            <v>2</v>
          </cell>
          <cell r="FJ248">
            <v>2</v>
          </cell>
          <cell r="FK248">
            <v>0</v>
          </cell>
          <cell r="FL248">
            <v>2</v>
          </cell>
          <cell r="FM248">
            <v>2</v>
          </cell>
          <cell r="FN248">
            <v>2</v>
          </cell>
          <cell r="FO248">
            <v>0</v>
          </cell>
          <cell r="FP248">
            <v>0</v>
          </cell>
          <cell r="FQ248">
            <v>0</v>
          </cell>
          <cell r="FR248">
            <v>2</v>
          </cell>
          <cell r="FS248">
            <v>0</v>
          </cell>
          <cell r="FT248">
            <v>0</v>
          </cell>
          <cell r="FU248">
            <v>0</v>
          </cell>
          <cell r="FV248">
            <v>0</v>
          </cell>
          <cell r="FW248">
            <v>0</v>
          </cell>
          <cell r="FX248">
            <v>0</v>
          </cell>
          <cell r="FY248">
            <v>2</v>
          </cell>
          <cell r="FZ248">
            <v>0</v>
          </cell>
          <cell r="GA248">
            <v>0</v>
          </cell>
          <cell r="GB248"/>
          <cell r="GC248">
            <v>0</v>
          </cell>
          <cell r="GD248">
            <v>2</v>
          </cell>
          <cell r="GE248"/>
          <cell r="GF248">
            <v>0</v>
          </cell>
          <cell r="GG248">
            <v>0</v>
          </cell>
          <cell r="GH248">
            <v>0</v>
          </cell>
          <cell r="GI248">
            <v>0</v>
          </cell>
          <cell r="GJ248">
            <v>0</v>
          </cell>
          <cell r="GK248">
            <v>0</v>
          </cell>
          <cell r="GL248">
            <v>0</v>
          </cell>
          <cell r="GM248">
            <v>0</v>
          </cell>
          <cell r="GN248">
            <v>0</v>
          </cell>
          <cell r="GO248">
            <v>0</v>
          </cell>
          <cell r="GP248">
            <v>0</v>
          </cell>
          <cell r="GQ248">
            <v>0</v>
          </cell>
          <cell r="GR248">
            <v>2</v>
          </cell>
          <cell r="GS248">
            <v>0</v>
          </cell>
          <cell r="GT248">
            <v>0</v>
          </cell>
          <cell r="GU248">
            <v>2</v>
          </cell>
          <cell r="GV248">
            <v>0</v>
          </cell>
          <cell r="GW248">
            <v>0</v>
          </cell>
          <cell r="GX248">
            <v>2</v>
          </cell>
          <cell r="GY248">
            <v>0</v>
          </cell>
          <cell r="GZ248">
            <v>0</v>
          </cell>
          <cell r="HA248">
            <v>0</v>
          </cell>
          <cell r="HB248">
            <v>2</v>
          </cell>
          <cell r="HC248">
            <v>0</v>
          </cell>
          <cell r="HD248">
            <v>2</v>
          </cell>
          <cell r="HE248">
            <v>0</v>
          </cell>
          <cell r="HF248"/>
          <cell r="HG248">
            <v>0</v>
          </cell>
          <cell r="HH248">
            <v>0</v>
          </cell>
          <cell r="HI248">
            <v>0</v>
          </cell>
          <cell r="HJ248">
            <v>0</v>
          </cell>
          <cell r="HK248">
            <v>0</v>
          </cell>
          <cell r="HL248">
            <v>0</v>
          </cell>
          <cell r="HM248">
            <v>2</v>
          </cell>
          <cell r="HN248">
            <v>0</v>
          </cell>
          <cell r="HO248">
            <v>2</v>
          </cell>
          <cell r="HP248"/>
          <cell r="HQ248">
            <v>0</v>
          </cell>
          <cell r="HR248">
            <v>0</v>
          </cell>
          <cell r="HS248">
            <v>0</v>
          </cell>
          <cell r="HT248">
            <v>0</v>
          </cell>
          <cell r="HU248">
            <v>0</v>
          </cell>
          <cell r="HV248">
            <v>0</v>
          </cell>
          <cell r="HW248">
            <v>0</v>
          </cell>
          <cell r="HX248">
            <v>0</v>
          </cell>
          <cell r="HY248"/>
          <cell r="HZ248">
            <v>0</v>
          </cell>
          <cell r="IA248">
            <v>0</v>
          </cell>
          <cell r="IB248">
            <v>0</v>
          </cell>
          <cell r="IC248">
            <v>0</v>
          </cell>
          <cell r="ID248">
            <v>0</v>
          </cell>
          <cell r="IE248">
            <v>0</v>
          </cell>
          <cell r="IF248">
            <v>0</v>
          </cell>
          <cell r="IG248">
            <v>0</v>
          </cell>
          <cell r="IH248">
            <v>0</v>
          </cell>
          <cell r="II248"/>
          <cell r="IJ248">
            <v>0</v>
          </cell>
          <cell r="IK248">
            <v>0</v>
          </cell>
          <cell r="IL248">
            <v>0</v>
          </cell>
          <cell r="IM248">
            <v>0</v>
          </cell>
          <cell r="IN248"/>
          <cell r="IO248">
            <v>0</v>
          </cell>
          <cell r="IP248">
            <v>0</v>
          </cell>
          <cell r="IQ248">
            <v>0</v>
          </cell>
          <cell r="IR248">
            <v>0</v>
          </cell>
          <cell r="IS248">
            <v>0</v>
          </cell>
          <cell r="IT248">
            <v>0</v>
          </cell>
          <cell r="IU248">
            <v>0</v>
          </cell>
          <cell r="IV248">
            <v>0</v>
          </cell>
          <cell r="IW248"/>
          <cell r="IX248">
            <v>0</v>
          </cell>
          <cell r="IY248">
            <v>0</v>
          </cell>
          <cell r="IZ248">
            <v>0</v>
          </cell>
          <cell r="JA248">
            <v>0</v>
          </cell>
          <cell r="JB248"/>
          <cell r="JC248"/>
          <cell r="JD248">
            <v>0</v>
          </cell>
          <cell r="JE248"/>
          <cell r="JF248"/>
          <cell r="JG248"/>
          <cell r="JH248"/>
          <cell r="JI248"/>
          <cell r="JJ248"/>
          <cell r="JK248"/>
          <cell r="JL248"/>
          <cell r="JM248"/>
          <cell r="JN248"/>
          <cell r="JO248"/>
          <cell r="JP248"/>
          <cell r="JQ248"/>
          <cell r="JR248"/>
          <cell r="JS248"/>
          <cell r="JT248"/>
          <cell r="JU248"/>
          <cell r="JV248"/>
          <cell r="JW248"/>
          <cell r="JX248"/>
          <cell r="JY248"/>
          <cell r="JZ248"/>
          <cell r="KA248"/>
          <cell r="KB248"/>
          <cell r="KC248"/>
          <cell r="KD248"/>
          <cell r="KE248"/>
          <cell r="KF248">
            <v>0</v>
          </cell>
          <cell r="KG248">
            <v>0</v>
          </cell>
          <cell r="KH248"/>
          <cell r="KI248">
            <v>2</v>
          </cell>
          <cell r="KJ248">
            <v>0</v>
          </cell>
          <cell r="KK248">
            <v>0</v>
          </cell>
          <cell r="KL248">
            <v>0</v>
          </cell>
          <cell r="KM248">
            <v>0</v>
          </cell>
          <cell r="KN248">
            <v>0</v>
          </cell>
          <cell r="KO248">
            <v>0</v>
          </cell>
          <cell r="KP248">
            <v>0</v>
          </cell>
          <cell r="KQ248">
            <v>0</v>
          </cell>
          <cell r="KR248">
            <v>3</v>
          </cell>
          <cell r="KS248">
            <v>0</v>
          </cell>
          <cell r="KT248">
            <v>0</v>
          </cell>
          <cell r="KU248">
            <v>0</v>
          </cell>
          <cell r="KV248">
            <v>0</v>
          </cell>
          <cell r="KW248">
            <v>2</v>
          </cell>
          <cell r="KX248">
            <v>0</v>
          </cell>
          <cell r="KY248">
            <v>0</v>
          </cell>
          <cell r="KZ248">
            <v>0</v>
          </cell>
          <cell r="LA248">
            <v>0</v>
          </cell>
          <cell r="LB248">
            <v>0</v>
          </cell>
          <cell r="LC248">
            <v>0</v>
          </cell>
          <cell r="LD248">
            <v>0</v>
          </cell>
          <cell r="LE248">
            <v>0</v>
          </cell>
          <cell r="LF248">
            <v>0</v>
          </cell>
          <cell r="LG248">
            <v>0</v>
          </cell>
          <cell r="LH248">
            <v>2</v>
          </cell>
          <cell r="LI248">
            <v>0</v>
          </cell>
          <cell r="LJ248">
            <v>0</v>
          </cell>
          <cell r="LK248">
            <v>0</v>
          </cell>
          <cell r="LL248">
            <v>0</v>
          </cell>
          <cell r="LM248">
            <v>0</v>
          </cell>
          <cell r="LN248">
            <v>0</v>
          </cell>
          <cell r="LO248">
            <v>0</v>
          </cell>
          <cell r="LP248">
            <v>0</v>
          </cell>
          <cell r="LQ248">
            <v>0</v>
          </cell>
          <cell r="LR248"/>
          <cell r="LS248">
            <v>0</v>
          </cell>
          <cell r="LT248">
            <v>0</v>
          </cell>
          <cell r="LU248">
            <v>0</v>
          </cell>
          <cell r="LV248">
            <v>0</v>
          </cell>
          <cell r="LW248">
            <v>0</v>
          </cell>
          <cell r="LX248">
            <v>0</v>
          </cell>
          <cell r="LY248">
            <v>0</v>
          </cell>
          <cell r="LZ248">
            <v>0</v>
          </cell>
          <cell r="MA248">
            <v>0</v>
          </cell>
          <cell r="MB248">
            <v>0</v>
          </cell>
          <cell r="MC248">
            <v>0</v>
          </cell>
          <cell r="MD248">
            <v>0</v>
          </cell>
          <cell r="ME248">
            <v>0</v>
          </cell>
          <cell r="MF248">
            <v>0</v>
          </cell>
          <cell r="MG248">
            <v>0</v>
          </cell>
          <cell r="MH248">
            <v>0</v>
          </cell>
          <cell r="MI248">
            <v>0</v>
          </cell>
          <cell r="MJ248">
            <v>0</v>
          </cell>
          <cell r="MK248">
            <v>0</v>
          </cell>
          <cell r="ML248">
            <v>0</v>
          </cell>
          <cell r="MM248">
            <v>0</v>
          </cell>
          <cell r="MN248">
            <v>0</v>
          </cell>
          <cell r="MO248">
            <v>0</v>
          </cell>
          <cell r="MP248">
            <v>0</v>
          </cell>
          <cell r="MQ248"/>
          <cell r="MR248">
            <v>0</v>
          </cell>
          <cell r="MS248">
            <v>0</v>
          </cell>
          <cell r="MT248">
            <v>0</v>
          </cell>
          <cell r="MU248">
            <v>0</v>
          </cell>
          <cell r="MV248">
            <v>0</v>
          </cell>
          <cell r="MW248">
            <v>0</v>
          </cell>
          <cell r="MX248">
            <v>0</v>
          </cell>
          <cell r="MY248">
            <v>0</v>
          </cell>
          <cell r="MZ248">
            <v>0</v>
          </cell>
          <cell r="NA248">
            <v>0</v>
          </cell>
          <cell r="NB248">
            <v>0</v>
          </cell>
          <cell r="NC248">
            <v>0</v>
          </cell>
          <cell r="ND248">
            <v>0</v>
          </cell>
          <cell r="NE248">
            <v>0</v>
          </cell>
          <cell r="NF248">
            <v>0</v>
          </cell>
          <cell r="NG248">
            <v>0</v>
          </cell>
          <cell r="NH248">
            <v>0</v>
          </cell>
          <cell r="NI248">
            <v>0</v>
          </cell>
          <cell r="NJ248">
            <v>0</v>
          </cell>
          <cell r="NK248">
            <v>0</v>
          </cell>
          <cell r="NL248">
            <v>0</v>
          </cell>
          <cell r="NM248">
            <v>0</v>
          </cell>
          <cell r="NN248">
            <v>0</v>
          </cell>
          <cell r="NO248">
            <v>0</v>
          </cell>
          <cell r="NP248">
            <v>0</v>
          </cell>
          <cell r="NQ248">
            <v>0</v>
          </cell>
          <cell r="NR248">
            <v>0</v>
          </cell>
          <cell r="NS248"/>
          <cell r="NT248"/>
          <cell r="NU248">
            <v>0</v>
          </cell>
          <cell r="NV248">
            <v>0</v>
          </cell>
          <cell r="NW248">
            <v>0</v>
          </cell>
          <cell r="NX248">
            <v>0</v>
          </cell>
          <cell r="NY248">
            <v>0</v>
          </cell>
          <cell r="NZ248">
            <v>0</v>
          </cell>
          <cell r="OA248">
            <v>0</v>
          </cell>
          <cell r="OB248">
            <v>2</v>
          </cell>
          <cell r="OC248"/>
          <cell r="OD248">
            <v>0</v>
          </cell>
          <cell r="OE248">
            <v>0</v>
          </cell>
          <cell r="OF248">
            <v>0</v>
          </cell>
          <cell r="OG248">
            <v>0</v>
          </cell>
          <cell r="OH248"/>
          <cell r="OI248">
            <v>0</v>
          </cell>
          <cell r="OJ248">
            <v>0</v>
          </cell>
          <cell r="OK248">
            <v>0</v>
          </cell>
          <cell r="OL248">
            <v>0</v>
          </cell>
          <cell r="OM248">
            <v>0</v>
          </cell>
          <cell r="ON248">
            <v>0</v>
          </cell>
          <cell r="OO248">
            <v>2</v>
          </cell>
          <cell r="OP248"/>
          <cell r="OQ248">
            <v>0</v>
          </cell>
          <cell r="OR248">
            <v>0</v>
          </cell>
          <cell r="OS248">
            <v>0</v>
          </cell>
          <cell r="OT248"/>
          <cell r="OU248">
            <v>0</v>
          </cell>
          <cell r="OV248">
            <v>0</v>
          </cell>
          <cell r="OW248">
            <v>0</v>
          </cell>
          <cell r="OX248">
            <v>0</v>
          </cell>
          <cell r="OY248">
            <v>0</v>
          </cell>
          <cell r="OZ248">
            <v>0</v>
          </cell>
          <cell r="PA248">
            <v>0</v>
          </cell>
          <cell r="PB248">
            <v>0</v>
          </cell>
          <cell r="PC248">
            <v>0</v>
          </cell>
          <cell r="PD248">
            <v>0</v>
          </cell>
          <cell r="PE248">
            <v>0</v>
          </cell>
          <cell r="PF248">
            <v>0</v>
          </cell>
          <cell r="PG248">
            <v>0</v>
          </cell>
          <cell r="PH248">
            <v>0</v>
          </cell>
          <cell r="PI248">
            <v>0</v>
          </cell>
          <cell r="PJ248">
            <v>0</v>
          </cell>
          <cell r="PK248">
            <v>0</v>
          </cell>
          <cell r="PL248">
            <v>0</v>
          </cell>
          <cell r="PM248">
            <v>0</v>
          </cell>
          <cell r="PN248">
            <v>0</v>
          </cell>
          <cell r="PO248">
            <v>0</v>
          </cell>
          <cell r="PP248">
            <v>0</v>
          </cell>
          <cell r="PQ248">
            <v>0</v>
          </cell>
          <cell r="PR248">
            <v>0</v>
          </cell>
          <cell r="PS248">
            <v>0</v>
          </cell>
          <cell r="PT248">
            <v>0</v>
          </cell>
          <cell r="PU248">
            <v>0</v>
          </cell>
          <cell r="PV248">
            <v>0</v>
          </cell>
          <cell r="PW248">
            <v>0</v>
          </cell>
          <cell r="PX248">
            <v>0</v>
          </cell>
          <cell r="PY248">
            <v>0</v>
          </cell>
          <cell r="PZ248">
            <v>0</v>
          </cell>
          <cell r="QA248"/>
          <cell r="QB248">
            <v>0</v>
          </cell>
          <cell r="QC248">
            <v>0</v>
          </cell>
          <cell r="QD248">
            <v>0</v>
          </cell>
          <cell r="QE248">
            <v>0</v>
          </cell>
          <cell r="QF248">
            <v>0</v>
          </cell>
          <cell r="QG248">
            <v>0</v>
          </cell>
          <cell r="QH248">
            <v>0</v>
          </cell>
          <cell r="QI248">
            <v>0</v>
          </cell>
          <cell r="QJ248">
            <v>0</v>
          </cell>
          <cell r="QK248">
            <v>0</v>
          </cell>
          <cell r="QL248">
            <v>0</v>
          </cell>
          <cell r="QM248">
            <v>0</v>
          </cell>
          <cell r="QN248">
            <v>0</v>
          </cell>
          <cell r="QO248">
            <v>0</v>
          </cell>
          <cell r="QP248">
            <v>0</v>
          </cell>
          <cell r="QQ248">
            <v>0</v>
          </cell>
          <cell r="QR248">
            <v>0</v>
          </cell>
          <cell r="QS248">
            <v>0</v>
          </cell>
          <cell r="QT248">
            <v>0</v>
          </cell>
          <cell r="QU248">
            <v>2</v>
          </cell>
          <cell r="QV248">
            <v>0</v>
          </cell>
          <cell r="QW248">
            <v>0</v>
          </cell>
          <cell r="QX248">
            <v>0</v>
          </cell>
          <cell r="QY248">
            <v>0</v>
          </cell>
          <cell r="QZ248"/>
          <cell r="RA248">
            <v>0</v>
          </cell>
          <cell r="RB248">
            <v>0</v>
          </cell>
          <cell r="RC248">
            <v>0</v>
          </cell>
          <cell r="RD248">
            <v>0</v>
          </cell>
          <cell r="RE248">
            <v>0</v>
          </cell>
          <cell r="RF248">
            <v>0</v>
          </cell>
          <cell r="RG248">
            <v>0</v>
          </cell>
          <cell r="RH248">
            <v>0</v>
          </cell>
          <cell r="RI248">
            <v>0</v>
          </cell>
          <cell r="RJ248">
            <v>0</v>
          </cell>
          <cell r="RK248">
            <v>0</v>
          </cell>
          <cell r="RL248">
            <v>0</v>
          </cell>
          <cell r="RM248"/>
          <cell r="RN248">
            <v>0</v>
          </cell>
          <cell r="RO248">
            <v>0</v>
          </cell>
          <cell r="RP248">
            <v>0</v>
          </cell>
          <cell r="RQ248">
            <v>0</v>
          </cell>
          <cell r="RR248">
            <v>0</v>
          </cell>
          <cell r="RS248">
            <v>0</v>
          </cell>
          <cell r="RT248">
            <v>0</v>
          </cell>
          <cell r="RU248">
            <v>0</v>
          </cell>
          <cell r="RV248">
            <v>0</v>
          </cell>
          <cell r="RW248">
            <v>0</v>
          </cell>
          <cell r="RX248">
            <v>0</v>
          </cell>
          <cell r="RY248"/>
          <cell r="RZ248">
            <v>3</v>
          </cell>
          <cell r="SA248">
            <v>0</v>
          </cell>
          <cell r="SB248">
            <v>0</v>
          </cell>
          <cell r="SC248"/>
          <cell r="SD248">
            <v>3</v>
          </cell>
          <cell r="SE248">
            <v>0</v>
          </cell>
          <cell r="SF248">
            <v>0</v>
          </cell>
          <cell r="SG248">
            <v>0</v>
          </cell>
          <cell r="SH248">
            <v>0</v>
          </cell>
          <cell r="SI248">
            <v>0</v>
          </cell>
          <cell r="SJ248">
            <v>0</v>
          </cell>
          <cell r="SK248">
            <v>0</v>
          </cell>
          <cell r="SL248">
            <v>0</v>
          </cell>
          <cell r="SM248"/>
          <cell r="SN248">
            <v>0</v>
          </cell>
          <cell r="SO248">
            <v>0</v>
          </cell>
          <cell r="SP248">
            <v>0</v>
          </cell>
          <cell r="SQ248">
            <v>0</v>
          </cell>
          <cell r="SR248">
            <v>0</v>
          </cell>
          <cell r="SS248">
            <v>0</v>
          </cell>
          <cell r="ST248">
            <v>2</v>
          </cell>
          <cell r="SU248">
            <v>0</v>
          </cell>
          <cell r="SV248">
            <v>0</v>
          </cell>
          <cell r="SW248">
            <v>0</v>
          </cell>
          <cell r="SX248">
            <v>0</v>
          </cell>
          <cell r="SY248">
            <v>0</v>
          </cell>
          <cell r="SZ248">
            <v>0</v>
          </cell>
          <cell r="TA248">
            <v>0</v>
          </cell>
          <cell r="TB248">
            <v>0</v>
          </cell>
          <cell r="TC248">
            <v>0</v>
          </cell>
          <cell r="TD248">
            <v>2</v>
          </cell>
          <cell r="TE248">
            <v>2</v>
          </cell>
          <cell r="TF248">
            <v>2</v>
          </cell>
          <cell r="TG248">
            <v>0</v>
          </cell>
          <cell r="TH248">
            <v>0</v>
          </cell>
          <cell r="TI248">
            <v>0</v>
          </cell>
          <cell r="TJ248">
            <v>0</v>
          </cell>
          <cell r="TK248">
            <v>0</v>
          </cell>
          <cell r="TL248">
            <v>0</v>
          </cell>
          <cell r="TM248">
            <v>0</v>
          </cell>
          <cell r="TN248">
            <v>0</v>
          </cell>
          <cell r="TO248">
            <v>0</v>
          </cell>
          <cell r="TP248">
            <v>0</v>
          </cell>
          <cell r="TQ248">
            <v>0</v>
          </cell>
          <cell r="TR248"/>
          <cell r="TS248">
            <v>0</v>
          </cell>
          <cell r="TT248">
            <v>0</v>
          </cell>
          <cell r="TU248">
            <v>0</v>
          </cell>
          <cell r="TV248">
            <v>0</v>
          </cell>
          <cell r="TW248">
            <v>0</v>
          </cell>
          <cell r="TX248">
            <v>1</v>
          </cell>
          <cell r="TY248">
            <v>0</v>
          </cell>
          <cell r="TZ248">
            <v>0</v>
          </cell>
          <cell r="UA248">
            <v>0</v>
          </cell>
          <cell r="UB248">
            <v>0</v>
          </cell>
          <cell r="UC248">
            <v>2</v>
          </cell>
          <cell r="UD248">
            <v>0</v>
          </cell>
          <cell r="UE248">
            <v>0</v>
          </cell>
          <cell r="UF248">
            <v>0</v>
          </cell>
          <cell r="UG248">
            <v>0</v>
          </cell>
          <cell r="UH248">
            <v>0</v>
          </cell>
          <cell r="UI248">
            <v>0</v>
          </cell>
          <cell r="UJ248">
            <v>2</v>
          </cell>
          <cell r="UK248">
            <v>0</v>
          </cell>
          <cell r="UL248">
            <v>0</v>
          </cell>
          <cell r="UM248">
            <v>0</v>
          </cell>
          <cell r="UN248">
            <v>0</v>
          </cell>
          <cell r="UO248"/>
          <cell r="UP248">
            <v>0</v>
          </cell>
          <cell r="UQ248">
            <v>0</v>
          </cell>
          <cell r="UR248"/>
          <cell r="US248">
            <v>0</v>
          </cell>
          <cell r="UT248">
            <v>0</v>
          </cell>
          <cell r="UU248">
            <v>0</v>
          </cell>
          <cell r="UV248">
            <v>0</v>
          </cell>
          <cell r="UW248">
            <v>0</v>
          </cell>
          <cell r="UX248">
            <v>0</v>
          </cell>
          <cell r="UY248">
            <v>0</v>
          </cell>
          <cell r="UZ248">
            <v>0</v>
          </cell>
          <cell r="VA248">
            <v>2</v>
          </cell>
          <cell r="VB248"/>
          <cell r="VC248"/>
          <cell r="VD248"/>
          <cell r="VE248"/>
          <cell r="VF248"/>
          <cell r="VG248"/>
          <cell r="VH248"/>
          <cell r="VI248">
            <v>0</v>
          </cell>
          <cell r="VJ248">
            <v>0</v>
          </cell>
          <cell r="VK248">
            <v>0</v>
          </cell>
          <cell r="VL248">
            <v>3</v>
          </cell>
          <cell r="VM248"/>
          <cell r="VN248">
            <v>2</v>
          </cell>
          <cell r="VO248">
            <v>0</v>
          </cell>
          <cell r="VP248"/>
          <cell r="VQ248">
            <v>0</v>
          </cell>
          <cell r="VR248">
            <v>0</v>
          </cell>
          <cell r="VS248">
            <v>0</v>
          </cell>
          <cell r="VT248">
            <v>0</v>
          </cell>
          <cell r="VU248">
            <v>0</v>
          </cell>
          <cell r="VV248">
            <v>0</v>
          </cell>
          <cell r="VW248">
            <v>0</v>
          </cell>
          <cell r="VX248"/>
          <cell r="VY248">
            <v>0</v>
          </cell>
          <cell r="VZ248">
            <v>0</v>
          </cell>
          <cell r="WA248"/>
          <cell r="WB248"/>
          <cell r="WC248">
            <v>0</v>
          </cell>
          <cell r="WD248">
            <v>0</v>
          </cell>
          <cell r="WE248">
            <v>0</v>
          </cell>
          <cell r="WF248"/>
          <cell r="WG248">
            <v>0</v>
          </cell>
          <cell r="WH248">
            <v>0</v>
          </cell>
          <cell r="WI248">
            <v>0</v>
          </cell>
          <cell r="WJ248"/>
          <cell r="WK248"/>
          <cell r="WL248">
            <v>0</v>
          </cell>
          <cell r="WM248">
            <v>0</v>
          </cell>
          <cell r="WN248">
            <v>0</v>
          </cell>
          <cell r="WO248">
            <v>2</v>
          </cell>
          <cell r="WP248"/>
          <cell r="WQ248"/>
          <cell r="WR248"/>
          <cell r="WS248">
            <v>0</v>
          </cell>
          <cell r="WT248">
            <v>0</v>
          </cell>
          <cell r="WU248">
            <v>0</v>
          </cell>
          <cell r="WV248">
            <v>0</v>
          </cell>
          <cell r="WW248">
            <v>0</v>
          </cell>
          <cell r="WX248">
            <v>0</v>
          </cell>
          <cell r="WY248">
            <v>0</v>
          </cell>
          <cell r="WZ248">
            <v>0</v>
          </cell>
          <cell r="XA248"/>
          <cell r="XB248">
            <v>0</v>
          </cell>
          <cell r="XC248"/>
          <cell r="XD248"/>
          <cell r="XE248"/>
          <cell r="XF248"/>
          <cell r="XG248"/>
          <cell r="XH248"/>
          <cell r="XI248">
            <v>0</v>
          </cell>
          <cell r="XJ248"/>
          <cell r="XK248">
            <v>0</v>
          </cell>
          <cell r="XL248">
            <v>0</v>
          </cell>
          <cell r="XM248"/>
          <cell r="XN248">
            <v>0</v>
          </cell>
          <cell r="XO248"/>
          <cell r="XP248">
            <v>0</v>
          </cell>
          <cell r="XQ248">
            <v>0</v>
          </cell>
          <cell r="XR248">
            <v>0</v>
          </cell>
          <cell r="XS248">
            <v>0</v>
          </cell>
          <cell r="XT248">
            <v>0</v>
          </cell>
          <cell r="XU248">
            <v>0</v>
          </cell>
          <cell r="XV248">
            <v>0</v>
          </cell>
        </row>
        <row r="249">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cell r="CQ249">
            <v>0</v>
          </cell>
          <cell r="CR249">
            <v>0</v>
          </cell>
          <cell r="CS249">
            <v>0</v>
          </cell>
          <cell r="CT249">
            <v>0</v>
          </cell>
          <cell r="CU249">
            <v>0</v>
          </cell>
          <cell r="CV249">
            <v>0</v>
          </cell>
          <cell r="CW249">
            <v>0</v>
          </cell>
          <cell r="CX249">
            <v>0</v>
          </cell>
          <cell r="CY249">
            <v>0</v>
          </cell>
          <cell r="CZ249">
            <v>0</v>
          </cell>
          <cell r="DA249">
            <v>0</v>
          </cell>
          <cell r="DB249">
            <v>0</v>
          </cell>
          <cell r="DC249">
            <v>0</v>
          </cell>
          <cell r="DD249">
            <v>0</v>
          </cell>
          <cell r="DE249">
            <v>0</v>
          </cell>
          <cell r="DF249">
            <v>0</v>
          </cell>
          <cell r="DG249">
            <v>0</v>
          </cell>
          <cell r="DH249">
            <v>0</v>
          </cell>
          <cell r="DI249">
            <v>0</v>
          </cell>
          <cell r="DJ249">
            <v>0</v>
          </cell>
          <cell r="DK249">
            <v>0</v>
          </cell>
          <cell r="DL249">
            <v>0</v>
          </cell>
          <cell r="DM249">
            <v>0</v>
          </cell>
          <cell r="DN249">
            <v>0</v>
          </cell>
          <cell r="DO249">
            <v>0</v>
          </cell>
          <cell r="DP249">
            <v>0</v>
          </cell>
          <cell r="DQ249">
            <v>0</v>
          </cell>
          <cell r="DR249">
            <v>0</v>
          </cell>
          <cell r="DS249">
            <v>0</v>
          </cell>
          <cell r="DT249">
            <v>0</v>
          </cell>
          <cell r="DU249">
            <v>0</v>
          </cell>
          <cell r="DV249">
            <v>0</v>
          </cell>
          <cell r="DW249">
            <v>0</v>
          </cell>
          <cell r="DX249">
            <v>0</v>
          </cell>
          <cell r="DY249">
            <v>0</v>
          </cell>
          <cell r="DZ249">
            <v>0</v>
          </cell>
          <cell r="EA249">
            <v>0</v>
          </cell>
          <cell r="EB249">
            <v>0</v>
          </cell>
          <cell r="EC249">
            <v>0</v>
          </cell>
          <cell r="ED249">
            <v>0</v>
          </cell>
          <cell r="EE249">
            <v>0</v>
          </cell>
          <cell r="EF249">
            <v>0</v>
          </cell>
          <cell r="EG249">
            <v>0</v>
          </cell>
          <cell r="EH249">
            <v>0</v>
          </cell>
          <cell r="EI249">
            <v>0</v>
          </cell>
          <cell r="EJ249">
            <v>0</v>
          </cell>
          <cell r="EK249">
            <v>0</v>
          </cell>
          <cell r="EL249">
            <v>0</v>
          </cell>
          <cell r="EM249">
            <v>0</v>
          </cell>
          <cell r="EN249">
            <v>0</v>
          </cell>
          <cell r="EO249">
            <v>0</v>
          </cell>
          <cell r="EP249">
            <v>0</v>
          </cell>
          <cell r="EQ249">
            <v>0</v>
          </cell>
          <cell r="ER249">
            <v>0</v>
          </cell>
          <cell r="ES249">
            <v>0</v>
          </cell>
          <cell r="ET249">
            <v>0</v>
          </cell>
          <cell r="EU249">
            <v>0</v>
          </cell>
          <cell r="EV249">
            <v>0</v>
          </cell>
          <cell r="EW249">
            <v>0</v>
          </cell>
          <cell r="EX249">
            <v>0</v>
          </cell>
          <cell r="EY249">
            <v>0</v>
          </cell>
          <cell r="EZ249">
            <v>0</v>
          </cell>
          <cell r="FA249">
            <v>0</v>
          </cell>
          <cell r="FB249">
            <v>0</v>
          </cell>
          <cell r="FC249">
            <v>0</v>
          </cell>
          <cell r="FD249">
            <v>0</v>
          </cell>
          <cell r="FE249">
            <v>0</v>
          </cell>
          <cell r="FF249">
            <v>0</v>
          </cell>
          <cell r="FG249">
            <v>0</v>
          </cell>
          <cell r="FH249">
            <v>0</v>
          </cell>
          <cell r="FI249">
            <v>0</v>
          </cell>
          <cell r="FJ249">
            <v>0</v>
          </cell>
          <cell r="FK249">
            <v>0</v>
          </cell>
          <cell r="FL249">
            <v>0</v>
          </cell>
          <cell r="FM249">
            <v>0</v>
          </cell>
          <cell r="FN249">
            <v>0</v>
          </cell>
          <cell r="FO249">
            <v>0</v>
          </cell>
          <cell r="FP249">
            <v>0</v>
          </cell>
          <cell r="FQ249">
            <v>0</v>
          </cell>
          <cell r="FR249">
            <v>0</v>
          </cell>
          <cell r="FS249">
            <v>0</v>
          </cell>
          <cell r="FT249">
            <v>0</v>
          </cell>
          <cell r="FU249">
            <v>0</v>
          </cell>
          <cell r="FV249">
            <v>0</v>
          </cell>
          <cell r="FW249">
            <v>0</v>
          </cell>
          <cell r="FX249">
            <v>0</v>
          </cell>
          <cell r="FY249">
            <v>0</v>
          </cell>
          <cell r="FZ249">
            <v>0</v>
          </cell>
          <cell r="GA249">
            <v>0</v>
          </cell>
          <cell r="GB249">
            <v>0</v>
          </cell>
          <cell r="GC249">
            <v>0</v>
          </cell>
          <cell r="GD249">
            <v>0</v>
          </cell>
          <cell r="GE249">
            <v>0</v>
          </cell>
          <cell r="GF249">
            <v>0</v>
          </cell>
          <cell r="GG249">
            <v>0</v>
          </cell>
          <cell r="GH249">
            <v>0</v>
          </cell>
          <cell r="GI249">
            <v>0</v>
          </cell>
          <cell r="GJ249">
            <v>0</v>
          </cell>
          <cell r="GK249">
            <v>0</v>
          </cell>
          <cell r="GL249">
            <v>0</v>
          </cell>
          <cell r="GM249">
            <v>0</v>
          </cell>
          <cell r="GN249">
            <v>0</v>
          </cell>
          <cell r="GO249">
            <v>0</v>
          </cell>
          <cell r="GP249">
            <v>0</v>
          </cell>
          <cell r="GQ249">
            <v>0</v>
          </cell>
          <cell r="GR249">
            <v>0</v>
          </cell>
          <cell r="GS249">
            <v>0</v>
          </cell>
          <cell r="GT249">
            <v>0</v>
          </cell>
          <cell r="GU249">
            <v>0</v>
          </cell>
          <cell r="GV249">
            <v>0</v>
          </cell>
          <cell r="GW249">
            <v>0</v>
          </cell>
          <cell r="GX249">
            <v>0</v>
          </cell>
          <cell r="GY249">
            <v>0</v>
          </cell>
          <cell r="GZ249">
            <v>0</v>
          </cell>
          <cell r="HA249">
            <v>0</v>
          </cell>
          <cell r="HB249">
            <v>0</v>
          </cell>
          <cell r="HC249">
            <v>0</v>
          </cell>
          <cell r="HD249">
            <v>0</v>
          </cell>
          <cell r="HE249">
            <v>0</v>
          </cell>
          <cell r="HF249">
            <v>0</v>
          </cell>
          <cell r="HG249">
            <v>0</v>
          </cell>
          <cell r="HH249">
            <v>0</v>
          </cell>
          <cell r="HI249">
            <v>0</v>
          </cell>
          <cell r="HJ249">
            <v>0</v>
          </cell>
          <cell r="HK249">
            <v>0</v>
          </cell>
          <cell r="HL249">
            <v>0</v>
          </cell>
          <cell r="HM249">
            <v>0</v>
          </cell>
          <cell r="HN249">
            <v>0</v>
          </cell>
          <cell r="HO249">
            <v>0</v>
          </cell>
          <cell r="HP249">
            <v>0</v>
          </cell>
          <cell r="HQ249">
            <v>0</v>
          </cell>
          <cell r="HR249">
            <v>0</v>
          </cell>
          <cell r="HS249">
            <v>0</v>
          </cell>
          <cell r="HT249">
            <v>0</v>
          </cell>
          <cell r="HU249">
            <v>0</v>
          </cell>
          <cell r="HV249">
            <v>0</v>
          </cell>
          <cell r="HW249">
            <v>0</v>
          </cell>
          <cell r="HX249">
            <v>0</v>
          </cell>
          <cell r="HY249">
            <v>0</v>
          </cell>
          <cell r="HZ249">
            <v>0</v>
          </cell>
          <cell r="IA249">
            <v>0</v>
          </cell>
          <cell r="IB249">
            <v>0</v>
          </cell>
          <cell r="IC249">
            <v>0</v>
          </cell>
          <cell r="ID249">
            <v>0</v>
          </cell>
          <cell r="IE249">
            <v>0</v>
          </cell>
          <cell r="IF249">
            <v>0</v>
          </cell>
          <cell r="IG249">
            <v>0</v>
          </cell>
          <cell r="IH249">
            <v>0</v>
          </cell>
          <cell r="II249">
            <v>0</v>
          </cell>
          <cell r="IJ249">
            <v>0</v>
          </cell>
          <cell r="IK249">
            <v>0</v>
          </cell>
          <cell r="IL249">
            <v>0</v>
          </cell>
          <cell r="IM249">
            <v>0</v>
          </cell>
          <cell r="IN249">
            <v>0</v>
          </cell>
          <cell r="IO249">
            <v>0</v>
          </cell>
          <cell r="IP249">
            <v>0</v>
          </cell>
          <cell r="IQ249">
            <v>0</v>
          </cell>
          <cell r="IR249">
            <v>0</v>
          </cell>
          <cell r="IS249">
            <v>0</v>
          </cell>
          <cell r="IT249">
            <v>0</v>
          </cell>
          <cell r="IU249">
            <v>0</v>
          </cell>
          <cell r="IV249">
            <v>0</v>
          </cell>
          <cell r="IW249">
            <v>0</v>
          </cell>
          <cell r="IX249">
            <v>0</v>
          </cell>
          <cell r="IY249">
            <v>0</v>
          </cell>
          <cell r="IZ249">
            <v>0</v>
          </cell>
          <cell r="JA249">
            <v>0</v>
          </cell>
          <cell r="JB249">
            <v>0</v>
          </cell>
          <cell r="JC249">
            <v>0</v>
          </cell>
          <cell r="JD249">
            <v>0</v>
          </cell>
          <cell r="JE249">
            <v>0</v>
          </cell>
          <cell r="JF249">
            <v>0</v>
          </cell>
          <cell r="JG249">
            <v>0</v>
          </cell>
          <cell r="JH249">
            <v>0</v>
          </cell>
          <cell r="JI249">
            <v>0</v>
          </cell>
          <cell r="JJ249">
            <v>0</v>
          </cell>
          <cell r="JK249">
            <v>0</v>
          </cell>
          <cell r="JL249">
            <v>0</v>
          </cell>
          <cell r="JM249">
            <v>0</v>
          </cell>
          <cell r="JN249">
            <v>0</v>
          </cell>
          <cell r="JO249">
            <v>0</v>
          </cell>
          <cell r="JP249">
            <v>0</v>
          </cell>
          <cell r="JQ249">
            <v>0</v>
          </cell>
          <cell r="JR249">
            <v>0</v>
          </cell>
          <cell r="JS249">
            <v>0</v>
          </cell>
          <cell r="JT249">
            <v>0</v>
          </cell>
          <cell r="JU249">
            <v>0</v>
          </cell>
          <cell r="JV249">
            <v>0</v>
          </cell>
          <cell r="JW249">
            <v>0</v>
          </cell>
          <cell r="JX249">
            <v>0</v>
          </cell>
          <cell r="JY249">
            <v>0</v>
          </cell>
          <cell r="JZ249">
            <v>0</v>
          </cell>
          <cell r="KA249">
            <v>0</v>
          </cell>
          <cell r="KB249">
            <v>0</v>
          </cell>
          <cell r="KC249">
            <v>0</v>
          </cell>
          <cell r="KD249">
            <v>0</v>
          </cell>
          <cell r="KE249">
            <v>0</v>
          </cell>
          <cell r="KF249">
            <v>0</v>
          </cell>
          <cell r="KG249">
            <v>0</v>
          </cell>
          <cell r="KH249">
            <v>0</v>
          </cell>
          <cell r="KI249">
            <v>0</v>
          </cell>
          <cell r="KJ249">
            <v>0</v>
          </cell>
          <cell r="KK249">
            <v>0</v>
          </cell>
          <cell r="KL249">
            <v>0</v>
          </cell>
          <cell r="KM249">
            <v>0</v>
          </cell>
          <cell r="KN249">
            <v>0</v>
          </cell>
          <cell r="KO249">
            <v>0</v>
          </cell>
          <cell r="KP249">
            <v>0</v>
          </cell>
          <cell r="KQ249">
            <v>0</v>
          </cell>
          <cell r="KR249">
            <v>0</v>
          </cell>
          <cell r="KS249">
            <v>0</v>
          </cell>
          <cell r="KT249">
            <v>0</v>
          </cell>
          <cell r="KU249">
            <v>0</v>
          </cell>
          <cell r="KV249">
            <v>0</v>
          </cell>
          <cell r="KW249">
            <v>0</v>
          </cell>
          <cell r="KX249">
            <v>0</v>
          </cell>
          <cell r="KY249">
            <v>0</v>
          </cell>
          <cell r="KZ249">
            <v>0</v>
          </cell>
          <cell r="LA249">
            <v>0</v>
          </cell>
          <cell r="LB249">
            <v>0</v>
          </cell>
          <cell r="LC249">
            <v>0</v>
          </cell>
          <cell r="LD249">
            <v>0</v>
          </cell>
          <cell r="LE249">
            <v>0</v>
          </cell>
          <cell r="LF249">
            <v>0</v>
          </cell>
          <cell r="LG249">
            <v>0</v>
          </cell>
          <cell r="LH249">
            <v>0</v>
          </cell>
          <cell r="LI249">
            <v>0</v>
          </cell>
          <cell r="LJ249">
            <v>0</v>
          </cell>
          <cell r="LK249">
            <v>0</v>
          </cell>
          <cell r="LL249">
            <v>0</v>
          </cell>
          <cell r="LM249">
            <v>0</v>
          </cell>
          <cell r="LN249">
            <v>0</v>
          </cell>
          <cell r="LO249">
            <v>0</v>
          </cell>
          <cell r="LP249">
            <v>0</v>
          </cell>
          <cell r="LQ249">
            <v>0</v>
          </cell>
          <cell r="LR249">
            <v>0</v>
          </cell>
          <cell r="LS249">
            <v>0</v>
          </cell>
          <cell r="LT249">
            <v>0</v>
          </cell>
          <cell r="LU249">
            <v>0</v>
          </cell>
          <cell r="LV249">
            <v>0</v>
          </cell>
          <cell r="LW249">
            <v>0</v>
          </cell>
          <cell r="LX249">
            <v>0</v>
          </cell>
          <cell r="LY249">
            <v>0</v>
          </cell>
          <cell r="LZ249">
            <v>0</v>
          </cell>
          <cell r="MA249">
            <v>0</v>
          </cell>
          <cell r="MB249">
            <v>0</v>
          </cell>
          <cell r="MC249">
            <v>0</v>
          </cell>
          <cell r="MD249">
            <v>0</v>
          </cell>
          <cell r="ME249">
            <v>0</v>
          </cell>
          <cell r="MF249">
            <v>0</v>
          </cell>
          <cell r="MG249">
            <v>0</v>
          </cell>
          <cell r="MH249">
            <v>0</v>
          </cell>
          <cell r="MI249">
            <v>0</v>
          </cell>
          <cell r="MJ249">
            <v>0</v>
          </cell>
          <cell r="MK249">
            <v>0</v>
          </cell>
          <cell r="ML249">
            <v>0</v>
          </cell>
          <cell r="MM249">
            <v>0</v>
          </cell>
          <cell r="MN249">
            <v>0</v>
          </cell>
          <cell r="MO249">
            <v>0</v>
          </cell>
          <cell r="MP249">
            <v>0</v>
          </cell>
          <cell r="MQ249">
            <v>0</v>
          </cell>
          <cell r="MR249">
            <v>0</v>
          </cell>
          <cell r="MS249">
            <v>0</v>
          </cell>
          <cell r="MT249">
            <v>0</v>
          </cell>
          <cell r="MU249">
            <v>0</v>
          </cell>
          <cell r="MV249">
            <v>0</v>
          </cell>
          <cell r="MW249">
            <v>0</v>
          </cell>
          <cell r="MX249">
            <v>0</v>
          </cell>
          <cell r="MY249">
            <v>0</v>
          </cell>
          <cell r="MZ249">
            <v>0</v>
          </cell>
          <cell r="NA249">
            <v>0</v>
          </cell>
          <cell r="NB249">
            <v>0</v>
          </cell>
          <cell r="NC249">
            <v>0</v>
          </cell>
          <cell r="ND249">
            <v>0</v>
          </cell>
          <cell r="NE249">
            <v>0</v>
          </cell>
          <cell r="NF249">
            <v>0</v>
          </cell>
          <cell r="NG249">
            <v>0</v>
          </cell>
          <cell r="NH249">
            <v>0</v>
          </cell>
          <cell r="NI249">
            <v>0</v>
          </cell>
          <cell r="NJ249">
            <v>0</v>
          </cell>
          <cell r="NK249">
            <v>0</v>
          </cell>
          <cell r="NL249">
            <v>0</v>
          </cell>
          <cell r="NM249">
            <v>0</v>
          </cell>
          <cell r="NN249">
            <v>0</v>
          </cell>
          <cell r="NO249">
            <v>0</v>
          </cell>
          <cell r="NP249">
            <v>0</v>
          </cell>
          <cell r="NQ249">
            <v>0</v>
          </cell>
          <cell r="NR249">
            <v>0</v>
          </cell>
          <cell r="NS249">
            <v>0</v>
          </cell>
          <cell r="NT249">
            <v>0</v>
          </cell>
          <cell r="NU249">
            <v>0</v>
          </cell>
          <cell r="NV249">
            <v>0</v>
          </cell>
          <cell r="NW249">
            <v>0</v>
          </cell>
          <cell r="NX249">
            <v>0</v>
          </cell>
          <cell r="NY249">
            <v>0</v>
          </cell>
          <cell r="NZ249">
            <v>0</v>
          </cell>
          <cell r="OA249">
            <v>0</v>
          </cell>
          <cell r="OB249">
            <v>0</v>
          </cell>
          <cell r="OC249">
            <v>0</v>
          </cell>
          <cell r="OD249">
            <v>0</v>
          </cell>
          <cell r="OE249">
            <v>0</v>
          </cell>
          <cell r="OF249">
            <v>0</v>
          </cell>
          <cell r="OG249">
            <v>0</v>
          </cell>
          <cell r="OH249">
            <v>0</v>
          </cell>
          <cell r="OI249">
            <v>0</v>
          </cell>
          <cell r="OJ249">
            <v>0</v>
          </cell>
          <cell r="OK249">
            <v>0</v>
          </cell>
          <cell r="OL249">
            <v>0</v>
          </cell>
          <cell r="OM249">
            <v>0</v>
          </cell>
          <cell r="ON249">
            <v>0</v>
          </cell>
          <cell r="OO249">
            <v>0</v>
          </cell>
          <cell r="OP249">
            <v>0</v>
          </cell>
          <cell r="OQ249">
            <v>0</v>
          </cell>
          <cell r="OR249">
            <v>0</v>
          </cell>
          <cell r="OS249">
            <v>0</v>
          </cell>
          <cell r="OT249">
            <v>0</v>
          </cell>
          <cell r="OU249">
            <v>0</v>
          </cell>
          <cell r="OV249">
            <v>0</v>
          </cell>
          <cell r="OW249">
            <v>0</v>
          </cell>
          <cell r="OX249">
            <v>0</v>
          </cell>
          <cell r="OY249">
            <v>0</v>
          </cell>
          <cell r="OZ249">
            <v>0</v>
          </cell>
          <cell r="PA249">
            <v>0</v>
          </cell>
          <cell r="PB249">
            <v>0</v>
          </cell>
          <cell r="PC249">
            <v>0</v>
          </cell>
          <cell r="PD249">
            <v>0</v>
          </cell>
          <cell r="PE249">
            <v>0</v>
          </cell>
          <cell r="PF249">
            <v>0</v>
          </cell>
          <cell r="PG249">
            <v>0</v>
          </cell>
          <cell r="PH249">
            <v>0</v>
          </cell>
          <cell r="PI249">
            <v>0</v>
          </cell>
          <cell r="PJ249">
            <v>0</v>
          </cell>
          <cell r="PK249">
            <v>0</v>
          </cell>
          <cell r="PL249">
            <v>0</v>
          </cell>
          <cell r="PM249">
            <v>0</v>
          </cell>
          <cell r="PN249">
            <v>0</v>
          </cell>
          <cell r="PO249">
            <v>0</v>
          </cell>
          <cell r="PP249">
            <v>0</v>
          </cell>
          <cell r="PQ249">
            <v>0</v>
          </cell>
          <cell r="PR249">
            <v>0</v>
          </cell>
          <cell r="PS249">
            <v>0</v>
          </cell>
          <cell r="PT249">
            <v>0</v>
          </cell>
          <cell r="PU249">
            <v>0</v>
          </cell>
          <cell r="PV249">
            <v>0</v>
          </cell>
          <cell r="PW249">
            <v>0</v>
          </cell>
          <cell r="PX249">
            <v>0</v>
          </cell>
          <cell r="PY249">
            <v>0</v>
          </cell>
          <cell r="PZ249">
            <v>0</v>
          </cell>
          <cell r="QA249">
            <v>0</v>
          </cell>
          <cell r="QB249">
            <v>0</v>
          </cell>
          <cell r="QC249">
            <v>0</v>
          </cell>
          <cell r="QD249">
            <v>0</v>
          </cell>
          <cell r="QE249">
            <v>0</v>
          </cell>
          <cell r="QF249">
            <v>0</v>
          </cell>
          <cell r="QG249">
            <v>0</v>
          </cell>
          <cell r="QH249">
            <v>0</v>
          </cell>
          <cell r="QI249">
            <v>0</v>
          </cell>
          <cell r="QJ249">
            <v>0</v>
          </cell>
          <cell r="QK249">
            <v>0</v>
          </cell>
          <cell r="QL249">
            <v>0</v>
          </cell>
          <cell r="QM249">
            <v>0</v>
          </cell>
          <cell r="QN249">
            <v>0</v>
          </cell>
          <cell r="QO249">
            <v>0</v>
          </cell>
          <cell r="QP249">
            <v>0</v>
          </cell>
          <cell r="QQ249">
            <v>0</v>
          </cell>
          <cell r="QR249">
            <v>0</v>
          </cell>
          <cell r="QS249">
            <v>0</v>
          </cell>
          <cell r="QT249">
            <v>0</v>
          </cell>
          <cell r="QU249">
            <v>0</v>
          </cell>
          <cell r="QV249">
            <v>0</v>
          </cell>
          <cell r="QW249">
            <v>0</v>
          </cell>
          <cell r="QX249">
            <v>0</v>
          </cell>
          <cell r="QY249">
            <v>0</v>
          </cell>
          <cell r="QZ249">
            <v>0</v>
          </cell>
          <cell r="RA249">
            <v>0</v>
          </cell>
          <cell r="RB249">
            <v>0</v>
          </cell>
          <cell r="RC249">
            <v>0</v>
          </cell>
          <cell r="RD249">
            <v>0</v>
          </cell>
          <cell r="RE249">
            <v>0</v>
          </cell>
          <cell r="RF249">
            <v>0</v>
          </cell>
          <cell r="RG249">
            <v>0</v>
          </cell>
          <cell r="RH249">
            <v>0</v>
          </cell>
          <cell r="RI249">
            <v>0</v>
          </cell>
          <cell r="RJ249">
            <v>0</v>
          </cell>
          <cell r="RK249">
            <v>0</v>
          </cell>
          <cell r="RL249">
            <v>0</v>
          </cell>
          <cell r="RM249">
            <v>0</v>
          </cell>
          <cell r="RN249">
            <v>0</v>
          </cell>
          <cell r="RO249">
            <v>0</v>
          </cell>
          <cell r="RP249">
            <v>0</v>
          </cell>
          <cell r="RQ249">
            <v>0</v>
          </cell>
          <cell r="RR249">
            <v>0</v>
          </cell>
          <cell r="RS249">
            <v>0</v>
          </cell>
          <cell r="RT249">
            <v>0</v>
          </cell>
          <cell r="RU249">
            <v>0</v>
          </cell>
          <cell r="RV249">
            <v>0</v>
          </cell>
          <cell r="RW249">
            <v>0</v>
          </cell>
          <cell r="RX249">
            <v>0</v>
          </cell>
          <cell r="RY249">
            <v>0</v>
          </cell>
          <cell r="RZ249">
            <v>0</v>
          </cell>
          <cell r="SA249">
            <v>0</v>
          </cell>
          <cell r="SB249">
            <v>0</v>
          </cell>
          <cell r="SC249">
            <v>0</v>
          </cell>
          <cell r="SD249">
            <v>0</v>
          </cell>
          <cell r="SE249">
            <v>0</v>
          </cell>
          <cell r="SF249">
            <v>0</v>
          </cell>
          <cell r="SG249">
            <v>0</v>
          </cell>
          <cell r="SH249">
            <v>0</v>
          </cell>
          <cell r="SI249">
            <v>0</v>
          </cell>
          <cell r="SJ249">
            <v>0</v>
          </cell>
          <cell r="SK249">
            <v>0</v>
          </cell>
          <cell r="SL249">
            <v>0</v>
          </cell>
          <cell r="SM249">
            <v>0</v>
          </cell>
          <cell r="SN249">
            <v>0</v>
          </cell>
          <cell r="SO249">
            <v>0</v>
          </cell>
          <cell r="SP249">
            <v>0</v>
          </cell>
          <cell r="SQ249">
            <v>0</v>
          </cell>
          <cell r="SR249">
            <v>0</v>
          </cell>
          <cell r="SS249">
            <v>0</v>
          </cell>
          <cell r="ST249">
            <v>0</v>
          </cell>
          <cell r="SU249">
            <v>0</v>
          </cell>
          <cell r="SV249">
            <v>0</v>
          </cell>
          <cell r="SW249">
            <v>0</v>
          </cell>
          <cell r="SX249">
            <v>0</v>
          </cell>
          <cell r="SY249">
            <v>0</v>
          </cell>
          <cell r="SZ249">
            <v>0</v>
          </cell>
          <cell r="TA249">
            <v>0</v>
          </cell>
          <cell r="TB249">
            <v>0</v>
          </cell>
          <cell r="TC249">
            <v>0</v>
          </cell>
          <cell r="TD249">
            <v>0</v>
          </cell>
          <cell r="TE249">
            <v>0</v>
          </cell>
          <cell r="TF249">
            <v>0</v>
          </cell>
          <cell r="TG249">
            <v>0</v>
          </cell>
          <cell r="TH249">
            <v>0</v>
          </cell>
          <cell r="TI249">
            <v>0</v>
          </cell>
          <cell r="TJ249">
            <v>0</v>
          </cell>
          <cell r="TK249">
            <v>0</v>
          </cell>
          <cell r="TL249">
            <v>0</v>
          </cell>
          <cell r="TM249">
            <v>0</v>
          </cell>
          <cell r="TN249">
            <v>0</v>
          </cell>
          <cell r="TO249">
            <v>0</v>
          </cell>
          <cell r="TP249">
            <v>0</v>
          </cell>
          <cell r="TQ249">
            <v>0</v>
          </cell>
          <cell r="TR249">
            <v>0</v>
          </cell>
          <cell r="TS249">
            <v>0</v>
          </cell>
          <cell r="TT249">
            <v>0</v>
          </cell>
          <cell r="TU249">
            <v>0</v>
          </cell>
          <cell r="TV249">
            <v>0</v>
          </cell>
          <cell r="TW249">
            <v>0</v>
          </cell>
          <cell r="TX249">
            <v>0</v>
          </cell>
          <cell r="TY249">
            <v>0</v>
          </cell>
          <cell r="TZ249">
            <v>0</v>
          </cell>
          <cell r="UA249">
            <v>0</v>
          </cell>
          <cell r="UB249">
            <v>0</v>
          </cell>
          <cell r="UC249">
            <v>0</v>
          </cell>
          <cell r="UD249">
            <v>0</v>
          </cell>
          <cell r="UE249">
            <v>0</v>
          </cell>
          <cell r="UF249">
            <v>0</v>
          </cell>
          <cell r="UG249">
            <v>0</v>
          </cell>
          <cell r="UH249">
            <v>0</v>
          </cell>
          <cell r="UI249">
            <v>0</v>
          </cell>
          <cell r="UJ249">
            <v>0</v>
          </cell>
          <cell r="UK249">
            <v>0</v>
          </cell>
          <cell r="UL249">
            <v>0</v>
          </cell>
          <cell r="UM249">
            <v>0</v>
          </cell>
          <cell r="UN249">
            <v>0</v>
          </cell>
          <cell r="UO249"/>
          <cell r="UP249">
            <v>0</v>
          </cell>
          <cell r="UQ249">
            <v>0</v>
          </cell>
          <cell r="UR249">
            <v>0</v>
          </cell>
          <cell r="US249">
            <v>0</v>
          </cell>
          <cell r="UT249">
            <v>0</v>
          </cell>
          <cell r="UU249">
            <v>0</v>
          </cell>
          <cell r="UV249">
            <v>0</v>
          </cell>
          <cell r="UW249">
            <v>0</v>
          </cell>
          <cell r="UX249">
            <v>0</v>
          </cell>
          <cell r="UY249">
            <v>0</v>
          </cell>
          <cell r="UZ249">
            <v>0</v>
          </cell>
          <cell r="VA249">
            <v>0</v>
          </cell>
          <cell r="VB249">
            <v>0</v>
          </cell>
          <cell r="VC249">
            <v>0</v>
          </cell>
          <cell r="VD249">
            <v>0</v>
          </cell>
          <cell r="VE249">
            <v>0</v>
          </cell>
          <cell r="VF249">
            <v>0</v>
          </cell>
          <cell r="VG249">
            <v>0</v>
          </cell>
          <cell r="VH249">
            <v>0</v>
          </cell>
          <cell r="VI249">
            <v>0</v>
          </cell>
          <cell r="VJ249">
            <v>0</v>
          </cell>
          <cell r="VK249">
            <v>0</v>
          </cell>
          <cell r="VL249">
            <v>0</v>
          </cell>
          <cell r="VM249">
            <v>0</v>
          </cell>
          <cell r="VN249">
            <v>0</v>
          </cell>
          <cell r="VO249">
            <v>0</v>
          </cell>
          <cell r="VP249">
            <v>0</v>
          </cell>
          <cell r="VQ249">
            <v>0</v>
          </cell>
          <cell r="VR249">
            <v>0</v>
          </cell>
          <cell r="VS249">
            <v>0</v>
          </cell>
          <cell r="VT249">
            <v>0</v>
          </cell>
          <cell r="VU249">
            <v>0</v>
          </cell>
          <cell r="VV249">
            <v>0</v>
          </cell>
          <cell r="VW249">
            <v>0</v>
          </cell>
          <cell r="VX249">
            <v>0</v>
          </cell>
          <cell r="VY249">
            <v>0</v>
          </cell>
          <cell r="VZ249">
            <v>0</v>
          </cell>
          <cell r="WA249">
            <v>0</v>
          </cell>
          <cell r="WB249">
            <v>0</v>
          </cell>
          <cell r="WC249">
            <v>0</v>
          </cell>
          <cell r="WD249">
            <v>0</v>
          </cell>
          <cell r="WE249">
            <v>0</v>
          </cell>
          <cell r="WF249">
            <v>0</v>
          </cell>
          <cell r="WG249">
            <v>0</v>
          </cell>
          <cell r="WH249">
            <v>0</v>
          </cell>
          <cell r="WI249">
            <v>0</v>
          </cell>
          <cell r="WJ249">
            <v>0</v>
          </cell>
          <cell r="WK249">
            <v>0</v>
          </cell>
          <cell r="WL249">
            <v>0</v>
          </cell>
          <cell r="WM249">
            <v>0</v>
          </cell>
          <cell r="WN249">
            <v>0</v>
          </cell>
          <cell r="WO249">
            <v>0</v>
          </cell>
          <cell r="WP249">
            <v>0</v>
          </cell>
          <cell r="WQ249">
            <v>0</v>
          </cell>
          <cell r="WR249">
            <v>0</v>
          </cell>
          <cell r="WS249">
            <v>0</v>
          </cell>
          <cell r="WT249">
            <v>0</v>
          </cell>
          <cell r="WU249">
            <v>0</v>
          </cell>
          <cell r="WV249">
            <v>0</v>
          </cell>
          <cell r="WW249">
            <v>0</v>
          </cell>
          <cell r="WX249">
            <v>0</v>
          </cell>
          <cell r="WY249">
            <v>0</v>
          </cell>
          <cell r="WZ249">
            <v>0</v>
          </cell>
          <cell r="XA249">
            <v>0</v>
          </cell>
          <cell r="XB249">
            <v>0</v>
          </cell>
          <cell r="XC249">
            <v>0</v>
          </cell>
          <cell r="XD249">
            <v>0</v>
          </cell>
          <cell r="XE249">
            <v>0</v>
          </cell>
          <cell r="XF249">
            <v>0</v>
          </cell>
          <cell r="XG249">
            <v>0</v>
          </cell>
          <cell r="XH249">
            <v>0</v>
          </cell>
          <cell r="XI249">
            <v>0</v>
          </cell>
          <cell r="XJ249">
            <v>0</v>
          </cell>
          <cell r="XK249">
            <v>0</v>
          </cell>
          <cell r="XL249">
            <v>0</v>
          </cell>
          <cell r="XM249">
            <v>0</v>
          </cell>
          <cell r="XN249">
            <v>0</v>
          </cell>
          <cell r="XO249">
            <v>0</v>
          </cell>
          <cell r="XP249">
            <v>0</v>
          </cell>
          <cell r="XQ249">
            <v>0</v>
          </cell>
          <cell r="XR249">
            <v>0</v>
          </cell>
          <cell r="XS249">
            <v>0</v>
          </cell>
          <cell r="XT249">
            <v>0</v>
          </cell>
          <cell r="XU249">
            <v>0</v>
          </cell>
          <cell r="XV249"/>
        </row>
        <row r="250">
          <cell r="E250">
            <v>0</v>
          </cell>
          <cell r="F250">
            <v>0</v>
          </cell>
          <cell r="G250">
            <v>0</v>
          </cell>
          <cell r="H250">
            <v>0</v>
          </cell>
          <cell r="I250">
            <v>5</v>
          </cell>
          <cell r="J250">
            <v>0</v>
          </cell>
          <cell r="K250">
            <v>0</v>
          </cell>
          <cell r="L250">
            <v>0</v>
          </cell>
          <cell r="M250">
            <v>0</v>
          </cell>
          <cell r="N250">
            <v>0</v>
          </cell>
          <cell r="O250">
            <v>0</v>
          </cell>
          <cell r="P250">
            <v>0</v>
          </cell>
          <cell r="Q250">
            <v>0</v>
          </cell>
          <cell r="R250">
            <v>5</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0</v>
          </cell>
          <cell r="CI250">
            <v>0</v>
          </cell>
          <cell r="CJ250">
            <v>0</v>
          </cell>
          <cell r="CK250">
            <v>0</v>
          </cell>
          <cell r="CL250">
            <v>0</v>
          </cell>
          <cell r="CM250">
            <v>0</v>
          </cell>
          <cell r="CN250">
            <v>0</v>
          </cell>
          <cell r="CO250">
            <v>0</v>
          </cell>
          <cell r="CP250">
            <v>0</v>
          </cell>
          <cell r="CQ250">
            <v>0</v>
          </cell>
          <cell r="CR250">
            <v>0</v>
          </cell>
          <cell r="CS250">
            <v>0</v>
          </cell>
          <cell r="CT250">
            <v>0</v>
          </cell>
          <cell r="CU250">
            <v>0</v>
          </cell>
          <cell r="CV250">
            <v>0</v>
          </cell>
          <cell r="CW250">
            <v>0</v>
          </cell>
          <cell r="CX250">
            <v>0</v>
          </cell>
          <cell r="CY250">
            <v>0</v>
          </cell>
          <cell r="CZ250">
            <v>0</v>
          </cell>
          <cell r="DA250">
            <v>0</v>
          </cell>
          <cell r="DB250">
            <v>0</v>
          </cell>
          <cell r="DC250">
            <v>0</v>
          </cell>
          <cell r="DD250">
            <v>0</v>
          </cell>
          <cell r="DE250">
            <v>0</v>
          </cell>
          <cell r="DF250">
            <v>0</v>
          </cell>
          <cell r="DG250">
            <v>0</v>
          </cell>
          <cell r="DH250">
            <v>0</v>
          </cell>
          <cell r="DI250">
            <v>0</v>
          </cell>
          <cell r="DJ250">
            <v>0</v>
          </cell>
          <cell r="DK250">
            <v>0</v>
          </cell>
          <cell r="DL250">
            <v>0</v>
          </cell>
          <cell r="DM250">
            <v>0</v>
          </cell>
          <cell r="DN250">
            <v>0</v>
          </cell>
          <cell r="DO250">
            <v>0</v>
          </cell>
          <cell r="DP250">
            <v>0</v>
          </cell>
          <cell r="DQ250">
            <v>0</v>
          </cell>
          <cell r="DR250">
            <v>0</v>
          </cell>
          <cell r="DS250">
            <v>0</v>
          </cell>
          <cell r="DT250">
            <v>0</v>
          </cell>
          <cell r="DU250">
            <v>0</v>
          </cell>
          <cell r="DV250">
            <v>0</v>
          </cell>
          <cell r="DW250">
            <v>0</v>
          </cell>
          <cell r="DX250">
            <v>0</v>
          </cell>
          <cell r="DY250">
            <v>0</v>
          </cell>
          <cell r="DZ250">
            <v>0</v>
          </cell>
          <cell r="EA250">
            <v>0</v>
          </cell>
          <cell r="EB250">
            <v>0</v>
          </cell>
          <cell r="EC250">
            <v>0</v>
          </cell>
          <cell r="ED250">
            <v>0</v>
          </cell>
          <cell r="EE250">
            <v>0</v>
          </cell>
          <cell r="EF250">
            <v>0</v>
          </cell>
          <cell r="EG250">
            <v>0</v>
          </cell>
          <cell r="EH250">
            <v>0</v>
          </cell>
          <cell r="EI250">
            <v>0</v>
          </cell>
          <cell r="EJ250">
            <v>0</v>
          </cell>
          <cell r="EK250">
            <v>0</v>
          </cell>
          <cell r="EL250">
            <v>0</v>
          </cell>
          <cell r="EM250">
            <v>0</v>
          </cell>
          <cell r="EN250">
            <v>0</v>
          </cell>
          <cell r="EO250">
            <v>0</v>
          </cell>
          <cell r="EP250">
            <v>0</v>
          </cell>
          <cell r="EQ250">
            <v>0</v>
          </cell>
          <cell r="ER250">
            <v>0</v>
          </cell>
          <cell r="ES250">
            <v>0</v>
          </cell>
          <cell r="ET250">
            <v>0</v>
          </cell>
          <cell r="EU250">
            <v>0</v>
          </cell>
          <cell r="EV250">
            <v>0</v>
          </cell>
          <cell r="EW250">
            <v>0</v>
          </cell>
          <cell r="EX250">
            <v>0</v>
          </cell>
          <cell r="EY250">
            <v>0</v>
          </cell>
          <cell r="EZ250">
            <v>0</v>
          </cell>
          <cell r="FA250">
            <v>0</v>
          </cell>
          <cell r="FB250">
            <v>0</v>
          </cell>
          <cell r="FC250">
            <v>0</v>
          </cell>
          <cell r="FD250">
            <v>0</v>
          </cell>
          <cell r="FE250">
            <v>0</v>
          </cell>
          <cell r="FF250">
            <v>0</v>
          </cell>
          <cell r="FG250">
            <v>0</v>
          </cell>
          <cell r="FH250">
            <v>0</v>
          </cell>
          <cell r="FI250">
            <v>0</v>
          </cell>
          <cell r="FJ250">
            <v>0</v>
          </cell>
          <cell r="FK250">
            <v>0</v>
          </cell>
          <cell r="FL250">
            <v>0</v>
          </cell>
          <cell r="FM250">
            <v>0</v>
          </cell>
          <cell r="FN250">
            <v>0</v>
          </cell>
          <cell r="FO250">
            <v>0</v>
          </cell>
          <cell r="FP250">
            <v>8</v>
          </cell>
          <cell r="FQ250">
            <v>0</v>
          </cell>
          <cell r="FR250">
            <v>0</v>
          </cell>
          <cell r="FS250">
            <v>0</v>
          </cell>
          <cell r="FT250">
            <v>0</v>
          </cell>
          <cell r="FU250">
            <v>0</v>
          </cell>
          <cell r="FV250">
            <v>0</v>
          </cell>
          <cell r="FW250">
            <v>0</v>
          </cell>
          <cell r="FX250">
            <v>0</v>
          </cell>
          <cell r="FY250">
            <v>0</v>
          </cell>
          <cell r="FZ250">
            <v>0</v>
          </cell>
          <cell r="GA250">
            <v>0</v>
          </cell>
          <cell r="GB250">
            <v>0</v>
          </cell>
          <cell r="GC250">
            <v>0</v>
          </cell>
          <cell r="GD250">
            <v>0</v>
          </cell>
          <cell r="GE250">
            <v>0</v>
          </cell>
          <cell r="GF250">
            <v>0</v>
          </cell>
          <cell r="GG250">
            <v>0</v>
          </cell>
          <cell r="GH250">
            <v>0</v>
          </cell>
          <cell r="GI250">
            <v>0</v>
          </cell>
          <cell r="GJ250">
            <v>0</v>
          </cell>
          <cell r="GK250">
            <v>0</v>
          </cell>
          <cell r="GL250">
            <v>0</v>
          </cell>
          <cell r="GM250">
            <v>0</v>
          </cell>
          <cell r="GN250">
            <v>0</v>
          </cell>
          <cell r="GO250">
            <v>0</v>
          </cell>
          <cell r="GP250">
            <v>0</v>
          </cell>
          <cell r="GQ250">
            <v>0</v>
          </cell>
          <cell r="GR250">
            <v>0</v>
          </cell>
          <cell r="GS250">
            <v>0</v>
          </cell>
          <cell r="GT250">
            <v>0</v>
          </cell>
          <cell r="GU250">
            <v>0</v>
          </cell>
          <cell r="GV250">
            <v>0</v>
          </cell>
          <cell r="GW250">
            <v>0</v>
          </cell>
          <cell r="GX250">
            <v>0</v>
          </cell>
          <cell r="GY250">
            <v>0</v>
          </cell>
          <cell r="GZ250">
            <v>0</v>
          </cell>
          <cell r="HA250">
            <v>0</v>
          </cell>
          <cell r="HB250">
            <v>0</v>
          </cell>
          <cell r="HC250">
            <v>0</v>
          </cell>
          <cell r="HD250">
            <v>0</v>
          </cell>
          <cell r="HE250">
            <v>0</v>
          </cell>
          <cell r="HF250">
            <v>0</v>
          </cell>
          <cell r="HG250">
            <v>0</v>
          </cell>
          <cell r="HH250">
            <v>0</v>
          </cell>
          <cell r="HI250">
            <v>0</v>
          </cell>
          <cell r="HJ250">
            <v>0</v>
          </cell>
          <cell r="HK250">
            <v>0</v>
          </cell>
          <cell r="HL250">
            <v>0</v>
          </cell>
          <cell r="HM250">
            <v>0</v>
          </cell>
          <cell r="HN250">
            <v>0</v>
          </cell>
          <cell r="HO250">
            <v>0</v>
          </cell>
          <cell r="HP250">
            <v>0</v>
          </cell>
          <cell r="HQ250">
            <v>0</v>
          </cell>
          <cell r="HR250">
            <v>0</v>
          </cell>
          <cell r="HS250">
            <v>0</v>
          </cell>
          <cell r="HT250">
            <v>0</v>
          </cell>
          <cell r="HU250">
            <v>0</v>
          </cell>
          <cell r="HV250">
            <v>0</v>
          </cell>
          <cell r="HW250">
            <v>0</v>
          </cell>
          <cell r="HX250">
            <v>0</v>
          </cell>
          <cell r="HY250">
            <v>0</v>
          </cell>
          <cell r="HZ250">
            <v>0</v>
          </cell>
          <cell r="IA250">
            <v>0</v>
          </cell>
          <cell r="IB250">
            <v>0</v>
          </cell>
          <cell r="IC250">
            <v>0</v>
          </cell>
          <cell r="ID250">
            <v>0</v>
          </cell>
          <cell r="IE250">
            <v>0</v>
          </cell>
          <cell r="IF250">
            <v>0</v>
          </cell>
          <cell r="IG250">
            <v>0</v>
          </cell>
          <cell r="IH250">
            <v>0</v>
          </cell>
          <cell r="II250">
            <v>0</v>
          </cell>
          <cell r="IJ250">
            <v>0</v>
          </cell>
          <cell r="IK250">
            <v>0</v>
          </cell>
          <cell r="IL250">
            <v>0</v>
          </cell>
          <cell r="IM250">
            <v>0</v>
          </cell>
          <cell r="IN250">
            <v>0</v>
          </cell>
          <cell r="IO250">
            <v>0</v>
          </cell>
          <cell r="IP250">
            <v>0</v>
          </cell>
          <cell r="IQ250">
            <v>0</v>
          </cell>
          <cell r="IR250">
            <v>0</v>
          </cell>
          <cell r="IS250">
            <v>0</v>
          </cell>
          <cell r="IT250">
            <v>0</v>
          </cell>
          <cell r="IU250">
            <v>0</v>
          </cell>
          <cell r="IV250">
            <v>0</v>
          </cell>
          <cell r="IW250">
            <v>0</v>
          </cell>
          <cell r="IX250">
            <v>0</v>
          </cell>
          <cell r="IY250">
            <v>0</v>
          </cell>
          <cell r="IZ250">
            <v>0</v>
          </cell>
          <cell r="JA250">
            <v>0</v>
          </cell>
          <cell r="JB250">
            <v>0</v>
          </cell>
          <cell r="JC250">
            <v>0</v>
          </cell>
          <cell r="JD250">
            <v>0</v>
          </cell>
          <cell r="JE250">
            <v>0</v>
          </cell>
          <cell r="JF250">
            <v>0</v>
          </cell>
          <cell r="JG250">
            <v>0</v>
          </cell>
          <cell r="JH250">
            <v>0</v>
          </cell>
          <cell r="JI250">
            <v>0</v>
          </cell>
          <cell r="JJ250">
            <v>0</v>
          </cell>
          <cell r="JK250">
            <v>0</v>
          </cell>
          <cell r="JL250">
            <v>0</v>
          </cell>
          <cell r="JM250">
            <v>0</v>
          </cell>
          <cell r="JN250">
            <v>0</v>
          </cell>
          <cell r="JO250">
            <v>0</v>
          </cell>
          <cell r="JP250">
            <v>0</v>
          </cell>
          <cell r="JQ250">
            <v>0</v>
          </cell>
          <cell r="JR250">
            <v>0</v>
          </cell>
          <cell r="JS250">
            <v>0</v>
          </cell>
          <cell r="JT250">
            <v>0</v>
          </cell>
          <cell r="JU250">
            <v>0</v>
          </cell>
          <cell r="JV250">
            <v>0</v>
          </cell>
          <cell r="JW250">
            <v>0</v>
          </cell>
          <cell r="JX250">
            <v>0</v>
          </cell>
          <cell r="JY250">
            <v>0</v>
          </cell>
          <cell r="JZ250">
            <v>0</v>
          </cell>
          <cell r="KA250">
            <v>0</v>
          </cell>
          <cell r="KB250">
            <v>0</v>
          </cell>
          <cell r="KC250">
            <v>0</v>
          </cell>
          <cell r="KD250">
            <v>0</v>
          </cell>
          <cell r="KE250">
            <v>0</v>
          </cell>
          <cell r="KF250">
            <v>0</v>
          </cell>
          <cell r="KG250">
            <v>0</v>
          </cell>
          <cell r="KH250">
            <v>0</v>
          </cell>
          <cell r="KI250">
            <v>0</v>
          </cell>
          <cell r="KJ250">
            <v>0</v>
          </cell>
          <cell r="KK250">
            <v>0</v>
          </cell>
          <cell r="KL250">
            <v>0</v>
          </cell>
          <cell r="KM250">
            <v>0</v>
          </cell>
          <cell r="KN250">
            <v>0</v>
          </cell>
          <cell r="KO250">
            <v>0</v>
          </cell>
          <cell r="KP250">
            <v>0</v>
          </cell>
          <cell r="KQ250">
            <v>0</v>
          </cell>
          <cell r="KR250">
            <v>0</v>
          </cell>
          <cell r="KS250">
            <v>0</v>
          </cell>
          <cell r="KT250">
            <v>0</v>
          </cell>
          <cell r="KU250">
            <v>0</v>
          </cell>
          <cell r="KV250">
            <v>0</v>
          </cell>
          <cell r="KW250">
            <v>0</v>
          </cell>
          <cell r="KX250">
            <v>0</v>
          </cell>
          <cell r="KY250">
            <v>0</v>
          </cell>
          <cell r="KZ250">
            <v>0</v>
          </cell>
          <cell r="LA250">
            <v>0</v>
          </cell>
          <cell r="LB250">
            <v>0</v>
          </cell>
          <cell r="LC250">
            <v>0</v>
          </cell>
          <cell r="LD250">
            <v>0</v>
          </cell>
          <cell r="LE250">
            <v>0</v>
          </cell>
          <cell r="LF250">
            <v>0</v>
          </cell>
          <cell r="LG250">
            <v>0</v>
          </cell>
          <cell r="LH250">
            <v>0</v>
          </cell>
          <cell r="LI250">
            <v>0</v>
          </cell>
          <cell r="LJ250">
            <v>0</v>
          </cell>
          <cell r="LK250">
            <v>0</v>
          </cell>
          <cell r="LL250">
            <v>0</v>
          </cell>
          <cell r="LM250">
            <v>0</v>
          </cell>
          <cell r="LN250">
            <v>0</v>
          </cell>
          <cell r="LO250">
            <v>0</v>
          </cell>
          <cell r="LP250">
            <v>0</v>
          </cell>
          <cell r="LQ250">
            <v>0</v>
          </cell>
          <cell r="LR250">
            <v>0</v>
          </cell>
          <cell r="LS250">
            <v>0</v>
          </cell>
          <cell r="LT250">
            <v>0</v>
          </cell>
          <cell r="LU250">
            <v>0</v>
          </cell>
          <cell r="LV250">
            <v>0</v>
          </cell>
          <cell r="LW250">
            <v>0</v>
          </cell>
          <cell r="LX250">
            <v>0</v>
          </cell>
          <cell r="LY250">
            <v>0</v>
          </cell>
          <cell r="LZ250">
            <v>0</v>
          </cell>
          <cell r="MA250">
            <v>0</v>
          </cell>
          <cell r="MB250">
            <v>0</v>
          </cell>
          <cell r="MC250">
            <v>0</v>
          </cell>
          <cell r="MD250">
            <v>0</v>
          </cell>
          <cell r="ME250">
            <v>0</v>
          </cell>
          <cell r="MF250">
            <v>0</v>
          </cell>
          <cell r="MG250">
            <v>0</v>
          </cell>
          <cell r="MH250">
            <v>0</v>
          </cell>
          <cell r="MI250">
            <v>0</v>
          </cell>
          <cell r="MJ250">
            <v>0</v>
          </cell>
          <cell r="MK250">
            <v>0</v>
          </cell>
          <cell r="ML250">
            <v>0</v>
          </cell>
          <cell r="MM250">
            <v>0</v>
          </cell>
          <cell r="MN250">
            <v>0</v>
          </cell>
          <cell r="MO250">
            <v>0</v>
          </cell>
          <cell r="MP250">
            <v>0</v>
          </cell>
          <cell r="MQ250">
            <v>0</v>
          </cell>
          <cell r="MR250">
            <v>0</v>
          </cell>
          <cell r="MS250">
            <v>0</v>
          </cell>
          <cell r="MT250">
            <v>0</v>
          </cell>
          <cell r="MU250">
            <v>0</v>
          </cell>
          <cell r="MV250">
            <v>0</v>
          </cell>
          <cell r="MW250">
            <v>0</v>
          </cell>
          <cell r="MX250">
            <v>0</v>
          </cell>
          <cell r="MY250">
            <v>0</v>
          </cell>
          <cell r="MZ250">
            <v>0</v>
          </cell>
          <cell r="NA250">
            <v>0</v>
          </cell>
          <cell r="NB250">
            <v>0</v>
          </cell>
          <cell r="NC250">
            <v>0</v>
          </cell>
          <cell r="ND250">
            <v>0</v>
          </cell>
          <cell r="NE250">
            <v>0</v>
          </cell>
          <cell r="NF250">
            <v>0</v>
          </cell>
          <cell r="NG250">
            <v>0</v>
          </cell>
          <cell r="NH250">
            <v>0</v>
          </cell>
          <cell r="NI250">
            <v>0</v>
          </cell>
          <cell r="NJ250">
            <v>0</v>
          </cell>
          <cell r="NK250">
            <v>0</v>
          </cell>
          <cell r="NL250">
            <v>0</v>
          </cell>
          <cell r="NM250">
            <v>0</v>
          </cell>
          <cell r="NN250">
            <v>0</v>
          </cell>
          <cell r="NO250">
            <v>0</v>
          </cell>
          <cell r="NP250">
            <v>0</v>
          </cell>
          <cell r="NQ250">
            <v>0</v>
          </cell>
          <cell r="NR250">
            <v>0</v>
          </cell>
          <cell r="NS250">
            <v>0</v>
          </cell>
          <cell r="NT250">
            <v>0</v>
          </cell>
          <cell r="NU250">
            <v>0</v>
          </cell>
          <cell r="NV250">
            <v>0</v>
          </cell>
          <cell r="NW250">
            <v>0</v>
          </cell>
          <cell r="NX250">
            <v>0</v>
          </cell>
          <cell r="NY250">
            <v>0</v>
          </cell>
          <cell r="NZ250">
            <v>0</v>
          </cell>
          <cell r="OA250">
            <v>0</v>
          </cell>
          <cell r="OB250">
            <v>0</v>
          </cell>
          <cell r="OC250">
            <v>0</v>
          </cell>
          <cell r="OD250">
            <v>0</v>
          </cell>
          <cell r="OE250">
            <v>0</v>
          </cell>
          <cell r="OF250">
            <v>0</v>
          </cell>
          <cell r="OG250">
            <v>0</v>
          </cell>
          <cell r="OH250">
            <v>0</v>
          </cell>
          <cell r="OI250">
            <v>0</v>
          </cell>
          <cell r="OJ250">
            <v>0</v>
          </cell>
          <cell r="OK250">
            <v>0</v>
          </cell>
          <cell r="OL250">
            <v>0</v>
          </cell>
          <cell r="OM250">
            <v>0</v>
          </cell>
          <cell r="ON250">
            <v>0</v>
          </cell>
          <cell r="OO250">
            <v>0</v>
          </cell>
          <cell r="OP250">
            <v>0</v>
          </cell>
          <cell r="OQ250">
            <v>0</v>
          </cell>
          <cell r="OR250">
            <v>0</v>
          </cell>
          <cell r="OS250">
            <v>0</v>
          </cell>
          <cell r="OT250">
            <v>0</v>
          </cell>
          <cell r="OU250">
            <v>0</v>
          </cell>
          <cell r="OV250">
            <v>0</v>
          </cell>
          <cell r="OW250">
            <v>0</v>
          </cell>
          <cell r="OX250">
            <v>0</v>
          </cell>
          <cell r="OY250">
            <v>0</v>
          </cell>
          <cell r="OZ250">
            <v>0</v>
          </cell>
          <cell r="PA250">
            <v>0</v>
          </cell>
          <cell r="PB250">
            <v>0</v>
          </cell>
          <cell r="PC250">
            <v>0</v>
          </cell>
          <cell r="PD250">
            <v>0</v>
          </cell>
          <cell r="PE250">
            <v>0</v>
          </cell>
          <cell r="PF250">
            <v>0</v>
          </cell>
          <cell r="PG250">
            <v>0</v>
          </cell>
          <cell r="PH250">
            <v>0</v>
          </cell>
          <cell r="PI250">
            <v>0</v>
          </cell>
          <cell r="PJ250">
            <v>0</v>
          </cell>
          <cell r="PK250">
            <v>0</v>
          </cell>
          <cell r="PL250">
            <v>0</v>
          </cell>
          <cell r="PM250">
            <v>0</v>
          </cell>
          <cell r="PN250">
            <v>0</v>
          </cell>
          <cell r="PO250">
            <v>0</v>
          </cell>
          <cell r="PP250">
            <v>0</v>
          </cell>
          <cell r="PQ250">
            <v>0</v>
          </cell>
          <cell r="PR250">
            <v>0</v>
          </cell>
          <cell r="PS250">
            <v>0</v>
          </cell>
          <cell r="PT250">
            <v>0</v>
          </cell>
          <cell r="PU250">
            <v>0</v>
          </cell>
          <cell r="PV250">
            <v>0</v>
          </cell>
          <cell r="PW250">
            <v>0</v>
          </cell>
          <cell r="PX250">
            <v>0</v>
          </cell>
          <cell r="PY250">
            <v>0</v>
          </cell>
          <cell r="PZ250">
            <v>0</v>
          </cell>
          <cell r="QA250">
            <v>0</v>
          </cell>
          <cell r="QB250">
            <v>0</v>
          </cell>
          <cell r="QC250">
            <v>0</v>
          </cell>
          <cell r="QD250">
            <v>0</v>
          </cell>
          <cell r="QE250">
            <v>0</v>
          </cell>
          <cell r="QF250">
            <v>0</v>
          </cell>
          <cell r="QG250">
            <v>0</v>
          </cell>
          <cell r="QH250">
            <v>0</v>
          </cell>
          <cell r="QI250">
            <v>0</v>
          </cell>
          <cell r="QJ250">
            <v>0</v>
          </cell>
          <cell r="QK250">
            <v>0</v>
          </cell>
          <cell r="QL250">
            <v>0</v>
          </cell>
          <cell r="QM250">
            <v>0</v>
          </cell>
          <cell r="QN250">
            <v>0</v>
          </cell>
          <cell r="QO250">
            <v>0</v>
          </cell>
          <cell r="QP250">
            <v>0</v>
          </cell>
          <cell r="QQ250">
            <v>0</v>
          </cell>
          <cell r="QR250">
            <v>0</v>
          </cell>
          <cell r="QS250">
            <v>0</v>
          </cell>
          <cell r="QT250">
            <v>0</v>
          </cell>
          <cell r="QU250">
            <v>0</v>
          </cell>
          <cell r="QV250">
            <v>0</v>
          </cell>
          <cell r="QW250">
            <v>0</v>
          </cell>
          <cell r="QX250">
            <v>0</v>
          </cell>
          <cell r="QY250">
            <v>0</v>
          </cell>
          <cell r="QZ250">
            <v>0</v>
          </cell>
          <cell r="RA250">
            <v>0</v>
          </cell>
          <cell r="RB250">
            <v>0</v>
          </cell>
          <cell r="RC250">
            <v>0</v>
          </cell>
          <cell r="RD250">
            <v>0</v>
          </cell>
          <cell r="RE250">
            <v>0</v>
          </cell>
          <cell r="RF250">
            <v>0</v>
          </cell>
          <cell r="RG250">
            <v>0</v>
          </cell>
          <cell r="RH250">
            <v>0</v>
          </cell>
          <cell r="RI250">
            <v>0</v>
          </cell>
          <cell r="RJ250">
            <v>0</v>
          </cell>
          <cell r="RK250">
            <v>0</v>
          </cell>
          <cell r="RL250">
            <v>0</v>
          </cell>
          <cell r="RM250">
            <v>0</v>
          </cell>
          <cell r="RN250">
            <v>0</v>
          </cell>
          <cell r="RO250">
            <v>0</v>
          </cell>
          <cell r="RP250">
            <v>0</v>
          </cell>
          <cell r="RQ250">
            <v>0</v>
          </cell>
          <cell r="RR250">
            <v>0</v>
          </cell>
          <cell r="RS250">
            <v>0</v>
          </cell>
          <cell r="RT250">
            <v>0</v>
          </cell>
          <cell r="RU250">
            <v>0</v>
          </cell>
          <cell r="RV250">
            <v>0</v>
          </cell>
          <cell r="RW250">
            <v>0</v>
          </cell>
          <cell r="RX250">
            <v>0</v>
          </cell>
          <cell r="RY250">
            <v>0</v>
          </cell>
          <cell r="RZ250">
            <v>0</v>
          </cell>
          <cell r="SA250">
            <v>0</v>
          </cell>
          <cell r="SB250">
            <v>0</v>
          </cell>
          <cell r="SC250">
            <v>5</v>
          </cell>
          <cell r="SD250">
            <v>0</v>
          </cell>
          <cell r="SE250">
            <v>0</v>
          </cell>
          <cell r="SF250">
            <v>0</v>
          </cell>
          <cell r="SG250">
            <v>0</v>
          </cell>
          <cell r="SH250">
            <v>0</v>
          </cell>
          <cell r="SI250">
            <v>0</v>
          </cell>
          <cell r="SJ250">
            <v>0</v>
          </cell>
          <cell r="SK250">
            <v>0</v>
          </cell>
          <cell r="SL250">
            <v>0</v>
          </cell>
          <cell r="SM250">
            <v>0</v>
          </cell>
          <cell r="SN250">
            <v>0</v>
          </cell>
          <cell r="SO250">
            <v>0</v>
          </cell>
          <cell r="SP250">
            <v>0</v>
          </cell>
          <cell r="SQ250">
            <v>0</v>
          </cell>
          <cell r="SR250">
            <v>0</v>
          </cell>
          <cell r="SS250">
            <v>0</v>
          </cell>
          <cell r="ST250">
            <v>0</v>
          </cell>
          <cell r="SU250">
            <v>0</v>
          </cell>
          <cell r="SV250">
            <v>0</v>
          </cell>
          <cell r="SW250">
            <v>0</v>
          </cell>
          <cell r="SX250">
            <v>0</v>
          </cell>
          <cell r="SY250">
            <v>0</v>
          </cell>
          <cell r="SZ250">
            <v>0</v>
          </cell>
          <cell r="TA250">
            <v>0</v>
          </cell>
          <cell r="TB250">
            <v>0</v>
          </cell>
          <cell r="TC250">
            <v>0</v>
          </cell>
          <cell r="TD250">
            <v>0</v>
          </cell>
          <cell r="TE250">
            <v>0</v>
          </cell>
          <cell r="TF250">
            <v>0</v>
          </cell>
          <cell r="TG250">
            <v>0</v>
          </cell>
          <cell r="TH250">
            <v>0</v>
          </cell>
          <cell r="TI250">
            <v>0</v>
          </cell>
          <cell r="TJ250">
            <v>0</v>
          </cell>
          <cell r="TK250">
            <v>0</v>
          </cell>
          <cell r="TL250">
            <v>0</v>
          </cell>
          <cell r="TM250">
            <v>0</v>
          </cell>
          <cell r="TN250">
            <v>0</v>
          </cell>
          <cell r="TO250">
            <v>0</v>
          </cell>
          <cell r="TP250">
            <v>0</v>
          </cell>
          <cell r="TQ250">
            <v>0</v>
          </cell>
          <cell r="TR250">
            <v>0</v>
          </cell>
          <cell r="TS250">
            <v>0</v>
          </cell>
          <cell r="TT250">
            <v>0</v>
          </cell>
          <cell r="TU250">
            <v>0</v>
          </cell>
          <cell r="TV250">
            <v>0</v>
          </cell>
          <cell r="TW250">
            <v>0</v>
          </cell>
          <cell r="TX250">
            <v>0</v>
          </cell>
          <cell r="TY250">
            <v>0</v>
          </cell>
          <cell r="TZ250">
            <v>0</v>
          </cell>
          <cell r="UA250">
            <v>0</v>
          </cell>
          <cell r="UB250">
            <v>0</v>
          </cell>
          <cell r="UC250">
            <v>0</v>
          </cell>
          <cell r="UD250">
            <v>0</v>
          </cell>
          <cell r="UE250">
            <v>0</v>
          </cell>
          <cell r="UF250">
            <v>0</v>
          </cell>
          <cell r="UG250">
            <v>0</v>
          </cell>
          <cell r="UH250">
            <v>0</v>
          </cell>
          <cell r="UI250">
            <v>0</v>
          </cell>
          <cell r="UJ250">
            <v>0</v>
          </cell>
          <cell r="UK250">
            <v>0</v>
          </cell>
          <cell r="UL250">
            <v>0</v>
          </cell>
          <cell r="UM250">
            <v>0</v>
          </cell>
          <cell r="UN250">
            <v>0</v>
          </cell>
          <cell r="UO250"/>
          <cell r="UP250">
            <v>0</v>
          </cell>
          <cell r="UQ250">
            <v>0</v>
          </cell>
          <cell r="UR250">
            <v>0</v>
          </cell>
          <cell r="US250">
            <v>0</v>
          </cell>
          <cell r="UT250">
            <v>0</v>
          </cell>
          <cell r="UU250">
            <v>0</v>
          </cell>
          <cell r="UV250">
            <v>0</v>
          </cell>
          <cell r="UW250">
            <v>0</v>
          </cell>
          <cell r="UX250">
            <v>0</v>
          </cell>
          <cell r="UY250">
            <v>0</v>
          </cell>
          <cell r="UZ250">
            <v>0</v>
          </cell>
          <cell r="VA250">
            <v>0</v>
          </cell>
          <cell r="VB250">
            <v>0</v>
          </cell>
          <cell r="VC250">
            <v>0</v>
          </cell>
          <cell r="VD250">
            <v>0</v>
          </cell>
          <cell r="VE250">
            <v>0</v>
          </cell>
          <cell r="VF250">
            <v>0</v>
          </cell>
          <cell r="VG250">
            <v>0</v>
          </cell>
          <cell r="VH250">
            <v>0</v>
          </cell>
          <cell r="VI250">
            <v>0</v>
          </cell>
          <cell r="VJ250">
            <v>0</v>
          </cell>
          <cell r="VK250">
            <v>0</v>
          </cell>
          <cell r="VL250">
            <v>0</v>
          </cell>
          <cell r="VM250">
            <v>0</v>
          </cell>
          <cell r="VN250">
            <v>0</v>
          </cell>
          <cell r="VO250">
            <v>0</v>
          </cell>
          <cell r="VP250">
            <v>0</v>
          </cell>
          <cell r="VQ250">
            <v>0</v>
          </cell>
          <cell r="VR250">
            <v>0</v>
          </cell>
          <cell r="VS250">
            <v>0</v>
          </cell>
          <cell r="VT250">
            <v>0</v>
          </cell>
          <cell r="VU250">
            <v>0</v>
          </cell>
          <cell r="VV250">
            <v>0</v>
          </cell>
          <cell r="VW250">
            <v>0</v>
          </cell>
          <cell r="VX250">
            <v>0</v>
          </cell>
          <cell r="VY250">
            <v>0</v>
          </cell>
          <cell r="VZ250">
            <v>0</v>
          </cell>
          <cell r="WA250">
            <v>0</v>
          </cell>
          <cell r="WB250">
            <v>0</v>
          </cell>
          <cell r="WC250">
            <v>0</v>
          </cell>
          <cell r="WD250">
            <v>0</v>
          </cell>
          <cell r="WE250">
            <v>0</v>
          </cell>
          <cell r="WF250">
            <v>0</v>
          </cell>
          <cell r="WG250">
            <v>0</v>
          </cell>
          <cell r="WH250">
            <v>0</v>
          </cell>
          <cell r="WI250">
            <v>0</v>
          </cell>
          <cell r="WJ250">
            <v>0</v>
          </cell>
          <cell r="WK250">
            <v>0</v>
          </cell>
          <cell r="WL250">
            <v>0</v>
          </cell>
          <cell r="WM250">
            <v>0</v>
          </cell>
          <cell r="WN250">
            <v>0</v>
          </cell>
          <cell r="WO250">
            <v>8</v>
          </cell>
          <cell r="WP250">
            <v>0</v>
          </cell>
          <cell r="WQ250">
            <v>0</v>
          </cell>
          <cell r="WR250">
            <v>0</v>
          </cell>
          <cell r="WS250">
            <v>0</v>
          </cell>
          <cell r="WT250">
            <v>0</v>
          </cell>
          <cell r="WU250">
            <v>0</v>
          </cell>
          <cell r="WV250">
            <v>0</v>
          </cell>
          <cell r="WW250">
            <v>0</v>
          </cell>
          <cell r="WX250">
            <v>0</v>
          </cell>
          <cell r="WY250">
            <v>5</v>
          </cell>
          <cell r="WZ250">
            <v>0</v>
          </cell>
          <cell r="XA250">
            <v>0</v>
          </cell>
          <cell r="XB250">
            <v>0</v>
          </cell>
          <cell r="XC250">
            <v>0</v>
          </cell>
          <cell r="XD250">
            <v>0</v>
          </cell>
          <cell r="XE250">
            <v>0</v>
          </cell>
          <cell r="XF250">
            <v>0</v>
          </cell>
          <cell r="XG250">
            <v>0</v>
          </cell>
          <cell r="XH250">
            <v>0</v>
          </cell>
          <cell r="XI250">
            <v>0</v>
          </cell>
          <cell r="XJ250">
            <v>0</v>
          </cell>
          <cell r="XK250">
            <v>0</v>
          </cell>
          <cell r="XL250">
            <v>0</v>
          </cell>
          <cell r="XM250">
            <v>0</v>
          </cell>
          <cell r="XN250">
            <v>0</v>
          </cell>
          <cell r="XO250">
            <v>0</v>
          </cell>
          <cell r="XP250">
            <v>0</v>
          </cell>
          <cell r="XQ250">
            <v>0</v>
          </cell>
          <cell r="XR250">
            <v>0</v>
          </cell>
          <cell r="XS250">
            <v>0</v>
          </cell>
          <cell r="XT250">
            <v>0</v>
          </cell>
          <cell r="XU250">
            <v>0</v>
          </cell>
          <cell r="XV250"/>
        </row>
        <row r="251">
          <cell r="E251">
            <v>0</v>
          </cell>
          <cell r="F251">
            <v>6</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3</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6</v>
          </cell>
          <cell r="AZ251">
            <v>0</v>
          </cell>
          <cell r="BA251">
            <v>0</v>
          </cell>
          <cell r="BB251">
            <v>0</v>
          </cell>
          <cell r="BC251">
            <v>0</v>
          </cell>
          <cell r="BD251">
            <v>0</v>
          </cell>
          <cell r="BE251">
            <v>0</v>
          </cell>
          <cell r="BF251">
            <v>0</v>
          </cell>
          <cell r="BG251">
            <v>0</v>
          </cell>
          <cell r="BH251">
            <v>0</v>
          </cell>
          <cell r="BI251">
            <v>0</v>
          </cell>
          <cell r="BJ251">
            <v>0</v>
          </cell>
          <cell r="BK251">
            <v>0</v>
          </cell>
          <cell r="BL251">
            <v>0</v>
          </cell>
          <cell r="BM251">
            <v>0</v>
          </cell>
          <cell r="BN251">
            <v>0</v>
          </cell>
          <cell r="BO251">
            <v>0</v>
          </cell>
          <cell r="BP251">
            <v>0</v>
          </cell>
          <cell r="BQ251">
            <v>0</v>
          </cell>
          <cell r="BR251">
            <v>0</v>
          </cell>
          <cell r="BS251">
            <v>0</v>
          </cell>
          <cell r="BT251">
            <v>0</v>
          </cell>
          <cell r="BU251">
            <v>0</v>
          </cell>
          <cell r="BV251">
            <v>0</v>
          </cell>
          <cell r="BW251">
            <v>0</v>
          </cell>
          <cell r="BX251">
            <v>0</v>
          </cell>
          <cell r="BY251">
            <v>0</v>
          </cell>
          <cell r="BZ251">
            <v>3</v>
          </cell>
          <cell r="CA251">
            <v>0</v>
          </cell>
          <cell r="CB251">
            <v>0</v>
          </cell>
          <cell r="CC251">
            <v>0</v>
          </cell>
          <cell r="CD251">
            <v>0</v>
          </cell>
          <cell r="CE251">
            <v>0</v>
          </cell>
          <cell r="CF251">
            <v>0</v>
          </cell>
          <cell r="CG251">
            <v>0</v>
          </cell>
          <cell r="CH251">
            <v>0</v>
          </cell>
          <cell r="CI251">
            <v>0</v>
          </cell>
          <cell r="CJ251">
            <v>0</v>
          </cell>
          <cell r="CK251">
            <v>0</v>
          </cell>
          <cell r="CL251">
            <v>0</v>
          </cell>
          <cell r="CM251">
            <v>0</v>
          </cell>
          <cell r="CN251">
            <v>0</v>
          </cell>
          <cell r="CO251">
            <v>0</v>
          </cell>
          <cell r="CP251">
            <v>0</v>
          </cell>
          <cell r="CQ251">
            <v>0</v>
          </cell>
          <cell r="CR251">
            <v>0</v>
          </cell>
          <cell r="CS251">
            <v>0</v>
          </cell>
          <cell r="CT251">
            <v>3</v>
          </cell>
          <cell r="CU251">
            <v>0</v>
          </cell>
          <cell r="CV251">
            <v>0</v>
          </cell>
          <cell r="CW251">
            <v>0</v>
          </cell>
          <cell r="CX251">
            <v>0</v>
          </cell>
          <cell r="CY251">
            <v>0</v>
          </cell>
          <cell r="CZ251">
            <v>0</v>
          </cell>
          <cell r="DA251">
            <v>0</v>
          </cell>
          <cell r="DB251">
            <v>0</v>
          </cell>
          <cell r="DC251">
            <v>3</v>
          </cell>
          <cell r="DD251">
            <v>0</v>
          </cell>
          <cell r="DE251">
            <v>0</v>
          </cell>
          <cell r="DF251">
            <v>0</v>
          </cell>
          <cell r="DG251">
            <v>0</v>
          </cell>
          <cell r="DH251">
            <v>0</v>
          </cell>
          <cell r="DI251">
            <v>0</v>
          </cell>
          <cell r="DJ251">
            <v>0</v>
          </cell>
          <cell r="DK251">
            <v>0</v>
          </cell>
          <cell r="DL251">
            <v>0</v>
          </cell>
          <cell r="DM251">
            <v>0</v>
          </cell>
          <cell r="DN251">
            <v>0</v>
          </cell>
          <cell r="DO251">
            <v>0</v>
          </cell>
          <cell r="DP251">
            <v>0</v>
          </cell>
          <cell r="DQ251">
            <v>0</v>
          </cell>
          <cell r="DR251">
            <v>0</v>
          </cell>
          <cell r="DS251">
            <v>3</v>
          </cell>
          <cell r="DT251">
            <v>3</v>
          </cell>
          <cell r="DU251">
            <v>0</v>
          </cell>
          <cell r="DV251">
            <v>0</v>
          </cell>
          <cell r="DW251">
            <v>0</v>
          </cell>
          <cell r="DX251">
            <v>0</v>
          </cell>
          <cell r="DY251">
            <v>0</v>
          </cell>
          <cell r="DZ251">
            <v>3</v>
          </cell>
          <cell r="EA251">
            <v>0</v>
          </cell>
          <cell r="EB251">
            <v>0</v>
          </cell>
          <cell r="EC251">
            <v>0</v>
          </cell>
          <cell r="ED251">
            <v>0</v>
          </cell>
          <cell r="EE251">
            <v>0</v>
          </cell>
          <cell r="EF251">
            <v>0</v>
          </cell>
          <cell r="EG251">
            <v>0</v>
          </cell>
          <cell r="EH251">
            <v>0</v>
          </cell>
          <cell r="EI251">
            <v>0</v>
          </cell>
          <cell r="EJ251">
            <v>3</v>
          </cell>
          <cell r="EK251">
            <v>0</v>
          </cell>
          <cell r="EL251">
            <v>3</v>
          </cell>
          <cell r="EM251">
            <v>0</v>
          </cell>
          <cell r="EN251">
            <v>0</v>
          </cell>
          <cell r="EO251">
            <v>0</v>
          </cell>
          <cell r="EP251">
            <v>0</v>
          </cell>
          <cell r="EQ251">
            <v>0</v>
          </cell>
          <cell r="ER251">
            <v>0</v>
          </cell>
          <cell r="ES251">
            <v>0</v>
          </cell>
          <cell r="ET251">
            <v>0</v>
          </cell>
          <cell r="EU251">
            <v>0</v>
          </cell>
          <cell r="EV251">
            <v>3</v>
          </cell>
          <cell r="EW251">
            <v>0</v>
          </cell>
          <cell r="EX251">
            <v>0</v>
          </cell>
          <cell r="EY251">
            <v>0</v>
          </cell>
          <cell r="EZ251">
            <v>0</v>
          </cell>
          <cell r="FA251">
            <v>0</v>
          </cell>
          <cell r="FB251">
            <v>0</v>
          </cell>
          <cell r="FC251">
            <v>0</v>
          </cell>
          <cell r="FD251">
            <v>0</v>
          </cell>
          <cell r="FE251">
            <v>0</v>
          </cell>
          <cell r="FF251">
            <v>0</v>
          </cell>
          <cell r="FG251">
            <v>0</v>
          </cell>
          <cell r="FH251">
            <v>0</v>
          </cell>
          <cell r="FI251">
            <v>0</v>
          </cell>
          <cell r="FJ251">
            <v>0</v>
          </cell>
          <cell r="FK251">
            <v>0</v>
          </cell>
          <cell r="FL251">
            <v>0</v>
          </cell>
          <cell r="FM251">
            <v>0</v>
          </cell>
          <cell r="FN251">
            <v>0</v>
          </cell>
          <cell r="FO251">
            <v>0</v>
          </cell>
          <cell r="FP251">
            <v>0</v>
          </cell>
          <cell r="FQ251">
            <v>0</v>
          </cell>
          <cell r="FR251">
            <v>0</v>
          </cell>
          <cell r="FS251">
            <v>0</v>
          </cell>
          <cell r="FT251">
            <v>0</v>
          </cell>
          <cell r="FU251">
            <v>0</v>
          </cell>
          <cell r="FV251">
            <v>0</v>
          </cell>
          <cell r="FW251">
            <v>0</v>
          </cell>
          <cell r="FX251">
            <v>0</v>
          </cell>
          <cell r="FY251">
            <v>0</v>
          </cell>
          <cell r="FZ251">
            <v>0</v>
          </cell>
          <cell r="GA251">
            <v>0</v>
          </cell>
          <cell r="GB251">
            <v>6</v>
          </cell>
          <cell r="GC251">
            <v>0</v>
          </cell>
          <cell r="GD251">
            <v>0</v>
          </cell>
          <cell r="GE251">
            <v>0</v>
          </cell>
          <cell r="GF251">
            <v>0</v>
          </cell>
          <cell r="GG251">
            <v>0</v>
          </cell>
          <cell r="GH251">
            <v>0</v>
          </cell>
          <cell r="GI251">
            <v>0</v>
          </cell>
          <cell r="GJ251">
            <v>0</v>
          </cell>
          <cell r="GK251">
            <v>0</v>
          </cell>
          <cell r="GL251">
            <v>0</v>
          </cell>
          <cell r="GM251">
            <v>0</v>
          </cell>
          <cell r="GN251">
            <v>0</v>
          </cell>
          <cell r="GO251">
            <v>0</v>
          </cell>
          <cell r="GP251">
            <v>0</v>
          </cell>
          <cell r="GQ251">
            <v>0</v>
          </cell>
          <cell r="GR251">
            <v>0</v>
          </cell>
          <cell r="GS251">
            <v>0</v>
          </cell>
          <cell r="GT251">
            <v>0</v>
          </cell>
          <cell r="GU251">
            <v>0</v>
          </cell>
          <cell r="GV251">
            <v>0</v>
          </cell>
          <cell r="GW251">
            <v>0</v>
          </cell>
          <cell r="GX251">
            <v>0</v>
          </cell>
          <cell r="GY251">
            <v>0</v>
          </cell>
          <cell r="GZ251">
            <v>0</v>
          </cell>
          <cell r="HA251">
            <v>0</v>
          </cell>
          <cell r="HB251">
            <v>0</v>
          </cell>
          <cell r="HC251">
            <v>0</v>
          </cell>
          <cell r="HD251">
            <v>0</v>
          </cell>
          <cell r="HE251">
            <v>0</v>
          </cell>
          <cell r="HF251">
            <v>0</v>
          </cell>
          <cell r="HG251">
            <v>0</v>
          </cell>
          <cell r="HH251">
            <v>0</v>
          </cell>
          <cell r="HI251">
            <v>0</v>
          </cell>
          <cell r="HJ251">
            <v>0</v>
          </cell>
          <cell r="HK251">
            <v>0</v>
          </cell>
          <cell r="HL251">
            <v>0</v>
          </cell>
          <cell r="HM251">
            <v>0</v>
          </cell>
          <cell r="HN251">
            <v>0</v>
          </cell>
          <cell r="HO251">
            <v>0</v>
          </cell>
          <cell r="HP251">
            <v>0</v>
          </cell>
          <cell r="HQ251">
            <v>0</v>
          </cell>
          <cell r="HR251">
            <v>0</v>
          </cell>
          <cell r="HS251">
            <v>3</v>
          </cell>
          <cell r="HT251">
            <v>0</v>
          </cell>
          <cell r="HU251">
            <v>0</v>
          </cell>
          <cell r="HV251">
            <v>0</v>
          </cell>
          <cell r="HW251">
            <v>0</v>
          </cell>
          <cell r="HX251">
            <v>0</v>
          </cell>
          <cell r="HY251">
            <v>3</v>
          </cell>
          <cell r="HZ251">
            <v>0</v>
          </cell>
          <cell r="IA251">
            <v>0</v>
          </cell>
          <cell r="IB251">
            <v>0</v>
          </cell>
          <cell r="IC251">
            <v>0</v>
          </cell>
          <cell r="ID251">
            <v>0</v>
          </cell>
          <cell r="IE251">
            <v>0</v>
          </cell>
          <cell r="IF251">
            <v>0</v>
          </cell>
          <cell r="IG251">
            <v>0</v>
          </cell>
          <cell r="IH251">
            <v>0</v>
          </cell>
          <cell r="II251">
            <v>0</v>
          </cell>
          <cell r="IJ251">
            <v>0</v>
          </cell>
          <cell r="IK251">
            <v>0</v>
          </cell>
          <cell r="IL251">
            <v>0</v>
          </cell>
          <cell r="IM251">
            <v>0</v>
          </cell>
          <cell r="IN251">
            <v>0</v>
          </cell>
          <cell r="IO251">
            <v>0</v>
          </cell>
          <cell r="IP251">
            <v>0</v>
          </cell>
          <cell r="IQ251">
            <v>0</v>
          </cell>
          <cell r="IR251">
            <v>0</v>
          </cell>
          <cell r="IS251">
            <v>0</v>
          </cell>
          <cell r="IT251">
            <v>0</v>
          </cell>
          <cell r="IU251">
            <v>0</v>
          </cell>
          <cell r="IV251">
            <v>0</v>
          </cell>
          <cell r="IW251">
            <v>0</v>
          </cell>
          <cell r="IX251">
            <v>0</v>
          </cell>
          <cell r="IY251">
            <v>0</v>
          </cell>
          <cell r="IZ251">
            <v>0</v>
          </cell>
          <cell r="JA251">
            <v>0</v>
          </cell>
          <cell r="JB251">
            <v>0</v>
          </cell>
          <cell r="JC251">
            <v>0</v>
          </cell>
          <cell r="JD251">
            <v>0</v>
          </cell>
          <cell r="JE251">
            <v>0</v>
          </cell>
          <cell r="JF251">
            <v>0</v>
          </cell>
          <cell r="JG251">
            <v>0</v>
          </cell>
          <cell r="JH251">
            <v>0</v>
          </cell>
          <cell r="JI251">
            <v>0</v>
          </cell>
          <cell r="JJ251">
            <v>0</v>
          </cell>
          <cell r="JK251">
            <v>0</v>
          </cell>
          <cell r="JL251">
            <v>0</v>
          </cell>
          <cell r="JM251">
            <v>0</v>
          </cell>
          <cell r="JN251">
            <v>0</v>
          </cell>
          <cell r="JO251">
            <v>0</v>
          </cell>
          <cell r="JP251">
            <v>0</v>
          </cell>
          <cell r="JQ251">
            <v>0</v>
          </cell>
          <cell r="JR251">
            <v>0</v>
          </cell>
          <cell r="JS251">
            <v>0</v>
          </cell>
          <cell r="JT251">
            <v>0</v>
          </cell>
          <cell r="JU251">
            <v>0</v>
          </cell>
          <cell r="JV251">
            <v>0</v>
          </cell>
          <cell r="JW251">
            <v>0</v>
          </cell>
          <cell r="JX251">
            <v>0</v>
          </cell>
          <cell r="JY251">
            <v>0</v>
          </cell>
          <cell r="JZ251">
            <v>0</v>
          </cell>
          <cell r="KA251">
            <v>0</v>
          </cell>
          <cell r="KB251">
            <v>0</v>
          </cell>
          <cell r="KC251">
            <v>0</v>
          </cell>
          <cell r="KD251">
            <v>0</v>
          </cell>
          <cell r="KE251">
            <v>0</v>
          </cell>
          <cell r="KF251">
            <v>0</v>
          </cell>
          <cell r="KG251">
            <v>0</v>
          </cell>
          <cell r="KH251">
            <v>0</v>
          </cell>
          <cell r="KI251">
            <v>0</v>
          </cell>
          <cell r="KJ251">
            <v>0</v>
          </cell>
          <cell r="KK251">
            <v>0</v>
          </cell>
          <cell r="KL251">
            <v>0</v>
          </cell>
          <cell r="KM251">
            <v>0</v>
          </cell>
          <cell r="KN251">
            <v>0</v>
          </cell>
          <cell r="KO251">
            <v>0</v>
          </cell>
          <cell r="KP251">
            <v>0</v>
          </cell>
          <cell r="KQ251">
            <v>0</v>
          </cell>
          <cell r="KR251">
            <v>0</v>
          </cell>
          <cell r="KS251">
            <v>0</v>
          </cell>
          <cell r="KT251">
            <v>0</v>
          </cell>
          <cell r="KU251">
            <v>0</v>
          </cell>
          <cell r="KV251">
            <v>0</v>
          </cell>
          <cell r="KW251">
            <v>0</v>
          </cell>
          <cell r="KX251">
            <v>0</v>
          </cell>
          <cell r="KY251">
            <v>0</v>
          </cell>
          <cell r="KZ251">
            <v>0</v>
          </cell>
          <cell r="LA251">
            <v>0</v>
          </cell>
          <cell r="LB251">
            <v>0</v>
          </cell>
          <cell r="LC251">
            <v>0</v>
          </cell>
          <cell r="LD251">
            <v>0</v>
          </cell>
          <cell r="LE251">
            <v>0</v>
          </cell>
          <cell r="LF251">
            <v>0</v>
          </cell>
          <cell r="LG251">
            <v>0</v>
          </cell>
          <cell r="LH251">
            <v>0</v>
          </cell>
          <cell r="LI251">
            <v>0</v>
          </cell>
          <cell r="LJ251">
            <v>0</v>
          </cell>
          <cell r="LK251">
            <v>3</v>
          </cell>
          <cell r="LL251">
            <v>0</v>
          </cell>
          <cell r="LM251">
            <v>0</v>
          </cell>
          <cell r="LN251">
            <v>0</v>
          </cell>
          <cell r="LO251">
            <v>0</v>
          </cell>
          <cell r="LP251">
            <v>0</v>
          </cell>
          <cell r="LQ251">
            <v>0</v>
          </cell>
          <cell r="LR251">
            <v>0</v>
          </cell>
          <cell r="LS251">
            <v>0</v>
          </cell>
          <cell r="LT251">
            <v>0</v>
          </cell>
          <cell r="LU251">
            <v>0</v>
          </cell>
          <cell r="LV251">
            <v>0</v>
          </cell>
          <cell r="LW251">
            <v>0</v>
          </cell>
          <cell r="LX251">
            <v>0</v>
          </cell>
          <cell r="LY251">
            <v>0</v>
          </cell>
          <cell r="LZ251">
            <v>0</v>
          </cell>
          <cell r="MA251">
            <v>0</v>
          </cell>
          <cell r="MB251">
            <v>0</v>
          </cell>
          <cell r="MC251">
            <v>0</v>
          </cell>
          <cell r="MD251">
            <v>0</v>
          </cell>
          <cell r="ME251">
            <v>0</v>
          </cell>
          <cell r="MF251">
            <v>0</v>
          </cell>
          <cell r="MG251">
            <v>0</v>
          </cell>
          <cell r="MH251">
            <v>0</v>
          </cell>
          <cell r="MI251">
            <v>0</v>
          </cell>
          <cell r="MJ251">
            <v>0</v>
          </cell>
          <cell r="MK251">
            <v>0</v>
          </cell>
          <cell r="ML251">
            <v>0</v>
          </cell>
          <cell r="MM251">
            <v>0</v>
          </cell>
          <cell r="MN251">
            <v>0</v>
          </cell>
          <cell r="MO251">
            <v>0</v>
          </cell>
          <cell r="MP251">
            <v>0</v>
          </cell>
          <cell r="MQ251">
            <v>0</v>
          </cell>
          <cell r="MR251">
            <v>0</v>
          </cell>
          <cell r="MS251">
            <v>6</v>
          </cell>
          <cell r="MT251">
            <v>0</v>
          </cell>
          <cell r="MU251">
            <v>0</v>
          </cell>
          <cell r="MV251">
            <v>0</v>
          </cell>
          <cell r="MW251">
            <v>0</v>
          </cell>
          <cell r="MX251">
            <v>0</v>
          </cell>
          <cell r="MY251">
            <v>0</v>
          </cell>
          <cell r="MZ251">
            <v>3</v>
          </cell>
          <cell r="NA251">
            <v>0</v>
          </cell>
          <cell r="NB251">
            <v>0</v>
          </cell>
          <cell r="NC251">
            <v>0</v>
          </cell>
          <cell r="ND251">
            <v>0</v>
          </cell>
          <cell r="NE251">
            <v>3</v>
          </cell>
          <cell r="NF251">
            <v>0</v>
          </cell>
          <cell r="NG251">
            <v>0</v>
          </cell>
          <cell r="NH251">
            <v>0</v>
          </cell>
          <cell r="NI251">
            <v>0</v>
          </cell>
          <cell r="NJ251">
            <v>0</v>
          </cell>
          <cell r="NK251">
            <v>0</v>
          </cell>
          <cell r="NL251">
            <v>0</v>
          </cell>
          <cell r="NM251">
            <v>0</v>
          </cell>
          <cell r="NN251">
            <v>0</v>
          </cell>
          <cell r="NO251">
            <v>0</v>
          </cell>
          <cell r="NP251">
            <v>0</v>
          </cell>
          <cell r="NQ251">
            <v>0</v>
          </cell>
          <cell r="NR251">
            <v>0</v>
          </cell>
          <cell r="NS251">
            <v>0</v>
          </cell>
          <cell r="NT251">
            <v>0</v>
          </cell>
          <cell r="NU251">
            <v>0</v>
          </cell>
          <cell r="NV251">
            <v>0</v>
          </cell>
          <cell r="NW251">
            <v>0</v>
          </cell>
          <cell r="NX251">
            <v>0</v>
          </cell>
          <cell r="NY251">
            <v>0</v>
          </cell>
          <cell r="NZ251">
            <v>0</v>
          </cell>
          <cell r="OA251">
            <v>0</v>
          </cell>
          <cell r="OB251">
            <v>0</v>
          </cell>
          <cell r="OC251">
            <v>0</v>
          </cell>
          <cell r="OD251">
            <v>0</v>
          </cell>
          <cell r="OE251">
            <v>0</v>
          </cell>
          <cell r="OF251">
            <v>0</v>
          </cell>
          <cell r="OG251">
            <v>0</v>
          </cell>
          <cell r="OH251">
            <v>0</v>
          </cell>
          <cell r="OI251">
            <v>0</v>
          </cell>
          <cell r="OJ251">
            <v>0</v>
          </cell>
          <cell r="OK251">
            <v>0</v>
          </cell>
          <cell r="OL251">
            <v>0</v>
          </cell>
          <cell r="OM251">
            <v>0</v>
          </cell>
          <cell r="ON251">
            <v>0</v>
          </cell>
          <cell r="OO251">
            <v>0</v>
          </cell>
          <cell r="OP251">
            <v>0</v>
          </cell>
          <cell r="OQ251">
            <v>0</v>
          </cell>
          <cell r="OR251">
            <v>0</v>
          </cell>
          <cell r="OS251">
            <v>0</v>
          </cell>
          <cell r="OT251">
            <v>0</v>
          </cell>
          <cell r="OU251">
            <v>0</v>
          </cell>
          <cell r="OV251">
            <v>0</v>
          </cell>
          <cell r="OW251">
            <v>0</v>
          </cell>
          <cell r="OX251">
            <v>0</v>
          </cell>
          <cell r="OY251">
            <v>0</v>
          </cell>
          <cell r="OZ251">
            <v>0</v>
          </cell>
          <cell r="PA251">
            <v>0</v>
          </cell>
          <cell r="PB251">
            <v>0</v>
          </cell>
          <cell r="PC251">
            <v>0</v>
          </cell>
          <cell r="PD251">
            <v>0</v>
          </cell>
          <cell r="PE251">
            <v>3</v>
          </cell>
          <cell r="PF251">
            <v>0</v>
          </cell>
          <cell r="PG251">
            <v>0</v>
          </cell>
          <cell r="PH251">
            <v>0</v>
          </cell>
          <cell r="PI251">
            <v>0</v>
          </cell>
          <cell r="PJ251">
            <v>0</v>
          </cell>
          <cell r="PK251">
            <v>0</v>
          </cell>
          <cell r="PL251">
            <v>0</v>
          </cell>
          <cell r="PM251">
            <v>0</v>
          </cell>
          <cell r="PN251">
            <v>0</v>
          </cell>
          <cell r="PO251">
            <v>0</v>
          </cell>
          <cell r="PP251">
            <v>0</v>
          </cell>
          <cell r="PQ251">
            <v>0</v>
          </cell>
          <cell r="PR251">
            <v>0</v>
          </cell>
          <cell r="PS251">
            <v>0</v>
          </cell>
          <cell r="PT251">
            <v>0</v>
          </cell>
          <cell r="PU251">
            <v>0</v>
          </cell>
          <cell r="PV251">
            <v>0</v>
          </cell>
          <cell r="PW251">
            <v>0</v>
          </cell>
          <cell r="PX251">
            <v>0</v>
          </cell>
          <cell r="PY251">
            <v>0</v>
          </cell>
          <cell r="PZ251">
            <v>0</v>
          </cell>
          <cell r="QA251">
            <v>0</v>
          </cell>
          <cell r="QB251">
            <v>0</v>
          </cell>
          <cell r="QC251">
            <v>0</v>
          </cell>
          <cell r="QD251">
            <v>0</v>
          </cell>
          <cell r="QE251">
            <v>0</v>
          </cell>
          <cell r="QF251">
            <v>0</v>
          </cell>
          <cell r="QG251">
            <v>0</v>
          </cell>
          <cell r="QH251">
            <v>0</v>
          </cell>
          <cell r="QI251">
            <v>0</v>
          </cell>
          <cell r="QJ251">
            <v>0</v>
          </cell>
          <cell r="QK251">
            <v>0</v>
          </cell>
          <cell r="QL251">
            <v>0</v>
          </cell>
          <cell r="QM251">
            <v>0</v>
          </cell>
          <cell r="QN251">
            <v>0</v>
          </cell>
          <cell r="QO251">
            <v>0</v>
          </cell>
          <cell r="QP251">
            <v>0</v>
          </cell>
          <cell r="QQ251">
            <v>0</v>
          </cell>
          <cell r="QR251">
            <v>0</v>
          </cell>
          <cell r="QS251">
            <v>0</v>
          </cell>
          <cell r="QT251">
            <v>9</v>
          </cell>
          <cell r="QU251">
            <v>0</v>
          </cell>
          <cell r="QV251">
            <v>0</v>
          </cell>
          <cell r="QW251">
            <v>0</v>
          </cell>
          <cell r="QX251">
            <v>0</v>
          </cell>
          <cell r="QY251">
            <v>0</v>
          </cell>
          <cell r="QZ251">
            <v>0</v>
          </cell>
          <cell r="RA251">
            <v>0</v>
          </cell>
          <cell r="RB251">
            <v>0</v>
          </cell>
          <cell r="RC251">
            <v>0</v>
          </cell>
          <cell r="RD251">
            <v>0</v>
          </cell>
          <cell r="RE251">
            <v>3</v>
          </cell>
          <cell r="RF251">
            <v>0</v>
          </cell>
          <cell r="RG251">
            <v>3</v>
          </cell>
          <cell r="RH251">
            <v>0</v>
          </cell>
          <cell r="RI251">
            <v>0</v>
          </cell>
          <cell r="RJ251">
            <v>0</v>
          </cell>
          <cell r="RK251">
            <v>0</v>
          </cell>
          <cell r="RL251">
            <v>0</v>
          </cell>
          <cell r="RM251">
            <v>0</v>
          </cell>
          <cell r="RN251">
            <v>0</v>
          </cell>
          <cell r="RO251">
            <v>0</v>
          </cell>
          <cell r="RP251">
            <v>0</v>
          </cell>
          <cell r="RQ251">
            <v>0</v>
          </cell>
          <cell r="RR251">
            <v>0</v>
          </cell>
          <cell r="RS251">
            <v>0</v>
          </cell>
          <cell r="RT251">
            <v>0</v>
          </cell>
          <cell r="RU251">
            <v>0</v>
          </cell>
          <cell r="RV251">
            <v>0</v>
          </cell>
          <cell r="RW251">
            <v>0</v>
          </cell>
          <cell r="RX251">
            <v>0</v>
          </cell>
          <cell r="RY251">
            <v>0</v>
          </cell>
          <cell r="RZ251">
            <v>0</v>
          </cell>
          <cell r="SA251">
            <v>0</v>
          </cell>
          <cell r="SB251">
            <v>0</v>
          </cell>
          <cell r="SC251">
            <v>0</v>
          </cell>
          <cell r="SD251">
            <v>0</v>
          </cell>
          <cell r="SE251">
            <v>0</v>
          </cell>
          <cell r="SF251">
            <v>0</v>
          </cell>
          <cell r="SG251">
            <v>0</v>
          </cell>
          <cell r="SH251">
            <v>0</v>
          </cell>
          <cell r="SI251">
            <v>0</v>
          </cell>
          <cell r="SJ251">
            <v>0</v>
          </cell>
          <cell r="SK251">
            <v>0</v>
          </cell>
          <cell r="SL251">
            <v>3</v>
          </cell>
          <cell r="SM251">
            <v>0</v>
          </cell>
          <cell r="SN251">
            <v>0</v>
          </cell>
          <cell r="SO251">
            <v>0</v>
          </cell>
          <cell r="SP251">
            <v>0</v>
          </cell>
          <cell r="SQ251">
            <v>0</v>
          </cell>
          <cell r="SR251">
            <v>0</v>
          </cell>
          <cell r="SS251">
            <v>0</v>
          </cell>
          <cell r="ST251">
            <v>0</v>
          </cell>
          <cell r="SU251">
            <v>0</v>
          </cell>
          <cell r="SV251">
            <v>0</v>
          </cell>
          <cell r="SW251">
            <v>0</v>
          </cell>
          <cell r="SX251">
            <v>0</v>
          </cell>
          <cell r="SY251">
            <v>0</v>
          </cell>
          <cell r="SZ251">
            <v>0</v>
          </cell>
          <cell r="TA251">
            <v>0</v>
          </cell>
          <cell r="TB251">
            <v>0</v>
          </cell>
          <cell r="TC251">
            <v>0</v>
          </cell>
          <cell r="TD251">
            <v>0</v>
          </cell>
          <cell r="TE251">
            <v>0</v>
          </cell>
          <cell r="TF251">
            <v>0</v>
          </cell>
          <cell r="TG251">
            <v>0</v>
          </cell>
          <cell r="TH251">
            <v>0</v>
          </cell>
          <cell r="TI251">
            <v>0</v>
          </cell>
          <cell r="TJ251">
            <v>0</v>
          </cell>
          <cell r="TK251">
            <v>0</v>
          </cell>
          <cell r="TL251">
            <v>0</v>
          </cell>
          <cell r="TM251">
            <v>0</v>
          </cell>
          <cell r="TN251">
            <v>0</v>
          </cell>
          <cell r="TO251">
            <v>0</v>
          </cell>
          <cell r="TP251">
            <v>3</v>
          </cell>
          <cell r="TQ251">
            <v>0</v>
          </cell>
          <cell r="TR251">
            <v>0</v>
          </cell>
          <cell r="TS251">
            <v>0</v>
          </cell>
          <cell r="TT251">
            <v>0</v>
          </cell>
          <cell r="TU251">
            <v>0</v>
          </cell>
          <cell r="TV251">
            <v>0</v>
          </cell>
          <cell r="TW251">
            <v>0</v>
          </cell>
          <cell r="TX251">
            <v>0</v>
          </cell>
          <cell r="TY251">
            <v>3</v>
          </cell>
          <cell r="TZ251">
            <v>0</v>
          </cell>
          <cell r="UA251">
            <v>0</v>
          </cell>
          <cell r="UB251">
            <v>0</v>
          </cell>
          <cell r="UC251">
            <v>0</v>
          </cell>
          <cell r="UD251">
            <v>0</v>
          </cell>
          <cell r="UE251">
            <v>0</v>
          </cell>
          <cell r="UF251">
            <v>0</v>
          </cell>
          <cell r="UG251">
            <v>0</v>
          </cell>
          <cell r="UH251">
            <v>0</v>
          </cell>
          <cell r="UI251">
            <v>0</v>
          </cell>
          <cell r="UJ251">
            <v>0</v>
          </cell>
          <cell r="UK251">
            <v>0</v>
          </cell>
          <cell r="UL251">
            <v>0</v>
          </cell>
          <cell r="UM251">
            <v>0</v>
          </cell>
          <cell r="UN251">
            <v>0</v>
          </cell>
          <cell r="UO251"/>
          <cell r="UP251">
            <v>0</v>
          </cell>
          <cell r="UQ251">
            <v>0</v>
          </cell>
          <cell r="UR251">
            <v>3</v>
          </cell>
          <cell r="US251">
            <v>0</v>
          </cell>
          <cell r="UT251">
            <v>0</v>
          </cell>
          <cell r="UU251">
            <v>0</v>
          </cell>
          <cell r="UV251">
            <v>0</v>
          </cell>
          <cell r="UW251">
            <v>0</v>
          </cell>
          <cell r="UX251">
            <v>0</v>
          </cell>
          <cell r="UY251">
            <v>0</v>
          </cell>
          <cell r="UZ251">
            <v>0</v>
          </cell>
          <cell r="VA251">
            <v>0</v>
          </cell>
          <cell r="VB251">
            <v>0</v>
          </cell>
          <cell r="VC251">
            <v>0</v>
          </cell>
          <cell r="VD251">
            <v>0</v>
          </cell>
          <cell r="VE251">
            <v>0</v>
          </cell>
          <cell r="VF251">
            <v>0</v>
          </cell>
          <cell r="VG251">
            <v>0</v>
          </cell>
          <cell r="VH251">
            <v>0</v>
          </cell>
          <cell r="VI251">
            <v>0</v>
          </cell>
          <cell r="VJ251">
            <v>0</v>
          </cell>
          <cell r="VK251">
            <v>0</v>
          </cell>
          <cell r="VL251">
            <v>0</v>
          </cell>
          <cell r="VM251">
            <v>0</v>
          </cell>
          <cell r="VN251">
            <v>0</v>
          </cell>
          <cell r="VO251">
            <v>0</v>
          </cell>
          <cell r="VP251">
            <v>0</v>
          </cell>
          <cell r="VQ251">
            <v>0</v>
          </cell>
          <cell r="VR251">
            <v>0</v>
          </cell>
          <cell r="VS251">
            <v>0</v>
          </cell>
          <cell r="VT251">
            <v>0</v>
          </cell>
          <cell r="VU251">
            <v>3</v>
          </cell>
          <cell r="VV251">
            <v>0</v>
          </cell>
          <cell r="VW251">
            <v>0</v>
          </cell>
          <cell r="VX251">
            <v>0</v>
          </cell>
          <cell r="VY251">
            <v>0</v>
          </cell>
          <cell r="VZ251">
            <v>0</v>
          </cell>
          <cell r="WA251">
            <v>0</v>
          </cell>
          <cell r="WB251">
            <v>0</v>
          </cell>
          <cell r="WC251">
            <v>0</v>
          </cell>
          <cell r="WD251">
            <v>0</v>
          </cell>
          <cell r="WE251">
            <v>0</v>
          </cell>
          <cell r="WF251">
            <v>0</v>
          </cell>
          <cell r="WG251">
            <v>0</v>
          </cell>
          <cell r="WH251">
            <v>0</v>
          </cell>
          <cell r="WI251">
            <v>0</v>
          </cell>
          <cell r="WJ251">
            <v>0</v>
          </cell>
          <cell r="WK251">
            <v>0</v>
          </cell>
          <cell r="WL251">
            <v>0</v>
          </cell>
          <cell r="WM251">
            <v>0</v>
          </cell>
          <cell r="WN251">
            <v>0</v>
          </cell>
          <cell r="WO251">
            <v>0</v>
          </cell>
          <cell r="WP251">
            <v>0</v>
          </cell>
          <cell r="WQ251">
            <v>0</v>
          </cell>
          <cell r="WR251">
            <v>9</v>
          </cell>
          <cell r="WS251">
            <v>0</v>
          </cell>
          <cell r="WT251">
            <v>0</v>
          </cell>
          <cell r="WU251">
            <v>0</v>
          </cell>
          <cell r="WV251">
            <v>0</v>
          </cell>
          <cell r="WW251">
            <v>0</v>
          </cell>
          <cell r="WX251">
            <v>0</v>
          </cell>
          <cell r="WY251">
            <v>0</v>
          </cell>
          <cell r="WZ251">
            <v>0</v>
          </cell>
          <cell r="XA251">
            <v>0</v>
          </cell>
          <cell r="XB251">
            <v>0</v>
          </cell>
          <cell r="XC251">
            <v>0</v>
          </cell>
          <cell r="XD251">
            <v>0</v>
          </cell>
          <cell r="XE251">
            <v>0</v>
          </cell>
          <cell r="XF251">
            <v>0</v>
          </cell>
          <cell r="XG251">
            <v>0</v>
          </cell>
          <cell r="XH251">
            <v>0</v>
          </cell>
          <cell r="XI251">
            <v>0</v>
          </cell>
          <cell r="XJ251">
            <v>0</v>
          </cell>
          <cell r="XK251">
            <v>0</v>
          </cell>
          <cell r="XL251">
            <v>0</v>
          </cell>
          <cell r="XM251">
            <v>0</v>
          </cell>
          <cell r="XN251">
            <v>0</v>
          </cell>
          <cell r="XO251">
            <v>0</v>
          </cell>
          <cell r="XP251">
            <v>0</v>
          </cell>
          <cell r="XQ251">
            <v>0</v>
          </cell>
          <cell r="XR251">
            <v>0</v>
          </cell>
          <cell r="XS251">
            <v>3</v>
          </cell>
          <cell r="XT251">
            <v>3</v>
          </cell>
          <cell r="XU251">
            <v>0</v>
          </cell>
          <cell r="XV251"/>
        </row>
        <row r="252">
          <cell r="E252">
            <v>0</v>
          </cell>
          <cell r="F252">
            <v>9</v>
          </cell>
          <cell r="G252">
            <v>0</v>
          </cell>
          <cell r="H252">
            <v>0</v>
          </cell>
          <cell r="I252">
            <v>0</v>
          </cell>
          <cell r="J252">
            <v>0</v>
          </cell>
          <cell r="K252">
            <v>3</v>
          </cell>
          <cell r="L252">
            <v>3</v>
          </cell>
          <cell r="M252">
            <v>0</v>
          </cell>
          <cell r="N252">
            <v>0</v>
          </cell>
          <cell r="O252">
            <v>0</v>
          </cell>
          <cell r="P252">
            <v>3</v>
          </cell>
          <cell r="Q252">
            <v>0</v>
          </cell>
          <cell r="R252">
            <v>0</v>
          </cell>
          <cell r="S252">
            <v>0</v>
          </cell>
          <cell r="T252">
            <v>0</v>
          </cell>
          <cell r="U252">
            <v>0</v>
          </cell>
          <cell r="V252">
            <v>0</v>
          </cell>
          <cell r="W252">
            <v>0</v>
          </cell>
          <cell r="X252">
            <v>6</v>
          </cell>
          <cell r="Y252">
            <v>3</v>
          </cell>
          <cell r="Z252">
            <v>0</v>
          </cell>
          <cell r="AA252">
            <v>0</v>
          </cell>
          <cell r="AB252">
            <v>3</v>
          </cell>
          <cell r="AC252">
            <v>6</v>
          </cell>
          <cell r="AD252">
            <v>0</v>
          </cell>
          <cell r="AE252">
            <v>0</v>
          </cell>
          <cell r="AF252">
            <v>0</v>
          </cell>
          <cell r="AG252">
            <v>0</v>
          </cell>
          <cell r="AH252">
            <v>0</v>
          </cell>
          <cell r="AI252">
            <v>3</v>
          </cell>
          <cell r="AJ252">
            <v>0</v>
          </cell>
          <cell r="AK252">
            <v>0</v>
          </cell>
          <cell r="AL252">
            <v>6</v>
          </cell>
          <cell r="AM252">
            <v>0</v>
          </cell>
          <cell r="AN252">
            <v>0</v>
          </cell>
          <cell r="AO252">
            <v>0</v>
          </cell>
          <cell r="AP252">
            <v>0</v>
          </cell>
          <cell r="AQ252">
            <v>3</v>
          </cell>
          <cell r="AR252">
            <v>0</v>
          </cell>
          <cell r="AS252">
            <v>0</v>
          </cell>
          <cell r="AT252">
            <v>0</v>
          </cell>
          <cell r="AU252">
            <v>0</v>
          </cell>
          <cell r="AV252">
            <v>0</v>
          </cell>
          <cell r="AW252">
            <v>0</v>
          </cell>
          <cell r="AX252">
            <v>0</v>
          </cell>
          <cell r="AY252">
            <v>9</v>
          </cell>
          <cell r="AZ252">
            <v>3</v>
          </cell>
          <cell r="BA252">
            <v>0</v>
          </cell>
          <cell r="BB252">
            <v>3</v>
          </cell>
          <cell r="BC252">
            <v>0</v>
          </cell>
          <cell r="BD252">
            <v>0</v>
          </cell>
          <cell r="BE252">
            <v>3</v>
          </cell>
          <cell r="BF252">
            <v>0</v>
          </cell>
          <cell r="BG252">
            <v>0</v>
          </cell>
          <cell r="BH252">
            <v>0</v>
          </cell>
          <cell r="BI252">
            <v>0</v>
          </cell>
          <cell r="BJ252">
            <v>0</v>
          </cell>
          <cell r="BK252">
            <v>0</v>
          </cell>
          <cell r="BL252">
            <v>3</v>
          </cell>
          <cell r="BM252">
            <v>0</v>
          </cell>
          <cell r="BN252">
            <v>0</v>
          </cell>
          <cell r="BO252">
            <v>0</v>
          </cell>
          <cell r="BP252">
            <v>6</v>
          </cell>
          <cell r="BQ252">
            <v>0</v>
          </cell>
          <cell r="BR252">
            <v>3</v>
          </cell>
          <cell r="BS252">
            <v>0</v>
          </cell>
          <cell r="BT252">
            <v>3</v>
          </cell>
          <cell r="BU252">
            <v>0</v>
          </cell>
          <cell r="BV252">
            <v>0</v>
          </cell>
          <cell r="BW252">
            <v>0</v>
          </cell>
          <cell r="BX252">
            <v>0</v>
          </cell>
          <cell r="BY252">
            <v>0</v>
          </cell>
          <cell r="BZ252">
            <v>0</v>
          </cell>
          <cell r="CA252">
            <v>0</v>
          </cell>
          <cell r="CB252">
            <v>0</v>
          </cell>
          <cell r="CC252">
            <v>0</v>
          </cell>
          <cell r="CD252">
            <v>0</v>
          </cell>
          <cell r="CE252">
            <v>0</v>
          </cell>
          <cell r="CF252">
            <v>6</v>
          </cell>
          <cell r="CG252">
            <v>6</v>
          </cell>
          <cell r="CH252">
            <v>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0</v>
          </cell>
          <cell r="DM252">
            <v>0</v>
          </cell>
          <cell r="DN252">
            <v>0</v>
          </cell>
          <cell r="DO252">
            <v>0</v>
          </cell>
          <cell r="DP252">
            <v>0</v>
          </cell>
          <cell r="DQ252">
            <v>0</v>
          </cell>
          <cell r="DR252">
            <v>0</v>
          </cell>
          <cell r="DS252">
            <v>0</v>
          </cell>
          <cell r="DT252">
            <v>0</v>
          </cell>
          <cell r="DU252">
            <v>0</v>
          </cell>
          <cell r="DV252">
            <v>0</v>
          </cell>
          <cell r="DW252">
            <v>0</v>
          </cell>
          <cell r="DX252">
            <v>0</v>
          </cell>
          <cell r="DY252">
            <v>0</v>
          </cell>
          <cell r="DZ252">
            <v>0</v>
          </cell>
          <cell r="EA252">
            <v>0</v>
          </cell>
          <cell r="EB252">
            <v>0</v>
          </cell>
          <cell r="EC252">
            <v>0</v>
          </cell>
          <cell r="ED252">
            <v>0</v>
          </cell>
          <cell r="EE252">
            <v>0</v>
          </cell>
          <cell r="EF252">
            <v>9</v>
          </cell>
          <cell r="EG252">
            <v>3</v>
          </cell>
          <cell r="EH252">
            <v>0</v>
          </cell>
          <cell r="EI252">
            <v>3</v>
          </cell>
          <cell r="EJ252">
            <v>0</v>
          </cell>
          <cell r="EK252">
            <v>0</v>
          </cell>
          <cell r="EL252">
            <v>3</v>
          </cell>
          <cell r="EM252">
            <v>0</v>
          </cell>
          <cell r="EN252">
            <v>0</v>
          </cell>
          <cell r="EO252">
            <v>0</v>
          </cell>
          <cell r="EP252">
            <v>0</v>
          </cell>
          <cell r="EQ252">
            <v>0</v>
          </cell>
          <cell r="ER252">
            <v>0</v>
          </cell>
          <cell r="ES252">
            <v>0</v>
          </cell>
          <cell r="ET252">
            <v>0</v>
          </cell>
          <cell r="EU252">
            <v>0</v>
          </cell>
          <cell r="EV252">
            <v>0</v>
          </cell>
          <cell r="EW252">
            <v>0</v>
          </cell>
          <cell r="EX252">
            <v>0</v>
          </cell>
          <cell r="EY252">
            <v>0</v>
          </cell>
          <cell r="EZ252">
            <v>0</v>
          </cell>
          <cell r="FA252">
            <v>0</v>
          </cell>
          <cell r="FB252">
            <v>0</v>
          </cell>
          <cell r="FC252">
            <v>0</v>
          </cell>
          <cell r="FD252">
            <v>0</v>
          </cell>
          <cell r="FE252">
            <v>0</v>
          </cell>
          <cell r="FF252">
            <v>9</v>
          </cell>
          <cell r="FG252">
            <v>0</v>
          </cell>
          <cell r="FH252">
            <v>0</v>
          </cell>
          <cell r="FI252">
            <v>3</v>
          </cell>
          <cell r="FJ252">
            <v>0</v>
          </cell>
          <cell r="FK252">
            <v>3</v>
          </cell>
          <cell r="FL252">
            <v>0</v>
          </cell>
          <cell r="FM252">
            <v>0</v>
          </cell>
          <cell r="FN252">
            <v>6</v>
          </cell>
          <cell r="FO252">
            <v>0</v>
          </cell>
          <cell r="FP252">
            <v>0</v>
          </cell>
          <cell r="FQ252">
            <v>0</v>
          </cell>
          <cell r="FR252">
            <v>0</v>
          </cell>
          <cell r="FS252">
            <v>0</v>
          </cell>
          <cell r="FT252">
            <v>0</v>
          </cell>
          <cell r="FU252">
            <v>0</v>
          </cell>
          <cell r="FV252">
            <v>3</v>
          </cell>
          <cell r="FW252">
            <v>6</v>
          </cell>
          <cell r="FX252">
            <v>0</v>
          </cell>
          <cell r="FY252">
            <v>0</v>
          </cell>
          <cell r="FZ252">
            <v>9</v>
          </cell>
          <cell r="GA252">
            <v>0</v>
          </cell>
          <cell r="GB252">
            <v>9</v>
          </cell>
          <cell r="GC252">
            <v>0</v>
          </cell>
          <cell r="GD252">
            <v>0</v>
          </cell>
          <cell r="GE252">
            <v>3</v>
          </cell>
          <cell r="GF252">
            <v>0</v>
          </cell>
          <cell r="GG252">
            <v>0</v>
          </cell>
          <cell r="GH252">
            <v>3</v>
          </cell>
          <cell r="GI252">
            <v>0</v>
          </cell>
          <cell r="GJ252">
            <v>0</v>
          </cell>
          <cell r="GK252">
            <v>0</v>
          </cell>
          <cell r="GL252">
            <v>0</v>
          </cell>
          <cell r="GM252">
            <v>0</v>
          </cell>
          <cell r="GN252">
            <v>3</v>
          </cell>
          <cell r="GO252">
            <v>0</v>
          </cell>
          <cell r="GP252">
            <v>3</v>
          </cell>
          <cell r="GQ252">
            <v>0</v>
          </cell>
          <cell r="GR252">
            <v>0</v>
          </cell>
          <cell r="GS252">
            <v>3</v>
          </cell>
          <cell r="GT252">
            <v>0</v>
          </cell>
          <cell r="GU252">
            <v>0</v>
          </cell>
          <cell r="GV252">
            <v>0</v>
          </cell>
          <cell r="GW252">
            <v>0</v>
          </cell>
          <cell r="GX252">
            <v>9</v>
          </cell>
          <cell r="GY252">
            <v>0</v>
          </cell>
          <cell r="GZ252">
            <v>3</v>
          </cell>
          <cell r="HA252">
            <v>0</v>
          </cell>
          <cell r="HB252">
            <v>0</v>
          </cell>
          <cell r="HC252">
            <v>0</v>
          </cell>
          <cell r="HD252">
            <v>0</v>
          </cell>
          <cell r="HE252">
            <v>0</v>
          </cell>
          <cell r="HF252">
            <v>0</v>
          </cell>
          <cell r="HG252">
            <v>0</v>
          </cell>
          <cell r="HH252">
            <v>0</v>
          </cell>
          <cell r="HI252">
            <v>6</v>
          </cell>
          <cell r="HJ252">
            <v>0</v>
          </cell>
          <cell r="HK252">
            <v>0</v>
          </cell>
          <cell r="HL252">
            <v>0</v>
          </cell>
          <cell r="HM252">
            <v>0</v>
          </cell>
          <cell r="HN252">
            <v>0</v>
          </cell>
          <cell r="HO252">
            <v>0</v>
          </cell>
          <cell r="HP252">
            <v>0</v>
          </cell>
          <cell r="HQ252">
            <v>0</v>
          </cell>
          <cell r="HR252">
            <v>0</v>
          </cell>
          <cell r="HS252">
            <v>6</v>
          </cell>
          <cell r="HT252">
            <v>0</v>
          </cell>
          <cell r="HU252">
            <v>3</v>
          </cell>
          <cell r="HV252">
            <v>3</v>
          </cell>
          <cell r="HW252">
            <v>0</v>
          </cell>
          <cell r="HX252">
            <v>0</v>
          </cell>
          <cell r="HY252">
            <v>0</v>
          </cell>
          <cell r="HZ252">
            <v>3</v>
          </cell>
          <cell r="IA252">
            <v>0</v>
          </cell>
          <cell r="IB252">
            <v>0</v>
          </cell>
          <cell r="IC252">
            <v>3</v>
          </cell>
          <cell r="ID252">
            <v>6</v>
          </cell>
          <cell r="IE252">
            <v>9</v>
          </cell>
          <cell r="IF252">
            <v>3</v>
          </cell>
          <cell r="IG252">
            <v>3</v>
          </cell>
          <cell r="IH252">
            <v>0</v>
          </cell>
          <cell r="II252">
            <v>0</v>
          </cell>
          <cell r="IJ252">
            <v>3</v>
          </cell>
          <cell r="IK252">
            <v>0</v>
          </cell>
          <cell r="IL252">
            <v>0</v>
          </cell>
          <cell r="IM252">
            <v>0</v>
          </cell>
          <cell r="IN252">
            <v>3</v>
          </cell>
          <cell r="IO252">
            <v>3</v>
          </cell>
          <cell r="IP252">
            <v>3</v>
          </cell>
          <cell r="IQ252">
            <v>0</v>
          </cell>
          <cell r="IR252">
            <v>0</v>
          </cell>
          <cell r="IS252">
            <v>0</v>
          </cell>
          <cell r="IT252">
            <v>6</v>
          </cell>
          <cell r="IU252">
            <v>0</v>
          </cell>
          <cell r="IV252">
            <v>3</v>
          </cell>
          <cell r="IW252">
            <v>0</v>
          </cell>
          <cell r="IX252">
            <v>0</v>
          </cell>
          <cell r="IY252">
            <v>0</v>
          </cell>
          <cell r="IZ252">
            <v>0</v>
          </cell>
          <cell r="JA252">
            <v>0</v>
          </cell>
          <cell r="JB252">
            <v>0</v>
          </cell>
          <cell r="JC252">
            <v>0</v>
          </cell>
          <cell r="JD252">
            <v>9</v>
          </cell>
          <cell r="JE252">
            <v>6</v>
          </cell>
          <cell r="JF252">
            <v>0</v>
          </cell>
          <cell r="JG252">
            <v>0</v>
          </cell>
          <cell r="JH252">
            <v>0</v>
          </cell>
          <cell r="JI252">
            <v>0</v>
          </cell>
          <cell r="JJ252">
            <v>0</v>
          </cell>
          <cell r="JK252">
            <v>0</v>
          </cell>
          <cell r="JL252">
            <v>0</v>
          </cell>
          <cell r="JM252">
            <v>0</v>
          </cell>
          <cell r="JN252">
            <v>0</v>
          </cell>
          <cell r="JO252">
            <v>0</v>
          </cell>
          <cell r="JP252">
            <v>0</v>
          </cell>
          <cell r="JQ252">
            <v>0</v>
          </cell>
          <cell r="JR252">
            <v>3</v>
          </cell>
          <cell r="JS252">
            <v>0</v>
          </cell>
          <cell r="JT252">
            <v>0</v>
          </cell>
          <cell r="JU252">
            <v>3</v>
          </cell>
          <cell r="JV252">
            <v>0</v>
          </cell>
          <cell r="JW252">
            <v>3</v>
          </cell>
          <cell r="JX252">
            <v>3</v>
          </cell>
          <cell r="JY252">
            <v>0</v>
          </cell>
          <cell r="JZ252">
            <v>3</v>
          </cell>
          <cell r="KA252">
            <v>0</v>
          </cell>
          <cell r="KB252">
            <v>0</v>
          </cell>
          <cell r="KC252">
            <v>0</v>
          </cell>
          <cell r="KD252">
            <v>0</v>
          </cell>
          <cell r="KE252">
            <v>3</v>
          </cell>
          <cell r="KF252">
            <v>0</v>
          </cell>
          <cell r="KG252">
            <v>0</v>
          </cell>
          <cell r="KH252">
            <v>0</v>
          </cell>
          <cell r="KI252">
            <v>0</v>
          </cell>
          <cell r="KJ252">
            <v>0</v>
          </cell>
          <cell r="KK252">
            <v>0</v>
          </cell>
          <cell r="KL252">
            <v>0</v>
          </cell>
          <cell r="KM252">
            <v>0</v>
          </cell>
          <cell r="KN252">
            <v>0</v>
          </cell>
          <cell r="KO252">
            <v>0</v>
          </cell>
          <cell r="KP252">
            <v>0</v>
          </cell>
          <cell r="KQ252">
            <v>0</v>
          </cell>
          <cell r="KR252">
            <v>0</v>
          </cell>
          <cell r="KS252">
            <v>0</v>
          </cell>
          <cell r="KT252">
            <v>0</v>
          </cell>
          <cell r="KU252">
            <v>0</v>
          </cell>
          <cell r="KV252">
            <v>3</v>
          </cell>
          <cell r="KW252">
            <v>0</v>
          </cell>
          <cell r="KX252">
            <v>0</v>
          </cell>
          <cell r="KY252">
            <v>0</v>
          </cell>
          <cell r="KZ252">
            <v>0</v>
          </cell>
          <cell r="LA252">
            <v>0</v>
          </cell>
          <cell r="LB252">
            <v>0</v>
          </cell>
          <cell r="LC252">
            <v>0</v>
          </cell>
          <cell r="LD252">
            <v>0</v>
          </cell>
          <cell r="LE252">
            <v>0</v>
          </cell>
          <cell r="LF252">
            <v>0</v>
          </cell>
          <cell r="LG252">
            <v>9</v>
          </cell>
          <cell r="LH252">
            <v>0</v>
          </cell>
          <cell r="LI252">
            <v>0</v>
          </cell>
          <cell r="LJ252">
            <v>3</v>
          </cell>
          <cell r="LK252">
            <v>3</v>
          </cell>
          <cell r="LL252">
            <v>0</v>
          </cell>
          <cell r="LM252">
            <v>0</v>
          </cell>
          <cell r="LN252">
            <v>0</v>
          </cell>
          <cell r="LO252">
            <v>0</v>
          </cell>
          <cell r="LP252">
            <v>0</v>
          </cell>
          <cell r="LQ252">
            <v>3</v>
          </cell>
          <cell r="LR252">
            <v>0</v>
          </cell>
          <cell r="LS252">
            <v>0</v>
          </cell>
          <cell r="LT252">
            <v>0</v>
          </cell>
          <cell r="LU252">
            <v>0</v>
          </cell>
          <cell r="LV252">
            <v>0</v>
          </cell>
          <cell r="LW252">
            <v>0</v>
          </cell>
          <cell r="LX252">
            <v>0</v>
          </cell>
          <cell r="LY252">
            <v>0</v>
          </cell>
          <cell r="LZ252">
            <v>0</v>
          </cell>
          <cell r="MA252">
            <v>0</v>
          </cell>
          <cell r="MB252">
            <v>0</v>
          </cell>
          <cell r="MC252">
            <v>0</v>
          </cell>
          <cell r="MD252">
            <v>0</v>
          </cell>
          <cell r="ME252">
            <v>0</v>
          </cell>
          <cell r="MF252">
            <v>0</v>
          </cell>
          <cell r="MG252">
            <v>0</v>
          </cell>
          <cell r="MH252">
            <v>0</v>
          </cell>
          <cell r="MI252">
            <v>0</v>
          </cell>
          <cell r="MJ252">
            <v>0</v>
          </cell>
          <cell r="MK252">
            <v>0</v>
          </cell>
          <cell r="ML252">
            <v>0</v>
          </cell>
          <cell r="MM252">
            <v>0</v>
          </cell>
          <cell r="MN252">
            <v>0</v>
          </cell>
          <cell r="MO252">
            <v>0</v>
          </cell>
          <cell r="MP252">
            <v>0</v>
          </cell>
          <cell r="MQ252">
            <v>0</v>
          </cell>
          <cell r="MR252">
            <v>0</v>
          </cell>
          <cell r="MS252">
            <v>0</v>
          </cell>
          <cell r="MT252">
            <v>0</v>
          </cell>
          <cell r="MU252">
            <v>0</v>
          </cell>
          <cell r="MV252">
            <v>0</v>
          </cell>
          <cell r="MW252">
            <v>0</v>
          </cell>
          <cell r="MX252">
            <v>0</v>
          </cell>
          <cell r="MY252">
            <v>0</v>
          </cell>
          <cell r="MZ252">
            <v>0</v>
          </cell>
          <cell r="NA252">
            <v>0</v>
          </cell>
          <cell r="NB252">
            <v>0</v>
          </cell>
          <cell r="NC252">
            <v>0</v>
          </cell>
          <cell r="ND252">
            <v>0</v>
          </cell>
          <cell r="NE252">
            <v>0</v>
          </cell>
          <cell r="NF252">
            <v>0</v>
          </cell>
          <cell r="NG252">
            <v>0</v>
          </cell>
          <cell r="NH252">
            <v>0</v>
          </cell>
          <cell r="NI252">
            <v>0</v>
          </cell>
          <cell r="NJ252">
            <v>0</v>
          </cell>
          <cell r="NK252">
            <v>0</v>
          </cell>
          <cell r="NL252">
            <v>0</v>
          </cell>
          <cell r="NM252">
            <v>0</v>
          </cell>
          <cell r="NN252">
            <v>0</v>
          </cell>
          <cell r="NO252">
            <v>0</v>
          </cell>
          <cell r="NP252">
            <v>0</v>
          </cell>
          <cell r="NQ252">
            <v>0</v>
          </cell>
          <cell r="NR252">
            <v>0</v>
          </cell>
          <cell r="NS252">
            <v>0</v>
          </cell>
          <cell r="NT252">
            <v>0</v>
          </cell>
          <cell r="NU252">
            <v>0</v>
          </cell>
          <cell r="NV252">
            <v>0</v>
          </cell>
          <cell r="NW252">
            <v>0</v>
          </cell>
          <cell r="NX252">
            <v>0</v>
          </cell>
          <cell r="NY252">
            <v>0</v>
          </cell>
          <cell r="NZ252">
            <v>0</v>
          </cell>
          <cell r="OA252">
            <v>0</v>
          </cell>
          <cell r="OB252">
            <v>0</v>
          </cell>
          <cell r="OC252">
            <v>0</v>
          </cell>
          <cell r="OD252">
            <v>0</v>
          </cell>
          <cell r="OE252">
            <v>0</v>
          </cell>
          <cell r="OF252">
            <v>0</v>
          </cell>
          <cell r="OG252">
            <v>0</v>
          </cell>
          <cell r="OH252">
            <v>0</v>
          </cell>
          <cell r="OI252">
            <v>3</v>
          </cell>
          <cell r="OJ252">
            <v>0</v>
          </cell>
          <cell r="OK252">
            <v>0</v>
          </cell>
          <cell r="OL252">
            <v>0</v>
          </cell>
          <cell r="OM252">
            <v>0</v>
          </cell>
          <cell r="ON252">
            <v>0</v>
          </cell>
          <cell r="OO252">
            <v>0</v>
          </cell>
          <cell r="OP252">
            <v>0</v>
          </cell>
          <cell r="OQ252">
            <v>0</v>
          </cell>
          <cell r="OR252">
            <v>0</v>
          </cell>
          <cell r="OS252">
            <v>0</v>
          </cell>
          <cell r="OT252">
            <v>0</v>
          </cell>
          <cell r="OU252">
            <v>0</v>
          </cell>
          <cell r="OV252">
            <v>0</v>
          </cell>
          <cell r="OW252">
            <v>0</v>
          </cell>
          <cell r="OX252">
            <v>0</v>
          </cell>
          <cell r="OY252">
            <v>0</v>
          </cell>
          <cell r="OZ252">
            <v>0</v>
          </cell>
          <cell r="PA252">
            <v>0</v>
          </cell>
          <cell r="PB252">
            <v>0</v>
          </cell>
          <cell r="PC252">
            <v>0</v>
          </cell>
          <cell r="PD252">
            <v>3</v>
          </cell>
          <cell r="PE252">
            <v>6</v>
          </cell>
          <cell r="PF252">
            <v>0</v>
          </cell>
          <cell r="PG252">
            <v>0</v>
          </cell>
          <cell r="PH252">
            <v>3</v>
          </cell>
          <cell r="PI252">
            <v>0</v>
          </cell>
          <cell r="PJ252">
            <v>3</v>
          </cell>
          <cell r="PK252">
            <v>0</v>
          </cell>
          <cell r="PL252">
            <v>0</v>
          </cell>
          <cell r="PM252">
            <v>0</v>
          </cell>
          <cell r="PN252">
            <v>0</v>
          </cell>
          <cell r="PO252">
            <v>0</v>
          </cell>
          <cell r="PP252">
            <v>0</v>
          </cell>
          <cell r="PQ252">
            <v>0</v>
          </cell>
          <cell r="PR252">
            <v>0</v>
          </cell>
          <cell r="PS252">
            <v>0</v>
          </cell>
          <cell r="PT252">
            <v>0</v>
          </cell>
          <cell r="PU252">
            <v>0</v>
          </cell>
          <cell r="PV252">
            <v>0</v>
          </cell>
          <cell r="PW252">
            <v>0</v>
          </cell>
          <cell r="PX252">
            <v>3</v>
          </cell>
          <cell r="PY252">
            <v>0</v>
          </cell>
          <cell r="PZ252">
            <v>6</v>
          </cell>
          <cell r="QA252">
            <v>0</v>
          </cell>
          <cell r="QB252">
            <v>0</v>
          </cell>
          <cell r="QC252">
            <v>0</v>
          </cell>
          <cell r="QD252">
            <v>3</v>
          </cell>
          <cell r="QE252">
            <v>0</v>
          </cell>
          <cell r="QF252">
            <v>0</v>
          </cell>
          <cell r="QG252">
            <v>0</v>
          </cell>
          <cell r="QH252">
            <v>0</v>
          </cell>
          <cell r="QI252">
            <v>3</v>
          </cell>
          <cell r="QJ252">
            <v>0</v>
          </cell>
          <cell r="QK252">
            <v>0</v>
          </cell>
          <cell r="QL252">
            <v>0</v>
          </cell>
          <cell r="QM252">
            <v>6</v>
          </cell>
          <cell r="QN252">
            <v>0</v>
          </cell>
          <cell r="QO252">
            <v>3</v>
          </cell>
          <cell r="QP252">
            <v>0</v>
          </cell>
          <cell r="QQ252">
            <v>0</v>
          </cell>
          <cell r="QR252">
            <v>3</v>
          </cell>
          <cell r="QS252">
            <v>3</v>
          </cell>
          <cell r="QT252">
            <v>9</v>
          </cell>
          <cell r="QU252">
            <v>0</v>
          </cell>
          <cell r="QV252">
            <v>0</v>
          </cell>
          <cell r="QW252">
            <v>3</v>
          </cell>
          <cell r="QX252">
            <v>0</v>
          </cell>
          <cell r="QY252">
            <v>0</v>
          </cell>
          <cell r="QZ252">
            <v>0</v>
          </cell>
          <cell r="RA252">
            <v>3</v>
          </cell>
          <cell r="RB252">
            <v>0</v>
          </cell>
          <cell r="RC252">
            <v>0</v>
          </cell>
          <cell r="RD252">
            <v>0</v>
          </cell>
          <cell r="RE252">
            <v>6</v>
          </cell>
          <cell r="RF252">
            <v>0</v>
          </cell>
          <cell r="RG252">
            <v>3</v>
          </cell>
          <cell r="RH252">
            <v>0</v>
          </cell>
          <cell r="RI252">
            <v>0</v>
          </cell>
          <cell r="RJ252">
            <v>0</v>
          </cell>
          <cell r="RK252">
            <v>0</v>
          </cell>
          <cell r="RL252">
            <v>0</v>
          </cell>
          <cell r="RM252">
            <v>0</v>
          </cell>
          <cell r="RN252">
            <v>0</v>
          </cell>
          <cell r="RO252">
            <v>0</v>
          </cell>
          <cell r="RP252">
            <v>0</v>
          </cell>
          <cell r="RQ252">
            <v>0</v>
          </cell>
          <cell r="RR252">
            <v>0</v>
          </cell>
          <cell r="RS252">
            <v>0</v>
          </cell>
          <cell r="RT252">
            <v>0</v>
          </cell>
          <cell r="RU252">
            <v>0</v>
          </cell>
          <cell r="RV252">
            <v>0</v>
          </cell>
          <cell r="RW252">
            <v>0</v>
          </cell>
          <cell r="RX252">
            <v>0</v>
          </cell>
          <cell r="RY252">
            <v>0</v>
          </cell>
          <cell r="RZ252">
            <v>0</v>
          </cell>
          <cell r="SA252">
            <v>0</v>
          </cell>
          <cell r="SB252">
            <v>0</v>
          </cell>
          <cell r="SC252">
            <v>0</v>
          </cell>
          <cell r="SD252">
            <v>0</v>
          </cell>
          <cell r="SE252">
            <v>0</v>
          </cell>
          <cell r="SF252">
            <v>0</v>
          </cell>
          <cell r="SG252">
            <v>0</v>
          </cell>
          <cell r="SH252">
            <v>0</v>
          </cell>
          <cell r="SI252">
            <v>0</v>
          </cell>
          <cell r="SJ252">
            <v>0</v>
          </cell>
          <cell r="SK252">
            <v>0</v>
          </cell>
          <cell r="SL252">
            <v>0</v>
          </cell>
          <cell r="SM252">
            <v>0</v>
          </cell>
          <cell r="SN252">
            <v>0</v>
          </cell>
          <cell r="SO252">
            <v>0</v>
          </cell>
          <cell r="SP252">
            <v>0</v>
          </cell>
          <cell r="SQ252">
            <v>0</v>
          </cell>
          <cell r="SR252">
            <v>0</v>
          </cell>
          <cell r="SS252">
            <v>0</v>
          </cell>
          <cell r="ST252">
            <v>0</v>
          </cell>
          <cell r="SU252">
            <v>0</v>
          </cell>
          <cell r="SV252">
            <v>0</v>
          </cell>
          <cell r="SW252">
            <v>0</v>
          </cell>
          <cell r="SX252">
            <v>0</v>
          </cell>
          <cell r="SY252">
            <v>3</v>
          </cell>
          <cell r="SZ252">
            <v>3</v>
          </cell>
          <cell r="TA252">
            <v>0</v>
          </cell>
          <cell r="TB252">
            <v>0</v>
          </cell>
          <cell r="TC252">
            <v>0</v>
          </cell>
          <cell r="TD252">
            <v>3</v>
          </cell>
          <cell r="TE252">
            <v>0</v>
          </cell>
          <cell r="TF252">
            <v>0</v>
          </cell>
          <cell r="TG252">
            <v>3</v>
          </cell>
          <cell r="TH252">
            <v>0</v>
          </cell>
          <cell r="TI252">
            <v>0</v>
          </cell>
          <cell r="TJ252">
            <v>3</v>
          </cell>
          <cell r="TK252">
            <v>0</v>
          </cell>
          <cell r="TL252">
            <v>0</v>
          </cell>
          <cell r="TM252">
            <v>3</v>
          </cell>
          <cell r="TN252">
            <v>0</v>
          </cell>
          <cell r="TO252">
            <v>0</v>
          </cell>
          <cell r="TP252">
            <v>6</v>
          </cell>
          <cell r="TQ252">
            <v>0</v>
          </cell>
          <cell r="TR252">
            <v>6</v>
          </cell>
          <cell r="TS252">
            <v>0</v>
          </cell>
          <cell r="TT252">
            <v>0</v>
          </cell>
          <cell r="TU252">
            <v>0</v>
          </cell>
          <cell r="TV252">
            <v>0</v>
          </cell>
          <cell r="TW252">
            <v>0</v>
          </cell>
          <cell r="TX252">
            <v>3</v>
          </cell>
          <cell r="TY252">
            <v>0</v>
          </cell>
          <cell r="TZ252">
            <v>0</v>
          </cell>
          <cell r="UA252">
            <v>0</v>
          </cell>
          <cell r="UB252">
            <v>0</v>
          </cell>
          <cell r="UC252">
            <v>0</v>
          </cell>
          <cell r="UD252">
            <v>0</v>
          </cell>
          <cell r="UE252">
            <v>3</v>
          </cell>
          <cell r="UF252">
            <v>0</v>
          </cell>
          <cell r="UG252">
            <v>3</v>
          </cell>
          <cell r="UH252">
            <v>3</v>
          </cell>
          <cell r="UI252">
            <v>0</v>
          </cell>
          <cell r="UJ252">
            <v>3</v>
          </cell>
          <cell r="UK252">
            <v>0</v>
          </cell>
          <cell r="UL252">
            <v>0</v>
          </cell>
          <cell r="UM252">
            <v>0</v>
          </cell>
          <cell r="UN252">
            <v>0</v>
          </cell>
          <cell r="UO252"/>
          <cell r="UP252">
            <v>0</v>
          </cell>
          <cell r="UQ252">
            <v>0</v>
          </cell>
          <cell r="UR252">
            <v>3</v>
          </cell>
          <cell r="US252">
            <v>0</v>
          </cell>
          <cell r="UT252">
            <v>0</v>
          </cell>
          <cell r="UU252">
            <v>0</v>
          </cell>
          <cell r="UV252">
            <v>0</v>
          </cell>
          <cell r="UW252">
            <v>0</v>
          </cell>
          <cell r="UX252">
            <v>0</v>
          </cell>
          <cell r="UY252">
            <v>3</v>
          </cell>
          <cell r="UZ252">
            <v>0</v>
          </cell>
          <cell r="VA252">
            <v>0</v>
          </cell>
          <cell r="VB252">
            <v>0</v>
          </cell>
          <cell r="VC252">
            <v>0</v>
          </cell>
          <cell r="VD252">
            <v>0</v>
          </cell>
          <cell r="VE252">
            <v>0</v>
          </cell>
          <cell r="VF252">
            <v>0</v>
          </cell>
          <cell r="VG252">
            <v>0</v>
          </cell>
          <cell r="VH252">
            <v>3</v>
          </cell>
          <cell r="VI252">
            <v>3</v>
          </cell>
          <cell r="VJ252">
            <v>0</v>
          </cell>
          <cell r="VK252">
            <v>9</v>
          </cell>
          <cell r="VL252">
            <v>0</v>
          </cell>
          <cell r="VM252">
            <v>0</v>
          </cell>
          <cell r="VN252">
            <v>0</v>
          </cell>
          <cell r="VO252">
            <v>0</v>
          </cell>
          <cell r="VP252">
            <v>0</v>
          </cell>
          <cell r="VQ252">
            <v>0</v>
          </cell>
          <cell r="VR252">
            <v>0</v>
          </cell>
          <cell r="VS252">
            <v>0</v>
          </cell>
          <cell r="VT252">
            <v>0</v>
          </cell>
          <cell r="VU252">
            <v>0</v>
          </cell>
          <cell r="VV252">
            <v>0</v>
          </cell>
          <cell r="VW252">
            <v>0</v>
          </cell>
          <cell r="VX252">
            <v>0</v>
          </cell>
          <cell r="VY252">
            <v>0</v>
          </cell>
          <cell r="VZ252">
            <v>0</v>
          </cell>
          <cell r="WA252">
            <v>0</v>
          </cell>
          <cell r="WB252">
            <v>0</v>
          </cell>
          <cell r="WC252">
            <v>0</v>
          </cell>
          <cell r="WD252">
            <v>0</v>
          </cell>
          <cell r="WE252">
            <v>0</v>
          </cell>
          <cell r="WF252">
            <v>0</v>
          </cell>
          <cell r="WG252">
            <v>0</v>
          </cell>
          <cell r="WH252">
            <v>0</v>
          </cell>
          <cell r="WI252">
            <v>0</v>
          </cell>
          <cell r="WJ252">
            <v>0</v>
          </cell>
          <cell r="WK252">
            <v>0</v>
          </cell>
          <cell r="WL252">
            <v>0</v>
          </cell>
          <cell r="WM252">
            <v>0</v>
          </cell>
          <cell r="WN252">
            <v>0</v>
          </cell>
          <cell r="WO252">
            <v>0</v>
          </cell>
          <cell r="WP252">
            <v>0</v>
          </cell>
          <cell r="WQ252">
            <v>0</v>
          </cell>
          <cell r="WR252">
            <v>0</v>
          </cell>
          <cell r="WS252">
            <v>0</v>
          </cell>
          <cell r="WT252">
            <v>0</v>
          </cell>
          <cell r="WU252">
            <v>0</v>
          </cell>
          <cell r="WV252">
            <v>6</v>
          </cell>
          <cell r="WW252">
            <v>0</v>
          </cell>
          <cell r="WX252">
            <v>0</v>
          </cell>
          <cell r="WY252">
            <v>0</v>
          </cell>
          <cell r="WZ252">
            <v>0</v>
          </cell>
          <cell r="XA252">
            <v>0</v>
          </cell>
          <cell r="XB252">
            <v>0</v>
          </cell>
          <cell r="XC252">
            <v>0</v>
          </cell>
          <cell r="XD252">
            <v>0</v>
          </cell>
          <cell r="XE252">
            <v>0</v>
          </cell>
          <cell r="XF252">
            <v>0</v>
          </cell>
          <cell r="XG252">
            <v>0</v>
          </cell>
          <cell r="XH252">
            <v>0</v>
          </cell>
          <cell r="XI252">
            <v>0</v>
          </cell>
          <cell r="XJ252">
            <v>0</v>
          </cell>
          <cell r="XK252">
            <v>0</v>
          </cell>
          <cell r="XL252">
            <v>0</v>
          </cell>
          <cell r="XM252">
            <v>0</v>
          </cell>
          <cell r="XN252">
            <v>0</v>
          </cell>
          <cell r="XO252">
            <v>0</v>
          </cell>
          <cell r="XP252">
            <v>0</v>
          </cell>
          <cell r="XQ252">
            <v>0</v>
          </cell>
          <cell r="XR252">
            <v>0</v>
          </cell>
          <cell r="XS252">
            <v>0</v>
          </cell>
          <cell r="XT252">
            <v>0</v>
          </cell>
          <cell r="XU252">
            <v>0</v>
          </cell>
          <cell r="XV252"/>
        </row>
        <row r="253">
          <cell r="E253">
            <v>3</v>
          </cell>
          <cell r="F253">
            <v>6</v>
          </cell>
          <cell r="G253">
            <v>6</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3</v>
          </cell>
          <cell r="Z253">
            <v>0</v>
          </cell>
          <cell r="AA253">
            <v>0</v>
          </cell>
          <cell r="AB253">
            <v>0</v>
          </cell>
          <cell r="AC253">
            <v>0</v>
          </cell>
          <cell r="AD253">
            <v>0</v>
          </cell>
          <cell r="AE253">
            <v>0</v>
          </cell>
          <cell r="AF253">
            <v>3</v>
          </cell>
          <cell r="AG253">
            <v>0</v>
          </cell>
          <cell r="AH253">
            <v>0</v>
          </cell>
          <cell r="AI253">
            <v>0</v>
          </cell>
          <cell r="AJ253">
            <v>0</v>
          </cell>
          <cell r="AK253">
            <v>0</v>
          </cell>
          <cell r="AL253">
            <v>6</v>
          </cell>
          <cell r="AM253">
            <v>0</v>
          </cell>
          <cell r="AN253">
            <v>0</v>
          </cell>
          <cell r="AO253">
            <v>0</v>
          </cell>
          <cell r="AP253">
            <v>0</v>
          </cell>
          <cell r="AQ253">
            <v>0</v>
          </cell>
          <cell r="AR253">
            <v>0</v>
          </cell>
          <cell r="AS253">
            <v>0</v>
          </cell>
          <cell r="AT253">
            <v>0</v>
          </cell>
          <cell r="AU253">
            <v>3</v>
          </cell>
          <cell r="AV253">
            <v>0</v>
          </cell>
          <cell r="AW253">
            <v>0</v>
          </cell>
          <cell r="AX253">
            <v>0</v>
          </cell>
          <cell r="AY253">
            <v>6</v>
          </cell>
          <cell r="AZ253">
            <v>3</v>
          </cell>
          <cell r="BA253">
            <v>0</v>
          </cell>
          <cell r="BB253">
            <v>3</v>
          </cell>
          <cell r="BC253">
            <v>0</v>
          </cell>
          <cell r="BD253">
            <v>0</v>
          </cell>
          <cell r="BE253">
            <v>0</v>
          </cell>
          <cell r="BF253">
            <v>0</v>
          </cell>
          <cell r="BG253">
            <v>0</v>
          </cell>
          <cell r="BH253">
            <v>3</v>
          </cell>
          <cell r="BI253">
            <v>0</v>
          </cell>
          <cell r="BJ253">
            <v>0</v>
          </cell>
          <cell r="BK253">
            <v>3</v>
          </cell>
          <cell r="BL253">
            <v>0</v>
          </cell>
          <cell r="BM253">
            <v>0</v>
          </cell>
          <cell r="BN253">
            <v>0</v>
          </cell>
          <cell r="BO253">
            <v>0</v>
          </cell>
          <cell r="BP253">
            <v>0</v>
          </cell>
          <cell r="BQ253">
            <v>0</v>
          </cell>
          <cell r="BR253">
            <v>0</v>
          </cell>
          <cell r="BS253">
            <v>0</v>
          </cell>
          <cell r="BT253">
            <v>0</v>
          </cell>
          <cell r="BU253">
            <v>0</v>
          </cell>
          <cell r="BV253">
            <v>3</v>
          </cell>
          <cell r="BW253">
            <v>0</v>
          </cell>
          <cell r="BX253">
            <v>0</v>
          </cell>
          <cell r="BY253">
            <v>0</v>
          </cell>
          <cell r="BZ253">
            <v>0</v>
          </cell>
          <cell r="CA253">
            <v>0</v>
          </cell>
          <cell r="CB253">
            <v>0</v>
          </cell>
          <cell r="CC253">
            <v>0</v>
          </cell>
          <cell r="CD253">
            <v>0</v>
          </cell>
          <cell r="CE253">
            <v>0</v>
          </cell>
          <cell r="CF253">
            <v>0</v>
          </cell>
          <cell r="CG253">
            <v>0</v>
          </cell>
          <cell r="CH253">
            <v>0</v>
          </cell>
          <cell r="CI253">
            <v>0</v>
          </cell>
          <cell r="CJ253">
            <v>0</v>
          </cell>
          <cell r="CK253">
            <v>0</v>
          </cell>
          <cell r="CL253">
            <v>0</v>
          </cell>
          <cell r="CM253">
            <v>0</v>
          </cell>
          <cell r="CN253">
            <v>0</v>
          </cell>
          <cell r="CO253">
            <v>0</v>
          </cell>
          <cell r="CP253">
            <v>0</v>
          </cell>
          <cell r="CQ253">
            <v>0</v>
          </cell>
          <cell r="CR253">
            <v>0</v>
          </cell>
          <cell r="CS253">
            <v>0</v>
          </cell>
          <cell r="CT253">
            <v>0</v>
          </cell>
          <cell r="CU253">
            <v>0</v>
          </cell>
          <cell r="CV253">
            <v>0</v>
          </cell>
          <cell r="CW253">
            <v>0</v>
          </cell>
          <cell r="CX253">
            <v>0</v>
          </cell>
          <cell r="CY253">
            <v>0</v>
          </cell>
          <cell r="CZ253">
            <v>0</v>
          </cell>
          <cell r="DA253">
            <v>0</v>
          </cell>
          <cell r="DB253">
            <v>0</v>
          </cell>
          <cell r="DC253">
            <v>0</v>
          </cell>
          <cell r="DD253">
            <v>0</v>
          </cell>
          <cell r="DE253">
            <v>0</v>
          </cell>
          <cell r="DF253">
            <v>0</v>
          </cell>
          <cell r="DG253">
            <v>0</v>
          </cell>
          <cell r="DH253">
            <v>0</v>
          </cell>
          <cell r="DI253">
            <v>0</v>
          </cell>
          <cell r="DJ253">
            <v>0</v>
          </cell>
          <cell r="DK253">
            <v>0</v>
          </cell>
          <cell r="DL253">
            <v>0</v>
          </cell>
          <cell r="DM253">
            <v>0</v>
          </cell>
          <cell r="DN253">
            <v>0</v>
          </cell>
          <cell r="DO253">
            <v>0</v>
          </cell>
          <cell r="DP253">
            <v>0</v>
          </cell>
          <cell r="DQ253">
            <v>0</v>
          </cell>
          <cell r="DR253">
            <v>0</v>
          </cell>
          <cell r="DS253">
            <v>0</v>
          </cell>
          <cell r="DT253">
            <v>0</v>
          </cell>
          <cell r="DU253">
            <v>0</v>
          </cell>
          <cell r="DV253">
            <v>0</v>
          </cell>
          <cell r="DW253">
            <v>0</v>
          </cell>
          <cell r="DX253">
            <v>0</v>
          </cell>
          <cell r="DY253">
            <v>0</v>
          </cell>
          <cell r="DZ253">
            <v>0</v>
          </cell>
          <cell r="EA253">
            <v>0</v>
          </cell>
          <cell r="EB253">
            <v>0</v>
          </cell>
          <cell r="EC253">
            <v>0</v>
          </cell>
          <cell r="ED253">
            <v>0</v>
          </cell>
          <cell r="EE253">
            <v>0</v>
          </cell>
          <cell r="EF253">
            <v>0</v>
          </cell>
          <cell r="EG253">
            <v>0</v>
          </cell>
          <cell r="EH253">
            <v>0</v>
          </cell>
          <cell r="EI253">
            <v>0</v>
          </cell>
          <cell r="EJ253">
            <v>0</v>
          </cell>
          <cell r="EK253">
            <v>0</v>
          </cell>
          <cell r="EL253">
            <v>0</v>
          </cell>
          <cell r="EM253">
            <v>0</v>
          </cell>
          <cell r="EN253">
            <v>0</v>
          </cell>
          <cell r="EO253">
            <v>0</v>
          </cell>
          <cell r="EP253">
            <v>0</v>
          </cell>
          <cell r="EQ253">
            <v>0</v>
          </cell>
          <cell r="ER253">
            <v>0</v>
          </cell>
          <cell r="ES253">
            <v>0</v>
          </cell>
          <cell r="ET253">
            <v>0</v>
          </cell>
          <cell r="EU253">
            <v>0</v>
          </cell>
          <cell r="EV253">
            <v>0</v>
          </cell>
          <cell r="EW253">
            <v>0</v>
          </cell>
          <cell r="EX253">
            <v>0</v>
          </cell>
          <cell r="EY253">
            <v>0</v>
          </cell>
          <cell r="EZ253">
            <v>0</v>
          </cell>
          <cell r="FA253">
            <v>0</v>
          </cell>
          <cell r="FB253">
            <v>0</v>
          </cell>
          <cell r="FC253">
            <v>0</v>
          </cell>
          <cell r="FD253">
            <v>0</v>
          </cell>
          <cell r="FE253">
            <v>0</v>
          </cell>
          <cell r="FF253">
            <v>0</v>
          </cell>
          <cell r="FG253">
            <v>0</v>
          </cell>
          <cell r="FH253">
            <v>0</v>
          </cell>
          <cell r="FI253">
            <v>0</v>
          </cell>
          <cell r="FJ253">
            <v>0</v>
          </cell>
          <cell r="FK253">
            <v>0</v>
          </cell>
          <cell r="FL253">
            <v>0</v>
          </cell>
          <cell r="FM253">
            <v>0</v>
          </cell>
          <cell r="FN253">
            <v>0</v>
          </cell>
          <cell r="FO253">
            <v>0</v>
          </cell>
          <cell r="FP253">
            <v>0</v>
          </cell>
          <cell r="FQ253">
            <v>0</v>
          </cell>
          <cell r="FR253">
            <v>0</v>
          </cell>
          <cell r="FS253">
            <v>3</v>
          </cell>
          <cell r="FT253">
            <v>0</v>
          </cell>
          <cell r="FU253">
            <v>0</v>
          </cell>
          <cell r="FV253">
            <v>12</v>
          </cell>
          <cell r="FW253">
            <v>0</v>
          </cell>
          <cell r="FX253">
            <v>0</v>
          </cell>
          <cell r="FY253">
            <v>0</v>
          </cell>
          <cell r="FZ253">
            <v>0</v>
          </cell>
          <cell r="GA253">
            <v>0</v>
          </cell>
          <cell r="GB253">
            <v>3</v>
          </cell>
          <cell r="GC253">
            <v>0</v>
          </cell>
          <cell r="GD253">
            <v>0</v>
          </cell>
          <cell r="GE253">
            <v>9</v>
          </cell>
          <cell r="GF253">
            <v>0</v>
          </cell>
          <cell r="GG253">
            <v>0</v>
          </cell>
          <cell r="GH253">
            <v>0</v>
          </cell>
          <cell r="GI253">
            <v>0</v>
          </cell>
          <cell r="GJ253">
            <v>0</v>
          </cell>
          <cell r="GK253">
            <v>0</v>
          </cell>
          <cell r="GL253">
            <v>0</v>
          </cell>
          <cell r="GM253">
            <v>0</v>
          </cell>
          <cell r="GN253">
            <v>0</v>
          </cell>
          <cell r="GO253">
            <v>0</v>
          </cell>
          <cell r="GP253">
            <v>0</v>
          </cell>
          <cell r="GQ253">
            <v>0</v>
          </cell>
          <cell r="GR253">
            <v>0</v>
          </cell>
          <cell r="GS253">
            <v>0</v>
          </cell>
          <cell r="GT253">
            <v>0</v>
          </cell>
          <cell r="GU253">
            <v>0</v>
          </cell>
          <cell r="GV253">
            <v>3</v>
          </cell>
          <cell r="GW253">
            <v>0</v>
          </cell>
          <cell r="GX253">
            <v>0</v>
          </cell>
          <cell r="GY253">
            <v>0</v>
          </cell>
          <cell r="GZ253">
            <v>0</v>
          </cell>
          <cell r="HA253">
            <v>0</v>
          </cell>
          <cell r="HB253">
            <v>0</v>
          </cell>
          <cell r="HC253">
            <v>0</v>
          </cell>
          <cell r="HD253">
            <v>0</v>
          </cell>
          <cell r="HE253">
            <v>0</v>
          </cell>
          <cell r="HF253">
            <v>0</v>
          </cell>
          <cell r="HG253">
            <v>0</v>
          </cell>
          <cell r="HH253">
            <v>0</v>
          </cell>
          <cell r="HI253">
            <v>0</v>
          </cell>
          <cell r="HJ253">
            <v>0</v>
          </cell>
          <cell r="HK253">
            <v>0</v>
          </cell>
          <cell r="HL253">
            <v>0</v>
          </cell>
          <cell r="HM253">
            <v>0</v>
          </cell>
          <cell r="HN253">
            <v>3</v>
          </cell>
          <cell r="HO253">
            <v>0</v>
          </cell>
          <cell r="HP253">
            <v>0</v>
          </cell>
          <cell r="HQ253">
            <v>0</v>
          </cell>
          <cell r="HR253">
            <v>3</v>
          </cell>
          <cell r="HS253">
            <v>0</v>
          </cell>
          <cell r="HT253">
            <v>0</v>
          </cell>
          <cell r="HU253">
            <v>6</v>
          </cell>
          <cell r="HV253">
            <v>0</v>
          </cell>
          <cell r="HW253">
            <v>0</v>
          </cell>
          <cell r="HX253">
            <v>3</v>
          </cell>
          <cell r="HY253">
            <v>0</v>
          </cell>
          <cell r="HZ253">
            <v>0</v>
          </cell>
          <cell r="IA253">
            <v>0</v>
          </cell>
          <cell r="IB253">
            <v>0</v>
          </cell>
          <cell r="IC253">
            <v>0</v>
          </cell>
          <cell r="ID253">
            <v>3</v>
          </cell>
          <cell r="IE253">
            <v>3</v>
          </cell>
          <cell r="IF253">
            <v>3</v>
          </cell>
          <cell r="IG253">
            <v>0</v>
          </cell>
          <cell r="IH253">
            <v>0</v>
          </cell>
          <cell r="II253">
            <v>0</v>
          </cell>
          <cell r="IJ253">
            <v>0</v>
          </cell>
          <cell r="IK253">
            <v>0</v>
          </cell>
          <cell r="IL253">
            <v>3</v>
          </cell>
          <cell r="IM253">
            <v>0</v>
          </cell>
          <cell r="IN253">
            <v>0</v>
          </cell>
          <cell r="IO253">
            <v>0</v>
          </cell>
          <cell r="IP253">
            <v>3</v>
          </cell>
          <cell r="IQ253">
            <v>0</v>
          </cell>
          <cell r="IR253">
            <v>0</v>
          </cell>
          <cell r="IS253">
            <v>0</v>
          </cell>
          <cell r="IT253">
            <v>0</v>
          </cell>
          <cell r="IU253">
            <v>3</v>
          </cell>
          <cell r="IV253">
            <v>3</v>
          </cell>
          <cell r="IW253">
            <v>0</v>
          </cell>
          <cell r="IX253">
            <v>0</v>
          </cell>
          <cell r="IY253">
            <v>0</v>
          </cell>
          <cell r="IZ253">
            <v>0</v>
          </cell>
          <cell r="JA253">
            <v>3</v>
          </cell>
          <cell r="JB253">
            <v>3</v>
          </cell>
          <cell r="JC253">
            <v>0</v>
          </cell>
          <cell r="JD253">
            <v>0</v>
          </cell>
          <cell r="JE253">
            <v>0</v>
          </cell>
          <cell r="JF253">
            <v>0</v>
          </cell>
          <cell r="JG253">
            <v>0</v>
          </cell>
          <cell r="JH253">
            <v>0</v>
          </cell>
          <cell r="JI253">
            <v>0</v>
          </cell>
          <cell r="JJ253">
            <v>0</v>
          </cell>
          <cell r="JK253">
            <v>3</v>
          </cell>
          <cell r="JL253">
            <v>0</v>
          </cell>
          <cell r="JM253">
            <v>0</v>
          </cell>
          <cell r="JN253">
            <v>0</v>
          </cell>
          <cell r="JO253">
            <v>0</v>
          </cell>
          <cell r="JP253">
            <v>0</v>
          </cell>
          <cell r="JQ253">
            <v>0</v>
          </cell>
          <cell r="JR253">
            <v>0</v>
          </cell>
          <cell r="JS253">
            <v>0</v>
          </cell>
          <cell r="JT253">
            <v>0</v>
          </cell>
          <cell r="JU253">
            <v>0</v>
          </cell>
          <cell r="JV253">
            <v>0</v>
          </cell>
          <cell r="JW253">
            <v>0</v>
          </cell>
          <cell r="JX253">
            <v>0</v>
          </cell>
          <cell r="JY253">
            <v>0</v>
          </cell>
          <cell r="JZ253">
            <v>0</v>
          </cell>
          <cell r="KA253">
            <v>0</v>
          </cell>
          <cell r="KB253">
            <v>0</v>
          </cell>
          <cell r="KC253">
            <v>0</v>
          </cell>
          <cell r="KD253">
            <v>0</v>
          </cell>
          <cell r="KE253">
            <v>0</v>
          </cell>
          <cell r="KF253">
            <v>0</v>
          </cell>
          <cell r="KG253">
            <v>0</v>
          </cell>
          <cell r="KH253">
            <v>0</v>
          </cell>
          <cell r="KI253">
            <v>3</v>
          </cell>
          <cell r="KJ253">
            <v>0</v>
          </cell>
          <cell r="KK253">
            <v>0</v>
          </cell>
          <cell r="KL253">
            <v>0</v>
          </cell>
          <cell r="KM253">
            <v>0</v>
          </cell>
          <cell r="KN253">
            <v>0</v>
          </cell>
          <cell r="KO253">
            <v>0</v>
          </cell>
          <cell r="KP253">
            <v>0</v>
          </cell>
          <cell r="KQ253">
            <v>0</v>
          </cell>
          <cell r="KR253">
            <v>3</v>
          </cell>
          <cell r="KS253">
            <v>0</v>
          </cell>
          <cell r="KT253">
            <v>0</v>
          </cell>
          <cell r="KU253">
            <v>0</v>
          </cell>
          <cell r="KV253">
            <v>0</v>
          </cell>
          <cell r="KW253">
            <v>0</v>
          </cell>
          <cell r="KX253">
            <v>0</v>
          </cell>
          <cell r="KY253">
            <v>0</v>
          </cell>
          <cell r="KZ253">
            <v>0</v>
          </cell>
          <cell r="LA253">
            <v>0</v>
          </cell>
          <cell r="LB253">
            <v>0</v>
          </cell>
          <cell r="LC253">
            <v>0</v>
          </cell>
          <cell r="LD253">
            <v>3</v>
          </cell>
          <cell r="LE253">
            <v>0</v>
          </cell>
          <cell r="LF253">
            <v>0</v>
          </cell>
          <cell r="LG253">
            <v>0</v>
          </cell>
          <cell r="LH253">
            <v>0</v>
          </cell>
          <cell r="LI253">
            <v>0</v>
          </cell>
          <cell r="LJ253">
            <v>0</v>
          </cell>
          <cell r="LK253">
            <v>0</v>
          </cell>
          <cell r="LL253">
            <v>0</v>
          </cell>
          <cell r="LM253">
            <v>0</v>
          </cell>
          <cell r="LN253">
            <v>0</v>
          </cell>
          <cell r="LO253">
            <v>0</v>
          </cell>
          <cell r="LP253">
            <v>0</v>
          </cell>
          <cell r="LQ253">
            <v>0</v>
          </cell>
          <cell r="LR253">
            <v>0</v>
          </cell>
          <cell r="LS253">
            <v>0</v>
          </cell>
          <cell r="LT253">
            <v>0</v>
          </cell>
          <cell r="LU253">
            <v>0</v>
          </cell>
          <cell r="LV253">
            <v>3</v>
          </cell>
          <cell r="LW253">
            <v>0</v>
          </cell>
          <cell r="LX253">
            <v>0</v>
          </cell>
          <cell r="LY253">
            <v>0</v>
          </cell>
          <cell r="LZ253">
            <v>0</v>
          </cell>
          <cell r="MA253">
            <v>3</v>
          </cell>
          <cell r="MB253">
            <v>0</v>
          </cell>
          <cell r="MC253">
            <v>0</v>
          </cell>
          <cell r="MD253">
            <v>0</v>
          </cell>
          <cell r="ME253">
            <v>0</v>
          </cell>
          <cell r="MF253">
            <v>0</v>
          </cell>
          <cell r="MG253">
            <v>0</v>
          </cell>
          <cell r="MH253">
            <v>0</v>
          </cell>
          <cell r="MI253">
            <v>0</v>
          </cell>
          <cell r="MJ253">
            <v>0</v>
          </cell>
          <cell r="MK253">
            <v>0</v>
          </cell>
          <cell r="ML253">
            <v>0</v>
          </cell>
          <cell r="MM253">
            <v>0</v>
          </cell>
          <cell r="MN253">
            <v>0</v>
          </cell>
          <cell r="MO253">
            <v>0</v>
          </cell>
          <cell r="MP253">
            <v>0</v>
          </cell>
          <cell r="MQ253">
            <v>0</v>
          </cell>
          <cell r="MR253">
            <v>0</v>
          </cell>
          <cell r="MS253">
            <v>0</v>
          </cell>
          <cell r="MT253">
            <v>0</v>
          </cell>
          <cell r="MU253">
            <v>0</v>
          </cell>
          <cell r="MV253">
            <v>0</v>
          </cell>
          <cell r="MW253">
            <v>0</v>
          </cell>
          <cell r="MX253">
            <v>0</v>
          </cell>
          <cell r="MY253">
            <v>0</v>
          </cell>
          <cell r="MZ253">
            <v>0</v>
          </cell>
          <cell r="NA253">
            <v>0</v>
          </cell>
          <cell r="NB253">
            <v>0</v>
          </cell>
          <cell r="NC253">
            <v>0</v>
          </cell>
          <cell r="ND253">
            <v>0</v>
          </cell>
          <cell r="NE253">
            <v>0</v>
          </cell>
          <cell r="NF253">
            <v>0</v>
          </cell>
          <cell r="NG253">
            <v>0</v>
          </cell>
          <cell r="NH253">
            <v>0</v>
          </cell>
          <cell r="NI253">
            <v>0</v>
          </cell>
          <cell r="NJ253">
            <v>0</v>
          </cell>
          <cell r="NK253">
            <v>0</v>
          </cell>
          <cell r="NL253">
            <v>0</v>
          </cell>
          <cell r="NM253">
            <v>0</v>
          </cell>
          <cell r="NN253">
            <v>0</v>
          </cell>
          <cell r="NO253">
            <v>0</v>
          </cell>
          <cell r="NP253">
            <v>0</v>
          </cell>
          <cell r="NQ253">
            <v>0</v>
          </cell>
          <cell r="NR253">
            <v>0</v>
          </cell>
          <cell r="NS253">
            <v>0</v>
          </cell>
          <cell r="NT253">
            <v>0</v>
          </cell>
          <cell r="NU253">
            <v>0</v>
          </cell>
          <cell r="NV253">
            <v>0</v>
          </cell>
          <cell r="NW253">
            <v>0</v>
          </cell>
          <cell r="NX253">
            <v>0</v>
          </cell>
          <cell r="NY253">
            <v>0</v>
          </cell>
          <cell r="NZ253">
            <v>0</v>
          </cell>
          <cell r="OA253">
            <v>0</v>
          </cell>
          <cell r="OB253">
            <v>0</v>
          </cell>
          <cell r="OC253">
            <v>0</v>
          </cell>
          <cell r="OD253">
            <v>0</v>
          </cell>
          <cell r="OE253">
            <v>0</v>
          </cell>
          <cell r="OF253">
            <v>0</v>
          </cell>
          <cell r="OG253">
            <v>0</v>
          </cell>
          <cell r="OH253">
            <v>0</v>
          </cell>
          <cell r="OI253">
            <v>0</v>
          </cell>
          <cell r="OJ253">
            <v>0</v>
          </cell>
          <cell r="OK253">
            <v>0</v>
          </cell>
          <cell r="OL253">
            <v>0</v>
          </cell>
          <cell r="OM253">
            <v>0</v>
          </cell>
          <cell r="ON253">
            <v>0</v>
          </cell>
          <cell r="OO253">
            <v>0</v>
          </cell>
          <cell r="OP253">
            <v>0</v>
          </cell>
          <cell r="OQ253">
            <v>0</v>
          </cell>
          <cell r="OR253">
            <v>0</v>
          </cell>
          <cell r="OS253">
            <v>0</v>
          </cell>
          <cell r="OT253">
            <v>0</v>
          </cell>
          <cell r="OU253">
            <v>0</v>
          </cell>
          <cell r="OV253">
            <v>0</v>
          </cell>
          <cell r="OW253">
            <v>0</v>
          </cell>
          <cell r="OX253">
            <v>0</v>
          </cell>
          <cell r="OY253">
            <v>0</v>
          </cell>
          <cell r="OZ253">
            <v>0</v>
          </cell>
          <cell r="PA253">
            <v>0</v>
          </cell>
          <cell r="PB253">
            <v>0</v>
          </cell>
          <cell r="PC253">
            <v>0</v>
          </cell>
          <cell r="PD253">
            <v>0</v>
          </cell>
          <cell r="PE253">
            <v>12</v>
          </cell>
          <cell r="PF253">
            <v>0</v>
          </cell>
          <cell r="PG253">
            <v>0</v>
          </cell>
          <cell r="PH253">
            <v>0</v>
          </cell>
          <cell r="PI253">
            <v>0</v>
          </cell>
          <cell r="PJ253">
            <v>0</v>
          </cell>
          <cell r="PK253">
            <v>0</v>
          </cell>
          <cell r="PL253">
            <v>0</v>
          </cell>
          <cell r="PM253">
            <v>0</v>
          </cell>
          <cell r="PN253">
            <v>0</v>
          </cell>
          <cell r="PO253">
            <v>0</v>
          </cell>
          <cell r="PP253">
            <v>0</v>
          </cell>
          <cell r="PQ253">
            <v>0</v>
          </cell>
          <cell r="PR253">
            <v>0</v>
          </cell>
          <cell r="PS253">
            <v>0</v>
          </cell>
          <cell r="PT253">
            <v>0</v>
          </cell>
          <cell r="PU253">
            <v>0</v>
          </cell>
          <cell r="PV253">
            <v>0</v>
          </cell>
          <cell r="PW253">
            <v>0</v>
          </cell>
          <cell r="PX253">
            <v>0</v>
          </cell>
          <cell r="PY253">
            <v>0</v>
          </cell>
          <cell r="PZ253">
            <v>0</v>
          </cell>
          <cell r="QA253">
            <v>0</v>
          </cell>
          <cell r="QB253">
            <v>0</v>
          </cell>
          <cell r="QC253">
            <v>0</v>
          </cell>
          <cell r="QD253">
            <v>0</v>
          </cell>
          <cell r="QE253">
            <v>0</v>
          </cell>
          <cell r="QF253">
            <v>0</v>
          </cell>
          <cell r="QG253">
            <v>3</v>
          </cell>
          <cell r="QH253">
            <v>0</v>
          </cell>
          <cell r="QI253">
            <v>0</v>
          </cell>
          <cell r="QJ253">
            <v>0</v>
          </cell>
          <cell r="QK253">
            <v>0</v>
          </cell>
          <cell r="QL253">
            <v>0</v>
          </cell>
          <cell r="QM253">
            <v>0</v>
          </cell>
          <cell r="QN253">
            <v>0</v>
          </cell>
          <cell r="QO253">
            <v>0</v>
          </cell>
          <cell r="QP253">
            <v>3</v>
          </cell>
          <cell r="QQ253">
            <v>0</v>
          </cell>
          <cell r="QR253">
            <v>0</v>
          </cell>
          <cell r="QS253">
            <v>0</v>
          </cell>
          <cell r="QT253">
            <v>0</v>
          </cell>
          <cell r="QU253">
            <v>0</v>
          </cell>
          <cell r="QV253">
            <v>0</v>
          </cell>
          <cell r="QW253">
            <v>0</v>
          </cell>
          <cell r="QX253">
            <v>0</v>
          </cell>
          <cell r="QY253">
            <v>0</v>
          </cell>
          <cell r="QZ253">
            <v>0</v>
          </cell>
          <cell r="RA253">
            <v>0</v>
          </cell>
          <cell r="RB253">
            <v>0</v>
          </cell>
          <cell r="RC253">
            <v>0</v>
          </cell>
          <cell r="RD253">
            <v>0</v>
          </cell>
          <cell r="RE253">
            <v>0</v>
          </cell>
          <cell r="RF253">
            <v>0</v>
          </cell>
          <cell r="RG253">
            <v>3</v>
          </cell>
          <cell r="RH253">
            <v>0</v>
          </cell>
          <cell r="RI253">
            <v>0</v>
          </cell>
          <cell r="RJ253">
            <v>0</v>
          </cell>
          <cell r="RK253">
            <v>0</v>
          </cell>
          <cell r="RL253">
            <v>0</v>
          </cell>
          <cell r="RM253">
            <v>0</v>
          </cell>
          <cell r="RN253">
            <v>0</v>
          </cell>
          <cell r="RO253">
            <v>3</v>
          </cell>
          <cell r="RP253">
            <v>0</v>
          </cell>
          <cell r="RQ253">
            <v>0</v>
          </cell>
          <cell r="RR253">
            <v>0</v>
          </cell>
          <cell r="RS253">
            <v>0</v>
          </cell>
          <cell r="RT253">
            <v>0</v>
          </cell>
          <cell r="RU253">
            <v>0</v>
          </cell>
          <cell r="RV253">
            <v>0</v>
          </cell>
          <cell r="RW253">
            <v>0</v>
          </cell>
          <cell r="RX253">
            <v>0</v>
          </cell>
          <cell r="RY253">
            <v>0</v>
          </cell>
          <cell r="RZ253">
            <v>0</v>
          </cell>
          <cell r="SA253">
            <v>0</v>
          </cell>
          <cell r="SB253">
            <v>0</v>
          </cell>
          <cell r="SC253">
            <v>0</v>
          </cell>
          <cell r="SD253">
            <v>0</v>
          </cell>
          <cell r="SE253">
            <v>0</v>
          </cell>
          <cell r="SF253">
            <v>0</v>
          </cell>
          <cell r="SG253">
            <v>0</v>
          </cell>
          <cell r="SH253">
            <v>0</v>
          </cell>
          <cell r="SI253">
            <v>0</v>
          </cell>
          <cell r="SJ253">
            <v>0</v>
          </cell>
          <cell r="SK253">
            <v>0</v>
          </cell>
          <cell r="SL253">
            <v>0</v>
          </cell>
          <cell r="SM253">
            <v>0</v>
          </cell>
          <cell r="SN253">
            <v>0</v>
          </cell>
          <cell r="SO253">
            <v>0</v>
          </cell>
          <cell r="SP253">
            <v>0</v>
          </cell>
          <cell r="SQ253">
            <v>0</v>
          </cell>
          <cell r="SR253">
            <v>0</v>
          </cell>
          <cell r="SS253">
            <v>0</v>
          </cell>
          <cell r="ST253">
            <v>0</v>
          </cell>
          <cell r="SU253">
            <v>0</v>
          </cell>
          <cell r="SV253">
            <v>0</v>
          </cell>
          <cell r="SW253">
            <v>0</v>
          </cell>
          <cell r="SX253">
            <v>0</v>
          </cell>
          <cell r="SY253">
            <v>0</v>
          </cell>
          <cell r="SZ253">
            <v>0</v>
          </cell>
          <cell r="TA253">
            <v>3</v>
          </cell>
          <cell r="TB253">
            <v>0</v>
          </cell>
          <cell r="TC253">
            <v>0</v>
          </cell>
          <cell r="TD253">
            <v>0</v>
          </cell>
          <cell r="TE253">
            <v>0</v>
          </cell>
          <cell r="TF253">
            <v>0</v>
          </cell>
          <cell r="TG253">
            <v>0</v>
          </cell>
          <cell r="TH253">
            <v>0</v>
          </cell>
          <cell r="TI253">
            <v>0</v>
          </cell>
          <cell r="TJ253">
            <v>3</v>
          </cell>
          <cell r="TK253">
            <v>0</v>
          </cell>
          <cell r="TL253">
            <v>0</v>
          </cell>
          <cell r="TM253">
            <v>0</v>
          </cell>
          <cell r="TN253">
            <v>0</v>
          </cell>
          <cell r="TO253">
            <v>0</v>
          </cell>
          <cell r="TP253">
            <v>0</v>
          </cell>
          <cell r="TQ253">
            <v>0</v>
          </cell>
          <cell r="TR253">
            <v>0</v>
          </cell>
          <cell r="TS253">
            <v>0</v>
          </cell>
          <cell r="TT253">
            <v>0</v>
          </cell>
          <cell r="TU253">
            <v>0</v>
          </cell>
          <cell r="TV253">
            <v>0</v>
          </cell>
          <cell r="TW253">
            <v>6</v>
          </cell>
          <cell r="TX253">
            <v>0</v>
          </cell>
          <cell r="TY253">
            <v>0</v>
          </cell>
          <cell r="TZ253">
            <v>0</v>
          </cell>
          <cell r="UA253">
            <v>0</v>
          </cell>
          <cell r="UB253">
            <v>0</v>
          </cell>
          <cell r="UC253">
            <v>0</v>
          </cell>
          <cell r="UD253">
            <v>0</v>
          </cell>
          <cell r="UE253">
            <v>0</v>
          </cell>
          <cell r="UF253">
            <v>0</v>
          </cell>
          <cell r="UG253">
            <v>12</v>
          </cell>
          <cell r="UH253">
            <v>0</v>
          </cell>
          <cell r="UI253">
            <v>0</v>
          </cell>
          <cell r="UJ253">
            <v>3</v>
          </cell>
          <cell r="UK253">
            <v>0</v>
          </cell>
          <cell r="UL253">
            <v>0</v>
          </cell>
          <cell r="UM253">
            <v>0</v>
          </cell>
          <cell r="UN253">
            <v>0</v>
          </cell>
          <cell r="UO253"/>
          <cell r="UP253">
            <v>0</v>
          </cell>
          <cell r="UQ253">
            <v>0</v>
          </cell>
          <cell r="UR253">
            <v>0</v>
          </cell>
          <cell r="US253">
            <v>0</v>
          </cell>
          <cell r="UT253">
            <v>3</v>
          </cell>
          <cell r="UU253">
            <v>0</v>
          </cell>
          <cell r="UV253">
            <v>0</v>
          </cell>
          <cell r="UW253">
            <v>0</v>
          </cell>
          <cell r="UX253">
            <v>0</v>
          </cell>
          <cell r="UY253">
            <v>0</v>
          </cell>
          <cell r="UZ253">
            <v>0</v>
          </cell>
          <cell r="VA253">
            <v>0</v>
          </cell>
          <cell r="VB253">
            <v>0</v>
          </cell>
          <cell r="VC253">
            <v>0</v>
          </cell>
          <cell r="VD253">
            <v>0</v>
          </cell>
          <cell r="VE253">
            <v>0</v>
          </cell>
          <cell r="VF253">
            <v>0</v>
          </cell>
          <cell r="VG253">
            <v>0</v>
          </cell>
          <cell r="VH253">
            <v>0</v>
          </cell>
          <cell r="VI253">
            <v>0</v>
          </cell>
          <cell r="VJ253">
            <v>0</v>
          </cell>
          <cell r="VK253">
            <v>0</v>
          </cell>
          <cell r="VL253">
            <v>0</v>
          </cell>
          <cell r="VM253">
            <v>0</v>
          </cell>
          <cell r="VN253">
            <v>0</v>
          </cell>
          <cell r="VO253">
            <v>0</v>
          </cell>
          <cell r="VP253">
            <v>0</v>
          </cell>
          <cell r="VQ253">
            <v>0</v>
          </cell>
          <cell r="VR253">
            <v>0</v>
          </cell>
          <cell r="VS253">
            <v>0</v>
          </cell>
          <cell r="VT253">
            <v>0</v>
          </cell>
          <cell r="VU253">
            <v>0</v>
          </cell>
          <cell r="VV253">
            <v>0</v>
          </cell>
          <cell r="VW253">
            <v>0</v>
          </cell>
          <cell r="VX253">
            <v>0</v>
          </cell>
          <cell r="VY253">
            <v>0</v>
          </cell>
          <cell r="VZ253">
            <v>0</v>
          </cell>
          <cell r="WA253">
            <v>0</v>
          </cell>
          <cell r="WB253">
            <v>0</v>
          </cell>
          <cell r="WC253">
            <v>0</v>
          </cell>
          <cell r="WD253">
            <v>0</v>
          </cell>
          <cell r="WE253">
            <v>0</v>
          </cell>
          <cell r="WF253">
            <v>0</v>
          </cell>
          <cell r="WG253">
            <v>0</v>
          </cell>
          <cell r="WH253">
            <v>0</v>
          </cell>
          <cell r="WI253">
            <v>0</v>
          </cell>
          <cell r="WJ253">
            <v>0</v>
          </cell>
          <cell r="WK253">
            <v>0</v>
          </cell>
          <cell r="WL253">
            <v>0</v>
          </cell>
          <cell r="WM253">
            <v>0</v>
          </cell>
          <cell r="WN253">
            <v>0</v>
          </cell>
          <cell r="WO253">
            <v>0</v>
          </cell>
          <cell r="WP253">
            <v>0</v>
          </cell>
          <cell r="WQ253">
            <v>0</v>
          </cell>
          <cell r="WR253">
            <v>0</v>
          </cell>
          <cell r="WS253">
            <v>0</v>
          </cell>
          <cell r="WT253">
            <v>0</v>
          </cell>
          <cell r="WU253">
            <v>0</v>
          </cell>
          <cell r="WV253">
            <v>0</v>
          </cell>
          <cell r="WW253">
            <v>0</v>
          </cell>
          <cell r="WX253">
            <v>0</v>
          </cell>
          <cell r="WY253">
            <v>0</v>
          </cell>
          <cell r="WZ253">
            <v>0</v>
          </cell>
          <cell r="XA253">
            <v>0</v>
          </cell>
          <cell r="XB253">
            <v>0</v>
          </cell>
          <cell r="XC253">
            <v>0</v>
          </cell>
          <cell r="XD253">
            <v>0</v>
          </cell>
          <cell r="XE253">
            <v>0</v>
          </cell>
          <cell r="XF253">
            <v>0</v>
          </cell>
          <cell r="XG253">
            <v>0</v>
          </cell>
          <cell r="XH253">
            <v>0</v>
          </cell>
          <cell r="XI253">
            <v>0</v>
          </cell>
          <cell r="XJ253">
            <v>0</v>
          </cell>
          <cell r="XK253">
            <v>0</v>
          </cell>
          <cell r="XL253">
            <v>0</v>
          </cell>
          <cell r="XM253">
            <v>0</v>
          </cell>
          <cell r="XN253">
            <v>0</v>
          </cell>
          <cell r="XO253">
            <v>0</v>
          </cell>
          <cell r="XP253">
            <v>0</v>
          </cell>
          <cell r="XQ253">
            <v>0</v>
          </cell>
          <cell r="XR253">
            <v>0</v>
          </cell>
          <cell r="XS253">
            <v>6</v>
          </cell>
          <cell r="XT253">
            <v>0</v>
          </cell>
          <cell r="XU253">
            <v>0</v>
          </cell>
          <cell r="XV253"/>
        </row>
        <row r="254">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3</v>
          </cell>
          <cell r="CH254">
            <v>0</v>
          </cell>
          <cell r="CI254">
            <v>0</v>
          </cell>
          <cell r="CJ254">
            <v>0</v>
          </cell>
          <cell r="CK254">
            <v>0</v>
          </cell>
          <cell r="CL254">
            <v>0</v>
          </cell>
          <cell r="CM254">
            <v>0</v>
          </cell>
          <cell r="CN254">
            <v>0</v>
          </cell>
          <cell r="CO254">
            <v>0</v>
          </cell>
          <cell r="CP254">
            <v>0</v>
          </cell>
          <cell r="CQ254">
            <v>0</v>
          </cell>
          <cell r="CR254">
            <v>0</v>
          </cell>
          <cell r="CS254">
            <v>0</v>
          </cell>
          <cell r="CT254">
            <v>0</v>
          </cell>
          <cell r="CU254">
            <v>0</v>
          </cell>
          <cell r="CV254">
            <v>0</v>
          </cell>
          <cell r="CW254">
            <v>0</v>
          </cell>
          <cell r="CX254">
            <v>0</v>
          </cell>
          <cell r="CY254">
            <v>0</v>
          </cell>
          <cell r="CZ254">
            <v>0</v>
          </cell>
          <cell r="DA254">
            <v>0</v>
          </cell>
          <cell r="DB254">
            <v>0</v>
          </cell>
          <cell r="DC254">
            <v>0</v>
          </cell>
          <cell r="DD254">
            <v>0</v>
          </cell>
          <cell r="DE254">
            <v>0</v>
          </cell>
          <cell r="DF254">
            <v>0</v>
          </cell>
          <cell r="DG254">
            <v>0</v>
          </cell>
          <cell r="DH254">
            <v>0</v>
          </cell>
          <cell r="DI254">
            <v>0</v>
          </cell>
          <cell r="DJ254">
            <v>0</v>
          </cell>
          <cell r="DK254">
            <v>0</v>
          </cell>
          <cell r="DL254">
            <v>0</v>
          </cell>
          <cell r="DM254">
            <v>0</v>
          </cell>
          <cell r="DN254">
            <v>0</v>
          </cell>
          <cell r="DO254">
            <v>0</v>
          </cell>
          <cell r="DP254">
            <v>0</v>
          </cell>
          <cell r="DQ254">
            <v>0</v>
          </cell>
          <cell r="DR254">
            <v>0</v>
          </cell>
          <cell r="DS254">
            <v>0</v>
          </cell>
          <cell r="DT254">
            <v>0</v>
          </cell>
          <cell r="DU254">
            <v>0</v>
          </cell>
          <cell r="DV254">
            <v>0</v>
          </cell>
          <cell r="DW254">
            <v>0</v>
          </cell>
          <cell r="DX254">
            <v>0</v>
          </cell>
          <cell r="DY254">
            <v>0</v>
          </cell>
          <cell r="DZ254">
            <v>0</v>
          </cell>
          <cell r="EA254">
            <v>0</v>
          </cell>
          <cell r="EB254">
            <v>0</v>
          </cell>
          <cell r="EC254">
            <v>0</v>
          </cell>
          <cell r="ED254">
            <v>0</v>
          </cell>
          <cell r="EE254">
            <v>0</v>
          </cell>
          <cell r="EF254">
            <v>0</v>
          </cell>
          <cell r="EG254">
            <v>0</v>
          </cell>
          <cell r="EH254">
            <v>0</v>
          </cell>
          <cell r="EI254">
            <v>0</v>
          </cell>
          <cell r="EJ254">
            <v>0</v>
          </cell>
          <cell r="EK254">
            <v>0</v>
          </cell>
          <cell r="EL254">
            <v>0</v>
          </cell>
          <cell r="EM254">
            <v>0</v>
          </cell>
          <cell r="EN254">
            <v>0</v>
          </cell>
          <cell r="EO254">
            <v>0</v>
          </cell>
          <cell r="EP254">
            <v>0</v>
          </cell>
          <cell r="EQ254">
            <v>0</v>
          </cell>
          <cell r="ER254">
            <v>0</v>
          </cell>
          <cell r="ES254">
            <v>0</v>
          </cell>
          <cell r="ET254">
            <v>0</v>
          </cell>
          <cell r="EU254">
            <v>0</v>
          </cell>
          <cell r="EV254">
            <v>0</v>
          </cell>
          <cell r="EW254">
            <v>0</v>
          </cell>
          <cell r="EX254">
            <v>0</v>
          </cell>
          <cell r="EY254">
            <v>0</v>
          </cell>
          <cell r="EZ254">
            <v>0</v>
          </cell>
          <cell r="FA254">
            <v>0</v>
          </cell>
          <cell r="FB254">
            <v>0</v>
          </cell>
          <cell r="FC254">
            <v>0</v>
          </cell>
          <cell r="FD254">
            <v>0</v>
          </cell>
          <cell r="FE254">
            <v>0</v>
          </cell>
          <cell r="FF254">
            <v>0</v>
          </cell>
          <cell r="FG254">
            <v>0</v>
          </cell>
          <cell r="FH254">
            <v>0</v>
          </cell>
          <cell r="FI254">
            <v>0</v>
          </cell>
          <cell r="FJ254">
            <v>0</v>
          </cell>
          <cell r="FK254">
            <v>0</v>
          </cell>
          <cell r="FL254">
            <v>0</v>
          </cell>
          <cell r="FM254">
            <v>0</v>
          </cell>
          <cell r="FN254">
            <v>0</v>
          </cell>
          <cell r="FO254">
            <v>0</v>
          </cell>
          <cell r="FP254">
            <v>0</v>
          </cell>
          <cell r="FQ254">
            <v>0</v>
          </cell>
          <cell r="FR254">
            <v>0</v>
          </cell>
          <cell r="FS254">
            <v>0</v>
          </cell>
          <cell r="FT254">
            <v>0</v>
          </cell>
          <cell r="FU254">
            <v>0</v>
          </cell>
          <cell r="FV254">
            <v>0</v>
          </cell>
          <cell r="FW254">
            <v>0</v>
          </cell>
          <cell r="FX254">
            <v>0</v>
          </cell>
          <cell r="FY254">
            <v>0</v>
          </cell>
          <cell r="FZ254">
            <v>0</v>
          </cell>
          <cell r="GA254">
            <v>0</v>
          </cell>
          <cell r="GB254">
            <v>0</v>
          </cell>
          <cell r="GC254">
            <v>0</v>
          </cell>
          <cell r="GD254">
            <v>0</v>
          </cell>
          <cell r="GE254">
            <v>0</v>
          </cell>
          <cell r="GF254">
            <v>0</v>
          </cell>
          <cell r="GG254">
            <v>0</v>
          </cell>
          <cell r="GH254">
            <v>0</v>
          </cell>
          <cell r="GI254">
            <v>0</v>
          </cell>
          <cell r="GJ254">
            <v>0</v>
          </cell>
          <cell r="GK254">
            <v>0</v>
          </cell>
          <cell r="GL254">
            <v>0</v>
          </cell>
          <cell r="GM254">
            <v>0</v>
          </cell>
          <cell r="GN254">
            <v>0</v>
          </cell>
          <cell r="GO254">
            <v>0</v>
          </cell>
          <cell r="GP254">
            <v>0</v>
          </cell>
          <cell r="GQ254">
            <v>0</v>
          </cell>
          <cell r="GR254">
            <v>0</v>
          </cell>
          <cell r="GS254">
            <v>0</v>
          </cell>
          <cell r="GT254">
            <v>0</v>
          </cell>
          <cell r="GU254">
            <v>0</v>
          </cell>
          <cell r="GV254">
            <v>0</v>
          </cell>
          <cell r="GW254">
            <v>0</v>
          </cell>
          <cell r="GX254">
            <v>0</v>
          </cell>
          <cell r="GY254">
            <v>0</v>
          </cell>
          <cell r="GZ254">
            <v>0</v>
          </cell>
          <cell r="HA254">
            <v>0</v>
          </cell>
          <cell r="HB254">
            <v>0</v>
          </cell>
          <cell r="HC254">
            <v>0</v>
          </cell>
          <cell r="HD254">
            <v>0</v>
          </cell>
          <cell r="HE254">
            <v>0</v>
          </cell>
          <cell r="HF254">
            <v>0</v>
          </cell>
          <cell r="HG254">
            <v>0</v>
          </cell>
          <cell r="HH254">
            <v>0</v>
          </cell>
          <cell r="HI254">
            <v>0</v>
          </cell>
          <cell r="HJ254">
            <v>0</v>
          </cell>
          <cell r="HK254">
            <v>0</v>
          </cell>
          <cell r="HL254">
            <v>0</v>
          </cell>
          <cell r="HM254">
            <v>0</v>
          </cell>
          <cell r="HN254">
            <v>0</v>
          </cell>
          <cell r="HO254">
            <v>0</v>
          </cell>
          <cell r="HP254">
            <v>0</v>
          </cell>
          <cell r="HQ254">
            <v>0</v>
          </cell>
          <cell r="HR254">
            <v>0</v>
          </cell>
          <cell r="HS254">
            <v>0</v>
          </cell>
          <cell r="HT254">
            <v>0</v>
          </cell>
          <cell r="HU254">
            <v>0</v>
          </cell>
          <cell r="HV254">
            <v>0</v>
          </cell>
          <cell r="HW254">
            <v>0</v>
          </cell>
          <cell r="HX254">
            <v>0</v>
          </cell>
          <cell r="HY254">
            <v>0</v>
          </cell>
          <cell r="HZ254">
            <v>0</v>
          </cell>
          <cell r="IA254">
            <v>0</v>
          </cell>
          <cell r="IB254">
            <v>0</v>
          </cell>
          <cell r="IC254">
            <v>0</v>
          </cell>
          <cell r="ID254">
            <v>0</v>
          </cell>
          <cell r="IE254">
            <v>0</v>
          </cell>
          <cell r="IF254">
            <v>0</v>
          </cell>
          <cell r="IG254">
            <v>0</v>
          </cell>
          <cell r="IH254">
            <v>0</v>
          </cell>
          <cell r="II254">
            <v>0</v>
          </cell>
          <cell r="IJ254">
            <v>0</v>
          </cell>
          <cell r="IK254">
            <v>0</v>
          </cell>
          <cell r="IL254">
            <v>0</v>
          </cell>
          <cell r="IM254">
            <v>0</v>
          </cell>
          <cell r="IN254">
            <v>0</v>
          </cell>
          <cell r="IO254">
            <v>0</v>
          </cell>
          <cell r="IP254">
            <v>0</v>
          </cell>
          <cell r="IQ254">
            <v>0</v>
          </cell>
          <cell r="IR254">
            <v>0</v>
          </cell>
          <cell r="IS254">
            <v>0</v>
          </cell>
          <cell r="IT254">
            <v>0</v>
          </cell>
          <cell r="IU254">
            <v>0</v>
          </cell>
          <cell r="IV254">
            <v>0</v>
          </cell>
          <cell r="IW254">
            <v>0</v>
          </cell>
          <cell r="IX254">
            <v>0</v>
          </cell>
          <cell r="IY254">
            <v>0</v>
          </cell>
          <cell r="IZ254">
            <v>0</v>
          </cell>
          <cell r="JA254">
            <v>0</v>
          </cell>
          <cell r="JB254">
            <v>0</v>
          </cell>
          <cell r="JC254">
            <v>0</v>
          </cell>
          <cell r="JD254">
            <v>0</v>
          </cell>
          <cell r="JE254">
            <v>0</v>
          </cell>
          <cell r="JF254">
            <v>0</v>
          </cell>
          <cell r="JG254">
            <v>0</v>
          </cell>
          <cell r="JH254">
            <v>0</v>
          </cell>
          <cell r="JI254">
            <v>0</v>
          </cell>
          <cell r="JJ254">
            <v>0</v>
          </cell>
          <cell r="JK254">
            <v>0</v>
          </cell>
          <cell r="JL254">
            <v>0</v>
          </cell>
          <cell r="JM254">
            <v>0</v>
          </cell>
          <cell r="JN254">
            <v>0</v>
          </cell>
          <cell r="JO254">
            <v>0</v>
          </cell>
          <cell r="JP254">
            <v>0</v>
          </cell>
          <cell r="JQ254">
            <v>0</v>
          </cell>
          <cell r="JR254">
            <v>0</v>
          </cell>
          <cell r="JS254">
            <v>0</v>
          </cell>
          <cell r="JT254">
            <v>0</v>
          </cell>
          <cell r="JU254">
            <v>0</v>
          </cell>
          <cell r="JV254">
            <v>0</v>
          </cell>
          <cell r="JW254">
            <v>0</v>
          </cell>
          <cell r="JX254">
            <v>0</v>
          </cell>
          <cell r="JY254">
            <v>0</v>
          </cell>
          <cell r="JZ254">
            <v>0</v>
          </cell>
          <cell r="KA254">
            <v>0</v>
          </cell>
          <cell r="KB254">
            <v>0</v>
          </cell>
          <cell r="KC254">
            <v>0</v>
          </cell>
          <cell r="KD254">
            <v>0</v>
          </cell>
          <cell r="KE254">
            <v>0</v>
          </cell>
          <cell r="KF254">
            <v>0</v>
          </cell>
          <cell r="KG254">
            <v>0</v>
          </cell>
          <cell r="KH254">
            <v>0</v>
          </cell>
          <cell r="KI254">
            <v>0</v>
          </cell>
          <cell r="KJ254">
            <v>0</v>
          </cell>
          <cell r="KK254">
            <v>0</v>
          </cell>
          <cell r="KL254">
            <v>0</v>
          </cell>
          <cell r="KM254">
            <v>0</v>
          </cell>
          <cell r="KN254">
            <v>0</v>
          </cell>
          <cell r="KO254">
            <v>0</v>
          </cell>
          <cell r="KP254">
            <v>0</v>
          </cell>
          <cell r="KQ254">
            <v>0</v>
          </cell>
          <cell r="KR254">
            <v>0</v>
          </cell>
          <cell r="KS254">
            <v>0</v>
          </cell>
          <cell r="KT254">
            <v>0</v>
          </cell>
          <cell r="KU254">
            <v>0</v>
          </cell>
          <cell r="KV254">
            <v>0</v>
          </cell>
          <cell r="KW254">
            <v>0</v>
          </cell>
          <cell r="KX254">
            <v>0</v>
          </cell>
          <cell r="KY254">
            <v>0</v>
          </cell>
          <cell r="KZ254">
            <v>0</v>
          </cell>
          <cell r="LA254">
            <v>0</v>
          </cell>
          <cell r="LB254">
            <v>0</v>
          </cell>
          <cell r="LC254">
            <v>0</v>
          </cell>
          <cell r="LD254">
            <v>0</v>
          </cell>
          <cell r="LE254">
            <v>0</v>
          </cell>
          <cell r="LF254">
            <v>0</v>
          </cell>
          <cell r="LG254">
            <v>0</v>
          </cell>
          <cell r="LH254">
            <v>0</v>
          </cell>
          <cell r="LI254">
            <v>0</v>
          </cell>
          <cell r="LJ254">
            <v>0</v>
          </cell>
          <cell r="LK254">
            <v>0</v>
          </cell>
          <cell r="LL254">
            <v>0</v>
          </cell>
          <cell r="LM254">
            <v>0</v>
          </cell>
          <cell r="LN254">
            <v>0</v>
          </cell>
          <cell r="LO254">
            <v>0</v>
          </cell>
          <cell r="LP254">
            <v>0</v>
          </cell>
          <cell r="LQ254">
            <v>0</v>
          </cell>
          <cell r="LR254">
            <v>0</v>
          </cell>
          <cell r="LS254">
            <v>0</v>
          </cell>
          <cell r="LT254">
            <v>0</v>
          </cell>
          <cell r="LU254">
            <v>0</v>
          </cell>
          <cell r="LV254">
            <v>0</v>
          </cell>
          <cell r="LW254">
            <v>0</v>
          </cell>
          <cell r="LX254">
            <v>0</v>
          </cell>
          <cell r="LY254">
            <v>0</v>
          </cell>
          <cell r="LZ254">
            <v>0</v>
          </cell>
          <cell r="MA254">
            <v>0</v>
          </cell>
          <cell r="MB254">
            <v>0</v>
          </cell>
          <cell r="MC254">
            <v>0</v>
          </cell>
          <cell r="MD254">
            <v>0</v>
          </cell>
          <cell r="ME254">
            <v>0</v>
          </cell>
          <cell r="MF254">
            <v>0</v>
          </cell>
          <cell r="MG254">
            <v>0</v>
          </cell>
          <cell r="MH254">
            <v>0</v>
          </cell>
          <cell r="MI254">
            <v>0</v>
          </cell>
          <cell r="MJ254">
            <v>0</v>
          </cell>
          <cell r="MK254">
            <v>0</v>
          </cell>
          <cell r="ML254">
            <v>0</v>
          </cell>
          <cell r="MM254">
            <v>0</v>
          </cell>
          <cell r="MN254">
            <v>0</v>
          </cell>
          <cell r="MO254">
            <v>0</v>
          </cell>
          <cell r="MP254">
            <v>0</v>
          </cell>
          <cell r="MQ254">
            <v>0</v>
          </cell>
          <cell r="MR254">
            <v>0</v>
          </cell>
          <cell r="MS254">
            <v>0</v>
          </cell>
          <cell r="MT254">
            <v>0</v>
          </cell>
          <cell r="MU254">
            <v>0</v>
          </cell>
          <cell r="MV254">
            <v>0</v>
          </cell>
          <cell r="MW254">
            <v>0</v>
          </cell>
          <cell r="MX254">
            <v>0</v>
          </cell>
          <cell r="MY254">
            <v>0</v>
          </cell>
          <cell r="MZ254">
            <v>0</v>
          </cell>
          <cell r="NA254">
            <v>0</v>
          </cell>
          <cell r="NB254">
            <v>0</v>
          </cell>
          <cell r="NC254">
            <v>0</v>
          </cell>
          <cell r="ND254">
            <v>0</v>
          </cell>
          <cell r="NE254">
            <v>0</v>
          </cell>
          <cell r="NF254">
            <v>0</v>
          </cell>
          <cell r="NG254">
            <v>0</v>
          </cell>
          <cell r="NH254">
            <v>0</v>
          </cell>
          <cell r="NI254">
            <v>0</v>
          </cell>
          <cell r="NJ254">
            <v>0</v>
          </cell>
          <cell r="NK254">
            <v>0</v>
          </cell>
          <cell r="NL254">
            <v>0</v>
          </cell>
          <cell r="NM254">
            <v>0</v>
          </cell>
          <cell r="NN254">
            <v>0</v>
          </cell>
          <cell r="NO254">
            <v>0</v>
          </cell>
          <cell r="NP254">
            <v>0</v>
          </cell>
          <cell r="NQ254">
            <v>0</v>
          </cell>
          <cell r="NR254">
            <v>0</v>
          </cell>
          <cell r="NS254">
            <v>0</v>
          </cell>
          <cell r="NT254">
            <v>0</v>
          </cell>
          <cell r="NU254">
            <v>0</v>
          </cell>
          <cell r="NV254">
            <v>0</v>
          </cell>
          <cell r="NW254">
            <v>0</v>
          </cell>
          <cell r="NX254">
            <v>0</v>
          </cell>
          <cell r="NY254">
            <v>0</v>
          </cell>
          <cell r="NZ254">
            <v>0</v>
          </cell>
          <cell r="OA254">
            <v>0</v>
          </cell>
          <cell r="OB254">
            <v>0</v>
          </cell>
          <cell r="OC254">
            <v>0</v>
          </cell>
          <cell r="OD254">
            <v>0</v>
          </cell>
          <cell r="OE254">
            <v>0</v>
          </cell>
          <cell r="OF254">
            <v>0</v>
          </cell>
          <cell r="OG254">
            <v>0</v>
          </cell>
          <cell r="OH254">
            <v>0</v>
          </cell>
          <cell r="OI254">
            <v>0</v>
          </cell>
          <cell r="OJ254">
            <v>0</v>
          </cell>
          <cell r="OK254">
            <v>0</v>
          </cell>
          <cell r="OL254">
            <v>0</v>
          </cell>
          <cell r="OM254">
            <v>0</v>
          </cell>
          <cell r="ON254">
            <v>0</v>
          </cell>
          <cell r="OO254">
            <v>0</v>
          </cell>
          <cell r="OP254">
            <v>0</v>
          </cell>
          <cell r="OQ254">
            <v>0</v>
          </cell>
          <cell r="OR254">
            <v>0</v>
          </cell>
          <cell r="OS254">
            <v>0</v>
          </cell>
          <cell r="OT254">
            <v>0</v>
          </cell>
          <cell r="OU254">
            <v>0</v>
          </cell>
          <cell r="OV254">
            <v>0</v>
          </cell>
          <cell r="OW254">
            <v>0</v>
          </cell>
          <cell r="OX254">
            <v>0</v>
          </cell>
          <cell r="OY254">
            <v>0</v>
          </cell>
          <cell r="OZ254">
            <v>0</v>
          </cell>
          <cell r="PA254">
            <v>0</v>
          </cell>
          <cell r="PB254">
            <v>0</v>
          </cell>
          <cell r="PC254">
            <v>0</v>
          </cell>
          <cell r="PD254">
            <v>0</v>
          </cell>
          <cell r="PE254">
            <v>0</v>
          </cell>
          <cell r="PF254">
            <v>0</v>
          </cell>
          <cell r="PG254">
            <v>0</v>
          </cell>
          <cell r="PH254">
            <v>0</v>
          </cell>
          <cell r="PI254">
            <v>0</v>
          </cell>
          <cell r="PJ254">
            <v>0</v>
          </cell>
          <cell r="PK254">
            <v>0</v>
          </cell>
          <cell r="PL254">
            <v>0</v>
          </cell>
          <cell r="PM254">
            <v>0</v>
          </cell>
          <cell r="PN254">
            <v>0</v>
          </cell>
          <cell r="PO254">
            <v>0</v>
          </cell>
          <cell r="PP254">
            <v>0</v>
          </cell>
          <cell r="PQ254">
            <v>0</v>
          </cell>
          <cell r="PR254">
            <v>0</v>
          </cell>
          <cell r="PS254">
            <v>0</v>
          </cell>
          <cell r="PT254">
            <v>0</v>
          </cell>
          <cell r="PU254">
            <v>0</v>
          </cell>
          <cell r="PV254">
            <v>0</v>
          </cell>
          <cell r="PW254">
            <v>0</v>
          </cell>
          <cell r="PX254">
            <v>0</v>
          </cell>
          <cell r="PY254">
            <v>0</v>
          </cell>
          <cell r="PZ254">
            <v>0</v>
          </cell>
          <cell r="QA254">
            <v>0</v>
          </cell>
          <cell r="QB254">
            <v>0</v>
          </cell>
          <cell r="QC254">
            <v>0</v>
          </cell>
          <cell r="QD254">
            <v>0</v>
          </cell>
          <cell r="QE254">
            <v>0</v>
          </cell>
          <cell r="QF254">
            <v>0</v>
          </cell>
          <cell r="QG254">
            <v>0</v>
          </cell>
          <cell r="QH254">
            <v>0</v>
          </cell>
          <cell r="QI254">
            <v>0</v>
          </cell>
          <cell r="QJ254">
            <v>0</v>
          </cell>
          <cell r="QK254">
            <v>0</v>
          </cell>
          <cell r="QL254">
            <v>0</v>
          </cell>
          <cell r="QM254">
            <v>0</v>
          </cell>
          <cell r="QN254">
            <v>0</v>
          </cell>
          <cell r="QO254">
            <v>0</v>
          </cell>
          <cell r="QP254">
            <v>0</v>
          </cell>
          <cell r="QQ254">
            <v>0</v>
          </cell>
          <cell r="QR254">
            <v>0</v>
          </cell>
          <cell r="QS254">
            <v>0</v>
          </cell>
          <cell r="QT254">
            <v>0</v>
          </cell>
          <cell r="QU254">
            <v>0</v>
          </cell>
          <cell r="QV254">
            <v>0</v>
          </cell>
          <cell r="QW254">
            <v>0</v>
          </cell>
          <cell r="QX254">
            <v>0</v>
          </cell>
          <cell r="QY254">
            <v>0</v>
          </cell>
          <cell r="QZ254">
            <v>0</v>
          </cell>
          <cell r="RA254">
            <v>0</v>
          </cell>
          <cell r="RB254">
            <v>0</v>
          </cell>
          <cell r="RC254">
            <v>0</v>
          </cell>
          <cell r="RD254">
            <v>0</v>
          </cell>
          <cell r="RE254">
            <v>0</v>
          </cell>
          <cell r="RF254">
            <v>0</v>
          </cell>
          <cell r="RG254">
            <v>0</v>
          </cell>
          <cell r="RH254">
            <v>0</v>
          </cell>
          <cell r="RI254">
            <v>0</v>
          </cell>
          <cell r="RJ254">
            <v>0</v>
          </cell>
          <cell r="RK254">
            <v>0</v>
          </cell>
          <cell r="RL254">
            <v>0</v>
          </cell>
          <cell r="RM254">
            <v>0</v>
          </cell>
          <cell r="RN254">
            <v>0</v>
          </cell>
          <cell r="RO254">
            <v>0</v>
          </cell>
          <cell r="RP254">
            <v>0</v>
          </cell>
          <cell r="RQ254">
            <v>0</v>
          </cell>
          <cell r="RR254">
            <v>0</v>
          </cell>
          <cell r="RS254">
            <v>0</v>
          </cell>
          <cell r="RT254">
            <v>0</v>
          </cell>
          <cell r="RU254">
            <v>0</v>
          </cell>
          <cell r="RV254">
            <v>0</v>
          </cell>
          <cell r="RW254">
            <v>0</v>
          </cell>
          <cell r="RX254">
            <v>0</v>
          </cell>
          <cell r="RY254">
            <v>0</v>
          </cell>
          <cell r="RZ254">
            <v>0</v>
          </cell>
          <cell r="SA254">
            <v>0</v>
          </cell>
          <cell r="SB254">
            <v>0</v>
          </cell>
          <cell r="SC254">
            <v>0</v>
          </cell>
          <cell r="SD254">
            <v>0</v>
          </cell>
          <cell r="SE254">
            <v>0</v>
          </cell>
          <cell r="SF254">
            <v>0</v>
          </cell>
          <cell r="SG254">
            <v>0</v>
          </cell>
          <cell r="SH254">
            <v>0</v>
          </cell>
          <cell r="SI254">
            <v>0</v>
          </cell>
          <cell r="SJ254">
            <v>0</v>
          </cell>
          <cell r="SK254">
            <v>0</v>
          </cell>
          <cell r="SL254">
            <v>0</v>
          </cell>
          <cell r="SM254">
            <v>0</v>
          </cell>
          <cell r="SN254">
            <v>0</v>
          </cell>
          <cell r="SO254">
            <v>0</v>
          </cell>
          <cell r="SP254">
            <v>0</v>
          </cell>
          <cell r="SQ254">
            <v>0</v>
          </cell>
          <cell r="SR254">
            <v>0</v>
          </cell>
          <cell r="SS254">
            <v>0</v>
          </cell>
          <cell r="ST254">
            <v>0</v>
          </cell>
          <cell r="SU254">
            <v>0</v>
          </cell>
          <cell r="SV254">
            <v>0</v>
          </cell>
          <cell r="SW254">
            <v>0</v>
          </cell>
          <cell r="SX254">
            <v>0</v>
          </cell>
          <cell r="SY254">
            <v>0</v>
          </cell>
          <cell r="SZ254">
            <v>0</v>
          </cell>
          <cell r="TA254">
            <v>0</v>
          </cell>
          <cell r="TB254">
            <v>0</v>
          </cell>
          <cell r="TC254">
            <v>0</v>
          </cell>
          <cell r="TD254">
            <v>0</v>
          </cell>
          <cell r="TE254">
            <v>0</v>
          </cell>
          <cell r="TF254">
            <v>0</v>
          </cell>
          <cell r="TG254">
            <v>0</v>
          </cell>
          <cell r="TH254">
            <v>0</v>
          </cell>
          <cell r="TI254">
            <v>0</v>
          </cell>
          <cell r="TJ254">
            <v>0</v>
          </cell>
          <cell r="TK254">
            <v>0</v>
          </cell>
          <cell r="TL254">
            <v>0</v>
          </cell>
          <cell r="TM254">
            <v>0</v>
          </cell>
          <cell r="TN254">
            <v>0</v>
          </cell>
          <cell r="TO254">
            <v>0</v>
          </cell>
          <cell r="TP254">
            <v>0</v>
          </cell>
          <cell r="TQ254">
            <v>0</v>
          </cell>
          <cell r="TR254">
            <v>0</v>
          </cell>
          <cell r="TS254">
            <v>0</v>
          </cell>
          <cell r="TT254">
            <v>0</v>
          </cell>
          <cell r="TU254">
            <v>0</v>
          </cell>
          <cell r="TV254">
            <v>0</v>
          </cell>
          <cell r="TW254">
            <v>0</v>
          </cell>
          <cell r="TX254">
            <v>0</v>
          </cell>
          <cell r="TY254">
            <v>0</v>
          </cell>
          <cell r="TZ254">
            <v>0</v>
          </cell>
          <cell r="UA254">
            <v>0</v>
          </cell>
          <cell r="UB254">
            <v>0</v>
          </cell>
          <cell r="UC254">
            <v>0</v>
          </cell>
          <cell r="UD254">
            <v>0</v>
          </cell>
          <cell r="UE254">
            <v>0</v>
          </cell>
          <cell r="UF254">
            <v>0</v>
          </cell>
          <cell r="UG254">
            <v>0</v>
          </cell>
          <cell r="UH254">
            <v>0</v>
          </cell>
          <cell r="UI254">
            <v>0</v>
          </cell>
          <cell r="UJ254">
            <v>0</v>
          </cell>
          <cell r="UK254">
            <v>0</v>
          </cell>
          <cell r="UL254">
            <v>0</v>
          </cell>
          <cell r="UM254">
            <v>0</v>
          </cell>
          <cell r="UN254">
            <v>0</v>
          </cell>
          <cell r="UO254"/>
          <cell r="UP254">
            <v>0</v>
          </cell>
          <cell r="UQ254">
            <v>0</v>
          </cell>
          <cell r="UR254">
            <v>0</v>
          </cell>
          <cell r="US254">
            <v>0</v>
          </cell>
          <cell r="UT254">
            <v>0</v>
          </cell>
          <cell r="UU254">
            <v>0</v>
          </cell>
          <cell r="UV254">
            <v>0</v>
          </cell>
          <cell r="UW254">
            <v>0</v>
          </cell>
          <cell r="UX254">
            <v>0</v>
          </cell>
          <cell r="UY254">
            <v>0</v>
          </cell>
          <cell r="UZ254">
            <v>0</v>
          </cell>
          <cell r="VA254">
            <v>0</v>
          </cell>
          <cell r="VB254">
            <v>0</v>
          </cell>
          <cell r="VC254">
            <v>0</v>
          </cell>
          <cell r="VD254">
            <v>0</v>
          </cell>
          <cell r="VE254">
            <v>0</v>
          </cell>
          <cell r="VF254">
            <v>0</v>
          </cell>
          <cell r="VG254">
            <v>0</v>
          </cell>
          <cell r="VH254">
            <v>0</v>
          </cell>
          <cell r="VI254">
            <v>0</v>
          </cell>
          <cell r="VJ254">
            <v>0</v>
          </cell>
          <cell r="VK254">
            <v>0</v>
          </cell>
          <cell r="VL254">
            <v>0</v>
          </cell>
          <cell r="VM254">
            <v>0</v>
          </cell>
          <cell r="VN254">
            <v>0</v>
          </cell>
          <cell r="VO254">
            <v>0</v>
          </cell>
          <cell r="VP254">
            <v>0</v>
          </cell>
          <cell r="VQ254">
            <v>0</v>
          </cell>
          <cell r="VR254">
            <v>0</v>
          </cell>
          <cell r="VS254">
            <v>0</v>
          </cell>
          <cell r="VT254">
            <v>0</v>
          </cell>
          <cell r="VU254">
            <v>0</v>
          </cell>
          <cell r="VV254">
            <v>0</v>
          </cell>
          <cell r="VW254">
            <v>0</v>
          </cell>
          <cell r="VX254">
            <v>0</v>
          </cell>
          <cell r="VY254">
            <v>0</v>
          </cell>
          <cell r="VZ254">
            <v>0</v>
          </cell>
          <cell r="WA254">
            <v>0</v>
          </cell>
          <cell r="WB254">
            <v>0</v>
          </cell>
          <cell r="WC254">
            <v>0</v>
          </cell>
          <cell r="WD254">
            <v>0</v>
          </cell>
          <cell r="WE254">
            <v>0</v>
          </cell>
          <cell r="WF254">
            <v>0</v>
          </cell>
          <cell r="WG254">
            <v>0</v>
          </cell>
          <cell r="WH254">
            <v>0</v>
          </cell>
          <cell r="WI254">
            <v>0</v>
          </cell>
          <cell r="WJ254">
            <v>0</v>
          </cell>
          <cell r="WK254">
            <v>0</v>
          </cell>
          <cell r="WL254">
            <v>0</v>
          </cell>
          <cell r="WM254">
            <v>0</v>
          </cell>
          <cell r="WN254">
            <v>0</v>
          </cell>
          <cell r="WO254">
            <v>0</v>
          </cell>
          <cell r="WP254">
            <v>0</v>
          </cell>
          <cell r="WQ254">
            <v>0</v>
          </cell>
          <cell r="WR254">
            <v>0</v>
          </cell>
          <cell r="WS254">
            <v>0</v>
          </cell>
          <cell r="WT254">
            <v>0</v>
          </cell>
          <cell r="WU254">
            <v>0</v>
          </cell>
          <cell r="WV254">
            <v>0</v>
          </cell>
          <cell r="WW254">
            <v>0</v>
          </cell>
          <cell r="WX254">
            <v>0</v>
          </cell>
          <cell r="WY254">
            <v>0</v>
          </cell>
          <cell r="WZ254">
            <v>0</v>
          </cell>
          <cell r="XA254">
            <v>0</v>
          </cell>
          <cell r="XB254">
            <v>0</v>
          </cell>
          <cell r="XC254">
            <v>0</v>
          </cell>
          <cell r="XD254">
            <v>0</v>
          </cell>
          <cell r="XE254">
            <v>0</v>
          </cell>
          <cell r="XF254">
            <v>0</v>
          </cell>
          <cell r="XG254">
            <v>0</v>
          </cell>
          <cell r="XH254">
            <v>0</v>
          </cell>
          <cell r="XI254">
            <v>0</v>
          </cell>
          <cell r="XJ254">
            <v>0</v>
          </cell>
          <cell r="XK254">
            <v>0</v>
          </cell>
          <cell r="XL254">
            <v>0</v>
          </cell>
          <cell r="XM254">
            <v>0</v>
          </cell>
          <cell r="XN254">
            <v>0</v>
          </cell>
          <cell r="XO254">
            <v>0</v>
          </cell>
          <cell r="XP254">
            <v>0</v>
          </cell>
          <cell r="XQ254">
            <v>0</v>
          </cell>
          <cell r="XR254">
            <v>0</v>
          </cell>
          <cell r="XS254">
            <v>0</v>
          </cell>
          <cell r="XT254">
            <v>0</v>
          </cell>
          <cell r="XU254">
            <v>0</v>
          </cell>
          <cell r="XV254"/>
        </row>
        <row r="255">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cell r="CQ255">
            <v>0</v>
          </cell>
          <cell r="CR255">
            <v>0</v>
          </cell>
          <cell r="CS255">
            <v>0</v>
          </cell>
          <cell r="CT255">
            <v>0</v>
          </cell>
          <cell r="CU255">
            <v>0</v>
          </cell>
          <cell r="CV255">
            <v>0</v>
          </cell>
          <cell r="CW255">
            <v>0</v>
          </cell>
          <cell r="CX255">
            <v>0</v>
          </cell>
          <cell r="CY255">
            <v>0</v>
          </cell>
          <cell r="CZ255">
            <v>0</v>
          </cell>
          <cell r="DA255">
            <v>0</v>
          </cell>
          <cell r="DB255">
            <v>0</v>
          </cell>
          <cell r="DC255">
            <v>0</v>
          </cell>
          <cell r="DD255">
            <v>0</v>
          </cell>
          <cell r="DE255">
            <v>0</v>
          </cell>
          <cell r="DF255">
            <v>0</v>
          </cell>
          <cell r="DG255">
            <v>0</v>
          </cell>
          <cell r="DH255">
            <v>0</v>
          </cell>
          <cell r="DI255">
            <v>0</v>
          </cell>
          <cell r="DJ255">
            <v>0</v>
          </cell>
          <cell r="DK255">
            <v>0</v>
          </cell>
          <cell r="DL255">
            <v>0</v>
          </cell>
          <cell r="DM255">
            <v>0</v>
          </cell>
          <cell r="DN255">
            <v>0</v>
          </cell>
          <cell r="DO255">
            <v>0</v>
          </cell>
          <cell r="DP255">
            <v>0</v>
          </cell>
          <cell r="DQ255">
            <v>0</v>
          </cell>
          <cell r="DR255">
            <v>0</v>
          </cell>
          <cell r="DS255">
            <v>15</v>
          </cell>
          <cell r="DT255">
            <v>0</v>
          </cell>
          <cell r="DU255">
            <v>0</v>
          </cell>
          <cell r="DV255">
            <v>0</v>
          </cell>
          <cell r="DW255">
            <v>0</v>
          </cell>
          <cell r="DX255">
            <v>0</v>
          </cell>
          <cell r="DY255">
            <v>0</v>
          </cell>
          <cell r="DZ255">
            <v>0</v>
          </cell>
          <cell r="EA255">
            <v>0</v>
          </cell>
          <cell r="EB255">
            <v>0</v>
          </cell>
          <cell r="EC255">
            <v>0</v>
          </cell>
          <cell r="ED255">
            <v>0</v>
          </cell>
          <cell r="EE255">
            <v>0</v>
          </cell>
          <cell r="EF255">
            <v>0</v>
          </cell>
          <cell r="EG255">
            <v>0</v>
          </cell>
          <cell r="EH255">
            <v>0</v>
          </cell>
          <cell r="EI255">
            <v>0</v>
          </cell>
          <cell r="EJ255">
            <v>0</v>
          </cell>
          <cell r="EK255">
            <v>0</v>
          </cell>
          <cell r="EL255">
            <v>0</v>
          </cell>
          <cell r="EM255">
            <v>0</v>
          </cell>
          <cell r="EN255">
            <v>0</v>
          </cell>
          <cell r="EO255">
            <v>0</v>
          </cell>
          <cell r="EP255">
            <v>0</v>
          </cell>
          <cell r="EQ255">
            <v>0</v>
          </cell>
          <cell r="ER255">
            <v>0</v>
          </cell>
          <cell r="ES255">
            <v>0</v>
          </cell>
          <cell r="ET255">
            <v>0</v>
          </cell>
          <cell r="EU255">
            <v>0</v>
          </cell>
          <cell r="EV255">
            <v>0</v>
          </cell>
          <cell r="EW255">
            <v>0</v>
          </cell>
          <cell r="EX255">
            <v>0</v>
          </cell>
          <cell r="EY255">
            <v>0</v>
          </cell>
          <cell r="EZ255">
            <v>0</v>
          </cell>
          <cell r="FA255">
            <v>0</v>
          </cell>
          <cell r="FB255">
            <v>0</v>
          </cell>
          <cell r="FC255">
            <v>0</v>
          </cell>
          <cell r="FD255">
            <v>0</v>
          </cell>
          <cell r="FE255">
            <v>0</v>
          </cell>
          <cell r="FF255">
            <v>0</v>
          </cell>
          <cell r="FG255">
            <v>0</v>
          </cell>
          <cell r="FH255">
            <v>0</v>
          </cell>
          <cell r="FI255">
            <v>0</v>
          </cell>
          <cell r="FJ255">
            <v>0</v>
          </cell>
          <cell r="FK255">
            <v>0</v>
          </cell>
          <cell r="FL255">
            <v>0</v>
          </cell>
          <cell r="FM255">
            <v>0</v>
          </cell>
          <cell r="FN255">
            <v>0</v>
          </cell>
          <cell r="FO255">
            <v>0</v>
          </cell>
          <cell r="FP255">
            <v>0</v>
          </cell>
          <cell r="FQ255">
            <v>0</v>
          </cell>
          <cell r="FR255">
            <v>0</v>
          </cell>
          <cell r="FS255">
            <v>0</v>
          </cell>
          <cell r="FT255">
            <v>0</v>
          </cell>
          <cell r="FU255">
            <v>0</v>
          </cell>
          <cell r="FV255">
            <v>15</v>
          </cell>
          <cell r="FW255">
            <v>0</v>
          </cell>
          <cell r="FX255">
            <v>0</v>
          </cell>
          <cell r="FY255">
            <v>0</v>
          </cell>
          <cell r="FZ255">
            <v>0</v>
          </cell>
          <cell r="GA255">
            <v>0</v>
          </cell>
          <cell r="GB255">
            <v>15</v>
          </cell>
          <cell r="GC255">
            <v>0</v>
          </cell>
          <cell r="GD255">
            <v>0</v>
          </cell>
          <cell r="GE255">
            <v>0</v>
          </cell>
          <cell r="GF255">
            <v>3</v>
          </cell>
          <cell r="GG255">
            <v>0</v>
          </cell>
          <cell r="GH255">
            <v>0</v>
          </cell>
          <cell r="GI255">
            <v>0</v>
          </cell>
          <cell r="GJ255">
            <v>0</v>
          </cell>
          <cell r="GK255">
            <v>0</v>
          </cell>
          <cell r="GL255">
            <v>0</v>
          </cell>
          <cell r="GM255">
            <v>0</v>
          </cell>
          <cell r="GN255">
            <v>0</v>
          </cell>
          <cell r="GO255">
            <v>0</v>
          </cell>
          <cell r="GP255">
            <v>0</v>
          </cell>
          <cell r="GQ255">
            <v>0</v>
          </cell>
          <cell r="GR255">
            <v>0</v>
          </cell>
          <cell r="GS255">
            <v>0</v>
          </cell>
          <cell r="GT255">
            <v>0</v>
          </cell>
          <cell r="GU255">
            <v>0</v>
          </cell>
          <cell r="GV255">
            <v>0</v>
          </cell>
          <cell r="GW255">
            <v>0</v>
          </cell>
          <cell r="GX255">
            <v>0</v>
          </cell>
          <cell r="GY255">
            <v>0</v>
          </cell>
          <cell r="GZ255">
            <v>0</v>
          </cell>
          <cell r="HA255">
            <v>0</v>
          </cell>
          <cell r="HB255">
            <v>0</v>
          </cell>
          <cell r="HC255">
            <v>0</v>
          </cell>
          <cell r="HD255">
            <v>0</v>
          </cell>
          <cell r="HE255">
            <v>0</v>
          </cell>
          <cell r="HF255">
            <v>0</v>
          </cell>
          <cell r="HG255">
            <v>0</v>
          </cell>
          <cell r="HH255">
            <v>0</v>
          </cell>
          <cell r="HI255">
            <v>0</v>
          </cell>
          <cell r="HJ255">
            <v>0</v>
          </cell>
          <cell r="HK255">
            <v>0</v>
          </cell>
          <cell r="HL255">
            <v>0</v>
          </cell>
          <cell r="HM255">
            <v>0</v>
          </cell>
          <cell r="HN255">
            <v>0</v>
          </cell>
          <cell r="HO255">
            <v>0</v>
          </cell>
          <cell r="HP255">
            <v>0</v>
          </cell>
          <cell r="HQ255">
            <v>0</v>
          </cell>
          <cell r="HR255">
            <v>0</v>
          </cell>
          <cell r="HS255">
            <v>0</v>
          </cell>
          <cell r="HT255">
            <v>0</v>
          </cell>
          <cell r="HU255">
            <v>0</v>
          </cell>
          <cell r="HV255">
            <v>0</v>
          </cell>
          <cell r="HW255">
            <v>0</v>
          </cell>
          <cell r="HX255">
            <v>0</v>
          </cell>
          <cell r="HY255">
            <v>0</v>
          </cell>
          <cell r="HZ255">
            <v>0</v>
          </cell>
          <cell r="IA255">
            <v>0</v>
          </cell>
          <cell r="IB255">
            <v>0</v>
          </cell>
          <cell r="IC255">
            <v>0</v>
          </cell>
          <cell r="ID255">
            <v>0</v>
          </cell>
          <cell r="IE255">
            <v>0</v>
          </cell>
          <cell r="IF255">
            <v>0</v>
          </cell>
          <cell r="IG255">
            <v>0</v>
          </cell>
          <cell r="IH255">
            <v>0</v>
          </cell>
          <cell r="II255">
            <v>0</v>
          </cell>
          <cell r="IJ255">
            <v>0</v>
          </cell>
          <cell r="IK255">
            <v>0</v>
          </cell>
          <cell r="IL255">
            <v>0</v>
          </cell>
          <cell r="IM255">
            <v>0</v>
          </cell>
          <cell r="IN255">
            <v>0</v>
          </cell>
          <cell r="IO255">
            <v>0</v>
          </cell>
          <cell r="IP255">
            <v>0</v>
          </cell>
          <cell r="IQ255">
            <v>0</v>
          </cell>
          <cell r="IR255">
            <v>0</v>
          </cell>
          <cell r="IS255">
            <v>0</v>
          </cell>
          <cell r="IT255">
            <v>0</v>
          </cell>
          <cell r="IU255">
            <v>0</v>
          </cell>
          <cell r="IV255">
            <v>0</v>
          </cell>
          <cell r="IW255">
            <v>0</v>
          </cell>
          <cell r="IX255">
            <v>0</v>
          </cell>
          <cell r="IY255">
            <v>0</v>
          </cell>
          <cell r="IZ255">
            <v>0</v>
          </cell>
          <cell r="JA255">
            <v>0</v>
          </cell>
          <cell r="JB255">
            <v>0</v>
          </cell>
          <cell r="JC255">
            <v>0</v>
          </cell>
          <cell r="JD255">
            <v>0</v>
          </cell>
          <cell r="JE255">
            <v>0</v>
          </cell>
          <cell r="JF255">
            <v>0</v>
          </cell>
          <cell r="JG255">
            <v>0</v>
          </cell>
          <cell r="JH255">
            <v>0</v>
          </cell>
          <cell r="JI255">
            <v>0</v>
          </cell>
          <cell r="JJ255">
            <v>0</v>
          </cell>
          <cell r="JK255">
            <v>0</v>
          </cell>
          <cell r="JL255">
            <v>0</v>
          </cell>
          <cell r="JM255">
            <v>0</v>
          </cell>
          <cell r="JN255">
            <v>0</v>
          </cell>
          <cell r="JO255">
            <v>0</v>
          </cell>
          <cell r="JP255">
            <v>0</v>
          </cell>
          <cell r="JQ255">
            <v>0</v>
          </cell>
          <cell r="JR255">
            <v>0</v>
          </cell>
          <cell r="JS255">
            <v>0</v>
          </cell>
          <cell r="JT255">
            <v>0</v>
          </cell>
          <cell r="JU255">
            <v>0</v>
          </cell>
          <cell r="JV255">
            <v>0</v>
          </cell>
          <cell r="JW255">
            <v>0</v>
          </cell>
          <cell r="JX255">
            <v>0</v>
          </cell>
          <cell r="JY255">
            <v>0</v>
          </cell>
          <cell r="JZ255">
            <v>0</v>
          </cell>
          <cell r="KA255">
            <v>0</v>
          </cell>
          <cell r="KB255">
            <v>0</v>
          </cell>
          <cell r="KC255">
            <v>0</v>
          </cell>
          <cell r="KD255">
            <v>0</v>
          </cell>
          <cell r="KE255">
            <v>0</v>
          </cell>
          <cell r="KF255">
            <v>0</v>
          </cell>
          <cell r="KG255">
            <v>0</v>
          </cell>
          <cell r="KH255">
            <v>0</v>
          </cell>
          <cell r="KI255">
            <v>0</v>
          </cell>
          <cell r="KJ255">
            <v>0</v>
          </cell>
          <cell r="KK255">
            <v>0</v>
          </cell>
          <cell r="KL255">
            <v>0</v>
          </cell>
          <cell r="KM255">
            <v>0</v>
          </cell>
          <cell r="KN255">
            <v>0</v>
          </cell>
          <cell r="KO255">
            <v>0</v>
          </cell>
          <cell r="KP255">
            <v>0</v>
          </cell>
          <cell r="KQ255">
            <v>0</v>
          </cell>
          <cell r="KR255">
            <v>0</v>
          </cell>
          <cell r="KS255">
            <v>0</v>
          </cell>
          <cell r="KT255">
            <v>0</v>
          </cell>
          <cell r="KU255">
            <v>0</v>
          </cell>
          <cell r="KV255">
            <v>0</v>
          </cell>
          <cell r="KW255">
            <v>0</v>
          </cell>
          <cell r="KX255">
            <v>0</v>
          </cell>
          <cell r="KY255">
            <v>0</v>
          </cell>
          <cell r="KZ255">
            <v>0</v>
          </cell>
          <cell r="LA255">
            <v>0</v>
          </cell>
          <cell r="LB255">
            <v>0</v>
          </cell>
          <cell r="LC255">
            <v>0</v>
          </cell>
          <cell r="LD255">
            <v>0</v>
          </cell>
          <cell r="LE255">
            <v>0</v>
          </cell>
          <cell r="LF255">
            <v>0</v>
          </cell>
          <cell r="LG255">
            <v>0</v>
          </cell>
          <cell r="LH255">
            <v>0</v>
          </cell>
          <cell r="LI255">
            <v>0</v>
          </cell>
          <cell r="LJ255">
            <v>0</v>
          </cell>
          <cell r="LK255">
            <v>0</v>
          </cell>
          <cell r="LL255">
            <v>0</v>
          </cell>
          <cell r="LM255">
            <v>0</v>
          </cell>
          <cell r="LN255">
            <v>0</v>
          </cell>
          <cell r="LO255">
            <v>0</v>
          </cell>
          <cell r="LP255">
            <v>0</v>
          </cell>
          <cell r="LQ255">
            <v>0</v>
          </cell>
          <cell r="LR255">
            <v>0</v>
          </cell>
          <cell r="LS255">
            <v>0</v>
          </cell>
          <cell r="LT255">
            <v>0</v>
          </cell>
          <cell r="LU255">
            <v>0</v>
          </cell>
          <cell r="LV255">
            <v>0</v>
          </cell>
          <cell r="LW255">
            <v>0</v>
          </cell>
          <cell r="LX255">
            <v>0</v>
          </cell>
          <cell r="LY255">
            <v>0</v>
          </cell>
          <cell r="LZ255">
            <v>0</v>
          </cell>
          <cell r="MA255">
            <v>0</v>
          </cell>
          <cell r="MB255">
            <v>0</v>
          </cell>
          <cell r="MC255">
            <v>0</v>
          </cell>
          <cell r="MD255">
            <v>0</v>
          </cell>
          <cell r="ME255">
            <v>0</v>
          </cell>
          <cell r="MF255">
            <v>0</v>
          </cell>
          <cell r="MG255">
            <v>0</v>
          </cell>
          <cell r="MH255">
            <v>0</v>
          </cell>
          <cell r="MI255">
            <v>0</v>
          </cell>
          <cell r="MJ255">
            <v>0</v>
          </cell>
          <cell r="MK255">
            <v>0</v>
          </cell>
          <cell r="ML255">
            <v>0</v>
          </cell>
          <cell r="MM255">
            <v>0</v>
          </cell>
          <cell r="MN255">
            <v>0</v>
          </cell>
          <cell r="MO255">
            <v>0</v>
          </cell>
          <cell r="MP255">
            <v>0</v>
          </cell>
          <cell r="MQ255">
            <v>0</v>
          </cell>
          <cell r="MR255">
            <v>0</v>
          </cell>
          <cell r="MS255">
            <v>0</v>
          </cell>
          <cell r="MT255">
            <v>0</v>
          </cell>
          <cell r="MU255">
            <v>0</v>
          </cell>
          <cell r="MV255">
            <v>0</v>
          </cell>
          <cell r="MW255">
            <v>0</v>
          </cell>
          <cell r="MX255">
            <v>0</v>
          </cell>
          <cell r="MY255">
            <v>0</v>
          </cell>
          <cell r="MZ255">
            <v>0</v>
          </cell>
          <cell r="NA255">
            <v>0</v>
          </cell>
          <cell r="NB255">
            <v>0</v>
          </cell>
          <cell r="NC255">
            <v>0</v>
          </cell>
          <cell r="ND255">
            <v>0</v>
          </cell>
          <cell r="NE255">
            <v>0</v>
          </cell>
          <cell r="NF255">
            <v>0</v>
          </cell>
          <cell r="NG255">
            <v>0</v>
          </cell>
          <cell r="NH255">
            <v>0</v>
          </cell>
          <cell r="NI255">
            <v>0</v>
          </cell>
          <cell r="NJ255">
            <v>0</v>
          </cell>
          <cell r="NK255">
            <v>0</v>
          </cell>
          <cell r="NL255">
            <v>0</v>
          </cell>
          <cell r="NM255">
            <v>0</v>
          </cell>
          <cell r="NN255">
            <v>0</v>
          </cell>
          <cell r="NO255">
            <v>0</v>
          </cell>
          <cell r="NP255">
            <v>0</v>
          </cell>
          <cell r="NQ255">
            <v>0</v>
          </cell>
          <cell r="NR255">
            <v>0</v>
          </cell>
          <cell r="NS255">
            <v>0</v>
          </cell>
          <cell r="NT255">
            <v>0</v>
          </cell>
          <cell r="NU255">
            <v>0</v>
          </cell>
          <cell r="NV255">
            <v>0</v>
          </cell>
          <cell r="NW255">
            <v>0</v>
          </cell>
          <cell r="NX255">
            <v>0</v>
          </cell>
          <cell r="NY255">
            <v>0</v>
          </cell>
          <cell r="NZ255">
            <v>0</v>
          </cell>
          <cell r="OA255">
            <v>0</v>
          </cell>
          <cell r="OB255">
            <v>0</v>
          </cell>
          <cell r="OC255">
            <v>0</v>
          </cell>
          <cell r="OD255">
            <v>0</v>
          </cell>
          <cell r="OE255">
            <v>0</v>
          </cell>
          <cell r="OF255">
            <v>0</v>
          </cell>
          <cell r="OG255">
            <v>0</v>
          </cell>
          <cell r="OH255">
            <v>0</v>
          </cell>
          <cell r="OI255">
            <v>0</v>
          </cell>
          <cell r="OJ255">
            <v>0</v>
          </cell>
          <cell r="OK255">
            <v>0</v>
          </cell>
          <cell r="OL255">
            <v>0</v>
          </cell>
          <cell r="OM255">
            <v>0</v>
          </cell>
          <cell r="ON255">
            <v>0</v>
          </cell>
          <cell r="OO255">
            <v>0</v>
          </cell>
          <cell r="OP255">
            <v>0</v>
          </cell>
          <cell r="OQ255">
            <v>0</v>
          </cell>
          <cell r="OR255">
            <v>0</v>
          </cell>
          <cell r="OS255">
            <v>0</v>
          </cell>
          <cell r="OT255">
            <v>0</v>
          </cell>
          <cell r="OU255">
            <v>0</v>
          </cell>
          <cell r="OV255">
            <v>0</v>
          </cell>
          <cell r="OW255">
            <v>0</v>
          </cell>
          <cell r="OX255">
            <v>0</v>
          </cell>
          <cell r="OY255">
            <v>0</v>
          </cell>
          <cell r="OZ255">
            <v>0</v>
          </cell>
          <cell r="PA255">
            <v>0</v>
          </cell>
          <cell r="PB255">
            <v>0</v>
          </cell>
          <cell r="PC255">
            <v>0</v>
          </cell>
          <cell r="PD255">
            <v>0</v>
          </cell>
          <cell r="PE255">
            <v>0</v>
          </cell>
          <cell r="PF255">
            <v>0</v>
          </cell>
          <cell r="PG255">
            <v>0</v>
          </cell>
          <cell r="PH255">
            <v>0</v>
          </cell>
          <cell r="PI255">
            <v>0</v>
          </cell>
          <cell r="PJ255">
            <v>0</v>
          </cell>
          <cell r="PK255">
            <v>0</v>
          </cell>
          <cell r="PL255">
            <v>0</v>
          </cell>
          <cell r="PM255">
            <v>0</v>
          </cell>
          <cell r="PN255">
            <v>0</v>
          </cell>
          <cell r="PO255">
            <v>0</v>
          </cell>
          <cell r="PP255">
            <v>0</v>
          </cell>
          <cell r="PQ255">
            <v>0</v>
          </cell>
          <cell r="PR255">
            <v>0</v>
          </cell>
          <cell r="PS255">
            <v>0</v>
          </cell>
          <cell r="PT255">
            <v>0</v>
          </cell>
          <cell r="PU255">
            <v>0</v>
          </cell>
          <cell r="PV255">
            <v>0</v>
          </cell>
          <cell r="PW255">
            <v>0</v>
          </cell>
          <cell r="PX255">
            <v>0</v>
          </cell>
          <cell r="PY255">
            <v>0</v>
          </cell>
          <cell r="PZ255">
            <v>0</v>
          </cell>
          <cell r="QA255">
            <v>0</v>
          </cell>
          <cell r="QB255">
            <v>0</v>
          </cell>
          <cell r="QC255">
            <v>0</v>
          </cell>
          <cell r="QD255">
            <v>0</v>
          </cell>
          <cell r="QE255">
            <v>0</v>
          </cell>
          <cell r="QF255">
            <v>0</v>
          </cell>
          <cell r="QG255">
            <v>0</v>
          </cell>
          <cell r="QH255">
            <v>0</v>
          </cell>
          <cell r="QI255">
            <v>0</v>
          </cell>
          <cell r="QJ255">
            <v>0</v>
          </cell>
          <cell r="QK255">
            <v>0</v>
          </cell>
          <cell r="QL255">
            <v>0</v>
          </cell>
          <cell r="QM255">
            <v>0</v>
          </cell>
          <cell r="QN255">
            <v>0</v>
          </cell>
          <cell r="QO255">
            <v>0</v>
          </cell>
          <cell r="QP255">
            <v>0</v>
          </cell>
          <cell r="QQ255">
            <v>0</v>
          </cell>
          <cell r="QR255">
            <v>0</v>
          </cell>
          <cell r="QS255">
            <v>0</v>
          </cell>
          <cell r="QT255">
            <v>0</v>
          </cell>
          <cell r="QU255">
            <v>0</v>
          </cell>
          <cell r="QV255">
            <v>0</v>
          </cell>
          <cell r="QW255">
            <v>0</v>
          </cell>
          <cell r="QX255">
            <v>0</v>
          </cell>
          <cell r="QY255">
            <v>0</v>
          </cell>
          <cell r="QZ255">
            <v>0</v>
          </cell>
          <cell r="RA255">
            <v>0</v>
          </cell>
          <cell r="RB255">
            <v>0</v>
          </cell>
          <cell r="RC255">
            <v>0</v>
          </cell>
          <cell r="RD255">
            <v>0</v>
          </cell>
          <cell r="RE255">
            <v>0</v>
          </cell>
          <cell r="RF255">
            <v>0</v>
          </cell>
          <cell r="RG255">
            <v>0</v>
          </cell>
          <cell r="RH255">
            <v>0</v>
          </cell>
          <cell r="RI255">
            <v>0</v>
          </cell>
          <cell r="RJ255">
            <v>0</v>
          </cell>
          <cell r="RK255">
            <v>0</v>
          </cell>
          <cell r="RL255">
            <v>0</v>
          </cell>
          <cell r="RM255">
            <v>0</v>
          </cell>
          <cell r="RN255">
            <v>0</v>
          </cell>
          <cell r="RO255">
            <v>0</v>
          </cell>
          <cell r="RP255">
            <v>0</v>
          </cell>
          <cell r="RQ255">
            <v>0</v>
          </cell>
          <cell r="RR255">
            <v>0</v>
          </cell>
          <cell r="RS255">
            <v>0</v>
          </cell>
          <cell r="RT255">
            <v>0</v>
          </cell>
          <cell r="RU255">
            <v>0</v>
          </cell>
          <cell r="RV255">
            <v>0</v>
          </cell>
          <cell r="RW255">
            <v>0</v>
          </cell>
          <cell r="RX255">
            <v>0</v>
          </cell>
          <cell r="RY255">
            <v>0</v>
          </cell>
          <cell r="RZ255">
            <v>0</v>
          </cell>
          <cell r="SA255">
            <v>0</v>
          </cell>
          <cell r="SB255">
            <v>0</v>
          </cell>
          <cell r="SC255">
            <v>0</v>
          </cell>
          <cell r="SD255">
            <v>0</v>
          </cell>
          <cell r="SE255">
            <v>10</v>
          </cell>
          <cell r="SF255">
            <v>0</v>
          </cell>
          <cell r="SG255">
            <v>0</v>
          </cell>
          <cell r="SH255">
            <v>0</v>
          </cell>
          <cell r="SI255">
            <v>0</v>
          </cell>
          <cell r="SJ255">
            <v>0</v>
          </cell>
          <cell r="SK255">
            <v>0</v>
          </cell>
          <cell r="SL255">
            <v>0</v>
          </cell>
          <cell r="SM255">
            <v>0</v>
          </cell>
          <cell r="SN255">
            <v>0</v>
          </cell>
          <cell r="SO255">
            <v>0</v>
          </cell>
          <cell r="SP255">
            <v>0</v>
          </cell>
          <cell r="SQ255">
            <v>0</v>
          </cell>
          <cell r="SR255">
            <v>0</v>
          </cell>
          <cell r="SS255">
            <v>0</v>
          </cell>
          <cell r="ST255">
            <v>0</v>
          </cell>
          <cell r="SU255">
            <v>0</v>
          </cell>
          <cell r="SV255">
            <v>0</v>
          </cell>
          <cell r="SW255">
            <v>0</v>
          </cell>
          <cell r="SX255">
            <v>0</v>
          </cell>
          <cell r="SY255">
            <v>0</v>
          </cell>
          <cell r="SZ255">
            <v>0</v>
          </cell>
          <cell r="TA255">
            <v>0</v>
          </cell>
          <cell r="TB255">
            <v>0</v>
          </cell>
          <cell r="TC255">
            <v>0</v>
          </cell>
          <cell r="TD255">
            <v>0</v>
          </cell>
          <cell r="TE255">
            <v>0</v>
          </cell>
          <cell r="TF255">
            <v>0</v>
          </cell>
          <cell r="TG255">
            <v>0</v>
          </cell>
          <cell r="TH255">
            <v>0</v>
          </cell>
          <cell r="TI255">
            <v>0</v>
          </cell>
          <cell r="TJ255">
            <v>0</v>
          </cell>
          <cell r="TK255">
            <v>0</v>
          </cell>
          <cell r="TL255">
            <v>0</v>
          </cell>
          <cell r="TM255">
            <v>0</v>
          </cell>
          <cell r="TN255">
            <v>0</v>
          </cell>
          <cell r="TO255">
            <v>0</v>
          </cell>
          <cell r="TP255">
            <v>0</v>
          </cell>
          <cell r="TQ255">
            <v>0</v>
          </cell>
          <cell r="TR255">
            <v>0</v>
          </cell>
          <cell r="TS255">
            <v>0</v>
          </cell>
          <cell r="TT255">
            <v>0</v>
          </cell>
          <cell r="TU255">
            <v>0</v>
          </cell>
          <cell r="TV255">
            <v>0</v>
          </cell>
          <cell r="TW255">
            <v>0</v>
          </cell>
          <cell r="TX255">
            <v>0</v>
          </cell>
          <cell r="TY255">
            <v>0</v>
          </cell>
          <cell r="TZ255">
            <v>0</v>
          </cell>
          <cell r="UA255">
            <v>0</v>
          </cell>
          <cell r="UB255">
            <v>0</v>
          </cell>
          <cell r="UC255">
            <v>0</v>
          </cell>
          <cell r="UD255">
            <v>0</v>
          </cell>
          <cell r="UE255">
            <v>0</v>
          </cell>
          <cell r="UF255">
            <v>0</v>
          </cell>
          <cell r="UG255">
            <v>0</v>
          </cell>
          <cell r="UH255">
            <v>0</v>
          </cell>
          <cell r="UI255">
            <v>0</v>
          </cell>
          <cell r="UJ255">
            <v>0</v>
          </cell>
          <cell r="UK255">
            <v>0</v>
          </cell>
          <cell r="UL255">
            <v>0</v>
          </cell>
          <cell r="UM255">
            <v>0</v>
          </cell>
          <cell r="UN255">
            <v>0</v>
          </cell>
          <cell r="UO255"/>
          <cell r="UP255">
            <v>0</v>
          </cell>
          <cell r="UQ255">
            <v>0</v>
          </cell>
          <cell r="UR255">
            <v>0</v>
          </cell>
          <cell r="US255">
            <v>0</v>
          </cell>
          <cell r="UT255">
            <v>0</v>
          </cell>
          <cell r="UU255">
            <v>0</v>
          </cell>
          <cell r="UV255">
            <v>0</v>
          </cell>
          <cell r="UW255">
            <v>0</v>
          </cell>
          <cell r="UX255">
            <v>0</v>
          </cell>
          <cell r="UY255">
            <v>0</v>
          </cell>
          <cell r="UZ255">
            <v>0</v>
          </cell>
          <cell r="VA255">
            <v>0</v>
          </cell>
          <cell r="VB255">
            <v>0</v>
          </cell>
          <cell r="VC255">
            <v>0</v>
          </cell>
          <cell r="VD255">
            <v>0</v>
          </cell>
          <cell r="VE255">
            <v>0</v>
          </cell>
          <cell r="VF255">
            <v>0</v>
          </cell>
          <cell r="VG255">
            <v>0</v>
          </cell>
          <cell r="VH255">
            <v>0</v>
          </cell>
          <cell r="VI255">
            <v>0</v>
          </cell>
          <cell r="VJ255">
            <v>0</v>
          </cell>
          <cell r="VK255">
            <v>0</v>
          </cell>
          <cell r="VL255">
            <v>0</v>
          </cell>
          <cell r="VM255">
            <v>0</v>
          </cell>
          <cell r="VN255">
            <v>0</v>
          </cell>
          <cell r="VO255">
            <v>0</v>
          </cell>
          <cell r="VP255">
            <v>0</v>
          </cell>
          <cell r="VQ255">
            <v>0</v>
          </cell>
          <cell r="VR255">
            <v>0</v>
          </cell>
          <cell r="VS255">
            <v>0</v>
          </cell>
          <cell r="VT255">
            <v>0</v>
          </cell>
          <cell r="VU255">
            <v>0</v>
          </cell>
          <cell r="VV255">
            <v>0</v>
          </cell>
          <cell r="VW255">
            <v>0</v>
          </cell>
          <cell r="VX255">
            <v>0</v>
          </cell>
          <cell r="VY255">
            <v>0</v>
          </cell>
          <cell r="VZ255">
            <v>10</v>
          </cell>
          <cell r="WA255">
            <v>0</v>
          </cell>
          <cell r="WB255">
            <v>0</v>
          </cell>
          <cell r="WC255">
            <v>0</v>
          </cell>
          <cell r="WD255">
            <v>0</v>
          </cell>
          <cell r="WE255">
            <v>0</v>
          </cell>
          <cell r="WF255">
            <v>0</v>
          </cell>
          <cell r="WG255">
            <v>0</v>
          </cell>
          <cell r="WH255">
            <v>0</v>
          </cell>
          <cell r="WI255">
            <v>0</v>
          </cell>
          <cell r="WJ255">
            <v>0</v>
          </cell>
          <cell r="WK255">
            <v>0</v>
          </cell>
          <cell r="WL255">
            <v>0</v>
          </cell>
          <cell r="WM255">
            <v>0</v>
          </cell>
          <cell r="WN255">
            <v>0</v>
          </cell>
          <cell r="WO255">
            <v>0</v>
          </cell>
          <cell r="WP255">
            <v>0</v>
          </cell>
          <cell r="WQ255">
            <v>0</v>
          </cell>
          <cell r="WR255">
            <v>0</v>
          </cell>
          <cell r="WS255">
            <v>0</v>
          </cell>
          <cell r="WT255">
            <v>0</v>
          </cell>
          <cell r="WU255">
            <v>0</v>
          </cell>
          <cell r="WV255">
            <v>0</v>
          </cell>
          <cell r="WW255">
            <v>0</v>
          </cell>
          <cell r="WX255">
            <v>0</v>
          </cell>
          <cell r="WY255">
            <v>0</v>
          </cell>
          <cell r="WZ255">
            <v>0</v>
          </cell>
          <cell r="XA255">
            <v>0</v>
          </cell>
          <cell r="XB255">
            <v>0</v>
          </cell>
          <cell r="XC255">
            <v>0</v>
          </cell>
          <cell r="XD255">
            <v>0</v>
          </cell>
          <cell r="XE255">
            <v>0</v>
          </cell>
          <cell r="XF255">
            <v>0</v>
          </cell>
          <cell r="XG255">
            <v>0</v>
          </cell>
          <cell r="XH255">
            <v>0</v>
          </cell>
          <cell r="XI255">
            <v>0</v>
          </cell>
          <cell r="XJ255">
            <v>0</v>
          </cell>
          <cell r="XK255">
            <v>0</v>
          </cell>
          <cell r="XL255">
            <v>0</v>
          </cell>
          <cell r="XM255">
            <v>0</v>
          </cell>
          <cell r="XN255">
            <v>0</v>
          </cell>
          <cell r="XO255">
            <v>0</v>
          </cell>
          <cell r="XP255">
            <v>0</v>
          </cell>
          <cell r="XQ255">
            <v>0</v>
          </cell>
          <cell r="XR255">
            <v>0</v>
          </cell>
          <cell r="XS255">
            <v>0</v>
          </cell>
          <cell r="XT255">
            <v>0</v>
          </cell>
          <cell r="XU255">
            <v>0</v>
          </cell>
          <cell r="XV255"/>
        </row>
        <row r="256">
          <cell r="E256">
            <v>0</v>
          </cell>
          <cell r="F256">
            <v>15</v>
          </cell>
          <cell r="G256">
            <v>0</v>
          </cell>
          <cell r="H256">
            <v>0</v>
          </cell>
          <cell r="I256">
            <v>0</v>
          </cell>
          <cell r="J256">
            <v>5</v>
          </cell>
          <cell r="K256">
            <v>0</v>
          </cell>
          <cell r="L256">
            <v>0</v>
          </cell>
          <cell r="M256">
            <v>0</v>
          </cell>
          <cell r="N256">
            <v>0</v>
          </cell>
          <cell r="O256">
            <v>0</v>
          </cell>
          <cell r="P256">
            <v>0</v>
          </cell>
          <cell r="Q256">
            <v>0</v>
          </cell>
          <cell r="R256">
            <v>0</v>
          </cell>
          <cell r="S256">
            <v>0</v>
          </cell>
          <cell r="T256">
            <v>5</v>
          </cell>
          <cell r="U256">
            <v>0</v>
          </cell>
          <cell r="V256">
            <v>0</v>
          </cell>
          <cell r="W256">
            <v>0</v>
          </cell>
          <cell r="X256">
            <v>0</v>
          </cell>
          <cell r="Y256">
            <v>0</v>
          </cell>
          <cell r="Z256">
            <v>0</v>
          </cell>
          <cell r="AA256">
            <v>0</v>
          </cell>
          <cell r="AB256">
            <v>5</v>
          </cell>
          <cell r="AC256">
            <v>0</v>
          </cell>
          <cell r="AD256">
            <v>10</v>
          </cell>
          <cell r="AE256">
            <v>0</v>
          </cell>
          <cell r="AF256">
            <v>0</v>
          </cell>
          <cell r="AG256">
            <v>0</v>
          </cell>
          <cell r="AH256">
            <v>0</v>
          </cell>
          <cell r="AI256">
            <v>0</v>
          </cell>
          <cell r="AJ256">
            <v>0</v>
          </cell>
          <cell r="AK256">
            <v>0</v>
          </cell>
          <cell r="AL256">
            <v>5</v>
          </cell>
          <cell r="AM256">
            <v>0</v>
          </cell>
          <cell r="AN256">
            <v>0</v>
          </cell>
          <cell r="AO256">
            <v>0</v>
          </cell>
          <cell r="AP256">
            <v>0</v>
          </cell>
          <cell r="AQ256">
            <v>0</v>
          </cell>
          <cell r="AR256">
            <v>0</v>
          </cell>
          <cell r="AS256">
            <v>10</v>
          </cell>
          <cell r="AT256">
            <v>10</v>
          </cell>
          <cell r="AU256">
            <v>0</v>
          </cell>
          <cell r="AV256">
            <v>0</v>
          </cell>
          <cell r="AW256">
            <v>0</v>
          </cell>
          <cell r="AX256">
            <v>0</v>
          </cell>
          <cell r="AY256">
            <v>5</v>
          </cell>
          <cell r="AZ256">
            <v>0</v>
          </cell>
          <cell r="BA256">
            <v>0</v>
          </cell>
          <cell r="BB256">
            <v>0</v>
          </cell>
          <cell r="BC256">
            <v>0</v>
          </cell>
          <cell r="BD256">
            <v>0</v>
          </cell>
          <cell r="BE256">
            <v>0</v>
          </cell>
          <cell r="BF256">
            <v>0</v>
          </cell>
          <cell r="BG256">
            <v>5</v>
          </cell>
          <cell r="BH256">
            <v>10</v>
          </cell>
          <cell r="BI256">
            <v>0</v>
          </cell>
          <cell r="BJ256">
            <v>0</v>
          </cell>
          <cell r="BK256">
            <v>0</v>
          </cell>
          <cell r="BL256">
            <v>0</v>
          </cell>
          <cell r="BM256">
            <v>0</v>
          </cell>
          <cell r="BN256">
            <v>0</v>
          </cell>
          <cell r="BO256">
            <v>10</v>
          </cell>
          <cell r="BP256">
            <v>0</v>
          </cell>
          <cell r="BQ256">
            <v>0</v>
          </cell>
          <cell r="BR256">
            <v>0</v>
          </cell>
          <cell r="BS256">
            <v>10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5</v>
          </cell>
          <cell r="CH256">
            <v>0</v>
          </cell>
          <cell r="CI256">
            <v>0</v>
          </cell>
          <cell r="CJ256">
            <v>5</v>
          </cell>
          <cell r="CK256">
            <v>0</v>
          </cell>
          <cell r="CL256">
            <v>0</v>
          </cell>
          <cell r="CM256">
            <v>0</v>
          </cell>
          <cell r="CN256">
            <v>0</v>
          </cell>
          <cell r="CO256">
            <v>10</v>
          </cell>
          <cell r="CP256">
            <v>10</v>
          </cell>
          <cell r="CQ256">
            <v>0</v>
          </cell>
          <cell r="CR256">
            <v>0</v>
          </cell>
          <cell r="CS256">
            <v>0</v>
          </cell>
          <cell r="CT256">
            <v>15</v>
          </cell>
          <cell r="CU256">
            <v>0</v>
          </cell>
          <cell r="CV256">
            <v>5</v>
          </cell>
          <cell r="CW256">
            <v>0</v>
          </cell>
          <cell r="CX256">
            <v>0</v>
          </cell>
          <cell r="CY256">
            <v>0</v>
          </cell>
          <cell r="CZ256">
            <v>0</v>
          </cell>
          <cell r="DA256">
            <v>10</v>
          </cell>
          <cell r="DB256">
            <v>0</v>
          </cell>
          <cell r="DC256">
            <v>0</v>
          </cell>
          <cell r="DD256">
            <v>0</v>
          </cell>
          <cell r="DE256">
            <v>0</v>
          </cell>
          <cell r="DF256">
            <v>0</v>
          </cell>
          <cell r="DG256">
            <v>0</v>
          </cell>
          <cell r="DH256">
            <v>0</v>
          </cell>
          <cell r="DI256">
            <v>15</v>
          </cell>
          <cell r="DJ256">
            <v>0</v>
          </cell>
          <cell r="DK256">
            <v>15</v>
          </cell>
          <cell r="DL256">
            <v>0</v>
          </cell>
          <cell r="DM256">
            <v>0</v>
          </cell>
          <cell r="DN256">
            <v>0</v>
          </cell>
          <cell r="DO256">
            <v>0</v>
          </cell>
          <cell r="DP256">
            <v>0</v>
          </cell>
          <cell r="DQ256">
            <v>0</v>
          </cell>
          <cell r="DR256">
            <v>0</v>
          </cell>
          <cell r="DS256">
            <v>15</v>
          </cell>
          <cell r="DT256">
            <v>0</v>
          </cell>
          <cell r="DU256">
            <v>0</v>
          </cell>
          <cell r="DV256">
            <v>0</v>
          </cell>
          <cell r="DW256">
            <v>0</v>
          </cell>
          <cell r="DX256">
            <v>15</v>
          </cell>
          <cell r="DY256">
            <v>0</v>
          </cell>
          <cell r="DZ256">
            <v>0</v>
          </cell>
          <cell r="EA256">
            <v>0</v>
          </cell>
          <cell r="EB256">
            <v>10</v>
          </cell>
          <cell r="EC256">
            <v>0</v>
          </cell>
          <cell r="ED256">
            <v>0</v>
          </cell>
          <cell r="EE256">
            <v>0</v>
          </cell>
          <cell r="EF256">
            <v>0</v>
          </cell>
          <cell r="EG256">
            <v>0</v>
          </cell>
          <cell r="EH256">
            <v>0</v>
          </cell>
          <cell r="EI256">
            <v>5</v>
          </cell>
          <cell r="EJ256">
            <v>15</v>
          </cell>
          <cell r="EK256">
            <v>0</v>
          </cell>
          <cell r="EL256">
            <v>15</v>
          </cell>
          <cell r="EM256">
            <v>0</v>
          </cell>
          <cell r="EN256">
            <v>0</v>
          </cell>
          <cell r="EO256">
            <v>0</v>
          </cell>
          <cell r="EP256">
            <v>0</v>
          </cell>
          <cell r="EQ256">
            <v>0</v>
          </cell>
          <cell r="ER256">
            <v>0</v>
          </cell>
          <cell r="ES256">
            <v>0</v>
          </cell>
          <cell r="ET256">
            <v>5</v>
          </cell>
          <cell r="EU256">
            <v>0</v>
          </cell>
          <cell r="EV256">
            <v>0</v>
          </cell>
          <cell r="EW256">
            <v>0</v>
          </cell>
          <cell r="EX256">
            <v>0</v>
          </cell>
          <cell r="EY256">
            <v>5</v>
          </cell>
          <cell r="EZ256">
            <v>0</v>
          </cell>
          <cell r="FA256">
            <v>5</v>
          </cell>
          <cell r="FB256">
            <v>0</v>
          </cell>
          <cell r="FC256">
            <v>15</v>
          </cell>
          <cell r="FD256">
            <v>0</v>
          </cell>
          <cell r="FE256">
            <v>5</v>
          </cell>
          <cell r="FF256">
            <v>0</v>
          </cell>
          <cell r="FG256">
            <v>0</v>
          </cell>
          <cell r="FH256">
            <v>0</v>
          </cell>
          <cell r="FI256">
            <v>0</v>
          </cell>
          <cell r="FJ256">
            <v>5</v>
          </cell>
          <cell r="FK256">
            <v>0</v>
          </cell>
          <cell r="FL256">
            <v>0</v>
          </cell>
          <cell r="FM256">
            <v>0</v>
          </cell>
          <cell r="FN256">
            <v>0</v>
          </cell>
          <cell r="FO256">
            <v>0</v>
          </cell>
          <cell r="FP256">
            <v>0</v>
          </cell>
          <cell r="FQ256">
            <v>0</v>
          </cell>
          <cell r="FR256">
            <v>0</v>
          </cell>
          <cell r="FS256">
            <v>0</v>
          </cell>
          <cell r="FT256">
            <v>0</v>
          </cell>
          <cell r="FU256">
            <v>0</v>
          </cell>
          <cell r="FV256">
            <v>0</v>
          </cell>
          <cell r="FW256">
            <v>5</v>
          </cell>
          <cell r="FX256">
            <v>0</v>
          </cell>
          <cell r="FY256">
            <v>0</v>
          </cell>
          <cell r="FZ256">
            <v>0</v>
          </cell>
          <cell r="GA256">
            <v>0</v>
          </cell>
          <cell r="GB256">
            <v>20</v>
          </cell>
          <cell r="GC256">
            <v>0</v>
          </cell>
          <cell r="GD256">
            <v>0</v>
          </cell>
          <cell r="GE256">
            <v>0</v>
          </cell>
          <cell r="GF256">
            <v>10</v>
          </cell>
          <cell r="GG256">
            <v>0</v>
          </cell>
          <cell r="GH256">
            <v>0</v>
          </cell>
          <cell r="GI256">
            <v>0</v>
          </cell>
          <cell r="GJ256">
            <v>0</v>
          </cell>
          <cell r="GK256">
            <v>0</v>
          </cell>
          <cell r="GL256">
            <v>0</v>
          </cell>
          <cell r="GM256">
            <v>0</v>
          </cell>
          <cell r="GN256">
            <v>0</v>
          </cell>
          <cell r="GO256">
            <v>0</v>
          </cell>
          <cell r="GP256">
            <v>0</v>
          </cell>
          <cell r="GQ256">
            <v>0</v>
          </cell>
          <cell r="GR256">
            <v>0</v>
          </cell>
          <cell r="GS256">
            <v>0</v>
          </cell>
          <cell r="GT256">
            <v>30</v>
          </cell>
          <cell r="GU256">
            <v>0</v>
          </cell>
          <cell r="GV256">
            <v>20</v>
          </cell>
          <cell r="GW256">
            <v>0</v>
          </cell>
          <cell r="GX256">
            <v>15</v>
          </cell>
          <cell r="GY256">
            <v>0</v>
          </cell>
          <cell r="GZ256">
            <v>0</v>
          </cell>
          <cell r="HA256">
            <v>0</v>
          </cell>
          <cell r="HB256">
            <v>0</v>
          </cell>
          <cell r="HC256">
            <v>0</v>
          </cell>
          <cell r="HD256">
            <v>15</v>
          </cell>
          <cell r="HE256">
            <v>0</v>
          </cell>
          <cell r="HF256">
            <v>0</v>
          </cell>
          <cell r="HG256">
            <v>0</v>
          </cell>
          <cell r="HH256">
            <v>0</v>
          </cell>
          <cell r="HI256">
            <v>0</v>
          </cell>
          <cell r="HJ256">
            <v>0</v>
          </cell>
          <cell r="HK256">
            <v>0</v>
          </cell>
          <cell r="HL256">
            <v>5</v>
          </cell>
          <cell r="HM256">
            <v>0</v>
          </cell>
          <cell r="HN256">
            <v>0</v>
          </cell>
          <cell r="HO256">
            <v>0</v>
          </cell>
          <cell r="HP256">
            <v>0</v>
          </cell>
          <cell r="HQ256">
            <v>0</v>
          </cell>
          <cell r="HR256">
            <v>0</v>
          </cell>
          <cell r="HS256">
            <v>0</v>
          </cell>
          <cell r="HT256">
            <v>0</v>
          </cell>
          <cell r="HU256">
            <v>0</v>
          </cell>
          <cell r="HV256">
            <v>15</v>
          </cell>
          <cell r="HW256">
            <v>0</v>
          </cell>
          <cell r="HX256">
            <v>0</v>
          </cell>
          <cell r="HY256">
            <v>0</v>
          </cell>
          <cell r="HZ256">
            <v>0</v>
          </cell>
          <cell r="IA256">
            <v>0</v>
          </cell>
          <cell r="IB256">
            <v>0</v>
          </cell>
          <cell r="IC256">
            <v>0</v>
          </cell>
          <cell r="ID256">
            <v>0</v>
          </cell>
          <cell r="IE256">
            <v>0</v>
          </cell>
          <cell r="IF256">
            <v>5</v>
          </cell>
          <cell r="IG256">
            <v>0</v>
          </cell>
          <cell r="IH256">
            <v>0</v>
          </cell>
          <cell r="II256">
            <v>0</v>
          </cell>
          <cell r="IJ256">
            <v>0</v>
          </cell>
          <cell r="IK256">
            <v>0</v>
          </cell>
          <cell r="IL256">
            <v>0</v>
          </cell>
          <cell r="IM256">
            <v>0</v>
          </cell>
          <cell r="IN256">
            <v>0</v>
          </cell>
          <cell r="IO256">
            <v>0</v>
          </cell>
          <cell r="IP256">
            <v>0</v>
          </cell>
          <cell r="IQ256">
            <v>0</v>
          </cell>
          <cell r="IR256">
            <v>0</v>
          </cell>
          <cell r="IS256">
            <v>0</v>
          </cell>
          <cell r="IT256">
            <v>0</v>
          </cell>
          <cell r="IU256">
            <v>0</v>
          </cell>
          <cell r="IV256">
            <v>0</v>
          </cell>
          <cell r="IW256">
            <v>0</v>
          </cell>
          <cell r="IX256">
            <v>0</v>
          </cell>
          <cell r="IY256">
            <v>0</v>
          </cell>
          <cell r="IZ256">
            <v>0</v>
          </cell>
          <cell r="JA256">
            <v>0</v>
          </cell>
          <cell r="JB256">
            <v>0</v>
          </cell>
          <cell r="JC256">
            <v>0</v>
          </cell>
          <cell r="JD256">
            <v>0</v>
          </cell>
          <cell r="JE256">
            <v>5</v>
          </cell>
          <cell r="JF256">
            <v>0</v>
          </cell>
          <cell r="JG256">
            <v>0</v>
          </cell>
          <cell r="JH256">
            <v>0</v>
          </cell>
          <cell r="JI256">
            <v>0</v>
          </cell>
          <cell r="JJ256">
            <v>0</v>
          </cell>
          <cell r="JK256">
            <v>0</v>
          </cell>
          <cell r="JL256">
            <v>0</v>
          </cell>
          <cell r="JM256">
            <v>0</v>
          </cell>
          <cell r="JN256">
            <v>0</v>
          </cell>
          <cell r="JO256">
            <v>0</v>
          </cell>
          <cell r="JP256">
            <v>0</v>
          </cell>
          <cell r="JQ256">
            <v>5</v>
          </cell>
          <cell r="JR256">
            <v>0</v>
          </cell>
          <cell r="JS256">
            <v>0</v>
          </cell>
          <cell r="JT256">
            <v>0</v>
          </cell>
          <cell r="JU256">
            <v>0</v>
          </cell>
          <cell r="JV256">
            <v>0</v>
          </cell>
          <cell r="JW256">
            <v>0</v>
          </cell>
          <cell r="JX256">
            <v>0</v>
          </cell>
          <cell r="JY256">
            <v>0</v>
          </cell>
          <cell r="JZ256">
            <v>0</v>
          </cell>
          <cell r="KA256">
            <v>0</v>
          </cell>
          <cell r="KB256">
            <v>0</v>
          </cell>
          <cell r="KC256">
            <v>0</v>
          </cell>
          <cell r="KD256">
            <v>0</v>
          </cell>
          <cell r="KE256">
            <v>0</v>
          </cell>
          <cell r="KF256">
            <v>0</v>
          </cell>
          <cell r="KG256">
            <v>0</v>
          </cell>
          <cell r="KH256">
            <v>0</v>
          </cell>
          <cell r="KI256">
            <v>0</v>
          </cell>
          <cell r="KJ256">
            <v>0</v>
          </cell>
          <cell r="KK256">
            <v>0</v>
          </cell>
          <cell r="KL256">
            <v>0</v>
          </cell>
          <cell r="KM256">
            <v>0</v>
          </cell>
          <cell r="KN256">
            <v>0</v>
          </cell>
          <cell r="KO256">
            <v>0</v>
          </cell>
          <cell r="KP256">
            <v>0</v>
          </cell>
          <cell r="KQ256">
            <v>0</v>
          </cell>
          <cell r="KR256">
            <v>0</v>
          </cell>
          <cell r="KS256">
            <v>0</v>
          </cell>
          <cell r="KT256">
            <v>0</v>
          </cell>
          <cell r="KU256">
            <v>0</v>
          </cell>
          <cell r="KV256">
            <v>0</v>
          </cell>
          <cell r="KW256">
            <v>0</v>
          </cell>
          <cell r="KX256">
            <v>0</v>
          </cell>
          <cell r="KY256">
            <v>0</v>
          </cell>
          <cell r="KZ256">
            <v>0</v>
          </cell>
          <cell r="LA256">
            <v>5</v>
          </cell>
          <cell r="LB256">
            <v>0</v>
          </cell>
          <cell r="LC256">
            <v>0</v>
          </cell>
          <cell r="LD256">
            <v>0</v>
          </cell>
          <cell r="LE256">
            <v>0</v>
          </cell>
          <cell r="LF256">
            <v>0</v>
          </cell>
          <cell r="LG256">
            <v>0</v>
          </cell>
          <cell r="LH256">
            <v>0</v>
          </cell>
          <cell r="LI256">
            <v>0</v>
          </cell>
          <cell r="LJ256">
            <v>0</v>
          </cell>
          <cell r="LK256">
            <v>0</v>
          </cell>
          <cell r="LL256">
            <v>0</v>
          </cell>
          <cell r="LM256">
            <v>0</v>
          </cell>
          <cell r="LN256">
            <v>0</v>
          </cell>
          <cell r="LO256">
            <v>0</v>
          </cell>
          <cell r="LP256">
            <v>0</v>
          </cell>
          <cell r="LQ256">
            <v>0</v>
          </cell>
          <cell r="LR256">
            <v>20</v>
          </cell>
          <cell r="LS256">
            <v>0</v>
          </cell>
          <cell r="LT256">
            <v>0</v>
          </cell>
          <cell r="LU256">
            <v>0</v>
          </cell>
          <cell r="LV256">
            <v>0</v>
          </cell>
          <cell r="LW256">
            <v>0</v>
          </cell>
          <cell r="LX256">
            <v>0</v>
          </cell>
          <cell r="LY256">
            <v>0</v>
          </cell>
          <cell r="LZ256">
            <v>0</v>
          </cell>
          <cell r="MA256">
            <v>0</v>
          </cell>
          <cell r="MB256">
            <v>10</v>
          </cell>
          <cell r="MC256">
            <v>0</v>
          </cell>
          <cell r="MD256">
            <v>0</v>
          </cell>
          <cell r="ME256">
            <v>0</v>
          </cell>
          <cell r="MF256">
            <v>0</v>
          </cell>
          <cell r="MG256">
            <v>0</v>
          </cell>
          <cell r="MH256">
            <v>0</v>
          </cell>
          <cell r="MI256">
            <v>0</v>
          </cell>
          <cell r="MJ256">
            <v>0</v>
          </cell>
          <cell r="MK256">
            <v>0</v>
          </cell>
          <cell r="ML256">
            <v>0</v>
          </cell>
          <cell r="MM256">
            <v>0</v>
          </cell>
          <cell r="MN256">
            <v>0</v>
          </cell>
          <cell r="MO256">
            <v>0</v>
          </cell>
          <cell r="MP256">
            <v>0</v>
          </cell>
          <cell r="MQ256">
            <v>0</v>
          </cell>
          <cell r="MR256">
            <v>0</v>
          </cell>
          <cell r="MS256">
            <v>0</v>
          </cell>
          <cell r="MT256">
            <v>0</v>
          </cell>
          <cell r="MU256">
            <v>0</v>
          </cell>
          <cell r="MV256">
            <v>0</v>
          </cell>
          <cell r="MW256">
            <v>0</v>
          </cell>
          <cell r="MX256">
            <v>0</v>
          </cell>
          <cell r="MY256">
            <v>0</v>
          </cell>
          <cell r="MZ256">
            <v>0</v>
          </cell>
          <cell r="NA256">
            <v>0</v>
          </cell>
          <cell r="NB256">
            <v>0</v>
          </cell>
          <cell r="NC256">
            <v>0</v>
          </cell>
          <cell r="ND256">
            <v>0</v>
          </cell>
          <cell r="NE256">
            <v>0</v>
          </cell>
          <cell r="NF256">
            <v>0</v>
          </cell>
          <cell r="NG256">
            <v>0</v>
          </cell>
          <cell r="NH256">
            <v>0</v>
          </cell>
          <cell r="NI256">
            <v>0</v>
          </cell>
          <cell r="NJ256">
            <v>0</v>
          </cell>
          <cell r="NK256">
            <v>0</v>
          </cell>
          <cell r="NL256">
            <v>0</v>
          </cell>
          <cell r="NM256">
            <v>5</v>
          </cell>
          <cell r="NN256">
            <v>0</v>
          </cell>
          <cell r="NO256">
            <v>0</v>
          </cell>
          <cell r="NP256">
            <v>0</v>
          </cell>
          <cell r="NQ256">
            <v>0</v>
          </cell>
          <cell r="NR256">
            <v>0</v>
          </cell>
          <cell r="NS256">
            <v>0</v>
          </cell>
          <cell r="NT256">
            <v>0</v>
          </cell>
          <cell r="NU256">
            <v>0</v>
          </cell>
          <cell r="NV256">
            <v>0</v>
          </cell>
          <cell r="NW256">
            <v>0</v>
          </cell>
          <cell r="NX256">
            <v>0</v>
          </cell>
          <cell r="NY256">
            <v>0</v>
          </cell>
          <cell r="NZ256">
            <v>0</v>
          </cell>
          <cell r="OA256">
            <v>0</v>
          </cell>
          <cell r="OB256">
            <v>0</v>
          </cell>
          <cell r="OC256">
            <v>0</v>
          </cell>
          <cell r="OD256">
            <v>0</v>
          </cell>
          <cell r="OE256">
            <v>0</v>
          </cell>
          <cell r="OF256">
            <v>0</v>
          </cell>
          <cell r="OG256">
            <v>0</v>
          </cell>
          <cell r="OH256">
            <v>0</v>
          </cell>
          <cell r="OI256">
            <v>0</v>
          </cell>
          <cell r="OJ256">
            <v>0</v>
          </cell>
          <cell r="OK256">
            <v>0</v>
          </cell>
          <cell r="OL256">
            <v>5</v>
          </cell>
          <cell r="OM256">
            <v>5</v>
          </cell>
          <cell r="ON256">
            <v>0</v>
          </cell>
          <cell r="OO256">
            <v>0</v>
          </cell>
          <cell r="OP256">
            <v>0</v>
          </cell>
          <cell r="OQ256">
            <v>0</v>
          </cell>
          <cell r="OR256">
            <v>0</v>
          </cell>
          <cell r="OS256">
            <v>0</v>
          </cell>
          <cell r="OT256">
            <v>0</v>
          </cell>
          <cell r="OU256">
            <v>0</v>
          </cell>
          <cell r="OV256">
            <v>0</v>
          </cell>
          <cell r="OW256">
            <v>0</v>
          </cell>
          <cell r="OX256">
            <v>0</v>
          </cell>
          <cell r="OY256">
            <v>0</v>
          </cell>
          <cell r="OZ256">
            <v>0</v>
          </cell>
          <cell r="PA256">
            <v>0</v>
          </cell>
          <cell r="PB256">
            <v>0</v>
          </cell>
          <cell r="PC256">
            <v>0</v>
          </cell>
          <cell r="PD256">
            <v>0</v>
          </cell>
          <cell r="PE256">
            <v>0</v>
          </cell>
          <cell r="PF256">
            <v>0</v>
          </cell>
          <cell r="PG256">
            <v>0</v>
          </cell>
          <cell r="PH256">
            <v>0</v>
          </cell>
          <cell r="PI256">
            <v>0</v>
          </cell>
          <cell r="PJ256">
            <v>0</v>
          </cell>
          <cell r="PK256">
            <v>0</v>
          </cell>
          <cell r="PL256">
            <v>0</v>
          </cell>
          <cell r="PM256">
            <v>0</v>
          </cell>
          <cell r="PN256">
            <v>0</v>
          </cell>
          <cell r="PO256">
            <v>0</v>
          </cell>
          <cell r="PP256">
            <v>0</v>
          </cell>
          <cell r="PQ256">
            <v>0</v>
          </cell>
          <cell r="PR256">
            <v>0</v>
          </cell>
          <cell r="PS256">
            <v>0</v>
          </cell>
          <cell r="PT256">
            <v>0</v>
          </cell>
          <cell r="PU256">
            <v>10</v>
          </cell>
          <cell r="PV256">
            <v>0</v>
          </cell>
          <cell r="PW256">
            <v>0</v>
          </cell>
          <cell r="PX256">
            <v>0</v>
          </cell>
          <cell r="PY256">
            <v>0</v>
          </cell>
          <cell r="PZ256">
            <v>0</v>
          </cell>
          <cell r="QA256">
            <v>0</v>
          </cell>
          <cell r="QB256">
            <v>0</v>
          </cell>
          <cell r="QC256">
            <v>10</v>
          </cell>
          <cell r="QD256">
            <v>0</v>
          </cell>
          <cell r="QE256">
            <v>0</v>
          </cell>
          <cell r="QF256">
            <v>0</v>
          </cell>
          <cell r="QG256">
            <v>15</v>
          </cell>
          <cell r="QH256">
            <v>0</v>
          </cell>
          <cell r="QI256">
            <v>0</v>
          </cell>
          <cell r="QJ256">
            <v>0</v>
          </cell>
          <cell r="QK256">
            <v>0</v>
          </cell>
          <cell r="QL256">
            <v>0</v>
          </cell>
          <cell r="QM256">
            <v>0</v>
          </cell>
          <cell r="QN256">
            <v>0</v>
          </cell>
          <cell r="QO256">
            <v>0</v>
          </cell>
          <cell r="QP256">
            <v>0</v>
          </cell>
          <cell r="QQ256">
            <v>0</v>
          </cell>
          <cell r="QR256">
            <v>0</v>
          </cell>
          <cell r="QS256">
            <v>5</v>
          </cell>
          <cell r="QT256">
            <v>5</v>
          </cell>
          <cell r="QU256">
            <v>0</v>
          </cell>
          <cell r="QV256">
            <v>0</v>
          </cell>
          <cell r="QW256">
            <v>5</v>
          </cell>
          <cell r="QX256">
            <v>0</v>
          </cell>
          <cell r="QY256">
            <v>0</v>
          </cell>
          <cell r="QZ256">
            <v>0</v>
          </cell>
          <cell r="RA256">
            <v>0</v>
          </cell>
          <cell r="RB256">
            <v>0</v>
          </cell>
          <cell r="RC256">
            <v>0</v>
          </cell>
          <cell r="RD256">
            <v>0</v>
          </cell>
          <cell r="RE256">
            <v>0</v>
          </cell>
          <cell r="RF256">
            <v>0</v>
          </cell>
          <cell r="RG256">
            <v>0</v>
          </cell>
          <cell r="RH256">
            <v>0</v>
          </cell>
          <cell r="RI256">
            <v>0</v>
          </cell>
          <cell r="RJ256">
            <v>0</v>
          </cell>
          <cell r="RK256">
            <v>0</v>
          </cell>
          <cell r="RL256">
            <v>0</v>
          </cell>
          <cell r="RM256">
            <v>5</v>
          </cell>
          <cell r="RN256">
            <v>0</v>
          </cell>
          <cell r="RO256">
            <v>0</v>
          </cell>
          <cell r="RP256">
            <v>0</v>
          </cell>
          <cell r="RQ256">
            <v>0</v>
          </cell>
          <cell r="RR256">
            <v>0</v>
          </cell>
          <cell r="RS256">
            <v>0</v>
          </cell>
          <cell r="RT256">
            <v>0</v>
          </cell>
          <cell r="RU256">
            <v>0</v>
          </cell>
          <cell r="RV256">
            <v>0</v>
          </cell>
          <cell r="RW256">
            <v>5</v>
          </cell>
          <cell r="RX256">
            <v>0</v>
          </cell>
          <cell r="RY256">
            <v>0</v>
          </cell>
          <cell r="RZ256">
            <v>0</v>
          </cell>
          <cell r="SA256">
            <v>0</v>
          </cell>
          <cell r="SB256">
            <v>0</v>
          </cell>
          <cell r="SC256">
            <v>15</v>
          </cell>
          <cell r="SD256">
            <v>10</v>
          </cell>
          <cell r="SE256">
            <v>15</v>
          </cell>
          <cell r="SF256">
            <v>5</v>
          </cell>
          <cell r="SG256">
            <v>0</v>
          </cell>
          <cell r="SH256">
            <v>0</v>
          </cell>
          <cell r="SI256">
            <v>0</v>
          </cell>
          <cell r="SJ256">
            <v>0</v>
          </cell>
          <cell r="SK256">
            <v>0</v>
          </cell>
          <cell r="SL256">
            <v>5</v>
          </cell>
          <cell r="SM256">
            <v>0</v>
          </cell>
          <cell r="SN256">
            <v>0</v>
          </cell>
          <cell r="SO256">
            <v>0</v>
          </cell>
          <cell r="SP256">
            <v>0</v>
          </cell>
          <cell r="SQ256">
            <v>15</v>
          </cell>
          <cell r="SR256">
            <v>5</v>
          </cell>
          <cell r="SS256">
            <v>0</v>
          </cell>
          <cell r="ST256">
            <v>0</v>
          </cell>
          <cell r="SU256">
            <v>0</v>
          </cell>
          <cell r="SV256">
            <v>15</v>
          </cell>
          <cell r="SW256">
            <v>10</v>
          </cell>
          <cell r="SX256">
            <v>0</v>
          </cell>
          <cell r="SY256">
            <v>0</v>
          </cell>
          <cell r="SZ256">
            <v>0</v>
          </cell>
          <cell r="TA256">
            <v>0</v>
          </cell>
          <cell r="TB256">
            <v>0</v>
          </cell>
          <cell r="TC256">
            <v>0</v>
          </cell>
          <cell r="TD256">
            <v>0</v>
          </cell>
          <cell r="TE256">
            <v>0</v>
          </cell>
          <cell r="TF256">
            <v>0</v>
          </cell>
          <cell r="TG256">
            <v>5</v>
          </cell>
          <cell r="TH256">
            <v>0</v>
          </cell>
          <cell r="TI256">
            <v>0</v>
          </cell>
          <cell r="TJ256">
            <v>0</v>
          </cell>
          <cell r="TK256">
            <v>0</v>
          </cell>
          <cell r="TL256">
            <v>0</v>
          </cell>
          <cell r="TM256">
            <v>0</v>
          </cell>
          <cell r="TN256">
            <v>0</v>
          </cell>
          <cell r="TO256">
            <v>0</v>
          </cell>
          <cell r="TP256">
            <v>0</v>
          </cell>
          <cell r="TQ256">
            <v>0</v>
          </cell>
          <cell r="TR256">
            <v>10</v>
          </cell>
          <cell r="TS256">
            <v>0</v>
          </cell>
          <cell r="TT256">
            <v>0</v>
          </cell>
          <cell r="TU256">
            <v>0</v>
          </cell>
          <cell r="TV256">
            <v>0</v>
          </cell>
          <cell r="TW256">
            <v>0</v>
          </cell>
          <cell r="TX256">
            <v>5</v>
          </cell>
          <cell r="TY256">
            <v>0</v>
          </cell>
          <cell r="TZ256">
            <v>0</v>
          </cell>
          <cell r="UA256">
            <v>10</v>
          </cell>
          <cell r="UB256">
            <v>0</v>
          </cell>
          <cell r="UC256">
            <v>0</v>
          </cell>
          <cell r="UD256">
            <v>0</v>
          </cell>
          <cell r="UE256">
            <v>0</v>
          </cell>
          <cell r="UF256">
            <v>0</v>
          </cell>
          <cell r="UG256">
            <v>0</v>
          </cell>
          <cell r="UH256">
            <v>0</v>
          </cell>
          <cell r="UI256">
            <v>0</v>
          </cell>
          <cell r="UJ256">
            <v>0</v>
          </cell>
          <cell r="UK256">
            <v>0</v>
          </cell>
          <cell r="UL256">
            <v>0</v>
          </cell>
          <cell r="UM256">
            <v>0</v>
          </cell>
          <cell r="UN256">
            <v>0</v>
          </cell>
          <cell r="UO256"/>
          <cell r="UP256">
            <v>0</v>
          </cell>
          <cell r="UQ256">
            <v>0</v>
          </cell>
          <cell r="UR256">
            <v>30</v>
          </cell>
          <cell r="US256">
            <v>0</v>
          </cell>
          <cell r="UT256">
            <v>0</v>
          </cell>
          <cell r="UU256">
            <v>0</v>
          </cell>
          <cell r="UV256">
            <v>0</v>
          </cell>
          <cell r="UW256">
            <v>0</v>
          </cell>
          <cell r="UX256">
            <v>0</v>
          </cell>
          <cell r="UY256">
            <v>0</v>
          </cell>
          <cell r="UZ256">
            <v>10</v>
          </cell>
          <cell r="VA256">
            <v>0</v>
          </cell>
          <cell r="VB256">
            <v>0</v>
          </cell>
          <cell r="VC256">
            <v>0</v>
          </cell>
          <cell r="VD256">
            <v>0</v>
          </cell>
          <cell r="VE256">
            <v>0</v>
          </cell>
          <cell r="VF256">
            <v>0</v>
          </cell>
          <cell r="VG256">
            <v>30</v>
          </cell>
          <cell r="VH256">
            <v>0</v>
          </cell>
          <cell r="VI256">
            <v>0</v>
          </cell>
          <cell r="VJ256">
            <v>0</v>
          </cell>
          <cell r="VK256">
            <v>0</v>
          </cell>
          <cell r="VL256">
            <v>0</v>
          </cell>
          <cell r="VM256">
            <v>0</v>
          </cell>
          <cell r="VN256">
            <v>0</v>
          </cell>
          <cell r="VO256">
            <v>0</v>
          </cell>
          <cell r="VP256">
            <v>0</v>
          </cell>
          <cell r="VQ256">
            <v>5</v>
          </cell>
          <cell r="VR256">
            <v>0</v>
          </cell>
          <cell r="VS256">
            <v>0</v>
          </cell>
          <cell r="VT256">
            <v>0</v>
          </cell>
          <cell r="VU256">
            <v>0</v>
          </cell>
          <cell r="VV256">
            <v>0</v>
          </cell>
          <cell r="VW256">
            <v>0</v>
          </cell>
          <cell r="VX256">
            <v>0</v>
          </cell>
          <cell r="VY256">
            <v>0</v>
          </cell>
          <cell r="VZ256">
            <v>0</v>
          </cell>
          <cell r="WA256">
            <v>0</v>
          </cell>
          <cell r="WB256">
            <v>0</v>
          </cell>
          <cell r="WC256">
            <v>0</v>
          </cell>
          <cell r="WD256">
            <v>5</v>
          </cell>
          <cell r="WE256">
            <v>5</v>
          </cell>
          <cell r="WF256">
            <v>0</v>
          </cell>
          <cell r="WG256">
            <v>0</v>
          </cell>
          <cell r="WH256">
            <v>0</v>
          </cell>
          <cell r="WI256">
            <v>0</v>
          </cell>
          <cell r="WJ256">
            <v>0</v>
          </cell>
          <cell r="WK256">
            <v>0</v>
          </cell>
          <cell r="WL256">
            <v>0</v>
          </cell>
          <cell r="WM256">
            <v>0</v>
          </cell>
          <cell r="WN256">
            <v>0</v>
          </cell>
          <cell r="WO256">
            <v>5</v>
          </cell>
          <cell r="WP256">
            <v>0</v>
          </cell>
          <cell r="WQ256">
            <v>0</v>
          </cell>
          <cell r="WR256">
            <v>15</v>
          </cell>
          <cell r="WS256">
            <v>0</v>
          </cell>
          <cell r="WT256">
            <v>0</v>
          </cell>
          <cell r="WU256">
            <v>0</v>
          </cell>
          <cell r="WV256">
            <v>10</v>
          </cell>
          <cell r="WW256">
            <v>10</v>
          </cell>
          <cell r="WX256">
            <v>0</v>
          </cell>
          <cell r="WY256">
            <v>0</v>
          </cell>
          <cell r="WZ256">
            <v>0</v>
          </cell>
          <cell r="XA256">
            <v>0</v>
          </cell>
          <cell r="XB256">
            <v>0</v>
          </cell>
          <cell r="XC256">
            <v>0</v>
          </cell>
          <cell r="XD256">
            <v>0</v>
          </cell>
          <cell r="XE256">
            <v>0</v>
          </cell>
          <cell r="XF256">
            <v>0</v>
          </cell>
          <cell r="XG256">
            <v>0</v>
          </cell>
          <cell r="XH256">
            <v>0</v>
          </cell>
          <cell r="XI256">
            <v>0</v>
          </cell>
          <cell r="XJ256">
            <v>0</v>
          </cell>
          <cell r="XK256">
            <v>15</v>
          </cell>
          <cell r="XL256">
            <v>5</v>
          </cell>
          <cell r="XM256">
            <v>0</v>
          </cell>
          <cell r="XN256">
            <v>0</v>
          </cell>
          <cell r="XO256">
            <v>0</v>
          </cell>
          <cell r="XP256">
            <v>0</v>
          </cell>
          <cell r="XQ256">
            <v>0</v>
          </cell>
          <cell r="XR256">
            <v>0</v>
          </cell>
          <cell r="XS256">
            <v>15</v>
          </cell>
          <cell r="XT256">
            <v>5</v>
          </cell>
          <cell r="XU256">
            <v>0</v>
          </cell>
          <cell r="XV256"/>
        </row>
        <row r="257">
          <cell r="E257">
            <v>0</v>
          </cell>
          <cell r="F257">
            <v>5</v>
          </cell>
          <cell r="G257">
            <v>0</v>
          </cell>
          <cell r="H257">
            <v>0</v>
          </cell>
          <cell r="I257">
            <v>0</v>
          </cell>
          <cell r="J257">
            <v>0</v>
          </cell>
          <cell r="K257">
            <v>0</v>
          </cell>
          <cell r="L257">
            <v>5</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5</v>
          </cell>
          <cell r="AC257">
            <v>0</v>
          </cell>
          <cell r="AD257">
            <v>0</v>
          </cell>
          <cell r="AE257">
            <v>0</v>
          </cell>
          <cell r="AF257">
            <v>0</v>
          </cell>
          <cell r="AG257">
            <v>0</v>
          </cell>
          <cell r="AH257">
            <v>0</v>
          </cell>
          <cell r="AI257">
            <v>3</v>
          </cell>
          <cell r="AJ257">
            <v>0</v>
          </cell>
          <cell r="AK257">
            <v>0</v>
          </cell>
          <cell r="AL257">
            <v>0</v>
          </cell>
          <cell r="AM257">
            <v>0</v>
          </cell>
          <cell r="AN257">
            <v>0</v>
          </cell>
          <cell r="AO257">
            <v>0</v>
          </cell>
          <cell r="AP257">
            <v>0</v>
          </cell>
          <cell r="AQ257">
            <v>0</v>
          </cell>
          <cell r="AR257">
            <v>0</v>
          </cell>
          <cell r="AS257">
            <v>5</v>
          </cell>
          <cell r="AT257">
            <v>5</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5</v>
          </cell>
          <cell r="BJ257">
            <v>0</v>
          </cell>
          <cell r="BK257">
            <v>0</v>
          </cell>
          <cell r="BL257">
            <v>0</v>
          </cell>
          <cell r="BM257">
            <v>0</v>
          </cell>
          <cell r="BN257">
            <v>0</v>
          </cell>
          <cell r="BO257">
            <v>0</v>
          </cell>
          <cell r="BP257">
            <v>0</v>
          </cell>
          <cell r="BQ257">
            <v>0</v>
          </cell>
          <cell r="BR257">
            <v>0</v>
          </cell>
          <cell r="BS257">
            <v>5</v>
          </cell>
          <cell r="BT257">
            <v>0</v>
          </cell>
          <cell r="BU257">
            <v>0</v>
          </cell>
          <cell r="BV257">
            <v>0</v>
          </cell>
          <cell r="BW257">
            <v>0</v>
          </cell>
          <cell r="BX257">
            <v>0</v>
          </cell>
          <cell r="BY257">
            <v>0</v>
          </cell>
          <cell r="BZ257">
            <v>5</v>
          </cell>
          <cell r="CA257">
            <v>0</v>
          </cell>
          <cell r="CB257">
            <v>0</v>
          </cell>
          <cell r="CC257">
            <v>0</v>
          </cell>
          <cell r="CD257">
            <v>5</v>
          </cell>
          <cell r="CE257">
            <v>0</v>
          </cell>
          <cell r="CF257">
            <v>3</v>
          </cell>
          <cell r="CG257">
            <v>5</v>
          </cell>
          <cell r="CH257">
            <v>3</v>
          </cell>
          <cell r="CI257">
            <v>0</v>
          </cell>
          <cell r="CJ257">
            <v>0</v>
          </cell>
          <cell r="CK257">
            <v>0</v>
          </cell>
          <cell r="CL257">
            <v>3</v>
          </cell>
          <cell r="CM257">
            <v>0</v>
          </cell>
          <cell r="CN257">
            <v>5</v>
          </cell>
          <cell r="CO257">
            <v>5</v>
          </cell>
          <cell r="CP257">
            <v>5</v>
          </cell>
          <cell r="CQ257">
            <v>0</v>
          </cell>
          <cell r="CR257">
            <v>0</v>
          </cell>
          <cell r="CS257">
            <v>0</v>
          </cell>
          <cell r="CT257">
            <v>3</v>
          </cell>
          <cell r="CU257">
            <v>0</v>
          </cell>
          <cell r="CV257">
            <v>3</v>
          </cell>
          <cell r="CW257">
            <v>0</v>
          </cell>
          <cell r="CX257">
            <v>0</v>
          </cell>
          <cell r="CY257">
            <v>0</v>
          </cell>
          <cell r="CZ257">
            <v>0</v>
          </cell>
          <cell r="DA257">
            <v>0</v>
          </cell>
          <cell r="DB257">
            <v>0</v>
          </cell>
          <cell r="DC257">
            <v>0</v>
          </cell>
          <cell r="DD257">
            <v>0</v>
          </cell>
          <cell r="DE257">
            <v>0</v>
          </cell>
          <cell r="DF257">
            <v>0</v>
          </cell>
          <cell r="DG257">
            <v>0</v>
          </cell>
          <cell r="DH257">
            <v>0</v>
          </cell>
          <cell r="DI257">
            <v>0</v>
          </cell>
          <cell r="DJ257">
            <v>0</v>
          </cell>
          <cell r="DK257">
            <v>5</v>
          </cell>
          <cell r="DL257">
            <v>0</v>
          </cell>
          <cell r="DM257">
            <v>0</v>
          </cell>
          <cell r="DN257">
            <v>3</v>
          </cell>
          <cell r="DO257">
            <v>0</v>
          </cell>
          <cell r="DP257">
            <v>0</v>
          </cell>
          <cell r="DQ257">
            <v>0</v>
          </cell>
          <cell r="DR257">
            <v>0</v>
          </cell>
          <cell r="DS257">
            <v>3</v>
          </cell>
          <cell r="DT257">
            <v>0</v>
          </cell>
          <cell r="DU257">
            <v>3</v>
          </cell>
          <cell r="DV257">
            <v>5</v>
          </cell>
          <cell r="DW257">
            <v>5</v>
          </cell>
          <cell r="DX257">
            <v>5</v>
          </cell>
          <cell r="DY257">
            <v>5</v>
          </cell>
          <cell r="DZ257">
            <v>5</v>
          </cell>
          <cell r="EA257">
            <v>5</v>
          </cell>
          <cell r="EB257">
            <v>0</v>
          </cell>
          <cell r="EC257">
            <v>0</v>
          </cell>
          <cell r="ED257">
            <v>5</v>
          </cell>
          <cell r="EE257">
            <v>0</v>
          </cell>
          <cell r="EF257">
            <v>0</v>
          </cell>
          <cell r="EG257">
            <v>0</v>
          </cell>
          <cell r="EH257">
            <v>0</v>
          </cell>
          <cell r="EI257">
            <v>5</v>
          </cell>
          <cell r="EJ257">
            <v>5</v>
          </cell>
          <cell r="EK257">
            <v>0</v>
          </cell>
          <cell r="EL257">
            <v>0</v>
          </cell>
          <cell r="EM257">
            <v>0</v>
          </cell>
          <cell r="EN257">
            <v>0</v>
          </cell>
          <cell r="EO257">
            <v>0</v>
          </cell>
          <cell r="EP257">
            <v>0</v>
          </cell>
          <cell r="EQ257">
            <v>0</v>
          </cell>
          <cell r="ER257">
            <v>0</v>
          </cell>
          <cell r="ES257">
            <v>3</v>
          </cell>
          <cell r="ET257">
            <v>0</v>
          </cell>
          <cell r="EU257">
            <v>0</v>
          </cell>
          <cell r="EV257">
            <v>0</v>
          </cell>
          <cell r="EW257">
            <v>0</v>
          </cell>
          <cell r="EX257">
            <v>0</v>
          </cell>
          <cell r="EY257">
            <v>5</v>
          </cell>
          <cell r="EZ257">
            <v>0</v>
          </cell>
          <cell r="FA257">
            <v>0</v>
          </cell>
          <cell r="FB257">
            <v>0</v>
          </cell>
          <cell r="FC257">
            <v>0</v>
          </cell>
          <cell r="FD257">
            <v>5</v>
          </cell>
          <cell r="FE257">
            <v>0</v>
          </cell>
          <cell r="FF257">
            <v>0</v>
          </cell>
          <cell r="FG257">
            <v>3</v>
          </cell>
          <cell r="FH257">
            <v>0</v>
          </cell>
          <cell r="FI257">
            <v>0</v>
          </cell>
          <cell r="FJ257">
            <v>0</v>
          </cell>
          <cell r="FK257">
            <v>0</v>
          </cell>
          <cell r="FL257">
            <v>0</v>
          </cell>
          <cell r="FM257">
            <v>0</v>
          </cell>
          <cell r="FN257">
            <v>0</v>
          </cell>
          <cell r="FO257">
            <v>0</v>
          </cell>
          <cell r="FP257">
            <v>5</v>
          </cell>
          <cell r="FQ257">
            <v>0</v>
          </cell>
          <cell r="FR257">
            <v>0</v>
          </cell>
          <cell r="FS257">
            <v>0</v>
          </cell>
          <cell r="FT257">
            <v>0</v>
          </cell>
          <cell r="FU257">
            <v>0</v>
          </cell>
          <cell r="FV257">
            <v>5</v>
          </cell>
          <cell r="FW257">
            <v>5</v>
          </cell>
          <cell r="FX257">
            <v>0</v>
          </cell>
          <cell r="FY257">
            <v>5</v>
          </cell>
          <cell r="FZ257">
            <v>0</v>
          </cell>
          <cell r="GA257">
            <v>0</v>
          </cell>
          <cell r="GB257">
            <v>3</v>
          </cell>
          <cell r="GC257">
            <v>0</v>
          </cell>
          <cell r="GD257">
            <v>0</v>
          </cell>
          <cell r="GE257">
            <v>0</v>
          </cell>
          <cell r="GF257">
            <v>0</v>
          </cell>
          <cell r="GG257">
            <v>0</v>
          </cell>
          <cell r="GH257">
            <v>0</v>
          </cell>
          <cell r="GI257">
            <v>0</v>
          </cell>
          <cell r="GJ257">
            <v>5</v>
          </cell>
          <cell r="GK257">
            <v>0</v>
          </cell>
          <cell r="GL257">
            <v>0</v>
          </cell>
          <cell r="GM257">
            <v>3</v>
          </cell>
          <cell r="GN257">
            <v>0</v>
          </cell>
          <cell r="GO257">
            <v>5</v>
          </cell>
          <cell r="GP257">
            <v>3</v>
          </cell>
          <cell r="GQ257">
            <v>0</v>
          </cell>
          <cell r="GR257">
            <v>0</v>
          </cell>
          <cell r="GS257">
            <v>0</v>
          </cell>
          <cell r="GT257">
            <v>5</v>
          </cell>
          <cell r="GU257">
            <v>0</v>
          </cell>
          <cell r="GV257">
            <v>5</v>
          </cell>
          <cell r="GW257">
            <v>0</v>
          </cell>
          <cell r="GX257">
            <v>0</v>
          </cell>
          <cell r="GY257">
            <v>0</v>
          </cell>
          <cell r="GZ257">
            <v>5</v>
          </cell>
          <cell r="HA257">
            <v>0</v>
          </cell>
          <cell r="HB257">
            <v>0</v>
          </cell>
          <cell r="HC257">
            <v>0</v>
          </cell>
          <cell r="HD257">
            <v>0</v>
          </cell>
          <cell r="HE257">
            <v>0</v>
          </cell>
          <cell r="HF257">
            <v>0</v>
          </cell>
          <cell r="HG257">
            <v>0</v>
          </cell>
          <cell r="HH257">
            <v>0</v>
          </cell>
          <cell r="HI257">
            <v>3</v>
          </cell>
          <cell r="HJ257">
            <v>0</v>
          </cell>
          <cell r="HK257">
            <v>0</v>
          </cell>
          <cell r="HL257">
            <v>0</v>
          </cell>
          <cell r="HM257">
            <v>0</v>
          </cell>
          <cell r="HN257">
            <v>0</v>
          </cell>
          <cell r="HO257">
            <v>0</v>
          </cell>
          <cell r="HP257">
            <v>0</v>
          </cell>
          <cell r="HQ257">
            <v>0</v>
          </cell>
          <cell r="HR257">
            <v>0</v>
          </cell>
          <cell r="HS257">
            <v>0</v>
          </cell>
          <cell r="HT257">
            <v>0</v>
          </cell>
          <cell r="HU257">
            <v>0</v>
          </cell>
          <cell r="HV257">
            <v>0</v>
          </cell>
          <cell r="HW257">
            <v>0</v>
          </cell>
          <cell r="HX257">
            <v>0</v>
          </cell>
          <cell r="HY257">
            <v>0</v>
          </cell>
          <cell r="HZ257">
            <v>0</v>
          </cell>
          <cell r="IA257">
            <v>0</v>
          </cell>
          <cell r="IB257">
            <v>0</v>
          </cell>
          <cell r="IC257">
            <v>0</v>
          </cell>
          <cell r="ID257">
            <v>0</v>
          </cell>
          <cell r="IE257">
            <v>0</v>
          </cell>
          <cell r="IF257">
            <v>3</v>
          </cell>
          <cell r="IG257">
            <v>0</v>
          </cell>
          <cell r="IH257">
            <v>0</v>
          </cell>
          <cell r="II257">
            <v>0</v>
          </cell>
          <cell r="IJ257">
            <v>0</v>
          </cell>
          <cell r="IK257">
            <v>0</v>
          </cell>
          <cell r="IL257">
            <v>0</v>
          </cell>
          <cell r="IM257">
            <v>0</v>
          </cell>
          <cell r="IN257">
            <v>0</v>
          </cell>
          <cell r="IO257">
            <v>0</v>
          </cell>
          <cell r="IP257">
            <v>0</v>
          </cell>
          <cell r="IQ257">
            <v>0</v>
          </cell>
          <cell r="IR257">
            <v>0</v>
          </cell>
          <cell r="IS257">
            <v>0</v>
          </cell>
          <cell r="IT257">
            <v>0</v>
          </cell>
          <cell r="IU257">
            <v>0</v>
          </cell>
          <cell r="IV257">
            <v>0</v>
          </cell>
          <cell r="IW257">
            <v>0</v>
          </cell>
          <cell r="IX257">
            <v>0</v>
          </cell>
          <cell r="IY257">
            <v>0</v>
          </cell>
          <cell r="IZ257">
            <v>0</v>
          </cell>
          <cell r="JA257">
            <v>0</v>
          </cell>
          <cell r="JB257">
            <v>0</v>
          </cell>
          <cell r="JC257">
            <v>0</v>
          </cell>
          <cell r="JD257">
            <v>0</v>
          </cell>
          <cell r="JE257">
            <v>0</v>
          </cell>
          <cell r="JF257">
            <v>0</v>
          </cell>
          <cell r="JG257">
            <v>0</v>
          </cell>
          <cell r="JH257">
            <v>0</v>
          </cell>
          <cell r="JI257">
            <v>0</v>
          </cell>
          <cell r="JJ257">
            <v>0</v>
          </cell>
          <cell r="JK257">
            <v>0</v>
          </cell>
          <cell r="JL257">
            <v>0</v>
          </cell>
          <cell r="JM257">
            <v>0</v>
          </cell>
          <cell r="JN257">
            <v>0</v>
          </cell>
          <cell r="JO257">
            <v>0</v>
          </cell>
          <cell r="JP257">
            <v>0</v>
          </cell>
          <cell r="JQ257">
            <v>0</v>
          </cell>
          <cell r="JR257">
            <v>0</v>
          </cell>
          <cell r="JS257">
            <v>0</v>
          </cell>
          <cell r="JT257">
            <v>3</v>
          </cell>
          <cell r="JU257">
            <v>0</v>
          </cell>
          <cell r="JV257">
            <v>0</v>
          </cell>
          <cell r="JW257">
            <v>0</v>
          </cell>
          <cell r="JX257">
            <v>0</v>
          </cell>
          <cell r="JY257">
            <v>0</v>
          </cell>
          <cell r="JZ257">
            <v>0</v>
          </cell>
          <cell r="KA257">
            <v>0</v>
          </cell>
          <cell r="KB257">
            <v>0</v>
          </cell>
          <cell r="KC257">
            <v>0</v>
          </cell>
          <cell r="KD257">
            <v>0</v>
          </cell>
          <cell r="KE257">
            <v>0</v>
          </cell>
          <cell r="KF257">
            <v>0</v>
          </cell>
          <cell r="KG257">
            <v>5</v>
          </cell>
          <cell r="KH257">
            <v>5</v>
          </cell>
          <cell r="KI257">
            <v>3</v>
          </cell>
          <cell r="KJ257">
            <v>0</v>
          </cell>
          <cell r="KK257">
            <v>0</v>
          </cell>
          <cell r="KL257">
            <v>3</v>
          </cell>
          <cell r="KM257">
            <v>5</v>
          </cell>
          <cell r="KN257">
            <v>0</v>
          </cell>
          <cell r="KO257">
            <v>0</v>
          </cell>
          <cell r="KP257">
            <v>0</v>
          </cell>
          <cell r="KQ257">
            <v>0</v>
          </cell>
          <cell r="KR257">
            <v>3</v>
          </cell>
          <cell r="KS257">
            <v>5</v>
          </cell>
          <cell r="KT257">
            <v>3</v>
          </cell>
          <cell r="KU257">
            <v>3</v>
          </cell>
          <cell r="KV257">
            <v>0</v>
          </cell>
          <cell r="KW257">
            <v>0</v>
          </cell>
          <cell r="KX257">
            <v>0</v>
          </cell>
          <cell r="KY257">
            <v>5</v>
          </cell>
          <cell r="KZ257">
            <v>5</v>
          </cell>
          <cell r="LA257">
            <v>3</v>
          </cell>
          <cell r="LB257">
            <v>5</v>
          </cell>
          <cell r="LC257">
            <v>3</v>
          </cell>
          <cell r="LD257">
            <v>5</v>
          </cell>
          <cell r="LE257">
            <v>3</v>
          </cell>
          <cell r="LF257">
            <v>0</v>
          </cell>
          <cell r="LG257">
            <v>0</v>
          </cell>
          <cell r="LH257">
            <v>5</v>
          </cell>
          <cell r="LI257">
            <v>0</v>
          </cell>
          <cell r="LJ257">
            <v>0</v>
          </cell>
          <cell r="LK257">
            <v>0</v>
          </cell>
          <cell r="LL257">
            <v>5</v>
          </cell>
          <cell r="LM257">
            <v>5</v>
          </cell>
          <cell r="LN257">
            <v>0</v>
          </cell>
          <cell r="LO257">
            <v>5</v>
          </cell>
          <cell r="LP257">
            <v>3</v>
          </cell>
          <cell r="LQ257">
            <v>3</v>
          </cell>
          <cell r="LR257">
            <v>5</v>
          </cell>
          <cell r="LS257">
            <v>0</v>
          </cell>
          <cell r="LT257">
            <v>0</v>
          </cell>
          <cell r="LU257">
            <v>0</v>
          </cell>
          <cell r="LV257">
            <v>5</v>
          </cell>
          <cell r="LW257">
            <v>3</v>
          </cell>
          <cell r="LX257">
            <v>0</v>
          </cell>
          <cell r="LY257">
            <v>0</v>
          </cell>
          <cell r="LZ257">
            <v>5</v>
          </cell>
          <cell r="MA257">
            <v>0</v>
          </cell>
          <cell r="MB257">
            <v>3</v>
          </cell>
          <cell r="MC257">
            <v>3</v>
          </cell>
          <cell r="MD257">
            <v>3</v>
          </cell>
          <cell r="ME257">
            <v>3</v>
          </cell>
          <cell r="MF257">
            <v>0</v>
          </cell>
          <cell r="MG257">
            <v>3</v>
          </cell>
          <cell r="MH257">
            <v>5</v>
          </cell>
          <cell r="MI257">
            <v>0</v>
          </cell>
          <cell r="MJ257">
            <v>3</v>
          </cell>
          <cell r="MK257">
            <v>0</v>
          </cell>
          <cell r="ML257">
            <v>0</v>
          </cell>
          <cell r="MM257">
            <v>3</v>
          </cell>
          <cell r="MN257">
            <v>0</v>
          </cell>
          <cell r="MO257">
            <v>0</v>
          </cell>
          <cell r="MP257">
            <v>0</v>
          </cell>
          <cell r="MQ257">
            <v>0</v>
          </cell>
          <cell r="MR257">
            <v>3</v>
          </cell>
          <cell r="MS257">
            <v>5</v>
          </cell>
          <cell r="MT257">
            <v>0</v>
          </cell>
          <cell r="MU257">
            <v>0</v>
          </cell>
          <cell r="MV257">
            <v>0</v>
          </cell>
          <cell r="MW257">
            <v>0</v>
          </cell>
          <cell r="MX257">
            <v>0</v>
          </cell>
          <cell r="MY257">
            <v>0</v>
          </cell>
          <cell r="MZ257">
            <v>0</v>
          </cell>
          <cell r="NA257">
            <v>0</v>
          </cell>
          <cell r="NB257">
            <v>0</v>
          </cell>
          <cell r="NC257">
            <v>0</v>
          </cell>
          <cell r="ND257">
            <v>0</v>
          </cell>
          <cell r="NE257">
            <v>0</v>
          </cell>
          <cell r="NF257">
            <v>5</v>
          </cell>
          <cell r="NG257">
            <v>0</v>
          </cell>
          <cell r="NH257">
            <v>0</v>
          </cell>
          <cell r="NI257">
            <v>0</v>
          </cell>
          <cell r="NJ257">
            <v>0</v>
          </cell>
          <cell r="NK257">
            <v>0</v>
          </cell>
          <cell r="NL257">
            <v>0</v>
          </cell>
          <cell r="NM257">
            <v>0</v>
          </cell>
          <cell r="NN257">
            <v>0</v>
          </cell>
          <cell r="NO257">
            <v>0</v>
          </cell>
          <cell r="NP257">
            <v>0</v>
          </cell>
          <cell r="NQ257">
            <v>0</v>
          </cell>
          <cell r="NR257">
            <v>0</v>
          </cell>
          <cell r="NS257">
            <v>0</v>
          </cell>
          <cell r="NT257">
            <v>0</v>
          </cell>
          <cell r="NU257">
            <v>0</v>
          </cell>
          <cell r="NV257">
            <v>0</v>
          </cell>
          <cell r="NW257">
            <v>0</v>
          </cell>
          <cell r="NX257">
            <v>0</v>
          </cell>
          <cell r="NY257">
            <v>0</v>
          </cell>
          <cell r="NZ257">
            <v>0</v>
          </cell>
          <cell r="OA257">
            <v>0</v>
          </cell>
          <cell r="OB257">
            <v>0</v>
          </cell>
          <cell r="OC257">
            <v>3</v>
          </cell>
          <cell r="OD257">
            <v>0</v>
          </cell>
          <cell r="OE257">
            <v>0</v>
          </cell>
          <cell r="OF257">
            <v>0</v>
          </cell>
          <cell r="OG257">
            <v>3</v>
          </cell>
          <cell r="OH257">
            <v>0</v>
          </cell>
          <cell r="OI257">
            <v>0</v>
          </cell>
          <cell r="OJ257">
            <v>0</v>
          </cell>
          <cell r="OK257">
            <v>0</v>
          </cell>
          <cell r="OL257">
            <v>0</v>
          </cell>
          <cell r="OM257">
            <v>0</v>
          </cell>
          <cell r="ON257">
            <v>0</v>
          </cell>
          <cell r="OO257">
            <v>0</v>
          </cell>
          <cell r="OP257">
            <v>0</v>
          </cell>
          <cell r="OQ257">
            <v>5</v>
          </cell>
          <cell r="OR257">
            <v>0</v>
          </cell>
          <cell r="OS257">
            <v>0</v>
          </cell>
          <cell r="OT257">
            <v>0</v>
          </cell>
          <cell r="OU257">
            <v>0</v>
          </cell>
          <cell r="OV257">
            <v>0</v>
          </cell>
          <cell r="OW257">
            <v>0</v>
          </cell>
          <cell r="OX257">
            <v>0</v>
          </cell>
          <cell r="OY257">
            <v>0</v>
          </cell>
          <cell r="OZ257">
            <v>0</v>
          </cell>
          <cell r="PA257">
            <v>5</v>
          </cell>
          <cell r="PB257">
            <v>0</v>
          </cell>
          <cell r="PC257">
            <v>0</v>
          </cell>
          <cell r="PD257">
            <v>0</v>
          </cell>
          <cell r="PE257">
            <v>0</v>
          </cell>
          <cell r="PF257">
            <v>5</v>
          </cell>
          <cell r="PG257">
            <v>0</v>
          </cell>
          <cell r="PH257">
            <v>0</v>
          </cell>
          <cell r="PI257">
            <v>0</v>
          </cell>
          <cell r="PJ257">
            <v>3</v>
          </cell>
          <cell r="PK257">
            <v>0</v>
          </cell>
          <cell r="PL257">
            <v>0</v>
          </cell>
          <cell r="PM257">
            <v>0</v>
          </cell>
          <cell r="PN257">
            <v>0</v>
          </cell>
          <cell r="PO257">
            <v>5</v>
          </cell>
          <cell r="PP257">
            <v>5</v>
          </cell>
          <cell r="PQ257">
            <v>0</v>
          </cell>
          <cell r="PR257">
            <v>0</v>
          </cell>
          <cell r="PS257">
            <v>5</v>
          </cell>
          <cell r="PT257">
            <v>0</v>
          </cell>
          <cell r="PU257">
            <v>3</v>
          </cell>
          <cell r="PV257">
            <v>5</v>
          </cell>
          <cell r="PW257">
            <v>0</v>
          </cell>
          <cell r="PX257">
            <v>0</v>
          </cell>
          <cell r="PY257">
            <v>5</v>
          </cell>
          <cell r="PZ257">
            <v>0</v>
          </cell>
          <cell r="QA257">
            <v>3</v>
          </cell>
          <cell r="QB257">
            <v>0</v>
          </cell>
          <cell r="QC257">
            <v>0</v>
          </cell>
          <cell r="QD257">
            <v>0</v>
          </cell>
          <cell r="QE257">
            <v>0</v>
          </cell>
          <cell r="QF257">
            <v>3</v>
          </cell>
          <cell r="QG257">
            <v>0</v>
          </cell>
          <cell r="QH257">
            <v>0</v>
          </cell>
          <cell r="QI257">
            <v>0</v>
          </cell>
          <cell r="QJ257">
            <v>0</v>
          </cell>
          <cell r="QK257">
            <v>0</v>
          </cell>
          <cell r="QL257">
            <v>0</v>
          </cell>
          <cell r="QM257">
            <v>0</v>
          </cell>
          <cell r="QN257">
            <v>0</v>
          </cell>
          <cell r="QO257">
            <v>3</v>
          </cell>
          <cell r="QP257">
            <v>0</v>
          </cell>
          <cell r="QQ257">
            <v>0</v>
          </cell>
          <cell r="QR257">
            <v>0</v>
          </cell>
          <cell r="QS257">
            <v>0</v>
          </cell>
          <cell r="QT257">
            <v>0</v>
          </cell>
          <cell r="QU257">
            <v>0</v>
          </cell>
          <cell r="QV257">
            <v>0</v>
          </cell>
          <cell r="QW257">
            <v>0</v>
          </cell>
          <cell r="QX257">
            <v>0</v>
          </cell>
          <cell r="QY257">
            <v>0</v>
          </cell>
          <cell r="QZ257">
            <v>0</v>
          </cell>
          <cell r="RA257">
            <v>0</v>
          </cell>
          <cell r="RB257">
            <v>0</v>
          </cell>
          <cell r="RC257">
            <v>0</v>
          </cell>
          <cell r="RD257">
            <v>0</v>
          </cell>
          <cell r="RE257">
            <v>0</v>
          </cell>
          <cell r="RF257">
            <v>0</v>
          </cell>
          <cell r="RG257">
            <v>0</v>
          </cell>
          <cell r="RH257">
            <v>0</v>
          </cell>
          <cell r="RI257">
            <v>0</v>
          </cell>
          <cell r="RJ257">
            <v>0</v>
          </cell>
          <cell r="RK257">
            <v>0</v>
          </cell>
          <cell r="RL257">
            <v>0</v>
          </cell>
          <cell r="RM257">
            <v>3</v>
          </cell>
          <cell r="RN257">
            <v>0</v>
          </cell>
          <cell r="RO257">
            <v>0</v>
          </cell>
          <cell r="RP257">
            <v>0</v>
          </cell>
          <cell r="RQ257">
            <v>0</v>
          </cell>
          <cell r="RR257">
            <v>0</v>
          </cell>
          <cell r="RS257">
            <v>0</v>
          </cell>
          <cell r="RT257">
            <v>0</v>
          </cell>
          <cell r="RU257">
            <v>0</v>
          </cell>
          <cell r="RV257">
            <v>0</v>
          </cell>
          <cell r="RW257">
            <v>3</v>
          </cell>
          <cell r="RX257">
            <v>0</v>
          </cell>
          <cell r="RY257">
            <v>0</v>
          </cell>
          <cell r="RZ257">
            <v>0</v>
          </cell>
          <cell r="SA257">
            <v>0</v>
          </cell>
          <cell r="SB257">
            <v>0</v>
          </cell>
          <cell r="SC257">
            <v>3</v>
          </cell>
          <cell r="SD257">
            <v>0</v>
          </cell>
          <cell r="SE257">
            <v>3</v>
          </cell>
          <cell r="SF257">
            <v>0</v>
          </cell>
          <cell r="SG257">
            <v>0</v>
          </cell>
          <cell r="SH257">
            <v>0</v>
          </cell>
          <cell r="SI257">
            <v>0</v>
          </cell>
          <cell r="SJ257">
            <v>0</v>
          </cell>
          <cell r="SK257">
            <v>0</v>
          </cell>
          <cell r="SL257">
            <v>0</v>
          </cell>
          <cell r="SM257">
            <v>0</v>
          </cell>
          <cell r="SN257">
            <v>0</v>
          </cell>
          <cell r="SO257">
            <v>0</v>
          </cell>
          <cell r="SP257">
            <v>0</v>
          </cell>
          <cell r="SQ257">
            <v>0</v>
          </cell>
          <cell r="SR257">
            <v>0</v>
          </cell>
          <cell r="SS257">
            <v>0</v>
          </cell>
          <cell r="ST257">
            <v>0</v>
          </cell>
          <cell r="SU257">
            <v>0</v>
          </cell>
          <cell r="SV257">
            <v>0</v>
          </cell>
          <cell r="SW257">
            <v>0</v>
          </cell>
          <cell r="SX257">
            <v>0</v>
          </cell>
          <cell r="SY257">
            <v>0</v>
          </cell>
          <cell r="SZ257">
            <v>0</v>
          </cell>
          <cell r="TA257">
            <v>0</v>
          </cell>
          <cell r="TB257">
            <v>0</v>
          </cell>
          <cell r="TC257">
            <v>0</v>
          </cell>
          <cell r="TD257">
            <v>0</v>
          </cell>
          <cell r="TE257">
            <v>0</v>
          </cell>
          <cell r="TF257">
            <v>0</v>
          </cell>
          <cell r="TG257">
            <v>3</v>
          </cell>
          <cell r="TH257">
            <v>0</v>
          </cell>
          <cell r="TI257">
            <v>0</v>
          </cell>
          <cell r="TJ257">
            <v>0</v>
          </cell>
          <cell r="TK257">
            <v>0</v>
          </cell>
          <cell r="TL257">
            <v>5</v>
          </cell>
          <cell r="TM257">
            <v>0</v>
          </cell>
          <cell r="TN257">
            <v>3</v>
          </cell>
          <cell r="TO257">
            <v>0</v>
          </cell>
          <cell r="TP257">
            <v>3</v>
          </cell>
          <cell r="TQ257">
            <v>5</v>
          </cell>
          <cell r="TR257">
            <v>3</v>
          </cell>
          <cell r="TS257">
            <v>0</v>
          </cell>
          <cell r="TT257">
            <v>0</v>
          </cell>
          <cell r="TU257">
            <v>0</v>
          </cell>
          <cell r="TV257">
            <v>0</v>
          </cell>
          <cell r="TW257">
            <v>0</v>
          </cell>
          <cell r="TX257">
            <v>0</v>
          </cell>
          <cell r="TY257">
            <v>0</v>
          </cell>
          <cell r="TZ257">
            <v>0</v>
          </cell>
          <cell r="UA257">
            <v>0</v>
          </cell>
          <cell r="UB257">
            <v>0</v>
          </cell>
          <cell r="UC257">
            <v>0</v>
          </cell>
          <cell r="UD257">
            <v>0</v>
          </cell>
          <cell r="UE257">
            <v>0</v>
          </cell>
          <cell r="UF257">
            <v>3</v>
          </cell>
          <cell r="UG257">
            <v>3</v>
          </cell>
          <cell r="UH257">
            <v>0</v>
          </cell>
          <cell r="UI257">
            <v>0</v>
          </cell>
          <cell r="UJ257">
            <v>0</v>
          </cell>
          <cell r="UK257">
            <v>0</v>
          </cell>
          <cell r="UL257">
            <v>0</v>
          </cell>
          <cell r="UM257">
            <v>0</v>
          </cell>
          <cell r="UN257">
            <v>0</v>
          </cell>
          <cell r="UO257"/>
          <cell r="UP257">
            <v>0</v>
          </cell>
          <cell r="UQ257">
            <v>0</v>
          </cell>
          <cell r="UR257">
            <v>5</v>
          </cell>
          <cell r="US257">
            <v>0</v>
          </cell>
          <cell r="UT257">
            <v>0</v>
          </cell>
          <cell r="UU257">
            <v>0</v>
          </cell>
          <cell r="UV257">
            <v>0</v>
          </cell>
          <cell r="UW257">
            <v>0</v>
          </cell>
          <cell r="UX257">
            <v>0</v>
          </cell>
          <cell r="UY257">
            <v>0</v>
          </cell>
          <cell r="UZ257">
            <v>0</v>
          </cell>
          <cell r="VA257">
            <v>0</v>
          </cell>
          <cell r="VB257">
            <v>3</v>
          </cell>
          <cell r="VC257">
            <v>3</v>
          </cell>
          <cell r="VD257">
            <v>0</v>
          </cell>
          <cell r="VE257">
            <v>0</v>
          </cell>
          <cell r="VF257">
            <v>0</v>
          </cell>
          <cell r="VG257">
            <v>5</v>
          </cell>
          <cell r="VH257">
            <v>3</v>
          </cell>
          <cell r="VI257">
            <v>5</v>
          </cell>
          <cell r="VJ257">
            <v>0</v>
          </cell>
          <cell r="VK257">
            <v>3</v>
          </cell>
          <cell r="VL257">
            <v>5</v>
          </cell>
          <cell r="VM257">
            <v>5</v>
          </cell>
          <cell r="VN257">
            <v>0</v>
          </cell>
          <cell r="VO257">
            <v>5</v>
          </cell>
          <cell r="VP257">
            <v>0</v>
          </cell>
          <cell r="VQ257">
            <v>0</v>
          </cell>
          <cell r="VR257">
            <v>0</v>
          </cell>
          <cell r="VS257">
            <v>5</v>
          </cell>
          <cell r="VT257">
            <v>0</v>
          </cell>
          <cell r="VU257">
            <v>0</v>
          </cell>
          <cell r="VV257">
            <v>0</v>
          </cell>
          <cell r="VW257">
            <v>0</v>
          </cell>
          <cell r="VX257">
            <v>0</v>
          </cell>
          <cell r="VY257">
            <v>0</v>
          </cell>
          <cell r="VZ257">
            <v>0</v>
          </cell>
          <cell r="WA257">
            <v>0</v>
          </cell>
          <cell r="WB257">
            <v>0</v>
          </cell>
          <cell r="WC257">
            <v>0</v>
          </cell>
          <cell r="WD257">
            <v>5</v>
          </cell>
          <cell r="WE257">
            <v>0</v>
          </cell>
          <cell r="WF257">
            <v>0</v>
          </cell>
          <cell r="WG257">
            <v>3</v>
          </cell>
          <cell r="WH257">
            <v>0</v>
          </cell>
          <cell r="WI257">
            <v>0</v>
          </cell>
          <cell r="WJ257">
            <v>0</v>
          </cell>
          <cell r="WK257">
            <v>0</v>
          </cell>
          <cell r="WL257">
            <v>0</v>
          </cell>
          <cell r="WM257">
            <v>0</v>
          </cell>
          <cell r="WN257">
            <v>5</v>
          </cell>
          <cell r="WO257">
            <v>3</v>
          </cell>
          <cell r="WP257">
            <v>0</v>
          </cell>
          <cell r="WQ257">
            <v>0</v>
          </cell>
          <cell r="WR257">
            <v>5</v>
          </cell>
          <cell r="WS257">
            <v>3</v>
          </cell>
          <cell r="WT257">
            <v>0</v>
          </cell>
          <cell r="WU257">
            <v>0</v>
          </cell>
          <cell r="WV257">
            <v>0</v>
          </cell>
          <cell r="WW257">
            <v>3</v>
          </cell>
          <cell r="WX257">
            <v>0</v>
          </cell>
          <cell r="WY257">
            <v>0</v>
          </cell>
          <cell r="WZ257">
            <v>0</v>
          </cell>
          <cell r="XA257">
            <v>0</v>
          </cell>
          <cell r="XB257">
            <v>5</v>
          </cell>
          <cell r="XC257">
            <v>0</v>
          </cell>
          <cell r="XD257">
            <v>0</v>
          </cell>
          <cell r="XE257">
            <v>0</v>
          </cell>
          <cell r="XF257">
            <v>0</v>
          </cell>
          <cell r="XG257">
            <v>0</v>
          </cell>
          <cell r="XH257">
            <v>0</v>
          </cell>
          <cell r="XI257">
            <v>0</v>
          </cell>
          <cell r="XJ257">
            <v>0</v>
          </cell>
          <cell r="XK257">
            <v>0</v>
          </cell>
          <cell r="XL257">
            <v>0</v>
          </cell>
          <cell r="XM257">
            <v>0</v>
          </cell>
          <cell r="XN257">
            <v>0</v>
          </cell>
          <cell r="XO257">
            <v>0</v>
          </cell>
          <cell r="XP257">
            <v>5</v>
          </cell>
          <cell r="XQ257">
            <v>0</v>
          </cell>
          <cell r="XR257">
            <v>0</v>
          </cell>
          <cell r="XS257">
            <v>5</v>
          </cell>
          <cell r="XT257">
            <v>5</v>
          </cell>
          <cell r="XU257">
            <v>0</v>
          </cell>
          <cell r="XV257"/>
        </row>
        <row r="258">
          <cell r="E258">
            <v>0</v>
          </cell>
          <cell r="F258">
            <v>3</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P258">
            <v>0</v>
          </cell>
          <cell r="BQ258">
            <v>0</v>
          </cell>
          <cell r="BR258">
            <v>0</v>
          </cell>
          <cell r="BS258">
            <v>0</v>
          </cell>
          <cell r="BT258">
            <v>0</v>
          </cell>
          <cell r="BU258">
            <v>0</v>
          </cell>
          <cell r="BV258">
            <v>0</v>
          </cell>
          <cell r="BW258">
            <v>3</v>
          </cell>
          <cell r="BX258">
            <v>0</v>
          </cell>
          <cell r="BY258">
            <v>0</v>
          </cell>
          <cell r="BZ258">
            <v>6</v>
          </cell>
          <cell r="CA258">
            <v>0</v>
          </cell>
          <cell r="CB258">
            <v>3</v>
          </cell>
          <cell r="CC258">
            <v>0</v>
          </cell>
          <cell r="CD258">
            <v>0</v>
          </cell>
          <cell r="CE258">
            <v>0</v>
          </cell>
          <cell r="CF258">
            <v>6</v>
          </cell>
          <cell r="CG258">
            <v>3</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cell r="CW258">
            <v>0</v>
          </cell>
          <cell r="CX258">
            <v>0</v>
          </cell>
          <cell r="CY258">
            <v>0</v>
          </cell>
          <cell r="CZ258">
            <v>0</v>
          </cell>
          <cell r="DA258">
            <v>8</v>
          </cell>
          <cell r="DB258">
            <v>0</v>
          </cell>
          <cell r="DC258">
            <v>0</v>
          </cell>
          <cell r="DD258">
            <v>0</v>
          </cell>
          <cell r="DE258">
            <v>3</v>
          </cell>
          <cell r="DF258">
            <v>0</v>
          </cell>
          <cell r="DG258">
            <v>0</v>
          </cell>
          <cell r="DH258">
            <v>0</v>
          </cell>
          <cell r="DI258">
            <v>3</v>
          </cell>
          <cell r="DJ258">
            <v>0</v>
          </cell>
          <cell r="DK258">
            <v>0</v>
          </cell>
          <cell r="DL258">
            <v>0</v>
          </cell>
          <cell r="DM258">
            <v>0</v>
          </cell>
          <cell r="DN258">
            <v>5</v>
          </cell>
          <cell r="DO258">
            <v>0</v>
          </cell>
          <cell r="DP258">
            <v>0</v>
          </cell>
          <cell r="DQ258">
            <v>0</v>
          </cell>
          <cell r="DR258">
            <v>0</v>
          </cell>
          <cell r="DS258">
            <v>3</v>
          </cell>
          <cell r="DT258">
            <v>0</v>
          </cell>
          <cell r="DU258">
            <v>0</v>
          </cell>
          <cell r="DV258">
            <v>0</v>
          </cell>
          <cell r="DW258">
            <v>0</v>
          </cell>
          <cell r="DX258">
            <v>0</v>
          </cell>
          <cell r="DY258">
            <v>0</v>
          </cell>
          <cell r="DZ258">
            <v>0</v>
          </cell>
          <cell r="EA258">
            <v>0</v>
          </cell>
          <cell r="EB258">
            <v>0</v>
          </cell>
          <cell r="EC258">
            <v>0</v>
          </cell>
          <cell r="ED258">
            <v>3</v>
          </cell>
          <cell r="EE258">
            <v>0</v>
          </cell>
          <cell r="EF258">
            <v>0</v>
          </cell>
          <cell r="EG258">
            <v>0</v>
          </cell>
          <cell r="EH258">
            <v>0</v>
          </cell>
          <cell r="EI258">
            <v>0</v>
          </cell>
          <cell r="EJ258">
            <v>0</v>
          </cell>
          <cell r="EK258">
            <v>0</v>
          </cell>
          <cell r="EL258">
            <v>0</v>
          </cell>
          <cell r="EM258">
            <v>0</v>
          </cell>
          <cell r="EN258">
            <v>0</v>
          </cell>
          <cell r="EO258">
            <v>0</v>
          </cell>
          <cell r="EP258">
            <v>0</v>
          </cell>
          <cell r="EQ258">
            <v>0</v>
          </cell>
          <cell r="ER258">
            <v>0</v>
          </cell>
          <cell r="ES258">
            <v>0</v>
          </cell>
          <cell r="ET258">
            <v>0</v>
          </cell>
          <cell r="EU258">
            <v>0</v>
          </cell>
          <cell r="EV258">
            <v>0</v>
          </cell>
          <cell r="EW258">
            <v>0</v>
          </cell>
          <cell r="EX258">
            <v>0</v>
          </cell>
          <cell r="EY258">
            <v>0</v>
          </cell>
          <cell r="EZ258">
            <v>0</v>
          </cell>
          <cell r="FA258">
            <v>0</v>
          </cell>
          <cell r="FB258">
            <v>0</v>
          </cell>
          <cell r="FC258">
            <v>0</v>
          </cell>
          <cell r="FD258">
            <v>3</v>
          </cell>
          <cell r="FE258">
            <v>0</v>
          </cell>
          <cell r="FF258">
            <v>3</v>
          </cell>
          <cell r="FG258">
            <v>0</v>
          </cell>
          <cell r="FH258">
            <v>0</v>
          </cell>
          <cell r="FI258">
            <v>0</v>
          </cell>
          <cell r="FJ258">
            <v>0</v>
          </cell>
          <cell r="FK258">
            <v>0</v>
          </cell>
          <cell r="FL258">
            <v>0</v>
          </cell>
          <cell r="FM258">
            <v>0</v>
          </cell>
          <cell r="FN258">
            <v>0</v>
          </cell>
          <cell r="FO258">
            <v>0</v>
          </cell>
          <cell r="FP258">
            <v>0</v>
          </cell>
          <cell r="FQ258">
            <v>0</v>
          </cell>
          <cell r="FR258">
            <v>0</v>
          </cell>
          <cell r="FS258">
            <v>0</v>
          </cell>
          <cell r="FT258">
            <v>0</v>
          </cell>
          <cell r="FU258">
            <v>0</v>
          </cell>
          <cell r="FV258">
            <v>3</v>
          </cell>
          <cell r="FW258">
            <v>0</v>
          </cell>
          <cell r="FX258">
            <v>0</v>
          </cell>
          <cell r="FY258">
            <v>0</v>
          </cell>
          <cell r="FZ258">
            <v>0</v>
          </cell>
          <cell r="GA258">
            <v>0</v>
          </cell>
          <cell r="GB258">
            <v>3</v>
          </cell>
          <cell r="GC258">
            <v>0</v>
          </cell>
          <cell r="GD258">
            <v>0</v>
          </cell>
          <cell r="GE258">
            <v>0</v>
          </cell>
          <cell r="GF258">
            <v>0</v>
          </cell>
          <cell r="GG258">
            <v>0</v>
          </cell>
          <cell r="GH258">
            <v>0</v>
          </cell>
          <cell r="GI258">
            <v>0</v>
          </cell>
          <cell r="GJ258">
            <v>0</v>
          </cell>
          <cell r="GK258">
            <v>0</v>
          </cell>
          <cell r="GL258">
            <v>0</v>
          </cell>
          <cell r="GM258">
            <v>0</v>
          </cell>
          <cell r="GN258">
            <v>0</v>
          </cell>
          <cell r="GO258">
            <v>0</v>
          </cell>
          <cell r="GP258">
            <v>0</v>
          </cell>
          <cell r="GQ258">
            <v>0</v>
          </cell>
          <cell r="GR258">
            <v>3</v>
          </cell>
          <cell r="GS258">
            <v>5</v>
          </cell>
          <cell r="GT258">
            <v>0</v>
          </cell>
          <cell r="GU258">
            <v>0</v>
          </cell>
          <cell r="GV258">
            <v>0</v>
          </cell>
          <cell r="GW258">
            <v>3</v>
          </cell>
          <cell r="GX258">
            <v>0</v>
          </cell>
          <cell r="GY258">
            <v>0</v>
          </cell>
          <cell r="GZ258">
            <v>0</v>
          </cell>
          <cell r="HA258">
            <v>0</v>
          </cell>
          <cell r="HB258">
            <v>0</v>
          </cell>
          <cell r="HC258">
            <v>0</v>
          </cell>
          <cell r="HD258">
            <v>0</v>
          </cell>
          <cell r="HE258">
            <v>0</v>
          </cell>
          <cell r="HF258">
            <v>3</v>
          </cell>
          <cell r="HG258">
            <v>0</v>
          </cell>
          <cell r="HH258">
            <v>0</v>
          </cell>
          <cell r="HI258">
            <v>0</v>
          </cell>
          <cell r="HJ258">
            <v>0</v>
          </cell>
          <cell r="HK258">
            <v>0</v>
          </cell>
          <cell r="HL258">
            <v>0</v>
          </cell>
          <cell r="HM258">
            <v>0</v>
          </cell>
          <cell r="HN258">
            <v>0</v>
          </cell>
          <cell r="HO258">
            <v>0</v>
          </cell>
          <cell r="HP258">
            <v>0</v>
          </cell>
          <cell r="HQ258">
            <v>0</v>
          </cell>
          <cell r="HR258">
            <v>0</v>
          </cell>
          <cell r="HS258">
            <v>0</v>
          </cell>
          <cell r="HT258">
            <v>0</v>
          </cell>
          <cell r="HU258">
            <v>0</v>
          </cell>
          <cell r="HV258">
            <v>0</v>
          </cell>
          <cell r="HW258">
            <v>0</v>
          </cell>
          <cell r="HX258">
            <v>0</v>
          </cell>
          <cell r="HY258">
            <v>0</v>
          </cell>
          <cell r="HZ258">
            <v>0</v>
          </cell>
          <cell r="IA258">
            <v>0</v>
          </cell>
          <cell r="IB258">
            <v>0</v>
          </cell>
          <cell r="IC258">
            <v>0</v>
          </cell>
          <cell r="ID258">
            <v>0</v>
          </cell>
          <cell r="IE258">
            <v>0</v>
          </cell>
          <cell r="IF258">
            <v>0</v>
          </cell>
          <cell r="IG258">
            <v>0</v>
          </cell>
          <cell r="IH258">
            <v>0</v>
          </cell>
          <cell r="II258">
            <v>0</v>
          </cell>
          <cell r="IJ258">
            <v>0</v>
          </cell>
          <cell r="IK258">
            <v>0</v>
          </cell>
          <cell r="IL258">
            <v>0</v>
          </cell>
          <cell r="IM258">
            <v>0</v>
          </cell>
          <cell r="IN258">
            <v>0</v>
          </cell>
          <cell r="IO258">
            <v>0</v>
          </cell>
          <cell r="IP258">
            <v>0</v>
          </cell>
          <cell r="IQ258">
            <v>0</v>
          </cell>
          <cell r="IR258">
            <v>0</v>
          </cell>
          <cell r="IS258">
            <v>0</v>
          </cell>
          <cell r="IT258">
            <v>3</v>
          </cell>
          <cell r="IU258">
            <v>0</v>
          </cell>
          <cell r="IV258">
            <v>0</v>
          </cell>
          <cell r="IW258">
            <v>0</v>
          </cell>
          <cell r="IX258">
            <v>0</v>
          </cell>
          <cell r="IY258">
            <v>0</v>
          </cell>
          <cell r="IZ258">
            <v>0</v>
          </cell>
          <cell r="JA258">
            <v>0</v>
          </cell>
          <cell r="JB258">
            <v>0</v>
          </cell>
          <cell r="JC258">
            <v>0</v>
          </cell>
          <cell r="JD258">
            <v>0</v>
          </cell>
          <cell r="JE258">
            <v>0</v>
          </cell>
          <cell r="JF258">
            <v>0</v>
          </cell>
          <cell r="JG258">
            <v>0</v>
          </cell>
          <cell r="JH258">
            <v>0</v>
          </cell>
          <cell r="JI258">
            <v>0</v>
          </cell>
          <cell r="JJ258">
            <v>0</v>
          </cell>
          <cell r="JK258">
            <v>0</v>
          </cell>
          <cell r="JL258">
            <v>0</v>
          </cell>
          <cell r="JM258">
            <v>0</v>
          </cell>
          <cell r="JN258">
            <v>0</v>
          </cell>
          <cell r="JO258">
            <v>0</v>
          </cell>
          <cell r="JP258">
            <v>0</v>
          </cell>
          <cell r="JQ258">
            <v>0</v>
          </cell>
          <cell r="JR258">
            <v>0</v>
          </cell>
          <cell r="JS258">
            <v>0</v>
          </cell>
          <cell r="JT258">
            <v>0</v>
          </cell>
          <cell r="JU258">
            <v>0</v>
          </cell>
          <cell r="JV258">
            <v>0</v>
          </cell>
          <cell r="JW258">
            <v>0</v>
          </cell>
          <cell r="JX258">
            <v>0</v>
          </cell>
          <cell r="JY258">
            <v>0</v>
          </cell>
          <cell r="JZ258">
            <v>0</v>
          </cell>
          <cell r="KA258">
            <v>0</v>
          </cell>
          <cell r="KB258">
            <v>0</v>
          </cell>
          <cell r="KC258">
            <v>0</v>
          </cell>
          <cell r="KD258">
            <v>0</v>
          </cell>
          <cell r="KE258">
            <v>0</v>
          </cell>
          <cell r="KF258">
            <v>0</v>
          </cell>
          <cell r="KG258">
            <v>0</v>
          </cell>
          <cell r="KH258">
            <v>0</v>
          </cell>
          <cell r="KI258">
            <v>0</v>
          </cell>
          <cell r="KJ258">
            <v>0</v>
          </cell>
          <cell r="KK258">
            <v>0</v>
          </cell>
          <cell r="KL258">
            <v>0</v>
          </cell>
          <cell r="KM258">
            <v>0</v>
          </cell>
          <cell r="KN258">
            <v>0</v>
          </cell>
          <cell r="KO258">
            <v>0</v>
          </cell>
          <cell r="KP258">
            <v>0</v>
          </cell>
          <cell r="KQ258">
            <v>0</v>
          </cell>
          <cell r="KR258">
            <v>0</v>
          </cell>
          <cell r="KS258">
            <v>0</v>
          </cell>
          <cell r="KT258">
            <v>0</v>
          </cell>
          <cell r="KU258">
            <v>0</v>
          </cell>
          <cell r="KV258">
            <v>0</v>
          </cell>
          <cell r="KW258">
            <v>0</v>
          </cell>
          <cell r="KX258">
            <v>0</v>
          </cell>
          <cell r="KY258">
            <v>0</v>
          </cell>
          <cell r="KZ258">
            <v>0</v>
          </cell>
          <cell r="LA258">
            <v>0</v>
          </cell>
          <cell r="LB258">
            <v>0</v>
          </cell>
          <cell r="LC258">
            <v>3</v>
          </cell>
          <cell r="LD258">
            <v>3</v>
          </cell>
          <cell r="LE258">
            <v>0</v>
          </cell>
          <cell r="LF258">
            <v>0</v>
          </cell>
          <cell r="LG258">
            <v>0</v>
          </cell>
          <cell r="LH258">
            <v>3</v>
          </cell>
          <cell r="LI258">
            <v>0</v>
          </cell>
          <cell r="LJ258">
            <v>0</v>
          </cell>
          <cell r="LK258">
            <v>0</v>
          </cell>
          <cell r="LL258">
            <v>0</v>
          </cell>
          <cell r="LM258">
            <v>0</v>
          </cell>
          <cell r="LN258">
            <v>0</v>
          </cell>
          <cell r="LO258">
            <v>0</v>
          </cell>
          <cell r="LP258">
            <v>0</v>
          </cell>
          <cell r="LQ258">
            <v>0</v>
          </cell>
          <cell r="LR258">
            <v>6</v>
          </cell>
          <cell r="LS258">
            <v>0</v>
          </cell>
          <cell r="LT258">
            <v>0</v>
          </cell>
          <cell r="LU258">
            <v>0</v>
          </cell>
          <cell r="LV258">
            <v>0</v>
          </cell>
          <cell r="LW258">
            <v>0</v>
          </cell>
          <cell r="LX258">
            <v>0</v>
          </cell>
          <cell r="LY258">
            <v>0</v>
          </cell>
          <cell r="LZ258">
            <v>0</v>
          </cell>
          <cell r="MA258">
            <v>0</v>
          </cell>
          <cell r="MB258">
            <v>0</v>
          </cell>
          <cell r="MC258">
            <v>0</v>
          </cell>
          <cell r="MD258">
            <v>0</v>
          </cell>
          <cell r="ME258">
            <v>0</v>
          </cell>
          <cell r="MF258">
            <v>0</v>
          </cell>
          <cell r="MG258">
            <v>0</v>
          </cell>
          <cell r="MH258">
            <v>0</v>
          </cell>
          <cell r="MI258">
            <v>0</v>
          </cell>
          <cell r="MJ258">
            <v>0</v>
          </cell>
          <cell r="MK258">
            <v>0</v>
          </cell>
          <cell r="ML258">
            <v>0</v>
          </cell>
          <cell r="MM258">
            <v>0</v>
          </cell>
          <cell r="MN258">
            <v>0</v>
          </cell>
          <cell r="MO258">
            <v>0</v>
          </cell>
          <cell r="MP258">
            <v>0</v>
          </cell>
          <cell r="MQ258">
            <v>0</v>
          </cell>
          <cell r="MR258">
            <v>0</v>
          </cell>
          <cell r="MS258">
            <v>0</v>
          </cell>
          <cell r="MT258">
            <v>0</v>
          </cell>
          <cell r="MU258">
            <v>0</v>
          </cell>
          <cell r="MV258">
            <v>0</v>
          </cell>
          <cell r="MW258">
            <v>3</v>
          </cell>
          <cell r="MX258">
            <v>0</v>
          </cell>
          <cell r="MY258">
            <v>0</v>
          </cell>
          <cell r="MZ258">
            <v>0</v>
          </cell>
          <cell r="NA258">
            <v>0</v>
          </cell>
          <cell r="NB258">
            <v>0</v>
          </cell>
          <cell r="NC258">
            <v>0</v>
          </cell>
          <cell r="ND258">
            <v>0</v>
          </cell>
          <cell r="NE258">
            <v>0</v>
          </cell>
          <cell r="NF258">
            <v>0</v>
          </cell>
          <cell r="NG258">
            <v>0</v>
          </cell>
          <cell r="NH258">
            <v>0</v>
          </cell>
          <cell r="NI258">
            <v>0</v>
          </cell>
          <cell r="NJ258">
            <v>0</v>
          </cell>
          <cell r="NK258">
            <v>0</v>
          </cell>
          <cell r="NL258">
            <v>0</v>
          </cell>
          <cell r="NM258">
            <v>0</v>
          </cell>
          <cell r="NN258">
            <v>0</v>
          </cell>
          <cell r="NO258">
            <v>0</v>
          </cell>
          <cell r="NP258">
            <v>0</v>
          </cell>
          <cell r="NQ258">
            <v>0</v>
          </cell>
          <cell r="NR258">
            <v>0</v>
          </cell>
          <cell r="NS258">
            <v>0</v>
          </cell>
          <cell r="NT258">
            <v>0</v>
          </cell>
          <cell r="NU258">
            <v>0</v>
          </cell>
          <cell r="NV258">
            <v>0</v>
          </cell>
          <cell r="NW258">
            <v>0</v>
          </cell>
          <cell r="NX258">
            <v>0</v>
          </cell>
          <cell r="NY258">
            <v>0</v>
          </cell>
          <cell r="NZ258">
            <v>0</v>
          </cell>
          <cell r="OA258">
            <v>0</v>
          </cell>
          <cell r="OB258">
            <v>0</v>
          </cell>
          <cell r="OC258">
            <v>3</v>
          </cell>
          <cell r="OD258">
            <v>0</v>
          </cell>
          <cell r="OE258">
            <v>0</v>
          </cell>
          <cell r="OF258">
            <v>0</v>
          </cell>
          <cell r="OG258">
            <v>0</v>
          </cell>
          <cell r="OH258">
            <v>0</v>
          </cell>
          <cell r="OI258">
            <v>0</v>
          </cell>
          <cell r="OJ258">
            <v>0</v>
          </cell>
          <cell r="OK258">
            <v>0</v>
          </cell>
          <cell r="OL258">
            <v>0</v>
          </cell>
          <cell r="OM258">
            <v>6</v>
          </cell>
          <cell r="ON258">
            <v>0</v>
          </cell>
          <cell r="OO258">
            <v>0</v>
          </cell>
          <cell r="OP258">
            <v>0</v>
          </cell>
          <cell r="OQ258">
            <v>0</v>
          </cell>
          <cell r="OR258">
            <v>0</v>
          </cell>
          <cell r="OS258">
            <v>0</v>
          </cell>
          <cell r="OT258">
            <v>0</v>
          </cell>
          <cell r="OU258">
            <v>0</v>
          </cell>
          <cell r="OV258">
            <v>0</v>
          </cell>
          <cell r="OW258">
            <v>0</v>
          </cell>
          <cell r="OX258">
            <v>0</v>
          </cell>
          <cell r="OY258">
            <v>0</v>
          </cell>
          <cell r="OZ258">
            <v>10</v>
          </cell>
          <cell r="PA258">
            <v>0</v>
          </cell>
          <cell r="PB258">
            <v>0</v>
          </cell>
          <cell r="PC258">
            <v>0</v>
          </cell>
          <cell r="PD258">
            <v>0</v>
          </cell>
          <cell r="PE258">
            <v>0</v>
          </cell>
          <cell r="PF258">
            <v>0</v>
          </cell>
          <cell r="PG258">
            <v>0</v>
          </cell>
          <cell r="PH258">
            <v>0</v>
          </cell>
          <cell r="PI258">
            <v>0</v>
          </cell>
          <cell r="PJ258">
            <v>0</v>
          </cell>
          <cell r="PK258">
            <v>0</v>
          </cell>
          <cell r="PL258">
            <v>0</v>
          </cell>
          <cell r="PM258">
            <v>0</v>
          </cell>
          <cell r="PN258">
            <v>0</v>
          </cell>
          <cell r="PO258">
            <v>0</v>
          </cell>
          <cell r="PP258">
            <v>0</v>
          </cell>
          <cell r="PQ258">
            <v>0</v>
          </cell>
          <cell r="PR258">
            <v>0</v>
          </cell>
          <cell r="PS258">
            <v>0</v>
          </cell>
          <cell r="PT258">
            <v>0</v>
          </cell>
          <cell r="PU258">
            <v>0</v>
          </cell>
          <cell r="PV258">
            <v>0</v>
          </cell>
          <cell r="PW258">
            <v>0</v>
          </cell>
          <cell r="PX258">
            <v>0</v>
          </cell>
          <cell r="PY258">
            <v>0</v>
          </cell>
          <cell r="PZ258">
            <v>0</v>
          </cell>
          <cell r="QA258">
            <v>0</v>
          </cell>
          <cell r="QB258">
            <v>0</v>
          </cell>
          <cell r="QC258">
            <v>0</v>
          </cell>
          <cell r="QD258">
            <v>0</v>
          </cell>
          <cell r="QE258">
            <v>0</v>
          </cell>
          <cell r="QF258">
            <v>0</v>
          </cell>
          <cell r="QG258">
            <v>0</v>
          </cell>
          <cell r="QH258">
            <v>0</v>
          </cell>
          <cell r="QI258">
            <v>0</v>
          </cell>
          <cell r="QJ258">
            <v>0</v>
          </cell>
          <cell r="QK258">
            <v>0</v>
          </cell>
          <cell r="QL258">
            <v>0</v>
          </cell>
          <cell r="QM258">
            <v>0</v>
          </cell>
          <cell r="QN258">
            <v>0</v>
          </cell>
          <cell r="QO258">
            <v>0</v>
          </cell>
          <cell r="QP258">
            <v>0</v>
          </cell>
          <cell r="QQ258">
            <v>0</v>
          </cell>
          <cell r="QR258">
            <v>0</v>
          </cell>
          <cell r="QS258">
            <v>0</v>
          </cell>
          <cell r="QT258">
            <v>0</v>
          </cell>
          <cell r="QU258">
            <v>0</v>
          </cell>
          <cell r="QV258">
            <v>0</v>
          </cell>
          <cell r="QW258">
            <v>0</v>
          </cell>
          <cell r="QX258">
            <v>0</v>
          </cell>
          <cell r="QY258">
            <v>0</v>
          </cell>
          <cell r="QZ258">
            <v>0</v>
          </cell>
          <cell r="RA258">
            <v>0</v>
          </cell>
          <cell r="RB258">
            <v>0</v>
          </cell>
          <cell r="RC258">
            <v>0</v>
          </cell>
          <cell r="RD258">
            <v>0</v>
          </cell>
          <cell r="RE258">
            <v>0</v>
          </cell>
          <cell r="RF258">
            <v>0</v>
          </cell>
          <cell r="RG258">
            <v>0</v>
          </cell>
          <cell r="RH258">
            <v>0</v>
          </cell>
          <cell r="RI258">
            <v>0</v>
          </cell>
          <cell r="RJ258">
            <v>0</v>
          </cell>
          <cell r="RK258">
            <v>0</v>
          </cell>
          <cell r="RL258">
            <v>0</v>
          </cell>
          <cell r="RM258">
            <v>0</v>
          </cell>
          <cell r="RN258">
            <v>0</v>
          </cell>
          <cell r="RO258">
            <v>0</v>
          </cell>
          <cell r="RP258">
            <v>0</v>
          </cell>
          <cell r="RQ258">
            <v>0</v>
          </cell>
          <cell r="RR258">
            <v>0</v>
          </cell>
          <cell r="RS258">
            <v>0</v>
          </cell>
          <cell r="RT258">
            <v>0</v>
          </cell>
          <cell r="RU258">
            <v>0</v>
          </cell>
          <cell r="RV258">
            <v>0</v>
          </cell>
          <cell r="RW258">
            <v>0</v>
          </cell>
          <cell r="RX258">
            <v>0</v>
          </cell>
          <cell r="RY258">
            <v>0</v>
          </cell>
          <cell r="RZ258">
            <v>0</v>
          </cell>
          <cell r="SA258">
            <v>0</v>
          </cell>
          <cell r="SB258">
            <v>0</v>
          </cell>
          <cell r="SC258">
            <v>0</v>
          </cell>
          <cell r="SD258">
            <v>0</v>
          </cell>
          <cell r="SE258">
            <v>0</v>
          </cell>
          <cell r="SF258">
            <v>0</v>
          </cell>
          <cell r="SG258">
            <v>0</v>
          </cell>
          <cell r="SH258">
            <v>0</v>
          </cell>
          <cell r="SI258">
            <v>0</v>
          </cell>
          <cell r="SJ258">
            <v>0</v>
          </cell>
          <cell r="SK258">
            <v>0</v>
          </cell>
          <cell r="SL258">
            <v>0</v>
          </cell>
          <cell r="SM258">
            <v>0</v>
          </cell>
          <cell r="SN258">
            <v>0</v>
          </cell>
          <cell r="SO258">
            <v>0</v>
          </cell>
          <cell r="SP258">
            <v>0</v>
          </cell>
          <cell r="SQ258">
            <v>0</v>
          </cell>
          <cell r="SR258">
            <v>0</v>
          </cell>
          <cell r="SS258">
            <v>0</v>
          </cell>
          <cell r="ST258">
            <v>0</v>
          </cell>
          <cell r="SU258">
            <v>0</v>
          </cell>
          <cell r="SV258">
            <v>0</v>
          </cell>
          <cell r="SW258">
            <v>0</v>
          </cell>
          <cell r="SX258">
            <v>0</v>
          </cell>
          <cell r="SY258">
            <v>0</v>
          </cell>
          <cell r="SZ258">
            <v>0</v>
          </cell>
          <cell r="TA258">
            <v>0</v>
          </cell>
          <cell r="TB258">
            <v>0</v>
          </cell>
          <cell r="TC258">
            <v>0</v>
          </cell>
          <cell r="TD258">
            <v>0</v>
          </cell>
          <cell r="TE258">
            <v>0</v>
          </cell>
          <cell r="TF258">
            <v>0</v>
          </cell>
          <cell r="TG258">
            <v>0</v>
          </cell>
          <cell r="TH258">
            <v>0</v>
          </cell>
          <cell r="TI258">
            <v>0</v>
          </cell>
          <cell r="TJ258">
            <v>0</v>
          </cell>
          <cell r="TK258">
            <v>0</v>
          </cell>
          <cell r="TL258">
            <v>0</v>
          </cell>
          <cell r="TM258">
            <v>0</v>
          </cell>
          <cell r="TN258">
            <v>0</v>
          </cell>
          <cell r="TO258">
            <v>0</v>
          </cell>
          <cell r="TP258">
            <v>0</v>
          </cell>
          <cell r="TQ258">
            <v>0</v>
          </cell>
          <cell r="TR258">
            <v>0</v>
          </cell>
          <cell r="TS258">
            <v>0</v>
          </cell>
          <cell r="TT258">
            <v>0</v>
          </cell>
          <cell r="TU258">
            <v>0</v>
          </cell>
          <cell r="TV258">
            <v>0</v>
          </cell>
          <cell r="TW258">
            <v>0</v>
          </cell>
          <cell r="TX258">
            <v>0</v>
          </cell>
          <cell r="TY258">
            <v>0</v>
          </cell>
          <cell r="TZ258">
            <v>0</v>
          </cell>
          <cell r="UA258">
            <v>0</v>
          </cell>
          <cell r="UB258">
            <v>0</v>
          </cell>
          <cell r="UC258">
            <v>0</v>
          </cell>
          <cell r="UD258">
            <v>0</v>
          </cell>
          <cell r="UE258">
            <v>0</v>
          </cell>
          <cell r="UF258">
            <v>0</v>
          </cell>
          <cell r="UG258">
            <v>0</v>
          </cell>
          <cell r="UH258">
            <v>0</v>
          </cell>
          <cell r="UI258">
            <v>0</v>
          </cell>
          <cell r="UJ258">
            <v>0</v>
          </cell>
          <cell r="UK258">
            <v>0</v>
          </cell>
          <cell r="UL258">
            <v>0</v>
          </cell>
          <cell r="UM258">
            <v>0</v>
          </cell>
          <cell r="UN258">
            <v>0</v>
          </cell>
          <cell r="UO258"/>
          <cell r="UP258">
            <v>0</v>
          </cell>
          <cell r="UQ258">
            <v>0</v>
          </cell>
          <cell r="UR258">
            <v>0</v>
          </cell>
          <cell r="US258">
            <v>0</v>
          </cell>
          <cell r="UT258">
            <v>0</v>
          </cell>
          <cell r="UU258">
            <v>0</v>
          </cell>
          <cell r="UV258">
            <v>0</v>
          </cell>
          <cell r="UW258">
            <v>0</v>
          </cell>
          <cell r="UX258">
            <v>0</v>
          </cell>
          <cell r="UY258">
            <v>0</v>
          </cell>
          <cell r="UZ258">
            <v>0</v>
          </cell>
          <cell r="VA258">
            <v>0</v>
          </cell>
          <cell r="VB258">
            <v>0</v>
          </cell>
          <cell r="VC258">
            <v>0</v>
          </cell>
          <cell r="VD258">
            <v>0</v>
          </cell>
          <cell r="VE258">
            <v>0</v>
          </cell>
          <cell r="VF258">
            <v>0</v>
          </cell>
          <cell r="VG258">
            <v>0</v>
          </cell>
          <cell r="VH258">
            <v>3</v>
          </cell>
          <cell r="VI258">
            <v>0</v>
          </cell>
          <cell r="VJ258">
            <v>0</v>
          </cell>
          <cell r="VK258">
            <v>0</v>
          </cell>
          <cell r="VL258">
            <v>0</v>
          </cell>
          <cell r="VM258">
            <v>0</v>
          </cell>
          <cell r="VN258">
            <v>0</v>
          </cell>
          <cell r="VO258">
            <v>0</v>
          </cell>
          <cell r="VP258">
            <v>0</v>
          </cell>
          <cell r="VQ258">
            <v>0</v>
          </cell>
          <cell r="VR258">
            <v>0</v>
          </cell>
          <cell r="VS258">
            <v>0</v>
          </cell>
          <cell r="VT258">
            <v>0</v>
          </cell>
          <cell r="VU258">
            <v>0</v>
          </cell>
          <cell r="VV258">
            <v>0</v>
          </cell>
          <cell r="VW258">
            <v>0</v>
          </cell>
          <cell r="VX258">
            <v>0</v>
          </cell>
          <cell r="VY258">
            <v>0</v>
          </cell>
          <cell r="VZ258">
            <v>3</v>
          </cell>
          <cell r="WA258">
            <v>0</v>
          </cell>
          <cell r="WB258">
            <v>0</v>
          </cell>
          <cell r="WC258">
            <v>3</v>
          </cell>
          <cell r="WD258">
            <v>0</v>
          </cell>
          <cell r="WE258">
            <v>0</v>
          </cell>
          <cell r="WF258">
            <v>0</v>
          </cell>
          <cell r="WG258">
            <v>0</v>
          </cell>
          <cell r="WH258">
            <v>0</v>
          </cell>
          <cell r="WI258">
            <v>3</v>
          </cell>
          <cell r="WJ258">
            <v>0</v>
          </cell>
          <cell r="WK258">
            <v>0</v>
          </cell>
          <cell r="WL258">
            <v>0</v>
          </cell>
          <cell r="WM258">
            <v>0</v>
          </cell>
          <cell r="WN258">
            <v>0</v>
          </cell>
          <cell r="WO258">
            <v>0</v>
          </cell>
          <cell r="WP258">
            <v>0</v>
          </cell>
          <cell r="WQ258">
            <v>0</v>
          </cell>
          <cell r="WR258">
            <v>0</v>
          </cell>
          <cell r="WS258">
            <v>0</v>
          </cell>
          <cell r="WT258">
            <v>0</v>
          </cell>
          <cell r="WU258">
            <v>0</v>
          </cell>
          <cell r="WV258">
            <v>0</v>
          </cell>
          <cell r="WW258">
            <v>0</v>
          </cell>
          <cell r="WX258">
            <v>0</v>
          </cell>
          <cell r="WY258">
            <v>0</v>
          </cell>
          <cell r="WZ258">
            <v>0</v>
          </cell>
          <cell r="XA258">
            <v>0</v>
          </cell>
          <cell r="XB258">
            <v>0</v>
          </cell>
          <cell r="XC258">
            <v>0</v>
          </cell>
          <cell r="XD258">
            <v>0</v>
          </cell>
          <cell r="XE258">
            <v>0</v>
          </cell>
          <cell r="XF258">
            <v>0</v>
          </cell>
          <cell r="XG258">
            <v>0</v>
          </cell>
          <cell r="XH258">
            <v>0</v>
          </cell>
          <cell r="XI258">
            <v>0</v>
          </cell>
          <cell r="XJ258">
            <v>0</v>
          </cell>
          <cell r="XK258">
            <v>0</v>
          </cell>
          <cell r="XL258">
            <v>0</v>
          </cell>
          <cell r="XM258">
            <v>0</v>
          </cell>
          <cell r="XN258">
            <v>0</v>
          </cell>
          <cell r="XO258">
            <v>0</v>
          </cell>
          <cell r="XP258">
            <v>0</v>
          </cell>
          <cell r="XQ258">
            <v>0</v>
          </cell>
          <cell r="XR258">
            <v>0</v>
          </cell>
          <cell r="XS258">
            <v>0</v>
          </cell>
          <cell r="XT258">
            <v>0</v>
          </cell>
          <cell r="XU258">
            <v>0</v>
          </cell>
          <cell r="XV258"/>
        </row>
        <row r="259">
          <cell r="E259">
            <v>0</v>
          </cell>
          <cell r="F259">
            <v>0</v>
          </cell>
          <cell r="G259">
            <v>0</v>
          </cell>
          <cell r="H259">
            <v>0</v>
          </cell>
          <cell r="I259">
            <v>0</v>
          </cell>
          <cell r="J259">
            <v>0</v>
          </cell>
          <cell r="K259">
            <v>0</v>
          </cell>
          <cell r="L259">
            <v>0</v>
          </cell>
          <cell r="M259">
            <v>9</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171</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3</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9</v>
          </cell>
          <cell r="BK259">
            <v>0</v>
          </cell>
          <cell r="BL259">
            <v>0</v>
          </cell>
          <cell r="BM259">
            <v>0</v>
          </cell>
          <cell r="BN259">
            <v>0</v>
          </cell>
          <cell r="BO259">
            <v>0</v>
          </cell>
          <cell r="BP259">
            <v>0</v>
          </cell>
          <cell r="BQ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3</v>
          </cell>
          <cell r="CF259">
            <v>0</v>
          </cell>
          <cell r="CG259">
            <v>0</v>
          </cell>
          <cell r="CH259">
            <v>0</v>
          </cell>
          <cell r="CI259">
            <v>0</v>
          </cell>
          <cell r="CJ259">
            <v>0</v>
          </cell>
          <cell r="CK259">
            <v>0</v>
          </cell>
          <cell r="CL259">
            <v>0</v>
          </cell>
          <cell r="CM259">
            <v>0</v>
          </cell>
          <cell r="CN259">
            <v>3</v>
          </cell>
          <cell r="CO259">
            <v>0</v>
          </cell>
          <cell r="CP259">
            <v>0</v>
          </cell>
          <cell r="CQ259">
            <v>0</v>
          </cell>
          <cell r="CR259">
            <v>0</v>
          </cell>
          <cell r="CS259">
            <v>0</v>
          </cell>
          <cell r="CT259">
            <v>0</v>
          </cell>
          <cell r="CU259">
            <v>0</v>
          </cell>
          <cell r="CV259">
            <v>0</v>
          </cell>
          <cell r="CW259">
            <v>0</v>
          </cell>
          <cell r="CX259">
            <v>0</v>
          </cell>
          <cell r="CY259">
            <v>0</v>
          </cell>
          <cell r="CZ259">
            <v>0</v>
          </cell>
          <cell r="DA259">
            <v>18</v>
          </cell>
          <cell r="DB259">
            <v>0</v>
          </cell>
          <cell r="DC259">
            <v>0</v>
          </cell>
          <cell r="DD259">
            <v>0</v>
          </cell>
          <cell r="DE259">
            <v>0</v>
          </cell>
          <cell r="DF259">
            <v>0</v>
          </cell>
          <cell r="DG259">
            <v>0</v>
          </cell>
          <cell r="DH259">
            <v>0</v>
          </cell>
          <cell r="DI259">
            <v>0</v>
          </cell>
          <cell r="DJ259">
            <v>0</v>
          </cell>
          <cell r="DK259">
            <v>0</v>
          </cell>
          <cell r="DL259">
            <v>0</v>
          </cell>
          <cell r="DM259">
            <v>0</v>
          </cell>
          <cell r="DN259">
            <v>0</v>
          </cell>
          <cell r="DO259">
            <v>0</v>
          </cell>
          <cell r="DP259">
            <v>0</v>
          </cell>
          <cell r="DQ259">
            <v>0</v>
          </cell>
          <cell r="DR259">
            <v>0</v>
          </cell>
          <cell r="DS259">
            <v>0</v>
          </cell>
          <cell r="DT259">
            <v>0</v>
          </cell>
          <cell r="DU259">
            <v>0</v>
          </cell>
          <cell r="DV259">
            <v>0</v>
          </cell>
          <cell r="DW259">
            <v>0</v>
          </cell>
          <cell r="DX259">
            <v>0</v>
          </cell>
          <cell r="DY259">
            <v>0</v>
          </cell>
          <cell r="DZ259">
            <v>0</v>
          </cell>
          <cell r="EA259">
            <v>0</v>
          </cell>
          <cell r="EB259">
            <v>0</v>
          </cell>
          <cell r="EC259">
            <v>0</v>
          </cell>
          <cell r="ED259">
            <v>0</v>
          </cell>
          <cell r="EE259">
            <v>0</v>
          </cell>
          <cell r="EF259">
            <v>0</v>
          </cell>
          <cell r="EG259">
            <v>0</v>
          </cell>
          <cell r="EH259">
            <v>0</v>
          </cell>
          <cell r="EI259">
            <v>0</v>
          </cell>
          <cell r="EJ259">
            <v>0</v>
          </cell>
          <cell r="EK259">
            <v>0</v>
          </cell>
          <cell r="EL259">
            <v>0</v>
          </cell>
          <cell r="EM259">
            <v>0</v>
          </cell>
          <cell r="EN259">
            <v>0</v>
          </cell>
          <cell r="EO259">
            <v>0</v>
          </cell>
          <cell r="EP259">
            <v>0</v>
          </cell>
          <cell r="EQ259">
            <v>3</v>
          </cell>
          <cell r="ER259">
            <v>0</v>
          </cell>
          <cell r="ES259">
            <v>0</v>
          </cell>
          <cell r="ET259">
            <v>0</v>
          </cell>
          <cell r="EU259">
            <v>0</v>
          </cell>
          <cell r="EV259">
            <v>0</v>
          </cell>
          <cell r="EW259">
            <v>0</v>
          </cell>
          <cell r="EX259">
            <v>0</v>
          </cell>
          <cell r="EY259">
            <v>0</v>
          </cell>
          <cell r="EZ259">
            <v>0</v>
          </cell>
          <cell r="FA259">
            <v>0</v>
          </cell>
          <cell r="FB259">
            <v>0</v>
          </cell>
          <cell r="FC259">
            <v>0</v>
          </cell>
          <cell r="FD259">
            <v>0</v>
          </cell>
          <cell r="FE259">
            <v>0</v>
          </cell>
          <cell r="FF259">
            <v>0</v>
          </cell>
          <cell r="FG259">
            <v>0</v>
          </cell>
          <cell r="FH259">
            <v>0</v>
          </cell>
          <cell r="FI259">
            <v>0</v>
          </cell>
          <cell r="FJ259">
            <v>0</v>
          </cell>
          <cell r="FK259">
            <v>3</v>
          </cell>
          <cell r="FL259">
            <v>3</v>
          </cell>
          <cell r="FM259">
            <v>3</v>
          </cell>
          <cell r="FN259">
            <v>0</v>
          </cell>
          <cell r="FO259">
            <v>0</v>
          </cell>
          <cell r="FP259">
            <v>0</v>
          </cell>
          <cell r="FQ259">
            <v>0</v>
          </cell>
          <cell r="FR259">
            <v>0</v>
          </cell>
          <cell r="FS259">
            <v>0</v>
          </cell>
          <cell r="FT259">
            <v>0</v>
          </cell>
          <cell r="FU259">
            <v>0</v>
          </cell>
          <cell r="FV259">
            <v>0</v>
          </cell>
          <cell r="FW259">
            <v>0</v>
          </cell>
          <cell r="FX259">
            <v>0</v>
          </cell>
          <cell r="FY259">
            <v>0</v>
          </cell>
          <cell r="FZ259">
            <v>0</v>
          </cell>
          <cell r="GA259">
            <v>18</v>
          </cell>
          <cell r="GB259">
            <v>0</v>
          </cell>
          <cell r="GC259">
            <v>0</v>
          </cell>
          <cell r="GD259">
            <v>0</v>
          </cell>
          <cell r="GE259">
            <v>0</v>
          </cell>
          <cell r="GF259">
            <v>0</v>
          </cell>
          <cell r="GG259">
            <v>0</v>
          </cell>
          <cell r="GH259">
            <v>0</v>
          </cell>
          <cell r="GI259">
            <v>0</v>
          </cell>
          <cell r="GJ259">
            <v>0</v>
          </cell>
          <cell r="GK259">
            <v>0</v>
          </cell>
          <cell r="GL259">
            <v>0</v>
          </cell>
          <cell r="GM259">
            <v>0</v>
          </cell>
          <cell r="GN259">
            <v>0</v>
          </cell>
          <cell r="GO259">
            <v>0</v>
          </cell>
          <cell r="GP259">
            <v>0</v>
          </cell>
          <cell r="GQ259">
            <v>0</v>
          </cell>
          <cell r="GR259">
            <v>0</v>
          </cell>
          <cell r="GS259">
            <v>0</v>
          </cell>
          <cell r="GT259">
            <v>0</v>
          </cell>
          <cell r="GU259">
            <v>21</v>
          </cell>
          <cell r="GV259">
            <v>0</v>
          </cell>
          <cell r="GW259">
            <v>0</v>
          </cell>
          <cell r="GX259">
            <v>0</v>
          </cell>
          <cell r="GY259">
            <v>0</v>
          </cell>
          <cell r="GZ259">
            <v>0</v>
          </cell>
          <cell r="HA259">
            <v>0</v>
          </cell>
          <cell r="HB259">
            <v>0</v>
          </cell>
          <cell r="HC259">
            <v>0</v>
          </cell>
          <cell r="HD259">
            <v>0</v>
          </cell>
          <cell r="HE259">
            <v>0</v>
          </cell>
          <cell r="HF259">
            <v>0</v>
          </cell>
          <cell r="HG259">
            <v>0</v>
          </cell>
          <cell r="HH259">
            <v>0</v>
          </cell>
          <cell r="HI259">
            <v>0</v>
          </cell>
          <cell r="HJ259">
            <v>0</v>
          </cell>
          <cell r="HK259">
            <v>0</v>
          </cell>
          <cell r="HL259">
            <v>0</v>
          </cell>
          <cell r="HM259">
            <v>0</v>
          </cell>
          <cell r="HN259">
            <v>0</v>
          </cell>
          <cell r="HO259">
            <v>0</v>
          </cell>
          <cell r="HP259">
            <v>0</v>
          </cell>
          <cell r="HQ259">
            <v>0</v>
          </cell>
          <cell r="HR259">
            <v>0</v>
          </cell>
          <cell r="HS259">
            <v>0</v>
          </cell>
          <cell r="HT259">
            <v>0</v>
          </cell>
          <cell r="HU259">
            <v>0</v>
          </cell>
          <cell r="HV259">
            <v>0</v>
          </cell>
          <cell r="HW259">
            <v>27</v>
          </cell>
          <cell r="HX259">
            <v>0</v>
          </cell>
          <cell r="HY259">
            <v>0</v>
          </cell>
          <cell r="HZ259">
            <v>0</v>
          </cell>
          <cell r="IA259">
            <v>0</v>
          </cell>
          <cell r="IB259">
            <v>0</v>
          </cell>
          <cell r="IC259">
            <v>0</v>
          </cell>
          <cell r="ID259">
            <v>0</v>
          </cell>
          <cell r="IE259">
            <v>0</v>
          </cell>
          <cell r="IF259">
            <v>0</v>
          </cell>
          <cell r="IG259">
            <v>0</v>
          </cell>
          <cell r="IH259">
            <v>0</v>
          </cell>
          <cell r="II259">
            <v>0</v>
          </cell>
          <cell r="IJ259">
            <v>0</v>
          </cell>
          <cell r="IK259">
            <v>0</v>
          </cell>
          <cell r="IL259">
            <v>0</v>
          </cell>
          <cell r="IM259">
            <v>0</v>
          </cell>
          <cell r="IN259">
            <v>0</v>
          </cell>
          <cell r="IO259">
            <v>0</v>
          </cell>
          <cell r="IP259">
            <v>0</v>
          </cell>
          <cell r="IQ259">
            <v>0</v>
          </cell>
          <cell r="IR259">
            <v>0</v>
          </cell>
          <cell r="IS259">
            <v>0</v>
          </cell>
          <cell r="IT259">
            <v>0</v>
          </cell>
          <cell r="IU259">
            <v>0</v>
          </cell>
          <cell r="IV259">
            <v>0</v>
          </cell>
          <cell r="IW259">
            <v>0</v>
          </cell>
          <cell r="IX259">
            <v>0</v>
          </cell>
          <cell r="IY259">
            <v>0</v>
          </cell>
          <cell r="IZ259">
            <v>0</v>
          </cell>
          <cell r="JA259">
            <v>0</v>
          </cell>
          <cell r="JB259">
            <v>0</v>
          </cell>
          <cell r="JC259">
            <v>0</v>
          </cell>
          <cell r="JD259">
            <v>0</v>
          </cell>
          <cell r="JE259">
            <v>0</v>
          </cell>
          <cell r="JF259">
            <v>0</v>
          </cell>
          <cell r="JG259">
            <v>0</v>
          </cell>
          <cell r="JH259">
            <v>0</v>
          </cell>
          <cell r="JI259">
            <v>0</v>
          </cell>
          <cell r="JJ259">
            <v>0</v>
          </cell>
          <cell r="JK259">
            <v>0</v>
          </cell>
          <cell r="JL259">
            <v>0</v>
          </cell>
          <cell r="JM259">
            <v>0</v>
          </cell>
          <cell r="JN259">
            <v>0</v>
          </cell>
          <cell r="JO259">
            <v>0</v>
          </cell>
          <cell r="JP259">
            <v>0</v>
          </cell>
          <cell r="JQ259">
            <v>0</v>
          </cell>
          <cell r="JR259">
            <v>0</v>
          </cell>
          <cell r="JS259">
            <v>0</v>
          </cell>
          <cell r="JT259">
            <v>0</v>
          </cell>
          <cell r="JU259">
            <v>0</v>
          </cell>
          <cell r="JV259">
            <v>0</v>
          </cell>
          <cell r="JW259">
            <v>0</v>
          </cell>
          <cell r="JX259">
            <v>0</v>
          </cell>
          <cell r="JY259">
            <v>0</v>
          </cell>
          <cell r="JZ259">
            <v>0</v>
          </cell>
          <cell r="KA259">
            <v>0</v>
          </cell>
          <cell r="KB259">
            <v>0</v>
          </cell>
          <cell r="KC259">
            <v>0</v>
          </cell>
          <cell r="KD259">
            <v>0</v>
          </cell>
          <cell r="KE259">
            <v>0</v>
          </cell>
          <cell r="KF259">
            <v>0</v>
          </cell>
          <cell r="KG259">
            <v>0</v>
          </cell>
          <cell r="KH259">
            <v>0</v>
          </cell>
          <cell r="KI259">
            <v>0</v>
          </cell>
          <cell r="KJ259">
            <v>0</v>
          </cell>
          <cell r="KK259">
            <v>0</v>
          </cell>
          <cell r="KL259">
            <v>0</v>
          </cell>
          <cell r="KM259">
            <v>0</v>
          </cell>
          <cell r="KN259">
            <v>0</v>
          </cell>
          <cell r="KO259">
            <v>0</v>
          </cell>
          <cell r="KP259">
            <v>0</v>
          </cell>
          <cell r="KQ259">
            <v>0</v>
          </cell>
          <cell r="KR259">
            <v>0</v>
          </cell>
          <cell r="KS259">
            <v>0</v>
          </cell>
          <cell r="KT259">
            <v>0</v>
          </cell>
          <cell r="KU259">
            <v>0</v>
          </cell>
          <cell r="KV259">
            <v>0</v>
          </cell>
          <cell r="KW259">
            <v>0</v>
          </cell>
          <cell r="KX259">
            <v>0</v>
          </cell>
          <cell r="KY259">
            <v>0</v>
          </cell>
          <cell r="KZ259">
            <v>0</v>
          </cell>
          <cell r="LA259">
            <v>0</v>
          </cell>
          <cell r="LB259">
            <v>0</v>
          </cell>
          <cell r="LC259">
            <v>0</v>
          </cell>
          <cell r="LD259">
            <v>0</v>
          </cell>
          <cell r="LE259">
            <v>0</v>
          </cell>
          <cell r="LF259">
            <v>0</v>
          </cell>
          <cell r="LG259">
            <v>0</v>
          </cell>
          <cell r="LH259">
            <v>0</v>
          </cell>
          <cell r="LI259">
            <v>0</v>
          </cell>
          <cell r="LJ259">
            <v>0</v>
          </cell>
          <cell r="LK259">
            <v>0</v>
          </cell>
          <cell r="LL259">
            <v>0</v>
          </cell>
          <cell r="LM259">
            <v>0</v>
          </cell>
          <cell r="LN259">
            <v>0</v>
          </cell>
          <cell r="LO259">
            <v>0</v>
          </cell>
          <cell r="LP259">
            <v>0</v>
          </cell>
          <cell r="LQ259">
            <v>0</v>
          </cell>
          <cell r="LR259">
            <v>9</v>
          </cell>
          <cell r="LS259">
            <v>0</v>
          </cell>
          <cell r="LT259">
            <v>0</v>
          </cell>
          <cell r="LU259">
            <v>0</v>
          </cell>
          <cell r="LV259">
            <v>0</v>
          </cell>
          <cell r="LW259">
            <v>0</v>
          </cell>
          <cell r="LX259">
            <v>0</v>
          </cell>
          <cell r="LY259">
            <v>0</v>
          </cell>
          <cell r="LZ259">
            <v>0</v>
          </cell>
          <cell r="MA259">
            <v>0</v>
          </cell>
          <cell r="MB259">
            <v>0</v>
          </cell>
          <cell r="MC259">
            <v>0</v>
          </cell>
          <cell r="MD259">
            <v>0</v>
          </cell>
          <cell r="ME259">
            <v>0</v>
          </cell>
          <cell r="MF259">
            <v>0</v>
          </cell>
          <cell r="MG259">
            <v>0</v>
          </cell>
          <cell r="MH259">
            <v>0</v>
          </cell>
          <cell r="MI259">
            <v>0</v>
          </cell>
          <cell r="MJ259">
            <v>0</v>
          </cell>
          <cell r="MK259">
            <v>0</v>
          </cell>
          <cell r="ML259">
            <v>0</v>
          </cell>
          <cell r="MM259">
            <v>0</v>
          </cell>
          <cell r="MN259">
            <v>0</v>
          </cell>
          <cell r="MO259">
            <v>0</v>
          </cell>
          <cell r="MP259">
            <v>0</v>
          </cell>
          <cell r="MQ259">
            <v>0</v>
          </cell>
          <cell r="MR259">
            <v>0</v>
          </cell>
          <cell r="MS259">
            <v>0</v>
          </cell>
          <cell r="MT259">
            <v>0</v>
          </cell>
          <cell r="MU259">
            <v>0</v>
          </cell>
          <cell r="MV259">
            <v>0</v>
          </cell>
          <cell r="MW259">
            <v>0</v>
          </cell>
          <cell r="MX259">
            <v>0</v>
          </cell>
          <cell r="MY259">
            <v>0</v>
          </cell>
          <cell r="MZ259">
            <v>0</v>
          </cell>
          <cell r="NA259">
            <v>0</v>
          </cell>
          <cell r="NB259">
            <v>0</v>
          </cell>
          <cell r="NC259">
            <v>0</v>
          </cell>
          <cell r="ND259">
            <v>0</v>
          </cell>
          <cell r="NE259">
            <v>0</v>
          </cell>
          <cell r="NF259">
            <v>0</v>
          </cell>
          <cell r="NG259">
            <v>0</v>
          </cell>
          <cell r="NH259">
            <v>0</v>
          </cell>
          <cell r="NI259">
            <v>0</v>
          </cell>
          <cell r="NJ259">
            <v>0</v>
          </cell>
          <cell r="NK259">
            <v>0</v>
          </cell>
          <cell r="NL259">
            <v>0</v>
          </cell>
          <cell r="NM259">
            <v>3</v>
          </cell>
          <cell r="NN259">
            <v>0</v>
          </cell>
          <cell r="NO259">
            <v>0</v>
          </cell>
          <cell r="NP259">
            <v>0</v>
          </cell>
          <cell r="NQ259">
            <v>0</v>
          </cell>
          <cell r="NR259">
            <v>0</v>
          </cell>
          <cell r="NS259">
            <v>0</v>
          </cell>
          <cell r="NT259">
            <v>0</v>
          </cell>
          <cell r="NU259">
            <v>0</v>
          </cell>
          <cell r="NV259">
            <v>0</v>
          </cell>
          <cell r="NW259">
            <v>0</v>
          </cell>
          <cell r="NX259">
            <v>0</v>
          </cell>
          <cell r="NY259">
            <v>0</v>
          </cell>
          <cell r="NZ259">
            <v>0</v>
          </cell>
          <cell r="OA259">
            <v>0</v>
          </cell>
          <cell r="OB259">
            <v>0</v>
          </cell>
          <cell r="OC259">
            <v>0</v>
          </cell>
          <cell r="OD259">
            <v>0</v>
          </cell>
          <cell r="OE259">
            <v>0</v>
          </cell>
          <cell r="OF259">
            <v>0</v>
          </cell>
          <cell r="OG259">
            <v>0</v>
          </cell>
          <cell r="OH259">
            <v>0</v>
          </cell>
          <cell r="OI259">
            <v>0</v>
          </cell>
          <cell r="OJ259">
            <v>0</v>
          </cell>
          <cell r="OK259">
            <v>21</v>
          </cell>
          <cell r="OL259">
            <v>0</v>
          </cell>
          <cell r="OM259">
            <v>0</v>
          </cell>
          <cell r="ON259">
            <v>0</v>
          </cell>
          <cell r="OO259">
            <v>0</v>
          </cell>
          <cell r="OP259">
            <v>0</v>
          </cell>
          <cell r="OQ259">
            <v>0</v>
          </cell>
          <cell r="OR259">
            <v>0</v>
          </cell>
          <cell r="OS259">
            <v>0</v>
          </cell>
          <cell r="OT259">
            <v>0</v>
          </cell>
          <cell r="OU259">
            <v>0</v>
          </cell>
          <cell r="OV259">
            <v>3</v>
          </cell>
          <cell r="OW259">
            <v>0</v>
          </cell>
          <cell r="OX259">
            <v>0</v>
          </cell>
          <cell r="OY259">
            <v>0</v>
          </cell>
          <cell r="OZ259">
            <v>0</v>
          </cell>
          <cell r="PA259">
            <v>0</v>
          </cell>
          <cell r="PB259">
            <v>0</v>
          </cell>
          <cell r="PC259">
            <v>0</v>
          </cell>
          <cell r="PD259">
            <v>0</v>
          </cell>
          <cell r="PE259">
            <v>0</v>
          </cell>
          <cell r="PF259">
            <v>0</v>
          </cell>
          <cell r="PG259">
            <v>0</v>
          </cell>
          <cell r="PH259">
            <v>0</v>
          </cell>
          <cell r="PI259">
            <v>0</v>
          </cell>
          <cell r="PJ259">
            <v>0</v>
          </cell>
          <cell r="PK259">
            <v>0</v>
          </cell>
          <cell r="PL259">
            <v>9</v>
          </cell>
          <cell r="PM259">
            <v>0</v>
          </cell>
          <cell r="PN259">
            <v>0</v>
          </cell>
          <cell r="PO259">
            <v>0</v>
          </cell>
          <cell r="PP259">
            <v>0</v>
          </cell>
          <cell r="PQ259">
            <v>0</v>
          </cell>
          <cell r="PR259">
            <v>0</v>
          </cell>
          <cell r="PS259">
            <v>0</v>
          </cell>
          <cell r="PT259">
            <v>27</v>
          </cell>
          <cell r="PU259">
            <v>0</v>
          </cell>
          <cell r="PV259">
            <v>0</v>
          </cell>
          <cell r="PW259">
            <v>0</v>
          </cell>
          <cell r="PX259">
            <v>0</v>
          </cell>
          <cell r="PY259">
            <v>0</v>
          </cell>
          <cell r="PZ259">
            <v>0</v>
          </cell>
          <cell r="QA259">
            <v>0</v>
          </cell>
          <cell r="QB259">
            <v>0</v>
          </cell>
          <cell r="QC259">
            <v>0</v>
          </cell>
          <cell r="QD259">
            <v>0</v>
          </cell>
          <cell r="QE259">
            <v>0</v>
          </cell>
          <cell r="QF259">
            <v>0</v>
          </cell>
          <cell r="QG259">
            <v>0</v>
          </cell>
          <cell r="QH259">
            <v>0</v>
          </cell>
          <cell r="QI259">
            <v>0</v>
          </cell>
          <cell r="QJ259">
            <v>0</v>
          </cell>
          <cell r="QK259">
            <v>0</v>
          </cell>
          <cell r="QL259">
            <v>0</v>
          </cell>
          <cell r="QM259">
            <v>0</v>
          </cell>
          <cell r="QN259">
            <v>0</v>
          </cell>
          <cell r="QO259">
            <v>0</v>
          </cell>
          <cell r="QP259">
            <v>0</v>
          </cell>
          <cell r="QQ259">
            <v>0</v>
          </cell>
          <cell r="QR259">
            <v>0</v>
          </cell>
          <cell r="QS259">
            <v>0</v>
          </cell>
          <cell r="QT259">
            <v>0</v>
          </cell>
          <cell r="QU259">
            <v>0</v>
          </cell>
          <cell r="QV259">
            <v>0</v>
          </cell>
          <cell r="QW259">
            <v>0</v>
          </cell>
          <cell r="QX259">
            <v>0</v>
          </cell>
          <cell r="QY259">
            <v>0</v>
          </cell>
          <cell r="QZ259">
            <v>0</v>
          </cell>
          <cell r="RA259">
            <v>3</v>
          </cell>
          <cell r="RB259">
            <v>0</v>
          </cell>
          <cell r="RC259">
            <v>0</v>
          </cell>
          <cell r="RD259">
            <v>0</v>
          </cell>
          <cell r="RE259">
            <v>0</v>
          </cell>
          <cell r="RF259">
            <v>0</v>
          </cell>
          <cell r="RG259">
            <v>0</v>
          </cell>
          <cell r="RH259">
            <v>0</v>
          </cell>
          <cell r="RI259">
            <v>0</v>
          </cell>
          <cell r="RJ259">
            <v>0</v>
          </cell>
          <cell r="RK259">
            <v>0</v>
          </cell>
          <cell r="RL259">
            <v>0</v>
          </cell>
          <cell r="RM259">
            <v>0</v>
          </cell>
          <cell r="RN259">
            <v>0</v>
          </cell>
          <cell r="RO259">
            <v>0</v>
          </cell>
          <cell r="RP259">
            <v>0</v>
          </cell>
          <cell r="RQ259">
            <v>3</v>
          </cell>
          <cell r="RR259">
            <v>0</v>
          </cell>
          <cell r="RS259">
            <v>0</v>
          </cell>
          <cell r="RT259">
            <v>0</v>
          </cell>
          <cell r="RU259">
            <v>0</v>
          </cell>
          <cell r="RV259">
            <v>0</v>
          </cell>
          <cell r="RW259">
            <v>0</v>
          </cell>
          <cell r="RX259">
            <v>0</v>
          </cell>
          <cell r="RY259">
            <v>0</v>
          </cell>
          <cell r="RZ259">
            <v>0</v>
          </cell>
          <cell r="SA259">
            <v>0</v>
          </cell>
          <cell r="SB259">
            <v>0</v>
          </cell>
          <cell r="SC259">
            <v>0</v>
          </cell>
          <cell r="SD259">
            <v>0</v>
          </cell>
          <cell r="SE259">
            <v>0</v>
          </cell>
          <cell r="SF259">
            <v>0</v>
          </cell>
          <cell r="SG259">
            <v>0</v>
          </cell>
          <cell r="SH259">
            <v>0</v>
          </cell>
          <cell r="SI259">
            <v>0</v>
          </cell>
          <cell r="SJ259">
            <v>0</v>
          </cell>
          <cell r="SK259">
            <v>0</v>
          </cell>
          <cell r="SL259">
            <v>0</v>
          </cell>
          <cell r="SM259">
            <v>0</v>
          </cell>
          <cell r="SN259">
            <v>0</v>
          </cell>
          <cell r="SO259">
            <v>0</v>
          </cell>
          <cell r="SP259">
            <v>0</v>
          </cell>
          <cell r="SQ259">
            <v>0</v>
          </cell>
          <cell r="SR259">
            <v>0</v>
          </cell>
          <cell r="SS259">
            <v>0</v>
          </cell>
          <cell r="ST259">
            <v>0</v>
          </cell>
          <cell r="SU259">
            <v>0</v>
          </cell>
          <cell r="SV259">
            <v>0</v>
          </cell>
          <cell r="SW259">
            <v>0</v>
          </cell>
          <cell r="SX259">
            <v>0</v>
          </cell>
          <cell r="SY259">
            <v>0</v>
          </cell>
          <cell r="SZ259">
            <v>0</v>
          </cell>
          <cell r="TA259">
            <v>0</v>
          </cell>
          <cell r="TB259">
            <v>0</v>
          </cell>
          <cell r="TC259">
            <v>0</v>
          </cell>
          <cell r="TD259">
            <v>0</v>
          </cell>
          <cell r="TE259">
            <v>0</v>
          </cell>
          <cell r="TF259">
            <v>0</v>
          </cell>
          <cell r="TG259">
            <v>0</v>
          </cell>
          <cell r="TH259">
            <v>0</v>
          </cell>
          <cell r="TI259">
            <v>0</v>
          </cell>
          <cell r="TJ259">
            <v>0</v>
          </cell>
          <cell r="TK259">
            <v>0</v>
          </cell>
          <cell r="TL259">
            <v>0</v>
          </cell>
          <cell r="TM259">
            <v>0</v>
          </cell>
          <cell r="TN259">
            <v>0</v>
          </cell>
          <cell r="TO259">
            <v>0</v>
          </cell>
          <cell r="TP259">
            <v>0</v>
          </cell>
          <cell r="TQ259">
            <v>0</v>
          </cell>
          <cell r="TR259">
            <v>0</v>
          </cell>
          <cell r="TS259">
            <v>0</v>
          </cell>
          <cell r="TT259">
            <v>0</v>
          </cell>
          <cell r="TU259">
            <v>0</v>
          </cell>
          <cell r="TV259">
            <v>0</v>
          </cell>
          <cell r="TW259">
            <v>0</v>
          </cell>
          <cell r="TX259">
            <v>3</v>
          </cell>
          <cell r="TY259">
            <v>0</v>
          </cell>
          <cell r="TZ259">
            <v>0</v>
          </cell>
          <cell r="UA259">
            <v>0</v>
          </cell>
          <cell r="UB259">
            <v>0</v>
          </cell>
          <cell r="UC259">
            <v>0</v>
          </cell>
          <cell r="UD259">
            <v>0</v>
          </cell>
          <cell r="UE259">
            <v>0</v>
          </cell>
          <cell r="UF259">
            <v>0</v>
          </cell>
          <cell r="UG259">
            <v>0</v>
          </cell>
          <cell r="UH259">
            <v>0</v>
          </cell>
          <cell r="UI259">
            <v>0</v>
          </cell>
          <cell r="UJ259">
            <v>0</v>
          </cell>
          <cell r="UK259">
            <v>0</v>
          </cell>
          <cell r="UL259">
            <v>0</v>
          </cell>
          <cell r="UM259">
            <v>0</v>
          </cell>
          <cell r="UN259">
            <v>3</v>
          </cell>
          <cell r="UO259"/>
          <cell r="UP259">
            <v>0</v>
          </cell>
          <cell r="UQ259">
            <v>0</v>
          </cell>
          <cell r="UR259">
            <v>0</v>
          </cell>
          <cell r="US259">
            <v>0</v>
          </cell>
          <cell r="UT259">
            <v>0</v>
          </cell>
          <cell r="UU259">
            <v>0</v>
          </cell>
          <cell r="UV259">
            <v>0</v>
          </cell>
          <cell r="UW259">
            <v>0</v>
          </cell>
          <cell r="UX259">
            <v>0</v>
          </cell>
          <cell r="UY259">
            <v>0</v>
          </cell>
          <cell r="UZ259">
            <v>0</v>
          </cell>
          <cell r="VA259">
            <v>0</v>
          </cell>
          <cell r="VB259">
            <v>12</v>
          </cell>
          <cell r="VC259">
            <v>0</v>
          </cell>
          <cell r="VD259">
            <v>0</v>
          </cell>
          <cell r="VE259">
            <v>0</v>
          </cell>
          <cell r="VF259">
            <v>6</v>
          </cell>
          <cell r="VG259">
            <v>3</v>
          </cell>
          <cell r="VH259">
            <v>0</v>
          </cell>
          <cell r="VI259">
            <v>0</v>
          </cell>
          <cell r="VJ259">
            <v>0</v>
          </cell>
          <cell r="VK259">
            <v>0</v>
          </cell>
          <cell r="VL259">
            <v>0</v>
          </cell>
          <cell r="VM259">
            <v>0</v>
          </cell>
          <cell r="VN259">
            <v>0</v>
          </cell>
          <cell r="VO259">
            <v>15</v>
          </cell>
          <cell r="VP259">
            <v>0</v>
          </cell>
          <cell r="VQ259">
            <v>0</v>
          </cell>
          <cell r="VR259">
            <v>0</v>
          </cell>
          <cell r="VS259">
            <v>0</v>
          </cell>
          <cell r="VT259">
            <v>0</v>
          </cell>
          <cell r="VU259">
            <v>0</v>
          </cell>
          <cell r="VV259">
            <v>0</v>
          </cell>
          <cell r="VW259">
            <v>0</v>
          </cell>
          <cell r="VX259">
            <v>0</v>
          </cell>
          <cell r="VY259">
            <v>0</v>
          </cell>
          <cell r="VZ259">
            <v>0</v>
          </cell>
          <cell r="WA259">
            <v>0</v>
          </cell>
          <cell r="WB259">
            <v>0</v>
          </cell>
          <cell r="WC259">
            <v>0</v>
          </cell>
          <cell r="WD259">
            <v>0</v>
          </cell>
          <cell r="WE259">
            <v>0</v>
          </cell>
          <cell r="WF259">
            <v>0</v>
          </cell>
          <cell r="WG259">
            <v>0</v>
          </cell>
          <cell r="WH259">
            <v>0</v>
          </cell>
          <cell r="WI259">
            <v>0</v>
          </cell>
          <cell r="WJ259">
            <v>0</v>
          </cell>
          <cell r="WK259">
            <v>0</v>
          </cell>
          <cell r="WL259">
            <v>0</v>
          </cell>
          <cell r="WM259">
            <v>0</v>
          </cell>
          <cell r="WN259">
            <v>0</v>
          </cell>
          <cell r="WO259">
            <v>0</v>
          </cell>
          <cell r="WP259">
            <v>0</v>
          </cell>
          <cell r="WQ259">
            <v>0</v>
          </cell>
          <cell r="WR259">
            <v>0</v>
          </cell>
          <cell r="WS259">
            <v>9</v>
          </cell>
          <cell r="WT259">
            <v>0</v>
          </cell>
          <cell r="WU259">
            <v>0</v>
          </cell>
          <cell r="WV259">
            <v>0</v>
          </cell>
          <cell r="WW259">
            <v>0</v>
          </cell>
          <cell r="WX259">
            <v>0</v>
          </cell>
          <cell r="WY259">
            <v>0</v>
          </cell>
          <cell r="WZ259">
            <v>0</v>
          </cell>
          <cell r="XA259">
            <v>0</v>
          </cell>
          <cell r="XB259">
            <v>0</v>
          </cell>
          <cell r="XC259">
            <v>0</v>
          </cell>
          <cell r="XD259">
            <v>0</v>
          </cell>
          <cell r="XE259">
            <v>0</v>
          </cell>
          <cell r="XF259">
            <v>0</v>
          </cell>
          <cell r="XG259">
            <v>0</v>
          </cell>
          <cell r="XH259">
            <v>0</v>
          </cell>
          <cell r="XI259">
            <v>0</v>
          </cell>
          <cell r="XJ259">
            <v>0</v>
          </cell>
          <cell r="XK259">
            <v>0</v>
          </cell>
          <cell r="XL259">
            <v>0</v>
          </cell>
          <cell r="XM259">
            <v>0</v>
          </cell>
          <cell r="XN259">
            <v>0</v>
          </cell>
          <cell r="XO259">
            <v>0</v>
          </cell>
          <cell r="XP259">
            <v>0</v>
          </cell>
          <cell r="XQ259">
            <v>0</v>
          </cell>
          <cell r="XR259">
            <v>0</v>
          </cell>
          <cell r="XS259">
            <v>0</v>
          </cell>
          <cell r="XT259">
            <v>0</v>
          </cell>
          <cell r="XU259">
            <v>0</v>
          </cell>
          <cell r="XV259"/>
        </row>
        <row r="260">
          <cell r="E260"/>
          <cell r="F260"/>
          <cell r="G260"/>
          <cell r="H260"/>
          <cell r="I260"/>
          <cell r="J260"/>
          <cell r="K260"/>
          <cell r="L260"/>
          <cell r="M260"/>
          <cell r="N260"/>
          <cell r="O260"/>
          <cell r="P260"/>
          <cell r="Q260"/>
          <cell r="R260"/>
          <cell r="S260"/>
          <cell r="T260"/>
          <cell r="U260"/>
          <cell r="V260"/>
          <cell r="W260"/>
          <cell r="X260"/>
          <cell r="Y260"/>
          <cell r="Z260"/>
          <cell r="AA260"/>
          <cell r="AB260"/>
          <cell r="AC260"/>
          <cell r="AD260"/>
          <cell r="AE260"/>
          <cell r="AF260"/>
          <cell r="AG260"/>
          <cell r="AH260"/>
          <cell r="AI260"/>
          <cell r="AJ260"/>
          <cell r="AK260"/>
          <cell r="AL260"/>
          <cell r="AM260"/>
          <cell r="AN260"/>
          <cell r="AO260"/>
          <cell r="AP260"/>
          <cell r="AQ260"/>
          <cell r="AR260"/>
          <cell r="AS260"/>
          <cell r="AT260"/>
          <cell r="AU260"/>
          <cell r="AV260"/>
          <cell r="AW260"/>
          <cell r="AX260"/>
          <cell r="AY260"/>
          <cell r="AZ260"/>
          <cell r="BA260"/>
          <cell r="BB260"/>
          <cell r="BC260"/>
          <cell r="BD260"/>
          <cell r="BE260"/>
          <cell r="BF260"/>
          <cell r="BG260"/>
          <cell r="BH260"/>
          <cell r="BI260"/>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v>3</v>
          </cell>
          <cell r="CY260"/>
          <cell r="CZ260">
            <v>3</v>
          </cell>
          <cell r="DA260">
            <v>3</v>
          </cell>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v>3</v>
          </cell>
          <cell r="EF260"/>
          <cell r="EG260"/>
          <cell r="EH260"/>
          <cell r="EI260"/>
          <cell r="EJ260"/>
          <cell r="EK260"/>
          <cell r="EL260"/>
          <cell r="EM260"/>
          <cell r="EN260"/>
          <cell r="EO260"/>
          <cell r="EP260"/>
          <cell r="EQ260">
            <v>3</v>
          </cell>
          <cell r="ER260"/>
          <cell r="ES260">
            <v>3</v>
          </cell>
          <cell r="ET260"/>
          <cell r="EU260"/>
          <cell r="EV260"/>
          <cell r="EW260"/>
          <cell r="EX260"/>
          <cell r="EY260"/>
          <cell r="EZ260"/>
          <cell r="FA260"/>
          <cell r="FB260"/>
          <cell r="FC260"/>
          <cell r="FD260"/>
          <cell r="FE260"/>
          <cell r="FF260"/>
          <cell r="FG260"/>
          <cell r="FH260"/>
          <cell r="FI260"/>
          <cell r="FJ260"/>
          <cell r="FK260"/>
          <cell r="FL260"/>
          <cell r="FM260"/>
          <cell r="FN260"/>
          <cell r="FO260"/>
          <cell r="FP260"/>
          <cell r="FQ260"/>
          <cell r="FR260"/>
          <cell r="FS260"/>
          <cell r="FT260"/>
          <cell r="FU260"/>
          <cell r="FV260"/>
          <cell r="FW260"/>
          <cell r="FX260"/>
          <cell r="FY260"/>
          <cell r="FZ260"/>
          <cell r="GA260"/>
          <cell r="GB260"/>
          <cell r="GC260"/>
          <cell r="GD260"/>
          <cell r="GE260"/>
          <cell r="GF260"/>
          <cell r="GG260"/>
          <cell r="GH260"/>
          <cell r="GI260"/>
          <cell r="GJ260"/>
          <cell r="GK260"/>
          <cell r="GL260"/>
          <cell r="GM260"/>
          <cell r="GN260"/>
          <cell r="GO260"/>
          <cell r="GP260"/>
          <cell r="GQ260"/>
          <cell r="GR260"/>
          <cell r="GS260"/>
          <cell r="GT260"/>
          <cell r="GU260"/>
          <cell r="GV260"/>
          <cell r="GW260"/>
          <cell r="GX260"/>
          <cell r="GY260"/>
          <cell r="GZ260"/>
          <cell r="HA260"/>
          <cell r="HB260"/>
          <cell r="HC260"/>
          <cell r="HD260"/>
          <cell r="HE260"/>
          <cell r="HF260"/>
          <cell r="HG260"/>
          <cell r="HH260"/>
          <cell r="HI260"/>
          <cell r="HJ260"/>
          <cell r="HK260"/>
          <cell r="HL260"/>
          <cell r="HM260"/>
          <cell r="HN260"/>
          <cell r="HO260"/>
          <cell r="HP260"/>
          <cell r="HQ260"/>
          <cell r="HR260"/>
          <cell r="HS260"/>
          <cell r="HT260"/>
          <cell r="HU260"/>
          <cell r="HV260"/>
          <cell r="HW260"/>
          <cell r="HX260"/>
          <cell r="HY260"/>
          <cell r="HZ260"/>
          <cell r="IA260"/>
          <cell r="IB260"/>
          <cell r="IC260"/>
          <cell r="ID260"/>
          <cell r="IE260"/>
          <cell r="IF260"/>
          <cell r="IG260"/>
          <cell r="IH260"/>
          <cell r="II260"/>
          <cell r="IJ260"/>
          <cell r="IK260"/>
          <cell r="IL260"/>
          <cell r="IM260"/>
          <cell r="IN260"/>
          <cell r="IO260"/>
          <cell r="IP260"/>
          <cell r="IQ260"/>
          <cell r="IR260"/>
          <cell r="IS260"/>
          <cell r="IT260"/>
          <cell r="IU260"/>
          <cell r="IV260"/>
          <cell r="IW260"/>
          <cell r="IX260"/>
          <cell r="IY260"/>
          <cell r="IZ260"/>
          <cell r="JA260"/>
          <cell r="JB260"/>
          <cell r="JC260"/>
          <cell r="JD260"/>
          <cell r="JE260"/>
          <cell r="JF260"/>
          <cell r="JG260"/>
          <cell r="JH260"/>
          <cell r="JI260"/>
          <cell r="JJ260"/>
          <cell r="JK260"/>
          <cell r="JL260"/>
          <cell r="JM260"/>
          <cell r="JN260"/>
          <cell r="JO260"/>
          <cell r="JP260"/>
          <cell r="JQ260"/>
          <cell r="JR260"/>
          <cell r="JS260"/>
          <cell r="JT260"/>
          <cell r="JU260"/>
          <cell r="JV260"/>
          <cell r="JW260"/>
          <cell r="JX260"/>
          <cell r="JY260"/>
          <cell r="JZ260"/>
          <cell r="KA260"/>
          <cell r="KB260"/>
          <cell r="KC260"/>
          <cell r="KD260"/>
          <cell r="KE260"/>
          <cell r="KF260"/>
          <cell r="KG260"/>
          <cell r="KH260"/>
          <cell r="KI260"/>
          <cell r="KJ260"/>
          <cell r="KK260"/>
          <cell r="KL260"/>
          <cell r="KM260"/>
          <cell r="KN260"/>
          <cell r="KO260"/>
          <cell r="KP260"/>
          <cell r="KQ260"/>
          <cell r="KR260"/>
          <cell r="KS260"/>
          <cell r="KT260"/>
          <cell r="KU260"/>
          <cell r="KV260"/>
          <cell r="KW260"/>
          <cell r="KX260"/>
          <cell r="KY260"/>
          <cell r="KZ260"/>
          <cell r="LA260"/>
          <cell r="LB260"/>
          <cell r="LC260"/>
          <cell r="LD260"/>
          <cell r="LE260"/>
          <cell r="LF260"/>
          <cell r="LG260"/>
          <cell r="LH260"/>
          <cell r="LI260"/>
          <cell r="LJ260"/>
          <cell r="LK260"/>
          <cell r="LL260"/>
          <cell r="LM260"/>
          <cell r="LN260"/>
          <cell r="LO260"/>
          <cell r="LP260"/>
          <cell r="LQ260"/>
          <cell r="LR260"/>
          <cell r="LS260"/>
          <cell r="LT260"/>
          <cell r="LU260"/>
          <cell r="LV260"/>
          <cell r="LW260"/>
          <cell r="LX260"/>
          <cell r="LY260"/>
          <cell r="LZ260"/>
          <cell r="MA260"/>
          <cell r="MB260"/>
          <cell r="MC260"/>
          <cell r="MD260"/>
          <cell r="ME260"/>
          <cell r="MF260"/>
          <cell r="MG260"/>
          <cell r="MH260"/>
          <cell r="MI260"/>
          <cell r="MJ260"/>
          <cell r="MK260"/>
          <cell r="ML260"/>
          <cell r="MM260"/>
          <cell r="MN260"/>
          <cell r="MO260"/>
          <cell r="MP260"/>
          <cell r="MQ260"/>
          <cell r="MR260"/>
          <cell r="MS260"/>
          <cell r="MT260"/>
          <cell r="MU260"/>
          <cell r="MV260"/>
          <cell r="MW260"/>
          <cell r="MX260"/>
          <cell r="MY260"/>
          <cell r="MZ260"/>
          <cell r="NA260"/>
          <cell r="NB260"/>
          <cell r="NC260"/>
          <cell r="ND260"/>
          <cell r="NE260"/>
          <cell r="NF260"/>
          <cell r="NG260"/>
          <cell r="NH260"/>
          <cell r="NI260"/>
          <cell r="NJ260"/>
          <cell r="NK260"/>
          <cell r="NL260"/>
          <cell r="NM260"/>
          <cell r="NN260"/>
          <cell r="NO260"/>
          <cell r="NP260"/>
          <cell r="NQ260"/>
          <cell r="NR260"/>
          <cell r="NS260"/>
          <cell r="NT260"/>
          <cell r="NU260"/>
          <cell r="NV260"/>
          <cell r="NW260"/>
          <cell r="NX260"/>
          <cell r="NY260"/>
          <cell r="NZ260"/>
          <cell r="OA260"/>
          <cell r="OB260"/>
          <cell r="OC260"/>
          <cell r="OD260"/>
          <cell r="OE260"/>
          <cell r="OF260"/>
          <cell r="OG260"/>
          <cell r="OH260"/>
          <cell r="OI260"/>
          <cell r="OJ260"/>
          <cell r="OK260"/>
          <cell r="OL260"/>
          <cell r="OM260"/>
          <cell r="ON260"/>
          <cell r="OO260"/>
          <cell r="OP260"/>
          <cell r="OQ260"/>
          <cell r="OR260"/>
          <cell r="OS260"/>
          <cell r="OT260"/>
          <cell r="OU260"/>
          <cell r="OV260"/>
          <cell r="OW260"/>
          <cell r="OX260"/>
          <cell r="OY260"/>
          <cell r="OZ260"/>
          <cell r="PA260"/>
          <cell r="PB260"/>
          <cell r="PC260"/>
          <cell r="PD260"/>
          <cell r="PE260"/>
          <cell r="PF260"/>
          <cell r="PG260"/>
          <cell r="PH260"/>
          <cell r="PI260"/>
          <cell r="PJ260"/>
          <cell r="PK260"/>
          <cell r="PL260"/>
          <cell r="PM260"/>
          <cell r="PN260"/>
          <cell r="PO260"/>
          <cell r="PP260"/>
          <cell r="PQ260"/>
          <cell r="PR260"/>
          <cell r="PS260"/>
          <cell r="PT260"/>
          <cell r="PU260"/>
          <cell r="PV260"/>
          <cell r="PW260"/>
          <cell r="PX260"/>
          <cell r="PY260"/>
          <cell r="PZ260"/>
          <cell r="QA260"/>
          <cell r="QB260"/>
          <cell r="QC260"/>
          <cell r="QD260"/>
          <cell r="QE260"/>
          <cell r="QF260"/>
          <cell r="QG260"/>
          <cell r="QH260"/>
          <cell r="QI260"/>
          <cell r="QJ260"/>
          <cell r="QK260"/>
          <cell r="QL260"/>
          <cell r="QM260"/>
          <cell r="QN260"/>
          <cell r="QO260"/>
          <cell r="QP260"/>
          <cell r="QQ260"/>
          <cell r="QR260"/>
          <cell r="QS260"/>
          <cell r="QT260"/>
          <cell r="QU260"/>
          <cell r="QV260"/>
          <cell r="QW260"/>
          <cell r="QX260"/>
          <cell r="QY260"/>
          <cell r="QZ260"/>
          <cell r="RA260"/>
          <cell r="RB260"/>
          <cell r="RC260"/>
          <cell r="RD260"/>
          <cell r="RE260"/>
          <cell r="RF260"/>
          <cell r="RG260"/>
          <cell r="RH260"/>
          <cell r="RI260"/>
          <cell r="RJ260"/>
          <cell r="RK260"/>
          <cell r="RL260"/>
          <cell r="RM260"/>
          <cell r="RN260"/>
          <cell r="RO260"/>
          <cell r="RP260"/>
          <cell r="RQ260"/>
          <cell r="RR260"/>
          <cell r="RS260"/>
          <cell r="RT260"/>
          <cell r="RU260"/>
          <cell r="RV260"/>
          <cell r="RW260"/>
          <cell r="RX260"/>
          <cell r="RY260"/>
          <cell r="RZ260"/>
          <cell r="SA260"/>
          <cell r="SB260"/>
          <cell r="SC260"/>
          <cell r="SD260"/>
          <cell r="SE260"/>
          <cell r="SF260"/>
          <cell r="SG260"/>
          <cell r="SH260"/>
          <cell r="SI260"/>
          <cell r="SJ260"/>
          <cell r="SK260"/>
          <cell r="SL260"/>
          <cell r="SM260"/>
          <cell r="SN260"/>
          <cell r="SO260"/>
          <cell r="SP260"/>
          <cell r="SQ260"/>
          <cell r="SR260"/>
          <cell r="SS260"/>
          <cell r="ST260"/>
          <cell r="SU260"/>
          <cell r="SV260"/>
          <cell r="SW260"/>
          <cell r="SX260"/>
          <cell r="SY260"/>
          <cell r="SZ260"/>
          <cell r="TA260"/>
          <cell r="TB260"/>
          <cell r="TC260"/>
          <cell r="TD260"/>
          <cell r="TE260"/>
          <cell r="TF260"/>
          <cell r="TG260"/>
          <cell r="TH260"/>
          <cell r="TI260"/>
          <cell r="TJ260"/>
          <cell r="TK260"/>
          <cell r="TL260"/>
          <cell r="TM260"/>
          <cell r="TN260"/>
          <cell r="TO260"/>
          <cell r="TP260"/>
          <cell r="TQ260"/>
          <cell r="TR260"/>
          <cell r="TS260"/>
          <cell r="TT260"/>
          <cell r="TU260"/>
          <cell r="TV260"/>
          <cell r="TW260"/>
          <cell r="TX260"/>
          <cell r="TY260"/>
          <cell r="TZ260"/>
          <cell r="UA260"/>
          <cell r="UB260"/>
          <cell r="UC260"/>
          <cell r="UD260"/>
          <cell r="UE260"/>
          <cell r="UF260"/>
          <cell r="UG260"/>
          <cell r="UH260"/>
          <cell r="UI260"/>
          <cell r="UJ260"/>
          <cell r="UK260"/>
          <cell r="UL260"/>
          <cell r="UM260"/>
          <cell r="UN260"/>
          <cell r="UO260"/>
          <cell r="UP260"/>
          <cell r="UQ260"/>
          <cell r="UR260"/>
          <cell r="US260"/>
          <cell r="UT260"/>
          <cell r="UU260"/>
          <cell r="UV260"/>
          <cell r="UW260"/>
          <cell r="UX260"/>
          <cell r="UY260"/>
          <cell r="UZ260"/>
          <cell r="VA260"/>
          <cell r="VB260"/>
          <cell r="VC260"/>
          <cell r="VD260"/>
          <cell r="VE260"/>
          <cell r="VF260"/>
          <cell r="VG260"/>
          <cell r="VH260"/>
          <cell r="VI260"/>
          <cell r="VJ260"/>
          <cell r="VK260"/>
          <cell r="VL260"/>
          <cell r="VM260"/>
          <cell r="VN260"/>
          <cell r="VO260"/>
          <cell r="VP260"/>
          <cell r="VQ260"/>
          <cell r="VR260"/>
          <cell r="VS260"/>
          <cell r="VT260"/>
          <cell r="VU260"/>
          <cell r="VV260"/>
          <cell r="VW260"/>
          <cell r="VX260"/>
          <cell r="VY260"/>
          <cell r="VZ260"/>
          <cell r="WA260"/>
          <cell r="WB260"/>
          <cell r="WC260"/>
          <cell r="WD260"/>
          <cell r="WE260"/>
          <cell r="WF260"/>
          <cell r="WG260"/>
          <cell r="WH260"/>
          <cell r="WI260"/>
          <cell r="WJ260"/>
          <cell r="WK260"/>
          <cell r="WL260"/>
          <cell r="WM260"/>
          <cell r="WN260"/>
          <cell r="WO260"/>
          <cell r="WP260"/>
          <cell r="WQ260"/>
          <cell r="WR260"/>
          <cell r="WS260"/>
          <cell r="WT260"/>
          <cell r="WU260"/>
          <cell r="WV260"/>
          <cell r="WW260"/>
          <cell r="WX260"/>
          <cell r="WY260"/>
          <cell r="WZ260"/>
          <cell r="XA260"/>
          <cell r="XB260"/>
          <cell r="XC260"/>
          <cell r="XD260"/>
          <cell r="XE260"/>
          <cell r="XF260"/>
          <cell r="XG260"/>
          <cell r="XH260"/>
          <cell r="XI260"/>
          <cell r="XJ260"/>
          <cell r="XK260"/>
          <cell r="XL260"/>
          <cell r="XM260"/>
          <cell r="XN260"/>
          <cell r="XO260"/>
          <cell r="XP260"/>
          <cell r="XQ260"/>
          <cell r="XR260"/>
          <cell r="XS260"/>
          <cell r="XT260"/>
          <cell r="XU260"/>
          <cell r="XV260"/>
        </row>
        <row r="261">
          <cell r="E261">
            <v>0</v>
          </cell>
          <cell r="F261">
            <v>0</v>
          </cell>
          <cell r="G261">
            <v>0</v>
          </cell>
          <cell r="H261">
            <v>5</v>
          </cell>
          <cell r="I261">
            <v>0</v>
          </cell>
          <cell r="J261">
            <v>0</v>
          </cell>
          <cell r="K261">
            <v>0</v>
          </cell>
          <cell r="L261">
            <v>0</v>
          </cell>
          <cell r="M261">
            <v>5</v>
          </cell>
          <cell r="N261">
            <v>0</v>
          </cell>
          <cell r="O261">
            <v>0</v>
          </cell>
          <cell r="P261">
            <v>5</v>
          </cell>
          <cell r="Q261">
            <v>0</v>
          </cell>
          <cell r="R261">
            <v>0</v>
          </cell>
          <cell r="S261">
            <v>5</v>
          </cell>
          <cell r="T261">
            <v>5</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5</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R261">
            <v>0</v>
          </cell>
          <cell r="CS261">
            <v>0</v>
          </cell>
          <cell r="CT261">
            <v>0</v>
          </cell>
          <cell r="CU261">
            <v>0</v>
          </cell>
          <cell r="CV261">
            <v>0</v>
          </cell>
          <cell r="CW261">
            <v>0</v>
          </cell>
          <cell r="CX261">
            <v>0</v>
          </cell>
          <cell r="CY261">
            <v>0</v>
          </cell>
          <cell r="CZ261">
            <v>0</v>
          </cell>
          <cell r="DA261">
            <v>0</v>
          </cell>
          <cell r="DB261">
            <v>0</v>
          </cell>
          <cell r="DC261">
            <v>0</v>
          </cell>
          <cell r="DD261">
            <v>0</v>
          </cell>
          <cell r="DE261">
            <v>0</v>
          </cell>
          <cell r="DF261">
            <v>0</v>
          </cell>
          <cell r="DG261">
            <v>0</v>
          </cell>
          <cell r="DH261">
            <v>0</v>
          </cell>
          <cell r="DI261">
            <v>0</v>
          </cell>
          <cell r="DJ261">
            <v>0</v>
          </cell>
          <cell r="DK261">
            <v>0</v>
          </cell>
          <cell r="DL261">
            <v>0</v>
          </cell>
          <cell r="DM261">
            <v>0</v>
          </cell>
          <cell r="DN261">
            <v>0</v>
          </cell>
          <cell r="DO261">
            <v>0</v>
          </cell>
          <cell r="DP261">
            <v>0</v>
          </cell>
          <cell r="DQ261">
            <v>0</v>
          </cell>
          <cell r="DR261">
            <v>0</v>
          </cell>
          <cell r="DS261">
            <v>0</v>
          </cell>
          <cell r="DT261">
            <v>0</v>
          </cell>
          <cell r="DU261">
            <v>0</v>
          </cell>
          <cell r="DV261">
            <v>0</v>
          </cell>
          <cell r="DW261">
            <v>0</v>
          </cell>
          <cell r="DX261">
            <v>0</v>
          </cell>
          <cell r="DY261">
            <v>0</v>
          </cell>
          <cell r="DZ261">
            <v>0</v>
          </cell>
          <cell r="EA261">
            <v>0</v>
          </cell>
          <cell r="EB261">
            <v>0</v>
          </cell>
          <cell r="EC261">
            <v>0</v>
          </cell>
          <cell r="ED261">
            <v>0</v>
          </cell>
          <cell r="EE261">
            <v>0</v>
          </cell>
          <cell r="EF261">
            <v>0</v>
          </cell>
          <cell r="EG261">
            <v>0</v>
          </cell>
          <cell r="EH261">
            <v>0</v>
          </cell>
          <cell r="EI261">
            <v>0</v>
          </cell>
          <cell r="EJ261">
            <v>0</v>
          </cell>
          <cell r="EK261">
            <v>0</v>
          </cell>
          <cell r="EL261">
            <v>0</v>
          </cell>
          <cell r="EM261">
            <v>0</v>
          </cell>
          <cell r="EN261">
            <v>0</v>
          </cell>
          <cell r="EO261">
            <v>0</v>
          </cell>
          <cell r="EP261">
            <v>0</v>
          </cell>
          <cell r="EQ261">
            <v>0</v>
          </cell>
          <cell r="ER261">
            <v>0</v>
          </cell>
          <cell r="ES261">
            <v>0</v>
          </cell>
          <cell r="ET261">
            <v>0</v>
          </cell>
          <cell r="EU261">
            <v>0</v>
          </cell>
          <cell r="EV261">
            <v>0</v>
          </cell>
          <cell r="EW261">
            <v>0</v>
          </cell>
          <cell r="EX261">
            <v>0</v>
          </cell>
          <cell r="EY261">
            <v>0</v>
          </cell>
          <cell r="EZ261">
            <v>0</v>
          </cell>
          <cell r="FA261">
            <v>0</v>
          </cell>
          <cell r="FB261">
            <v>0</v>
          </cell>
          <cell r="FC261">
            <v>0</v>
          </cell>
          <cell r="FD261">
            <v>0</v>
          </cell>
          <cell r="FE261">
            <v>0</v>
          </cell>
          <cell r="FF261">
            <v>0</v>
          </cell>
          <cell r="FG261">
            <v>0</v>
          </cell>
          <cell r="FH261">
            <v>0</v>
          </cell>
          <cell r="FI261">
            <v>0</v>
          </cell>
          <cell r="FJ261">
            <v>0</v>
          </cell>
          <cell r="FK261">
            <v>0</v>
          </cell>
          <cell r="FL261">
            <v>0</v>
          </cell>
          <cell r="FM261">
            <v>0</v>
          </cell>
          <cell r="FN261">
            <v>0</v>
          </cell>
          <cell r="FO261">
            <v>0</v>
          </cell>
          <cell r="FP261">
            <v>0</v>
          </cell>
          <cell r="FQ261">
            <v>0</v>
          </cell>
          <cell r="FR261">
            <v>0</v>
          </cell>
          <cell r="FS261">
            <v>0</v>
          </cell>
          <cell r="FT261">
            <v>0</v>
          </cell>
          <cell r="FU261">
            <v>0</v>
          </cell>
          <cell r="FV261">
            <v>0</v>
          </cell>
          <cell r="FW261">
            <v>0</v>
          </cell>
          <cell r="FX261">
            <v>0</v>
          </cell>
          <cell r="FY261">
            <v>0</v>
          </cell>
          <cell r="FZ261">
            <v>0</v>
          </cell>
          <cell r="GA261">
            <v>0</v>
          </cell>
          <cell r="GB261">
            <v>0</v>
          </cell>
          <cell r="GC261">
            <v>0</v>
          </cell>
          <cell r="GD261">
            <v>0</v>
          </cell>
          <cell r="GE261">
            <v>0</v>
          </cell>
          <cell r="GF261">
            <v>0</v>
          </cell>
          <cell r="GG261">
            <v>0</v>
          </cell>
          <cell r="GH261">
            <v>0</v>
          </cell>
          <cell r="GI261">
            <v>0</v>
          </cell>
          <cell r="GJ261">
            <v>5</v>
          </cell>
          <cell r="GK261">
            <v>0</v>
          </cell>
          <cell r="GL261">
            <v>0</v>
          </cell>
          <cell r="GM261">
            <v>0</v>
          </cell>
          <cell r="GN261">
            <v>0</v>
          </cell>
          <cell r="GO261">
            <v>0</v>
          </cell>
          <cell r="GP261">
            <v>0</v>
          </cell>
          <cell r="GQ261">
            <v>0</v>
          </cell>
          <cell r="GR261">
            <v>0</v>
          </cell>
          <cell r="GS261">
            <v>0</v>
          </cell>
          <cell r="GT261">
            <v>0</v>
          </cell>
          <cell r="GU261">
            <v>0</v>
          </cell>
          <cell r="GV261">
            <v>0</v>
          </cell>
          <cell r="GW261">
            <v>0</v>
          </cell>
          <cell r="GX261">
            <v>0</v>
          </cell>
          <cell r="GY261">
            <v>0</v>
          </cell>
          <cell r="GZ261">
            <v>0</v>
          </cell>
          <cell r="HA261">
            <v>0</v>
          </cell>
          <cell r="HB261">
            <v>0</v>
          </cell>
          <cell r="HC261">
            <v>0</v>
          </cell>
          <cell r="HD261">
            <v>0</v>
          </cell>
          <cell r="HE261">
            <v>0</v>
          </cell>
          <cell r="HF261">
            <v>0</v>
          </cell>
          <cell r="HG261">
            <v>0</v>
          </cell>
          <cell r="HH261">
            <v>0</v>
          </cell>
          <cell r="HI261">
            <v>0</v>
          </cell>
          <cell r="HJ261">
            <v>0</v>
          </cell>
          <cell r="HK261">
            <v>0</v>
          </cell>
          <cell r="HL261">
            <v>0</v>
          </cell>
          <cell r="HM261">
            <v>0</v>
          </cell>
          <cell r="HN261">
            <v>0</v>
          </cell>
          <cell r="HO261">
            <v>0</v>
          </cell>
          <cell r="HP261">
            <v>0</v>
          </cell>
          <cell r="HQ261">
            <v>0</v>
          </cell>
          <cell r="HR261">
            <v>0</v>
          </cell>
          <cell r="HS261">
            <v>0</v>
          </cell>
          <cell r="HT261">
            <v>0</v>
          </cell>
          <cell r="HU261">
            <v>0</v>
          </cell>
          <cell r="HV261">
            <v>0</v>
          </cell>
          <cell r="HW261">
            <v>0</v>
          </cell>
          <cell r="HX261">
            <v>0</v>
          </cell>
          <cell r="HY261">
            <v>0</v>
          </cell>
          <cell r="HZ261">
            <v>0</v>
          </cell>
          <cell r="IA261">
            <v>5</v>
          </cell>
          <cell r="IB261">
            <v>0</v>
          </cell>
          <cell r="IC261">
            <v>0</v>
          </cell>
          <cell r="ID261">
            <v>0</v>
          </cell>
          <cell r="IE261">
            <v>0</v>
          </cell>
          <cell r="IF261">
            <v>0</v>
          </cell>
          <cell r="IG261">
            <v>0</v>
          </cell>
          <cell r="IH261">
            <v>0</v>
          </cell>
          <cell r="II261">
            <v>0</v>
          </cell>
          <cell r="IJ261">
            <v>0</v>
          </cell>
          <cell r="IK261">
            <v>0</v>
          </cell>
          <cell r="IL261">
            <v>0</v>
          </cell>
          <cell r="IM261">
            <v>0</v>
          </cell>
          <cell r="IN261">
            <v>0</v>
          </cell>
          <cell r="IO261">
            <v>0</v>
          </cell>
          <cell r="IP261">
            <v>0</v>
          </cell>
          <cell r="IQ261">
            <v>0</v>
          </cell>
          <cell r="IR261">
            <v>0</v>
          </cell>
          <cell r="IS261">
            <v>0</v>
          </cell>
          <cell r="IT261">
            <v>0</v>
          </cell>
          <cell r="IU261">
            <v>0</v>
          </cell>
          <cell r="IV261">
            <v>0</v>
          </cell>
          <cell r="IW261">
            <v>0</v>
          </cell>
          <cell r="IX261">
            <v>5</v>
          </cell>
          <cell r="IY261">
            <v>0</v>
          </cell>
          <cell r="IZ261">
            <v>0</v>
          </cell>
          <cell r="JA261">
            <v>0</v>
          </cell>
          <cell r="JB261">
            <v>0</v>
          </cell>
          <cell r="JC261">
            <v>0</v>
          </cell>
          <cell r="JD261">
            <v>0</v>
          </cell>
          <cell r="JE261">
            <v>0</v>
          </cell>
          <cell r="JF261">
            <v>0</v>
          </cell>
          <cell r="JG261">
            <v>0</v>
          </cell>
          <cell r="JH261">
            <v>0</v>
          </cell>
          <cell r="JI261">
            <v>0</v>
          </cell>
          <cell r="JJ261">
            <v>0</v>
          </cell>
          <cell r="JK261">
            <v>0</v>
          </cell>
          <cell r="JL261">
            <v>5</v>
          </cell>
          <cell r="JM261">
            <v>0</v>
          </cell>
          <cell r="JN261">
            <v>0</v>
          </cell>
          <cell r="JO261">
            <v>0</v>
          </cell>
          <cell r="JP261">
            <v>0</v>
          </cell>
          <cell r="JQ261">
            <v>0</v>
          </cell>
          <cell r="JR261">
            <v>0</v>
          </cell>
          <cell r="JS261">
            <v>0</v>
          </cell>
          <cell r="JT261">
            <v>0</v>
          </cell>
          <cell r="JU261">
            <v>0</v>
          </cell>
          <cell r="JV261">
            <v>0</v>
          </cell>
          <cell r="JW261">
            <v>0</v>
          </cell>
          <cell r="JX261">
            <v>0</v>
          </cell>
          <cell r="JY261">
            <v>0</v>
          </cell>
          <cell r="JZ261">
            <v>0</v>
          </cell>
          <cell r="KA261">
            <v>0</v>
          </cell>
          <cell r="KB261">
            <v>0</v>
          </cell>
          <cell r="KC261">
            <v>0</v>
          </cell>
          <cell r="KD261">
            <v>0</v>
          </cell>
          <cell r="KE261">
            <v>0</v>
          </cell>
          <cell r="KF261">
            <v>0</v>
          </cell>
          <cell r="KG261">
            <v>0</v>
          </cell>
          <cell r="KH261">
            <v>0</v>
          </cell>
          <cell r="KI261">
            <v>0</v>
          </cell>
          <cell r="KJ261">
            <v>0</v>
          </cell>
          <cell r="KK261">
            <v>0</v>
          </cell>
          <cell r="KL261">
            <v>0</v>
          </cell>
          <cell r="KM261">
            <v>0</v>
          </cell>
          <cell r="KN261">
            <v>0</v>
          </cell>
          <cell r="KO261">
            <v>0</v>
          </cell>
          <cell r="KP261">
            <v>5</v>
          </cell>
          <cell r="KQ261">
            <v>0</v>
          </cell>
          <cell r="KR261">
            <v>0</v>
          </cell>
          <cell r="KS261">
            <v>0</v>
          </cell>
          <cell r="KT261">
            <v>0</v>
          </cell>
          <cell r="KU261">
            <v>0</v>
          </cell>
          <cell r="KV261">
            <v>0</v>
          </cell>
          <cell r="KW261">
            <v>0</v>
          </cell>
          <cell r="KX261">
            <v>0</v>
          </cell>
          <cell r="KY261">
            <v>0</v>
          </cell>
          <cell r="KZ261">
            <v>0</v>
          </cell>
          <cell r="LA261">
            <v>0</v>
          </cell>
          <cell r="LB261">
            <v>0</v>
          </cell>
          <cell r="LC261">
            <v>0</v>
          </cell>
          <cell r="LD261">
            <v>0</v>
          </cell>
          <cell r="LE261">
            <v>0</v>
          </cell>
          <cell r="LF261">
            <v>0</v>
          </cell>
          <cell r="LG261">
            <v>0</v>
          </cell>
          <cell r="LH261">
            <v>0</v>
          </cell>
          <cell r="LI261">
            <v>0</v>
          </cell>
          <cell r="LJ261">
            <v>0</v>
          </cell>
          <cell r="LK261">
            <v>0</v>
          </cell>
          <cell r="LL261">
            <v>0</v>
          </cell>
          <cell r="LM261">
            <v>0</v>
          </cell>
          <cell r="LN261">
            <v>0</v>
          </cell>
          <cell r="LO261">
            <v>0</v>
          </cell>
          <cell r="LP261">
            <v>0</v>
          </cell>
          <cell r="LQ261">
            <v>0</v>
          </cell>
          <cell r="LR261">
            <v>0</v>
          </cell>
          <cell r="LS261">
            <v>0</v>
          </cell>
          <cell r="LT261">
            <v>0</v>
          </cell>
          <cell r="LU261">
            <v>0</v>
          </cell>
          <cell r="LV261">
            <v>0</v>
          </cell>
          <cell r="LW261">
            <v>0</v>
          </cell>
          <cell r="LX261">
            <v>0</v>
          </cell>
          <cell r="LY261">
            <v>0</v>
          </cell>
          <cell r="LZ261">
            <v>0</v>
          </cell>
          <cell r="MA261">
            <v>0</v>
          </cell>
          <cell r="MB261">
            <v>0</v>
          </cell>
          <cell r="MC261">
            <v>0</v>
          </cell>
          <cell r="MD261">
            <v>0</v>
          </cell>
          <cell r="ME261">
            <v>0</v>
          </cell>
          <cell r="MF261">
            <v>0</v>
          </cell>
          <cell r="MG261">
            <v>0</v>
          </cell>
          <cell r="MH261">
            <v>0</v>
          </cell>
          <cell r="MI261">
            <v>0</v>
          </cell>
          <cell r="MJ261">
            <v>0</v>
          </cell>
          <cell r="MK261">
            <v>0</v>
          </cell>
          <cell r="ML261">
            <v>0</v>
          </cell>
          <cell r="MM261">
            <v>0</v>
          </cell>
          <cell r="MN261">
            <v>0</v>
          </cell>
          <cell r="MO261">
            <v>0</v>
          </cell>
          <cell r="MP261">
            <v>0</v>
          </cell>
          <cell r="MQ261">
            <v>0</v>
          </cell>
          <cell r="MR261">
            <v>0</v>
          </cell>
          <cell r="MS261">
            <v>0</v>
          </cell>
          <cell r="MT261">
            <v>0</v>
          </cell>
          <cell r="MU261">
            <v>0</v>
          </cell>
          <cell r="MV261">
            <v>0</v>
          </cell>
          <cell r="MW261">
            <v>0</v>
          </cell>
          <cell r="MX261">
            <v>0</v>
          </cell>
          <cell r="MY261">
            <v>0</v>
          </cell>
          <cell r="MZ261">
            <v>0</v>
          </cell>
          <cell r="NA261">
            <v>0</v>
          </cell>
          <cell r="NB261">
            <v>0</v>
          </cell>
          <cell r="NC261">
            <v>0</v>
          </cell>
          <cell r="ND261">
            <v>0</v>
          </cell>
          <cell r="NE261">
            <v>0</v>
          </cell>
          <cell r="NF261">
            <v>0</v>
          </cell>
          <cell r="NG261">
            <v>0</v>
          </cell>
          <cell r="NH261">
            <v>0</v>
          </cell>
          <cell r="NI261">
            <v>0</v>
          </cell>
          <cell r="NJ261">
            <v>5</v>
          </cell>
          <cell r="NK261">
            <v>0</v>
          </cell>
          <cell r="NL261">
            <v>0</v>
          </cell>
          <cell r="NM261">
            <v>0</v>
          </cell>
          <cell r="NN261">
            <v>0</v>
          </cell>
          <cell r="NO261">
            <v>0</v>
          </cell>
          <cell r="NP261">
            <v>0</v>
          </cell>
          <cell r="NQ261">
            <v>0</v>
          </cell>
          <cell r="NR261">
            <v>0</v>
          </cell>
          <cell r="NS261">
            <v>0</v>
          </cell>
          <cell r="NT261">
            <v>0</v>
          </cell>
          <cell r="NU261">
            <v>0</v>
          </cell>
          <cell r="NV261">
            <v>0</v>
          </cell>
          <cell r="NW261">
            <v>0</v>
          </cell>
          <cell r="NX261">
            <v>0</v>
          </cell>
          <cell r="NY261">
            <v>0</v>
          </cell>
          <cell r="NZ261">
            <v>0</v>
          </cell>
          <cell r="OA261">
            <v>0</v>
          </cell>
          <cell r="OB261">
            <v>0</v>
          </cell>
          <cell r="OC261">
            <v>0</v>
          </cell>
          <cell r="OD261">
            <v>0</v>
          </cell>
          <cell r="OE261">
            <v>0</v>
          </cell>
          <cell r="OF261">
            <v>0</v>
          </cell>
          <cell r="OG261">
            <v>0</v>
          </cell>
          <cell r="OH261">
            <v>0</v>
          </cell>
          <cell r="OI261">
            <v>0</v>
          </cell>
          <cell r="OJ261">
            <v>0</v>
          </cell>
          <cell r="OK261">
            <v>0</v>
          </cell>
          <cell r="OL261">
            <v>0</v>
          </cell>
          <cell r="OM261">
            <v>0</v>
          </cell>
          <cell r="ON261">
            <v>0</v>
          </cell>
          <cell r="OO261">
            <v>0</v>
          </cell>
          <cell r="OP261">
            <v>0</v>
          </cell>
          <cell r="OQ261">
            <v>0</v>
          </cell>
          <cell r="OR261">
            <v>0</v>
          </cell>
          <cell r="OS261">
            <v>0</v>
          </cell>
          <cell r="OT261">
            <v>0</v>
          </cell>
          <cell r="OU261">
            <v>0</v>
          </cell>
          <cell r="OV261">
            <v>0</v>
          </cell>
          <cell r="OW261">
            <v>0</v>
          </cell>
          <cell r="OX261">
            <v>0</v>
          </cell>
          <cell r="OY261">
            <v>0</v>
          </cell>
          <cell r="OZ261">
            <v>0</v>
          </cell>
          <cell r="PA261">
            <v>0</v>
          </cell>
          <cell r="PB261">
            <v>0</v>
          </cell>
          <cell r="PC261">
            <v>0</v>
          </cell>
          <cell r="PD261">
            <v>0</v>
          </cell>
          <cell r="PE261">
            <v>0</v>
          </cell>
          <cell r="PF261">
            <v>0</v>
          </cell>
          <cell r="PG261">
            <v>0</v>
          </cell>
          <cell r="PH261">
            <v>0</v>
          </cell>
          <cell r="PI261">
            <v>0</v>
          </cell>
          <cell r="PJ261">
            <v>0</v>
          </cell>
          <cell r="PK261">
            <v>0</v>
          </cell>
          <cell r="PL261">
            <v>0</v>
          </cell>
          <cell r="PM261">
            <v>0</v>
          </cell>
          <cell r="PN261">
            <v>0</v>
          </cell>
          <cell r="PO261">
            <v>0</v>
          </cell>
          <cell r="PP261">
            <v>0</v>
          </cell>
          <cell r="PQ261">
            <v>0</v>
          </cell>
          <cell r="PR261">
            <v>0</v>
          </cell>
          <cell r="PS261">
            <v>0</v>
          </cell>
          <cell r="PT261">
            <v>0</v>
          </cell>
          <cell r="PU261">
            <v>0</v>
          </cell>
          <cell r="PV261">
            <v>0</v>
          </cell>
          <cell r="PW261">
            <v>0</v>
          </cell>
          <cell r="PX261">
            <v>0</v>
          </cell>
          <cell r="PY261">
            <v>0</v>
          </cell>
          <cell r="PZ261">
            <v>0</v>
          </cell>
          <cell r="QA261">
            <v>0</v>
          </cell>
          <cell r="QB261">
            <v>0</v>
          </cell>
          <cell r="QC261">
            <v>0</v>
          </cell>
          <cell r="QD261">
            <v>0</v>
          </cell>
          <cell r="QE261">
            <v>0</v>
          </cell>
          <cell r="QF261">
            <v>0</v>
          </cell>
          <cell r="QG261">
            <v>0</v>
          </cell>
          <cell r="QH261">
            <v>0</v>
          </cell>
          <cell r="QI261">
            <v>0</v>
          </cell>
          <cell r="QJ261">
            <v>0</v>
          </cell>
          <cell r="QK261">
            <v>0</v>
          </cell>
          <cell r="QL261">
            <v>0</v>
          </cell>
          <cell r="QM261">
            <v>0</v>
          </cell>
          <cell r="QN261">
            <v>0</v>
          </cell>
          <cell r="QO261">
            <v>0</v>
          </cell>
          <cell r="QP261">
            <v>0</v>
          </cell>
          <cell r="QQ261">
            <v>0</v>
          </cell>
          <cell r="QR261">
            <v>0</v>
          </cell>
          <cell r="QS261">
            <v>0</v>
          </cell>
          <cell r="QT261">
            <v>0</v>
          </cell>
          <cell r="QU261">
            <v>0</v>
          </cell>
          <cell r="QV261">
            <v>0</v>
          </cell>
          <cell r="QW261">
            <v>0</v>
          </cell>
          <cell r="QX261">
            <v>0</v>
          </cell>
          <cell r="QY261">
            <v>0</v>
          </cell>
          <cell r="QZ261">
            <v>0</v>
          </cell>
          <cell r="RA261">
            <v>0</v>
          </cell>
          <cell r="RB261">
            <v>0</v>
          </cell>
          <cell r="RC261">
            <v>0</v>
          </cell>
          <cell r="RD261">
            <v>0</v>
          </cell>
          <cell r="RE261">
            <v>0</v>
          </cell>
          <cell r="RF261">
            <v>0</v>
          </cell>
          <cell r="RG261">
            <v>0</v>
          </cell>
          <cell r="RH261">
            <v>5</v>
          </cell>
          <cell r="RI261">
            <v>0</v>
          </cell>
          <cell r="RJ261">
            <v>0</v>
          </cell>
          <cell r="RK261">
            <v>0</v>
          </cell>
          <cell r="RL261">
            <v>0</v>
          </cell>
          <cell r="RM261">
            <v>0</v>
          </cell>
          <cell r="RN261">
            <v>0</v>
          </cell>
          <cell r="RO261">
            <v>0</v>
          </cell>
          <cell r="RP261">
            <v>0</v>
          </cell>
          <cell r="RQ261">
            <v>0</v>
          </cell>
          <cell r="RR261">
            <v>0</v>
          </cell>
          <cell r="RS261">
            <v>0</v>
          </cell>
          <cell r="RT261">
            <v>0</v>
          </cell>
          <cell r="RU261">
            <v>0</v>
          </cell>
          <cell r="RV261">
            <v>0</v>
          </cell>
          <cell r="RW261">
            <v>0</v>
          </cell>
          <cell r="RX261">
            <v>0</v>
          </cell>
          <cell r="RY261">
            <v>0</v>
          </cell>
          <cell r="RZ261">
            <v>0</v>
          </cell>
          <cell r="SA261">
            <v>0</v>
          </cell>
          <cell r="SB261">
            <v>0</v>
          </cell>
          <cell r="SC261">
            <v>0</v>
          </cell>
          <cell r="SD261">
            <v>0</v>
          </cell>
          <cell r="SE261">
            <v>0</v>
          </cell>
          <cell r="SF261">
            <v>0</v>
          </cell>
          <cell r="SG261">
            <v>0</v>
          </cell>
          <cell r="SH261">
            <v>0</v>
          </cell>
          <cell r="SI261">
            <v>0</v>
          </cell>
          <cell r="SJ261">
            <v>0</v>
          </cell>
          <cell r="SK261">
            <v>0</v>
          </cell>
          <cell r="SL261">
            <v>0</v>
          </cell>
          <cell r="SM261">
            <v>0</v>
          </cell>
          <cell r="SN261">
            <v>0</v>
          </cell>
          <cell r="SO261">
            <v>0</v>
          </cell>
          <cell r="SP261">
            <v>0</v>
          </cell>
          <cell r="SQ261">
            <v>0</v>
          </cell>
          <cell r="SR261">
            <v>0</v>
          </cell>
          <cell r="SS261">
            <v>0</v>
          </cell>
          <cell r="ST261">
            <v>0</v>
          </cell>
          <cell r="SU261">
            <v>0</v>
          </cell>
          <cell r="SV261">
            <v>0</v>
          </cell>
          <cell r="SW261">
            <v>0</v>
          </cell>
          <cell r="SX261">
            <v>0</v>
          </cell>
          <cell r="SY261">
            <v>0</v>
          </cell>
          <cell r="SZ261">
            <v>0</v>
          </cell>
          <cell r="TA261">
            <v>0</v>
          </cell>
          <cell r="TB261">
            <v>0</v>
          </cell>
          <cell r="TC261">
            <v>0</v>
          </cell>
          <cell r="TD261">
            <v>0</v>
          </cell>
          <cell r="TE261">
            <v>0</v>
          </cell>
          <cell r="TF261">
            <v>0</v>
          </cell>
          <cell r="TG261">
            <v>0</v>
          </cell>
          <cell r="TH261">
            <v>0</v>
          </cell>
          <cell r="TI261">
            <v>0</v>
          </cell>
          <cell r="TJ261">
            <v>0</v>
          </cell>
          <cell r="TK261">
            <v>0</v>
          </cell>
          <cell r="TL261">
            <v>0</v>
          </cell>
          <cell r="TM261">
            <v>0</v>
          </cell>
          <cell r="TN261">
            <v>0</v>
          </cell>
          <cell r="TO261">
            <v>0</v>
          </cell>
          <cell r="TP261">
            <v>0</v>
          </cell>
          <cell r="TQ261">
            <v>0</v>
          </cell>
          <cell r="TR261">
            <v>0</v>
          </cell>
          <cell r="TS261">
            <v>0</v>
          </cell>
          <cell r="TT261">
            <v>0</v>
          </cell>
          <cell r="TU261">
            <v>0</v>
          </cell>
          <cell r="TV261">
            <v>0</v>
          </cell>
          <cell r="TW261">
            <v>0</v>
          </cell>
          <cell r="TX261">
            <v>0</v>
          </cell>
          <cell r="TY261">
            <v>0</v>
          </cell>
          <cell r="TZ261">
            <v>0</v>
          </cell>
          <cell r="UA261">
            <v>0</v>
          </cell>
          <cell r="UB261">
            <v>0</v>
          </cell>
          <cell r="UC261">
            <v>0</v>
          </cell>
          <cell r="UD261">
            <v>0</v>
          </cell>
          <cell r="UE261">
            <v>0</v>
          </cell>
          <cell r="UF261">
            <v>0</v>
          </cell>
          <cell r="UG261">
            <v>0</v>
          </cell>
          <cell r="UH261">
            <v>0</v>
          </cell>
          <cell r="UI261">
            <v>0</v>
          </cell>
          <cell r="UJ261">
            <v>0</v>
          </cell>
          <cell r="UK261">
            <v>0</v>
          </cell>
          <cell r="UL261">
            <v>0</v>
          </cell>
          <cell r="UM261">
            <v>0</v>
          </cell>
          <cell r="UN261">
            <v>0</v>
          </cell>
          <cell r="UO261"/>
          <cell r="UP261">
            <v>0</v>
          </cell>
          <cell r="UQ261">
            <v>5</v>
          </cell>
          <cell r="UR261">
            <v>0</v>
          </cell>
          <cell r="US261">
            <v>0</v>
          </cell>
          <cell r="UT261">
            <v>0</v>
          </cell>
          <cell r="UU261">
            <v>0</v>
          </cell>
          <cell r="UV261">
            <v>0</v>
          </cell>
          <cell r="UW261">
            <v>0</v>
          </cell>
          <cell r="UX261">
            <v>0</v>
          </cell>
          <cell r="UY261">
            <v>0</v>
          </cell>
          <cell r="UZ261">
            <v>0</v>
          </cell>
          <cell r="VA261">
            <v>0</v>
          </cell>
          <cell r="VB261">
            <v>0</v>
          </cell>
          <cell r="VC261">
            <v>0</v>
          </cell>
          <cell r="VD261">
            <v>0</v>
          </cell>
          <cell r="VE261">
            <v>0</v>
          </cell>
          <cell r="VF261">
            <v>0</v>
          </cell>
          <cell r="VG261">
            <v>0</v>
          </cell>
          <cell r="VH261">
            <v>0</v>
          </cell>
          <cell r="VI261">
            <v>0</v>
          </cell>
          <cell r="VJ261">
            <v>0</v>
          </cell>
          <cell r="VK261">
            <v>0</v>
          </cell>
          <cell r="VL261">
            <v>0</v>
          </cell>
          <cell r="VM261">
            <v>0</v>
          </cell>
          <cell r="VN261">
            <v>0</v>
          </cell>
          <cell r="VO261">
            <v>0</v>
          </cell>
          <cell r="VP261">
            <v>0</v>
          </cell>
          <cell r="VQ261">
            <v>0</v>
          </cell>
          <cell r="VR261">
            <v>0</v>
          </cell>
          <cell r="VS261">
            <v>0</v>
          </cell>
          <cell r="VT261">
            <v>0</v>
          </cell>
          <cell r="VU261">
            <v>0</v>
          </cell>
          <cell r="VV261">
            <v>0</v>
          </cell>
          <cell r="VW261">
            <v>0</v>
          </cell>
          <cell r="VX261">
            <v>0</v>
          </cell>
          <cell r="VY261">
            <v>0</v>
          </cell>
          <cell r="VZ261">
            <v>0</v>
          </cell>
          <cell r="WA261">
            <v>0</v>
          </cell>
          <cell r="WB261">
            <v>0</v>
          </cell>
          <cell r="WC261">
            <v>0</v>
          </cell>
          <cell r="WD261">
            <v>0</v>
          </cell>
          <cell r="WE261">
            <v>0</v>
          </cell>
          <cell r="WF261">
            <v>0</v>
          </cell>
          <cell r="WG261">
            <v>0</v>
          </cell>
          <cell r="WH261">
            <v>0</v>
          </cell>
          <cell r="WI261">
            <v>0</v>
          </cell>
          <cell r="WJ261">
            <v>0</v>
          </cell>
          <cell r="WK261">
            <v>0</v>
          </cell>
          <cell r="WL261">
            <v>0</v>
          </cell>
          <cell r="WM261">
            <v>0</v>
          </cell>
          <cell r="WN261">
            <v>0</v>
          </cell>
          <cell r="WO261">
            <v>0</v>
          </cell>
          <cell r="WP261">
            <v>0</v>
          </cell>
          <cell r="WQ261">
            <v>0</v>
          </cell>
          <cell r="WR261">
            <v>0</v>
          </cell>
          <cell r="WS261">
            <v>0</v>
          </cell>
          <cell r="WT261">
            <v>0</v>
          </cell>
          <cell r="WU261">
            <v>0</v>
          </cell>
          <cell r="WV261">
            <v>0</v>
          </cell>
          <cell r="WW261">
            <v>0</v>
          </cell>
          <cell r="WX261">
            <v>0</v>
          </cell>
          <cell r="WY261">
            <v>0</v>
          </cell>
          <cell r="WZ261">
            <v>0</v>
          </cell>
          <cell r="XA261">
            <v>0</v>
          </cell>
          <cell r="XB261">
            <v>0</v>
          </cell>
          <cell r="XC261">
            <v>0</v>
          </cell>
          <cell r="XD261">
            <v>0</v>
          </cell>
          <cell r="XE261">
            <v>0</v>
          </cell>
          <cell r="XF261">
            <v>0</v>
          </cell>
          <cell r="XG261">
            <v>0</v>
          </cell>
          <cell r="XH261">
            <v>0</v>
          </cell>
          <cell r="XI261">
            <v>0</v>
          </cell>
          <cell r="XJ261">
            <v>0</v>
          </cell>
          <cell r="XK261">
            <v>0</v>
          </cell>
          <cell r="XL261">
            <v>0</v>
          </cell>
          <cell r="XM261">
            <v>0</v>
          </cell>
          <cell r="XN261">
            <v>0</v>
          </cell>
          <cell r="XO261">
            <v>0</v>
          </cell>
          <cell r="XP261">
            <v>0</v>
          </cell>
          <cell r="XQ261">
            <v>0</v>
          </cell>
          <cell r="XR261">
            <v>0</v>
          </cell>
          <cell r="XS261">
            <v>0</v>
          </cell>
          <cell r="XT261">
            <v>0</v>
          </cell>
          <cell r="XU261">
            <v>0</v>
          </cell>
          <cell r="XV261"/>
        </row>
        <row r="262">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3</v>
          </cell>
          <cell r="AD262">
            <v>0</v>
          </cell>
          <cell r="AE262">
            <v>0</v>
          </cell>
          <cell r="AF262">
            <v>3</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5</v>
          </cell>
          <cell r="BI262">
            <v>0</v>
          </cell>
          <cell r="BJ262">
            <v>0</v>
          </cell>
          <cell r="BK262">
            <v>0</v>
          </cell>
          <cell r="BL262">
            <v>0</v>
          </cell>
          <cell r="BM262">
            <v>0</v>
          </cell>
          <cell r="BN262">
            <v>0</v>
          </cell>
          <cell r="BO262">
            <v>0</v>
          </cell>
          <cell r="BP262">
            <v>0</v>
          </cell>
          <cell r="BQ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cell r="CQ262">
            <v>0</v>
          </cell>
          <cell r="CR262">
            <v>0</v>
          </cell>
          <cell r="CS262">
            <v>0</v>
          </cell>
          <cell r="CT262">
            <v>0</v>
          </cell>
          <cell r="CU262">
            <v>0</v>
          </cell>
          <cell r="CV262">
            <v>0</v>
          </cell>
          <cell r="CW262">
            <v>0</v>
          </cell>
          <cell r="CX262">
            <v>0</v>
          </cell>
          <cell r="CY262">
            <v>0</v>
          </cell>
          <cell r="CZ262">
            <v>0</v>
          </cell>
          <cell r="DA262">
            <v>0</v>
          </cell>
          <cell r="DB262">
            <v>0</v>
          </cell>
          <cell r="DC262">
            <v>0</v>
          </cell>
          <cell r="DD262">
            <v>0</v>
          </cell>
          <cell r="DE262">
            <v>0</v>
          </cell>
          <cell r="DF262">
            <v>0</v>
          </cell>
          <cell r="DG262">
            <v>0</v>
          </cell>
          <cell r="DH262">
            <v>0</v>
          </cell>
          <cell r="DI262">
            <v>0</v>
          </cell>
          <cell r="DJ262">
            <v>0</v>
          </cell>
          <cell r="DK262">
            <v>0</v>
          </cell>
          <cell r="DL262">
            <v>0</v>
          </cell>
          <cell r="DM262">
            <v>0</v>
          </cell>
          <cell r="DN262">
            <v>0</v>
          </cell>
          <cell r="DO262">
            <v>0</v>
          </cell>
          <cell r="DP262">
            <v>0</v>
          </cell>
          <cell r="DQ262">
            <v>0</v>
          </cell>
          <cell r="DR262">
            <v>0</v>
          </cell>
          <cell r="DS262">
            <v>0</v>
          </cell>
          <cell r="DT262">
            <v>0</v>
          </cell>
          <cell r="DU262">
            <v>0</v>
          </cell>
          <cell r="DV262">
            <v>0</v>
          </cell>
          <cell r="DW262">
            <v>0</v>
          </cell>
          <cell r="DX262">
            <v>0</v>
          </cell>
          <cell r="DY262">
            <v>0</v>
          </cell>
          <cell r="DZ262">
            <v>0</v>
          </cell>
          <cell r="EA262">
            <v>0</v>
          </cell>
          <cell r="EB262">
            <v>0</v>
          </cell>
          <cell r="EC262">
            <v>0</v>
          </cell>
          <cell r="ED262">
            <v>0</v>
          </cell>
          <cell r="EE262">
            <v>0</v>
          </cell>
          <cell r="EF262">
            <v>0</v>
          </cell>
          <cell r="EG262">
            <v>0</v>
          </cell>
          <cell r="EH262">
            <v>0</v>
          </cell>
          <cell r="EI262">
            <v>3</v>
          </cell>
          <cell r="EJ262">
            <v>0</v>
          </cell>
          <cell r="EK262">
            <v>0</v>
          </cell>
          <cell r="EL262">
            <v>0</v>
          </cell>
          <cell r="EM262">
            <v>0</v>
          </cell>
          <cell r="EN262">
            <v>0</v>
          </cell>
          <cell r="EO262">
            <v>0</v>
          </cell>
          <cell r="EP262">
            <v>0</v>
          </cell>
          <cell r="EQ262">
            <v>0</v>
          </cell>
          <cell r="ER262">
            <v>0</v>
          </cell>
          <cell r="ES262">
            <v>0</v>
          </cell>
          <cell r="ET262">
            <v>0</v>
          </cell>
          <cell r="EU262">
            <v>0</v>
          </cell>
          <cell r="EV262">
            <v>0</v>
          </cell>
          <cell r="EW262">
            <v>0</v>
          </cell>
          <cell r="EX262">
            <v>0</v>
          </cell>
          <cell r="EY262">
            <v>0</v>
          </cell>
          <cell r="EZ262">
            <v>0</v>
          </cell>
          <cell r="FA262">
            <v>0</v>
          </cell>
          <cell r="FB262">
            <v>0</v>
          </cell>
          <cell r="FC262">
            <v>0</v>
          </cell>
          <cell r="FD262">
            <v>0</v>
          </cell>
          <cell r="FE262">
            <v>0</v>
          </cell>
          <cell r="FF262">
            <v>0</v>
          </cell>
          <cell r="FG262">
            <v>0</v>
          </cell>
          <cell r="FH262">
            <v>0</v>
          </cell>
          <cell r="FI262">
            <v>0</v>
          </cell>
          <cell r="FJ262">
            <v>0</v>
          </cell>
          <cell r="FK262">
            <v>0</v>
          </cell>
          <cell r="FL262">
            <v>0</v>
          </cell>
          <cell r="FM262">
            <v>0</v>
          </cell>
          <cell r="FN262">
            <v>3</v>
          </cell>
          <cell r="FO262">
            <v>0</v>
          </cell>
          <cell r="FP262">
            <v>0</v>
          </cell>
          <cell r="FQ262">
            <v>0</v>
          </cell>
          <cell r="FR262">
            <v>0</v>
          </cell>
          <cell r="FS262">
            <v>0</v>
          </cell>
          <cell r="FT262">
            <v>0</v>
          </cell>
          <cell r="FU262">
            <v>0</v>
          </cell>
          <cell r="FV262">
            <v>0</v>
          </cell>
          <cell r="FW262">
            <v>0</v>
          </cell>
          <cell r="FX262">
            <v>0</v>
          </cell>
          <cell r="FY262">
            <v>0</v>
          </cell>
          <cell r="FZ262">
            <v>0</v>
          </cell>
          <cell r="GA262">
            <v>0</v>
          </cell>
          <cell r="GB262">
            <v>0</v>
          </cell>
          <cell r="GC262">
            <v>0</v>
          </cell>
          <cell r="GD262">
            <v>0</v>
          </cell>
          <cell r="GE262">
            <v>0</v>
          </cell>
          <cell r="GF262">
            <v>0</v>
          </cell>
          <cell r="GG262">
            <v>0</v>
          </cell>
          <cell r="GH262">
            <v>0</v>
          </cell>
          <cell r="GI262">
            <v>0</v>
          </cell>
          <cell r="GJ262">
            <v>0</v>
          </cell>
          <cell r="GK262">
            <v>0</v>
          </cell>
          <cell r="GL262">
            <v>0</v>
          </cell>
          <cell r="GM262">
            <v>0</v>
          </cell>
          <cell r="GN262">
            <v>0</v>
          </cell>
          <cell r="GO262">
            <v>0</v>
          </cell>
          <cell r="GP262">
            <v>0</v>
          </cell>
          <cell r="GQ262">
            <v>0</v>
          </cell>
          <cell r="GR262">
            <v>0</v>
          </cell>
          <cell r="GS262">
            <v>0</v>
          </cell>
          <cell r="GT262">
            <v>0</v>
          </cell>
          <cell r="GU262">
            <v>0</v>
          </cell>
          <cell r="GV262">
            <v>0</v>
          </cell>
          <cell r="GW262">
            <v>0</v>
          </cell>
          <cell r="GX262">
            <v>0</v>
          </cell>
          <cell r="GY262">
            <v>0</v>
          </cell>
          <cell r="GZ262">
            <v>0</v>
          </cell>
          <cell r="HA262">
            <v>0</v>
          </cell>
          <cell r="HB262">
            <v>0</v>
          </cell>
          <cell r="HC262">
            <v>0</v>
          </cell>
          <cell r="HD262">
            <v>0</v>
          </cell>
          <cell r="HE262">
            <v>0</v>
          </cell>
          <cell r="HF262">
            <v>0</v>
          </cell>
          <cell r="HG262">
            <v>0</v>
          </cell>
          <cell r="HH262">
            <v>0</v>
          </cell>
          <cell r="HI262">
            <v>0</v>
          </cell>
          <cell r="HJ262">
            <v>0</v>
          </cell>
          <cell r="HK262">
            <v>0</v>
          </cell>
          <cell r="HL262">
            <v>0</v>
          </cell>
          <cell r="HM262">
            <v>0</v>
          </cell>
          <cell r="HN262">
            <v>0</v>
          </cell>
          <cell r="HO262">
            <v>0</v>
          </cell>
          <cell r="HP262">
            <v>0</v>
          </cell>
          <cell r="HQ262">
            <v>0</v>
          </cell>
          <cell r="HR262">
            <v>0</v>
          </cell>
          <cell r="HS262">
            <v>0</v>
          </cell>
          <cell r="HT262">
            <v>0</v>
          </cell>
          <cell r="HU262">
            <v>0</v>
          </cell>
          <cell r="HV262">
            <v>0</v>
          </cell>
          <cell r="HW262">
            <v>0</v>
          </cell>
          <cell r="HX262">
            <v>0</v>
          </cell>
          <cell r="HY262">
            <v>0</v>
          </cell>
          <cell r="HZ262">
            <v>0</v>
          </cell>
          <cell r="IA262">
            <v>3</v>
          </cell>
          <cell r="IB262">
            <v>0</v>
          </cell>
          <cell r="IC262">
            <v>0</v>
          </cell>
          <cell r="ID262">
            <v>0</v>
          </cell>
          <cell r="IE262">
            <v>0</v>
          </cell>
          <cell r="IF262">
            <v>0</v>
          </cell>
          <cell r="IG262">
            <v>0</v>
          </cell>
          <cell r="IH262">
            <v>0</v>
          </cell>
          <cell r="II262">
            <v>0</v>
          </cell>
          <cell r="IJ262">
            <v>0</v>
          </cell>
          <cell r="IK262">
            <v>0</v>
          </cell>
          <cell r="IL262">
            <v>0</v>
          </cell>
          <cell r="IM262">
            <v>0</v>
          </cell>
          <cell r="IN262">
            <v>0</v>
          </cell>
          <cell r="IO262">
            <v>0</v>
          </cell>
          <cell r="IP262">
            <v>0</v>
          </cell>
          <cell r="IQ262">
            <v>0</v>
          </cell>
          <cell r="IR262">
            <v>0</v>
          </cell>
          <cell r="IS262">
            <v>0</v>
          </cell>
          <cell r="IT262">
            <v>0</v>
          </cell>
          <cell r="IU262">
            <v>3</v>
          </cell>
          <cell r="IV262">
            <v>0</v>
          </cell>
          <cell r="IW262">
            <v>0</v>
          </cell>
          <cell r="IX262">
            <v>0</v>
          </cell>
          <cell r="IY262">
            <v>0</v>
          </cell>
          <cell r="IZ262">
            <v>0</v>
          </cell>
          <cell r="JA262">
            <v>0</v>
          </cell>
          <cell r="JB262">
            <v>0</v>
          </cell>
          <cell r="JC262">
            <v>0</v>
          </cell>
          <cell r="JD262">
            <v>0</v>
          </cell>
          <cell r="JE262">
            <v>0</v>
          </cell>
          <cell r="JF262">
            <v>0</v>
          </cell>
          <cell r="JG262">
            <v>0</v>
          </cell>
          <cell r="JH262">
            <v>0</v>
          </cell>
          <cell r="JI262">
            <v>0</v>
          </cell>
          <cell r="JJ262">
            <v>0</v>
          </cell>
          <cell r="JK262">
            <v>0</v>
          </cell>
          <cell r="JL262">
            <v>0</v>
          </cell>
          <cell r="JM262">
            <v>0</v>
          </cell>
          <cell r="JN262">
            <v>0</v>
          </cell>
          <cell r="JO262">
            <v>0</v>
          </cell>
          <cell r="JP262">
            <v>0</v>
          </cell>
          <cell r="JQ262">
            <v>3</v>
          </cell>
          <cell r="JR262">
            <v>3</v>
          </cell>
          <cell r="JS262">
            <v>0</v>
          </cell>
          <cell r="JT262">
            <v>0</v>
          </cell>
          <cell r="JU262">
            <v>0</v>
          </cell>
          <cell r="JV262">
            <v>0</v>
          </cell>
          <cell r="JW262">
            <v>0</v>
          </cell>
          <cell r="JX262">
            <v>0</v>
          </cell>
          <cell r="JY262">
            <v>0</v>
          </cell>
          <cell r="JZ262">
            <v>0</v>
          </cell>
          <cell r="KA262">
            <v>0</v>
          </cell>
          <cell r="KB262">
            <v>0</v>
          </cell>
          <cell r="KC262">
            <v>0</v>
          </cell>
          <cell r="KD262">
            <v>0</v>
          </cell>
          <cell r="KE262">
            <v>0</v>
          </cell>
          <cell r="KF262">
            <v>0</v>
          </cell>
          <cell r="KG262">
            <v>0</v>
          </cell>
          <cell r="KH262">
            <v>0</v>
          </cell>
          <cell r="KI262">
            <v>0</v>
          </cell>
          <cell r="KJ262">
            <v>0</v>
          </cell>
          <cell r="KK262">
            <v>0</v>
          </cell>
          <cell r="KL262">
            <v>0</v>
          </cell>
          <cell r="KM262">
            <v>0</v>
          </cell>
          <cell r="KN262">
            <v>0</v>
          </cell>
          <cell r="KO262">
            <v>0</v>
          </cell>
          <cell r="KP262">
            <v>0</v>
          </cell>
          <cell r="KQ262">
            <v>0</v>
          </cell>
          <cell r="KR262">
            <v>0</v>
          </cell>
          <cell r="KS262">
            <v>0</v>
          </cell>
          <cell r="KT262">
            <v>0</v>
          </cell>
          <cell r="KU262">
            <v>0</v>
          </cell>
          <cell r="KV262">
            <v>0</v>
          </cell>
          <cell r="KW262">
            <v>5</v>
          </cell>
          <cell r="KX262">
            <v>0</v>
          </cell>
          <cell r="KY262">
            <v>0</v>
          </cell>
          <cell r="KZ262">
            <v>0</v>
          </cell>
          <cell r="LA262">
            <v>0</v>
          </cell>
          <cell r="LB262">
            <v>0</v>
          </cell>
          <cell r="LC262">
            <v>0</v>
          </cell>
          <cell r="LD262">
            <v>0</v>
          </cell>
          <cell r="LE262">
            <v>0</v>
          </cell>
          <cell r="LF262">
            <v>0</v>
          </cell>
          <cell r="LG262">
            <v>0</v>
          </cell>
          <cell r="LH262">
            <v>0</v>
          </cell>
          <cell r="LI262">
            <v>0</v>
          </cell>
          <cell r="LJ262">
            <v>0</v>
          </cell>
          <cell r="LK262">
            <v>0</v>
          </cell>
          <cell r="LL262">
            <v>0</v>
          </cell>
          <cell r="LM262">
            <v>0</v>
          </cell>
          <cell r="LN262">
            <v>0</v>
          </cell>
          <cell r="LO262">
            <v>0</v>
          </cell>
          <cell r="LP262">
            <v>0</v>
          </cell>
          <cell r="LQ262">
            <v>0</v>
          </cell>
          <cell r="LR262">
            <v>0</v>
          </cell>
          <cell r="LS262">
            <v>0</v>
          </cell>
          <cell r="LT262">
            <v>0</v>
          </cell>
          <cell r="LU262">
            <v>0</v>
          </cell>
          <cell r="LV262">
            <v>0</v>
          </cell>
          <cell r="LW262">
            <v>0</v>
          </cell>
          <cell r="LX262">
            <v>0</v>
          </cell>
          <cell r="LY262">
            <v>0</v>
          </cell>
          <cell r="LZ262">
            <v>0</v>
          </cell>
          <cell r="MA262">
            <v>0</v>
          </cell>
          <cell r="MB262">
            <v>0</v>
          </cell>
          <cell r="MC262">
            <v>0</v>
          </cell>
          <cell r="MD262">
            <v>0</v>
          </cell>
          <cell r="ME262">
            <v>0</v>
          </cell>
          <cell r="MF262">
            <v>0</v>
          </cell>
          <cell r="MG262">
            <v>0</v>
          </cell>
          <cell r="MH262">
            <v>0</v>
          </cell>
          <cell r="MI262">
            <v>0</v>
          </cell>
          <cell r="MJ262">
            <v>0</v>
          </cell>
          <cell r="MK262">
            <v>0</v>
          </cell>
          <cell r="ML262">
            <v>0</v>
          </cell>
          <cell r="MM262">
            <v>0</v>
          </cell>
          <cell r="MN262">
            <v>0</v>
          </cell>
          <cell r="MO262">
            <v>0</v>
          </cell>
          <cell r="MP262">
            <v>0</v>
          </cell>
          <cell r="MQ262">
            <v>0</v>
          </cell>
          <cell r="MR262">
            <v>0</v>
          </cell>
          <cell r="MS262">
            <v>0</v>
          </cell>
          <cell r="MT262">
            <v>0</v>
          </cell>
          <cell r="MU262">
            <v>0</v>
          </cell>
          <cell r="MV262">
            <v>0</v>
          </cell>
          <cell r="MW262">
            <v>0</v>
          </cell>
          <cell r="MX262">
            <v>0</v>
          </cell>
          <cell r="MY262">
            <v>0</v>
          </cell>
          <cell r="MZ262">
            <v>0</v>
          </cell>
          <cell r="NA262">
            <v>0</v>
          </cell>
          <cell r="NB262">
            <v>0</v>
          </cell>
          <cell r="NC262">
            <v>0</v>
          </cell>
          <cell r="ND262">
            <v>0</v>
          </cell>
          <cell r="NE262">
            <v>0</v>
          </cell>
          <cell r="NF262">
            <v>0</v>
          </cell>
          <cell r="NG262">
            <v>0</v>
          </cell>
          <cell r="NH262">
            <v>0</v>
          </cell>
          <cell r="NI262">
            <v>0</v>
          </cell>
          <cell r="NJ262">
            <v>0</v>
          </cell>
          <cell r="NK262">
            <v>0</v>
          </cell>
          <cell r="NL262">
            <v>0</v>
          </cell>
          <cell r="NM262">
            <v>0</v>
          </cell>
          <cell r="NN262">
            <v>0</v>
          </cell>
          <cell r="NO262">
            <v>0</v>
          </cell>
          <cell r="NP262">
            <v>0</v>
          </cell>
          <cell r="NQ262">
            <v>0</v>
          </cell>
          <cell r="NR262">
            <v>0</v>
          </cell>
          <cell r="NS262">
            <v>0</v>
          </cell>
          <cell r="NT262">
            <v>0</v>
          </cell>
          <cell r="NU262">
            <v>0</v>
          </cell>
          <cell r="NV262">
            <v>0</v>
          </cell>
          <cell r="NW262">
            <v>0</v>
          </cell>
          <cell r="NX262">
            <v>0</v>
          </cell>
          <cell r="NY262">
            <v>0</v>
          </cell>
          <cell r="NZ262">
            <v>0</v>
          </cell>
          <cell r="OA262">
            <v>0</v>
          </cell>
          <cell r="OB262">
            <v>0</v>
          </cell>
          <cell r="OC262">
            <v>0</v>
          </cell>
          <cell r="OD262">
            <v>0</v>
          </cell>
          <cell r="OE262">
            <v>0</v>
          </cell>
          <cell r="OF262">
            <v>0</v>
          </cell>
          <cell r="OG262">
            <v>0</v>
          </cell>
          <cell r="OH262">
            <v>0</v>
          </cell>
          <cell r="OI262">
            <v>0</v>
          </cell>
          <cell r="OJ262">
            <v>0</v>
          </cell>
          <cell r="OK262">
            <v>0</v>
          </cell>
          <cell r="OL262">
            <v>0</v>
          </cell>
          <cell r="OM262">
            <v>0</v>
          </cell>
          <cell r="ON262">
            <v>0</v>
          </cell>
          <cell r="OO262">
            <v>0</v>
          </cell>
          <cell r="OP262">
            <v>0</v>
          </cell>
          <cell r="OQ262">
            <v>0</v>
          </cell>
          <cell r="OR262">
            <v>0</v>
          </cell>
          <cell r="OS262">
            <v>0</v>
          </cell>
          <cell r="OT262">
            <v>0</v>
          </cell>
          <cell r="OU262">
            <v>0</v>
          </cell>
          <cell r="OV262">
            <v>0</v>
          </cell>
          <cell r="OW262">
            <v>0</v>
          </cell>
          <cell r="OX262">
            <v>0</v>
          </cell>
          <cell r="OY262">
            <v>0</v>
          </cell>
          <cell r="OZ262">
            <v>0</v>
          </cell>
          <cell r="PA262">
            <v>0</v>
          </cell>
          <cell r="PB262">
            <v>3</v>
          </cell>
          <cell r="PC262">
            <v>0</v>
          </cell>
          <cell r="PD262">
            <v>0</v>
          </cell>
          <cell r="PE262">
            <v>0</v>
          </cell>
          <cell r="PF262">
            <v>0</v>
          </cell>
          <cell r="PG262">
            <v>0</v>
          </cell>
          <cell r="PH262">
            <v>0</v>
          </cell>
          <cell r="PI262">
            <v>0</v>
          </cell>
          <cell r="PJ262">
            <v>0</v>
          </cell>
          <cell r="PK262">
            <v>0</v>
          </cell>
          <cell r="PL262">
            <v>0</v>
          </cell>
          <cell r="PM262">
            <v>0</v>
          </cell>
          <cell r="PN262">
            <v>0</v>
          </cell>
          <cell r="PO262">
            <v>0</v>
          </cell>
          <cell r="PP262">
            <v>0</v>
          </cell>
          <cell r="PQ262">
            <v>0</v>
          </cell>
          <cell r="PR262">
            <v>0</v>
          </cell>
          <cell r="PS262">
            <v>0</v>
          </cell>
          <cell r="PT262">
            <v>0</v>
          </cell>
          <cell r="PU262">
            <v>0</v>
          </cell>
          <cell r="PV262">
            <v>0</v>
          </cell>
          <cell r="PW262">
            <v>0</v>
          </cell>
          <cell r="PX262">
            <v>0</v>
          </cell>
          <cell r="PY262">
            <v>0</v>
          </cell>
          <cell r="PZ262">
            <v>0</v>
          </cell>
          <cell r="QA262">
            <v>0</v>
          </cell>
          <cell r="QB262">
            <v>0</v>
          </cell>
          <cell r="QC262">
            <v>0</v>
          </cell>
          <cell r="QD262">
            <v>0</v>
          </cell>
          <cell r="QE262">
            <v>5</v>
          </cell>
          <cell r="QF262">
            <v>0</v>
          </cell>
          <cell r="QG262">
            <v>0</v>
          </cell>
          <cell r="QH262">
            <v>0</v>
          </cell>
          <cell r="QI262">
            <v>0</v>
          </cell>
          <cell r="QJ262">
            <v>0</v>
          </cell>
          <cell r="QK262">
            <v>0</v>
          </cell>
          <cell r="QL262">
            <v>0</v>
          </cell>
          <cell r="QM262">
            <v>0</v>
          </cell>
          <cell r="QN262">
            <v>0</v>
          </cell>
          <cell r="QO262">
            <v>0</v>
          </cell>
          <cell r="QP262">
            <v>0</v>
          </cell>
          <cell r="QQ262">
            <v>0</v>
          </cell>
          <cell r="QR262">
            <v>0</v>
          </cell>
          <cell r="QS262">
            <v>0</v>
          </cell>
          <cell r="QT262">
            <v>0</v>
          </cell>
          <cell r="QU262">
            <v>0</v>
          </cell>
          <cell r="QV262">
            <v>0</v>
          </cell>
          <cell r="QW262">
            <v>0</v>
          </cell>
          <cell r="QX262">
            <v>0</v>
          </cell>
          <cell r="QY262">
            <v>0</v>
          </cell>
          <cell r="QZ262">
            <v>0</v>
          </cell>
          <cell r="RA262">
            <v>0</v>
          </cell>
          <cell r="RB262">
            <v>0</v>
          </cell>
          <cell r="RC262">
            <v>0</v>
          </cell>
          <cell r="RD262">
            <v>0</v>
          </cell>
          <cell r="RE262">
            <v>0</v>
          </cell>
          <cell r="RF262">
            <v>0</v>
          </cell>
          <cell r="RG262">
            <v>0</v>
          </cell>
          <cell r="RH262">
            <v>0</v>
          </cell>
          <cell r="RI262">
            <v>0</v>
          </cell>
          <cell r="RJ262">
            <v>0</v>
          </cell>
          <cell r="RK262">
            <v>0</v>
          </cell>
          <cell r="RL262">
            <v>0</v>
          </cell>
          <cell r="RM262">
            <v>0</v>
          </cell>
          <cell r="RN262">
            <v>0</v>
          </cell>
          <cell r="RO262">
            <v>0</v>
          </cell>
          <cell r="RP262">
            <v>0</v>
          </cell>
          <cell r="RQ262">
            <v>0</v>
          </cell>
          <cell r="RR262">
            <v>0</v>
          </cell>
          <cell r="RS262">
            <v>0</v>
          </cell>
          <cell r="RT262">
            <v>0</v>
          </cell>
          <cell r="RU262">
            <v>0</v>
          </cell>
          <cell r="RV262">
            <v>0</v>
          </cell>
          <cell r="RW262">
            <v>0</v>
          </cell>
          <cell r="RX262">
            <v>0</v>
          </cell>
          <cell r="RY262">
            <v>0</v>
          </cell>
          <cell r="RZ262">
            <v>0</v>
          </cell>
          <cell r="SA262">
            <v>0</v>
          </cell>
          <cell r="SB262">
            <v>0</v>
          </cell>
          <cell r="SC262">
            <v>0</v>
          </cell>
          <cell r="SD262">
            <v>0</v>
          </cell>
          <cell r="SE262">
            <v>0</v>
          </cell>
          <cell r="SF262">
            <v>0</v>
          </cell>
          <cell r="SG262">
            <v>0</v>
          </cell>
          <cell r="SH262">
            <v>0</v>
          </cell>
          <cell r="SI262">
            <v>0</v>
          </cell>
          <cell r="SJ262">
            <v>0</v>
          </cell>
          <cell r="SK262">
            <v>0</v>
          </cell>
          <cell r="SL262">
            <v>0</v>
          </cell>
          <cell r="SM262">
            <v>0</v>
          </cell>
          <cell r="SN262">
            <v>0</v>
          </cell>
          <cell r="SO262">
            <v>0</v>
          </cell>
          <cell r="SP262">
            <v>3</v>
          </cell>
          <cell r="SQ262">
            <v>0</v>
          </cell>
          <cell r="SR262">
            <v>0</v>
          </cell>
          <cell r="SS262">
            <v>0</v>
          </cell>
          <cell r="ST262">
            <v>0</v>
          </cell>
          <cell r="SU262">
            <v>0</v>
          </cell>
          <cell r="SV262">
            <v>0</v>
          </cell>
          <cell r="SW262">
            <v>0</v>
          </cell>
          <cell r="SX262">
            <v>0</v>
          </cell>
          <cell r="SY262">
            <v>0</v>
          </cell>
          <cell r="SZ262">
            <v>0</v>
          </cell>
          <cell r="TA262">
            <v>0</v>
          </cell>
          <cell r="TB262">
            <v>0</v>
          </cell>
          <cell r="TC262">
            <v>0</v>
          </cell>
          <cell r="TD262">
            <v>0</v>
          </cell>
          <cell r="TE262">
            <v>0</v>
          </cell>
          <cell r="TF262">
            <v>0</v>
          </cell>
          <cell r="TG262">
            <v>0</v>
          </cell>
          <cell r="TH262">
            <v>0</v>
          </cell>
          <cell r="TI262">
            <v>0</v>
          </cell>
          <cell r="TJ262">
            <v>0</v>
          </cell>
          <cell r="TK262">
            <v>0</v>
          </cell>
          <cell r="TL262">
            <v>0</v>
          </cell>
          <cell r="TM262">
            <v>0</v>
          </cell>
          <cell r="TN262">
            <v>0</v>
          </cell>
          <cell r="TO262">
            <v>0</v>
          </cell>
          <cell r="TP262">
            <v>0</v>
          </cell>
          <cell r="TQ262">
            <v>0</v>
          </cell>
          <cell r="TR262">
            <v>0</v>
          </cell>
          <cell r="TS262">
            <v>0</v>
          </cell>
          <cell r="TT262">
            <v>0</v>
          </cell>
          <cell r="TU262">
            <v>0</v>
          </cell>
          <cell r="TV262">
            <v>0</v>
          </cell>
          <cell r="TW262">
            <v>0</v>
          </cell>
          <cell r="TX262">
            <v>0</v>
          </cell>
          <cell r="TY262">
            <v>0</v>
          </cell>
          <cell r="TZ262">
            <v>0</v>
          </cell>
          <cell r="UA262">
            <v>0</v>
          </cell>
          <cell r="UB262">
            <v>0</v>
          </cell>
          <cell r="UC262">
            <v>0</v>
          </cell>
          <cell r="UD262">
            <v>0</v>
          </cell>
          <cell r="UE262">
            <v>0</v>
          </cell>
          <cell r="UF262">
            <v>0</v>
          </cell>
          <cell r="UG262">
            <v>0</v>
          </cell>
          <cell r="UH262">
            <v>0</v>
          </cell>
          <cell r="UI262">
            <v>0</v>
          </cell>
          <cell r="UJ262">
            <v>0</v>
          </cell>
          <cell r="UK262">
            <v>0</v>
          </cell>
          <cell r="UL262">
            <v>0</v>
          </cell>
          <cell r="UM262">
            <v>0</v>
          </cell>
          <cell r="UN262">
            <v>0</v>
          </cell>
          <cell r="UO262"/>
          <cell r="UP262">
            <v>0</v>
          </cell>
          <cell r="UQ262">
            <v>0</v>
          </cell>
          <cell r="UR262">
            <v>0</v>
          </cell>
          <cell r="US262">
            <v>0</v>
          </cell>
          <cell r="UT262">
            <v>0</v>
          </cell>
          <cell r="UU262">
            <v>0</v>
          </cell>
          <cell r="UV262">
            <v>0</v>
          </cell>
          <cell r="UW262">
            <v>0</v>
          </cell>
          <cell r="UX262">
            <v>0</v>
          </cell>
          <cell r="UY262">
            <v>0</v>
          </cell>
          <cell r="UZ262">
            <v>0</v>
          </cell>
          <cell r="VA262">
            <v>0</v>
          </cell>
          <cell r="VB262">
            <v>0</v>
          </cell>
          <cell r="VC262">
            <v>0</v>
          </cell>
          <cell r="VD262">
            <v>0</v>
          </cell>
          <cell r="VE262">
            <v>0</v>
          </cell>
          <cell r="VF262">
            <v>0</v>
          </cell>
          <cell r="VG262">
            <v>0</v>
          </cell>
          <cell r="VH262">
            <v>0</v>
          </cell>
          <cell r="VI262">
            <v>0</v>
          </cell>
          <cell r="VJ262">
            <v>0</v>
          </cell>
          <cell r="VK262">
            <v>0</v>
          </cell>
          <cell r="VL262">
            <v>0</v>
          </cell>
          <cell r="VM262">
            <v>0</v>
          </cell>
          <cell r="VN262">
            <v>0</v>
          </cell>
          <cell r="VO262">
            <v>0</v>
          </cell>
          <cell r="VP262">
            <v>0</v>
          </cell>
          <cell r="VQ262">
            <v>0</v>
          </cell>
          <cell r="VR262">
            <v>0</v>
          </cell>
          <cell r="VS262">
            <v>0</v>
          </cell>
          <cell r="VT262">
            <v>0</v>
          </cell>
          <cell r="VU262">
            <v>0</v>
          </cell>
          <cell r="VV262">
            <v>0</v>
          </cell>
          <cell r="VW262">
            <v>0</v>
          </cell>
          <cell r="VX262">
            <v>0</v>
          </cell>
          <cell r="VY262">
            <v>0</v>
          </cell>
          <cell r="VZ262">
            <v>0</v>
          </cell>
          <cell r="WA262">
            <v>0</v>
          </cell>
          <cell r="WB262">
            <v>0</v>
          </cell>
          <cell r="WC262">
            <v>0</v>
          </cell>
          <cell r="WD262">
            <v>0</v>
          </cell>
          <cell r="WE262">
            <v>0</v>
          </cell>
          <cell r="WF262">
            <v>0</v>
          </cell>
          <cell r="WG262">
            <v>0</v>
          </cell>
          <cell r="WH262">
            <v>0</v>
          </cell>
          <cell r="WI262">
            <v>0</v>
          </cell>
          <cell r="WJ262">
            <v>0</v>
          </cell>
          <cell r="WK262">
            <v>0</v>
          </cell>
          <cell r="WL262">
            <v>0</v>
          </cell>
          <cell r="WM262">
            <v>0</v>
          </cell>
          <cell r="WN262">
            <v>0</v>
          </cell>
          <cell r="WO262">
            <v>0</v>
          </cell>
          <cell r="WP262">
            <v>0</v>
          </cell>
          <cell r="WQ262">
            <v>0</v>
          </cell>
          <cell r="WR262">
            <v>0</v>
          </cell>
          <cell r="WS262">
            <v>0</v>
          </cell>
          <cell r="WT262">
            <v>0</v>
          </cell>
          <cell r="WU262">
            <v>0</v>
          </cell>
          <cell r="WV262">
            <v>0</v>
          </cell>
          <cell r="WW262">
            <v>0</v>
          </cell>
          <cell r="WX262">
            <v>0</v>
          </cell>
          <cell r="WY262">
            <v>0</v>
          </cell>
          <cell r="WZ262">
            <v>0</v>
          </cell>
          <cell r="XA262">
            <v>0</v>
          </cell>
          <cell r="XB262">
            <v>0</v>
          </cell>
          <cell r="XC262">
            <v>0</v>
          </cell>
          <cell r="XD262">
            <v>0</v>
          </cell>
          <cell r="XE262">
            <v>0</v>
          </cell>
          <cell r="XF262">
            <v>0</v>
          </cell>
          <cell r="XG262">
            <v>0</v>
          </cell>
          <cell r="XH262">
            <v>0</v>
          </cell>
          <cell r="XI262">
            <v>0</v>
          </cell>
          <cell r="XJ262">
            <v>0</v>
          </cell>
          <cell r="XK262">
            <v>0</v>
          </cell>
          <cell r="XL262">
            <v>0</v>
          </cell>
          <cell r="XM262">
            <v>0</v>
          </cell>
          <cell r="XN262">
            <v>0</v>
          </cell>
          <cell r="XO262">
            <v>0</v>
          </cell>
          <cell r="XP262">
            <v>0</v>
          </cell>
          <cell r="XQ262">
            <v>0</v>
          </cell>
          <cell r="XR262">
            <v>0</v>
          </cell>
          <cell r="XS262">
            <v>0</v>
          </cell>
          <cell r="XT262">
            <v>0</v>
          </cell>
          <cell r="XU262">
            <v>0</v>
          </cell>
          <cell r="XV262"/>
        </row>
        <row r="263">
          <cell r="E263">
            <v>0</v>
          </cell>
          <cell r="F263">
            <v>3</v>
          </cell>
          <cell r="G263">
            <v>0</v>
          </cell>
          <cell r="H263">
            <v>0</v>
          </cell>
          <cell r="I263">
            <v>5</v>
          </cell>
          <cell r="J263">
            <v>0</v>
          </cell>
          <cell r="K263">
            <v>0</v>
          </cell>
          <cell r="L263">
            <v>0</v>
          </cell>
          <cell r="M263">
            <v>0</v>
          </cell>
          <cell r="N263">
            <v>0</v>
          </cell>
          <cell r="O263">
            <v>0</v>
          </cell>
          <cell r="P263">
            <v>0</v>
          </cell>
          <cell r="Q263">
            <v>3</v>
          </cell>
          <cell r="R263">
            <v>0</v>
          </cell>
          <cell r="S263">
            <v>5</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3</v>
          </cell>
          <cell r="AM263">
            <v>0</v>
          </cell>
          <cell r="AN263">
            <v>0</v>
          </cell>
          <cell r="AO263">
            <v>0</v>
          </cell>
          <cell r="AP263">
            <v>0</v>
          </cell>
          <cell r="AQ263">
            <v>0</v>
          </cell>
          <cell r="AR263">
            <v>0</v>
          </cell>
          <cell r="AS263">
            <v>3</v>
          </cell>
          <cell r="AT263">
            <v>3</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3</v>
          </cell>
          <cell r="BN263">
            <v>3</v>
          </cell>
          <cell r="BO263">
            <v>5</v>
          </cell>
          <cell r="BP263">
            <v>0</v>
          </cell>
          <cell r="BQ263">
            <v>0</v>
          </cell>
          <cell r="BR263">
            <v>3</v>
          </cell>
          <cell r="BS263">
            <v>5</v>
          </cell>
          <cell r="BT263">
            <v>0</v>
          </cell>
          <cell r="BU263">
            <v>0</v>
          </cell>
          <cell r="BV263">
            <v>0</v>
          </cell>
          <cell r="BW263">
            <v>3</v>
          </cell>
          <cell r="BX263">
            <v>3</v>
          </cell>
          <cell r="BY263">
            <v>0</v>
          </cell>
          <cell r="BZ263">
            <v>5</v>
          </cell>
          <cell r="CA263">
            <v>0</v>
          </cell>
          <cell r="CB263">
            <v>0</v>
          </cell>
          <cell r="CC263">
            <v>3</v>
          </cell>
          <cell r="CD263">
            <v>0</v>
          </cell>
          <cell r="CE263">
            <v>0</v>
          </cell>
          <cell r="CF263">
            <v>3</v>
          </cell>
          <cell r="CG263">
            <v>5</v>
          </cell>
          <cell r="CH263">
            <v>5</v>
          </cell>
          <cell r="CI263">
            <v>0</v>
          </cell>
          <cell r="CJ263">
            <v>0</v>
          </cell>
          <cell r="CK263">
            <v>0</v>
          </cell>
          <cell r="CL263">
            <v>0</v>
          </cell>
          <cell r="CM263">
            <v>0</v>
          </cell>
          <cell r="CN263">
            <v>0</v>
          </cell>
          <cell r="CO263">
            <v>5</v>
          </cell>
          <cell r="CP263">
            <v>3</v>
          </cell>
          <cell r="CQ263">
            <v>0</v>
          </cell>
          <cell r="CR263">
            <v>0</v>
          </cell>
          <cell r="CS263">
            <v>0</v>
          </cell>
          <cell r="CT263">
            <v>5</v>
          </cell>
          <cell r="CU263">
            <v>0</v>
          </cell>
          <cell r="CV263">
            <v>5</v>
          </cell>
          <cell r="CW263">
            <v>0</v>
          </cell>
          <cell r="CX263">
            <v>0</v>
          </cell>
          <cell r="CY263">
            <v>0</v>
          </cell>
          <cell r="CZ263">
            <v>0</v>
          </cell>
          <cell r="DA263">
            <v>5</v>
          </cell>
          <cell r="DB263">
            <v>0</v>
          </cell>
          <cell r="DC263">
            <v>0</v>
          </cell>
          <cell r="DD263">
            <v>0</v>
          </cell>
          <cell r="DE263">
            <v>0</v>
          </cell>
          <cell r="DF263">
            <v>0</v>
          </cell>
          <cell r="DG263">
            <v>5</v>
          </cell>
          <cell r="DH263">
            <v>0</v>
          </cell>
          <cell r="DI263">
            <v>0</v>
          </cell>
          <cell r="DJ263">
            <v>3</v>
          </cell>
          <cell r="DK263">
            <v>5</v>
          </cell>
          <cell r="DL263">
            <v>3</v>
          </cell>
          <cell r="DM263">
            <v>5</v>
          </cell>
          <cell r="DN263">
            <v>0</v>
          </cell>
          <cell r="DO263">
            <v>0</v>
          </cell>
          <cell r="DP263">
            <v>0</v>
          </cell>
          <cell r="DQ263">
            <v>0</v>
          </cell>
          <cell r="DR263">
            <v>0</v>
          </cell>
          <cell r="DS263">
            <v>3</v>
          </cell>
          <cell r="DT263">
            <v>0</v>
          </cell>
          <cell r="DU263">
            <v>5</v>
          </cell>
          <cell r="DV263">
            <v>0</v>
          </cell>
          <cell r="DW263">
            <v>5</v>
          </cell>
          <cell r="DX263">
            <v>5</v>
          </cell>
          <cell r="DY263">
            <v>0</v>
          </cell>
          <cell r="DZ263">
            <v>0</v>
          </cell>
          <cell r="EA263">
            <v>5</v>
          </cell>
          <cell r="EB263">
            <v>0</v>
          </cell>
          <cell r="EC263">
            <v>3</v>
          </cell>
          <cell r="ED263">
            <v>5</v>
          </cell>
          <cell r="EE263">
            <v>5</v>
          </cell>
          <cell r="EF263">
            <v>0</v>
          </cell>
          <cell r="EG263">
            <v>0</v>
          </cell>
          <cell r="EH263">
            <v>0</v>
          </cell>
          <cell r="EI263">
            <v>0</v>
          </cell>
          <cell r="EJ263">
            <v>0</v>
          </cell>
          <cell r="EK263">
            <v>0</v>
          </cell>
          <cell r="EL263">
            <v>5</v>
          </cell>
          <cell r="EM263">
            <v>0</v>
          </cell>
          <cell r="EN263">
            <v>0</v>
          </cell>
          <cell r="EO263">
            <v>0</v>
          </cell>
          <cell r="EP263">
            <v>0</v>
          </cell>
          <cell r="EQ263">
            <v>5</v>
          </cell>
          <cell r="ER263">
            <v>0</v>
          </cell>
          <cell r="ES263">
            <v>0</v>
          </cell>
          <cell r="ET263">
            <v>0</v>
          </cell>
          <cell r="EU263">
            <v>5</v>
          </cell>
          <cell r="EV263">
            <v>0</v>
          </cell>
          <cell r="EW263">
            <v>0</v>
          </cell>
          <cell r="EX263">
            <v>0</v>
          </cell>
          <cell r="EY263">
            <v>3</v>
          </cell>
          <cell r="EZ263">
            <v>0</v>
          </cell>
          <cell r="FA263">
            <v>0</v>
          </cell>
          <cell r="FB263">
            <v>0</v>
          </cell>
          <cell r="FC263">
            <v>0</v>
          </cell>
          <cell r="FD263">
            <v>0</v>
          </cell>
          <cell r="FE263">
            <v>5</v>
          </cell>
          <cell r="FF263">
            <v>0</v>
          </cell>
          <cell r="FG263">
            <v>0</v>
          </cell>
          <cell r="FH263">
            <v>0</v>
          </cell>
          <cell r="FI263">
            <v>0</v>
          </cell>
          <cell r="FJ263">
            <v>0</v>
          </cell>
          <cell r="FK263">
            <v>0</v>
          </cell>
          <cell r="FL263">
            <v>0</v>
          </cell>
          <cell r="FM263">
            <v>0</v>
          </cell>
          <cell r="FN263">
            <v>0</v>
          </cell>
          <cell r="FO263">
            <v>0</v>
          </cell>
          <cell r="FP263">
            <v>0</v>
          </cell>
          <cell r="FQ263">
            <v>0</v>
          </cell>
          <cell r="FR263">
            <v>0</v>
          </cell>
          <cell r="FS263">
            <v>0</v>
          </cell>
          <cell r="FT263">
            <v>0</v>
          </cell>
          <cell r="FU263">
            <v>0</v>
          </cell>
          <cell r="FV263">
            <v>0</v>
          </cell>
          <cell r="FW263">
            <v>0</v>
          </cell>
          <cell r="FX263">
            <v>0</v>
          </cell>
          <cell r="FY263">
            <v>0</v>
          </cell>
          <cell r="FZ263">
            <v>0</v>
          </cell>
          <cell r="GA263">
            <v>0</v>
          </cell>
          <cell r="GB263">
            <v>0</v>
          </cell>
          <cell r="GC263">
            <v>0</v>
          </cell>
          <cell r="GD263">
            <v>0</v>
          </cell>
          <cell r="GE263">
            <v>0</v>
          </cell>
          <cell r="GF263">
            <v>0</v>
          </cell>
          <cell r="GG263">
            <v>0</v>
          </cell>
          <cell r="GH263">
            <v>0</v>
          </cell>
          <cell r="GI263">
            <v>0</v>
          </cell>
          <cell r="GJ263">
            <v>5</v>
          </cell>
          <cell r="GK263">
            <v>0</v>
          </cell>
          <cell r="GL263">
            <v>0</v>
          </cell>
          <cell r="GM263">
            <v>0</v>
          </cell>
          <cell r="GN263">
            <v>0</v>
          </cell>
          <cell r="GO263">
            <v>0</v>
          </cell>
          <cell r="GP263">
            <v>0</v>
          </cell>
          <cell r="GQ263">
            <v>0</v>
          </cell>
          <cell r="GR263">
            <v>0</v>
          </cell>
          <cell r="GS263">
            <v>3</v>
          </cell>
          <cell r="GT263">
            <v>0</v>
          </cell>
          <cell r="GU263">
            <v>0</v>
          </cell>
          <cell r="GV263">
            <v>0</v>
          </cell>
          <cell r="GW263">
            <v>0</v>
          </cell>
          <cell r="GX263">
            <v>5</v>
          </cell>
          <cell r="GY263">
            <v>5</v>
          </cell>
          <cell r="GZ263">
            <v>0</v>
          </cell>
          <cell r="HA263">
            <v>0</v>
          </cell>
          <cell r="HB263">
            <v>0</v>
          </cell>
          <cell r="HC263">
            <v>0</v>
          </cell>
          <cell r="HD263">
            <v>0</v>
          </cell>
          <cell r="HE263">
            <v>0</v>
          </cell>
          <cell r="HF263">
            <v>3</v>
          </cell>
          <cell r="HG263">
            <v>0</v>
          </cell>
          <cell r="HH263">
            <v>0</v>
          </cell>
          <cell r="HI263">
            <v>0</v>
          </cell>
          <cell r="HJ263">
            <v>0</v>
          </cell>
          <cell r="HK263">
            <v>0</v>
          </cell>
          <cell r="HL263">
            <v>0</v>
          </cell>
          <cell r="HM263">
            <v>0</v>
          </cell>
          <cell r="HN263">
            <v>0</v>
          </cell>
          <cell r="HO263">
            <v>0</v>
          </cell>
          <cell r="HP263">
            <v>0</v>
          </cell>
          <cell r="HQ263">
            <v>0</v>
          </cell>
          <cell r="HR263">
            <v>0</v>
          </cell>
          <cell r="HS263">
            <v>0</v>
          </cell>
          <cell r="HT263">
            <v>0</v>
          </cell>
          <cell r="HU263">
            <v>0</v>
          </cell>
          <cell r="HV263">
            <v>0</v>
          </cell>
          <cell r="HW263">
            <v>0</v>
          </cell>
          <cell r="HX263">
            <v>0</v>
          </cell>
          <cell r="HY263">
            <v>0</v>
          </cell>
          <cell r="HZ263">
            <v>3</v>
          </cell>
          <cell r="IA263">
            <v>0</v>
          </cell>
          <cell r="IB263">
            <v>0</v>
          </cell>
          <cell r="IC263">
            <v>0</v>
          </cell>
          <cell r="ID263">
            <v>0</v>
          </cell>
          <cell r="IE263">
            <v>0</v>
          </cell>
          <cell r="IF263">
            <v>0</v>
          </cell>
          <cell r="IG263">
            <v>0</v>
          </cell>
          <cell r="IH263">
            <v>0</v>
          </cell>
          <cell r="II263">
            <v>0</v>
          </cell>
          <cell r="IJ263">
            <v>0</v>
          </cell>
          <cell r="IK263">
            <v>0</v>
          </cell>
          <cell r="IL263">
            <v>0</v>
          </cell>
          <cell r="IM263">
            <v>0</v>
          </cell>
          <cell r="IN263">
            <v>0</v>
          </cell>
          <cell r="IO263">
            <v>0</v>
          </cell>
          <cell r="IP263">
            <v>0</v>
          </cell>
          <cell r="IQ263">
            <v>0</v>
          </cell>
          <cell r="IR263">
            <v>0</v>
          </cell>
          <cell r="IS263">
            <v>0</v>
          </cell>
          <cell r="IT263">
            <v>0</v>
          </cell>
          <cell r="IU263">
            <v>0</v>
          </cell>
          <cell r="IV263">
            <v>0</v>
          </cell>
          <cell r="IW263">
            <v>0</v>
          </cell>
          <cell r="IX263">
            <v>0</v>
          </cell>
          <cell r="IY263">
            <v>0</v>
          </cell>
          <cell r="IZ263">
            <v>0</v>
          </cell>
          <cell r="JA263">
            <v>0</v>
          </cell>
          <cell r="JB263">
            <v>0</v>
          </cell>
          <cell r="JC263">
            <v>3</v>
          </cell>
          <cell r="JD263">
            <v>3</v>
          </cell>
          <cell r="JE263">
            <v>0</v>
          </cell>
          <cell r="JF263">
            <v>0</v>
          </cell>
          <cell r="JG263">
            <v>0</v>
          </cell>
          <cell r="JH263">
            <v>0</v>
          </cell>
          <cell r="JI263">
            <v>0</v>
          </cell>
          <cell r="JJ263">
            <v>0</v>
          </cell>
          <cell r="JK263">
            <v>0</v>
          </cell>
          <cell r="JL263">
            <v>0</v>
          </cell>
          <cell r="JM263">
            <v>3</v>
          </cell>
          <cell r="JN263">
            <v>0</v>
          </cell>
          <cell r="JO263">
            <v>0</v>
          </cell>
          <cell r="JP263">
            <v>0</v>
          </cell>
          <cell r="JQ263">
            <v>3</v>
          </cell>
          <cell r="JR263">
            <v>0</v>
          </cell>
          <cell r="JS263">
            <v>0</v>
          </cell>
          <cell r="JT263">
            <v>0</v>
          </cell>
          <cell r="JU263">
            <v>0</v>
          </cell>
          <cell r="JV263">
            <v>0</v>
          </cell>
          <cell r="JW263">
            <v>0</v>
          </cell>
          <cell r="JX263">
            <v>0</v>
          </cell>
          <cell r="JY263">
            <v>0</v>
          </cell>
          <cell r="JZ263">
            <v>0</v>
          </cell>
          <cell r="KA263">
            <v>0</v>
          </cell>
          <cell r="KB263">
            <v>0</v>
          </cell>
          <cell r="KC263">
            <v>0</v>
          </cell>
          <cell r="KD263">
            <v>0</v>
          </cell>
          <cell r="KE263">
            <v>3</v>
          </cell>
          <cell r="KF263">
            <v>0</v>
          </cell>
          <cell r="KG263">
            <v>3</v>
          </cell>
          <cell r="KH263">
            <v>0</v>
          </cell>
          <cell r="KI263">
            <v>0</v>
          </cell>
          <cell r="KJ263">
            <v>0</v>
          </cell>
          <cell r="KK263">
            <v>0</v>
          </cell>
          <cell r="KL263">
            <v>0</v>
          </cell>
          <cell r="KM263">
            <v>5</v>
          </cell>
          <cell r="KN263">
            <v>0</v>
          </cell>
          <cell r="KO263">
            <v>0</v>
          </cell>
          <cell r="KP263">
            <v>0</v>
          </cell>
          <cell r="KQ263">
            <v>0</v>
          </cell>
          <cell r="KR263">
            <v>0</v>
          </cell>
          <cell r="KS263">
            <v>5</v>
          </cell>
          <cell r="KT263">
            <v>0</v>
          </cell>
          <cell r="KU263">
            <v>0</v>
          </cell>
          <cell r="KV263">
            <v>0</v>
          </cell>
          <cell r="KW263">
            <v>3</v>
          </cell>
          <cell r="KX263">
            <v>0</v>
          </cell>
          <cell r="KY263">
            <v>3</v>
          </cell>
          <cell r="KZ263">
            <v>5</v>
          </cell>
          <cell r="LA263">
            <v>0</v>
          </cell>
          <cell r="LB263">
            <v>0</v>
          </cell>
          <cell r="LC263">
            <v>3</v>
          </cell>
          <cell r="LD263">
            <v>0</v>
          </cell>
          <cell r="LE263">
            <v>3</v>
          </cell>
          <cell r="LF263">
            <v>0</v>
          </cell>
          <cell r="LG263">
            <v>3</v>
          </cell>
          <cell r="LH263">
            <v>5</v>
          </cell>
          <cell r="LI263">
            <v>0</v>
          </cell>
          <cell r="LJ263">
            <v>0</v>
          </cell>
          <cell r="LK263">
            <v>0</v>
          </cell>
          <cell r="LL263">
            <v>3</v>
          </cell>
          <cell r="LM263">
            <v>3</v>
          </cell>
          <cell r="LN263">
            <v>3</v>
          </cell>
          <cell r="LO263">
            <v>0</v>
          </cell>
          <cell r="LP263">
            <v>3</v>
          </cell>
          <cell r="LQ263">
            <v>5</v>
          </cell>
          <cell r="LR263">
            <v>5</v>
          </cell>
          <cell r="LS263">
            <v>0</v>
          </cell>
          <cell r="LT263">
            <v>0</v>
          </cell>
          <cell r="LU263">
            <v>3</v>
          </cell>
          <cell r="LV263">
            <v>5</v>
          </cell>
          <cell r="LW263">
            <v>5</v>
          </cell>
          <cell r="LX263">
            <v>0</v>
          </cell>
          <cell r="LY263">
            <v>0</v>
          </cell>
          <cell r="LZ263">
            <v>0</v>
          </cell>
          <cell r="MA263">
            <v>0</v>
          </cell>
          <cell r="MB263">
            <v>5</v>
          </cell>
          <cell r="MC263">
            <v>3</v>
          </cell>
          <cell r="MD263">
            <v>0</v>
          </cell>
          <cell r="ME263">
            <v>0</v>
          </cell>
          <cell r="MF263">
            <v>0</v>
          </cell>
          <cell r="MG263">
            <v>0</v>
          </cell>
          <cell r="MH263">
            <v>0</v>
          </cell>
          <cell r="MI263">
            <v>0</v>
          </cell>
          <cell r="MJ263">
            <v>5</v>
          </cell>
          <cell r="MK263">
            <v>3</v>
          </cell>
          <cell r="ML263">
            <v>0</v>
          </cell>
          <cell r="MM263">
            <v>0</v>
          </cell>
          <cell r="MN263">
            <v>3</v>
          </cell>
          <cell r="MO263">
            <v>0</v>
          </cell>
          <cell r="MP263">
            <v>5</v>
          </cell>
          <cell r="MQ263">
            <v>0</v>
          </cell>
          <cell r="MR263">
            <v>0</v>
          </cell>
          <cell r="MS263">
            <v>0</v>
          </cell>
          <cell r="MT263">
            <v>0</v>
          </cell>
          <cell r="MU263">
            <v>5</v>
          </cell>
          <cell r="MV263">
            <v>3</v>
          </cell>
          <cell r="MW263">
            <v>0</v>
          </cell>
          <cell r="MX263">
            <v>0</v>
          </cell>
          <cell r="MY263">
            <v>0</v>
          </cell>
          <cell r="MZ263">
            <v>0</v>
          </cell>
          <cell r="NA263">
            <v>0</v>
          </cell>
          <cell r="NB263">
            <v>3</v>
          </cell>
          <cell r="NC263">
            <v>0</v>
          </cell>
          <cell r="ND263">
            <v>0</v>
          </cell>
          <cell r="NE263">
            <v>0</v>
          </cell>
          <cell r="NF263">
            <v>0</v>
          </cell>
          <cell r="NG263">
            <v>5</v>
          </cell>
          <cell r="NH263">
            <v>0</v>
          </cell>
          <cell r="NI263">
            <v>0</v>
          </cell>
          <cell r="NJ263">
            <v>0</v>
          </cell>
          <cell r="NK263">
            <v>0</v>
          </cell>
          <cell r="NL263">
            <v>5</v>
          </cell>
          <cell r="NM263">
            <v>0</v>
          </cell>
          <cell r="NN263">
            <v>3</v>
          </cell>
          <cell r="NO263">
            <v>5</v>
          </cell>
          <cell r="NP263">
            <v>0</v>
          </cell>
          <cell r="NQ263">
            <v>0</v>
          </cell>
          <cell r="NR263">
            <v>0</v>
          </cell>
          <cell r="NS263">
            <v>0</v>
          </cell>
          <cell r="NT263">
            <v>0</v>
          </cell>
          <cell r="NU263">
            <v>0</v>
          </cell>
          <cell r="NV263">
            <v>0</v>
          </cell>
          <cell r="NW263">
            <v>5</v>
          </cell>
          <cell r="NX263">
            <v>0</v>
          </cell>
          <cell r="NY263">
            <v>5</v>
          </cell>
          <cell r="NZ263">
            <v>0</v>
          </cell>
          <cell r="OA263">
            <v>0</v>
          </cell>
          <cell r="OB263">
            <v>0</v>
          </cell>
          <cell r="OC263">
            <v>0</v>
          </cell>
          <cell r="OD263">
            <v>0</v>
          </cell>
          <cell r="OE263">
            <v>0</v>
          </cell>
          <cell r="OF263">
            <v>0</v>
          </cell>
          <cell r="OG263">
            <v>0</v>
          </cell>
          <cell r="OH263">
            <v>0</v>
          </cell>
          <cell r="OI263">
            <v>0</v>
          </cell>
          <cell r="OJ263">
            <v>3</v>
          </cell>
          <cell r="OK263">
            <v>0</v>
          </cell>
          <cell r="OL263">
            <v>5</v>
          </cell>
          <cell r="OM263">
            <v>0</v>
          </cell>
          <cell r="ON263">
            <v>0</v>
          </cell>
          <cell r="OO263">
            <v>0</v>
          </cell>
          <cell r="OP263">
            <v>0</v>
          </cell>
          <cell r="OQ263">
            <v>5</v>
          </cell>
          <cell r="OR263">
            <v>0</v>
          </cell>
          <cell r="OS263">
            <v>0</v>
          </cell>
          <cell r="OT263">
            <v>0</v>
          </cell>
          <cell r="OU263">
            <v>3</v>
          </cell>
          <cell r="OV263">
            <v>5</v>
          </cell>
          <cell r="OW263">
            <v>5</v>
          </cell>
          <cell r="OX263">
            <v>5</v>
          </cell>
          <cell r="OY263">
            <v>3</v>
          </cell>
          <cell r="OZ263">
            <v>3</v>
          </cell>
          <cell r="PA263">
            <v>0</v>
          </cell>
          <cell r="PB263">
            <v>0</v>
          </cell>
          <cell r="PC263">
            <v>0</v>
          </cell>
          <cell r="PD263">
            <v>0</v>
          </cell>
          <cell r="PE263">
            <v>0</v>
          </cell>
          <cell r="PF263">
            <v>0</v>
          </cell>
          <cell r="PG263">
            <v>0</v>
          </cell>
          <cell r="PH263">
            <v>0</v>
          </cell>
          <cell r="PI263">
            <v>0</v>
          </cell>
          <cell r="PJ263">
            <v>0</v>
          </cell>
          <cell r="PK263">
            <v>0</v>
          </cell>
          <cell r="PL263">
            <v>0</v>
          </cell>
          <cell r="PM263">
            <v>0</v>
          </cell>
          <cell r="PN263">
            <v>0</v>
          </cell>
          <cell r="PO263">
            <v>0</v>
          </cell>
          <cell r="PP263">
            <v>0</v>
          </cell>
          <cell r="PQ263">
            <v>0</v>
          </cell>
          <cell r="PR263">
            <v>0</v>
          </cell>
          <cell r="PS263">
            <v>0</v>
          </cell>
          <cell r="PT263">
            <v>0</v>
          </cell>
          <cell r="PU263">
            <v>0</v>
          </cell>
          <cell r="PV263">
            <v>0</v>
          </cell>
          <cell r="PW263">
            <v>0</v>
          </cell>
          <cell r="PX263">
            <v>0</v>
          </cell>
          <cell r="PY263">
            <v>0</v>
          </cell>
          <cell r="PZ263">
            <v>0</v>
          </cell>
          <cell r="QA263">
            <v>0</v>
          </cell>
          <cell r="QB263">
            <v>0</v>
          </cell>
          <cell r="QC263">
            <v>0</v>
          </cell>
          <cell r="QD263">
            <v>5</v>
          </cell>
          <cell r="QE263">
            <v>0</v>
          </cell>
          <cell r="QF263">
            <v>0</v>
          </cell>
          <cell r="QG263">
            <v>0</v>
          </cell>
          <cell r="QH263">
            <v>0</v>
          </cell>
          <cell r="QI263">
            <v>0</v>
          </cell>
          <cell r="QJ263">
            <v>0</v>
          </cell>
          <cell r="QK263">
            <v>0</v>
          </cell>
          <cell r="QL263">
            <v>0</v>
          </cell>
          <cell r="QM263">
            <v>0</v>
          </cell>
          <cell r="QN263">
            <v>0</v>
          </cell>
          <cell r="QO263">
            <v>0</v>
          </cell>
          <cell r="QP263">
            <v>0</v>
          </cell>
          <cell r="QQ263">
            <v>0</v>
          </cell>
          <cell r="QR263">
            <v>0</v>
          </cell>
          <cell r="QS263">
            <v>0</v>
          </cell>
          <cell r="QT263">
            <v>5</v>
          </cell>
          <cell r="QU263">
            <v>0</v>
          </cell>
          <cell r="QV263">
            <v>0</v>
          </cell>
          <cell r="QW263">
            <v>0</v>
          </cell>
          <cell r="QX263">
            <v>0</v>
          </cell>
          <cell r="QY263">
            <v>0</v>
          </cell>
          <cell r="QZ263">
            <v>0</v>
          </cell>
          <cell r="RA263">
            <v>0</v>
          </cell>
          <cell r="RB263">
            <v>0</v>
          </cell>
          <cell r="RC263">
            <v>0</v>
          </cell>
          <cell r="RD263">
            <v>0</v>
          </cell>
          <cell r="RE263">
            <v>0</v>
          </cell>
          <cell r="RF263">
            <v>5</v>
          </cell>
          <cell r="RG263">
            <v>0</v>
          </cell>
          <cell r="RH263">
            <v>0</v>
          </cell>
          <cell r="RI263">
            <v>0</v>
          </cell>
          <cell r="RJ263">
            <v>0</v>
          </cell>
          <cell r="RK263">
            <v>0</v>
          </cell>
          <cell r="RL263">
            <v>0</v>
          </cell>
          <cell r="RM263">
            <v>0</v>
          </cell>
          <cell r="RN263">
            <v>0</v>
          </cell>
          <cell r="RO263">
            <v>0</v>
          </cell>
          <cell r="RP263">
            <v>0</v>
          </cell>
          <cell r="RQ263">
            <v>5</v>
          </cell>
          <cell r="RR263">
            <v>5</v>
          </cell>
          <cell r="RS263">
            <v>0</v>
          </cell>
          <cell r="RT263">
            <v>5</v>
          </cell>
          <cell r="RU263">
            <v>0</v>
          </cell>
          <cell r="RV263">
            <v>0</v>
          </cell>
          <cell r="RW263">
            <v>3</v>
          </cell>
          <cell r="RX263">
            <v>3</v>
          </cell>
          <cell r="RY263">
            <v>0</v>
          </cell>
          <cell r="RZ263">
            <v>0</v>
          </cell>
          <cell r="SA263">
            <v>0</v>
          </cell>
          <cell r="SB263">
            <v>0</v>
          </cell>
          <cell r="SC263">
            <v>5</v>
          </cell>
          <cell r="SD263">
            <v>3</v>
          </cell>
          <cell r="SE263">
            <v>5</v>
          </cell>
          <cell r="SF263">
            <v>5</v>
          </cell>
          <cell r="SG263">
            <v>3</v>
          </cell>
          <cell r="SH263">
            <v>0</v>
          </cell>
          <cell r="SI263">
            <v>0</v>
          </cell>
          <cell r="SJ263">
            <v>0</v>
          </cell>
          <cell r="SK263">
            <v>0</v>
          </cell>
          <cell r="SL263">
            <v>3</v>
          </cell>
          <cell r="SM263">
            <v>0</v>
          </cell>
          <cell r="SN263">
            <v>0</v>
          </cell>
          <cell r="SO263">
            <v>0</v>
          </cell>
          <cell r="SP263">
            <v>0</v>
          </cell>
          <cell r="SQ263">
            <v>5</v>
          </cell>
          <cell r="SR263">
            <v>0</v>
          </cell>
          <cell r="SS263">
            <v>0</v>
          </cell>
          <cell r="ST263">
            <v>0</v>
          </cell>
          <cell r="SU263">
            <v>0</v>
          </cell>
          <cell r="SV263">
            <v>0</v>
          </cell>
          <cell r="SW263">
            <v>0</v>
          </cell>
          <cell r="SX263">
            <v>0</v>
          </cell>
          <cell r="SY263">
            <v>0</v>
          </cell>
          <cell r="SZ263">
            <v>0</v>
          </cell>
          <cell r="TA263">
            <v>0</v>
          </cell>
          <cell r="TB263">
            <v>0</v>
          </cell>
          <cell r="TC263">
            <v>0</v>
          </cell>
          <cell r="TD263">
            <v>0</v>
          </cell>
          <cell r="TE263">
            <v>0</v>
          </cell>
          <cell r="TF263">
            <v>0</v>
          </cell>
          <cell r="TG263">
            <v>0</v>
          </cell>
          <cell r="TH263">
            <v>0</v>
          </cell>
          <cell r="TI263">
            <v>0</v>
          </cell>
          <cell r="TJ263">
            <v>5</v>
          </cell>
          <cell r="TK263">
            <v>3</v>
          </cell>
          <cell r="TL263">
            <v>0</v>
          </cell>
          <cell r="TM263">
            <v>0</v>
          </cell>
          <cell r="TN263">
            <v>3</v>
          </cell>
          <cell r="TO263">
            <v>0</v>
          </cell>
          <cell r="TP263">
            <v>0</v>
          </cell>
          <cell r="TQ263">
            <v>0</v>
          </cell>
          <cell r="TR263">
            <v>0</v>
          </cell>
          <cell r="TS263">
            <v>0</v>
          </cell>
          <cell r="TT263">
            <v>0</v>
          </cell>
          <cell r="TU263">
            <v>5</v>
          </cell>
          <cell r="TV263">
            <v>0</v>
          </cell>
          <cell r="TW263">
            <v>0</v>
          </cell>
          <cell r="TX263">
            <v>0</v>
          </cell>
          <cell r="TY263">
            <v>0</v>
          </cell>
          <cell r="TZ263">
            <v>0</v>
          </cell>
          <cell r="UA263">
            <v>0</v>
          </cell>
          <cell r="UB263">
            <v>0</v>
          </cell>
          <cell r="UC263">
            <v>0</v>
          </cell>
          <cell r="UD263">
            <v>0</v>
          </cell>
          <cell r="UE263">
            <v>5</v>
          </cell>
          <cell r="UF263">
            <v>0</v>
          </cell>
          <cell r="UG263">
            <v>0</v>
          </cell>
          <cell r="UH263">
            <v>0</v>
          </cell>
          <cell r="UI263">
            <v>0</v>
          </cell>
          <cell r="UJ263">
            <v>0</v>
          </cell>
          <cell r="UK263">
            <v>0</v>
          </cell>
          <cell r="UL263">
            <v>0</v>
          </cell>
          <cell r="UM263">
            <v>0</v>
          </cell>
          <cell r="UN263">
            <v>0</v>
          </cell>
          <cell r="UO263"/>
          <cell r="UP263">
            <v>0</v>
          </cell>
          <cell r="UQ263">
            <v>0</v>
          </cell>
          <cell r="UR263">
            <v>0</v>
          </cell>
          <cell r="US263">
            <v>0</v>
          </cell>
          <cell r="UT263">
            <v>0</v>
          </cell>
          <cell r="UU263">
            <v>0</v>
          </cell>
          <cell r="UV263">
            <v>0</v>
          </cell>
          <cell r="UW263">
            <v>0</v>
          </cell>
          <cell r="UX263">
            <v>0</v>
          </cell>
          <cell r="UY263">
            <v>0</v>
          </cell>
          <cell r="UZ263">
            <v>0</v>
          </cell>
          <cell r="VA263">
            <v>0</v>
          </cell>
          <cell r="VB263">
            <v>0</v>
          </cell>
          <cell r="VC263">
            <v>0</v>
          </cell>
          <cell r="VD263">
            <v>0</v>
          </cell>
          <cell r="VE263">
            <v>0</v>
          </cell>
          <cell r="VF263">
            <v>0</v>
          </cell>
          <cell r="VG263">
            <v>0</v>
          </cell>
          <cell r="VH263">
            <v>0</v>
          </cell>
          <cell r="VI263">
            <v>0</v>
          </cell>
          <cell r="VJ263">
            <v>3</v>
          </cell>
          <cell r="VK263">
            <v>0</v>
          </cell>
          <cell r="VL263">
            <v>0</v>
          </cell>
          <cell r="VM263">
            <v>0</v>
          </cell>
          <cell r="VN263">
            <v>5</v>
          </cell>
          <cell r="VO263">
            <v>5</v>
          </cell>
          <cell r="VP263">
            <v>0</v>
          </cell>
          <cell r="VQ263">
            <v>0</v>
          </cell>
          <cell r="VR263">
            <v>0</v>
          </cell>
          <cell r="VS263">
            <v>5</v>
          </cell>
          <cell r="VT263">
            <v>3</v>
          </cell>
          <cell r="VU263">
            <v>5</v>
          </cell>
          <cell r="VV263">
            <v>0</v>
          </cell>
          <cell r="VW263">
            <v>0</v>
          </cell>
          <cell r="VX263">
            <v>0</v>
          </cell>
          <cell r="VY263">
            <v>5</v>
          </cell>
          <cell r="VZ263">
            <v>5</v>
          </cell>
          <cell r="WA263">
            <v>0</v>
          </cell>
          <cell r="WB263">
            <v>0</v>
          </cell>
          <cell r="WC263">
            <v>0</v>
          </cell>
          <cell r="WD263">
            <v>5</v>
          </cell>
          <cell r="WE263">
            <v>0</v>
          </cell>
          <cell r="WF263">
            <v>0</v>
          </cell>
          <cell r="WG263">
            <v>5</v>
          </cell>
          <cell r="WH263">
            <v>5</v>
          </cell>
          <cell r="WI263">
            <v>3</v>
          </cell>
          <cell r="WJ263">
            <v>0</v>
          </cell>
          <cell r="WK263">
            <v>0</v>
          </cell>
          <cell r="WL263">
            <v>0</v>
          </cell>
          <cell r="WM263">
            <v>3</v>
          </cell>
          <cell r="WN263">
            <v>3</v>
          </cell>
          <cell r="WO263">
            <v>5</v>
          </cell>
          <cell r="WP263">
            <v>0</v>
          </cell>
          <cell r="WQ263">
            <v>0</v>
          </cell>
          <cell r="WR263">
            <v>3</v>
          </cell>
          <cell r="WS263">
            <v>0</v>
          </cell>
          <cell r="WT263">
            <v>3</v>
          </cell>
          <cell r="WU263">
            <v>5</v>
          </cell>
          <cell r="WV263">
            <v>3</v>
          </cell>
          <cell r="WW263">
            <v>5</v>
          </cell>
          <cell r="WX263">
            <v>0</v>
          </cell>
          <cell r="WY263">
            <v>5</v>
          </cell>
          <cell r="WZ263">
            <v>0</v>
          </cell>
          <cell r="XA263">
            <v>0</v>
          </cell>
          <cell r="XB263">
            <v>3</v>
          </cell>
          <cell r="XC263">
            <v>0</v>
          </cell>
          <cell r="XD263">
            <v>0</v>
          </cell>
          <cell r="XE263">
            <v>0</v>
          </cell>
          <cell r="XF263">
            <v>0</v>
          </cell>
          <cell r="XG263">
            <v>0</v>
          </cell>
          <cell r="XH263">
            <v>0</v>
          </cell>
          <cell r="XI263">
            <v>5</v>
          </cell>
          <cell r="XJ263">
            <v>0</v>
          </cell>
          <cell r="XK263">
            <v>5</v>
          </cell>
          <cell r="XL263">
            <v>3</v>
          </cell>
          <cell r="XM263">
            <v>0</v>
          </cell>
          <cell r="XN263">
            <v>5</v>
          </cell>
          <cell r="XO263">
            <v>0</v>
          </cell>
          <cell r="XP263">
            <v>0</v>
          </cell>
          <cell r="XQ263">
            <v>3</v>
          </cell>
          <cell r="XR263">
            <v>0</v>
          </cell>
          <cell r="XS263">
            <v>0</v>
          </cell>
          <cell r="XT263">
            <v>0</v>
          </cell>
          <cell r="XU263">
            <v>0</v>
          </cell>
          <cell r="XV263"/>
        </row>
        <row r="264">
          <cell r="E264">
            <v>0</v>
          </cell>
          <cell r="F264">
            <v>0</v>
          </cell>
          <cell r="G264">
            <v>0</v>
          </cell>
          <cell r="H264">
            <v>0</v>
          </cell>
          <cell r="I264">
            <v>0</v>
          </cell>
          <cell r="J264">
            <v>0</v>
          </cell>
          <cell r="K264">
            <v>0</v>
          </cell>
          <cell r="L264">
            <v>0</v>
          </cell>
          <cell r="M264">
            <v>3</v>
          </cell>
          <cell r="N264">
            <v>0</v>
          </cell>
          <cell r="O264"/>
          <cell r="P264">
            <v>0</v>
          </cell>
          <cell r="Q264">
            <v>0</v>
          </cell>
          <cell r="R264">
            <v>0</v>
          </cell>
          <cell r="S264">
            <v>0</v>
          </cell>
          <cell r="T264">
            <v>0</v>
          </cell>
          <cell r="U264">
            <v>0</v>
          </cell>
          <cell r="V264">
            <v>0</v>
          </cell>
          <cell r="W264">
            <v>0</v>
          </cell>
          <cell r="X264">
            <v>0</v>
          </cell>
          <cell r="Y264">
            <v>0</v>
          </cell>
          <cell r="Z264"/>
          <cell r="AA264">
            <v>0</v>
          </cell>
          <cell r="AB264">
            <v>0</v>
          </cell>
          <cell r="AC264">
            <v>3</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cell r="AZ264">
            <v>0</v>
          </cell>
          <cell r="BA264"/>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P264">
            <v>0</v>
          </cell>
          <cell r="BQ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cell r="CN264">
            <v>0</v>
          </cell>
          <cell r="CO264">
            <v>0</v>
          </cell>
          <cell r="CP264">
            <v>0</v>
          </cell>
          <cell r="CQ264">
            <v>0</v>
          </cell>
          <cell r="CR264"/>
          <cell r="CS264">
            <v>0</v>
          </cell>
          <cell r="CT264">
            <v>0</v>
          </cell>
          <cell r="CU264">
            <v>0</v>
          </cell>
          <cell r="CV264">
            <v>0</v>
          </cell>
          <cell r="CW264">
            <v>0</v>
          </cell>
          <cell r="CX264">
            <v>0</v>
          </cell>
          <cell r="CY264">
            <v>0</v>
          </cell>
          <cell r="CZ264">
            <v>0</v>
          </cell>
          <cell r="DA264">
            <v>0</v>
          </cell>
          <cell r="DB264">
            <v>0</v>
          </cell>
          <cell r="DC264">
            <v>0</v>
          </cell>
          <cell r="DD264">
            <v>0</v>
          </cell>
          <cell r="DE264">
            <v>0</v>
          </cell>
          <cell r="DF264">
            <v>0</v>
          </cell>
          <cell r="DG264">
            <v>0</v>
          </cell>
          <cell r="DH264">
            <v>0</v>
          </cell>
          <cell r="DI264">
            <v>0</v>
          </cell>
          <cell r="DJ264">
            <v>0</v>
          </cell>
          <cell r="DK264">
            <v>0</v>
          </cell>
          <cell r="DL264">
            <v>0</v>
          </cell>
          <cell r="DM264">
            <v>0</v>
          </cell>
          <cell r="DN264">
            <v>0</v>
          </cell>
          <cell r="DO264">
            <v>0</v>
          </cell>
          <cell r="DP264">
            <v>0</v>
          </cell>
          <cell r="DQ264">
            <v>0</v>
          </cell>
          <cell r="DR264">
            <v>0</v>
          </cell>
          <cell r="DS264">
            <v>0</v>
          </cell>
          <cell r="DT264">
            <v>0</v>
          </cell>
          <cell r="DU264">
            <v>0</v>
          </cell>
          <cell r="DV264">
            <v>0</v>
          </cell>
          <cell r="DW264">
            <v>0</v>
          </cell>
          <cell r="DX264">
            <v>0</v>
          </cell>
          <cell r="DY264">
            <v>0</v>
          </cell>
          <cell r="DZ264">
            <v>0</v>
          </cell>
          <cell r="EA264">
            <v>0</v>
          </cell>
          <cell r="EB264"/>
          <cell r="EC264">
            <v>0</v>
          </cell>
          <cell r="ED264">
            <v>0</v>
          </cell>
          <cell r="EE264">
            <v>0</v>
          </cell>
          <cell r="EF264">
            <v>3</v>
          </cell>
          <cell r="EG264">
            <v>0</v>
          </cell>
          <cell r="EH264">
            <v>0</v>
          </cell>
          <cell r="EI264">
            <v>0</v>
          </cell>
          <cell r="EJ264">
            <v>0</v>
          </cell>
          <cell r="EK264">
            <v>0</v>
          </cell>
          <cell r="EL264"/>
          <cell r="EM264">
            <v>0</v>
          </cell>
          <cell r="EN264">
            <v>0</v>
          </cell>
          <cell r="EO264">
            <v>0</v>
          </cell>
          <cell r="EP264">
            <v>0</v>
          </cell>
          <cell r="EQ264">
            <v>0</v>
          </cell>
          <cell r="ER264">
            <v>0</v>
          </cell>
          <cell r="ES264">
            <v>0</v>
          </cell>
          <cell r="ET264">
            <v>0</v>
          </cell>
          <cell r="EU264">
            <v>0</v>
          </cell>
          <cell r="EV264">
            <v>0</v>
          </cell>
          <cell r="EW264">
            <v>0</v>
          </cell>
          <cell r="EX264">
            <v>0</v>
          </cell>
          <cell r="EY264"/>
          <cell r="EZ264">
            <v>0</v>
          </cell>
          <cell r="FA264">
            <v>0</v>
          </cell>
          <cell r="FB264">
            <v>0</v>
          </cell>
          <cell r="FC264">
            <v>0</v>
          </cell>
          <cell r="FD264">
            <v>0</v>
          </cell>
          <cell r="FE264">
            <v>0</v>
          </cell>
          <cell r="FF264">
            <v>0</v>
          </cell>
          <cell r="FG264">
            <v>0</v>
          </cell>
          <cell r="FH264">
            <v>0</v>
          </cell>
          <cell r="FI264">
            <v>0</v>
          </cell>
          <cell r="FJ264">
            <v>0</v>
          </cell>
          <cell r="FK264">
            <v>0</v>
          </cell>
          <cell r="FL264">
            <v>0</v>
          </cell>
          <cell r="FM264">
            <v>0</v>
          </cell>
          <cell r="FN264">
            <v>0</v>
          </cell>
          <cell r="FO264">
            <v>0</v>
          </cell>
          <cell r="FP264">
            <v>0</v>
          </cell>
          <cell r="FQ264">
            <v>0</v>
          </cell>
          <cell r="FR264">
            <v>0</v>
          </cell>
          <cell r="FS264">
            <v>0</v>
          </cell>
          <cell r="FT264">
            <v>0</v>
          </cell>
          <cell r="FU264">
            <v>0</v>
          </cell>
          <cell r="FV264">
            <v>0</v>
          </cell>
          <cell r="FW264">
            <v>0</v>
          </cell>
          <cell r="FX264">
            <v>0</v>
          </cell>
          <cell r="FY264">
            <v>0</v>
          </cell>
          <cell r="FZ264">
            <v>0</v>
          </cell>
          <cell r="GA264">
            <v>0</v>
          </cell>
          <cell r="GB264"/>
          <cell r="GC264">
            <v>0</v>
          </cell>
          <cell r="GD264">
            <v>0</v>
          </cell>
          <cell r="GE264"/>
          <cell r="GF264">
            <v>0</v>
          </cell>
          <cell r="GG264">
            <v>0</v>
          </cell>
          <cell r="GH264">
            <v>0</v>
          </cell>
          <cell r="GI264">
            <v>0</v>
          </cell>
          <cell r="GJ264">
            <v>0</v>
          </cell>
          <cell r="GK264">
            <v>0</v>
          </cell>
          <cell r="GL264">
            <v>0</v>
          </cell>
          <cell r="GM264">
            <v>0</v>
          </cell>
          <cell r="GN264">
            <v>0</v>
          </cell>
          <cell r="GO264">
            <v>0</v>
          </cell>
          <cell r="GP264">
            <v>0</v>
          </cell>
          <cell r="GQ264">
            <v>0</v>
          </cell>
          <cell r="GR264">
            <v>0</v>
          </cell>
          <cell r="GS264">
            <v>0</v>
          </cell>
          <cell r="GT264">
            <v>0</v>
          </cell>
          <cell r="GU264">
            <v>0</v>
          </cell>
          <cell r="GV264">
            <v>3</v>
          </cell>
          <cell r="GW264">
            <v>0</v>
          </cell>
          <cell r="GX264">
            <v>3</v>
          </cell>
          <cell r="GY264">
            <v>0</v>
          </cell>
          <cell r="GZ264">
            <v>0</v>
          </cell>
          <cell r="HA264">
            <v>0</v>
          </cell>
          <cell r="HB264">
            <v>3</v>
          </cell>
          <cell r="HC264">
            <v>3</v>
          </cell>
          <cell r="HD264">
            <v>0</v>
          </cell>
          <cell r="HE264">
            <v>0</v>
          </cell>
          <cell r="HF264"/>
          <cell r="HG264">
            <v>0</v>
          </cell>
          <cell r="HH264">
            <v>0</v>
          </cell>
          <cell r="HI264">
            <v>0</v>
          </cell>
          <cell r="HJ264">
            <v>0</v>
          </cell>
          <cell r="HK264">
            <v>0</v>
          </cell>
          <cell r="HL264">
            <v>0</v>
          </cell>
          <cell r="HM264">
            <v>0</v>
          </cell>
          <cell r="HN264">
            <v>0</v>
          </cell>
          <cell r="HO264">
            <v>0</v>
          </cell>
          <cell r="HP264"/>
          <cell r="HQ264">
            <v>0</v>
          </cell>
          <cell r="HR264">
            <v>0</v>
          </cell>
          <cell r="HS264">
            <v>0</v>
          </cell>
          <cell r="HT264">
            <v>0</v>
          </cell>
          <cell r="HU264">
            <v>3</v>
          </cell>
          <cell r="HV264">
            <v>0</v>
          </cell>
          <cell r="HW264">
            <v>0</v>
          </cell>
          <cell r="HX264">
            <v>0</v>
          </cell>
          <cell r="HY264"/>
          <cell r="HZ264">
            <v>0</v>
          </cell>
          <cell r="IA264">
            <v>3</v>
          </cell>
          <cell r="IB264">
            <v>0</v>
          </cell>
          <cell r="IC264">
            <v>0</v>
          </cell>
          <cell r="ID264">
            <v>0</v>
          </cell>
          <cell r="IE264">
            <v>0</v>
          </cell>
          <cell r="IF264">
            <v>0</v>
          </cell>
          <cell r="IG264">
            <v>0</v>
          </cell>
          <cell r="IH264">
            <v>0</v>
          </cell>
          <cell r="II264"/>
          <cell r="IJ264">
            <v>0</v>
          </cell>
          <cell r="IK264">
            <v>0</v>
          </cell>
          <cell r="IL264">
            <v>0</v>
          </cell>
          <cell r="IM264">
            <v>0</v>
          </cell>
          <cell r="IN264"/>
          <cell r="IO264">
            <v>0</v>
          </cell>
          <cell r="IP264">
            <v>0</v>
          </cell>
          <cell r="IQ264">
            <v>0</v>
          </cell>
          <cell r="IR264">
            <v>0</v>
          </cell>
          <cell r="IS264">
            <v>0</v>
          </cell>
          <cell r="IT264">
            <v>0</v>
          </cell>
          <cell r="IU264">
            <v>0</v>
          </cell>
          <cell r="IV264">
            <v>0</v>
          </cell>
          <cell r="IW264"/>
          <cell r="IX264">
            <v>0</v>
          </cell>
          <cell r="IY264">
            <v>0</v>
          </cell>
          <cell r="IZ264">
            <v>0</v>
          </cell>
          <cell r="JA264">
            <v>0</v>
          </cell>
          <cell r="JB264"/>
          <cell r="JC264"/>
          <cell r="JD264">
            <v>0</v>
          </cell>
          <cell r="JE264"/>
          <cell r="JF264"/>
          <cell r="JG264"/>
          <cell r="JH264"/>
          <cell r="JI264"/>
          <cell r="JJ264"/>
          <cell r="JK264"/>
          <cell r="JL264"/>
          <cell r="JM264"/>
          <cell r="JN264"/>
          <cell r="JO264"/>
          <cell r="JP264"/>
          <cell r="JQ264"/>
          <cell r="JR264"/>
          <cell r="JS264"/>
          <cell r="JT264"/>
          <cell r="JU264"/>
          <cell r="JV264"/>
          <cell r="JW264"/>
          <cell r="JX264"/>
          <cell r="JY264"/>
          <cell r="JZ264"/>
          <cell r="KA264"/>
          <cell r="KB264"/>
          <cell r="KC264"/>
          <cell r="KD264"/>
          <cell r="KE264"/>
          <cell r="KF264">
            <v>3</v>
          </cell>
          <cell r="KG264">
            <v>0</v>
          </cell>
          <cell r="KH264"/>
          <cell r="KI264">
            <v>0</v>
          </cell>
          <cell r="KJ264">
            <v>0</v>
          </cell>
          <cell r="KK264">
            <v>0</v>
          </cell>
          <cell r="KL264">
            <v>3</v>
          </cell>
          <cell r="KM264">
            <v>3</v>
          </cell>
          <cell r="KN264">
            <v>0</v>
          </cell>
          <cell r="KO264">
            <v>0</v>
          </cell>
          <cell r="KP264">
            <v>0</v>
          </cell>
          <cell r="KQ264">
            <v>0</v>
          </cell>
          <cell r="KR264">
            <v>0</v>
          </cell>
          <cell r="KS264">
            <v>0</v>
          </cell>
          <cell r="KT264">
            <v>0</v>
          </cell>
          <cell r="KU264">
            <v>0</v>
          </cell>
          <cell r="KV264">
            <v>0</v>
          </cell>
          <cell r="KW264">
            <v>0</v>
          </cell>
          <cell r="KX264">
            <v>0</v>
          </cell>
          <cell r="KY264">
            <v>0</v>
          </cell>
          <cell r="KZ264">
            <v>0</v>
          </cell>
          <cell r="LA264">
            <v>0</v>
          </cell>
          <cell r="LB264">
            <v>0</v>
          </cell>
          <cell r="LC264">
            <v>0</v>
          </cell>
          <cell r="LD264">
            <v>0</v>
          </cell>
          <cell r="LE264">
            <v>0</v>
          </cell>
          <cell r="LF264">
            <v>0</v>
          </cell>
          <cell r="LG264">
            <v>0</v>
          </cell>
          <cell r="LH264">
            <v>0</v>
          </cell>
          <cell r="LI264">
            <v>0</v>
          </cell>
          <cell r="LJ264">
            <v>0</v>
          </cell>
          <cell r="LK264">
            <v>0</v>
          </cell>
          <cell r="LL264">
            <v>0</v>
          </cell>
          <cell r="LM264">
            <v>0</v>
          </cell>
          <cell r="LN264">
            <v>0</v>
          </cell>
          <cell r="LO264">
            <v>0</v>
          </cell>
          <cell r="LP264">
            <v>0</v>
          </cell>
          <cell r="LQ264">
            <v>0</v>
          </cell>
          <cell r="LR264"/>
          <cell r="LS264">
            <v>0</v>
          </cell>
          <cell r="LT264">
            <v>0</v>
          </cell>
          <cell r="LU264">
            <v>0</v>
          </cell>
          <cell r="LV264">
            <v>0</v>
          </cell>
          <cell r="LW264">
            <v>0</v>
          </cell>
          <cell r="LX264">
            <v>0</v>
          </cell>
          <cell r="LY264">
            <v>0</v>
          </cell>
          <cell r="LZ264">
            <v>0</v>
          </cell>
          <cell r="MA264">
            <v>0</v>
          </cell>
          <cell r="MB264">
            <v>0</v>
          </cell>
          <cell r="MC264">
            <v>0</v>
          </cell>
          <cell r="MD264">
            <v>0</v>
          </cell>
          <cell r="ME264">
            <v>0</v>
          </cell>
          <cell r="MF264">
            <v>0</v>
          </cell>
          <cell r="MG264">
            <v>0</v>
          </cell>
          <cell r="MH264">
            <v>0</v>
          </cell>
          <cell r="MI264">
            <v>0</v>
          </cell>
          <cell r="MJ264">
            <v>0</v>
          </cell>
          <cell r="MK264">
            <v>0</v>
          </cell>
          <cell r="ML264">
            <v>0</v>
          </cell>
          <cell r="MM264">
            <v>0</v>
          </cell>
          <cell r="MN264">
            <v>0</v>
          </cell>
          <cell r="MO264">
            <v>0</v>
          </cell>
          <cell r="MP264">
            <v>0</v>
          </cell>
          <cell r="MQ264"/>
          <cell r="MR264">
            <v>0</v>
          </cell>
          <cell r="MS264">
            <v>0</v>
          </cell>
          <cell r="MT264">
            <v>0</v>
          </cell>
          <cell r="MU264">
            <v>0</v>
          </cell>
          <cell r="MV264">
            <v>0</v>
          </cell>
          <cell r="MW264">
            <v>0</v>
          </cell>
          <cell r="MX264">
            <v>0</v>
          </cell>
          <cell r="MY264">
            <v>0</v>
          </cell>
          <cell r="MZ264">
            <v>0</v>
          </cell>
          <cell r="NA264">
            <v>0</v>
          </cell>
          <cell r="NB264">
            <v>0</v>
          </cell>
          <cell r="NC264">
            <v>0</v>
          </cell>
          <cell r="ND264">
            <v>0</v>
          </cell>
          <cell r="NE264">
            <v>3</v>
          </cell>
          <cell r="NF264">
            <v>0</v>
          </cell>
          <cell r="NG264">
            <v>0</v>
          </cell>
          <cell r="NH264">
            <v>0</v>
          </cell>
          <cell r="NI264">
            <v>3</v>
          </cell>
          <cell r="NJ264">
            <v>1</v>
          </cell>
          <cell r="NK264">
            <v>0</v>
          </cell>
          <cell r="NL264">
            <v>0</v>
          </cell>
          <cell r="NM264">
            <v>0</v>
          </cell>
          <cell r="NN264">
            <v>3</v>
          </cell>
          <cell r="NO264">
            <v>0</v>
          </cell>
          <cell r="NP264">
            <v>0</v>
          </cell>
          <cell r="NQ264">
            <v>0</v>
          </cell>
          <cell r="NR264">
            <v>0</v>
          </cell>
          <cell r="NS264"/>
          <cell r="NT264"/>
          <cell r="NU264">
            <v>0</v>
          </cell>
          <cell r="NV264">
            <v>0</v>
          </cell>
          <cell r="NW264">
            <v>0</v>
          </cell>
          <cell r="NX264">
            <v>0</v>
          </cell>
          <cell r="NY264">
            <v>0</v>
          </cell>
          <cell r="NZ264">
            <v>0</v>
          </cell>
          <cell r="OA264">
            <v>0</v>
          </cell>
          <cell r="OB264">
            <v>0</v>
          </cell>
          <cell r="OC264"/>
          <cell r="OD264">
            <v>0</v>
          </cell>
          <cell r="OE264">
            <v>0</v>
          </cell>
          <cell r="OF264">
            <v>0</v>
          </cell>
          <cell r="OG264">
            <v>0</v>
          </cell>
          <cell r="OH264"/>
          <cell r="OI264">
            <v>0</v>
          </cell>
          <cell r="OJ264">
            <v>0</v>
          </cell>
          <cell r="OK264">
            <v>0</v>
          </cell>
          <cell r="OL264">
            <v>0</v>
          </cell>
          <cell r="OM264">
            <v>0</v>
          </cell>
          <cell r="ON264">
            <v>0</v>
          </cell>
          <cell r="OO264">
            <v>0</v>
          </cell>
          <cell r="OP264"/>
          <cell r="OQ264">
            <v>0</v>
          </cell>
          <cell r="OR264">
            <v>0</v>
          </cell>
          <cell r="OS264">
            <v>0</v>
          </cell>
          <cell r="OT264"/>
          <cell r="OU264">
            <v>0</v>
          </cell>
          <cell r="OV264">
            <v>0</v>
          </cell>
          <cell r="OW264">
            <v>0</v>
          </cell>
          <cell r="OX264">
            <v>0</v>
          </cell>
          <cell r="OY264">
            <v>3</v>
          </cell>
          <cell r="OZ264">
            <v>0</v>
          </cell>
          <cell r="PA264">
            <v>0</v>
          </cell>
          <cell r="PB264">
            <v>0</v>
          </cell>
          <cell r="PC264">
            <v>0</v>
          </cell>
          <cell r="PD264">
            <v>0</v>
          </cell>
          <cell r="PE264">
            <v>0</v>
          </cell>
          <cell r="PF264">
            <v>0</v>
          </cell>
          <cell r="PG264">
            <v>0</v>
          </cell>
          <cell r="PH264">
            <v>0</v>
          </cell>
          <cell r="PI264">
            <v>0</v>
          </cell>
          <cell r="PJ264">
            <v>0</v>
          </cell>
          <cell r="PK264">
            <v>0</v>
          </cell>
          <cell r="PL264">
            <v>0</v>
          </cell>
          <cell r="PM264">
            <v>0</v>
          </cell>
          <cell r="PN264">
            <v>0</v>
          </cell>
          <cell r="PO264">
            <v>0</v>
          </cell>
          <cell r="PP264">
            <v>0</v>
          </cell>
          <cell r="PQ264">
            <v>0</v>
          </cell>
          <cell r="PR264">
            <v>0</v>
          </cell>
          <cell r="PS264">
            <v>3</v>
          </cell>
          <cell r="PT264">
            <v>0</v>
          </cell>
          <cell r="PU264">
            <v>0</v>
          </cell>
          <cell r="PV264">
            <v>0</v>
          </cell>
          <cell r="PW264">
            <v>0</v>
          </cell>
          <cell r="PX264">
            <v>0</v>
          </cell>
          <cell r="PY264">
            <v>0</v>
          </cell>
          <cell r="PZ264">
            <v>0</v>
          </cell>
          <cell r="QA264"/>
          <cell r="QB264">
            <v>0</v>
          </cell>
          <cell r="QC264">
            <v>0</v>
          </cell>
          <cell r="QD264">
            <v>0</v>
          </cell>
          <cell r="QE264">
            <v>0</v>
          </cell>
          <cell r="QF264">
            <v>0</v>
          </cell>
          <cell r="QG264">
            <v>0</v>
          </cell>
          <cell r="QH264">
            <v>0</v>
          </cell>
          <cell r="QI264">
            <v>3</v>
          </cell>
          <cell r="QJ264">
            <v>0</v>
          </cell>
          <cell r="QK264">
            <v>0</v>
          </cell>
          <cell r="QL264">
            <v>0</v>
          </cell>
          <cell r="QM264">
            <v>0</v>
          </cell>
          <cell r="QN264">
            <v>0</v>
          </cell>
          <cell r="QO264">
            <v>0</v>
          </cell>
          <cell r="QP264">
            <v>0</v>
          </cell>
          <cell r="QQ264">
            <v>0</v>
          </cell>
          <cell r="QR264">
            <v>0</v>
          </cell>
          <cell r="QS264">
            <v>0</v>
          </cell>
          <cell r="QT264">
            <v>0</v>
          </cell>
          <cell r="QU264">
            <v>0</v>
          </cell>
          <cell r="QV264">
            <v>0</v>
          </cell>
          <cell r="QW264">
            <v>0</v>
          </cell>
          <cell r="QX264">
            <v>0</v>
          </cell>
          <cell r="QY264">
            <v>0</v>
          </cell>
          <cell r="QZ264"/>
          <cell r="RA264">
            <v>0</v>
          </cell>
          <cell r="RB264">
            <v>0</v>
          </cell>
          <cell r="RC264">
            <v>0</v>
          </cell>
          <cell r="RD264">
            <v>0</v>
          </cell>
          <cell r="RE264">
            <v>0</v>
          </cell>
          <cell r="RF264">
            <v>0</v>
          </cell>
          <cell r="RG264">
            <v>0</v>
          </cell>
          <cell r="RH264">
            <v>0</v>
          </cell>
          <cell r="RI264">
            <v>0</v>
          </cell>
          <cell r="RJ264">
            <v>0</v>
          </cell>
          <cell r="RK264">
            <v>0</v>
          </cell>
          <cell r="RL264">
            <v>0</v>
          </cell>
          <cell r="RM264"/>
          <cell r="RN264">
            <v>0</v>
          </cell>
          <cell r="RO264">
            <v>0</v>
          </cell>
          <cell r="RP264">
            <v>0</v>
          </cell>
          <cell r="RQ264">
            <v>0</v>
          </cell>
          <cell r="RR264">
            <v>3</v>
          </cell>
          <cell r="RS264">
            <v>0</v>
          </cell>
          <cell r="RT264">
            <v>3</v>
          </cell>
          <cell r="RU264">
            <v>0</v>
          </cell>
          <cell r="RV264">
            <v>3</v>
          </cell>
          <cell r="RW264">
            <v>0</v>
          </cell>
          <cell r="RX264">
            <v>0</v>
          </cell>
          <cell r="RY264"/>
          <cell r="RZ264">
            <v>0</v>
          </cell>
          <cell r="SA264">
            <v>0</v>
          </cell>
          <cell r="SB264">
            <v>3</v>
          </cell>
          <cell r="SC264"/>
          <cell r="SD264">
            <v>0</v>
          </cell>
          <cell r="SE264">
            <v>0</v>
          </cell>
          <cell r="SF264">
            <v>0</v>
          </cell>
          <cell r="SG264">
            <v>0</v>
          </cell>
          <cell r="SH264">
            <v>0</v>
          </cell>
          <cell r="SI264">
            <v>0</v>
          </cell>
          <cell r="SJ264">
            <v>0</v>
          </cell>
          <cell r="SK264">
            <v>0</v>
          </cell>
          <cell r="SL264">
            <v>0</v>
          </cell>
          <cell r="SM264"/>
          <cell r="SN264">
            <v>0</v>
          </cell>
          <cell r="SO264">
            <v>0</v>
          </cell>
          <cell r="SP264">
            <v>0</v>
          </cell>
          <cell r="SQ264">
            <v>0</v>
          </cell>
          <cell r="SR264">
            <v>0</v>
          </cell>
          <cell r="SS264">
            <v>0</v>
          </cell>
          <cell r="ST264">
            <v>0</v>
          </cell>
          <cell r="SU264">
            <v>0</v>
          </cell>
          <cell r="SV264">
            <v>0</v>
          </cell>
          <cell r="SW264">
            <v>0</v>
          </cell>
          <cell r="SX264">
            <v>0</v>
          </cell>
          <cell r="SY264">
            <v>0</v>
          </cell>
          <cell r="SZ264">
            <v>0</v>
          </cell>
          <cell r="TA264">
            <v>0</v>
          </cell>
          <cell r="TB264">
            <v>0</v>
          </cell>
          <cell r="TC264">
            <v>0</v>
          </cell>
          <cell r="TD264">
            <v>0</v>
          </cell>
          <cell r="TE264">
            <v>0</v>
          </cell>
          <cell r="TF264">
            <v>0</v>
          </cell>
          <cell r="TG264">
            <v>0</v>
          </cell>
          <cell r="TH264">
            <v>0</v>
          </cell>
          <cell r="TI264">
            <v>0</v>
          </cell>
          <cell r="TJ264">
            <v>0</v>
          </cell>
          <cell r="TK264">
            <v>0</v>
          </cell>
          <cell r="TL264">
            <v>0</v>
          </cell>
          <cell r="TM264">
            <v>0</v>
          </cell>
          <cell r="TN264">
            <v>0</v>
          </cell>
          <cell r="TO264">
            <v>0</v>
          </cell>
          <cell r="TP264">
            <v>0</v>
          </cell>
          <cell r="TQ264">
            <v>0</v>
          </cell>
          <cell r="TR264"/>
          <cell r="TS264">
            <v>0</v>
          </cell>
          <cell r="TT264">
            <v>0</v>
          </cell>
          <cell r="TU264">
            <v>0</v>
          </cell>
          <cell r="TV264">
            <v>0</v>
          </cell>
          <cell r="TW264">
            <v>0</v>
          </cell>
          <cell r="TX264">
            <v>0</v>
          </cell>
          <cell r="TY264">
            <v>0</v>
          </cell>
          <cell r="TZ264">
            <v>0</v>
          </cell>
          <cell r="UA264">
            <v>0</v>
          </cell>
          <cell r="UB264">
            <v>0</v>
          </cell>
          <cell r="UC264">
            <v>0</v>
          </cell>
          <cell r="UD264">
            <v>0</v>
          </cell>
          <cell r="UE264">
            <v>0</v>
          </cell>
          <cell r="UF264">
            <v>0</v>
          </cell>
          <cell r="UG264">
            <v>0</v>
          </cell>
          <cell r="UH264">
            <v>0</v>
          </cell>
          <cell r="UI264">
            <v>0</v>
          </cell>
          <cell r="UJ264">
            <v>0</v>
          </cell>
          <cell r="UK264">
            <v>0</v>
          </cell>
          <cell r="UL264">
            <v>0</v>
          </cell>
          <cell r="UM264">
            <v>0</v>
          </cell>
          <cell r="UN264">
            <v>0</v>
          </cell>
          <cell r="UO264"/>
          <cell r="UP264">
            <v>0</v>
          </cell>
          <cell r="UQ264">
            <v>3</v>
          </cell>
          <cell r="UR264"/>
          <cell r="US264">
            <v>0</v>
          </cell>
          <cell r="UT264">
            <v>0</v>
          </cell>
          <cell r="UU264">
            <v>0</v>
          </cell>
          <cell r="UV264">
            <v>0</v>
          </cell>
          <cell r="UW264">
            <v>0</v>
          </cell>
          <cell r="UX264">
            <v>0</v>
          </cell>
          <cell r="UY264">
            <v>0</v>
          </cell>
          <cell r="UZ264">
            <v>0</v>
          </cell>
          <cell r="VA264">
            <v>0</v>
          </cell>
          <cell r="VB264"/>
          <cell r="VC264"/>
          <cell r="VD264"/>
          <cell r="VE264"/>
          <cell r="VF264"/>
          <cell r="VG264"/>
          <cell r="VH264"/>
          <cell r="VI264">
            <v>0</v>
          </cell>
          <cell r="VJ264">
            <v>0</v>
          </cell>
          <cell r="VK264">
            <v>0</v>
          </cell>
          <cell r="VL264">
            <v>0</v>
          </cell>
          <cell r="VM264"/>
          <cell r="VN264">
            <v>0</v>
          </cell>
          <cell r="VO264">
            <v>0</v>
          </cell>
          <cell r="VP264"/>
          <cell r="VQ264">
            <v>0</v>
          </cell>
          <cell r="VR264">
            <v>0</v>
          </cell>
          <cell r="VS264">
            <v>0</v>
          </cell>
          <cell r="VT264">
            <v>0</v>
          </cell>
          <cell r="VU264">
            <v>0</v>
          </cell>
          <cell r="VV264">
            <v>0</v>
          </cell>
          <cell r="VW264">
            <v>0</v>
          </cell>
          <cell r="VX264"/>
          <cell r="VY264">
            <v>0</v>
          </cell>
          <cell r="VZ264">
            <v>0</v>
          </cell>
          <cell r="WA264"/>
          <cell r="WB264"/>
          <cell r="WC264">
            <v>0</v>
          </cell>
          <cell r="WD264">
            <v>0</v>
          </cell>
          <cell r="WE264">
            <v>0</v>
          </cell>
          <cell r="WF264"/>
          <cell r="WG264">
            <v>0</v>
          </cell>
          <cell r="WH264">
            <v>0</v>
          </cell>
          <cell r="WI264">
            <v>0</v>
          </cell>
          <cell r="WJ264"/>
          <cell r="WK264"/>
          <cell r="WL264">
            <v>0</v>
          </cell>
          <cell r="WM264">
            <v>0</v>
          </cell>
          <cell r="WN264">
            <v>0</v>
          </cell>
          <cell r="WO264">
            <v>0</v>
          </cell>
          <cell r="WP264"/>
          <cell r="WQ264"/>
          <cell r="WR264"/>
          <cell r="WS264">
            <v>0</v>
          </cell>
          <cell r="WT264">
            <v>0</v>
          </cell>
          <cell r="WU264">
            <v>0</v>
          </cell>
          <cell r="WV264">
            <v>0</v>
          </cell>
          <cell r="WW264">
            <v>0</v>
          </cell>
          <cell r="WX264">
            <v>0</v>
          </cell>
          <cell r="WY264">
            <v>0</v>
          </cell>
          <cell r="WZ264">
            <v>0</v>
          </cell>
          <cell r="XA264"/>
          <cell r="XB264">
            <v>0</v>
          </cell>
          <cell r="XC264"/>
          <cell r="XD264"/>
          <cell r="XE264"/>
          <cell r="XF264"/>
          <cell r="XG264"/>
          <cell r="XH264"/>
          <cell r="XI264">
            <v>0</v>
          </cell>
          <cell r="XJ264"/>
          <cell r="XK264">
            <v>0</v>
          </cell>
          <cell r="XL264">
            <v>0</v>
          </cell>
          <cell r="XM264"/>
          <cell r="XN264">
            <v>0</v>
          </cell>
          <cell r="XO264"/>
          <cell r="XP264">
            <v>0</v>
          </cell>
          <cell r="XQ264">
            <v>0</v>
          </cell>
          <cell r="XR264">
            <v>0</v>
          </cell>
          <cell r="XS264">
            <v>0</v>
          </cell>
          <cell r="XT264">
            <v>3</v>
          </cell>
          <cell r="XU264">
            <v>0</v>
          </cell>
          <cell r="XV264">
            <v>0</v>
          </cell>
        </row>
        <row r="265">
          <cell r="E265"/>
          <cell r="F265"/>
          <cell r="G265"/>
          <cell r="H265"/>
          <cell r="I265"/>
          <cell r="J265"/>
          <cell r="K265"/>
          <cell r="L265"/>
          <cell r="M265"/>
          <cell r="N265"/>
          <cell r="O265"/>
          <cell r="P265"/>
          <cell r="Q265"/>
          <cell r="R265"/>
          <cell r="S265"/>
          <cell r="T265"/>
          <cell r="U265"/>
          <cell r="V265"/>
          <cell r="W265"/>
          <cell r="X265"/>
          <cell r="Y265"/>
          <cell r="Z265"/>
          <cell r="AA265"/>
          <cell r="AB265"/>
          <cell r="AC265"/>
          <cell r="AD265"/>
          <cell r="AE265"/>
          <cell r="AF265"/>
          <cell r="AG265"/>
          <cell r="AH265"/>
          <cell r="AI265"/>
          <cell r="AJ265"/>
          <cell r="AK265"/>
          <cell r="AL265"/>
          <cell r="AM265"/>
          <cell r="AN265"/>
          <cell r="AO265"/>
          <cell r="AP265"/>
          <cell r="AQ265"/>
          <cell r="AR265"/>
          <cell r="AS265"/>
          <cell r="AT265"/>
          <cell r="AU265"/>
          <cell r="AV265"/>
          <cell r="AW265"/>
          <cell r="AX265"/>
          <cell r="AY265"/>
          <cell r="AZ265"/>
          <cell r="BA265"/>
          <cell r="BB265"/>
          <cell r="BC265"/>
          <cell r="BD265"/>
          <cell r="BE265"/>
          <cell r="BF265"/>
          <cell r="BG265"/>
          <cell r="BH265"/>
          <cell r="BI265"/>
          <cell r="BJ265"/>
          <cell r="BK265"/>
          <cell r="BL265"/>
          <cell r="BM265"/>
          <cell r="BN265"/>
          <cell r="BO265"/>
          <cell r="BP265"/>
          <cell r="BQ265"/>
          <cell r="BR265"/>
          <cell r="BS265"/>
          <cell r="BT265"/>
          <cell r="BU265"/>
          <cell r="BV265"/>
          <cell r="BW265"/>
          <cell r="BX265"/>
          <cell r="BY265"/>
          <cell r="BZ265"/>
          <cell r="CA265"/>
          <cell r="CB265"/>
          <cell r="CC265"/>
          <cell r="CD265"/>
          <cell r="CE265"/>
          <cell r="CF265"/>
          <cell r="CG265"/>
          <cell r="CH265"/>
          <cell r="CI265"/>
          <cell r="CJ265"/>
          <cell r="CK265"/>
          <cell r="CL265"/>
          <cell r="CM265"/>
          <cell r="CN265"/>
          <cell r="CO265"/>
          <cell r="CP265"/>
          <cell r="CQ265"/>
          <cell r="CR265"/>
          <cell r="CS265"/>
          <cell r="CT265"/>
          <cell r="CU265"/>
          <cell r="CV265"/>
          <cell r="CW265"/>
          <cell r="CX265"/>
          <cell r="CY265"/>
          <cell r="CZ265"/>
          <cell r="DA265"/>
          <cell r="DB265"/>
          <cell r="DC265"/>
          <cell r="DD265"/>
          <cell r="DE265"/>
          <cell r="DF265"/>
          <cell r="DG265"/>
          <cell r="DH265"/>
          <cell r="DI265"/>
          <cell r="DJ265"/>
          <cell r="DK265"/>
          <cell r="DL265"/>
          <cell r="DM265"/>
          <cell r="DN265"/>
          <cell r="DO265"/>
          <cell r="DP265"/>
          <cell r="DQ265"/>
          <cell r="DR265"/>
          <cell r="DS265"/>
          <cell r="DT265"/>
          <cell r="DU265"/>
          <cell r="DV265"/>
          <cell r="DW265"/>
          <cell r="DX265"/>
          <cell r="DY265"/>
          <cell r="DZ265"/>
          <cell r="EA265"/>
          <cell r="EB265"/>
          <cell r="EC265"/>
          <cell r="ED265"/>
          <cell r="EE265"/>
          <cell r="EF265"/>
          <cell r="EG265"/>
          <cell r="EH265"/>
          <cell r="EI265"/>
          <cell r="EJ265"/>
          <cell r="EK265"/>
          <cell r="EL265"/>
          <cell r="EM265"/>
          <cell r="EN265"/>
          <cell r="EO265"/>
          <cell r="EP265"/>
          <cell r="EQ265"/>
          <cell r="ER265"/>
          <cell r="ES265"/>
          <cell r="ET265"/>
          <cell r="EU265"/>
          <cell r="EV265"/>
          <cell r="EW265"/>
          <cell r="EX265"/>
          <cell r="EY265"/>
          <cell r="EZ265"/>
          <cell r="FA265"/>
          <cell r="FB265"/>
          <cell r="FC265"/>
          <cell r="FD265"/>
          <cell r="FE265"/>
          <cell r="FF265"/>
          <cell r="FG265"/>
          <cell r="FH265"/>
          <cell r="FI265"/>
          <cell r="FJ265"/>
          <cell r="FK265"/>
          <cell r="FL265"/>
          <cell r="FM265"/>
          <cell r="FN265"/>
          <cell r="FO265"/>
          <cell r="FP265"/>
          <cell r="FQ265"/>
          <cell r="FR265"/>
          <cell r="FS265"/>
          <cell r="FT265"/>
          <cell r="FU265"/>
          <cell r="FV265"/>
          <cell r="FW265"/>
          <cell r="FX265"/>
          <cell r="FY265"/>
          <cell r="FZ265"/>
          <cell r="GA265"/>
          <cell r="GB265"/>
          <cell r="GC265"/>
          <cell r="GD265"/>
          <cell r="GE265"/>
          <cell r="GF265"/>
          <cell r="GG265"/>
          <cell r="GH265"/>
          <cell r="GI265"/>
          <cell r="GJ265"/>
          <cell r="GK265"/>
          <cell r="GL265"/>
          <cell r="GM265"/>
          <cell r="GN265"/>
          <cell r="GO265"/>
          <cell r="GP265"/>
          <cell r="GQ265"/>
          <cell r="GR265"/>
          <cell r="GS265"/>
          <cell r="GT265"/>
          <cell r="GU265"/>
          <cell r="GV265"/>
          <cell r="GW265"/>
          <cell r="GX265"/>
          <cell r="GY265"/>
          <cell r="GZ265"/>
          <cell r="HA265"/>
          <cell r="HB265"/>
          <cell r="HC265"/>
          <cell r="HD265"/>
          <cell r="HE265"/>
          <cell r="HF265"/>
          <cell r="HG265"/>
          <cell r="HH265"/>
          <cell r="HI265"/>
          <cell r="HJ265"/>
          <cell r="HK265"/>
          <cell r="HL265"/>
          <cell r="HM265"/>
          <cell r="HN265"/>
          <cell r="HO265"/>
          <cell r="HP265"/>
          <cell r="HQ265"/>
          <cell r="HR265"/>
          <cell r="HS265"/>
          <cell r="HT265"/>
          <cell r="HU265"/>
          <cell r="HV265"/>
          <cell r="HW265"/>
          <cell r="HX265"/>
          <cell r="HY265"/>
          <cell r="HZ265"/>
          <cell r="IA265"/>
          <cell r="IB265"/>
          <cell r="IC265"/>
          <cell r="ID265"/>
          <cell r="IE265"/>
          <cell r="IF265"/>
          <cell r="IG265"/>
          <cell r="IH265"/>
          <cell r="II265"/>
          <cell r="IJ265"/>
          <cell r="IK265"/>
          <cell r="IL265"/>
          <cell r="IM265"/>
          <cell r="IN265"/>
          <cell r="IO265"/>
          <cell r="IP265"/>
          <cell r="IQ265"/>
          <cell r="IR265"/>
          <cell r="IS265"/>
          <cell r="IT265"/>
          <cell r="IU265"/>
          <cell r="IV265"/>
          <cell r="IW265"/>
          <cell r="IX265"/>
          <cell r="IY265"/>
          <cell r="IZ265"/>
          <cell r="JA265"/>
          <cell r="JB265"/>
          <cell r="JC265"/>
          <cell r="JD265"/>
          <cell r="JE265"/>
          <cell r="JF265"/>
          <cell r="JG265"/>
          <cell r="JH265"/>
          <cell r="JI265"/>
          <cell r="JJ265"/>
          <cell r="JK265"/>
          <cell r="JL265"/>
          <cell r="JM265"/>
          <cell r="JN265"/>
          <cell r="JO265"/>
          <cell r="JP265"/>
          <cell r="JQ265"/>
          <cell r="JR265"/>
          <cell r="JS265"/>
          <cell r="JT265"/>
          <cell r="JU265"/>
          <cell r="JV265"/>
          <cell r="JW265"/>
          <cell r="JX265"/>
          <cell r="JY265"/>
          <cell r="JZ265"/>
          <cell r="KA265"/>
          <cell r="KB265"/>
          <cell r="KC265"/>
          <cell r="KD265"/>
          <cell r="KE265"/>
          <cell r="KF265"/>
          <cell r="KG265"/>
          <cell r="KH265"/>
          <cell r="KI265"/>
          <cell r="KJ265"/>
          <cell r="KK265"/>
          <cell r="KL265"/>
          <cell r="KM265"/>
          <cell r="KN265"/>
          <cell r="KO265"/>
          <cell r="KP265"/>
          <cell r="KQ265"/>
          <cell r="KR265"/>
          <cell r="KS265"/>
          <cell r="KT265"/>
          <cell r="KU265"/>
          <cell r="KV265"/>
          <cell r="KW265"/>
          <cell r="KX265"/>
          <cell r="KY265"/>
          <cell r="KZ265"/>
          <cell r="LA265"/>
          <cell r="LB265"/>
          <cell r="LC265"/>
          <cell r="LD265"/>
          <cell r="LE265"/>
          <cell r="LF265"/>
          <cell r="LG265"/>
          <cell r="LH265"/>
          <cell r="LI265"/>
          <cell r="LJ265"/>
          <cell r="LK265"/>
          <cell r="LL265"/>
          <cell r="LM265"/>
          <cell r="LN265"/>
          <cell r="LO265"/>
          <cell r="LP265"/>
          <cell r="LQ265"/>
          <cell r="LR265"/>
          <cell r="LS265"/>
          <cell r="LT265"/>
          <cell r="LU265"/>
          <cell r="LV265"/>
          <cell r="LW265"/>
          <cell r="LX265"/>
          <cell r="LY265"/>
          <cell r="LZ265"/>
          <cell r="MA265"/>
          <cell r="MB265"/>
          <cell r="MC265"/>
          <cell r="MD265"/>
          <cell r="ME265"/>
          <cell r="MF265"/>
          <cell r="MG265"/>
          <cell r="MH265"/>
          <cell r="MI265"/>
          <cell r="MJ265"/>
          <cell r="MK265"/>
          <cell r="ML265"/>
          <cell r="MM265"/>
          <cell r="MN265"/>
          <cell r="MO265"/>
          <cell r="MP265"/>
          <cell r="MQ265"/>
          <cell r="MR265"/>
          <cell r="MS265"/>
          <cell r="MT265"/>
          <cell r="MU265"/>
          <cell r="MV265"/>
          <cell r="MW265"/>
          <cell r="MX265"/>
          <cell r="MY265"/>
          <cell r="MZ265"/>
          <cell r="NA265"/>
          <cell r="NB265"/>
          <cell r="NC265"/>
          <cell r="ND265"/>
          <cell r="NE265"/>
          <cell r="NF265"/>
          <cell r="NG265"/>
          <cell r="NH265"/>
          <cell r="NI265"/>
          <cell r="NJ265"/>
          <cell r="NK265"/>
          <cell r="NL265"/>
          <cell r="NM265"/>
          <cell r="NN265"/>
          <cell r="NO265"/>
          <cell r="NP265"/>
          <cell r="NQ265"/>
          <cell r="NR265"/>
          <cell r="NS265"/>
          <cell r="NT265"/>
          <cell r="NU265"/>
          <cell r="NV265"/>
          <cell r="NW265"/>
          <cell r="NX265"/>
          <cell r="NY265"/>
          <cell r="NZ265"/>
          <cell r="OA265"/>
          <cell r="OB265"/>
          <cell r="OC265"/>
          <cell r="OD265"/>
          <cell r="OE265"/>
          <cell r="OF265"/>
          <cell r="OG265"/>
          <cell r="OH265"/>
          <cell r="OI265"/>
          <cell r="OJ265"/>
          <cell r="OK265"/>
          <cell r="OL265"/>
          <cell r="OM265"/>
          <cell r="ON265"/>
          <cell r="OO265"/>
          <cell r="OP265"/>
          <cell r="OQ265"/>
          <cell r="OR265"/>
          <cell r="OS265"/>
          <cell r="OT265"/>
          <cell r="OU265"/>
          <cell r="OV265"/>
          <cell r="OW265"/>
          <cell r="OX265"/>
          <cell r="OY265"/>
          <cell r="OZ265"/>
          <cell r="PA265"/>
          <cell r="PB265"/>
          <cell r="PC265"/>
          <cell r="PD265"/>
          <cell r="PE265"/>
          <cell r="PF265"/>
          <cell r="PG265"/>
          <cell r="PH265"/>
          <cell r="PI265"/>
          <cell r="PJ265"/>
          <cell r="PK265"/>
          <cell r="PL265"/>
          <cell r="PM265"/>
          <cell r="PN265"/>
          <cell r="PO265"/>
          <cell r="PP265"/>
          <cell r="PQ265"/>
          <cell r="PR265"/>
          <cell r="PS265"/>
          <cell r="PT265"/>
          <cell r="PU265"/>
          <cell r="PV265"/>
          <cell r="PW265"/>
          <cell r="PX265"/>
          <cell r="PY265"/>
          <cell r="PZ265"/>
          <cell r="QA265"/>
          <cell r="QB265"/>
          <cell r="QC265"/>
          <cell r="QD265"/>
          <cell r="QE265"/>
          <cell r="QF265"/>
          <cell r="QG265"/>
          <cell r="QH265"/>
          <cell r="QI265"/>
          <cell r="QJ265"/>
          <cell r="QK265"/>
          <cell r="QL265"/>
          <cell r="QM265"/>
          <cell r="QN265"/>
          <cell r="QO265"/>
          <cell r="QP265"/>
          <cell r="QQ265"/>
          <cell r="QR265"/>
          <cell r="QS265"/>
          <cell r="QT265"/>
          <cell r="QU265"/>
          <cell r="QV265"/>
          <cell r="QW265"/>
          <cell r="QX265"/>
          <cell r="QY265"/>
          <cell r="QZ265"/>
          <cell r="RA265"/>
          <cell r="RB265"/>
          <cell r="RC265"/>
          <cell r="RD265"/>
          <cell r="RE265"/>
          <cell r="RF265"/>
          <cell r="RG265"/>
          <cell r="RH265"/>
          <cell r="RI265"/>
          <cell r="RJ265"/>
          <cell r="RK265"/>
          <cell r="RL265"/>
          <cell r="RM265"/>
          <cell r="RN265"/>
          <cell r="RO265"/>
          <cell r="RP265"/>
          <cell r="RQ265"/>
          <cell r="RR265"/>
          <cell r="RS265"/>
          <cell r="RT265"/>
          <cell r="RU265"/>
          <cell r="RV265"/>
          <cell r="RW265"/>
          <cell r="RX265"/>
          <cell r="RY265"/>
          <cell r="RZ265"/>
          <cell r="SA265"/>
          <cell r="SB265"/>
          <cell r="SC265"/>
          <cell r="SD265"/>
          <cell r="SE265"/>
          <cell r="SF265"/>
          <cell r="SG265"/>
          <cell r="SH265"/>
          <cell r="SI265"/>
          <cell r="SJ265"/>
          <cell r="SK265"/>
          <cell r="SL265"/>
          <cell r="SM265"/>
          <cell r="SN265"/>
          <cell r="SO265"/>
          <cell r="SP265"/>
          <cell r="SQ265"/>
          <cell r="SR265"/>
          <cell r="SS265"/>
          <cell r="ST265"/>
          <cell r="SU265"/>
          <cell r="SV265"/>
          <cell r="SW265"/>
          <cell r="SX265"/>
          <cell r="SY265"/>
          <cell r="SZ265"/>
          <cell r="TA265"/>
          <cell r="TB265"/>
          <cell r="TC265"/>
          <cell r="TD265"/>
          <cell r="TE265"/>
          <cell r="TF265"/>
          <cell r="TG265"/>
          <cell r="TH265"/>
          <cell r="TI265"/>
          <cell r="TJ265"/>
          <cell r="TK265"/>
          <cell r="TL265"/>
          <cell r="TM265"/>
          <cell r="TN265"/>
          <cell r="TO265"/>
          <cell r="TP265"/>
          <cell r="TQ265"/>
          <cell r="TR265"/>
          <cell r="TS265"/>
          <cell r="TT265"/>
          <cell r="TU265"/>
          <cell r="TV265"/>
          <cell r="TW265"/>
          <cell r="TX265"/>
          <cell r="TY265"/>
          <cell r="TZ265"/>
          <cell r="UA265"/>
          <cell r="UB265"/>
          <cell r="UC265"/>
          <cell r="UD265"/>
          <cell r="UE265"/>
          <cell r="UF265"/>
          <cell r="UG265"/>
          <cell r="UH265"/>
          <cell r="UI265"/>
          <cell r="UJ265"/>
          <cell r="UK265"/>
          <cell r="UL265"/>
          <cell r="UM265"/>
          <cell r="UN265"/>
          <cell r="UO265"/>
          <cell r="UP265"/>
          <cell r="UQ265"/>
          <cell r="UR265"/>
          <cell r="US265"/>
          <cell r="UT265"/>
          <cell r="UU265"/>
          <cell r="UV265"/>
          <cell r="UW265"/>
          <cell r="UX265"/>
          <cell r="UY265"/>
          <cell r="UZ265"/>
          <cell r="VA265"/>
          <cell r="VB265"/>
          <cell r="VC265"/>
          <cell r="VD265"/>
          <cell r="VE265"/>
          <cell r="VF265"/>
          <cell r="VG265"/>
          <cell r="VH265"/>
          <cell r="VI265"/>
          <cell r="VJ265"/>
          <cell r="VK265"/>
          <cell r="VL265"/>
          <cell r="VM265"/>
          <cell r="VN265"/>
          <cell r="VO265"/>
          <cell r="VP265"/>
          <cell r="VQ265"/>
          <cell r="VR265"/>
          <cell r="VS265"/>
          <cell r="VT265"/>
          <cell r="VU265"/>
          <cell r="VV265"/>
          <cell r="VW265"/>
          <cell r="VX265"/>
          <cell r="VY265"/>
          <cell r="VZ265"/>
          <cell r="WA265"/>
          <cell r="WB265"/>
          <cell r="WC265"/>
          <cell r="WD265"/>
          <cell r="WE265"/>
          <cell r="WF265"/>
          <cell r="WG265"/>
          <cell r="WH265"/>
          <cell r="WI265"/>
          <cell r="WJ265"/>
          <cell r="WK265"/>
          <cell r="WL265"/>
          <cell r="WM265"/>
          <cell r="WN265"/>
          <cell r="WO265"/>
          <cell r="WP265"/>
          <cell r="WQ265"/>
          <cell r="WR265"/>
          <cell r="WS265"/>
          <cell r="WT265"/>
          <cell r="WU265"/>
          <cell r="WV265"/>
          <cell r="WW265"/>
          <cell r="WX265"/>
          <cell r="WY265"/>
          <cell r="WZ265"/>
          <cell r="XA265"/>
          <cell r="XB265"/>
          <cell r="XC265"/>
          <cell r="XD265"/>
          <cell r="XE265"/>
          <cell r="XF265"/>
          <cell r="XG265"/>
          <cell r="XH265"/>
          <cell r="XI265"/>
          <cell r="XJ265"/>
          <cell r="XK265"/>
          <cell r="XL265"/>
          <cell r="XM265"/>
          <cell r="XN265"/>
          <cell r="XO265"/>
          <cell r="XP265"/>
          <cell r="XQ265"/>
          <cell r="XR265"/>
          <cell r="XS265"/>
          <cell r="XT265"/>
          <cell r="XU265"/>
          <cell r="XV265"/>
        </row>
        <row r="266">
          <cell r="E266">
            <v>3</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3</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P266">
            <v>0</v>
          </cell>
          <cell r="BQ266">
            <v>0</v>
          </cell>
          <cell r="BR266">
            <v>0</v>
          </cell>
          <cell r="BS266">
            <v>0</v>
          </cell>
          <cell r="BT266">
            <v>0</v>
          </cell>
          <cell r="BU266">
            <v>0</v>
          </cell>
          <cell r="BV266">
            <v>0</v>
          </cell>
          <cell r="BW266">
            <v>3</v>
          </cell>
          <cell r="BX266">
            <v>0</v>
          </cell>
          <cell r="BY266">
            <v>0</v>
          </cell>
          <cell r="BZ266">
            <v>3</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6</v>
          </cell>
          <cell r="CT266">
            <v>0</v>
          </cell>
          <cell r="CU266">
            <v>0</v>
          </cell>
          <cell r="CV266">
            <v>0</v>
          </cell>
          <cell r="CW266">
            <v>0</v>
          </cell>
          <cell r="CX266">
            <v>0</v>
          </cell>
          <cell r="CY266">
            <v>0</v>
          </cell>
          <cell r="CZ266">
            <v>0</v>
          </cell>
          <cell r="DA266">
            <v>3</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v>0</v>
          </cell>
          <cell r="DU266">
            <v>0</v>
          </cell>
          <cell r="DV266">
            <v>0</v>
          </cell>
          <cell r="DW266">
            <v>0</v>
          </cell>
          <cell r="DX266">
            <v>0</v>
          </cell>
          <cell r="DY266">
            <v>0</v>
          </cell>
          <cell r="DZ266">
            <v>0</v>
          </cell>
          <cell r="EA266">
            <v>0</v>
          </cell>
          <cell r="EB266">
            <v>0</v>
          </cell>
          <cell r="EC266">
            <v>0</v>
          </cell>
          <cell r="ED266">
            <v>0</v>
          </cell>
          <cell r="EE266">
            <v>0</v>
          </cell>
          <cell r="EF266">
            <v>0</v>
          </cell>
          <cell r="EG266">
            <v>0</v>
          </cell>
          <cell r="EH266">
            <v>0</v>
          </cell>
          <cell r="EI266">
            <v>0</v>
          </cell>
          <cell r="EJ266">
            <v>0</v>
          </cell>
          <cell r="EK266">
            <v>0</v>
          </cell>
          <cell r="EL266">
            <v>0</v>
          </cell>
          <cell r="EM266">
            <v>0</v>
          </cell>
          <cell r="EN266">
            <v>0</v>
          </cell>
          <cell r="EO266">
            <v>0</v>
          </cell>
          <cell r="EP266">
            <v>0</v>
          </cell>
          <cell r="EQ266">
            <v>0</v>
          </cell>
          <cell r="ER266">
            <v>0</v>
          </cell>
          <cell r="ES266">
            <v>0</v>
          </cell>
          <cell r="ET266">
            <v>0</v>
          </cell>
          <cell r="EU266">
            <v>0</v>
          </cell>
          <cell r="EV266">
            <v>0</v>
          </cell>
          <cell r="EW266">
            <v>0</v>
          </cell>
          <cell r="EX266">
            <v>0</v>
          </cell>
          <cell r="EY266">
            <v>0</v>
          </cell>
          <cell r="EZ266">
            <v>0</v>
          </cell>
          <cell r="FA266">
            <v>0</v>
          </cell>
          <cell r="FB266">
            <v>0</v>
          </cell>
          <cell r="FC266">
            <v>0</v>
          </cell>
          <cell r="FD266">
            <v>0</v>
          </cell>
          <cell r="FE266">
            <v>0</v>
          </cell>
          <cell r="FF266">
            <v>0</v>
          </cell>
          <cell r="FG266">
            <v>3</v>
          </cell>
          <cell r="FH266">
            <v>0</v>
          </cell>
          <cell r="FI266">
            <v>0</v>
          </cell>
          <cell r="FJ266">
            <v>0</v>
          </cell>
          <cell r="FK266">
            <v>0</v>
          </cell>
          <cell r="FL266">
            <v>0</v>
          </cell>
          <cell r="FM266">
            <v>0</v>
          </cell>
          <cell r="FN266">
            <v>0</v>
          </cell>
          <cell r="FO266">
            <v>0</v>
          </cell>
          <cell r="FP266">
            <v>0</v>
          </cell>
          <cell r="FQ266">
            <v>0</v>
          </cell>
          <cell r="FR266">
            <v>0</v>
          </cell>
          <cell r="FS266">
            <v>0</v>
          </cell>
          <cell r="FT266">
            <v>0</v>
          </cell>
          <cell r="FU266">
            <v>0</v>
          </cell>
          <cell r="FV266">
            <v>0</v>
          </cell>
          <cell r="FW266">
            <v>0</v>
          </cell>
          <cell r="FX266">
            <v>0</v>
          </cell>
          <cell r="FY266">
            <v>0</v>
          </cell>
          <cell r="FZ266">
            <v>0</v>
          </cell>
          <cell r="GA266">
            <v>0</v>
          </cell>
          <cell r="GB266">
            <v>0</v>
          </cell>
          <cell r="GC266">
            <v>0</v>
          </cell>
          <cell r="GD266">
            <v>0</v>
          </cell>
          <cell r="GE266">
            <v>0</v>
          </cell>
          <cell r="GF266">
            <v>0</v>
          </cell>
          <cell r="GG266">
            <v>0</v>
          </cell>
          <cell r="GH266">
            <v>0</v>
          </cell>
          <cell r="GI266">
            <v>0</v>
          </cell>
          <cell r="GJ266">
            <v>0</v>
          </cell>
          <cell r="GK266">
            <v>0</v>
          </cell>
          <cell r="GL266">
            <v>0</v>
          </cell>
          <cell r="GM266">
            <v>0</v>
          </cell>
          <cell r="GN266">
            <v>0</v>
          </cell>
          <cell r="GO266">
            <v>0</v>
          </cell>
          <cell r="GP266">
            <v>0</v>
          </cell>
          <cell r="GQ266">
            <v>0</v>
          </cell>
          <cell r="GR266">
            <v>0</v>
          </cell>
          <cell r="GS266">
            <v>3</v>
          </cell>
          <cell r="GT266">
            <v>0</v>
          </cell>
          <cell r="GU266">
            <v>0</v>
          </cell>
          <cell r="GV266">
            <v>0</v>
          </cell>
          <cell r="GW266">
            <v>0</v>
          </cell>
          <cell r="GX266">
            <v>0</v>
          </cell>
          <cell r="GY266">
            <v>0</v>
          </cell>
          <cell r="GZ266">
            <v>0</v>
          </cell>
          <cell r="HA266">
            <v>0</v>
          </cell>
          <cell r="HB266">
            <v>0</v>
          </cell>
          <cell r="HC266">
            <v>0</v>
          </cell>
          <cell r="HD266">
            <v>0</v>
          </cell>
          <cell r="HE266">
            <v>0</v>
          </cell>
          <cell r="HF266">
            <v>0</v>
          </cell>
          <cell r="HG266">
            <v>0</v>
          </cell>
          <cell r="HH266">
            <v>0</v>
          </cell>
          <cell r="HI266">
            <v>0</v>
          </cell>
          <cell r="HJ266">
            <v>0</v>
          </cell>
          <cell r="HK266">
            <v>0</v>
          </cell>
          <cell r="HL266">
            <v>0</v>
          </cell>
          <cell r="HM266">
            <v>0</v>
          </cell>
          <cell r="HN266">
            <v>0</v>
          </cell>
          <cell r="HO266">
            <v>0</v>
          </cell>
          <cell r="HP266">
            <v>0</v>
          </cell>
          <cell r="HQ266">
            <v>0</v>
          </cell>
          <cell r="HR266">
            <v>0</v>
          </cell>
          <cell r="HS266">
            <v>0</v>
          </cell>
          <cell r="HT266">
            <v>0</v>
          </cell>
          <cell r="HU266">
            <v>0</v>
          </cell>
          <cell r="HV266">
            <v>0</v>
          </cell>
          <cell r="HW266">
            <v>0</v>
          </cell>
          <cell r="HX266">
            <v>0</v>
          </cell>
          <cell r="HY266">
            <v>0</v>
          </cell>
          <cell r="HZ266">
            <v>0</v>
          </cell>
          <cell r="IA266">
            <v>0</v>
          </cell>
          <cell r="IB266">
            <v>0</v>
          </cell>
          <cell r="IC266">
            <v>0</v>
          </cell>
          <cell r="ID266">
            <v>0</v>
          </cell>
          <cell r="IE266">
            <v>0</v>
          </cell>
          <cell r="IF266">
            <v>0</v>
          </cell>
          <cell r="IG266">
            <v>0</v>
          </cell>
          <cell r="IH266">
            <v>0</v>
          </cell>
          <cell r="II266">
            <v>0</v>
          </cell>
          <cell r="IJ266">
            <v>0</v>
          </cell>
          <cell r="IK266">
            <v>0</v>
          </cell>
          <cell r="IL266">
            <v>0</v>
          </cell>
          <cell r="IM266">
            <v>0</v>
          </cell>
          <cell r="IN266">
            <v>0</v>
          </cell>
          <cell r="IO266">
            <v>0</v>
          </cell>
          <cell r="IP266">
            <v>0</v>
          </cell>
          <cell r="IQ266">
            <v>0</v>
          </cell>
          <cell r="IR266">
            <v>0</v>
          </cell>
          <cell r="IS266">
            <v>0</v>
          </cell>
          <cell r="IT266">
            <v>0</v>
          </cell>
          <cell r="IU266">
            <v>0</v>
          </cell>
          <cell r="IV266">
            <v>0</v>
          </cell>
          <cell r="IW266">
            <v>0</v>
          </cell>
          <cell r="IX266">
            <v>0</v>
          </cell>
          <cell r="IY266">
            <v>0</v>
          </cell>
          <cell r="IZ266">
            <v>0</v>
          </cell>
          <cell r="JA266">
            <v>0</v>
          </cell>
          <cell r="JB266">
            <v>0</v>
          </cell>
          <cell r="JC266">
            <v>0</v>
          </cell>
          <cell r="JD266">
            <v>0</v>
          </cell>
          <cell r="JE266">
            <v>0</v>
          </cell>
          <cell r="JF266">
            <v>0</v>
          </cell>
          <cell r="JG266">
            <v>0</v>
          </cell>
          <cell r="JH266">
            <v>0</v>
          </cell>
          <cell r="JI266">
            <v>0</v>
          </cell>
          <cell r="JJ266">
            <v>0</v>
          </cell>
          <cell r="JK266">
            <v>0</v>
          </cell>
          <cell r="JL266">
            <v>0</v>
          </cell>
          <cell r="JM266">
            <v>0</v>
          </cell>
          <cell r="JN266">
            <v>0</v>
          </cell>
          <cell r="JO266">
            <v>0</v>
          </cell>
          <cell r="JP266">
            <v>0</v>
          </cell>
          <cell r="JQ266">
            <v>0</v>
          </cell>
          <cell r="JR266">
            <v>0</v>
          </cell>
          <cell r="JS266">
            <v>0</v>
          </cell>
          <cell r="JT266">
            <v>0</v>
          </cell>
          <cell r="JU266">
            <v>0</v>
          </cell>
          <cell r="JV266">
            <v>0</v>
          </cell>
          <cell r="JW266">
            <v>0</v>
          </cell>
          <cell r="JX266">
            <v>0</v>
          </cell>
          <cell r="JY266">
            <v>0</v>
          </cell>
          <cell r="JZ266">
            <v>0</v>
          </cell>
          <cell r="KA266">
            <v>0</v>
          </cell>
          <cell r="KB266">
            <v>0</v>
          </cell>
          <cell r="KC266">
            <v>0</v>
          </cell>
          <cell r="KD266">
            <v>0</v>
          </cell>
          <cell r="KE266">
            <v>0</v>
          </cell>
          <cell r="KF266">
            <v>0</v>
          </cell>
          <cell r="KG266">
            <v>0</v>
          </cell>
          <cell r="KH266">
            <v>0</v>
          </cell>
          <cell r="KI266">
            <v>0</v>
          </cell>
          <cell r="KJ266">
            <v>0</v>
          </cell>
          <cell r="KK266">
            <v>0</v>
          </cell>
          <cell r="KL266">
            <v>0</v>
          </cell>
          <cell r="KM266">
            <v>0</v>
          </cell>
          <cell r="KN266">
            <v>0</v>
          </cell>
          <cell r="KO266">
            <v>0</v>
          </cell>
          <cell r="KP266">
            <v>0</v>
          </cell>
          <cell r="KQ266">
            <v>0</v>
          </cell>
          <cell r="KR266">
            <v>0</v>
          </cell>
          <cell r="KS266">
            <v>0</v>
          </cell>
          <cell r="KT266">
            <v>0</v>
          </cell>
          <cell r="KU266">
            <v>0</v>
          </cell>
          <cell r="KV266">
            <v>0</v>
          </cell>
          <cell r="KW266">
            <v>0</v>
          </cell>
          <cell r="KX266">
            <v>0</v>
          </cell>
          <cell r="KY266">
            <v>0</v>
          </cell>
          <cell r="KZ266">
            <v>0</v>
          </cell>
          <cell r="LA266">
            <v>0</v>
          </cell>
          <cell r="LB266">
            <v>0</v>
          </cell>
          <cell r="LC266">
            <v>0</v>
          </cell>
          <cell r="LD266">
            <v>0</v>
          </cell>
          <cell r="LE266">
            <v>0</v>
          </cell>
          <cell r="LF266">
            <v>0</v>
          </cell>
          <cell r="LG266">
            <v>0</v>
          </cell>
          <cell r="LH266">
            <v>0</v>
          </cell>
          <cell r="LI266">
            <v>0</v>
          </cell>
          <cell r="LJ266">
            <v>3</v>
          </cell>
          <cell r="LK266">
            <v>0</v>
          </cell>
          <cell r="LL266">
            <v>0</v>
          </cell>
          <cell r="LM266">
            <v>0</v>
          </cell>
          <cell r="LN266">
            <v>0</v>
          </cell>
          <cell r="LO266">
            <v>0</v>
          </cell>
          <cell r="LP266">
            <v>0</v>
          </cell>
          <cell r="LQ266">
            <v>0</v>
          </cell>
          <cell r="LR266">
            <v>0</v>
          </cell>
          <cell r="LS266">
            <v>0</v>
          </cell>
          <cell r="LT266">
            <v>3</v>
          </cell>
          <cell r="LU266">
            <v>0</v>
          </cell>
          <cell r="LV266">
            <v>0</v>
          </cell>
          <cell r="LW266">
            <v>0</v>
          </cell>
          <cell r="LX266">
            <v>0</v>
          </cell>
          <cell r="LY266">
            <v>0</v>
          </cell>
          <cell r="LZ266">
            <v>0</v>
          </cell>
          <cell r="MA266">
            <v>0</v>
          </cell>
          <cell r="MB266">
            <v>0</v>
          </cell>
          <cell r="MC266">
            <v>3</v>
          </cell>
          <cell r="MD266">
            <v>0</v>
          </cell>
          <cell r="ME266">
            <v>0</v>
          </cell>
          <cell r="MF266">
            <v>0</v>
          </cell>
          <cell r="MG266">
            <v>0</v>
          </cell>
          <cell r="MH266">
            <v>0</v>
          </cell>
          <cell r="MI266">
            <v>0</v>
          </cell>
          <cell r="MJ266">
            <v>0</v>
          </cell>
          <cell r="MK266">
            <v>0</v>
          </cell>
          <cell r="ML266">
            <v>0</v>
          </cell>
          <cell r="MM266">
            <v>0</v>
          </cell>
          <cell r="MN266">
            <v>0</v>
          </cell>
          <cell r="MO266">
            <v>0</v>
          </cell>
          <cell r="MP266">
            <v>0</v>
          </cell>
          <cell r="MQ266">
            <v>0</v>
          </cell>
          <cell r="MR266">
            <v>0</v>
          </cell>
          <cell r="MS266">
            <v>0</v>
          </cell>
          <cell r="MT266">
            <v>0</v>
          </cell>
          <cell r="MU266">
            <v>0</v>
          </cell>
          <cell r="MV266">
            <v>0</v>
          </cell>
          <cell r="MW266">
            <v>0</v>
          </cell>
          <cell r="MX266">
            <v>0</v>
          </cell>
          <cell r="MY266">
            <v>0</v>
          </cell>
          <cell r="MZ266">
            <v>3</v>
          </cell>
          <cell r="NA266">
            <v>0</v>
          </cell>
          <cell r="NB266">
            <v>0</v>
          </cell>
          <cell r="NC266">
            <v>0</v>
          </cell>
          <cell r="ND266">
            <v>0</v>
          </cell>
          <cell r="NE266">
            <v>0</v>
          </cell>
          <cell r="NF266">
            <v>0</v>
          </cell>
          <cell r="NG266">
            <v>0</v>
          </cell>
          <cell r="NH266">
            <v>0</v>
          </cell>
          <cell r="NI266">
            <v>0</v>
          </cell>
          <cell r="NJ266">
            <v>3</v>
          </cell>
          <cell r="NK266">
            <v>0</v>
          </cell>
          <cell r="NL266">
            <v>0</v>
          </cell>
          <cell r="NM266">
            <v>0</v>
          </cell>
          <cell r="NN266">
            <v>0</v>
          </cell>
          <cell r="NO266">
            <v>0</v>
          </cell>
          <cell r="NP266">
            <v>0</v>
          </cell>
          <cell r="NQ266">
            <v>0</v>
          </cell>
          <cell r="NR266">
            <v>0</v>
          </cell>
          <cell r="NS266">
            <v>0</v>
          </cell>
          <cell r="NT266">
            <v>0</v>
          </cell>
          <cell r="NU266">
            <v>0</v>
          </cell>
          <cell r="NV266">
            <v>0</v>
          </cell>
          <cell r="NW266">
            <v>0</v>
          </cell>
          <cell r="NX266">
            <v>0</v>
          </cell>
          <cell r="NY266">
            <v>0</v>
          </cell>
          <cell r="NZ266">
            <v>0</v>
          </cell>
          <cell r="OA266">
            <v>0</v>
          </cell>
          <cell r="OB266">
            <v>0</v>
          </cell>
          <cell r="OC266">
            <v>0</v>
          </cell>
          <cell r="OD266">
            <v>0</v>
          </cell>
          <cell r="OE266">
            <v>0</v>
          </cell>
          <cell r="OF266">
            <v>0</v>
          </cell>
          <cell r="OG266">
            <v>0</v>
          </cell>
          <cell r="OH266">
            <v>0</v>
          </cell>
          <cell r="OI266">
            <v>0</v>
          </cell>
          <cell r="OJ266">
            <v>0</v>
          </cell>
          <cell r="OK266">
            <v>0</v>
          </cell>
          <cell r="OL266">
            <v>0</v>
          </cell>
          <cell r="OM266">
            <v>0</v>
          </cell>
          <cell r="ON266">
            <v>0</v>
          </cell>
          <cell r="OO266">
            <v>0</v>
          </cell>
          <cell r="OP266">
            <v>0</v>
          </cell>
          <cell r="OQ266">
            <v>0</v>
          </cell>
          <cell r="OR266">
            <v>0</v>
          </cell>
          <cell r="OS266">
            <v>0</v>
          </cell>
          <cell r="OT266">
            <v>0</v>
          </cell>
          <cell r="OU266">
            <v>0</v>
          </cell>
          <cell r="OV266">
            <v>0</v>
          </cell>
          <cell r="OW266">
            <v>0</v>
          </cell>
          <cell r="OX266">
            <v>0</v>
          </cell>
          <cell r="OY266">
            <v>0</v>
          </cell>
          <cell r="OZ266">
            <v>0</v>
          </cell>
          <cell r="PA266">
            <v>0</v>
          </cell>
          <cell r="PB266">
            <v>0</v>
          </cell>
          <cell r="PC266">
            <v>0</v>
          </cell>
          <cell r="PD266">
            <v>0</v>
          </cell>
          <cell r="PE266">
            <v>0</v>
          </cell>
          <cell r="PF266">
            <v>0</v>
          </cell>
          <cell r="PG266">
            <v>0</v>
          </cell>
          <cell r="PH266">
            <v>0</v>
          </cell>
          <cell r="PI266">
            <v>0</v>
          </cell>
          <cell r="PJ266">
            <v>0</v>
          </cell>
          <cell r="PK266">
            <v>0</v>
          </cell>
          <cell r="PL266">
            <v>0</v>
          </cell>
          <cell r="PM266">
            <v>0</v>
          </cell>
          <cell r="PN266">
            <v>0</v>
          </cell>
          <cell r="PO266">
            <v>0</v>
          </cell>
          <cell r="PP266">
            <v>0</v>
          </cell>
          <cell r="PQ266">
            <v>0</v>
          </cell>
          <cell r="PR266">
            <v>0</v>
          </cell>
          <cell r="PS266">
            <v>0</v>
          </cell>
          <cell r="PT266">
            <v>0</v>
          </cell>
          <cell r="PU266">
            <v>0</v>
          </cell>
          <cell r="PV266">
            <v>3</v>
          </cell>
          <cell r="PW266">
            <v>0</v>
          </cell>
          <cell r="PX266">
            <v>0</v>
          </cell>
          <cell r="PY266">
            <v>0</v>
          </cell>
          <cell r="PZ266">
            <v>0</v>
          </cell>
          <cell r="QA266">
            <v>3</v>
          </cell>
          <cell r="QB266">
            <v>0</v>
          </cell>
          <cell r="QC266">
            <v>0</v>
          </cell>
          <cell r="QD266">
            <v>0</v>
          </cell>
          <cell r="QE266">
            <v>0</v>
          </cell>
          <cell r="QF266">
            <v>0</v>
          </cell>
          <cell r="QG266">
            <v>0</v>
          </cell>
          <cell r="QH266">
            <v>0</v>
          </cell>
          <cell r="QI266">
            <v>0</v>
          </cell>
          <cell r="QJ266">
            <v>0</v>
          </cell>
          <cell r="QK266">
            <v>0</v>
          </cell>
          <cell r="QL266">
            <v>0</v>
          </cell>
          <cell r="QM266">
            <v>0</v>
          </cell>
          <cell r="QN266">
            <v>0</v>
          </cell>
          <cell r="QO266">
            <v>0</v>
          </cell>
          <cell r="QP266">
            <v>0</v>
          </cell>
          <cell r="QQ266">
            <v>0</v>
          </cell>
          <cell r="QR266">
            <v>0</v>
          </cell>
          <cell r="QS266">
            <v>0</v>
          </cell>
          <cell r="QT266">
            <v>0</v>
          </cell>
          <cell r="QU266">
            <v>0</v>
          </cell>
          <cell r="QV266">
            <v>0</v>
          </cell>
          <cell r="QW266">
            <v>0</v>
          </cell>
          <cell r="QX266">
            <v>0</v>
          </cell>
          <cell r="QY266">
            <v>0</v>
          </cell>
          <cell r="QZ266">
            <v>0</v>
          </cell>
          <cell r="RA266">
            <v>0</v>
          </cell>
          <cell r="RB266">
            <v>0</v>
          </cell>
          <cell r="RC266">
            <v>0</v>
          </cell>
          <cell r="RD266">
            <v>0</v>
          </cell>
          <cell r="RE266">
            <v>0</v>
          </cell>
          <cell r="RF266">
            <v>0</v>
          </cell>
          <cell r="RG266">
            <v>0</v>
          </cell>
          <cell r="RH266">
            <v>0</v>
          </cell>
          <cell r="RI266">
            <v>0</v>
          </cell>
          <cell r="RJ266">
            <v>0</v>
          </cell>
          <cell r="RK266">
            <v>0</v>
          </cell>
          <cell r="RL266">
            <v>0</v>
          </cell>
          <cell r="RM266">
            <v>0</v>
          </cell>
          <cell r="RN266">
            <v>0</v>
          </cell>
          <cell r="RO266">
            <v>0</v>
          </cell>
          <cell r="RP266">
            <v>0</v>
          </cell>
          <cell r="RQ266">
            <v>0</v>
          </cell>
          <cell r="RR266">
            <v>0</v>
          </cell>
          <cell r="RS266">
            <v>0</v>
          </cell>
          <cell r="RT266">
            <v>0</v>
          </cell>
          <cell r="RU266">
            <v>0</v>
          </cell>
          <cell r="RV266">
            <v>0</v>
          </cell>
          <cell r="RW266">
            <v>0</v>
          </cell>
          <cell r="RX266">
            <v>0</v>
          </cell>
          <cell r="RY266">
            <v>0</v>
          </cell>
          <cell r="RZ266">
            <v>0</v>
          </cell>
          <cell r="SA266">
            <v>0</v>
          </cell>
          <cell r="SB266">
            <v>0</v>
          </cell>
          <cell r="SC266">
            <v>0</v>
          </cell>
          <cell r="SD266">
            <v>0</v>
          </cell>
          <cell r="SE266">
            <v>0</v>
          </cell>
          <cell r="SF266">
            <v>0</v>
          </cell>
          <cell r="SG266">
            <v>0</v>
          </cell>
          <cell r="SH266">
            <v>0</v>
          </cell>
          <cell r="SI266">
            <v>0</v>
          </cell>
          <cell r="SJ266">
            <v>0</v>
          </cell>
          <cell r="SK266">
            <v>0</v>
          </cell>
          <cell r="SL266">
            <v>0</v>
          </cell>
          <cell r="SM266">
            <v>0</v>
          </cell>
          <cell r="SN266">
            <v>0</v>
          </cell>
          <cell r="SO266">
            <v>0</v>
          </cell>
          <cell r="SP266">
            <v>0</v>
          </cell>
          <cell r="SQ266">
            <v>0</v>
          </cell>
          <cell r="SR266">
            <v>0</v>
          </cell>
          <cell r="SS266">
            <v>0</v>
          </cell>
          <cell r="ST266">
            <v>0</v>
          </cell>
          <cell r="SU266">
            <v>0</v>
          </cell>
          <cell r="SV266">
            <v>0</v>
          </cell>
          <cell r="SW266">
            <v>0</v>
          </cell>
          <cell r="SX266">
            <v>0</v>
          </cell>
          <cell r="SY266">
            <v>0</v>
          </cell>
          <cell r="SZ266">
            <v>0</v>
          </cell>
          <cell r="TA266">
            <v>0</v>
          </cell>
          <cell r="TB266">
            <v>0</v>
          </cell>
          <cell r="TC266">
            <v>0</v>
          </cell>
          <cell r="TD266">
            <v>0</v>
          </cell>
          <cell r="TE266">
            <v>0</v>
          </cell>
          <cell r="TF266">
            <v>0</v>
          </cell>
          <cell r="TG266">
            <v>0</v>
          </cell>
          <cell r="TH266">
            <v>0</v>
          </cell>
          <cell r="TI266">
            <v>0</v>
          </cell>
          <cell r="TJ266">
            <v>0</v>
          </cell>
          <cell r="TK266">
            <v>3</v>
          </cell>
          <cell r="TL266">
            <v>0</v>
          </cell>
          <cell r="TM266">
            <v>0</v>
          </cell>
          <cell r="TN266">
            <v>0</v>
          </cell>
          <cell r="TO266">
            <v>0</v>
          </cell>
          <cell r="TP266">
            <v>0</v>
          </cell>
          <cell r="TQ266">
            <v>0</v>
          </cell>
          <cell r="TR266">
            <v>0</v>
          </cell>
          <cell r="TS266">
            <v>0</v>
          </cell>
          <cell r="TT266">
            <v>0</v>
          </cell>
          <cell r="TU266">
            <v>0</v>
          </cell>
          <cell r="TV266">
            <v>0</v>
          </cell>
          <cell r="TW266">
            <v>0</v>
          </cell>
          <cell r="TX266">
            <v>0</v>
          </cell>
          <cell r="TY266">
            <v>0</v>
          </cell>
          <cell r="TZ266">
            <v>0</v>
          </cell>
          <cell r="UA266">
            <v>0</v>
          </cell>
          <cell r="UB266">
            <v>0</v>
          </cell>
          <cell r="UC266">
            <v>0</v>
          </cell>
          <cell r="UD266">
            <v>0</v>
          </cell>
          <cell r="UE266">
            <v>0</v>
          </cell>
          <cell r="UF266">
            <v>0</v>
          </cell>
          <cell r="UG266">
            <v>0</v>
          </cell>
          <cell r="UH266">
            <v>0</v>
          </cell>
          <cell r="UI266">
            <v>0</v>
          </cell>
          <cell r="UJ266">
            <v>0</v>
          </cell>
          <cell r="UK266">
            <v>0</v>
          </cell>
          <cell r="UL266">
            <v>0</v>
          </cell>
          <cell r="UM266">
            <v>0</v>
          </cell>
          <cell r="UN266">
            <v>0</v>
          </cell>
          <cell r="UO266"/>
          <cell r="UP266">
            <v>0</v>
          </cell>
          <cell r="UQ266">
            <v>0</v>
          </cell>
          <cell r="UR266">
            <v>0</v>
          </cell>
          <cell r="US266">
            <v>0</v>
          </cell>
          <cell r="UT266">
            <v>0</v>
          </cell>
          <cell r="UU266">
            <v>0</v>
          </cell>
          <cell r="UV266">
            <v>0</v>
          </cell>
          <cell r="UW266">
            <v>0</v>
          </cell>
          <cell r="UX266">
            <v>0</v>
          </cell>
          <cell r="UY266">
            <v>0</v>
          </cell>
          <cell r="UZ266">
            <v>0</v>
          </cell>
          <cell r="VA266">
            <v>0</v>
          </cell>
          <cell r="VB266">
            <v>0</v>
          </cell>
          <cell r="VC266">
            <v>0</v>
          </cell>
          <cell r="VD266">
            <v>0</v>
          </cell>
          <cell r="VE266">
            <v>0</v>
          </cell>
          <cell r="VF266">
            <v>0</v>
          </cell>
          <cell r="VG266">
            <v>0</v>
          </cell>
          <cell r="VH266">
            <v>6</v>
          </cell>
          <cell r="VI266">
            <v>0</v>
          </cell>
          <cell r="VJ266">
            <v>3</v>
          </cell>
          <cell r="VK266">
            <v>0</v>
          </cell>
          <cell r="VL266">
            <v>3</v>
          </cell>
          <cell r="VM266">
            <v>3</v>
          </cell>
          <cell r="VN266">
            <v>0</v>
          </cell>
          <cell r="VO266">
            <v>0</v>
          </cell>
          <cell r="VP266">
            <v>0</v>
          </cell>
          <cell r="VQ266">
            <v>0</v>
          </cell>
          <cell r="VR266">
            <v>0</v>
          </cell>
          <cell r="VS266">
            <v>0</v>
          </cell>
          <cell r="VT266">
            <v>0</v>
          </cell>
          <cell r="VU266">
            <v>0</v>
          </cell>
          <cell r="VV266">
            <v>0</v>
          </cell>
          <cell r="VW266">
            <v>0</v>
          </cell>
          <cell r="VX266">
            <v>0</v>
          </cell>
          <cell r="VY266">
            <v>0</v>
          </cell>
          <cell r="VZ266">
            <v>0</v>
          </cell>
          <cell r="WA266">
            <v>0</v>
          </cell>
          <cell r="WB266">
            <v>0</v>
          </cell>
          <cell r="WC266">
            <v>0</v>
          </cell>
          <cell r="WD266">
            <v>0</v>
          </cell>
          <cell r="WE266">
            <v>0</v>
          </cell>
          <cell r="WF266">
            <v>0</v>
          </cell>
          <cell r="WG266">
            <v>0</v>
          </cell>
          <cell r="WH266">
            <v>0</v>
          </cell>
          <cell r="WI266">
            <v>0</v>
          </cell>
          <cell r="WJ266">
            <v>0</v>
          </cell>
          <cell r="WK266">
            <v>0</v>
          </cell>
          <cell r="WL266">
            <v>0</v>
          </cell>
          <cell r="WM266">
            <v>0</v>
          </cell>
          <cell r="WN266">
            <v>0</v>
          </cell>
          <cell r="WO266">
            <v>0</v>
          </cell>
          <cell r="WP266">
            <v>0</v>
          </cell>
          <cell r="WQ266">
            <v>0</v>
          </cell>
          <cell r="WR266">
            <v>0</v>
          </cell>
          <cell r="WS266">
            <v>0</v>
          </cell>
          <cell r="WT266">
            <v>0</v>
          </cell>
          <cell r="WU266">
            <v>0</v>
          </cell>
          <cell r="WV266">
            <v>0</v>
          </cell>
          <cell r="WW266">
            <v>0</v>
          </cell>
          <cell r="WX266">
            <v>0</v>
          </cell>
          <cell r="WY266">
            <v>0</v>
          </cell>
          <cell r="WZ266">
            <v>0</v>
          </cell>
          <cell r="XA266">
            <v>0</v>
          </cell>
          <cell r="XB266">
            <v>0</v>
          </cell>
          <cell r="XC266">
            <v>0</v>
          </cell>
          <cell r="XD266">
            <v>0</v>
          </cell>
          <cell r="XE266">
            <v>0</v>
          </cell>
          <cell r="XF266">
            <v>0</v>
          </cell>
          <cell r="XG266">
            <v>0</v>
          </cell>
          <cell r="XH266">
            <v>0</v>
          </cell>
          <cell r="XI266">
            <v>0</v>
          </cell>
          <cell r="XJ266">
            <v>0</v>
          </cell>
          <cell r="XK266">
            <v>0</v>
          </cell>
          <cell r="XL266">
            <v>0</v>
          </cell>
          <cell r="XM266">
            <v>0</v>
          </cell>
          <cell r="XN266">
            <v>0</v>
          </cell>
          <cell r="XO266">
            <v>0</v>
          </cell>
          <cell r="XP266">
            <v>0</v>
          </cell>
          <cell r="XQ266">
            <v>0</v>
          </cell>
          <cell r="XR266">
            <v>0</v>
          </cell>
          <cell r="XS266">
            <v>0</v>
          </cell>
          <cell r="XT266">
            <v>3</v>
          </cell>
          <cell r="XU266">
            <v>0</v>
          </cell>
          <cell r="XV266"/>
        </row>
        <row r="267">
          <cell r="E267">
            <v>0</v>
          </cell>
          <cell r="F267">
            <v>0</v>
          </cell>
          <cell r="G267">
            <v>0</v>
          </cell>
          <cell r="H267">
            <v>0</v>
          </cell>
          <cell r="I267">
            <v>0</v>
          </cell>
          <cell r="J267">
            <v>0</v>
          </cell>
          <cell r="K267">
            <v>0</v>
          </cell>
          <cell r="L267">
            <v>0</v>
          </cell>
          <cell r="M267">
            <v>0</v>
          </cell>
          <cell r="N267">
            <v>0</v>
          </cell>
          <cell r="O267"/>
          <cell r="P267">
            <v>0</v>
          </cell>
          <cell r="Q267">
            <v>0</v>
          </cell>
          <cell r="R267">
            <v>0</v>
          </cell>
          <cell r="S267">
            <v>0</v>
          </cell>
          <cell r="T267">
            <v>0</v>
          </cell>
          <cell r="U267">
            <v>0</v>
          </cell>
          <cell r="V267">
            <v>0</v>
          </cell>
          <cell r="W267">
            <v>0</v>
          </cell>
          <cell r="X267">
            <v>0</v>
          </cell>
          <cell r="Y267">
            <v>0</v>
          </cell>
          <cell r="Z267"/>
          <cell r="AA267">
            <v>0</v>
          </cell>
          <cell r="AB267">
            <v>0</v>
          </cell>
          <cell r="AC267">
            <v>5</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cell r="AZ267">
            <v>0</v>
          </cell>
          <cell r="BA267"/>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P267">
            <v>0</v>
          </cell>
          <cell r="BQ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0</v>
          </cell>
          <cell r="CJ267">
            <v>0</v>
          </cell>
          <cell r="CK267">
            <v>0</v>
          </cell>
          <cell r="CL267">
            <v>0</v>
          </cell>
          <cell r="CM267"/>
          <cell r="CN267">
            <v>0</v>
          </cell>
          <cell r="CO267">
            <v>0</v>
          </cell>
          <cell r="CP267">
            <v>0</v>
          </cell>
          <cell r="CQ267">
            <v>0</v>
          </cell>
          <cell r="CR267"/>
          <cell r="CS267">
            <v>0</v>
          </cell>
          <cell r="CT267">
            <v>0</v>
          </cell>
          <cell r="CU267">
            <v>0</v>
          </cell>
          <cell r="CV267">
            <v>0</v>
          </cell>
          <cell r="CW267">
            <v>0</v>
          </cell>
          <cell r="CX267">
            <v>0</v>
          </cell>
          <cell r="CY267">
            <v>0</v>
          </cell>
          <cell r="CZ267">
            <v>0</v>
          </cell>
          <cell r="DA267">
            <v>0</v>
          </cell>
          <cell r="DB267">
            <v>0</v>
          </cell>
          <cell r="DC267">
            <v>0</v>
          </cell>
          <cell r="DD267">
            <v>0</v>
          </cell>
          <cell r="DE267">
            <v>0</v>
          </cell>
          <cell r="DF267">
            <v>0</v>
          </cell>
          <cell r="DG267">
            <v>0</v>
          </cell>
          <cell r="DH267">
            <v>0</v>
          </cell>
          <cell r="DI267">
            <v>0</v>
          </cell>
          <cell r="DJ267">
            <v>0</v>
          </cell>
          <cell r="DK267">
            <v>0</v>
          </cell>
          <cell r="DL267">
            <v>0</v>
          </cell>
          <cell r="DM267">
            <v>0</v>
          </cell>
          <cell r="DN267">
            <v>0</v>
          </cell>
          <cell r="DO267">
            <v>0</v>
          </cell>
          <cell r="DP267">
            <v>0</v>
          </cell>
          <cell r="DQ267">
            <v>0</v>
          </cell>
          <cell r="DR267">
            <v>0</v>
          </cell>
          <cell r="DS267">
            <v>0</v>
          </cell>
          <cell r="DT267">
            <v>0</v>
          </cell>
          <cell r="DU267">
            <v>0</v>
          </cell>
          <cell r="DV267">
            <v>0</v>
          </cell>
          <cell r="DW267">
            <v>0</v>
          </cell>
          <cell r="DX267">
            <v>0</v>
          </cell>
          <cell r="DY267">
            <v>0</v>
          </cell>
          <cell r="DZ267">
            <v>0</v>
          </cell>
          <cell r="EA267">
            <v>0</v>
          </cell>
          <cell r="EB267"/>
          <cell r="EC267">
            <v>0</v>
          </cell>
          <cell r="ED267">
            <v>0</v>
          </cell>
          <cell r="EE267">
            <v>0</v>
          </cell>
          <cell r="EF267">
            <v>0</v>
          </cell>
          <cell r="EG267">
            <v>0</v>
          </cell>
          <cell r="EH267">
            <v>0</v>
          </cell>
          <cell r="EI267">
            <v>0</v>
          </cell>
          <cell r="EJ267">
            <v>0</v>
          </cell>
          <cell r="EK267">
            <v>0</v>
          </cell>
          <cell r="EL267"/>
          <cell r="EM267">
            <v>0</v>
          </cell>
          <cell r="EN267">
            <v>0</v>
          </cell>
          <cell r="EO267">
            <v>0</v>
          </cell>
          <cell r="EP267">
            <v>0</v>
          </cell>
          <cell r="EQ267">
            <v>0</v>
          </cell>
          <cell r="ER267">
            <v>0</v>
          </cell>
          <cell r="ES267">
            <v>0</v>
          </cell>
          <cell r="ET267">
            <v>0</v>
          </cell>
          <cell r="EU267">
            <v>0</v>
          </cell>
          <cell r="EV267">
            <v>0</v>
          </cell>
          <cell r="EW267">
            <v>0</v>
          </cell>
          <cell r="EX267">
            <v>0</v>
          </cell>
          <cell r="EY267"/>
          <cell r="EZ267">
            <v>0</v>
          </cell>
          <cell r="FA267">
            <v>0</v>
          </cell>
          <cell r="FB267">
            <v>0</v>
          </cell>
          <cell r="FC267">
            <v>0</v>
          </cell>
          <cell r="FD267">
            <v>0</v>
          </cell>
          <cell r="FE267">
            <v>0</v>
          </cell>
          <cell r="FF267">
            <v>0</v>
          </cell>
          <cell r="FG267">
            <v>0</v>
          </cell>
          <cell r="FH267">
            <v>0</v>
          </cell>
          <cell r="FI267">
            <v>0</v>
          </cell>
          <cell r="FJ267">
            <v>0</v>
          </cell>
          <cell r="FK267">
            <v>0</v>
          </cell>
          <cell r="FL267">
            <v>0</v>
          </cell>
          <cell r="FM267">
            <v>0</v>
          </cell>
          <cell r="FN267">
            <v>0</v>
          </cell>
          <cell r="FO267">
            <v>0</v>
          </cell>
          <cell r="FP267">
            <v>0</v>
          </cell>
          <cell r="FQ267">
            <v>0</v>
          </cell>
          <cell r="FR267">
            <v>0</v>
          </cell>
          <cell r="FS267">
            <v>0</v>
          </cell>
          <cell r="FT267">
            <v>0</v>
          </cell>
          <cell r="FU267">
            <v>0</v>
          </cell>
          <cell r="FV267">
            <v>0</v>
          </cell>
          <cell r="FW267">
            <v>0</v>
          </cell>
          <cell r="FX267">
            <v>0</v>
          </cell>
          <cell r="FY267">
            <v>0</v>
          </cell>
          <cell r="FZ267">
            <v>0</v>
          </cell>
          <cell r="GA267">
            <v>0</v>
          </cell>
          <cell r="GB267"/>
          <cell r="GC267">
            <v>0</v>
          </cell>
          <cell r="GD267">
            <v>0</v>
          </cell>
          <cell r="GE267"/>
          <cell r="GF267">
            <v>0</v>
          </cell>
          <cell r="GG267">
            <v>0</v>
          </cell>
          <cell r="GH267">
            <v>0</v>
          </cell>
          <cell r="GI267">
            <v>0</v>
          </cell>
          <cell r="GJ267">
            <v>0</v>
          </cell>
          <cell r="GK267">
            <v>0</v>
          </cell>
          <cell r="GL267">
            <v>0</v>
          </cell>
          <cell r="GM267">
            <v>0</v>
          </cell>
          <cell r="GN267">
            <v>0</v>
          </cell>
          <cell r="GO267">
            <v>0</v>
          </cell>
          <cell r="GP267">
            <v>0</v>
          </cell>
          <cell r="GQ267">
            <v>0</v>
          </cell>
          <cell r="GR267">
            <v>0</v>
          </cell>
          <cell r="GS267">
            <v>0</v>
          </cell>
          <cell r="GT267">
            <v>0</v>
          </cell>
          <cell r="GU267">
            <v>0</v>
          </cell>
          <cell r="GV267">
            <v>0</v>
          </cell>
          <cell r="GW267">
            <v>0</v>
          </cell>
          <cell r="GX267">
            <v>0</v>
          </cell>
          <cell r="GY267">
            <v>0</v>
          </cell>
          <cell r="GZ267">
            <v>0</v>
          </cell>
          <cell r="HA267">
            <v>0</v>
          </cell>
          <cell r="HB267">
            <v>0</v>
          </cell>
          <cell r="HC267">
            <v>0</v>
          </cell>
          <cell r="HD267">
            <v>0</v>
          </cell>
          <cell r="HE267">
            <v>0</v>
          </cell>
          <cell r="HF267"/>
          <cell r="HG267">
            <v>0</v>
          </cell>
          <cell r="HH267">
            <v>0</v>
          </cell>
          <cell r="HI267">
            <v>0</v>
          </cell>
          <cell r="HJ267">
            <v>0</v>
          </cell>
          <cell r="HK267">
            <v>0</v>
          </cell>
          <cell r="HL267">
            <v>0</v>
          </cell>
          <cell r="HM267">
            <v>0</v>
          </cell>
          <cell r="HN267">
            <v>0</v>
          </cell>
          <cell r="HO267">
            <v>0</v>
          </cell>
          <cell r="HP267"/>
          <cell r="HQ267">
            <v>0</v>
          </cell>
          <cell r="HR267">
            <v>0</v>
          </cell>
          <cell r="HS267">
            <v>0</v>
          </cell>
          <cell r="HT267">
            <v>0</v>
          </cell>
          <cell r="HU267">
            <v>0</v>
          </cell>
          <cell r="HV267">
            <v>0</v>
          </cell>
          <cell r="HW267">
            <v>0</v>
          </cell>
          <cell r="HX267">
            <v>0</v>
          </cell>
          <cell r="HY267"/>
          <cell r="HZ267">
            <v>0</v>
          </cell>
          <cell r="IA267">
            <v>0</v>
          </cell>
          <cell r="IB267">
            <v>0</v>
          </cell>
          <cell r="IC267">
            <v>0</v>
          </cell>
          <cell r="ID267">
            <v>0</v>
          </cell>
          <cell r="IE267">
            <v>0</v>
          </cell>
          <cell r="IF267">
            <v>0</v>
          </cell>
          <cell r="IG267">
            <v>0</v>
          </cell>
          <cell r="IH267">
            <v>0</v>
          </cell>
          <cell r="II267"/>
          <cell r="IJ267">
            <v>0</v>
          </cell>
          <cell r="IK267">
            <v>0</v>
          </cell>
          <cell r="IL267">
            <v>0</v>
          </cell>
          <cell r="IM267">
            <v>0</v>
          </cell>
          <cell r="IN267"/>
          <cell r="IO267">
            <v>0</v>
          </cell>
          <cell r="IP267">
            <v>0</v>
          </cell>
          <cell r="IQ267">
            <v>0</v>
          </cell>
          <cell r="IR267">
            <v>0</v>
          </cell>
          <cell r="IS267">
            <v>0</v>
          </cell>
          <cell r="IT267">
            <v>0</v>
          </cell>
          <cell r="IU267">
            <v>0</v>
          </cell>
          <cell r="IV267">
            <v>0</v>
          </cell>
          <cell r="IW267"/>
          <cell r="IX267">
            <v>0</v>
          </cell>
          <cell r="IY267">
            <v>0</v>
          </cell>
          <cell r="IZ267">
            <v>0</v>
          </cell>
          <cell r="JA267">
            <v>0</v>
          </cell>
          <cell r="JB267"/>
          <cell r="JC267"/>
          <cell r="JD267">
            <v>0</v>
          </cell>
          <cell r="JE267"/>
          <cell r="JF267"/>
          <cell r="JG267"/>
          <cell r="JH267"/>
          <cell r="JI267"/>
          <cell r="JJ267"/>
          <cell r="JK267"/>
          <cell r="JL267"/>
          <cell r="JM267"/>
          <cell r="JN267"/>
          <cell r="JO267"/>
          <cell r="JP267"/>
          <cell r="JQ267"/>
          <cell r="JR267"/>
          <cell r="JS267"/>
          <cell r="JT267"/>
          <cell r="JU267"/>
          <cell r="JV267"/>
          <cell r="JW267"/>
          <cell r="JX267"/>
          <cell r="JY267"/>
          <cell r="JZ267"/>
          <cell r="KA267"/>
          <cell r="KB267"/>
          <cell r="KC267"/>
          <cell r="KD267"/>
          <cell r="KE267"/>
          <cell r="KF267">
            <v>0</v>
          </cell>
          <cell r="KG267">
            <v>0</v>
          </cell>
          <cell r="KH267"/>
          <cell r="KI267">
            <v>0</v>
          </cell>
          <cell r="KJ267">
            <v>0</v>
          </cell>
          <cell r="KK267">
            <v>0</v>
          </cell>
          <cell r="KL267">
            <v>0</v>
          </cell>
          <cell r="KM267">
            <v>0</v>
          </cell>
          <cell r="KN267">
            <v>0</v>
          </cell>
          <cell r="KO267">
            <v>0</v>
          </cell>
          <cell r="KP267">
            <v>0</v>
          </cell>
          <cell r="KQ267">
            <v>0</v>
          </cell>
          <cell r="KR267">
            <v>0</v>
          </cell>
          <cell r="KS267">
            <v>0</v>
          </cell>
          <cell r="KT267">
            <v>0</v>
          </cell>
          <cell r="KU267">
            <v>0</v>
          </cell>
          <cell r="KV267">
            <v>0</v>
          </cell>
          <cell r="KW267">
            <v>0</v>
          </cell>
          <cell r="KX267">
            <v>0</v>
          </cell>
          <cell r="KY267">
            <v>0</v>
          </cell>
          <cell r="KZ267">
            <v>0</v>
          </cell>
          <cell r="LA267">
            <v>0</v>
          </cell>
          <cell r="LB267">
            <v>0</v>
          </cell>
          <cell r="LC267">
            <v>0</v>
          </cell>
          <cell r="LD267">
            <v>5</v>
          </cell>
          <cell r="LE267">
            <v>0</v>
          </cell>
          <cell r="LF267">
            <v>0</v>
          </cell>
          <cell r="LG267">
            <v>0</v>
          </cell>
          <cell r="LH267">
            <v>0</v>
          </cell>
          <cell r="LI267">
            <v>0</v>
          </cell>
          <cell r="LJ267">
            <v>0</v>
          </cell>
          <cell r="LK267">
            <v>0</v>
          </cell>
          <cell r="LL267">
            <v>0</v>
          </cell>
          <cell r="LM267">
            <v>0</v>
          </cell>
          <cell r="LN267">
            <v>0</v>
          </cell>
          <cell r="LO267">
            <v>0</v>
          </cell>
          <cell r="LP267">
            <v>0</v>
          </cell>
          <cell r="LQ267">
            <v>0</v>
          </cell>
          <cell r="LR267"/>
          <cell r="LS267">
            <v>0</v>
          </cell>
          <cell r="LT267">
            <v>0</v>
          </cell>
          <cell r="LU267">
            <v>0</v>
          </cell>
          <cell r="LV267">
            <v>0</v>
          </cell>
          <cell r="LW267">
            <v>0</v>
          </cell>
          <cell r="LX267">
            <v>0</v>
          </cell>
          <cell r="LY267">
            <v>0</v>
          </cell>
          <cell r="LZ267">
            <v>0</v>
          </cell>
          <cell r="MA267">
            <v>0</v>
          </cell>
          <cell r="MB267">
            <v>0</v>
          </cell>
          <cell r="MC267">
            <v>0</v>
          </cell>
          <cell r="MD267">
            <v>0</v>
          </cell>
          <cell r="ME267">
            <v>0</v>
          </cell>
          <cell r="MF267">
            <v>0</v>
          </cell>
          <cell r="MG267">
            <v>0</v>
          </cell>
          <cell r="MH267">
            <v>0</v>
          </cell>
          <cell r="MI267">
            <v>0</v>
          </cell>
          <cell r="MJ267">
            <v>0</v>
          </cell>
          <cell r="MK267">
            <v>0</v>
          </cell>
          <cell r="ML267">
            <v>0</v>
          </cell>
          <cell r="MM267">
            <v>0</v>
          </cell>
          <cell r="MN267">
            <v>0</v>
          </cell>
          <cell r="MO267">
            <v>0</v>
          </cell>
          <cell r="MP267">
            <v>0</v>
          </cell>
          <cell r="MQ267"/>
          <cell r="MR267">
            <v>0</v>
          </cell>
          <cell r="MS267">
            <v>0</v>
          </cell>
          <cell r="MT267">
            <v>0</v>
          </cell>
          <cell r="MU267">
            <v>0</v>
          </cell>
          <cell r="MV267">
            <v>0</v>
          </cell>
          <cell r="MW267">
            <v>0</v>
          </cell>
          <cell r="MX267">
            <v>0</v>
          </cell>
          <cell r="MY267">
            <v>0</v>
          </cell>
          <cell r="MZ267">
            <v>0</v>
          </cell>
          <cell r="NA267">
            <v>0</v>
          </cell>
          <cell r="NB267">
            <v>0</v>
          </cell>
          <cell r="NC267">
            <v>0</v>
          </cell>
          <cell r="ND267">
            <v>0</v>
          </cell>
          <cell r="NE267">
            <v>0</v>
          </cell>
          <cell r="NF267">
            <v>0</v>
          </cell>
          <cell r="NG267">
            <v>0</v>
          </cell>
          <cell r="NH267">
            <v>0</v>
          </cell>
          <cell r="NI267">
            <v>0</v>
          </cell>
          <cell r="NJ267">
            <v>0</v>
          </cell>
          <cell r="NK267">
            <v>0</v>
          </cell>
          <cell r="NL267">
            <v>0</v>
          </cell>
          <cell r="NM267">
            <v>0</v>
          </cell>
          <cell r="NN267">
            <v>0</v>
          </cell>
          <cell r="NO267">
            <v>0</v>
          </cell>
          <cell r="NP267">
            <v>0</v>
          </cell>
          <cell r="NQ267">
            <v>0</v>
          </cell>
          <cell r="NR267">
            <v>0</v>
          </cell>
          <cell r="NS267"/>
          <cell r="NT267"/>
          <cell r="NU267">
            <v>0</v>
          </cell>
          <cell r="NV267">
            <v>0</v>
          </cell>
          <cell r="NW267">
            <v>0</v>
          </cell>
          <cell r="NX267">
            <v>0</v>
          </cell>
          <cell r="NY267">
            <v>0</v>
          </cell>
          <cell r="NZ267">
            <v>0</v>
          </cell>
          <cell r="OA267">
            <v>0</v>
          </cell>
          <cell r="OB267">
            <v>0</v>
          </cell>
          <cell r="OC267"/>
          <cell r="OD267">
            <v>0</v>
          </cell>
          <cell r="OE267">
            <v>0</v>
          </cell>
          <cell r="OF267">
            <v>0</v>
          </cell>
          <cell r="OG267">
            <v>0</v>
          </cell>
          <cell r="OH267"/>
          <cell r="OI267">
            <v>0</v>
          </cell>
          <cell r="OJ267">
            <v>0</v>
          </cell>
          <cell r="OK267">
            <v>0</v>
          </cell>
          <cell r="OL267">
            <v>0</v>
          </cell>
          <cell r="OM267">
            <v>0</v>
          </cell>
          <cell r="ON267">
            <v>0</v>
          </cell>
          <cell r="OO267">
            <v>0</v>
          </cell>
          <cell r="OP267"/>
          <cell r="OQ267">
            <v>0</v>
          </cell>
          <cell r="OR267">
            <v>0</v>
          </cell>
          <cell r="OS267">
            <v>0</v>
          </cell>
          <cell r="OT267"/>
          <cell r="OU267">
            <v>0</v>
          </cell>
          <cell r="OV267">
            <v>0</v>
          </cell>
          <cell r="OW267">
            <v>0</v>
          </cell>
          <cell r="OX267">
            <v>0</v>
          </cell>
          <cell r="OY267">
            <v>0</v>
          </cell>
          <cell r="OZ267">
            <v>0</v>
          </cell>
          <cell r="PA267">
            <v>0</v>
          </cell>
          <cell r="PB267">
            <v>0</v>
          </cell>
          <cell r="PC267">
            <v>0</v>
          </cell>
          <cell r="PD267">
            <v>0</v>
          </cell>
          <cell r="PE267">
            <v>0</v>
          </cell>
          <cell r="PF267">
            <v>0</v>
          </cell>
          <cell r="PG267">
            <v>0</v>
          </cell>
          <cell r="PH267">
            <v>0</v>
          </cell>
          <cell r="PI267">
            <v>0</v>
          </cell>
          <cell r="PJ267">
            <v>0</v>
          </cell>
          <cell r="PK267">
            <v>0</v>
          </cell>
          <cell r="PL267">
            <v>0</v>
          </cell>
          <cell r="PM267">
            <v>0</v>
          </cell>
          <cell r="PN267">
            <v>0</v>
          </cell>
          <cell r="PO267">
            <v>0</v>
          </cell>
          <cell r="PP267">
            <v>0</v>
          </cell>
          <cell r="PQ267">
            <v>0</v>
          </cell>
          <cell r="PR267">
            <v>0</v>
          </cell>
          <cell r="PS267">
            <v>0</v>
          </cell>
          <cell r="PT267">
            <v>0</v>
          </cell>
          <cell r="PU267">
            <v>0</v>
          </cell>
          <cell r="PV267">
            <v>0</v>
          </cell>
          <cell r="PW267">
            <v>0</v>
          </cell>
          <cell r="PX267">
            <v>0</v>
          </cell>
          <cell r="PY267">
            <v>0</v>
          </cell>
          <cell r="PZ267">
            <v>0</v>
          </cell>
          <cell r="QA267"/>
          <cell r="QB267">
            <v>0</v>
          </cell>
          <cell r="QC267">
            <v>0</v>
          </cell>
          <cell r="QD267">
            <v>0</v>
          </cell>
          <cell r="QE267">
            <v>0</v>
          </cell>
          <cell r="QF267">
            <v>0</v>
          </cell>
          <cell r="QG267">
            <v>0</v>
          </cell>
          <cell r="QH267">
            <v>0</v>
          </cell>
          <cell r="QI267">
            <v>0</v>
          </cell>
          <cell r="QJ267">
            <v>0</v>
          </cell>
          <cell r="QK267">
            <v>0</v>
          </cell>
          <cell r="QL267">
            <v>0</v>
          </cell>
          <cell r="QM267">
            <v>0</v>
          </cell>
          <cell r="QN267">
            <v>0</v>
          </cell>
          <cell r="QO267">
            <v>0</v>
          </cell>
          <cell r="QP267">
            <v>0</v>
          </cell>
          <cell r="QQ267">
            <v>0</v>
          </cell>
          <cell r="QR267">
            <v>0</v>
          </cell>
          <cell r="QS267">
            <v>0</v>
          </cell>
          <cell r="QT267">
            <v>0</v>
          </cell>
          <cell r="QU267">
            <v>0</v>
          </cell>
          <cell r="QV267">
            <v>0</v>
          </cell>
          <cell r="QW267">
            <v>0</v>
          </cell>
          <cell r="QX267">
            <v>0</v>
          </cell>
          <cell r="QY267">
            <v>0</v>
          </cell>
          <cell r="QZ267"/>
          <cell r="RA267">
            <v>0</v>
          </cell>
          <cell r="RB267">
            <v>0</v>
          </cell>
          <cell r="RC267">
            <v>0</v>
          </cell>
          <cell r="RD267">
            <v>0</v>
          </cell>
          <cell r="RE267">
            <v>0</v>
          </cell>
          <cell r="RF267">
            <v>0</v>
          </cell>
          <cell r="RG267">
            <v>0</v>
          </cell>
          <cell r="RH267">
            <v>0</v>
          </cell>
          <cell r="RI267">
            <v>0</v>
          </cell>
          <cell r="RJ267">
            <v>0</v>
          </cell>
          <cell r="RK267">
            <v>0</v>
          </cell>
          <cell r="RL267">
            <v>0</v>
          </cell>
          <cell r="RM267"/>
          <cell r="RN267">
            <v>0</v>
          </cell>
          <cell r="RO267">
            <v>0</v>
          </cell>
          <cell r="RP267">
            <v>0</v>
          </cell>
          <cell r="RQ267">
            <v>0</v>
          </cell>
          <cell r="RR267">
            <v>0</v>
          </cell>
          <cell r="RS267">
            <v>0</v>
          </cell>
          <cell r="RT267">
            <v>0</v>
          </cell>
          <cell r="RU267">
            <v>0</v>
          </cell>
          <cell r="RV267">
            <v>0</v>
          </cell>
          <cell r="RW267">
            <v>0</v>
          </cell>
          <cell r="RX267">
            <v>0</v>
          </cell>
          <cell r="RY267"/>
          <cell r="RZ267">
            <v>0</v>
          </cell>
          <cell r="SA267">
            <v>0</v>
          </cell>
          <cell r="SB267">
            <v>0</v>
          </cell>
          <cell r="SC267"/>
          <cell r="SD267">
            <v>0</v>
          </cell>
          <cell r="SE267">
            <v>0</v>
          </cell>
          <cell r="SF267">
            <v>0</v>
          </cell>
          <cell r="SG267">
            <v>0</v>
          </cell>
          <cell r="SH267">
            <v>0</v>
          </cell>
          <cell r="SI267">
            <v>0</v>
          </cell>
          <cell r="SJ267">
            <v>0</v>
          </cell>
          <cell r="SK267">
            <v>0</v>
          </cell>
          <cell r="SL267">
            <v>0</v>
          </cell>
          <cell r="SM267"/>
          <cell r="SN267">
            <v>0</v>
          </cell>
          <cell r="SO267">
            <v>0</v>
          </cell>
          <cell r="SP267">
            <v>0</v>
          </cell>
          <cell r="SQ267">
            <v>0</v>
          </cell>
          <cell r="SR267">
            <v>0</v>
          </cell>
          <cell r="SS267">
            <v>0</v>
          </cell>
          <cell r="ST267">
            <v>0</v>
          </cell>
          <cell r="SU267">
            <v>0</v>
          </cell>
          <cell r="SV267">
            <v>0</v>
          </cell>
          <cell r="SW267">
            <v>0</v>
          </cell>
          <cell r="SX267">
            <v>0</v>
          </cell>
          <cell r="SY267">
            <v>0</v>
          </cell>
          <cell r="SZ267">
            <v>0</v>
          </cell>
          <cell r="TA267">
            <v>0</v>
          </cell>
          <cell r="TB267">
            <v>0</v>
          </cell>
          <cell r="TC267">
            <v>0</v>
          </cell>
          <cell r="TD267">
            <v>0</v>
          </cell>
          <cell r="TE267">
            <v>0</v>
          </cell>
          <cell r="TF267">
            <v>0</v>
          </cell>
          <cell r="TG267">
            <v>0</v>
          </cell>
          <cell r="TH267">
            <v>0</v>
          </cell>
          <cell r="TI267">
            <v>0</v>
          </cell>
          <cell r="TJ267">
            <v>0</v>
          </cell>
          <cell r="TK267">
            <v>0</v>
          </cell>
          <cell r="TL267">
            <v>0</v>
          </cell>
          <cell r="TM267">
            <v>0</v>
          </cell>
          <cell r="TN267">
            <v>0</v>
          </cell>
          <cell r="TO267">
            <v>0</v>
          </cell>
          <cell r="TP267">
            <v>0</v>
          </cell>
          <cell r="TQ267">
            <v>0</v>
          </cell>
          <cell r="TR267"/>
          <cell r="TS267">
            <v>0</v>
          </cell>
          <cell r="TT267">
            <v>0</v>
          </cell>
          <cell r="TU267">
            <v>0</v>
          </cell>
          <cell r="TV267">
            <v>0</v>
          </cell>
          <cell r="TW267">
            <v>0</v>
          </cell>
          <cell r="TX267">
            <v>0</v>
          </cell>
          <cell r="TY267">
            <v>0</v>
          </cell>
          <cell r="TZ267">
            <v>0</v>
          </cell>
          <cell r="UA267">
            <v>0</v>
          </cell>
          <cell r="UB267">
            <v>0</v>
          </cell>
          <cell r="UC267">
            <v>0</v>
          </cell>
          <cell r="UD267">
            <v>0</v>
          </cell>
          <cell r="UE267">
            <v>0</v>
          </cell>
          <cell r="UF267">
            <v>0</v>
          </cell>
          <cell r="UG267">
            <v>0</v>
          </cell>
          <cell r="UH267">
            <v>0</v>
          </cell>
          <cell r="UI267">
            <v>0</v>
          </cell>
          <cell r="UJ267">
            <v>0</v>
          </cell>
          <cell r="UK267">
            <v>0</v>
          </cell>
          <cell r="UL267">
            <v>0</v>
          </cell>
          <cell r="UM267">
            <v>0</v>
          </cell>
          <cell r="UN267">
            <v>0</v>
          </cell>
          <cell r="UO267"/>
          <cell r="UP267">
            <v>0</v>
          </cell>
          <cell r="UQ267">
            <v>0</v>
          </cell>
          <cell r="UR267"/>
          <cell r="US267">
            <v>0</v>
          </cell>
          <cell r="UT267">
            <v>0</v>
          </cell>
          <cell r="UU267">
            <v>0</v>
          </cell>
          <cell r="UV267">
            <v>0</v>
          </cell>
          <cell r="UW267">
            <v>0</v>
          </cell>
          <cell r="UX267">
            <v>0</v>
          </cell>
          <cell r="UY267">
            <v>0</v>
          </cell>
          <cell r="UZ267">
            <v>0</v>
          </cell>
          <cell r="VA267">
            <v>0</v>
          </cell>
          <cell r="VB267"/>
          <cell r="VC267"/>
          <cell r="VD267"/>
          <cell r="VE267"/>
          <cell r="VF267"/>
          <cell r="VG267"/>
          <cell r="VH267"/>
          <cell r="VI267">
            <v>5</v>
          </cell>
          <cell r="VJ267">
            <v>0</v>
          </cell>
          <cell r="VK267">
            <v>0</v>
          </cell>
          <cell r="VL267">
            <v>0</v>
          </cell>
          <cell r="VM267"/>
          <cell r="VN267">
            <v>0</v>
          </cell>
          <cell r="VO267">
            <v>0</v>
          </cell>
          <cell r="VP267"/>
          <cell r="VQ267">
            <v>0</v>
          </cell>
          <cell r="VR267">
            <v>0</v>
          </cell>
          <cell r="VS267">
            <v>0</v>
          </cell>
          <cell r="VT267">
            <v>0</v>
          </cell>
          <cell r="VU267">
            <v>0</v>
          </cell>
          <cell r="VV267">
            <v>0</v>
          </cell>
          <cell r="VW267">
            <v>0</v>
          </cell>
          <cell r="VX267"/>
          <cell r="VY267">
            <v>0</v>
          </cell>
          <cell r="VZ267">
            <v>0</v>
          </cell>
          <cell r="WA267"/>
          <cell r="WB267"/>
          <cell r="WC267">
            <v>0</v>
          </cell>
          <cell r="WD267">
            <v>0</v>
          </cell>
          <cell r="WE267">
            <v>0</v>
          </cell>
          <cell r="WF267"/>
          <cell r="WG267">
            <v>0</v>
          </cell>
          <cell r="WH267">
            <v>0</v>
          </cell>
          <cell r="WI267">
            <v>0</v>
          </cell>
          <cell r="WJ267"/>
          <cell r="WK267"/>
          <cell r="WL267">
            <v>0</v>
          </cell>
          <cell r="WM267">
            <v>0</v>
          </cell>
          <cell r="WN267">
            <v>0</v>
          </cell>
          <cell r="WO267">
            <v>0</v>
          </cell>
          <cell r="WP267"/>
          <cell r="WQ267"/>
          <cell r="WR267"/>
          <cell r="WS267">
            <v>0</v>
          </cell>
          <cell r="WT267">
            <v>0</v>
          </cell>
          <cell r="WU267">
            <v>0</v>
          </cell>
          <cell r="WV267">
            <v>0</v>
          </cell>
          <cell r="WW267">
            <v>0</v>
          </cell>
          <cell r="WX267">
            <v>0</v>
          </cell>
          <cell r="WY267">
            <v>0</v>
          </cell>
          <cell r="WZ267">
            <v>0</v>
          </cell>
          <cell r="XA267"/>
          <cell r="XB267">
            <v>0</v>
          </cell>
          <cell r="XC267"/>
          <cell r="XD267"/>
          <cell r="XE267"/>
          <cell r="XF267"/>
          <cell r="XG267"/>
          <cell r="XH267"/>
          <cell r="XI267">
            <v>0</v>
          </cell>
          <cell r="XJ267"/>
          <cell r="XK267">
            <v>0</v>
          </cell>
          <cell r="XL267">
            <v>0</v>
          </cell>
          <cell r="XM267"/>
          <cell r="XN267">
            <v>0</v>
          </cell>
          <cell r="XO267"/>
          <cell r="XP267">
            <v>0</v>
          </cell>
          <cell r="XQ267">
            <v>0</v>
          </cell>
          <cell r="XR267">
            <v>0</v>
          </cell>
          <cell r="XS267">
            <v>0</v>
          </cell>
          <cell r="XT267">
            <v>0</v>
          </cell>
          <cell r="XU267">
            <v>5</v>
          </cell>
          <cell r="XV267">
            <v>0</v>
          </cell>
        </row>
        <row r="268">
          <cell r="E268">
            <v>3</v>
          </cell>
          <cell r="F268">
            <v>3</v>
          </cell>
          <cell r="G268">
            <v>0</v>
          </cell>
          <cell r="H268">
            <v>0</v>
          </cell>
          <cell r="I268">
            <v>0</v>
          </cell>
          <cell r="J268">
            <v>0</v>
          </cell>
          <cell r="K268">
            <v>0</v>
          </cell>
          <cell r="L268">
            <v>0</v>
          </cell>
          <cell r="M268">
            <v>0</v>
          </cell>
          <cell r="N268">
            <v>0</v>
          </cell>
          <cell r="O268"/>
          <cell r="P268">
            <v>0</v>
          </cell>
          <cell r="Q268">
            <v>3</v>
          </cell>
          <cell r="R268">
            <v>0</v>
          </cell>
          <cell r="S268">
            <v>0</v>
          </cell>
          <cell r="T268">
            <v>3</v>
          </cell>
          <cell r="U268">
            <v>0</v>
          </cell>
          <cell r="V268">
            <v>3</v>
          </cell>
          <cell r="W268">
            <v>0</v>
          </cell>
          <cell r="X268">
            <v>0</v>
          </cell>
          <cell r="Y268">
            <v>0</v>
          </cell>
          <cell r="Z268"/>
          <cell r="AA268">
            <v>0</v>
          </cell>
          <cell r="AB268">
            <v>0</v>
          </cell>
          <cell r="AC268">
            <v>0</v>
          </cell>
          <cell r="AD268">
            <v>0</v>
          </cell>
          <cell r="AE268">
            <v>3</v>
          </cell>
          <cell r="AF268">
            <v>0</v>
          </cell>
          <cell r="AG268">
            <v>0</v>
          </cell>
          <cell r="AH268">
            <v>0</v>
          </cell>
          <cell r="AI268">
            <v>0</v>
          </cell>
          <cell r="AJ268">
            <v>3</v>
          </cell>
          <cell r="AK268">
            <v>0</v>
          </cell>
          <cell r="AL268">
            <v>3</v>
          </cell>
          <cell r="AM268">
            <v>3</v>
          </cell>
          <cell r="AN268">
            <v>3</v>
          </cell>
          <cell r="AO268">
            <v>3</v>
          </cell>
          <cell r="AP268">
            <v>0</v>
          </cell>
          <cell r="AQ268">
            <v>3</v>
          </cell>
          <cell r="AR268">
            <v>3</v>
          </cell>
          <cell r="AS268">
            <v>3</v>
          </cell>
          <cell r="AT268">
            <v>0</v>
          </cell>
          <cell r="AU268">
            <v>0</v>
          </cell>
          <cell r="AV268">
            <v>0</v>
          </cell>
          <cell r="AW268">
            <v>0</v>
          </cell>
          <cell r="AX268">
            <v>0</v>
          </cell>
          <cell r="AY268"/>
          <cell r="AZ268">
            <v>0</v>
          </cell>
          <cell r="BA268"/>
          <cell r="BB268">
            <v>3</v>
          </cell>
          <cell r="BC268">
            <v>0</v>
          </cell>
          <cell r="BD268">
            <v>0</v>
          </cell>
          <cell r="BE268">
            <v>0</v>
          </cell>
          <cell r="BF268">
            <v>3</v>
          </cell>
          <cell r="BG268">
            <v>0</v>
          </cell>
          <cell r="BH268">
            <v>0</v>
          </cell>
          <cell r="BI268">
            <v>3</v>
          </cell>
          <cell r="BJ268">
            <v>0</v>
          </cell>
          <cell r="BK268">
            <v>0</v>
          </cell>
          <cell r="BL268">
            <v>0</v>
          </cell>
          <cell r="BM268">
            <v>0</v>
          </cell>
          <cell r="BN268">
            <v>0</v>
          </cell>
          <cell r="BO268">
            <v>0</v>
          </cell>
          <cell r="BP268">
            <v>0</v>
          </cell>
          <cell r="BQ268">
            <v>0</v>
          </cell>
          <cell r="BR268">
            <v>3</v>
          </cell>
          <cell r="BS268">
            <v>3</v>
          </cell>
          <cell r="BT268">
            <v>0</v>
          </cell>
          <cell r="BU268">
            <v>0</v>
          </cell>
          <cell r="BV268">
            <v>0</v>
          </cell>
          <cell r="BW268">
            <v>0</v>
          </cell>
          <cell r="BX268">
            <v>0</v>
          </cell>
          <cell r="BY268">
            <v>3</v>
          </cell>
          <cell r="BZ268">
            <v>3</v>
          </cell>
          <cell r="CA268">
            <v>0</v>
          </cell>
          <cell r="CB268">
            <v>0</v>
          </cell>
          <cell r="CC268">
            <v>3</v>
          </cell>
          <cell r="CD268">
            <v>0</v>
          </cell>
          <cell r="CE268">
            <v>0</v>
          </cell>
          <cell r="CF268">
            <v>3</v>
          </cell>
          <cell r="CG268">
            <v>0</v>
          </cell>
          <cell r="CH268">
            <v>0</v>
          </cell>
          <cell r="CI268">
            <v>0</v>
          </cell>
          <cell r="CJ268">
            <v>0</v>
          </cell>
          <cell r="CK268">
            <v>3</v>
          </cell>
          <cell r="CL268">
            <v>0</v>
          </cell>
          <cell r="CM268">
            <v>3</v>
          </cell>
          <cell r="CN268">
            <v>3</v>
          </cell>
          <cell r="CO268">
            <v>0</v>
          </cell>
          <cell r="CP268">
            <v>0</v>
          </cell>
          <cell r="CQ268">
            <v>0</v>
          </cell>
          <cell r="CR268"/>
          <cell r="CS268">
            <v>3</v>
          </cell>
          <cell r="CT268">
            <v>0</v>
          </cell>
          <cell r="CU268">
            <v>0</v>
          </cell>
          <cell r="CV268">
            <v>0</v>
          </cell>
          <cell r="CW268">
            <v>0</v>
          </cell>
          <cell r="CX268">
            <v>0</v>
          </cell>
          <cell r="CY268">
            <v>0</v>
          </cell>
          <cell r="CZ268">
            <v>0</v>
          </cell>
          <cell r="DA268">
            <v>3</v>
          </cell>
          <cell r="DB268">
            <v>0</v>
          </cell>
          <cell r="DC268">
            <v>3</v>
          </cell>
          <cell r="DD268">
            <v>0</v>
          </cell>
          <cell r="DE268">
            <v>3</v>
          </cell>
          <cell r="DF268">
            <v>3</v>
          </cell>
          <cell r="DG268">
            <v>0</v>
          </cell>
          <cell r="DH268">
            <v>3</v>
          </cell>
          <cell r="DI268">
            <v>3</v>
          </cell>
          <cell r="DJ268">
            <v>3</v>
          </cell>
          <cell r="DK268">
            <v>0</v>
          </cell>
          <cell r="DL268">
            <v>0</v>
          </cell>
          <cell r="DM268">
            <v>0</v>
          </cell>
          <cell r="DN268">
            <v>0</v>
          </cell>
          <cell r="DO268">
            <v>0</v>
          </cell>
          <cell r="DP268">
            <v>3</v>
          </cell>
          <cell r="DQ268">
            <v>3</v>
          </cell>
          <cell r="DR268">
            <v>0</v>
          </cell>
          <cell r="DS268">
            <v>0</v>
          </cell>
          <cell r="DT268">
            <v>0</v>
          </cell>
          <cell r="DU268">
            <v>0</v>
          </cell>
          <cell r="DV268">
            <v>0</v>
          </cell>
          <cell r="DW268">
            <v>0</v>
          </cell>
          <cell r="DX268">
            <v>0</v>
          </cell>
          <cell r="DY268">
            <v>0</v>
          </cell>
          <cell r="DZ268">
            <v>0</v>
          </cell>
          <cell r="EA268">
            <v>3</v>
          </cell>
          <cell r="EB268"/>
          <cell r="EC268">
            <v>0</v>
          </cell>
          <cell r="ED268">
            <v>3</v>
          </cell>
          <cell r="EE268">
            <v>3</v>
          </cell>
          <cell r="EF268">
            <v>3</v>
          </cell>
          <cell r="EG268">
            <v>0</v>
          </cell>
          <cell r="EH268">
            <v>0</v>
          </cell>
          <cell r="EI268">
            <v>0</v>
          </cell>
          <cell r="EJ268">
            <v>0</v>
          </cell>
          <cell r="EK268">
            <v>3</v>
          </cell>
          <cell r="EL268"/>
          <cell r="EM268">
            <v>0</v>
          </cell>
          <cell r="EN268">
            <v>3</v>
          </cell>
          <cell r="EO268">
            <v>0</v>
          </cell>
          <cell r="EP268">
            <v>0</v>
          </cell>
          <cell r="EQ268">
            <v>3</v>
          </cell>
          <cell r="ER268">
            <v>3</v>
          </cell>
          <cell r="ES268">
            <v>3</v>
          </cell>
          <cell r="ET268">
            <v>0</v>
          </cell>
          <cell r="EU268">
            <v>0</v>
          </cell>
          <cell r="EV268">
            <v>3</v>
          </cell>
          <cell r="EW268">
            <v>0</v>
          </cell>
          <cell r="EX268">
            <v>3</v>
          </cell>
          <cell r="EY268"/>
          <cell r="EZ268">
            <v>3</v>
          </cell>
          <cell r="FA268">
            <v>0</v>
          </cell>
          <cell r="FB268">
            <v>3</v>
          </cell>
          <cell r="FC268">
            <v>0</v>
          </cell>
          <cell r="FD268">
            <v>3</v>
          </cell>
          <cell r="FE268">
            <v>0</v>
          </cell>
          <cell r="FF268">
            <v>0</v>
          </cell>
          <cell r="FG268">
            <v>0</v>
          </cell>
          <cell r="FH268">
            <v>3</v>
          </cell>
          <cell r="FI268">
            <v>3</v>
          </cell>
          <cell r="FJ268">
            <v>0</v>
          </cell>
          <cell r="FK268">
            <v>3</v>
          </cell>
          <cell r="FL268">
            <v>0</v>
          </cell>
          <cell r="FM268">
            <v>3</v>
          </cell>
          <cell r="FN268">
            <v>0</v>
          </cell>
          <cell r="FO268">
            <v>0</v>
          </cell>
          <cell r="FP268">
            <v>0</v>
          </cell>
          <cell r="FQ268">
            <v>0</v>
          </cell>
          <cell r="FR268">
            <v>3</v>
          </cell>
          <cell r="FS268">
            <v>3</v>
          </cell>
          <cell r="FT268">
            <v>0</v>
          </cell>
          <cell r="FU268">
            <v>0</v>
          </cell>
          <cell r="FV268">
            <v>0</v>
          </cell>
          <cell r="FW268">
            <v>3</v>
          </cell>
          <cell r="FX268">
            <v>0</v>
          </cell>
          <cell r="FY268">
            <v>0</v>
          </cell>
          <cell r="FZ268">
            <v>0</v>
          </cell>
          <cell r="GA268">
            <v>0</v>
          </cell>
          <cell r="GB268"/>
          <cell r="GC268">
            <v>0</v>
          </cell>
          <cell r="GD268">
            <v>3</v>
          </cell>
          <cell r="GE268"/>
          <cell r="GF268">
            <v>0</v>
          </cell>
          <cell r="GG268">
            <v>0</v>
          </cell>
          <cell r="GH268">
            <v>0</v>
          </cell>
          <cell r="GI268">
            <v>0</v>
          </cell>
          <cell r="GJ268">
            <v>0</v>
          </cell>
          <cell r="GK268">
            <v>0</v>
          </cell>
          <cell r="GL268">
            <v>0</v>
          </cell>
          <cell r="GM268">
            <v>0</v>
          </cell>
          <cell r="GN268">
            <v>0</v>
          </cell>
          <cell r="GO268">
            <v>0</v>
          </cell>
          <cell r="GP268">
            <v>0</v>
          </cell>
          <cell r="GQ268">
            <v>0</v>
          </cell>
          <cell r="GR268">
            <v>3</v>
          </cell>
          <cell r="GS268">
            <v>0</v>
          </cell>
          <cell r="GT268">
            <v>3</v>
          </cell>
          <cell r="GU268">
            <v>0</v>
          </cell>
          <cell r="GV268">
            <v>0</v>
          </cell>
          <cell r="GW268">
            <v>0</v>
          </cell>
          <cell r="GX268">
            <v>0</v>
          </cell>
          <cell r="GY268">
            <v>0</v>
          </cell>
          <cell r="GZ268">
            <v>3</v>
          </cell>
          <cell r="HA268">
            <v>0</v>
          </cell>
          <cell r="HB268">
            <v>0</v>
          </cell>
          <cell r="HC268">
            <v>0</v>
          </cell>
          <cell r="HD268">
            <v>0</v>
          </cell>
          <cell r="HE268">
            <v>3</v>
          </cell>
          <cell r="HF268"/>
          <cell r="HG268">
            <v>0</v>
          </cell>
          <cell r="HH268">
            <v>0</v>
          </cell>
          <cell r="HI268">
            <v>0</v>
          </cell>
          <cell r="HJ268">
            <v>0</v>
          </cell>
          <cell r="HK268">
            <v>3</v>
          </cell>
          <cell r="HL268">
            <v>3</v>
          </cell>
          <cell r="HM268">
            <v>0</v>
          </cell>
          <cell r="HN268">
            <v>3</v>
          </cell>
          <cell r="HO268">
            <v>0</v>
          </cell>
          <cell r="HP268"/>
          <cell r="HQ268">
            <v>0</v>
          </cell>
          <cell r="HR268">
            <v>0</v>
          </cell>
          <cell r="HS268">
            <v>0</v>
          </cell>
          <cell r="HT268">
            <v>3</v>
          </cell>
          <cell r="HU268">
            <v>0</v>
          </cell>
          <cell r="HV268">
            <v>0</v>
          </cell>
          <cell r="HW268">
            <v>3</v>
          </cell>
          <cell r="HX268">
            <v>3</v>
          </cell>
          <cell r="HY268"/>
          <cell r="HZ268">
            <v>0</v>
          </cell>
          <cell r="IA268">
            <v>3</v>
          </cell>
          <cell r="IB268">
            <v>0</v>
          </cell>
          <cell r="IC268">
            <v>3</v>
          </cell>
          <cell r="ID268">
            <v>0</v>
          </cell>
          <cell r="IE268">
            <v>0</v>
          </cell>
          <cell r="IF268">
            <v>0</v>
          </cell>
          <cell r="IG268">
            <v>3</v>
          </cell>
          <cell r="IH268">
            <v>3</v>
          </cell>
          <cell r="II268"/>
          <cell r="IJ268">
            <v>0</v>
          </cell>
          <cell r="IK268">
            <v>0</v>
          </cell>
          <cell r="IL268">
            <v>0</v>
          </cell>
          <cell r="IM268">
            <v>0</v>
          </cell>
          <cell r="IN268"/>
          <cell r="IO268">
            <v>0</v>
          </cell>
          <cell r="IP268">
            <v>0</v>
          </cell>
          <cell r="IQ268">
            <v>0</v>
          </cell>
          <cell r="IR268">
            <v>0</v>
          </cell>
          <cell r="IS268">
            <v>0</v>
          </cell>
          <cell r="IT268">
            <v>0</v>
          </cell>
          <cell r="IU268">
            <v>0</v>
          </cell>
          <cell r="IV268">
            <v>3</v>
          </cell>
          <cell r="IW268"/>
          <cell r="IX268">
            <v>0</v>
          </cell>
          <cell r="IY268">
            <v>0</v>
          </cell>
          <cell r="IZ268">
            <v>0</v>
          </cell>
          <cell r="JA268">
            <v>3</v>
          </cell>
          <cell r="JB268"/>
          <cell r="JC268"/>
          <cell r="JD268">
            <v>0</v>
          </cell>
          <cell r="JE268"/>
          <cell r="JF268"/>
          <cell r="JG268"/>
          <cell r="JH268"/>
          <cell r="JI268"/>
          <cell r="JJ268"/>
          <cell r="JK268"/>
          <cell r="JL268"/>
          <cell r="JM268"/>
          <cell r="JN268"/>
          <cell r="JO268"/>
          <cell r="JP268"/>
          <cell r="JQ268"/>
          <cell r="JR268"/>
          <cell r="JS268"/>
          <cell r="JT268"/>
          <cell r="JU268"/>
          <cell r="JV268"/>
          <cell r="JW268"/>
          <cell r="JX268"/>
          <cell r="JY268"/>
          <cell r="JZ268"/>
          <cell r="KA268"/>
          <cell r="KB268"/>
          <cell r="KC268"/>
          <cell r="KD268"/>
          <cell r="KE268"/>
          <cell r="KF268">
            <v>0</v>
          </cell>
          <cell r="KG268">
            <v>0</v>
          </cell>
          <cell r="KH268"/>
          <cell r="KI268">
            <v>0</v>
          </cell>
          <cell r="KJ268">
            <v>3</v>
          </cell>
          <cell r="KK268">
            <v>0</v>
          </cell>
          <cell r="KL268">
            <v>0</v>
          </cell>
          <cell r="KM268">
            <v>0</v>
          </cell>
          <cell r="KN268">
            <v>3</v>
          </cell>
          <cell r="KO268">
            <v>0</v>
          </cell>
          <cell r="KP268">
            <v>0</v>
          </cell>
          <cell r="KQ268">
            <v>0</v>
          </cell>
          <cell r="KR268">
            <v>3</v>
          </cell>
          <cell r="KS268">
            <v>0</v>
          </cell>
          <cell r="KT268">
            <v>0</v>
          </cell>
          <cell r="KU268">
            <v>0</v>
          </cell>
          <cell r="KV268">
            <v>3</v>
          </cell>
          <cell r="KW268">
            <v>3</v>
          </cell>
          <cell r="KX268">
            <v>0</v>
          </cell>
          <cell r="KY268">
            <v>0</v>
          </cell>
          <cell r="KZ268">
            <v>0</v>
          </cell>
          <cell r="LA268">
            <v>0</v>
          </cell>
          <cell r="LB268">
            <v>0</v>
          </cell>
          <cell r="LC268">
            <v>3</v>
          </cell>
          <cell r="LD268">
            <v>0</v>
          </cell>
          <cell r="LE268">
            <v>0</v>
          </cell>
          <cell r="LF268">
            <v>0</v>
          </cell>
          <cell r="LG268">
            <v>0</v>
          </cell>
          <cell r="LH268">
            <v>0</v>
          </cell>
          <cell r="LI268">
            <v>0</v>
          </cell>
          <cell r="LJ268">
            <v>3</v>
          </cell>
          <cell r="LK268">
            <v>0</v>
          </cell>
          <cell r="LL268">
            <v>0</v>
          </cell>
          <cell r="LM268">
            <v>0</v>
          </cell>
          <cell r="LN268">
            <v>0</v>
          </cell>
          <cell r="LO268">
            <v>0</v>
          </cell>
          <cell r="LP268">
            <v>3</v>
          </cell>
          <cell r="LQ268">
            <v>3</v>
          </cell>
          <cell r="LR268"/>
          <cell r="LS268">
            <v>3</v>
          </cell>
          <cell r="LT268">
            <v>0</v>
          </cell>
          <cell r="LU268">
            <v>0</v>
          </cell>
          <cell r="LV268">
            <v>0</v>
          </cell>
          <cell r="LW268">
            <v>0</v>
          </cell>
          <cell r="LX268">
            <v>0</v>
          </cell>
          <cell r="LY268">
            <v>0</v>
          </cell>
          <cell r="LZ268">
            <v>0</v>
          </cell>
          <cell r="MA268">
            <v>0</v>
          </cell>
          <cell r="MB268">
            <v>3</v>
          </cell>
          <cell r="MC268">
            <v>0</v>
          </cell>
          <cell r="MD268">
            <v>0</v>
          </cell>
          <cell r="ME268">
            <v>0</v>
          </cell>
          <cell r="MF268">
            <v>0</v>
          </cell>
          <cell r="MG268">
            <v>0</v>
          </cell>
          <cell r="MH268">
            <v>3</v>
          </cell>
          <cell r="MI268">
            <v>0</v>
          </cell>
          <cell r="MJ268">
            <v>0</v>
          </cell>
          <cell r="MK268">
            <v>0</v>
          </cell>
          <cell r="ML268">
            <v>0</v>
          </cell>
          <cell r="MM268">
            <v>0</v>
          </cell>
          <cell r="MN268">
            <v>0</v>
          </cell>
          <cell r="MO268">
            <v>0</v>
          </cell>
          <cell r="MP268">
            <v>0</v>
          </cell>
          <cell r="MQ268"/>
          <cell r="MR268">
            <v>0</v>
          </cell>
          <cell r="MS268">
            <v>3</v>
          </cell>
          <cell r="MT268">
            <v>0</v>
          </cell>
          <cell r="MU268">
            <v>3</v>
          </cell>
          <cell r="MV268">
            <v>0</v>
          </cell>
          <cell r="MW268">
            <v>3</v>
          </cell>
          <cell r="MX268">
            <v>3</v>
          </cell>
          <cell r="MY268">
            <v>0</v>
          </cell>
          <cell r="MZ268">
            <v>0</v>
          </cell>
          <cell r="NA268">
            <v>0</v>
          </cell>
          <cell r="NB268">
            <v>0</v>
          </cell>
          <cell r="NC268">
            <v>0</v>
          </cell>
          <cell r="ND268">
            <v>0</v>
          </cell>
          <cell r="NE268">
            <v>0</v>
          </cell>
          <cell r="NF268">
            <v>0</v>
          </cell>
          <cell r="NG268">
            <v>3</v>
          </cell>
          <cell r="NH268">
            <v>3</v>
          </cell>
          <cell r="NI268">
            <v>0</v>
          </cell>
          <cell r="NJ268">
            <v>0</v>
          </cell>
          <cell r="NK268">
            <v>0</v>
          </cell>
          <cell r="NL268">
            <v>0</v>
          </cell>
          <cell r="NM268">
            <v>0</v>
          </cell>
          <cell r="NN268">
            <v>0</v>
          </cell>
          <cell r="NO268">
            <v>3</v>
          </cell>
          <cell r="NP268">
            <v>0</v>
          </cell>
          <cell r="NQ268">
            <v>0</v>
          </cell>
          <cell r="NR268">
            <v>0</v>
          </cell>
          <cell r="NS268"/>
          <cell r="NT268"/>
          <cell r="NU268">
            <v>0</v>
          </cell>
          <cell r="NV268">
            <v>0</v>
          </cell>
          <cell r="NW268">
            <v>0</v>
          </cell>
          <cell r="NX268">
            <v>0</v>
          </cell>
          <cell r="NY268">
            <v>0</v>
          </cell>
          <cell r="NZ268">
            <v>0</v>
          </cell>
          <cell r="OA268">
            <v>0</v>
          </cell>
          <cell r="OB268">
            <v>0</v>
          </cell>
          <cell r="OC268"/>
          <cell r="OD268">
            <v>0</v>
          </cell>
          <cell r="OE268">
            <v>0</v>
          </cell>
          <cell r="OF268">
            <v>0</v>
          </cell>
          <cell r="OG268">
            <v>0</v>
          </cell>
          <cell r="OH268"/>
          <cell r="OI268">
            <v>3</v>
          </cell>
          <cell r="OJ268">
            <v>0</v>
          </cell>
          <cell r="OK268">
            <v>0</v>
          </cell>
          <cell r="OL268">
            <v>0</v>
          </cell>
          <cell r="OM268">
            <v>0</v>
          </cell>
          <cell r="ON268">
            <v>0</v>
          </cell>
          <cell r="OO268">
            <v>3</v>
          </cell>
          <cell r="OP268"/>
          <cell r="OQ268">
            <v>0</v>
          </cell>
          <cell r="OR268">
            <v>0</v>
          </cell>
          <cell r="OS268">
            <v>0</v>
          </cell>
          <cell r="OT268"/>
          <cell r="OU268">
            <v>0</v>
          </cell>
          <cell r="OV268">
            <v>0</v>
          </cell>
          <cell r="OW268">
            <v>3</v>
          </cell>
          <cell r="OX268">
            <v>3</v>
          </cell>
          <cell r="OY268">
            <v>0</v>
          </cell>
          <cell r="OZ268">
            <v>0</v>
          </cell>
          <cell r="PA268">
            <v>0</v>
          </cell>
          <cell r="PB268">
            <v>3</v>
          </cell>
          <cell r="PC268">
            <v>0</v>
          </cell>
          <cell r="PD268">
            <v>0</v>
          </cell>
          <cell r="PE268">
            <v>0</v>
          </cell>
          <cell r="PF268">
            <v>3</v>
          </cell>
          <cell r="PG268">
            <v>0</v>
          </cell>
          <cell r="PH268">
            <v>0</v>
          </cell>
          <cell r="PI268">
            <v>0</v>
          </cell>
          <cell r="PJ268">
            <v>0</v>
          </cell>
          <cell r="PK268">
            <v>0</v>
          </cell>
          <cell r="PL268">
            <v>0</v>
          </cell>
          <cell r="PM268">
            <v>3</v>
          </cell>
          <cell r="PN268">
            <v>0</v>
          </cell>
          <cell r="PO268">
            <v>3</v>
          </cell>
          <cell r="PP268">
            <v>0</v>
          </cell>
          <cell r="PQ268">
            <v>0</v>
          </cell>
          <cell r="PR268">
            <v>3</v>
          </cell>
          <cell r="PS268">
            <v>3</v>
          </cell>
          <cell r="PT268">
            <v>0</v>
          </cell>
          <cell r="PU268">
            <v>0</v>
          </cell>
          <cell r="PV268">
            <v>3</v>
          </cell>
          <cell r="PW268">
            <v>3</v>
          </cell>
          <cell r="PX268">
            <v>0</v>
          </cell>
          <cell r="PY268">
            <v>3</v>
          </cell>
          <cell r="PZ268">
            <v>0</v>
          </cell>
          <cell r="QA268"/>
          <cell r="QB268">
            <v>0</v>
          </cell>
          <cell r="QC268">
            <v>0</v>
          </cell>
          <cell r="QD268">
            <v>0</v>
          </cell>
          <cell r="QE268">
            <v>0</v>
          </cell>
          <cell r="QF268">
            <v>0</v>
          </cell>
          <cell r="QG268">
            <v>0</v>
          </cell>
          <cell r="QH268">
            <v>3</v>
          </cell>
          <cell r="QI268">
            <v>0</v>
          </cell>
          <cell r="QJ268">
            <v>0</v>
          </cell>
          <cell r="QK268">
            <v>3</v>
          </cell>
          <cell r="QL268">
            <v>0</v>
          </cell>
          <cell r="QM268">
            <v>3</v>
          </cell>
          <cell r="QN268">
            <v>0</v>
          </cell>
          <cell r="QO268">
            <v>0</v>
          </cell>
          <cell r="QP268">
            <v>0</v>
          </cell>
          <cell r="QQ268">
            <v>0</v>
          </cell>
          <cell r="QR268">
            <v>0</v>
          </cell>
          <cell r="QS268">
            <v>0</v>
          </cell>
          <cell r="QT268">
            <v>0</v>
          </cell>
          <cell r="QU268">
            <v>3</v>
          </cell>
          <cell r="QV268">
            <v>0</v>
          </cell>
          <cell r="QW268">
            <v>0</v>
          </cell>
          <cell r="QX268">
            <v>3</v>
          </cell>
          <cell r="QY268">
            <v>0</v>
          </cell>
          <cell r="QZ268"/>
          <cell r="RA268">
            <v>3</v>
          </cell>
          <cell r="RB268">
            <v>0</v>
          </cell>
          <cell r="RC268">
            <v>3</v>
          </cell>
          <cell r="RD268">
            <v>0</v>
          </cell>
          <cell r="RE268">
            <v>0</v>
          </cell>
          <cell r="RF268">
            <v>0</v>
          </cell>
          <cell r="RG268">
            <v>0</v>
          </cell>
          <cell r="RH268">
            <v>0</v>
          </cell>
          <cell r="RI268">
            <v>0</v>
          </cell>
          <cell r="RJ268">
            <v>3</v>
          </cell>
          <cell r="RK268">
            <v>0</v>
          </cell>
          <cell r="RL268">
            <v>3</v>
          </cell>
          <cell r="RM268"/>
          <cell r="RN268">
            <v>0</v>
          </cell>
          <cell r="RO268">
            <v>0</v>
          </cell>
          <cell r="RP268">
            <v>0</v>
          </cell>
          <cell r="RQ268">
            <v>0</v>
          </cell>
          <cell r="RR268">
            <v>0</v>
          </cell>
          <cell r="RS268">
            <v>0</v>
          </cell>
          <cell r="RT268">
            <v>0</v>
          </cell>
          <cell r="RU268">
            <v>3</v>
          </cell>
          <cell r="RV268">
            <v>0</v>
          </cell>
          <cell r="RW268">
            <v>0</v>
          </cell>
          <cell r="RX268">
            <v>0</v>
          </cell>
          <cell r="RY268"/>
          <cell r="RZ268">
            <v>3</v>
          </cell>
          <cell r="SA268">
            <v>3</v>
          </cell>
          <cell r="SB268">
            <v>0</v>
          </cell>
          <cell r="SC268"/>
          <cell r="SD268">
            <v>0</v>
          </cell>
          <cell r="SE268">
            <v>0</v>
          </cell>
          <cell r="SF268">
            <v>3</v>
          </cell>
          <cell r="SG268">
            <v>0</v>
          </cell>
          <cell r="SH268">
            <v>0</v>
          </cell>
          <cell r="SI268">
            <v>3</v>
          </cell>
          <cell r="SJ268">
            <v>0</v>
          </cell>
          <cell r="SK268">
            <v>0</v>
          </cell>
          <cell r="SL268">
            <v>3</v>
          </cell>
          <cell r="SM268"/>
          <cell r="SN268">
            <v>0</v>
          </cell>
          <cell r="SO268">
            <v>0</v>
          </cell>
          <cell r="SP268">
            <v>3</v>
          </cell>
          <cell r="SQ268">
            <v>3</v>
          </cell>
          <cell r="SR268">
            <v>3</v>
          </cell>
          <cell r="SS268">
            <v>0</v>
          </cell>
          <cell r="ST268">
            <v>0</v>
          </cell>
          <cell r="SU268">
            <v>0</v>
          </cell>
          <cell r="SV268">
            <v>0</v>
          </cell>
          <cell r="SW268">
            <v>0</v>
          </cell>
          <cell r="SX268">
            <v>3</v>
          </cell>
          <cell r="SY268">
            <v>0</v>
          </cell>
          <cell r="SZ268">
            <v>3</v>
          </cell>
          <cell r="TA268">
            <v>0</v>
          </cell>
          <cell r="TB268">
            <v>0</v>
          </cell>
          <cell r="TC268">
            <v>0</v>
          </cell>
          <cell r="TD268">
            <v>0</v>
          </cell>
          <cell r="TE268">
            <v>3</v>
          </cell>
          <cell r="TF268">
            <v>0</v>
          </cell>
          <cell r="TG268">
            <v>0</v>
          </cell>
          <cell r="TH268">
            <v>3</v>
          </cell>
          <cell r="TI268">
            <v>0</v>
          </cell>
          <cell r="TJ268">
            <v>0</v>
          </cell>
          <cell r="TK268">
            <v>0</v>
          </cell>
          <cell r="TL268">
            <v>3</v>
          </cell>
          <cell r="TM268">
            <v>0</v>
          </cell>
          <cell r="TN268">
            <v>0</v>
          </cell>
          <cell r="TO268">
            <v>0</v>
          </cell>
          <cell r="TP268">
            <v>0</v>
          </cell>
          <cell r="TQ268">
            <v>0</v>
          </cell>
          <cell r="TR268"/>
          <cell r="TS268">
            <v>0</v>
          </cell>
          <cell r="TT268">
            <v>0</v>
          </cell>
          <cell r="TU268">
            <v>0</v>
          </cell>
          <cell r="TV268">
            <v>0</v>
          </cell>
          <cell r="TW268">
            <v>0</v>
          </cell>
          <cell r="TX268">
            <v>0</v>
          </cell>
          <cell r="TY268">
            <v>0</v>
          </cell>
          <cell r="TZ268">
            <v>0</v>
          </cell>
          <cell r="UA268">
            <v>0</v>
          </cell>
          <cell r="UB268">
            <v>0</v>
          </cell>
          <cell r="UC268">
            <v>0</v>
          </cell>
          <cell r="UD268">
            <v>0</v>
          </cell>
          <cell r="UE268">
            <v>0</v>
          </cell>
          <cell r="UF268">
            <v>0</v>
          </cell>
          <cell r="UG268">
            <v>0</v>
          </cell>
          <cell r="UH268">
            <v>0</v>
          </cell>
          <cell r="UI268">
            <v>0</v>
          </cell>
          <cell r="UJ268">
            <v>0</v>
          </cell>
          <cell r="UK268">
            <v>0</v>
          </cell>
          <cell r="UL268">
            <v>0</v>
          </cell>
          <cell r="UM268">
            <v>0</v>
          </cell>
          <cell r="UN268">
            <v>0</v>
          </cell>
          <cell r="UO268"/>
          <cell r="UP268">
            <v>0</v>
          </cell>
          <cell r="UQ268">
            <v>0</v>
          </cell>
          <cell r="UR268"/>
          <cell r="US268">
            <v>0</v>
          </cell>
          <cell r="UT268">
            <v>0</v>
          </cell>
          <cell r="UU268">
            <v>0</v>
          </cell>
          <cell r="UV268">
            <v>0</v>
          </cell>
          <cell r="UW268">
            <v>0</v>
          </cell>
          <cell r="UX268">
            <v>0</v>
          </cell>
          <cell r="UY268">
            <v>0</v>
          </cell>
          <cell r="UZ268">
            <v>3</v>
          </cell>
          <cell r="VA268">
            <v>0</v>
          </cell>
          <cell r="VB268"/>
          <cell r="VC268"/>
          <cell r="VD268"/>
          <cell r="VE268"/>
          <cell r="VF268"/>
          <cell r="VG268"/>
          <cell r="VH268"/>
          <cell r="VI268">
            <v>0</v>
          </cell>
          <cell r="VJ268">
            <v>3</v>
          </cell>
          <cell r="VK268">
            <v>3</v>
          </cell>
          <cell r="VL268">
            <v>0</v>
          </cell>
          <cell r="VM268"/>
          <cell r="VN268">
            <v>3</v>
          </cell>
          <cell r="VO268">
            <v>0</v>
          </cell>
          <cell r="VP268"/>
          <cell r="VQ268">
            <v>0</v>
          </cell>
          <cell r="VR268">
            <v>0</v>
          </cell>
          <cell r="VS268">
            <v>3</v>
          </cell>
          <cell r="VT268">
            <v>0</v>
          </cell>
          <cell r="VU268">
            <v>3</v>
          </cell>
          <cell r="VV268">
            <v>0</v>
          </cell>
          <cell r="VW268">
            <v>0</v>
          </cell>
          <cell r="VX268"/>
          <cell r="VY268">
            <v>3</v>
          </cell>
          <cell r="VZ268">
            <v>0</v>
          </cell>
          <cell r="WA268"/>
          <cell r="WB268"/>
          <cell r="WC268">
            <v>0</v>
          </cell>
          <cell r="WD268">
            <v>0</v>
          </cell>
          <cell r="WE268">
            <v>3</v>
          </cell>
          <cell r="WF268"/>
          <cell r="WG268">
            <v>0</v>
          </cell>
          <cell r="WH268">
            <v>0</v>
          </cell>
          <cell r="WI268">
            <v>0</v>
          </cell>
          <cell r="WJ268"/>
          <cell r="WK268"/>
          <cell r="WL268">
            <v>0</v>
          </cell>
          <cell r="WM268">
            <v>0</v>
          </cell>
          <cell r="WN268">
            <v>0</v>
          </cell>
          <cell r="WO268">
            <v>0</v>
          </cell>
          <cell r="WP268"/>
          <cell r="WQ268"/>
          <cell r="WR268"/>
          <cell r="WS268">
            <v>0</v>
          </cell>
          <cell r="WT268">
            <v>3</v>
          </cell>
          <cell r="WU268">
            <v>0</v>
          </cell>
          <cell r="WV268">
            <v>0</v>
          </cell>
          <cell r="WW268">
            <v>0</v>
          </cell>
          <cell r="WX268">
            <v>0</v>
          </cell>
          <cell r="WY268">
            <v>0</v>
          </cell>
          <cell r="WZ268">
            <v>3</v>
          </cell>
          <cell r="XA268"/>
          <cell r="XB268">
            <v>0</v>
          </cell>
          <cell r="XC268"/>
          <cell r="XD268"/>
          <cell r="XE268"/>
          <cell r="XF268"/>
          <cell r="XG268"/>
          <cell r="XH268"/>
          <cell r="XI268">
            <v>0</v>
          </cell>
          <cell r="XJ268"/>
          <cell r="XK268">
            <v>0</v>
          </cell>
          <cell r="XL268">
            <v>0</v>
          </cell>
          <cell r="XM268"/>
          <cell r="XN268">
            <v>0</v>
          </cell>
          <cell r="XO268"/>
          <cell r="XP268">
            <v>0</v>
          </cell>
          <cell r="XQ268">
            <v>0</v>
          </cell>
          <cell r="XR268">
            <v>0</v>
          </cell>
          <cell r="XS268">
            <v>0</v>
          </cell>
          <cell r="XT268">
            <v>0</v>
          </cell>
          <cell r="XU268">
            <v>3</v>
          </cell>
          <cell r="XV268">
            <v>0</v>
          </cell>
        </row>
        <row r="269">
          <cell r="E269">
            <v>0</v>
          </cell>
          <cell r="F269">
            <v>0</v>
          </cell>
          <cell r="G269">
            <v>0</v>
          </cell>
          <cell r="H269">
            <v>0</v>
          </cell>
          <cell r="I269">
            <v>0</v>
          </cell>
          <cell r="J269">
            <v>0</v>
          </cell>
          <cell r="K269">
            <v>0</v>
          </cell>
          <cell r="L269">
            <v>0</v>
          </cell>
          <cell r="M269">
            <v>0</v>
          </cell>
          <cell r="N269">
            <v>0</v>
          </cell>
          <cell r="O269"/>
          <cell r="P269">
            <v>0</v>
          </cell>
          <cell r="Q269">
            <v>0</v>
          </cell>
          <cell r="R269">
            <v>0</v>
          </cell>
          <cell r="S269">
            <v>0</v>
          </cell>
          <cell r="T269">
            <v>0</v>
          </cell>
          <cell r="U269">
            <v>0</v>
          </cell>
          <cell r="V269">
            <v>0</v>
          </cell>
          <cell r="W269">
            <v>0</v>
          </cell>
          <cell r="X269">
            <v>0</v>
          </cell>
          <cell r="Y269">
            <v>0</v>
          </cell>
          <cell r="Z269"/>
          <cell r="AA269">
            <v>0</v>
          </cell>
          <cell r="AB269">
            <v>0</v>
          </cell>
          <cell r="AC269">
            <v>0</v>
          </cell>
          <cell r="AD269">
            <v>0</v>
          </cell>
          <cell r="AE269">
            <v>3</v>
          </cell>
          <cell r="AF269">
            <v>0</v>
          </cell>
          <cell r="AG269">
            <v>0</v>
          </cell>
          <cell r="AH269">
            <v>0</v>
          </cell>
          <cell r="AI269">
            <v>0</v>
          </cell>
          <cell r="AJ269">
            <v>3</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cell r="AZ269">
            <v>0</v>
          </cell>
          <cell r="BA269"/>
          <cell r="BB269">
            <v>0</v>
          </cell>
          <cell r="BC269">
            <v>0</v>
          </cell>
          <cell r="BD269">
            <v>0</v>
          </cell>
          <cell r="BE269">
            <v>0</v>
          </cell>
          <cell r="BF269">
            <v>0</v>
          </cell>
          <cell r="BG269">
            <v>0</v>
          </cell>
          <cell r="BH269">
            <v>0</v>
          </cell>
          <cell r="BI269">
            <v>0</v>
          </cell>
          <cell r="BJ269">
            <v>3</v>
          </cell>
          <cell r="BK269">
            <v>0</v>
          </cell>
          <cell r="BL269">
            <v>3</v>
          </cell>
          <cell r="BM269">
            <v>3</v>
          </cell>
          <cell r="BN269">
            <v>0</v>
          </cell>
          <cell r="BO269">
            <v>0</v>
          </cell>
          <cell r="BP269">
            <v>3</v>
          </cell>
          <cell r="BQ269">
            <v>0</v>
          </cell>
          <cell r="BR269">
            <v>0</v>
          </cell>
          <cell r="BS269">
            <v>3</v>
          </cell>
          <cell r="BT269">
            <v>0</v>
          </cell>
          <cell r="BU269">
            <v>0</v>
          </cell>
          <cell r="BV269">
            <v>3</v>
          </cell>
          <cell r="BW269">
            <v>0</v>
          </cell>
          <cell r="BX269">
            <v>0</v>
          </cell>
          <cell r="BY269">
            <v>3</v>
          </cell>
          <cell r="BZ269">
            <v>0</v>
          </cell>
          <cell r="CA269">
            <v>0</v>
          </cell>
          <cell r="CB269">
            <v>0</v>
          </cell>
          <cell r="CC269">
            <v>0</v>
          </cell>
          <cell r="CD269">
            <v>3</v>
          </cell>
          <cell r="CE269">
            <v>0</v>
          </cell>
          <cell r="CF269">
            <v>0</v>
          </cell>
          <cell r="CG269">
            <v>0</v>
          </cell>
          <cell r="CH269">
            <v>0</v>
          </cell>
          <cell r="CI269">
            <v>0</v>
          </cell>
          <cell r="CJ269">
            <v>0</v>
          </cell>
          <cell r="CK269"/>
          <cell r="CL269">
            <v>0</v>
          </cell>
          <cell r="CM269"/>
          <cell r="CN269">
            <v>0</v>
          </cell>
          <cell r="CO269">
            <v>0</v>
          </cell>
          <cell r="CP269">
            <v>3</v>
          </cell>
          <cell r="CQ269">
            <v>0</v>
          </cell>
          <cell r="CR269"/>
          <cell r="CS269">
            <v>0</v>
          </cell>
          <cell r="CT269">
            <v>0</v>
          </cell>
          <cell r="CU269">
            <v>3</v>
          </cell>
          <cell r="CV269">
            <v>0</v>
          </cell>
          <cell r="CW269">
            <v>0</v>
          </cell>
          <cell r="CX269">
            <v>3</v>
          </cell>
          <cell r="CY269">
            <v>0</v>
          </cell>
          <cell r="CZ269">
            <v>0</v>
          </cell>
          <cell r="DA269">
            <v>0</v>
          </cell>
          <cell r="DB269">
            <v>0</v>
          </cell>
          <cell r="DC269">
            <v>0</v>
          </cell>
          <cell r="DD269">
            <v>0</v>
          </cell>
          <cell r="DE269">
            <v>0</v>
          </cell>
          <cell r="DF269">
            <v>0</v>
          </cell>
          <cell r="DG269">
            <v>3</v>
          </cell>
          <cell r="DH269">
            <v>0</v>
          </cell>
          <cell r="DI269">
            <v>0</v>
          </cell>
          <cell r="DJ269">
            <v>3</v>
          </cell>
          <cell r="DK269">
            <v>0</v>
          </cell>
          <cell r="DL269">
            <v>0</v>
          </cell>
          <cell r="DM269">
            <v>0</v>
          </cell>
          <cell r="DN269">
            <v>0</v>
          </cell>
          <cell r="DO269">
            <v>0</v>
          </cell>
          <cell r="DP269">
            <v>0</v>
          </cell>
          <cell r="DQ269">
            <v>0</v>
          </cell>
          <cell r="DR269">
            <v>0</v>
          </cell>
          <cell r="DS269">
            <v>0</v>
          </cell>
          <cell r="DT269">
            <v>0</v>
          </cell>
          <cell r="DU269">
            <v>0</v>
          </cell>
          <cell r="DV269">
            <v>0</v>
          </cell>
          <cell r="DW269">
            <v>0</v>
          </cell>
          <cell r="DX269">
            <v>0</v>
          </cell>
          <cell r="DY269">
            <v>3</v>
          </cell>
          <cell r="DZ269">
            <v>3</v>
          </cell>
          <cell r="EA269">
            <v>0</v>
          </cell>
          <cell r="EB269"/>
          <cell r="EC269">
            <v>0</v>
          </cell>
          <cell r="ED269">
            <v>0</v>
          </cell>
          <cell r="EE269">
            <v>0</v>
          </cell>
          <cell r="EF269">
            <v>3</v>
          </cell>
          <cell r="EG269">
            <v>3</v>
          </cell>
          <cell r="EH269">
            <v>0</v>
          </cell>
          <cell r="EI269">
            <v>0</v>
          </cell>
          <cell r="EJ269">
            <v>0</v>
          </cell>
          <cell r="EK269">
            <v>0</v>
          </cell>
          <cell r="EL269"/>
          <cell r="EM269">
            <v>3</v>
          </cell>
          <cell r="EN269">
            <v>0</v>
          </cell>
          <cell r="EO269">
            <v>0</v>
          </cell>
          <cell r="EP269">
            <v>0</v>
          </cell>
          <cell r="EQ269">
            <v>0</v>
          </cell>
          <cell r="ER269">
            <v>0</v>
          </cell>
          <cell r="ES269">
            <v>0</v>
          </cell>
          <cell r="ET269">
            <v>0</v>
          </cell>
          <cell r="EU269">
            <v>3</v>
          </cell>
          <cell r="EV269">
            <v>0</v>
          </cell>
          <cell r="EW269">
            <v>0</v>
          </cell>
          <cell r="EX269">
            <v>0</v>
          </cell>
          <cell r="EY269"/>
          <cell r="EZ269">
            <v>0</v>
          </cell>
          <cell r="FA269">
            <v>0</v>
          </cell>
          <cell r="FB269">
            <v>0</v>
          </cell>
          <cell r="FC269">
            <v>0</v>
          </cell>
          <cell r="FD269">
            <v>0</v>
          </cell>
          <cell r="FE269">
            <v>0</v>
          </cell>
          <cell r="FF269">
            <v>0</v>
          </cell>
          <cell r="FG269">
            <v>0</v>
          </cell>
          <cell r="FH269">
            <v>0</v>
          </cell>
          <cell r="FI269">
            <v>0</v>
          </cell>
          <cell r="FJ269">
            <v>0</v>
          </cell>
          <cell r="FK269">
            <v>0</v>
          </cell>
          <cell r="FL269">
            <v>0</v>
          </cell>
          <cell r="FM269">
            <v>0</v>
          </cell>
          <cell r="FN269">
            <v>0</v>
          </cell>
          <cell r="FO269">
            <v>0</v>
          </cell>
          <cell r="FP269">
            <v>0</v>
          </cell>
          <cell r="FQ269">
            <v>0</v>
          </cell>
          <cell r="FR269">
            <v>0</v>
          </cell>
          <cell r="FS269">
            <v>0</v>
          </cell>
          <cell r="FT269">
            <v>0</v>
          </cell>
          <cell r="FU269">
            <v>0</v>
          </cell>
          <cell r="FV269">
            <v>0</v>
          </cell>
          <cell r="FW269">
            <v>0</v>
          </cell>
          <cell r="FX269">
            <v>0</v>
          </cell>
          <cell r="FY269">
            <v>0</v>
          </cell>
          <cell r="FZ269">
            <v>0</v>
          </cell>
          <cell r="GA269">
            <v>0</v>
          </cell>
          <cell r="GB269"/>
          <cell r="GC269">
            <v>3</v>
          </cell>
          <cell r="GD269">
            <v>0</v>
          </cell>
          <cell r="GE269"/>
          <cell r="GF269">
            <v>0</v>
          </cell>
          <cell r="GG269">
            <v>0</v>
          </cell>
          <cell r="GH269">
            <v>0</v>
          </cell>
          <cell r="GI269">
            <v>0</v>
          </cell>
          <cell r="GJ269">
            <v>0</v>
          </cell>
          <cell r="GK269">
            <v>0</v>
          </cell>
          <cell r="GL269">
            <v>0</v>
          </cell>
          <cell r="GM269">
            <v>3</v>
          </cell>
          <cell r="GN269">
            <v>0</v>
          </cell>
          <cell r="GO269">
            <v>3</v>
          </cell>
          <cell r="GP269">
            <v>3</v>
          </cell>
          <cell r="GQ269">
            <v>0</v>
          </cell>
          <cell r="GR269">
            <v>0</v>
          </cell>
          <cell r="GS269">
            <v>0</v>
          </cell>
          <cell r="GT269">
            <v>0</v>
          </cell>
          <cell r="GU269">
            <v>0</v>
          </cell>
          <cell r="GV269">
            <v>0</v>
          </cell>
          <cell r="GW269">
            <v>3</v>
          </cell>
          <cell r="GX269">
            <v>0</v>
          </cell>
          <cell r="GY269">
            <v>3</v>
          </cell>
          <cell r="GZ269">
            <v>0</v>
          </cell>
          <cell r="HA269">
            <v>0</v>
          </cell>
          <cell r="HB269">
            <v>0</v>
          </cell>
          <cell r="HC269">
            <v>3</v>
          </cell>
          <cell r="HD269">
            <v>0</v>
          </cell>
          <cell r="HE269">
            <v>3</v>
          </cell>
          <cell r="HF269"/>
          <cell r="HG269">
            <v>0</v>
          </cell>
          <cell r="HH269">
            <v>0</v>
          </cell>
          <cell r="HI269">
            <v>0</v>
          </cell>
          <cell r="HJ269">
            <v>0</v>
          </cell>
          <cell r="HK269">
            <v>0</v>
          </cell>
          <cell r="HL269">
            <v>0</v>
          </cell>
          <cell r="HM269">
            <v>0</v>
          </cell>
          <cell r="HN269">
            <v>0</v>
          </cell>
          <cell r="HO269">
            <v>0</v>
          </cell>
          <cell r="HP269"/>
          <cell r="HQ269">
            <v>0</v>
          </cell>
          <cell r="HR269">
            <v>0</v>
          </cell>
          <cell r="HS269">
            <v>0</v>
          </cell>
          <cell r="HT269">
            <v>0</v>
          </cell>
          <cell r="HU269">
            <v>0</v>
          </cell>
          <cell r="HV269">
            <v>0</v>
          </cell>
          <cell r="HW269">
            <v>3</v>
          </cell>
          <cell r="HX269">
            <v>0</v>
          </cell>
          <cell r="HY269"/>
          <cell r="HZ269">
            <v>3</v>
          </cell>
          <cell r="IA269">
            <v>0</v>
          </cell>
          <cell r="IB269">
            <v>0</v>
          </cell>
          <cell r="IC269">
            <v>0</v>
          </cell>
          <cell r="ID269">
            <v>0</v>
          </cell>
          <cell r="IE269">
            <v>0</v>
          </cell>
          <cell r="IF269">
            <v>0</v>
          </cell>
          <cell r="IG269">
            <v>0</v>
          </cell>
          <cell r="IH269">
            <v>0</v>
          </cell>
          <cell r="II269"/>
          <cell r="IJ269">
            <v>3</v>
          </cell>
          <cell r="IK269">
            <v>0</v>
          </cell>
          <cell r="IL269">
            <v>0</v>
          </cell>
          <cell r="IM269">
            <v>0</v>
          </cell>
          <cell r="IN269"/>
          <cell r="IO269">
            <v>0</v>
          </cell>
          <cell r="IP269">
            <v>0</v>
          </cell>
          <cell r="IQ269">
            <v>0</v>
          </cell>
          <cell r="IR269">
            <v>0</v>
          </cell>
          <cell r="IS269">
            <v>0</v>
          </cell>
          <cell r="IT269">
            <v>0</v>
          </cell>
          <cell r="IU269">
            <v>0</v>
          </cell>
          <cell r="IV269">
            <v>0</v>
          </cell>
          <cell r="IW269"/>
          <cell r="IX269">
            <v>0</v>
          </cell>
          <cell r="IY269">
            <v>0</v>
          </cell>
          <cell r="IZ269">
            <v>0</v>
          </cell>
          <cell r="JA269">
            <v>0</v>
          </cell>
          <cell r="JB269"/>
          <cell r="JC269"/>
          <cell r="JD269">
            <v>0</v>
          </cell>
          <cell r="JE269"/>
          <cell r="JF269"/>
          <cell r="JG269"/>
          <cell r="JH269"/>
          <cell r="JI269"/>
          <cell r="JJ269"/>
          <cell r="JK269"/>
          <cell r="JL269"/>
          <cell r="JM269"/>
          <cell r="JN269"/>
          <cell r="JO269"/>
          <cell r="JP269"/>
          <cell r="JQ269"/>
          <cell r="JR269"/>
          <cell r="JS269"/>
          <cell r="JT269"/>
          <cell r="JU269"/>
          <cell r="JV269"/>
          <cell r="JW269"/>
          <cell r="JX269"/>
          <cell r="JY269"/>
          <cell r="JZ269"/>
          <cell r="KA269"/>
          <cell r="KB269"/>
          <cell r="KC269"/>
          <cell r="KD269"/>
          <cell r="KE269"/>
          <cell r="KF269">
            <v>0</v>
          </cell>
          <cell r="KG269">
            <v>0</v>
          </cell>
          <cell r="KH269"/>
          <cell r="KI269">
            <v>0</v>
          </cell>
          <cell r="KJ269">
            <v>3</v>
          </cell>
          <cell r="KK269">
            <v>0</v>
          </cell>
          <cell r="KL269">
            <v>0</v>
          </cell>
          <cell r="KM269">
            <v>0</v>
          </cell>
          <cell r="KN269">
            <v>0</v>
          </cell>
          <cell r="KO269">
            <v>0</v>
          </cell>
          <cell r="KP269">
            <v>0</v>
          </cell>
          <cell r="KQ269">
            <v>0</v>
          </cell>
          <cell r="KR269">
            <v>0</v>
          </cell>
          <cell r="KS269">
            <v>3</v>
          </cell>
          <cell r="KT269">
            <v>0</v>
          </cell>
          <cell r="KU269">
            <v>0</v>
          </cell>
          <cell r="KV269">
            <v>0</v>
          </cell>
          <cell r="KW269">
            <v>0</v>
          </cell>
          <cell r="KX269">
            <v>0</v>
          </cell>
          <cell r="KY269">
            <v>0</v>
          </cell>
          <cell r="KZ269">
            <v>0</v>
          </cell>
          <cell r="LA269">
            <v>0</v>
          </cell>
          <cell r="LB269">
            <v>0</v>
          </cell>
          <cell r="LC269">
            <v>0</v>
          </cell>
          <cell r="LD269">
            <v>0</v>
          </cell>
          <cell r="LE269">
            <v>0</v>
          </cell>
          <cell r="LF269">
            <v>0</v>
          </cell>
          <cell r="LG269">
            <v>0</v>
          </cell>
          <cell r="LH269">
            <v>0</v>
          </cell>
          <cell r="LI269">
            <v>0</v>
          </cell>
          <cell r="LJ269">
            <v>0</v>
          </cell>
          <cell r="LK269">
            <v>0</v>
          </cell>
          <cell r="LL269">
            <v>0</v>
          </cell>
          <cell r="LM269">
            <v>0</v>
          </cell>
          <cell r="LN269">
            <v>0</v>
          </cell>
          <cell r="LO269">
            <v>0</v>
          </cell>
          <cell r="LP269">
            <v>0</v>
          </cell>
          <cell r="LQ269">
            <v>0</v>
          </cell>
          <cell r="LR269"/>
          <cell r="LS269">
            <v>0</v>
          </cell>
          <cell r="LT269">
            <v>0</v>
          </cell>
          <cell r="LU269">
            <v>0</v>
          </cell>
          <cell r="LV269">
            <v>0</v>
          </cell>
          <cell r="LW269">
            <v>0</v>
          </cell>
          <cell r="LX269">
            <v>0</v>
          </cell>
          <cell r="LY269">
            <v>0</v>
          </cell>
          <cell r="LZ269">
            <v>0</v>
          </cell>
          <cell r="MA269">
            <v>0</v>
          </cell>
          <cell r="MB269">
            <v>0</v>
          </cell>
          <cell r="MC269">
            <v>0</v>
          </cell>
          <cell r="MD269">
            <v>0</v>
          </cell>
          <cell r="ME269">
            <v>0</v>
          </cell>
          <cell r="MF269">
            <v>0</v>
          </cell>
          <cell r="MG269">
            <v>0</v>
          </cell>
          <cell r="MH269">
            <v>0</v>
          </cell>
          <cell r="MI269">
            <v>0</v>
          </cell>
          <cell r="MJ269">
            <v>0</v>
          </cell>
          <cell r="MK269">
            <v>3</v>
          </cell>
          <cell r="ML269">
            <v>0</v>
          </cell>
          <cell r="MM269">
            <v>3</v>
          </cell>
          <cell r="MN269">
            <v>3</v>
          </cell>
          <cell r="MO269">
            <v>0</v>
          </cell>
          <cell r="MP269">
            <v>0</v>
          </cell>
          <cell r="MQ269"/>
          <cell r="MR269">
            <v>0</v>
          </cell>
          <cell r="MS269">
            <v>0</v>
          </cell>
          <cell r="MT269">
            <v>0</v>
          </cell>
          <cell r="MU269">
            <v>3</v>
          </cell>
          <cell r="MV269">
            <v>0</v>
          </cell>
          <cell r="MW269">
            <v>0</v>
          </cell>
          <cell r="MX269">
            <v>0</v>
          </cell>
          <cell r="MY269">
            <v>3</v>
          </cell>
          <cell r="MZ269">
            <v>3</v>
          </cell>
          <cell r="NA269">
            <v>3</v>
          </cell>
          <cell r="NB269">
            <v>0</v>
          </cell>
          <cell r="NC269">
            <v>0</v>
          </cell>
          <cell r="ND269">
            <v>0</v>
          </cell>
          <cell r="NE269">
            <v>3</v>
          </cell>
          <cell r="NF269">
            <v>3</v>
          </cell>
          <cell r="NG269">
            <v>0</v>
          </cell>
          <cell r="NH269">
            <v>3</v>
          </cell>
          <cell r="NI269">
            <v>3</v>
          </cell>
          <cell r="NJ269">
            <v>3</v>
          </cell>
          <cell r="NK269">
            <v>0</v>
          </cell>
          <cell r="NL269">
            <v>0</v>
          </cell>
          <cell r="NM269">
            <v>3</v>
          </cell>
          <cell r="NN269">
            <v>3</v>
          </cell>
          <cell r="NO269">
            <v>3</v>
          </cell>
          <cell r="NP269">
            <v>0</v>
          </cell>
          <cell r="NQ269">
            <v>0</v>
          </cell>
          <cell r="NR269">
            <v>0</v>
          </cell>
          <cell r="NS269"/>
          <cell r="NT269"/>
          <cell r="NU269">
            <v>0</v>
          </cell>
          <cell r="NV269">
            <v>0</v>
          </cell>
          <cell r="NW269">
            <v>0</v>
          </cell>
          <cell r="NX269">
            <v>0</v>
          </cell>
          <cell r="NY269">
            <v>0</v>
          </cell>
          <cell r="NZ269">
            <v>3</v>
          </cell>
          <cell r="OA269">
            <v>3</v>
          </cell>
          <cell r="OB269">
            <v>0</v>
          </cell>
          <cell r="OC269"/>
          <cell r="OD269">
            <v>0</v>
          </cell>
          <cell r="OE269">
            <v>0</v>
          </cell>
          <cell r="OF269">
            <v>0</v>
          </cell>
          <cell r="OG269">
            <v>0</v>
          </cell>
          <cell r="OH269"/>
          <cell r="OI269">
            <v>0</v>
          </cell>
          <cell r="OJ269">
            <v>0</v>
          </cell>
          <cell r="OK269">
            <v>3</v>
          </cell>
          <cell r="OL269">
            <v>0</v>
          </cell>
          <cell r="OM269">
            <v>0</v>
          </cell>
          <cell r="ON269">
            <v>3</v>
          </cell>
          <cell r="OO269">
            <v>0</v>
          </cell>
          <cell r="OP269"/>
          <cell r="OQ269">
            <v>0</v>
          </cell>
          <cell r="OR269">
            <v>3</v>
          </cell>
          <cell r="OS269">
            <v>3</v>
          </cell>
          <cell r="OT269"/>
          <cell r="OU269">
            <v>0</v>
          </cell>
          <cell r="OV269">
            <v>0</v>
          </cell>
          <cell r="OW269">
            <v>0</v>
          </cell>
          <cell r="OX269">
            <v>0</v>
          </cell>
          <cell r="OY269">
            <v>0</v>
          </cell>
          <cell r="OZ269">
            <v>0</v>
          </cell>
          <cell r="PA269">
            <v>0</v>
          </cell>
          <cell r="PB269">
            <v>3</v>
          </cell>
          <cell r="PC269">
            <v>0</v>
          </cell>
          <cell r="PD269">
            <v>0</v>
          </cell>
          <cell r="PE269">
            <v>0</v>
          </cell>
          <cell r="PF269">
            <v>0</v>
          </cell>
          <cell r="PG269">
            <v>0</v>
          </cell>
          <cell r="PH269">
            <v>0</v>
          </cell>
          <cell r="PI269">
            <v>0</v>
          </cell>
          <cell r="PJ269">
            <v>0</v>
          </cell>
          <cell r="PK269">
            <v>0</v>
          </cell>
          <cell r="PL269">
            <v>3</v>
          </cell>
          <cell r="PM269">
            <v>3</v>
          </cell>
          <cell r="PN269">
            <v>0</v>
          </cell>
          <cell r="PO269">
            <v>0</v>
          </cell>
          <cell r="PP269">
            <v>0</v>
          </cell>
          <cell r="PQ269">
            <v>0</v>
          </cell>
          <cell r="PR269">
            <v>0</v>
          </cell>
          <cell r="PS269">
            <v>0</v>
          </cell>
          <cell r="PT269">
            <v>3</v>
          </cell>
          <cell r="PU269">
            <v>0</v>
          </cell>
          <cell r="PV269">
            <v>0</v>
          </cell>
          <cell r="PW269">
            <v>0</v>
          </cell>
          <cell r="PX269">
            <v>0</v>
          </cell>
          <cell r="PY269">
            <v>0</v>
          </cell>
          <cell r="PZ269">
            <v>0</v>
          </cell>
          <cell r="QA269"/>
          <cell r="QB269">
            <v>0</v>
          </cell>
          <cell r="QC269">
            <v>0</v>
          </cell>
          <cell r="QD269">
            <v>0</v>
          </cell>
          <cell r="QE269">
            <v>0</v>
          </cell>
          <cell r="QF269">
            <v>0</v>
          </cell>
          <cell r="QG269">
            <v>0</v>
          </cell>
          <cell r="QH269">
            <v>0</v>
          </cell>
          <cell r="QI269">
            <v>0</v>
          </cell>
          <cell r="QJ269">
            <v>0</v>
          </cell>
          <cell r="QK269">
            <v>0</v>
          </cell>
          <cell r="QL269">
            <v>0</v>
          </cell>
          <cell r="QM269">
            <v>0</v>
          </cell>
          <cell r="QN269">
            <v>0</v>
          </cell>
          <cell r="QO269">
            <v>0</v>
          </cell>
          <cell r="QP269">
            <v>0</v>
          </cell>
          <cell r="QQ269">
            <v>0</v>
          </cell>
          <cell r="QR269">
            <v>0</v>
          </cell>
          <cell r="QS269">
            <v>0</v>
          </cell>
          <cell r="QT269">
            <v>0</v>
          </cell>
          <cell r="QU269">
            <v>0</v>
          </cell>
          <cell r="QV269">
            <v>0</v>
          </cell>
          <cell r="QW269">
            <v>0</v>
          </cell>
          <cell r="QX269">
            <v>0</v>
          </cell>
          <cell r="QY269">
            <v>0</v>
          </cell>
          <cell r="QZ269"/>
          <cell r="RA269">
            <v>0</v>
          </cell>
          <cell r="RB269">
            <v>0</v>
          </cell>
          <cell r="RC269">
            <v>0</v>
          </cell>
          <cell r="RD269">
            <v>0</v>
          </cell>
          <cell r="RE269">
            <v>0</v>
          </cell>
          <cell r="RF269">
            <v>0</v>
          </cell>
          <cell r="RG269">
            <v>0</v>
          </cell>
          <cell r="RH269">
            <v>0</v>
          </cell>
          <cell r="RI269">
            <v>0</v>
          </cell>
          <cell r="RJ269">
            <v>0</v>
          </cell>
          <cell r="RK269">
            <v>0</v>
          </cell>
          <cell r="RL269">
            <v>1</v>
          </cell>
          <cell r="RM269"/>
          <cell r="RN269">
            <v>0</v>
          </cell>
          <cell r="RO269">
            <v>0</v>
          </cell>
          <cell r="RP269">
            <v>0</v>
          </cell>
          <cell r="RQ269">
            <v>0</v>
          </cell>
          <cell r="RR269">
            <v>0</v>
          </cell>
          <cell r="RS269">
            <v>0</v>
          </cell>
          <cell r="RT269">
            <v>0</v>
          </cell>
          <cell r="RU269">
            <v>0</v>
          </cell>
          <cell r="RV269">
            <v>0</v>
          </cell>
          <cell r="RW269">
            <v>0</v>
          </cell>
          <cell r="RX269">
            <v>3</v>
          </cell>
          <cell r="RY269"/>
          <cell r="RZ269">
            <v>0</v>
          </cell>
          <cell r="SA269">
            <v>3</v>
          </cell>
          <cell r="SB269"/>
          <cell r="SC269"/>
          <cell r="SD269">
            <v>0</v>
          </cell>
          <cell r="SE269">
            <v>0</v>
          </cell>
          <cell r="SF269">
            <v>3</v>
          </cell>
          <cell r="SG269">
            <v>0</v>
          </cell>
          <cell r="SH269">
            <v>0</v>
          </cell>
          <cell r="SI269">
            <v>0</v>
          </cell>
          <cell r="SJ269">
            <v>0</v>
          </cell>
          <cell r="SK269">
            <v>0</v>
          </cell>
          <cell r="SL269">
            <v>0</v>
          </cell>
          <cell r="SM269"/>
          <cell r="SN269">
            <v>0</v>
          </cell>
          <cell r="SO269">
            <v>0</v>
          </cell>
          <cell r="SP269">
            <v>0</v>
          </cell>
          <cell r="SQ269">
            <v>0</v>
          </cell>
          <cell r="SR269">
            <v>0</v>
          </cell>
          <cell r="SS269">
            <v>3</v>
          </cell>
          <cell r="ST269">
            <v>0</v>
          </cell>
          <cell r="SU269">
            <v>0</v>
          </cell>
          <cell r="SV269">
            <v>3</v>
          </cell>
          <cell r="SW269">
            <v>0</v>
          </cell>
          <cell r="SX269">
            <v>0</v>
          </cell>
          <cell r="SY269">
            <v>0</v>
          </cell>
          <cell r="SZ269">
            <v>3</v>
          </cell>
          <cell r="TA269">
            <v>0</v>
          </cell>
          <cell r="TB269">
            <v>0</v>
          </cell>
          <cell r="TC269">
            <v>3</v>
          </cell>
          <cell r="TD269">
            <v>0</v>
          </cell>
          <cell r="TE269">
            <v>0</v>
          </cell>
          <cell r="TF269">
            <v>3</v>
          </cell>
          <cell r="TG269">
            <v>0</v>
          </cell>
          <cell r="TH269">
            <v>3</v>
          </cell>
          <cell r="TI269">
            <v>0</v>
          </cell>
          <cell r="TJ269">
            <v>0</v>
          </cell>
          <cell r="TK269">
            <v>0</v>
          </cell>
          <cell r="TL269">
            <v>0</v>
          </cell>
          <cell r="TM269">
            <v>3</v>
          </cell>
          <cell r="TN269">
            <v>3</v>
          </cell>
          <cell r="TO269">
            <v>3</v>
          </cell>
          <cell r="TP269">
            <v>0</v>
          </cell>
          <cell r="TQ269">
            <v>0</v>
          </cell>
          <cell r="TR269"/>
          <cell r="TS269">
            <v>0</v>
          </cell>
          <cell r="TT269">
            <v>3</v>
          </cell>
          <cell r="TU269">
            <v>0</v>
          </cell>
          <cell r="TV269">
            <v>3</v>
          </cell>
          <cell r="TW269">
            <v>3</v>
          </cell>
          <cell r="TX269">
            <v>3</v>
          </cell>
          <cell r="TY269">
            <v>0</v>
          </cell>
          <cell r="TZ269">
            <v>3</v>
          </cell>
          <cell r="UA269">
            <v>3</v>
          </cell>
          <cell r="UB269">
            <v>3</v>
          </cell>
          <cell r="UC269">
            <v>0</v>
          </cell>
          <cell r="UD269">
            <v>3</v>
          </cell>
          <cell r="UE269">
            <v>0</v>
          </cell>
          <cell r="UF269">
            <v>0</v>
          </cell>
          <cell r="UG269">
            <v>0</v>
          </cell>
          <cell r="UH269">
            <v>0</v>
          </cell>
          <cell r="UI269">
            <v>0</v>
          </cell>
          <cell r="UJ269">
            <v>0</v>
          </cell>
          <cell r="UK269">
            <v>3</v>
          </cell>
          <cell r="UL269">
            <v>0</v>
          </cell>
          <cell r="UM269">
            <v>0</v>
          </cell>
          <cell r="UN269">
            <v>0</v>
          </cell>
          <cell r="UO269"/>
          <cell r="UP269">
            <v>0</v>
          </cell>
          <cell r="UQ269">
            <v>0</v>
          </cell>
          <cell r="UR269"/>
          <cell r="US269">
            <v>0</v>
          </cell>
          <cell r="UT269">
            <v>0</v>
          </cell>
          <cell r="UU269">
            <v>0</v>
          </cell>
          <cell r="UV269">
            <v>0</v>
          </cell>
          <cell r="UW269">
            <v>0</v>
          </cell>
          <cell r="UX269">
            <v>0</v>
          </cell>
          <cell r="UY269">
            <v>0</v>
          </cell>
          <cell r="UZ269">
            <v>0</v>
          </cell>
          <cell r="VA269">
            <v>0</v>
          </cell>
          <cell r="VB269"/>
          <cell r="VC269"/>
          <cell r="VD269"/>
          <cell r="VE269"/>
          <cell r="VF269"/>
          <cell r="VG269"/>
          <cell r="VH269"/>
          <cell r="VI269">
            <v>3</v>
          </cell>
          <cell r="VJ269">
            <v>3</v>
          </cell>
          <cell r="VK269">
            <v>0</v>
          </cell>
          <cell r="VL269">
            <v>0</v>
          </cell>
          <cell r="VM269"/>
          <cell r="VN269">
            <v>0</v>
          </cell>
          <cell r="VO269">
            <v>0</v>
          </cell>
          <cell r="VP269"/>
          <cell r="VQ269">
            <v>0</v>
          </cell>
          <cell r="VR269">
            <v>0</v>
          </cell>
          <cell r="VS269">
            <v>0</v>
          </cell>
          <cell r="VT269">
            <v>0</v>
          </cell>
          <cell r="VU269">
            <v>0</v>
          </cell>
          <cell r="VV269">
            <v>0</v>
          </cell>
          <cell r="VW269">
            <v>0</v>
          </cell>
          <cell r="VX269"/>
          <cell r="VY269">
            <v>0</v>
          </cell>
          <cell r="VZ269">
            <v>0</v>
          </cell>
          <cell r="WA269"/>
          <cell r="WB269"/>
          <cell r="WC269">
            <v>0</v>
          </cell>
          <cell r="WD269">
            <v>0</v>
          </cell>
          <cell r="WE269">
            <v>0</v>
          </cell>
          <cell r="WF269"/>
          <cell r="WG269">
            <v>0</v>
          </cell>
          <cell r="WH269">
            <v>0</v>
          </cell>
          <cell r="WI269">
            <v>0</v>
          </cell>
          <cell r="WJ269"/>
          <cell r="WK269"/>
          <cell r="WL269">
            <v>0</v>
          </cell>
          <cell r="WM269">
            <v>0</v>
          </cell>
          <cell r="WN269">
            <v>0</v>
          </cell>
          <cell r="WO269">
            <v>0</v>
          </cell>
          <cell r="WP269"/>
          <cell r="WQ269"/>
          <cell r="WR269"/>
          <cell r="WS269">
            <v>0</v>
          </cell>
          <cell r="WT269">
            <v>0</v>
          </cell>
          <cell r="WU269">
            <v>0</v>
          </cell>
          <cell r="WV269">
            <v>0</v>
          </cell>
          <cell r="WW269">
            <v>0</v>
          </cell>
          <cell r="WX269">
            <v>0</v>
          </cell>
          <cell r="WY269">
            <v>0</v>
          </cell>
          <cell r="WZ269">
            <v>0</v>
          </cell>
          <cell r="XA269"/>
          <cell r="XB269">
            <v>0</v>
          </cell>
          <cell r="XC269"/>
          <cell r="XD269"/>
          <cell r="XE269"/>
          <cell r="XF269"/>
          <cell r="XG269"/>
          <cell r="XH269"/>
          <cell r="XI269">
            <v>0</v>
          </cell>
          <cell r="XJ269"/>
          <cell r="XK269">
            <v>0</v>
          </cell>
          <cell r="XL269">
            <v>0</v>
          </cell>
          <cell r="XM269"/>
          <cell r="XN269">
            <v>0</v>
          </cell>
          <cell r="XO269"/>
          <cell r="XP269">
            <v>0</v>
          </cell>
          <cell r="XQ269">
            <v>0</v>
          </cell>
          <cell r="XR269">
            <v>0</v>
          </cell>
          <cell r="XS269">
            <v>0</v>
          </cell>
          <cell r="XT269">
            <v>3</v>
          </cell>
          <cell r="XU269">
            <v>3</v>
          </cell>
          <cell r="XV269">
            <v>0</v>
          </cell>
        </row>
        <row r="270">
          <cell r="E270">
            <v>0</v>
          </cell>
          <cell r="F270">
            <v>3</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P270">
            <v>0</v>
          </cell>
          <cell r="BQ270">
            <v>0</v>
          </cell>
          <cell r="BR270">
            <v>0</v>
          </cell>
          <cell r="BS270">
            <v>5</v>
          </cell>
          <cell r="BT270">
            <v>0</v>
          </cell>
          <cell r="BU270">
            <v>0</v>
          </cell>
          <cell r="BV270">
            <v>0</v>
          </cell>
          <cell r="BW270">
            <v>0</v>
          </cell>
          <cell r="BX270">
            <v>0</v>
          </cell>
          <cell r="BY270">
            <v>0</v>
          </cell>
          <cell r="BZ270">
            <v>5</v>
          </cell>
          <cell r="CA270">
            <v>0</v>
          </cell>
          <cell r="CB270">
            <v>0</v>
          </cell>
          <cell r="CC270">
            <v>0</v>
          </cell>
          <cell r="CD270">
            <v>0</v>
          </cell>
          <cell r="CE270">
            <v>0</v>
          </cell>
          <cell r="CF270">
            <v>0</v>
          </cell>
          <cell r="CG270">
            <v>0</v>
          </cell>
          <cell r="CH270">
            <v>0</v>
          </cell>
          <cell r="CI270">
            <v>0</v>
          </cell>
          <cell r="CJ270">
            <v>5</v>
          </cell>
          <cell r="CK270">
            <v>0</v>
          </cell>
          <cell r="CL270">
            <v>0</v>
          </cell>
          <cell r="CM270">
            <v>0</v>
          </cell>
          <cell r="CN270">
            <v>0</v>
          </cell>
          <cell r="CO270">
            <v>5</v>
          </cell>
          <cell r="CP270">
            <v>5</v>
          </cell>
          <cell r="CQ270">
            <v>5</v>
          </cell>
          <cell r="CR270">
            <v>0</v>
          </cell>
          <cell r="CS270">
            <v>5</v>
          </cell>
          <cell r="CT270">
            <v>0</v>
          </cell>
          <cell r="CU270">
            <v>0</v>
          </cell>
          <cell r="CV270">
            <v>0</v>
          </cell>
          <cell r="CW270">
            <v>0</v>
          </cell>
          <cell r="CX270">
            <v>0</v>
          </cell>
          <cell r="CY270">
            <v>0</v>
          </cell>
          <cell r="CZ270">
            <v>0</v>
          </cell>
          <cell r="DA270">
            <v>0</v>
          </cell>
          <cell r="DB270">
            <v>0</v>
          </cell>
          <cell r="DC270">
            <v>0</v>
          </cell>
          <cell r="DD270">
            <v>0</v>
          </cell>
          <cell r="DE270">
            <v>0</v>
          </cell>
          <cell r="DF270">
            <v>0</v>
          </cell>
          <cell r="DG270">
            <v>0</v>
          </cell>
          <cell r="DH270">
            <v>0</v>
          </cell>
          <cell r="DI270">
            <v>0</v>
          </cell>
          <cell r="DJ270">
            <v>0</v>
          </cell>
          <cell r="DK270">
            <v>0</v>
          </cell>
          <cell r="DL270">
            <v>0</v>
          </cell>
          <cell r="DM270">
            <v>0</v>
          </cell>
          <cell r="DN270">
            <v>0</v>
          </cell>
          <cell r="DO270">
            <v>0</v>
          </cell>
          <cell r="DP270">
            <v>0</v>
          </cell>
          <cell r="DQ270">
            <v>0</v>
          </cell>
          <cell r="DR270">
            <v>0</v>
          </cell>
          <cell r="DS270">
            <v>0</v>
          </cell>
          <cell r="DT270">
            <v>0</v>
          </cell>
          <cell r="DU270">
            <v>0</v>
          </cell>
          <cell r="DV270">
            <v>0</v>
          </cell>
          <cell r="DW270">
            <v>0</v>
          </cell>
          <cell r="DX270">
            <v>0</v>
          </cell>
          <cell r="DY270">
            <v>0</v>
          </cell>
          <cell r="DZ270">
            <v>0</v>
          </cell>
          <cell r="EA270">
            <v>0</v>
          </cell>
          <cell r="EB270">
            <v>0</v>
          </cell>
          <cell r="EC270">
            <v>0</v>
          </cell>
          <cell r="ED270">
            <v>0</v>
          </cell>
          <cell r="EE270">
            <v>0</v>
          </cell>
          <cell r="EF270">
            <v>0</v>
          </cell>
          <cell r="EG270">
            <v>0</v>
          </cell>
          <cell r="EH270">
            <v>0</v>
          </cell>
          <cell r="EI270">
            <v>0</v>
          </cell>
          <cell r="EJ270">
            <v>0</v>
          </cell>
          <cell r="EK270">
            <v>0</v>
          </cell>
          <cell r="EL270">
            <v>0</v>
          </cell>
          <cell r="EM270">
            <v>0</v>
          </cell>
          <cell r="EN270">
            <v>0</v>
          </cell>
          <cell r="EO270">
            <v>0</v>
          </cell>
          <cell r="EP270">
            <v>0</v>
          </cell>
          <cell r="EQ270">
            <v>0</v>
          </cell>
          <cell r="ER270">
            <v>0</v>
          </cell>
          <cell r="ES270">
            <v>0</v>
          </cell>
          <cell r="ET270">
            <v>0</v>
          </cell>
          <cell r="EU270">
            <v>0</v>
          </cell>
          <cell r="EV270">
            <v>0</v>
          </cell>
          <cell r="EW270">
            <v>0</v>
          </cell>
          <cell r="EX270">
            <v>0</v>
          </cell>
          <cell r="EY270">
            <v>0</v>
          </cell>
          <cell r="EZ270">
            <v>0</v>
          </cell>
          <cell r="FA270">
            <v>0</v>
          </cell>
          <cell r="FB270">
            <v>0</v>
          </cell>
          <cell r="FC270">
            <v>0</v>
          </cell>
          <cell r="FD270">
            <v>0</v>
          </cell>
          <cell r="FE270">
            <v>0</v>
          </cell>
          <cell r="FF270">
            <v>0</v>
          </cell>
          <cell r="FG270">
            <v>0</v>
          </cell>
          <cell r="FH270">
            <v>0</v>
          </cell>
          <cell r="FI270">
            <v>0</v>
          </cell>
          <cell r="FJ270">
            <v>0</v>
          </cell>
          <cell r="FK270">
            <v>0</v>
          </cell>
          <cell r="FL270">
            <v>0</v>
          </cell>
          <cell r="FM270">
            <v>0</v>
          </cell>
          <cell r="FN270">
            <v>0</v>
          </cell>
          <cell r="FO270">
            <v>0</v>
          </cell>
          <cell r="FP270">
            <v>0</v>
          </cell>
          <cell r="FQ270">
            <v>0</v>
          </cell>
          <cell r="FR270">
            <v>0</v>
          </cell>
          <cell r="FS270">
            <v>0</v>
          </cell>
          <cell r="FT270">
            <v>0</v>
          </cell>
          <cell r="FU270">
            <v>0</v>
          </cell>
          <cell r="FV270">
            <v>0</v>
          </cell>
          <cell r="FW270">
            <v>0</v>
          </cell>
          <cell r="FX270">
            <v>0</v>
          </cell>
          <cell r="FY270">
            <v>0</v>
          </cell>
          <cell r="FZ270">
            <v>0</v>
          </cell>
          <cell r="GA270">
            <v>0</v>
          </cell>
          <cell r="GB270">
            <v>5</v>
          </cell>
          <cell r="GC270">
            <v>0</v>
          </cell>
          <cell r="GD270">
            <v>0</v>
          </cell>
          <cell r="GE270">
            <v>0</v>
          </cell>
          <cell r="GF270">
            <v>5</v>
          </cell>
          <cell r="GG270">
            <v>0</v>
          </cell>
          <cell r="GH270">
            <v>0</v>
          </cell>
          <cell r="GI270">
            <v>0</v>
          </cell>
          <cell r="GJ270">
            <v>0</v>
          </cell>
          <cell r="GK270">
            <v>0</v>
          </cell>
          <cell r="GL270">
            <v>0</v>
          </cell>
          <cell r="GM270">
            <v>0</v>
          </cell>
          <cell r="GN270">
            <v>0</v>
          </cell>
          <cell r="GO270">
            <v>0</v>
          </cell>
          <cell r="GP270">
            <v>0</v>
          </cell>
          <cell r="GQ270">
            <v>0</v>
          </cell>
          <cell r="GR270">
            <v>0</v>
          </cell>
          <cell r="GS270">
            <v>0</v>
          </cell>
          <cell r="GT270">
            <v>0</v>
          </cell>
          <cell r="GU270">
            <v>0</v>
          </cell>
          <cell r="GV270">
            <v>0</v>
          </cell>
          <cell r="GW270">
            <v>0</v>
          </cell>
          <cell r="GX270">
            <v>0</v>
          </cell>
          <cell r="GY270">
            <v>0</v>
          </cell>
          <cell r="GZ270">
            <v>0</v>
          </cell>
          <cell r="HA270">
            <v>0</v>
          </cell>
          <cell r="HB270">
            <v>0</v>
          </cell>
          <cell r="HC270">
            <v>0</v>
          </cell>
          <cell r="HD270">
            <v>0</v>
          </cell>
          <cell r="HE270">
            <v>0</v>
          </cell>
          <cell r="HF270">
            <v>0</v>
          </cell>
          <cell r="HG270">
            <v>0</v>
          </cell>
          <cell r="HH270">
            <v>0</v>
          </cell>
          <cell r="HI270">
            <v>0</v>
          </cell>
          <cell r="HJ270">
            <v>0</v>
          </cell>
          <cell r="HK270">
            <v>0</v>
          </cell>
          <cell r="HL270">
            <v>0</v>
          </cell>
          <cell r="HM270">
            <v>0</v>
          </cell>
          <cell r="HN270">
            <v>0</v>
          </cell>
          <cell r="HO270">
            <v>0</v>
          </cell>
          <cell r="HP270">
            <v>0</v>
          </cell>
          <cell r="HQ270">
            <v>0</v>
          </cell>
          <cell r="HR270">
            <v>0</v>
          </cell>
          <cell r="HS270">
            <v>0</v>
          </cell>
          <cell r="HT270">
            <v>0</v>
          </cell>
          <cell r="HU270">
            <v>0</v>
          </cell>
          <cell r="HV270">
            <v>0</v>
          </cell>
          <cell r="HW270">
            <v>0</v>
          </cell>
          <cell r="HX270">
            <v>0</v>
          </cell>
          <cell r="HY270">
            <v>0</v>
          </cell>
          <cell r="HZ270">
            <v>0</v>
          </cell>
          <cell r="IA270">
            <v>0</v>
          </cell>
          <cell r="IB270">
            <v>0</v>
          </cell>
          <cell r="IC270">
            <v>0</v>
          </cell>
          <cell r="ID270">
            <v>0</v>
          </cell>
          <cell r="IE270">
            <v>0</v>
          </cell>
          <cell r="IF270">
            <v>0</v>
          </cell>
          <cell r="IG270">
            <v>0</v>
          </cell>
          <cell r="IH270">
            <v>0</v>
          </cell>
          <cell r="II270">
            <v>0</v>
          </cell>
          <cell r="IJ270">
            <v>0</v>
          </cell>
          <cell r="IK270">
            <v>0</v>
          </cell>
          <cell r="IL270">
            <v>0</v>
          </cell>
          <cell r="IM270">
            <v>0</v>
          </cell>
          <cell r="IN270">
            <v>0</v>
          </cell>
          <cell r="IO270">
            <v>0</v>
          </cell>
          <cell r="IP270">
            <v>5</v>
          </cell>
          <cell r="IQ270">
            <v>0</v>
          </cell>
          <cell r="IR270">
            <v>0</v>
          </cell>
          <cell r="IS270">
            <v>0</v>
          </cell>
          <cell r="IT270">
            <v>0</v>
          </cell>
          <cell r="IU270">
            <v>0</v>
          </cell>
          <cell r="IV270">
            <v>0</v>
          </cell>
          <cell r="IW270">
            <v>0</v>
          </cell>
          <cell r="IX270">
            <v>0</v>
          </cell>
          <cell r="IY270">
            <v>0</v>
          </cell>
          <cell r="IZ270">
            <v>0</v>
          </cell>
          <cell r="JA270">
            <v>0</v>
          </cell>
          <cell r="JB270">
            <v>0</v>
          </cell>
          <cell r="JC270">
            <v>0</v>
          </cell>
          <cell r="JD270">
            <v>0</v>
          </cell>
          <cell r="JE270">
            <v>0</v>
          </cell>
          <cell r="JF270">
            <v>0</v>
          </cell>
          <cell r="JG270">
            <v>0</v>
          </cell>
          <cell r="JH270">
            <v>0</v>
          </cell>
          <cell r="JI270">
            <v>0</v>
          </cell>
          <cell r="JJ270">
            <v>0</v>
          </cell>
          <cell r="JK270">
            <v>0</v>
          </cell>
          <cell r="JL270">
            <v>0</v>
          </cell>
          <cell r="JM270">
            <v>5</v>
          </cell>
          <cell r="JN270">
            <v>0</v>
          </cell>
          <cell r="JO270">
            <v>0</v>
          </cell>
          <cell r="JP270">
            <v>0</v>
          </cell>
          <cell r="JQ270">
            <v>0</v>
          </cell>
          <cell r="JR270">
            <v>0</v>
          </cell>
          <cell r="JS270">
            <v>0</v>
          </cell>
          <cell r="JT270">
            <v>0</v>
          </cell>
          <cell r="JU270">
            <v>0</v>
          </cell>
          <cell r="JV270">
            <v>0</v>
          </cell>
          <cell r="JW270">
            <v>0</v>
          </cell>
          <cell r="JX270">
            <v>0</v>
          </cell>
          <cell r="JY270">
            <v>0</v>
          </cell>
          <cell r="JZ270">
            <v>0</v>
          </cell>
          <cell r="KA270">
            <v>0</v>
          </cell>
          <cell r="KB270">
            <v>0</v>
          </cell>
          <cell r="KC270">
            <v>0</v>
          </cell>
          <cell r="KD270">
            <v>0</v>
          </cell>
          <cell r="KE270">
            <v>0</v>
          </cell>
          <cell r="KF270">
            <v>0</v>
          </cell>
          <cell r="KG270">
            <v>0</v>
          </cell>
          <cell r="KH270">
            <v>0</v>
          </cell>
          <cell r="KI270">
            <v>0</v>
          </cell>
          <cell r="KJ270">
            <v>0</v>
          </cell>
          <cell r="KK270">
            <v>0</v>
          </cell>
          <cell r="KL270">
            <v>0</v>
          </cell>
          <cell r="KM270">
            <v>0</v>
          </cell>
          <cell r="KN270">
            <v>0</v>
          </cell>
          <cell r="KO270">
            <v>0</v>
          </cell>
          <cell r="KP270">
            <v>0</v>
          </cell>
          <cell r="KQ270">
            <v>0</v>
          </cell>
          <cell r="KR270">
            <v>0</v>
          </cell>
          <cell r="KS270">
            <v>0</v>
          </cell>
          <cell r="KT270">
            <v>0</v>
          </cell>
          <cell r="KU270">
            <v>0</v>
          </cell>
          <cell r="KV270">
            <v>0</v>
          </cell>
          <cell r="KW270">
            <v>0</v>
          </cell>
          <cell r="KX270">
            <v>0</v>
          </cell>
          <cell r="KY270">
            <v>0</v>
          </cell>
          <cell r="KZ270">
            <v>0</v>
          </cell>
          <cell r="LA270">
            <v>0</v>
          </cell>
          <cell r="LB270">
            <v>0</v>
          </cell>
          <cell r="LC270">
            <v>0</v>
          </cell>
          <cell r="LD270">
            <v>0</v>
          </cell>
          <cell r="LE270">
            <v>5</v>
          </cell>
          <cell r="LF270">
            <v>0</v>
          </cell>
          <cell r="LG270">
            <v>0</v>
          </cell>
          <cell r="LH270">
            <v>0</v>
          </cell>
          <cell r="LI270">
            <v>0</v>
          </cell>
          <cell r="LJ270">
            <v>0</v>
          </cell>
          <cell r="LK270">
            <v>0</v>
          </cell>
          <cell r="LL270">
            <v>0</v>
          </cell>
          <cell r="LM270">
            <v>0</v>
          </cell>
          <cell r="LN270">
            <v>0</v>
          </cell>
          <cell r="LO270">
            <v>0</v>
          </cell>
          <cell r="LP270">
            <v>0</v>
          </cell>
          <cell r="LQ270">
            <v>0</v>
          </cell>
          <cell r="LR270">
            <v>0</v>
          </cell>
          <cell r="LS270">
            <v>0</v>
          </cell>
          <cell r="LT270">
            <v>0</v>
          </cell>
          <cell r="LU270">
            <v>5</v>
          </cell>
          <cell r="LV270">
            <v>0</v>
          </cell>
          <cell r="LW270">
            <v>0</v>
          </cell>
          <cell r="LX270">
            <v>0</v>
          </cell>
          <cell r="LY270">
            <v>0</v>
          </cell>
          <cell r="LZ270">
            <v>0</v>
          </cell>
          <cell r="MA270">
            <v>0</v>
          </cell>
          <cell r="MB270">
            <v>0</v>
          </cell>
          <cell r="MC270">
            <v>0</v>
          </cell>
          <cell r="MD270">
            <v>0</v>
          </cell>
          <cell r="ME270">
            <v>0</v>
          </cell>
          <cell r="MF270">
            <v>0</v>
          </cell>
          <cell r="MG270">
            <v>0</v>
          </cell>
          <cell r="MH270">
            <v>5</v>
          </cell>
          <cell r="MI270">
            <v>0</v>
          </cell>
          <cell r="MJ270">
            <v>0</v>
          </cell>
          <cell r="MK270">
            <v>0</v>
          </cell>
          <cell r="ML270">
            <v>0</v>
          </cell>
          <cell r="MM270">
            <v>0</v>
          </cell>
          <cell r="MN270">
            <v>5</v>
          </cell>
          <cell r="MO270">
            <v>0</v>
          </cell>
          <cell r="MP270">
            <v>5</v>
          </cell>
          <cell r="MQ270">
            <v>0</v>
          </cell>
          <cell r="MR270">
            <v>0</v>
          </cell>
          <cell r="MS270">
            <v>0</v>
          </cell>
          <cell r="MT270">
            <v>0</v>
          </cell>
          <cell r="MU270">
            <v>0</v>
          </cell>
          <cell r="MV270">
            <v>0</v>
          </cell>
          <cell r="MW270">
            <v>0</v>
          </cell>
          <cell r="MX270">
            <v>0</v>
          </cell>
          <cell r="MY270">
            <v>0</v>
          </cell>
          <cell r="MZ270">
            <v>0</v>
          </cell>
          <cell r="NA270">
            <v>0</v>
          </cell>
          <cell r="NB270">
            <v>0</v>
          </cell>
          <cell r="NC270">
            <v>0</v>
          </cell>
          <cell r="ND270">
            <v>0</v>
          </cell>
          <cell r="NE270">
            <v>0</v>
          </cell>
          <cell r="NF270">
            <v>0</v>
          </cell>
          <cell r="NG270">
            <v>0</v>
          </cell>
          <cell r="NH270">
            <v>0</v>
          </cell>
          <cell r="NI270">
            <v>0</v>
          </cell>
          <cell r="NJ270">
            <v>0</v>
          </cell>
          <cell r="NK270">
            <v>0</v>
          </cell>
          <cell r="NL270">
            <v>0</v>
          </cell>
          <cell r="NM270">
            <v>0</v>
          </cell>
          <cell r="NN270">
            <v>0</v>
          </cell>
          <cell r="NO270">
            <v>0</v>
          </cell>
          <cell r="NP270">
            <v>0</v>
          </cell>
          <cell r="NQ270">
            <v>0</v>
          </cell>
          <cell r="NR270">
            <v>0</v>
          </cell>
          <cell r="NS270">
            <v>0</v>
          </cell>
          <cell r="NT270">
            <v>0</v>
          </cell>
          <cell r="NU270">
            <v>0</v>
          </cell>
          <cell r="NV270">
            <v>0</v>
          </cell>
          <cell r="NW270">
            <v>0</v>
          </cell>
          <cell r="NX270">
            <v>0</v>
          </cell>
          <cell r="NY270">
            <v>0</v>
          </cell>
          <cell r="NZ270">
            <v>0</v>
          </cell>
          <cell r="OA270">
            <v>0</v>
          </cell>
          <cell r="OB270">
            <v>0</v>
          </cell>
          <cell r="OC270">
            <v>0</v>
          </cell>
          <cell r="OD270">
            <v>0</v>
          </cell>
          <cell r="OE270">
            <v>0</v>
          </cell>
          <cell r="OF270">
            <v>0</v>
          </cell>
          <cell r="OG270">
            <v>0</v>
          </cell>
          <cell r="OH270">
            <v>0</v>
          </cell>
          <cell r="OI270">
            <v>0</v>
          </cell>
          <cell r="OJ270">
            <v>0</v>
          </cell>
          <cell r="OK270">
            <v>0</v>
          </cell>
          <cell r="OL270">
            <v>0</v>
          </cell>
          <cell r="OM270">
            <v>0</v>
          </cell>
          <cell r="ON270">
            <v>0</v>
          </cell>
          <cell r="OO270">
            <v>0</v>
          </cell>
          <cell r="OP270">
            <v>0</v>
          </cell>
          <cell r="OQ270">
            <v>0</v>
          </cell>
          <cell r="OR270">
            <v>0</v>
          </cell>
          <cell r="OS270">
            <v>5</v>
          </cell>
          <cell r="OT270">
            <v>0</v>
          </cell>
          <cell r="OU270">
            <v>0</v>
          </cell>
          <cell r="OV270">
            <v>0</v>
          </cell>
          <cell r="OW270">
            <v>0</v>
          </cell>
          <cell r="OX270">
            <v>0</v>
          </cell>
          <cell r="OY270">
            <v>0</v>
          </cell>
          <cell r="OZ270">
            <v>0</v>
          </cell>
          <cell r="PA270">
            <v>0</v>
          </cell>
          <cell r="PB270">
            <v>0</v>
          </cell>
          <cell r="PC270">
            <v>0</v>
          </cell>
          <cell r="PD270">
            <v>0</v>
          </cell>
          <cell r="PE270">
            <v>0</v>
          </cell>
          <cell r="PF270">
            <v>0</v>
          </cell>
          <cell r="PG270">
            <v>0</v>
          </cell>
          <cell r="PH270">
            <v>0</v>
          </cell>
          <cell r="PI270">
            <v>0</v>
          </cell>
          <cell r="PJ270">
            <v>0</v>
          </cell>
          <cell r="PK270">
            <v>0</v>
          </cell>
          <cell r="PL270">
            <v>0</v>
          </cell>
          <cell r="PM270">
            <v>0</v>
          </cell>
          <cell r="PN270">
            <v>0</v>
          </cell>
          <cell r="PO270">
            <v>0</v>
          </cell>
          <cell r="PP270">
            <v>0</v>
          </cell>
          <cell r="PQ270">
            <v>0</v>
          </cell>
          <cell r="PR270">
            <v>0</v>
          </cell>
          <cell r="PS270">
            <v>0</v>
          </cell>
          <cell r="PT270">
            <v>0</v>
          </cell>
          <cell r="PU270">
            <v>0</v>
          </cell>
          <cell r="PV270">
            <v>0</v>
          </cell>
          <cell r="PW270">
            <v>0</v>
          </cell>
          <cell r="PX270">
            <v>0</v>
          </cell>
          <cell r="PY270">
            <v>0</v>
          </cell>
          <cell r="PZ270">
            <v>0</v>
          </cell>
          <cell r="QA270">
            <v>0</v>
          </cell>
          <cell r="QB270">
            <v>0</v>
          </cell>
          <cell r="QC270">
            <v>0</v>
          </cell>
          <cell r="QD270">
            <v>0</v>
          </cell>
          <cell r="QE270">
            <v>0</v>
          </cell>
          <cell r="QF270">
            <v>0</v>
          </cell>
          <cell r="QG270">
            <v>0</v>
          </cell>
          <cell r="QH270">
            <v>0</v>
          </cell>
          <cell r="QI270">
            <v>0</v>
          </cell>
          <cell r="QJ270">
            <v>0</v>
          </cell>
          <cell r="QK270">
            <v>0</v>
          </cell>
          <cell r="QL270">
            <v>0</v>
          </cell>
          <cell r="QM270">
            <v>0</v>
          </cell>
          <cell r="QN270">
            <v>0</v>
          </cell>
          <cell r="QO270">
            <v>0</v>
          </cell>
          <cell r="QP270">
            <v>0</v>
          </cell>
          <cell r="QQ270">
            <v>0</v>
          </cell>
          <cell r="QR270">
            <v>0</v>
          </cell>
          <cell r="QS270">
            <v>0</v>
          </cell>
          <cell r="QT270">
            <v>0</v>
          </cell>
          <cell r="QU270">
            <v>0</v>
          </cell>
          <cell r="QV270">
            <v>0</v>
          </cell>
          <cell r="QW270">
            <v>0</v>
          </cell>
          <cell r="QX270">
            <v>0</v>
          </cell>
          <cell r="QY270">
            <v>0</v>
          </cell>
          <cell r="QZ270">
            <v>0</v>
          </cell>
          <cell r="RA270">
            <v>0</v>
          </cell>
          <cell r="RB270">
            <v>0</v>
          </cell>
          <cell r="RC270">
            <v>0</v>
          </cell>
          <cell r="RD270">
            <v>0</v>
          </cell>
          <cell r="RE270">
            <v>0</v>
          </cell>
          <cell r="RF270">
            <v>0</v>
          </cell>
          <cell r="RG270">
            <v>0</v>
          </cell>
          <cell r="RH270">
            <v>0</v>
          </cell>
          <cell r="RI270">
            <v>0</v>
          </cell>
          <cell r="RJ270">
            <v>0</v>
          </cell>
          <cell r="RK270">
            <v>0</v>
          </cell>
          <cell r="RL270">
            <v>0</v>
          </cell>
          <cell r="RM270">
            <v>0</v>
          </cell>
          <cell r="RN270">
            <v>0</v>
          </cell>
          <cell r="RO270">
            <v>5</v>
          </cell>
          <cell r="RP270">
            <v>0</v>
          </cell>
          <cell r="RQ270">
            <v>0</v>
          </cell>
          <cell r="RR270">
            <v>0</v>
          </cell>
          <cell r="RS270">
            <v>0</v>
          </cell>
          <cell r="RT270">
            <v>0</v>
          </cell>
          <cell r="RU270">
            <v>0</v>
          </cell>
          <cell r="RV270">
            <v>0</v>
          </cell>
          <cell r="RW270">
            <v>0</v>
          </cell>
          <cell r="RX270">
            <v>0</v>
          </cell>
          <cell r="RY270">
            <v>0</v>
          </cell>
          <cell r="RZ270">
            <v>0</v>
          </cell>
          <cell r="SA270">
            <v>0</v>
          </cell>
          <cell r="SB270">
            <v>0</v>
          </cell>
          <cell r="SC270">
            <v>0</v>
          </cell>
          <cell r="SD270">
            <v>0</v>
          </cell>
          <cell r="SE270">
            <v>0</v>
          </cell>
          <cell r="SF270">
            <v>0</v>
          </cell>
          <cell r="SG270">
            <v>0</v>
          </cell>
          <cell r="SH270">
            <v>0</v>
          </cell>
          <cell r="SI270">
            <v>0</v>
          </cell>
          <cell r="SJ270">
            <v>0</v>
          </cell>
          <cell r="SK270">
            <v>0</v>
          </cell>
          <cell r="SL270">
            <v>0</v>
          </cell>
          <cell r="SM270">
            <v>0</v>
          </cell>
          <cell r="SN270">
            <v>0</v>
          </cell>
          <cell r="SO270">
            <v>0</v>
          </cell>
          <cell r="SP270">
            <v>0</v>
          </cell>
          <cell r="SQ270">
            <v>0</v>
          </cell>
          <cell r="SR270">
            <v>0</v>
          </cell>
          <cell r="SS270">
            <v>0</v>
          </cell>
          <cell r="ST270">
            <v>0</v>
          </cell>
          <cell r="SU270">
            <v>0</v>
          </cell>
          <cell r="SV270">
            <v>0</v>
          </cell>
          <cell r="SW270">
            <v>0</v>
          </cell>
          <cell r="SX270">
            <v>0</v>
          </cell>
          <cell r="SY270">
            <v>0</v>
          </cell>
          <cell r="SZ270">
            <v>0</v>
          </cell>
          <cell r="TA270">
            <v>0</v>
          </cell>
          <cell r="TB270">
            <v>0</v>
          </cell>
          <cell r="TC270">
            <v>0</v>
          </cell>
          <cell r="TD270">
            <v>0</v>
          </cell>
          <cell r="TE270">
            <v>0</v>
          </cell>
          <cell r="TF270">
            <v>0</v>
          </cell>
          <cell r="TG270">
            <v>0</v>
          </cell>
          <cell r="TH270">
            <v>0</v>
          </cell>
          <cell r="TI270">
            <v>0</v>
          </cell>
          <cell r="TJ270">
            <v>0</v>
          </cell>
          <cell r="TK270">
            <v>0</v>
          </cell>
          <cell r="TL270">
            <v>0</v>
          </cell>
          <cell r="TM270">
            <v>0</v>
          </cell>
          <cell r="TN270">
            <v>0</v>
          </cell>
          <cell r="TO270">
            <v>0</v>
          </cell>
          <cell r="TP270">
            <v>0</v>
          </cell>
          <cell r="TQ270">
            <v>0</v>
          </cell>
          <cell r="TR270">
            <v>0</v>
          </cell>
          <cell r="TS270">
            <v>0</v>
          </cell>
          <cell r="TT270">
            <v>0</v>
          </cell>
          <cell r="TU270">
            <v>0</v>
          </cell>
          <cell r="TV270">
            <v>0</v>
          </cell>
          <cell r="TW270">
            <v>0</v>
          </cell>
          <cell r="TX270">
            <v>0</v>
          </cell>
          <cell r="TY270">
            <v>0</v>
          </cell>
          <cell r="TZ270">
            <v>0</v>
          </cell>
          <cell r="UA270">
            <v>0</v>
          </cell>
          <cell r="UB270">
            <v>0</v>
          </cell>
          <cell r="UC270">
            <v>0</v>
          </cell>
          <cell r="UD270">
            <v>0</v>
          </cell>
          <cell r="UE270">
            <v>0</v>
          </cell>
          <cell r="UF270">
            <v>0</v>
          </cell>
          <cell r="UG270">
            <v>0</v>
          </cell>
          <cell r="UH270">
            <v>0</v>
          </cell>
          <cell r="UI270">
            <v>0</v>
          </cell>
          <cell r="UJ270">
            <v>0</v>
          </cell>
          <cell r="UK270">
            <v>0</v>
          </cell>
          <cell r="UL270">
            <v>0</v>
          </cell>
          <cell r="UM270"/>
          <cell r="UN270"/>
          <cell r="UO270"/>
          <cell r="UP270"/>
          <cell r="UQ270"/>
          <cell r="UR270"/>
          <cell r="US270"/>
          <cell r="UT270"/>
          <cell r="UU270"/>
          <cell r="UV270"/>
          <cell r="UW270"/>
          <cell r="UX270"/>
          <cell r="UY270"/>
          <cell r="UZ270"/>
          <cell r="VA270"/>
          <cell r="VB270"/>
          <cell r="VC270"/>
          <cell r="VD270"/>
          <cell r="VE270"/>
          <cell r="VF270"/>
          <cell r="VG270"/>
          <cell r="VH270"/>
          <cell r="VI270"/>
          <cell r="VJ270"/>
          <cell r="VK270"/>
          <cell r="VL270"/>
          <cell r="VM270"/>
          <cell r="VN270">
            <v>0</v>
          </cell>
          <cell r="VO270">
            <v>0</v>
          </cell>
          <cell r="VP270">
            <v>0</v>
          </cell>
          <cell r="VQ270">
            <v>0</v>
          </cell>
          <cell r="VR270">
            <v>0</v>
          </cell>
          <cell r="VS270">
            <v>0</v>
          </cell>
          <cell r="VT270">
            <v>0</v>
          </cell>
          <cell r="VU270">
            <v>0</v>
          </cell>
          <cell r="VV270">
            <v>0</v>
          </cell>
          <cell r="VW270">
            <v>0</v>
          </cell>
          <cell r="VX270">
            <v>0</v>
          </cell>
          <cell r="VY270">
            <v>0</v>
          </cell>
          <cell r="VZ270">
            <v>0</v>
          </cell>
          <cell r="WA270">
            <v>0</v>
          </cell>
          <cell r="WB270">
            <v>0</v>
          </cell>
          <cell r="WC270">
            <v>0</v>
          </cell>
          <cell r="WD270">
            <v>0</v>
          </cell>
          <cell r="WE270">
            <v>0</v>
          </cell>
          <cell r="WF270">
            <v>0</v>
          </cell>
          <cell r="WG270">
            <v>0</v>
          </cell>
          <cell r="WH270">
            <v>0</v>
          </cell>
          <cell r="WI270">
            <v>0</v>
          </cell>
          <cell r="WJ270">
            <v>0</v>
          </cell>
          <cell r="WK270">
            <v>0</v>
          </cell>
          <cell r="WL270">
            <v>0</v>
          </cell>
          <cell r="WM270">
            <v>0</v>
          </cell>
          <cell r="WN270">
            <v>0</v>
          </cell>
          <cell r="WO270">
            <v>0</v>
          </cell>
          <cell r="WP270">
            <v>0</v>
          </cell>
          <cell r="WQ270">
            <v>0</v>
          </cell>
          <cell r="WR270">
            <v>0</v>
          </cell>
          <cell r="WS270">
            <v>0</v>
          </cell>
          <cell r="WT270">
            <v>0</v>
          </cell>
          <cell r="WU270">
            <v>0</v>
          </cell>
          <cell r="WV270">
            <v>0</v>
          </cell>
          <cell r="WW270">
            <v>0</v>
          </cell>
          <cell r="WX270">
            <v>0</v>
          </cell>
          <cell r="WY270">
            <v>0</v>
          </cell>
          <cell r="WZ270">
            <v>0</v>
          </cell>
          <cell r="XA270">
            <v>0</v>
          </cell>
          <cell r="XB270">
            <v>0</v>
          </cell>
          <cell r="XC270">
            <v>0</v>
          </cell>
          <cell r="XD270">
            <v>0</v>
          </cell>
          <cell r="XE270">
            <v>0</v>
          </cell>
          <cell r="XF270">
            <v>0</v>
          </cell>
          <cell r="XG270">
            <v>0</v>
          </cell>
          <cell r="XH270">
            <v>0</v>
          </cell>
          <cell r="XI270">
            <v>0</v>
          </cell>
          <cell r="XJ270">
            <v>0</v>
          </cell>
          <cell r="XK270">
            <v>0</v>
          </cell>
          <cell r="XL270">
            <v>0</v>
          </cell>
          <cell r="XM270">
            <v>0</v>
          </cell>
          <cell r="XN270">
            <v>0</v>
          </cell>
          <cell r="XO270">
            <v>0</v>
          </cell>
          <cell r="XP270">
            <v>0</v>
          </cell>
          <cell r="XQ270">
            <v>0</v>
          </cell>
          <cell r="XR270">
            <v>0</v>
          </cell>
          <cell r="XS270">
            <v>0</v>
          </cell>
          <cell r="XT270">
            <v>0</v>
          </cell>
          <cell r="XU270">
            <v>0</v>
          </cell>
          <cell r="XV270"/>
        </row>
        <row r="271">
          <cell r="E271">
            <v>0</v>
          </cell>
          <cell r="F271">
            <v>0</v>
          </cell>
          <cell r="G271">
            <v>0</v>
          </cell>
          <cell r="H271">
            <v>0</v>
          </cell>
          <cell r="I271">
            <v>0</v>
          </cell>
          <cell r="J271">
            <v>0</v>
          </cell>
          <cell r="K271">
            <v>0</v>
          </cell>
          <cell r="L271">
            <v>0</v>
          </cell>
          <cell r="M271">
            <v>0</v>
          </cell>
          <cell r="N271">
            <v>0</v>
          </cell>
          <cell r="O271"/>
          <cell r="P271">
            <v>0</v>
          </cell>
          <cell r="Q271">
            <v>0</v>
          </cell>
          <cell r="R271">
            <v>0</v>
          </cell>
          <cell r="S271">
            <v>0</v>
          </cell>
          <cell r="T271">
            <v>0</v>
          </cell>
          <cell r="U271">
            <v>0</v>
          </cell>
          <cell r="V271">
            <v>0</v>
          </cell>
          <cell r="W271">
            <v>0</v>
          </cell>
          <cell r="X271">
            <v>0</v>
          </cell>
          <cell r="Y271">
            <v>0</v>
          </cell>
          <cell r="Z271"/>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cell r="AZ271">
            <v>0</v>
          </cell>
          <cell r="BA271"/>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cell r="CN271">
            <v>0</v>
          </cell>
          <cell r="CO271">
            <v>0</v>
          </cell>
          <cell r="CP271">
            <v>0</v>
          </cell>
          <cell r="CQ271">
            <v>0</v>
          </cell>
          <cell r="CR271"/>
          <cell r="CS271">
            <v>0</v>
          </cell>
          <cell r="CT271">
            <v>0</v>
          </cell>
          <cell r="CU271">
            <v>0</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0</v>
          </cell>
          <cell r="DS271">
            <v>0</v>
          </cell>
          <cell r="DT271">
            <v>0</v>
          </cell>
          <cell r="DU271">
            <v>0</v>
          </cell>
          <cell r="DV271">
            <v>0</v>
          </cell>
          <cell r="DW271">
            <v>0</v>
          </cell>
          <cell r="DX271">
            <v>0</v>
          </cell>
          <cell r="DY271">
            <v>0</v>
          </cell>
          <cell r="DZ271">
            <v>0</v>
          </cell>
          <cell r="EA271">
            <v>0</v>
          </cell>
          <cell r="EB271"/>
          <cell r="EC271">
            <v>0</v>
          </cell>
          <cell r="ED271">
            <v>0</v>
          </cell>
          <cell r="EE271">
            <v>0</v>
          </cell>
          <cell r="EF271">
            <v>0</v>
          </cell>
          <cell r="EG271">
            <v>0</v>
          </cell>
          <cell r="EH271">
            <v>0</v>
          </cell>
          <cell r="EI271">
            <v>0</v>
          </cell>
          <cell r="EJ271">
            <v>0</v>
          </cell>
          <cell r="EK271">
            <v>0</v>
          </cell>
          <cell r="EL271"/>
          <cell r="EM271">
            <v>0</v>
          </cell>
          <cell r="EN271">
            <v>0</v>
          </cell>
          <cell r="EO271">
            <v>0</v>
          </cell>
          <cell r="EP271">
            <v>0</v>
          </cell>
          <cell r="EQ271">
            <v>0</v>
          </cell>
          <cell r="ER271">
            <v>0</v>
          </cell>
          <cell r="ES271">
            <v>0</v>
          </cell>
          <cell r="ET271">
            <v>0</v>
          </cell>
          <cell r="EU271">
            <v>0</v>
          </cell>
          <cell r="EV271">
            <v>0</v>
          </cell>
          <cell r="EW271">
            <v>0</v>
          </cell>
          <cell r="EX271">
            <v>0</v>
          </cell>
          <cell r="EY271"/>
          <cell r="EZ271">
            <v>0</v>
          </cell>
          <cell r="FA271">
            <v>0</v>
          </cell>
          <cell r="FB271">
            <v>0</v>
          </cell>
          <cell r="FC271">
            <v>0</v>
          </cell>
          <cell r="FD271">
            <v>0</v>
          </cell>
          <cell r="FE271">
            <v>0</v>
          </cell>
          <cell r="FF271">
            <v>0</v>
          </cell>
          <cell r="FG271">
            <v>0</v>
          </cell>
          <cell r="FH271">
            <v>0</v>
          </cell>
          <cell r="FI271">
            <v>0</v>
          </cell>
          <cell r="FJ271">
            <v>0</v>
          </cell>
          <cell r="FK271">
            <v>0</v>
          </cell>
          <cell r="FL271">
            <v>0</v>
          </cell>
          <cell r="FM271">
            <v>0</v>
          </cell>
          <cell r="FN271">
            <v>0</v>
          </cell>
          <cell r="FO271">
            <v>0</v>
          </cell>
          <cell r="FP271">
            <v>0</v>
          </cell>
          <cell r="FQ271">
            <v>0</v>
          </cell>
          <cell r="FR271">
            <v>0</v>
          </cell>
          <cell r="FS271">
            <v>0</v>
          </cell>
          <cell r="FT271">
            <v>0</v>
          </cell>
          <cell r="FU271">
            <v>0</v>
          </cell>
          <cell r="FV271">
            <v>0</v>
          </cell>
          <cell r="FW271">
            <v>0</v>
          </cell>
          <cell r="FX271">
            <v>0</v>
          </cell>
          <cell r="FY271">
            <v>0</v>
          </cell>
          <cell r="FZ271">
            <v>0</v>
          </cell>
          <cell r="GA271">
            <v>0</v>
          </cell>
          <cell r="GB271"/>
          <cell r="GC271">
            <v>0</v>
          </cell>
          <cell r="GD271">
            <v>0</v>
          </cell>
          <cell r="GE271"/>
          <cell r="GF271">
            <v>0</v>
          </cell>
          <cell r="GG271">
            <v>0</v>
          </cell>
          <cell r="GH271">
            <v>0</v>
          </cell>
          <cell r="GI271">
            <v>0</v>
          </cell>
          <cell r="GJ271">
            <v>0</v>
          </cell>
          <cell r="GK271">
            <v>0</v>
          </cell>
          <cell r="GL271">
            <v>0</v>
          </cell>
          <cell r="GM271">
            <v>0</v>
          </cell>
          <cell r="GN271">
            <v>0</v>
          </cell>
          <cell r="GO271">
            <v>0</v>
          </cell>
          <cell r="GP271">
            <v>0</v>
          </cell>
          <cell r="GQ271">
            <v>0</v>
          </cell>
          <cell r="GR271">
            <v>0</v>
          </cell>
          <cell r="GS271">
            <v>0</v>
          </cell>
          <cell r="GT271">
            <v>0</v>
          </cell>
          <cell r="GU271">
            <v>0</v>
          </cell>
          <cell r="GV271">
            <v>0</v>
          </cell>
          <cell r="GW271">
            <v>0</v>
          </cell>
          <cell r="GX271">
            <v>0</v>
          </cell>
          <cell r="GY271">
            <v>0</v>
          </cell>
          <cell r="GZ271">
            <v>0</v>
          </cell>
          <cell r="HA271">
            <v>0</v>
          </cell>
          <cell r="HB271">
            <v>0</v>
          </cell>
          <cell r="HC271">
            <v>0</v>
          </cell>
          <cell r="HD271">
            <v>0</v>
          </cell>
          <cell r="HE271">
            <v>0</v>
          </cell>
          <cell r="HF271"/>
          <cell r="HG271">
            <v>0</v>
          </cell>
          <cell r="HH271">
            <v>0</v>
          </cell>
          <cell r="HI271">
            <v>0</v>
          </cell>
          <cell r="HJ271">
            <v>0</v>
          </cell>
          <cell r="HK271">
            <v>0</v>
          </cell>
          <cell r="HL271">
            <v>0</v>
          </cell>
          <cell r="HM271">
            <v>0</v>
          </cell>
          <cell r="HN271">
            <v>0</v>
          </cell>
          <cell r="HO271">
            <v>0</v>
          </cell>
          <cell r="HP271"/>
          <cell r="HQ271">
            <v>0</v>
          </cell>
          <cell r="HR271">
            <v>0</v>
          </cell>
          <cell r="HS271">
            <v>0</v>
          </cell>
          <cell r="HT271">
            <v>0</v>
          </cell>
          <cell r="HU271">
            <v>0</v>
          </cell>
          <cell r="HV271">
            <v>0</v>
          </cell>
          <cell r="HW271">
            <v>0</v>
          </cell>
          <cell r="HX271">
            <v>0</v>
          </cell>
          <cell r="HY271"/>
          <cell r="HZ271">
            <v>0</v>
          </cell>
          <cell r="IA271">
            <v>0</v>
          </cell>
          <cell r="IB271">
            <v>0</v>
          </cell>
          <cell r="IC271">
            <v>0</v>
          </cell>
          <cell r="ID271">
            <v>0</v>
          </cell>
          <cell r="IE271">
            <v>0</v>
          </cell>
          <cell r="IF271">
            <v>0</v>
          </cell>
          <cell r="IG271">
            <v>0</v>
          </cell>
          <cell r="IH271">
            <v>0</v>
          </cell>
          <cell r="II271"/>
          <cell r="IJ271">
            <v>0</v>
          </cell>
          <cell r="IK271">
            <v>0</v>
          </cell>
          <cell r="IL271">
            <v>0</v>
          </cell>
          <cell r="IM271">
            <v>0</v>
          </cell>
          <cell r="IN271"/>
          <cell r="IO271">
            <v>0</v>
          </cell>
          <cell r="IP271">
            <v>0</v>
          </cell>
          <cell r="IQ271">
            <v>0</v>
          </cell>
          <cell r="IR271">
            <v>0</v>
          </cell>
          <cell r="IS271">
            <v>0</v>
          </cell>
          <cell r="IT271">
            <v>0</v>
          </cell>
          <cell r="IU271">
            <v>0</v>
          </cell>
          <cell r="IV271">
            <v>0</v>
          </cell>
          <cell r="IW271"/>
          <cell r="IX271">
            <v>0</v>
          </cell>
          <cell r="IY271">
            <v>0</v>
          </cell>
          <cell r="IZ271">
            <v>0</v>
          </cell>
          <cell r="JA271">
            <v>0</v>
          </cell>
          <cell r="JB271"/>
          <cell r="JC271"/>
          <cell r="JD271">
            <v>0</v>
          </cell>
          <cell r="JE271"/>
          <cell r="JF271"/>
          <cell r="JG271"/>
          <cell r="JH271"/>
          <cell r="JI271"/>
          <cell r="JJ271"/>
          <cell r="JK271"/>
          <cell r="JL271"/>
          <cell r="JM271"/>
          <cell r="JN271"/>
          <cell r="JO271"/>
          <cell r="JP271"/>
          <cell r="JQ271"/>
          <cell r="JR271"/>
          <cell r="JS271"/>
          <cell r="JT271"/>
          <cell r="JU271"/>
          <cell r="JV271"/>
          <cell r="JW271"/>
          <cell r="JX271"/>
          <cell r="JY271"/>
          <cell r="JZ271"/>
          <cell r="KA271"/>
          <cell r="KB271"/>
          <cell r="KC271"/>
          <cell r="KD271"/>
          <cell r="KE271"/>
          <cell r="KF271">
            <v>0</v>
          </cell>
          <cell r="KG271">
            <v>0</v>
          </cell>
          <cell r="KH271"/>
          <cell r="KI271">
            <v>0</v>
          </cell>
          <cell r="KJ271">
            <v>0</v>
          </cell>
          <cell r="KK271">
            <v>0</v>
          </cell>
          <cell r="KL271">
            <v>0</v>
          </cell>
          <cell r="KM271">
            <v>0</v>
          </cell>
          <cell r="KN271">
            <v>0</v>
          </cell>
          <cell r="KO271">
            <v>0</v>
          </cell>
          <cell r="KP271">
            <v>0</v>
          </cell>
          <cell r="KQ271">
            <v>0</v>
          </cell>
          <cell r="KR271">
            <v>0</v>
          </cell>
          <cell r="KS271">
            <v>0</v>
          </cell>
          <cell r="KT271">
            <v>0</v>
          </cell>
          <cell r="KU271">
            <v>0</v>
          </cell>
          <cell r="KV271">
            <v>0</v>
          </cell>
          <cell r="KW271">
            <v>0</v>
          </cell>
          <cell r="KX271">
            <v>0</v>
          </cell>
          <cell r="KY271">
            <v>0</v>
          </cell>
          <cell r="KZ271">
            <v>0</v>
          </cell>
          <cell r="LA271">
            <v>0</v>
          </cell>
          <cell r="LB271">
            <v>0</v>
          </cell>
          <cell r="LC271">
            <v>0</v>
          </cell>
          <cell r="LD271">
            <v>0</v>
          </cell>
          <cell r="LE271">
            <v>0</v>
          </cell>
          <cell r="LF271">
            <v>0</v>
          </cell>
          <cell r="LG271">
            <v>0</v>
          </cell>
          <cell r="LH271">
            <v>0</v>
          </cell>
          <cell r="LI271">
            <v>0</v>
          </cell>
          <cell r="LJ271">
            <v>0</v>
          </cell>
          <cell r="LK271">
            <v>3</v>
          </cell>
          <cell r="LL271">
            <v>0</v>
          </cell>
          <cell r="LM271">
            <v>0</v>
          </cell>
          <cell r="LN271">
            <v>0</v>
          </cell>
          <cell r="LO271">
            <v>0</v>
          </cell>
          <cell r="LP271">
            <v>0</v>
          </cell>
          <cell r="LQ271">
            <v>0</v>
          </cell>
          <cell r="LR271"/>
          <cell r="LS271">
            <v>0</v>
          </cell>
          <cell r="LT271">
            <v>0</v>
          </cell>
          <cell r="LU271">
            <v>0</v>
          </cell>
          <cell r="LV271">
            <v>0</v>
          </cell>
          <cell r="LW271">
            <v>0</v>
          </cell>
          <cell r="LX271">
            <v>0</v>
          </cell>
          <cell r="LY271">
            <v>0</v>
          </cell>
          <cell r="LZ271">
            <v>0</v>
          </cell>
          <cell r="MA271">
            <v>0</v>
          </cell>
          <cell r="MB271">
            <v>0</v>
          </cell>
          <cell r="MC271">
            <v>0</v>
          </cell>
          <cell r="MD271">
            <v>0</v>
          </cell>
          <cell r="ME271">
            <v>0</v>
          </cell>
          <cell r="MF271">
            <v>0</v>
          </cell>
          <cell r="MG271">
            <v>0</v>
          </cell>
          <cell r="MH271">
            <v>0</v>
          </cell>
          <cell r="MI271">
            <v>0</v>
          </cell>
          <cell r="MJ271">
            <v>0</v>
          </cell>
          <cell r="MK271">
            <v>0</v>
          </cell>
          <cell r="ML271">
            <v>0</v>
          </cell>
          <cell r="MM271">
            <v>0</v>
          </cell>
          <cell r="MN271">
            <v>0</v>
          </cell>
          <cell r="MO271">
            <v>0</v>
          </cell>
          <cell r="MP271">
            <v>0</v>
          </cell>
          <cell r="MQ271"/>
          <cell r="MR271">
            <v>0</v>
          </cell>
          <cell r="MS271">
            <v>0</v>
          </cell>
          <cell r="MT271">
            <v>0</v>
          </cell>
          <cell r="MU271">
            <v>0</v>
          </cell>
          <cell r="MV271">
            <v>0</v>
          </cell>
          <cell r="MW271">
            <v>0</v>
          </cell>
          <cell r="MX271">
            <v>0</v>
          </cell>
          <cell r="MY271">
            <v>0</v>
          </cell>
          <cell r="MZ271">
            <v>0</v>
          </cell>
          <cell r="NA271">
            <v>0</v>
          </cell>
          <cell r="NB271">
            <v>0</v>
          </cell>
          <cell r="NC271">
            <v>0</v>
          </cell>
          <cell r="ND271">
            <v>0</v>
          </cell>
          <cell r="NE271">
            <v>0</v>
          </cell>
          <cell r="NF271">
            <v>0</v>
          </cell>
          <cell r="NG271">
            <v>0</v>
          </cell>
          <cell r="NH271">
            <v>0</v>
          </cell>
          <cell r="NI271">
            <v>0</v>
          </cell>
          <cell r="NJ271">
            <v>0</v>
          </cell>
          <cell r="NK271">
            <v>0</v>
          </cell>
          <cell r="NL271">
            <v>0</v>
          </cell>
          <cell r="NM271">
            <v>0</v>
          </cell>
          <cell r="NN271">
            <v>0</v>
          </cell>
          <cell r="NO271">
            <v>0</v>
          </cell>
          <cell r="NP271">
            <v>0</v>
          </cell>
          <cell r="NQ271">
            <v>0</v>
          </cell>
          <cell r="NR271">
            <v>0</v>
          </cell>
          <cell r="NS271"/>
          <cell r="NT271"/>
          <cell r="NU271">
            <v>0</v>
          </cell>
          <cell r="NV271">
            <v>0</v>
          </cell>
          <cell r="NW271">
            <v>0</v>
          </cell>
          <cell r="NX271">
            <v>0</v>
          </cell>
          <cell r="NY271">
            <v>0</v>
          </cell>
          <cell r="NZ271">
            <v>0</v>
          </cell>
          <cell r="OA271">
            <v>0</v>
          </cell>
          <cell r="OB271">
            <v>0</v>
          </cell>
          <cell r="OC271"/>
          <cell r="OD271">
            <v>0</v>
          </cell>
          <cell r="OE271">
            <v>0</v>
          </cell>
          <cell r="OF271">
            <v>0</v>
          </cell>
          <cell r="OG271">
            <v>0</v>
          </cell>
          <cell r="OH271"/>
          <cell r="OI271">
            <v>0</v>
          </cell>
          <cell r="OJ271">
            <v>0</v>
          </cell>
          <cell r="OK271">
            <v>0</v>
          </cell>
          <cell r="OL271">
            <v>0</v>
          </cell>
          <cell r="OM271">
            <v>0</v>
          </cell>
          <cell r="ON271">
            <v>0</v>
          </cell>
          <cell r="OO271">
            <v>0</v>
          </cell>
          <cell r="OP271"/>
          <cell r="OQ271">
            <v>0</v>
          </cell>
          <cell r="OR271">
            <v>0</v>
          </cell>
          <cell r="OS271">
            <v>0</v>
          </cell>
          <cell r="OT271"/>
          <cell r="OU271">
            <v>0</v>
          </cell>
          <cell r="OV271">
            <v>0</v>
          </cell>
          <cell r="OW271">
            <v>0</v>
          </cell>
          <cell r="OX271">
            <v>0</v>
          </cell>
          <cell r="OY271">
            <v>0</v>
          </cell>
          <cell r="OZ271">
            <v>0</v>
          </cell>
          <cell r="PA271">
            <v>0</v>
          </cell>
          <cell r="PB271">
            <v>0</v>
          </cell>
          <cell r="PC271">
            <v>0</v>
          </cell>
          <cell r="PD271">
            <v>0</v>
          </cell>
          <cell r="PE271">
            <v>0</v>
          </cell>
          <cell r="PF271">
            <v>0</v>
          </cell>
          <cell r="PG271">
            <v>0</v>
          </cell>
          <cell r="PH271">
            <v>0</v>
          </cell>
          <cell r="PI271">
            <v>0</v>
          </cell>
          <cell r="PJ271">
            <v>0</v>
          </cell>
          <cell r="PK271">
            <v>0</v>
          </cell>
          <cell r="PL271">
            <v>0</v>
          </cell>
          <cell r="PM271">
            <v>0</v>
          </cell>
          <cell r="PN271">
            <v>0</v>
          </cell>
          <cell r="PO271">
            <v>0</v>
          </cell>
          <cell r="PP271">
            <v>0</v>
          </cell>
          <cell r="PQ271">
            <v>0</v>
          </cell>
          <cell r="PR271">
            <v>0</v>
          </cell>
          <cell r="PS271">
            <v>0</v>
          </cell>
          <cell r="PT271">
            <v>0</v>
          </cell>
          <cell r="PU271">
            <v>0</v>
          </cell>
          <cell r="PV271">
            <v>0</v>
          </cell>
          <cell r="PW271">
            <v>0</v>
          </cell>
          <cell r="PX271">
            <v>0</v>
          </cell>
          <cell r="PY271">
            <v>0</v>
          </cell>
          <cell r="PZ271">
            <v>0</v>
          </cell>
          <cell r="QA271"/>
          <cell r="QB271">
            <v>0</v>
          </cell>
          <cell r="QC271">
            <v>0</v>
          </cell>
          <cell r="QD271">
            <v>0</v>
          </cell>
          <cell r="QE271">
            <v>0</v>
          </cell>
          <cell r="QF271">
            <v>0</v>
          </cell>
          <cell r="QG271">
            <v>0</v>
          </cell>
          <cell r="QH271">
            <v>0</v>
          </cell>
          <cell r="QI271">
            <v>0</v>
          </cell>
          <cell r="QJ271">
            <v>0</v>
          </cell>
          <cell r="QK271">
            <v>0</v>
          </cell>
          <cell r="QL271">
            <v>0</v>
          </cell>
          <cell r="QM271">
            <v>0</v>
          </cell>
          <cell r="QN271">
            <v>0</v>
          </cell>
          <cell r="QO271">
            <v>0</v>
          </cell>
          <cell r="QP271">
            <v>0</v>
          </cell>
          <cell r="QQ271">
            <v>0</v>
          </cell>
          <cell r="QR271">
            <v>0</v>
          </cell>
          <cell r="QS271">
            <v>0</v>
          </cell>
          <cell r="QT271">
            <v>0</v>
          </cell>
          <cell r="QU271">
            <v>0</v>
          </cell>
          <cell r="QV271">
            <v>0</v>
          </cell>
          <cell r="QW271">
            <v>0</v>
          </cell>
          <cell r="QX271">
            <v>0</v>
          </cell>
          <cell r="QY271">
            <v>0</v>
          </cell>
          <cell r="QZ271"/>
          <cell r="RA271">
            <v>0</v>
          </cell>
          <cell r="RB271">
            <v>0</v>
          </cell>
          <cell r="RC271">
            <v>0</v>
          </cell>
          <cell r="RD271">
            <v>0</v>
          </cell>
          <cell r="RE271">
            <v>0</v>
          </cell>
          <cell r="RF271">
            <v>0</v>
          </cell>
          <cell r="RG271">
            <v>0</v>
          </cell>
          <cell r="RH271">
            <v>0</v>
          </cell>
          <cell r="RI271">
            <v>0</v>
          </cell>
          <cell r="RJ271">
            <v>0</v>
          </cell>
          <cell r="RK271">
            <v>0</v>
          </cell>
          <cell r="RL271">
            <v>0</v>
          </cell>
          <cell r="RM271">
            <v>0</v>
          </cell>
          <cell r="RN271">
            <v>0</v>
          </cell>
          <cell r="RO271">
            <v>0</v>
          </cell>
          <cell r="RP271">
            <v>0</v>
          </cell>
          <cell r="RQ271">
            <v>0</v>
          </cell>
          <cell r="RR271">
            <v>0</v>
          </cell>
          <cell r="RS271">
            <v>0</v>
          </cell>
          <cell r="RT271">
            <v>0</v>
          </cell>
          <cell r="RU271">
            <v>0</v>
          </cell>
          <cell r="RV271">
            <v>0</v>
          </cell>
          <cell r="RW271">
            <v>0</v>
          </cell>
          <cell r="RX271">
            <v>0</v>
          </cell>
          <cell r="RY271"/>
          <cell r="RZ271">
            <v>0</v>
          </cell>
          <cell r="SA271">
            <v>0</v>
          </cell>
          <cell r="SB271">
            <v>0</v>
          </cell>
          <cell r="SC271"/>
          <cell r="SD271">
            <v>0</v>
          </cell>
          <cell r="SE271">
            <v>0</v>
          </cell>
          <cell r="SF271">
            <v>0</v>
          </cell>
          <cell r="SG271">
            <v>0</v>
          </cell>
          <cell r="SH271">
            <v>0</v>
          </cell>
          <cell r="SI271">
            <v>0</v>
          </cell>
          <cell r="SJ271">
            <v>0</v>
          </cell>
          <cell r="SK271">
            <v>0</v>
          </cell>
          <cell r="SL271">
            <v>0</v>
          </cell>
          <cell r="SM271"/>
          <cell r="SN271">
            <v>0</v>
          </cell>
          <cell r="SO271">
            <v>0</v>
          </cell>
          <cell r="SP271">
            <v>0</v>
          </cell>
          <cell r="SQ271">
            <v>0</v>
          </cell>
          <cell r="SR271">
            <v>0</v>
          </cell>
          <cell r="SS271">
            <v>0</v>
          </cell>
          <cell r="ST271">
            <v>0</v>
          </cell>
          <cell r="SU271">
            <v>0</v>
          </cell>
          <cell r="SV271">
            <v>0</v>
          </cell>
          <cell r="SW271">
            <v>0</v>
          </cell>
          <cell r="SX271">
            <v>0</v>
          </cell>
          <cell r="SY271">
            <v>0</v>
          </cell>
          <cell r="SZ271">
            <v>0</v>
          </cell>
          <cell r="TA271">
            <v>0</v>
          </cell>
          <cell r="TB271">
            <v>0</v>
          </cell>
          <cell r="TC271">
            <v>0</v>
          </cell>
          <cell r="TD271">
            <v>0</v>
          </cell>
          <cell r="TE271">
            <v>0</v>
          </cell>
          <cell r="TF271">
            <v>0</v>
          </cell>
          <cell r="TG271">
            <v>0</v>
          </cell>
          <cell r="TH271">
            <v>0</v>
          </cell>
          <cell r="TI271">
            <v>0</v>
          </cell>
          <cell r="TJ271">
            <v>0</v>
          </cell>
          <cell r="TK271">
            <v>0</v>
          </cell>
          <cell r="TL271">
            <v>0</v>
          </cell>
          <cell r="TM271">
            <v>0</v>
          </cell>
          <cell r="TN271">
            <v>0</v>
          </cell>
          <cell r="TO271">
            <v>0</v>
          </cell>
          <cell r="TP271">
            <v>0</v>
          </cell>
          <cell r="TQ271">
            <v>0</v>
          </cell>
          <cell r="TR271"/>
          <cell r="TS271">
            <v>0</v>
          </cell>
          <cell r="TT271">
            <v>0</v>
          </cell>
          <cell r="TU271">
            <v>0</v>
          </cell>
          <cell r="TV271">
            <v>0</v>
          </cell>
          <cell r="TW271">
            <v>0</v>
          </cell>
          <cell r="TX271">
            <v>0</v>
          </cell>
          <cell r="TY271">
            <v>0</v>
          </cell>
          <cell r="TZ271">
            <v>0</v>
          </cell>
          <cell r="UA271">
            <v>0</v>
          </cell>
          <cell r="UB271">
            <v>0</v>
          </cell>
          <cell r="UC271">
            <v>0</v>
          </cell>
          <cell r="UD271">
            <v>0</v>
          </cell>
          <cell r="UE271">
            <v>0</v>
          </cell>
          <cell r="UF271">
            <v>0</v>
          </cell>
          <cell r="UG271">
            <v>0</v>
          </cell>
          <cell r="UH271">
            <v>0</v>
          </cell>
          <cell r="UI271">
            <v>0</v>
          </cell>
          <cell r="UJ271">
            <v>0</v>
          </cell>
          <cell r="UK271">
            <v>0</v>
          </cell>
          <cell r="UL271">
            <v>0</v>
          </cell>
          <cell r="UM271">
            <v>0</v>
          </cell>
          <cell r="UN271">
            <v>0</v>
          </cell>
          <cell r="UO271"/>
          <cell r="UP271">
            <v>0</v>
          </cell>
          <cell r="UQ271">
            <v>0</v>
          </cell>
          <cell r="UR271"/>
          <cell r="US271">
            <v>0</v>
          </cell>
          <cell r="UT271">
            <v>0</v>
          </cell>
          <cell r="UU271">
            <v>0</v>
          </cell>
          <cell r="UV271">
            <v>0</v>
          </cell>
          <cell r="UW271">
            <v>0</v>
          </cell>
          <cell r="UX271">
            <v>0</v>
          </cell>
          <cell r="UY271">
            <v>0</v>
          </cell>
          <cell r="UZ271">
            <v>0</v>
          </cell>
          <cell r="VA271">
            <v>0</v>
          </cell>
          <cell r="VB271"/>
          <cell r="VC271"/>
          <cell r="VD271"/>
          <cell r="VE271"/>
          <cell r="VF271"/>
          <cell r="VG271"/>
          <cell r="VH271"/>
          <cell r="VI271">
            <v>0</v>
          </cell>
          <cell r="VJ271">
            <v>0</v>
          </cell>
          <cell r="VK271">
            <v>0</v>
          </cell>
          <cell r="VL271">
            <v>0</v>
          </cell>
          <cell r="VM271"/>
          <cell r="VN271">
            <v>0</v>
          </cell>
          <cell r="VO271">
            <v>0</v>
          </cell>
          <cell r="VP271"/>
          <cell r="VQ271">
            <v>0</v>
          </cell>
          <cell r="VR271">
            <v>0</v>
          </cell>
          <cell r="VS271">
            <v>0</v>
          </cell>
          <cell r="VT271">
            <v>0</v>
          </cell>
          <cell r="VU271">
            <v>0</v>
          </cell>
          <cell r="VV271">
            <v>0</v>
          </cell>
          <cell r="VW271">
            <v>0</v>
          </cell>
          <cell r="VX271"/>
          <cell r="VY271">
            <v>0</v>
          </cell>
          <cell r="VZ271">
            <v>0</v>
          </cell>
          <cell r="WA271"/>
          <cell r="WB271"/>
          <cell r="WC271">
            <v>0</v>
          </cell>
          <cell r="WD271">
            <v>0</v>
          </cell>
          <cell r="WE271">
            <v>0</v>
          </cell>
          <cell r="WF271"/>
          <cell r="WG271">
            <v>0</v>
          </cell>
          <cell r="WH271">
            <v>0</v>
          </cell>
          <cell r="WI271">
            <v>0</v>
          </cell>
          <cell r="WJ271"/>
          <cell r="WK271"/>
          <cell r="WL271">
            <v>0</v>
          </cell>
          <cell r="WM271">
            <v>0</v>
          </cell>
          <cell r="WN271">
            <v>0</v>
          </cell>
          <cell r="WO271">
            <v>0</v>
          </cell>
          <cell r="WP271"/>
          <cell r="WQ271"/>
          <cell r="WR271"/>
          <cell r="WS271">
            <v>0</v>
          </cell>
          <cell r="WT271">
            <v>0</v>
          </cell>
          <cell r="WU271">
            <v>0</v>
          </cell>
          <cell r="WV271">
            <v>0</v>
          </cell>
          <cell r="WW271">
            <v>0</v>
          </cell>
          <cell r="WX271">
            <v>0</v>
          </cell>
          <cell r="WY271">
            <v>0</v>
          </cell>
          <cell r="WZ271">
            <v>0</v>
          </cell>
          <cell r="XA271"/>
          <cell r="XB271">
            <v>0</v>
          </cell>
          <cell r="XC271"/>
          <cell r="XD271"/>
          <cell r="XE271"/>
          <cell r="XF271"/>
          <cell r="XG271"/>
          <cell r="XH271"/>
          <cell r="XI271">
            <v>0</v>
          </cell>
          <cell r="XJ271"/>
          <cell r="XK271">
            <v>0</v>
          </cell>
          <cell r="XL271">
            <v>0</v>
          </cell>
          <cell r="XM271"/>
          <cell r="XN271">
            <v>0</v>
          </cell>
          <cell r="XO271"/>
          <cell r="XP271">
            <v>0</v>
          </cell>
          <cell r="XQ271">
            <v>0</v>
          </cell>
          <cell r="XR271">
            <v>0</v>
          </cell>
          <cell r="XS271">
            <v>0</v>
          </cell>
          <cell r="XT271">
            <v>0</v>
          </cell>
          <cell r="XU271">
            <v>0</v>
          </cell>
          <cell r="XV271">
            <v>0</v>
          </cell>
        </row>
        <row r="272">
          <cell r="E272">
            <v>0</v>
          </cell>
          <cell r="F272">
            <v>0</v>
          </cell>
          <cell r="G272">
            <v>0</v>
          </cell>
          <cell r="H272">
            <v>0</v>
          </cell>
          <cell r="I272">
            <v>0</v>
          </cell>
          <cell r="J272">
            <v>0</v>
          </cell>
          <cell r="K272">
            <v>0</v>
          </cell>
          <cell r="L272">
            <v>0</v>
          </cell>
          <cell r="M272">
            <v>0</v>
          </cell>
          <cell r="N272">
            <v>0</v>
          </cell>
          <cell r="O272"/>
          <cell r="P272">
            <v>0</v>
          </cell>
          <cell r="Q272">
            <v>0</v>
          </cell>
          <cell r="R272">
            <v>0</v>
          </cell>
          <cell r="S272">
            <v>0</v>
          </cell>
          <cell r="T272">
            <v>0</v>
          </cell>
          <cell r="U272">
            <v>0</v>
          </cell>
          <cell r="V272">
            <v>0</v>
          </cell>
          <cell r="W272">
            <v>0</v>
          </cell>
          <cell r="X272">
            <v>0</v>
          </cell>
          <cell r="Y272">
            <v>0</v>
          </cell>
          <cell r="Z272"/>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cell r="AZ272">
            <v>0</v>
          </cell>
          <cell r="BA272"/>
          <cell r="BB272">
            <v>0</v>
          </cell>
          <cell r="BC272">
            <v>0</v>
          </cell>
          <cell r="BD272">
            <v>0</v>
          </cell>
          <cell r="BE272">
            <v>0</v>
          </cell>
          <cell r="BF272">
            <v>3</v>
          </cell>
          <cell r="BG272">
            <v>0</v>
          </cell>
          <cell r="BH272">
            <v>0</v>
          </cell>
          <cell r="BI272">
            <v>0</v>
          </cell>
          <cell r="BJ272">
            <v>0</v>
          </cell>
          <cell r="BK272">
            <v>0</v>
          </cell>
          <cell r="BL272">
            <v>0</v>
          </cell>
          <cell r="BM272">
            <v>0</v>
          </cell>
          <cell r="BN272">
            <v>0</v>
          </cell>
          <cell r="BO272">
            <v>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cell r="CN272">
            <v>0</v>
          </cell>
          <cell r="CO272">
            <v>0</v>
          </cell>
          <cell r="CP272">
            <v>0</v>
          </cell>
          <cell r="CQ272">
            <v>3</v>
          </cell>
          <cell r="CR272"/>
          <cell r="CS272">
            <v>3</v>
          </cell>
          <cell r="CT272">
            <v>0</v>
          </cell>
          <cell r="CU272">
            <v>0</v>
          </cell>
          <cell r="CV272">
            <v>0</v>
          </cell>
          <cell r="CW272">
            <v>0</v>
          </cell>
          <cell r="CX272">
            <v>0</v>
          </cell>
          <cell r="CY272">
            <v>0</v>
          </cell>
          <cell r="CZ272">
            <v>0</v>
          </cell>
          <cell r="DA272">
            <v>0</v>
          </cell>
          <cell r="DB272">
            <v>0</v>
          </cell>
          <cell r="DC272">
            <v>0</v>
          </cell>
          <cell r="DD272">
            <v>3</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0</v>
          </cell>
          <cell r="DS272">
            <v>0</v>
          </cell>
          <cell r="DT272">
            <v>0</v>
          </cell>
          <cell r="DU272">
            <v>0</v>
          </cell>
          <cell r="DV272">
            <v>0</v>
          </cell>
          <cell r="DW272">
            <v>0</v>
          </cell>
          <cell r="DX272">
            <v>0</v>
          </cell>
          <cell r="DY272">
            <v>0</v>
          </cell>
          <cell r="DZ272">
            <v>0</v>
          </cell>
          <cell r="EA272">
            <v>0</v>
          </cell>
          <cell r="EB272"/>
          <cell r="EC272">
            <v>0</v>
          </cell>
          <cell r="ED272">
            <v>0</v>
          </cell>
          <cell r="EE272">
            <v>0</v>
          </cell>
          <cell r="EF272">
            <v>0</v>
          </cell>
          <cell r="EG272">
            <v>0</v>
          </cell>
          <cell r="EH272">
            <v>0</v>
          </cell>
          <cell r="EI272">
            <v>0</v>
          </cell>
          <cell r="EJ272">
            <v>0</v>
          </cell>
          <cell r="EK272">
            <v>0</v>
          </cell>
          <cell r="EL272"/>
          <cell r="EM272">
            <v>0</v>
          </cell>
          <cell r="EN272">
            <v>0</v>
          </cell>
          <cell r="EO272">
            <v>0</v>
          </cell>
          <cell r="EP272">
            <v>0</v>
          </cell>
          <cell r="EQ272">
            <v>0</v>
          </cell>
          <cell r="ER272">
            <v>0</v>
          </cell>
          <cell r="ES272">
            <v>0</v>
          </cell>
          <cell r="ET272">
            <v>0</v>
          </cell>
          <cell r="EU272">
            <v>0</v>
          </cell>
          <cell r="EV272">
            <v>0</v>
          </cell>
          <cell r="EW272">
            <v>0</v>
          </cell>
          <cell r="EX272">
            <v>0</v>
          </cell>
          <cell r="EY272"/>
          <cell r="EZ272">
            <v>0</v>
          </cell>
          <cell r="FA272">
            <v>0</v>
          </cell>
          <cell r="FB272">
            <v>0</v>
          </cell>
          <cell r="FC272">
            <v>0</v>
          </cell>
          <cell r="FD272">
            <v>0</v>
          </cell>
          <cell r="FE272">
            <v>3</v>
          </cell>
          <cell r="FF272">
            <v>0</v>
          </cell>
          <cell r="FG272">
            <v>0</v>
          </cell>
          <cell r="FH272">
            <v>0</v>
          </cell>
          <cell r="FI272">
            <v>0</v>
          </cell>
          <cell r="FJ272">
            <v>0</v>
          </cell>
          <cell r="FK272">
            <v>3</v>
          </cell>
          <cell r="FL272">
            <v>0</v>
          </cell>
          <cell r="FM272">
            <v>0</v>
          </cell>
          <cell r="FN272">
            <v>0</v>
          </cell>
          <cell r="FO272">
            <v>0</v>
          </cell>
          <cell r="FP272">
            <v>0</v>
          </cell>
          <cell r="FQ272">
            <v>0</v>
          </cell>
          <cell r="FR272">
            <v>0</v>
          </cell>
          <cell r="FS272">
            <v>0</v>
          </cell>
          <cell r="FT272">
            <v>0</v>
          </cell>
          <cell r="FU272">
            <v>0</v>
          </cell>
          <cell r="FV272">
            <v>0</v>
          </cell>
          <cell r="FW272">
            <v>3</v>
          </cell>
          <cell r="FX272">
            <v>0</v>
          </cell>
          <cell r="FY272">
            <v>3</v>
          </cell>
          <cell r="FZ272">
            <v>0</v>
          </cell>
          <cell r="GA272">
            <v>0</v>
          </cell>
          <cell r="GB272"/>
          <cell r="GC272">
            <v>0</v>
          </cell>
          <cell r="GD272">
            <v>0</v>
          </cell>
          <cell r="GE272"/>
          <cell r="GF272">
            <v>0</v>
          </cell>
          <cell r="GG272">
            <v>0</v>
          </cell>
          <cell r="GH272">
            <v>0</v>
          </cell>
          <cell r="GI272">
            <v>0</v>
          </cell>
          <cell r="GJ272">
            <v>0</v>
          </cell>
          <cell r="GK272">
            <v>0</v>
          </cell>
          <cell r="GL272">
            <v>0</v>
          </cell>
          <cell r="GM272">
            <v>3</v>
          </cell>
          <cell r="GN272">
            <v>0</v>
          </cell>
          <cell r="GO272">
            <v>0</v>
          </cell>
          <cell r="GP272">
            <v>0</v>
          </cell>
          <cell r="GQ272">
            <v>0</v>
          </cell>
          <cell r="GR272">
            <v>0</v>
          </cell>
          <cell r="GS272">
            <v>0</v>
          </cell>
          <cell r="GT272">
            <v>3</v>
          </cell>
          <cell r="GU272">
            <v>0</v>
          </cell>
          <cell r="GV272">
            <v>0</v>
          </cell>
          <cell r="GW272">
            <v>0</v>
          </cell>
          <cell r="GX272">
            <v>0</v>
          </cell>
          <cell r="GY272">
            <v>0</v>
          </cell>
          <cell r="GZ272">
            <v>0</v>
          </cell>
          <cell r="HA272">
            <v>0</v>
          </cell>
          <cell r="HB272">
            <v>0</v>
          </cell>
          <cell r="HC272">
            <v>0</v>
          </cell>
          <cell r="HD272">
            <v>0</v>
          </cell>
          <cell r="HE272">
            <v>0</v>
          </cell>
          <cell r="HF272"/>
          <cell r="HG272">
            <v>0</v>
          </cell>
          <cell r="HH272">
            <v>0</v>
          </cell>
          <cell r="HI272">
            <v>0</v>
          </cell>
          <cell r="HJ272">
            <v>0</v>
          </cell>
          <cell r="HK272">
            <v>0</v>
          </cell>
          <cell r="HL272">
            <v>0</v>
          </cell>
          <cell r="HM272">
            <v>0</v>
          </cell>
          <cell r="HN272">
            <v>0</v>
          </cell>
          <cell r="HO272">
            <v>0</v>
          </cell>
          <cell r="HP272"/>
          <cell r="HQ272">
            <v>0</v>
          </cell>
          <cell r="HR272">
            <v>0</v>
          </cell>
          <cell r="HS272">
            <v>3</v>
          </cell>
          <cell r="HT272">
            <v>0</v>
          </cell>
          <cell r="HU272">
            <v>0</v>
          </cell>
          <cell r="HV272">
            <v>0</v>
          </cell>
          <cell r="HW272">
            <v>3</v>
          </cell>
          <cell r="HX272">
            <v>0</v>
          </cell>
          <cell r="HY272"/>
          <cell r="HZ272">
            <v>0</v>
          </cell>
          <cell r="IA272">
            <v>0</v>
          </cell>
          <cell r="IB272">
            <v>0</v>
          </cell>
          <cell r="IC272">
            <v>0</v>
          </cell>
          <cell r="ID272">
            <v>0</v>
          </cell>
          <cell r="IE272">
            <v>0</v>
          </cell>
          <cell r="IF272">
            <v>0</v>
          </cell>
          <cell r="IG272">
            <v>0</v>
          </cell>
          <cell r="IH272">
            <v>0</v>
          </cell>
          <cell r="II272"/>
          <cell r="IJ272">
            <v>0</v>
          </cell>
          <cell r="IK272">
            <v>0</v>
          </cell>
          <cell r="IL272">
            <v>0</v>
          </cell>
          <cell r="IM272">
            <v>0</v>
          </cell>
          <cell r="IN272"/>
          <cell r="IO272">
            <v>0</v>
          </cell>
          <cell r="IP272">
            <v>0</v>
          </cell>
          <cell r="IQ272">
            <v>0</v>
          </cell>
          <cell r="IR272">
            <v>0</v>
          </cell>
          <cell r="IS272">
            <v>0</v>
          </cell>
          <cell r="IT272">
            <v>0</v>
          </cell>
          <cell r="IU272">
            <v>0</v>
          </cell>
          <cell r="IV272">
            <v>0</v>
          </cell>
          <cell r="IW272"/>
          <cell r="IX272">
            <v>0</v>
          </cell>
          <cell r="IY272">
            <v>0</v>
          </cell>
          <cell r="IZ272">
            <v>0</v>
          </cell>
          <cell r="JA272">
            <v>0</v>
          </cell>
          <cell r="JB272"/>
          <cell r="JC272"/>
          <cell r="JD272">
            <v>0</v>
          </cell>
          <cell r="JE272"/>
          <cell r="JF272"/>
          <cell r="JG272"/>
          <cell r="JH272"/>
          <cell r="JI272"/>
          <cell r="JJ272"/>
          <cell r="JK272"/>
          <cell r="JL272"/>
          <cell r="JM272"/>
          <cell r="JN272"/>
          <cell r="JO272"/>
          <cell r="JP272"/>
          <cell r="JQ272"/>
          <cell r="JR272"/>
          <cell r="JS272"/>
          <cell r="JT272"/>
          <cell r="JU272"/>
          <cell r="JV272"/>
          <cell r="JW272"/>
          <cell r="JX272"/>
          <cell r="JY272"/>
          <cell r="JZ272"/>
          <cell r="KA272"/>
          <cell r="KB272"/>
          <cell r="KC272"/>
          <cell r="KD272"/>
          <cell r="KE272"/>
          <cell r="KF272">
            <v>0</v>
          </cell>
          <cell r="KG272">
            <v>0</v>
          </cell>
          <cell r="KH272"/>
          <cell r="KI272">
            <v>0</v>
          </cell>
          <cell r="KJ272">
            <v>0</v>
          </cell>
          <cell r="KK272">
            <v>0</v>
          </cell>
          <cell r="KL272">
            <v>0</v>
          </cell>
          <cell r="KM272">
            <v>0</v>
          </cell>
          <cell r="KN272">
            <v>0</v>
          </cell>
          <cell r="KO272">
            <v>0</v>
          </cell>
          <cell r="KP272">
            <v>0</v>
          </cell>
          <cell r="KQ272">
            <v>0</v>
          </cell>
          <cell r="KR272">
            <v>0</v>
          </cell>
          <cell r="KS272">
            <v>0</v>
          </cell>
          <cell r="KT272">
            <v>0</v>
          </cell>
          <cell r="KU272">
            <v>0</v>
          </cell>
          <cell r="KV272">
            <v>0</v>
          </cell>
          <cell r="KW272">
            <v>0</v>
          </cell>
          <cell r="KX272">
            <v>0</v>
          </cell>
          <cell r="KY272">
            <v>0</v>
          </cell>
          <cell r="KZ272">
            <v>0</v>
          </cell>
          <cell r="LA272">
            <v>0</v>
          </cell>
          <cell r="LB272">
            <v>0</v>
          </cell>
          <cell r="LC272">
            <v>0</v>
          </cell>
          <cell r="LD272">
            <v>0</v>
          </cell>
          <cell r="LE272">
            <v>0</v>
          </cell>
          <cell r="LF272">
            <v>0</v>
          </cell>
          <cell r="LG272">
            <v>0</v>
          </cell>
          <cell r="LH272">
            <v>0</v>
          </cell>
          <cell r="LI272">
            <v>0</v>
          </cell>
          <cell r="LJ272">
            <v>3</v>
          </cell>
          <cell r="LK272">
            <v>0</v>
          </cell>
          <cell r="LL272">
            <v>0</v>
          </cell>
          <cell r="LM272">
            <v>0</v>
          </cell>
          <cell r="LN272">
            <v>0</v>
          </cell>
          <cell r="LO272">
            <v>0</v>
          </cell>
          <cell r="LP272">
            <v>0</v>
          </cell>
          <cell r="LQ272">
            <v>0</v>
          </cell>
          <cell r="LR272"/>
          <cell r="LS272">
            <v>0</v>
          </cell>
          <cell r="LT272">
            <v>0</v>
          </cell>
          <cell r="LU272">
            <v>0</v>
          </cell>
          <cell r="LV272">
            <v>0</v>
          </cell>
          <cell r="LW272">
            <v>3</v>
          </cell>
          <cell r="LX272">
            <v>3</v>
          </cell>
          <cell r="LY272">
            <v>0</v>
          </cell>
          <cell r="LZ272">
            <v>0</v>
          </cell>
          <cell r="MA272">
            <v>0</v>
          </cell>
          <cell r="MB272">
            <v>0</v>
          </cell>
          <cell r="MC272">
            <v>0</v>
          </cell>
          <cell r="MD272">
            <v>0</v>
          </cell>
          <cell r="ME272">
            <v>0</v>
          </cell>
          <cell r="MF272">
            <v>0</v>
          </cell>
          <cell r="MG272">
            <v>0</v>
          </cell>
          <cell r="MH272">
            <v>0</v>
          </cell>
          <cell r="MI272">
            <v>0</v>
          </cell>
          <cell r="MJ272">
            <v>0</v>
          </cell>
          <cell r="MK272">
            <v>0</v>
          </cell>
          <cell r="ML272">
            <v>0</v>
          </cell>
          <cell r="MM272">
            <v>0</v>
          </cell>
          <cell r="MN272">
            <v>0</v>
          </cell>
          <cell r="MO272">
            <v>0</v>
          </cell>
          <cell r="MP272">
            <v>0</v>
          </cell>
          <cell r="MQ272"/>
          <cell r="MR272">
            <v>0</v>
          </cell>
          <cell r="MS272">
            <v>0</v>
          </cell>
          <cell r="MT272">
            <v>0</v>
          </cell>
          <cell r="MU272">
            <v>0</v>
          </cell>
          <cell r="MV272">
            <v>0</v>
          </cell>
          <cell r="MW272">
            <v>0</v>
          </cell>
          <cell r="MX272">
            <v>0</v>
          </cell>
          <cell r="MY272">
            <v>0</v>
          </cell>
          <cell r="MZ272">
            <v>0</v>
          </cell>
          <cell r="NA272">
            <v>0</v>
          </cell>
          <cell r="NB272">
            <v>0</v>
          </cell>
          <cell r="NC272">
            <v>0</v>
          </cell>
          <cell r="ND272">
            <v>0</v>
          </cell>
          <cell r="NE272">
            <v>0</v>
          </cell>
          <cell r="NF272">
            <v>0</v>
          </cell>
          <cell r="NG272">
            <v>0</v>
          </cell>
          <cell r="NH272">
            <v>0</v>
          </cell>
          <cell r="NI272">
            <v>0</v>
          </cell>
          <cell r="NJ272">
            <v>0</v>
          </cell>
          <cell r="NK272">
            <v>0</v>
          </cell>
          <cell r="NL272">
            <v>0</v>
          </cell>
          <cell r="NM272">
            <v>0</v>
          </cell>
          <cell r="NN272">
            <v>0</v>
          </cell>
          <cell r="NO272">
            <v>0</v>
          </cell>
          <cell r="NP272">
            <v>0</v>
          </cell>
          <cell r="NQ272">
            <v>0</v>
          </cell>
          <cell r="NR272">
            <v>0</v>
          </cell>
          <cell r="NS272"/>
          <cell r="NT272"/>
          <cell r="NU272">
            <v>0</v>
          </cell>
          <cell r="NV272">
            <v>0</v>
          </cell>
          <cell r="NW272">
            <v>0</v>
          </cell>
          <cell r="NX272">
            <v>0</v>
          </cell>
          <cell r="NY272">
            <v>0</v>
          </cell>
          <cell r="NZ272">
            <v>3</v>
          </cell>
          <cell r="OA272">
            <v>0</v>
          </cell>
          <cell r="OB272">
            <v>0</v>
          </cell>
          <cell r="OC272"/>
          <cell r="OD272">
            <v>3</v>
          </cell>
          <cell r="OE272">
            <v>0</v>
          </cell>
          <cell r="OF272">
            <v>0</v>
          </cell>
          <cell r="OG272">
            <v>0</v>
          </cell>
          <cell r="OH272"/>
          <cell r="OI272">
            <v>0</v>
          </cell>
          <cell r="OJ272">
            <v>0</v>
          </cell>
          <cell r="OK272">
            <v>0</v>
          </cell>
          <cell r="OL272">
            <v>3</v>
          </cell>
          <cell r="OM272">
            <v>0</v>
          </cell>
          <cell r="ON272">
            <v>0</v>
          </cell>
          <cell r="OO272">
            <v>0</v>
          </cell>
          <cell r="OP272"/>
          <cell r="OQ272">
            <v>3</v>
          </cell>
          <cell r="OR272">
            <v>0</v>
          </cell>
          <cell r="OS272">
            <v>0</v>
          </cell>
          <cell r="OT272"/>
          <cell r="OU272">
            <v>0</v>
          </cell>
          <cell r="OV272">
            <v>0</v>
          </cell>
          <cell r="OW272">
            <v>0</v>
          </cell>
          <cell r="OX272">
            <v>0</v>
          </cell>
          <cell r="OY272">
            <v>0</v>
          </cell>
          <cell r="OZ272">
            <v>0</v>
          </cell>
          <cell r="PA272">
            <v>0</v>
          </cell>
          <cell r="PB272">
            <v>0</v>
          </cell>
          <cell r="PC272">
            <v>0</v>
          </cell>
          <cell r="PD272">
            <v>0</v>
          </cell>
          <cell r="PE272">
            <v>0</v>
          </cell>
          <cell r="PF272">
            <v>0</v>
          </cell>
          <cell r="PG272">
            <v>0</v>
          </cell>
          <cell r="PH272">
            <v>0</v>
          </cell>
          <cell r="PI272">
            <v>0</v>
          </cell>
          <cell r="PJ272">
            <v>0</v>
          </cell>
          <cell r="PK272">
            <v>0</v>
          </cell>
          <cell r="PL272">
            <v>0</v>
          </cell>
          <cell r="PM272">
            <v>0</v>
          </cell>
          <cell r="PN272">
            <v>0</v>
          </cell>
          <cell r="PO272">
            <v>0</v>
          </cell>
          <cell r="PP272">
            <v>0</v>
          </cell>
          <cell r="PQ272">
            <v>0</v>
          </cell>
          <cell r="PR272">
            <v>0</v>
          </cell>
          <cell r="PS272">
            <v>0</v>
          </cell>
          <cell r="PT272">
            <v>0</v>
          </cell>
          <cell r="PU272">
            <v>0</v>
          </cell>
          <cell r="PV272">
            <v>0</v>
          </cell>
          <cell r="PW272">
            <v>0</v>
          </cell>
          <cell r="PX272">
            <v>0</v>
          </cell>
          <cell r="PY272">
            <v>0</v>
          </cell>
          <cell r="PZ272">
            <v>0</v>
          </cell>
          <cell r="QA272"/>
          <cell r="QB272">
            <v>0</v>
          </cell>
          <cell r="QC272">
            <v>0</v>
          </cell>
          <cell r="QD272">
            <v>0</v>
          </cell>
          <cell r="QE272">
            <v>0</v>
          </cell>
          <cell r="QF272">
            <v>0</v>
          </cell>
          <cell r="QG272">
            <v>0</v>
          </cell>
          <cell r="QH272">
            <v>0</v>
          </cell>
          <cell r="QI272">
            <v>0</v>
          </cell>
          <cell r="QJ272">
            <v>0</v>
          </cell>
          <cell r="QK272">
            <v>0</v>
          </cell>
          <cell r="QL272">
            <v>0</v>
          </cell>
          <cell r="QM272">
            <v>0</v>
          </cell>
          <cell r="QN272">
            <v>0</v>
          </cell>
          <cell r="QO272">
            <v>0</v>
          </cell>
          <cell r="QP272">
            <v>0</v>
          </cell>
          <cell r="QQ272">
            <v>0</v>
          </cell>
          <cell r="QR272">
            <v>0</v>
          </cell>
          <cell r="QS272">
            <v>0</v>
          </cell>
          <cell r="QT272">
            <v>0</v>
          </cell>
          <cell r="QU272">
            <v>0</v>
          </cell>
          <cell r="QV272">
            <v>0</v>
          </cell>
          <cell r="QW272">
            <v>0</v>
          </cell>
          <cell r="QX272">
            <v>0</v>
          </cell>
          <cell r="QY272">
            <v>0</v>
          </cell>
          <cell r="QZ272"/>
          <cell r="RA272">
            <v>0</v>
          </cell>
          <cell r="RB272">
            <v>0</v>
          </cell>
          <cell r="RC272">
            <v>0</v>
          </cell>
          <cell r="RD272">
            <v>0</v>
          </cell>
          <cell r="RE272">
            <v>0</v>
          </cell>
          <cell r="RF272">
            <v>0</v>
          </cell>
          <cell r="RG272">
            <v>0</v>
          </cell>
          <cell r="RH272">
            <v>0</v>
          </cell>
          <cell r="RI272">
            <v>3</v>
          </cell>
          <cell r="RJ272">
            <v>0</v>
          </cell>
          <cell r="RK272">
            <v>0</v>
          </cell>
          <cell r="RL272">
            <v>0</v>
          </cell>
          <cell r="RM272">
            <v>0</v>
          </cell>
          <cell r="RN272">
            <v>0</v>
          </cell>
          <cell r="RO272">
            <v>0</v>
          </cell>
          <cell r="RP272">
            <v>0</v>
          </cell>
          <cell r="RQ272">
            <v>0</v>
          </cell>
          <cell r="RR272">
            <v>0</v>
          </cell>
          <cell r="RS272">
            <v>0</v>
          </cell>
          <cell r="RT272">
            <v>0</v>
          </cell>
          <cell r="RU272">
            <v>0</v>
          </cell>
          <cell r="RV272">
            <v>0</v>
          </cell>
          <cell r="RW272">
            <v>0</v>
          </cell>
          <cell r="RX272">
            <v>0</v>
          </cell>
          <cell r="RY272"/>
          <cell r="RZ272">
            <v>0</v>
          </cell>
          <cell r="SA272">
            <v>0</v>
          </cell>
          <cell r="SB272">
            <v>0</v>
          </cell>
          <cell r="SC272"/>
          <cell r="SD272">
            <v>0</v>
          </cell>
          <cell r="SE272">
            <v>0</v>
          </cell>
          <cell r="SF272">
            <v>0</v>
          </cell>
          <cell r="SG272">
            <v>0</v>
          </cell>
          <cell r="SH272">
            <v>0</v>
          </cell>
          <cell r="SI272">
            <v>0</v>
          </cell>
          <cell r="SJ272">
            <v>0</v>
          </cell>
          <cell r="SK272">
            <v>0</v>
          </cell>
          <cell r="SL272">
            <v>0</v>
          </cell>
          <cell r="SM272"/>
          <cell r="SN272">
            <v>0</v>
          </cell>
          <cell r="SO272">
            <v>0</v>
          </cell>
          <cell r="SP272">
            <v>0</v>
          </cell>
          <cell r="SQ272">
            <v>0</v>
          </cell>
          <cell r="SR272">
            <v>0</v>
          </cell>
          <cell r="SS272">
            <v>0</v>
          </cell>
          <cell r="ST272">
            <v>0</v>
          </cell>
          <cell r="SU272">
            <v>0</v>
          </cell>
          <cell r="SV272">
            <v>0</v>
          </cell>
          <cell r="SW272">
            <v>0</v>
          </cell>
          <cell r="SX272">
            <v>0</v>
          </cell>
          <cell r="SY272">
            <v>0</v>
          </cell>
          <cell r="SZ272">
            <v>0</v>
          </cell>
          <cell r="TA272">
            <v>0</v>
          </cell>
          <cell r="TB272">
            <v>0</v>
          </cell>
          <cell r="TC272">
            <v>0</v>
          </cell>
          <cell r="TD272">
            <v>0</v>
          </cell>
          <cell r="TE272">
            <v>0</v>
          </cell>
          <cell r="TF272">
            <v>0</v>
          </cell>
          <cell r="TG272">
            <v>0</v>
          </cell>
          <cell r="TH272">
            <v>0</v>
          </cell>
          <cell r="TI272">
            <v>0</v>
          </cell>
          <cell r="TJ272">
            <v>0</v>
          </cell>
          <cell r="TK272">
            <v>0</v>
          </cell>
          <cell r="TL272">
            <v>0</v>
          </cell>
          <cell r="TM272">
            <v>3</v>
          </cell>
          <cell r="TN272">
            <v>0</v>
          </cell>
          <cell r="TO272">
            <v>0</v>
          </cell>
          <cell r="TP272">
            <v>0</v>
          </cell>
          <cell r="TQ272">
            <v>0</v>
          </cell>
          <cell r="TR272"/>
          <cell r="TS272">
            <v>0</v>
          </cell>
          <cell r="TT272">
            <v>0</v>
          </cell>
          <cell r="TU272">
            <v>0</v>
          </cell>
          <cell r="TV272">
            <v>0</v>
          </cell>
          <cell r="TW272">
            <v>0</v>
          </cell>
          <cell r="TX272">
            <v>0</v>
          </cell>
          <cell r="TY272">
            <v>0</v>
          </cell>
          <cell r="TZ272">
            <v>0</v>
          </cell>
          <cell r="UA272">
            <v>0</v>
          </cell>
          <cell r="UB272">
            <v>0</v>
          </cell>
          <cell r="UC272">
            <v>0</v>
          </cell>
          <cell r="UD272">
            <v>0</v>
          </cell>
          <cell r="UE272">
            <v>0</v>
          </cell>
          <cell r="UF272">
            <v>0</v>
          </cell>
          <cell r="UG272">
            <v>0</v>
          </cell>
          <cell r="UH272">
            <v>0</v>
          </cell>
          <cell r="UI272">
            <v>0</v>
          </cell>
          <cell r="UJ272">
            <v>0</v>
          </cell>
          <cell r="UK272">
            <v>0</v>
          </cell>
          <cell r="UL272">
            <v>0</v>
          </cell>
          <cell r="UM272">
            <v>0</v>
          </cell>
          <cell r="UN272">
            <v>0</v>
          </cell>
          <cell r="UO272"/>
          <cell r="UP272">
            <v>0</v>
          </cell>
          <cell r="UQ272">
            <v>0</v>
          </cell>
          <cell r="UR272"/>
          <cell r="US272">
            <v>0</v>
          </cell>
          <cell r="UT272">
            <v>0</v>
          </cell>
          <cell r="UU272">
            <v>0</v>
          </cell>
          <cell r="UV272">
            <v>0</v>
          </cell>
          <cell r="UW272">
            <v>0</v>
          </cell>
          <cell r="UX272">
            <v>0</v>
          </cell>
          <cell r="UY272">
            <v>0</v>
          </cell>
          <cell r="UZ272">
            <v>0</v>
          </cell>
          <cell r="VA272">
            <v>0</v>
          </cell>
          <cell r="VB272"/>
          <cell r="VC272"/>
          <cell r="VD272"/>
          <cell r="VE272"/>
          <cell r="VF272"/>
          <cell r="VG272"/>
          <cell r="VH272"/>
          <cell r="VI272">
            <v>0</v>
          </cell>
          <cell r="VJ272">
            <v>0</v>
          </cell>
          <cell r="VK272">
            <v>3</v>
          </cell>
          <cell r="VL272">
            <v>0</v>
          </cell>
          <cell r="VM272"/>
          <cell r="VN272">
            <v>0</v>
          </cell>
          <cell r="VO272">
            <v>0</v>
          </cell>
          <cell r="VP272"/>
          <cell r="VQ272">
            <v>0</v>
          </cell>
          <cell r="VR272">
            <v>0</v>
          </cell>
          <cell r="VS272">
            <v>0</v>
          </cell>
          <cell r="VT272">
            <v>0</v>
          </cell>
          <cell r="VU272">
            <v>0</v>
          </cell>
          <cell r="VV272">
            <v>0</v>
          </cell>
          <cell r="VW272">
            <v>0</v>
          </cell>
          <cell r="VX272"/>
          <cell r="VY272">
            <v>0</v>
          </cell>
          <cell r="VZ272">
            <v>0</v>
          </cell>
          <cell r="WA272"/>
          <cell r="WB272"/>
          <cell r="WC272">
            <v>0</v>
          </cell>
          <cell r="WD272">
            <v>0</v>
          </cell>
          <cell r="WE272">
            <v>0</v>
          </cell>
          <cell r="WF272"/>
          <cell r="WG272">
            <v>0</v>
          </cell>
          <cell r="WH272">
            <v>0</v>
          </cell>
          <cell r="WI272">
            <v>0</v>
          </cell>
          <cell r="WJ272"/>
          <cell r="WK272"/>
          <cell r="WL272">
            <v>0</v>
          </cell>
          <cell r="WM272">
            <v>0</v>
          </cell>
          <cell r="WN272">
            <v>0</v>
          </cell>
          <cell r="WO272">
            <v>0</v>
          </cell>
          <cell r="WP272"/>
          <cell r="WQ272"/>
          <cell r="WR272"/>
          <cell r="WS272">
            <v>0</v>
          </cell>
          <cell r="WT272">
            <v>0</v>
          </cell>
          <cell r="WU272">
            <v>0</v>
          </cell>
          <cell r="WV272">
            <v>0</v>
          </cell>
          <cell r="WW272">
            <v>0</v>
          </cell>
          <cell r="WX272">
            <v>0</v>
          </cell>
          <cell r="WY272">
            <v>0</v>
          </cell>
          <cell r="WZ272">
            <v>0</v>
          </cell>
          <cell r="XA272"/>
          <cell r="XB272">
            <v>0</v>
          </cell>
          <cell r="XC272"/>
          <cell r="XD272"/>
          <cell r="XE272"/>
          <cell r="XF272"/>
          <cell r="XG272"/>
          <cell r="XH272"/>
          <cell r="XI272">
            <v>0</v>
          </cell>
          <cell r="XJ272"/>
          <cell r="XK272">
            <v>0</v>
          </cell>
          <cell r="XL272">
            <v>0</v>
          </cell>
          <cell r="XM272"/>
          <cell r="XN272">
            <v>3</v>
          </cell>
          <cell r="XO272"/>
          <cell r="XP272">
            <v>3</v>
          </cell>
          <cell r="XQ272">
            <v>0</v>
          </cell>
          <cell r="XR272">
            <v>0</v>
          </cell>
          <cell r="XS272">
            <v>0</v>
          </cell>
          <cell r="XT272">
            <v>0</v>
          </cell>
          <cell r="XU272">
            <v>0</v>
          </cell>
          <cell r="XV27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t S" refreshedDate="44814.598853703705" createdVersion="7" refreshedVersion="7" minRefreshableVersion="3" recordCount="57" xr:uid="{0612DFF8-0E26-4E45-94C8-468BAC4E15AA}">
  <cacheSource type="worksheet">
    <worksheetSource ref="A1:C58" sheet="Sheet1"/>
  </cacheSource>
  <cacheFields count="3">
    <cacheField name="Industry" numFmtId="0">
      <sharedItems count="10">
        <s v="Communication Services"/>
        <s v="Consumer Discretionary"/>
        <s v="Consumer Staples"/>
        <s v="Energy"/>
        <s v="Financials"/>
        <s v="Health Care"/>
        <s v="Industrials"/>
        <s v="Information Technology"/>
        <s v="Materials"/>
        <s v="Real Estate"/>
      </sharedItems>
    </cacheField>
    <cacheField name="COMPANY NAME" numFmtId="0">
      <sharedItems count="57">
        <s v="SINGAPORE PRESS HOLDINGS LIMITED"/>
        <s v="The Place Holdings Limited"/>
        <s v="STARHUB LTD."/>
        <s v="SPACKMAN ENTERTAINMENT GROUP LIMITED"/>
        <s v="ABR HOLDINGS LIMITED"/>
        <s v="EUROSPORTS GLOBAL LIMITED"/>
        <s v="BONVESTS HOLDINGS LIMITED"/>
        <s v="ISETAN (SINGAPORE) LIMITED"/>
        <s v="POLARIS LTD."/>
        <s v="AMARA HOLDINGS LIMITED"/>
        <s v="AF GLOBAL LIMITED"/>
        <s v="OLAM INTERNATIONAL LIMITED"/>
        <s v="GOLDEN AGRI-RESOURCES LTD"/>
        <s v="FIRST RESOURCES LIMITED"/>
        <s v="INDOFOOD AGRI RESOURCES LTD."/>
        <s v="DELFI LIMITED"/>
        <s v="JAPFA LTD."/>
        <s v="Jb Foods Limited"/>
        <s v="EDITION LTD."/>
        <s v="COSMOSTEEL HOLDINGS LIMITED"/>
        <s v="BRITISH AND MALAYAN HOLDINGS LIMITED"/>
        <s v="GLOBAL INVESTMENTS LIMITED"/>
        <s v="DBS GROUP HOLDINGS LTD"/>
        <s v="THE TRENDLINES GROUP LTD."/>
        <s v="NET PACIFIC FINANCIAL HOLDINGS LIMITED"/>
        <s v="SINGAPORE MEDICAL GROUP LIMITED"/>
        <s v="PHARMESIS INTERNATIONAL LTD."/>
        <s v="ASIAMEDIC LIMITED"/>
        <s v="HAW PAR CORPORATION LIMITED"/>
        <s v="UG HEALTHCARE CORPORATION LIMITED"/>
        <s v="ALLIANCE HEALTHCARE GROUP LIMITED"/>
        <s v="SUNRISE SHARES HOLDINGS LTD."/>
        <s v="ECOWISE HOLDINGS LIMITED"/>
        <s v="SEMBCORP MARINE LTD"/>
        <s v="VICOM LTD"/>
        <s v="Beverly JCG Limited"/>
        <s v="GKE CORPORATION LIMITED"/>
        <s v="PENGUIN INTERNATIONAL LIMITED"/>
        <s v="CFM HOLDINGS LIMITED"/>
        <s v="EXCELPOINT TECHNOLOGY LTD."/>
        <s v="GRP LIMITED"/>
        <s v="VALUETRONICS HOLDINGS LIMITED"/>
        <s v="MICRO-MECHANICS (HOLDINGS) LTD."/>
        <s v="CDW HOLDING LIMITED"/>
        <s v="NEW TOYO INT HLDGS LTD"/>
        <s v="AP OIL INTERNATIONAL LIMITED"/>
        <s v="LHT HOLDINGS LIMITED"/>
        <s v="MATEX INTERNATIONAL LIMITED"/>
        <s v="SOUTHERN PACKAGING GROUP LTD"/>
        <s v="UNITED GLOBAL LIMITED"/>
        <s v="LHN LIMITED"/>
        <s v="FAR EAST ORCHARD LIMITED"/>
        <s v="HIAP HOE LIMITED"/>
        <s v="CAPITALAND LIMITED"/>
        <s v="PROPNEX LIMITED"/>
        <s v="3CNERGY LIMITED"/>
        <s v="YOMA STRATEGIC HOLDINGS LTD."/>
      </sharedItems>
    </cacheField>
    <cacheField name="Base - sum" numFmtId="0">
      <sharedItems containsSemiMixedTypes="0" containsString="0" containsNumber="1" containsInteger="1" minValue="24"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
  <r>
    <x v="0"/>
    <x v="0"/>
    <n v="60"/>
  </r>
  <r>
    <x v="0"/>
    <x v="1"/>
    <n v="43"/>
  </r>
  <r>
    <x v="0"/>
    <x v="2"/>
    <n v="56"/>
  </r>
  <r>
    <x v="0"/>
    <x v="3"/>
    <n v="38"/>
  </r>
  <r>
    <x v="1"/>
    <x v="4"/>
    <n v="39"/>
  </r>
  <r>
    <x v="1"/>
    <x v="5"/>
    <n v="32"/>
  </r>
  <r>
    <x v="1"/>
    <x v="6"/>
    <n v="38"/>
  </r>
  <r>
    <x v="1"/>
    <x v="7"/>
    <n v="34"/>
  </r>
  <r>
    <x v="1"/>
    <x v="8"/>
    <n v="44"/>
  </r>
  <r>
    <x v="1"/>
    <x v="9"/>
    <n v="34"/>
  </r>
  <r>
    <x v="1"/>
    <x v="10"/>
    <n v="32"/>
  </r>
  <r>
    <x v="2"/>
    <x v="11"/>
    <n v="76"/>
  </r>
  <r>
    <x v="2"/>
    <x v="12"/>
    <n v="72"/>
  </r>
  <r>
    <x v="2"/>
    <x v="13"/>
    <n v="50"/>
  </r>
  <r>
    <x v="2"/>
    <x v="14"/>
    <n v="49"/>
  </r>
  <r>
    <x v="2"/>
    <x v="15"/>
    <n v="48"/>
  </r>
  <r>
    <x v="2"/>
    <x v="16"/>
    <n v="50"/>
  </r>
  <r>
    <x v="2"/>
    <x v="17"/>
    <n v="36"/>
  </r>
  <r>
    <x v="2"/>
    <x v="18"/>
    <n v="26"/>
  </r>
  <r>
    <x v="3"/>
    <x v="19"/>
    <n v="46"/>
  </r>
  <r>
    <x v="4"/>
    <x v="20"/>
    <n v="35"/>
  </r>
  <r>
    <x v="4"/>
    <x v="21"/>
    <n v="50"/>
  </r>
  <r>
    <x v="4"/>
    <x v="22"/>
    <n v="70"/>
  </r>
  <r>
    <x v="4"/>
    <x v="23"/>
    <n v="48"/>
  </r>
  <r>
    <x v="4"/>
    <x v="24"/>
    <n v="43"/>
  </r>
  <r>
    <x v="5"/>
    <x v="25"/>
    <n v="35"/>
  </r>
  <r>
    <x v="5"/>
    <x v="26"/>
    <n v="31"/>
  </r>
  <r>
    <x v="5"/>
    <x v="27"/>
    <n v="27"/>
  </r>
  <r>
    <x v="5"/>
    <x v="28"/>
    <n v="46"/>
  </r>
  <r>
    <x v="5"/>
    <x v="29"/>
    <n v="39"/>
  </r>
  <r>
    <x v="5"/>
    <x v="30"/>
    <n v="31"/>
  </r>
  <r>
    <x v="6"/>
    <x v="31"/>
    <n v="31"/>
  </r>
  <r>
    <x v="6"/>
    <x v="32"/>
    <n v="34"/>
  </r>
  <r>
    <x v="6"/>
    <x v="33"/>
    <n v="48"/>
  </r>
  <r>
    <x v="6"/>
    <x v="34"/>
    <n v="58"/>
  </r>
  <r>
    <x v="6"/>
    <x v="35"/>
    <n v="41"/>
  </r>
  <r>
    <x v="6"/>
    <x v="36"/>
    <n v="34"/>
  </r>
  <r>
    <x v="6"/>
    <x v="37"/>
    <n v="36"/>
  </r>
  <r>
    <x v="6"/>
    <x v="38"/>
    <n v="37"/>
  </r>
  <r>
    <x v="7"/>
    <x v="39"/>
    <n v="41"/>
  </r>
  <r>
    <x v="7"/>
    <x v="40"/>
    <n v="93"/>
  </r>
  <r>
    <x v="7"/>
    <x v="41"/>
    <n v="37"/>
  </r>
  <r>
    <x v="7"/>
    <x v="42"/>
    <n v="41"/>
  </r>
  <r>
    <x v="7"/>
    <x v="43"/>
    <n v="41"/>
  </r>
  <r>
    <x v="8"/>
    <x v="44"/>
    <n v="44"/>
  </r>
  <r>
    <x v="8"/>
    <x v="45"/>
    <n v="42"/>
  </r>
  <r>
    <x v="8"/>
    <x v="46"/>
    <n v="44"/>
  </r>
  <r>
    <x v="8"/>
    <x v="47"/>
    <n v="33"/>
  </r>
  <r>
    <x v="8"/>
    <x v="48"/>
    <n v="35"/>
  </r>
  <r>
    <x v="8"/>
    <x v="49"/>
    <n v="36"/>
  </r>
  <r>
    <x v="9"/>
    <x v="50"/>
    <n v="89"/>
  </r>
  <r>
    <x v="9"/>
    <x v="51"/>
    <n v="39"/>
  </r>
  <r>
    <x v="9"/>
    <x v="52"/>
    <n v="33"/>
  </r>
  <r>
    <x v="9"/>
    <x v="53"/>
    <n v="60"/>
  </r>
  <r>
    <x v="9"/>
    <x v="54"/>
    <n v="36"/>
  </r>
  <r>
    <x v="9"/>
    <x v="55"/>
    <n v="24"/>
  </r>
  <r>
    <x v="9"/>
    <x v="56"/>
    <n v="5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C83CDD-E4F8-4167-A68F-B7CC7C5A36A8}"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18:H29" firstHeaderRow="1" firstDataRow="1" firstDataCol="1"/>
  <pivotFields count="3">
    <pivotField axis="axisRow" showAll="0">
      <items count="11">
        <item x="0"/>
        <item x="1"/>
        <item x="2"/>
        <item x="3"/>
        <item x="4"/>
        <item x="5"/>
        <item x="6"/>
        <item x="7"/>
        <item x="8"/>
        <item x="9"/>
        <item t="default"/>
      </items>
    </pivotField>
    <pivotField showAll="0">
      <items count="58">
        <item x="55"/>
        <item x="4"/>
        <item x="10"/>
        <item x="30"/>
        <item x="9"/>
        <item x="45"/>
        <item x="27"/>
        <item x="35"/>
        <item x="6"/>
        <item x="20"/>
        <item x="53"/>
        <item x="43"/>
        <item x="38"/>
        <item x="19"/>
        <item x="22"/>
        <item x="15"/>
        <item x="32"/>
        <item x="18"/>
        <item x="5"/>
        <item x="39"/>
        <item x="51"/>
        <item x="13"/>
        <item x="36"/>
        <item x="21"/>
        <item x="12"/>
        <item x="40"/>
        <item x="28"/>
        <item x="52"/>
        <item x="14"/>
        <item x="7"/>
        <item x="16"/>
        <item x="17"/>
        <item x="50"/>
        <item x="46"/>
        <item x="47"/>
        <item x="42"/>
        <item x="24"/>
        <item x="44"/>
        <item x="11"/>
        <item x="37"/>
        <item x="26"/>
        <item x="8"/>
        <item x="54"/>
        <item x="33"/>
        <item x="25"/>
        <item x="0"/>
        <item x="48"/>
        <item x="3"/>
        <item x="2"/>
        <item x="31"/>
        <item x="1"/>
        <item x="23"/>
        <item x="29"/>
        <item x="49"/>
        <item x="41"/>
        <item x="34"/>
        <item x="56"/>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tdDev of Base - sum" fld="2" subtotal="stdDev"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83325D-4433-4B46-A5B3-85B679DA34B0}"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15" firstHeaderRow="1" firstDataRow="1" firstDataCol="1"/>
  <pivotFields count="3">
    <pivotField axis="axisRow" showAll="0">
      <items count="11">
        <item x="0"/>
        <item x="1"/>
        <item x="2"/>
        <item x="3"/>
        <item x="4"/>
        <item x="5"/>
        <item x="6"/>
        <item x="7"/>
        <item x="8"/>
        <item x="9"/>
        <item t="default"/>
      </items>
    </pivotField>
    <pivotField showAll="0">
      <items count="58">
        <item x="55"/>
        <item x="4"/>
        <item x="10"/>
        <item x="30"/>
        <item x="9"/>
        <item x="45"/>
        <item x="27"/>
        <item x="35"/>
        <item x="6"/>
        <item x="20"/>
        <item x="53"/>
        <item x="43"/>
        <item x="38"/>
        <item x="19"/>
        <item x="22"/>
        <item x="15"/>
        <item x="32"/>
        <item x="18"/>
        <item x="5"/>
        <item x="39"/>
        <item x="51"/>
        <item x="13"/>
        <item x="36"/>
        <item x="21"/>
        <item x="12"/>
        <item x="40"/>
        <item x="28"/>
        <item x="52"/>
        <item x="14"/>
        <item x="7"/>
        <item x="16"/>
        <item x="17"/>
        <item x="50"/>
        <item x="46"/>
        <item x="47"/>
        <item x="42"/>
        <item x="24"/>
        <item x="44"/>
        <item x="11"/>
        <item x="37"/>
        <item x="26"/>
        <item x="8"/>
        <item x="54"/>
        <item x="33"/>
        <item x="25"/>
        <item x="0"/>
        <item x="48"/>
        <item x="3"/>
        <item x="2"/>
        <item x="31"/>
        <item x="1"/>
        <item x="23"/>
        <item x="29"/>
        <item x="49"/>
        <item x="41"/>
        <item x="34"/>
        <item x="56"/>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Average of Base - sum"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inks.sgx.com/FileOpen/CEWL_Notice_of_AGM.ashx?App=Announcement&amp;FileID=652786" TargetMode="External"/><Relationship Id="rId21" Type="http://schemas.openxmlformats.org/officeDocument/2006/relationships/hyperlink" Target="https://ughealthcarecorporation.listedcompany.com/news.html/id/809452" TargetMode="External"/><Relationship Id="rId42" Type="http://schemas.openxmlformats.org/officeDocument/2006/relationships/hyperlink" Target="https://links.sgx.com/FileOpen/AFGL_AGM%20Minutes_29%20April%202021%20.ashx?App=Announcement&amp;FileID=668336" TargetMode="External"/><Relationship Id="rId47" Type="http://schemas.openxmlformats.org/officeDocument/2006/relationships/hyperlink" Target="https://links.sgx.com/FileOpen/AML_Sustainability_Report_FY2020.ashx?App=Announcement&amp;FileID=667908" TargetMode="External"/><Relationship Id="rId63" Type="http://schemas.openxmlformats.org/officeDocument/2006/relationships/hyperlink" Target="https://investor.propnex.com/newsroom/20200714_192345_OYY_TQ1WYSLI391YBZIQ.1.pdf" TargetMode="External"/><Relationship Id="rId68" Type="http://schemas.openxmlformats.org/officeDocument/2006/relationships/hyperlink" Target="http://www.penguin.com.sg/wp-content/uploads/2019/03/Sustainability-Report-2020.pdf" TargetMode="External"/><Relationship Id="rId84" Type="http://schemas.openxmlformats.org/officeDocument/2006/relationships/hyperlink" Target="https://links.sgx.com/FileOpen/Bonvests%20SR%202020.ashx?App=Announcement&amp;FileID=666376" TargetMode="External"/><Relationship Id="rId89" Type="http://schemas.openxmlformats.org/officeDocument/2006/relationships/hyperlink" Target="https://links.sgx.com/FileOpen/NOTICE_OF_AGM_15APR20.ashx?App=Announcement&amp;FileID=606954" TargetMode="External"/><Relationship Id="rId112" Type="http://schemas.openxmlformats.org/officeDocument/2006/relationships/comments" Target="../comments1.xml"/><Relationship Id="rId16" Type="http://schemas.openxmlformats.org/officeDocument/2006/relationships/hyperlink" Target="https://links.sgx.com/FileOpen/PRA%20Sustainability%20Report%202020.ashx?App=Announcement&amp;FileID=637310" TargetMode="External"/><Relationship Id="rId107" Type="http://schemas.openxmlformats.org/officeDocument/2006/relationships/hyperlink" Target="https://links.sgx.com/FileOpen/2020%20AGM%20Minutes.ashx?App=Announcement&amp;FileID=637746" TargetMode="External"/><Relationship Id="rId11" Type="http://schemas.openxmlformats.org/officeDocument/2006/relationships/hyperlink" Target="https://links.sgx.com/FileOpen/AHG-Annual%20Report%202020.ashx?App=Announcement&amp;FileID=635052" TargetMode="External"/><Relationship Id="rId32" Type="http://schemas.openxmlformats.org/officeDocument/2006/relationships/hyperlink" Target="https://links.sgx.com/FileOpen/Sinarmas%20Land%20AR%202020-Final.ashx?App=Announcement&amp;FileID=656175" TargetMode="External"/><Relationship Id="rId37" Type="http://schemas.openxmlformats.org/officeDocument/2006/relationships/hyperlink" Target="https://links.sgx.com/FileOpen/Amara_AR2020.ashx?App=Announcement&amp;FileID=657716" TargetMode="External"/><Relationship Id="rId53" Type="http://schemas.openxmlformats.org/officeDocument/2006/relationships/hyperlink" Target="https://hub.optiwise.io/en/documents/19678/ar2020.pdf" TargetMode="External"/><Relationship Id="rId58" Type="http://schemas.openxmlformats.org/officeDocument/2006/relationships/hyperlink" Target="https://wearepolaris.sg/wp-content/uploads/2020/06/Polaris_Minutes-of-AGM-FY2019.pdf" TargetMode="External"/><Relationship Id="rId74" Type="http://schemas.openxmlformats.org/officeDocument/2006/relationships/hyperlink" Target="https://links.sgx.com/FileOpen/2.%20Pharmesis_Minutes%2016th%20AGM_2020%2006%2026_draft.ashx?App=Announcement&amp;FileID=621032" TargetMode="External"/><Relationship Id="rId79" Type="http://schemas.openxmlformats.org/officeDocument/2006/relationships/hyperlink" Target="https://links.sgx.com/FileOpen/SCM%20Annual%20Report.ashx?App=Announcement&amp;FileID=653925" TargetMode="External"/><Relationship Id="rId102" Type="http://schemas.openxmlformats.org/officeDocument/2006/relationships/hyperlink" Target="https://www.ocbc.com/iwov-resources/sg/ocbc/gbc/pdf/investors/annual-reports/2020/2020%20annual%20report%20-%20english.pdf" TargetMode="External"/><Relationship Id="rId5" Type="http://schemas.openxmlformats.org/officeDocument/2006/relationships/hyperlink" Target="https://links.sgx.com/FileOpen/Astaka%20Notice%20of%20AGM.ashx?App=Announcement&amp;FileID=634641" TargetMode="External"/><Relationship Id="rId90" Type="http://schemas.openxmlformats.org/officeDocument/2006/relationships/hyperlink" Target="https://links.sgx.com/FileOpen/Serial_System_Ltd_AGM_Minutes_and_app1.ashx?App=Announcement&amp;FileID=611795" TargetMode="External"/><Relationship Id="rId95" Type="http://schemas.openxmlformats.org/officeDocument/2006/relationships/hyperlink" Target="https://www.singtel.com/content/dam/singtel/investorRelations/annualReports/2020/agm-2020-minutes-signed.pdf" TargetMode="External"/><Relationship Id="rId22" Type="http://schemas.openxmlformats.org/officeDocument/2006/relationships/hyperlink" Target="https://www.delmontepacific.com/hubfs/pdf/Del%20Monte%20Pacific%20Ltd%20FY2020%20Annual%20Report_FINAL.pdf" TargetMode="External"/><Relationship Id="rId27" Type="http://schemas.openxmlformats.org/officeDocument/2006/relationships/hyperlink" Target="https://links.sgx.com/FileOpen/CCL-Minutes%20of%20AGM%20on%2027%20Apr%202021_ENG.ashx?App=Announcement&amp;FileID=665338" TargetMode="External"/><Relationship Id="rId43" Type="http://schemas.openxmlformats.org/officeDocument/2006/relationships/hyperlink" Target="https://links.sgx.com/FileOpen/Annual_Report_2020.ashx?App=Announcement&amp;FileID=655968" TargetMode="External"/><Relationship Id="rId48" Type="http://schemas.openxmlformats.org/officeDocument/2006/relationships/hyperlink" Target="https://www.bakertech.com.sg/pdf/BTL_Min_AGM_28Apr21.pdf" TargetMode="External"/><Relationship Id="rId64" Type="http://schemas.openxmlformats.org/officeDocument/2006/relationships/hyperlink" Target="https://links.sgx.com/FileOpen/RPH_Ann_Notice_of_Adjourned_AGM.ashx?App=Announcement&amp;FileID=607332" TargetMode="External"/><Relationship Id="rId69" Type="http://schemas.openxmlformats.org/officeDocument/2006/relationships/hyperlink" Target="https://links.sgx.com/FileOpen/Polaris%20AR%20FY2020%20-%20Draft%2016.ashx?App=Announcement&amp;FileID=670129" TargetMode="External"/><Relationship Id="rId80" Type="http://schemas.openxmlformats.org/officeDocument/2006/relationships/hyperlink" Target="https://links.sgx.com/FileOpen/AEM%20Annual%20Report%202020.ashx?App=Announcement&amp;FileID=660759" TargetMode="External"/><Relationship Id="rId85" Type="http://schemas.openxmlformats.org/officeDocument/2006/relationships/hyperlink" Target="https://links.sgx.com/FileOpen/AEM_AGM%20Minutes%20FY2020.ashx?App=Announcement&amp;FileID=665472" TargetMode="External"/><Relationship Id="rId12" Type="http://schemas.openxmlformats.org/officeDocument/2006/relationships/hyperlink" Target="https://www.civmec.com.au/investors-media/financial-results-annual-reports/annual-report-2020/viewdocument/221" TargetMode="External"/><Relationship Id="rId17" Type="http://schemas.openxmlformats.org/officeDocument/2006/relationships/hyperlink" Target="https://links.sgx.com/FileOpen/AGM%20Minutes%2030%20Oct%202020.ashx?App=Announcement&amp;FileID=640412" TargetMode="External"/><Relationship Id="rId33" Type="http://schemas.openxmlformats.org/officeDocument/2006/relationships/hyperlink" Target="https://links.sgx.com/FileOpen/3Cnergy_Annual_Report_2020.ashx?App=Announcement&amp;FileID=657951" TargetMode="External"/><Relationship Id="rId38" Type="http://schemas.openxmlformats.org/officeDocument/2006/relationships/hyperlink" Target="https://links.sgx.com/FileOpen/AP%20Oil%20International%20Limited%20Annual%20Report%202020.ashx?App=Announcement&amp;FileID=657706" TargetMode="External"/><Relationship Id="rId59" Type="http://schemas.openxmlformats.org/officeDocument/2006/relationships/hyperlink" Target="https://links.sgx.com/FileOpen/PNL%20-%20Annual%20Report%20FY2020%20-%20Final.ashx?App=Announcement&amp;FileID=655870" TargetMode="External"/><Relationship Id="rId103" Type="http://schemas.openxmlformats.org/officeDocument/2006/relationships/hyperlink" Target="https://links.sgx.com/FileOpen/AGM%20Mins_20200618.ashx?App=Announcement&amp;FileID=623988" TargetMode="External"/><Relationship Id="rId108" Type="http://schemas.openxmlformats.org/officeDocument/2006/relationships/hyperlink" Target="https://links.sgx.com/FileOpen/CL_AGM_Minutes.ashx?App=Announcement&amp;FileID=666915" TargetMode="External"/><Relationship Id="rId54" Type="http://schemas.openxmlformats.org/officeDocument/2006/relationships/hyperlink" Target="https://links.sgx.com/FileOpen/PIL-Annual%20Report%202020.ashx?App=Announcement&amp;FileID=660639" TargetMode="External"/><Relationship Id="rId70" Type="http://schemas.openxmlformats.org/officeDocument/2006/relationships/hyperlink" Target="https://investor.propnex.com/newsroom/20210528_173152_OYY_JMDFQDGH5KQN4GKX.1.pdf" TargetMode="External"/><Relationship Id="rId75" Type="http://schemas.openxmlformats.org/officeDocument/2006/relationships/hyperlink" Target="https://links.sgx.com/FileOpen/SAR20100018_Pharmesis_Internationall_Limited_ARarchive.ashx?App=Announcement&amp;FileID=659116" TargetMode="External"/><Relationship Id="rId91" Type="http://schemas.openxmlformats.org/officeDocument/2006/relationships/hyperlink" Target="https://www.sif.com.sg/wp-content/uploads/2021/03/ar20.pdf" TargetMode="External"/><Relationship Id="rId96" Type="http://schemas.openxmlformats.org/officeDocument/2006/relationships/hyperlink" Target="https://links.sgx.com/FileOpen/CDL_AR2020.ashx?App=Announcement&amp;FileID=660992" TargetMode="External"/><Relationship Id="rId1" Type="http://schemas.openxmlformats.org/officeDocument/2006/relationships/hyperlink" Target="https://links.sgx.com/FileOpen/BMH%20-%20201007_Notice%20of%20AGM%20FY2020_Final.ashx?App=Announcement&amp;FileID=634353" TargetMode="External"/><Relationship Id="rId6" Type="http://schemas.openxmlformats.org/officeDocument/2006/relationships/hyperlink" Target="https://astaka.com.my/minutes-of-annual-general-meeting/" TargetMode="External"/><Relationship Id="rId15" Type="http://schemas.openxmlformats.org/officeDocument/2006/relationships/hyperlink" Target="https://links.sgx.com/FileOpen/Annual%20Report%202020.ashx?App=Announcement&amp;FileID=635354" TargetMode="External"/><Relationship Id="rId23" Type="http://schemas.openxmlformats.org/officeDocument/2006/relationships/hyperlink" Target="https://www.singpost.com/sites/default/files/publications_file/2020/06/SingPost%20FY2019-20%20Annual%20Report.pdf" TargetMode="External"/><Relationship Id="rId28" Type="http://schemas.openxmlformats.org/officeDocument/2006/relationships/hyperlink" Target="https://links.sgx.com/FileOpen/CAO_Minutes_of_27th_Annual_General_Meeting_held_on_28_April_2021.ashx?App=Announcement&amp;FileID=664994" TargetMode="External"/><Relationship Id="rId36" Type="http://schemas.openxmlformats.org/officeDocument/2006/relationships/hyperlink" Target="https://links.sgx.com/FileOpen/AF%20Global%20Limited%20Annual%20Report%202020.ashx?App=Announcement&amp;FileID=660618" TargetMode="External"/><Relationship Id="rId49" Type="http://schemas.openxmlformats.org/officeDocument/2006/relationships/hyperlink" Target="https://investor.banyantree.com/PDF/Newsroom/2021/BTH-Minutes-AGM-2021.pdf" TargetMode="External"/><Relationship Id="rId57" Type="http://schemas.openxmlformats.org/officeDocument/2006/relationships/hyperlink" Target="https://links.sgx.com/FileOpen/Polaris_Revised%20Notice%20of%20AGM.ashx?App=Announcement&amp;FileID=610405" TargetMode="External"/><Relationship Id="rId106" Type="http://schemas.openxmlformats.org/officeDocument/2006/relationships/hyperlink" Target="https://www.guocoland.com.sg/Documents/AnnualRpt/AnnRep2020.pdf" TargetMode="External"/><Relationship Id="rId10" Type="http://schemas.openxmlformats.org/officeDocument/2006/relationships/hyperlink" Target="https://links.sgx.com/FileOpen/A-Smart%20-%20SR.ashx?App=Announcement&amp;FileID=644090" TargetMode="External"/><Relationship Id="rId31" Type="http://schemas.openxmlformats.org/officeDocument/2006/relationships/hyperlink" Target="https://www.hlf.com.sg/downloads/annual_report/ar2020.pdf" TargetMode="External"/><Relationship Id="rId44" Type="http://schemas.openxmlformats.org/officeDocument/2006/relationships/hyperlink" Target="https://links.sgx.com/FileOpen/BTL_AR_FY20.ashx?App=Announcement&amp;FileID=655875" TargetMode="External"/><Relationship Id="rId52" Type="http://schemas.openxmlformats.org/officeDocument/2006/relationships/hyperlink" Target="https://links.sgx.com/FileOpen/1.%20IFAR%20-%20Notice%20of%20AGM%20with%20Supplemental%20info%2028Apr2021.ashx?App=Announcement&amp;FileID=657459" TargetMode="External"/><Relationship Id="rId60" Type="http://schemas.openxmlformats.org/officeDocument/2006/relationships/hyperlink" Target="https://links.sgx.com/FileOpen/REX_Annual%20Report%202020.ashx?App=Announcement&amp;FileID=653175" TargetMode="External"/><Relationship Id="rId65" Type="http://schemas.openxmlformats.org/officeDocument/2006/relationships/hyperlink" Target="https://links.sgx.com/FileOpen/RPH_AGM_Mins_4May20_Final.ashx?App=Announcement&amp;FileID=614399" TargetMode="External"/><Relationship Id="rId73" Type="http://schemas.openxmlformats.org/officeDocument/2006/relationships/hyperlink" Target="https://links.sgx.com/FileOpen/1.%20Notice%20of%20AGM_2020%2006%2011.ashx?App=Announcement&amp;FileID=617491" TargetMode="External"/><Relationship Id="rId78" Type="http://schemas.openxmlformats.org/officeDocument/2006/relationships/hyperlink" Target="https://links.sgx.com/FileOpen/Sembcorp_2020%20Annual%20Report.ashx?App=Announcement&amp;FileID=653938" TargetMode="External"/><Relationship Id="rId81" Type="http://schemas.openxmlformats.org/officeDocument/2006/relationships/hyperlink" Target="https://links.sgx.com/FileOpen/AEM%20AGM%20Notice.ashx?App=Announcement&amp;FileID=663671" TargetMode="External"/><Relationship Id="rId86" Type="http://schemas.openxmlformats.org/officeDocument/2006/relationships/hyperlink" Target="https://3ljx2m1ndho3557gp169nffb-wpengine.netdna-ssl.com/wp-content/uploads/uol-reports/files/Annual_Report_2020.pdf" TargetMode="External"/><Relationship Id="rId94" Type="http://schemas.openxmlformats.org/officeDocument/2006/relationships/hyperlink" Target="https://www.singtel.com/content/dam/singtel/about-us/sustainability/reports/singtel-sustainability-report-2020.pdf" TargetMode="External"/><Relationship Id="rId99" Type="http://schemas.openxmlformats.org/officeDocument/2006/relationships/hyperlink" Target="https://links.sgx.com/FileOpen/NetPacific-AGMNotice.ashx?App=Announcement&amp;FileID=615200" TargetMode="External"/><Relationship Id="rId101" Type="http://schemas.openxmlformats.org/officeDocument/2006/relationships/hyperlink" Target="https://www.stengg.com/en/investor-relations/annual-reports/ar2020/" TargetMode="External"/><Relationship Id="rId4" Type="http://schemas.openxmlformats.org/officeDocument/2006/relationships/hyperlink" Target="https://links.sgx.com/FileOpen/Astaka%20Annual%20Report%202020_For%20SGX.ashx?App=Announcement&amp;FileID=634643" TargetMode="External"/><Relationship Id="rId9" Type="http://schemas.openxmlformats.org/officeDocument/2006/relationships/hyperlink" Target="https://links.sgx.com/FileOpen/AHG_AGM%20Minutes%2028%20Oct%202020.ashx?App=Announcement&amp;FileID=640496" TargetMode="External"/><Relationship Id="rId13" Type="http://schemas.openxmlformats.org/officeDocument/2006/relationships/hyperlink" Target="https://ir.listedcompany.com/tracker.pl?type=5&amp;id=139690&amp;m=9f44c2fe9be4650b13565fcc41266b25f269bcf98540efc904b0f626c44e2a5b&amp;redirect=http%3A%2F%2Fcwxglobal.listedcompany.com%2Fmisc%2Far2020.pdf" TargetMode="External"/><Relationship Id="rId18" Type="http://schemas.openxmlformats.org/officeDocument/2006/relationships/hyperlink" Target="http://www.silverlakeaxis.com/img/pdf/SLAxis_AR2020.pdf" TargetMode="External"/><Relationship Id="rId39" Type="http://schemas.openxmlformats.org/officeDocument/2006/relationships/hyperlink" Target="https://links.sgx.com/FileOpen/3Cnergy_20210427_2021_AGM_Minutes.ashx?App=Announcement&amp;FileID=667155" TargetMode="External"/><Relationship Id="rId109" Type="http://schemas.openxmlformats.org/officeDocument/2006/relationships/hyperlink" Target="https://links.sgx.com/1.0.0/corporate-announcements/548TRZBYV2AN80NF/3774f9a6092a09f3ab0083c2b117c9ab45445c8f38647835c13fc7af4b38c1db" TargetMode="External"/><Relationship Id="rId34" Type="http://schemas.openxmlformats.org/officeDocument/2006/relationships/hyperlink" Target="https://links.sgx.com/FileOpen/ABR%20-%20210413_Annual%20Report%202020.ashx?App=Announcement&amp;FileID=659254" TargetMode="External"/><Relationship Id="rId50" Type="http://schemas.openxmlformats.org/officeDocument/2006/relationships/hyperlink" Target="https://links.sgx.com/FileOpen/BTH2020%20Sustainability%20Report.ashx?App=Announcement&amp;FileID=659232" TargetMode="External"/><Relationship Id="rId55" Type="http://schemas.openxmlformats.org/officeDocument/2006/relationships/hyperlink" Target="https://links.sgx.com/FileOpen/PIL-Notice%20of%20AGM_Final.ashx?App=Announcement&amp;FileID=610017" TargetMode="External"/><Relationship Id="rId76" Type="http://schemas.openxmlformats.org/officeDocument/2006/relationships/hyperlink" Target="https://links.sgx.com/FileOpen/Pharmesis%20Sustainability%20ReportFY2020_Final.ashx?App=Announcement&amp;FileID=669475" TargetMode="External"/><Relationship Id="rId97" Type="http://schemas.openxmlformats.org/officeDocument/2006/relationships/hyperlink" Target="https://links.sgx.com/FileOpen/CDL%20ISR%202020.ashx?App=Announcement&amp;FileID=605953" TargetMode="External"/><Relationship Id="rId104" Type="http://schemas.openxmlformats.org/officeDocument/2006/relationships/hyperlink" Target="https://links.sgx.com/FileOpen/HLA%20-%20Notice%20of%20AGM_Final.ashx?App=Announcement&amp;FileID=612483" TargetMode="External"/><Relationship Id="rId7" Type="http://schemas.openxmlformats.org/officeDocument/2006/relationships/hyperlink" Target="https://links.sgx.com/FileOpen/CFM%20Minutes%20of%20AGM%202020%20-%2028.10.2020.ashx?App=Announcement&amp;FileID=638518" TargetMode="External"/><Relationship Id="rId71" Type="http://schemas.openxmlformats.org/officeDocument/2006/relationships/hyperlink" Target="https://links.sgx.com/FileOpen/UOB%20Annual%20Report%202020.ashx?App=Announcement&amp;FileID=654093" TargetMode="External"/><Relationship Id="rId92" Type="http://schemas.openxmlformats.org/officeDocument/2006/relationships/hyperlink" Target="https://links.sgx.com/FileOpen/SIF%20-%20Minutes%20of%20AGM%20-%2026%20April%202021.ashx?App=Announcement&amp;FileID=667510" TargetMode="External"/><Relationship Id="rId2" Type="http://schemas.openxmlformats.org/officeDocument/2006/relationships/hyperlink" Target="https://links.sgx.com/FileOpen/BMH%20-%20201116_Minutes%20of%20AGM%20FY2020_Final.ashx?App=Announcement&amp;FileID=639420" TargetMode="External"/><Relationship Id="rId29" Type="http://schemas.openxmlformats.org/officeDocument/2006/relationships/hyperlink" Target="https://links.sgx.com/FileOpen/CEWL_-_Minutes_of_the_FY2020_Annual_General_Meeting_Final.ashx?App=Announcement&amp;FileID=667637" TargetMode="External"/><Relationship Id="rId24" Type="http://schemas.openxmlformats.org/officeDocument/2006/relationships/hyperlink" Target="https://www.singpost.com/sites/default/files/b2c_financial_news_files/2020/08/ann20200821.pdf" TargetMode="External"/><Relationship Id="rId40" Type="http://schemas.openxmlformats.org/officeDocument/2006/relationships/hyperlink" Target="https://links.sgx.com/FileOpen/ABR%20-%20210428_Minutes%20of%20AGM%20FY2020%20Final.ashx?App=Announcement&amp;FileID=666654" TargetMode="External"/><Relationship Id="rId45" Type="http://schemas.openxmlformats.org/officeDocument/2006/relationships/hyperlink" Target="https://links.sgx.com/FileOpen/BTH2020%20Annual%20Report.ashx?App=Announcement&amp;FileID=659230" TargetMode="External"/><Relationship Id="rId66" Type="http://schemas.openxmlformats.org/officeDocument/2006/relationships/hyperlink" Target="https://links.sgx.com/FileOpen/20200429_RIH_NoticeOfAGM_Final.ashx?App=Announcement&amp;FileID=608537" TargetMode="External"/><Relationship Id="rId87" Type="http://schemas.openxmlformats.org/officeDocument/2006/relationships/hyperlink" Target="https://links.sgx.com/FileOpen/SSGL%20Sustainability%20Report_2020.ashx?App=Announcement&amp;FileID=667541" TargetMode="External"/><Relationship Id="rId110" Type="http://schemas.openxmlformats.org/officeDocument/2006/relationships/hyperlink" Target="https://links.sgx.com/FileOpen/041_20210326_GILAnnualReport2020.ashx?App=Announcement&amp;FileID=653391" TargetMode="External"/><Relationship Id="rId61" Type="http://schemas.openxmlformats.org/officeDocument/2006/relationships/hyperlink" Target="https://links.sgx.com/FileOpen/RPH_Ann_Annual%20Report%202020.ashx?App=Announcement&amp;FileID=653736" TargetMode="External"/><Relationship Id="rId82" Type="http://schemas.openxmlformats.org/officeDocument/2006/relationships/hyperlink" Target="https://links.sgx.com/FileOpen/Bonvests%20AR%202020.ashx?App=Announcement&amp;FileID=657764" TargetMode="External"/><Relationship Id="rId19" Type="http://schemas.openxmlformats.org/officeDocument/2006/relationships/hyperlink" Target="http://www.silverlakeaxis.com/img/pdf/SAL-20201027-Minutes%20of%20AGM.pdf" TargetMode="External"/><Relationship Id="rId14" Type="http://schemas.openxmlformats.org/officeDocument/2006/relationships/hyperlink" Target="https://ir.listedcompany.com/tracker.pl?type=5&amp;id=137713&amp;m=35f7925ab2d160c93d4c1e5efcfe4e7f10da503181160ff7f1de5a2b547d0694&amp;redirect=http%3A%2F%2Fgrandbanks.listedcompany.com%2Fnewsroom%2F20201012_071218_G50_7PSVN05DQYJD6B1H.1.pdf" TargetMode="External"/><Relationship Id="rId30" Type="http://schemas.openxmlformats.org/officeDocument/2006/relationships/hyperlink" Target="https://links.sgx.com/FileOpen/Minutes%20of%20AGM_23April2021.ashx?App=Announcement&amp;FileID=666394" TargetMode="External"/><Relationship Id="rId35" Type="http://schemas.openxmlformats.org/officeDocument/2006/relationships/hyperlink" Target="https://links.sgx.com/FileOpen/AGL%20-%20Annual%20Report%202020.ashx?App=Announcement&amp;FileID=660287" TargetMode="External"/><Relationship Id="rId56" Type="http://schemas.openxmlformats.org/officeDocument/2006/relationships/hyperlink" Target="http://www.penguin.com.sg/wp-content/uploads/2011/07/PIL-Minutes-of-AGM-2020_Final.pdf" TargetMode="External"/><Relationship Id="rId77" Type="http://schemas.openxmlformats.org/officeDocument/2006/relationships/hyperlink" Target="https://www.dbs.com/annualreports/2020/files/media/dbs-annual-report-2020.pdf" TargetMode="External"/><Relationship Id="rId100" Type="http://schemas.openxmlformats.org/officeDocument/2006/relationships/hyperlink" Target="https://links.sgx.com/FileOpen/NetPacific-Ann-AGMMinutes.ashx?App=Announcement&amp;FileID=622862" TargetMode="External"/><Relationship Id="rId105" Type="http://schemas.openxmlformats.org/officeDocument/2006/relationships/hyperlink" Target="https://links.sgx.com/FileOpen/HLA%20-%20AR%202020.ashx?App=Announcement&amp;FileID=653748" TargetMode="External"/><Relationship Id="rId8" Type="http://schemas.openxmlformats.org/officeDocument/2006/relationships/hyperlink" Target="https://links.sgx.com/FileOpen/ASL%20Marine%20_Minutes%20of%20AGM.ashx?App=Announcement&amp;FileID=642171" TargetMode="External"/><Relationship Id="rId51" Type="http://schemas.openxmlformats.org/officeDocument/2006/relationships/hyperlink" Target="http://investor.indofoodagri.com/misc/ar2020/34/index.html" TargetMode="External"/><Relationship Id="rId72" Type="http://schemas.openxmlformats.org/officeDocument/2006/relationships/hyperlink" Target="https://links.sgx.com/FileOpen/UOB-Sustainability%20Report%202020r.ashx?App=Announcement&amp;FileID=657908" TargetMode="External"/><Relationship Id="rId93" Type="http://schemas.openxmlformats.org/officeDocument/2006/relationships/hyperlink" Target="https://www.singtel.com/content/dam/singtel/investorRelations/annualReports/2020/singtel-annual-report-2020.pdf" TargetMode="External"/><Relationship Id="rId98" Type="http://schemas.openxmlformats.org/officeDocument/2006/relationships/hyperlink" Target="https://links.sgx.com/FileOpen/NetPacific-AR2020.ashx?App=Announcement&amp;FileID=656416" TargetMode="External"/><Relationship Id="rId3" Type="http://schemas.openxmlformats.org/officeDocument/2006/relationships/hyperlink" Target="https://links.sgx.com/FileOpen/BMH%20-%20201007_%20Annual%20Report%202020_Final.ashx?App=Announcement&amp;FileID=634355" TargetMode="External"/><Relationship Id="rId25" Type="http://schemas.openxmlformats.org/officeDocument/2006/relationships/hyperlink" Target="https://www.sats.com.sg/docs/default-source/financial-reports/annual-report/2019-2020/sats-annual-report-2019-20ae35f1c4059e4b438ad8a58929bac1b4.pdf?sfvrsn=e73b4e0c_0" TargetMode="External"/><Relationship Id="rId46" Type="http://schemas.openxmlformats.org/officeDocument/2006/relationships/hyperlink" Target="https://links.sgx.com/FileOpen/AML_AGM_Minutes_20210429.ashx?App=Announcement&amp;FileID=666371" TargetMode="External"/><Relationship Id="rId67" Type="http://schemas.openxmlformats.org/officeDocument/2006/relationships/hyperlink" Target="https://links.sgx.com/FileOpen/RIH_2020AGMminutes_Final.ashx?App=Announcement&amp;FileID=616924" TargetMode="External"/><Relationship Id="rId20" Type="http://schemas.openxmlformats.org/officeDocument/2006/relationships/hyperlink" Target="https://ughealthcarecorporation.listedcompany.com/newsroom/20201008_214034_8K7_8KBA3YZ2GKXT9GUU.1.pdf" TargetMode="External"/><Relationship Id="rId41" Type="http://schemas.openxmlformats.org/officeDocument/2006/relationships/hyperlink" Target="https://links.sgx.com/FileOpen/AFGL_Sustainability_Report%202020.ashx?App=Announcement&amp;FileID=669631" TargetMode="External"/><Relationship Id="rId62" Type="http://schemas.openxmlformats.org/officeDocument/2006/relationships/hyperlink" Target="https://links.sgx.com/FileOpen/Propnex_Notice%20of%20AGM.ashx?App=Announcement&amp;FileID=615562" TargetMode="External"/><Relationship Id="rId83" Type="http://schemas.openxmlformats.org/officeDocument/2006/relationships/hyperlink" Target="https://links.sgx.com/FileOpen/BV%20AGM%20Minutes%20290421.ashx?App=Announcement&amp;FileID=665441" TargetMode="External"/><Relationship Id="rId88" Type="http://schemas.openxmlformats.org/officeDocument/2006/relationships/hyperlink" Target="https://links.sgx.com/FileOpen/Serial_System_AR_Final.ashx?App=Announcement&amp;FileID=660524" TargetMode="External"/><Relationship Id="rId11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0FDEB-F4B5-4AFF-8EDB-78B92E0E40CC}">
  <dimension ref="A1:ED272"/>
  <sheetViews>
    <sheetView zoomScaleNormal="100" workbookViewId="0">
      <pane xSplit="4" ySplit="10" topLeftCell="DQ20" activePane="bottomRight" state="frozen"/>
      <selection pane="topRight" activeCell="E1" sqref="E1"/>
      <selection pane="bottomLeft" activeCell="A11" sqref="A11"/>
      <selection pane="bottomRight" activeCell="O101" sqref="O101"/>
    </sheetView>
  </sheetViews>
  <sheetFormatPr defaultColWidth="8.88671875" defaultRowHeight="14.4" x14ac:dyDescent="0.3"/>
  <cols>
    <col min="1" max="1" width="9.77734375" style="22" bestFit="1" customWidth="1"/>
    <col min="2" max="2" width="59.44140625" style="22" customWidth="1"/>
    <col min="3" max="3" width="16.44140625" style="22" customWidth="1"/>
    <col min="4" max="4" width="20.77734375" style="22" customWidth="1"/>
    <col min="5" max="113" width="10.109375" style="22" bestFit="1" customWidth="1"/>
    <col min="114" max="134" width="10.109375" style="22" customWidth="1"/>
    <col min="135" max="16384" width="8.88671875" style="22"/>
  </cols>
  <sheetData>
    <row r="1" spans="1:134" x14ac:dyDescent="0.3">
      <c r="A1" s="259" t="s">
        <v>350</v>
      </c>
      <c r="B1" s="260"/>
      <c r="C1" s="261"/>
      <c r="D1" s="19" t="s">
        <v>0</v>
      </c>
      <c r="E1" s="20">
        <v>1</v>
      </c>
      <c r="F1" s="20">
        <v>4</v>
      </c>
      <c r="G1" s="20">
        <v>7</v>
      </c>
      <c r="H1" s="20">
        <v>39</v>
      </c>
      <c r="I1" s="20">
        <v>8</v>
      </c>
      <c r="J1" s="20">
        <v>10</v>
      </c>
      <c r="K1" s="20">
        <v>18</v>
      </c>
      <c r="L1" s="20">
        <v>30</v>
      </c>
      <c r="M1" s="20">
        <v>24</v>
      </c>
      <c r="N1" s="20">
        <v>15</v>
      </c>
      <c r="O1" s="20">
        <v>10</v>
      </c>
      <c r="P1" s="20">
        <v>46</v>
      </c>
      <c r="Q1" s="20">
        <v>33</v>
      </c>
      <c r="R1" s="20">
        <v>8</v>
      </c>
      <c r="S1" s="20">
        <v>48</v>
      </c>
      <c r="T1" s="20">
        <v>7</v>
      </c>
      <c r="U1" s="20">
        <v>53</v>
      </c>
      <c r="V1" s="20">
        <v>54</v>
      </c>
      <c r="W1" s="20">
        <v>23</v>
      </c>
      <c r="X1" s="20">
        <v>24</v>
      </c>
      <c r="Y1" s="20">
        <v>148</v>
      </c>
      <c r="Z1" s="20">
        <v>61</v>
      </c>
      <c r="AA1" s="20">
        <v>62</v>
      </c>
      <c r="AB1" s="20">
        <v>29</v>
      </c>
      <c r="AC1" s="20">
        <v>114</v>
      </c>
      <c r="AD1" s="20">
        <v>16</v>
      </c>
      <c r="AE1" s="20">
        <v>37</v>
      </c>
      <c r="AF1" s="20">
        <v>63</v>
      </c>
      <c r="AG1" s="20">
        <v>41</v>
      </c>
      <c r="AH1" s="20">
        <v>44</v>
      </c>
      <c r="AI1" s="20">
        <v>100</v>
      </c>
      <c r="AJ1" s="20">
        <v>108</v>
      </c>
      <c r="AK1" s="20">
        <v>109</v>
      </c>
      <c r="AL1" s="20">
        <v>53</v>
      </c>
      <c r="AM1" s="20">
        <v>18</v>
      </c>
      <c r="AN1" s="20">
        <v>120</v>
      </c>
      <c r="AO1" s="20">
        <v>26</v>
      </c>
      <c r="AP1" s="20">
        <v>83</v>
      </c>
      <c r="AQ1" s="20">
        <v>168</v>
      </c>
      <c r="AR1" s="20">
        <v>74</v>
      </c>
      <c r="AS1" s="20">
        <v>27</v>
      </c>
      <c r="AT1" s="20">
        <v>142</v>
      </c>
      <c r="AU1" s="20">
        <v>156</v>
      </c>
      <c r="AV1" s="20">
        <v>157</v>
      </c>
      <c r="AW1" s="20">
        <v>159</v>
      </c>
      <c r="AX1" s="20">
        <v>161</v>
      </c>
      <c r="AY1" s="20">
        <v>176</v>
      </c>
      <c r="AZ1" s="20">
        <v>183</v>
      </c>
      <c r="BA1" s="20">
        <v>28</v>
      </c>
      <c r="BB1" s="20">
        <v>33</v>
      </c>
      <c r="BC1" s="20">
        <v>191</v>
      </c>
      <c r="BD1" s="20">
        <v>193</v>
      </c>
      <c r="BE1" s="20">
        <v>14</v>
      </c>
      <c r="BF1" s="20">
        <v>15</v>
      </c>
      <c r="BG1" s="20">
        <v>203</v>
      </c>
      <c r="BH1" s="20">
        <v>107</v>
      </c>
      <c r="BI1" s="20">
        <v>214</v>
      </c>
      <c r="BJ1" s="21">
        <v>204</v>
      </c>
      <c r="BK1" s="20">
        <v>222</v>
      </c>
      <c r="BL1" s="21">
        <v>206</v>
      </c>
      <c r="BM1" s="20">
        <v>4</v>
      </c>
      <c r="BN1" s="20">
        <v>41</v>
      </c>
      <c r="BO1" s="20">
        <v>139</v>
      </c>
      <c r="BP1" s="20">
        <v>38</v>
      </c>
      <c r="BQ1" s="20">
        <v>142</v>
      </c>
      <c r="BR1" s="20">
        <v>41</v>
      </c>
      <c r="BS1" s="20">
        <v>42</v>
      </c>
      <c r="BT1" s="20">
        <v>44</v>
      </c>
      <c r="BU1" s="20">
        <v>15</v>
      </c>
      <c r="BV1" s="20">
        <v>53</v>
      </c>
      <c r="BW1" s="20">
        <v>49</v>
      </c>
      <c r="BX1" s="20">
        <v>122</v>
      </c>
      <c r="BY1" s="20">
        <v>26</v>
      </c>
      <c r="BZ1" s="20">
        <v>63</v>
      </c>
      <c r="CA1" s="20">
        <v>65</v>
      </c>
      <c r="CB1" s="20">
        <v>12</v>
      </c>
      <c r="CC1" s="20">
        <v>32</v>
      </c>
      <c r="CD1" s="20">
        <v>34</v>
      </c>
      <c r="CE1" s="20">
        <v>73</v>
      </c>
      <c r="CF1" s="20">
        <v>62</v>
      </c>
      <c r="CG1" s="20">
        <v>77</v>
      </c>
      <c r="CH1" s="20">
        <v>64</v>
      </c>
      <c r="CI1" s="20">
        <v>80</v>
      </c>
      <c r="CJ1" s="20">
        <v>81</v>
      </c>
      <c r="CK1" s="20">
        <v>13</v>
      </c>
      <c r="CL1" s="20">
        <v>89</v>
      </c>
      <c r="CM1" s="20">
        <v>92</v>
      </c>
      <c r="CN1" s="20">
        <v>103</v>
      </c>
      <c r="CO1" s="20">
        <v>106</v>
      </c>
      <c r="CP1" s="20">
        <v>110</v>
      </c>
      <c r="CQ1" s="20">
        <v>75</v>
      </c>
      <c r="CR1" s="20">
        <v>159</v>
      </c>
      <c r="CS1" s="20">
        <v>161</v>
      </c>
      <c r="CT1" s="20">
        <v>8</v>
      </c>
      <c r="CU1" s="20">
        <v>128</v>
      </c>
      <c r="CV1" s="20">
        <v>130</v>
      </c>
      <c r="CW1" s="20">
        <v>26</v>
      </c>
      <c r="CX1" s="20">
        <v>137</v>
      </c>
      <c r="CY1" s="20">
        <v>79</v>
      </c>
      <c r="CZ1" s="20">
        <v>165</v>
      </c>
      <c r="DA1" s="20">
        <v>168</v>
      </c>
      <c r="DB1" s="20">
        <v>187</v>
      </c>
      <c r="DC1" s="20">
        <v>174</v>
      </c>
      <c r="DD1" s="20">
        <v>175</v>
      </c>
      <c r="DE1" s="20">
        <v>89</v>
      </c>
      <c r="DF1" s="20">
        <v>92</v>
      </c>
      <c r="DG1" s="20">
        <v>180</v>
      </c>
      <c r="DH1" s="20">
        <v>96</v>
      </c>
      <c r="DI1" s="20">
        <v>100</v>
      </c>
      <c r="DJ1" s="20">
        <v>189</v>
      </c>
      <c r="DK1" s="20">
        <v>99</v>
      </c>
      <c r="DL1" s="20">
        <v>100</v>
      </c>
      <c r="DM1" s="20">
        <v>185</v>
      </c>
      <c r="DN1" s="20">
        <v>120</v>
      </c>
      <c r="DO1" s="20">
        <v>209</v>
      </c>
      <c r="DP1" s="20">
        <v>216</v>
      </c>
      <c r="DQ1" s="20">
        <v>217</v>
      </c>
      <c r="DR1" s="20">
        <v>111</v>
      </c>
      <c r="DS1" s="20">
        <v>220</v>
      </c>
      <c r="DT1" s="20">
        <v>110</v>
      </c>
      <c r="DU1" s="20">
        <v>5</v>
      </c>
      <c r="DV1" s="20">
        <v>4</v>
      </c>
      <c r="DW1" s="20">
        <v>42</v>
      </c>
      <c r="DX1" s="20">
        <v>23</v>
      </c>
      <c r="DY1" s="20">
        <v>55</v>
      </c>
      <c r="DZ1" s="20">
        <v>9</v>
      </c>
      <c r="EA1" s="20">
        <v>73</v>
      </c>
      <c r="EB1" s="20">
        <v>90</v>
      </c>
      <c r="EC1" s="20">
        <v>186</v>
      </c>
      <c r="ED1" s="20">
        <v>98</v>
      </c>
    </row>
    <row r="2" spans="1:134" x14ac:dyDescent="0.3">
      <c r="A2" s="262"/>
      <c r="B2" s="263"/>
      <c r="C2" s="264"/>
      <c r="D2" s="23" t="s">
        <v>1</v>
      </c>
      <c r="E2" s="24" t="s">
        <v>170</v>
      </c>
      <c r="F2" s="25" t="s">
        <v>172</v>
      </c>
      <c r="G2" s="24" t="s">
        <v>176</v>
      </c>
      <c r="H2" s="24" t="s">
        <v>106</v>
      </c>
      <c r="I2" s="25" t="s">
        <v>178</v>
      </c>
      <c r="J2" s="25" t="s">
        <v>180</v>
      </c>
      <c r="K2" s="25" t="s">
        <v>182</v>
      </c>
      <c r="L2" s="25" t="s">
        <v>104</v>
      </c>
      <c r="M2" s="25" t="s">
        <v>186</v>
      </c>
      <c r="N2" s="24" t="s">
        <v>348</v>
      </c>
      <c r="O2" s="25" t="s">
        <v>290</v>
      </c>
      <c r="P2" s="25" t="s">
        <v>112</v>
      </c>
      <c r="Q2" s="24" t="s">
        <v>188</v>
      </c>
      <c r="R2" s="25" t="s">
        <v>332</v>
      </c>
      <c r="S2" s="25" t="s">
        <v>114</v>
      </c>
      <c r="T2" s="24" t="s">
        <v>92</v>
      </c>
      <c r="U2" s="24" t="s">
        <v>200</v>
      </c>
      <c r="V2" s="25" t="s">
        <v>202</v>
      </c>
      <c r="W2" s="24" t="s">
        <v>294</v>
      </c>
      <c r="X2" s="25" t="s">
        <v>296</v>
      </c>
      <c r="Y2" s="25" t="s">
        <v>152</v>
      </c>
      <c r="Z2" s="24" t="s">
        <v>204</v>
      </c>
      <c r="AA2" s="25" t="s">
        <v>206</v>
      </c>
      <c r="AB2" s="24" t="s">
        <v>300</v>
      </c>
      <c r="AC2" s="25" t="s">
        <v>142</v>
      </c>
      <c r="AD2" s="25" t="s">
        <v>334</v>
      </c>
      <c r="AE2" s="24" t="s">
        <v>306</v>
      </c>
      <c r="AF2" s="24" t="s">
        <v>122</v>
      </c>
      <c r="AG2" s="24" t="s">
        <v>308</v>
      </c>
      <c r="AH2" s="25" t="s">
        <v>310</v>
      </c>
      <c r="AI2" s="25" t="s">
        <v>224</v>
      </c>
      <c r="AJ2" s="25" t="s">
        <v>230</v>
      </c>
      <c r="AK2" s="24" t="s">
        <v>232</v>
      </c>
      <c r="AL2" s="24" t="s">
        <v>312</v>
      </c>
      <c r="AM2" s="25" t="s">
        <v>98</v>
      </c>
      <c r="AN2" s="25" t="s">
        <v>236</v>
      </c>
      <c r="AO2" s="25" t="s">
        <v>336</v>
      </c>
      <c r="AP2" s="24" t="s">
        <v>130</v>
      </c>
      <c r="AQ2" s="25" t="s">
        <v>158</v>
      </c>
      <c r="AR2" s="25" t="s">
        <v>314</v>
      </c>
      <c r="AS2" s="24" t="s">
        <v>338</v>
      </c>
      <c r="AT2" s="25" t="s">
        <v>244</v>
      </c>
      <c r="AU2" s="25" t="s">
        <v>246</v>
      </c>
      <c r="AV2" s="24" t="s">
        <v>248</v>
      </c>
      <c r="AW2" s="24" t="s">
        <v>250</v>
      </c>
      <c r="AX2" s="24" t="s">
        <v>252</v>
      </c>
      <c r="AY2" s="25" t="s">
        <v>262</v>
      </c>
      <c r="AZ2" s="24" t="s">
        <v>266</v>
      </c>
      <c r="BA2" s="25" t="s">
        <v>102</v>
      </c>
      <c r="BB2" s="24" t="s">
        <v>340</v>
      </c>
      <c r="BC2" s="24" t="s">
        <v>270</v>
      </c>
      <c r="BD2" s="24" t="s">
        <v>272</v>
      </c>
      <c r="BE2" s="25" t="s">
        <v>342</v>
      </c>
      <c r="BF2" s="24" t="s">
        <v>344</v>
      </c>
      <c r="BG2" s="24" t="s">
        <v>274</v>
      </c>
      <c r="BH2" s="24" t="s">
        <v>138</v>
      </c>
      <c r="BI2" s="24" t="s">
        <v>278</v>
      </c>
      <c r="BJ2" s="26" t="s">
        <v>166</v>
      </c>
      <c r="BK2" s="25" t="s">
        <v>286</v>
      </c>
      <c r="BL2" s="26" t="s">
        <v>168</v>
      </c>
      <c r="BM2" s="25" t="s">
        <v>288</v>
      </c>
      <c r="BN2" s="24" t="s">
        <v>108</v>
      </c>
      <c r="BO2" s="24" t="s">
        <v>148</v>
      </c>
      <c r="BP2" s="25" t="s">
        <v>190</v>
      </c>
      <c r="BQ2" s="25" t="s">
        <v>150</v>
      </c>
      <c r="BR2" s="24" t="s">
        <v>192</v>
      </c>
      <c r="BS2" s="25" t="s">
        <v>194</v>
      </c>
      <c r="BT2" s="25" t="s">
        <v>196</v>
      </c>
      <c r="BU2" s="24" t="s">
        <v>292</v>
      </c>
      <c r="BV2" s="24" t="s">
        <v>116</v>
      </c>
      <c r="BW2" s="25" t="s">
        <v>198</v>
      </c>
      <c r="BX2" s="25" t="s">
        <v>146</v>
      </c>
      <c r="BY2" s="25" t="s">
        <v>298</v>
      </c>
      <c r="BZ2" s="24" t="s">
        <v>208</v>
      </c>
      <c r="CA2" s="24" t="s">
        <v>210</v>
      </c>
      <c r="CB2" s="25" t="s">
        <v>96</v>
      </c>
      <c r="CC2" s="25" t="s">
        <v>302</v>
      </c>
      <c r="CD2" s="25" t="s">
        <v>304</v>
      </c>
      <c r="CE2" s="25" t="s">
        <v>212</v>
      </c>
      <c r="CF2" s="25" t="s">
        <v>120</v>
      </c>
      <c r="CG2" s="25" t="s">
        <v>214</v>
      </c>
      <c r="CH2" s="25" t="s">
        <v>124</v>
      </c>
      <c r="CI2" s="25" t="s">
        <v>216</v>
      </c>
      <c r="CJ2" s="24" t="s">
        <v>218</v>
      </c>
      <c r="CK2" s="24" t="s">
        <v>330</v>
      </c>
      <c r="CL2" s="24" t="s">
        <v>220</v>
      </c>
      <c r="CM2" s="25" t="s">
        <v>222</v>
      </c>
      <c r="CN2" s="24" t="s">
        <v>226</v>
      </c>
      <c r="CO2" s="25" t="s">
        <v>228</v>
      </c>
      <c r="CP2" s="25" t="s">
        <v>234</v>
      </c>
      <c r="CQ2" s="24" t="s">
        <v>128</v>
      </c>
      <c r="CR2" s="24" t="s">
        <v>154</v>
      </c>
      <c r="CS2" s="24" t="s">
        <v>156</v>
      </c>
      <c r="CT2" s="25" t="s">
        <v>346</v>
      </c>
      <c r="CU2" s="25" t="s">
        <v>238</v>
      </c>
      <c r="CV2" s="25" t="s">
        <v>240</v>
      </c>
      <c r="CW2" s="25" t="s">
        <v>100</v>
      </c>
      <c r="CX2" s="24" t="s">
        <v>242</v>
      </c>
      <c r="CY2" s="24" t="s">
        <v>316</v>
      </c>
      <c r="CZ2" s="24" t="s">
        <v>254</v>
      </c>
      <c r="DA2" s="25" t="s">
        <v>256</v>
      </c>
      <c r="DB2" s="24" t="s">
        <v>162</v>
      </c>
      <c r="DC2" s="25" t="s">
        <v>258</v>
      </c>
      <c r="DD2" s="25" t="s">
        <v>260</v>
      </c>
      <c r="DE2" s="24" t="s">
        <v>318</v>
      </c>
      <c r="DF2" s="25" t="s">
        <v>320</v>
      </c>
      <c r="DG2" s="25" t="s">
        <v>264</v>
      </c>
      <c r="DH2" s="25" t="s">
        <v>322</v>
      </c>
      <c r="DI2" s="25" t="s">
        <v>136</v>
      </c>
      <c r="DJ2" s="24" t="s">
        <v>164</v>
      </c>
      <c r="DK2" s="24" t="s">
        <v>324</v>
      </c>
      <c r="DL2" s="25" t="s">
        <v>326</v>
      </c>
      <c r="DM2" s="24" t="s">
        <v>268</v>
      </c>
      <c r="DN2" s="25" t="s">
        <v>144</v>
      </c>
      <c r="DO2" s="24" t="s">
        <v>276</v>
      </c>
      <c r="DP2" s="25" t="s">
        <v>280</v>
      </c>
      <c r="DQ2" s="24" t="s">
        <v>282</v>
      </c>
      <c r="DR2" s="24" t="s">
        <v>328</v>
      </c>
      <c r="DS2" s="24" t="s">
        <v>284</v>
      </c>
      <c r="DT2" s="25" t="s">
        <v>140</v>
      </c>
      <c r="DU2" s="24" t="s">
        <v>174</v>
      </c>
      <c r="DV2" s="25" t="s">
        <v>90</v>
      </c>
      <c r="DW2" s="25" t="s">
        <v>110</v>
      </c>
      <c r="DX2" s="24" t="s">
        <v>184</v>
      </c>
      <c r="DY2" s="24" t="s">
        <v>118</v>
      </c>
      <c r="DZ2" s="24" t="s">
        <v>94</v>
      </c>
      <c r="EA2" s="25" t="s">
        <v>126</v>
      </c>
      <c r="EB2" s="25" t="s">
        <v>132</v>
      </c>
      <c r="EC2" s="25" t="s">
        <v>160</v>
      </c>
      <c r="ED2" s="25" t="s">
        <v>134</v>
      </c>
    </row>
    <row r="3" spans="1:134" ht="61.2" x14ac:dyDescent="0.3">
      <c r="A3" s="262"/>
      <c r="B3" s="263"/>
      <c r="C3" s="264"/>
      <c r="D3" s="27" t="s">
        <v>2</v>
      </c>
      <c r="E3" s="28" t="s">
        <v>171</v>
      </c>
      <c r="F3" s="192" t="s">
        <v>173</v>
      </c>
      <c r="G3" s="192" t="s">
        <v>177</v>
      </c>
      <c r="H3" s="29" t="s">
        <v>107</v>
      </c>
      <c r="I3" s="29" t="s">
        <v>179</v>
      </c>
      <c r="J3" s="29" t="s">
        <v>181</v>
      </c>
      <c r="K3" s="29" t="s">
        <v>183</v>
      </c>
      <c r="L3" s="29" t="s">
        <v>105</v>
      </c>
      <c r="M3" s="29" t="s">
        <v>187</v>
      </c>
      <c r="N3" s="29" t="s">
        <v>353</v>
      </c>
      <c r="O3" s="29" t="s">
        <v>291</v>
      </c>
      <c r="P3" s="29" t="s">
        <v>113</v>
      </c>
      <c r="Q3" s="29" t="s">
        <v>189</v>
      </c>
      <c r="R3" s="29" t="s">
        <v>333</v>
      </c>
      <c r="S3" s="29" t="s">
        <v>115</v>
      </c>
      <c r="T3" s="29" t="s">
        <v>93</v>
      </c>
      <c r="U3" s="29" t="s">
        <v>201</v>
      </c>
      <c r="V3" s="29" t="s">
        <v>203</v>
      </c>
      <c r="W3" s="29" t="s">
        <v>295</v>
      </c>
      <c r="X3" s="29" t="s">
        <v>297</v>
      </c>
      <c r="Y3" s="29" t="s">
        <v>153</v>
      </c>
      <c r="Z3" s="29" t="s">
        <v>205</v>
      </c>
      <c r="AA3" s="29" t="s">
        <v>207</v>
      </c>
      <c r="AB3" s="29" t="s">
        <v>301</v>
      </c>
      <c r="AC3" s="29" t="s">
        <v>143</v>
      </c>
      <c r="AD3" s="29" t="s">
        <v>335</v>
      </c>
      <c r="AE3" s="29" t="s">
        <v>307</v>
      </c>
      <c r="AF3" s="29" t="s">
        <v>123</v>
      </c>
      <c r="AG3" s="29" t="s">
        <v>309</v>
      </c>
      <c r="AH3" s="29" t="s">
        <v>311</v>
      </c>
      <c r="AI3" s="29" t="s">
        <v>225</v>
      </c>
      <c r="AJ3" s="29" t="s">
        <v>231</v>
      </c>
      <c r="AK3" s="29" t="s">
        <v>233</v>
      </c>
      <c r="AL3" s="29" t="s">
        <v>313</v>
      </c>
      <c r="AM3" s="29" t="s">
        <v>99</v>
      </c>
      <c r="AN3" s="29" t="s">
        <v>237</v>
      </c>
      <c r="AO3" s="29" t="s">
        <v>337</v>
      </c>
      <c r="AP3" s="29" t="s">
        <v>131</v>
      </c>
      <c r="AQ3" s="29" t="s">
        <v>159</v>
      </c>
      <c r="AR3" s="29" t="s">
        <v>315</v>
      </c>
      <c r="AS3" s="29" t="s">
        <v>339</v>
      </c>
      <c r="AT3" s="29" t="s">
        <v>245</v>
      </c>
      <c r="AU3" s="29" t="s">
        <v>247</v>
      </c>
      <c r="AV3" s="29" t="s">
        <v>249</v>
      </c>
      <c r="AW3" s="29" t="s">
        <v>251</v>
      </c>
      <c r="AX3" s="29" t="s">
        <v>253</v>
      </c>
      <c r="AY3" s="29" t="s">
        <v>263</v>
      </c>
      <c r="AZ3" s="29" t="s">
        <v>267</v>
      </c>
      <c r="BA3" s="29" t="s">
        <v>103</v>
      </c>
      <c r="BB3" s="29" t="s">
        <v>341</v>
      </c>
      <c r="BC3" s="29" t="s">
        <v>271</v>
      </c>
      <c r="BD3" s="29" t="s">
        <v>273</v>
      </c>
      <c r="BE3" s="29" t="s">
        <v>343</v>
      </c>
      <c r="BF3" s="29" t="s">
        <v>345</v>
      </c>
      <c r="BG3" s="29" t="s">
        <v>275</v>
      </c>
      <c r="BH3" s="29" t="s">
        <v>139</v>
      </c>
      <c r="BI3" s="29" t="s">
        <v>279</v>
      </c>
      <c r="BJ3" s="190" t="s">
        <v>167</v>
      </c>
      <c r="BK3" s="191" t="s">
        <v>287</v>
      </c>
      <c r="BL3" s="190" t="s">
        <v>169</v>
      </c>
      <c r="BM3" s="29" t="s">
        <v>289</v>
      </c>
      <c r="BN3" s="29" t="s">
        <v>109</v>
      </c>
      <c r="BO3" s="29" t="s">
        <v>149</v>
      </c>
      <c r="BP3" s="29" t="s">
        <v>191</v>
      </c>
      <c r="BQ3" s="29" t="s">
        <v>151</v>
      </c>
      <c r="BR3" s="29" t="s">
        <v>193</v>
      </c>
      <c r="BS3" s="29" t="s">
        <v>195</v>
      </c>
      <c r="BT3" s="29" t="s">
        <v>197</v>
      </c>
      <c r="BU3" s="29" t="s">
        <v>293</v>
      </c>
      <c r="BV3" s="29" t="s">
        <v>117</v>
      </c>
      <c r="BW3" s="29" t="s">
        <v>199</v>
      </c>
      <c r="BX3" s="29" t="s">
        <v>147</v>
      </c>
      <c r="BY3" s="29" t="s">
        <v>299</v>
      </c>
      <c r="BZ3" s="29" t="s">
        <v>209</v>
      </c>
      <c r="CA3" s="29" t="s">
        <v>211</v>
      </c>
      <c r="CB3" s="29" t="s">
        <v>97</v>
      </c>
      <c r="CC3" s="29" t="s">
        <v>303</v>
      </c>
      <c r="CD3" s="29" t="s">
        <v>305</v>
      </c>
      <c r="CE3" s="29" t="s">
        <v>213</v>
      </c>
      <c r="CF3" s="29" t="s">
        <v>121</v>
      </c>
      <c r="CG3" s="29" t="s">
        <v>215</v>
      </c>
      <c r="CH3" s="29" t="s">
        <v>125</v>
      </c>
      <c r="CI3" s="29" t="s">
        <v>217</v>
      </c>
      <c r="CJ3" s="29" t="s">
        <v>219</v>
      </c>
      <c r="CK3" s="29" t="s">
        <v>331</v>
      </c>
      <c r="CL3" s="29" t="s">
        <v>221</v>
      </c>
      <c r="CM3" s="29" t="s">
        <v>223</v>
      </c>
      <c r="CN3" s="29" t="s">
        <v>227</v>
      </c>
      <c r="CO3" s="29" t="s">
        <v>229</v>
      </c>
      <c r="CP3" s="29" t="s">
        <v>235</v>
      </c>
      <c r="CQ3" s="29" t="s">
        <v>129</v>
      </c>
      <c r="CR3" s="29" t="s">
        <v>155</v>
      </c>
      <c r="CS3" s="29" t="s">
        <v>157</v>
      </c>
      <c r="CT3" s="29" t="s">
        <v>347</v>
      </c>
      <c r="CU3" s="29" t="s">
        <v>239</v>
      </c>
      <c r="CV3" s="29" t="s">
        <v>241</v>
      </c>
      <c r="CW3" s="29" t="s">
        <v>101</v>
      </c>
      <c r="CX3" s="29" t="s">
        <v>243</v>
      </c>
      <c r="CY3" s="29" t="s">
        <v>317</v>
      </c>
      <c r="CZ3" s="29" t="s">
        <v>255</v>
      </c>
      <c r="DA3" s="29" t="s">
        <v>257</v>
      </c>
      <c r="DB3" s="29" t="s">
        <v>163</v>
      </c>
      <c r="DC3" s="29" t="s">
        <v>259</v>
      </c>
      <c r="DD3" s="29" t="s">
        <v>261</v>
      </c>
      <c r="DE3" s="29" t="s">
        <v>319</v>
      </c>
      <c r="DF3" s="29" t="s">
        <v>321</v>
      </c>
      <c r="DG3" s="29" t="s">
        <v>265</v>
      </c>
      <c r="DH3" s="29" t="s">
        <v>323</v>
      </c>
      <c r="DI3" s="29" t="s">
        <v>137</v>
      </c>
      <c r="DJ3" s="29" t="s">
        <v>165</v>
      </c>
      <c r="DK3" s="29" t="s">
        <v>325</v>
      </c>
      <c r="DL3" s="29" t="s">
        <v>327</v>
      </c>
      <c r="DM3" s="29" t="s">
        <v>269</v>
      </c>
      <c r="DN3" s="29" t="s">
        <v>352</v>
      </c>
      <c r="DO3" s="29" t="s">
        <v>277</v>
      </c>
      <c r="DP3" s="191" t="s">
        <v>281</v>
      </c>
      <c r="DQ3" s="29" t="s">
        <v>283</v>
      </c>
      <c r="DR3" s="29" t="s">
        <v>329</v>
      </c>
      <c r="DS3" s="29" t="s">
        <v>285</v>
      </c>
      <c r="DT3" s="29" t="s">
        <v>141</v>
      </c>
      <c r="DU3" s="29" t="s">
        <v>175</v>
      </c>
      <c r="DV3" s="29" t="s">
        <v>91</v>
      </c>
      <c r="DW3" s="29" t="s">
        <v>111</v>
      </c>
      <c r="DX3" s="29" t="s">
        <v>185</v>
      </c>
      <c r="DY3" s="29" t="s">
        <v>351</v>
      </c>
      <c r="DZ3" s="29" t="s">
        <v>95</v>
      </c>
      <c r="EA3" s="29" t="s">
        <v>127</v>
      </c>
      <c r="EB3" s="29" t="s">
        <v>133</v>
      </c>
      <c r="EC3" s="29" t="s">
        <v>161</v>
      </c>
      <c r="ED3" s="29" t="s">
        <v>135</v>
      </c>
    </row>
    <row r="4" spans="1:134" x14ac:dyDescent="0.3">
      <c r="A4" s="30"/>
      <c r="B4" s="31"/>
      <c r="C4" s="32"/>
      <c r="D4" s="33" t="s">
        <v>3</v>
      </c>
      <c r="E4" s="193">
        <v>44196</v>
      </c>
      <c r="F4" s="193">
        <v>44196</v>
      </c>
      <c r="G4" s="193">
        <v>44196</v>
      </c>
      <c r="H4" s="34">
        <v>44012</v>
      </c>
      <c r="I4" s="193">
        <v>44196</v>
      </c>
      <c r="J4" s="193">
        <v>44196</v>
      </c>
      <c r="K4" s="193">
        <v>44196</v>
      </c>
      <c r="L4" s="34">
        <v>44043</v>
      </c>
      <c r="M4" s="193">
        <v>44196</v>
      </c>
      <c r="N4" s="215">
        <v>44196</v>
      </c>
      <c r="O4" s="215">
        <v>44196</v>
      </c>
      <c r="P4" s="34">
        <v>44012</v>
      </c>
      <c r="Q4" s="193">
        <v>44196</v>
      </c>
      <c r="R4" s="215">
        <v>44196</v>
      </c>
      <c r="S4" s="34">
        <v>44012</v>
      </c>
      <c r="T4" s="34">
        <v>44104</v>
      </c>
      <c r="U4" s="193">
        <v>44196</v>
      </c>
      <c r="V4" s="193">
        <v>44196</v>
      </c>
      <c r="W4" s="215">
        <v>44135</v>
      </c>
      <c r="X4" s="215">
        <v>44196</v>
      </c>
      <c r="Y4" s="34">
        <v>43921</v>
      </c>
      <c r="Z4" s="193">
        <v>44196</v>
      </c>
      <c r="AA4" s="193">
        <v>44196</v>
      </c>
      <c r="AB4" s="215">
        <v>44196</v>
      </c>
      <c r="AC4" s="34">
        <v>43982</v>
      </c>
      <c r="AD4" s="215">
        <v>44196</v>
      </c>
      <c r="AE4" s="215">
        <v>44196</v>
      </c>
      <c r="AF4" s="34">
        <v>44012</v>
      </c>
      <c r="AG4" s="215">
        <v>44196</v>
      </c>
      <c r="AH4" s="215">
        <v>44196</v>
      </c>
      <c r="AI4" s="193">
        <v>44196</v>
      </c>
      <c r="AJ4" s="193">
        <v>44196</v>
      </c>
      <c r="AK4" s="193">
        <v>44196</v>
      </c>
      <c r="AL4" s="215">
        <v>44196</v>
      </c>
      <c r="AM4" s="34">
        <v>44104</v>
      </c>
      <c r="AN4" s="193">
        <v>44196</v>
      </c>
      <c r="AO4" s="215">
        <v>44196</v>
      </c>
      <c r="AP4" s="34">
        <v>44012</v>
      </c>
      <c r="AQ4" s="34">
        <v>43921</v>
      </c>
      <c r="AR4" s="215">
        <v>44196</v>
      </c>
      <c r="AS4" s="215">
        <v>44196</v>
      </c>
      <c r="AT4" s="193">
        <v>44196</v>
      </c>
      <c r="AU4" s="193">
        <v>44196</v>
      </c>
      <c r="AV4" s="193">
        <v>44196</v>
      </c>
      <c r="AW4" s="193">
        <v>44196</v>
      </c>
      <c r="AX4" s="193">
        <v>44196</v>
      </c>
      <c r="AY4" s="193">
        <v>44196</v>
      </c>
      <c r="AZ4" s="193">
        <v>44196</v>
      </c>
      <c r="BA4" s="34">
        <v>44074</v>
      </c>
      <c r="BB4" s="215">
        <v>44196</v>
      </c>
      <c r="BC4" s="193">
        <v>44196</v>
      </c>
      <c r="BD4" s="193">
        <v>44196</v>
      </c>
      <c r="BE4" s="215">
        <v>44196</v>
      </c>
      <c r="BF4" s="215">
        <v>44196</v>
      </c>
      <c r="BG4" s="193">
        <v>44196</v>
      </c>
      <c r="BH4" s="34">
        <v>44012</v>
      </c>
      <c r="BI4" s="193">
        <v>44196</v>
      </c>
      <c r="BJ4" s="34">
        <v>43921</v>
      </c>
      <c r="BK4" s="193">
        <v>44196</v>
      </c>
      <c r="BL4" s="34">
        <v>43921</v>
      </c>
      <c r="BM4" s="215">
        <v>44196</v>
      </c>
      <c r="BN4" s="34">
        <v>44012</v>
      </c>
      <c r="BO4" s="34">
        <v>43921</v>
      </c>
      <c r="BP4" s="193">
        <v>44196</v>
      </c>
      <c r="BQ4" s="34">
        <v>43921</v>
      </c>
      <c r="BR4" s="193">
        <v>44196</v>
      </c>
      <c r="BS4" s="193">
        <v>44196</v>
      </c>
      <c r="BT4" s="193">
        <v>44196</v>
      </c>
      <c r="BU4" s="215">
        <v>44196</v>
      </c>
      <c r="BV4" s="34">
        <v>44012</v>
      </c>
      <c r="BW4" s="193">
        <v>44196</v>
      </c>
      <c r="BX4" s="34">
        <v>43951</v>
      </c>
      <c r="BY4" s="215">
        <v>44196</v>
      </c>
      <c r="BZ4" s="193">
        <v>44196</v>
      </c>
      <c r="CA4" s="193">
        <v>44196</v>
      </c>
      <c r="CB4" s="34">
        <v>44104</v>
      </c>
      <c r="CC4" s="215">
        <v>44196</v>
      </c>
      <c r="CD4" s="215">
        <v>44196</v>
      </c>
      <c r="CE4" s="193">
        <v>44196</v>
      </c>
      <c r="CF4" s="34">
        <v>44012</v>
      </c>
      <c r="CG4" s="193">
        <v>44196</v>
      </c>
      <c r="CH4" s="34">
        <v>44012</v>
      </c>
      <c r="CI4" s="193">
        <v>44196</v>
      </c>
      <c r="CJ4" s="193">
        <v>44196</v>
      </c>
      <c r="CK4" s="215">
        <v>44196</v>
      </c>
      <c r="CL4" s="193">
        <v>44196</v>
      </c>
      <c r="CM4" s="193">
        <v>44196</v>
      </c>
      <c r="CN4" s="193">
        <v>44196</v>
      </c>
      <c r="CO4" s="193">
        <v>44196</v>
      </c>
      <c r="CP4" s="193">
        <v>44196</v>
      </c>
      <c r="CQ4" s="34">
        <v>44012</v>
      </c>
      <c r="CR4" s="34">
        <v>43921</v>
      </c>
      <c r="CS4" s="34">
        <v>43921</v>
      </c>
      <c r="CT4" s="215">
        <v>44196</v>
      </c>
      <c r="CU4" s="193">
        <v>44196</v>
      </c>
      <c r="CV4" s="193">
        <v>44196</v>
      </c>
      <c r="CW4" s="34">
        <v>44074</v>
      </c>
      <c r="CX4" s="193">
        <v>44196</v>
      </c>
      <c r="CY4" s="215">
        <v>44196</v>
      </c>
      <c r="CZ4" s="193">
        <v>44196</v>
      </c>
      <c r="DA4" s="193">
        <v>44196</v>
      </c>
      <c r="DB4" s="34">
        <v>43921</v>
      </c>
      <c r="DC4" s="193">
        <v>44196</v>
      </c>
      <c r="DD4" s="193">
        <v>44196</v>
      </c>
      <c r="DE4" s="215">
        <v>44196</v>
      </c>
      <c r="DF4" s="215">
        <v>43921</v>
      </c>
      <c r="DG4" s="193">
        <v>44196</v>
      </c>
      <c r="DH4" s="215">
        <v>44196</v>
      </c>
      <c r="DI4" s="34">
        <v>44012</v>
      </c>
      <c r="DJ4" s="34">
        <v>43921</v>
      </c>
      <c r="DK4" s="215">
        <v>44196</v>
      </c>
      <c r="DL4" s="215">
        <v>43921</v>
      </c>
      <c r="DM4" s="193">
        <v>44196</v>
      </c>
      <c r="DN4" s="34">
        <v>43982</v>
      </c>
      <c r="DO4" s="193">
        <v>44196</v>
      </c>
      <c r="DP4" s="193">
        <v>44196</v>
      </c>
      <c r="DQ4" s="193">
        <v>44196</v>
      </c>
      <c r="DR4" s="215">
        <v>44196</v>
      </c>
      <c r="DS4" s="193">
        <v>44196</v>
      </c>
      <c r="DT4" s="34">
        <v>44012</v>
      </c>
      <c r="DU4" s="193">
        <v>44196</v>
      </c>
      <c r="DV4" s="34">
        <v>44104</v>
      </c>
      <c r="DW4" s="34">
        <v>44012</v>
      </c>
      <c r="DX4" s="193">
        <v>44196</v>
      </c>
      <c r="DY4" s="34">
        <v>44012</v>
      </c>
      <c r="DZ4" s="34">
        <v>44104</v>
      </c>
      <c r="EA4" s="34">
        <v>44012</v>
      </c>
      <c r="EB4" s="34">
        <v>44012</v>
      </c>
      <c r="EC4" s="34">
        <v>43921</v>
      </c>
      <c r="ED4" s="34">
        <v>44012</v>
      </c>
    </row>
    <row r="5" spans="1:134" s="236" customFormat="1" ht="13.95" customHeight="1" x14ac:dyDescent="0.3">
      <c r="A5" s="231"/>
      <c r="B5" s="31"/>
      <c r="C5" s="32"/>
      <c r="D5" s="232" t="s">
        <v>354</v>
      </c>
      <c r="E5" s="233" t="s">
        <v>396</v>
      </c>
      <c r="F5" s="218" t="s">
        <v>397</v>
      </c>
      <c r="G5" s="218" t="s">
        <v>399</v>
      </c>
      <c r="H5" s="218" t="s">
        <v>363</v>
      </c>
      <c r="I5" s="218" t="s">
        <v>400</v>
      </c>
      <c r="J5" s="218" t="s">
        <v>401</v>
      </c>
      <c r="K5" s="234" t="s">
        <v>402</v>
      </c>
      <c r="L5" s="197" t="s">
        <v>362</v>
      </c>
      <c r="M5" s="218" t="s">
        <v>404</v>
      </c>
      <c r="N5" s="197" t="s">
        <v>486</v>
      </c>
      <c r="O5" s="198" t="s">
        <v>456</v>
      </c>
      <c r="P5" s="197" t="s">
        <v>366</v>
      </c>
      <c r="Q5" s="218" t="s">
        <v>405</v>
      </c>
      <c r="R5" s="224" t="s">
        <v>478</v>
      </c>
      <c r="S5" s="197" t="s">
        <v>368</v>
      </c>
      <c r="T5" s="197" t="s">
        <v>356</v>
      </c>
      <c r="U5" s="218" t="s">
        <v>411</v>
      </c>
      <c r="V5" s="197" t="s">
        <v>412</v>
      </c>
      <c r="W5" s="197" t="s">
        <v>458</v>
      </c>
      <c r="X5" s="197" t="s">
        <v>459</v>
      </c>
      <c r="Y5" s="197" t="s">
        <v>387</v>
      </c>
      <c r="Z5" s="197" t="s">
        <v>413</v>
      </c>
      <c r="AA5" s="197" t="s">
        <v>414</v>
      </c>
      <c r="AB5" s="197" t="s">
        <v>461</v>
      </c>
      <c r="AC5" s="224" t="s">
        <v>382</v>
      </c>
      <c r="AD5" s="218" t="s">
        <v>479</v>
      </c>
      <c r="AE5" s="197" t="s">
        <v>464</v>
      </c>
      <c r="AF5" s="197" t="s">
        <v>372</v>
      </c>
      <c r="AG5" s="197" t="s">
        <v>465</v>
      </c>
      <c r="AH5" s="197" t="s">
        <v>466</v>
      </c>
      <c r="AI5" s="202" t="s">
        <v>423</v>
      </c>
      <c r="AJ5" s="199" t="s">
        <v>426</v>
      </c>
      <c r="AK5" s="199" t="s">
        <v>427</v>
      </c>
      <c r="AL5" s="197" t="s">
        <v>467</v>
      </c>
      <c r="AM5" s="197" t="s">
        <v>359</v>
      </c>
      <c r="AN5" s="199" t="s">
        <v>429</v>
      </c>
      <c r="AO5" s="224" t="s">
        <v>480</v>
      </c>
      <c r="AP5" s="197" t="s">
        <v>376</v>
      </c>
      <c r="AQ5" s="224" t="s">
        <v>390</v>
      </c>
      <c r="AR5" s="198" t="s">
        <v>469</v>
      </c>
      <c r="AS5" s="224" t="s">
        <v>481</v>
      </c>
      <c r="AT5" s="199" t="s">
        <v>433</v>
      </c>
      <c r="AU5" s="202" t="s">
        <v>434</v>
      </c>
      <c r="AV5" s="202" t="s">
        <v>435</v>
      </c>
      <c r="AW5" s="219" t="s">
        <v>436</v>
      </c>
      <c r="AX5" s="202" t="s">
        <v>437</v>
      </c>
      <c r="AY5" s="202" t="s">
        <v>442</v>
      </c>
      <c r="AZ5" s="199" t="s">
        <v>444</v>
      </c>
      <c r="BA5" s="197" t="s">
        <v>361</v>
      </c>
      <c r="BB5" s="197" t="s">
        <v>482</v>
      </c>
      <c r="BC5" s="199" t="s">
        <v>446</v>
      </c>
      <c r="BD5" s="199" t="s">
        <v>447</v>
      </c>
      <c r="BE5" s="197" t="s">
        <v>483</v>
      </c>
      <c r="BF5" s="197" t="s">
        <v>484</v>
      </c>
      <c r="BG5" s="199" t="s">
        <v>448</v>
      </c>
      <c r="BH5" s="218" t="s">
        <v>380</v>
      </c>
      <c r="BI5" s="199" t="s">
        <v>450</v>
      </c>
      <c r="BJ5" s="224" t="s">
        <v>394</v>
      </c>
      <c r="BK5" s="199" t="s">
        <v>454</v>
      </c>
      <c r="BL5" s="224" t="s">
        <v>395</v>
      </c>
      <c r="BM5" s="198" t="s">
        <v>455</v>
      </c>
      <c r="BN5" s="197" t="s">
        <v>364</v>
      </c>
      <c r="BO5" s="224" t="s">
        <v>385</v>
      </c>
      <c r="BP5" s="197" t="s">
        <v>406</v>
      </c>
      <c r="BQ5" s="224" t="s">
        <v>386</v>
      </c>
      <c r="BR5" s="197" t="s">
        <v>407</v>
      </c>
      <c r="BS5" s="197" t="s">
        <v>408</v>
      </c>
      <c r="BT5" s="197" t="s">
        <v>409</v>
      </c>
      <c r="BU5" s="198" t="s">
        <v>457</v>
      </c>
      <c r="BV5" s="197" t="s">
        <v>369</v>
      </c>
      <c r="BW5" s="197" t="s">
        <v>410</v>
      </c>
      <c r="BX5" s="223" t="s">
        <v>384</v>
      </c>
      <c r="BY5" s="197" t="s">
        <v>460</v>
      </c>
      <c r="BZ5" s="197" t="s">
        <v>415</v>
      </c>
      <c r="CA5" s="197" t="s">
        <v>416</v>
      </c>
      <c r="CB5" s="197" t="s">
        <v>358</v>
      </c>
      <c r="CC5" s="197" t="s">
        <v>462</v>
      </c>
      <c r="CD5" s="197" t="s">
        <v>463</v>
      </c>
      <c r="CE5" s="197" t="s">
        <v>417</v>
      </c>
      <c r="CF5" s="197" t="s">
        <v>371</v>
      </c>
      <c r="CG5" s="197" t="s">
        <v>418</v>
      </c>
      <c r="CH5" s="218" t="s">
        <v>373</v>
      </c>
      <c r="CI5" s="200" t="s">
        <v>419</v>
      </c>
      <c r="CJ5" s="200" t="s">
        <v>420</v>
      </c>
      <c r="CK5" s="198" t="s">
        <v>477</v>
      </c>
      <c r="CL5" s="216" t="s">
        <v>421</v>
      </c>
      <c r="CM5" s="201" t="s">
        <v>422</v>
      </c>
      <c r="CN5" s="199" t="s">
        <v>424</v>
      </c>
      <c r="CO5" s="199" t="s">
        <v>425</v>
      </c>
      <c r="CP5" s="199" t="s">
        <v>428</v>
      </c>
      <c r="CQ5" s="197" t="s">
        <v>375</v>
      </c>
      <c r="CR5" s="224" t="s">
        <v>388</v>
      </c>
      <c r="CS5" s="224" t="s">
        <v>389</v>
      </c>
      <c r="CT5" s="197" t="s">
        <v>485</v>
      </c>
      <c r="CU5" s="199" t="s">
        <v>430</v>
      </c>
      <c r="CV5" s="202" t="s">
        <v>431</v>
      </c>
      <c r="CW5" s="197" t="s">
        <v>360</v>
      </c>
      <c r="CX5" s="199" t="s">
        <v>432</v>
      </c>
      <c r="CY5" s="223" t="s">
        <v>470</v>
      </c>
      <c r="CZ5" s="202" t="s">
        <v>438</v>
      </c>
      <c r="DA5" s="202" t="s">
        <v>439</v>
      </c>
      <c r="DB5" s="223" t="s">
        <v>392</v>
      </c>
      <c r="DC5" s="199" t="s">
        <v>440</v>
      </c>
      <c r="DD5" s="202" t="s">
        <v>441</v>
      </c>
      <c r="DE5" s="216" t="s">
        <v>471</v>
      </c>
      <c r="DF5" s="224" t="s">
        <v>472</v>
      </c>
      <c r="DG5" s="202" t="s">
        <v>443</v>
      </c>
      <c r="DH5" s="223" t="s">
        <v>473</v>
      </c>
      <c r="DI5" s="197" t="s">
        <v>379</v>
      </c>
      <c r="DJ5" s="217" t="s">
        <v>393</v>
      </c>
      <c r="DK5" s="217" t="s">
        <v>474</v>
      </c>
      <c r="DL5" s="217" t="s">
        <v>475</v>
      </c>
      <c r="DM5" s="194" t="s">
        <v>445</v>
      </c>
      <c r="DN5" s="235" t="s">
        <v>383</v>
      </c>
      <c r="DO5" s="194" t="s">
        <v>449</v>
      </c>
      <c r="DP5" s="195" t="s">
        <v>451</v>
      </c>
      <c r="DQ5" s="194" t="s">
        <v>452</v>
      </c>
      <c r="DR5" s="195" t="s">
        <v>476</v>
      </c>
      <c r="DS5" s="194" t="s">
        <v>453</v>
      </c>
      <c r="DT5" s="235" t="s">
        <v>381</v>
      </c>
      <c r="DU5" s="233" t="s">
        <v>398</v>
      </c>
      <c r="DV5" s="196" t="s">
        <v>355</v>
      </c>
      <c r="DW5" s="196" t="s">
        <v>365</v>
      </c>
      <c r="DX5" s="233" t="s">
        <v>403</v>
      </c>
      <c r="DY5" s="197" t="s">
        <v>370</v>
      </c>
      <c r="DZ5" s="197" t="s">
        <v>357</v>
      </c>
      <c r="EA5" s="197" t="s">
        <v>374</v>
      </c>
      <c r="EB5" s="218" t="s">
        <v>377</v>
      </c>
      <c r="EC5" s="224" t="s">
        <v>391</v>
      </c>
      <c r="ED5" s="233" t="s">
        <v>378</v>
      </c>
    </row>
    <row r="6" spans="1:134" s="236" customFormat="1" ht="13.95" customHeight="1" x14ac:dyDescent="0.3">
      <c r="A6" s="231"/>
      <c r="B6" s="31"/>
      <c r="C6" s="32"/>
      <c r="D6" s="232" t="s">
        <v>487</v>
      </c>
      <c r="E6" s="197" t="s">
        <v>396</v>
      </c>
      <c r="F6" s="197" t="s">
        <v>397</v>
      </c>
      <c r="G6" s="237" t="s">
        <v>521</v>
      </c>
      <c r="H6" s="197" t="s">
        <v>367</v>
      </c>
      <c r="I6" s="197" t="s">
        <v>400</v>
      </c>
      <c r="J6" s="197" t="s">
        <v>401</v>
      </c>
      <c r="K6" s="237" t="s">
        <v>522</v>
      </c>
      <c r="L6" s="218" t="s">
        <v>492</v>
      </c>
      <c r="M6" s="218" t="s">
        <v>523</v>
      </c>
      <c r="N6" s="197" t="s">
        <v>572</v>
      </c>
      <c r="O6" s="198" t="s">
        <v>554</v>
      </c>
      <c r="P6" s="197" t="s">
        <v>367</v>
      </c>
      <c r="Q6" s="197" t="s">
        <v>524</v>
      </c>
      <c r="R6" s="197" t="s">
        <v>568</v>
      </c>
      <c r="S6" s="197" t="s">
        <v>494</v>
      </c>
      <c r="T6" s="197" t="s">
        <v>356</v>
      </c>
      <c r="U6" s="197" t="s">
        <v>530</v>
      </c>
      <c r="V6" s="197" t="s">
        <v>531</v>
      </c>
      <c r="W6" s="197" t="s">
        <v>556</v>
      </c>
      <c r="X6" s="197" t="s">
        <v>557</v>
      </c>
      <c r="Y6" s="197"/>
      <c r="Z6" s="197" t="s">
        <v>532</v>
      </c>
      <c r="AA6" s="197" t="s">
        <v>533</v>
      </c>
      <c r="AB6" s="197" t="s">
        <v>559</v>
      </c>
      <c r="AC6" s="224" t="s">
        <v>507</v>
      </c>
      <c r="AD6" s="197"/>
      <c r="AE6" s="197"/>
      <c r="AF6" s="197" t="s">
        <v>499</v>
      </c>
      <c r="AG6" s="197" t="s">
        <v>562</v>
      </c>
      <c r="AH6" s="197" t="s">
        <v>563</v>
      </c>
      <c r="AI6" s="199" t="s">
        <v>537</v>
      </c>
      <c r="AJ6" s="199" t="s">
        <v>540</v>
      </c>
      <c r="AK6" s="220" t="s">
        <v>541</v>
      </c>
      <c r="AL6" s="197" t="s">
        <v>498</v>
      </c>
      <c r="AM6" s="197" t="s">
        <v>489</v>
      </c>
      <c r="AN6" s="221" t="s">
        <v>543</v>
      </c>
      <c r="AO6" s="197" t="s">
        <v>468</v>
      </c>
      <c r="AP6" s="197" t="s">
        <v>502</v>
      </c>
      <c r="AQ6" s="197" t="s">
        <v>514</v>
      </c>
      <c r="AR6" s="197" t="s">
        <v>496</v>
      </c>
      <c r="AS6" s="224" t="s">
        <v>569</v>
      </c>
      <c r="AT6" s="199" t="s">
        <v>468</v>
      </c>
      <c r="AU6" s="219" t="s">
        <v>546</v>
      </c>
      <c r="AV6" s="219" t="s">
        <v>547</v>
      </c>
      <c r="AW6" s="220" t="s">
        <v>496</v>
      </c>
      <c r="AX6" s="219" t="s">
        <v>548</v>
      </c>
      <c r="AY6" s="199" t="s">
        <v>549</v>
      </c>
      <c r="AZ6" s="199" t="s">
        <v>444</v>
      </c>
      <c r="BA6" s="197" t="s">
        <v>491</v>
      </c>
      <c r="BB6" s="197" t="s">
        <v>570</v>
      </c>
      <c r="BC6" s="199" t="s">
        <v>551</v>
      </c>
      <c r="BD6" s="199" t="s">
        <v>447</v>
      </c>
      <c r="BE6" s="197" t="s">
        <v>571</v>
      </c>
      <c r="BF6" s="197" t="s">
        <v>536</v>
      </c>
      <c r="BG6" s="199"/>
      <c r="BH6" s="197"/>
      <c r="BI6" s="199"/>
      <c r="BJ6" s="197" t="s">
        <v>518</v>
      </c>
      <c r="BK6" s="199" t="s">
        <v>454</v>
      </c>
      <c r="BL6" s="197" t="s">
        <v>519</v>
      </c>
      <c r="BM6" s="197" t="s">
        <v>553</v>
      </c>
      <c r="BN6" s="197" t="s">
        <v>493</v>
      </c>
      <c r="BO6" s="224" t="s">
        <v>510</v>
      </c>
      <c r="BP6" s="197" t="s">
        <v>525</v>
      </c>
      <c r="BQ6" s="224" t="s">
        <v>511</v>
      </c>
      <c r="BR6" s="197" t="s">
        <v>526</v>
      </c>
      <c r="BS6" s="197" t="s">
        <v>527</v>
      </c>
      <c r="BT6" s="197" t="s">
        <v>528</v>
      </c>
      <c r="BU6" s="198" t="s">
        <v>555</v>
      </c>
      <c r="BV6" s="197" t="s">
        <v>495</v>
      </c>
      <c r="BW6" s="197" t="s">
        <v>529</v>
      </c>
      <c r="BX6" s="224" t="s">
        <v>509</v>
      </c>
      <c r="BY6" s="197" t="s">
        <v>558</v>
      </c>
      <c r="BZ6" s="197" t="s">
        <v>415</v>
      </c>
      <c r="CA6" s="197" t="s">
        <v>416</v>
      </c>
      <c r="CB6" s="197" t="s">
        <v>358</v>
      </c>
      <c r="CC6" s="197" t="s">
        <v>560</v>
      </c>
      <c r="CD6" s="197" t="s">
        <v>561</v>
      </c>
      <c r="CE6" s="197" t="s">
        <v>534</v>
      </c>
      <c r="CF6" s="197" t="s">
        <v>498</v>
      </c>
      <c r="CG6" s="197" t="s">
        <v>418</v>
      </c>
      <c r="CH6" s="197" t="s">
        <v>500</v>
      </c>
      <c r="CI6" s="200" t="s">
        <v>419</v>
      </c>
      <c r="CJ6" s="200" t="s">
        <v>498</v>
      </c>
      <c r="CK6" s="197" t="s">
        <v>496</v>
      </c>
      <c r="CL6" s="201" t="s">
        <v>498</v>
      </c>
      <c r="CM6" s="201" t="s">
        <v>535</v>
      </c>
      <c r="CN6" s="199" t="s">
        <v>538</v>
      </c>
      <c r="CO6" s="220" t="s">
        <v>539</v>
      </c>
      <c r="CP6" s="220" t="s">
        <v>542</v>
      </c>
      <c r="CQ6" s="197" t="s">
        <v>498</v>
      </c>
      <c r="CR6" s="197" t="s">
        <v>512</v>
      </c>
      <c r="CS6" s="197" t="s">
        <v>513</v>
      </c>
      <c r="CT6" s="197" t="s">
        <v>485</v>
      </c>
      <c r="CU6" s="199" t="s">
        <v>544</v>
      </c>
      <c r="CV6" s="199" t="s">
        <v>545</v>
      </c>
      <c r="CW6" s="197" t="s">
        <v>490</v>
      </c>
      <c r="CX6" s="199" t="s">
        <v>468</v>
      </c>
      <c r="CY6" s="200" t="s">
        <v>470</v>
      </c>
      <c r="CZ6" s="199" t="s">
        <v>496</v>
      </c>
      <c r="DA6" s="199" t="s">
        <v>496</v>
      </c>
      <c r="DB6" s="197" t="s">
        <v>516</v>
      </c>
      <c r="DC6" s="199" t="s">
        <v>440</v>
      </c>
      <c r="DD6" s="199" t="s">
        <v>441</v>
      </c>
      <c r="DE6" s="216" t="s">
        <v>564</v>
      </c>
      <c r="DF6" s="201" t="s">
        <v>565</v>
      </c>
      <c r="DG6" s="199" t="s">
        <v>550</v>
      </c>
      <c r="DH6" s="199" t="s">
        <v>473</v>
      </c>
      <c r="DI6" s="197" t="s">
        <v>505</v>
      </c>
      <c r="DJ6" s="217" t="s">
        <v>517</v>
      </c>
      <c r="DK6" s="194" t="s">
        <v>474</v>
      </c>
      <c r="DL6" s="202" t="s">
        <v>566</v>
      </c>
      <c r="DM6" s="194" t="s">
        <v>445</v>
      </c>
      <c r="DN6" s="196" t="s">
        <v>508</v>
      </c>
      <c r="DO6" s="194"/>
      <c r="DP6" s="202" t="s">
        <v>552</v>
      </c>
      <c r="DQ6" s="194"/>
      <c r="DR6" s="194" t="s">
        <v>567</v>
      </c>
      <c r="DS6" s="199"/>
      <c r="DT6" s="224" t="s">
        <v>506</v>
      </c>
      <c r="DU6" s="238" t="s">
        <v>520</v>
      </c>
      <c r="DV6" s="196" t="s">
        <v>355</v>
      </c>
      <c r="DW6" s="196" t="s">
        <v>365</v>
      </c>
      <c r="DX6" s="196" t="s">
        <v>403</v>
      </c>
      <c r="DY6" s="197" t="s">
        <v>497</v>
      </c>
      <c r="DZ6" s="197" t="s">
        <v>488</v>
      </c>
      <c r="EA6" s="197" t="s">
        <v>501</v>
      </c>
      <c r="EB6" s="218" t="s">
        <v>503</v>
      </c>
      <c r="EC6" s="224" t="s">
        <v>515</v>
      </c>
      <c r="ED6" s="196" t="s">
        <v>504</v>
      </c>
    </row>
    <row r="7" spans="1:134" s="236" customFormat="1" ht="13.95" customHeight="1" x14ac:dyDescent="0.3">
      <c r="A7" s="231"/>
      <c r="B7" s="31"/>
      <c r="C7" s="32"/>
      <c r="D7" s="232" t="s">
        <v>573</v>
      </c>
      <c r="E7" s="197" t="s">
        <v>614</v>
      </c>
      <c r="F7" s="197" t="s">
        <v>615</v>
      </c>
      <c r="G7" s="197" t="s">
        <v>617</v>
      </c>
      <c r="H7" s="197" t="s">
        <v>582</v>
      </c>
      <c r="I7" s="197" t="s">
        <v>618</v>
      </c>
      <c r="J7" s="197" t="s">
        <v>619</v>
      </c>
      <c r="K7" s="197" t="s">
        <v>620</v>
      </c>
      <c r="L7" s="197" t="s">
        <v>581</v>
      </c>
      <c r="M7" s="197" t="s">
        <v>622</v>
      </c>
      <c r="N7" s="197" t="s">
        <v>702</v>
      </c>
      <c r="O7" s="197" t="s">
        <v>674</v>
      </c>
      <c r="P7" s="197" t="s">
        <v>585</v>
      </c>
      <c r="Q7" s="197" t="s">
        <v>623</v>
      </c>
      <c r="R7" s="197" t="s">
        <v>695</v>
      </c>
      <c r="S7" s="197" t="s">
        <v>586</v>
      </c>
      <c r="T7" s="197" t="s">
        <v>575</v>
      </c>
      <c r="U7" s="197" t="s">
        <v>629</v>
      </c>
      <c r="V7" s="197" t="s">
        <v>630</v>
      </c>
      <c r="W7" s="197" t="s">
        <v>676</v>
      </c>
      <c r="X7" s="197" t="s">
        <v>677</v>
      </c>
      <c r="Y7" s="197" t="s">
        <v>605</v>
      </c>
      <c r="Z7" s="197" t="s">
        <v>631</v>
      </c>
      <c r="AA7" s="197" t="s">
        <v>632</v>
      </c>
      <c r="AB7" s="197" t="s">
        <v>679</v>
      </c>
      <c r="AC7" s="224" t="s">
        <v>600</v>
      </c>
      <c r="AD7" s="197" t="s">
        <v>696</v>
      </c>
      <c r="AE7" s="197" t="s">
        <v>682</v>
      </c>
      <c r="AF7" s="197" t="s">
        <v>590</v>
      </c>
      <c r="AG7" s="224" t="s">
        <v>683</v>
      </c>
      <c r="AH7" s="197" t="s">
        <v>684</v>
      </c>
      <c r="AI7" s="202" t="s">
        <v>641</v>
      </c>
      <c r="AJ7" s="199" t="s">
        <v>644</v>
      </c>
      <c r="AK7" s="199" t="s">
        <v>645</v>
      </c>
      <c r="AL7" s="197" t="s">
        <v>685</v>
      </c>
      <c r="AM7" s="197" t="s">
        <v>578</v>
      </c>
      <c r="AN7" s="199" t="s">
        <v>647</v>
      </c>
      <c r="AO7" s="197" t="s">
        <v>697</v>
      </c>
      <c r="AP7" s="197" t="s">
        <v>594</v>
      </c>
      <c r="AQ7" s="224" t="s">
        <v>608</v>
      </c>
      <c r="AR7" s="198" t="s">
        <v>686</v>
      </c>
      <c r="AS7" s="197" t="s">
        <v>698</v>
      </c>
      <c r="AT7" s="199" t="s">
        <v>651</v>
      </c>
      <c r="AU7" s="202" t="s">
        <v>652</v>
      </c>
      <c r="AV7" s="202" t="s">
        <v>653</v>
      </c>
      <c r="AW7" s="202" t="s">
        <v>654</v>
      </c>
      <c r="AX7" s="202" t="s">
        <v>655</v>
      </c>
      <c r="AY7" s="199" t="s">
        <v>660</v>
      </c>
      <c r="AZ7" s="199" t="s">
        <v>662</v>
      </c>
      <c r="BA7" s="197" t="s">
        <v>580</v>
      </c>
      <c r="BB7" s="197" t="s">
        <v>699</v>
      </c>
      <c r="BC7" s="199" t="s">
        <v>664</v>
      </c>
      <c r="BD7" s="199" t="s">
        <v>665</v>
      </c>
      <c r="BE7" s="197" t="s">
        <v>700</v>
      </c>
      <c r="BF7" s="197" t="s">
        <v>701</v>
      </c>
      <c r="BG7" s="199" t="s">
        <v>666</v>
      </c>
      <c r="BH7" s="197" t="s">
        <v>598</v>
      </c>
      <c r="BI7" s="199" t="s">
        <v>668</v>
      </c>
      <c r="BJ7" s="197" t="s">
        <v>612</v>
      </c>
      <c r="BK7" s="199" t="s">
        <v>672</v>
      </c>
      <c r="BL7" s="197" t="s">
        <v>613</v>
      </c>
      <c r="BM7" s="198" t="s">
        <v>673</v>
      </c>
      <c r="BN7" s="197" t="s">
        <v>583</v>
      </c>
      <c r="BO7" s="224" t="s">
        <v>603</v>
      </c>
      <c r="BP7" s="197" t="s">
        <v>624</v>
      </c>
      <c r="BQ7" s="224" t="s">
        <v>604</v>
      </c>
      <c r="BR7" s="197" t="s">
        <v>625</v>
      </c>
      <c r="BS7" s="198" t="s">
        <v>626</v>
      </c>
      <c r="BT7" s="197" t="s">
        <v>627</v>
      </c>
      <c r="BU7" s="197" t="s">
        <v>675</v>
      </c>
      <c r="BV7" s="197" t="s">
        <v>587</v>
      </c>
      <c r="BW7" s="197" t="s">
        <v>628</v>
      </c>
      <c r="BX7" s="224" t="s">
        <v>602</v>
      </c>
      <c r="BY7" s="197" t="s">
        <v>678</v>
      </c>
      <c r="BZ7" s="197" t="s">
        <v>633</v>
      </c>
      <c r="CA7" s="197" t="s">
        <v>634</v>
      </c>
      <c r="CB7" s="197" t="s">
        <v>577</v>
      </c>
      <c r="CC7" s="197" t="s">
        <v>680</v>
      </c>
      <c r="CD7" s="197" t="s">
        <v>681</v>
      </c>
      <c r="CE7" s="197" t="s">
        <v>635</v>
      </c>
      <c r="CF7" s="197" t="s">
        <v>589</v>
      </c>
      <c r="CG7" s="197" t="s">
        <v>636</v>
      </c>
      <c r="CH7" s="197" t="s">
        <v>591</v>
      </c>
      <c r="CI7" s="200" t="s">
        <v>637</v>
      </c>
      <c r="CJ7" s="200" t="s">
        <v>638</v>
      </c>
      <c r="CK7" s="198" t="s">
        <v>694</v>
      </c>
      <c r="CL7" s="201" t="s">
        <v>639</v>
      </c>
      <c r="CM7" s="201" t="s">
        <v>640</v>
      </c>
      <c r="CN7" s="199" t="s">
        <v>642</v>
      </c>
      <c r="CO7" s="199" t="s">
        <v>643</v>
      </c>
      <c r="CP7" s="199" t="s">
        <v>646</v>
      </c>
      <c r="CQ7" s="197" t="s">
        <v>593</v>
      </c>
      <c r="CR7" s="197" t="s">
        <v>606</v>
      </c>
      <c r="CS7" s="197" t="s">
        <v>607</v>
      </c>
      <c r="CT7" s="197"/>
      <c r="CU7" s="199" t="s">
        <v>648</v>
      </c>
      <c r="CV7" s="199" t="s">
        <v>649</v>
      </c>
      <c r="CW7" s="197" t="s">
        <v>579</v>
      </c>
      <c r="CX7" s="199" t="s">
        <v>650</v>
      </c>
      <c r="CY7" s="200" t="s">
        <v>687</v>
      </c>
      <c r="CZ7" s="202" t="s">
        <v>656</v>
      </c>
      <c r="DA7" s="202" t="s">
        <v>657</v>
      </c>
      <c r="DB7" s="197" t="s">
        <v>610</v>
      </c>
      <c r="DC7" s="199" t="s">
        <v>658</v>
      </c>
      <c r="DD7" s="199" t="s">
        <v>659</v>
      </c>
      <c r="DE7" s="216" t="s">
        <v>688</v>
      </c>
      <c r="DF7" s="201" t="s">
        <v>689</v>
      </c>
      <c r="DG7" s="199" t="s">
        <v>661</v>
      </c>
      <c r="DH7" s="199" t="s">
        <v>690</v>
      </c>
      <c r="DI7" s="197" t="s">
        <v>597</v>
      </c>
      <c r="DJ7" s="196" t="s">
        <v>611</v>
      </c>
      <c r="DK7" s="194" t="s">
        <v>691</v>
      </c>
      <c r="DL7" s="194" t="s">
        <v>692</v>
      </c>
      <c r="DM7" s="194" t="s">
        <v>663</v>
      </c>
      <c r="DN7" s="235" t="s">
        <v>601</v>
      </c>
      <c r="DO7" s="194" t="s">
        <v>667</v>
      </c>
      <c r="DP7" s="194" t="s">
        <v>669</v>
      </c>
      <c r="DQ7" s="194" t="s">
        <v>670</v>
      </c>
      <c r="DR7" s="194" t="s">
        <v>693</v>
      </c>
      <c r="DS7" s="194" t="s">
        <v>671</v>
      </c>
      <c r="DT7" s="235" t="s">
        <v>599</v>
      </c>
      <c r="DU7" s="196" t="s">
        <v>616</v>
      </c>
      <c r="DV7" s="196" t="s">
        <v>574</v>
      </c>
      <c r="DW7" s="196" t="s">
        <v>584</v>
      </c>
      <c r="DX7" s="196" t="s">
        <v>621</v>
      </c>
      <c r="DY7" s="197" t="s">
        <v>588</v>
      </c>
      <c r="DZ7" s="197" t="s">
        <v>576</v>
      </c>
      <c r="EA7" s="197" t="s">
        <v>592</v>
      </c>
      <c r="EB7" s="197" t="s">
        <v>595</v>
      </c>
      <c r="EC7" s="197" t="s">
        <v>609</v>
      </c>
      <c r="ED7" s="196" t="s">
        <v>596</v>
      </c>
    </row>
    <row r="8" spans="1:134" s="236" customFormat="1" ht="13.95" customHeight="1" thickBot="1" x14ac:dyDescent="0.35">
      <c r="A8" s="231"/>
      <c r="B8" s="31"/>
      <c r="C8" s="32"/>
      <c r="D8" s="232" t="s">
        <v>703</v>
      </c>
      <c r="E8" s="238" t="s">
        <v>744</v>
      </c>
      <c r="F8" s="237" t="s">
        <v>745</v>
      </c>
      <c r="G8" s="237" t="s">
        <v>747</v>
      </c>
      <c r="H8" s="197" t="s">
        <v>712</v>
      </c>
      <c r="I8" s="197" t="s">
        <v>748</v>
      </c>
      <c r="J8" s="239" t="s">
        <v>749</v>
      </c>
      <c r="K8" s="218" t="s">
        <v>750</v>
      </c>
      <c r="L8" s="197" t="s">
        <v>711</v>
      </c>
      <c r="M8" s="218" t="s">
        <v>752</v>
      </c>
      <c r="N8" s="197" t="s">
        <v>825</v>
      </c>
      <c r="O8" s="198" t="s">
        <v>799</v>
      </c>
      <c r="P8" s="197" t="s">
        <v>715</v>
      </c>
      <c r="Q8" s="198" t="s">
        <v>753</v>
      </c>
      <c r="R8" s="240" t="s">
        <v>820</v>
      </c>
      <c r="S8" s="197" t="s">
        <v>716</v>
      </c>
      <c r="T8" s="197" t="s">
        <v>705</v>
      </c>
      <c r="U8" s="197" t="s">
        <v>759</v>
      </c>
      <c r="V8" s="197" t="s">
        <v>532</v>
      </c>
      <c r="W8" s="197" t="s">
        <v>801</v>
      </c>
      <c r="X8" s="197" t="s">
        <v>802</v>
      </c>
      <c r="Y8" s="197" t="s">
        <v>735</v>
      </c>
      <c r="Z8" s="197" t="s">
        <v>760</v>
      </c>
      <c r="AA8" s="197" t="s">
        <v>761</v>
      </c>
      <c r="AB8" s="197" t="s">
        <v>804</v>
      </c>
      <c r="AC8" s="224" t="s">
        <v>730</v>
      </c>
      <c r="AD8" s="197" t="s">
        <v>821</v>
      </c>
      <c r="AE8" s="197" t="s">
        <v>807</v>
      </c>
      <c r="AF8" s="197" t="s">
        <v>720</v>
      </c>
      <c r="AG8" s="197" t="s">
        <v>808</v>
      </c>
      <c r="AH8" s="197" t="s">
        <v>809</v>
      </c>
      <c r="AI8" s="199" t="s">
        <v>769</v>
      </c>
      <c r="AJ8" s="199" t="s">
        <v>772</v>
      </c>
      <c r="AK8" s="199" t="s">
        <v>773</v>
      </c>
      <c r="AL8" s="197" t="s">
        <v>810</v>
      </c>
      <c r="AM8" s="197" t="s">
        <v>708</v>
      </c>
      <c r="AN8" s="199" t="s">
        <v>775</v>
      </c>
      <c r="AO8" s="197" t="s">
        <v>822</v>
      </c>
      <c r="AP8" s="197" t="s">
        <v>724</v>
      </c>
      <c r="AQ8" s="197" t="s">
        <v>738</v>
      </c>
      <c r="AR8" s="198" t="s">
        <v>811</v>
      </c>
      <c r="AS8" s="197" t="s">
        <v>468</v>
      </c>
      <c r="AT8" s="199" t="s">
        <v>778</v>
      </c>
      <c r="AU8" s="202" t="s">
        <v>779</v>
      </c>
      <c r="AV8" s="202" t="s">
        <v>780</v>
      </c>
      <c r="AW8" s="202" t="s">
        <v>781</v>
      </c>
      <c r="AX8" s="202" t="s">
        <v>782</v>
      </c>
      <c r="AY8" s="199" t="s">
        <v>787</v>
      </c>
      <c r="AZ8" s="199" t="s">
        <v>789</v>
      </c>
      <c r="BA8" s="197" t="s">
        <v>710</v>
      </c>
      <c r="BB8" s="197" t="s">
        <v>468</v>
      </c>
      <c r="BC8" s="199" t="s">
        <v>791</v>
      </c>
      <c r="BD8" s="199" t="s">
        <v>792</v>
      </c>
      <c r="BE8" s="197" t="s">
        <v>823</v>
      </c>
      <c r="BF8" s="197" t="s">
        <v>824</v>
      </c>
      <c r="BG8" s="199" t="s">
        <v>793</v>
      </c>
      <c r="BH8" s="218" t="s">
        <v>728</v>
      </c>
      <c r="BI8" s="199"/>
      <c r="BJ8" s="197" t="s">
        <v>742</v>
      </c>
      <c r="BK8" s="199" t="s">
        <v>797</v>
      </c>
      <c r="BL8" s="197" t="s">
        <v>743</v>
      </c>
      <c r="BM8" s="198" t="s">
        <v>798</v>
      </c>
      <c r="BN8" s="197" t="s">
        <v>713</v>
      </c>
      <c r="BO8" s="224" t="s">
        <v>733</v>
      </c>
      <c r="BP8" s="198" t="s">
        <v>754</v>
      </c>
      <c r="BQ8" s="224" t="s">
        <v>734</v>
      </c>
      <c r="BR8" s="198" t="s">
        <v>755</v>
      </c>
      <c r="BS8" s="198" t="s">
        <v>756</v>
      </c>
      <c r="BT8" s="198" t="s">
        <v>757</v>
      </c>
      <c r="BU8" s="197" t="s">
        <v>800</v>
      </c>
      <c r="BV8" s="197" t="s">
        <v>717</v>
      </c>
      <c r="BW8" s="197" t="s">
        <v>758</v>
      </c>
      <c r="BX8" s="224" t="s">
        <v>732</v>
      </c>
      <c r="BY8" s="197" t="s">
        <v>803</v>
      </c>
      <c r="BZ8" s="197" t="s">
        <v>762</v>
      </c>
      <c r="CA8" s="197" t="s">
        <v>763</v>
      </c>
      <c r="CB8" s="197" t="s">
        <v>707</v>
      </c>
      <c r="CC8" s="197" t="s">
        <v>805</v>
      </c>
      <c r="CD8" s="197" t="s">
        <v>806</v>
      </c>
      <c r="CE8" s="197" t="s">
        <v>534</v>
      </c>
      <c r="CF8" s="197" t="s">
        <v>719</v>
      </c>
      <c r="CG8" s="197" t="s">
        <v>764</v>
      </c>
      <c r="CH8" s="218" t="s">
        <v>721</v>
      </c>
      <c r="CI8" s="200" t="s">
        <v>765</v>
      </c>
      <c r="CJ8" s="200" t="s">
        <v>766</v>
      </c>
      <c r="CK8" s="198" t="s">
        <v>819</v>
      </c>
      <c r="CL8" s="201" t="s">
        <v>767</v>
      </c>
      <c r="CM8" s="201" t="s">
        <v>768</v>
      </c>
      <c r="CN8" s="199" t="s">
        <v>770</v>
      </c>
      <c r="CO8" s="199" t="s">
        <v>771</v>
      </c>
      <c r="CP8" s="199" t="s">
        <v>774</v>
      </c>
      <c r="CQ8" s="197" t="s">
        <v>723</v>
      </c>
      <c r="CR8" s="197" t="s">
        <v>736</v>
      </c>
      <c r="CS8" s="224" t="s">
        <v>737</v>
      </c>
      <c r="CT8" s="197"/>
      <c r="CU8" s="199" t="s">
        <v>776</v>
      </c>
      <c r="CV8" s="199" t="s">
        <v>536</v>
      </c>
      <c r="CW8" s="197" t="s">
        <v>709</v>
      </c>
      <c r="CX8" s="199" t="s">
        <v>777</v>
      </c>
      <c r="CY8" s="200" t="s">
        <v>812</v>
      </c>
      <c r="CZ8" s="202" t="s">
        <v>783</v>
      </c>
      <c r="DA8" s="202" t="s">
        <v>784</v>
      </c>
      <c r="DB8" s="197" t="s">
        <v>740</v>
      </c>
      <c r="DC8" s="199" t="s">
        <v>785</v>
      </c>
      <c r="DD8" s="199" t="s">
        <v>786</v>
      </c>
      <c r="DE8" s="216" t="s">
        <v>813</v>
      </c>
      <c r="DF8" s="201" t="s">
        <v>814</v>
      </c>
      <c r="DG8" s="199" t="s">
        <v>788</v>
      </c>
      <c r="DH8" s="202" t="s">
        <v>815</v>
      </c>
      <c r="DI8" s="197" t="s">
        <v>727</v>
      </c>
      <c r="DJ8" s="196" t="s">
        <v>741</v>
      </c>
      <c r="DK8" s="194" t="s">
        <v>816</v>
      </c>
      <c r="DL8" s="195" t="s">
        <v>817</v>
      </c>
      <c r="DM8" s="194" t="s">
        <v>790</v>
      </c>
      <c r="DN8" s="235" t="s">
        <v>731</v>
      </c>
      <c r="DO8" s="194"/>
      <c r="DP8" s="194" t="s">
        <v>794</v>
      </c>
      <c r="DQ8" s="194" t="s">
        <v>795</v>
      </c>
      <c r="DR8" s="194" t="s">
        <v>818</v>
      </c>
      <c r="DS8" s="194" t="s">
        <v>796</v>
      </c>
      <c r="DT8" s="235" t="s">
        <v>729</v>
      </c>
      <c r="DU8" s="235" t="s">
        <v>746</v>
      </c>
      <c r="DV8" s="196" t="s">
        <v>704</v>
      </c>
      <c r="DW8" s="196" t="s">
        <v>714</v>
      </c>
      <c r="DX8" s="233" t="s">
        <v>751</v>
      </c>
      <c r="DY8" s="197" t="s">
        <v>718</v>
      </c>
      <c r="DZ8" s="197" t="s">
        <v>706</v>
      </c>
      <c r="EA8" s="197" t="s">
        <v>722</v>
      </c>
      <c r="EB8" s="237" t="s">
        <v>725</v>
      </c>
      <c r="EC8" s="197" t="s">
        <v>739</v>
      </c>
      <c r="ED8" s="233" t="s">
        <v>726</v>
      </c>
    </row>
    <row r="9" spans="1:134" x14ac:dyDescent="0.3">
      <c r="A9" s="35">
        <v>2019</v>
      </c>
      <c r="B9" s="36"/>
      <c r="C9" s="37"/>
      <c r="D9" s="38"/>
      <c r="E9" s="39" t="s">
        <v>1272</v>
      </c>
      <c r="F9" s="39" t="s">
        <v>1272</v>
      </c>
      <c r="G9" s="39" t="s">
        <v>1272</v>
      </c>
      <c r="H9" s="39" t="s">
        <v>1272</v>
      </c>
      <c r="I9" s="39" t="s">
        <v>1272</v>
      </c>
      <c r="J9" s="39" t="s">
        <v>1272</v>
      </c>
      <c r="K9" s="39" t="s">
        <v>1272</v>
      </c>
      <c r="L9" s="39" t="s">
        <v>1272</v>
      </c>
      <c r="M9" s="39" t="s">
        <v>1272</v>
      </c>
      <c r="N9" s="39" t="s">
        <v>1272</v>
      </c>
      <c r="O9" s="39" t="s">
        <v>1272</v>
      </c>
      <c r="P9" s="39" t="s">
        <v>1272</v>
      </c>
      <c r="Q9" s="39" t="s">
        <v>1272</v>
      </c>
      <c r="R9" s="39" t="s">
        <v>1272</v>
      </c>
      <c r="S9" s="39" t="s">
        <v>1272</v>
      </c>
      <c r="T9" s="39" t="s">
        <v>1272</v>
      </c>
      <c r="U9" s="39" t="s">
        <v>1272</v>
      </c>
      <c r="V9" s="39" t="s">
        <v>1272</v>
      </c>
      <c r="W9" s="39" t="s">
        <v>1272</v>
      </c>
      <c r="X9" s="39" t="s">
        <v>1272</v>
      </c>
      <c r="Y9" s="39" t="s">
        <v>1272</v>
      </c>
      <c r="Z9" s="39" t="s">
        <v>1272</v>
      </c>
      <c r="AA9" s="39" t="s">
        <v>1272</v>
      </c>
      <c r="AB9" s="39" t="s">
        <v>1272</v>
      </c>
      <c r="AC9" s="39" t="s">
        <v>1272</v>
      </c>
      <c r="AD9" s="39" t="s">
        <v>1272</v>
      </c>
      <c r="AE9" s="39" t="s">
        <v>1272</v>
      </c>
      <c r="AF9" s="39" t="s">
        <v>1272</v>
      </c>
      <c r="AG9" s="39" t="s">
        <v>1272</v>
      </c>
      <c r="AH9" s="39" t="s">
        <v>1272</v>
      </c>
      <c r="AI9" s="39" t="s">
        <v>1272</v>
      </c>
      <c r="AJ9" s="39" t="s">
        <v>1272</v>
      </c>
      <c r="AK9" s="39" t="s">
        <v>1272</v>
      </c>
      <c r="AL9" s="39" t="s">
        <v>1272</v>
      </c>
      <c r="AM9" s="39" t="s">
        <v>1272</v>
      </c>
      <c r="AN9" s="39" t="s">
        <v>1272</v>
      </c>
      <c r="AO9" s="39" t="s">
        <v>1272</v>
      </c>
      <c r="AP9" s="39" t="s">
        <v>1272</v>
      </c>
      <c r="AQ9" s="39" t="s">
        <v>1272</v>
      </c>
      <c r="AR9" s="39" t="s">
        <v>1272</v>
      </c>
      <c r="AS9" s="39" t="s">
        <v>1272</v>
      </c>
      <c r="AT9" s="39" t="s">
        <v>1272</v>
      </c>
      <c r="AU9" s="39" t="s">
        <v>1272</v>
      </c>
      <c r="AV9" s="39" t="s">
        <v>1272</v>
      </c>
      <c r="AW9" s="39" t="s">
        <v>1272</v>
      </c>
      <c r="AX9" s="39" t="s">
        <v>1272</v>
      </c>
      <c r="AY9" s="39" t="s">
        <v>1272</v>
      </c>
      <c r="AZ9" s="39" t="s">
        <v>1272</v>
      </c>
      <c r="BA9" s="39" t="s">
        <v>1272</v>
      </c>
      <c r="BB9" s="39" t="s">
        <v>1272</v>
      </c>
      <c r="BC9" s="39" t="s">
        <v>1272</v>
      </c>
      <c r="BD9" s="39" t="s">
        <v>1272</v>
      </c>
      <c r="BE9" s="39" t="s">
        <v>1272</v>
      </c>
      <c r="BF9" s="39" t="s">
        <v>1272</v>
      </c>
      <c r="BG9" s="39" t="s">
        <v>1272</v>
      </c>
      <c r="BH9" s="39" t="s">
        <v>1272</v>
      </c>
      <c r="BI9" s="39" t="s">
        <v>1272</v>
      </c>
      <c r="BJ9" s="39" t="s">
        <v>1272</v>
      </c>
      <c r="BK9" s="39" t="s">
        <v>1272</v>
      </c>
      <c r="BL9" s="39" t="s">
        <v>1272</v>
      </c>
      <c r="BM9" s="39" t="s">
        <v>1273</v>
      </c>
      <c r="BN9" s="39" t="s">
        <v>1273</v>
      </c>
      <c r="BO9" s="39" t="s">
        <v>1273</v>
      </c>
      <c r="BP9" s="39" t="s">
        <v>1273</v>
      </c>
      <c r="BQ9" s="39" t="s">
        <v>1273</v>
      </c>
      <c r="BR9" s="39" t="s">
        <v>1273</v>
      </c>
      <c r="BS9" s="39" t="s">
        <v>1273</v>
      </c>
      <c r="BT9" s="39" t="s">
        <v>1273</v>
      </c>
      <c r="BU9" s="39" t="s">
        <v>1273</v>
      </c>
      <c r="BV9" s="39" t="s">
        <v>1273</v>
      </c>
      <c r="BW9" s="39" t="s">
        <v>1273</v>
      </c>
      <c r="BX9" s="39" t="s">
        <v>1273</v>
      </c>
      <c r="BY9" s="39" t="s">
        <v>1273</v>
      </c>
      <c r="BZ9" s="39" t="s">
        <v>1273</v>
      </c>
      <c r="CA9" s="39" t="s">
        <v>1273</v>
      </c>
      <c r="CB9" s="39" t="s">
        <v>1273</v>
      </c>
      <c r="CC9" s="39" t="s">
        <v>1273</v>
      </c>
      <c r="CD9" s="39" t="s">
        <v>1273</v>
      </c>
      <c r="CE9" s="39" t="s">
        <v>1273</v>
      </c>
      <c r="CF9" s="39" t="s">
        <v>1273</v>
      </c>
      <c r="CG9" s="39" t="s">
        <v>1273</v>
      </c>
      <c r="CH9" s="39" t="s">
        <v>1273</v>
      </c>
      <c r="CI9" s="39" t="s">
        <v>1273</v>
      </c>
      <c r="CJ9" s="39" t="s">
        <v>1273</v>
      </c>
      <c r="CK9" s="39" t="s">
        <v>1273</v>
      </c>
      <c r="CL9" s="39" t="s">
        <v>1273</v>
      </c>
      <c r="CM9" s="39" t="s">
        <v>1273</v>
      </c>
      <c r="CN9" s="39" t="s">
        <v>1273</v>
      </c>
      <c r="CO9" s="39" t="s">
        <v>1273</v>
      </c>
      <c r="CP9" s="39" t="s">
        <v>1273</v>
      </c>
      <c r="CQ9" s="39" t="s">
        <v>1273</v>
      </c>
      <c r="CR9" s="39" t="s">
        <v>1273</v>
      </c>
      <c r="CS9" s="39" t="s">
        <v>1273</v>
      </c>
      <c r="CT9" s="39" t="s">
        <v>1273</v>
      </c>
      <c r="CU9" s="39" t="s">
        <v>1273</v>
      </c>
      <c r="CV9" s="39" t="s">
        <v>1273</v>
      </c>
      <c r="CW9" s="39" t="s">
        <v>1273</v>
      </c>
      <c r="CX9" s="39" t="s">
        <v>1273</v>
      </c>
      <c r="CY9" s="39" t="s">
        <v>1273</v>
      </c>
      <c r="CZ9" s="39" t="s">
        <v>1273</v>
      </c>
      <c r="DA9" s="39" t="s">
        <v>1273</v>
      </c>
      <c r="DB9" s="39" t="s">
        <v>1273</v>
      </c>
      <c r="DC9" s="39" t="s">
        <v>1273</v>
      </c>
      <c r="DD9" s="39" t="s">
        <v>1273</v>
      </c>
      <c r="DE9" s="39" t="s">
        <v>1273</v>
      </c>
      <c r="DF9" s="39" t="s">
        <v>1273</v>
      </c>
      <c r="DG9" s="39" t="s">
        <v>1273</v>
      </c>
      <c r="DH9" s="39" t="s">
        <v>1273</v>
      </c>
      <c r="DI9" s="39" t="s">
        <v>1273</v>
      </c>
      <c r="DJ9" s="39" t="s">
        <v>1273</v>
      </c>
      <c r="DK9" s="39" t="s">
        <v>1273</v>
      </c>
      <c r="DL9" s="39" t="s">
        <v>1273</v>
      </c>
      <c r="DM9" s="39" t="s">
        <v>1273</v>
      </c>
      <c r="DN9" s="39" t="s">
        <v>1273</v>
      </c>
      <c r="DO9" s="39" t="s">
        <v>1273</v>
      </c>
      <c r="DP9" s="39" t="s">
        <v>1273</v>
      </c>
      <c r="DQ9" s="39" t="s">
        <v>1273</v>
      </c>
      <c r="DR9" s="39" t="s">
        <v>1273</v>
      </c>
      <c r="DS9" s="39" t="s">
        <v>1273</v>
      </c>
      <c r="DT9" s="39" t="s">
        <v>1273</v>
      </c>
      <c r="DU9" s="39" t="s">
        <v>1274</v>
      </c>
      <c r="DV9" s="39" t="s">
        <v>1274</v>
      </c>
      <c r="DW9" s="39" t="s">
        <v>1274</v>
      </c>
      <c r="DX9" s="39" t="s">
        <v>1274</v>
      </c>
      <c r="DY9" s="39" t="s">
        <v>1274</v>
      </c>
      <c r="DZ9" s="39" t="s">
        <v>1274</v>
      </c>
      <c r="EA9" s="39" t="s">
        <v>1274</v>
      </c>
      <c r="EB9" s="39" t="s">
        <v>1274</v>
      </c>
      <c r="EC9" s="39" t="s">
        <v>1274</v>
      </c>
      <c r="ED9" s="39" t="s">
        <v>1274</v>
      </c>
    </row>
    <row r="10" spans="1:134" x14ac:dyDescent="0.3">
      <c r="A10" s="41"/>
      <c r="B10" s="42"/>
      <c r="C10" s="43"/>
      <c r="D10" s="44"/>
      <c r="E10" s="47"/>
      <c r="F10" s="47"/>
      <c r="G10" s="47"/>
      <c r="H10" s="45"/>
      <c r="I10" s="47"/>
      <c r="J10" s="47"/>
      <c r="K10" s="47"/>
      <c r="L10" s="45"/>
      <c r="M10" s="47"/>
      <c r="N10" s="52"/>
      <c r="O10" s="50"/>
      <c r="P10" s="45"/>
      <c r="Q10" s="48"/>
      <c r="R10" s="53"/>
      <c r="S10" s="45"/>
      <c r="T10" s="45"/>
      <c r="U10" s="48"/>
      <c r="V10" s="48"/>
      <c r="W10" s="50"/>
      <c r="X10" s="50"/>
      <c r="Y10" s="46"/>
      <c r="Z10" s="48"/>
      <c r="AA10" s="48"/>
      <c r="AB10" s="50"/>
      <c r="AC10" s="45"/>
      <c r="AD10" s="53"/>
      <c r="AE10" s="50"/>
      <c r="AF10" s="45"/>
      <c r="AG10" s="50"/>
      <c r="AH10" s="50"/>
      <c r="AI10" s="49"/>
      <c r="AJ10" s="49"/>
      <c r="AK10" s="49"/>
      <c r="AL10" s="50"/>
      <c r="AM10" s="45"/>
      <c r="AN10" s="49"/>
      <c r="AO10" s="53"/>
      <c r="AP10" s="45"/>
      <c r="AQ10" s="46"/>
      <c r="AR10" s="50"/>
      <c r="AS10" s="53"/>
      <c r="AT10" s="49"/>
      <c r="AU10" s="49"/>
      <c r="AV10" s="49"/>
      <c r="AW10" s="49"/>
      <c r="AX10" s="49"/>
      <c r="AY10" s="48"/>
      <c r="AZ10" s="48"/>
      <c r="BA10" s="45"/>
      <c r="BB10" s="53"/>
      <c r="BC10" s="48"/>
      <c r="BD10" s="48"/>
      <c r="BE10" s="53"/>
      <c r="BF10" s="53"/>
      <c r="BG10" s="48"/>
      <c r="BH10" s="45"/>
      <c r="BI10" s="48"/>
      <c r="BJ10" s="45"/>
      <c r="BK10" s="48"/>
      <c r="BL10" s="45"/>
      <c r="BM10" s="50"/>
      <c r="BN10" s="45"/>
      <c r="BO10" s="45"/>
      <c r="BP10" s="48"/>
      <c r="BQ10" s="45"/>
      <c r="BR10" s="48"/>
      <c r="BS10" s="48"/>
      <c r="BT10" s="48"/>
      <c r="BU10" s="50"/>
      <c r="BV10" s="45"/>
      <c r="BW10" s="48"/>
      <c r="BX10" s="45"/>
      <c r="BY10" s="50"/>
      <c r="BZ10" s="48"/>
      <c r="CA10" s="48"/>
      <c r="CB10" s="45"/>
      <c r="CC10" s="50"/>
      <c r="CD10" s="50"/>
      <c r="CE10" s="48"/>
      <c r="CF10" s="45"/>
      <c r="CG10" s="48"/>
      <c r="CH10" s="45"/>
      <c r="CI10" s="48"/>
      <c r="CJ10" s="48"/>
      <c r="CK10" s="52"/>
      <c r="CL10" s="48"/>
      <c r="CM10" s="48"/>
      <c r="CN10" s="49"/>
      <c r="CO10" s="49"/>
      <c r="CP10" s="49"/>
      <c r="CQ10" s="45"/>
      <c r="CR10" s="46"/>
      <c r="CS10" s="46"/>
      <c r="CT10" s="52"/>
      <c r="CU10" s="49"/>
      <c r="CV10" s="49"/>
      <c r="CW10" s="45"/>
      <c r="CX10" s="49"/>
      <c r="CY10" s="50"/>
      <c r="CZ10" s="49"/>
      <c r="DA10" s="49"/>
      <c r="DB10" s="45"/>
      <c r="DC10" s="48"/>
      <c r="DD10" s="48"/>
      <c r="DE10" s="50"/>
      <c r="DF10" s="50"/>
      <c r="DG10" s="48"/>
      <c r="DH10" s="50"/>
      <c r="DI10" s="45"/>
      <c r="DJ10" s="45"/>
      <c r="DK10" s="50"/>
      <c r="DL10" s="50"/>
      <c r="DM10" s="48"/>
      <c r="DN10" s="45"/>
      <c r="DO10" s="48"/>
      <c r="DP10" s="48"/>
      <c r="DQ10" s="48"/>
      <c r="DR10" s="50"/>
      <c r="DS10" s="48"/>
      <c r="DT10" s="45"/>
      <c r="DU10" s="47"/>
      <c r="DV10" s="45"/>
      <c r="DW10" s="45"/>
      <c r="DX10" s="47"/>
      <c r="DY10" s="45"/>
      <c r="DZ10" s="45"/>
      <c r="EA10" s="45"/>
      <c r="EB10" s="45"/>
      <c r="EC10" s="45"/>
      <c r="ED10" s="45"/>
    </row>
    <row r="11" spans="1:134" x14ac:dyDescent="0.3">
      <c r="A11" s="41"/>
      <c r="B11" s="42"/>
      <c r="C11" s="43"/>
      <c r="D11" s="54"/>
      <c r="E11" s="51"/>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c r="AE11" s="52"/>
      <c r="AF11" s="52"/>
      <c r="AG11" s="52"/>
      <c r="AH11" s="52"/>
      <c r="AI11" s="52"/>
      <c r="AJ11" s="52"/>
      <c r="AK11" s="52"/>
      <c r="AL11" s="52"/>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5"/>
      <c r="BK11" s="56"/>
      <c r="BL11" s="55"/>
      <c r="BM11" s="52"/>
      <c r="BN11" s="52"/>
      <c r="BO11" s="52"/>
      <c r="BP11" s="52"/>
      <c r="BQ11" s="52"/>
      <c r="BR11" s="52"/>
      <c r="BS11" s="52"/>
      <c r="BT11" s="52"/>
      <c r="BU11" s="52"/>
      <c r="BV11" s="52"/>
      <c r="BW11" s="52"/>
      <c r="BX11" s="52"/>
      <c r="BY11" s="52"/>
      <c r="BZ11" s="52"/>
      <c r="CA11" s="52"/>
      <c r="CB11" s="52"/>
      <c r="CC11" s="52"/>
      <c r="CD11" s="52"/>
      <c r="CE11" s="52"/>
      <c r="CF11" s="52"/>
      <c r="CG11" s="52"/>
      <c r="CH11" s="52"/>
      <c r="CI11" s="52"/>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6"/>
      <c r="DQ11" s="52"/>
      <c r="DR11" s="52"/>
      <c r="DS11" s="52"/>
      <c r="DT11" s="52"/>
      <c r="DU11" s="52"/>
      <c r="DV11" s="52"/>
      <c r="DW11" s="52"/>
      <c r="DX11" s="52"/>
      <c r="DY11" s="52"/>
      <c r="DZ11" s="52"/>
      <c r="EA11" s="52"/>
      <c r="EB11" s="52"/>
      <c r="EC11" s="52"/>
      <c r="ED11" s="52"/>
    </row>
    <row r="12" spans="1:134" x14ac:dyDescent="0.3">
      <c r="A12" s="41"/>
      <c r="B12" s="42"/>
      <c r="C12" s="43"/>
      <c r="D12" s="54"/>
      <c r="E12" s="51"/>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5"/>
      <c r="BK12" s="56"/>
      <c r="BL12" s="55"/>
      <c r="BM12" s="52"/>
      <c r="BN12" s="52"/>
      <c r="BO12" s="52"/>
      <c r="BP12" s="52"/>
      <c r="BQ12" s="52"/>
      <c r="BR12" s="52"/>
      <c r="BS12" s="52"/>
      <c r="BT12" s="52"/>
      <c r="BU12" s="52"/>
      <c r="BV12" s="52"/>
      <c r="BW12" s="52"/>
      <c r="BX12" s="52"/>
      <c r="BY12" s="52"/>
      <c r="BZ12" s="52"/>
      <c r="CA12" s="52"/>
      <c r="CB12" s="52"/>
      <c r="CC12" s="52"/>
      <c r="CD12" s="52"/>
      <c r="CE12" s="52"/>
      <c r="CF12" s="52"/>
      <c r="CG12" s="52"/>
      <c r="CH12" s="52"/>
      <c r="CI12" s="52"/>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6"/>
      <c r="DQ12" s="52"/>
      <c r="DR12" s="52"/>
      <c r="DS12" s="52"/>
      <c r="DT12" s="52"/>
      <c r="DU12" s="52"/>
      <c r="DV12" s="52"/>
      <c r="DW12" s="52"/>
      <c r="DX12" s="52"/>
      <c r="DY12" s="52"/>
      <c r="DZ12" s="52"/>
      <c r="EA12" s="52"/>
      <c r="EB12" s="52"/>
      <c r="EC12" s="52"/>
      <c r="ED12" s="52"/>
    </row>
    <row r="13" spans="1:134" x14ac:dyDescent="0.3">
      <c r="A13" s="57" t="s">
        <v>826</v>
      </c>
      <c r="B13" s="58" t="s">
        <v>827</v>
      </c>
      <c r="C13" s="58" t="s">
        <v>828</v>
      </c>
      <c r="D13" s="58" t="s">
        <v>829</v>
      </c>
      <c r="E13" s="59"/>
      <c r="F13" s="59"/>
      <c r="G13" s="59"/>
      <c r="H13" s="59"/>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60"/>
      <c r="BK13" s="203"/>
      <c r="BL13" s="60"/>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203"/>
      <c r="DQ13" s="59"/>
      <c r="DR13" s="59"/>
      <c r="DS13" s="59"/>
      <c r="DT13" s="59"/>
      <c r="DU13" s="59"/>
      <c r="DV13" s="59"/>
      <c r="DW13" s="59"/>
      <c r="DX13" s="59"/>
      <c r="DY13" s="59"/>
      <c r="DZ13" s="59"/>
      <c r="EA13" s="59"/>
      <c r="EB13" s="59"/>
      <c r="EC13" s="59"/>
      <c r="ED13" s="59"/>
    </row>
    <row r="14" spans="1:134" x14ac:dyDescent="0.3">
      <c r="A14" s="62"/>
      <c r="B14" s="63"/>
      <c r="C14" s="64"/>
      <c r="D14" s="64"/>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65"/>
      <c r="BK14" s="61"/>
      <c r="BL14" s="65"/>
      <c r="BM14" s="40"/>
      <c r="BN14" s="40"/>
      <c r="BO14" s="40"/>
      <c r="BP14" s="40"/>
      <c r="BQ14" s="40"/>
      <c r="BR14" s="40"/>
      <c r="BS14" s="40"/>
      <c r="BT14" s="40"/>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61"/>
      <c r="DQ14" s="40"/>
      <c r="DR14" s="40"/>
      <c r="DS14" s="40"/>
      <c r="DT14" s="40"/>
      <c r="DU14" s="40"/>
      <c r="DV14" s="40"/>
      <c r="DW14" s="40"/>
      <c r="DX14" s="40"/>
      <c r="DY14" s="40"/>
      <c r="DZ14" s="40"/>
      <c r="EA14" s="40"/>
      <c r="EB14" s="40"/>
      <c r="EC14" s="40"/>
      <c r="ED14" s="40"/>
    </row>
    <row r="15" spans="1:134" x14ac:dyDescent="0.3">
      <c r="A15" s="66" t="s">
        <v>830</v>
      </c>
      <c r="B15" s="67" t="s">
        <v>831</v>
      </c>
      <c r="C15" s="68"/>
      <c r="D15" s="68"/>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69"/>
      <c r="AN15" s="69"/>
      <c r="AO15" s="69"/>
      <c r="AP15" s="69"/>
      <c r="AQ15" s="69"/>
      <c r="AR15" s="69"/>
      <c r="AS15" s="69"/>
      <c r="AT15" s="69"/>
      <c r="AU15" s="69"/>
      <c r="AV15" s="69"/>
      <c r="AW15" s="69"/>
      <c r="AX15" s="69"/>
      <c r="AY15" s="69"/>
      <c r="AZ15" s="69"/>
      <c r="BA15" s="69"/>
      <c r="BB15" s="69"/>
      <c r="BC15" s="69"/>
      <c r="BD15" s="69"/>
      <c r="BE15" s="69"/>
      <c r="BF15" s="69"/>
      <c r="BG15" s="69"/>
      <c r="BH15" s="69"/>
      <c r="BI15" s="69"/>
      <c r="BJ15" s="69"/>
      <c r="BK15" s="61"/>
      <c r="BL15" s="69"/>
      <c r="BM15" s="69"/>
      <c r="BN15" s="69"/>
      <c r="BO15" s="69"/>
      <c r="BP15" s="69"/>
      <c r="BQ15" s="69"/>
      <c r="BR15" s="69"/>
      <c r="BS15" s="69"/>
      <c r="BT15" s="69"/>
      <c r="BU15" s="69"/>
      <c r="BV15" s="69"/>
      <c r="BW15" s="69"/>
      <c r="BX15" s="69"/>
      <c r="BY15" s="69"/>
      <c r="BZ15" s="69"/>
      <c r="CA15" s="69"/>
      <c r="CB15" s="69"/>
      <c r="CC15" s="69"/>
      <c r="CD15" s="69"/>
      <c r="CE15" s="69"/>
      <c r="CF15" s="69"/>
      <c r="CG15" s="69"/>
      <c r="CH15" s="69"/>
      <c r="CI15" s="69"/>
      <c r="CJ15" s="69"/>
      <c r="CK15" s="69"/>
      <c r="CL15" s="69"/>
      <c r="CM15" s="69"/>
      <c r="CN15" s="69"/>
      <c r="CO15" s="69"/>
      <c r="CP15" s="69"/>
      <c r="CQ15" s="69"/>
      <c r="CR15" s="69"/>
      <c r="CS15" s="69"/>
      <c r="CT15" s="69"/>
      <c r="CU15" s="69"/>
      <c r="CV15" s="69"/>
      <c r="CW15" s="69"/>
      <c r="CX15" s="69"/>
      <c r="CY15" s="69"/>
      <c r="CZ15" s="69"/>
      <c r="DA15" s="69"/>
      <c r="DB15" s="69"/>
      <c r="DC15" s="69"/>
      <c r="DD15" s="69"/>
      <c r="DE15" s="69"/>
      <c r="DF15" s="69"/>
      <c r="DG15" s="69"/>
      <c r="DH15" s="69"/>
      <c r="DI15" s="69"/>
      <c r="DJ15" s="69"/>
      <c r="DK15" s="69"/>
      <c r="DL15" s="69"/>
      <c r="DM15" s="69"/>
      <c r="DN15" s="69"/>
      <c r="DO15" s="69"/>
      <c r="DP15" s="61"/>
      <c r="DQ15" s="69"/>
      <c r="DR15" s="69"/>
      <c r="DS15" s="69"/>
      <c r="DT15" s="69"/>
      <c r="DU15" s="69"/>
      <c r="DV15" s="69"/>
      <c r="DW15" s="69"/>
      <c r="DX15" s="69"/>
      <c r="DY15" s="69"/>
      <c r="DZ15" s="69"/>
      <c r="EA15" s="69"/>
      <c r="EB15" s="69"/>
      <c r="EC15" s="69"/>
      <c r="ED15" s="69"/>
    </row>
    <row r="16" spans="1:134" x14ac:dyDescent="0.3">
      <c r="A16" s="70"/>
      <c r="B16" s="71" t="s">
        <v>832</v>
      </c>
      <c r="C16" s="72"/>
      <c r="D16" s="72"/>
      <c r="E16" s="73"/>
      <c r="F16" s="73"/>
      <c r="G16" s="73"/>
      <c r="H16" s="73"/>
      <c r="I16" s="73"/>
      <c r="J16" s="73"/>
      <c r="K16" s="73"/>
      <c r="L16" s="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65"/>
      <c r="BK16" s="61"/>
      <c r="BL16" s="65"/>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204"/>
      <c r="DN16" s="73"/>
      <c r="DO16" s="73"/>
      <c r="DP16" s="61"/>
      <c r="DQ16" s="73"/>
      <c r="DR16" s="73"/>
      <c r="DS16" s="73"/>
      <c r="DT16" s="73"/>
      <c r="DU16" s="73"/>
      <c r="DV16" s="73"/>
      <c r="DW16" s="73"/>
      <c r="DX16" s="73"/>
      <c r="DY16" s="73"/>
      <c r="DZ16" s="73"/>
      <c r="EA16" s="73"/>
      <c r="EB16" s="73"/>
      <c r="EC16" s="73"/>
      <c r="ED16" s="73"/>
    </row>
    <row r="17" spans="1:134" x14ac:dyDescent="0.3">
      <c r="A17" s="74">
        <v>1</v>
      </c>
      <c r="B17" s="75" t="s">
        <v>833</v>
      </c>
      <c r="C17" s="72" t="s">
        <v>834</v>
      </c>
      <c r="D17" s="72" t="s">
        <v>835</v>
      </c>
      <c r="E17" s="73"/>
      <c r="F17" s="73"/>
      <c r="G17" s="73"/>
      <c r="H17" s="73"/>
      <c r="I17" s="73"/>
      <c r="J17" s="73"/>
      <c r="K17" s="73"/>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65"/>
      <c r="BK17" s="61"/>
      <c r="BL17" s="65"/>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61"/>
      <c r="DQ17" s="73"/>
      <c r="DR17" s="73"/>
      <c r="DS17" s="73"/>
      <c r="DT17" s="73"/>
      <c r="DU17" s="73"/>
      <c r="DV17" s="73"/>
      <c r="DW17" s="73"/>
      <c r="DX17" s="73"/>
      <c r="DY17" s="73"/>
      <c r="DZ17" s="73"/>
      <c r="EA17" s="73"/>
      <c r="EB17" s="73"/>
      <c r="EC17" s="73"/>
      <c r="ED17" s="73"/>
    </row>
    <row r="18" spans="1:134" x14ac:dyDescent="0.3">
      <c r="A18" s="74"/>
      <c r="B18" s="76"/>
      <c r="C18" s="77"/>
      <c r="D18" s="77"/>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78"/>
      <c r="AW18" s="78"/>
      <c r="AX18" s="78"/>
      <c r="AY18" s="78"/>
      <c r="AZ18" s="78"/>
      <c r="BA18" s="78"/>
      <c r="BB18" s="78"/>
      <c r="BC18" s="78"/>
      <c r="BD18" s="78"/>
      <c r="BE18" s="78"/>
      <c r="BF18" s="78"/>
      <c r="BG18" s="78"/>
      <c r="BH18" s="78"/>
      <c r="BI18" s="78"/>
      <c r="BJ18" s="65"/>
      <c r="BK18" s="61"/>
      <c r="BL18" s="65"/>
      <c r="BM18" s="78"/>
      <c r="BN18" s="78"/>
      <c r="BO18" s="78"/>
      <c r="BP18" s="78"/>
      <c r="BQ18" s="78"/>
      <c r="BR18" s="78"/>
      <c r="BS18" s="78"/>
      <c r="BT18" s="78"/>
      <c r="BU18" s="78"/>
      <c r="BV18" s="78"/>
      <c r="BW18" s="78"/>
      <c r="BX18" s="78"/>
      <c r="BY18" s="78"/>
      <c r="BZ18" s="78"/>
      <c r="CA18" s="78"/>
      <c r="CB18" s="78"/>
      <c r="CC18" s="78"/>
      <c r="CD18" s="78"/>
      <c r="CE18" s="78"/>
      <c r="CF18" s="78"/>
      <c r="CG18" s="78"/>
      <c r="CH18" s="78"/>
      <c r="CI18" s="78"/>
      <c r="CJ18" s="78"/>
      <c r="CK18" s="78"/>
      <c r="CL18" s="78"/>
      <c r="CM18" s="78"/>
      <c r="CN18" s="78"/>
      <c r="CO18" s="78"/>
      <c r="CP18" s="78"/>
      <c r="CQ18" s="78"/>
      <c r="CR18" s="78"/>
      <c r="CS18" s="78"/>
      <c r="CT18" s="78"/>
      <c r="CU18" s="78"/>
      <c r="CV18" s="78"/>
      <c r="CW18" s="78"/>
      <c r="CX18" s="78"/>
      <c r="CY18" s="78"/>
      <c r="CZ18" s="78"/>
      <c r="DA18" s="78"/>
      <c r="DB18" s="78"/>
      <c r="DC18" s="78"/>
      <c r="DD18" s="78"/>
      <c r="DE18" s="78"/>
      <c r="DF18" s="78"/>
      <c r="DG18" s="78"/>
      <c r="DH18" s="78"/>
      <c r="DI18" s="78"/>
      <c r="DJ18" s="78"/>
      <c r="DK18" s="78"/>
      <c r="DL18" s="78"/>
      <c r="DM18" s="78"/>
      <c r="DN18" s="78"/>
      <c r="DO18" s="78"/>
      <c r="DP18" s="61"/>
      <c r="DQ18" s="78"/>
      <c r="DR18" s="78"/>
      <c r="DS18" s="78"/>
      <c r="DT18" s="78"/>
      <c r="DU18" s="78"/>
      <c r="DV18" s="78"/>
      <c r="DW18" s="78"/>
      <c r="DX18" s="78"/>
      <c r="DY18" s="78"/>
      <c r="DZ18" s="78"/>
      <c r="EA18" s="78"/>
      <c r="EB18" s="78"/>
      <c r="EC18" s="78"/>
      <c r="ED18" s="78"/>
    </row>
    <row r="19" spans="1:134" x14ac:dyDescent="0.3">
      <c r="A19" s="74"/>
      <c r="B19" s="79" t="s">
        <v>836</v>
      </c>
      <c r="C19" s="77"/>
      <c r="D19" s="77"/>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78"/>
      <c r="AW19" s="78"/>
      <c r="AX19" s="78"/>
      <c r="AY19" s="78"/>
      <c r="AZ19" s="78"/>
      <c r="BA19" s="78"/>
      <c r="BB19" s="78"/>
      <c r="BC19" s="78"/>
      <c r="BD19" s="78"/>
      <c r="BE19" s="78"/>
      <c r="BF19" s="78"/>
      <c r="BG19" s="78"/>
      <c r="BH19" s="78"/>
      <c r="BI19" s="78"/>
      <c r="BJ19" s="65"/>
      <c r="BK19" s="61"/>
      <c r="BL19" s="65"/>
      <c r="BM19" s="78"/>
      <c r="BN19" s="78"/>
      <c r="BO19" s="78"/>
      <c r="BP19" s="78"/>
      <c r="BQ19" s="78"/>
      <c r="BR19" s="78"/>
      <c r="BS19" s="78"/>
      <c r="BT19" s="78"/>
      <c r="BU19" s="78"/>
      <c r="BV19" s="78"/>
      <c r="BW19" s="78"/>
      <c r="BX19" s="78"/>
      <c r="BY19" s="78"/>
      <c r="BZ19" s="78"/>
      <c r="CA19" s="78"/>
      <c r="CB19" s="78"/>
      <c r="CC19" s="78"/>
      <c r="CD19" s="78"/>
      <c r="CE19" s="78"/>
      <c r="CF19" s="78"/>
      <c r="CG19" s="78"/>
      <c r="CH19" s="78"/>
      <c r="CI19" s="78"/>
      <c r="CJ19" s="78"/>
      <c r="CK19" s="78"/>
      <c r="CL19" s="78"/>
      <c r="CM19" s="78"/>
      <c r="CN19" s="78"/>
      <c r="CO19" s="78"/>
      <c r="CP19" s="78"/>
      <c r="CQ19" s="78"/>
      <c r="CR19" s="78"/>
      <c r="CS19" s="78"/>
      <c r="CT19" s="78"/>
      <c r="CU19" s="78"/>
      <c r="CV19" s="78"/>
      <c r="CW19" s="78"/>
      <c r="CX19" s="78"/>
      <c r="CY19" s="78"/>
      <c r="CZ19" s="78"/>
      <c r="DA19" s="78"/>
      <c r="DB19" s="78"/>
      <c r="DC19" s="78"/>
      <c r="DD19" s="78"/>
      <c r="DE19" s="78"/>
      <c r="DF19" s="78"/>
      <c r="DG19" s="78"/>
      <c r="DH19" s="78"/>
      <c r="DI19" s="78"/>
      <c r="DJ19" s="78"/>
      <c r="DK19" s="78"/>
      <c r="DL19" s="78"/>
      <c r="DM19" s="78"/>
      <c r="DN19" s="78"/>
      <c r="DO19" s="78"/>
      <c r="DP19" s="61"/>
      <c r="DQ19" s="78"/>
      <c r="DR19" s="78"/>
      <c r="DS19" s="78"/>
      <c r="DT19" s="78"/>
      <c r="DU19" s="78"/>
      <c r="DV19" s="78"/>
      <c r="DW19" s="78"/>
      <c r="DX19" s="78"/>
      <c r="DY19" s="78"/>
      <c r="DZ19" s="78"/>
      <c r="EA19" s="78"/>
      <c r="EB19" s="78"/>
      <c r="EC19" s="78"/>
      <c r="ED19" s="78"/>
    </row>
    <row r="20" spans="1:134" x14ac:dyDescent="0.3">
      <c r="A20" s="74"/>
      <c r="B20" s="80" t="s">
        <v>837</v>
      </c>
      <c r="C20" s="77"/>
      <c r="D20" s="77"/>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8"/>
      <c r="BD20" s="78"/>
      <c r="BE20" s="78"/>
      <c r="BF20" s="78"/>
      <c r="BG20" s="78"/>
      <c r="BH20" s="78"/>
      <c r="BI20" s="78"/>
      <c r="BJ20" s="65"/>
      <c r="BK20" s="61"/>
      <c r="BL20" s="65"/>
      <c r="BM20" s="78"/>
      <c r="BN20" s="78"/>
      <c r="BO20" s="78"/>
      <c r="BP20" s="78"/>
      <c r="BQ20" s="78"/>
      <c r="BR20" s="78"/>
      <c r="BS20" s="78"/>
      <c r="BT20" s="78"/>
      <c r="BU20" s="78"/>
      <c r="BV20" s="78"/>
      <c r="BW20" s="78"/>
      <c r="BX20" s="78"/>
      <c r="BY20" s="78"/>
      <c r="BZ20" s="78"/>
      <c r="CA20" s="78"/>
      <c r="CB20" s="78"/>
      <c r="CC20" s="78"/>
      <c r="CD20" s="78"/>
      <c r="CE20" s="78"/>
      <c r="CF20" s="78"/>
      <c r="CG20" s="78"/>
      <c r="CH20" s="78"/>
      <c r="CI20" s="78"/>
      <c r="CJ20" s="78"/>
      <c r="CK20" s="78"/>
      <c r="CL20" s="78"/>
      <c r="CM20" s="78"/>
      <c r="CN20" s="78"/>
      <c r="CO20" s="78"/>
      <c r="CP20" s="78"/>
      <c r="CQ20" s="78"/>
      <c r="CR20" s="78"/>
      <c r="CS20" s="78"/>
      <c r="CT20" s="78"/>
      <c r="CU20" s="78"/>
      <c r="CV20" s="78"/>
      <c r="CW20" s="78"/>
      <c r="CX20" s="78"/>
      <c r="CY20" s="78"/>
      <c r="CZ20" s="78"/>
      <c r="DA20" s="78"/>
      <c r="DB20" s="78"/>
      <c r="DC20" s="78"/>
      <c r="DD20" s="78"/>
      <c r="DE20" s="78"/>
      <c r="DF20" s="78"/>
      <c r="DG20" s="78"/>
      <c r="DH20" s="78"/>
      <c r="DI20" s="78"/>
      <c r="DJ20" s="78"/>
      <c r="DK20" s="78"/>
      <c r="DL20" s="78"/>
      <c r="DM20" s="78"/>
      <c r="DN20" s="78"/>
      <c r="DO20" s="78"/>
      <c r="DP20" s="61"/>
      <c r="DQ20" s="78"/>
      <c r="DR20" s="78"/>
      <c r="DS20" s="78"/>
      <c r="DT20" s="78"/>
      <c r="DU20" s="78"/>
      <c r="DV20" s="78"/>
      <c r="DW20" s="78"/>
      <c r="DX20" s="78"/>
      <c r="DY20" s="78"/>
      <c r="DZ20" s="78"/>
      <c r="EA20" s="78"/>
      <c r="EB20" s="78"/>
      <c r="EC20" s="78"/>
      <c r="ED20" s="78"/>
    </row>
    <row r="21" spans="1:134" x14ac:dyDescent="0.3">
      <c r="A21" s="74">
        <v>2</v>
      </c>
      <c r="B21" s="80" t="s">
        <v>833</v>
      </c>
      <c r="C21" s="77" t="s">
        <v>834</v>
      </c>
      <c r="D21" s="77" t="s">
        <v>835</v>
      </c>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8"/>
      <c r="BI21" s="78"/>
      <c r="BJ21" s="65"/>
      <c r="BK21" s="61"/>
      <c r="BL21" s="65"/>
      <c r="BM21" s="78"/>
      <c r="BN21" s="78"/>
      <c r="BO21" s="78"/>
      <c r="BP21" s="78"/>
      <c r="BQ21" s="78"/>
      <c r="BR21" s="78"/>
      <c r="BS21" s="78"/>
      <c r="BT21" s="78"/>
      <c r="BU21" s="78"/>
      <c r="BV21" s="78"/>
      <c r="BW21" s="78"/>
      <c r="BX21" s="78"/>
      <c r="BY21" s="78"/>
      <c r="BZ21" s="78"/>
      <c r="CA21" s="78"/>
      <c r="CB21" s="78"/>
      <c r="CC21" s="78"/>
      <c r="CD21" s="78"/>
      <c r="CE21" s="78"/>
      <c r="CF21" s="78"/>
      <c r="CG21" s="78"/>
      <c r="CH21" s="78"/>
      <c r="CI21" s="78"/>
      <c r="CJ21" s="78"/>
      <c r="CK21" s="78"/>
      <c r="CL21" s="78"/>
      <c r="CM21" s="78"/>
      <c r="CN21" s="78"/>
      <c r="CO21" s="78"/>
      <c r="CP21" s="78"/>
      <c r="CQ21" s="78"/>
      <c r="CR21" s="78"/>
      <c r="CS21" s="78"/>
      <c r="CT21" s="78"/>
      <c r="CU21" s="78"/>
      <c r="CV21" s="78"/>
      <c r="CW21" s="78"/>
      <c r="CX21" s="78"/>
      <c r="CY21" s="78"/>
      <c r="CZ21" s="78"/>
      <c r="DA21" s="78"/>
      <c r="DB21" s="78"/>
      <c r="DC21" s="78"/>
      <c r="DD21" s="78"/>
      <c r="DE21" s="78"/>
      <c r="DF21" s="78"/>
      <c r="DG21" s="78"/>
      <c r="DH21" s="78"/>
      <c r="DI21" s="78"/>
      <c r="DJ21" s="78"/>
      <c r="DK21" s="78"/>
      <c r="DL21" s="78"/>
      <c r="DM21" s="78"/>
      <c r="DN21" s="78"/>
      <c r="DO21" s="78"/>
      <c r="DP21" s="61"/>
      <c r="DQ21" s="78"/>
      <c r="DR21" s="78"/>
      <c r="DS21" s="78"/>
      <c r="DT21" s="78"/>
      <c r="DU21" s="78"/>
      <c r="DV21" s="78"/>
      <c r="DW21" s="78"/>
      <c r="DX21" s="78"/>
      <c r="DY21" s="78"/>
      <c r="DZ21" s="78"/>
      <c r="EA21" s="78"/>
      <c r="EB21" s="78"/>
      <c r="EC21" s="78"/>
      <c r="ED21" s="78"/>
    </row>
    <row r="22" spans="1:134" x14ac:dyDescent="0.3">
      <c r="A22" s="74">
        <v>3</v>
      </c>
      <c r="B22" s="80" t="s">
        <v>838</v>
      </c>
      <c r="C22" s="77" t="s">
        <v>834</v>
      </c>
      <c r="D22" s="77" t="s">
        <v>835</v>
      </c>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8"/>
      <c r="AW22" s="78"/>
      <c r="AX22" s="78"/>
      <c r="AY22" s="78"/>
      <c r="AZ22" s="78"/>
      <c r="BA22" s="78"/>
      <c r="BB22" s="78"/>
      <c r="BC22" s="78"/>
      <c r="BD22" s="78"/>
      <c r="BE22" s="78"/>
      <c r="BF22" s="78"/>
      <c r="BG22" s="78"/>
      <c r="BH22" s="78"/>
      <c r="BI22" s="78"/>
      <c r="BJ22" s="65"/>
      <c r="BK22" s="61"/>
      <c r="BL22" s="65"/>
      <c r="BM22" s="78"/>
      <c r="BN22" s="78"/>
      <c r="BO22" s="78"/>
      <c r="BP22" s="78"/>
      <c r="BQ22" s="78"/>
      <c r="BR22" s="78"/>
      <c r="BS22" s="78"/>
      <c r="BT22" s="78"/>
      <c r="BU22" s="78"/>
      <c r="BV22" s="78"/>
      <c r="BW22" s="78"/>
      <c r="BX22" s="78"/>
      <c r="BY22" s="78"/>
      <c r="BZ22" s="78"/>
      <c r="CA22" s="78"/>
      <c r="CB22" s="78"/>
      <c r="CC22" s="78"/>
      <c r="CD22" s="78"/>
      <c r="CE22" s="78"/>
      <c r="CF22" s="78"/>
      <c r="CG22" s="78"/>
      <c r="CH22" s="78"/>
      <c r="CI22" s="78"/>
      <c r="CJ22" s="78"/>
      <c r="CK22" s="78"/>
      <c r="CL22" s="78"/>
      <c r="CM22" s="78"/>
      <c r="CN22" s="78"/>
      <c r="CO22" s="78"/>
      <c r="CP22" s="78"/>
      <c r="CQ22" s="78"/>
      <c r="CR22" s="78"/>
      <c r="CS22" s="78"/>
      <c r="CT22" s="78"/>
      <c r="CU22" s="78"/>
      <c r="CV22" s="78"/>
      <c r="CW22" s="78"/>
      <c r="CX22" s="78"/>
      <c r="CY22" s="78"/>
      <c r="CZ22" s="78"/>
      <c r="DA22" s="78"/>
      <c r="DB22" s="78"/>
      <c r="DC22" s="78"/>
      <c r="DD22" s="78"/>
      <c r="DE22" s="78"/>
      <c r="DF22" s="78"/>
      <c r="DG22" s="78"/>
      <c r="DH22" s="78"/>
      <c r="DI22" s="78"/>
      <c r="DJ22" s="78"/>
      <c r="DK22" s="78"/>
      <c r="DL22" s="78"/>
      <c r="DM22" s="78"/>
      <c r="DN22" s="78"/>
      <c r="DO22" s="78"/>
      <c r="DP22" s="61"/>
      <c r="DQ22" s="78"/>
      <c r="DR22" s="78"/>
      <c r="DS22" s="78"/>
      <c r="DT22" s="78"/>
      <c r="DU22" s="78"/>
      <c r="DV22" s="78"/>
      <c r="DW22" s="78"/>
      <c r="DX22" s="78"/>
      <c r="DY22" s="78"/>
      <c r="DZ22" s="78"/>
      <c r="EA22" s="78"/>
      <c r="EB22" s="78"/>
      <c r="EC22" s="78"/>
      <c r="ED22" s="78"/>
    </row>
    <row r="23" spans="1:134" x14ac:dyDescent="0.3">
      <c r="A23" s="70"/>
      <c r="B23" s="80"/>
      <c r="C23" s="77"/>
      <c r="D23" s="77"/>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c r="BF23" s="78"/>
      <c r="BG23" s="78"/>
      <c r="BH23" s="78"/>
      <c r="BI23" s="78"/>
      <c r="BJ23" s="65"/>
      <c r="BK23" s="61"/>
      <c r="BL23" s="65"/>
      <c r="BM23" s="78"/>
      <c r="BN23" s="78"/>
      <c r="BO23" s="78"/>
      <c r="BP23" s="78"/>
      <c r="BQ23" s="78"/>
      <c r="BR23" s="78"/>
      <c r="BS23" s="78"/>
      <c r="BT23" s="78"/>
      <c r="BU23" s="78"/>
      <c r="BV23" s="78"/>
      <c r="BW23" s="78"/>
      <c r="BX23" s="78"/>
      <c r="BY23" s="78"/>
      <c r="BZ23" s="78"/>
      <c r="CA23" s="78"/>
      <c r="CB23" s="78"/>
      <c r="CC23" s="78"/>
      <c r="CD23" s="78"/>
      <c r="CE23" s="78"/>
      <c r="CF23" s="78"/>
      <c r="CG23" s="78"/>
      <c r="CH23" s="78"/>
      <c r="CI23" s="78"/>
      <c r="CJ23" s="78"/>
      <c r="CK23" s="78"/>
      <c r="CL23" s="78"/>
      <c r="CM23" s="78"/>
      <c r="CN23" s="78"/>
      <c r="CO23" s="78"/>
      <c r="CP23" s="78"/>
      <c r="CQ23" s="78"/>
      <c r="CR23" s="78"/>
      <c r="CS23" s="78"/>
      <c r="CT23" s="78"/>
      <c r="CU23" s="78"/>
      <c r="CV23" s="78"/>
      <c r="CW23" s="78"/>
      <c r="CX23" s="78"/>
      <c r="CY23" s="78"/>
      <c r="CZ23" s="78"/>
      <c r="DA23" s="78"/>
      <c r="DB23" s="78"/>
      <c r="DC23" s="78"/>
      <c r="DD23" s="78"/>
      <c r="DE23" s="78"/>
      <c r="DF23" s="78"/>
      <c r="DG23" s="78"/>
      <c r="DH23" s="78"/>
      <c r="DI23" s="78"/>
      <c r="DJ23" s="78"/>
      <c r="DK23" s="78"/>
      <c r="DL23" s="78"/>
      <c r="DM23" s="78"/>
      <c r="DN23" s="78"/>
      <c r="DO23" s="78"/>
      <c r="DP23" s="61"/>
      <c r="DQ23" s="78"/>
      <c r="DR23" s="78"/>
      <c r="DS23" s="78"/>
      <c r="DT23" s="78"/>
      <c r="DU23" s="78"/>
      <c r="DV23" s="78"/>
      <c r="DW23" s="78"/>
      <c r="DX23" s="78"/>
      <c r="DY23" s="78"/>
      <c r="DZ23" s="78"/>
      <c r="EA23" s="78"/>
      <c r="EB23" s="78"/>
      <c r="EC23" s="78"/>
      <c r="ED23" s="78"/>
    </row>
    <row r="24" spans="1:134" x14ac:dyDescent="0.3">
      <c r="A24" s="74"/>
      <c r="B24" s="79" t="s">
        <v>839</v>
      </c>
      <c r="C24" s="77"/>
      <c r="D24" s="77"/>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78"/>
      <c r="AW24" s="78"/>
      <c r="AX24" s="78"/>
      <c r="AY24" s="78"/>
      <c r="AZ24" s="78"/>
      <c r="BA24" s="78"/>
      <c r="BB24" s="78"/>
      <c r="BC24" s="78"/>
      <c r="BD24" s="78"/>
      <c r="BE24" s="78"/>
      <c r="BF24" s="78"/>
      <c r="BG24" s="78"/>
      <c r="BH24" s="78"/>
      <c r="BI24" s="78"/>
      <c r="BJ24" s="65"/>
      <c r="BK24" s="61"/>
      <c r="BL24" s="65"/>
      <c r="BM24" s="78"/>
      <c r="BN24" s="78"/>
      <c r="BO24" s="78"/>
      <c r="BP24" s="78"/>
      <c r="BQ24" s="78"/>
      <c r="BR24" s="78"/>
      <c r="BS24" s="78"/>
      <c r="BT24" s="78"/>
      <c r="BU24" s="78"/>
      <c r="BV24" s="78"/>
      <c r="BW24" s="78"/>
      <c r="BX24" s="78"/>
      <c r="BY24" s="78"/>
      <c r="BZ24" s="78"/>
      <c r="CA24" s="78"/>
      <c r="CB24" s="78"/>
      <c r="CC24" s="78"/>
      <c r="CD24" s="78"/>
      <c r="CE24" s="78"/>
      <c r="CF24" s="78"/>
      <c r="CG24" s="78"/>
      <c r="CH24" s="78"/>
      <c r="CI24" s="78"/>
      <c r="CJ24" s="78"/>
      <c r="CK24" s="78"/>
      <c r="CL24" s="78"/>
      <c r="CM24" s="78"/>
      <c r="CN24" s="78"/>
      <c r="CO24" s="78"/>
      <c r="CP24" s="78"/>
      <c r="CQ24" s="78"/>
      <c r="CR24" s="78"/>
      <c r="CS24" s="78"/>
      <c r="CT24" s="78"/>
      <c r="CU24" s="78"/>
      <c r="CV24" s="78"/>
      <c r="CW24" s="78"/>
      <c r="CX24" s="78"/>
      <c r="CY24" s="78"/>
      <c r="CZ24" s="78"/>
      <c r="DA24" s="78"/>
      <c r="DB24" s="78"/>
      <c r="DC24" s="78"/>
      <c r="DD24" s="78"/>
      <c r="DE24" s="78"/>
      <c r="DF24" s="78"/>
      <c r="DG24" s="78"/>
      <c r="DH24" s="78"/>
      <c r="DI24" s="78"/>
      <c r="DJ24" s="78"/>
      <c r="DK24" s="78"/>
      <c r="DL24" s="78"/>
      <c r="DM24" s="78"/>
      <c r="DN24" s="78"/>
      <c r="DO24" s="78"/>
      <c r="DP24" s="61"/>
      <c r="DQ24" s="78"/>
      <c r="DR24" s="78"/>
      <c r="DS24" s="78"/>
      <c r="DT24" s="78"/>
      <c r="DU24" s="78"/>
      <c r="DV24" s="78"/>
      <c r="DW24" s="78"/>
      <c r="DX24" s="78"/>
      <c r="DY24" s="78"/>
      <c r="DZ24" s="78"/>
      <c r="EA24" s="78"/>
      <c r="EB24" s="78"/>
      <c r="EC24" s="78"/>
      <c r="ED24" s="78"/>
    </row>
    <row r="25" spans="1:134" x14ac:dyDescent="0.3">
      <c r="A25" s="74">
        <v>8</v>
      </c>
      <c r="B25" s="80" t="s">
        <v>840</v>
      </c>
      <c r="C25" s="77" t="s">
        <v>834</v>
      </c>
      <c r="D25" s="77" t="s">
        <v>841</v>
      </c>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8"/>
      <c r="AX25" s="78"/>
      <c r="AY25" s="78"/>
      <c r="AZ25" s="78"/>
      <c r="BA25" s="78"/>
      <c r="BB25" s="78"/>
      <c r="BC25" s="78"/>
      <c r="BD25" s="78"/>
      <c r="BE25" s="78"/>
      <c r="BF25" s="78"/>
      <c r="BG25" s="78"/>
      <c r="BH25" s="78"/>
      <c r="BI25" s="78"/>
      <c r="BJ25" s="65"/>
      <c r="BK25" s="61"/>
      <c r="BL25" s="65"/>
      <c r="BM25" s="78"/>
      <c r="BN25" s="78"/>
      <c r="BO25" s="78"/>
      <c r="BP25" s="78"/>
      <c r="BQ25" s="78"/>
      <c r="BR25" s="78"/>
      <c r="BS25" s="78"/>
      <c r="BT25" s="78"/>
      <c r="BU25" s="78"/>
      <c r="BV25" s="78"/>
      <c r="BW25" s="78"/>
      <c r="BX25" s="78"/>
      <c r="BY25" s="78"/>
      <c r="BZ25" s="78"/>
      <c r="CA25" s="78"/>
      <c r="CB25" s="78"/>
      <c r="CC25" s="78"/>
      <c r="CD25" s="78"/>
      <c r="CE25" s="78"/>
      <c r="CF25" s="78"/>
      <c r="CG25" s="78"/>
      <c r="CH25" s="78"/>
      <c r="CI25" s="78"/>
      <c r="CJ25" s="78"/>
      <c r="CK25" s="78"/>
      <c r="CL25" s="78"/>
      <c r="CM25" s="78"/>
      <c r="CN25" s="78"/>
      <c r="CO25" s="78"/>
      <c r="CP25" s="78"/>
      <c r="CQ25" s="78"/>
      <c r="CR25" s="78"/>
      <c r="CS25" s="78"/>
      <c r="CT25" s="78"/>
      <c r="CU25" s="78"/>
      <c r="CV25" s="78"/>
      <c r="CW25" s="78"/>
      <c r="CX25" s="78"/>
      <c r="CY25" s="78"/>
      <c r="CZ25" s="78"/>
      <c r="DA25" s="78"/>
      <c r="DB25" s="78"/>
      <c r="DC25" s="78"/>
      <c r="DD25" s="78"/>
      <c r="DE25" s="78"/>
      <c r="DF25" s="78"/>
      <c r="DG25" s="78"/>
      <c r="DH25" s="78"/>
      <c r="DI25" s="78"/>
      <c r="DJ25" s="78"/>
      <c r="DK25" s="78"/>
      <c r="DL25" s="78"/>
      <c r="DM25" s="78"/>
      <c r="DN25" s="78"/>
      <c r="DO25" s="78"/>
      <c r="DP25" s="61"/>
      <c r="DQ25" s="78"/>
      <c r="DR25" s="78"/>
      <c r="DS25" s="78"/>
      <c r="DT25" s="78"/>
      <c r="DU25" s="78"/>
      <c r="DV25" s="78"/>
      <c r="DW25" s="78"/>
      <c r="DX25" s="78"/>
      <c r="DY25" s="78"/>
      <c r="DZ25" s="78"/>
      <c r="EA25" s="78"/>
      <c r="EB25" s="78"/>
      <c r="EC25" s="78"/>
      <c r="ED25" s="78"/>
    </row>
    <row r="26" spans="1:134" ht="26.4" x14ac:dyDescent="0.3">
      <c r="A26" s="81">
        <v>9</v>
      </c>
      <c r="B26" s="82" t="s">
        <v>842</v>
      </c>
      <c r="C26" s="83" t="s">
        <v>843</v>
      </c>
      <c r="D26" s="83" t="s">
        <v>841</v>
      </c>
      <c r="E26" s="84" t="s">
        <v>845</v>
      </c>
      <c r="F26" s="85" t="s">
        <v>844</v>
      </c>
      <c r="G26" s="84" t="s">
        <v>845</v>
      </c>
      <c r="H26" s="84" t="s">
        <v>844</v>
      </c>
      <c r="I26" s="84" t="s">
        <v>844</v>
      </c>
      <c r="J26" s="84" t="s">
        <v>844</v>
      </c>
      <c r="K26" s="84" t="s">
        <v>845</v>
      </c>
      <c r="L26" s="84" t="s">
        <v>845</v>
      </c>
      <c r="M26" s="84" t="s">
        <v>844</v>
      </c>
      <c r="N26" s="84" t="s">
        <v>844</v>
      </c>
      <c r="O26" s="84" t="s">
        <v>844</v>
      </c>
      <c r="P26" s="84" t="s">
        <v>845</v>
      </c>
      <c r="Q26" s="84" t="s">
        <v>845</v>
      </c>
      <c r="R26" s="84" t="s">
        <v>844</v>
      </c>
      <c r="S26" s="84" t="s">
        <v>844</v>
      </c>
      <c r="T26" s="84" t="s">
        <v>845</v>
      </c>
      <c r="U26" s="84" t="s">
        <v>845</v>
      </c>
      <c r="V26" s="84" t="s">
        <v>845</v>
      </c>
      <c r="W26" s="84" t="s">
        <v>844</v>
      </c>
      <c r="X26" s="84" t="s">
        <v>845</v>
      </c>
      <c r="Y26" s="84" t="s">
        <v>844</v>
      </c>
      <c r="Z26" s="84" t="s">
        <v>844</v>
      </c>
      <c r="AA26" s="84" t="s">
        <v>845</v>
      </c>
      <c r="AB26" s="84" t="s">
        <v>845</v>
      </c>
      <c r="AC26" s="84" t="s">
        <v>844</v>
      </c>
      <c r="AD26" s="84" t="s">
        <v>845</v>
      </c>
      <c r="AE26" s="84" t="s">
        <v>844</v>
      </c>
      <c r="AF26" s="84" t="s">
        <v>844</v>
      </c>
      <c r="AG26" s="84" t="s">
        <v>845</v>
      </c>
      <c r="AH26" s="84" t="s">
        <v>845</v>
      </c>
      <c r="AI26" s="84" t="s">
        <v>845</v>
      </c>
      <c r="AJ26" s="84" t="s">
        <v>845</v>
      </c>
      <c r="AK26" s="85" t="s">
        <v>844</v>
      </c>
      <c r="AL26" s="84" t="s">
        <v>845</v>
      </c>
      <c r="AM26" s="84" t="s">
        <v>844</v>
      </c>
      <c r="AN26" s="84" t="s">
        <v>844</v>
      </c>
      <c r="AO26" s="84" t="s">
        <v>845</v>
      </c>
      <c r="AP26" s="84" t="s">
        <v>845</v>
      </c>
      <c r="AQ26" s="84" t="s">
        <v>844</v>
      </c>
      <c r="AR26" s="84"/>
      <c r="AS26" s="84" t="s">
        <v>844</v>
      </c>
      <c r="AT26" s="84" t="s">
        <v>845</v>
      </c>
      <c r="AU26" s="84" t="s">
        <v>844</v>
      </c>
      <c r="AV26" s="84"/>
      <c r="AW26" s="84" t="s">
        <v>844</v>
      </c>
      <c r="AX26" s="84" t="s">
        <v>844</v>
      </c>
      <c r="AY26" s="84" t="s">
        <v>845</v>
      </c>
      <c r="AZ26" s="84" t="s">
        <v>845</v>
      </c>
      <c r="BA26" s="84" t="s">
        <v>845</v>
      </c>
      <c r="BB26" s="84" t="s">
        <v>844</v>
      </c>
      <c r="BC26" s="84" t="s">
        <v>845</v>
      </c>
      <c r="BD26" s="84" t="s">
        <v>845</v>
      </c>
      <c r="BE26" s="84" t="s">
        <v>844</v>
      </c>
      <c r="BF26" s="84" t="s">
        <v>844</v>
      </c>
      <c r="BG26" s="84" t="s">
        <v>844</v>
      </c>
      <c r="BH26" s="84" t="s">
        <v>845</v>
      </c>
      <c r="BI26" s="84" t="s">
        <v>845</v>
      </c>
      <c r="BJ26" s="86" t="s">
        <v>844</v>
      </c>
      <c r="BK26" s="87" t="s">
        <v>845</v>
      </c>
      <c r="BL26" s="86" t="s">
        <v>844</v>
      </c>
      <c r="BM26" s="84" t="s">
        <v>845</v>
      </c>
      <c r="BN26" s="84" t="s">
        <v>844</v>
      </c>
      <c r="BO26" s="84" t="s">
        <v>845</v>
      </c>
      <c r="BP26" s="84" t="s">
        <v>844</v>
      </c>
      <c r="BQ26" s="84" t="s">
        <v>845</v>
      </c>
      <c r="BR26" s="84" t="s">
        <v>845</v>
      </c>
      <c r="BS26" s="84" t="s">
        <v>845</v>
      </c>
      <c r="BT26" s="84" t="s">
        <v>845</v>
      </c>
      <c r="BU26" s="84" t="s">
        <v>844</v>
      </c>
      <c r="BV26" s="84" t="s">
        <v>844</v>
      </c>
      <c r="BW26" s="84" t="s">
        <v>845</v>
      </c>
      <c r="BX26" s="84" t="s">
        <v>844</v>
      </c>
      <c r="BY26" s="84" t="s">
        <v>844</v>
      </c>
      <c r="BZ26" s="84" t="s">
        <v>844</v>
      </c>
      <c r="CA26" s="84" t="s">
        <v>845</v>
      </c>
      <c r="CB26" s="84" t="s">
        <v>844</v>
      </c>
      <c r="CC26" s="84" t="s">
        <v>845</v>
      </c>
      <c r="CD26" s="85" t="s">
        <v>844</v>
      </c>
      <c r="CE26" s="84" t="s">
        <v>845</v>
      </c>
      <c r="CF26" s="84" t="s">
        <v>845</v>
      </c>
      <c r="CG26" s="84" t="s">
        <v>845</v>
      </c>
      <c r="CH26" s="84" t="s">
        <v>845</v>
      </c>
      <c r="CI26" s="84" t="s">
        <v>845</v>
      </c>
      <c r="CJ26" s="84" t="s">
        <v>845</v>
      </c>
      <c r="CK26" s="84" t="s">
        <v>844</v>
      </c>
      <c r="CL26" s="84" t="s">
        <v>844</v>
      </c>
      <c r="CM26" s="84" t="s">
        <v>845</v>
      </c>
      <c r="CN26" s="84" t="s">
        <v>845</v>
      </c>
      <c r="CO26" s="84" t="s">
        <v>845</v>
      </c>
      <c r="CP26" s="84" t="s">
        <v>845</v>
      </c>
      <c r="CQ26" s="84" t="s">
        <v>844</v>
      </c>
      <c r="CR26" s="84" t="s">
        <v>844</v>
      </c>
      <c r="CS26" s="84" t="s">
        <v>844</v>
      </c>
      <c r="CT26" s="84" t="s">
        <v>845</v>
      </c>
      <c r="CU26" s="84" t="s">
        <v>845</v>
      </c>
      <c r="CV26" s="84" t="s">
        <v>845</v>
      </c>
      <c r="CW26" s="84" t="s">
        <v>845</v>
      </c>
      <c r="CX26" s="84" t="s">
        <v>844</v>
      </c>
      <c r="CY26" s="84" t="s">
        <v>845</v>
      </c>
      <c r="CZ26" s="84" t="s">
        <v>844</v>
      </c>
      <c r="DA26" s="84" t="s">
        <v>844</v>
      </c>
      <c r="DB26" s="84" t="s">
        <v>845</v>
      </c>
      <c r="DC26" s="84" t="s">
        <v>845</v>
      </c>
      <c r="DD26" s="84" t="s">
        <v>845</v>
      </c>
      <c r="DE26" s="84" t="s">
        <v>844</v>
      </c>
      <c r="DF26" s="84" t="s">
        <v>845</v>
      </c>
      <c r="DG26" s="84" t="s">
        <v>844</v>
      </c>
      <c r="DH26" s="84" t="s">
        <v>845</v>
      </c>
      <c r="DI26" s="84" t="s">
        <v>845</v>
      </c>
      <c r="DJ26" s="84" t="s">
        <v>845</v>
      </c>
      <c r="DK26" s="84" t="s">
        <v>845</v>
      </c>
      <c r="DL26" s="84" t="s">
        <v>845</v>
      </c>
      <c r="DM26" s="84" t="s">
        <v>844</v>
      </c>
      <c r="DN26" s="84" t="s">
        <v>845</v>
      </c>
      <c r="DO26" s="84" t="s">
        <v>845</v>
      </c>
      <c r="DP26" s="87" t="s">
        <v>845</v>
      </c>
      <c r="DQ26" s="84" t="s">
        <v>845</v>
      </c>
      <c r="DR26" s="84" t="s">
        <v>845</v>
      </c>
      <c r="DS26" s="84" t="s">
        <v>844</v>
      </c>
      <c r="DT26" s="85" t="s">
        <v>844</v>
      </c>
      <c r="DU26" s="84" t="s">
        <v>845</v>
      </c>
      <c r="DV26" s="84" t="s">
        <v>845</v>
      </c>
      <c r="DW26" s="84" t="s">
        <v>845</v>
      </c>
      <c r="DX26" s="84" t="s">
        <v>845</v>
      </c>
      <c r="DY26" s="84" t="s">
        <v>845</v>
      </c>
      <c r="DZ26" s="84" t="s">
        <v>845</v>
      </c>
      <c r="EA26" s="84" t="s">
        <v>844</v>
      </c>
      <c r="EB26" s="85" t="s">
        <v>844</v>
      </c>
      <c r="EC26" s="84" t="s">
        <v>845</v>
      </c>
      <c r="ED26" s="84" t="s">
        <v>844</v>
      </c>
    </row>
    <row r="27" spans="1:134" ht="39.6" x14ac:dyDescent="0.3">
      <c r="A27" s="74">
        <v>10</v>
      </c>
      <c r="B27" s="80" t="s">
        <v>846</v>
      </c>
      <c r="C27" s="77" t="s">
        <v>834</v>
      </c>
      <c r="D27" s="77" t="s">
        <v>841</v>
      </c>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8"/>
      <c r="AY27" s="78"/>
      <c r="AZ27" s="78"/>
      <c r="BA27" s="78"/>
      <c r="BB27" s="78"/>
      <c r="BC27" s="78"/>
      <c r="BD27" s="78"/>
      <c r="BE27" s="78"/>
      <c r="BF27" s="78"/>
      <c r="BG27" s="78"/>
      <c r="BH27" s="78"/>
      <c r="BI27" s="78"/>
      <c r="BJ27" s="73"/>
      <c r="BK27" s="61"/>
      <c r="BL27" s="73"/>
      <c r="BM27" s="78"/>
      <c r="BN27" s="78"/>
      <c r="BO27" s="78"/>
      <c r="BP27" s="78"/>
      <c r="BQ27" s="78"/>
      <c r="BR27" s="78"/>
      <c r="BS27" s="78"/>
      <c r="BT27" s="78"/>
      <c r="BU27" s="78"/>
      <c r="BV27" s="78"/>
      <c r="BW27" s="78"/>
      <c r="BX27" s="78"/>
      <c r="BY27" s="78"/>
      <c r="BZ27" s="78"/>
      <c r="CA27" s="78"/>
      <c r="CB27" s="78"/>
      <c r="CC27" s="78"/>
      <c r="CD27" s="78"/>
      <c r="CE27" s="78"/>
      <c r="CF27" s="78"/>
      <c r="CG27" s="78"/>
      <c r="CH27" s="78"/>
      <c r="CI27" s="78"/>
      <c r="CJ27" s="78"/>
      <c r="CK27" s="78"/>
      <c r="CL27" s="78"/>
      <c r="CM27" s="78"/>
      <c r="CN27" s="78"/>
      <c r="CO27" s="78"/>
      <c r="CP27" s="78"/>
      <c r="CQ27" s="78"/>
      <c r="CR27" s="78"/>
      <c r="CS27" s="78"/>
      <c r="CT27" s="78"/>
      <c r="CU27" s="78"/>
      <c r="CV27" s="78"/>
      <c r="CW27" s="78"/>
      <c r="CX27" s="78"/>
      <c r="CY27" s="78"/>
      <c r="CZ27" s="78"/>
      <c r="DA27" s="78"/>
      <c r="DB27" s="78"/>
      <c r="DC27" s="78"/>
      <c r="DD27" s="78"/>
      <c r="DE27" s="78"/>
      <c r="DF27" s="78"/>
      <c r="DG27" s="78"/>
      <c r="DH27" s="78"/>
      <c r="DI27" s="78"/>
      <c r="DJ27" s="78"/>
      <c r="DK27" s="78"/>
      <c r="DL27" s="78"/>
      <c r="DM27" s="78"/>
      <c r="DN27" s="78"/>
      <c r="DO27" s="78"/>
      <c r="DP27" s="61"/>
      <c r="DQ27" s="78"/>
      <c r="DR27" s="78"/>
      <c r="DS27" s="78"/>
      <c r="DT27" s="78"/>
      <c r="DU27" s="78"/>
      <c r="DV27" s="78"/>
      <c r="DW27" s="78"/>
      <c r="DX27" s="78"/>
      <c r="DY27" s="78"/>
      <c r="DZ27" s="78"/>
      <c r="EA27" s="78"/>
      <c r="EB27" s="78"/>
      <c r="EC27" s="78"/>
      <c r="ED27" s="78"/>
    </row>
    <row r="28" spans="1:134" x14ac:dyDescent="0.3">
      <c r="A28" s="70"/>
      <c r="B28" s="80"/>
      <c r="C28" s="77"/>
      <c r="D28" s="77"/>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8"/>
      <c r="BI28" s="78"/>
      <c r="BJ28" s="73"/>
      <c r="BK28" s="61"/>
      <c r="BL28" s="73"/>
      <c r="BM28" s="78"/>
      <c r="BN28" s="78"/>
      <c r="BO28" s="78"/>
      <c r="BP28" s="78"/>
      <c r="BQ28" s="78"/>
      <c r="BR28" s="78"/>
      <c r="BS28" s="78"/>
      <c r="BT28" s="78"/>
      <c r="BU28" s="78"/>
      <c r="BV28" s="78"/>
      <c r="BW28" s="78"/>
      <c r="BX28" s="78"/>
      <c r="BY28" s="78"/>
      <c r="BZ28" s="78"/>
      <c r="CA28" s="78"/>
      <c r="CB28" s="78"/>
      <c r="CC28" s="78"/>
      <c r="CD28" s="78"/>
      <c r="CE28" s="78"/>
      <c r="CF28" s="78"/>
      <c r="CG28" s="78"/>
      <c r="CH28" s="78"/>
      <c r="CI28" s="78"/>
      <c r="CJ28" s="78"/>
      <c r="CK28" s="78"/>
      <c r="CL28" s="78"/>
      <c r="CM28" s="78"/>
      <c r="CN28" s="78"/>
      <c r="CO28" s="78"/>
      <c r="CP28" s="78"/>
      <c r="CQ28" s="78"/>
      <c r="CR28" s="78"/>
      <c r="CS28" s="78"/>
      <c r="CT28" s="78"/>
      <c r="CU28" s="78"/>
      <c r="CV28" s="78"/>
      <c r="CW28" s="78"/>
      <c r="CX28" s="78"/>
      <c r="CY28" s="78"/>
      <c r="CZ28" s="78"/>
      <c r="DA28" s="78"/>
      <c r="DB28" s="78"/>
      <c r="DC28" s="78"/>
      <c r="DD28" s="78"/>
      <c r="DE28" s="78"/>
      <c r="DF28" s="78"/>
      <c r="DG28" s="78"/>
      <c r="DH28" s="78"/>
      <c r="DI28" s="78"/>
      <c r="DJ28" s="78"/>
      <c r="DK28" s="78"/>
      <c r="DL28" s="78"/>
      <c r="DM28" s="78"/>
      <c r="DN28" s="78"/>
      <c r="DO28" s="78"/>
      <c r="DP28" s="61"/>
      <c r="DQ28" s="78"/>
      <c r="DR28" s="78"/>
      <c r="DS28" s="78"/>
      <c r="DT28" s="78"/>
      <c r="DU28" s="78"/>
      <c r="DV28" s="78"/>
      <c r="DW28" s="78"/>
      <c r="DX28" s="78"/>
      <c r="DY28" s="78"/>
      <c r="DZ28" s="78"/>
      <c r="EA28" s="78"/>
      <c r="EB28" s="78"/>
      <c r="EC28" s="78"/>
      <c r="ED28" s="78"/>
    </row>
    <row r="29" spans="1:134" x14ac:dyDescent="0.3">
      <c r="A29" s="74"/>
      <c r="B29" s="79" t="s">
        <v>847</v>
      </c>
      <c r="C29" s="77"/>
      <c r="D29" s="77"/>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8"/>
      <c r="BI29" s="78"/>
      <c r="BJ29" s="73"/>
      <c r="BK29" s="61"/>
      <c r="BL29" s="73"/>
      <c r="BM29" s="78"/>
      <c r="BN29" s="78"/>
      <c r="BO29" s="78"/>
      <c r="BP29" s="78"/>
      <c r="BQ29" s="78"/>
      <c r="BR29" s="78"/>
      <c r="BS29" s="78"/>
      <c r="BT29" s="78"/>
      <c r="BU29" s="78"/>
      <c r="BV29" s="78"/>
      <c r="BW29" s="78"/>
      <c r="BX29" s="78"/>
      <c r="BY29" s="78"/>
      <c r="BZ29" s="78"/>
      <c r="CA29" s="78"/>
      <c r="CB29" s="78"/>
      <c r="CC29" s="78"/>
      <c r="CD29" s="78"/>
      <c r="CE29" s="78"/>
      <c r="CF29" s="78"/>
      <c r="CG29" s="78"/>
      <c r="CH29" s="78"/>
      <c r="CI29" s="78"/>
      <c r="CJ29" s="78"/>
      <c r="CK29" s="78"/>
      <c r="CL29" s="78"/>
      <c r="CM29" s="78"/>
      <c r="CN29" s="78"/>
      <c r="CO29" s="78"/>
      <c r="CP29" s="78"/>
      <c r="CQ29" s="78"/>
      <c r="CR29" s="78"/>
      <c r="CS29" s="78"/>
      <c r="CT29" s="78"/>
      <c r="CU29" s="78"/>
      <c r="CV29" s="78"/>
      <c r="CW29" s="78"/>
      <c r="CX29" s="78"/>
      <c r="CY29" s="78"/>
      <c r="CZ29" s="78"/>
      <c r="DA29" s="78"/>
      <c r="DB29" s="78"/>
      <c r="DC29" s="78"/>
      <c r="DD29" s="78"/>
      <c r="DE29" s="78"/>
      <c r="DF29" s="78"/>
      <c r="DG29" s="78"/>
      <c r="DH29" s="78"/>
      <c r="DI29" s="78"/>
      <c r="DJ29" s="78"/>
      <c r="DK29" s="78"/>
      <c r="DL29" s="78"/>
      <c r="DM29" s="78"/>
      <c r="DN29" s="78"/>
      <c r="DO29" s="78"/>
      <c r="DP29" s="61"/>
      <c r="DQ29" s="78"/>
      <c r="DR29" s="78"/>
      <c r="DS29" s="78"/>
      <c r="DT29" s="78"/>
      <c r="DU29" s="78"/>
      <c r="DV29" s="78"/>
      <c r="DW29" s="78"/>
      <c r="DX29" s="78"/>
      <c r="DY29" s="78"/>
      <c r="DZ29" s="78"/>
      <c r="EA29" s="78"/>
      <c r="EB29" s="78"/>
      <c r="EC29" s="78"/>
      <c r="ED29" s="78"/>
    </row>
    <row r="30" spans="1:134" ht="26.4" x14ac:dyDescent="0.3">
      <c r="A30" s="74">
        <v>5</v>
      </c>
      <c r="B30" s="80" t="s">
        <v>848</v>
      </c>
      <c r="C30" s="77" t="s">
        <v>849</v>
      </c>
      <c r="D30" s="77" t="s">
        <v>841</v>
      </c>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8"/>
      <c r="BI30" s="78"/>
      <c r="BJ30" s="73"/>
      <c r="BK30" s="61"/>
      <c r="BL30" s="73"/>
      <c r="BM30" s="78"/>
      <c r="BN30" s="78"/>
      <c r="BO30" s="78"/>
      <c r="BP30" s="78"/>
      <c r="BQ30" s="78"/>
      <c r="BR30" s="78"/>
      <c r="BS30" s="78"/>
      <c r="BT30" s="78"/>
      <c r="BU30" s="78"/>
      <c r="BV30" s="78"/>
      <c r="BW30" s="78"/>
      <c r="BX30" s="78"/>
      <c r="BY30" s="78"/>
      <c r="BZ30" s="78"/>
      <c r="CA30" s="78"/>
      <c r="CB30" s="78"/>
      <c r="CC30" s="78"/>
      <c r="CD30" s="78"/>
      <c r="CE30" s="78"/>
      <c r="CF30" s="78"/>
      <c r="CG30" s="78"/>
      <c r="CH30" s="78"/>
      <c r="CI30" s="78"/>
      <c r="CJ30" s="78"/>
      <c r="CK30" s="78"/>
      <c r="CL30" s="78"/>
      <c r="CM30" s="78"/>
      <c r="CN30" s="78"/>
      <c r="CO30" s="78"/>
      <c r="CP30" s="78"/>
      <c r="CQ30" s="78"/>
      <c r="CR30" s="78"/>
      <c r="CS30" s="78"/>
      <c r="CT30" s="78"/>
      <c r="CU30" s="78"/>
      <c r="CV30" s="78"/>
      <c r="CW30" s="78"/>
      <c r="CX30" s="78"/>
      <c r="CY30" s="78"/>
      <c r="CZ30" s="78"/>
      <c r="DA30" s="78"/>
      <c r="DB30" s="78"/>
      <c r="DC30" s="78"/>
      <c r="DD30" s="78"/>
      <c r="DE30" s="78"/>
      <c r="DF30" s="78"/>
      <c r="DG30" s="78"/>
      <c r="DH30" s="78"/>
      <c r="DI30" s="78"/>
      <c r="DJ30" s="78"/>
      <c r="DK30" s="78"/>
      <c r="DL30" s="78"/>
      <c r="DM30" s="78"/>
      <c r="DN30" s="78"/>
      <c r="DO30" s="78"/>
      <c r="DP30" s="61"/>
      <c r="DQ30" s="78"/>
      <c r="DR30" s="78"/>
      <c r="DS30" s="78"/>
      <c r="DT30" s="78"/>
      <c r="DU30" s="78"/>
      <c r="DV30" s="78"/>
      <c r="DW30" s="78"/>
      <c r="DX30" s="78"/>
      <c r="DY30" s="78"/>
      <c r="DZ30" s="78"/>
      <c r="EA30" s="78"/>
      <c r="EB30" s="78"/>
      <c r="EC30" s="78"/>
      <c r="ED30" s="78"/>
    </row>
    <row r="31" spans="1:134" x14ac:dyDescent="0.3">
      <c r="A31" s="81" t="s">
        <v>8</v>
      </c>
      <c r="B31" s="82" t="s">
        <v>850</v>
      </c>
      <c r="C31" s="83" t="s">
        <v>843</v>
      </c>
      <c r="D31" s="83" t="s">
        <v>841</v>
      </c>
      <c r="E31" s="84" t="s">
        <v>845</v>
      </c>
      <c r="F31" s="85" t="s">
        <v>844</v>
      </c>
      <c r="G31" s="84" t="s">
        <v>844</v>
      </c>
      <c r="H31" s="84" t="s">
        <v>844</v>
      </c>
      <c r="I31" s="85" t="s">
        <v>844</v>
      </c>
      <c r="J31" s="85" t="s">
        <v>844</v>
      </c>
      <c r="K31" s="85" t="s">
        <v>844</v>
      </c>
      <c r="L31" s="84" t="s">
        <v>844</v>
      </c>
      <c r="M31" s="84" t="s">
        <v>845</v>
      </c>
      <c r="N31" s="84" t="s">
        <v>844</v>
      </c>
      <c r="O31" s="84" t="s">
        <v>844</v>
      </c>
      <c r="P31" s="84" t="s">
        <v>844</v>
      </c>
      <c r="Q31" s="84" t="s">
        <v>845</v>
      </c>
      <c r="R31" s="84" t="s">
        <v>844</v>
      </c>
      <c r="S31" s="84" t="s">
        <v>844</v>
      </c>
      <c r="T31" s="84" t="s">
        <v>845</v>
      </c>
      <c r="U31" s="84" t="s">
        <v>845</v>
      </c>
      <c r="V31" s="84" t="s">
        <v>844</v>
      </c>
      <c r="W31" s="84" t="s">
        <v>844</v>
      </c>
      <c r="X31" s="84" t="s">
        <v>844</v>
      </c>
      <c r="Y31" s="84" t="s">
        <v>844</v>
      </c>
      <c r="Z31" s="84" t="s">
        <v>845</v>
      </c>
      <c r="AA31" s="84" t="s">
        <v>845</v>
      </c>
      <c r="AB31" s="84" t="s">
        <v>845</v>
      </c>
      <c r="AC31" s="84" t="s">
        <v>844</v>
      </c>
      <c r="AD31" s="84" t="s">
        <v>845</v>
      </c>
      <c r="AE31" s="84" t="s">
        <v>845</v>
      </c>
      <c r="AF31" s="84" t="s">
        <v>845</v>
      </c>
      <c r="AG31" s="84" t="s">
        <v>845</v>
      </c>
      <c r="AH31" s="85" t="s">
        <v>844</v>
      </c>
      <c r="AI31" s="84" t="s">
        <v>845</v>
      </c>
      <c r="AJ31" s="84" t="s">
        <v>845</v>
      </c>
      <c r="AK31" s="84" t="s">
        <v>844</v>
      </c>
      <c r="AL31" s="84" t="s">
        <v>844</v>
      </c>
      <c r="AM31" s="84" t="s">
        <v>845</v>
      </c>
      <c r="AN31" s="84" t="s">
        <v>845</v>
      </c>
      <c r="AO31" s="84" t="s">
        <v>844</v>
      </c>
      <c r="AP31" s="84" t="s">
        <v>845</v>
      </c>
      <c r="AQ31" s="84" t="s">
        <v>844</v>
      </c>
      <c r="AR31" s="89" t="s">
        <v>844</v>
      </c>
      <c r="AS31" s="84" t="s">
        <v>845</v>
      </c>
      <c r="AT31" s="84" t="s">
        <v>845</v>
      </c>
      <c r="AU31" s="84" t="s">
        <v>845</v>
      </c>
      <c r="AV31" s="84" t="s">
        <v>844</v>
      </c>
      <c r="AW31" s="84" t="s">
        <v>845</v>
      </c>
      <c r="AX31" s="84" t="s">
        <v>845</v>
      </c>
      <c r="AY31" s="84" t="s">
        <v>845</v>
      </c>
      <c r="AZ31" s="84" t="s">
        <v>845</v>
      </c>
      <c r="BA31" s="84" t="s">
        <v>845</v>
      </c>
      <c r="BB31" s="84" t="s">
        <v>845</v>
      </c>
      <c r="BC31" s="84" t="s">
        <v>845</v>
      </c>
      <c r="BD31" s="84" t="s">
        <v>845</v>
      </c>
      <c r="BE31" s="84" t="s">
        <v>844</v>
      </c>
      <c r="BF31" s="84" t="s">
        <v>845</v>
      </c>
      <c r="BG31" s="84" t="s">
        <v>845</v>
      </c>
      <c r="BH31" s="84" t="s">
        <v>844</v>
      </c>
      <c r="BI31" s="84" t="s">
        <v>845</v>
      </c>
      <c r="BJ31" s="86" t="s">
        <v>844</v>
      </c>
      <c r="BK31" s="87" t="s">
        <v>845</v>
      </c>
      <c r="BL31" s="86" t="s">
        <v>845</v>
      </c>
      <c r="BM31" s="84" t="s">
        <v>845</v>
      </c>
      <c r="BN31" s="84" t="s">
        <v>845</v>
      </c>
      <c r="BO31" s="84" t="s">
        <v>844</v>
      </c>
      <c r="BP31" s="84" t="s">
        <v>845</v>
      </c>
      <c r="BQ31" s="84" t="s">
        <v>844</v>
      </c>
      <c r="BR31" s="84" t="s">
        <v>845</v>
      </c>
      <c r="BS31" s="84" t="s">
        <v>845</v>
      </c>
      <c r="BT31" s="84" t="s">
        <v>845</v>
      </c>
      <c r="BU31" s="84" t="s">
        <v>845</v>
      </c>
      <c r="BV31" s="84" t="s">
        <v>845</v>
      </c>
      <c r="BW31" s="84" t="s">
        <v>845</v>
      </c>
      <c r="BX31" s="84" t="s">
        <v>845</v>
      </c>
      <c r="BY31" s="84" t="s">
        <v>845</v>
      </c>
      <c r="BZ31" s="84" t="s">
        <v>844</v>
      </c>
      <c r="CA31" s="84" t="s">
        <v>845</v>
      </c>
      <c r="CB31" s="84" t="s">
        <v>845</v>
      </c>
      <c r="CC31" s="84" t="s">
        <v>844</v>
      </c>
      <c r="CD31" s="84" t="s">
        <v>845</v>
      </c>
      <c r="CE31" s="84" t="s">
        <v>845</v>
      </c>
      <c r="CF31" s="84" t="s">
        <v>844</v>
      </c>
      <c r="CG31" s="84" t="s">
        <v>845</v>
      </c>
      <c r="CH31" s="84" t="s">
        <v>845</v>
      </c>
      <c r="CI31" s="84" t="s">
        <v>845</v>
      </c>
      <c r="CJ31" s="84" t="s">
        <v>844</v>
      </c>
      <c r="CK31" s="84" t="s">
        <v>845</v>
      </c>
      <c r="CL31" s="84" t="s">
        <v>844</v>
      </c>
      <c r="CM31" s="84" t="s">
        <v>844</v>
      </c>
      <c r="CN31" s="84" t="s">
        <v>845</v>
      </c>
      <c r="CO31" s="84" t="s">
        <v>845</v>
      </c>
      <c r="CP31" s="84" t="s">
        <v>845</v>
      </c>
      <c r="CQ31" s="84" t="s">
        <v>844</v>
      </c>
      <c r="CR31" s="84" t="s">
        <v>844</v>
      </c>
      <c r="CS31" s="84" t="s">
        <v>845</v>
      </c>
      <c r="CT31" s="84" t="s">
        <v>845</v>
      </c>
      <c r="CU31" s="84" t="s">
        <v>844</v>
      </c>
      <c r="CV31" s="84" t="s">
        <v>844</v>
      </c>
      <c r="CW31" s="84" t="s">
        <v>845</v>
      </c>
      <c r="CX31" s="84" t="s">
        <v>845</v>
      </c>
      <c r="CY31" s="84" t="s">
        <v>845</v>
      </c>
      <c r="CZ31" s="84" t="s">
        <v>845</v>
      </c>
      <c r="DA31" s="84" t="s">
        <v>845</v>
      </c>
      <c r="DB31" s="84" t="s">
        <v>845</v>
      </c>
      <c r="DC31" s="84" t="s">
        <v>845</v>
      </c>
      <c r="DD31" s="84" t="s">
        <v>845</v>
      </c>
      <c r="DE31" s="84" t="s">
        <v>845</v>
      </c>
      <c r="DF31" s="84" t="s">
        <v>845</v>
      </c>
      <c r="DG31" s="84" t="s">
        <v>845</v>
      </c>
      <c r="DH31" s="84" t="s">
        <v>845</v>
      </c>
      <c r="DI31" s="84" t="s">
        <v>845</v>
      </c>
      <c r="DJ31" s="84" t="s">
        <v>845</v>
      </c>
      <c r="DK31" s="84" t="s">
        <v>845</v>
      </c>
      <c r="DL31" s="84" t="s">
        <v>845</v>
      </c>
      <c r="DM31" s="84" t="s">
        <v>844</v>
      </c>
      <c r="DN31" s="84" t="s">
        <v>844</v>
      </c>
      <c r="DO31" s="89" t="s">
        <v>845</v>
      </c>
      <c r="DP31" s="87" t="s">
        <v>845</v>
      </c>
      <c r="DQ31" s="84" t="s">
        <v>844</v>
      </c>
      <c r="DR31" s="84" t="s">
        <v>845</v>
      </c>
      <c r="DS31" s="84" t="s">
        <v>845</v>
      </c>
      <c r="DT31" s="84" t="s">
        <v>844</v>
      </c>
      <c r="DU31" s="85" t="s">
        <v>844</v>
      </c>
      <c r="DV31" s="84" t="s">
        <v>845</v>
      </c>
      <c r="DW31" s="84" t="s">
        <v>845</v>
      </c>
      <c r="DX31" s="84" t="s">
        <v>844</v>
      </c>
      <c r="DY31" s="84" t="s">
        <v>845</v>
      </c>
      <c r="DZ31" s="84" t="s">
        <v>845</v>
      </c>
      <c r="EA31" s="84" t="s">
        <v>845</v>
      </c>
      <c r="EB31" s="84" t="s">
        <v>844</v>
      </c>
      <c r="EC31" s="85" t="s">
        <v>844</v>
      </c>
      <c r="ED31" s="84" t="s">
        <v>845</v>
      </c>
    </row>
    <row r="32" spans="1:134" x14ac:dyDescent="0.3">
      <c r="A32" s="81" t="s">
        <v>9</v>
      </c>
      <c r="B32" s="82" t="s">
        <v>852</v>
      </c>
      <c r="C32" s="83" t="s">
        <v>843</v>
      </c>
      <c r="D32" s="83" t="s">
        <v>841</v>
      </c>
      <c r="E32" s="84" t="s">
        <v>845</v>
      </c>
      <c r="F32" s="84" t="s">
        <v>844</v>
      </c>
      <c r="G32" s="84" t="s">
        <v>845</v>
      </c>
      <c r="H32" s="84" t="s">
        <v>844</v>
      </c>
      <c r="I32" s="84" t="s">
        <v>845</v>
      </c>
      <c r="J32" s="84" t="s">
        <v>845</v>
      </c>
      <c r="K32" s="84" t="s">
        <v>845</v>
      </c>
      <c r="L32" s="84" t="s">
        <v>845</v>
      </c>
      <c r="M32" s="84" t="s">
        <v>845</v>
      </c>
      <c r="N32" s="84" t="s">
        <v>845</v>
      </c>
      <c r="O32" s="85" t="s">
        <v>845</v>
      </c>
      <c r="P32" s="84" t="s">
        <v>844</v>
      </c>
      <c r="Q32" s="84" t="s">
        <v>845</v>
      </c>
      <c r="R32" s="84" t="s">
        <v>845</v>
      </c>
      <c r="S32" s="84" t="s">
        <v>845</v>
      </c>
      <c r="T32" s="84" t="s">
        <v>845</v>
      </c>
      <c r="U32" s="84" t="s">
        <v>845</v>
      </c>
      <c r="V32" s="84" t="s">
        <v>845</v>
      </c>
      <c r="W32" s="84" t="s">
        <v>845</v>
      </c>
      <c r="X32" s="84" t="s">
        <v>845</v>
      </c>
      <c r="Y32" s="84" t="s">
        <v>845</v>
      </c>
      <c r="Z32" s="84" t="s">
        <v>845</v>
      </c>
      <c r="AA32" s="84" t="s">
        <v>845</v>
      </c>
      <c r="AB32" s="84" t="s">
        <v>845</v>
      </c>
      <c r="AC32" s="84" t="s">
        <v>845</v>
      </c>
      <c r="AD32" s="84" t="s">
        <v>845</v>
      </c>
      <c r="AE32" s="84" t="s">
        <v>845</v>
      </c>
      <c r="AF32" s="84" t="s">
        <v>845</v>
      </c>
      <c r="AG32" s="84" t="s">
        <v>845</v>
      </c>
      <c r="AH32" s="84" t="s">
        <v>845</v>
      </c>
      <c r="AI32" s="84" t="s">
        <v>845</v>
      </c>
      <c r="AJ32" s="84" t="s">
        <v>845</v>
      </c>
      <c r="AK32" s="84" t="s">
        <v>845</v>
      </c>
      <c r="AL32" s="84" t="s">
        <v>844</v>
      </c>
      <c r="AM32" s="84" t="s">
        <v>845</v>
      </c>
      <c r="AN32" s="84" t="s">
        <v>845</v>
      </c>
      <c r="AO32" s="84" t="s">
        <v>845</v>
      </c>
      <c r="AP32" s="89" t="s">
        <v>844</v>
      </c>
      <c r="AQ32" s="84" t="s">
        <v>845</v>
      </c>
      <c r="AR32" s="84" t="s">
        <v>845</v>
      </c>
      <c r="AS32" s="84" t="s">
        <v>845</v>
      </c>
      <c r="AT32" s="84" t="s">
        <v>845</v>
      </c>
      <c r="AU32" s="84" t="s">
        <v>845</v>
      </c>
      <c r="AV32" s="84" t="s">
        <v>845</v>
      </c>
      <c r="AW32" s="84" t="s">
        <v>845</v>
      </c>
      <c r="AX32" s="84" t="s">
        <v>845</v>
      </c>
      <c r="AY32" s="84" t="s">
        <v>845</v>
      </c>
      <c r="AZ32" s="84" t="s">
        <v>845</v>
      </c>
      <c r="BA32" s="84" t="s">
        <v>845</v>
      </c>
      <c r="BB32" s="84" t="s">
        <v>845</v>
      </c>
      <c r="BC32" s="84" t="s">
        <v>845</v>
      </c>
      <c r="BD32" s="84" t="s">
        <v>845</v>
      </c>
      <c r="BE32" s="84" t="s">
        <v>844</v>
      </c>
      <c r="BF32" s="84" t="s">
        <v>844</v>
      </c>
      <c r="BG32" s="84" t="s">
        <v>845</v>
      </c>
      <c r="BH32" s="84" t="s">
        <v>845</v>
      </c>
      <c r="BI32" s="84" t="s">
        <v>845</v>
      </c>
      <c r="BJ32" s="86" t="s">
        <v>845</v>
      </c>
      <c r="BK32" s="87" t="s">
        <v>845</v>
      </c>
      <c r="BL32" s="86" t="s">
        <v>845</v>
      </c>
      <c r="BM32" s="84" t="s">
        <v>844</v>
      </c>
      <c r="BN32" s="84" t="s">
        <v>845</v>
      </c>
      <c r="BO32" s="84" t="s">
        <v>845</v>
      </c>
      <c r="BP32" s="84" t="s">
        <v>845</v>
      </c>
      <c r="BQ32" s="85" t="s">
        <v>845</v>
      </c>
      <c r="BR32" s="84" t="s">
        <v>845</v>
      </c>
      <c r="BS32" s="84" t="s">
        <v>844</v>
      </c>
      <c r="BT32" s="84" t="s">
        <v>845</v>
      </c>
      <c r="BU32" s="84" t="s">
        <v>845</v>
      </c>
      <c r="BV32" s="84" t="s">
        <v>845</v>
      </c>
      <c r="BW32" s="84" t="s">
        <v>845</v>
      </c>
      <c r="BX32" s="84" t="s">
        <v>845</v>
      </c>
      <c r="BY32" s="84" t="s">
        <v>845</v>
      </c>
      <c r="BZ32" s="84" t="s">
        <v>845</v>
      </c>
      <c r="CA32" s="84" t="s">
        <v>845</v>
      </c>
      <c r="CB32" s="84" t="s">
        <v>845</v>
      </c>
      <c r="CC32" s="84" t="s">
        <v>845</v>
      </c>
      <c r="CD32" s="84" t="s">
        <v>845</v>
      </c>
      <c r="CE32" s="84" t="s">
        <v>845</v>
      </c>
      <c r="CF32" s="84" t="s">
        <v>844</v>
      </c>
      <c r="CG32" s="84" t="s">
        <v>845</v>
      </c>
      <c r="CH32" s="84" t="s">
        <v>845</v>
      </c>
      <c r="CI32" s="84" t="s">
        <v>845</v>
      </c>
      <c r="CJ32" s="84" t="s">
        <v>845</v>
      </c>
      <c r="CK32" s="84" t="s">
        <v>845</v>
      </c>
      <c r="CL32" s="84" t="s">
        <v>845</v>
      </c>
      <c r="CM32" s="84" t="s">
        <v>845</v>
      </c>
      <c r="CN32" s="84" t="s">
        <v>845</v>
      </c>
      <c r="CO32" s="84" t="s">
        <v>845</v>
      </c>
      <c r="CP32" s="84" t="s">
        <v>845</v>
      </c>
      <c r="CQ32" s="85" t="s">
        <v>845</v>
      </c>
      <c r="CR32" s="84" t="s">
        <v>845</v>
      </c>
      <c r="CS32" s="84" t="s">
        <v>845</v>
      </c>
      <c r="CT32" s="84" t="s">
        <v>845</v>
      </c>
      <c r="CU32" s="85" t="s">
        <v>845</v>
      </c>
      <c r="CV32" s="85" t="s">
        <v>845</v>
      </c>
      <c r="CW32" s="84" t="s">
        <v>845</v>
      </c>
      <c r="CX32" s="84" t="s">
        <v>845</v>
      </c>
      <c r="CY32" s="84" t="s">
        <v>845</v>
      </c>
      <c r="CZ32" s="84" t="s">
        <v>845</v>
      </c>
      <c r="DA32" s="84" t="s">
        <v>845</v>
      </c>
      <c r="DB32" s="84" t="s">
        <v>845</v>
      </c>
      <c r="DC32" s="84" t="s">
        <v>845</v>
      </c>
      <c r="DD32" s="84" t="s">
        <v>845</v>
      </c>
      <c r="DE32" s="84" t="s">
        <v>845</v>
      </c>
      <c r="DF32" s="84" t="s">
        <v>845</v>
      </c>
      <c r="DG32" s="84" t="s">
        <v>845</v>
      </c>
      <c r="DH32" s="84" t="s">
        <v>845</v>
      </c>
      <c r="DI32" s="84" t="s">
        <v>845</v>
      </c>
      <c r="DJ32" s="84" t="s">
        <v>845</v>
      </c>
      <c r="DK32" s="84" t="s">
        <v>845</v>
      </c>
      <c r="DL32" s="84" t="s">
        <v>845</v>
      </c>
      <c r="DM32" s="84" t="s">
        <v>845</v>
      </c>
      <c r="DN32" s="84" t="s">
        <v>845</v>
      </c>
      <c r="DO32" s="84" t="s">
        <v>845</v>
      </c>
      <c r="DP32" s="87" t="s">
        <v>845</v>
      </c>
      <c r="DQ32" s="84" t="s">
        <v>845</v>
      </c>
      <c r="DR32" s="84" t="s">
        <v>845</v>
      </c>
      <c r="DS32" s="84" t="s">
        <v>845</v>
      </c>
      <c r="DT32" s="84" t="s">
        <v>845</v>
      </c>
      <c r="DU32" s="84" t="s">
        <v>845</v>
      </c>
      <c r="DV32" s="84" t="s">
        <v>845</v>
      </c>
      <c r="DW32" s="84" t="s">
        <v>845</v>
      </c>
      <c r="DX32" s="84" t="s">
        <v>845</v>
      </c>
      <c r="DY32" s="84" t="s">
        <v>845</v>
      </c>
      <c r="DZ32" s="84" t="s">
        <v>845</v>
      </c>
      <c r="EA32" s="84" t="s">
        <v>845</v>
      </c>
      <c r="EB32" s="84" t="s">
        <v>845</v>
      </c>
      <c r="EC32" s="84" t="s">
        <v>845</v>
      </c>
      <c r="ED32" s="84" t="s">
        <v>845</v>
      </c>
    </row>
    <row r="33" spans="1:134" ht="26.4" x14ac:dyDescent="0.3">
      <c r="A33" s="81" t="s">
        <v>10</v>
      </c>
      <c r="B33" s="82" t="s">
        <v>853</v>
      </c>
      <c r="C33" s="83" t="s">
        <v>843</v>
      </c>
      <c r="D33" s="83" t="s">
        <v>841</v>
      </c>
      <c r="E33" s="84" t="s">
        <v>845</v>
      </c>
      <c r="F33" s="84" t="s">
        <v>845</v>
      </c>
      <c r="G33" s="84" t="s">
        <v>845</v>
      </c>
      <c r="H33" s="84" t="s">
        <v>845</v>
      </c>
      <c r="I33" s="84" t="s">
        <v>845</v>
      </c>
      <c r="J33" s="84" t="s">
        <v>845</v>
      </c>
      <c r="K33" s="85" t="s">
        <v>844</v>
      </c>
      <c r="L33" s="84" t="s">
        <v>844</v>
      </c>
      <c r="M33" s="84" t="s">
        <v>845</v>
      </c>
      <c r="N33" s="84" t="s">
        <v>845</v>
      </c>
      <c r="O33" s="84" t="s">
        <v>845</v>
      </c>
      <c r="P33" s="84" t="s">
        <v>845</v>
      </c>
      <c r="Q33" s="84" t="s">
        <v>845</v>
      </c>
      <c r="R33" s="84" t="s">
        <v>845</v>
      </c>
      <c r="S33" s="84" t="s">
        <v>845</v>
      </c>
      <c r="T33" s="84" t="s">
        <v>845</v>
      </c>
      <c r="U33" s="84" t="s">
        <v>845</v>
      </c>
      <c r="V33" s="84" t="s">
        <v>845</v>
      </c>
      <c r="W33" s="84" t="s">
        <v>845</v>
      </c>
      <c r="X33" s="84" t="s">
        <v>845</v>
      </c>
      <c r="Y33" s="84" t="s">
        <v>845</v>
      </c>
      <c r="Z33" s="84" t="s">
        <v>845</v>
      </c>
      <c r="AA33" s="84" t="s">
        <v>845</v>
      </c>
      <c r="AB33" s="84" t="s">
        <v>845</v>
      </c>
      <c r="AC33" s="84" t="s">
        <v>845</v>
      </c>
      <c r="AD33" s="84" t="s">
        <v>845</v>
      </c>
      <c r="AE33" s="84" t="s">
        <v>845</v>
      </c>
      <c r="AF33" s="84" t="s">
        <v>845</v>
      </c>
      <c r="AG33" s="84" t="s">
        <v>845</v>
      </c>
      <c r="AH33" s="84" t="s">
        <v>845</v>
      </c>
      <c r="AI33" s="84" t="s">
        <v>845</v>
      </c>
      <c r="AJ33" s="84" t="s">
        <v>845</v>
      </c>
      <c r="AK33" s="84" t="s">
        <v>845</v>
      </c>
      <c r="AL33" s="84" t="s">
        <v>845</v>
      </c>
      <c r="AM33" s="84" t="s">
        <v>845</v>
      </c>
      <c r="AN33" s="84" t="s">
        <v>845</v>
      </c>
      <c r="AO33" s="84" t="s">
        <v>845</v>
      </c>
      <c r="AP33" s="89" t="s">
        <v>844</v>
      </c>
      <c r="AQ33" s="84" t="s">
        <v>844</v>
      </c>
      <c r="AR33" s="84" t="s">
        <v>845</v>
      </c>
      <c r="AS33" s="84" t="s">
        <v>845</v>
      </c>
      <c r="AT33" s="84" t="s">
        <v>845</v>
      </c>
      <c r="AU33" s="84" t="s">
        <v>845</v>
      </c>
      <c r="AV33" s="84" t="s">
        <v>845</v>
      </c>
      <c r="AW33" s="84" t="s">
        <v>845</v>
      </c>
      <c r="AX33" s="84" t="s">
        <v>845</v>
      </c>
      <c r="AY33" s="84" t="s">
        <v>845</v>
      </c>
      <c r="AZ33" s="84" t="s">
        <v>845</v>
      </c>
      <c r="BA33" s="84" t="s">
        <v>845</v>
      </c>
      <c r="BB33" s="84" t="s">
        <v>845</v>
      </c>
      <c r="BC33" s="84" t="s">
        <v>845</v>
      </c>
      <c r="BD33" s="84" t="s">
        <v>845</v>
      </c>
      <c r="BE33" s="84" t="s">
        <v>845</v>
      </c>
      <c r="BF33" s="84" t="s">
        <v>845</v>
      </c>
      <c r="BG33" s="84" t="s">
        <v>845</v>
      </c>
      <c r="BH33" s="84" t="s">
        <v>845</v>
      </c>
      <c r="BI33" s="84" t="s">
        <v>845</v>
      </c>
      <c r="BJ33" s="86" t="s">
        <v>845</v>
      </c>
      <c r="BK33" s="87" t="s">
        <v>845</v>
      </c>
      <c r="BL33" s="86" t="s">
        <v>845</v>
      </c>
      <c r="BM33" s="84" t="s">
        <v>845</v>
      </c>
      <c r="BN33" s="84" t="s">
        <v>845</v>
      </c>
      <c r="BO33" s="84" t="s">
        <v>845</v>
      </c>
      <c r="BP33" s="84" t="s">
        <v>845</v>
      </c>
      <c r="BQ33" s="84" t="s">
        <v>845</v>
      </c>
      <c r="BR33" s="84" t="s">
        <v>845</v>
      </c>
      <c r="BS33" s="84" t="s">
        <v>845</v>
      </c>
      <c r="BT33" s="84" t="s">
        <v>845</v>
      </c>
      <c r="BU33" s="84" t="s">
        <v>845</v>
      </c>
      <c r="BV33" s="84" t="s">
        <v>845</v>
      </c>
      <c r="BW33" s="84" t="s">
        <v>845</v>
      </c>
      <c r="BX33" s="84" t="s">
        <v>845</v>
      </c>
      <c r="BY33" s="84" t="s">
        <v>845</v>
      </c>
      <c r="BZ33" s="84" t="s">
        <v>845</v>
      </c>
      <c r="CA33" s="84" t="s">
        <v>845</v>
      </c>
      <c r="CB33" s="84" t="s">
        <v>845</v>
      </c>
      <c r="CC33" s="84" t="s">
        <v>845</v>
      </c>
      <c r="CD33" s="84" t="s">
        <v>845</v>
      </c>
      <c r="CE33" s="84" t="s">
        <v>851</v>
      </c>
      <c r="CF33" s="84" t="s">
        <v>845</v>
      </c>
      <c r="CG33" s="84" t="s">
        <v>845</v>
      </c>
      <c r="CH33" s="84" t="s">
        <v>845</v>
      </c>
      <c r="CI33" s="84" t="s">
        <v>845</v>
      </c>
      <c r="CJ33" s="84" t="s">
        <v>845</v>
      </c>
      <c r="CK33" s="84" t="s">
        <v>845</v>
      </c>
      <c r="CL33" s="84" t="s">
        <v>845</v>
      </c>
      <c r="CM33" s="84" t="s">
        <v>845</v>
      </c>
      <c r="CN33" s="84" t="s">
        <v>845</v>
      </c>
      <c r="CO33" s="84" t="s">
        <v>845</v>
      </c>
      <c r="CP33" s="84" t="s">
        <v>845</v>
      </c>
      <c r="CQ33" s="84" t="s">
        <v>845</v>
      </c>
      <c r="CR33" s="84" t="s">
        <v>845</v>
      </c>
      <c r="CS33" s="84" t="s">
        <v>845</v>
      </c>
      <c r="CT33" s="84" t="s">
        <v>845</v>
      </c>
      <c r="CU33" s="84" t="s">
        <v>845</v>
      </c>
      <c r="CV33" s="84" t="s">
        <v>845</v>
      </c>
      <c r="CW33" s="84" t="s">
        <v>845</v>
      </c>
      <c r="CX33" s="84" t="s">
        <v>845</v>
      </c>
      <c r="CY33" s="84" t="s">
        <v>845</v>
      </c>
      <c r="CZ33" s="84" t="s">
        <v>845</v>
      </c>
      <c r="DA33" s="84" t="s">
        <v>845</v>
      </c>
      <c r="DB33" s="84" t="s">
        <v>845</v>
      </c>
      <c r="DC33" s="84" t="s">
        <v>845</v>
      </c>
      <c r="DD33" s="84" t="s">
        <v>845</v>
      </c>
      <c r="DE33" s="84" t="s">
        <v>845</v>
      </c>
      <c r="DF33" s="84" t="s">
        <v>845</v>
      </c>
      <c r="DG33" s="84" t="s">
        <v>845</v>
      </c>
      <c r="DH33" s="84" t="s">
        <v>845</v>
      </c>
      <c r="DI33" s="85" t="s">
        <v>845</v>
      </c>
      <c r="DJ33" s="84" t="s">
        <v>845</v>
      </c>
      <c r="DK33" s="84" t="s">
        <v>845</v>
      </c>
      <c r="DL33" s="84" t="s">
        <v>845</v>
      </c>
      <c r="DM33" s="84" t="s">
        <v>845</v>
      </c>
      <c r="DN33" s="84" t="s">
        <v>845</v>
      </c>
      <c r="DO33" s="84" t="s">
        <v>845</v>
      </c>
      <c r="DP33" s="87" t="s">
        <v>845</v>
      </c>
      <c r="DQ33" s="84" t="s">
        <v>845</v>
      </c>
      <c r="DR33" s="84" t="s">
        <v>845</v>
      </c>
      <c r="DS33" s="84" t="s">
        <v>845</v>
      </c>
      <c r="DT33" s="84" t="s">
        <v>845</v>
      </c>
      <c r="DU33" s="84" t="s">
        <v>845</v>
      </c>
      <c r="DV33" s="84" t="s">
        <v>845</v>
      </c>
      <c r="DW33" s="84" t="s">
        <v>845</v>
      </c>
      <c r="DX33" s="84" t="s">
        <v>845</v>
      </c>
      <c r="DY33" s="84" t="s">
        <v>845</v>
      </c>
      <c r="DZ33" s="84" t="s">
        <v>845</v>
      </c>
      <c r="EA33" s="84" t="s">
        <v>845</v>
      </c>
      <c r="EB33" s="84" t="s">
        <v>845</v>
      </c>
      <c r="EC33" s="84" t="s">
        <v>845</v>
      </c>
      <c r="ED33" s="84" t="s">
        <v>845</v>
      </c>
    </row>
    <row r="34" spans="1:134" x14ac:dyDescent="0.3">
      <c r="A34" s="74"/>
      <c r="B34" s="80"/>
      <c r="C34" s="77"/>
      <c r="D34" s="77"/>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8"/>
      <c r="AN34" s="78"/>
      <c r="AO34" s="78"/>
      <c r="AP34" s="78"/>
      <c r="AQ34" s="78"/>
      <c r="AR34" s="78"/>
      <c r="AS34" s="78"/>
      <c r="AT34" s="78"/>
      <c r="AU34" s="78"/>
      <c r="AV34" s="78"/>
      <c r="AW34" s="78"/>
      <c r="AX34" s="78"/>
      <c r="AY34" s="78"/>
      <c r="AZ34" s="78"/>
      <c r="BA34" s="78"/>
      <c r="BB34" s="78"/>
      <c r="BC34" s="78"/>
      <c r="BD34" s="78"/>
      <c r="BE34" s="78"/>
      <c r="BF34" s="78"/>
      <c r="BG34" s="78"/>
      <c r="BH34" s="78"/>
      <c r="BI34" s="78"/>
      <c r="BJ34" s="73"/>
      <c r="BK34" s="61"/>
      <c r="BL34" s="73"/>
      <c r="BM34" s="78"/>
      <c r="BN34" s="78"/>
      <c r="BO34" s="78"/>
      <c r="BP34" s="78"/>
      <c r="BQ34" s="78"/>
      <c r="BR34" s="78"/>
      <c r="BS34" s="78"/>
      <c r="BT34" s="78"/>
      <c r="BU34" s="78"/>
      <c r="BV34" s="78"/>
      <c r="BW34" s="78"/>
      <c r="BX34" s="78"/>
      <c r="BY34" s="78"/>
      <c r="BZ34" s="78"/>
      <c r="CA34" s="78"/>
      <c r="CB34" s="78"/>
      <c r="CC34" s="78"/>
      <c r="CD34" s="78"/>
      <c r="CE34" s="78"/>
      <c r="CF34" s="78"/>
      <c r="CG34" s="78"/>
      <c r="CH34" s="78"/>
      <c r="CI34" s="78"/>
      <c r="CJ34" s="78"/>
      <c r="CK34" s="78"/>
      <c r="CL34" s="78"/>
      <c r="CM34" s="78"/>
      <c r="CN34" s="78"/>
      <c r="CO34" s="78"/>
      <c r="CP34" s="78"/>
      <c r="CQ34" s="78"/>
      <c r="CR34" s="78"/>
      <c r="CS34" s="78"/>
      <c r="CT34" s="78"/>
      <c r="CU34" s="78"/>
      <c r="CV34" s="78"/>
      <c r="CW34" s="78"/>
      <c r="CX34" s="78"/>
      <c r="CY34" s="78"/>
      <c r="CZ34" s="78"/>
      <c r="DA34" s="78"/>
      <c r="DB34" s="78"/>
      <c r="DC34" s="78"/>
      <c r="DD34" s="78"/>
      <c r="DE34" s="78"/>
      <c r="DF34" s="78"/>
      <c r="DG34" s="78"/>
      <c r="DH34" s="78"/>
      <c r="DI34" s="78"/>
      <c r="DJ34" s="78"/>
      <c r="DK34" s="78"/>
      <c r="DL34" s="78"/>
      <c r="DM34" s="78"/>
      <c r="DN34" s="78"/>
      <c r="DO34" s="78"/>
      <c r="DP34" s="61"/>
      <c r="DQ34" s="78"/>
      <c r="DR34" s="78"/>
      <c r="DS34" s="78"/>
      <c r="DT34" s="78"/>
      <c r="DU34" s="78"/>
      <c r="DV34" s="78"/>
      <c r="DW34" s="78"/>
      <c r="DX34" s="78"/>
      <c r="DY34" s="78"/>
      <c r="DZ34" s="78"/>
      <c r="EA34" s="78"/>
      <c r="EB34" s="78"/>
      <c r="EC34" s="78"/>
      <c r="ED34" s="78"/>
    </row>
    <row r="35" spans="1:134" x14ac:dyDescent="0.3">
      <c r="A35" s="70"/>
      <c r="B35" s="80"/>
      <c r="C35" s="77"/>
      <c r="D35" s="77"/>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8"/>
      <c r="AO35" s="78"/>
      <c r="AP35" s="78"/>
      <c r="AQ35" s="78"/>
      <c r="AR35" s="78"/>
      <c r="AS35" s="78"/>
      <c r="AT35" s="78"/>
      <c r="AU35" s="78"/>
      <c r="AV35" s="78"/>
      <c r="AW35" s="78"/>
      <c r="AX35" s="78"/>
      <c r="AY35" s="78"/>
      <c r="AZ35" s="78"/>
      <c r="BA35" s="78"/>
      <c r="BB35" s="78"/>
      <c r="BC35" s="78"/>
      <c r="BD35" s="78"/>
      <c r="BE35" s="78"/>
      <c r="BF35" s="78"/>
      <c r="BG35" s="78"/>
      <c r="BH35" s="78"/>
      <c r="BI35" s="78"/>
      <c r="BJ35" s="73"/>
      <c r="BK35" s="61"/>
      <c r="BL35" s="73"/>
      <c r="BM35" s="78"/>
      <c r="BN35" s="78"/>
      <c r="BO35" s="78"/>
      <c r="BP35" s="78"/>
      <c r="BQ35" s="78"/>
      <c r="BR35" s="78"/>
      <c r="BS35" s="78"/>
      <c r="BT35" s="78"/>
      <c r="BU35" s="78"/>
      <c r="BV35" s="78"/>
      <c r="BW35" s="78"/>
      <c r="BX35" s="78"/>
      <c r="BY35" s="78"/>
      <c r="BZ35" s="78"/>
      <c r="CA35" s="78"/>
      <c r="CB35" s="78"/>
      <c r="CC35" s="78"/>
      <c r="CD35" s="78"/>
      <c r="CE35" s="78"/>
      <c r="CF35" s="78"/>
      <c r="CG35" s="78"/>
      <c r="CH35" s="78"/>
      <c r="CI35" s="78"/>
      <c r="CJ35" s="78"/>
      <c r="CK35" s="78"/>
      <c r="CL35" s="78"/>
      <c r="CM35" s="78"/>
      <c r="CN35" s="78"/>
      <c r="CO35" s="78"/>
      <c r="CP35" s="78"/>
      <c r="CQ35" s="78"/>
      <c r="CR35" s="78"/>
      <c r="CS35" s="78"/>
      <c r="CT35" s="78"/>
      <c r="CU35" s="78"/>
      <c r="CV35" s="78"/>
      <c r="CW35" s="78"/>
      <c r="CX35" s="78"/>
      <c r="CY35" s="78"/>
      <c r="CZ35" s="78"/>
      <c r="DA35" s="78"/>
      <c r="DB35" s="78"/>
      <c r="DC35" s="78"/>
      <c r="DD35" s="78"/>
      <c r="DE35" s="78"/>
      <c r="DF35" s="78"/>
      <c r="DG35" s="78"/>
      <c r="DH35" s="78"/>
      <c r="DI35" s="78"/>
      <c r="DJ35" s="78"/>
      <c r="DK35" s="78"/>
      <c r="DL35" s="78"/>
      <c r="DM35" s="78"/>
      <c r="DN35" s="78"/>
      <c r="DO35" s="78"/>
      <c r="DP35" s="61"/>
      <c r="DQ35" s="78"/>
      <c r="DR35" s="78"/>
      <c r="DS35" s="78"/>
      <c r="DT35" s="78"/>
      <c r="DU35" s="78"/>
      <c r="DV35" s="78"/>
      <c r="DW35" s="78"/>
      <c r="DX35" s="78"/>
      <c r="DY35" s="78"/>
      <c r="DZ35" s="78"/>
      <c r="EA35" s="78"/>
      <c r="EB35" s="78"/>
      <c r="EC35" s="78"/>
      <c r="ED35" s="78"/>
    </row>
    <row r="36" spans="1:134" x14ac:dyDescent="0.3">
      <c r="A36" s="70"/>
      <c r="B36" s="79" t="s">
        <v>854</v>
      </c>
      <c r="C36" s="77"/>
      <c r="D36" s="77"/>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8"/>
      <c r="AN36" s="78"/>
      <c r="AO36" s="78"/>
      <c r="AP36" s="78"/>
      <c r="AQ36" s="78"/>
      <c r="AR36" s="78"/>
      <c r="AS36" s="78"/>
      <c r="AT36" s="78"/>
      <c r="AU36" s="78"/>
      <c r="AV36" s="78"/>
      <c r="AW36" s="78"/>
      <c r="AX36" s="78"/>
      <c r="AY36" s="78"/>
      <c r="AZ36" s="78"/>
      <c r="BA36" s="78"/>
      <c r="BB36" s="78"/>
      <c r="BC36" s="78"/>
      <c r="BD36" s="78"/>
      <c r="BE36" s="78"/>
      <c r="BF36" s="78"/>
      <c r="BG36" s="78"/>
      <c r="BH36" s="78"/>
      <c r="BI36" s="78"/>
      <c r="BJ36" s="73"/>
      <c r="BK36" s="61"/>
      <c r="BL36" s="73"/>
      <c r="BM36" s="78"/>
      <c r="BN36" s="78"/>
      <c r="BO36" s="78"/>
      <c r="BP36" s="78"/>
      <c r="BQ36" s="78"/>
      <c r="BR36" s="78"/>
      <c r="BS36" s="78"/>
      <c r="BT36" s="78"/>
      <c r="BU36" s="78"/>
      <c r="BV36" s="78"/>
      <c r="BW36" s="78"/>
      <c r="BX36" s="78"/>
      <c r="BY36" s="78"/>
      <c r="BZ36" s="78"/>
      <c r="CA36" s="78"/>
      <c r="CB36" s="78"/>
      <c r="CC36" s="78"/>
      <c r="CD36" s="78"/>
      <c r="CE36" s="78"/>
      <c r="CF36" s="78"/>
      <c r="CG36" s="78"/>
      <c r="CH36" s="78"/>
      <c r="CI36" s="78"/>
      <c r="CJ36" s="78"/>
      <c r="CK36" s="78"/>
      <c r="CL36" s="78"/>
      <c r="CM36" s="78"/>
      <c r="CN36" s="78"/>
      <c r="CO36" s="78"/>
      <c r="CP36" s="78"/>
      <c r="CQ36" s="78"/>
      <c r="CR36" s="78"/>
      <c r="CS36" s="78"/>
      <c r="CT36" s="78"/>
      <c r="CU36" s="78"/>
      <c r="CV36" s="78"/>
      <c r="CW36" s="78"/>
      <c r="CX36" s="78"/>
      <c r="CY36" s="78"/>
      <c r="CZ36" s="78"/>
      <c r="DA36" s="78"/>
      <c r="DB36" s="78"/>
      <c r="DC36" s="78"/>
      <c r="DD36" s="78"/>
      <c r="DE36" s="78"/>
      <c r="DF36" s="78"/>
      <c r="DG36" s="78"/>
      <c r="DH36" s="78"/>
      <c r="DI36" s="78"/>
      <c r="DJ36" s="78"/>
      <c r="DK36" s="78"/>
      <c r="DL36" s="78"/>
      <c r="DM36" s="78"/>
      <c r="DN36" s="78"/>
      <c r="DO36" s="78"/>
      <c r="DP36" s="61"/>
      <c r="DQ36" s="78"/>
      <c r="DR36" s="78"/>
      <c r="DS36" s="78"/>
      <c r="DT36" s="78"/>
      <c r="DU36" s="78"/>
      <c r="DV36" s="78"/>
      <c r="DW36" s="78"/>
      <c r="DX36" s="78"/>
      <c r="DY36" s="78"/>
      <c r="DZ36" s="78"/>
      <c r="EA36" s="78"/>
      <c r="EB36" s="78"/>
      <c r="EC36" s="78"/>
      <c r="ED36" s="78"/>
    </row>
    <row r="37" spans="1:134" x14ac:dyDescent="0.3">
      <c r="A37" s="74">
        <v>11</v>
      </c>
      <c r="B37" s="80" t="s">
        <v>855</v>
      </c>
      <c r="C37" s="77" t="s">
        <v>834</v>
      </c>
      <c r="D37" s="77" t="s">
        <v>835</v>
      </c>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8"/>
      <c r="AN37" s="78"/>
      <c r="AO37" s="78"/>
      <c r="AP37" s="78"/>
      <c r="AQ37" s="78"/>
      <c r="AR37" s="78"/>
      <c r="AS37" s="78"/>
      <c r="AT37" s="78"/>
      <c r="AU37" s="78"/>
      <c r="AV37" s="78"/>
      <c r="AW37" s="78"/>
      <c r="AX37" s="78"/>
      <c r="AY37" s="78"/>
      <c r="AZ37" s="78"/>
      <c r="BA37" s="78"/>
      <c r="BB37" s="78"/>
      <c r="BC37" s="78"/>
      <c r="BD37" s="78"/>
      <c r="BE37" s="78"/>
      <c r="BF37" s="78"/>
      <c r="BG37" s="78"/>
      <c r="BH37" s="78"/>
      <c r="BI37" s="78"/>
      <c r="BJ37" s="73"/>
      <c r="BK37" s="61"/>
      <c r="BL37" s="73"/>
      <c r="BM37" s="78"/>
      <c r="BN37" s="78"/>
      <c r="BO37" s="78"/>
      <c r="BP37" s="78"/>
      <c r="BQ37" s="78"/>
      <c r="BR37" s="78"/>
      <c r="BS37" s="78"/>
      <c r="BT37" s="78"/>
      <c r="BU37" s="78"/>
      <c r="BV37" s="78"/>
      <c r="BW37" s="78"/>
      <c r="BX37" s="78"/>
      <c r="BY37" s="78"/>
      <c r="BZ37" s="78"/>
      <c r="CA37" s="78"/>
      <c r="CB37" s="78"/>
      <c r="CC37" s="78"/>
      <c r="CD37" s="78"/>
      <c r="CE37" s="78"/>
      <c r="CF37" s="78"/>
      <c r="CG37" s="78"/>
      <c r="CH37" s="78"/>
      <c r="CI37" s="78"/>
      <c r="CJ37" s="78"/>
      <c r="CK37" s="78"/>
      <c r="CL37" s="78"/>
      <c r="CM37" s="78"/>
      <c r="CN37" s="78"/>
      <c r="CO37" s="78"/>
      <c r="CP37" s="78"/>
      <c r="CQ37" s="78"/>
      <c r="CR37" s="78"/>
      <c r="CS37" s="78"/>
      <c r="CT37" s="78"/>
      <c r="CU37" s="78"/>
      <c r="CV37" s="78"/>
      <c r="CW37" s="78"/>
      <c r="CX37" s="78"/>
      <c r="CY37" s="78"/>
      <c r="CZ37" s="78"/>
      <c r="DA37" s="78"/>
      <c r="DB37" s="78"/>
      <c r="DC37" s="78"/>
      <c r="DD37" s="78"/>
      <c r="DE37" s="78"/>
      <c r="DF37" s="78"/>
      <c r="DG37" s="78"/>
      <c r="DH37" s="78"/>
      <c r="DI37" s="78"/>
      <c r="DJ37" s="78"/>
      <c r="DK37" s="78"/>
      <c r="DL37" s="78"/>
      <c r="DM37" s="78"/>
      <c r="DN37" s="78"/>
      <c r="DO37" s="78"/>
      <c r="DP37" s="61"/>
      <c r="DQ37" s="78"/>
      <c r="DR37" s="78"/>
      <c r="DS37" s="78"/>
      <c r="DT37" s="78"/>
      <c r="DU37" s="78"/>
      <c r="DV37" s="78"/>
      <c r="DW37" s="78"/>
      <c r="DX37" s="78"/>
      <c r="DY37" s="78"/>
      <c r="DZ37" s="78"/>
      <c r="EA37" s="78"/>
      <c r="EB37" s="78"/>
      <c r="EC37" s="78"/>
      <c r="ED37" s="78"/>
    </row>
    <row r="38" spans="1:134" ht="26.4" x14ac:dyDescent="0.3">
      <c r="A38" s="90" t="s">
        <v>11</v>
      </c>
      <c r="B38" s="80" t="s">
        <v>856</v>
      </c>
      <c r="C38" s="77" t="s">
        <v>834</v>
      </c>
      <c r="D38" s="77" t="s">
        <v>835</v>
      </c>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8"/>
      <c r="AN38" s="78"/>
      <c r="AO38" s="78"/>
      <c r="AP38" s="78"/>
      <c r="AQ38" s="78"/>
      <c r="AR38" s="78"/>
      <c r="AS38" s="78"/>
      <c r="AT38" s="78"/>
      <c r="AU38" s="78"/>
      <c r="AV38" s="78"/>
      <c r="AW38" s="78"/>
      <c r="AX38" s="78"/>
      <c r="AY38" s="78"/>
      <c r="AZ38" s="78"/>
      <c r="BA38" s="78"/>
      <c r="BB38" s="78"/>
      <c r="BC38" s="78"/>
      <c r="BD38" s="78"/>
      <c r="BE38" s="78"/>
      <c r="BF38" s="78"/>
      <c r="BG38" s="78"/>
      <c r="BH38" s="78"/>
      <c r="BI38" s="78"/>
      <c r="BJ38" s="73"/>
      <c r="BK38" s="61"/>
      <c r="BL38" s="73"/>
      <c r="BM38" s="78"/>
      <c r="BN38" s="78"/>
      <c r="BO38" s="78"/>
      <c r="BP38" s="78"/>
      <c r="BQ38" s="78"/>
      <c r="BR38" s="78"/>
      <c r="BS38" s="78"/>
      <c r="BT38" s="78"/>
      <c r="BU38" s="78"/>
      <c r="BV38" s="78"/>
      <c r="BW38" s="78"/>
      <c r="BX38" s="78"/>
      <c r="BY38" s="78"/>
      <c r="BZ38" s="78"/>
      <c r="CA38" s="78"/>
      <c r="CB38" s="78"/>
      <c r="CC38" s="78"/>
      <c r="CD38" s="78"/>
      <c r="CE38" s="78"/>
      <c r="CF38" s="78"/>
      <c r="CG38" s="78"/>
      <c r="CH38" s="78"/>
      <c r="CI38" s="78"/>
      <c r="CJ38" s="78"/>
      <c r="CK38" s="78"/>
      <c r="CL38" s="78"/>
      <c r="CM38" s="78"/>
      <c r="CN38" s="78"/>
      <c r="CO38" s="78"/>
      <c r="CP38" s="78"/>
      <c r="CQ38" s="78"/>
      <c r="CR38" s="78"/>
      <c r="CS38" s="78"/>
      <c r="CT38" s="78"/>
      <c r="CU38" s="78"/>
      <c r="CV38" s="78"/>
      <c r="CW38" s="78"/>
      <c r="CX38" s="78"/>
      <c r="CY38" s="78"/>
      <c r="CZ38" s="78"/>
      <c r="DA38" s="78"/>
      <c r="DB38" s="78"/>
      <c r="DC38" s="78"/>
      <c r="DD38" s="78"/>
      <c r="DE38" s="78"/>
      <c r="DF38" s="78"/>
      <c r="DG38" s="78"/>
      <c r="DH38" s="78"/>
      <c r="DI38" s="78"/>
      <c r="DJ38" s="78"/>
      <c r="DK38" s="78"/>
      <c r="DL38" s="78"/>
      <c r="DM38" s="78"/>
      <c r="DN38" s="78"/>
      <c r="DO38" s="78"/>
      <c r="DP38" s="61"/>
      <c r="DQ38" s="78"/>
      <c r="DR38" s="78"/>
      <c r="DS38" s="78"/>
      <c r="DT38" s="78"/>
      <c r="DU38" s="78"/>
      <c r="DV38" s="78"/>
      <c r="DW38" s="78"/>
      <c r="DX38" s="78"/>
      <c r="DY38" s="78"/>
      <c r="DZ38" s="78"/>
      <c r="EA38" s="78"/>
      <c r="EB38" s="78"/>
      <c r="EC38" s="78"/>
      <c r="ED38" s="78"/>
    </row>
    <row r="39" spans="1:134" x14ac:dyDescent="0.3">
      <c r="A39" s="74">
        <v>14</v>
      </c>
      <c r="B39" s="80" t="s">
        <v>857</v>
      </c>
      <c r="C39" s="77" t="s">
        <v>834</v>
      </c>
      <c r="D39" s="77" t="s">
        <v>835</v>
      </c>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8"/>
      <c r="AO39" s="78"/>
      <c r="AP39" s="78"/>
      <c r="AQ39" s="78"/>
      <c r="AR39" s="78"/>
      <c r="AS39" s="78"/>
      <c r="AT39" s="78"/>
      <c r="AU39" s="78"/>
      <c r="AV39" s="78"/>
      <c r="AW39" s="78"/>
      <c r="AX39" s="78"/>
      <c r="AY39" s="78"/>
      <c r="AZ39" s="78"/>
      <c r="BA39" s="78"/>
      <c r="BB39" s="78"/>
      <c r="BC39" s="78"/>
      <c r="BD39" s="78"/>
      <c r="BE39" s="78"/>
      <c r="BF39" s="78"/>
      <c r="BG39" s="78"/>
      <c r="BH39" s="78"/>
      <c r="BI39" s="78"/>
      <c r="BJ39" s="73"/>
      <c r="BK39" s="61"/>
      <c r="BL39" s="73"/>
      <c r="BM39" s="78"/>
      <c r="BN39" s="78"/>
      <c r="BO39" s="78"/>
      <c r="BP39" s="78"/>
      <c r="BQ39" s="78"/>
      <c r="BR39" s="78"/>
      <c r="BS39" s="78"/>
      <c r="BT39" s="78"/>
      <c r="BU39" s="78"/>
      <c r="BV39" s="78"/>
      <c r="BW39" s="78"/>
      <c r="BX39" s="78"/>
      <c r="BY39" s="78"/>
      <c r="BZ39" s="78"/>
      <c r="CA39" s="78"/>
      <c r="CB39" s="78"/>
      <c r="CC39" s="78"/>
      <c r="CD39" s="78"/>
      <c r="CE39" s="78"/>
      <c r="CF39" s="78"/>
      <c r="CG39" s="78"/>
      <c r="CH39" s="78"/>
      <c r="CI39" s="78"/>
      <c r="CJ39" s="78"/>
      <c r="CK39" s="78"/>
      <c r="CL39" s="78"/>
      <c r="CM39" s="78"/>
      <c r="CN39" s="78"/>
      <c r="CO39" s="78"/>
      <c r="CP39" s="78"/>
      <c r="CQ39" s="78"/>
      <c r="CR39" s="78"/>
      <c r="CS39" s="78"/>
      <c r="CT39" s="78"/>
      <c r="CU39" s="78"/>
      <c r="CV39" s="78"/>
      <c r="CW39" s="78"/>
      <c r="CX39" s="78"/>
      <c r="CY39" s="78"/>
      <c r="CZ39" s="78"/>
      <c r="DA39" s="78"/>
      <c r="DB39" s="78"/>
      <c r="DC39" s="78"/>
      <c r="DD39" s="78"/>
      <c r="DE39" s="78"/>
      <c r="DF39" s="78"/>
      <c r="DG39" s="78"/>
      <c r="DH39" s="78"/>
      <c r="DI39" s="78"/>
      <c r="DJ39" s="78"/>
      <c r="DK39" s="78"/>
      <c r="DL39" s="78"/>
      <c r="DM39" s="78"/>
      <c r="DN39" s="78"/>
      <c r="DO39" s="78"/>
      <c r="DP39" s="61"/>
      <c r="DQ39" s="78"/>
      <c r="DR39" s="78"/>
      <c r="DS39" s="78"/>
      <c r="DT39" s="78"/>
      <c r="DU39" s="78"/>
      <c r="DV39" s="78"/>
      <c r="DW39" s="78"/>
      <c r="DX39" s="78"/>
      <c r="DY39" s="78"/>
      <c r="DZ39" s="78"/>
      <c r="EA39" s="78"/>
      <c r="EB39" s="78"/>
      <c r="EC39" s="78"/>
      <c r="ED39" s="78"/>
    </row>
    <row r="40" spans="1:134" ht="26.4" x14ac:dyDescent="0.3">
      <c r="A40" s="74" t="s">
        <v>12</v>
      </c>
      <c r="B40" s="80" t="s">
        <v>858</v>
      </c>
      <c r="C40" s="77" t="s">
        <v>834</v>
      </c>
      <c r="D40" s="77" t="s">
        <v>841</v>
      </c>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8"/>
      <c r="AN40" s="78"/>
      <c r="AO40" s="78"/>
      <c r="AP40" s="78"/>
      <c r="AQ40" s="78"/>
      <c r="AR40" s="78"/>
      <c r="AS40" s="78"/>
      <c r="AT40" s="78"/>
      <c r="AU40" s="78"/>
      <c r="AV40" s="78"/>
      <c r="AW40" s="78"/>
      <c r="AX40" s="78"/>
      <c r="AY40" s="78"/>
      <c r="AZ40" s="78"/>
      <c r="BA40" s="78"/>
      <c r="BB40" s="78"/>
      <c r="BC40" s="78"/>
      <c r="BD40" s="78"/>
      <c r="BE40" s="78"/>
      <c r="BF40" s="78"/>
      <c r="BG40" s="78"/>
      <c r="BH40" s="78"/>
      <c r="BI40" s="78"/>
      <c r="BJ40" s="73"/>
      <c r="BK40" s="61"/>
      <c r="BL40" s="73"/>
      <c r="BM40" s="78"/>
      <c r="BN40" s="78"/>
      <c r="BO40" s="78"/>
      <c r="BP40" s="78"/>
      <c r="BQ40" s="78"/>
      <c r="BR40" s="78"/>
      <c r="BS40" s="78"/>
      <c r="BT40" s="78"/>
      <c r="BU40" s="78"/>
      <c r="BV40" s="78"/>
      <c r="BW40" s="78"/>
      <c r="BX40" s="78"/>
      <c r="BY40" s="78"/>
      <c r="BZ40" s="78"/>
      <c r="CA40" s="78"/>
      <c r="CB40" s="78"/>
      <c r="CC40" s="78"/>
      <c r="CD40" s="78"/>
      <c r="CE40" s="78"/>
      <c r="CF40" s="78"/>
      <c r="CG40" s="78"/>
      <c r="CH40" s="78"/>
      <c r="CI40" s="78"/>
      <c r="CJ40" s="78"/>
      <c r="CK40" s="78"/>
      <c r="CL40" s="78"/>
      <c r="CM40" s="78"/>
      <c r="CN40" s="78"/>
      <c r="CO40" s="78"/>
      <c r="CP40" s="78"/>
      <c r="CQ40" s="78"/>
      <c r="CR40" s="78"/>
      <c r="CS40" s="78"/>
      <c r="CT40" s="78"/>
      <c r="CU40" s="78"/>
      <c r="CV40" s="78"/>
      <c r="CW40" s="78"/>
      <c r="CX40" s="78"/>
      <c r="CY40" s="78"/>
      <c r="CZ40" s="78"/>
      <c r="DA40" s="78"/>
      <c r="DB40" s="78"/>
      <c r="DC40" s="78"/>
      <c r="DD40" s="78"/>
      <c r="DE40" s="78"/>
      <c r="DF40" s="78"/>
      <c r="DG40" s="78"/>
      <c r="DH40" s="78"/>
      <c r="DI40" s="78"/>
      <c r="DJ40" s="78"/>
      <c r="DK40" s="78"/>
      <c r="DL40" s="78"/>
      <c r="DM40" s="78"/>
      <c r="DN40" s="78"/>
      <c r="DO40" s="78"/>
      <c r="DP40" s="61"/>
      <c r="DQ40" s="78"/>
      <c r="DR40" s="78"/>
      <c r="DS40" s="78"/>
      <c r="DT40" s="78"/>
      <c r="DU40" s="78"/>
      <c r="DV40" s="78"/>
      <c r="DW40" s="78"/>
      <c r="DX40" s="78"/>
      <c r="DY40" s="78"/>
      <c r="DZ40" s="78"/>
      <c r="EA40" s="78"/>
      <c r="EB40" s="78"/>
      <c r="EC40" s="78"/>
      <c r="ED40" s="78"/>
    </row>
    <row r="41" spans="1:134" x14ac:dyDescent="0.3">
      <c r="A41" s="70"/>
      <c r="B41" s="80"/>
      <c r="C41" s="77"/>
      <c r="D41" s="77"/>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8"/>
      <c r="AN41" s="78"/>
      <c r="AO41" s="78"/>
      <c r="AP41" s="78"/>
      <c r="AQ41" s="78"/>
      <c r="AR41" s="78"/>
      <c r="AS41" s="78"/>
      <c r="AT41" s="78"/>
      <c r="AU41" s="78"/>
      <c r="AV41" s="78"/>
      <c r="AW41" s="78"/>
      <c r="AX41" s="78"/>
      <c r="AY41" s="78"/>
      <c r="AZ41" s="78"/>
      <c r="BA41" s="78"/>
      <c r="BB41" s="78"/>
      <c r="BC41" s="78"/>
      <c r="BD41" s="78"/>
      <c r="BE41" s="78"/>
      <c r="BF41" s="78"/>
      <c r="BG41" s="78"/>
      <c r="BH41" s="78"/>
      <c r="BI41" s="78"/>
      <c r="BJ41" s="73"/>
      <c r="BK41" s="61"/>
      <c r="BL41" s="73"/>
      <c r="BM41" s="78"/>
      <c r="BN41" s="78"/>
      <c r="BO41" s="78"/>
      <c r="BP41" s="78"/>
      <c r="BQ41" s="78"/>
      <c r="BR41" s="78"/>
      <c r="BS41" s="78"/>
      <c r="BT41" s="78"/>
      <c r="BU41" s="78"/>
      <c r="BV41" s="78"/>
      <c r="BW41" s="78"/>
      <c r="BX41" s="78"/>
      <c r="BY41" s="78"/>
      <c r="BZ41" s="78"/>
      <c r="CA41" s="78"/>
      <c r="CB41" s="78"/>
      <c r="CC41" s="78"/>
      <c r="CD41" s="78"/>
      <c r="CE41" s="78"/>
      <c r="CF41" s="78"/>
      <c r="CG41" s="78"/>
      <c r="CH41" s="78"/>
      <c r="CI41" s="78"/>
      <c r="CJ41" s="78"/>
      <c r="CK41" s="78"/>
      <c r="CL41" s="78"/>
      <c r="CM41" s="78"/>
      <c r="CN41" s="78"/>
      <c r="CO41" s="78"/>
      <c r="CP41" s="78"/>
      <c r="CQ41" s="78"/>
      <c r="CR41" s="78"/>
      <c r="CS41" s="78"/>
      <c r="CT41" s="78"/>
      <c r="CU41" s="78"/>
      <c r="CV41" s="78"/>
      <c r="CW41" s="78"/>
      <c r="CX41" s="78"/>
      <c r="CY41" s="78"/>
      <c r="CZ41" s="78"/>
      <c r="DA41" s="78"/>
      <c r="DB41" s="78"/>
      <c r="DC41" s="78"/>
      <c r="DD41" s="78"/>
      <c r="DE41" s="78"/>
      <c r="DF41" s="78"/>
      <c r="DG41" s="78"/>
      <c r="DH41" s="78"/>
      <c r="DI41" s="78"/>
      <c r="DJ41" s="78"/>
      <c r="DK41" s="78"/>
      <c r="DL41" s="78"/>
      <c r="DM41" s="78"/>
      <c r="DN41" s="78"/>
      <c r="DO41" s="78"/>
      <c r="DP41" s="61"/>
      <c r="DQ41" s="78"/>
      <c r="DR41" s="78"/>
      <c r="DS41" s="78"/>
      <c r="DT41" s="78"/>
      <c r="DU41" s="78"/>
      <c r="DV41" s="78"/>
      <c r="DW41" s="78"/>
      <c r="DX41" s="78"/>
      <c r="DY41" s="78"/>
      <c r="DZ41" s="78"/>
      <c r="EA41" s="78"/>
      <c r="EB41" s="78"/>
      <c r="EC41" s="78"/>
      <c r="ED41" s="78"/>
    </row>
    <row r="42" spans="1:134" x14ac:dyDescent="0.3">
      <c r="A42" s="70"/>
      <c r="B42" s="79" t="s">
        <v>859</v>
      </c>
      <c r="C42" s="77"/>
      <c r="D42" s="77"/>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8"/>
      <c r="AO42" s="78"/>
      <c r="AP42" s="78"/>
      <c r="AQ42" s="78"/>
      <c r="AR42" s="78"/>
      <c r="AS42" s="78"/>
      <c r="AT42" s="78"/>
      <c r="AU42" s="78"/>
      <c r="AV42" s="78"/>
      <c r="AW42" s="78"/>
      <c r="AX42" s="78"/>
      <c r="AY42" s="78"/>
      <c r="AZ42" s="78"/>
      <c r="BA42" s="78"/>
      <c r="BB42" s="78"/>
      <c r="BC42" s="78"/>
      <c r="BD42" s="78"/>
      <c r="BE42" s="78"/>
      <c r="BF42" s="78"/>
      <c r="BG42" s="78"/>
      <c r="BH42" s="78"/>
      <c r="BI42" s="78"/>
      <c r="BJ42" s="73"/>
      <c r="BK42" s="61"/>
      <c r="BL42" s="73"/>
      <c r="BM42" s="78"/>
      <c r="BN42" s="78"/>
      <c r="BO42" s="78"/>
      <c r="BP42" s="78"/>
      <c r="BQ42" s="78"/>
      <c r="BR42" s="78"/>
      <c r="BS42" s="78"/>
      <c r="BT42" s="78"/>
      <c r="BU42" s="78"/>
      <c r="BV42" s="78"/>
      <c r="BW42" s="78"/>
      <c r="BX42" s="78"/>
      <c r="BY42" s="78"/>
      <c r="BZ42" s="78"/>
      <c r="CA42" s="78"/>
      <c r="CB42" s="78"/>
      <c r="CC42" s="78"/>
      <c r="CD42" s="78"/>
      <c r="CE42" s="78"/>
      <c r="CF42" s="78"/>
      <c r="CG42" s="78"/>
      <c r="CH42" s="78"/>
      <c r="CI42" s="78"/>
      <c r="CJ42" s="78"/>
      <c r="CK42" s="78"/>
      <c r="CL42" s="78"/>
      <c r="CM42" s="78"/>
      <c r="CN42" s="78"/>
      <c r="CO42" s="78"/>
      <c r="CP42" s="78"/>
      <c r="CQ42" s="78"/>
      <c r="CR42" s="78"/>
      <c r="CS42" s="78"/>
      <c r="CT42" s="78"/>
      <c r="CU42" s="78"/>
      <c r="CV42" s="78"/>
      <c r="CW42" s="78"/>
      <c r="CX42" s="78"/>
      <c r="CY42" s="78"/>
      <c r="CZ42" s="78"/>
      <c r="DA42" s="78"/>
      <c r="DB42" s="78"/>
      <c r="DC42" s="78"/>
      <c r="DD42" s="78"/>
      <c r="DE42" s="78"/>
      <c r="DF42" s="78"/>
      <c r="DG42" s="78"/>
      <c r="DH42" s="78"/>
      <c r="DI42" s="78"/>
      <c r="DJ42" s="78"/>
      <c r="DK42" s="78"/>
      <c r="DL42" s="78"/>
      <c r="DM42" s="78"/>
      <c r="DN42" s="78"/>
      <c r="DO42" s="78"/>
      <c r="DP42" s="61"/>
      <c r="DQ42" s="78"/>
      <c r="DR42" s="78"/>
      <c r="DS42" s="78"/>
      <c r="DT42" s="78"/>
      <c r="DU42" s="78"/>
      <c r="DV42" s="78"/>
      <c r="DW42" s="78"/>
      <c r="DX42" s="78"/>
      <c r="DY42" s="78"/>
      <c r="DZ42" s="78"/>
      <c r="EA42" s="78"/>
      <c r="EB42" s="78"/>
      <c r="EC42" s="78"/>
      <c r="ED42" s="78"/>
    </row>
    <row r="43" spans="1:134" x14ac:dyDescent="0.3">
      <c r="A43" s="74">
        <v>17</v>
      </c>
      <c r="B43" s="80" t="s">
        <v>860</v>
      </c>
      <c r="C43" s="77" t="s">
        <v>834</v>
      </c>
      <c r="D43" s="77" t="s">
        <v>835</v>
      </c>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8"/>
      <c r="AO43" s="78"/>
      <c r="AP43" s="78"/>
      <c r="AQ43" s="78"/>
      <c r="AR43" s="78"/>
      <c r="AS43" s="78"/>
      <c r="AT43" s="78"/>
      <c r="AU43" s="78"/>
      <c r="AV43" s="78"/>
      <c r="AW43" s="78"/>
      <c r="AX43" s="78"/>
      <c r="AY43" s="78"/>
      <c r="AZ43" s="78"/>
      <c r="BA43" s="78"/>
      <c r="BB43" s="78"/>
      <c r="BC43" s="78"/>
      <c r="BD43" s="78"/>
      <c r="BE43" s="78"/>
      <c r="BF43" s="78"/>
      <c r="BG43" s="78"/>
      <c r="BH43" s="78"/>
      <c r="BI43" s="78"/>
      <c r="BJ43" s="73"/>
      <c r="BK43" s="61"/>
      <c r="BL43" s="73"/>
      <c r="BM43" s="78"/>
      <c r="BN43" s="78"/>
      <c r="BO43" s="78"/>
      <c r="BP43" s="78"/>
      <c r="BQ43" s="78"/>
      <c r="BR43" s="78"/>
      <c r="BS43" s="78"/>
      <c r="BT43" s="78"/>
      <c r="BU43" s="78"/>
      <c r="BV43" s="78"/>
      <c r="BW43" s="78"/>
      <c r="BX43" s="78"/>
      <c r="BY43" s="78"/>
      <c r="BZ43" s="78"/>
      <c r="CA43" s="78"/>
      <c r="CB43" s="78"/>
      <c r="CC43" s="78"/>
      <c r="CD43" s="78"/>
      <c r="CE43" s="78"/>
      <c r="CF43" s="78"/>
      <c r="CG43" s="78"/>
      <c r="CH43" s="78"/>
      <c r="CI43" s="78"/>
      <c r="CJ43" s="78"/>
      <c r="CK43" s="78"/>
      <c r="CL43" s="78"/>
      <c r="CM43" s="78"/>
      <c r="CN43" s="78"/>
      <c r="CO43" s="78"/>
      <c r="CP43" s="78"/>
      <c r="CQ43" s="78"/>
      <c r="CR43" s="78"/>
      <c r="CS43" s="78"/>
      <c r="CT43" s="78"/>
      <c r="CU43" s="78"/>
      <c r="CV43" s="78"/>
      <c r="CW43" s="78"/>
      <c r="CX43" s="78"/>
      <c r="CY43" s="78"/>
      <c r="CZ43" s="78"/>
      <c r="DA43" s="78"/>
      <c r="DB43" s="78"/>
      <c r="DC43" s="78"/>
      <c r="DD43" s="78"/>
      <c r="DE43" s="78"/>
      <c r="DF43" s="78"/>
      <c r="DG43" s="78"/>
      <c r="DH43" s="78"/>
      <c r="DI43" s="78"/>
      <c r="DJ43" s="78"/>
      <c r="DK43" s="78"/>
      <c r="DL43" s="78"/>
      <c r="DM43" s="78"/>
      <c r="DN43" s="78"/>
      <c r="DO43" s="78"/>
      <c r="DP43" s="61"/>
      <c r="DQ43" s="78"/>
      <c r="DR43" s="78"/>
      <c r="DS43" s="78"/>
      <c r="DT43" s="78"/>
      <c r="DU43" s="78"/>
      <c r="DV43" s="78"/>
      <c r="DW43" s="78"/>
      <c r="DX43" s="78"/>
      <c r="DY43" s="78"/>
      <c r="DZ43" s="78"/>
      <c r="EA43" s="78"/>
      <c r="EB43" s="78"/>
      <c r="EC43" s="78"/>
      <c r="ED43" s="78"/>
    </row>
    <row r="44" spans="1:134" x14ac:dyDescent="0.3">
      <c r="A44" s="74">
        <v>18</v>
      </c>
      <c r="B44" s="80" t="s">
        <v>861</v>
      </c>
      <c r="C44" s="77" t="s">
        <v>834</v>
      </c>
      <c r="D44" s="77" t="s">
        <v>835</v>
      </c>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8"/>
      <c r="AN44" s="78"/>
      <c r="AO44" s="78"/>
      <c r="AP44" s="78"/>
      <c r="AQ44" s="78"/>
      <c r="AR44" s="78"/>
      <c r="AS44" s="78"/>
      <c r="AT44" s="78"/>
      <c r="AU44" s="78"/>
      <c r="AV44" s="78"/>
      <c r="AW44" s="78"/>
      <c r="AX44" s="78"/>
      <c r="AY44" s="78"/>
      <c r="AZ44" s="78"/>
      <c r="BA44" s="78"/>
      <c r="BB44" s="78"/>
      <c r="BC44" s="78"/>
      <c r="BD44" s="78"/>
      <c r="BE44" s="78"/>
      <c r="BF44" s="78"/>
      <c r="BG44" s="78"/>
      <c r="BH44" s="78"/>
      <c r="BI44" s="78"/>
      <c r="BJ44" s="73"/>
      <c r="BK44" s="61"/>
      <c r="BL44" s="73"/>
      <c r="BM44" s="78"/>
      <c r="BN44" s="78"/>
      <c r="BO44" s="78"/>
      <c r="BP44" s="78"/>
      <c r="BQ44" s="78"/>
      <c r="BR44" s="78"/>
      <c r="BS44" s="78"/>
      <c r="BT44" s="78"/>
      <c r="BU44" s="78"/>
      <c r="BV44" s="78"/>
      <c r="BW44" s="78"/>
      <c r="BX44" s="78"/>
      <c r="BY44" s="78"/>
      <c r="BZ44" s="78"/>
      <c r="CA44" s="78"/>
      <c r="CB44" s="78"/>
      <c r="CC44" s="78"/>
      <c r="CD44" s="78"/>
      <c r="CE44" s="78"/>
      <c r="CF44" s="78"/>
      <c r="CG44" s="78"/>
      <c r="CH44" s="78"/>
      <c r="CI44" s="78"/>
      <c r="CJ44" s="78"/>
      <c r="CK44" s="78"/>
      <c r="CL44" s="78"/>
      <c r="CM44" s="78"/>
      <c r="CN44" s="78"/>
      <c r="CO44" s="78"/>
      <c r="CP44" s="78"/>
      <c r="CQ44" s="78"/>
      <c r="CR44" s="78"/>
      <c r="CS44" s="78"/>
      <c r="CT44" s="78"/>
      <c r="CU44" s="78"/>
      <c r="CV44" s="78"/>
      <c r="CW44" s="78"/>
      <c r="CX44" s="78"/>
      <c r="CY44" s="78"/>
      <c r="CZ44" s="78"/>
      <c r="DA44" s="78"/>
      <c r="DB44" s="78"/>
      <c r="DC44" s="78"/>
      <c r="DD44" s="78"/>
      <c r="DE44" s="78"/>
      <c r="DF44" s="78"/>
      <c r="DG44" s="78"/>
      <c r="DH44" s="78"/>
      <c r="DI44" s="78"/>
      <c r="DJ44" s="78"/>
      <c r="DK44" s="78"/>
      <c r="DL44" s="78"/>
      <c r="DM44" s="78"/>
      <c r="DN44" s="78"/>
      <c r="DO44" s="78"/>
      <c r="DP44" s="61"/>
      <c r="DQ44" s="78"/>
      <c r="DR44" s="78"/>
      <c r="DS44" s="78"/>
      <c r="DT44" s="78"/>
      <c r="DU44" s="78"/>
      <c r="DV44" s="78"/>
      <c r="DW44" s="78"/>
      <c r="DX44" s="78"/>
      <c r="DY44" s="78"/>
      <c r="DZ44" s="78"/>
      <c r="EA44" s="78"/>
      <c r="EB44" s="78"/>
      <c r="EC44" s="78"/>
      <c r="ED44" s="78"/>
    </row>
    <row r="45" spans="1:134" x14ac:dyDescent="0.3">
      <c r="A45" s="74">
        <v>19</v>
      </c>
      <c r="B45" s="80" t="s">
        <v>862</v>
      </c>
      <c r="C45" s="77" t="s">
        <v>834</v>
      </c>
      <c r="D45" s="77" t="s">
        <v>841</v>
      </c>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8"/>
      <c r="AO45" s="78"/>
      <c r="AP45" s="78"/>
      <c r="AQ45" s="78"/>
      <c r="AR45" s="78"/>
      <c r="AS45" s="78"/>
      <c r="AT45" s="78"/>
      <c r="AU45" s="78"/>
      <c r="AV45" s="78"/>
      <c r="AW45" s="78"/>
      <c r="AX45" s="78"/>
      <c r="AY45" s="78"/>
      <c r="AZ45" s="78"/>
      <c r="BA45" s="78"/>
      <c r="BB45" s="78"/>
      <c r="BC45" s="78"/>
      <c r="BD45" s="78"/>
      <c r="BE45" s="78"/>
      <c r="BF45" s="78"/>
      <c r="BG45" s="78"/>
      <c r="BH45" s="78"/>
      <c r="BI45" s="78"/>
      <c r="BJ45" s="73"/>
      <c r="BK45" s="61"/>
      <c r="BL45" s="73"/>
      <c r="BM45" s="78"/>
      <c r="BN45" s="78"/>
      <c r="BO45" s="78"/>
      <c r="BP45" s="78"/>
      <c r="BQ45" s="78"/>
      <c r="BR45" s="78"/>
      <c r="BS45" s="78"/>
      <c r="BT45" s="78"/>
      <c r="BU45" s="78"/>
      <c r="BV45" s="78"/>
      <c r="BW45" s="78"/>
      <c r="BX45" s="78"/>
      <c r="BY45" s="78"/>
      <c r="BZ45" s="78"/>
      <c r="CA45" s="78"/>
      <c r="CB45" s="78"/>
      <c r="CC45" s="78"/>
      <c r="CD45" s="78"/>
      <c r="CE45" s="78"/>
      <c r="CF45" s="78"/>
      <c r="CG45" s="78"/>
      <c r="CH45" s="78"/>
      <c r="CI45" s="78"/>
      <c r="CJ45" s="78"/>
      <c r="CK45" s="78"/>
      <c r="CL45" s="78"/>
      <c r="CM45" s="78"/>
      <c r="CN45" s="78"/>
      <c r="CO45" s="78"/>
      <c r="CP45" s="78"/>
      <c r="CQ45" s="78"/>
      <c r="CR45" s="78"/>
      <c r="CS45" s="78"/>
      <c r="CT45" s="78"/>
      <c r="CU45" s="78"/>
      <c r="CV45" s="78"/>
      <c r="CW45" s="78"/>
      <c r="CX45" s="78"/>
      <c r="CY45" s="78"/>
      <c r="CZ45" s="78"/>
      <c r="DA45" s="78"/>
      <c r="DB45" s="78"/>
      <c r="DC45" s="78"/>
      <c r="DD45" s="78"/>
      <c r="DE45" s="78"/>
      <c r="DF45" s="78"/>
      <c r="DG45" s="78"/>
      <c r="DH45" s="78"/>
      <c r="DI45" s="78"/>
      <c r="DJ45" s="78"/>
      <c r="DK45" s="78"/>
      <c r="DL45" s="78"/>
      <c r="DM45" s="78"/>
      <c r="DN45" s="78"/>
      <c r="DO45" s="78"/>
      <c r="DP45" s="61"/>
      <c r="DQ45" s="78"/>
      <c r="DR45" s="78"/>
      <c r="DS45" s="78"/>
      <c r="DT45" s="78"/>
      <c r="DU45" s="78"/>
      <c r="DV45" s="78"/>
      <c r="DW45" s="78"/>
      <c r="DX45" s="78"/>
      <c r="DY45" s="78"/>
      <c r="DZ45" s="78"/>
      <c r="EA45" s="78"/>
      <c r="EB45" s="78"/>
      <c r="EC45" s="78"/>
      <c r="ED45" s="78"/>
    </row>
    <row r="46" spans="1:134" ht="26.4" x14ac:dyDescent="0.3">
      <c r="A46" s="81" t="s">
        <v>13</v>
      </c>
      <c r="B46" s="82" t="s">
        <v>863</v>
      </c>
      <c r="C46" s="83" t="s">
        <v>843</v>
      </c>
      <c r="D46" s="83" t="s">
        <v>841</v>
      </c>
      <c r="E46" s="84" t="s">
        <v>845</v>
      </c>
      <c r="F46" s="84" t="s">
        <v>845</v>
      </c>
      <c r="G46" s="85" t="s">
        <v>844</v>
      </c>
      <c r="H46" s="84" t="s">
        <v>844</v>
      </c>
      <c r="I46" s="85" t="s">
        <v>844</v>
      </c>
      <c r="J46" s="85" t="s">
        <v>844</v>
      </c>
      <c r="K46" s="84" t="s">
        <v>845</v>
      </c>
      <c r="L46" s="84" t="s">
        <v>844</v>
      </c>
      <c r="M46" s="85" t="s">
        <v>844</v>
      </c>
      <c r="N46" s="84" t="s">
        <v>844</v>
      </c>
      <c r="O46" s="85" t="s">
        <v>844</v>
      </c>
      <c r="P46" s="84" t="s">
        <v>845</v>
      </c>
      <c r="Q46" s="84" t="s">
        <v>845</v>
      </c>
      <c r="R46" s="85" t="s">
        <v>844</v>
      </c>
      <c r="S46" s="85" t="s">
        <v>844</v>
      </c>
      <c r="T46" s="85" t="s">
        <v>844</v>
      </c>
      <c r="U46" s="84" t="s">
        <v>845</v>
      </c>
      <c r="V46" s="84" t="s">
        <v>845</v>
      </c>
      <c r="W46" s="85" t="s">
        <v>844</v>
      </c>
      <c r="X46" s="85" t="s">
        <v>844</v>
      </c>
      <c r="Y46" s="84" t="s">
        <v>845</v>
      </c>
      <c r="Z46" s="84" t="s">
        <v>845</v>
      </c>
      <c r="AA46" s="84" t="s">
        <v>845</v>
      </c>
      <c r="AB46" s="85" t="s">
        <v>844</v>
      </c>
      <c r="AC46" s="84" t="s">
        <v>845</v>
      </c>
      <c r="AD46" s="84" t="s">
        <v>845</v>
      </c>
      <c r="AE46" s="84" t="s">
        <v>845</v>
      </c>
      <c r="AF46" s="84" t="s">
        <v>844</v>
      </c>
      <c r="AG46" s="84" t="s">
        <v>845</v>
      </c>
      <c r="AH46" s="84" t="s">
        <v>845</v>
      </c>
      <c r="AI46" s="84" t="s">
        <v>845</v>
      </c>
      <c r="AJ46" s="84" t="s">
        <v>845</v>
      </c>
      <c r="AK46" s="85" t="s">
        <v>844</v>
      </c>
      <c r="AL46" s="84" t="s">
        <v>844</v>
      </c>
      <c r="AM46" s="84" t="s">
        <v>845</v>
      </c>
      <c r="AN46" s="84" t="s">
        <v>845</v>
      </c>
      <c r="AO46" s="84" t="s">
        <v>844</v>
      </c>
      <c r="AP46" s="84" t="s">
        <v>845</v>
      </c>
      <c r="AQ46" s="84" t="s">
        <v>845</v>
      </c>
      <c r="AR46" s="84" t="s">
        <v>845</v>
      </c>
      <c r="AS46" s="84" t="s">
        <v>844</v>
      </c>
      <c r="AT46" s="84" t="s">
        <v>845</v>
      </c>
      <c r="AU46" s="84" t="s">
        <v>845</v>
      </c>
      <c r="AV46" s="89" t="s">
        <v>844</v>
      </c>
      <c r="AW46" s="84" t="s">
        <v>845</v>
      </c>
      <c r="AX46" s="84" t="s">
        <v>845</v>
      </c>
      <c r="AY46" s="84" t="s">
        <v>845</v>
      </c>
      <c r="AZ46" s="84" t="s">
        <v>845</v>
      </c>
      <c r="BA46" s="84" t="s">
        <v>845</v>
      </c>
      <c r="BB46" s="84" t="s">
        <v>845</v>
      </c>
      <c r="BC46" s="84" t="s">
        <v>845</v>
      </c>
      <c r="BD46" s="84" t="s">
        <v>845</v>
      </c>
      <c r="BE46" s="84" t="s">
        <v>845</v>
      </c>
      <c r="BF46" s="84" t="s">
        <v>845</v>
      </c>
      <c r="BG46" s="84" t="s">
        <v>845</v>
      </c>
      <c r="BH46" s="84" t="s">
        <v>845</v>
      </c>
      <c r="BI46" s="84" t="s">
        <v>845</v>
      </c>
      <c r="BJ46" s="91" t="s">
        <v>844</v>
      </c>
      <c r="BK46" s="87" t="s">
        <v>845</v>
      </c>
      <c r="BL46" s="86" t="s">
        <v>845</v>
      </c>
      <c r="BM46" s="84" t="s">
        <v>844</v>
      </c>
      <c r="BN46" s="84" t="s">
        <v>845</v>
      </c>
      <c r="BO46" s="84" t="s">
        <v>844</v>
      </c>
      <c r="BP46" s="84" t="s">
        <v>845</v>
      </c>
      <c r="BQ46" s="85" t="s">
        <v>845</v>
      </c>
      <c r="BR46" s="84" t="s">
        <v>845</v>
      </c>
      <c r="BS46" s="84" t="s">
        <v>845</v>
      </c>
      <c r="BT46" s="84" t="s">
        <v>845</v>
      </c>
      <c r="BU46" s="84" t="s">
        <v>845</v>
      </c>
      <c r="BV46" s="84" t="s">
        <v>845</v>
      </c>
      <c r="BW46" s="84" t="s">
        <v>845</v>
      </c>
      <c r="BX46" s="84" t="s">
        <v>845</v>
      </c>
      <c r="BY46" s="85" t="s">
        <v>844</v>
      </c>
      <c r="BZ46" s="84" t="s">
        <v>845</v>
      </c>
      <c r="CA46" s="84" t="s">
        <v>845</v>
      </c>
      <c r="CB46" s="84" t="s">
        <v>845</v>
      </c>
      <c r="CC46" s="85" t="s">
        <v>844</v>
      </c>
      <c r="CD46" s="85" t="s">
        <v>844</v>
      </c>
      <c r="CE46" s="84" t="s">
        <v>845</v>
      </c>
      <c r="CF46" s="84" t="s">
        <v>844</v>
      </c>
      <c r="CG46" s="84" t="s">
        <v>845</v>
      </c>
      <c r="CH46" s="84" t="s">
        <v>844</v>
      </c>
      <c r="CI46" s="84" t="s">
        <v>845</v>
      </c>
      <c r="CJ46" s="84" t="s">
        <v>844</v>
      </c>
      <c r="CK46" s="84" t="s">
        <v>845</v>
      </c>
      <c r="CL46" s="84" t="s">
        <v>844</v>
      </c>
      <c r="CM46" s="84" t="s">
        <v>844</v>
      </c>
      <c r="CN46" s="84" t="s">
        <v>845</v>
      </c>
      <c r="CO46" s="84" t="s">
        <v>845</v>
      </c>
      <c r="CP46" s="85" t="s">
        <v>844</v>
      </c>
      <c r="CQ46" s="84" t="s">
        <v>844</v>
      </c>
      <c r="CR46" s="84" t="s">
        <v>845</v>
      </c>
      <c r="CS46" s="84" t="s">
        <v>845</v>
      </c>
      <c r="CT46" s="84" t="s">
        <v>845</v>
      </c>
      <c r="CU46" s="84" t="s">
        <v>845</v>
      </c>
      <c r="CV46" s="84" t="s">
        <v>845</v>
      </c>
      <c r="CW46" s="85" t="s">
        <v>844</v>
      </c>
      <c r="CX46" s="84" t="s">
        <v>845</v>
      </c>
      <c r="CY46" s="89" t="s">
        <v>845</v>
      </c>
      <c r="CZ46" s="84" t="s">
        <v>845</v>
      </c>
      <c r="DA46" s="84" t="s">
        <v>845</v>
      </c>
      <c r="DB46" s="84" t="s">
        <v>845</v>
      </c>
      <c r="DC46" s="84" t="s">
        <v>845</v>
      </c>
      <c r="DD46" s="84" t="s">
        <v>845</v>
      </c>
      <c r="DE46" s="84" t="s">
        <v>845</v>
      </c>
      <c r="DF46" s="85" t="s">
        <v>844</v>
      </c>
      <c r="DG46" s="84" t="s">
        <v>845</v>
      </c>
      <c r="DH46" s="85" t="s">
        <v>844</v>
      </c>
      <c r="DI46" s="84" t="s">
        <v>845</v>
      </c>
      <c r="DJ46" s="84" t="s">
        <v>845</v>
      </c>
      <c r="DK46" s="84" t="s">
        <v>845</v>
      </c>
      <c r="DL46" s="84" t="s">
        <v>845</v>
      </c>
      <c r="DM46" s="84" t="s">
        <v>845</v>
      </c>
      <c r="DN46" s="84" t="s">
        <v>845</v>
      </c>
      <c r="DO46" s="84" t="s">
        <v>845</v>
      </c>
      <c r="DP46" s="87" t="s">
        <v>845</v>
      </c>
      <c r="DQ46" s="84" t="s">
        <v>845</v>
      </c>
      <c r="DR46" s="85" t="s">
        <v>844</v>
      </c>
      <c r="DS46" s="84" t="s">
        <v>845</v>
      </c>
      <c r="DT46" s="84" t="s">
        <v>845</v>
      </c>
      <c r="DU46" s="85" t="s">
        <v>844</v>
      </c>
      <c r="DV46" s="85" t="s">
        <v>844</v>
      </c>
      <c r="DW46" s="85" t="s">
        <v>844</v>
      </c>
      <c r="DX46" s="85" t="s">
        <v>844</v>
      </c>
      <c r="DY46" s="84" t="s">
        <v>844</v>
      </c>
      <c r="DZ46" s="84" t="s">
        <v>845</v>
      </c>
      <c r="EA46" s="84" t="s">
        <v>844</v>
      </c>
      <c r="EB46" s="84" t="s">
        <v>845</v>
      </c>
      <c r="EC46" s="85" t="s">
        <v>844</v>
      </c>
      <c r="ED46" s="84" t="s">
        <v>845</v>
      </c>
    </row>
    <row r="47" spans="1:134" x14ac:dyDescent="0.3">
      <c r="A47" s="81">
        <v>69</v>
      </c>
      <c r="B47" s="82" t="s">
        <v>864</v>
      </c>
      <c r="C47" s="83" t="s">
        <v>843</v>
      </c>
      <c r="D47" s="83" t="s">
        <v>841</v>
      </c>
      <c r="E47" s="84" t="s">
        <v>845</v>
      </c>
      <c r="F47" s="84" t="s">
        <v>844</v>
      </c>
      <c r="G47" s="84" t="s">
        <v>845</v>
      </c>
      <c r="H47" s="84" t="s">
        <v>845</v>
      </c>
      <c r="I47" s="84" t="s">
        <v>845</v>
      </c>
      <c r="J47" s="84" t="s">
        <v>845</v>
      </c>
      <c r="K47" s="84" t="s">
        <v>844</v>
      </c>
      <c r="L47" s="84" t="s">
        <v>844</v>
      </c>
      <c r="M47" s="84" t="s">
        <v>844</v>
      </c>
      <c r="N47" s="84" t="s">
        <v>844</v>
      </c>
      <c r="O47" s="84" t="s">
        <v>844</v>
      </c>
      <c r="P47" s="84" t="s">
        <v>844</v>
      </c>
      <c r="Q47" s="92" t="s">
        <v>844</v>
      </c>
      <c r="R47" s="84" t="s">
        <v>845</v>
      </c>
      <c r="S47" s="84" t="s">
        <v>844</v>
      </c>
      <c r="T47" s="84" t="s">
        <v>845</v>
      </c>
      <c r="U47" s="84" t="s">
        <v>844</v>
      </c>
      <c r="V47" s="84" t="s">
        <v>845</v>
      </c>
      <c r="W47" s="84" t="s">
        <v>845</v>
      </c>
      <c r="X47" s="85" t="s">
        <v>844</v>
      </c>
      <c r="Y47" s="84" t="s">
        <v>844</v>
      </c>
      <c r="Z47" s="84" t="s">
        <v>844</v>
      </c>
      <c r="AA47" s="84" t="s">
        <v>844</v>
      </c>
      <c r="AB47" s="84" t="s">
        <v>844</v>
      </c>
      <c r="AC47" s="84" t="s">
        <v>844</v>
      </c>
      <c r="AD47" s="84" t="s">
        <v>845</v>
      </c>
      <c r="AE47" s="84" t="s">
        <v>845</v>
      </c>
      <c r="AF47" s="84" t="s">
        <v>844</v>
      </c>
      <c r="AG47" s="84" t="s">
        <v>844</v>
      </c>
      <c r="AH47" s="84" t="s">
        <v>844</v>
      </c>
      <c r="AI47" s="84" t="s">
        <v>844</v>
      </c>
      <c r="AJ47" s="84" t="s">
        <v>845</v>
      </c>
      <c r="AK47" s="84" t="s">
        <v>844</v>
      </c>
      <c r="AL47" s="84" t="s">
        <v>845</v>
      </c>
      <c r="AM47" s="85" t="s">
        <v>844</v>
      </c>
      <c r="AN47" s="84" t="s">
        <v>845</v>
      </c>
      <c r="AO47" s="84" t="s">
        <v>844</v>
      </c>
      <c r="AP47" s="84" t="s">
        <v>845</v>
      </c>
      <c r="AQ47" s="84" t="s">
        <v>844</v>
      </c>
      <c r="AR47" s="84" t="s">
        <v>844</v>
      </c>
      <c r="AS47" s="84" t="s">
        <v>844</v>
      </c>
      <c r="AT47" s="84" t="s">
        <v>844</v>
      </c>
      <c r="AU47" s="84" t="s">
        <v>844</v>
      </c>
      <c r="AV47" s="84" t="s">
        <v>844</v>
      </c>
      <c r="AW47" s="84" t="s">
        <v>844</v>
      </c>
      <c r="AX47" s="84" t="s">
        <v>844</v>
      </c>
      <c r="AY47" s="84" t="s">
        <v>845</v>
      </c>
      <c r="AZ47" s="84" t="s">
        <v>844</v>
      </c>
      <c r="BA47" s="89" t="s">
        <v>845</v>
      </c>
      <c r="BB47" s="84" t="s">
        <v>844</v>
      </c>
      <c r="BC47" s="84" t="s">
        <v>845</v>
      </c>
      <c r="BD47" s="84" t="s">
        <v>844</v>
      </c>
      <c r="BE47" s="84" t="s">
        <v>844</v>
      </c>
      <c r="BF47" s="84" t="s">
        <v>844</v>
      </c>
      <c r="BG47" s="84" t="s">
        <v>844</v>
      </c>
      <c r="BH47" s="84" t="s">
        <v>844</v>
      </c>
      <c r="BI47" s="84" t="s">
        <v>844</v>
      </c>
      <c r="BJ47" s="86" t="s">
        <v>845</v>
      </c>
      <c r="BK47" s="87" t="s">
        <v>845</v>
      </c>
      <c r="BL47" s="86" t="s">
        <v>845</v>
      </c>
      <c r="BM47" s="84" t="s">
        <v>844</v>
      </c>
      <c r="BN47" s="84" t="s">
        <v>844</v>
      </c>
      <c r="BO47" s="84" t="s">
        <v>844</v>
      </c>
      <c r="BP47" s="84" t="s">
        <v>844</v>
      </c>
      <c r="BQ47" s="84" t="s">
        <v>844</v>
      </c>
      <c r="BR47" s="84" t="s">
        <v>844</v>
      </c>
      <c r="BS47" s="84" t="s">
        <v>844</v>
      </c>
      <c r="BT47" s="84" t="s">
        <v>844</v>
      </c>
      <c r="BU47" s="85" t="s">
        <v>845</v>
      </c>
      <c r="BV47" s="84" t="s">
        <v>844</v>
      </c>
      <c r="BW47" s="84" t="s">
        <v>844</v>
      </c>
      <c r="BX47" s="84" t="s">
        <v>845</v>
      </c>
      <c r="BY47" s="84" t="s">
        <v>844</v>
      </c>
      <c r="BZ47" s="84" t="s">
        <v>845</v>
      </c>
      <c r="CA47" s="84" t="s">
        <v>844</v>
      </c>
      <c r="CB47" s="84" t="s">
        <v>844</v>
      </c>
      <c r="CC47" s="85" t="s">
        <v>844</v>
      </c>
      <c r="CD47" s="84" t="s">
        <v>844</v>
      </c>
      <c r="CE47" s="84" t="s">
        <v>844</v>
      </c>
      <c r="CF47" s="84" t="s">
        <v>845</v>
      </c>
      <c r="CG47" s="84" t="s">
        <v>845</v>
      </c>
      <c r="CH47" s="84" t="s">
        <v>844</v>
      </c>
      <c r="CI47" s="84" t="s">
        <v>845</v>
      </c>
      <c r="CJ47" s="84" t="s">
        <v>844</v>
      </c>
      <c r="CK47" s="84" t="s">
        <v>844</v>
      </c>
      <c r="CL47" s="84" t="s">
        <v>844</v>
      </c>
      <c r="CM47" s="84" t="s">
        <v>845</v>
      </c>
      <c r="CN47" s="84" t="s">
        <v>844</v>
      </c>
      <c r="CO47" s="84" t="s">
        <v>844</v>
      </c>
      <c r="CP47" s="84" t="s">
        <v>844</v>
      </c>
      <c r="CQ47" s="84" t="s">
        <v>845</v>
      </c>
      <c r="CR47" s="84" t="s">
        <v>844</v>
      </c>
      <c r="CS47" s="84" t="s">
        <v>844</v>
      </c>
      <c r="CT47" s="84" t="s">
        <v>844</v>
      </c>
      <c r="CU47" s="84" t="s">
        <v>844</v>
      </c>
      <c r="CV47" s="84" t="s">
        <v>844</v>
      </c>
      <c r="CW47" s="84" t="s">
        <v>845</v>
      </c>
      <c r="CX47" s="84" t="s">
        <v>845</v>
      </c>
      <c r="CY47" s="84" t="s">
        <v>845</v>
      </c>
      <c r="CZ47" s="84" t="s">
        <v>844</v>
      </c>
      <c r="DA47" s="84" t="s">
        <v>844</v>
      </c>
      <c r="DB47" s="84" t="s">
        <v>845</v>
      </c>
      <c r="DC47" s="84" t="s">
        <v>845</v>
      </c>
      <c r="DD47" s="84" t="s">
        <v>845</v>
      </c>
      <c r="DE47" s="84" t="s">
        <v>844</v>
      </c>
      <c r="DF47" s="84" t="s">
        <v>844</v>
      </c>
      <c r="DG47" s="84" t="s">
        <v>844</v>
      </c>
      <c r="DH47" s="84" t="s">
        <v>845</v>
      </c>
      <c r="DI47" s="85" t="s">
        <v>844</v>
      </c>
      <c r="DJ47" s="84" t="s">
        <v>845</v>
      </c>
      <c r="DK47" s="84" t="s">
        <v>844</v>
      </c>
      <c r="DL47" s="84" t="s">
        <v>845</v>
      </c>
      <c r="DM47" s="84" t="s">
        <v>845</v>
      </c>
      <c r="DN47" s="84" t="s">
        <v>844</v>
      </c>
      <c r="DO47" s="84" t="s">
        <v>845</v>
      </c>
      <c r="DP47" s="87" t="s">
        <v>844</v>
      </c>
      <c r="DQ47" s="84" t="s">
        <v>844</v>
      </c>
      <c r="DR47" s="84" t="s">
        <v>844</v>
      </c>
      <c r="DS47" s="84" t="s">
        <v>845</v>
      </c>
      <c r="DT47" s="84" t="s">
        <v>845</v>
      </c>
      <c r="DU47" s="84" t="s">
        <v>844</v>
      </c>
      <c r="DV47" s="85" t="s">
        <v>844</v>
      </c>
      <c r="DW47" s="84" t="s">
        <v>844</v>
      </c>
      <c r="DX47" s="84" t="s">
        <v>845</v>
      </c>
      <c r="DY47" s="84" t="s">
        <v>844</v>
      </c>
      <c r="DZ47" s="84" t="s">
        <v>844</v>
      </c>
      <c r="EA47" s="84" t="s">
        <v>844</v>
      </c>
      <c r="EB47" s="84" t="s">
        <v>844</v>
      </c>
      <c r="EC47" s="84" t="s">
        <v>844</v>
      </c>
      <c r="ED47" s="85" t="s">
        <v>844</v>
      </c>
    </row>
    <row r="48" spans="1:134" x14ac:dyDescent="0.3">
      <c r="A48" s="74"/>
      <c r="B48" s="80"/>
      <c r="C48" s="77"/>
      <c r="D48" s="77"/>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8"/>
      <c r="AO48" s="78"/>
      <c r="AP48" s="78"/>
      <c r="AQ48" s="78"/>
      <c r="AR48" s="78"/>
      <c r="AS48" s="78"/>
      <c r="AT48" s="78"/>
      <c r="AU48" s="78"/>
      <c r="AV48" s="78"/>
      <c r="AW48" s="78"/>
      <c r="AX48" s="78"/>
      <c r="AY48" s="78"/>
      <c r="AZ48" s="78"/>
      <c r="BA48" s="78"/>
      <c r="BB48" s="78"/>
      <c r="BC48" s="78"/>
      <c r="BD48" s="78"/>
      <c r="BE48" s="78"/>
      <c r="BF48" s="78"/>
      <c r="BG48" s="78"/>
      <c r="BH48" s="78"/>
      <c r="BI48" s="78"/>
      <c r="BJ48" s="73"/>
      <c r="BK48" s="61"/>
      <c r="BL48" s="73"/>
      <c r="BM48" s="78"/>
      <c r="BN48" s="78"/>
      <c r="BO48" s="78"/>
      <c r="BP48" s="78"/>
      <c r="BQ48" s="78"/>
      <c r="BR48" s="78"/>
      <c r="BS48" s="78"/>
      <c r="BT48" s="78"/>
      <c r="BU48" s="78"/>
      <c r="BV48" s="78"/>
      <c r="BW48" s="78"/>
      <c r="BX48" s="78"/>
      <c r="BY48" s="78"/>
      <c r="BZ48" s="78"/>
      <c r="CA48" s="78"/>
      <c r="CB48" s="78"/>
      <c r="CC48" s="78"/>
      <c r="CD48" s="78"/>
      <c r="CE48" s="78"/>
      <c r="CF48" s="78"/>
      <c r="CG48" s="78"/>
      <c r="CH48" s="78"/>
      <c r="CI48" s="78"/>
      <c r="CJ48" s="78"/>
      <c r="CK48" s="78"/>
      <c r="CL48" s="78"/>
      <c r="CM48" s="78"/>
      <c r="CN48" s="78"/>
      <c r="CO48" s="78"/>
      <c r="CP48" s="78"/>
      <c r="CQ48" s="78"/>
      <c r="CR48" s="78"/>
      <c r="CS48" s="78"/>
      <c r="CT48" s="78"/>
      <c r="CU48" s="78"/>
      <c r="CV48" s="78"/>
      <c r="CW48" s="78"/>
      <c r="CX48" s="78"/>
      <c r="CY48" s="78"/>
      <c r="CZ48" s="78"/>
      <c r="DA48" s="78"/>
      <c r="DB48" s="78"/>
      <c r="DC48" s="78"/>
      <c r="DD48" s="78"/>
      <c r="DE48" s="78"/>
      <c r="DF48" s="78"/>
      <c r="DG48" s="78"/>
      <c r="DH48" s="78"/>
      <c r="DI48" s="78"/>
      <c r="DJ48" s="78"/>
      <c r="DK48" s="78"/>
      <c r="DL48" s="78"/>
      <c r="DM48" s="78"/>
      <c r="DN48" s="78"/>
      <c r="DO48" s="78"/>
      <c r="DP48" s="61"/>
      <c r="DQ48" s="78"/>
      <c r="DR48" s="78"/>
      <c r="DS48" s="78"/>
      <c r="DT48" s="78"/>
      <c r="DU48" s="78"/>
      <c r="DV48" s="78"/>
      <c r="DW48" s="78"/>
      <c r="DX48" s="78"/>
      <c r="DY48" s="78"/>
      <c r="DZ48" s="78"/>
      <c r="EA48" s="78"/>
      <c r="EB48" s="78"/>
      <c r="EC48" s="78"/>
      <c r="ED48" s="78"/>
    </row>
    <row r="49" spans="1:134" x14ac:dyDescent="0.3">
      <c r="A49" s="74"/>
      <c r="B49" s="79" t="s">
        <v>865</v>
      </c>
      <c r="C49" s="77"/>
      <c r="D49" s="77"/>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8"/>
      <c r="AN49" s="78"/>
      <c r="AO49" s="78"/>
      <c r="AP49" s="78"/>
      <c r="AQ49" s="78"/>
      <c r="AR49" s="78"/>
      <c r="AS49" s="78"/>
      <c r="AT49" s="78"/>
      <c r="AU49" s="78"/>
      <c r="AV49" s="78"/>
      <c r="AW49" s="78"/>
      <c r="AX49" s="78"/>
      <c r="AY49" s="78"/>
      <c r="AZ49" s="78"/>
      <c r="BA49" s="78"/>
      <c r="BB49" s="78"/>
      <c r="BC49" s="78"/>
      <c r="BD49" s="78"/>
      <c r="BE49" s="78"/>
      <c r="BF49" s="78"/>
      <c r="BG49" s="78"/>
      <c r="BH49" s="78"/>
      <c r="BI49" s="78"/>
      <c r="BJ49" s="73"/>
      <c r="BK49" s="61"/>
      <c r="BL49" s="73"/>
      <c r="BM49" s="78"/>
      <c r="BN49" s="78"/>
      <c r="BO49" s="78"/>
      <c r="BP49" s="78"/>
      <c r="BQ49" s="78"/>
      <c r="BR49" s="78"/>
      <c r="BS49" s="78"/>
      <c r="BT49" s="78"/>
      <c r="BU49" s="78"/>
      <c r="BV49" s="78"/>
      <c r="BW49" s="78"/>
      <c r="BX49" s="78"/>
      <c r="BY49" s="78"/>
      <c r="BZ49" s="78"/>
      <c r="CA49" s="78"/>
      <c r="CB49" s="78"/>
      <c r="CC49" s="78"/>
      <c r="CD49" s="78"/>
      <c r="CE49" s="78"/>
      <c r="CF49" s="78"/>
      <c r="CG49" s="78"/>
      <c r="CH49" s="78"/>
      <c r="CI49" s="78"/>
      <c r="CJ49" s="78"/>
      <c r="CK49" s="78"/>
      <c r="CL49" s="78"/>
      <c r="CM49" s="78"/>
      <c r="CN49" s="78"/>
      <c r="CO49" s="78"/>
      <c r="CP49" s="78"/>
      <c r="CQ49" s="78"/>
      <c r="CR49" s="78"/>
      <c r="CS49" s="78"/>
      <c r="CT49" s="78"/>
      <c r="CU49" s="78"/>
      <c r="CV49" s="78"/>
      <c r="CW49" s="78"/>
      <c r="CX49" s="78"/>
      <c r="CY49" s="78"/>
      <c r="CZ49" s="78"/>
      <c r="DA49" s="78"/>
      <c r="DB49" s="78"/>
      <c r="DC49" s="78"/>
      <c r="DD49" s="78"/>
      <c r="DE49" s="78"/>
      <c r="DF49" s="78"/>
      <c r="DG49" s="78"/>
      <c r="DH49" s="78"/>
      <c r="DI49" s="78"/>
      <c r="DJ49" s="78"/>
      <c r="DK49" s="78"/>
      <c r="DL49" s="78"/>
      <c r="DM49" s="78"/>
      <c r="DN49" s="78"/>
      <c r="DO49" s="78"/>
      <c r="DP49" s="61"/>
      <c r="DQ49" s="78"/>
      <c r="DR49" s="78"/>
      <c r="DS49" s="78"/>
      <c r="DT49" s="78"/>
      <c r="DU49" s="78"/>
      <c r="DV49" s="78"/>
      <c r="DW49" s="78"/>
      <c r="DX49" s="78"/>
      <c r="DY49" s="78"/>
      <c r="DZ49" s="78"/>
      <c r="EA49" s="78"/>
      <c r="EB49" s="78"/>
      <c r="EC49" s="78"/>
      <c r="ED49" s="78"/>
    </row>
    <row r="50" spans="1:134" x14ac:dyDescent="0.3">
      <c r="A50" s="81">
        <v>20</v>
      </c>
      <c r="B50" s="82" t="s">
        <v>866</v>
      </c>
      <c r="C50" s="83" t="s">
        <v>843</v>
      </c>
      <c r="D50" s="83" t="s">
        <v>841</v>
      </c>
      <c r="E50" s="85" t="s">
        <v>844</v>
      </c>
      <c r="F50" s="85" t="s">
        <v>844</v>
      </c>
      <c r="G50" s="84" t="s">
        <v>845</v>
      </c>
      <c r="H50" s="84" t="s">
        <v>844</v>
      </c>
      <c r="I50" s="85" t="s">
        <v>844</v>
      </c>
      <c r="J50" s="85" t="s">
        <v>844</v>
      </c>
      <c r="K50" s="85" t="s">
        <v>844</v>
      </c>
      <c r="L50" s="84" t="s">
        <v>844</v>
      </c>
      <c r="M50" s="85" t="s">
        <v>844</v>
      </c>
      <c r="N50" s="84" t="s">
        <v>844</v>
      </c>
      <c r="O50" s="84" t="s">
        <v>844</v>
      </c>
      <c r="P50" s="84" t="s">
        <v>844</v>
      </c>
      <c r="Q50" s="89" t="s">
        <v>845</v>
      </c>
      <c r="R50" s="85" t="s">
        <v>844</v>
      </c>
      <c r="S50" s="84" t="s">
        <v>845</v>
      </c>
      <c r="T50" s="85" t="s">
        <v>844</v>
      </c>
      <c r="U50" s="84" t="s">
        <v>845</v>
      </c>
      <c r="V50" s="84" t="s">
        <v>845</v>
      </c>
      <c r="W50" s="84" t="s">
        <v>845</v>
      </c>
      <c r="X50" s="85" t="s">
        <v>844</v>
      </c>
      <c r="Y50" s="84" t="s">
        <v>845</v>
      </c>
      <c r="Z50" s="84" t="s">
        <v>844</v>
      </c>
      <c r="AA50" s="84" t="s">
        <v>845</v>
      </c>
      <c r="AB50" s="84" t="s">
        <v>845</v>
      </c>
      <c r="AC50" s="84" t="s">
        <v>844</v>
      </c>
      <c r="AD50" s="84" t="s">
        <v>845</v>
      </c>
      <c r="AE50" s="84" t="s">
        <v>845</v>
      </c>
      <c r="AF50" s="84" t="s">
        <v>845</v>
      </c>
      <c r="AG50" s="84" t="s">
        <v>845</v>
      </c>
      <c r="AH50" s="84" t="s">
        <v>845</v>
      </c>
      <c r="AI50" s="84" t="s">
        <v>844</v>
      </c>
      <c r="AJ50" s="85" t="s">
        <v>844</v>
      </c>
      <c r="AK50" s="85" t="s">
        <v>844</v>
      </c>
      <c r="AL50" s="84" t="s">
        <v>844</v>
      </c>
      <c r="AM50" s="84" t="s">
        <v>845</v>
      </c>
      <c r="AN50" s="85" t="s">
        <v>844</v>
      </c>
      <c r="AO50" s="84" t="s">
        <v>844</v>
      </c>
      <c r="AP50" s="84" t="s">
        <v>845</v>
      </c>
      <c r="AQ50" s="84" t="s">
        <v>844</v>
      </c>
      <c r="AR50" s="89" t="s">
        <v>844</v>
      </c>
      <c r="AS50" s="84" t="s">
        <v>844</v>
      </c>
      <c r="AT50" s="84" t="s">
        <v>844</v>
      </c>
      <c r="AU50" s="84" t="s">
        <v>845</v>
      </c>
      <c r="AV50" s="89" t="s">
        <v>844</v>
      </c>
      <c r="AW50" s="84" t="s">
        <v>845</v>
      </c>
      <c r="AX50" s="84" t="s">
        <v>844</v>
      </c>
      <c r="AY50" s="84" t="s">
        <v>844</v>
      </c>
      <c r="AZ50" s="84" t="s">
        <v>844</v>
      </c>
      <c r="BA50" s="84" t="s">
        <v>845</v>
      </c>
      <c r="BB50" s="84" t="s">
        <v>845</v>
      </c>
      <c r="BC50" s="84" t="s">
        <v>844</v>
      </c>
      <c r="BD50" s="84" t="s">
        <v>844</v>
      </c>
      <c r="BE50" s="84" t="s">
        <v>844</v>
      </c>
      <c r="BF50" s="84" t="s">
        <v>845</v>
      </c>
      <c r="BG50" s="84" t="s">
        <v>845</v>
      </c>
      <c r="BH50" s="84" t="s">
        <v>844</v>
      </c>
      <c r="BI50" s="84" t="s">
        <v>845</v>
      </c>
      <c r="BJ50" s="91" t="s">
        <v>844</v>
      </c>
      <c r="BK50" s="87" t="s">
        <v>844</v>
      </c>
      <c r="BL50" s="91" t="s">
        <v>844</v>
      </c>
      <c r="BM50" s="84" t="s">
        <v>844</v>
      </c>
      <c r="BN50" s="84" t="s">
        <v>844</v>
      </c>
      <c r="BO50" s="85" t="s">
        <v>844</v>
      </c>
      <c r="BP50" s="84" t="s">
        <v>844</v>
      </c>
      <c r="BQ50" s="84" t="s">
        <v>844</v>
      </c>
      <c r="BR50" s="84" t="s">
        <v>844</v>
      </c>
      <c r="BS50" s="84" t="s">
        <v>844</v>
      </c>
      <c r="BT50" s="84" t="s">
        <v>844</v>
      </c>
      <c r="BU50" s="84" t="s">
        <v>844</v>
      </c>
      <c r="BV50" s="84" t="s">
        <v>844</v>
      </c>
      <c r="BW50" s="89" t="s">
        <v>845</v>
      </c>
      <c r="BX50" s="84" t="s">
        <v>845</v>
      </c>
      <c r="BY50" s="84" t="s">
        <v>845</v>
      </c>
      <c r="BZ50" s="84" t="s">
        <v>844</v>
      </c>
      <c r="CA50" s="84" t="s">
        <v>845</v>
      </c>
      <c r="CB50" s="84" t="s">
        <v>845</v>
      </c>
      <c r="CC50" s="84" t="s">
        <v>845</v>
      </c>
      <c r="CD50" s="84" t="s">
        <v>844</v>
      </c>
      <c r="CE50" s="84" t="s">
        <v>844</v>
      </c>
      <c r="CF50" s="84" t="s">
        <v>844</v>
      </c>
      <c r="CG50" s="84" t="s">
        <v>845</v>
      </c>
      <c r="CH50" s="89" t="s">
        <v>845</v>
      </c>
      <c r="CI50" s="84" t="s">
        <v>845</v>
      </c>
      <c r="CJ50" s="84" t="s">
        <v>844</v>
      </c>
      <c r="CK50" s="84" t="s">
        <v>845</v>
      </c>
      <c r="CL50" s="84" t="s">
        <v>844</v>
      </c>
      <c r="CM50" s="84" t="s">
        <v>844</v>
      </c>
      <c r="CN50" s="85" t="s">
        <v>844</v>
      </c>
      <c r="CO50" s="85" t="s">
        <v>844</v>
      </c>
      <c r="CP50" s="84" t="s">
        <v>845</v>
      </c>
      <c r="CQ50" s="84" t="s">
        <v>844</v>
      </c>
      <c r="CR50" s="84" t="s">
        <v>844</v>
      </c>
      <c r="CS50" s="84" t="s">
        <v>844</v>
      </c>
      <c r="CT50" s="84" t="s">
        <v>845</v>
      </c>
      <c r="CU50" s="84" t="s">
        <v>844</v>
      </c>
      <c r="CV50" s="84" t="s">
        <v>844</v>
      </c>
      <c r="CW50" s="84" t="s">
        <v>845</v>
      </c>
      <c r="CX50" s="84" t="s">
        <v>844</v>
      </c>
      <c r="CY50" s="84" t="s">
        <v>844</v>
      </c>
      <c r="CZ50" s="84" t="s">
        <v>844</v>
      </c>
      <c r="DA50" s="85" t="s">
        <v>844</v>
      </c>
      <c r="DB50" s="84" t="s">
        <v>844</v>
      </c>
      <c r="DC50" s="84" t="s">
        <v>844</v>
      </c>
      <c r="DD50" s="84" t="s">
        <v>844</v>
      </c>
      <c r="DE50" s="84" t="s">
        <v>845</v>
      </c>
      <c r="DF50" s="84" t="s">
        <v>844</v>
      </c>
      <c r="DG50" s="84" t="s">
        <v>844</v>
      </c>
      <c r="DH50" s="84" t="s">
        <v>845</v>
      </c>
      <c r="DI50" s="84" t="s">
        <v>845</v>
      </c>
      <c r="DJ50" s="84" t="s">
        <v>844</v>
      </c>
      <c r="DK50" s="84" t="s">
        <v>844</v>
      </c>
      <c r="DL50" s="84" t="s">
        <v>845</v>
      </c>
      <c r="DM50" s="84" t="s">
        <v>844</v>
      </c>
      <c r="DN50" s="84" t="s">
        <v>844</v>
      </c>
      <c r="DO50" s="84" t="s">
        <v>845</v>
      </c>
      <c r="DP50" s="87" t="s">
        <v>845</v>
      </c>
      <c r="DQ50" s="84" t="s">
        <v>845</v>
      </c>
      <c r="DR50" s="85" t="s">
        <v>844</v>
      </c>
      <c r="DS50" s="84" t="s">
        <v>845</v>
      </c>
      <c r="DT50" s="84" t="s">
        <v>844</v>
      </c>
      <c r="DU50" s="84" t="s">
        <v>844</v>
      </c>
      <c r="DV50" s="84" t="s">
        <v>845</v>
      </c>
      <c r="DW50" s="84" t="s">
        <v>844</v>
      </c>
      <c r="DX50" s="84" t="s">
        <v>844</v>
      </c>
      <c r="DY50" s="84" t="s">
        <v>844</v>
      </c>
      <c r="DZ50" s="85" t="s">
        <v>844</v>
      </c>
      <c r="EA50" s="84" t="s">
        <v>844</v>
      </c>
      <c r="EB50" s="84" t="s">
        <v>845</v>
      </c>
      <c r="EC50" s="84" t="s">
        <v>845</v>
      </c>
      <c r="ED50" s="84" t="s">
        <v>845</v>
      </c>
    </row>
    <row r="51" spans="1:134" x14ac:dyDescent="0.3">
      <c r="A51" s="81">
        <v>22</v>
      </c>
      <c r="B51" s="82" t="s">
        <v>867</v>
      </c>
      <c r="C51" s="83" t="s">
        <v>843</v>
      </c>
      <c r="D51" s="83" t="s">
        <v>841</v>
      </c>
      <c r="E51" s="84" t="s">
        <v>845</v>
      </c>
      <c r="F51" s="84" t="s">
        <v>845</v>
      </c>
      <c r="G51" s="84" t="s">
        <v>845</v>
      </c>
      <c r="H51" s="84" t="s">
        <v>845</v>
      </c>
      <c r="I51" s="84" t="s">
        <v>845</v>
      </c>
      <c r="J51" s="84" t="s">
        <v>845</v>
      </c>
      <c r="K51" s="84" t="s">
        <v>845</v>
      </c>
      <c r="L51" s="84" t="s">
        <v>844</v>
      </c>
      <c r="M51" s="84" t="s">
        <v>845</v>
      </c>
      <c r="N51" s="84" t="s">
        <v>845</v>
      </c>
      <c r="O51" s="84" t="s">
        <v>845</v>
      </c>
      <c r="P51" s="84" t="s">
        <v>845</v>
      </c>
      <c r="Q51" s="84" t="s">
        <v>845</v>
      </c>
      <c r="R51" s="84" t="s">
        <v>845</v>
      </c>
      <c r="S51" s="84" t="s">
        <v>845</v>
      </c>
      <c r="T51" s="84" t="s">
        <v>845</v>
      </c>
      <c r="U51" s="84" t="s">
        <v>845</v>
      </c>
      <c r="V51" s="84" t="s">
        <v>845</v>
      </c>
      <c r="W51" s="84" t="s">
        <v>845</v>
      </c>
      <c r="X51" s="84" t="s">
        <v>845</v>
      </c>
      <c r="Y51" s="84" t="s">
        <v>844</v>
      </c>
      <c r="Z51" s="84" t="s">
        <v>845</v>
      </c>
      <c r="AA51" s="84" t="s">
        <v>845</v>
      </c>
      <c r="AB51" s="84" t="s">
        <v>845</v>
      </c>
      <c r="AC51" s="84" t="s">
        <v>845</v>
      </c>
      <c r="AD51" s="84" t="s">
        <v>845</v>
      </c>
      <c r="AE51" s="84" t="s">
        <v>845</v>
      </c>
      <c r="AF51" s="84" t="s">
        <v>845</v>
      </c>
      <c r="AG51" s="84" t="s">
        <v>845</v>
      </c>
      <c r="AH51" s="89" t="s">
        <v>844</v>
      </c>
      <c r="AI51" s="84" t="s">
        <v>845</v>
      </c>
      <c r="AJ51" s="84" t="s">
        <v>845</v>
      </c>
      <c r="AK51" s="84" t="s">
        <v>845</v>
      </c>
      <c r="AL51" s="84" t="s">
        <v>844</v>
      </c>
      <c r="AM51" s="84" t="s">
        <v>845</v>
      </c>
      <c r="AN51" s="84" t="s">
        <v>845</v>
      </c>
      <c r="AO51" s="84" t="s">
        <v>845</v>
      </c>
      <c r="AP51" s="89" t="s">
        <v>844</v>
      </c>
      <c r="AQ51" s="84" t="s">
        <v>845</v>
      </c>
      <c r="AR51" s="84" t="s">
        <v>845</v>
      </c>
      <c r="AS51" s="84" t="s">
        <v>845</v>
      </c>
      <c r="AT51" s="84" t="s">
        <v>845</v>
      </c>
      <c r="AU51" s="84" t="s">
        <v>845</v>
      </c>
      <c r="AV51" s="89" t="s">
        <v>844</v>
      </c>
      <c r="AW51" s="84" t="s">
        <v>845</v>
      </c>
      <c r="AX51" s="84" t="s">
        <v>845</v>
      </c>
      <c r="AY51" s="84" t="s">
        <v>845</v>
      </c>
      <c r="AZ51" s="84" t="s">
        <v>845</v>
      </c>
      <c r="BA51" s="84" t="s">
        <v>845</v>
      </c>
      <c r="BB51" s="84" t="s">
        <v>845</v>
      </c>
      <c r="BC51" s="84" t="s">
        <v>845</v>
      </c>
      <c r="BD51" s="84" t="s">
        <v>845</v>
      </c>
      <c r="BE51" s="84" t="s">
        <v>844</v>
      </c>
      <c r="BF51" s="84" t="s">
        <v>845</v>
      </c>
      <c r="BG51" s="84" t="s">
        <v>845</v>
      </c>
      <c r="BH51" s="84" t="s">
        <v>845</v>
      </c>
      <c r="BI51" s="84" t="s">
        <v>845</v>
      </c>
      <c r="BJ51" s="86" t="s">
        <v>845</v>
      </c>
      <c r="BK51" s="87" t="s">
        <v>845</v>
      </c>
      <c r="BL51" s="86" t="s">
        <v>845</v>
      </c>
      <c r="BM51" s="85" t="s">
        <v>845</v>
      </c>
      <c r="BN51" s="84" t="s">
        <v>845</v>
      </c>
      <c r="BO51" s="84" t="s">
        <v>845</v>
      </c>
      <c r="BP51" s="84" t="s">
        <v>845</v>
      </c>
      <c r="BQ51" s="84" t="s">
        <v>845</v>
      </c>
      <c r="BR51" s="84" t="s">
        <v>845</v>
      </c>
      <c r="BS51" s="84" t="s">
        <v>845</v>
      </c>
      <c r="BT51" s="84" t="s">
        <v>845</v>
      </c>
      <c r="BU51" s="84" t="s">
        <v>845</v>
      </c>
      <c r="BV51" s="84" t="s">
        <v>845</v>
      </c>
      <c r="BW51" s="84" t="s">
        <v>845</v>
      </c>
      <c r="BX51" s="84" t="s">
        <v>845</v>
      </c>
      <c r="BY51" s="84" t="s">
        <v>845</v>
      </c>
      <c r="BZ51" s="84" t="s">
        <v>845</v>
      </c>
      <c r="CA51" s="84" t="s">
        <v>845</v>
      </c>
      <c r="CB51" s="85" t="s">
        <v>844</v>
      </c>
      <c r="CC51" s="84" t="s">
        <v>845</v>
      </c>
      <c r="CD51" s="84" t="s">
        <v>845</v>
      </c>
      <c r="CE51" s="84" t="s">
        <v>845</v>
      </c>
      <c r="CF51" s="84" t="s">
        <v>845</v>
      </c>
      <c r="CG51" s="84" t="s">
        <v>845</v>
      </c>
      <c r="CH51" s="89" t="s">
        <v>845</v>
      </c>
      <c r="CI51" s="84" t="s">
        <v>845</v>
      </c>
      <c r="CJ51" s="84" t="s">
        <v>845</v>
      </c>
      <c r="CK51" s="84" t="s">
        <v>845</v>
      </c>
      <c r="CL51" s="84" t="s">
        <v>844</v>
      </c>
      <c r="CM51" s="84" t="s">
        <v>845</v>
      </c>
      <c r="CN51" s="84" t="s">
        <v>845</v>
      </c>
      <c r="CO51" s="84" t="s">
        <v>845</v>
      </c>
      <c r="CP51" s="84" t="s">
        <v>845</v>
      </c>
      <c r="CQ51" s="84" t="s">
        <v>845</v>
      </c>
      <c r="CR51" s="84" t="s">
        <v>845</v>
      </c>
      <c r="CS51" s="84" t="s">
        <v>845</v>
      </c>
      <c r="CT51" s="84" t="s">
        <v>845</v>
      </c>
      <c r="CU51" s="84" t="s">
        <v>845</v>
      </c>
      <c r="CV51" s="85" t="s">
        <v>844</v>
      </c>
      <c r="CW51" s="85" t="s">
        <v>844</v>
      </c>
      <c r="CX51" s="84" t="s">
        <v>845</v>
      </c>
      <c r="CY51" s="84" t="s">
        <v>845</v>
      </c>
      <c r="CZ51" s="84" t="s">
        <v>845</v>
      </c>
      <c r="DA51" s="84" t="s">
        <v>845</v>
      </c>
      <c r="DB51" s="84" t="s">
        <v>845</v>
      </c>
      <c r="DC51" s="84" t="s">
        <v>845</v>
      </c>
      <c r="DD51" s="84" t="s">
        <v>845</v>
      </c>
      <c r="DE51" s="84" t="s">
        <v>845</v>
      </c>
      <c r="DF51" s="84" t="s">
        <v>845</v>
      </c>
      <c r="DG51" s="84" t="s">
        <v>845</v>
      </c>
      <c r="DH51" s="84" t="s">
        <v>845</v>
      </c>
      <c r="DI51" s="84" t="s">
        <v>845</v>
      </c>
      <c r="DJ51" s="84" t="s">
        <v>845</v>
      </c>
      <c r="DK51" s="84" t="s">
        <v>845</v>
      </c>
      <c r="DL51" s="84" t="s">
        <v>845</v>
      </c>
      <c r="DM51" s="84" t="s">
        <v>845</v>
      </c>
      <c r="DN51" s="84" t="s">
        <v>845</v>
      </c>
      <c r="DO51" s="84" t="s">
        <v>845</v>
      </c>
      <c r="DP51" s="87" t="s">
        <v>845</v>
      </c>
      <c r="DQ51" s="84" t="s">
        <v>844</v>
      </c>
      <c r="DR51" s="84" t="s">
        <v>845</v>
      </c>
      <c r="DS51" s="84" t="s">
        <v>845</v>
      </c>
      <c r="DT51" s="85" t="s">
        <v>844</v>
      </c>
      <c r="DU51" s="85" t="s">
        <v>845</v>
      </c>
      <c r="DV51" s="84" t="s">
        <v>845</v>
      </c>
      <c r="DW51" s="84" t="s">
        <v>845</v>
      </c>
      <c r="DX51" s="84" t="s">
        <v>845</v>
      </c>
      <c r="DY51" s="84" t="s">
        <v>844</v>
      </c>
      <c r="DZ51" s="84" t="s">
        <v>845</v>
      </c>
      <c r="EA51" s="84" t="s">
        <v>845</v>
      </c>
      <c r="EB51" s="84" t="s">
        <v>845</v>
      </c>
      <c r="EC51" s="84" t="s">
        <v>845</v>
      </c>
      <c r="ED51" s="84" t="s">
        <v>844</v>
      </c>
    </row>
    <row r="52" spans="1:134" x14ac:dyDescent="0.3">
      <c r="A52" s="74"/>
      <c r="B52" s="80"/>
      <c r="C52" s="77"/>
      <c r="D52" s="77"/>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c r="AG52" s="78"/>
      <c r="AH52" s="78"/>
      <c r="AI52" s="78"/>
      <c r="AJ52" s="78"/>
      <c r="AK52" s="78"/>
      <c r="AL52" s="78"/>
      <c r="AM52" s="78"/>
      <c r="AN52" s="78"/>
      <c r="AO52" s="78"/>
      <c r="AP52" s="78"/>
      <c r="AQ52" s="78"/>
      <c r="AR52" s="78"/>
      <c r="AS52" s="78"/>
      <c r="AT52" s="78"/>
      <c r="AU52" s="78"/>
      <c r="AV52" s="78"/>
      <c r="AW52" s="78"/>
      <c r="AX52" s="78"/>
      <c r="AY52" s="78"/>
      <c r="AZ52" s="78"/>
      <c r="BA52" s="78"/>
      <c r="BB52" s="78"/>
      <c r="BC52" s="78"/>
      <c r="BD52" s="78"/>
      <c r="BE52" s="78"/>
      <c r="BF52" s="78"/>
      <c r="BG52" s="78"/>
      <c r="BH52" s="78"/>
      <c r="BI52" s="78"/>
      <c r="BJ52" s="73"/>
      <c r="BK52" s="61"/>
      <c r="BL52" s="73"/>
      <c r="BM52" s="78"/>
      <c r="BN52" s="78"/>
      <c r="BO52" s="78"/>
      <c r="BP52" s="78"/>
      <c r="BQ52" s="78"/>
      <c r="BR52" s="78"/>
      <c r="BS52" s="78"/>
      <c r="BT52" s="78"/>
      <c r="BU52" s="78"/>
      <c r="BV52" s="78"/>
      <c r="BW52" s="78"/>
      <c r="BX52" s="78"/>
      <c r="BY52" s="78"/>
      <c r="BZ52" s="78"/>
      <c r="CA52" s="78"/>
      <c r="CB52" s="78"/>
      <c r="CC52" s="78"/>
      <c r="CD52" s="78"/>
      <c r="CE52" s="78"/>
      <c r="CF52" s="78"/>
      <c r="CG52" s="78"/>
      <c r="CH52" s="78"/>
      <c r="CI52" s="78"/>
      <c r="CJ52" s="78"/>
      <c r="CK52" s="78"/>
      <c r="CL52" s="78"/>
      <c r="CM52" s="78"/>
      <c r="CN52" s="78"/>
      <c r="CO52" s="78"/>
      <c r="CP52" s="78"/>
      <c r="CQ52" s="78"/>
      <c r="CR52" s="78"/>
      <c r="CS52" s="78"/>
      <c r="CT52" s="78"/>
      <c r="CU52" s="78"/>
      <c r="CV52" s="78"/>
      <c r="CW52" s="78"/>
      <c r="CX52" s="78"/>
      <c r="CY52" s="78"/>
      <c r="CZ52" s="78"/>
      <c r="DA52" s="78"/>
      <c r="DB52" s="78"/>
      <c r="DC52" s="78"/>
      <c r="DD52" s="78"/>
      <c r="DE52" s="78"/>
      <c r="DF52" s="78"/>
      <c r="DG52" s="78"/>
      <c r="DH52" s="78"/>
      <c r="DI52" s="78"/>
      <c r="DJ52" s="78"/>
      <c r="DK52" s="78"/>
      <c r="DL52" s="78"/>
      <c r="DM52" s="78"/>
      <c r="DN52" s="78"/>
      <c r="DO52" s="78"/>
      <c r="DP52" s="61"/>
      <c r="DQ52" s="78"/>
      <c r="DR52" s="78"/>
      <c r="DS52" s="78"/>
      <c r="DT52" s="78"/>
      <c r="DU52" s="78"/>
      <c r="DV52" s="78"/>
      <c r="DW52" s="78"/>
      <c r="DX52" s="78"/>
      <c r="DY52" s="78"/>
      <c r="DZ52" s="78"/>
      <c r="EA52" s="78"/>
      <c r="EB52" s="78"/>
      <c r="EC52" s="78"/>
      <c r="ED52" s="78"/>
    </row>
    <row r="53" spans="1:134" x14ac:dyDescent="0.3">
      <c r="A53" s="70"/>
      <c r="B53" s="79" t="s">
        <v>868</v>
      </c>
      <c r="C53" s="77"/>
      <c r="D53" s="77"/>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c r="AG53" s="78"/>
      <c r="AH53" s="78"/>
      <c r="AI53" s="78"/>
      <c r="AJ53" s="78"/>
      <c r="AK53" s="78"/>
      <c r="AL53" s="78"/>
      <c r="AM53" s="78"/>
      <c r="AN53" s="78"/>
      <c r="AO53" s="78"/>
      <c r="AP53" s="78"/>
      <c r="AQ53" s="78"/>
      <c r="AR53" s="78"/>
      <c r="AS53" s="78"/>
      <c r="AT53" s="78"/>
      <c r="AU53" s="78"/>
      <c r="AV53" s="78"/>
      <c r="AW53" s="78"/>
      <c r="AX53" s="78"/>
      <c r="AY53" s="78"/>
      <c r="AZ53" s="78"/>
      <c r="BA53" s="78"/>
      <c r="BB53" s="78"/>
      <c r="BC53" s="78"/>
      <c r="BD53" s="78"/>
      <c r="BE53" s="78"/>
      <c r="BF53" s="78"/>
      <c r="BG53" s="78"/>
      <c r="BH53" s="78"/>
      <c r="BI53" s="78"/>
      <c r="BJ53" s="73"/>
      <c r="BK53" s="61"/>
      <c r="BL53" s="73"/>
      <c r="BM53" s="78"/>
      <c r="BN53" s="78"/>
      <c r="BO53" s="78"/>
      <c r="BP53" s="78"/>
      <c r="BQ53" s="78"/>
      <c r="BR53" s="78"/>
      <c r="BS53" s="78"/>
      <c r="BT53" s="78"/>
      <c r="BU53" s="78"/>
      <c r="BV53" s="78"/>
      <c r="BW53" s="78"/>
      <c r="BX53" s="78"/>
      <c r="BY53" s="78"/>
      <c r="BZ53" s="78"/>
      <c r="CA53" s="78"/>
      <c r="CB53" s="78"/>
      <c r="CC53" s="78"/>
      <c r="CD53" s="78"/>
      <c r="CE53" s="78"/>
      <c r="CF53" s="78"/>
      <c r="CG53" s="78"/>
      <c r="CH53" s="78"/>
      <c r="CI53" s="78"/>
      <c r="CJ53" s="78"/>
      <c r="CK53" s="78"/>
      <c r="CL53" s="78"/>
      <c r="CM53" s="78"/>
      <c r="CN53" s="78"/>
      <c r="CO53" s="78"/>
      <c r="CP53" s="78"/>
      <c r="CQ53" s="78"/>
      <c r="CR53" s="78"/>
      <c r="CS53" s="78"/>
      <c r="CT53" s="78"/>
      <c r="CU53" s="78"/>
      <c r="CV53" s="78"/>
      <c r="CW53" s="78"/>
      <c r="CX53" s="78"/>
      <c r="CY53" s="78"/>
      <c r="CZ53" s="78"/>
      <c r="DA53" s="78"/>
      <c r="DB53" s="78"/>
      <c r="DC53" s="78"/>
      <c r="DD53" s="78"/>
      <c r="DE53" s="78"/>
      <c r="DF53" s="78"/>
      <c r="DG53" s="78"/>
      <c r="DH53" s="78"/>
      <c r="DI53" s="78"/>
      <c r="DJ53" s="78"/>
      <c r="DK53" s="78"/>
      <c r="DL53" s="78"/>
      <c r="DM53" s="78"/>
      <c r="DN53" s="78"/>
      <c r="DO53" s="78"/>
      <c r="DP53" s="61"/>
      <c r="DQ53" s="78"/>
      <c r="DR53" s="78"/>
      <c r="DS53" s="78"/>
      <c r="DT53" s="78"/>
      <c r="DU53" s="78"/>
      <c r="DV53" s="78"/>
      <c r="DW53" s="78"/>
      <c r="DX53" s="78"/>
      <c r="DY53" s="78"/>
      <c r="DZ53" s="78"/>
      <c r="EA53" s="78"/>
      <c r="EB53" s="78"/>
      <c r="EC53" s="78"/>
      <c r="ED53" s="78"/>
    </row>
    <row r="54" spans="1:134" x14ac:dyDescent="0.3">
      <c r="A54" s="81">
        <v>23</v>
      </c>
      <c r="B54" s="82" t="s">
        <v>869</v>
      </c>
      <c r="C54" s="83" t="s">
        <v>843</v>
      </c>
      <c r="D54" s="83" t="s">
        <v>841</v>
      </c>
      <c r="E54" s="84" t="s">
        <v>845</v>
      </c>
      <c r="F54" s="84" t="s">
        <v>845</v>
      </c>
      <c r="G54" s="84" t="s">
        <v>845</v>
      </c>
      <c r="H54" s="84" t="s">
        <v>845</v>
      </c>
      <c r="I54" s="84" t="s">
        <v>845</v>
      </c>
      <c r="J54" s="84" t="s">
        <v>845</v>
      </c>
      <c r="K54" s="84" t="s">
        <v>845</v>
      </c>
      <c r="L54" s="84" t="s">
        <v>845</v>
      </c>
      <c r="M54" s="84" t="s">
        <v>845</v>
      </c>
      <c r="N54" s="84" t="s">
        <v>844</v>
      </c>
      <c r="O54" s="84" t="s">
        <v>845</v>
      </c>
      <c r="P54" s="84" t="s">
        <v>845</v>
      </c>
      <c r="Q54" s="84" t="s">
        <v>845</v>
      </c>
      <c r="R54" s="84" t="s">
        <v>845</v>
      </c>
      <c r="S54" s="84" t="s">
        <v>845</v>
      </c>
      <c r="T54" s="84" t="s">
        <v>845</v>
      </c>
      <c r="U54" s="84" t="s">
        <v>845</v>
      </c>
      <c r="V54" s="84" t="s">
        <v>845</v>
      </c>
      <c r="W54" s="84" t="s">
        <v>845</v>
      </c>
      <c r="X54" s="84" t="s">
        <v>845</v>
      </c>
      <c r="Y54" s="84" t="s">
        <v>845</v>
      </c>
      <c r="Z54" s="84" t="s">
        <v>845</v>
      </c>
      <c r="AA54" s="84" t="s">
        <v>845</v>
      </c>
      <c r="AB54" s="84" t="s">
        <v>845</v>
      </c>
      <c r="AC54" s="84" t="s">
        <v>845</v>
      </c>
      <c r="AD54" s="84" t="s">
        <v>845</v>
      </c>
      <c r="AE54" s="84" t="s">
        <v>844</v>
      </c>
      <c r="AF54" s="84" t="s">
        <v>845</v>
      </c>
      <c r="AG54" s="89" t="s">
        <v>844</v>
      </c>
      <c r="AH54" s="89" t="s">
        <v>844</v>
      </c>
      <c r="AI54" s="84" t="s">
        <v>845</v>
      </c>
      <c r="AJ54" s="84" t="s">
        <v>845</v>
      </c>
      <c r="AK54" s="84" t="s">
        <v>845</v>
      </c>
      <c r="AL54" s="84" t="s">
        <v>844</v>
      </c>
      <c r="AM54" s="84" t="s">
        <v>845</v>
      </c>
      <c r="AN54" s="84" t="s">
        <v>845</v>
      </c>
      <c r="AO54" s="84" t="s">
        <v>844</v>
      </c>
      <c r="AP54" s="84" t="s">
        <v>845</v>
      </c>
      <c r="AQ54" s="84" t="s">
        <v>845</v>
      </c>
      <c r="AR54" s="84" t="s">
        <v>845</v>
      </c>
      <c r="AS54" s="85" t="s">
        <v>845</v>
      </c>
      <c r="AT54" s="84" t="s">
        <v>845</v>
      </c>
      <c r="AU54" s="84" t="s">
        <v>845</v>
      </c>
      <c r="AV54" s="84" t="s">
        <v>845</v>
      </c>
      <c r="AW54" s="84" t="s">
        <v>845</v>
      </c>
      <c r="AX54" s="84" t="s">
        <v>845</v>
      </c>
      <c r="AY54" s="84" t="s">
        <v>845</v>
      </c>
      <c r="AZ54" s="84" t="s">
        <v>845</v>
      </c>
      <c r="BA54" s="84" t="s">
        <v>845</v>
      </c>
      <c r="BB54" s="84" t="s">
        <v>845</v>
      </c>
      <c r="BC54" s="84" t="s">
        <v>845</v>
      </c>
      <c r="BD54" s="84" t="s">
        <v>845</v>
      </c>
      <c r="BE54" s="84" t="s">
        <v>845</v>
      </c>
      <c r="BF54" s="84" t="s">
        <v>845</v>
      </c>
      <c r="BG54" s="84" t="s">
        <v>845</v>
      </c>
      <c r="BH54" s="84" t="s">
        <v>845</v>
      </c>
      <c r="BI54" s="84" t="s">
        <v>845</v>
      </c>
      <c r="BJ54" s="86" t="s">
        <v>845</v>
      </c>
      <c r="BK54" s="87" t="s">
        <v>845</v>
      </c>
      <c r="BL54" s="86" t="s">
        <v>845</v>
      </c>
      <c r="BM54" s="84" t="s">
        <v>845</v>
      </c>
      <c r="BN54" s="84" t="s">
        <v>845</v>
      </c>
      <c r="BO54" s="84" t="s">
        <v>845</v>
      </c>
      <c r="BP54" s="84" t="s">
        <v>845</v>
      </c>
      <c r="BQ54" s="84" t="s">
        <v>845</v>
      </c>
      <c r="BR54" s="84" t="s">
        <v>845</v>
      </c>
      <c r="BS54" s="84" t="s">
        <v>845</v>
      </c>
      <c r="BT54" s="84" t="s">
        <v>845</v>
      </c>
      <c r="BU54" s="84" t="s">
        <v>845</v>
      </c>
      <c r="BV54" s="84" t="s">
        <v>844</v>
      </c>
      <c r="BW54" s="84" t="s">
        <v>844</v>
      </c>
      <c r="BX54" s="84" t="s">
        <v>845</v>
      </c>
      <c r="BY54" s="84" t="s">
        <v>845</v>
      </c>
      <c r="BZ54" s="84" t="s">
        <v>845</v>
      </c>
      <c r="CA54" s="84" t="s">
        <v>845</v>
      </c>
      <c r="CB54" s="84" t="s">
        <v>845</v>
      </c>
      <c r="CC54" s="84" t="s">
        <v>845</v>
      </c>
      <c r="CD54" s="84" t="s">
        <v>845</v>
      </c>
      <c r="CE54" s="84" t="s">
        <v>845</v>
      </c>
      <c r="CF54" s="84" t="s">
        <v>845</v>
      </c>
      <c r="CG54" s="84" t="s">
        <v>845</v>
      </c>
      <c r="CH54" s="84" t="s">
        <v>844</v>
      </c>
      <c r="CI54" s="84" t="s">
        <v>845</v>
      </c>
      <c r="CJ54" s="84" t="s">
        <v>845</v>
      </c>
      <c r="CK54" s="84" t="s">
        <v>845</v>
      </c>
      <c r="CL54" s="84" t="s">
        <v>844</v>
      </c>
      <c r="CM54" s="84" t="s">
        <v>844</v>
      </c>
      <c r="CN54" s="84" t="s">
        <v>845</v>
      </c>
      <c r="CO54" s="84" t="s">
        <v>845</v>
      </c>
      <c r="CP54" s="84" t="s">
        <v>845</v>
      </c>
      <c r="CQ54" s="84" t="s">
        <v>845</v>
      </c>
      <c r="CR54" s="84" t="s">
        <v>845</v>
      </c>
      <c r="CS54" s="84" t="s">
        <v>845</v>
      </c>
      <c r="CT54" s="84" t="s">
        <v>845</v>
      </c>
      <c r="CU54" s="84" t="s">
        <v>845</v>
      </c>
      <c r="CV54" s="84" t="s">
        <v>844</v>
      </c>
      <c r="CW54" s="84" t="s">
        <v>845</v>
      </c>
      <c r="CX54" s="84" t="s">
        <v>845</v>
      </c>
      <c r="CY54" s="84" t="s">
        <v>845</v>
      </c>
      <c r="CZ54" s="84" t="s">
        <v>845</v>
      </c>
      <c r="DA54" s="84" t="s">
        <v>845</v>
      </c>
      <c r="DB54" s="84" t="s">
        <v>845</v>
      </c>
      <c r="DC54" s="84" t="s">
        <v>845</v>
      </c>
      <c r="DD54" s="84" t="s">
        <v>845</v>
      </c>
      <c r="DE54" s="84" t="s">
        <v>845</v>
      </c>
      <c r="DF54" s="84" t="s">
        <v>845</v>
      </c>
      <c r="DG54" s="84" t="s">
        <v>845</v>
      </c>
      <c r="DH54" s="84" t="s">
        <v>845</v>
      </c>
      <c r="DI54" s="84" t="s">
        <v>845</v>
      </c>
      <c r="DJ54" s="84" t="s">
        <v>845</v>
      </c>
      <c r="DK54" s="84" t="s">
        <v>845</v>
      </c>
      <c r="DL54" s="84" t="s">
        <v>845</v>
      </c>
      <c r="DM54" s="84" t="s">
        <v>845</v>
      </c>
      <c r="DN54" s="84" t="s">
        <v>845</v>
      </c>
      <c r="DO54" s="84" t="s">
        <v>845</v>
      </c>
      <c r="DP54" s="87" t="s">
        <v>845</v>
      </c>
      <c r="DQ54" s="84" t="s">
        <v>845</v>
      </c>
      <c r="DR54" s="84" t="s">
        <v>845</v>
      </c>
      <c r="DS54" s="84" t="s">
        <v>845</v>
      </c>
      <c r="DT54" s="84" t="s">
        <v>845</v>
      </c>
      <c r="DU54" s="84" t="s">
        <v>845</v>
      </c>
      <c r="DV54" s="84" t="s">
        <v>845</v>
      </c>
      <c r="DW54" s="84" t="s">
        <v>845</v>
      </c>
      <c r="DX54" s="84" t="s">
        <v>845</v>
      </c>
      <c r="DY54" s="85" t="s">
        <v>845</v>
      </c>
      <c r="DZ54" s="84" t="s">
        <v>845</v>
      </c>
      <c r="EA54" s="84" t="s">
        <v>845</v>
      </c>
      <c r="EB54" s="84" t="s">
        <v>845</v>
      </c>
      <c r="EC54" s="84" t="s">
        <v>845</v>
      </c>
      <c r="ED54" s="84" t="s">
        <v>845</v>
      </c>
    </row>
    <row r="55" spans="1:134" x14ac:dyDescent="0.3">
      <c r="A55" s="81">
        <v>24</v>
      </c>
      <c r="B55" s="82" t="s">
        <v>870</v>
      </c>
      <c r="C55" s="83" t="s">
        <v>843</v>
      </c>
      <c r="D55" s="83" t="s">
        <v>841</v>
      </c>
      <c r="E55" s="84" t="s">
        <v>845</v>
      </c>
      <c r="F55" s="84" t="s">
        <v>845</v>
      </c>
      <c r="G55" s="84" t="s">
        <v>845</v>
      </c>
      <c r="H55" s="84" t="s">
        <v>845</v>
      </c>
      <c r="I55" s="84" t="s">
        <v>845</v>
      </c>
      <c r="J55" s="84" t="s">
        <v>845</v>
      </c>
      <c r="K55" s="84" t="s">
        <v>845</v>
      </c>
      <c r="L55" s="84" t="s">
        <v>845</v>
      </c>
      <c r="M55" s="84" t="s">
        <v>845</v>
      </c>
      <c r="N55" s="84" t="s">
        <v>845</v>
      </c>
      <c r="O55" s="84" t="s">
        <v>845</v>
      </c>
      <c r="P55" s="84" t="s">
        <v>845</v>
      </c>
      <c r="Q55" s="84" t="s">
        <v>845</v>
      </c>
      <c r="R55" s="84" t="s">
        <v>845</v>
      </c>
      <c r="S55" s="84" t="s">
        <v>845</v>
      </c>
      <c r="T55" s="84" t="s">
        <v>845</v>
      </c>
      <c r="U55" s="84" t="s">
        <v>845</v>
      </c>
      <c r="V55" s="84" t="s">
        <v>845</v>
      </c>
      <c r="W55" s="84" t="s">
        <v>845</v>
      </c>
      <c r="X55" s="84" t="s">
        <v>845</v>
      </c>
      <c r="Y55" s="84" t="s">
        <v>845</v>
      </c>
      <c r="Z55" s="84" t="s">
        <v>845</v>
      </c>
      <c r="AA55" s="84" t="s">
        <v>845</v>
      </c>
      <c r="AB55" s="84" t="s">
        <v>845</v>
      </c>
      <c r="AC55" s="84" t="s">
        <v>845</v>
      </c>
      <c r="AD55" s="84" t="s">
        <v>845</v>
      </c>
      <c r="AE55" s="84" t="s">
        <v>844</v>
      </c>
      <c r="AF55" s="84" t="s">
        <v>845</v>
      </c>
      <c r="AG55" s="84" t="s">
        <v>845</v>
      </c>
      <c r="AH55" s="84" t="s">
        <v>845</v>
      </c>
      <c r="AI55" s="84" t="s">
        <v>844</v>
      </c>
      <c r="AJ55" s="84" t="s">
        <v>845</v>
      </c>
      <c r="AK55" s="84" t="s">
        <v>845</v>
      </c>
      <c r="AL55" s="84" t="s">
        <v>845</v>
      </c>
      <c r="AM55" s="84" t="s">
        <v>845</v>
      </c>
      <c r="AN55" s="85" t="s">
        <v>844</v>
      </c>
      <c r="AO55" s="84" t="s">
        <v>845</v>
      </c>
      <c r="AP55" s="84" t="s">
        <v>845</v>
      </c>
      <c r="AQ55" s="84" t="s">
        <v>845</v>
      </c>
      <c r="AR55" s="84" t="s">
        <v>845</v>
      </c>
      <c r="AS55" s="85" t="s">
        <v>845</v>
      </c>
      <c r="AT55" s="84" t="s">
        <v>844</v>
      </c>
      <c r="AU55" s="84" t="s">
        <v>845</v>
      </c>
      <c r="AV55" s="84" t="s">
        <v>845</v>
      </c>
      <c r="AW55" s="84" t="s">
        <v>845</v>
      </c>
      <c r="AX55" s="84" t="s">
        <v>845</v>
      </c>
      <c r="AY55" s="84" t="s">
        <v>845</v>
      </c>
      <c r="AZ55" s="84" t="s">
        <v>845</v>
      </c>
      <c r="BA55" s="84" t="s">
        <v>845</v>
      </c>
      <c r="BB55" s="84" t="s">
        <v>845</v>
      </c>
      <c r="BC55" s="84" t="s">
        <v>845</v>
      </c>
      <c r="BD55" s="84" t="s">
        <v>845</v>
      </c>
      <c r="BE55" s="84" t="s">
        <v>845</v>
      </c>
      <c r="BF55" s="84" t="s">
        <v>845</v>
      </c>
      <c r="BG55" s="84" t="s">
        <v>845</v>
      </c>
      <c r="BH55" s="84" t="s">
        <v>845</v>
      </c>
      <c r="BI55" s="84" t="s">
        <v>845</v>
      </c>
      <c r="BJ55" s="86" t="s">
        <v>845</v>
      </c>
      <c r="BK55" s="87" t="s">
        <v>845</v>
      </c>
      <c r="BL55" s="86" t="s">
        <v>845</v>
      </c>
      <c r="BM55" s="84" t="s">
        <v>845</v>
      </c>
      <c r="BN55" s="84" t="s">
        <v>845</v>
      </c>
      <c r="BO55" s="84" t="s">
        <v>845</v>
      </c>
      <c r="BP55" s="84" t="s">
        <v>845</v>
      </c>
      <c r="BQ55" s="85" t="s">
        <v>845</v>
      </c>
      <c r="BR55" s="84" t="s">
        <v>845</v>
      </c>
      <c r="BS55" s="84" t="s">
        <v>845</v>
      </c>
      <c r="BT55" s="84" t="s">
        <v>844</v>
      </c>
      <c r="BU55" s="84" t="s">
        <v>845</v>
      </c>
      <c r="BV55" s="84" t="s">
        <v>844</v>
      </c>
      <c r="BW55" s="84" t="s">
        <v>845</v>
      </c>
      <c r="BX55" s="84" t="s">
        <v>845</v>
      </c>
      <c r="BY55" s="84" t="s">
        <v>845</v>
      </c>
      <c r="BZ55" s="84" t="s">
        <v>845</v>
      </c>
      <c r="CA55" s="84" t="s">
        <v>845</v>
      </c>
      <c r="CB55" s="84" t="s">
        <v>845</v>
      </c>
      <c r="CC55" s="84" t="s">
        <v>845</v>
      </c>
      <c r="CD55" s="84" t="s">
        <v>845</v>
      </c>
      <c r="CE55" s="84" t="s">
        <v>845</v>
      </c>
      <c r="CF55" s="84" t="s">
        <v>844</v>
      </c>
      <c r="CG55" s="84" t="s">
        <v>845</v>
      </c>
      <c r="CH55" s="84" t="s">
        <v>845</v>
      </c>
      <c r="CI55" s="84" t="s">
        <v>845</v>
      </c>
      <c r="CJ55" s="84" t="s">
        <v>845</v>
      </c>
      <c r="CK55" s="84" t="s">
        <v>845</v>
      </c>
      <c r="CL55" s="84" t="s">
        <v>845</v>
      </c>
      <c r="CM55" s="84" t="s">
        <v>845</v>
      </c>
      <c r="CN55" s="84" t="s">
        <v>845</v>
      </c>
      <c r="CO55" s="84" t="s">
        <v>845</v>
      </c>
      <c r="CP55" s="84" t="s">
        <v>845</v>
      </c>
      <c r="CQ55" s="84" t="s">
        <v>845</v>
      </c>
      <c r="CR55" s="84" t="s">
        <v>845</v>
      </c>
      <c r="CS55" s="84" t="s">
        <v>845</v>
      </c>
      <c r="CT55" s="84" t="s">
        <v>845</v>
      </c>
      <c r="CU55" s="84" t="s">
        <v>845</v>
      </c>
      <c r="CV55" s="84" t="s">
        <v>844</v>
      </c>
      <c r="CW55" s="84" t="s">
        <v>845</v>
      </c>
      <c r="CX55" s="84" t="s">
        <v>845</v>
      </c>
      <c r="CY55" s="85" t="s">
        <v>844</v>
      </c>
      <c r="CZ55" s="84" t="s">
        <v>845</v>
      </c>
      <c r="DA55" s="84" t="s">
        <v>845</v>
      </c>
      <c r="DB55" s="84" t="s">
        <v>845</v>
      </c>
      <c r="DC55" s="84" t="s">
        <v>845</v>
      </c>
      <c r="DD55" s="84" t="s">
        <v>845</v>
      </c>
      <c r="DE55" s="84" t="s">
        <v>845</v>
      </c>
      <c r="DF55" s="84" t="s">
        <v>845</v>
      </c>
      <c r="DG55" s="84" t="s">
        <v>844</v>
      </c>
      <c r="DH55" s="84" t="s">
        <v>845</v>
      </c>
      <c r="DI55" s="84" t="s">
        <v>845</v>
      </c>
      <c r="DJ55" s="84" t="s">
        <v>845</v>
      </c>
      <c r="DK55" s="84" t="s">
        <v>845</v>
      </c>
      <c r="DL55" s="84" t="s">
        <v>845</v>
      </c>
      <c r="DM55" s="84" t="s">
        <v>845</v>
      </c>
      <c r="DN55" s="84" t="s">
        <v>845</v>
      </c>
      <c r="DO55" s="84" t="s">
        <v>845</v>
      </c>
      <c r="DP55" s="87" t="s">
        <v>845</v>
      </c>
      <c r="DQ55" s="84" t="s">
        <v>845</v>
      </c>
      <c r="DR55" s="84" t="s">
        <v>845</v>
      </c>
      <c r="DS55" s="84" t="s">
        <v>845</v>
      </c>
      <c r="DT55" s="84" t="s">
        <v>845</v>
      </c>
      <c r="DU55" s="84" t="s">
        <v>845</v>
      </c>
      <c r="DV55" s="84" t="s">
        <v>845</v>
      </c>
      <c r="DW55" s="84" t="s">
        <v>845</v>
      </c>
      <c r="DX55" s="84" t="s">
        <v>845</v>
      </c>
      <c r="DY55" s="84" t="s">
        <v>845</v>
      </c>
      <c r="DZ55" s="84" t="s">
        <v>845</v>
      </c>
      <c r="EA55" s="84" t="s">
        <v>845</v>
      </c>
      <c r="EB55" s="84" t="s">
        <v>845</v>
      </c>
      <c r="EC55" s="84" t="s">
        <v>845</v>
      </c>
      <c r="ED55" s="84" t="s">
        <v>845</v>
      </c>
    </row>
    <row r="56" spans="1:134" x14ac:dyDescent="0.3">
      <c r="A56" s="81">
        <v>25</v>
      </c>
      <c r="B56" s="82" t="s">
        <v>871</v>
      </c>
      <c r="C56" s="83" t="s">
        <v>843</v>
      </c>
      <c r="D56" s="83" t="s">
        <v>841</v>
      </c>
      <c r="E56" s="84" t="s">
        <v>845</v>
      </c>
      <c r="F56" s="84" t="s">
        <v>845</v>
      </c>
      <c r="G56" s="84" t="s">
        <v>845</v>
      </c>
      <c r="H56" s="84" t="s">
        <v>845</v>
      </c>
      <c r="I56" s="84" t="s">
        <v>845</v>
      </c>
      <c r="J56" s="85" t="s">
        <v>844</v>
      </c>
      <c r="K56" s="84" t="s">
        <v>845</v>
      </c>
      <c r="L56" s="84" t="s">
        <v>844</v>
      </c>
      <c r="M56" s="84" t="s">
        <v>845</v>
      </c>
      <c r="N56" s="84" t="s">
        <v>844</v>
      </c>
      <c r="O56" s="84" t="s">
        <v>845</v>
      </c>
      <c r="P56" s="84" t="s">
        <v>845</v>
      </c>
      <c r="Q56" s="84" t="s">
        <v>845</v>
      </c>
      <c r="R56" s="84" t="s">
        <v>845</v>
      </c>
      <c r="S56" s="84" t="s">
        <v>845</v>
      </c>
      <c r="T56" s="84" t="s">
        <v>845</v>
      </c>
      <c r="U56" s="84" t="s">
        <v>845</v>
      </c>
      <c r="V56" s="84" t="s">
        <v>845</v>
      </c>
      <c r="W56" s="85" t="s">
        <v>844</v>
      </c>
      <c r="X56" s="84" t="s">
        <v>845</v>
      </c>
      <c r="Y56" s="84" t="s">
        <v>845</v>
      </c>
      <c r="Z56" s="84" t="s">
        <v>845</v>
      </c>
      <c r="AA56" s="84" t="s">
        <v>845</v>
      </c>
      <c r="AB56" s="84" t="s">
        <v>845</v>
      </c>
      <c r="AC56" s="84" t="s">
        <v>845</v>
      </c>
      <c r="AD56" s="84" t="s">
        <v>845</v>
      </c>
      <c r="AE56" s="84" t="s">
        <v>844</v>
      </c>
      <c r="AF56" s="84" t="s">
        <v>845</v>
      </c>
      <c r="AG56" s="89" t="s">
        <v>844</v>
      </c>
      <c r="AH56" s="89" t="s">
        <v>844</v>
      </c>
      <c r="AI56" s="84" t="s">
        <v>845</v>
      </c>
      <c r="AJ56" s="84" t="s">
        <v>845</v>
      </c>
      <c r="AK56" s="84" t="s">
        <v>845</v>
      </c>
      <c r="AL56" s="84" t="s">
        <v>844</v>
      </c>
      <c r="AM56" s="84" t="s">
        <v>845</v>
      </c>
      <c r="AN56" s="84" t="s">
        <v>845</v>
      </c>
      <c r="AO56" s="84" t="s">
        <v>844</v>
      </c>
      <c r="AP56" s="84" t="s">
        <v>845</v>
      </c>
      <c r="AQ56" s="84" t="s">
        <v>845</v>
      </c>
      <c r="AR56" s="84" t="s">
        <v>845</v>
      </c>
      <c r="AS56" s="85" t="s">
        <v>845</v>
      </c>
      <c r="AT56" s="84" t="s">
        <v>845</v>
      </c>
      <c r="AU56" s="84" t="s">
        <v>845</v>
      </c>
      <c r="AV56" s="84" t="s">
        <v>845</v>
      </c>
      <c r="AW56" s="84" t="s">
        <v>845</v>
      </c>
      <c r="AX56" s="84" t="s">
        <v>845</v>
      </c>
      <c r="AY56" s="84" t="s">
        <v>845</v>
      </c>
      <c r="AZ56" s="84" t="s">
        <v>845</v>
      </c>
      <c r="BA56" s="84" t="s">
        <v>845</v>
      </c>
      <c r="BB56" s="84" t="s">
        <v>845</v>
      </c>
      <c r="BC56" s="84" t="s">
        <v>845</v>
      </c>
      <c r="BD56" s="84" t="s">
        <v>845</v>
      </c>
      <c r="BE56" s="84" t="s">
        <v>845</v>
      </c>
      <c r="BF56" s="84" t="s">
        <v>845</v>
      </c>
      <c r="BG56" s="84" t="s">
        <v>845</v>
      </c>
      <c r="BH56" s="84" t="s">
        <v>845</v>
      </c>
      <c r="BI56" s="84" t="s">
        <v>845</v>
      </c>
      <c r="BJ56" s="86" t="s">
        <v>845</v>
      </c>
      <c r="BK56" s="87" t="s">
        <v>845</v>
      </c>
      <c r="BL56" s="86" t="s">
        <v>845</v>
      </c>
      <c r="BM56" s="84" t="s">
        <v>845</v>
      </c>
      <c r="BN56" s="84" t="s">
        <v>845</v>
      </c>
      <c r="BO56" s="84" t="s">
        <v>845</v>
      </c>
      <c r="BP56" s="84" t="s">
        <v>845</v>
      </c>
      <c r="BQ56" s="84" t="s">
        <v>844</v>
      </c>
      <c r="BR56" s="84" t="s">
        <v>844</v>
      </c>
      <c r="BS56" s="84" t="s">
        <v>845</v>
      </c>
      <c r="BT56" s="84" t="s">
        <v>845</v>
      </c>
      <c r="BU56" s="84" t="s">
        <v>845</v>
      </c>
      <c r="BV56" s="84" t="s">
        <v>845</v>
      </c>
      <c r="BW56" s="84" t="s">
        <v>844</v>
      </c>
      <c r="BX56" s="84" t="s">
        <v>845</v>
      </c>
      <c r="BY56" s="84" t="s">
        <v>844</v>
      </c>
      <c r="BZ56" s="84" t="s">
        <v>845</v>
      </c>
      <c r="CA56" s="84" t="s">
        <v>845</v>
      </c>
      <c r="CB56" s="84" t="s">
        <v>845</v>
      </c>
      <c r="CC56" s="84" t="s">
        <v>845</v>
      </c>
      <c r="CD56" s="84" t="s">
        <v>845</v>
      </c>
      <c r="CE56" s="84" t="s">
        <v>845</v>
      </c>
      <c r="CF56" s="84" t="s">
        <v>844</v>
      </c>
      <c r="CG56" s="84" t="s">
        <v>845</v>
      </c>
      <c r="CH56" s="84" t="s">
        <v>845</v>
      </c>
      <c r="CI56" s="84" t="s">
        <v>845</v>
      </c>
      <c r="CJ56" s="84" t="s">
        <v>845</v>
      </c>
      <c r="CK56" s="84" t="s">
        <v>845</v>
      </c>
      <c r="CL56" s="84" t="s">
        <v>844</v>
      </c>
      <c r="CM56" s="84" t="s">
        <v>844</v>
      </c>
      <c r="CN56" s="84" t="s">
        <v>845</v>
      </c>
      <c r="CO56" s="84" t="s">
        <v>845</v>
      </c>
      <c r="CP56" s="84" t="s">
        <v>845</v>
      </c>
      <c r="CQ56" s="84" t="s">
        <v>844</v>
      </c>
      <c r="CR56" s="84" t="s">
        <v>845</v>
      </c>
      <c r="CS56" s="84" t="s">
        <v>845</v>
      </c>
      <c r="CT56" s="84" t="s">
        <v>845</v>
      </c>
      <c r="CU56" s="84" t="s">
        <v>845</v>
      </c>
      <c r="CV56" s="84" t="s">
        <v>844</v>
      </c>
      <c r="CW56" s="84" t="s">
        <v>845</v>
      </c>
      <c r="CX56" s="84" t="s">
        <v>845</v>
      </c>
      <c r="CY56" s="84" t="s">
        <v>845</v>
      </c>
      <c r="CZ56" s="84" t="s">
        <v>845</v>
      </c>
      <c r="DA56" s="84" t="s">
        <v>845</v>
      </c>
      <c r="DB56" s="84" t="s">
        <v>845</v>
      </c>
      <c r="DC56" s="84" t="s">
        <v>845</v>
      </c>
      <c r="DD56" s="84" t="s">
        <v>845</v>
      </c>
      <c r="DE56" s="84" t="s">
        <v>845</v>
      </c>
      <c r="DF56" s="84" t="s">
        <v>845</v>
      </c>
      <c r="DG56" s="84" t="s">
        <v>845</v>
      </c>
      <c r="DH56" s="84" t="s">
        <v>845</v>
      </c>
      <c r="DI56" s="84" t="s">
        <v>845</v>
      </c>
      <c r="DJ56" s="84" t="s">
        <v>845</v>
      </c>
      <c r="DK56" s="84" t="s">
        <v>845</v>
      </c>
      <c r="DL56" s="84" t="s">
        <v>845</v>
      </c>
      <c r="DM56" s="84" t="s">
        <v>845</v>
      </c>
      <c r="DN56" s="84" t="s">
        <v>844</v>
      </c>
      <c r="DO56" s="84" t="s">
        <v>845</v>
      </c>
      <c r="DP56" s="87" t="s">
        <v>845</v>
      </c>
      <c r="DQ56" s="84" t="s">
        <v>845</v>
      </c>
      <c r="DR56" s="84" t="s">
        <v>845</v>
      </c>
      <c r="DS56" s="84" t="s">
        <v>844</v>
      </c>
      <c r="DT56" s="84" t="s">
        <v>845</v>
      </c>
      <c r="DU56" s="84" t="s">
        <v>845</v>
      </c>
      <c r="DV56" s="84" t="s">
        <v>845</v>
      </c>
      <c r="DW56" s="84" t="s">
        <v>845</v>
      </c>
      <c r="DX56" s="84" t="s">
        <v>845</v>
      </c>
      <c r="DY56" s="85" t="s">
        <v>845</v>
      </c>
      <c r="DZ56" s="84" t="s">
        <v>845</v>
      </c>
      <c r="EA56" s="84" t="s">
        <v>845</v>
      </c>
      <c r="EB56" s="84" t="s">
        <v>845</v>
      </c>
      <c r="EC56" s="84" t="s">
        <v>845</v>
      </c>
      <c r="ED56" s="84" t="s">
        <v>845</v>
      </c>
    </row>
    <row r="57" spans="1:134" x14ac:dyDescent="0.3">
      <c r="A57" s="81">
        <v>26</v>
      </c>
      <c r="B57" s="82" t="s">
        <v>872</v>
      </c>
      <c r="C57" s="83" t="s">
        <v>843</v>
      </c>
      <c r="D57" s="83" t="s">
        <v>841</v>
      </c>
      <c r="E57" s="84" t="s">
        <v>845</v>
      </c>
      <c r="F57" s="84" t="s">
        <v>845</v>
      </c>
      <c r="G57" s="84" t="s">
        <v>845</v>
      </c>
      <c r="H57" s="84" t="s">
        <v>845</v>
      </c>
      <c r="I57" s="84" t="s">
        <v>845</v>
      </c>
      <c r="J57" s="85" t="s">
        <v>844</v>
      </c>
      <c r="K57" s="84" t="s">
        <v>845</v>
      </c>
      <c r="L57" s="84" t="s">
        <v>844</v>
      </c>
      <c r="M57" s="84" t="s">
        <v>845</v>
      </c>
      <c r="N57" s="84" t="s">
        <v>844</v>
      </c>
      <c r="O57" s="84" t="s">
        <v>845</v>
      </c>
      <c r="P57" s="84" t="s">
        <v>844</v>
      </c>
      <c r="Q57" s="84" t="s">
        <v>845</v>
      </c>
      <c r="R57" s="84" t="s">
        <v>845</v>
      </c>
      <c r="S57" s="84" t="s">
        <v>845</v>
      </c>
      <c r="T57" s="84" t="s">
        <v>845</v>
      </c>
      <c r="U57" s="84" t="s">
        <v>845</v>
      </c>
      <c r="V57" s="84" t="s">
        <v>845</v>
      </c>
      <c r="W57" s="84" t="s">
        <v>845</v>
      </c>
      <c r="X57" s="85" t="s">
        <v>844</v>
      </c>
      <c r="Y57" s="84" t="s">
        <v>845</v>
      </c>
      <c r="Z57" s="84" t="s">
        <v>845</v>
      </c>
      <c r="AA57" s="84" t="s">
        <v>845</v>
      </c>
      <c r="AB57" s="84" t="s">
        <v>844</v>
      </c>
      <c r="AC57" s="84" t="s">
        <v>844</v>
      </c>
      <c r="AD57" s="84" t="s">
        <v>845</v>
      </c>
      <c r="AE57" s="84" t="s">
        <v>844</v>
      </c>
      <c r="AF57" s="84" t="s">
        <v>845</v>
      </c>
      <c r="AG57" s="84" t="s">
        <v>845</v>
      </c>
      <c r="AH57" s="84" t="s">
        <v>845</v>
      </c>
      <c r="AI57" s="84" t="s">
        <v>844</v>
      </c>
      <c r="AJ57" s="84" t="s">
        <v>845</v>
      </c>
      <c r="AK57" s="84" t="s">
        <v>845</v>
      </c>
      <c r="AL57" s="84" t="s">
        <v>845</v>
      </c>
      <c r="AM57" s="84" t="s">
        <v>845</v>
      </c>
      <c r="AN57" s="84" t="s">
        <v>845</v>
      </c>
      <c r="AO57" s="84" t="s">
        <v>845</v>
      </c>
      <c r="AP57" s="84" t="s">
        <v>845</v>
      </c>
      <c r="AQ57" s="84" t="s">
        <v>845</v>
      </c>
      <c r="AR57" s="84" t="s">
        <v>845</v>
      </c>
      <c r="AS57" s="84" t="s">
        <v>844</v>
      </c>
      <c r="AT57" s="84" t="s">
        <v>844</v>
      </c>
      <c r="AU57" s="84" t="s">
        <v>845</v>
      </c>
      <c r="AV57" s="84" t="s">
        <v>845</v>
      </c>
      <c r="AW57" s="84" t="s">
        <v>845</v>
      </c>
      <c r="AX57" s="84" t="s">
        <v>845</v>
      </c>
      <c r="AY57" s="84" t="s">
        <v>845</v>
      </c>
      <c r="AZ57" s="84" t="s">
        <v>844</v>
      </c>
      <c r="BA57" s="84" t="s">
        <v>845</v>
      </c>
      <c r="BB57" s="84" t="s">
        <v>845</v>
      </c>
      <c r="BC57" s="84" t="s">
        <v>845</v>
      </c>
      <c r="BD57" s="84" t="s">
        <v>844</v>
      </c>
      <c r="BE57" s="84" t="s">
        <v>845</v>
      </c>
      <c r="BF57" s="84" t="s">
        <v>845</v>
      </c>
      <c r="BG57" s="84" t="s">
        <v>845</v>
      </c>
      <c r="BH57" s="84" t="s">
        <v>845</v>
      </c>
      <c r="BI57" s="84" t="s">
        <v>845</v>
      </c>
      <c r="BJ57" s="86" t="s">
        <v>845</v>
      </c>
      <c r="BK57" s="87" t="s">
        <v>845</v>
      </c>
      <c r="BL57" s="86" t="s">
        <v>845</v>
      </c>
      <c r="BM57" s="84" t="s">
        <v>845</v>
      </c>
      <c r="BN57" s="84" t="s">
        <v>844</v>
      </c>
      <c r="BO57" s="84" t="s">
        <v>845</v>
      </c>
      <c r="BP57" s="84" t="s">
        <v>845</v>
      </c>
      <c r="BQ57" s="84" t="s">
        <v>844</v>
      </c>
      <c r="BR57" s="84" t="s">
        <v>844</v>
      </c>
      <c r="BS57" s="84" t="s">
        <v>845</v>
      </c>
      <c r="BT57" s="84" t="s">
        <v>845</v>
      </c>
      <c r="BU57" s="84" t="s">
        <v>845</v>
      </c>
      <c r="BV57" s="84" t="s">
        <v>845</v>
      </c>
      <c r="BW57" s="84" t="s">
        <v>845</v>
      </c>
      <c r="BX57" s="84" t="s">
        <v>845</v>
      </c>
      <c r="BY57" s="84" t="s">
        <v>844</v>
      </c>
      <c r="BZ57" s="84" t="s">
        <v>845</v>
      </c>
      <c r="CA57" s="84" t="s">
        <v>845</v>
      </c>
      <c r="CB57" s="84" t="s">
        <v>845</v>
      </c>
      <c r="CC57" s="84" t="s">
        <v>845</v>
      </c>
      <c r="CD57" s="84" t="s">
        <v>845</v>
      </c>
      <c r="CE57" s="84" t="s">
        <v>845</v>
      </c>
      <c r="CF57" s="84" t="s">
        <v>844</v>
      </c>
      <c r="CG57" s="84" t="s">
        <v>845</v>
      </c>
      <c r="CH57" s="84" t="s">
        <v>845</v>
      </c>
      <c r="CI57" s="84" t="s">
        <v>845</v>
      </c>
      <c r="CJ57" s="84" t="s">
        <v>845</v>
      </c>
      <c r="CK57" s="84" t="s">
        <v>845</v>
      </c>
      <c r="CL57" s="84" t="s">
        <v>845</v>
      </c>
      <c r="CM57" s="84" t="s">
        <v>845</v>
      </c>
      <c r="CN57" s="84" t="s">
        <v>845</v>
      </c>
      <c r="CO57" s="84" t="s">
        <v>845</v>
      </c>
      <c r="CP57" s="84" t="s">
        <v>845</v>
      </c>
      <c r="CQ57" s="84" t="s">
        <v>845</v>
      </c>
      <c r="CR57" s="84" t="s">
        <v>845</v>
      </c>
      <c r="CS57" s="84" t="s">
        <v>845</v>
      </c>
      <c r="CT57" s="84" t="s">
        <v>845</v>
      </c>
      <c r="CU57" s="84" t="s">
        <v>845</v>
      </c>
      <c r="CV57" s="84" t="s">
        <v>844</v>
      </c>
      <c r="CW57" s="85" t="s">
        <v>844</v>
      </c>
      <c r="CX57" s="84" t="s">
        <v>845</v>
      </c>
      <c r="CY57" s="85" t="s">
        <v>844</v>
      </c>
      <c r="CZ57" s="84" t="s">
        <v>845</v>
      </c>
      <c r="DA57" s="84" t="s">
        <v>845</v>
      </c>
      <c r="DB57" s="84" t="s">
        <v>845</v>
      </c>
      <c r="DC57" s="84" t="s">
        <v>845</v>
      </c>
      <c r="DD57" s="89" t="s">
        <v>845</v>
      </c>
      <c r="DE57" s="84" t="s">
        <v>845</v>
      </c>
      <c r="DF57" s="84" t="s">
        <v>845</v>
      </c>
      <c r="DG57" s="84" t="s">
        <v>844</v>
      </c>
      <c r="DH57" s="84" t="s">
        <v>845</v>
      </c>
      <c r="DI57" s="84" t="s">
        <v>845</v>
      </c>
      <c r="DJ57" s="84" t="s">
        <v>845</v>
      </c>
      <c r="DK57" s="85" t="s">
        <v>844</v>
      </c>
      <c r="DL57" s="84" t="s">
        <v>845</v>
      </c>
      <c r="DM57" s="84" t="s">
        <v>845</v>
      </c>
      <c r="DN57" s="84" t="s">
        <v>844</v>
      </c>
      <c r="DO57" s="84" t="s">
        <v>845</v>
      </c>
      <c r="DP57" s="87" t="s">
        <v>845</v>
      </c>
      <c r="DQ57" s="84" t="s">
        <v>845</v>
      </c>
      <c r="DR57" s="84" t="s">
        <v>845</v>
      </c>
      <c r="DS57" s="84" t="s">
        <v>844</v>
      </c>
      <c r="DT57" s="84" t="s">
        <v>845</v>
      </c>
      <c r="DU57" s="84" t="s">
        <v>845</v>
      </c>
      <c r="DV57" s="84" t="s">
        <v>845</v>
      </c>
      <c r="DW57" s="84" t="s">
        <v>845</v>
      </c>
      <c r="DX57" s="84" t="s">
        <v>845</v>
      </c>
      <c r="DY57" s="84" t="s">
        <v>845</v>
      </c>
      <c r="DZ57" s="85" t="s">
        <v>844</v>
      </c>
      <c r="EA57" s="84" t="s">
        <v>844</v>
      </c>
      <c r="EB57" s="84" t="s">
        <v>845</v>
      </c>
      <c r="EC57" s="84" t="s">
        <v>845</v>
      </c>
      <c r="ED57" s="84" t="s">
        <v>845</v>
      </c>
    </row>
    <row r="58" spans="1:134" ht="26.4" x14ac:dyDescent="0.3">
      <c r="A58" s="81">
        <v>27</v>
      </c>
      <c r="B58" s="82" t="s">
        <v>873</v>
      </c>
      <c r="C58" s="83" t="s">
        <v>843</v>
      </c>
      <c r="D58" s="83" t="s">
        <v>841</v>
      </c>
      <c r="E58" s="84" t="s">
        <v>844</v>
      </c>
      <c r="F58" s="84" t="s">
        <v>844</v>
      </c>
      <c r="G58" s="84" t="s">
        <v>844</v>
      </c>
      <c r="H58" s="84" t="s">
        <v>844</v>
      </c>
      <c r="I58" s="84" t="s">
        <v>844</v>
      </c>
      <c r="J58" s="85" t="s">
        <v>844</v>
      </c>
      <c r="K58" s="84" t="s">
        <v>844</v>
      </c>
      <c r="L58" s="84" t="s">
        <v>844</v>
      </c>
      <c r="M58" s="84" t="s">
        <v>844</v>
      </c>
      <c r="N58" s="84" t="s">
        <v>844</v>
      </c>
      <c r="O58" s="84" t="s">
        <v>844</v>
      </c>
      <c r="P58" s="84" t="s">
        <v>844</v>
      </c>
      <c r="Q58" s="84" t="s">
        <v>845</v>
      </c>
      <c r="R58" s="84" t="s">
        <v>844</v>
      </c>
      <c r="S58" s="84" t="s">
        <v>844</v>
      </c>
      <c r="T58" s="84" t="s">
        <v>844</v>
      </c>
      <c r="U58" s="84" t="s">
        <v>845</v>
      </c>
      <c r="V58" s="84" t="s">
        <v>845</v>
      </c>
      <c r="W58" s="84" t="s">
        <v>844</v>
      </c>
      <c r="X58" s="84" t="s">
        <v>844</v>
      </c>
      <c r="Y58" s="84" t="s">
        <v>844</v>
      </c>
      <c r="Z58" s="84" t="s">
        <v>844</v>
      </c>
      <c r="AA58" s="84" t="s">
        <v>844</v>
      </c>
      <c r="AB58" s="84" t="s">
        <v>844</v>
      </c>
      <c r="AC58" s="84" t="s">
        <v>844</v>
      </c>
      <c r="AD58" s="84" t="s">
        <v>844</v>
      </c>
      <c r="AE58" s="84" t="s">
        <v>844</v>
      </c>
      <c r="AF58" s="84" t="s">
        <v>844</v>
      </c>
      <c r="AG58" s="84" t="s">
        <v>844</v>
      </c>
      <c r="AH58" s="85" t="s">
        <v>844</v>
      </c>
      <c r="AI58" s="84" t="s">
        <v>844</v>
      </c>
      <c r="AJ58" s="84" t="s">
        <v>844</v>
      </c>
      <c r="AK58" s="84" t="s">
        <v>844</v>
      </c>
      <c r="AL58" s="84" t="s">
        <v>844</v>
      </c>
      <c r="AM58" s="84" t="s">
        <v>844</v>
      </c>
      <c r="AN58" s="84" t="s">
        <v>844</v>
      </c>
      <c r="AO58" s="84" t="s">
        <v>844</v>
      </c>
      <c r="AP58" s="84" t="s">
        <v>844</v>
      </c>
      <c r="AQ58" s="84" t="s">
        <v>844</v>
      </c>
      <c r="AR58" s="84" t="s">
        <v>844</v>
      </c>
      <c r="AS58" s="84" t="s">
        <v>844</v>
      </c>
      <c r="AT58" s="84" t="s">
        <v>844</v>
      </c>
      <c r="AU58" s="84" t="s">
        <v>844</v>
      </c>
      <c r="AV58" s="84" t="s">
        <v>844</v>
      </c>
      <c r="AW58" s="84" t="s">
        <v>844</v>
      </c>
      <c r="AX58" s="84" t="s">
        <v>844</v>
      </c>
      <c r="AY58" s="84" t="s">
        <v>844</v>
      </c>
      <c r="AZ58" s="84" t="s">
        <v>844</v>
      </c>
      <c r="BA58" s="84" t="s">
        <v>844</v>
      </c>
      <c r="BB58" s="84" t="s">
        <v>844</v>
      </c>
      <c r="BC58" s="84" t="s">
        <v>844</v>
      </c>
      <c r="BD58" s="84" t="s">
        <v>845</v>
      </c>
      <c r="BE58" s="84" t="s">
        <v>844</v>
      </c>
      <c r="BF58" s="84" t="s">
        <v>844</v>
      </c>
      <c r="BG58" s="84" t="s">
        <v>844</v>
      </c>
      <c r="BH58" s="84" t="s">
        <v>844</v>
      </c>
      <c r="BI58" s="84" t="s">
        <v>844</v>
      </c>
      <c r="BJ58" s="86" t="s">
        <v>844</v>
      </c>
      <c r="BK58" s="87" t="s">
        <v>844</v>
      </c>
      <c r="BL58" s="86" t="s">
        <v>844</v>
      </c>
      <c r="BM58" s="84" t="s">
        <v>844</v>
      </c>
      <c r="BN58" s="84" t="s">
        <v>844</v>
      </c>
      <c r="BO58" s="84" t="s">
        <v>844</v>
      </c>
      <c r="BP58" s="84" t="s">
        <v>844</v>
      </c>
      <c r="BQ58" s="84" t="s">
        <v>844</v>
      </c>
      <c r="BR58" s="84" t="s">
        <v>844</v>
      </c>
      <c r="BS58" s="84" t="s">
        <v>844</v>
      </c>
      <c r="BT58" s="84" t="s">
        <v>844</v>
      </c>
      <c r="BU58" s="84" t="s">
        <v>844</v>
      </c>
      <c r="BV58" s="84" t="s">
        <v>844</v>
      </c>
      <c r="BW58" s="84" t="s">
        <v>844</v>
      </c>
      <c r="BX58" s="85" t="s">
        <v>845</v>
      </c>
      <c r="BY58" s="84" t="s">
        <v>844</v>
      </c>
      <c r="BZ58" s="84" t="s">
        <v>844</v>
      </c>
      <c r="CA58" s="84" t="s">
        <v>844</v>
      </c>
      <c r="CB58" s="84" t="s">
        <v>845</v>
      </c>
      <c r="CC58" s="84" t="s">
        <v>844</v>
      </c>
      <c r="CD58" s="84" t="s">
        <v>844</v>
      </c>
      <c r="CE58" s="84" t="s">
        <v>844</v>
      </c>
      <c r="CF58" s="84" t="s">
        <v>844</v>
      </c>
      <c r="CG58" s="84" t="s">
        <v>845</v>
      </c>
      <c r="CH58" s="84" t="s">
        <v>844</v>
      </c>
      <c r="CI58" s="84" t="s">
        <v>844</v>
      </c>
      <c r="CJ58" s="84" t="s">
        <v>844</v>
      </c>
      <c r="CK58" s="84" t="s">
        <v>844</v>
      </c>
      <c r="CL58" s="84" t="s">
        <v>844</v>
      </c>
      <c r="CM58" s="84" t="s">
        <v>844</v>
      </c>
      <c r="CN58" s="84" t="s">
        <v>844</v>
      </c>
      <c r="CO58" s="84" t="s">
        <v>844</v>
      </c>
      <c r="CP58" s="84" t="s">
        <v>844</v>
      </c>
      <c r="CQ58" s="84" t="s">
        <v>844</v>
      </c>
      <c r="CR58" s="84" t="s">
        <v>844</v>
      </c>
      <c r="CS58" s="84" t="s">
        <v>844</v>
      </c>
      <c r="CT58" s="84" t="s">
        <v>844</v>
      </c>
      <c r="CU58" s="84" t="s">
        <v>844</v>
      </c>
      <c r="CV58" s="84" t="s">
        <v>844</v>
      </c>
      <c r="CW58" s="84" t="s">
        <v>844</v>
      </c>
      <c r="CX58" s="84" t="s">
        <v>844</v>
      </c>
      <c r="CY58" s="84" t="s">
        <v>845</v>
      </c>
      <c r="CZ58" s="84" t="s">
        <v>844</v>
      </c>
      <c r="DA58" s="84" t="s">
        <v>844</v>
      </c>
      <c r="DB58" s="84" t="s">
        <v>845</v>
      </c>
      <c r="DC58" s="84" t="s">
        <v>844</v>
      </c>
      <c r="DD58" s="84" t="s">
        <v>844</v>
      </c>
      <c r="DE58" s="84" t="s">
        <v>844</v>
      </c>
      <c r="DF58" s="84" t="s">
        <v>845</v>
      </c>
      <c r="DG58" s="84" t="s">
        <v>844</v>
      </c>
      <c r="DH58" s="84" t="s">
        <v>844</v>
      </c>
      <c r="DI58" s="84" t="s">
        <v>845</v>
      </c>
      <c r="DJ58" s="84" t="s">
        <v>845</v>
      </c>
      <c r="DK58" s="84" t="s">
        <v>844</v>
      </c>
      <c r="DL58" s="84" t="s">
        <v>845</v>
      </c>
      <c r="DM58" s="84" t="s">
        <v>844</v>
      </c>
      <c r="DN58" s="84" t="s">
        <v>844</v>
      </c>
      <c r="DO58" s="89" t="s">
        <v>845</v>
      </c>
      <c r="DP58" s="87" t="s">
        <v>844</v>
      </c>
      <c r="DQ58" s="84" t="s">
        <v>844</v>
      </c>
      <c r="DR58" s="85" t="s">
        <v>844</v>
      </c>
      <c r="DS58" s="84" t="s">
        <v>844</v>
      </c>
      <c r="DT58" s="84" t="s">
        <v>845</v>
      </c>
      <c r="DU58" s="85" t="s">
        <v>844</v>
      </c>
      <c r="DV58" s="84" t="s">
        <v>844</v>
      </c>
      <c r="DW58" s="84" t="s">
        <v>844</v>
      </c>
      <c r="DX58" s="85" t="s">
        <v>844</v>
      </c>
      <c r="DY58" s="84" t="s">
        <v>844</v>
      </c>
      <c r="DZ58" s="84" t="s">
        <v>844</v>
      </c>
      <c r="EA58" s="84" t="s">
        <v>844</v>
      </c>
      <c r="EB58" s="84" t="s">
        <v>844</v>
      </c>
      <c r="EC58" s="84" t="s">
        <v>844</v>
      </c>
      <c r="ED58" s="84" t="s">
        <v>844</v>
      </c>
    </row>
    <row r="59" spans="1:134" ht="26.4" x14ac:dyDescent="0.3">
      <c r="A59" s="81" t="s">
        <v>14</v>
      </c>
      <c r="B59" s="82" t="s">
        <v>874</v>
      </c>
      <c r="C59" s="83" t="s">
        <v>843</v>
      </c>
      <c r="D59" s="83" t="s">
        <v>841</v>
      </c>
      <c r="E59" s="84" t="s">
        <v>844</v>
      </c>
      <c r="F59" s="84" t="s">
        <v>844</v>
      </c>
      <c r="G59" s="84" t="s">
        <v>845</v>
      </c>
      <c r="H59" s="84" t="s">
        <v>844</v>
      </c>
      <c r="I59" s="85" t="s">
        <v>844</v>
      </c>
      <c r="J59" s="84" t="s">
        <v>844</v>
      </c>
      <c r="K59" s="84" t="s">
        <v>844</v>
      </c>
      <c r="L59" s="84" t="s">
        <v>844</v>
      </c>
      <c r="M59" s="85" t="s">
        <v>845</v>
      </c>
      <c r="N59" s="84" t="s">
        <v>844</v>
      </c>
      <c r="O59" s="84" t="s">
        <v>844</v>
      </c>
      <c r="P59" s="84" t="s">
        <v>844</v>
      </c>
      <c r="Q59" s="92" t="s">
        <v>844</v>
      </c>
      <c r="R59" s="84" t="s">
        <v>844</v>
      </c>
      <c r="S59" s="84" t="s">
        <v>844</v>
      </c>
      <c r="T59" s="85" t="s">
        <v>844</v>
      </c>
      <c r="U59" s="84" t="s">
        <v>844</v>
      </c>
      <c r="V59" s="84" t="s">
        <v>844</v>
      </c>
      <c r="W59" s="85" t="s">
        <v>845</v>
      </c>
      <c r="X59" s="84" t="s">
        <v>844</v>
      </c>
      <c r="Y59" s="84" t="s">
        <v>844</v>
      </c>
      <c r="Z59" s="84" t="s">
        <v>844</v>
      </c>
      <c r="AA59" s="84" t="s">
        <v>844</v>
      </c>
      <c r="AB59" s="84" t="s">
        <v>845</v>
      </c>
      <c r="AC59" s="84" t="s">
        <v>844</v>
      </c>
      <c r="AD59" s="84" t="s">
        <v>844</v>
      </c>
      <c r="AE59" s="84" t="s">
        <v>844</v>
      </c>
      <c r="AF59" s="84" t="s">
        <v>845</v>
      </c>
      <c r="AG59" s="84" t="s">
        <v>844</v>
      </c>
      <c r="AH59" s="84" t="s">
        <v>844</v>
      </c>
      <c r="AI59" s="84" t="s">
        <v>844</v>
      </c>
      <c r="AJ59" s="84" t="s">
        <v>844</v>
      </c>
      <c r="AK59" s="84" t="s">
        <v>844</v>
      </c>
      <c r="AL59" s="84" t="s">
        <v>844</v>
      </c>
      <c r="AM59" s="84" t="s">
        <v>844</v>
      </c>
      <c r="AN59" s="84" t="s">
        <v>844</v>
      </c>
      <c r="AO59" s="84" t="s">
        <v>844</v>
      </c>
      <c r="AP59" s="84" t="s">
        <v>844</v>
      </c>
      <c r="AQ59" s="84" t="s">
        <v>844</v>
      </c>
      <c r="AR59" s="84" t="s">
        <v>844</v>
      </c>
      <c r="AS59" s="84" t="s">
        <v>844</v>
      </c>
      <c r="AT59" s="84" t="s">
        <v>844</v>
      </c>
      <c r="AU59" s="84" t="s">
        <v>844</v>
      </c>
      <c r="AV59" s="84" t="s">
        <v>844</v>
      </c>
      <c r="AW59" s="84" t="s">
        <v>844</v>
      </c>
      <c r="AX59" s="84" t="s">
        <v>844</v>
      </c>
      <c r="AY59" s="89" t="s">
        <v>844</v>
      </c>
      <c r="AZ59" s="84" t="s">
        <v>844</v>
      </c>
      <c r="BA59" s="84" t="s">
        <v>844</v>
      </c>
      <c r="BB59" s="84" t="s">
        <v>844</v>
      </c>
      <c r="BC59" s="84" t="s">
        <v>845</v>
      </c>
      <c r="BD59" s="84" t="s">
        <v>845</v>
      </c>
      <c r="BE59" s="84" t="s">
        <v>844</v>
      </c>
      <c r="BF59" s="84" t="s">
        <v>844</v>
      </c>
      <c r="BG59" s="84" t="s">
        <v>844</v>
      </c>
      <c r="BH59" s="85" t="s">
        <v>844</v>
      </c>
      <c r="BI59" s="84" t="s">
        <v>844</v>
      </c>
      <c r="BJ59" s="86" t="s">
        <v>845</v>
      </c>
      <c r="BK59" s="87" t="s">
        <v>845</v>
      </c>
      <c r="BL59" s="86" t="s">
        <v>845</v>
      </c>
      <c r="BM59" s="84" t="s">
        <v>844</v>
      </c>
      <c r="BN59" s="84" t="s">
        <v>845</v>
      </c>
      <c r="BO59" s="84" t="s">
        <v>845</v>
      </c>
      <c r="BP59" s="84" t="s">
        <v>845</v>
      </c>
      <c r="BQ59" s="85" t="s">
        <v>845</v>
      </c>
      <c r="BR59" s="84" t="s">
        <v>844</v>
      </c>
      <c r="BS59" s="84" t="s">
        <v>844</v>
      </c>
      <c r="BT59" s="84" t="s">
        <v>844</v>
      </c>
      <c r="BU59" s="84" t="s">
        <v>844</v>
      </c>
      <c r="BV59" s="84" t="s">
        <v>844</v>
      </c>
      <c r="BW59" s="84" t="s">
        <v>844</v>
      </c>
      <c r="BX59" s="84" t="s">
        <v>844</v>
      </c>
      <c r="BY59" s="84" t="s">
        <v>844</v>
      </c>
      <c r="BZ59" s="84" t="s">
        <v>845</v>
      </c>
      <c r="CA59" s="84" t="s">
        <v>844</v>
      </c>
      <c r="CB59" s="84" t="s">
        <v>844</v>
      </c>
      <c r="CC59" s="84" t="s">
        <v>844</v>
      </c>
      <c r="CD59" s="84" t="s">
        <v>844</v>
      </c>
      <c r="CE59" s="84" t="s">
        <v>844</v>
      </c>
      <c r="CF59" s="85" t="s">
        <v>845</v>
      </c>
      <c r="CG59" s="84" t="s">
        <v>844</v>
      </c>
      <c r="CH59" s="85" t="s">
        <v>844</v>
      </c>
      <c r="CI59" s="84" t="s">
        <v>844</v>
      </c>
      <c r="CJ59" s="84" t="s">
        <v>844</v>
      </c>
      <c r="CK59" s="84" t="s">
        <v>844</v>
      </c>
      <c r="CL59" s="84" t="s">
        <v>845</v>
      </c>
      <c r="CM59" s="84" t="s">
        <v>844</v>
      </c>
      <c r="CN59" s="84" t="s">
        <v>845</v>
      </c>
      <c r="CO59" s="84" t="s">
        <v>844</v>
      </c>
      <c r="CP59" s="84" t="s">
        <v>844</v>
      </c>
      <c r="CQ59" s="84" t="s">
        <v>844</v>
      </c>
      <c r="CR59" s="84" t="s">
        <v>844</v>
      </c>
      <c r="CS59" s="84" t="s">
        <v>844</v>
      </c>
      <c r="CT59" s="84" t="s">
        <v>845</v>
      </c>
      <c r="CU59" s="84" t="s">
        <v>844</v>
      </c>
      <c r="CV59" s="84" t="s">
        <v>844</v>
      </c>
      <c r="CW59" s="84" t="s">
        <v>845</v>
      </c>
      <c r="CX59" s="84" t="s">
        <v>844</v>
      </c>
      <c r="CY59" s="89" t="s">
        <v>845</v>
      </c>
      <c r="CZ59" s="84" t="s">
        <v>844</v>
      </c>
      <c r="DA59" s="84" t="s">
        <v>844</v>
      </c>
      <c r="DB59" s="84" t="s">
        <v>845</v>
      </c>
      <c r="DC59" s="84" t="s">
        <v>844</v>
      </c>
      <c r="DD59" s="84" t="s">
        <v>845</v>
      </c>
      <c r="DE59" s="84" t="s">
        <v>844</v>
      </c>
      <c r="DF59" s="84" t="s">
        <v>845</v>
      </c>
      <c r="DG59" s="84" t="s">
        <v>844</v>
      </c>
      <c r="DH59" s="84" t="s">
        <v>844</v>
      </c>
      <c r="DI59" s="84" t="s">
        <v>845</v>
      </c>
      <c r="DJ59" s="84" t="s">
        <v>844</v>
      </c>
      <c r="DK59" s="84" t="s">
        <v>844</v>
      </c>
      <c r="DL59" s="84" t="s">
        <v>845</v>
      </c>
      <c r="DM59" s="84" t="s">
        <v>845</v>
      </c>
      <c r="DN59" s="84" t="s">
        <v>844</v>
      </c>
      <c r="DO59" s="84" t="s">
        <v>845</v>
      </c>
      <c r="DP59" s="87" t="s">
        <v>845</v>
      </c>
      <c r="DQ59" s="84" t="s">
        <v>844</v>
      </c>
      <c r="DR59" s="84" t="s">
        <v>845</v>
      </c>
      <c r="DS59" s="84" t="s">
        <v>844</v>
      </c>
      <c r="DT59" s="85" t="s">
        <v>844</v>
      </c>
      <c r="DU59" s="84" t="s">
        <v>845</v>
      </c>
      <c r="DV59" s="84" t="s">
        <v>844</v>
      </c>
      <c r="DW59" s="84" t="s">
        <v>844</v>
      </c>
      <c r="DX59" s="84" t="s">
        <v>844</v>
      </c>
      <c r="DY59" s="84" t="s">
        <v>844</v>
      </c>
      <c r="DZ59" s="85" t="s">
        <v>844</v>
      </c>
      <c r="EA59" s="84" t="s">
        <v>844</v>
      </c>
      <c r="EB59" s="85" t="s">
        <v>844</v>
      </c>
      <c r="EC59" s="84" t="s">
        <v>844</v>
      </c>
      <c r="ED59" s="84" t="s">
        <v>844</v>
      </c>
    </row>
    <row r="60" spans="1:134" ht="26.4" x14ac:dyDescent="0.3">
      <c r="A60" s="81" t="s">
        <v>15</v>
      </c>
      <c r="B60" s="82" t="s">
        <v>875</v>
      </c>
      <c r="C60" s="83" t="s">
        <v>843</v>
      </c>
      <c r="D60" s="83" t="s">
        <v>841</v>
      </c>
      <c r="E60" s="84" t="s">
        <v>845</v>
      </c>
      <c r="F60" s="84" t="s">
        <v>845</v>
      </c>
      <c r="G60" s="84" t="s">
        <v>845</v>
      </c>
      <c r="H60" s="84" t="s">
        <v>845</v>
      </c>
      <c r="I60" s="84" t="s">
        <v>845</v>
      </c>
      <c r="J60" s="84" t="s">
        <v>845</v>
      </c>
      <c r="K60" s="84" t="s">
        <v>845</v>
      </c>
      <c r="L60" s="84" t="s">
        <v>845</v>
      </c>
      <c r="M60" s="84" t="s">
        <v>845</v>
      </c>
      <c r="N60" s="84" t="s">
        <v>845</v>
      </c>
      <c r="O60" s="84" t="s">
        <v>845</v>
      </c>
      <c r="P60" s="84" t="s">
        <v>844</v>
      </c>
      <c r="Q60" s="84" t="s">
        <v>845</v>
      </c>
      <c r="R60" s="84" t="s">
        <v>845</v>
      </c>
      <c r="S60" s="84" t="s">
        <v>845</v>
      </c>
      <c r="T60" s="84" t="s">
        <v>845</v>
      </c>
      <c r="U60" s="84" t="s">
        <v>845</v>
      </c>
      <c r="V60" s="84" t="s">
        <v>845</v>
      </c>
      <c r="W60" s="84" t="s">
        <v>845</v>
      </c>
      <c r="X60" s="85" t="s">
        <v>844</v>
      </c>
      <c r="Y60" s="84" t="s">
        <v>845</v>
      </c>
      <c r="Z60" s="84" t="s">
        <v>845</v>
      </c>
      <c r="AA60" s="84" t="s">
        <v>845</v>
      </c>
      <c r="AB60" s="84" t="s">
        <v>845</v>
      </c>
      <c r="AC60" s="84" t="s">
        <v>845</v>
      </c>
      <c r="AD60" s="84" t="s">
        <v>845</v>
      </c>
      <c r="AE60" s="84" t="s">
        <v>845</v>
      </c>
      <c r="AF60" s="84" t="s">
        <v>845</v>
      </c>
      <c r="AG60" s="84" t="s">
        <v>845</v>
      </c>
      <c r="AH60" s="84" t="s">
        <v>845</v>
      </c>
      <c r="AI60" s="84" t="s">
        <v>845</v>
      </c>
      <c r="AJ60" s="84" t="s">
        <v>845</v>
      </c>
      <c r="AK60" s="84" t="s">
        <v>844</v>
      </c>
      <c r="AL60" s="84" t="s">
        <v>844</v>
      </c>
      <c r="AM60" s="84" t="s">
        <v>845</v>
      </c>
      <c r="AN60" s="84" t="s">
        <v>845</v>
      </c>
      <c r="AO60" s="84" t="s">
        <v>845</v>
      </c>
      <c r="AP60" s="84" t="s">
        <v>844</v>
      </c>
      <c r="AQ60" s="84" t="s">
        <v>845</v>
      </c>
      <c r="AR60" s="84" t="s">
        <v>845</v>
      </c>
      <c r="AS60" s="84" t="s">
        <v>845</v>
      </c>
      <c r="AT60" s="84" t="s">
        <v>845</v>
      </c>
      <c r="AU60" s="84" t="s">
        <v>845</v>
      </c>
      <c r="AV60" s="84" t="s">
        <v>844</v>
      </c>
      <c r="AW60" s="84" t="s">
        <v>845</v>
      </c>
      <c r="AX60" s="84" t="s">
        <v>845</v>
      </c>
      <c r="AY60" s="84" t="s">
        <v>845</v>
      </c>
      <c r="AZ60" s="84" t="s">
        <v>845</v>
      </c>
      <c r="BA60" s="84" t="s">
        <v>845</v>
      </c>
      <c r="BB60" s="84" t="s">
        <v>844</v>
      </c>
      <c r="BC60" s="84" t="s">
        <v>845</v>
      </c>
      <c r="BD60" s="84" t="s">
        <v>845</v>
      </c>
      <c r="BE60" s="84" t="s">
        <v>845</v>
      </c>
      <c r="BF60" s="84" t="s">
        <v>845</v>
      </c>
      <c r="BG60" s="84" t="s">
        <v>845</v>
      </c>
      <c r="BH60" s="84" t="s">
        <v>845</v>
      </c>
      <c r="BI60" s="84" t="s">
        <v>845</v>
      </c>
      <c r="BJ60" s="86" t="s">
        <v>845</v>
      </c>
      <c r="BK60" s="87" t="s">
        <v>845</v>
      </c>
      <c r="BL60" s="86" t="s">
        <v>845</v>
      </c>
      <c r="BM60" s="84" t="s">
        <v>845</v>
      </c>
      <c r="BN60" s="84" t="s">
        <v>845</v>
      </c>
      <c r="BO60" s="84" t="s">
        <v>845</v>
      </c>
      <c r="BP60" s="84" t="s">
        <v>845</v>
      </c>
      <c r="BQ60" s="84" t="s">
        <v>844</v>
      </c>
      <c r="BR60" s="84" t="s">
        <v>845</v>
      </c>
      <c r="BS60" s="84" t="s">
        <v>845</v>
      </c>
      <c r="BT60" s="84" t="s">
        <v>845</v>
      </c>
      <c r="BU60" s="84" t="s">
        <v>845</v>
      </c>
      <c r="BV60" s="84" t="s">
        <v>845</v>
      </c>
      <c r="BW60" s="84" t="s">
        <v>845</v>
      </c>
      <c r="BX60" s="84" t="s">
        <v>845</v>
      </c>
      <c r="BY60" s="84" t="s">
        <v>845</v>
      </c>
      <c r="BZ60" s="84" t="s">
        <v>845</v>
      </c>
      <c r="CA60" s="84" t="s">
        <v>845</v>
      </c>
      <c r="CB60" s="84" t="s">
        <v>845</v>
      </c>
      <c r="CC60" s="84" t="s">
        <v>845</v>
      </c>
      <c r="CD60" s="84" t="s">
        <v>845</v>
      </c>
      <c r="CE60" s="84" t="s">
        <v>844</v>
      </c>
      <c r="CF60" s="84" t="s">
        <v>844</v>
      </c>
      <c r="CG60" s="84" t="s">
        <v>845</v>
      </c>
      <c r="CH60" s="84" t="s">
        <v>845</v>
      </c>
      <c r="CI60" s="84" t="s">
        <v>845</v>
      </c>
      <c r="CJ60" s="84" t="s">
        <v>845</v>
      </c>
      <c r="CK60" s="84" t="s">
        <v>845</v>
      </c>
      <c r="CL60" s="84" t="s">
        <v>845</v>
      </c>
      <c r="CM60" s="84" t="s">
        <v>845</v>
      </c>
      <c r="CN60" s="84" t="s">
        <v>845</v>
      </c>
      <c r="CO60" s="84" t="s">
        <v>845</v>
      </c>
      <c r="CP60" s="84" t="s">
        <v>845</v>
      </c>
      <c r="CQ60" s="84" t="s">
        <v>845</v>
      </c>
      <c r="CR60" s="84" t="s">
        <v>845</v>
      </c>
      <c r="CS60" s="84" t="s">
        <v>845</v>
      </c>
      <c r="CT60" s="84" t="s">
        <v>845</v>
      </c>
      <c r="CU60" s="84" t="s">
        <v>845</v>
      </c>
      <c r="CV60" s="84" t="s">
        <v>845</v>
      </c>
      <c r="CW60" s="84" t="s">
        <v>845</v>
      </c>
      <c r="CX60" s="84" t="s">
        <v>845</v>
      </c>
      <c r="CY60" s="84" t="s">
        <v>845</v>
      </c>
      <c r="CZ60" s="85" t="s">
        <v>844</v>
      </c>
      <c r="DA60" s="84" t="s">
        <v>845</v>
      </c>
      <c r="DB60" s="84" t="s">
        <v>845</v>
      </c>
      <c r="DC60" s="84" t="s">
        <v>845</v>
      </c>
      <c r="DD60" s="84" t="s">
        <v>845</v>
      </c>
      <c r="DE60" s="84" t="s">
        <v>845</v>
      </c>
      <c r="DF60" s="84" t="s">
        <v>845</v>
      </c>
      <c r="DG60" s="84" t="s">
        <v>844</v>
      </c>
      <c r="DH60" s="84" t="s">
        <v>845</v>
      </c>
      <c r="DI60" s="84" t="s">
        <v>845</v>
      </c>
      <c r="DJ60" s="84" t="s">
        <v>845</v>
      </c>
      <c r="DK60" s="84" t="s">
        <v>845</v>
      </c>
      <c r="DL60" s="84" t="s">
        <v>845</v>
      </c>
      <c r="DM60" s="84" t="s">
        <v>845</v>
      </c>
      <c r="DN60" s="84" t="s">
        <v>845</v>
      </c>
      <c r="DO60" s="84" t="s">
        <v>845</v>
      </c>
      <c r="DP60" s="87" t="s">
        <v>845</v>
      </c>
      <c r="DQ60" s="84" t="s">
        <v>845</v>
      </c>
      <c r="DR60" s="84" t="s">
        <v>845</v>
      </c>
      <c r="DS60" s="84" t="s">
        <v>845</v>
      </c>
      <c r="DT60" s="84" t="s">
        <v>845</v>
      </c>
      <c r="DU60" s="84" t="s">
        <v>845</v>
      </c>
      <c r="DV60" s="84" t="s">
        <v>845</v>
      </c>
      <c r="DW60" s="84" t="s">
        <v>845</v>
      </c>
      <c r="DX60" s="84" t="s">
        <v>845</v>
      </c>
      <c r="DY60" s="84" t="s">
        <v>845</v>
      </c>
      <c r="DZ60" s="84" t="s">
        <v>845</v>
      </c>
      <c r="EA60" s="84" t="s">
        <v>845</v>
      </c>
      <c r="EB60" s="84" t="s">
        <v>845</v>
      </c>
      <c r="EC60" s="84" t="s">
        <v>845</v>
      </c>
      <c r="ED60" s="84" t="s">
        <v>845</v>
      </c>
    </row>
    <row r="61" spans="1:134" x14ac:dyDescent="0.3">
      <c r="A61" s="74"/>
      <c r="B61" s="80"/>
      <c r="C61" s="77"/>
      <c r="D61" s="77"/>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c r="AG61" s="78"/>
      <c r="AH61" s="78"/>
      <c r="AI61" s="78"/>
      <c r="AJ61" s="78"/>
      <c r="AK61" s="78"/>
      <c r="AL61" s="78"/>
      <c r="AM61" s="78"/>
      <c r="AN61" s="78"/>
      <c r="AO61" s="78"/>
      <c r="AP61" s="78"/>
      <c r="AQ61" s="78"/>
      <c r="AR61" s="78"/>
      <c r="AS61" s="78"/>
      <c r="AT61" s="78"/>
      <c r="AU61" s="78"/>
      <c r="AV61" s="78"/>
      <c r="AW61" s="78"/>
      <c r="AX61" s="78"/>
      <c r="AY61" s="78"/>
      <c r="AZ61" s="78"/>
      <c r="BA61" s="78"/>
      <c r="BB61" s="78"/>
      <c r="BC61" s="78"/>
      <c r="BD61" s="78"/>
      <c r="BE61" s="78"/>
      <c r="BF61" s="78"/>
      <c r="BG61" s="78"/>
      <c r="BH61" s="78"/>
      <c r="BI61" s="78"/>
      <c r="BJ61" s="73"/>
      <c r="BK61" s="61"/>
      <c r="BL61" s="73"/>
      <c r="BM61" s="78"/>
      <c r="BN61" s="78"/>
      <c r="BO61" s="78"/>
      <c r="BP61" s="78"/>
      <c r="BQ61" s="78"/>
      <c r="BR61" s="78"/>
      <c r="BS61" s="78"/>
      <c r="BT61" s="78"/>
      <c r="BU61" s="78"/>
      <c r="BV61" s="78"/>
      <c r="BW61" s="78"/>
      <c r="BX61" s="78"/>
      <c r="BY61" s="78"/>
      <c r="BZ61" s="78"/>
      <c r="CA61" s="78"/>
      <c r="CB61" s="78"/>
      <c r="CC61" s="78"/>
      <c r="CD61" s="78"/>
      <c r="CE61" s="78"/>
      <c r="CF61" s="78"/>
      <c r="CG61" s="78"/>
      <c r="CH61" s="78"/>
      <c r="CI61" s="78"/>
      <c r="CJ61" s="78"/>
      <c r="CK61" s="78"/>
      <c r="CL61" s="78"/>
      <c r="CM61" s="78"/>
      <c r="CN61" s="78"/>
      <c r="CO61" s="78"/>
      <c r="CP61" s="78"/>
      <c r="CQ61" s="78"/>
      <c r="CR61" s="78"/>
      <c r="CS61" s="78"/>
      <c r="CT61" s="78"/>
      <c r="CU61" s="78"/>
      <c r="CV61" s="78"/>
      <c r="CW61" s="78"/>
      <c r="CX61" s="78"/>
      <c r="CY61" s="78"/>
      <c r="CZ61" s="78"/>
      <c r="DA61" s="78"/>
      <c r="DB61" s="78"/>
      <c r="DC61" s="78"/>
      <c r="DD61" s="78"/>
      <c r="DE61" s="78"/>
      <c r="DF61" s="78"/>
      <c r="DG61" s="78"/>
      <c r="DH61" s="78"/>
      <c r="DI61" s="78"/>
      <c r="DJ61" s="78"/>
      <c r="DK61" s="78"/>
      <c r="DL61" s="78"/>
      <c r="DM61" s="78"/>
      <c r="DN61" s="78"/>
      <c r="DO61" s="78"/>
      <c r="DP61" s="61"/>
      <c r="DQ61" s="78"/>
      <c r="DR61" s="78"/>
      <c r="DS61" s="78"/>
      <c r="DT61" s="78"/>
      <c r="DU61" s="78"/>
      <c r="DV61" s="78"/>
      <c r="DW61" s="78"/>
      <c r="DX61" s="78"/>
      <c r="DY61" s="78"/>
      <c r="DZ61" s="78"/>
      <c r="EA61" s="78"/>
      <c r="EB61" s="78"/>
      <c r="EC61" s="78"/>
      <c r="ED61" s="78"/>
    </row>
    <row r="62" spans="1:134" x14ac:dyDescent="0.3">
      <c r="A62" s="74"/>
      <c r="B62" s="79" t="s">
        <v>876</v>
      </c>
      <c r="C62" s="77"/>
      <c r="D62" s="77"/>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8"/>
      <c r="AK62" s="78"/>
      <c r="AL62" s="78"/>
      <c r="AM62" s="78"/>
      <c r="AN62" s="78"/>
      <c r="AO62" s="78"/>
      <c r="AP62" s="78"/>
      <c r="AQ62" s="78"/>
      <c r="AR62" s="78"/>
      <c r="AS62" s="78"/>
      <c r="AT62" s="78"/>
      <c r="AU62" s="78"/>
      <c r="AV62" s="78"/>
      <c r="AW62" s="78"/>
      <c r="AX62" s="78"/>
      <c r="AY62" s="78"/>
      <c r="AZ62" s="78"/>
      <c r="BA62" s="78"/>
      <c r="BB62" s="78"/>
      <c r="BC62" s="78"/>
      <c r="BD62" s="78"/>
      <c r="BE62" s="78"/>
      <c r="BF62" s="78"/>
      <c r="BG62" s="78"/>
      <c r="BH62" s="78"/>
      <c r="BI62" s="78"/>
      <c r="BJ62" s="73"/>
      <c r="BK62" s="61"/>
      <c r="BL62" s="73"/>
      <c r="BM62" s="78"/>
      <c r="BN62" s="78"/>
      <c r="BO62" s="78"/>
      <c r="BP62" s="78"/>
      <c r="BQ62" s="78"/>
      <c r="BR62" s="78"/>
      <c r="BS62" s="78"/>
      <c r="BT62" s="78"/>
      <c r="BU62" s="78"/>
      <c r="BV62" s="78"/>
      <c r="BW62" s="78"/>
      <c r="BX62" s="78"/>
      <c r="BY62" s="78"/>
      <c r="BZ62" s="78"/>
      <c r="CA62" s="78"/>
      <c r="CB62" s="78"/>
      <c r="CC62" s="78"/>
      <c r="CD62" s="78"/>
      <c r="CE62" s="78"/>
      <c r="CF62" s="78"/>
      <c r="CG62" s="78"/>
      <c r="CH62" s="78"/>
      <c r="CI62" s="78"/>
      <c r="CJ62" s="78"/>
      <c r="CK62" s="78"/>
      <c r="CL62" s="78"/>
      <c r="CM62" s="78"/>
      <c r="CN62" s="78"/>
      <c r="CO62" s="78"/>
      <c r="CP62" s="78"/>
      <c r="CQ62" s="78"/>
      <c r="CR62" s="78"/>
      <c r="CS62" s="78"/>
      <c r="CT62" s="78"/>
      <c r="CU62" s="78"/>
      <c r="CV62" s="78"/>
      <c r="CW62" s="78"/>
      <c r="CX62" s="78"/>
      <c r="CY62" s="78"/>
      <c r="CZ62" s="78"/>
      <c r="DA62" s="78"/>
      <c r="DB62" s="78"/>
      <c r="DC62" s="78"/>
      <c r="DD62" s="78"/>
      <c r="DE62" s="78"/>
      <c r="DF62" s="78"/>
      <c r="DG62" s="78"/>
      <c r="DH62" s="78"/>
      <c r="DI62" s="78"/>
      <c r="DJ62" s="78"/>
      <c r="DK62" s="78"/>
      <c r="DL62" s="78"/>
      <c r="DM62" s="78"/>
      <c r="DN62" s="78"/>
      <c r="DO62" s="78"/>
      <c r="DP62" s="61"/>
      <c r="DQ62" s="78"/>
      <c r="DR62" s="78"/>
      <c r="DS62" s="78"/>
      <c r="DT62" s="78"/>
      <c r="DU62" s="78"/>
      <c r="DV62" s="78"/>
      <c r="DW62" s="78"/>
      <c r="DX62" s="78"/>
      <c r="DY62" s="78"/>
      <c r="DZ62" s="78"/>
      <c r="EA62" s="78"/>
      <c r="EB62" s="78"/>
      <c r="EC62" s="78"/>
      <c r="ED62" s="78"/>
    </row>
    <row r="63" spans="1:134" x14ac:dyDescent="0.3">
      <c r="A63" s="74">
        <v>28</v>
      </c>
      <c r="B63" s="80" t="s">
        <v>860</v>
      </c>
      <c r="C63" s="77" t="s">
        <v>834</v>
      </c>
      <c r="D63" s="77" t="s">
        <v>835</v>
      </c>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c r="AG63" s="78"/>
      <c r="AH63" s="78"/>
      <c r="AI63" s="78"/>
      <c r="AJ63" s="78"/>
      <c r="AK63" s="78"/>
      <c r="AL63" s="78"/>
      <c r="AM63" s="78"/>
      <c r="AN63" s="78"/>
      <c r="AO63" s="78"/>
      <c r="AP63" s="78"/>
      <c r="AQ63" s="78"/>
      <c r="AR63" s="78"/>
      <c r="AS63" s="78"/>
      <c r="AT63" s="78"/>
      <c r="AU63" s="78"/>
      <c r="AV63" s="78"/>
      <c r="AW63" s="78"/>
      <c r="AX63" s="78"/>
      <c r="AY63" s="78"/>
      <c r="AZ63" s="78"/>
      <c r="BA63" s="78"/>
      <c r="BB63" s="78"/>
      <c r="BC63" s="78"/>
      <c r="BD63" s="78"/>
      <c r="BE63" s="78"/>
      <c r="BF63" s="78"/>
      <c r="BG63" s="78"/>
      <c r="BH63" s="78"/>
      <c r="BI63" s="78"/>
      <c r="BJ63" s="73"/>
      <c r="BK63" s="61"/>
      <c r="BL63" s="73"/>
      <c r="BM63" s="78"/>
      <c r="BN63" s="78"/>
      <c r="BO63" s="78"/>
      <c r="BP63" s="78"/>
      <c r="BQ63" s="78"/>
      <c r="BR63" s="78"/>
      <c r="BS63" s="78"/>
      <c r="BT63" s="78"/>
      <c r="BU63" s="78"/>
      <c r="BV63" s="78"/>
      <c r="BW63" s="78"/>
      <c r="BX63" s="78"/>
      <c r="BY63" s="78"/>
      <c r="BZ63" s="78"/>
      <c r="CA63" s="78"/>
      <c r="CB63" s="78"/>
      <c r="CC63" s="78"/>
      <c r="CD63" s="78"/>
      <c r="CE63" s="78"/>
      <c r="CF63" s="78"/>
      <c r="CG63" s="78"/>
      <c r="CH63" s="78"/>
      <c r="CI63" s="78"/>
      <c r="CJ63" s="78"/>
      <c r="CK63" s="78"/>
      <c r="CL63" s="78"/>
      <c r="CM63" s="78"/>
      <c r="CN63" s="78"/>
      <c r="CO63" s="78"/>
      <c r="CP63" s="78"/>
      <c r="CQ63" s="78"/>
      <c r="CR63" s="78"/>
      <c r="CS63" s="78"/>
      <c r="CT63" s="78"/>
      <c r="CU63" s="78"/>
      <c r="CV63" s="78"/>
      <c r="CW63" s="78"/>
      <c r="CX63" s="78"/>
      <c r="CY63" s="78"/>
      <c r="CZ63" s="78"/>
      <c r="DA63" s="78"/>
      <c r="DB63" s="78"/>
      <c r="DC63" s="78"/>
      <c r="DD63" s="78"/>
      <c r="DE63" s="78"/>
      <c r="DF63" s="78"/>
      <c r="DG63" s="78"/>
      <c r="DH63" s="78"/>
      <c r="DI63" s="78"/>
      <c r="DJ63" s="78"/>
      <c r="DK63" s="78"/>
      <c r="DL63" s="78"/>
      <c r="DM63" s="78"/>
      <c r="DN63" s="78"/>
      <c r="DO63" s="78"/>
      <c r="DP63" s="61"/>
      <c r="DQ63" s="78"/>
      <c r="DR63" s="78"/>
      <c r="DS63" s="78"/>
      <c r="DT63" s="78"/>
      <c r="DU63" s="78"/>
      <c r="DV63" s="78"/>
      <c r="DW63" s="78"/>
      <c r="DX63" s="78"/>
      <c r="DY63" s="78"/>
      <c r="DZ63" s="78"/>
      <c r="EA63" s="78"/>
      <c r="EB63" s="78"/>
      <c r="EC63" s="78"/>
      <c r="ED63" s="78"/>
    </row>
    <row r="64" spans="1:134" x14ac:dyDescent="0.3">
      <c r="A64" s="74">
        <v>29</v>
      </c>
      <c r="B64" s="80" t="s">
        <v>861</v>
      </c>
      <c r="C64" s="77" t="s">
        <v>834</v>
      </c>
      <c r="D64" s="77" t="s">
        <v>835</v>
      </c>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c r="AG64" s="78"/>
      <c r="AH64" s="78"/>
      <c r="AI64" s="78"/>
      <c r="AJ64" s="78"/>
      <c r="AK64" s="78"/>
      <c r="AL64" s="78"/>
      <c r="AM64" s="78"/>
      <c r="AN64" s="78"/>
      <c r="AO64" s="78"/>
      <c r="AP64" s="78"/>
      <c r="AQ64" s="78"/>
      <c r="AR64" s="78"/>
      <c r="AS64" s="78"/>
      <c r="AT64" s="78"/>
      <c r="AU64" s="78"/>
      <c r="AV64" s="78"/>
      <c r="AW64" s="78"/>
      <c r="AX64" s="78"/>
      <c r="AY64" s="78"/>
      <c r="AZ64" s="78"/>
      <c r="BA64" s="78"/>
      <c r="BB64" s="78"/>
      <c r="BC64" s="78"/>
      <c r="BD64" s="78"/>
      <c r="BE64" s="78"/>
      <c r="BF64" s="78"/>
      <c r="BG64" s="78"/>
      <c r="BH64" s="78"/>
      <c r="BI64" s="78"/>
      <c r="BJ64" s="73"/>
      <c r="BK64" s="61"/>
      <c r="BL64" s="73"/>
      <c r="BM64" s="78"/>
      <c r="BN64" s="78"/>
      <c r="BO64" s="78"/>
      <c r="BP64" s="78"/>
      <c r="BQ64" s="78"/>
      <c r="BR64" s="78"/>
      <c r="BS64" s="78"/>
      <c r="BT64" s="78"/>
      <c r="BU64" s="78"/>
      <c r="BV64" s="78"/>
      <c r="BW64" s="78"/>
      <c r="BX64" s="78"/>
      <c r="BY64" s="78"/>
      <c r="BZ64" s="78"/>
      <c r="CA64" s="78"/>
      <c r="CB64" s="78"/>
      <c r="CC64" s="78"/>
      <c r="CD64" s="78"/>
      <c r="CE64" s="78"/>
      <c r="CF64" s="78"/>
      <c r="CG64" s="78"/>
      <c r="CH64" s="78"/>
      <c r="CI64" s="78"/>
      <c r="CJ64" s="78"/>
      <c r="CK64" s="78"/>
      <c r="CL64" s="78"/>
      <c r="CM64" s="78"/>
      <c r="CN64" s="78"/>
      <c r="CO64" s="78"/>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61"/>
      <c r="DQ64" s="78"/>
      <c r="DR64" s="78"/>
      <c r="DS64" s="78"/>
      <c r="DT64" s="78"/>
      <c r="DU64" s="78"/>
      <c r="DV64" s="78"/>
      <c r="DW64" s="78"/>
      <c r="DX64" s="78"/>
      <c r="DY64" s="78"/>
      <c r="DZ64" s="78"/>
      <c r="EA64" s="78"/>
      <c r="EB64" s="78"/>
      <c r="EC64" s="78"/>
      <c r="ED64" s="78"/>
    </row>
    <row r="65" spans="1:134" x14ac:dyDescent="0.3">
      <c r="A65" s="74">
        <v>30</v>
      </c>
      <c r="B65" s="80" t="s">
        <v>862</v>
      </c>
      <c r="C65" s="77" t="s">
        <v>834</v>
      </c>
      <c r="D65" s="77" t="s">
        <v>841</v>
      </c>
      <c r="E65" s="78"/>
      <c r="F65" s="78"/>
      <c r="G65" s="78"/>
      <c r="H65" s="78"/>
      <c r="I65" s="78"/>
      <c r="J65" s="78"/>
      <c r="K65" s="78"/>
      <c r="L65" s="78"/>
      <c r="M65" s="78"/>
      <c r="N65" s="78"/>
      <c r="O65" s="78"/>
      <c r="P65" s="78"/>
      <c r="Q65" s="78"/>
      <c r="R65" s="78"/>
      <c r="S65" s="78"/>
      <c r="T65" s="78"/>
      <c r="U65" s="78"/>
      <c r="V65" s="78"/>
      <c r="W65" s="78"/>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78"/>
      <c r="AW65" s="78"/>
      <c r="AX65" s="78"/>
      <c r="AY65" s="78"/>
      <c r="AZ65" s="78"/>
      <c r="BA65" s="78"/>
      <c r="BB65" s="78"/>
      <c r="BC65" s="78"/>
      <c r="BD65" s="78"/>
      <c r="BE65" s="78"/>
      <c r="BF65" s="78"/>
      <c r="BG65" s="78"/>
      <c r="BH65" s="78"/>
      <c r="BI65" s="78"/>
      <c r="BJ65" s="73"/>
      <c r="BK65" s="61"/>
      <c r="BL65" s="73"/>
      <c r="BM65" s="78"/>
      <c r="BN65" s="78"/>
      <c r="BO65" s="78"/>
      <c r="BP65" s="78"/>
      <c r="BQ65" s="78"/>
      <c r="BR65" s="78"/>
      <c r="BS65" s="78"/>
      <c r="BT65" s="78"/>
      <c r="BU65" s="78"/>
      <c r="BV65" s="78"/>
      <c r="BW65" s="78"/>
      <c r="BX65" s="78"/>
      <c r="BY65" s="78"/>
      <c r="BZ65" s="78"/>
      <c r="CA65" s="78"/>
      <c r="CB65" s="78"/>
      <c r="CC65" s="78"/>
      <c r="CD65" s="78"/>
      <c r="CE65" s="78"/>
      <c r="CF65" s="78"/>
      <c r="CG65" s="78"/>
      <c r="CH65" s="78"/>
      <c r="CI65" s="78"/>
      <c r="CJ65" s="78"/>
      <c r="CK65" s="78"/>
      <c r="CL65" s="78"/>
      <c r="CM65" s="78"/>
      <c r="CN65" s="78"/>
      <c r="CO65" s="78"/>
      <c r="CP65" s="78"/>
      <c r="CQ65" s="78"/>
      <c r="CR65" s="78"/>
      <c r="CS65" s="78"/>
      <c r="CT65" s="78"/>
      <c r="CU65" s="78"/>
      <c r="CV65" s="78"/>
      <c r="CW65" s="78"/>
      <c r="CX65" s="78"/>
      <c r="CY65" s="78"/>
      <c r="CZ65" s="78"/>
      <c r="DA65" s="78"/>
      <c r="DB65" s="78"/>
      <c r="DC65" s="78"/>
      <c r="DD65" s="78"/>
      <c r="DE65" s="78"/>
      <c r="DF65" s="78"/>
      <c r="DG65" s="78"/>
      <c r="DH65" s="78"/>
      <c r="DI65" s="78"/>
      <c r="DJ65" s="78"/>
      <c r="DK65" s="78"/>
      <c r="DL65" s="78"/>
      <c r="DM65" s="78"/>
      <c r="DN65" s="78"/>
      <c r="DO65" s="78"/>
      <c r="DP65" s="61"/>
      <c r="DQ65" s="78"/>
      <c r="DR65" s="78"/>
      <c r="DS65" s="78"/>
      <c r="DT65" s="78"/>
      <c r="DU65" s="78"/>
      <c r="DV65" s="78"/>
      <c r="DW65" s="78"/>
      <c r="DX65" s="78"/>
      <c r="DY65" s="78"/>
      <c r="DZ65" s="78"/>
      <c r="EA65" s="78"/>
      <c r="EB65" s="78"/>
      <c r="EC65" s="78"/>
      <c r="ED65" s="78"/>
    </row>
    <row r="66" spans="1:134" x14ac:dyDescent="0.3">
      <c r="A66" s="70"/>
      <c r="B66" s="80"/>
      <c r="C66" s="77"/>
      <c r="D66" s="77"/>
      <c r="E66" s="78"/>
      <c r="F66" s="78"/>
      <c r="G66" s="78"/>
      <c r="H66" s="78"/>
      <c r="I66" s="78"/>
      <c r="J66" s="78"/>
      <c r="K66" s="78"/>
      <c r="L66" s="78"/>
      <c r="M66" s="78"/>
      <c r="N66" s="78"/>
      <c r="O66" s="78"/>
      <c r="P66" s="78"/>
      <c r="Q66" s="78"/>
      <c r="R66" s="78"/>
      <c r="S66" s="78"/>
      <c r="T66" s="78"/>
      <c r="U66" s="78"/>
      <c r="V66" s="78"/>
      <c r="W66" s="78"/>
      <c r="X66" s="78"/>
      <c r="Y66" s="78"/>
      <c r="Z66" s="78"/>
      <c r="AA66" s="78"/>
      <c r="AB66" s="78"/>
      <c r="AC66" s="78"/>
      <c r="AD66" s="78"/>
      <c r="AE66" s="78"/>
      <c r="AF66" s="78"/>
      <c r="AG66" s="78"/>
      <c r="AH66" s="78"/>
      <c r="AI66" s="78"/>
      <c r="AJ66" s="78"/>
      <c r="AK66" s="78"/>
      <c r="AL66" s="78"/>
      <c r="AM66" s="78"/>
      <c r="AN66" s="78"/>
      <c r="AO66" s="78"/>
      <c r="AP66" s="78"/>
      <c r="AQ66" s="78"/>
      <c r="AR66" s="78"/>
      <c r="AS66" s="78"/>
      <c r="AT66" s="78"/>
      <c r="AU66" s="78"/>
      <c r="AV66" s="78"/>
      <c r="AW66" s="78"/>
      <c r="AX66" s="78"/>
      <c r="AY66" s="78"/>
      <c r="AZ66" s="78"/>
      <c r="BA66" s="78"/>
      <c r="BB66" s="78"/>
      <c r="BC66" s="78"/>
      <c r="BD66" s="78"/>
      <c r="BE66" s="78"/>
      <c r="BF66" s="78"/>
      <c r="BG66" s="78"/>
      <c r="BH66" s="78"/>
      <c r="BI66" s="78"/>
      <c r="BJ66" s="73"/>
      <c r="BK66" s="61"/>
      <c r="BL66" s="73"/>
      <c r="BM66" s="78"/>
      <c r="BN66" s="78"/>
      <c r="BO66" s="78"/>
      <c r="BP66" s="78"/>
      <c r="BQ66" s="78"/>
      <c r="BR66" s="78"/>
      <c r="BS66" s="78"/>
      <c r="BT66" s="78"/>
      <c r="BU66" s="78"/>
      <c r="BV66" s="78"/>
      <c r="BW66" s="78"/>
      <c r="BX66" s="78"/>
      <c r="BY66" s="78"/>
      <c r="BZ66" s="78"/>
      <c r="CA66" s="78"/>
      <c r="CB66" s="78"/>
      <c r="CC66" s="78"/>
      <c r="CD66" s="78"/>
      <c r="CE66" s="78"/>
      <c r="CF66" s="78"/>
      <c r="CG66" s="78"/>
      <c r="CH66" s="78"/>
      <c r="CI66" s="78"/>
      <c r="CJ66" s="78"/>
      <c r="CK66" s="78"/>
      <c r="CL66" s="78"/>
      <c r="CM66" s="78"/>
      <c r="CN66" s="78"/>
      <c r="CO66" s="78"/>
      <c r="CP66" s="78"/>
      <c r="CQ66" s="78"/>
      <c r="CR66" s="78"/>
      <c r="CS66" s="78"/>
      <c r="CT66" s="78"/>
      <c r="CU66" s="78"/>
      <c r="CV66" s="78"/>
      <c r="CW66" s="78"/>
      <c r="CX66" s="78"/>
      <c r="CY66" s="78"/>
      <c r="CZ66" s="78"/>
      <c r="DA66" s="78"/>
      <c r="DB66" s="78"/>
      <c r="DC66" s="78"/>
      <c r="DD66" s="78"/>
      <c r="DE66" s="78"/>
      <c r="DF66" s="78"/>
      <c r="DG66" s="78"/>
      <c r="DH66" s="78"/>
      <c r="DI66" s="78"/>
      <c r="DJ66" s="78"/>
      <c r="DK66" s="78"/>
      <c r="DL66" s="78"/>
      <c r="DM66" s="78"/>
      <c r="DN66" s="78"/>
      <c r="DO66" s="78"/>
      <c r="DP66" s="61"/>
      <c r="DQ66" s="78"/>
      <c r="DR66" s="78"/>
      <c r="DS66" s="78"/>
      <c r="DT66" s="78"/>
      <c r="DU66" s="78"/>
      <c r="DV66" s="78"/>
      <c r="DW66" s="78"/>
      <c r="DX66" s="78"/>
      <c r="DY66" s="78"/>
      <c r="DZ66" s="78"/>
      <c r="EA66" s="78"/>
      <c r="EB66" s="78"/>
      <c r="EC66" s="78"/>
      <c r="ED66" s="78"/>
    </row>
    <row r="67" spans="1:134" x14ac:dyDescent="0.3">
      <c r="A67" s="70"/>
      <c r="B67" s="79" t="s">
        <v>877</v>
      </c>
      <c r="C67" s="77"/>
      <c r="D67" s="77"/>
      <c r="E67" s="78"/>
      <c r="F67" s="78"/>
      <c r="G67" s="78"/>
      <c r="H67" s="78"/>
      <c r="I67" s="78"/>
      <c r="J67" s="78"/>
      <c r="K67" s="78"/>
      <c r="L67" s="78"/>
      <c r="M67" s="78"/>
      <c r="N67" s="78"/>
      <c r="O67" s="78"/>
      <c r="P67" s="78"/>
      <c r="Q67" s="78"/>
      <c r="R67" s="78"/>
      <c r="S67" s="78"/>
      <c r="T67" s="78"/>
      <c r="U67" s="78"/>
      <c r="V67" s="78"/>
      <c r="W67" s="78"/>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78"/>
      <c r="AW67" s="78"/>
      <c r="AX67" s="78"/>
      <c r="AY67" s="78"/>
      <c r="AZ67" s="78"/>
      <c r="BA67" s="78"/>
      <c r="BB67" s="78"/>
      <c r="BC67" s="78"/>
      <c r="BD67" s="78"/>
      <c r="BE67" s="78"/>
      <c r="BF67" s="78"/>
      <c r="BG67" s="78"/>
      <c r="BH67" s="78"/>
      <c r="BI67" s="78"/>
      <c r="BJ67" s="73"/>
      <c r="BK67" s="61"/>
      <c r="BL67" s="73"/>
      <c r="BM67" s="78"/>
      <c r="BN67" s="78"/>
      <c r="BO67" s="78"/>
      <c r="BP67" s="78"/>
      <c r="BQ67" s="78"/>
      <c r="BR67" s="78"/>
      <c r="BS67" s="78"/>
      <c r="BT67" s="78"/>
      <c r="BU67" s="78"/>
      <c r="BV67" s="78"/>
      <c r="BW67" s="78"/>
      <c r="BX67" s="78"/>
      <c r="BY67" s="78"/>
      <c r="BZ67" s="78"/>
      <c r="CA67" s="78"/>
      <c r="CB67" s="78"/>
      <c r="CC67" s="78"/>
      <c r="CD67" s="78"/>
      <c r="CE67" s="78"/>
      <c r="CF67" s="78"/>
      <c r="CG67" s="78"/>
      <c r="CH67" s="78"/>
      <c r="CI67" s="78"/>
      <c r="CJ67" s="78"/>
      <c r="CK67" s="78"/>
      <c r="CL67" s="78"/>
      <c r="CM67" s="78"/>
      <c r="CN67" s="78"/>
      <c r="CO67" s="78"/>
      <c r="CP67" s="78"/>
      <c r="CQ67" s="78"/>
      <c r="CR67" s="78"/>
      <c r="CS67" s="78"/>
      <c r="CT67" s="78"/>
      <c r="CU67" s="78"/>
      <c r="CV67" s="78"/>
      <c r="CW67" s="78"/>
      <c r="CX67" s="78"/>
      <c r="CY67" s="78"/>
      <c r="CZ67" s="78"/>
      <c r="DA67" s="78"/>
      <c r="DB67" s="78"/>
      <c r="DC67" s="78"/>
      <c r="DD67" s="78"/>
      <c r="DE67" s="78"/>
      <c r="DF67" s="78"/>
      <c r="DG67" s="78"/>
      <c r="DH67" s="78"/>
      <c r="DI67" s="78"/>
      <c r="DJ67" s="78"/>
      <c r="DK67" s="78"/>
      <c r="DL67" s="78"/>
      <c r="DM67" s="78"/>
      <c r="DN67" s="78"/>
      <c r="DO67" s="78"/>
      <c r="DP67" s="61"/>
      <c r="DQ67" s="78"/>
      <c r="DR67" s="78"/>
      <c r="DS67" s="78"/>
      <c r="DT67" s="78"/>
      <c r="DU67" s="78"/>
      <c r="DV67" s="78"/>
      <c r="DW67" s="78"/>
      <c r="DX67" s="78"/>
      <c r="DY67" s="78"/>
      <c r="DZ67" s="78"/>
      <c r="EA67" s="78"/>
      <c r="EB67" s="78"/>
      <c r="EC67" s="78"/>
      <c r="ED67" s="78"/>
    </row>
    <row r="68" spans="1:134" ht="66" x14ac:dyDescent="0.3">
      <c r="A68" s="81" t="s">
        <v>16</v>
      </c>
      <c r="B68" s="82" t="s">
        <v>878</v>
      </c>
      <c r="C68" s="83" t="s">
        <v>843</v>
      </c>
      <c r="D68" s="83" t="s">
        <v>879</v>
      </c>
      <c r="E68" s="84" t="s">
        <v>881</v>
      </c>
      <c r="F68" s="84" t="s">
        <v>880</v>
      </c>
      <c r="G68" s="84" t="s">
        <v>885</v>
      </c>
      <c r="H68" s="85" t="s">
        <v>880</v>
      </c>
      <c r="I68" s="85" t="s">
        <v>880</v>
      </c>
      <c r="J68" s="85" t="s">
        <v>885</v>
      </c>
      <c r="K68" s="85" t="s">
        <v>887</v>
      </c>
      <c r="L68" s="84" t="s">
        <v>880</v>
      </c>
      <c r="M68" s="84" t="s">
        <v>881</v>
      </c>
      <c r="N68" s="84" t="s">
        <v>882</v>
      </c>
      <c r="O68" s="84" t="s">
        <v>880</v>
      </c>
      <c r="P68" s="84" t="s">
        <v>881</v>
      </c>
      <c r="Q68" s="84" t="s">
        <v>881</v>
      </c>
      <c r="R68" s="84" t="s">
        <v>881</v>
      </c>
      <c r="S68" s="85" t="s">
        <v>880</v>
      </c>
      <c r="T68" s="84" t="s">
        <v>881</v>
      </c>
      <c r="U68" s="84" t="s">
        <v>881</v>
      </c>
      <c r="V68" s="84" t="s">
        <v>880</v>
      </c>
      <c r="W68" s="84" t="s">
        <v>881</v>
      </c>
      <c r="X68" s="84" t="s">
        <v>880</v>
      </c>
      <c r="Y68" s="84" t="s">
        <v>881</v>
      </c>
      <c r="Z68" s="84" t="s">
        <v>886</v>
      </c>
      <c r="AA68" s="84" t="s">
        <v>880</v>
      </c>
      <c r="AB68" s="84" t="s">
        <v>881</v>
      </c>
      <c r="AC68" s="85" t="s">
        <v>880</v>
      </c>
      <c r="AD68" s="88" t="s">
        <v>881</v>
      </c>
      <c r="AE68" s="84" t="s">
        <v>883</v>
      </c>
      <c r="AF68" s="84" t="s">
        <v>880</v>
      </c>
      <c r="AG68" s="84" t="s">
        <v>881</v>
      </c>
      <c r="AH68" s="84" t="s">
        <v>882</v>
      </c>
      <c r="AI68" s="84" t="s">
        <v>886</v>
      </c>
      <c r="AJ68" s="84" t="s">
        <v>880</v>
      </c>
      <c r="AK68" s="84" t="s">
        <v>881</v>
      </c>
      <c r="AL68" s="84" t="s">
        <v>881</v>
      </c>
      <c r="AM68" s="84" t="s">
        <v>881</v>
      </c>
      <c r="AN68" s="84" t="s">
        <v>880</v>
      </c>
      <c r="AO68" s="84" t="s">
        <v>881</v>
      </c>
      <c r="AP68" s="85" t="s">
        <v>880</v>
      </c>
      <c r="AQ68" s="84" t="s">
        <v>881</v>
      </c>
      <c r="AR68" s="85" t="s">
        <v>881</v>
      </c>
      <c r="AS68" s="84" t="s">
        <v>881</v>
      </c>
      <c r="AT68" s="84" t="s">
        <v>886</v>
      </c>
      <c r="AU68" s="84" t="s">
        <v>880</v>
      </c>
      <c r="AV68" s="84" t="s">
        <v>880</v>
      </c>
      <c r="AW68" s="84" t="s">
        <v>882</v>
      </c>
      <c r="AX68" s="84" t="s">
        <v>881</v>
      </c>
      <c r="AY68" s="84" t="s">
        <v>881</v>
      </c>
      <c r="AZ68" s="84" t="s">
        <v>886</v>
      </c>
      <c r="BA68" s="84" t="s">
        <v>881</v>
      </c>
      <c r="BB68" s="84" t="s">
        <v>882</v>
      </c>
      <c r="BC68" s="84" t="s">
        <v>880</v>
      </c>
      <c r="BD68" s="84"/>
      <c r="BE68" s="84" t="s">
        <v>880</v>
      </c>
      <c r="BF68" s="84" t="s">
        <v>880</v>
      </c>
      <c r="BG68" s="84" t="s">
        <v>881</v>
      </c>
      <c r="BH68" s="85" t="s">
        <v>880</v>
      </c>
      <c r="BI68" s="84" t="s">
        <v>880</v>
      </c>
      <c r="BJ68" s="86" t="s">
        <v>880</v>
      </c>
      <c r="BK68" s="87" t="s">
        <v>881</v>
      </c>
      <c r="BL68" s="86" t="s">
        <v>881</v>
      </c>
      <c r="BM68" s="84" t="s">
        <v>883</v>
      </c>
      <c r="BN68" s="84" t="s">
        <v>881</v>
      </c>
      <c r="BO68" s="85" t="s">
        <v>880</v>
      </c>
      <c r="BP68" s="84" t="s">
        <v>881</v>
      </c>
      <c r="BQ68" s="85" t="s">
        <v>880</v>
      </c>
      <c r="BR68" s="84" t="s">
        <v>881</v>
      </c>
      <c r="BS68" s="84" t="s">
        <v>882</v>
      </c>
      <c r="BT68" s="84" t="s">
        <v>882</v>
      </c>
      <c r="BU68" s="84" t="s">
        <v>881</v>
      </c>
      <c r="BV68" s="84" t="s">
        <v>880</v>
      </c>
      <c r="BW68" s="84" t="s">
        <v>881</v>
      </c>
      <c r="BX68" s="84" t="s">
        <v>886</v>
      </c>
      <c r="BY68" s="84" t="s">
        <v>880</v>
      </c>
      <c r="BZ68" s="84" t="s">
        <v>880</v>
      </c>
      <c r="CA68" s="84" t="s">
        <v>881</v>
      </c>
      <c r="CB68" s="84" t="s">
        <v>881</v>
      </c>
      <c r="CC68" s="85" t="s">
        <v>883</v>
      </c>
      <c r="CD68" s="84" t="s">
        <v>880</v>
      </c>
      <c r="CE68" s="84" t="s">
        <v>882</v>
      </c>
      <c r="CF68" s="84" t="s">
        <v>881</v>
      </c>
      <c r="CG68" s="84" t="s">
        <v>881</v>
      </c>
      <c r="CH68" s="84" t="s">
        <v>881</v>
      </c>
      <c r="CI68" s="84" t="s">
        <v>881</v>
      </c>
      <c r="CJ68" s="84" t="s">
        <v>880</v>
      </c>
      <c r="CK68" s="84" t="s">
        <v>883</v>
      </c>
      <c r="CL68" s="84" t="s">
        <v>881</v>
      </c>
      <c r="CM68" s="84"/>
      <c r="CN68" s="84" t="s">
        <v>881</v>
      </c>
      <c r="CO68" s="84" t="s">
        <v>883</v>
      </c>
      <c r="CP68" s="84" t="s">
        <v>881</v>
      </c>
      <c r="CQ68" s="84" t="s">
        <v>885</v>
      </c>
      <c r="CR68" s="84" t="s">
        <v>880</v>
      </c>
      <c r="CS68" s="84" t="s">
        <v>885</v>
      </c>
      <c r="CT68" s="84" t="s">
        <v>881</v>
      </c>
      <c r="CU68" s="84" t="s">
        <v>880</v>
      </c>
      <c r="CV68" s="84" t="s">
        <v>885</v>
      </c>
      <c r="CW68" s="85" t="s">
        <v>883</v>
      </c>
      <c r="CX68" s="84" t="s">
        <v>881</v>
      </c>
      <c r="CY68" s="84" t="s">
        <v>881</v>
      </c>
      <c r="CZ68" s="84" t="s">
        <v>881</v>
      </c>
      <c r="DA68" s="84" t="s">
        <v>881</v>
      </c>
      <c r="DB68" s="84" t="s">
        <v>881</v>
      </c>
      <c r="DC68" s="84" t="s">
        <v>881</v>
      </c>
      <c r="DD68" s="84" t="s">
        <v>881</v>
      </c>
      <c r="DE68" s="84" t="s">
        <v>881</v>
      </c>
      <c r="DF68" s="85" t="s">
        <v>881</v>
      </c>
      <c r="DG68" s="84" t="s">
        <v>880</v>
      </c>
      <c r="DH68" s="84" t="s">
        <v>881</v>
      </c>
      <c r="DI68" s="84" t="s">
        <v>881</v>
      </c>
      <c r="DJ68" s="85" t="s">
        <v>881</v>
      </c>
      <c r="DK68" s="84" t="s">
        <v>881</v>
      </c>
      <c r="DL68" s="84" t="s">
        <v>881</v>
      </c>
      <c r="DM68" s="84" t="s">
        <v>880</v>
      </c>
      <c r="DN68" s="84" t="s">
        <v>880</v>
      </c>
      <c r="DO68" s="84" t="s">
        <v>881</v>
      </c>
      <c r="DP68" s="87" t="s">
        <v>881</v>
      </c>
      <c r="DQ68" s="84" t="s">
        <v>880</v>
      </c>
      <c r="DR68" s="84" t="s">
        <v>881</v>
      </c>
      <c r="DS68" s="84" t="s">
        <v>881</v>
      </c>
      <c r="DT68" s="84" t="s">
        <v>880</v>
      </c>
      <c r="DU68" s="85" t="s">
        <v>880</v>
      </c>
      <c r="DV68" s="84" t="s">
        <v>881</v>
      </c>
      <c r="DW68" s="85" t="s">
        <v>880</v>
      </c>
      <c r="DX68" s="84" t="s">
        <v>881</v>
      </c>
      <c r="DY68" s="84" t="s">
        <v>880</v>
      </c>
      <c r="DZ68" s="84" t="s">
        <v>881</v>
      </c>
      <c r="EA68" s="84" t="s">
        <v>880</v>
      </c>
      <c r="EB68" s="84" t="s">
        <v>881</v>
      </c>
      <c r="EC68" s="84" t="s">
        <v>880</v>
      </c>
      <c r="ED68" s="84" t="s">
        <v>881</v>
      </c>
    </row>
    <row r="69" spans="1:134" ht="52.8" x14ac:dyDescent="0.3">
      <c r="A69" s="81" t="s">
        <v>17</v>
      </c>
      <c r="B69" s="82" t="s">
        <v>888</v>
      </c>
      <c r="C69" s="83" t="s">
        <v>843</v>
      </c>
      <c r="D69" s="83" t="s">
        <v>879</v>
      </c>
      <c r="E69" s="84" t="s">
        <v>881</v>
      </c>
      <c r="F69" s="84" t="s">
        <v>880</v>
      </c>
      <c r="G69" s="84" t="s">
        <v>880</v>
      </c>
      <c r="H69" s="85" t="s">
        <v>882</v>
      </c>
      <c r="I69" s="84" t="s">
        <v>884</v>
      </c>
      <c r="J69" s="85" t="s">
        <v>885</v>
      </c>
      <c r="K69" s="84" t="s">
        <v>887</v>
      </c>
      <c r="L69" s="84" t="s">
        <v>880</v>
      </c>
      <c r="M69" s="85" t="s">
        <v>881</v>
      </c>
      <c r="N69" s="84" t="s">
        <v>880</v>
      </c>
      <c r="O69" s="85" t="s">
        <v>880</v>
      </c>
      <c r="P69" s="84" t="s">
        <v>881</v>
      </c>
      <c r="Q69" s="84" t="s">
        <v>881</v>
      </c>
      <c r="R69" s="84" t="s">
        <v>881</v>
      </c>
      <c r="S69" s="85" t="s">
        <v>880</v>
      </c>
      <c r="T69" s="84" t="s">
        <v>881</v>
      </c>
      <c r="U69" s="84" t="s">
        <v>881</v>
      </c>
      <c r="V69" s="84" t="s">
        <v>880</v>
      </c>
      <c r="W69" s="84" t="s">
        <v>881</v>
      </c>
      <c r="X69" s="84" t="s">
        <v>880</v>
      </c>
      <c r="Y69" s="84" t="s">
        <v>881</v>
      </c>
      <c r="Z69" s="84" t="s">
        <v>886</v>
      </c>
      <c r="AA69" s="84" t="s">
        <v>880</v>
      </c>
      <c r="AB69" s="84" t="s">
        <v>881</v>
      </c>
      <c r="AC69" s="84" t="s">
        <v>886</v>
      </c>
      <c r="AD69" s="88" t="s">
        <v>881</v>
      </c>
      <c r="AE69" s="84" t="s">
        <v>883</v>
      </c>
      <c r="AF69" s="85" t="s">
        <v>887</v>
      </c>
      <c r="AG69" s="84" t="s">
        <v>881</v>
      </c>
      <c r="AH69" s="84" t="s">
        <v>883</v>
      </c>
      <c r="AI69" s="84" t="s">
        <v>886</v>
      </c>
      <c r="AJ69" s="84" t="s">
        <v>880</v>
      </c>
      <c r="AK69" s="84" t="s">
        <v>881</v>
      </c>
      <c r="AL69" s="84" t="s">
        <v>881</v>
      </c>
      <c r="AM69" s="84" t="s">
        <v>881</v>
      </c>
      <c r="AN69" s="84" t="s">
        <v>880</v>
      </c>
      <c r="AO69" s="85" t="s">
        <v>881</v>
      </c>
      <c r="AP69" s="85" t="s">
        <v>880</v>
      </c>
      <c r="AQ69" s="84" t="s">
        <v>880</v>
      </c>
      <c r="AR69" s="85" t="s">
        <v>881</v>
      </c>
      <c r="AS69" s="84" t="s">
        <v>881</v>
      </c>
      <c r="AT69" s="84" t="s">
        <v>886</v>
      </c>
      <c r="AU69" s="84" t="s">
        <v>880</v>
      </c>
      <c r="AV69" s="84" t="s">
        <v>880</v>
      </c>
      <c r="AW69" s="84" t="s">
        <v>882</v>
      </c>
      <c r="AX69" s="84" t="s">
        <v>881</v>
      </c>
      <c r="AY69" s="84" t="s">
        <v>881</v>
      </c>
      <c r="AZ69" s="84" t="s">
        <v>886</v>
      </c>
      <c r="BA69" s="84" t="s">
        <v>881</v>
      </c>
      <c r="BB69" s="84" t="s">
        <v>883</v>
      </c>
      <c r="BC69" s="84" t="s">
        <v>880</v>
      </c>
      <c r="BD69" s="84" t="s">
        <v>881</v>
      </c>
      <c r="BE69" s="84" t="s">
        <v>880</v>
      </c>
      <c r="BF69" s="84" t="s">
        <v>880</v>
      </c>
      <c r="BG69" s="84" t="s">
        <v>881</v>
      </c>
      <c r="BH69" s="85" t="s">
        <v>880</v>
      </c>
      <c r="BI69" s="84" t="s">
        <v>880</v>
      </c>
      <c r="BJ69" s="86" t="s">
        <v>880</v>
      </c>
      <c r="BK69" s="87" t="s">
        <v>881</v>
      </c>
      <c r="BL69" s="86" t="s">
        <v>881</v>
      </c>
      <c r="BM69" s="84" t="s">
        <v>883</v>
      </c>
      <c r="BN69" s="84" t="s">
        <v>881</v>
      </c>
      <c r="BO69" s="85" t="s">
        <v>880</v>
      </c>
      <c r="BP69" s="84" t="s">
        <v>881</v>
      </c>
      <c r="BQ69" s="85" t="s">
        <v>886</v>
      </c>
      <c r="BR69" s="84" t="s">
        <v>881</v>
      </c>
      <c r="BS69" s="84" t="s">
        <v>883</v>
      </c>
      <c r="BT69" s="84" t="s">
        <v>883</v>
      </c>
      <c r="BU69" s="84" t="s">
        <v>881</v>
      </c>
      <c r="BV69" s="84" t="s">
        <v>880</v>
      </c>
      <c r="BW69" s="84" t="s">
        <v>881</v>
      </c>
      <c r="BX69" s="84" t="s">
        <v>886</v>
      </c>
      <c r="BY69" s="84" t="s">
        <v>880</v>
      </c>
      <c r="BZ69" s="84" t="s">
        <v>880</v>
      </c>
      <c r="CA69" s="84" t="s">
        <v>881</v>
      </c>
      <c r="CB69" s="84" t="s">
        <v>881</v>
      </c>
      <c r="CC69" s="85" t="s">
        <v>883</v>
      </c>
      <c r="CD69" s="84" t="s">
        <v>880</v>
      </c>
      <c r="CE69" s="84" t="s">
        <v>882</v>
      </c>
      <c r="CF69" s="84" t="s">
        <v>881</v>
      </c>
      <c r="CG69" s="84" t="s">
        <v>881</v>
      </c>
      <c r="CH69" s="84" t="s">
        <v>880</v>
      </c>
      <c r="CI69" s="84" t="s">
        <v>881</v>
      </c>
      <c r="CJ69" s="84" t="s">
        <v>880</v>
      </c>
      <c r="CK69" s="84" t="s">
        <v>883</v>
      </c>
      <c r="CL69" s="84" t="s">
        <v>881</v>
      </c>
      <c r="CM69" s="84" t="s">
        <v>881</v>
      </c>
      <c r="CN69" s="84" t="s">
        <v>880</v>
      </c>
      <c r="CO69" s="84" t="s">
        <v>883</v>
      </c>
      <c r="CP69" s="84" t="s">
        <v>881</v>
      </c>
      <c r="CQ69" s="84" t="s">
        <v>885</v>
      </c>
      <c r="CR69" s="84" t="s">
        <v>880</v>
      </c>
      <c r="CS69" s="84" t="s">
        <v>880</v>
      </c>
      <c r="CT69" s="84" t="s">
        <v>881</v>
      </c>
      <c r="CU69" s="84" t="s">
        <v>880</v>
      </c>
      <c r="CV69" s="84" t="s">
        <v>885</v>
      </c>
      <c r="CW69" s="84" t="s">
        <v>883</v>
      </c>
      <c r="CX69" s="84" t="s">
        <v>881</v>
      </c>
      <c r="CY69" s="84" t="s">
        <v>881</v>
      </c>
      <c r="CZ69" s="84" t="s">
        <v>881</v>
      </c>
      <c r="DA69" s="84" t="s">
        <v>881</v>
      </c>
      <c r="DB69" s="84" t="s">
        <v>881</v>
      </c>
      <c r="DC69" s="84" t="s">
        <v>881</v>
      </c>
      <c r="DD69" s="84" t="s">
        <v>881</v>
      </c>
      <c r="DE69" s="84" t="s">
        <v>881</v>
      </c>
      <c r="DF69" s="85" t="s">
        <v>881</v>
      </c>
      <c r="DG69" s="84" t="s">
        <v>880</v>
      </c>
      <c r="DH69" s="84" t="s">
        <v>881</v>
      </c>
      <c r="DI69" s="84" t="s">
        <v>881</v>
      </c>
      <c r="DJ69" s="85" t="s">
        <v>881</v>
      </c>
      <c r="DK69" s="84" t="s">
        <v>881</v>
      </c>
      <c r="DL69" s="84" t="s">
        <v>881</v>
      </c>
      <c r="DM69" s="84" t="s">
        <v>880</v>
      </c>
      <c r="DN69" s="85" t="s">
        <v>880</v>
      </c>
      <c r="DO69" s="84" t="s">
        <v>881</v>
      </c>
      <c r="DP69" s="87" t="s">
        <v>881</v>
      </c>
      <c r="DQ69" s="84" t="s">
        <v>880</v>
      </c>
      <c r="DR69" s="84" t="s">
        <v>881</v>
      </c>
      <c r="DS69" s="84" t="s">
        <v>881</v>
      </c>
      <c r="DT69" s="84" t="s">
        <v>880</v>
      </c>
      <c r="DU69" s="85" t="s">
        <v>880</v>
      </c>
      <c r="DV69" s="84" t="s">
        <v>881</v>
      </c>
      <c r="DW69" s="84" t="s">
        <v>880</v>
      </c>
      <c r="DX69" s="84" t="s">
        <v>881</v>
      </c>
      <c r="DY69" s="84" t="s">
        <v>880</v>
      </c>
      <c r="DZ69" s="84" t="s">
        <v>881</v>
      </c>
      <c r="EA69" s="84" t="s">
        <v>880</v>
      </c>
      <c r="EB69" s="84" t="s">
        <v>887</v>
      </c>
      <c r="EC69" s="84" t="s">
        <v>880</v>
      </c>
      <c r="ED69" s="84" t="s">
        <v>881</v>
      </c>
    </row>
    <row r="70" spans="1:134" ht="52.8" x14ac:dyDescent="0.3">
      <c r="A70" s="81">
        <v>32</v>
      </c>
      <c r="B70" s="82" t="s">
        <v>889</v>
      </c>
      <c r="C70" s="83" t="s">
        <v>843</v>
      </c>
      <c r="D70" s="83" t="s">
        <v>879</v>
      </c>
      <c r="E70" s="85" t="s">
        <v>880</v>
      </c>
      <c r="F70" s="85" t="s">
        <v>885</v>
      </c>
      <c r="G70" s="84" t="s">
        <v>885</v>
      </c>
      <c r="H70" s="85" t="s">
        <v>880</v>
      </c>
      <c r="I70" s="84" t="s">
        <v>884</v>
      </c>
      <c r="J70" s="85" t="s">
        <v>885</v>
      </c>
      <c r="K70" s="85" t="s">
        <v>884</v>
      </c>
      <c r="L70" s="84" t="s">
        <v>880</v>
      </c>
      <c r="M70" s="85" t="s">
        <v>882</v>
      </c>
      <c r="N70" s="84" t="s">
        <v>882</v>
      </c>
      <c r="O70" s="84" t="s">
        <v>883</v>
      </c>
      <c r="P70" s="84" t="s">
        <v>881</v>
      </c>
      <c r="Q70" s="84" t="s">
        <v>880</v>
      </c>
      <c r="R70" s="84" t="s">
        <v>880</v>
      </c>
      <c r="S70" s="84" t="s">
        <v>885</v>
      </c>
      <c r="T70" s="85" t="s">
        <v>882</v>
      </c>
      <c r="U70" s="84" t="s">
        <v>884</v>
      </c>
      <c r="V70" s="84" t="s">
        <v>880</v>
      </c>
      <c r="W70" s="84" t="s">
        <v>880</v>
      </c>
      <c r="X70" s="84" t="s">
        <v>880</v>
      </c>
      <c r="Y70" s="84" t="s">
        <v>880</v>
      </c>
      <c r="Z70" s="84" t="s">
        <v>880</v>
      </c>
      <c r="AA70" s="84" t="s">
        <v>880</v>
      </c>
      <c r="AB70" s="84" t="s">
        <v>880</v>
      </c>
      <c r="AC70" s="84" t="s">
        <v>880</v>
      </c>
      <c r="AD70" s="84" t="s">
        <v>884</v>
      </c>
      <c r="AE70" s="84" t="s">
        <v>882</v>
      </c>
      <c r="AF70" s="84" t="s">
        <v>880</v>
      </c>
      <c r="AG70" s="84" t="s">
        <v>881</v>
      </c>
      <c r="AH70" s="84" t="s">
        <v>882</v>
      </c>
      <c r="AI70" s="84" t="s">
        <v>880</v>
      </c>
      <c r="AJ70" s="84" t="s">
        <v>880</v>
      </c>
      <c r="AK70" s="84" t="s">
        <v>880</v>
      </c>
      <c r="AL70" s="84" t="s">
        <v>880</v>
      </c>
      <c r="AM70" s="85" t="s">
        <v>883</v>
      </c>
      <c r="AN70" s="84" t="s">
        <v>880</v>
      </c>
      <c r="AO70" s="85" t="s">
        <v>880</v>
      </c>
      <c r="AP70" s="85" t="s">
        <v>880</v>
      </c>
      <c r="AQ70" s="84" t="s">
        <v>880</v>
      </c>
      <c r="AR70" s="84" t="s">
        <v>880</v>
      </c>
      <c r="AS70" s="85" t="s">
        <v>880</v>
      </c>
      <c r="AT70" s="84" t="s">
        <v>883</v>
      </c>
      <c r="AU70" s="84" t="s">
        <v>880</v>
      </c>
      <c r="AV70" s="84" t="s">
        <v>880</v>
      </c>
      <c r="AW70" s="84" t="s">
        <v>882</v>
      </c>
      <c r="AX70" s="84" t="s">
        <v>880</v>
      </c>
      <c r="AY70" s="84" t="s">
        <v>882</v>
      </c>
      <c r="AZ70" s="84" t="s">
        <v>880</v>
      </c>
      <c r="BA70" s="85" t="s">
        <v>880</v>
      </c>
      <c r="BB70" s="84" t="s">
        <v>882</v>
      </c>
      <c r="BC70" s="84" t="s">
        <v>880</v>
      </c>
      <c r="BD70" s="84" t="s">
        <v>880</v>
      </c>
      <c r="BE70" s="84" t="s">
        <v>880</v>
      </c>
      <c r="BF70" s="84" t="s">
        <v>880</v>
      </c>
      <c r="BG70" s="84" t="s">
        <v>881</v>
      </c>
      <c r="BH70" s="84" t="s">
        <v>880</v>
      </c>
      <c r="BI70" s="84" t="s">
        <v>884</v>
      </c>
      <c r="BJ70" s="86" t="s">
        <v>880</v>
      </c>
      <c r="BK70" s="87" t="s">
        <v>880</v>
      </c>
      <c r="BL70" s="86" t="s">
        <v>882</v>
      </c>
      <c r="BM70" s="84" t="s">
        <v>883</v>
      </c>
      <c r="BN70" s="85" t="s">
        <v>880</v>
      </c>
      <c r="BO70" s="85" t="s">
        <v>880</v>
      </c>
      <c r="BP70" s="84" t="s">
        <v>880</v>
      </c>
      <c r="BQ70" s="85" t="s">
        <v>880</v>
      </c>
      <c r="BR70" s="84" t="s">
        <v>883</v>
      </c>
      <c r="BS70" s="84" t="s">
        <v>880</v>
      </c>
      <c r="BT70" s="84" t="s">
        <v>884</v>
      </c>
      <c r="BU70" s="84" t="s">
        <v>884</v>
      </c>
      <c r="BV70" s="84" t="s">
        <v>882</v>
      </c>
      <c r="BW70" s="84" t="s">
        <v>883</v>
      </c>
      <c r="BX70" s="84" t="s">
        <v>886</v>
      </c>
      <c r="BY70" s="84" t="s">
        <v>880</v>
      </c>
      <c r="BZ70" s="84" t="s">
        <v>880</v>
      </c>
      <c r="CA70" s="84" t="s">
        <v>884</v>
      </c>
      <c r="CB70" s="85" t="s">
        <v>883</v>
      </c>
      <c r="CC70" s="84" t="s">
        <v>880</v>
      </c>
      <c r="CD70" s="84" t="s">
        <v>880</v>
      </c>
      <c r="CE70" s="84" t="s">
        <v>882</v>
      </c>
      <c r="CF70" s="84" t="s">
        <v>880</v>
      </c>
      <c r="CG70" s="84" t="s">
        <v>884</v>
      </c>
      <c r="CH70" s="84" t="s">
        <v>880</v>
      </c>
      <c r="CI70" s="84" t="s">
        <v>880</v>
      </c>
      <c r="CJ70" s="84" t="s">
        <v>880</v>
      </c>
      <c r="CK70" s="84" t="s">
        <v>884</v>
      </c>
      <c r="CL70" s="84" t="s">
        <v>884</v>
      </c>
      <c r="CM70" s="84" t="s">
        <v>881</v>
      </c>
      <c r="CN70" s="84" t="s">
        <v>880</v>
      </c>
      <c r="CO70" s="84" t="s">
        <v>885</v>
      </c>
      <c r="CP70" s="84" t="s">
        <v>881</v>
      </c>
      <c r="CQ70" s="84" t="s">
        <v>885</v>
      </c>
      <c r="CR70" s="84" t="s">
        <v>880</v>
      </c>
      <c r="CS70" s="84" t="s">
        <v>880</v>
      </c>
      <c r="CT70" s="84" t="s">
        <v>881</v>
      </c>
      <c r="CU70" s="84" t="s">
        <v>880</v>
      </c>
      <c r="CV70" s="84" t="s">
        <v>880</v>
      </c>
      <c r="CW70" s="84" t="s">
        <v>882</v>
      </c>
      <c r="CX70" s="84" t="s">
        <v>882</v>
      </c>
      <c r="CY70" s="84" t="s">
        <v>884</v>
      </c>
      <c r="CZ70" s="84" t="s">
        <v>880</v>
      </c>
      <c r="DA70" s="84" t="s">
        <v>880</v>
      </c>
      <c r="DB70" s="84" t="s">
        <v>880</v>
      </c>
      <c r="DC70" s="84" t="s">
        <v>880</v>
      </c>
      <c r="DD70" s="84" t="s">
        <v>880</v>
      </c>
      <c r="DE70" s="84" t="s">
        <v>880</v>
      </c>
      <c r="DF70" s="84" t="s">
        <v>880</v>
      </c>
      <c r="DG70" s="84" t="s">
        <v>884</v>
      </c>
      <c r="DH70" s="85" t="s">
        <v>884</v>
      </c>
      <c r="DI70" s="84" t="s">
        <v>881</v>
      </c>
      <c r="DJ70" s="84" t="s">
        <v>880</v>
      </c>
      <c r="DK70" s="84" t="s">
        <v>880</v>
      </c>
      <c r="DL70" s="84" t="s">
        <v>881</v>
      </c>
      <c r="DM70" s="84" t="s">
        <v>884</v>
      </c>
      <c r="DN70" s="84" t="s">
        <v>882</v>
      </c>
      <c r="DO70" s="84" t="s">
        <v>880</v>
      </c>
      <c r="DP70" s="87" t="s">
        <v>884</v>
      </c>
      <c r="DQ70" s="84" t="s">
        <v>880</v>
      </c>
      <c r="DR70" s="84" t="s">
        <v>884</v>
      </c>
      <c r="DS70" s="84" t="s">
        <v>880</v>
      </c>
      <c r="DT70" s="84" t="s">
        <v>880</v>
      </c>
      <c r="DU70" s="85" t="s">
        <v>885</v>
      </c>
      <c r="DV70" s="85" t="s">
        <v>883</v>
      </c>
      <c r="DW70" s="85" t="s">
        <v>880</v>
      </c>
      <c r="DX70" s="85" t="s">
        <v>880</v>
      </c>
      <c r="DY70" s="84" t="s">
        <v>884</v>
      </c>
      <c r="DZ70" s="85" t="s">
        <v>883</v>
      </c>
      <c r="EA70" s="84" t="s">
        <v>880</v>
      </c>
      <c r="EB70" s="84" t="s">
        <v>880</v>
      </c>
      <c r="EC70" s="84" t="s">
        <v>880</v>
      </c>
      <c r="ED70" s="84" t="s">
        <v>880</v>
      </c>
    </row>
    <row r="71" spans="1:134" x14ac:dyDescent="0.3">
      <c r="A71" s="81">
        <v>33</v>
      </c>
      <c r="B71" s="82" t="s">
        <v>890</v>
      </c>
      <c r="C71" s="83" t="s">
        <v>843</v>
      </c>
      <c r="D71" s="83" t="s">
        <v>841</v>
      </c>
      <c r="E71" s="84" t="s">
        <v>845</v>
      </c>
      <c r="F71" s="84" t="s">
        <v>845</v>
      </c>
      <c r="G71" s="84" t="s">
        <v>845</v>
      </c>
      <c r="H71" s="84" t="s">
        <v>845</v>
      </c>
      <c r="I71" s="84" t="s">
        <v>844</v>
      </c>
      <c r="J71" s="85" t="s">
        <v>844</v>
      </c>
      <c r="K71" s="85" t="s">
        <v>844</v>
      </c>
      <c r="L71" s="84" t="s">
        <v>845</v>
      </c>
      <c r="M71" s="84" t="s">
        <v>845</v>
      </c>
      <c r="N71" s="84" t="s">
        <v>845</v>
      </c>
      <c r="O71" s="84" t="s">
        <v>844</v>
      </c>
      <c r="P71" s="84" t="s">
        <v>845</v>
      </c>
      <c r="Q71" s="84" t="s">
        <v>845</v>
      </c>
      <c r="R71" s="84" t="s">
        <v>845</v>
      </c>
      <c r="S71" s="84" t="s">
        <v>845</v>
      </c>
      <c r="T71" s="84" t="s">
        <v>845</v>
      </c>
      <c r="U71" s="84" t="s">
        <v>844</v>
      </c>
      <c r="V71" s="84" t="s">
        <v>845</v>
      </c>
      <c r="W71" s="84" t="s">
        <v>845</v>
      </c>
      <c r="X71" s="84" t="s">
        <v>844</v>
      </c>
      <c r="Y71" s="84" t="s">
        <v>845</v>
      </c>
      <c r="Z71" s="84" t="s">
        <v>844</v>
      </c>
      <c r="AA71" s="84" t="s">
        <v>845</v>
      </c>
      <c r="AB71" s="84" t="s">
        <v>844</v>
      </c>
      <c r="AC71" s="84" t="s">
        <v>845</v>
      </c>
      <c r="AD71" s="84" t="s">
        <v>844</v>
      </c>
      <c r="AE71" s="84" t="s">
        <v>845</v>
      </c>
      <c r="AF71" s="84" t="s">
        <v>845</v>
      </c>
      <c r="AG71" s="84" t="s">
        <v>845</v>
      </c>
      <c r="AH71" s="84" t="s">
        <v>845</v>
      </c>
      <c r="AI71" s="84" t="s">
        <v>845</v>
      </c>
      <c r="AJ71" s="85" t="s">
        <v>844</v>
      </c>
      <c r="AK71" s="84" t="s">
        <v>845</v>
      </c>
      <c r="AL71" s="84" t="s">
        <v>845</v>
      </c>
      <c r="AM71" s="84" t="s">
        <v>845</v>
      </c>
      <c r="AN71" s="84" t="s">
        <v>845</v>
      </c>
      <c r="AO71" s="84" t="s">
        <v>845</v>
      </c>
      <c r="AP71" s="84" t="s">
        <v>845</v>
      </c>
      <c r="AQ71" s="84" t="s">
        <v>845</v>
      </c>
      <c r="AR71" s="84" t="s">
        <v>845</v>
      </c>
      <c r="AS71" s="84" t="s">
        <v>845</v>
      </c>
      <c r="AT71" s="84" t="s">
        <v>844</v>
      </c>
      <c r="AU71" s="84" t="s">
        <v>845</v>
      </c>
      <c r="AV71" s="84" t="s">
        <v>845</v>
      </c>
      <c r="AW71" s="84" t="s">
        <v>845</v>
      </c>
      <c r="AX71" s="84" t="s">
        <v>845</v>
      </c>
      <c r="AY71" s="84" t="s">
        <v>845</v>
      </c>
      <c r="AZ71" s="84" t="s">
        <v>845</v>
      </c>
      <c r="BA71" s="84" t="s">
        <v>844</v>
      </c>
      <c r="BB71" s="84" t="s">
        <v>845</v>
      </c>
      <c r="BC71" s="84" t="s">
        <v>845</v>
      </c>
      <c r="BD71" s="84" t="s">
        <v>845</v>
      </c>
      <c r="BE71" s="84" t="s">
        <v>845</v>
      </c>
      <c r="BF71" s="84" t="s">
        <v>845</v>
      </c>
      <c r="BG71" s="84" t="s">
        <v>845</v>
      </c>
      <c r="BH71" s="84" t="s">
        <v>845</v>
      </c>
      <c r="BI71" s="84" t="s">
        <v>844</v>
      </c>
      <c r="BJ71" s="86" t="s">
        <v>845</v>
      </c>
      <c r="BK71" s="87" t="s">
        <v>845</v>
      </c>
      <c r="BL71" s="86" t="s">
        <v>845</v>
      </c>
      <c r="BM71" s="84" t="s">
        <v>845</v>
      </c>
      <c r="BN71" s="84" t="s">
        <v>845</v>
      </c>
      <c r="BO71" s="84" t="s">
        <v>845</v>
      </c>
      <c r="BP71" s="84" t="s">
        <v>845</v>
      </c>
      <c r="BQ71" s="84" t="s">
        <v>845</v>
      </c>
      <c r="BR71" s="84" t="s">
        <v>845</v>
      </c>
      <c r="BS71" s="84" t="s">
        <v>845</v>
      </c>
      <c r="BT71" s="84" t="s">
        <v>844</v>
      </c>
      <c r="BU71" s="84" t="s">
        <v>845</v>
      </c>
      <c r="BV71" s="84" t="s">
        <v>845</v>
      </c>
      <c r="BW71" s="84" t="s">
        <v>845</v>
      </c>
      <c r="BX71" s="84" t="s">
        <v>844</v>
      </c>
      <c r="BY71" s="84" t="s">
        <v>845</v>
      </c>
      <c r="BZ71" s="84" t="s">
        <v>844</v>
      </c>
      <c r="CA71" s="84" t="s">
        <v>845</v>
      </c>
      <c r="CB71" s="84" t="s">
        <v>845</v>
      </c>
      <c r="CC71" s="84" t="s">
        <v>845</v>
      </c>
      <c r="CD71" s="84" t="s">
        <v>845</v>
      </c>
      <c r="CE71" s="84" t="s">
        <v>845</v>
      </c>
      <c r="CF71" s="84" t="s">
        <v>845</v>
      </c>
      <c r="CG71" s="84" t="s">
        <v>844</v>
      </c>
      <c r="CH71" s="89" t="s">
        <v>845</v>
      </c>
      <c r="CI71" s="84" t="s">
        <v>845</v>
      </c>
      <c r="CJ71" s="84" t="s">
        <v>845</v>
      </c>
      <c r="CK71" s="84" t="s">
        <v>845</v>
      </c>
      <c r="CL71" s="84" t="s">
        <v>844</v>
      </c>
      <c r="CM71" s="84" t="s">
        <v>845</v>
      </c>
      <c r="CN71" s="84" t="s">
        <v>845</v>
      </c>
      <c r="CO71" s="84" t="s">
        <v>845</v>
      </c>
      <c r="CP71" s="84" t="s">
        <v>845</v>
      </c>
      <c r="CQ71" s="84" t="s">
        <v>845</v>
      </c>
      <c r="CR71" s="84" t="s">
        <v>845</v>
      </c>
      <c r="CS71" s="84" t="s">
        <v>845</v>
      </c>
      <c r="CT71" s="84" t="s">
        <v>845</v>
      </c>
      <c r="CU71" s="84" t="s">
        <v>844</v>
      </c>
      <c r="CV71" s="84" t="s">
        <v>845</v>
      </c>
      <c r="CW71" s="84" t="s">
        <v>845</v>
      </c>
      <c r="CX71" s="84" t="s">
        <v>845</v>
      </c>
      <c r="CY71" s="84" t="s">
        <v>844</v>
      </c>
      <c r="CZ71" s="84" t="s">
        <v>845</v>
      </c>
      <c r="DA71" s="84" t="s">
        <v>845</v>
      </c>
      <c r="DB71" s="84" t="s">
        <v>845</v>
      </c>
      <c r="DC71" s="84" t="s">
        <v>845</v>
      </c>
      <c r="DD71" s="84" t="s">
        <v>845</v>
      </c>
      <c r="DE71" s="84" t="s">
        <v>844</v>
      </c>
      <c r="DF71" s="84" t="s">
        <v>845</v>
      </c>
      <c r="DG71" s="84" t="s">
        <v>845</v>
      </c>
      <c r="DH71" s="85" t="s">
        <v>844</v>
      </c>
      <c r="DI71" s="84" t="s">
        <v>845</v>
      </c>
      <c r="DJ71" s="84" t="s">
        <v>845</v>
      </c>
      <c r="DK71" s="84" t="s">
        <v>845</v>
      </c>
      <c r="DL71" s="84" t="s">
        <v>845</v>
      </c>
      <c r="DM71" s="84" t="s">
        <v>844</v>
      </c>
      <c r="DN71" s="84" t="s">
        <v>845</v>
      </c>
      <c r="DO71" s="84" t="s">
        <v>845</v>
      </c>
      <c r="DP71" s="87" t="s">
        <v>844</v>
      </c>
      <c r="DQ71" s="84" t="s">
        <v>844</v>
      </c>
      <c r="DR71" s="84" t="s">
        <v>845</v>
      </c>
      <c r="DS71" s="84" t="s">
        <v>845</v>
      </c>
      <c r="DT71" s="84" t="s">
        <v>845</v>
      </c>
      <c r="DU71" s="84" t="s">
        <v>845</v>
      </c>
      <c r="DV71" s="84" t="s">
        <v>845</v>
      </c>
      <c r="DW71" s="84" t="s">
        <v>845</v>
      </c>
      <c r="DX71" s="84" t="s">
        <v>845</v>
      </c>
      <c r="DY71" s="84" t="s">
        <v>844</v>
      </c>
      <c r="DZ71" s="84" t="s">
        <v>845</v>
      </c>
      <c r="EA71" s="84" t="s">
        <v>845</v>
      </c>
      <c r="EB71" s="84" t="s">
        <v>845</v>
      </c>
      <c r="EC71" s="84" t="s">
        <v>845</v>
      </c>
      <c r="ED71" s="84" t="s">
        <v>845</v>
      </c>
    </row>
    <row r="72" spans="1:134" ht="26.4" x14ac:dyDescent="0.3">
      <c r="A72" s="81" t="s">
        <v>18</v>
      </c>
      <c r="B72" s="82" t="s">
        <v>891</v>
      </c>
      <c r="C72" s="83" t="s">
        <v>843</v>
      </c>
      <c r="D72" s="83" t="s">
        <v>841</v>
      </c>
      <c r="E72" s="84" t="s">
        <v>845</v>
      </c>
      <c r="F72" s="84" t="s">
        <v>845</v>
      </c>
      <c r="G72" s="85" t="s">
        <v>845</v>
      </c>
      <c r="H72" s="84" t="s">
        <v>845</v>
      </c>
      <c r="I72" s="84" t="s">
        <v>844</v>
      </c>
      <c r="J72" s="84" t="s">
        <v>845</v>
      </c>
      <c r="K72" s="85" t="s">
        <v>845</v>
      </c>
      <c r="L72" s="84" t="s">
        <v>845</v>
      </c>
      <c r="M72" s="85" t="s">
        <v>845</v>
      </c>
      <c r="N72" s="84" t="s">
        <v>844</v>
      </c>
      <c r="O72" s="84" t="s">
        <v>845</v>
      </c>
      <c r="P72" s="84" t="s">
        <v>845</v>
      </c>
      <c r="Q72" s="84" t="s">
        <v>845</v>
      </c>
      <c r="R72" s="84" t="s">
        <v>845</v>
      </c>
      <c r="S72" s="84" t="s">
        <v>844</v>
      </c>
      <c r="T72" s="84" t="s">
        <v>845</v>
      </c>
      <c r="U72" s="84" t="s">
        <v>845</v>
      </c>
      <c r="V72" s="84" t="s">
        <v>844</v>
      </c>
      <c r="W72" s="84" t="s">
        <v>845</v>
      </c>
      <c r="X72" s="84" t="s">
        <v>844</v>
      </c>
      <c r="Y72" s="84" t="s">
        <v>845</v>
      </c>
      <c r="Z72" s="84" t="s">
        <v>845</v>
      </c>
      <c r="AA72" s="84" t="s">
        <v>845</v>
      </c>
      <c r="AB72" s="84" t="s">
        <v>845</v>
      </c>
      <c r="AC72" s="84" t="s">
        <v>845</v>
      </c>
      <c r="AD72" s="84" t="s">
        <v>844</v>
      </c>
      <c r="AE72" s="84" t="s">
        <v>845</v>
      </c>
      <c r="AF72" s="84" t="s">
        <v>844</v>
      </c>
      <c r="AG72" s="84" t="s">
        <v>845</v>
      </c>
      <c r="AH72" s="84" t="s">
        <v>844</v>
      </c>
      <c r="AI72" s="84" t="s">
        <v>845</v>
      </c>
      <c r="AJ72" s="84" t="s">
        <v>845</v>
      </c>
      <c r="AK72" s="84" t="s">
        <v>845</v>
      </c>
      <c r="AL72" s="84" t="s">
        <v>845</v>
      </c>
      <c r="AM72" s="84" t="s">
        <v>845</v>
      </c>
      <c r="AN72" s="85" t="s">
        <v>844</v>
      </c>
      <c r="AO72" s="84" t="s">
        <v>845</v>
      </c>
      <c r="AP72" s="84" t="s">
        <v>845</v>
      </c>
      <c r="AQ72" s="84" t="s">
        <v>845</v>
      </c>
      <c r="AR72" s="84" t="s">
        <v>845</v>
      </c>
      <c r="AS72" s="84" t="s">
        <v>845</v>
      </c>
      <c r="AT72" s="84" t="s">
        <v>844</v>
      </c>
      <c r="AU72" s="84" t="s">
        <v>844</v>
      </c>
      <c r="AV72" s="84" t="s">
        <v>844</v>
      </c>
      <c r="AW72" s="84" t="s">
        <v>845</v>
      </c>
      <c r="AX72" s="84" t="s">
        <v>844</v>
      </c>
      <c r="AY72" s="84" t="s">
        <v>845</v>
      </c>
      <c r="AZ72" s="84" t="s">
        <v>845</v>
      </c>
      <c r="BA72" s="84" t="s">
        <v>845</v>
      </c>
      <c r="BB72" s="84" t="s">
        <v>845</v>
      </c>
      <c r="BC72" s="84" t="s">
        <v>844</v>
      </c>
      <c r="BD72" s="84" t="s">
        <v>845</v>
      </c>
      <c r="BE72" s="84" t="s">
        <v>845</v>
      </c>
      <c r="BF72" s="84" t="s">
        <v>845</v>
      </c>
      <c r="BG72" s="84" t="s">
        <v>845</v>
      </c>
      <c r="BH72" s="84" t="s">
        <v>845</v>
      </c>
      <c r="BI72" s="84" t="s">
        <v>845</v>
      </c>
      <c r="BJ72" s="86" t="s">
        <v>845</v>
      </c>
      <c r="BK72" s="87" t="s">
        <v>845</v>
      </c>
      <c r="BL72" s="86" t="s">
        <v>845</v>
      </c>
      <c r="BM72" s="84" t="s">
        <v>845</v>
      </c>
      <c r="BN72" s="84" t="s">
        <v>845</v>
      </c>
      <c r="BO72" s="84" t="s">
        <v>845</v>
      </c>
      <c r="BP72" s="84" t="s">
        <v>845</v>
      </c>
      <c r="BQ72" s="84" t="s">
        <v>845</v>
      </c>
      <c r="BR72" s="84" t="s">
        <v>845</v>
      </c>
      <c r="BS72" s="84" t="s">
        <v>845</v>
      </c>
      <c r="BT72" s="84" t="s">
        <v>844</v>
      </c>
      <c r="BU72" s="84" t="s">
        <v>845</v>
      </c>
      <c r="BV72" s="84" t="s">
        <v>844</v>
      </c>
      <c r="BW72" s="84" t="s">
        <v>845</v>
      </c>
      <c r="BX72" s="84" t="s">
        <v>844</v>
      </c>
      <c r="BY72" s="84" t="s">
        <v>845</v>
      </c>
      <c r="BZ72" s="84" t="s">
        <v>845</v>
      </c>
      <c r="CA72" s="84" t="s">
        <v>845</v>
      </c>
      <c r="CB72" s="85" t="s">
        <v>845</v>
      </c>
      <c r="CC72" s="84" t="s">
        <v>845</v>
      </c>
      <c r="CD72" s="84" t="s">
        <v>845</v>
      </c>
      <c r="CE72" s="84" t="s">
        <v>845</v>
      </c>
      <c r="CF72" s="84" t="s">
        <v>845</v>
      </c>
      <c r="CG72" s="84" t="s">
        <v>844</v>
      </c>
      <c r="CH72" s="84" t="s">
        <v>845</v>
      </c>
      <c r="CI72" s="84" t="s">
        <v>845</v>
      </c>
      <c r="CJ72" s="84" t="s">
        <v>844</v>
      </c>
      <c r="CK72" s="84" t="s">
        <v>844</v>
      </c>
      <c r="CL72" s="84" t="s">
        <v>844</v>
      </c>
      <c r="CM72" s="84" t="s">
        <v>845</v>
      </c>
      <c r="CN72" s="84" t="s">
        <v>845</v>
      </c>
      <c r="CO72" s="84" t="s">
        <v>845</v>
      </c>
      <c r="CP72" s="84" t="s">
        <v>845</v>
      </c>
      <c r="CQ72" s="84" t="s">
        <v>845</v>
      </c>
      <c r="CR72" s="84" t="s">
        <v>845</v>
      </c>
      <c r="CS72" s="84" t="s">
        <v>845</v>
      </c>
      <c r="CT72" s="84" t="s">
        <v>845</v>
      </c>
      <c r="CU72" s="84" t="s">
        <v>844</v>
      </c>
      <c r="CV72" s="84" t="s">
        <v>845</v>
      </c>
      <c r="CW72" s="84" t="s">
        <v>845</v>
      </c>
      <c r="CX72" s="84" t="s">
        <v>845</v>
      </c>
      <c r="CY72" s="84" t="s">
        <v>844</v>
      </c>
      <c r="CZ72" s="84" t="s">
        <v>845</v>
      </c>
      <c r="DA72" s="84" t="s">
        <v>845</v>
      </c>
      <c r="DB72" s="84" t="s">
        <v>845</v>
      </c>
      <c r="DC72" s="84" t="s">
        <v>845</v>
      </c>
      <c r="DD72" s="84" t="s">
        <v>845</v>
      </c>
      <c r="DE72" s="84" t="s">
        <v>845</v>
      </c>
      <c r="DF72" s="84" t="s">
        <v>845</v>
      </c>
      <c r="DG72" s="84" t="s">
        <v>845</v>
      </c>
      <c r="DH72" s="85" t="s">
        <v>844</v>
      </c>
      <c r="DI72" s="84" t="s">
        <v>845</v>
      </c>
      <c r="DJ72" s="84" t="s">
        <v>845</v>
      </c>
      <c r="DK72" s="84" t="s">
        <v>845</v>
      </c>
      <c r="DL72" s="84" t="s">
        <v>845</v>
      </c>
      <c r="DM72" s="84" t="s">
        <v>845</v>
      </c>
      <c r="DN72" s="84" t="s">
        <v>845</v>
      </c>
      <c r="DO72" s="84" t="s">
        <v>845</v>
      </c>
      <c r="DP72" s="87" t="s">
        <v>844</v>
      </c>
      <c r="DQ72" s="84" t="s">
        <v>844</v>
      </c>
      <c r="DR72" s="84" t="s">
        <v>845</v>
      </c>
      <c r="DS72" s="84" t="s">
        <v>845</v>
      </c>
      <c r="DT72" s="84" t="s">
        <v>845</v>
      </c>
      <c r="DU72" s="84" t="s">
        <v>845</v>
      </c>
      <c r="DV72" s="84" t="s">
        <v>845</v>
      </c>
      <c r="DW72" s="84" t="s">
        <v>845</v>
      </c>
      <c r="DX72" s="84" t="s">
        <v>845</v>
      </c>
      <c r="DY72" s="84" t="s">
        <v>844</v>
      </c>
      <c r="DZ72" s="84" t="s">
        <v>845</v>
      </c>
      <c r="EA72" s="84" t="s">
        <v>845</v>
      </c>
      <c r="EB72" s="84" t="s">
        <v>845</v>
      </c>
      <c r="EC72" s="84" t="s">
        <v>845</v>
      </c>
      <c r="ED72" s="84" t="s">
        <v>845</v>
      </c>
    </row>
    <row r="73" spans="1:134" x14ac:dyDescent="0.3">
      <c r="A73" s="81">
        <v>34</v>
      </c>
      <c r="B73" s="82" t="s">
        <v>892</v>
      </c>
      <c r="C73" s="83" t="s">
        <v>843</v>
      </c>
      <c r="D73" s="83" t="s">
        <v>841</v>
      </c>
      <c r="E73" s="85" t="s">
        <v>845</v>
      </c>
      <c r="F73" s="85" t="s">
        <v>845</v>
      </c>
      <c r="G73" s="84" t="s">
        <v>845</v>
      </c>
      <c r="H73" s="84" t="s">
        <v>845</v>
      </c>
      <c r="I73" s="84" t="s">
        <v>844</v>
      </c>
      <c r="J73" s="85" t="s">
        <v>845</v>
      </c>
      <c r="K73" s="85" t="s">
        <v>845</v>
      </c>
      <c r="L73" s="84" t="s">
        <v>845</v>
      </c>
      <c r="M73" s="85" t="s">
        <v>845</v>
      </c>
      <c r="N73" s="84" t="s">
        <v>845</v>
      </c>
      <c r="O73" s="84" t="s">
        <v>845</v>
      </c>
      <c r="P73" s="84" t="s">
        <v>845</v>
      </c>
      <c r="Q73" s="84" t="s">
        <v>845</v>
      </c>
      <c r="R73" s="84" t="s">
        <v>845</v>
      </c>
      <c r="S73" s="84" t="s">
        <v>845</v>
      </c>
      <c r="T73" s="84" t="s">
        <v>845</v>
      </c>
      <c r="U73" s="84" t="s">
        <v>845</v>
      </c>
      <c r="V73" s="84" t="s">
        <v>845</v>
      </c>
      <c r="W73" s="84" t="s">
        <v>845</v>
      </c>
      <c r="X73" s="84" t="s">
        <v>845</v>
      </c>
      <c r="Y73" s="84" t="s">
        <v>845</v>
      </c>
      <c r="Z73" s="84" t="s">
        <v>845</v>
      </c>
      <c r="AA73" s="84" t="s">
        <v>845</v>
      </c>
      <c r="AB73" s="84" t="s">
        <v>845</v>
      </c>
      <c r="AC73" s="84" t="s">
        <v>845</v>
      </c>
      <c r="AD73" s="84" t="s">
        <v>844</v>
      </c>
      <c r="AE73" s="84" t="s">
        <v>844</v>
      </c>
      <c r="AF73" s="84" t="s">
        <v>845</v>
      </c>
      <c r="AG73" s="84" t="s">
        <v>844</v>
      </c>
      <c r="AH73" s="84" t="s">
        <v>844</v>
      </c>
      <c r="AI73" s="84" t="s">
        <v>845</v>
      </c>
      <c r="AJ73" s="84" t="s">
        <v>845</v>
      </c>
      <c r="AK73" s="84" t="s">
        <v>845</v>
      </c>
      <c r="AL73" s="84" t="s">
        <v>845</v>
      </c>
      <c r="AM73" s="84" t="s">
        <v>845</v>
      </c>
      <c r="AN73" s="84" t="s">
        <v>845</v>
      </c>
      <c r="AO73" s="84" t="s">
        <v>845</v>
      </c>
      <c r="AP73" s="84" t="s">
        <v>845</v>
      </c>
      <c r="AQ73" s="84" t="s">
        <v>845</v>
      </c>
      <c r="AR73" s="84" t="s">
        <v>845</v>
      </c>
      <c r="AS73" s="84" t="s">
        <v>845</v>
      </c>
      <c r="AT73" s="84" t="s">
        <v>845</v>
      </c>
      <c r="AU73" s="84" t="s">
        <v>845</v>
      </c>
      <c r="AV73" s="85" t="s">
        <v>845</v>
      </c>
      <c r="AW73" s="84" t="s">
        <v>845</v>
      </c>
      <c r="AX73" s="84" t="s">
        <v>845</v>
      </c>
      <c r="AY73" s="84" t="s">
        <v>845</v>
      </c>
      <c r="AZ73" s="84" t="s">
        <v>845</v>
      </c>
      <c r="BA73" s="84" t="s">
        <v>845</v>
      </c>
      <c r="BB73" s="84" t="s">
        <v>845</v>
      </c>
      <c r="BC73" s="84" t="s">
        <v>845</v>
      </c>
      <c r="BD73" s="84" t="s">
        <v>845</v>
      </c>
      <c r="BE73" s="84" t="s">
        <v>845</v>
      </c>
      <c r="BF73" s="84" t="s">
        <v>845</v>
      </c>
      <c r="BG73" s="84" t="s">
        <v>845</v>
      </c>
      <c r="BH73" s="84" t="s">
        <v>845</v>
      </c>
      <c r="BI73" s="84" t="s">
        <v>845</v>
      </c>
      <c r="BJ73" s="86" t="s">
        <v>845</v>
      </c>
      <c r="BK73" s="87" t="s">
        <v>845</v>
      </c>
      <c r="BL73" s="86" t="s">
        <v>845</v>
      </c>
      <c r="BM73" s="84" t="s">
        <v>845</v>
      </c>
      <c r="BN73" s="84" t="s">
        <v>845</v>
      </c>
      <c r="BO73" s="84" t="s">
        <v>845</v>
      </c>
      <c r="BP73" s="84" t="s">
        <v>845</v>
      </c>
      <c r="BQ73" s="84" t="s">
        <v>845</v>
      </c>
      <c r="BR73" s="84" t="s">
        <v>845</v>
      </c>
      <c r="BS73" s="84" t="s">
        <v>845</v>
      </c>
      <c r="BT73" s="84" t="s">
        <v>845</v>
      </c>
      <c r="BU73" s="84" t="s">
        <v>845</v>
      </c>
      <c r="BV73" s="84" t="s">
        <v>845</v>
      </c>
      <c r="BW73" s="84" t="s">
        <v>845</v>
      </c>
      <c r="BX73" s="84" t="s">
        <v>845</v>
      </c>
      <c r="BY73" s="84" t="s">
        <v>845</v>
      </c>
      <c r="BZ73" s="84" t="s">
        <v>845</v>
      </c>
      <c r="CA73" s="84" t="s">
        <v>845</v>
      </c>
      <c r="CB73" s="84" t="s">
        <v>845</v>
      </c>
      <c r="CC73" s="84" t="s">
        <v>845</v>
      </c>
      <c r="CD73" s="84" t="s">
        <v>845</v>
      </c>
      <c r="CE73" s="84" t="s">
        <v>845</v>
      </c>
      <c r="CF73" s="84" t="s">
        <v>845</v>
      </c>
      <c r="CG73" s="84" t="s">
        <v>845</v>
      </c>
      <c r="CH73" s="84" t="s">
        <v>845</v>
      </c>
      <c r="CI73" s="84" t="s">
        <v>845</v>
      </c>
      <c r="CJ73" s="84" t="s">
        <v>845</v>
      </c>
      <c r="CK73" s="84" t="s">
        <v>845</v>
      </c>
      <c r="CL73" s="84" t="s">
        <v>845</v>
      </c>
      <c r="CM73" s="84" t="s">
        <v>845</v>
      </c>
      <c r="CN73" s="84" t="s">
        <v>845</v>
      </c>
      <c r="CO73" s="84" t="s">
        <v>845</v>
      </c>
      <c r="CP73" s="84" t="s">
        <v>845</v>
      </c>
      <c r="CQ73" s="84" t="s">
        <v>845</v>
      </c>
      <c r="CR73" s="84" t="s">
        <v>845</v>
      </c>
      <c r="CS73" s="84" t="s">
        <v>845</v>
      </c>
      <c r="CT73" s="84" t="s">
        <v>844</v>
      </c>
      <c r="CU73" s="84" t="s">
        <v>845</v>
      </c>
      <c r="CV73" s="84" t="s">
        <v>845</v>
      </c>
      <c r="CW73" s="85" t="s">
        <v>845</v>
      </c>
      <c r="CX73" s="84" t="s">
        <v>845</v>
      </c>
      <c r="CY73" s="84" t="s">
        <v>845</v>
      </c>
      <c r="CZ73" s="84" t="s">
        <v>845</v>
      </c>
      <c r="DA73" s="84" t="s">
        <v>845</v>
      </c>
      <c r="DB73" s="84" t="s">
        <v>845</v>
      </c>
      <c r="DC73" s="84" t="s">
        <v>845</v>
      </c>
      <c r="DD73" s="84" t="s">
        <v>845</v>
      </c>
      <c r="DE73" s="84" t="s">
        <v>845</v>
      </c>
      <c r="DF73" s="84" t="s">
        <v>845</v>
      </c>
      <c r="DG73" s="84" t="s">
        <v>845</v>
      </c>
      <c r="DH73" s="84" t="s">
        <v>845</v>
      </c>
      <c r="DI73" s="84" t="s">
        <v>845</v>
      </c>
      <c r="DJ73" s="84" t="s">
        <v>845</v>
      </c>
      <c r="DK73" s="84" t="s">
        <v>845</v>
      </c>
      <c r="DL73" s="84" t="s">
        <v>845</v>
      </c>
      <c r="DM73" s="84" t="s">
        <v>845</v>
      </c>
      <c r="DN73" s="84" t="s">
        <v>845</v>
      </c>
      <c r="DO73" s="84" t="s">
        <v>845</v>
      </c>
      <c r="DP73" s="87" t="s">
        <v>845</v>
      </c>
      <c r="DQ73" s="84" t="s">
        <v>845</v>
      </c>
      <c r="DR73" s="84" t="s">
        <v>845</v>
      </c>
      <c r="DS73" s="84" t="s">
        <v>845</v>
      </c>
      <c r="DT73" s="84" t="s">
        <v>845</v>
      </c>
      <c r="DU73" s="85" t="s">
        <v>845</v>
      </c>
      <c r="DV73" s="84" t="s">
        <v>845</v>
      </c>
      <c r="DW73" s="84" t="s">
        <v>845</v>
      </c>
      <c r="DX73" s="85" t="s">
        <v>845</v>
      </c>
      <c r="DY73" s="84" t="s">
        <v>845</v>
      </c>
      <c r="DZ73" s="85" t="s">
        <v>845</v>
      </c>
      <c r="EA73" s="84" t="s">
        <v>845</v>
      </c>
      <c r="EB73" s="84" t="s">
        <v>845</v>
      </c>
      <c r="EC73" s="84" t="s">
        <v>845</v>
      </c>
      <c r="ED73" s="84" t="s">
        <v>845</v>
      </c>
    </row>
    <row r="74" spans="1:134" x14ac:dyDescent="0.3">
      <c r="A74" s="81">
        <v>35</v>
      </c>
      <c r="B74" s="82" t="s">
        <v>893</v>
      </c>
      <c r="C74" s="83" t="s">
        <v>843</v>
      </c>
      <c r="D74" s="83" t="s">
        <v>841</v>
      </c>
      <c r="E74" s="85" t="s">
        <v>844</v>
      </c>
      <c r="F74" s="84" t="s">
        <v>844</v>
      </c>
      <c r="G74" s="84" t="s">
        <v>844</v>
      </c>
      <c r="H74" s="84" t="s">
        <v>844</v>
      </c>
      <c r="I74" s="84" t="s">
        <v>845</v>
      </c>
      <c r="J74" s="84" t="s">
        <v>844</v>
      </c>
      <c r="K74" s="84" t="s">
        <v>845</v>
      </c>
      <c r="L74" s="84" t="s">
        <v>845</v>
      </c>
      <c r="M74" s="84" t="s">
        <v>845</v>
      </c>
      <c r="N74" s="84" t="s">
        <v>845</v>
      </c>
      <c r="O74" s="84" t="s">
        <v>844</v>
      </c>
      <c r="P74" s="84" t="s">
        <v>845</v>
      </c>
      <c r="Q74" s="84" t="s">
        <v>845</v>
      </c>
      <c r="R74" s="84" t="s">
        <v>845</v>
      </c>
      <c r="S74" s="84" t="s">
        <v>845</v>
      </c>
      <c r="T74" s="84" t="s">
        <v>845</v>
      </c>
      <c r="U74" s="84" t="s">
        <v>845</v>
      </c>
      <c r="V74" s="84" t="s">
        <v>845</v>
      </c>
      <c r="W74" s="84" t="s">
        <v>845</v>
      </c>
      <c r="X74" s="84" t="s">
        <v>845</v>
      </c>
      <c r="Y74" s="84" t="s">
        <v>845</v>
      </c>
      <c r="Z74" s="84" t="s">
        <v>845</v>
      </c>
      <c r="AA74" s="84" t="s">
        <v>845</v>
      </c>
      <c r="AB74" s="85" t="s">
        <v>844</v>
      </c>
      <c r="AC74" s="84" t="s">
        <v>844</v>
      </c>
      <c r="AD74" s="84" t="s">
        <v>844</v>
      </c>
      <c r="AE74" s="84" t="s">
        <v>845</v>
      </c>
      <c r="AF74" s="84" t="s">
        <v>845</v>
      </c>
      <c r="AG74" s="84" t="s">
        <v>845</v>
      </c>
      <c r="AH74" s="84" t="s">
        <v>844</v>
      </c>
      <c r="AI74" s="84" t="s">
        <v>844</v>
      </c>
      <c r="AJ74" s="84" t="s">
        <v>844</v>
      </c>
      <c r="AK74" s="84" t="s">
        <v>845</v>
      </c>
      <c r="AL74" s="84" t="s">
        <v>845</v>
      </c>
      <c r="AM74" s="84" t="s">
        <v>845</v>
      </c>
      <c r="AN74" s="84" t="s">
        <v>844</v>
      </c>
      <c r="AO74" s="84" t="s">
        <v>844</v>
      </c>
      <c r="AP74" s="85" t="s">
        <v>844</v>
      </c>
      <c r="AQ74" s="84" t="s">
        <v>844</v>
      </c>
      <c r="AR74" s="84" t="s">
        <v>845</v>
      </c>
      <c r="AS74" s="84" t="s">
        <v>844</v>
      </c>
      <c r="AT74" s="84" t="s">
        <v>845</v>
      </c>
      <c r="AU74" s="84" t="s">
        <v>844</v>
      </c>
      <c r="AV74" s="84" t="s">
        <v>844</v>
      </c>
      <c r="AW74" s="84" t="s">
        <v>844</v>
      </c>
      <c r="AX74" s="84" t="s">
        <v>844</v>
      </c>
      <c r="AY74" s="84" t="s">
        <v>844</v>
      </c>
      <c r="AZ74" s="84" t="s">
        <v>845</v>
      </c>
      <c r="BA74" s="84" t="s">
        <v>845</v>
      </c>
      <c r="BB74" s="84" t="s">
        <v>844</v>
      </c>
      <c r="BC74" s="84" t="s">
        <v>844</v>
      </c>
      <c r="BD74" s="84" t="s">
        <v>845</v>
      </c>
      <c r="BE74" s="84" t="s">
        <v>844</v>
      </c>
      <c r="BF74" s="84" t="s">
        <v>844</v>
      </c>
      <c r="BG74" s="84" t="s">
        <v>845</v>
      </c>
      <c r="BH74" s="84" t="s">
        <v>845</v>
      </c>
      <c r="BI74" s="84" t="s">
        <v>845</v>
      </c>
      <c r="BJ74" s="86" t="s">
        <v>845</v>
      </c>
      <c r="BK74" s="87" t="s">
        <v>844</v>
      </c>
      <c r="BL74" s="86" t="s">
        <v>845</v>
      </c>
      <c r="BM74" s="85" t="s">
        <v>844</v>
      </c>
      <c r="BN74" s="84" t="s">
        <v>845</v>
      </c>
      <c r="BO74" s="84" t="s">
        <v>845</v>
      </c>
      <c r="BP74" s="84" t="s">
        <v>844</v>
      </c>
      <c r="BQ74" s="84" t="s">
        <v>845</v>
      </c>
      <c r="BR74" s="84" t="s">
        <v>845</v>
      </c>
      <c r="BS74" s="84" t="s">
        <v>844</v>
      </c>
      <c r="BT74" s="84" t="s">
        <v>845</v>
      </c>
      <c r="BU74" s="85" t="s">
        <v>844</v>
      </c>
      <c r="BV74" s="84" t="s">
        <v>845</v>
      </c>
      <c r="BW74" s="84" t="s">
        <v>845</v>
      </c>
      <c r="BX74" s="84" t="s">
        <v>845</v>
      </c>
      <c r="BY74" s="84" t="s">
        <v>845</v>
      </c>
      <c r="BZ74" s="84" t="s">
        <v>844</v>
      </c>
      <c r="CA74" s="84" t="s">
        <v>845</v>
      </c>
      <c r="CB74" s="84" t="s">
        <v>845</v>
      </c>
      <c r="CC74" s="84" t="s">
        <v>844</v>
      </c>
      <c r="CD74" s="84" t="s">
        <v>845</v>
      </c>
      <c r="CE74" s="84" t="s">
        <v>845</v>
      </c>
      <c r="CF74" s="84" t="s">
        <v>845</v>
      </c>
      <c r="CG74" s="84" t="s">
        <v>845</v>
      </c>
      <c r="CH74" s="84" t="s">
        <v>845</v>
      </c>
      <c r="CI74" s="84" t="s">
        <v>845</v>
      </c>
      <c r="CJ74" s="84" t="s">
        <v>845</v>
      </c>
      <c r="CK74" s="84" t="s">
        <v>845</v>
      </c>
      <c r="CL74" s="84" t="s">
        <v>845</v>
      </c>
      <c r="CM74" s="84" t="s">
        <v>844</v>
      </c>
      <c r="CN74" s="84" t="s">
        <v>845</v>
      </c>
      <c r="CO74" s="84" t="s">
        <v>845</v>
      </c>
      <c r="CP74" s="84" t="s">
        <v>844</v>
      </c>
      <c r="CQ74" s="84" t="s">
        <v>845</v>
      </c>
      <c r="CR74" s="84" t="s">
        <v>844</v>
      </c>
      <c r="CS74" s="84" t="s">
        <v>844</v>
      </c>
      <c r="CT74" s="84" t="s">
        <v>845</v>
      </c>
      <c r="CU74" s="84" t="s">
        <v>844</v>
      </c>
      <c r="CV74" s="84" t="s">
        <v>844</v>
      </c>
      <c r="CW74" s="84" t="s">
        <v>845</v>
      </c>
      <c r="CX74" s="84" t="s">
        <v>845</v>
      </c>
      <c r="CY74" s="84" t="s">
        <v>845</v>
      </c>
      <c r="CZ74" s="84" t="s">
        <v>844</v>
      </c>
      <c r="DA74" s="84" t="s">
        <v>844</v>
      </c>
      <c r="DB74" s="84" t="s">
        <v>845</v>
      </c>
      <c r="DC74" s="84" t="s">
        <v>844</v>
      </c>
      <c r="DD74" s="89" t="s">
        <v>845</v>
      </c>
      <c r="DE74" s="84" t="s">
        <v>845</v>
      </c>
      <c r="DF74" s="84" t="s">
        <v>845</v>
      </c>
      <c r="DG74" s="84" t="s">
        <v>844</v>
      </c>
      <c r="DH74" s="84" t="s">
        <v>845</v>
      </c>
      <c r="DI74" s="84" t="s">
        <v>845</v>
      </c>
      <c r="DJ74" s="84" t="s">
        <v>845</v>
      </c>
      <c r="DK74" s="84" t="s">
        <v>845</v>
      </c>
      <c r="DL74" s="84" t="s">
        <v>845</v>
      </c>
      <c r="DM74" s="84" t="s">
        <v>844</v>
      </c>
      <c r="DN74" s="84" t="s">
        <v>845</v>
      </c>
      <c r="DO74" s="84" t="s">
        <v>844</v>
      </c>
      <c r="DP74" s="87" t="s">
        <v>845</v>
      </c>
      <c r="DQ74" s="84" t="s">
        <v>844</v>
      </c>
      <c r="DR74" s="84" t="s">
        <v>845</v>
      </c>
      <c r="DS74" s="84" t="s">
        <v>845</v>
      </c>
      <c r="DT74" s="84" t="s">
        <v>845</v>
      </c>
      <c r="DU74" s="84" t="s">
        <v>845</v>
      </c>
      <c r="DV74" s="84" t="s">
        <v>845</v>
      </c>
      <c r="DW74" s="84" t="s">
        <v>844</v>
      </c>
      <c r="DX74" s="85" t="s">
        <v>844</v>
      </c>
      <c r="DY74" s="84" t="s">
        <v>844</v>
      </c>
      <c r="DZ74" s="84" t="s">
        <v>845</v>
      </c>
      <c r="EA74" s="84" t="s">
        <v>845</v>
      </c>
      <c r="EB74" s="84" t="s">
        <v>845</v>
      </c>
      <c r="EC74" s="84" t="s">
        <v>844</v>
      </c>
      <c r="ED74" s="84" t="s">
        <v>845</v>
      </c>
    </row>
    <row r="75" spans="1:134" ht="39.6" x14ac:dyDescent="0.3">
      <c r="A75" s="81" t="s">
        <v>19</v>
      </c>
      <c r="B75" s="82" t="s">
        <v>894</v>
      </c>
      <c r="C75" s="83" t="s">
        <v>843</v>
      </c>
      <c r="D75" s="83" t="s">
        <v>841</v>
      </c>
      <c r="E75" s="85" t="s">
        <v>844</v>
      </c>
      <c r="F75" s="84" t="s">
        <v>845</v>
      </c>
      <c r="G75" s="84" t="s">
        <v>845</v>
      </c>
      <c r="H75" s="84" t="s">
        <v>844</v>
      </c>
      <c r="I75" s="84" t="s">
        <v>845</v>
      </c>
      <c r="J75" s="85" t="s">
        <v>844</v>
      </c>
      <c r="K75" s="84" t="s">
        <v>845</v>
      </c>
      <c r="L75" s="84" t="s">
        <v>844</v>
      </c>
      <c r="M75" s="85" t="s">
        <v>844</v>
      </c>
      <c r="N75" s="84" t="s">
        <v>844</v>
      </c>
      <c r="O75" s="84" t="s">
        <v>844</v>
      </c>
      <c r="P75" s="84" t="s">
        <v>844</v>
      </c>
      <c r="Q75" s="84" t="s">
        <v>845</v>
      </c>
      <c r="R75" s="84" t="s">
        <v>845</v>
      </c>
      <c r="S75" s="84" t="s">
        <v>845</v>
      </c>
      <c r="T75" s="84" t="s">
        <v>845</v>
      </c>
      <c r="U75" s="84" t="s">
        <v>845</v>
      </c>
      <c r="V75" s="84" t="s">
        <v>845</v>
      </c>
      <c r="W75" s="84" t="s">
        <v>845</v>
      </c>
      <c r="X75" s="85" t="s">
        <v>844</v>
      </c>
      <c r="Y75" s="84" t="s">
        <v>845</v>
      </c>
      <c r="Z75" s="84" t="s">
        <v>844</v>
      </c>
      <c r="AA75" s="84" t="s">
        <v>845</v>
      </c>
      <c r="AB75" s="84" t="s">
        <v>845</v>
      </c>
      <c r="AC75" s="84" t="s">
        <v>844</v>
      </c>
      <c r="AD75" s="84" t="s">
        <v>844</v>
      </c>
      <c r="AE75" s="84" t="s">
        <v>845</v>
      </c>
      <c r="AF75" s="84" t="s">
        <v>844</v>
      </c>
      <c r="AG75" s="84" t="s">
        <v>845</v>
      </c>
      <c r="AH75" s="84" t="s">
        <v>845</v>
      </c>
      <c r="AI75" s="85" t="s">
        <v>845</v>
      </c>
      <c r="AJ75" s="84" t="s">
        <v>845</v>
      </c>
      <c r="AK75" s="84" t="s">
        <v>845</v>
      </c>
      <c r="AL75" s="84" t="s">
        <v>844</v>
      </c>
      <c r="AM75" s="84" t="s">
        <v>845</v>
      </c>
      <c r="AN75" s="84" t="s">
        <v>845</v>
      </c>
      <c r="AO75" s="84" t="s">
        <v>844</v>
      </c>
      <c r="AP75" s="84" t="s">
        <v>845</v>
      </c>
      <c r="AQ75" s="84" t="s">
        <v>844</v>
      </c>
      <c r="AR75" s="85" t="s">
        <v>844</v>
      </c>
      <c r="AS75" s="84" t="s">
        <v>844</v>
      </c>
      <c r="AT75" s="84" t="s">
        <v>844</v>
      </c>
      <c r="AU75" s="84" t="s">
        <v>845</v>
      </c>
      <c r="AV75" s="85" t="s">
        <v>844</v>
      </c>
      <c r="AW75" s="84" t="s">
        <v>844</v>
      </c>
      <c r="AX75" s="85" t="s">
        <v>844</v>
      </c>
      <c r="AY75" s="84" t="s">
        <v>844</v>
      </c>
      <c r="AZ75" s="84" t="s">
        <v>844</v>
      </c>
      <c r="BA75" s="84" t="s">
        <v>845</v>
      </c>
      <c r="BB75" s="84" t="s">
        <v>844</v>
      </c>
      <c r="BC75" s="84" t="s">
        <v>845</v>
      </c>
      <c r="BD75" s="84" t="s">
        <v>844</v>
      </c>
      <c r="BE75" s="84" t="s">
        <v>844</v>
      </c>
      <c r="BF75" s="84" t="s">
        <v>844</v>
      </c>
      <c r="BG75" s="84" t="s">
        <v>845</v>
      </c>
      <c r="BH75" s="84" t="s">
        <v>845</v>
      </c>
      <c r="BI75" s="84" t="s">
        <v>845</v>
      </c>
      <c r="BJ75" s="86" t="s">
        <v>844</v>
      </c>
      <c r="BK75" s="87" t="s">
        <v>844</v>
      </c>
      <c r="BL75" s="86" t="s">
        <v>844</v>
      </c>
      <c r="BM75" s="85" t="s">
        <v>845</v>
      </c>
      <c r="BN75" s="84" t="s">
        <v>844</v>
      </c>
      <c r="BO75" s="85" t="s">
        <v>844</v>
      </c>
      <c r="BP75" s="84" t="s">
        <v>844</v>
      </c>
      <c r="BQ75" s="84" t="s">
        <v>844</v>
      </c>
      <c r="BR75" s="84" t="s">
        <v>845</v>
      </c>
      <c r="BS75" s="84" t="s">
        <v>844</v>
      </c>
      <c r="BT75" s="84" t="s">
        <v>844</v>
      </c>
      <c r="BU75" s="84" t="s">
        <v>845</v>
      </c>
      <c r="BV75" s="85" t="s">
        <v>845</v>
      </c>
      <c r="BW75" s="89" t="s">
        <v>845</v>
      </c>
      <c r="BX75" s="84" t="s">
        <v>844</v>
      </c>
      <c r="BY75" s="85" t="s">
        <v>844</v>
      </c>
      <c r="BZ75" s="84" t="s">
        <v>844</v>
      </c>
      <c r="CA75" s="84" t="s">
        <v>845</v>
      </c>
      <c r="CB75" s="84" t="s">
        <v>845</v>
      </c>
      <c r="CC75" s="84" t="s">
        <v>845</v>
      </c>
      <c r="CD75" s="85" t="s">
        <v>844</v>
      </c>
      <c r="CE75" s="84" t="s">
        <v>844</v>
      </c>
      <c r="CF75" s="84" t="s">
        <v>844</v>
      </c>
      <c r="CG75" s="84" t="s">
        <v>845</v>
      </c>
      <c r="CH75" s="89" t="s">
        <v>845</v>
      </c>
      <c r="CI75" s="84" t="s">
        <v>844</v>
      </c>
      <c r="CJ75" s="84" t="s">
        <v>844</v>
      </c>
      <c r="CK75" s="84" t="s">
        <v>845</v>
      </c>
      <c r="CL75" s="84" t="s">
        <v>844</v>
      </c>
      <c r="CM75" s="84" t="s">
        <v>844</v>
      </c>
      <c r="CN75" s="84" t="s">
        <v>845</v>
      </c>
      <c r="CO75" s="84" t="s">
        <v>845</v>
      </c>
      <c r="CP75" s="84" t="s">
        <v>845</v>
      </c>
      <c r="CQ75" s="85" t="s">
        <v>845</v>
      </c>
      <c r="CR75" s="84" t="s">
        <v>844</v>
      </c>
      <c r="CS75" s="84" t="s">
        <v>844</v>
      </c>
      <c r="CT75" s="84" t="s">
        <v>845</v>
      </c>
      <c r="CU75" s="85" t="s">
        <v>845</v>
      </c>
      <c r="CV75" s="85" t="s">
        <v>845</v>
      </c>
      <c r="CW75" s="84" t="s">
        <v>845</v>
      </c>
      <c r="CX75" s="84" t="s">
        <v>845</v>
      </c>
      <c r="CY75" s="84" t="s">
        <v>845</v>
      </c>
      <c r="CZ75" s="84" t="s">
        <v>845</v>
      </c>
      <c r="DA75" s="84" t="s">
        <v>845</v>
      </c>
      <c r="DB75" s="84" t="s">
        <v>845</v>
      </c>
      <c r="DC75" s="84" t="s">
        <v>844</v>
      </c>
      <c r="DD75" s="84" t="s">
        <v>845</v>
      </c>
      <c r="DE75" s="85" t="s">
        <v>844</v>
      </c>
      <c r="DF75" s="85" t="s">
        <v>844</v>
      </c>
      <c r="DG75" s="84" t="s">
        <v>844</v>
      </c>
      <c r="DH75" s="84" t="s">
        <v>845</v>
      </c>
      <c r="DI75" s="84" t="s">
        <v>845</v>
      </c>
      <c r="DJ75" s="84" t="s">
        <v>844</v>
      </c>
      <c r="DK75" s="84" t="s">
        <v>844</v>
      </c>
      <c r="DL75" s="84" t="s">
        <v>845</v>
      </c>
      <c r="DM75" s="84" t="s">
        <v>844</v>
      </c>
      <c r="DN75" s="84" t="s">
        <v>844</v>
      </c>
      <c r="DO75" s="84" t="s">
        <v>845</v>
      </c>
      <c r="DP75" s="87" t="s">
        <v>845</v>
      </c>
      <c r="DQ75" s="84" t="s">
        <v>845</v>
      </c>
      <c r="DR75" s="85" t="s">
        <v>844</v>
      </c>
      <c r="DS75" s="84" t="s">
        <v>845</v>
      </c>
      <c r="DT75" s="84" t="s">
        <v>845</v>
      </c>
      <c r="DU75" s="84" t="s">
        <v>845</v>
      </c>
      <c r="DV75" s="85" t="s">
        <v>844</v>
      </c>
      <c r="DW75" s="85" t="s">
        <v>844</v>
      </c>
      <c r="DX75" s="84" t="s">
        <v>845</v>
      </c>
      <c r="DY75" s="84" t="s">
        <v>844</v>
      </c>
      <c r="DZ75" s="84" t="s">
        <v>845</v>
      </c>
      <c r="EA75" s="85" t="s">
        <v>845</v>
      </c>
      <c r="EB75" s="84" t="s">
        <v>845</v>
      </c>
      <c r="EC75" s="84" t="s">
        <v>844</v>
      </c>
      <c r="ED75" s="84" t="s">
        <v>845</v>
      </c>
    </row>
    <row r="76" spans="1:134" ht="39.6" x14ac:dyDescent="0.3">
      <c r="A76" s="81" t="s">
        <v>20</v>
      </c>
      <c r="B76" s="82" t="s">
        <v>895</v>
      </c>
      <c r="C76" s="83" t="s">
        <v>843</v>
      </c>
      <c r="D76" s="83" t="s">
        <v>841</v>
      </c>
      <c r="E76" s="84" t="s">
        <v>844</v>
      </c>
      <c r="F76" s="84" t="s">
        <v>844</v>
      </c>
      <c r="G76" s="84" t="s">
        <v>844</v>
      </c>
      <c r="H76" s="84" t="s">
        <v>844</v>
      </c>
      <c r="I76" s="84" t="s">
        <v>844</v>
      </c>
      <c r="J76" s="84" t="s">
        <v>844</v>
      </c>
      <c r="K76" s="84" t="s">
        <v>844</v>
      </c>
      <c r="L76" s="84" t="s">
        <v>844</v>
      </c>
      <c r="M76" s="84" t="s">
        <v>845</v>
      </c>
      <c r="N76" s="84" t="s">
        <v>844</v>
      </c>
      <c r="O76" s="84" t="s">
        <v>844</v>
      </c>
      <c r="P76" s="84" t="s">
        <v>844</v>
      </c>
      <c r="Q76" s="89" t="s">
        <v>845</v>
      </c>
      <c r="R76" s="84" t="s">
        <v>844</v>
      </c>
      <c r="S76" s="84" t="s">
        <v>845</v>
      </c>
      <c r="T76" s="84" t="s">
        <v>844</v>
      </c>
      <c r="U76" s="84" t="s">
        <v>845</v>
      </c>
      <c r="V76" s="84" t="s">
        <v>844</v>
      </c>
      <c r="W76" s="85" t="s">
        <v>844</v>
      </c>
      <c r="X76" s="85" t="s">
        <v>844</v>
      </c>
      <c r="Y76" s="84" t="s">
        <v>844</v>
      </c>
      <c r="Z76" s="84" t="s">
        <v>844</v>
      </c>
      <c r="AA76" s="84" t="s">
        <v>844</v>
      </c>
      <c r="AB76" s="85" t="s">
        <v>844</v>
      </c>
      <c r="AC76" s="84" t="s">
        <v>844</v>
      </c>
      <c r="AD76" s="84" t="s">
        <v>844</v>
      </c>
      <c r="AE76" s="84" t="s">
        <v>845</v>
      </c>
      <c r="AF76" s="84" t="s">
        <v>844</v>
      </c>
      <c r="AG76" s="84" t="s">
        <v>844</v>
      </c>
      <c r="AH76" s="84" t="s">
        <v>844</v>
      </c>
      <c r="AI76" s="84" t="s">
        <v>845</v>
      </c>
      <c r="AJ76" s="84" t="s">
        <v>844</v>
      </c>
      <c r="AK76" s="84" t="s">
        <v>844</v>
      </c>
      <c r="AL76" s="84" t="s">
        <v>844</v>
      </c>
      <c r="AM76" s="84" t="s">
        <v>844</v>
      </c>
      <c r="AN76" s="84" t="s">
        <v>844</v>
      </c>
      <c r="AO76" s="84" t="s">
        <v>844</v>
      </c>
      <c r="AP76" s="84" t="s">
        <v>844</v>
      </c>
      <c r="AQ76" s="84" t="s">
        <v>844</v>
      </c>
      <c r="AR76" s="84" t="s">
        <v>844</v>
      </c>
      <c r="AS76" s="84" t="s">
        <v>844</v>
      </c>
      <c r="AT76" s="84" t="s">
        <v>844</v>
      </c>
      <c r="AU76" s="84" t="s">
        <v>844</v>
      </c>
      <c r="AV76" s="84" t="s">
        <v>844</v>
      </c>
      <c r="AW76" s="84" t="s">
        <v>844</v>
      </c>
      <c r="AX76" s="84" t="s">
        <v>844</v>
      </c>
      <c r="AY76" s="84" t="s">
        <v>845</v>
      </c>
      <c r="AZ76" s="84" t="s">
        <v>844</v>
      </c>
      <c r="BA76" s="84" t="s">
        <v>845</v>
      </c>
      <c r="BB76" s="84" t="s">
        <v>844</v>
      </c>
      <c r="BC76" s="84" t="s">
        <v>844</v>
      </c>
      <c r="BD76" s="84" t="s">
        <v>845</v>
      </c>
      <c r="BE76" s="84" t="s">
        <v>844</v>
      </c>
      <c r="BF76" s="84" t="s">
        <v>844</v>
      </c>
      <c r="BG76" s="84" t="s">
        <v>845</v>
      </c>
      <c r="BH76" s="84" t="s">
        <v>844</v>
      </c>
      <c r="BI76" s="84" t="s">
        <v>845</v>
      </c>
      <c r="BJ76" s="86" t="s">
        <v>844</v>
      </c>
      <c r="BK76" s="87" t="s">
        <v>844</v>
      </c>
      <c r="BL76" s="86" t="s">
        <v>845</v>
      </c>
      <c r="BM76" s="84" t="s">
        <v>844</v>
      </c>
      <c r="BN76" s="84" t="s">
        <v>844</v>
      </c>
      <c r="BO76" s="84" t="s">
        <v>844</v>
      </c>
      <c r="BP76" s="84" t="s">
        <v>844</v>
      </c>
      <c r="BQ76" s="84" t="s">
        <v>844</v>
      </c>
      <c r="BR76" s="84" t="s">
        <v>844</v>
      </c>
      <c r="BS76" s="84" t="s">
        <v>844</v>
      </c>
      <c r="BT76" s="84" t="s">
        <v>845</v>
      </c>
      <c r="BU76" s="85" t="s">
        <v>844</v>
      </c>
      <c r="BV76" s="84" t="s">
        <v>844</v>
      </c>
      <c r="BW76" s="84" t="s">
        <v>845</v>
      </c>
      <c r="BX76" s="84" t="s">
        <v>844</v>
      </c>
      <c r="BY76" s="84" t="s">
        <v>844</v>
      </c>
      <c r="BZ76" s="84" t="s">
        <v>844</v>
      </c>
      <c r="CA76" s="84" t="s">
        <v>844</v>
      </c>
      <c r="CB76" s="84" t="s">
        <v>844</v>
      </c>
      <c r="CC76" s="84" t="s">
        <v>844</v>
      </c>
      <c r="CD76" s="84" t="s">
        <v>844</v>
      </c>
      <c r="CE76" s="84" t="s">
        <v>844</v>
      </c>
      <c r="CF76" s="84" t="s">
        <v>845</v>
      </c>
      <c r="CG76" s="84" t="s">
        <v>845</v>
      </c>
      <c r="CH76" s="84" t="s">
        <v>844</v>
      </c>
      <c r="CI76" s="84" t="s">
        <v>844</v>
      </c>
      <c r="CJ76" s="84" t="s">
        <v>844</v>
      </c>
      <c r="CK76" s="84" t="s">
        <v>845</v>
      </c>
      <c r="CL76" s="84" t="s">
        <v>845</v>
      </c>
      <c r="CM76" s="84" t="s">
        <v>844</v>
      </c>
      <c r="CN76" s="84" t="s">
        <v>844</v>
      </c>
      <c r="CO76" s="84" t="s">
        <v>844</v>
      </c>
      <c r="CP76" s="84" t="s">
        <v>844</v>
      </c>
      <c r="CQ76" s="84" t="s">
        <v>844</v>
      </c>
      <c r="CR76" s="84" t="s">
        <v>844</v>
      </c>
      <c r="CS76" s="84" t="s">
        <v>844</v>
      </c>
      <c r="CT76" s="84" t="s">
        <v>844</v>
      </c>
      <c r="CU76" s="84" t="s">
        <v>844</v>
      </c>
      <c r="CV76" s="84" t="s">
        <v>844</v>
      </c>
      <c r="CW76" s="84" t="s">
        <v>844</v>
      </c>
      <c r="CX76" s="84" t="s">
        <v>844</v>
      </c>
      <c r="CY76" s="84" t="s">
        <v>845</v>
      </c>
      <c r="CZ76" s="84" t="s">
        <v>845</v>
      </c>
      <c r="DA76" s="84" t="s">
        <v>845</v>
      </c>
      <c r="DB76" s="84" t="s">
        <v>845</v>
      </c>
      <c r="DC76" s="84" t="s">
        <v>844</v>
      </c>
      <c r="DD76" s="84" t="s">
        <v>845</v>
      </c>
      <c r="DE76" s="84" t="s">
        <v>844</v>
      </c>
      <c r="DF76" s="84" t="s">
        <v>845</v>
      </c>
      <c r="DG76" s="84" t="s">
        <v>844</v>
      </c>
      <c r="DH76" s="85" t="s">
        <v>844</v>
      </c>
      <c r="DI76" s="84" t="s">
        <v>845</v>
      </c>
      <c r="DJ76" s="89" t="s">
        <v>844</v>
      </c>
      <c r="DK76" s="84" t="s">
        <v>845</v>
      </c>
      <c r="DL76" s="84" t="s">
        <v>845</v>
      </c>
      <c r="DM76" s="84" t="s">
        <v>844</v>
      </c>
      <c r="DN76" s="84" t="s">
        <v>844</v>
      </c>
      <c r="DO76" s="84" t="s">
        <v>844</v>
      </c>
      <c r="DP76" s="87" t="s">
        <v>845</v>
      </c>
      <c r="DQ76" s="84" t="s">
        <v>844</v>
      </c>
      <c r="DR76" s="85" t="s">
        <v>844</v>
      </c>
      <c r="DS76" s="84" t="s">
        <v>844</v>
      </c>
      <c r="DT76" s="84" t="s">
        <v>845</v>
      </c>
      <c r="DU76" s="84" t="s">
        <v>844</v>
      </c>
      <c r="DV76" s="84" t="s">
        <v>844</v>
      </c>
      <c r="DW76" s="84" t="s">
        <v>844</v>
      </c>
      <c r="DX76" s="84" t="s">
        <v>844</v>
      </c>
      <c r="DY76" s="84" t="s">
        <v>844</v>
      </c>
      <c r="DZ76" s="84" t="s">
        <v>844</v>
      </c>
      <c r="EA76" s="84" t="s">
        <v>844</v>
      </c>
      <c r="EB76" s="84" t="s">
        <v>844</v>
      </c>
      <c r="EC76" s="84" t="s">
        <v>844</v>
      </c>
      <c r="ED76" s="84" t="s">
        <v>844</v>
      </c>
    </row>
    <row r="77" spans="1:134" ht="26.4" x14ac:dyDescent="0.3">
      <c r="A77" s="81" t="s">
        <v>21</v>
      </c>
      <c r="B77" s="82" t="s">
        <v>896</v>
      </c>
      <c r="C77" s="83" t="s">
        <v>843</v>
      </c>
      <c r="D77" s="83" t="s">
        <v>841</v>
      </c>
      <c r="E77" s="85" t="s">
        <v>844</v>
      </c>
      <c r="F77" s="85" t="s">
        <v>844</v>
      </c>
      <c r="G77" s="85" t="s">
        <v>844</v>
      </c>
      <c r="H77" s="84" t="s">
        <v>844</v>
      </c>
      <c r="I77" s="84" t="s">
        <v>845</v>
      </c>
      <c r="J77" s="85" t="s">
        <v>844</v>
      </c>
      <c r="K77" s="85" t="s">
        <v>844</v>
      </c>
      <c r="L77" s="84" t="s">
        <v>844</v>
      </c>
      <c r="M77" s="85" t="s">
        <v>845</v>
      </c>
      <c r="N77" s="84" t="s">
        <v>844</v>
      </c>
      <c r="O77" s="84" t="s">
        <v>844</v>
      </c>
      <c r="P77" s="84" t="s">
        <v>844</v>
      </c>
      <c r="Q77" s="84" t="s">
        <v>845</v>
      </c>
      <c r="R77" s="84" t="s">
        <v>844</v>
      </c>
      <c r="S77" s="84" t="s">
        <v>844</v>
      </c>
      <c r="T77" s="84" t="s">
        <v>845</v>
      </c>
      <c r="U77" s="84" t="s">
        <v>845</v>
      </c>
      <c r="V77" s="84" t="s">
        <v>845</v>
      </c>
      <c r="W77" s="84" t="s">
        <v>844</v>
      </c>
      <c r="X77" s="84" t="s">
        <v>844</v>
      </c>
      <c r="Y77" s="84" t="s">
        <v>844</v>
      </c>
      <c r="Z77" s="84" t="s">
        <v>844</v>
      </c>
      <c r="AA77" s="84" t="s">
        <v>844</v>
      </c>
      <c r="AB77" s="84" t="s">
        <v>844</v>
      </c>
      <c r="AC77" s="84" t="s">
        <v>845</v>
      </c>
      <c r="AD77" s="84" t="s">
        <v>844</v>
      </c>
      <c r="AE77" s="84" t="s">
        <v>844</v>
      </c>
      <c r="AF77" s="84" t="s">
        <v>844</v>
      </c>
      <c r="AG77" s="85" t="s">
        <v>844</v>
      </c>
      <c r="AH77" s="84" t="s">
        <v>844</v>
      </c>
      <c r="AI77" s="84" t="s">
        <v>844</v>
      </c>
      <c r="AJ77" s="84" t="s">
        <v>844</v>
      </c>
      <c r="AK77" s="84" t="s">
        <v>845</v>
      </c>
      <c r="AL77" s="84" t="s">
        <v>844</v>
      </c>
      <c r="AM77" s="85" t="s">
        <v>844</v>
      </c>
      <c r="AN77" s="84" t="s">
        <v>844</v>
      </c>
      <c r="AO77" s="84" t="s">
        <v>844</v>
      </c>
      <c r="AP77" s="84" t="s">
        <v>844</v>
      </c>
      <c r="AQ77" s="84" t="s">
        <v>844</v>
      </c>
      <c r="AR77" s="84" t="s">
        <v>844</v>
      </c>
      <c r="AS77" s="84" t="s">
        <v>844</v>
      </c>
      <c r="AT77" s="84" t="s">
        <v>844</v>
      </c>
      <c r="AU77" s="84" t="s">
        <v>844</v>
      </c>
      <c r="AV77" s="84" t="s">
        <v>844</v>
      </c>
      <c r="AW77" s="84" t="s">
        <v>844</v>
      </c>
      <c r="AX77" s="84" t="s">
        <v>844</v>
      </c>
      <c r="AY77" s="84" t="s">
        <v>845</v>
      </c>
      <c r="AZ77" s="84" t="s">
        <v>844</v>
      </c>
      <c r="BA77" s="84" t="s">
        <v>845</v>
      </c>
      <c r="BB77" s="84" t="s">
        <v>844</v>
      </c>
      <c r="BC77" s="84" t="s">
        <v>844</v>
      </c>
      <c r="BD77" s="84" t="s">
        <v>845</v>
      </c>
      <c r="BE77" s="84" t="s">
        <v>844</v>
      </c>
      <c r="BF77" s="84" t="s">
        <v>844</v>
      </c>
      <c r="BG77" s="84" t="s">
        <v>844</v>
      </c>
      <c r="BH77" s="84" t="s">
        <v>844</v>
      </c>
      <c r="BI77" s="84" t="s">
        <v>845</v>
      </c>
      <c r="BJ77" s="86" t="s">
        <v>844</v>
      </c>
      <c r="BK77" s="87" t="s">
        <v>845</v>
      </c>
      <c r="BL77" s="86" t="s">
        <v>844</v>
      </c>
      <c r="BM77" s="85" t="s">
        <v>845</v>
      </c>
      <c r="BN77" s="84" t="s">
        <v>844</v>
      </c>
      <c r="BO77" s="84" t="s">
        <v>844</v>
      </c>
      <c r="BP77" s="84" t="s">
        <v>844</v>
      </c>
      <c r="BQ77" s="84" t="s">
        <v>844</v>
      </c>
      <c r="BR77" s="84" t="s">
        <v>844</v>
      </c>
      <c r="BS77" s="84" t="s">
        <v>844</v>
      </c>
      <c r="BT77" s="84" t="s">
        <v>844</v>
      </c>
      <c r="BU77" s="84" t="s">
        <v>845</v>
      </c>
      <c r="BV77" s="84" t="s">
        <v>845</v>
      </c>
      <c r="BW77" s="88" t="s">
        <v>845</v>
      </c>
      <c r="BX77" s="84" t="s">
        <v>844</v>
      </c>
      <c r="BY77" s="84" t="s">
        <v>844</v>
      </c>
      <c r="BZ77" s="84" t="s">
        <v>845</v>
      </c>
      <c r="CA77" s="84" t="s">
        <v>844</v>
      </c>
      <c r="CB77" s="84" t="s">
        <v>845</v>
      </c>
      <c r="CC77" s="84" t="s">
        <v>844</v>
      </c>
      <c r="CD77" s="84" t="s">
        <v>844</v>
      </c>
      <c r="CE77" s="84" t="s">
        <v>844</v>
      </c>
      <c r="CF77" s="84" t="s">
        <v>845</v>
      </c>
      <c r="CG77" s="84" t="s">
        <v>845</v>
      </c>
      <c r="CH77" s="89" t="s">
        <v>845</v>
      </c>
      <c r="CI77" s="84" t="s">
        <v>844</v>
      </c>
      <c r="CJ77" s="84" t="s">
        <v>844</v>
      </c>
      <c r="CK77" s="84" t="s">
        <v>844</v>
      </c>
      <c r="CL77" s="84" t="s">
        <v>844</v>
      </c>
      <c r="CM77" s="84" t="s">
        <v>844</v>
      </c>
      <c r="CN77" s="84" t="s">
        <v>844</v>
      </c>
      <c r="CO77" s="84" t="s">
        <v>844</v>
      </c>
      <c r="CP77" s="84" t="s">
        <v>844</v>
      </c>
      <c r="CQ77" s="84" t="s">
        <v>844</v>
      </c>
      <c r="CR77" s="84" t="s">
        <v>844</v>
      </c>
      <c r="CS77" s="84" t="s">
        <v>844</v>
      </c>
      <c r="CT77" s="84" t="s">
        <v>845</v>
      </c>
      <c r="CU77" s="84" t="s">
        <v>844</v>
      </c>
      <c r="CV77" s="84" t="s">
        <v>844</v>
      </c>
      <c r="CW77" s="84" t="s">
        <v>844</v>
      </c>
      <c r="CX77" s="84" t="s">
        <v>844</v>
      </c>
      <c r="CY77" s="84" t="s">
        <v>845</v>
      </c>
      <c r="CZ77" s="84" t="s">
        <v>844</v>
      </c>
      <c r="DA77" s="84" t="s">
        <v>845</v>
      </c>
      <c r="DB77" s="84" t="s">
        <v>845</v>
      </c>
      <c r="DC77" s="84" t="s">
        <v>845</v>
      </c>
      <c r="DD77" s="84" t="s">
        <v>845</v>
      </c>
      <c r="DE77" s="84" t="s">
        <v>844</v>
      </c>
      <c r="DF77" s="84" t="s">
        <v>845</v>
      </c>
      <c r="DG77" s="84" t="s">
        <v>844</v>
      </c>
      <c r="DH77" s="84" t="s">
        <v>844</v>
      </c>
      <c r="DI77" s="84" t="s">
        <v>844</v>
      </c>
      <c r="DJ77" s="84" t="s">
        <v>845</v>
      </c>
      <c r="DK77" s="84" t="s">
        <v>845</v>
      </c>
      <c r="DL77" s="84" t="s">
        <v>845</v>
      </c>
      <c r="DM77" s="84" t="s">
        <v>844</v>
      </c>
      <c r="DN77" s="84" t="s">
        <v>844</v>
      </c>
      <c r="DO77" s="84" t="s">
        <v>844</v>
      </c>
      <c r="DP77" s="87" t="s">
        <v>845</v>
      </c>
      <c r="DQ77" s="84" t="s">
        <v>844</v>
      </c>
      <c r="DR77" s="85" t="s">
        <v>844</v>
      </c>
      <c r="DS77" s="84" t="s">
        <v>844</v>
      </c>
      <c r="DT77" s="84" t="s">
        <v>845</v>
      </c>
      <c r="DU77" s="85" t="s">
        <v>844</v>
      </c>
      <c r="DV77" s="85" t="s">
        <v>844</v>
      </c>
      <c r="DW77" s="84" t="s">
        <v>844</v>
      </c>
      <c r="DX77" s="85" t="s">
        <v>844</v>
      </c>
      <c r="DY77" s="84" t="s">
        <v>844</v>
      </c>
      <c r="DZ77" s="84" t="s">
        <v>845</v>
      </c>
      <c r="EA77" s="84" t="s">
        <v>844</v>
      </c>
      <c r="EB77" s="84" t="s">
        <v>844</v>
      </c>
      <c r="EC77" s="84" t="s">
        <v>844</v>
      </c>
      <c r="ED77" s="84" t="s">
        <v>844</v>
      </c>
    </row>
    <row r="78" spans="1:134" x14ac:dyDescent="0.3">
      <c r="A78" s="70"/>
      <c r="B78" s="80"/>
      <c r="C78" s="77"/>
      <c r="D78" s="77"/>
      <c r="E78" s="78"/>
      <c r="F78" s="85"/>
      <c r="G78" s="85"/>
      <c r="H78" s="78"/>
      <c r="I78" s="78"/>
      <c r="J78" s="85"/>
      <c r="K78" s="85"/>
      <c r="L78" s="78"/>
      <c r="M78" s="78"/>
      <c r="N78" s="78"/>
      <c r="O78" s="78"/>
      <c r="P78" s="78"/>
      <c r="Q78" s="78"/>
      <c r="R78" s="78"/>
      <c r="S78" s="205"/>
      <c r="T78" s="78"/>
      <c r="U78" s="78"/>
      <c r="V78" s="78"/>
      <c r="W78" s="78"/>
      <c r="X78" s="78"/>
      <c r="Y78" s="78"/>
      <c r="Z78" s="78"/>
      <c r="AA78" s="78"/>
      <c r="AB78" s="78"/>
      <c r="AC78" s="78"/>
      <c r="AD78" s="78"/>
      <c r="AE78" s="78"/>
      <c r="AF78" s="78"/>
      <c r="AG78" s="78"/>
      <c r="AH78" s="78"/>
      <c r="AI78" s="78"/>
      <c r="AJ78" s="78"/>
      <c r="AK78" s="78"/>
      <c r="AL78" s="78"/>
      <c r="AM78" s="78"/>
      <c r="AN78" s="78"/>
      <c r="AO78" s="78"/>
      <c r="AP78" s="78"/>
      <c r="AQ78" s="78"/>
      <c r="AR78" s="78"/>
      <c r="AS78" s="78"/>
      <c r="AT78" s="78"/>
      <c r="AU78" s="78"/>
      <c r="AV78" s="78"/>
      <c r="AW78" s="78"/>
      <c r="AX78" s="78"/>
      <c r="AY78" s="78"/>
      <c r="AZ78" s="78"/>
      <c r="BA78" s="78"/>
      <c r="BB78" s="78"/>
      <c r="BC78" s="78"/>
      <c r="BD78" s="78"/>
      <c r="BE78" s="78"/>
      <c r="BF78" s="78"/>
      <c r="BG78" s="78"/>
      <c r="BH78" s="78"/>
      <c r="BI78" s="78"/>
      <c r="BJ78" s="73"/>
      <c r="BK78" s="61"/>
      <c r="BL78" s="73"/>
      <c r="BM78" s="78"/>
      <c r="BN78" s="78"/>
      <c r="BO78" s="78"/>
      <c r="BP78" s="78"/>
      <c r="BQ78" s="78"/>
      <c r="BR78" s="78"/>
      <c r="BS78" s="78"/>
      <c r="BT78" s="78"/>
      <c r="BU78" s="78"/>
      <c r="BV78" s="78"/>
      <c r="BW78" s="78"/>
      <c r="BX78" s="78"/>
      <c r="BY78" s="78"/>
      <c r="BZ78" s="78"/>
      <c r="CA78" s="78"/>
      <c r="CB78" s="78"/>
      <c r="CC78" s="78"/>
      <c r="CD78" s="78"/>
      <c r="CE78" s="78"/>
      <c r="CF78" s="78"/>
      <c r="CG78" s="78"/>
      <c r="CH78" s="78"/>
      <c r="CI78" s="78"/>
      <c r="CJ78" s="78"/>
      <c r="CK78" s="78"/>
      <c r="CL78" s="78"/>
      <c r="CM78" s="78"/>
      <c r="CN78" s="78"/>
      <c r="CO78" s="78"/>
      <c r="CP78" s="78"/>
      <c r="CQ78" s="78"/>
      <c r="CR78" s="78"/>
      <c r="CS78" s="78"/>
      <c r="CT78" s="78"/>
      <c r="CU78" s="78"/>
      <c r="CV78" s="78"/>
      <c r="CW78" s="78"/>
      <c r="CX78" s="78"/>
      <c r="CY78" s="78"/>
      <c r="CZ78" s="78"/>
      <c r="DA78" s="78"/>
      <c r="DB78" s="78"/>
      <c r="DC78" s="78"/>
      <c r="DD78" s="78"/>
      <c r="DE78" s="78"/>
      <c r="DF78" s="78"/>
      <c r="DG78" s="78"/>
      <c r="DH78" s="78"/>
      <c r="DI78" s="78"/>
      <c r="DJ78" s="78"/>
      <c r="DK78" s="78"/>
      <c r="DL78" s="78"/>
      <c r="DM78" s="78"/>
      <c r="DN78" s="78"/>
      <c r="DO78" s="78"/>
      <c r="DP78" s="61"/>
      <c r="DQ78" s="78"/>
      <c r="DR78" s="78"/>
      <c r="DS78" s="78"/>
      <c r="DT78" s="78"/>
      <c r="DU78" s="78"/>
      <c r="DV78" s="78"/>
      <c r="DW78" s="78"/>
      <c r="DX78" s="78"/>
      <c r="DY78" s="78"/>
      <c r="DZ78" s="78"/>
      <c r="EA78" s="78"/>
      <c r="EB78" s="78"/>
      <c r="EC78" s="78"/>
      <c r="ED78" s="78"/>
    </row>
    <row r="79" spans="1:134" x14ac:dyDescent="0.3">
      <c r="A79" s="74"/>
      <c r="B79" s="79" t="s">
        <v>897</v>
      </c>
      <c r="C79" s="77"/>
      <c r="D79" s="77"/>
      <c r="E79" s="78"/>
      <c r="F79" s="85"/>
      <c r="G79" s="85"/>
      <c r="H79" s="78"/>
      <c r="I79" s="78"/>
      <c r="J79" s="85"/>
      <c r="K79" s="85"/>
      <c r="L79" s="78"/>
      <c r="M79" s="78"/>
      <c r="N79" s="78"/>
      <c r="O79" s="78"/>
      <c r="P79" s="78"/>
      <c r="Q79" s="78"/>
      <c r="R79" s="78"/>
      <c r="S79" s="78"/>
      <c r="T79" s="78"/>
      <c r="U79" s="78"/>
      <c r="V79" s="78"/>
      <c r="W79" s="78"/>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8"/>
      <c r="AX79" s="78"/>
      <c r="AY79" s="78"/>
      <c r="AZ79" s="78"/>
      <c r="BA79" s="78"/>
      <c r="BB79" s="78"/>
      <c r="BC79" s="78"/>
      <c r="BD79" s="78"/>
      <c r="BE79" s="78"/>
      <c r="BF79" s="78"/>
      <c r="BG79" s="78"/>
      <c r="BH79" s="78"/>
      <c r="BI79" s="78"/>
      <c r="BJ79" s="73"/>
      <c r="BK79" s="61"/>
      <c r="BL79" s="73"/>
      <c r="BM79" s="78"/>
      <c r="BN79" s="78"/>
      <c r="BO79" s="78"/>
      <c r="BP79" s="78"/>
      <c r="BQ79" s="78"/>
      <c r="BR79" s="78"/>
      <c r="BS79" s="78"/>
      <c r="BT79" s="78"/>
      <c r="BU79" s="78"/>
      <c r="BV79" s="78"/>
      <c r="BW79" s="78"/>
      <c r="BX79" s="78"/>
      <c r="BY79" s="78"/>
      <c r="BZ79" s="78"/>
      <c r="CA79" s="78"/>
      <c r="CB79" s="78"/>
      <c r="CC79" s="78"/>
      <c r="CD79" s="78"/>
      <c r="CE79" s="78"/>
      <c r="CF79" s="78"/>
      <c r="CG79" s="78"/>
      <c r="CH79" s="78"/>
      <c r="CI79" s="78"/>
      <c r="CJ79" s="78"/>
      <c r="CK79" s="78"/>
      <c r="CL79" s="78"/>
      <c r="CM79" s="78"/>
      <c r="CN79" s="78"/>
      <c r="CO79" s="78"/>
      <c r="CP79" s="78"/>
      <c r="CQ79" s="78"/>
      <c r="CR79" s="78"/>
      <c r="CS79" s="78"/>
      <c r="CT79" s="78"/>
      <c r="CU79" s="78"/>
      <c r="CV79" s="78"/>
      <c r="CW79" s="78"/>
      <c r="CX79" s="78"/>
      <c r="CY79" s="78"/>
      <c r="CZ79" s="78"/>
      <c r="DA79" s="78"/>
      <c r="DB79" s="78"/>
      <c r="DC79" s="78"/>
      <c r="DD79" s="78"/>
      <c r="DE79" s="78"/>
      <c r="DF79" s="78"/>
      <c r="DG79" s="78"/>
      <c r="DH79" s="78"/>
      <c r="DI79" s="78"/>
      <c r="DJ79" s="78"/>
      <c r="DK79" s="78"/>
      <c r="DL79" s="78"/>
      <c r="DM79" s="78"/>
      <c r="DN79" s="78"/>
      <c r="DO79" s="78"/>
      <c r="DP79" s="61"/>
      <c r="DQ79" s="78"/>
      <c r="DR79" s="78"/>
      <c r="DS79" s="78"/>
      <c r="DT79" s="78"/>
      <c r="DU79" s="78"/>
      <c r="DV79" s="78"/>
      <c r="DW79" s="78"/>
      <c r="DX79" s="78"/>
      <c r="DY79" s="78"/>
      <c r="DZ79" s="78"/>
      <c r="EA79" s="78"/>
      <c r="EB79" s="78"/>
      <c r="EC79" s="78"/>
      <c r="ED79" s="78"/>
    </row>
    <row r="80" spans="1:134" x14ac:dyDescent="0.3">
      <c r="A80" s="74">
        <v>37</v>
      </c>
      <c r="B80" s="80" t="s">
        <v>898</v>
      </c>
      <c r="C80" s="77" t="s">
        <v>849</v>
      </c>
      <c r="D80" s="77" t="s">
        <v>879</v>
      </c>
      <c r="E80" s="78"/>
      <c r="F80" s="85"/>
      <c r="G80" s="85"/>
      <c r="H80" s="78"/>
      <c r="I80" s="78"/>
      <c r="J80" s="85"/>
      <c r="K80" s="85"/>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8"/>
      <c r="AK80" s="78"/>
      <c r="AL80" s="78"/>
      <c r="AM80" s="78"/>
      <c r="AN80" s="78"/>
      <c r="AO80" s="78"/>
      <c r="AP80" s="78"/>
      <c r="AQ80" s="78"/>
      <c r="AR80" s="78"/>
      <c r="AS80" s="78"/>
      <c r="AT80" s="78"/>
      <c r="AU80" s="78"/>
      <c r="AV80" s="78"/>
      <c r="AW80" s="78"/>
      <c r="AX80" s="78"/>
      <c r="AY80" s="78"/>
      <c r="AZ80" s="78"/>
      <c r="BA80" s="78"/>
      <c r="BB80" s="78"/>
      <c r="BC80" s="78"/>
      <c r="BD80" s="78"/>
      <c r="BE80" s="78"/>
      <c r="BF80" s="78"/>
      <c r="BG80" s="78"/>
      <c r="BH80" s="78"/>
      <c r="BI80" s="78"/>
      <c r="BJ80" s="73"/>
      <c r="BK80" s="61"/>
      <c r="BL80" s="73"/>
      <c r="BM80" s="78"/>
      <c r="BN80" s="78"/>
      <c r="BO80" s="78"/>
      <c r="BP80" s="78"/>
      <c r="BQ80" s="78"/>
      <c r="BR80" s="78"/>
      <c r="BS80" s="78"/>
      <c r="BT80" s="78"/>
      <c r="BU80" s="78"/>
      <c r="BV80" s="78"/>
      <c r="BW80" s="78"/>
      <c r="BX80" s="78"/>
      <c r="BY80" s="78"/>
      <c r="BZ80" s="78"/>
      <c r="CA80" s="78"/>
      <c r="CB80" s="78"/>
      <c r="CC80" s="78"/>
      <c r="CD80" s="78"/>
      <c r="CE80" s="78"/>
      <c r="CF80" s="78"/>
      <c r="CG80" s="78"/>
      <c r="CH80" s="78"/>
      <c r="CI80" s="78"/>
      <c r="CJ80" s="78"/>
      <c r="CK80" s="78"/>
      <c r="CL80" s="78"/>
      <c r="CM80" s="78"/>
      <c r="CN80" s="78"/>
      <c r="CO80" s="78"/>
      <c r="CP80" s="78"/>
      <c r="CQ80" s="78"/>
      <c r="CR80" s="78"/>
      <c r="CS80" s="78"/>
      <c r="CT80" s="78"/>
      <c r="CU80" s="78"/>
      <c r="CV80" s="78"/>
      <c r="CW80" s="78"/>
      <c r="CX80" s="78"/>
      <c r="CY80" s="78"/>
      <c r="CZ80" s="78"/>
      <c r="DA80" s="78"/>
      <c r="DB80" s="78"/>
      <c r="DC80" s="78"/>
      <c r="DD80" s="78"/>
      <c r="DE80" s="78"/>
      <c r="DF80" s="78"/>
      <c r="DG80" s="78"/>
      <c r="DH80" s="78"/>
      <c r="DI80" s="78"/>
      <c r="DJ80" s="78"/>
      <c r="DK80" s="78"/>
      <c r="DL80" s="78"/>
      <c r="DM80" s="78"/>
      <c r="DN80" s="78"/>
      <c r="DO80" s="78"/>
      <c r="DP80" s="61"/>
      <c r="DQ80" s="78"/>
      <c r="DR80" s="78"/>
      <c r="DS80" s="78"/>
      <c r="DT80" s="78"/>
      <c r="DU80" s="78"/>
      <c r="DV80" s="78"/>
      <c r="DW80" s="78"/>
      <c r="DX80" s="78"/>
      <c r="DY80" s="78"/>
      <c r="DZ80" s="78"/>
      <c r="EA80" s="78"/>
      <c r="EB80" s="78"/>
      <c r="EC80" s="78"/>
      <c r="ED80" s="78"/>
    </row>
    <row r="81" spans="1:134" x14ac:dyDescent="0.3">
      <c r="A81" s="81">
        <v>38</v>
      </c>
      <c r="B81" s="82" t="s">
        <v>899</v>
      </c>
      <c r="C81" s="83" t="s">
        <v>843</v>
      </c>
      <c r="D81" s="83" t="s">
        <v>841</v>
      </c>
      <c r="E81" s="84" t="s">
        <v>844</v>
      </c>
      <c r="F81" s="85" t="s">
        <v>844</v>
      </c>
      <c r="G81" s="85" t="s">
        <v>844</v>
      </c>
      <c r="H81" s="84" t="s">
        <v>844</v>
      </c>
      <c r="I81" s="85" t="s">
        <v>844</v>
      </c>
      <c r="J81" s="85" t="s">
        <v>844</v>
      </c>
      <c r="K81" s="85" t="s">
        <v>844</v>
      </c>
      <c r="L81" s="84" t="s">
        <v>844</v>
      </c>
      <c r="M81" s="84" t="s">
        <v>845</v>
      </c>
      <c r="N81" s="84" t="s">
        <v>844</v>
      </c>
      <c r="O81" s="84" t="s">
        <v>844</v>
      </c>
      <c r="P81" s="84" t="s">
        <v>844</v>
      </c>
      <c r="Q81" s="84" t="s">
        <v>845</v>
      </c>
      <c r="R81" s="84" t="s">
        <v>844</v>
      </c>
      <c r="S81" s="84" t="s">
        <v>844</v>
      </c>
      <c r="T81" s="84" t="s">
        <v>845</v>
      </c>
      <c r="U81" s="84" t="s">
        <v>845</v>
      </c>
      <c r="V81" s="84" t="s">
        <v>844</v>
      </c>
      <c r="W81" s="84" t="s">
        <v>844</v>
      </c>
      <c r="X81" s="84" t="s">
        <v>844</v>
      </c>
      <c r="Y81" s="84" t="s">
        <v>844</v>
      </c>
      <c r="Z81" s="84" t="s">
        <v>844</v>
      </c>
      <c r="AA81" s="84" t="s">
        <v>845</v>
      </c>
      <c r="AB81" s="84" t="s">
        <v>845</v>
      </c>
      <c r="AC81" s="84" t="s">
        <v>844</v>
      </c>
      <c r="AD81" s="84" t="s">
        <v>845</v>
      </c>
      <c r="AE81" s="85" t="s">
        <v>844</v>
      </c>
      <c r="AF81" s="84" t="s">
        <v>844</v>
      </c>
      <c r="AG81" s="84" t="s">
        <v>845</v>
      </c>
      <c r="AH81" s="89" t="s">
        <v>844</v>
      </c>
      <c r="AI81" s="84" t="s">
        <v>845</v>
      </c>
      <c r="AJ81" s="85" t="s">
        <v>845</v>
      </c>
      <c r="AK81" s="84" t="s">
        <v>845</v>
      </c>
      <c r="AL81" s="84" t="s">
        <v>844</v>
      </c>
      <c r="AM81" s="84" t="s">
        <v>844</v>
      </c>
      <c r="AN81" s="84" t="s">
        <v>844</v>
      </c>
      <c r="AO81" s="84" t="s">
        <v>844</v>
      </c>
      <c r="AP81" s="84" t="s">
        <v>845</v>
      </c>
      <c r="AQ81" s="84" t="s">
        <v>844</v>
      </c>
      <c r="AR81" s="89" t="s">
        <v>844</v>
      </c>
      <c r="AS81" s="84" t="s">
        <v>844</v>
      </c>
      <c r="AT81" s="84" t="s">
        <v>845</v>
      </c>
      <c r="AU81" s="84" t="s">
        <v>844</v>
      </c>
      <c r="AV81" s="84" t="s">
        <v>844</v>
      </c>
      <c r="AW81" s="84" t="s">
        <v>844</v>
      </c>
      <c r="AX81" s="84" t="s">
        <v>845</v>
      </c>
      <c r="AY81" s="84" t="s">
        <v>845</v>
      </c>
      <c r="AZ81" s="84" t="s">
        <v>844</v>
      </c>
      <c r="BA81" s="84" t="s">
        <v>845</v>
      </c>
      <c r="BB81" s="84" t="s">
        <v>844</v>
      </c>
      <c r="BC81" s="84" t="s">
        <v>844</v>
      </c>
      <c r="BD81" s="84" t="s">
        <v>845</v>
      </c>
      <c r="BE81" s="84" t="s">
        <v>844</v>
      </c>
      <c r="BF81" s="84" t="s">
        <v>844</v>
      </c>
      <c r="BG81" s="84" t="s">
        <v>844</v>
      </c>
      <c r="BH81" s="84" t="s">
        <v>844</v>
      </c>
      <c r="BI81" s="84" t="s">
        <v>844</v>
      </c>
      <c r="BJ81" s="91" t="s">
        <v>844</v>
      </c>
      <c r="BK81" s="87" t="s">
        <v>845</v>
      </c>
      <c r="BL81" s="86" t="s">
        <v>845</v>
      </c>
      <c r="BM81" s="84" t="s">
        <v>844</v>
      </c>
      <c r="BN81" s="84" t="s">
        <v>845</v>
      </c>
      <c r="BO81" s="84" t="s">
        <v>844</v>
      </c>
      <c r="BP81" s="84" t="s">
        <v>845</v>
      </c>
      <c r="BQ81" s="84" t="s">
        <v>844</v>
      </c>
      <c r="BR81" s="84" t="s">
        <v>845</v>
      </c>
      <c r="BS81" s="84" t="s">
        <v>845</v>
      </c>
      <c r="BT81" s="84" t="s">
        <v>845</v>
      </c>
      <c r="BU81" s="84" t="s">
        <v>845</v>
      </c>
      <c r="BV81" s="84" t="s">
        <v>844</v>
      </c>
      <c r="BW81" s="84" t="s">
        <v>845</v>
      </c>
      <c r="BX81" s="84" t="s">
        <v>845</v>
      </c>
      <c r="BY81" s="84" t="s">
        <v>844</v>
      </c>
      <c r="BZ81" s="84" t="s">
        <v>844</v>
      </c>
      <c r="CA81" s="84" t="s">
        <v>845</v>
      </c>
      <c r="CB81" s="84" t="s">
        <v>845</v>
      </c>
      <c r="CC81" s="84" t="s">
        <v>844</v>
      </c>
      <c r="CD81" s="84" t="s">
        <v>845</v>
      </c>
      <c r="CE81" s="84" t="s">
        <v>844</v>
      </c>
      <c r="CF81" s="84" t="s">
        <v>845</v>
      </c>
      <c r="CG81" s="84" t="s">
        <v>845</v>
      </c>
      <c r="CH81" s="84" t="s">
        <v>844</v>
      </c>
      <c r="CI81" s="84" t="s">
        <v>845</v>
      </c>
      <c r="CJ81" s="84" t="s">
        <v>844</v>
      </c>
      <c r="CK81" s="84" t="s">
        <v>845</v>
      </c>
      <c r="CL81" s="84" t="s">
        <v>845</v>
      </c>
      <c r="CM81" s="84" t="s">
        <v>844</v>
      </c>
      <c r="CN81" s="84" t="s">
        <v>845</v>
      </c>
      <c r="CO81" s="84" t="s">
        <v>844</v>
      </c>
      <c r="CP81" s="84" t="s">
        <v>845</v>
      </c>
      <c r="CQ81" s="84" t="s">
        <v>844</v>
      </c>
      <c r="CR81" s="84" t="s">
        <v>844</v>
      </c>
      <c r="CS81" s="84" t="s">
        <v>844</v>
      </c>
      <c r="CT81" s="84" t="s">
        <v>844</v>
      </c>
      <c r="CU81" s="84" t="s">
        <v>844</v>
      </c>
      <c r="CV81" s="84" t="s">
        <v>844</v>
      </c>
      <c r="CW81" s="85" t="s">
        <v>844</v>
      </c>
      <c r="CX81" s="84" t="s">
        <v>845</v>
      </c>
      <c r="CY81" s="84" t="s">
        <v>845</v>
      </c>
      <c r="CZ81" s="84" t="s">
        <v>845</v>
      </c>
      <c r="DA81" s="84" t="s">
        <v>845</v>
      </c>
      <c r="DB81" s="84" t="s">
        <v>845</v>
      </c>
      <c r="DC81" s="84" t="s">
        <v>845</v>
      </c>
      <c r="DD81" s="84" t="s">
        <v>845</v>
      </c>
      <c r="DE81" s="84" t="s">
        <v>844</v>
      </c>
      <c r="DF81" s="84" t="s">
        <v>845</v>
      </c>
      <c r="DG81" s="84" t="s">
        <v>844</v>
      </c>
      <c r="DH81" s="84" t="s">
        <v>844</v>
      </c>
      <c r="DI81" s="84" t="s">
        <v>845</v>
      </c>
      <c r="DJ81" s="84" t="s">
        <v>845</v>
      </c>
      <c r="DK81" s="84" t="s">
        <v>845</v>
      </c>
      <c r="DL81" s="84" t="s">
        <v>845</v>
      </c>
      <c r="DM81" s="84" t="s">
        <v>844</v>
      </c>
      <c r="DN81" s="84" t="s">
        <v>844</v>
      </c>
      <c r="DO81" s="84" t="s">
        <v>845</v>
      </c>
      <c r="DP81" s="87" t="s">
        <v>845</v>
      </c>
      <c r="DQ81" s="84" t="s">
        <v>845</v>
      </c>
      <c r="DR81" s="84" t="s">
        <v>845</v>
      </c>
      <c r="DS81" s="84" t="s">
        <v>845</v>
      </c>
      <c r="DT81" s="84" t="s">
        <v>844</v>
      </c>
      <c r="DU81" s="84" t="s">
        <v>844</v>
      </c>
      <c r="DV81" s="85" t="s">
        <v>844</v>
      </c>
      <c r="DW81" s="84" t="s">
        <v>844</v>
      </c>
      <c r="DX81" s="85" t="s">
        <v>845</v>
      </c>
      <c r="DY81" s="84" t="s">
        <v>844</v>
      </c>
      <c r="DZ81" s="84" t="s">
        <v>845</v>
      </c>
      <c r="EA81" s="84" t="s">
        <v>844</v>
      </c>
      <c r="EB81" s="84" t="s">
        <v>845</v>
      </c>
      <c r="EC81" s="84" t="s">
        <v>844</v>
      </c>
      <c r="ED81" s="84" t="s">
        <v>845</v>
      </c>
    </row>
    <row r="82" spans="1:134" x14ac:dyDescent="0.3">
      <c r="A82" s="74"/>
      <c r="B82" s="80"/>
      <c r="C82" s="95"/>
      <c r="D82" s="95"/>
      <c r="E82" s="96"/>
      <c r="F82" s="96"/>
      <c r="G82" s="96"/>
      <c r="H82" s="96"/>
      <c r="I82" s="96"/>
      <c r="J82" s="96"/>
      <c r="K82" s="96"/>
      <c r="L82" s="96"/>
      <c r="M82" s="96"/>
      <c r="N82" s="96"/>
      <c r="O82" s="96"/>
      <c r="P82" s="96"/>
      <c r="Q82" s="96"/>
      <c r="R82" s="96"/>
      <c r="S82" s="96"/>
      <c r="T82" s="96"/>
      <c r="U82" s="96"/>
      <c r="V82" s="96"/>
      <c r="W82" s="96"/>
      <c r="X82" s="96"/>
      <c r="Y82" s="96"/>
      <c r="Z82" s="96"/>
      <c r="AA82" s="96"/>
      <c r="AB82" s="96"/>
      <c r="AC82" s="96"/>
      <c r="AD82" s="96"/>
      <c r="AE82" s="96"/>
      <c r="AF82" s="96"/>
      <c r="AG82" s="96"/>
      <c r="AH82" s="96"/>
      <c r="AI82" s="96"/>
      <c r="AJ82" s="96"/>
      <c r="AK82" s="96"/>
      <c r="AL82" s="96"/>
      <c r="AM82" s="96"/>
      <c r="AN82" s="96"/>
      <c r="AO82" s="96"/>
      <c r="AP82" s="96"/>
      <c r="AQ82" s="96"/>
      <c r="AR82" s="96"/>
      <c r="AS82" s="96"/>
      <c r="AT82" s="96"/>
      <c r="AU82" s="96"/>
      <c r="AV82" s="96"/>
      <c r="AW82" s="96"/>
      <c r="AX82" s="96"/>
      <c r="AY82" s="96"/>
      <c r="AZ82" s="96"/>
      <c r="BA82" s="96"/>
      <c r="BB82" s="96"/>
      <c r="BC82" s="96"/>
      <c r="BD82" s="96"/>
      <c r="BE82" s="96"/>
      <c r="BF82" s="96"/>
      <c r="BG82" s="96"/>
      <c r="BH82" s="96"/>
      <c r="BI82" s="96"/>
      <c r="BJ82" s="73"/>
      <c r="BK82" s="61"/>
      <c r="BL82" s="73"/>
      <c r="BM82" s="96"/>
      <c r="BN82" s="96"/>
      <c r="BO82" s="96"/>
      <c r="BP82" s="96"/>
      <c r="BQ82" s="96"/>
      <c r="BR82" s="96"/>
      <c r="BS82" s="96"/>
      <c r="BT82" s="96"/>
      <c r="BU82" s="96"/>
      <c r="BV82" s="96"/>
      <c r="BW82" s="96"/>
      <c r="BX82" s="96"/>
      <c r="BY82" s="96"/>
      <c r="BZ82" s="96"/>
      <c r="CA82" s="96"/>
      <c r="CB82" s="96"/>
      <c r="CC82" s="96"/>
      <c r="CD82" s="96"/>
      <c r="CE82" s="96"/>
      <c r="CF82" s="96"/>
      <c r="CG82" s="96"/>
      <c r="CH82" s="96"/>
      <c r="CI82" s="96"/>
      <c r="CJ82" s="96"/>
      <c r="CK82" s="96"/>
      <c r="CL82" s="96"/>
      <c r="CM82" s="96"/>
      <c r="CN82" s="96"/>
      <c r="CO82" s="96"/>
      <c r="CP82" s="96"/>
      <c r="CQ82" s="96"/>
      <c r="CR82" s="96"/>
      <c r="CS82" s="96"/>
      <c r="CT82" s="96"/>
      <c r="CU82" s="96"/>
      <c r="CV82" s="96"/>
      <c r="CW82" s="96"/>
      <c r="CX82" s="96"/>
      <c r="CY82" s="96"/>
      <c r="CZ82" s="96"/>
      <c r="DA82" s="96"/>
      <c r="DB82" s="96"/>
      <c r="DC82" s="96"/>
      <c r="DD82" s="96"/>
      <c r="DE82" s="96"/>
      <c r="DF82" s="96"/>
      <c r="DG82" s="96"/>
      <c r="DH82" s="96"/>
      <c r="DI82" s="96"/>
      <c r="DJ82" s="96"/>
      <c r="DK82" s="96"/>
      <c r="DL82" s="96"/>
      <c r="DM82" s="96"/>
      <c r="DN82" s="96"/>
      <c r="DO82" s="96"/>
      <c r="DP82" s="61"/>
      <c r="DQ82" s="96"/>
      <c r="DR82" s="96"/>
      <c r="DS82" s="96"/>
      <c r="DT82" s="96"/>
      <c r="DU82" s="96"/>
      <c r="DV82" s="96"/>
      <c r="DW82" s="96"/>
      <c r="DX82" s="96"/>
      <c r="DY82" s="96"/>
      <c r="DZ82" s="96"/>
      <c r="EA82" s="96"/>
      <c r="EB82" s="96"/>
      <c r="EC82" s="96"/>
      <c r="ED82" s="96"/>
    </row>
    <row r="83" spans="1:134" x14ac:dyDescent="0.3">
      <c r="A83" s="97"/>
      <c r="B83" s="98" t="s">
        <v>901</v>
      </c>
      <c r="C83" s="99"/>
      <c r="D83" s="99"/>
      <c r="E83" s="100"/>
      <c r="F83" s="100"/>
      <c r="G83" s="100"/>
      <c r="H83" s="100"/>
      <c r="I83" s="100"/>
      <c r="J83" s="100"/>
      <c r="K83" s="100"/>
      <c r="L83" s="100"/>
      <c r="M83" s="100"/>
      <c r="N83" s="100"/>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c r="BG83" s="100"/>
      <c r="BH83" s="100"/>
      <c r="BI83" s="100"/>
      <c r="BJ83" s="73"/>
      <c r="BK83" s="61"/>
      <c r="BL83" s="73"/>
      <c r="BM83" s="100"/>
      <c r="BN83" s="100"/>
      <c r="BO83" s="100"/>
      <c r="BP83" s="100"/>
      <c r="BQ83" s="100"/>
      <c r="BR83" s="100"/>
      <c r="BS83" s="100"/>
      <c r="BT83" s="100"/>
      <c r="BU83" s="100"/>
      <c r="BV83" s="100"/>
      <c r="BW83" s="100"/>
      <c r="BX83" s="100"/>
      <c r="BY83" s="100"/>
      <c r="BZ83" s="100"/>
      <c r="CA83" s="100"/>
      <c r="CB83" s="100"/>
      <c r="CC83" s="100"/>
      <c r="CD83" s="100"/>
      <c r="CE83" s="100"/>
      <c r="CF83" s="100"/>
      <c r="CG83" s="100"/>
      <c r="CH83" s="100"/>
      <c r="CI83" s="100"/>
      <c r="CJ83" s="100"/>
      <c r="CK83" s="100"/>
      <c r="CL83" s="100"/>
      <c r="CM83" s="100"/>
      <c r="CN83" s="100"/>
      <c r="CO83" s="100"/>
      <c r="CP83" s="100"/>
      <c r="CQ83" s="100"/>
      <c r="CR83" s="100"/>
      <c r="CS83" s="100"/>
      <c r="CT83" s="100"/>
      <c r="CU83" s="100"/>
      <c r="CV83" s="100"/>
      <c r="CW83" s="100"/>
      <c r="CX83" s="100"/>
      <c r="CY83" s="100"/>
      <c r="CZ83" s="100"/>
      <c r="DA83" s="100"/>
      <c r="DB83" s="100"/>
      <c r="DC83" s="100"/>
      <c r="DD83" s="100"/>
      <c r="DE83" s="100"/>
      <c r="DF83" s="100"/>
      <c r="DG83" s="100"/>
      <c r="DH83" s="100"/>
      <c r="DI83" s="100"/>
      <c r="DJ83" s="100"/>
      <c r="DK83" s="100"/>
      <c r="DL83" s="100"/>
      <c r="DM83" s="100"/>
      <c r="DN83" s="100"/>
      <c r="DO83" s="100"/>
      <c r="DP83" s="61"/>
      <c r="DQ83" s="100"/>
      <c r="DR83" s="100"/>
      <c r="DS83" s="100"/>
      <c r="DT83" s="100"/>
      <c r="DU83" s="100"/>
      <c r="DV83" s="100"/>
      <c r="DW83" s="100"/>
      <c r="DX83" s="100"/>
      <c r="DY83" s="100"/>
      <c r="DZ83" s="100"/>
      <c r="EA83" s="100"/>
      <c r="EB83" s="100"/>
      <c r="EC83" s="100"/>
      <c r="ED83" s="100"/>
    </row>
    <row r="84" spans="1:134" x14ac:dyDescent="0.3">
      <c r="A84" s="81" t="s">
        <v>22</v>
      </c>
      <c r="B84" s="82" t="s">
        <v>902</v>
      </c>
      <c r="C84" s="83" t="s">
        <v>843</v>
      </c>
      <c r="D84" s="83" t="s">
        <v>841</v>
      </c>
      <c r="E84" s="84" t="s">
        <v>845</v>
      </c>
      <c r="F84" s="84" t="s">
        <v>845</v>
      </c>
      <c r="G84" s="84" t="s">
        <v>845</v>
      </c>
      <c r="H84" s="84" t="s">
        <v>845</v>
      </c>
      <c r="I84" s="84" t="s">
        <v>845</v>
      </c>
      <c r="J84" s="84" t="s">
        <v>845</v>
      </c>
      <c r="K84" s="84" t="s">
        <v>845</v>
      </c>
      <c r="L84" s="84" t="s">
        <v>845</v>
      </c>
      <c r="M84" s="84" t="s">
        <v>845</v>
      </c>
      <c r="N84" s="84" t="s">
        <v>845</v>
      </c>
      <c r="O84" s="84" t="s">
        <v>845</v>
      </c>
      <c r="P84" s="84" t="s">
        <v>845</v>
      </c>
      <c r="Q84" s="84" t="s">
        <v>845</v>
      </c>
      <c r="R84" s="84" t="s">
        <v>845</v>
      </c>
      <c r="S84" s="84" t="s">
        <v>845</v>
      </c>
      <c r="T84" s="84" t="s">
        <v>845</v>
      </c>
      <c r="U84" s="84" t="s">
        <v>845</v>
      </c>
      <c r="V84" s="84" t="s">
        <v>845</v>
      </c>
      <c r="W84" s="84" t="s">
        <v>845</v>
      </c>
      <c r="X84" s="84" t="s">
        <v>845</v>
      </c>
      <c r="Y84" s="84" t="s">
        <v>845</v>
      </c>
      <c r="Z84" s="84" t="s">
        <v>845</v>
      </c>
      <c r="AA84" s="84" t="s">
        <v>845</v>
      </c>
      <c r="AB84" s="84" t="s">
        <v>845</v>
      </c>
      <c r="AC84" s="84" t="s">
        <v>845</v>
      </c>
      <c r="AD84" s="84" t="s">
        <v>845</v>
      </c>
      <c r="AE84" s="84" t="s">
        <v>845</v>
      </c>
      <c r="AF84" s="84" t="s">
        <v>845</v>
      </c>
      <c r="AG84" s="84" t="s">
        <v>845</v>
      </c>
      <c r="AH84" s="84" t="s">
        <v>845</v>
      </c>
      <c r="AI84" s="84" t="s">
        <v>845</v>
      </c>
      <c r="AJ84" s="84" t="s">
        <v>845</v>
      </c>
      <c r="AK84" s="84" t="s">
        <v>845</v>
      </c>
      <c r="AL84" s="84" t="s">
        <v>845</v>
      </c>
      <c r="AM84" s="84" t="s">
        <v>845</v>
      </c>
      <c r="AN84" s="84" t="s">
        <v>845</v>
      </c>
      <c r="AO84" s="84" t="s">
        <v>845</v>
      </c>
      <c r="AP84" s="84" t="s">
        <v>845</v>
      </c>
      <c r="AQ84" s="84" t="s">
        <v>845</v>
      </c>
      <c r="AR84" s="84" t="s">
        <v>845</v>
      </c>
      <c r="AS84" s="84" t="s">
        <v>845</v>
      </c>
      <c r="AT84" s="84" t="s">
        <v>845</v>
      </c>
      <c r="AU84" s="84" t="s">
        <v>845</v>
      </c>
      <c r="AV84" s="84" t="s">
        <v>845</v>
      </c>
      <c r="AW84" s="84" t="s">
        <v>845</v>
      </c>
      <c r="AX84" s="84" t="s">
        <v>845</v>
      </c>
      <c r="AY84" s="84" t="s">
        <v>845</v>
      </c>
      <c r="AZ84" s="84" t="s">
        <v>845</v>
      </c>
      <c r="BA84" s="84" t="s">
        <v>845</v>
      </c>
      <c r="BB84" s="84" t="s">
        <v>845</v>
      </c>
      <c r="BC84" s="84" t="s">
        <v>845</v>
      </c>
      <c r="BD84" s="84" t="s">
        <v>845</v>
      </c>
      <c r="BE84" s="84" t="s">
        <v>845</v>
      </c>
      <c r="BF84" s="84" t="s">
        <v>845</v>
      </c>
      <c r="BG84" s="84" t="s">
        <v>845</v>
      </c>
      <c r="BH84" s="84" t="s">
        <v>845</v>
      </c>
      <c r="BI84" s="84" t="s">
        <v>845</v>
      </c>
      <c r="BJ84" s="86" t="s">
        <v>845</v>
      </c>
      <c r="BK84" s="87" t="s">
        <v>845</v>
      </c>
      <c r="BL84" s="86" t="s">
        <v>845</v>
      </c>
      <c r="BM84" s="84" t="s">
        <v>845</v>
      </c>
      <c r="BN84" s="84" t="s">
        <v>845</v>
      </c>
      <c r="BO84" s="84" t="s">
        <v>845</v>
      </c>
      <c r="BP84" s="84" t="s">
        <v>845</v>
      </c>
      <c r="BQ84" s="84" t="s">
        <v>845</v>
      </c>
      <c r="BR84" s="84" t="s">
        <v>845</v>
      </c>
      <c r="BS84" s="84" t="s">
        <v>845</v>
      </c>
      <c r="BT84" s="84" t="s">
        <v>845</v>
      </c>
      <c r="BU84" s="84" t="s">
        <v>845</v>
      </c>
      <c r="BV84" s="84" t="s">
        <v>845</v>
      </c>
      <c r="BW84" s="84" t="s">
        <v>845</v>
      </c>
      <c r="BX84" s="84" t="s">
        <v>845</v>
      </c>
      <c r="BY84" s="84" t="s">
        <v>845</v>
      </c>
      <c r="BZ84" s="84" t="s">
        <v>845</v>
      </c>
      <c r="CA84" s="84" t="s">
        <v>845</v>
      </c>
      <c r="CB84" s="84" t="s">
        <v>845</v>
      </c>
      <c r="CC84" s="84" t="s">
        <v>845</v>
      </c>
      <c r="CD84" s="84" t="s">
        <v>845</v>
      </c>
      <c r="CE84" s="84" t="s">
        <v>845</v>
      </c>
      <c r="CF84" s="84" t="s">
        <v>845</v>
      </c>
      <c r="CG84" s="84" t="s">
        <v>845</v>
      </c>
      <c r="CH84" s="84" t="s">
        <v>845</v>
      </c>
      <c r="CI84" s="84" t="s">
        <v>845</v>
      </c>
      <c r="CJ84" s="84" t="s">
        <v>845</v>
      </c>
      <c r="CK84" s="84" t="s">
        <v>845</v>
      </c>
      <c r="CL84" s="84" t="s">
        <v>845</v>
      </c>
      <c r="CM84" s="84" t="s">
        <v>845</v>
      </c>
      <c r="CN84" s="84" t="s">
        <v>845</v>
      </c>
      <c r="CO84" s="84" t="s">
        <v>845</v>
      </c>
      <c r="CP84" s="84" t="s">
        <v>845</v>
      </c>
      <c r="CQ84" s="84" t="s">
        <v>845</v>
      </c>
      <c r="CR84" s="84" t="s">
        <v>845</v>
      </c>
      <c r="CS84" s="84" t="s">
        <v>845</v>
      </c>
      <c r="CT84" s="84" t="s">
        <v>845</v>
      </c>
      <c r="CU84" s="84" t="s">
        <v>845</v>
      </c>
      <c r="CV84" s="84" t="s">
        <v>845</v>
      </c>
      <c r="CW84" s="84" t="s">
        <v>845</v>
      </c>
      <c r="CX84" s="84" t="s">
        <v>845</v>
      </c>
      <c r="CY84" s="84" t="s">
        <v>845</v>
      </c>
      <c r="CZ84" s="84" t="s">
        <v>845</v>
      </c>
      <c r="DA84" s="84" t="s">
        <v>845</v>
      </c>
      <c r="DB84" s="84" t="s">
        <v>845</v>
      </c>
      <c r="DC84" s="84" t="s">
        <v>845</v>
      </c>
      <c r="DD84" s="84" t="s">
        <v>845</v>
      </c>
      <c r="DE84" s="84" t="s">
        <v>845</v>
      </c>
      <c r="DF84" s="84" t="s">
        <v>845</v>
      </c>
      <c r="DG84" s="84" t="s">
        <v>845</v>
      </c>
      <c r="DH84" s="84" t="s">
        <v>845</v>
      </c>
      <c r="DI84" s="84" t="s">
        <v>845</v>
      </c>
      <c r="DJ84" s="84" t="s">
        <v>845</v>
      </c>
      <c r="DK84" s="84" t="s">
        <v>845</v>
      </c>
      <c r="DL84" s="84" t="s">
        <v>845</v>
      </c>
      <c r="DM84" s="84" t="s">
        <v>845</v>
      </c>
      <c r="DN84" s="84" t="s">
        <v>845</v>
      </c>
      <c r="DO84" s="84" t="s">
        <v>845</v>
      </c>
      <c r="DP84" s="87" t="s">
        <v>845</v>
      </c>
      <c r="DQ84" s="84" t="s">
        <v>845</v>
      </c>
      <c r="DR84" s="84" t="s">
        <v>845</v>
      </c>
      <c r="DS84" s="84" t="s">
        <v>845</v>
      </c>
      <c r="DT84" s="84" t="s">
        <v>845</v>
      </c>
      <c r="DU84" s="84" t="s">
        <v>845</v>
      </c>
      <c r="DV84" s="84" t="s">
        <v>845</v>
      </c>
      <c r="DW84" s="84" t="s">
        <v>845</v>
      </c>
      <c r="DX84" s="84" t="s">
        <v>845</v>
      </c>
      <c r="DY84" s="84" t="s">
        <v>845</v>
      </c>
      <c r="DZ84" s="84" t="s">
        <v>845</v>
      </c>
      <c r="EA84" s="84" t="s">
        <v>845</v>
      </c>
      <c r="EB84" s="84" t="s">
        <v>845</v>
      </c>
      <c r="EC84" s="84" t="s">
        <v>845</v>
      </c>
      <c r="ED84" s="84" t="s">
        <v>845</v>
      </c>
    </row>
    <row r="85" spans="1:134" ht="26.4" x14ac:dyDescent="0.3">
      <c r="A85" s="81" t="s">
        <v>23</v>
      </c>
      <c r="B85" s="82" t="s">
        <v>903</v>
      </c>
      <c r="C85" s="83" t="s">
        <v>843</v>
      </c>
      <c r="D85" s="83" t="s">
        <v>841</v>
      </c>
      <c r="E85" s="85" t="s">
        <v>844</v>
      </c>
      <c r="F85" s="84" t="s">
        <v>845</v>
      </c>
      <c r="G85" s="84" t="s">
        <v>845</v>
      </c>
      <c r="H85" s="84" t="s">
        <v>844</v>
      </c>
      <c r="I85" s="85" t="s">
        <v>844</v>
      </c>
      <c r="J85" s="85" t="s">
        <v>844</v>
      </c>
      <c r="K85" s="85" t="s">
        <v>844</v>
      </c>
      <c r="L85" s="84" t="s">
        <v>844</v>
      </c>
      <c r="M85" s="84" t="s">
        <v>845</v>
      </c>
      <c r="N85" s="84" t="s">
        <v>844</v>
      </c>
      <c r="O85" s="84" t="s">
        <v>844</v>
      </c>
      <c r="P85" s="84" t="s">
        <v>844</v>
      </c>
      <c r="Q85" s="89" t="s">
        <v>845</v>
      </c>
      <c r="R85" s="84" t="s">
        <v>845</v>
      </c>
      <c r="S85" s="84" t="s">
        <v>845</v>
      </c>
      <c r="T85" s="85" t="s">
        <v>844</v>
      </c>
      <c r="U85" s="84" t="s">
        <v>845</v>
      </c>
      <c r="V85" s="84" t="s">
        <v>844</v>
      </c>
      <c r="W85" s="84" t="s">
        <v>845</v>
      </c>
      <c r="X85" s="85" t="s">
        <v>844</v>
      </c>
      <c r="Y85" s="84" t="s">
        <v>845</v>
      </c>
      <c r="Z85" s="84" t="s">
        <v>844</v>
      </c>
      <c r="AA85" s="84" t="s">
        <v>845</v>
      </c>
      <c r="AB85" s="85" t="s">
        <v>844</v>
      </c>
      <c r="AC85" s="84" t="s">
        <v>844</v>
      </c>
      <c r="AD85" s="84" t="s">
        <v>845</v>
      </c>
      <c r="AE85" s="84" t="s">
        <v>845</v>
      </c>
      <c r="AF85" s="85" t="s">
        <v>845</v>
      </c>
      <c r="AG85" s="89" t="s">
        <v>844</v>
      </c>
      <c r="AH85" s="84" t="s">
        <v>845</v>
      </c>
      <c r="AI85" s="85" t="s">
        <v>845</v>
      </c>
      <c r="AJ85" s="85" t="s">
        <v>844</v>
      </c>
      <c r="AK85" s="85" t="s">
        <v>844</v>
      </c>
      <c r="AL85" s="84" t="s">
        <v>844</v>
      </c>
      <c r="AM85" s="85" t="s">
        <v>844</v>
      </c>
      <c r="AN85" s="84" t="s">
        <v>845</v>
      </c>
      <c r="AO85" s="84" t="s">
        <v>845</v>
      </c>
      <c r="AP85" s="84" t="s">
        <v>845</v>
      </c>
      <c r="AQ85" s="84" t="s">
        <v>844</v>
      </c>
      <c r="AR85" s="84" t="s">
        <v>845</v>
      </c>
      <c r="AS85" s="84" t="s">
        <v>845</v>
      </c>
      <c r="AT85" s="84" t="s">
        <v>845</v>
      </c>
      <c r="AU85" s="84" t="s">
        <v>845</v>
      </c>
      <c r="AV85" s="84" t="s">
        <v>845</v>
      </c>
      <c r="AW85" s="84" t="s">
        <v>845</v>
      </c>
      <c r="AX85" s="84" t="s">
        <v>845</v>
      </c>
      <c r="AY85" s="84" t="s">
        <v>844</v>
      </c>
      <c r="AZ85" s="84" t="s">
        <v>845</v>
      </c>
      <c r="BA85" s="84" t="s">
        <v>845</v>
      </c>
      <c r="BB85" s="84" t="s">
        <v>845</v>
      </c>
      <c r="BC85" s="84" t="s">
        <v>844</v>
      </c>
      <c r="BD85" s="84" t="s">
        <v>845</v>
      </c>
      <c r="BE85" s="84" t="s">
        <v>844</v>
      </c>
      <c r="BF85" s="84" t="s">
        <v>844</v>
      </c>
      <c r="BG85" s="84" t="s">
        <v>845</v>
      </c>
      <c r="BH85" s="84" t="s">
        <v>845</v>
      </c>
      <c r="BI85" s="84" t="s">
        <v>845</v>
      </c>
      <c r="BJ85" s="91" t="s">
        <v>845</v>
      </c>
      <c r="BK85" s="87" t="s">
        <v>844</v>
      </c>
      <c r="BL85" s="86" t="s">
        <v>845</v>
      </c>
      <c r="BM85" s="84" t="s">
        <v>844</v>
      </c>
      <c r="BN85" s="84" t="s">
        <v>845</v>
      </c>
      <c r="BO85" s="84" t="s">
        <v>845</v>
      </c>
      <c r="BP85" s="84" t="s">
        <v>844</v>
      </c>
      <c r="BQ85" s="84" t="s">
        <v>845</v>
      </c>
      <c r="BR85" s="84" t="s">
        <v>844</v>
      </c>
      <c r="BS85" s="84" t="s">
        <v>844</v>
      </c>
      <c r="BT85" s="84" t="s">
        <v>844</v>
      </c>
      <c r="BU85" s="85" t="s">
        <v>845</v>
      </c>
      <c r="BV85" s="84" t="s">
        <v>844</v>
      </c>
      <c r="BW85" s="89" t="s">
        <v>845</v>
      </c>
      <c r="BX85" s="84" t="s">
        <v>844</v>
      </c>
      <c r="BY85" s="84" t="s">
        <v>845</v>
      </c>
      <c r="BZ85" s="84" t="s">
        <v>844</v>
      </c>
      <c r="CA85" s="84" t="s">
        <v>844</v>
      </c>
      <c r="CB85" s="84" t="s">
        <v>845</v>
      </c>
      <c r="CC85" s="85" t="s">
        <v>844</v>
      </c>
      <c r="CD85" s="85" t="s">
        <v>844</v>
      </c>
      <c r="CE85" s="84" t="s">
        <v>844</v>
      </c>
      <c r="CF85" s="84" t="s">
        <v>845</v>
      </c>
      <c r="CG85" s="84" t="s">
        <v>845</v>
      </c>
      <c r="CH85" s="85" t="s">
        <v>845</v>
      </c>
      <c r="CI85" s="84" t="s">
        <v>844</v>
      </c>
      <c r="CJ85" s="84" t="s">
        <v>844</v>
      </c>
      <c r="CK85" s="84" t="s">
        <v>845</v>
      </c>
      <c r="CL85" s="84" t="s">
        <v>844</v>
      </c>
      <c r="CM85" s="84" t="s">
        <v>844</v>
      </c>
      <c r="CN85" s="84" t="s">
        <v>845</v>
      </c>
      <c r="CO85" s="84" t="s">
        <v>845</v>
      </c>
      <c r="CP85" s="84" t="s">
        <v>845</v>
      </c>
      <c r="CQ85" s="85" t="s">
        <v>845</v>
      </c>
      <c r="CR85" s="84" t="s">
        <v>845</v>
      </c>
      <c r="CS85" s="84" t="s">
        <v>845</v>
      </c>
      <c r="CT85" s="84" t="s">
        <v>845</v>
      </c>
      <c r="CU85" s="84" t="s">
        <v>844</v>
      </c>
      <c r="CV85" s="84" t="s">
        <v>844</v>
      </c>
      <c r="CW85" s="84" t="s">
        <v>845</v>
      </c>
      <c r="CX85" s="84" t="s">
        <v>845</v>
      </c>
      <c r="CY85" s="84" t="s">
        <v>845</v>
      </c>
      <c r="CZ85" s="84" t="s">
        <v>845</v>
      </c>
      <c r="DA85" s="84" t="s">
        <v>845</v>
      </c>
      <c r="DB85" s="84" t="s">
        <v>845</v>
      </c>
      <c r="DC85" s="84" t="s">
        <v>845</v>
      </c>
      <c r="DD85" s="84" t="s">
        <v>844</v>
      </c>
      <c r="DE85" s="84" t="s">
        <v>845</v>
      </c>
      <c r="DF85" s="84" t="s">
        <v>844</v>
      </c>
      <c r="DG85" s="84" t="s">
        <v>844</v>
      </c>
      <c r="DH85" s="84" t="s">
        <v>845</v>
      </c>
      <c r="DI85" s="84" t="s">
        <v>845</v>
      </c>
      <c r="DJ85" s="84" t="s">
        <v>844</v>
      </c>
      <c r="DK85" s="85" t="s">
        <v>845</v>
      </c>
      <c r="DL85" s="84" t="s">
        <v>845</v>
      </c>
      <c r="DM85" s="84" t="s">
        <v>844</v>
      </c>
      <c r="DN85" s="85" t="s">
        <v>845</v>
      </c>
      <c r="DO85" s="84" t="s">
        <v>845</v>
      </c>
      <c r="DP85" s="87" t="s">
        <v>845</v>
      </c>
      <c r="DQ85" s="84" t="s">
        <v>844</v>
      </c>
      <c r="DR85" s="84" t="s">
        <v>845</v>
      </c>
      <c r="DS85" s="84" t="s">
        <v>845</v>
      </c>
      <c r="DT85" s="85" t="s">
        <v>844</v>
      </c>
      <c r="DU85" s="84" t="s">
        <v>845</v>
      </c>
      <c r="DV85" s="84" t="s">
        <v>845</v>
      </c>
      <c r="DW85" s="84" t="s">
        <v>845</v>
      </c>
      <c r="DX85" s="85" t="s">
        <v>844</v>
      </c>
      <c r="DY85" s="85" t="s">
        <v>845</v>
      </c>
      <c r="DZ85" s="84" t="s">
        <v>845</v>
      </c>
      <c r="EA85" s="85" t="s">
        <v>845</v>
      </c>
      <c r="EB85" s="84" t="s">
        <v>845</v>
      </c>
      <c r="EC85" s="84" t="s">
        <v>845</v>
      </c>
      <c r="ED85" s="84" t="s">
        <v>845</v>
      </c>
    </row>
    <row r="86" spans="1:134" x14ac:dyDescent="0.3">
      <c r="A86" s="81"/>
      <c r="B86" s="101"/>
      <c r="C86" s="101"/>
      <c r="D86" s="101"/>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c r="BG86" s="102"/>
      <c r="BH86" s="102"/>
      <c r="BI86" s="102"/>
      <c r="BJ86" s="86"/>
      <c r="BK86" s="87"/>
      <c r="BL86" s="86"/>
      <c r="BM86" s="102"/>
      <c r="BN86" s="102"/>
      <c r="BO86" s="102"/>
      <c r="BP86" s="102"/>
      <c r="BQ86" s="102"/>
      <c r="BR86" s="102"/>
      <c r="BS86" s="102"/>
      <c r="BT86" s="102"/>
      <c r="BU86" s="102"/>
      <c r="BV86" s="102"/>
      <c r="BW86" s="102"/>
      <c r="BX86" s="102"/>
      <c r="BY86" s="102"/>
      <c r="BZ86" s="102"/>
      <c r="CA86" s="102"/>
      <c r="CB86" s="102"/>
      <c r="CC86" s="102"/>
      <c r="CD86" s="102"/>
      <c r="CE86" s="102"/>
      <c r="CF86" s="102"/>
      <c r="CG86" s="102"/>
      <c r="CH86" s="102"/>
      <c r="CI86" s="102"/>
      <c r="CJ86" s="102"/>
      <c r="CK86" s="102"/>
      <c r="CL86" s="102"/>
      <c r="CM86" s="102"/>
      <c r="CN86" s="102"/>
      <c r="CO86" s="102"/>
      <c r="CP86" s="102"/>
      <c r="CQ86" s="102"/>
      <c r="CR86" s="102"/>
      <c r="CS86" s="102"/>
      <c r="CT86" s="102"/>
      <c r="CU86" s="102"/>
      <c r="CV86" s="102"/>
      <c r="CW86" s="102"/>
      <c r="CX86" s="102"/>
      <c r="CY86" s="102"/>
      <c r="CZ86" s="102"/>
      <c r="DA86" s="102"/>
      <c r="DB86" s="102"/>
      <c r="DC86" s="102"/>
      <c r="DD86" s="102"/>
      <c r="DE86" s="102"/>
      <c r="DF86" s="102"/>
      <c r="DG86" s="102"/>
      <c r="DH86" s="102"/>
      <c r="DI86" s="102"/>
      <c r="DJ86" s="102"/>
      <c r="DK86" s="102"/>
      <c r="DL86" s="102"/>
      <c r="DM86" s="102"/>
      <c r="DN86" s="102"/>
      <c r="DO86" s="102"/>
      <c r="DP86" s="87"/>
      <c r="DQ86" s="102"/>
      <c r="DR86" s="102"/>
      <c r="DS86" s="102"/>
      <c r="DT86" s="102"/>
      <c r="DU86" s="102"/>
      <c r="DV86" s="102"/>
      <c r="DW86" s="102"/>
      <c r="DX86" s="102"/>
      <c r="DY86" s="102"/>
      <c r="DZ86" s="102"/>
      <c r="EA86" s="102"/>
      <c r="EB86" s="102"/>
      <c r="EC86" s="102"/>
      <c r="ED86" s="102"/>
    </row>
    <row r="87" spans="1:134" x14ac:dyDescent="0.3">
      <c r="A87" s="74"/>
      <c r="B87" s="103"/>
      <c r="C87" s="95"/>
      <c r="D87" s="95"/>
      <c r="E87" s="96"/>
      <c r="F87" s="96"/>
      <c r="G87" s="96"/>
      <c r="H87" s="96"/>
      <c r="I87" s="96"/>
      <c r="J87" s="96"/>
      <c r="K87" s="96"/>
      <c r="L87" s="96"/>
      <c r="M87" s="96"/>
      <c r="N87" s="96"/>
      <c r="O87" s="96"/>
      <c r="P87" s="96"/>
      <c r="Q87" s="96"/>
      <c r="R87" s="96"/>
      <c r="S87" s="96"/>
      <c r="T87" s="96"/>
      <c r="U87" s="96"/>
      <c r="V87" s="96"/>
      <c r="W87" s="96"/>
      <c r="X87" s="96"/>
      <c r="Y87" s="96"/>
      <c r="Z87" s="96"/>
      <c r="AA87" s="96"/>
      <c r="AB87" s="96"/>
      <c r="AC87" s="96"/>
      <c r="AD87" s="96"/>
      <c r="AE87" s="96"/>
      <c r="AF87" s="96"/>
      <c r="AG87" s="96"/>
      <c r="AH87" s="96"/>
      <c r="AI87" s="96"/>
      <c r="AJ87" s="96"/>
      <c r="AK87" s="96"/>
      <c r="AL87" s="96"/>
      <c r="AM87" s="96"/>
      <c r="AN87" s="96"/>
      <c r="AO87" s="96"/>
      <c r="AP87" s="96"/>
      <c r="AQ87" s="96"/>
      <c r="AR87" s="96"/>
      <c r="AS87" s="96"/>
      <c r="AT87" s="96"/>
      <c r="AU87" s="96"/>
      <c r="AV87" s="96"/>
      <c r="AW87" s="96"/>
      <c r="AX87" s="96"/>
      <c r="AY87" s="96"/>
      <c r="AZ87" s="96"/>
      <c r="BA87" s="96"/>
      <c r="BB87" s="96"/>
      <c r="BC87" s="96"/>
      <c r="BD87" s="96"/>
      <c r="BE87" s="96"/>
      <c r="BF87" s="96"/>
      <c r="BG87" s="96"/>
      <c r="BH87" s="96"/>
      <c r="BI87" s="96"/>
      <c r="BJ87" s="73"/>
      <c r="BK87" s="61"/>
      <c r="BL87" s="73"/>
      <c r="BM87" s="96"/>
      <c r="BN87" s="96"/>
      <c r="BO87" s="96"/>
      <c r="BP87" s="96"/>
      <c r="BQ87" s="96"/>
      <c r="BR87" s="96"/>
      <c r="BS87" s="96"/>
      <c r="BT87" s="96"/>
      <c r="BU87" s="96"/>
      <c r="BV87" s="96"/>
      <c r="BW87" s="96"/>
      <c r="BX87" s="96"/>
      <c r="BY87" s="96"/>
      <c r="BZ87" s="96"/>
      <c r="CA87" s="96"/>
      <c r="CB87" s="96"/>
      <c r="CC87" s="96"/>
      <c r="CD87" s="96"/>
      <c r="CE87" s="96"/>
      <c r="CF87" s="96"/>
      <c r="CG87" s="96"/>
      <c r="CH87" s="96"/>
      <c r="CI87" s="96"/>
      <c r="CJ87" s="96"/>
      <c r="CK87" s="96"/>
      <c r="CL87" s="96"/>
      <c r="CM87" s="96"/>
      <c r="CN87" s="96"/>
      <c r="CO87" s="96"/>
      <c r="CP87" s="96"/>
      <c r="CQ87" s="96"/>
      <c r="CR87" s="96"/>
      <c r="CS87" s="96"/>
      <c r="CT87" s="96"/>
      <c r="CU87" s="96"/>
      <c r="CV87" s="96"/>
      <c r="CW87" s="96"/>
      <c r="CX87" s="96"/>
      <c r="CY87" s="96"/>
      <c r="CZ87" s="96"/>
      <c r="DA87" s="96"/>
      <c r="DB87" s="96"/>
      <c r="DC87" s="96"/>
      <c r="DD87" s="96"/>
      <c r="DE87" s="96"/>
      <c r="DF87" s="96"/>
      <c r="DG87" s="96"/>
      <c r="DH87" s="96"/>
      <c r="DI87" s="96"/>
      <c r="DJ87" s="96"/>
      <c r="DK87" s="96"/>
      <c r="DL87" s="96"/>
      <c r="DM87" s="96"/>
      <c r="DN87" s="96"/>
      <c r="DO87" s="96"/>
      <c r="DP87" s="61"/>
      <c r="DQ87" s="96"/>
      <c r="DR87" s="96"/>
      <c r="DS87" s="96"/>
      <c r="DT87" s="96"/>
      <c r="DU87" s="96"/>
      <c r="DV87" s="96"/>
      <c r="DW87" s="96"/>
      <c r="DX87" s="96"/>
      <c r="DY87" s="96"/>
      <c r="DZ87" s="96"/>
      <c r="EA87" s="96"/>
      <c r="EB87" s="96"/>
      <c r="EC87" s="96"/>
      <c r="ED87" s="96"/>
    </row>
    <row r="88" spans="1:134" x14ac:dyDescent="0.3">
      <c r="A88" s="66" t="s">
        <v>905</v>
      </c>
      <c r="B88" s="67" t="s">
        <v>906</v>
      </c>
      <c r="C88" s="68"/>
      <c r="D88" s="68"/>
      <c r="E88" s="69"/>
      <c r="F88" s="69"/>
      <c r="G88" s="69"/>
      <c r="H88" s="69"/>
      <c r="I88" s="69"/>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c r="BF88" s="69"/>
      <c r="BG88" s="69"/>
      <c r="BH88" s="69"/>
      <c r="BI88" s="69"/>
      <c r="BJ88" s="104"/>
      <c r="BK88" s="61"/>
      <c r="BL88" s="104"/>
      <c r="BM88" s="69"/>
      <c r="BN88" s="69"/>
      <c r="BO88" s="69"/>
      <c r="BP88" s="69"/>
      <c r="BQ88" s="69"/>
      <c r="BR88" s="69"/>
      <c r="BS88" s="69"/>
      <c r="BT88" s="69"/>
      <c r="BU88" s="69"/>
      <c r="BV88" s="69"/>
      <c r="BW88" s="69"/>
      <c r="BX88" s="69"/>
      <c r="BY88" s="69"/>
      <c r="BZ88" s="69"/>
      <c r="CA88" s="69"/>
      <c r="CB88" s="69"/>
      <c r="CC88" s="69"/>
      <c r="CD88" s="69"/>
      <c r="CE88" s="69"/>
      <c r="CF88" s="69"/>
      <c r="CG88" s="69"/>
      <c r="CH88" s="69"/>
      <c r="CI88" s="69"/>
      <c r="CJ88" s="69"/>
      <c r="CK88" s="69"/>
      <c r="CL88" s="69"/>
      <c r="CM88" s="69"/>
      <c r="CN88" s="69"/>
      <c r="CO88" s="69"/>
      <c r="CP88" s="69"/>
      <c r="CQ88" s="69"/>
      <c r="CR88" s="69"/>
      <c r="CS88" s="69"/>
      <c r="CT88" s="69"/>
      <c r="CU88" s="69"/>
      <c r="CV88" s="69"/>
      <c r="CW88" s="69"/>
      <c r="CX88" s="69"/>
      <c r="CY88" s="69"/>
      <c r="CZ88" s="69"/>
      <c r="DA88" s="69"/>
      <c r="DB88" s="69"/>
      <c r="DC88" s="69"/>
      <c r="DD88" s="69"/>
      <c r="DE88" s="69"/>
      <c r="DF88" s="69"/>
      <c r="DG88" s="69"/>
      <c r="DH88" s="69"/>
      <c r="DI88" s="69"/>
      <c r="DJ88" s="69"/>
      <c r="DK88" s="69"/>
      <c r="DL88" s="69"/>
      <c r="DM88" s="69"/>
      <c r="DN88" s="69"/>
      <c r="DO88" s="69"/>
      <c r="DP88" s="61"/>
      <c r="DQ88" s="69"/>
      <c r="DR88" s="69"/>
      <c r="DS88" s="69"/>
      <c r="DT88" s="69"/>
      <c r="DU88" s="69"/>
      <c r="DV88" s="69"/>
      <c r="DW88" s="69"/>
      <c r="DX88" s="69"/>
      <c r="DY88" s="69"/>
      <c r="DZ88" s="69"/>
      <c r="EA88" s="69"/>
      <c r="EB88" s="69"/>
      <c r="EC88" s="69"/>
      <c r="ED88" s="69"/>
    </row>
    <row r="89" spans="1:134" x14ac:dyDescent="0.3">
      <c r="A89" s="74"/>
      <c r="B89" s="98" t="s">
        <v>907</v>
      </c>
      <c r="C89" s="77"/>
      <c r="D89" s="77"/>
      <c r="E89" s="78"/>
      <c r="F89" s="78"/>
      <c r="G89" s="78"/>
      <c r="H89" s="78"/>
      <c r="I89" s="78"/>
      <c r="J89" s="78"/>
      <c r="K89" s="78"/>
      <c r="L89" s="78"/>
      <c r="M89" s="78"/>
      <c r="N89" s="78"/>
      <c r="O89" s="78"/>
      <c r="P89" s="78"/>
      <c r="Q89" s="78"/>
      <c r="R89" s="78"/>
      <c r="S89" s="78"/>
      <c r="T89" s="78"/>
      <c r="U89" s="78"/>
      <c r="V89" s="78"/>
      <c r="W89" s="78"/>
      <c r="X89" s="78"/>
      <c r="Y89" s="78"/>
      <c r="Z89" s="78"/>
      <c r="AA89" s="78"/>
      <c r="AB89" s="78"/>
      <c r="AC89" s="78"/>
      <c r="AD89" s="78"/>
      <c r="AE89" s="78"/>
      <c r="AF89" s="96"/>
      <c r="AG89" s="78"/>
      <c r="AH89" s="78"/>
      <c r="AI89" s="78"/>
      <c r="AJ89" s="78"/>
      <c r="AK89" s="78"/>
      <c r="AL89" s="78"/>
      <c r="AM89" s="78"/>
      <c r="AN89" s="78"/>
      <c r="AO89" s="78"/>
      <c r="AP89" s="78"/>
      <c r="AQ89" s="78"/>
      <c r="AR89" s="78"/>
      <c r="AS89" s="78"/>
      <c r="AT89" s="78"/>
      <c r="AU89" s="78"/>
      <c r="AV89" s="78"/>
      <c r="AW89" s="78"/>
      <c r="AX89" s="78"/>
      <c r="AY89" s="78"/>
      <c r="AZ89" s="78"/>
      <c r="BA89" s="78"/>
      <c r="BB89" s="78"/>
      <c r="BC89" s="78"/>
      <c r="BD89" s="78"/>
      <c r="BE89" s="78"/>
      <c r="BF89" s="78"/>
      <c r="BG89" s="78"/>
      <c r="BH89" s="78"/>
      <c r="BI89" s="78"/>
      <c r="BJ89" s="73"/>
      <c r="BK89" s="61"/>
      <c r="BL89" s="73"/>
      <c r="BM89" s="78"/>
      <c r="BN89" s="78"/>
      <c r="BO89" s="78"/>
      <c r="BP89" s="78"/>
      <c r="BQ89" s="78"/>
      <c r="BR89" s="78"/>
      <c r="BS89" s="78"/>
      <c r="BT89" s="78"/>
      <c r="BU89" s="78"/>
      <c r="BV89" s="96"/>
      <c r="BW89" s="78"/>
      <c r="BX89" s="78"/>
      <c r="BY89" s="78"/>
      <c r="BZ89" s="78"/>
      <c r="CA89" s="78"/>
      <c r="CB89" s="78"/>
      <c r="CC89" s="78"/>
      <c r="CD89" s="78"/>
      <c r="CE89" s="78"/>
      <c r="CF89" s="96"/>
      <c r="CG89" s="78"/>
      <c r="CH89" s="96"/>
      <c r="CI89" s="78"/>
      <c r="CJ89" s="78"/>
      <c r="CK89" s="78"/>
      <c r="CL89" s="78"/>
      <c r="CM89" s="78"/>
      <c r="CN89" s="78"/>
      <c r="CO89" s="78"/>
      <c r="CP89" s="78"/>
      <c r="CQ89" s="96"/>
      <c r="CR89" s="78"/>
      <c r="CS89" s="78"/>
      <c r="CT89" s="78"/>
      <c r="CU89" s="78"/>
      <c r="CV89" s="78"/>
      <c r="CW89" s="78"/>
      <c r="CX89" s="78"/>
      <c r="CY89" s="78"/>
      <c r="CZ89" s="78"/>
      <c r="DA89" s="78"/>
      <c r="DB89" s="78"/>
      <c r="DC89" s="78"/>
      <c r="DD89" s="78"/>
      <c r="DE89" s="78"/>
      <c r="DF89" s="78"/>
      <c r="DG89" s="78"/>
      <c r="DH89" s="78"/>
      <c r="DI89" s="78"/>
      <c r="DJ89" s="78"/>
      <c r="DK89" s="78"/>
      <c r="DL89" s="78"/>
      <c r="DM89" s="78"/>
      <c r="DN89" s="78"/>
      <c r="DO89" s="78"/>
      <c r="DP89" s="105"/>
      <c r="DQ89" s="78"/>
      <c r="DR89" s="78"/>
      <c r="DS89" s="78"/>
      <c r="DT89" s="78"/>
      <c r="DU89" s="78"/>
      <c r="DV89" s="78"/>
      <c r="DW89" s="78"/>
      <c r="DX89" s="78"/>
      <c r="DY89" s="96"/>
      <c r="DZ89" s="78"/>
      <c r="EA89" s="96"/>
      <c r="EB89" s="78"/>
      <c r="EC89" s="78"/>
      <c r="ED89" s="78"/>
    </row>
    <row r="90" spans="1:134" ht="52.8" x14ac:dyDescent="0.3">
      <c r="A90" s="106" t="s">
        <v>24</v>
      </c>
      <c r="B90" s="107" t="s">
        <v>908</v>
      </c>
      <c r="C90" s="108" t="s">
        <v>909</v>
      </c>
      <c r="D90" s="108" t="s">
        <v>841</v>
      </c>
      <c r="E90" s="85" t="s">
        <v>887</v>
      </c>
      <c r="F90" s="110" t="s">
        <v>845</v>
      </c>
      <c r="G90" s="110" t="s">
        <v>845</v>
      </c>
      <c r="H90" s="109" t="s">
        <v>845</v>
      </c>
      <c r="I90" s="110" t="s">
        <v>845</v>
      </c>
      <c r="J90" s="110" t="s">
        <v>845</v>
      </c>
      <c r="K90" s="110" t="s">
        <v>844</v>
      </c>
      <c r="L90" s="109" t="s">
        <v>887</v>
      </c>
      <c r="M90" s="85" t="s">
        <v>844</v>
      </c>
      <c r="N90" s="110" t="s">
        <v>887</v>
      </c>
      <c r="O90" s="110" t="s">
        <v>845</v>
      </c>
      <c r="P90" s="109" t="s">
        <v>845</v>
      </c>
      <c r="Q90" s="110" t="s">
        <v>845</v>
      </c>
      <c r="R90" s="110" t="s">
        <v>845</v>
      </c>
      <c r="S90" s="109" t="s">
        <v>845</v>
      </c>
      <c r="T90" s="85" t="s">
        <v>845</v>
      </c>
      <c r="U90" s="110" t="s">
        <v>845</v>
      </c>
      <c r="V90" s="110" t="s">
        <v>845</v>
      </c>
      <c r="W90" s="110" t="s">
        <v>844</v>
      </c>
      <c r="X90" s="110" t="s">
        <v>844</v>
      </c>
      <c r="Y90" s="109" t="s">
        <v>910</v>
      </c>
      <c r="Z90" s="110" t="s">
        <v>845</v>
      </c>
      <c r="AA90" s="110" t="s">
        <v>845</v>
      </c>
      <c r="AB90" s="110" t="s">
        <v>845</v>
      </c>
      <c r="AC90" s="109" t="s">
        <v>844</v>
      </c>
      <c r="AD90" s="110" t="s">
        <v>910</v>
      </c>
      <c r="AE90" s="110" t="s">
        <v>845</v>
      </c>
      <c r="AF90" s="109" t="str">
        <f>IF(AF115="Y","NA","")</f>
        <v>NA</v>
      </c>
      <c r="AG90" s="110" t="s">
        <v>845</v>
      </c>
      <c r="AH90" s="85" t="s">
        <v>844</v>
      </c>
      <c r="AI90" s="85" t="s">
        <v>844</v>
      </c>
      <c r="AJ90" s="110" t="s">
        <v>844</v>
      </c>
      <c r="AK90" s="85" t="s">
        <v>844</v>
      </c>
      <c r="AL90" s="110" t="s">
        <v>844</v>
      </c>
      <c r="AM90" s="109" t="s">
        <v>845</v>
      </c>
      <c r="AN90" s="110" t="s">
        <v>845</v>
      </c>
      <c r="AO90" s="110" t="s">
        <v>910</v>
      </c>
      <c r="AP90" s="109" t="s">
        <v>845</v>
      </c>
      <c r="AQ90" s="109" t="s">
        <v>887</v>
      </c>
      <c r="AR90" s="110"/>
      <c r="AS90" s="85" t="s">
        <v>845</v>
      </c>
      <c r="AT90" s="110" t="s">
        <v>844</v>
      </c>
      <c r="AU90" s="110" t="s">
        <v>845</v>
      </c>
      <c r="AV90" s="110"/>
      <c r="AW90" s="110"/>
      <c r="AX90" s="110" t="s">
        <v>845</v>
      </c>
      <c r="AY90" s="110" t="s">
        <v>887</v>
      </c>
      <c r="AZ90" s="110" t="s">
        <v>845</v>
      </c>
      <c r="BA90" s="110" t="s">
        <v>845</v>
      </c>
      <c r="BB90" s="110" t="s">
        <v>844</v>
      </c>
      <c r="BC90" s="110" t="s">
        <v>887</v>
      </c>
      <c r="BD90" s="110" t="s">
        <v>845</v>
      </c>
      <c r="BE90" s="110" t="s">
        <v>910</v>
      </c>
      <c r="BF90" s="110" t="s">
        <v>910</v>
      </c>
      <c r="BG90" s="110" t="s">
        <v>910</v>
      </c>
      <c r="BH90" s="109" t="s">
        <v>844</v>
      </c>
      <c r="BI90" s="110" t="s">
        <v>844</v>
      </c>
      <c r="BJ90" s="111" t="s">
        <v>845</v>
      </c>
      <c r="BK90" s="113" t="s">
        <v>845</v>
      </c>
      <c r="BL90" s="111" t="s">
        <v>910</v>
      </c>
      <c r="BM90" s="110" t="s">
        <v>845</v>
      </c>
      <c r="BN90" s="109" t="s">
        <v>887</v>
      </c>
      <c r="BO90" s="85" t="s">
        <v>845</v>
      </c>
      <c r="BP90" s="110" t="s">
        <v>887</v>
      </c>
      <c r="BQ90" s="109" t="s">
        <v>910</v>
      </c>
      <c r="BR90" s="110" t="s">
        <v>845</v>
      </c>
      <c r="BS90" s="110" t="s">
        <v>845</v>
      </c>
      <c r="BT90" s="110" t="s">
        <v>845</v>
      </c>
      <c r="BU90" s="110" t="s">
        <v>845</v>
      </c>
      <c r="BV90" s="109" t="s">
        <v>844</v>
      </c>
      <c r="BW90" s="110" t="s">
        <v>845</v>
      </c>
      <c r="BX90" s="109" t="s">
        <v>845</v>
      </c>
      <c r="BY90" s="110" t="s">
        <v>845</v>
      </c>
      <c r="BZ90" s="110" t="s">
        <v>887</v>
      </c>
      <c r="CA90" s="110" t="s">
        <v>845</v>
      </c>
      <c r="CB90" s="109" t="s">
        <v>845</v>
      </c>
      <c r="CC90" s="110" t="s">
        <v>845</v>
      </c>
      <c r="CD90" s="110" t="s">
        <v>845</v>
      </c>
      <c r="CE90" s="110" t="s">
        <v>845</v>
      </c>
      <c r="CF90" s="109" t="str">
        <f>IF(CF115="Y","NA","")</f>
        <v>NA</v>
      </c>
      <c r="CG90" s="110" t="s">
        <v>845</v>
      </c>
      <c r="CH90" s="109" t="s">
        <v>845</v>
      </c>
      <c r="CI90" s="110" t="s">
        <v>887</v>
      </c>
      <c r="CJ90" s="110" t="s">
        <v>887</v>
      </c>
      <c r="CK90" s="110" t="s">
        <v>844</v>
      </c>
      <c r="CL90" s="110" t="s">
        <v>845</v>
      </c>
      <c r="CM90" s="110" t="s">
        <v>844</v>
      </c>
      <c r="CN90" s="110" t="s">
        <v>844</v>
      </c>
      <c r="CO90" s="110" t="s">
        <v>845</v>
      </c>
      <c r="CP90" s="110" t="s">
        <v>845</v>
      </c>
      <c r="CQ90" s="109" t="s">
        <v>845</v>
      </c>
      <c r="CR90" s="109" t="s">
        <v>887</v>
      </c>
      <c r="CS90" s="109" t="s">
        <v>887</v>
      </c>
      <c r="CT90" s="110" t="s">
        <v>845</v>
      </c>
      <c r="CU90" s="110" t="s">
        <v>844</v>
      </c>
      <c r="CV90" s="110" t="s">
        <v>910</v>
      </c>
      <c r="CW90" s="109" t="s">
        <v>845</v>
      </c>
      <c r="CX90" s="110" t="s">
        <v>844</v>
      </c>
      <c r="CY90" s="110" t="s">
        <v>845</v>
      </c>
      <c r="CZ90" s="110"/>
      <c r="DA90" s="110" t="s">
        <v>845</v>
      </c>
      <c r="DB90" s="110" t="s">
        <v>845</v>
      </c>
      <c r="DC90" s="110" t="s">
        <v>845</v>
      </c>
      <c r="DD90" s="110" t="s">
        <v>845</v>
      </c>
      <c r="DE90" s="110"/>
      <c r="DF90" s="110" t="s">
        <v>845</v>
      </c>
      <c r="DG90" s="110" t="s">
        <v>844</v>
      </c>
      <c r="DH90" s="110" t="s">
        <v>845</v>
      </c>
      <c r="DI90" s="109" t="s">
        <v>845</v>
      </c>
      <c r="DJ90" s="109" t="s">
        <v>845</v>
      </c>
      <c r="DK90" s="110" t="s">
        <v>845</v>
      </c>
      <c r="DL90" s="110" t="s">
        <v>845</v>
      </c>
      <c r="DM90" s="110" t="s">
        <v>845</v>
      </c>
      <c r="DN90" s="85" t="s">
        <v>887</v>
      </c>
      <c r="DO90" s="110" t="s">
        <v>910</v>
      </c>
      <c r="DP90" s="112" t="s">
        <v>844</v>
      </c>
      <c r="DQ90" s="110" t="s">
        <v>844</v>
      </c>
      <c r="DR90" s="110" t="s">
        <v>845</v>
      </c>
      <c r="DS90" s="110" t="s">
        <v>844</v>
      </c>
      <c r="DT90" s="109" t="s">
        <v>845</v>
      </c>
      <c r="DU90" s="110" t="s">
        <v>845</v>
      </c>
      <c r="DV90" s="85" t="s">
        <v>845</v>
      </c>
      <c r="DW90" s="109" t="s">
        <v>887</v>
      </c>
      <c r="DX90" s="85" t="s">
        <v>844</v>
      </c>
      <c r="DY90" s="109" t="str">
        <f>IF(DY115="Y","NA","")</f>
        <v>NA</v>
      </c>
      <c r="DZ90" s="109" t="s">
        <v>845</v>
      </c>
      <c r="EA90" s="109" t="s">
        <v>845</v>
      </c>
      <c r="EB90" s="109" t="s">
        <v>844</v>
      </c>
      <c r="EC90" s="109" t="s">
        <v>845</v>
      </c>
      <c r="ED90" s="109" t="s">
        <v>845</v>
      </c>
    </row>
    <row r="91" spans="1:134" ht="39.6" x14ac:dyDescent="0.3">
      <c r="A91" s="74"/>
      <c r="B91" s="98" t="s">
        <v>911</v>
      </c>
      <c r="C91" s="77"/>
      <c r="D91" s="77"/>
      <c r="E91" s="78"/>
      <c r="F91" s="78"/>
      <c r="G91" s="78"/>
      <c r="H91" s="78"/>
      <c r="I91" s="78"/>
      <c r="J91" s="78"/>
      <c r="K91" s="78"/>
      <c r="L91" s="78"/>
      <c r="M91" s="78"/>
      <c r="N91" s="78"/>
      <c r="O91" s="78"/>
      <c r="P91" s="78"/>
      <c r="Q91" s="78"/>
      <c r="R91" s="78"/>
      <c r="S91" s="78"/>
      <c r="T91" s="78"/>
      <c r="U91" s="78"/>
      <c r="V91" s="78"/>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8"/>
      <c r="AX91" s="78"/>
      <c r="AY91" s="78"/>
      <c r="AZ91" s="78"/>
      <c r="BA91" s="78"/>
      <c r="BB91" s="78"/>
      <c r="BC91" s="78"/>
      <c r="BD91" s="78"/>
      <c r="BE91" s="78"/>
      <c r="BF91" s="78"/>
      <c r="BG91" s="78"/>
      <c r="BH91" s="78"/>
      <c r="BI91" s="78"/>
      <c r="BJ91" s="73"/>
      <c r="BK91" s="61"/>
      <c r="BL91" s="73"/>
      <c r="BM91" s="78"/>
      <c r="BN91" s="78"/>
      <c r="BO91" s="78"/>
      <c r="BP91" s="78"/>
      <c r="BQ91" s="78"/>
      <c r="BR91" s="78"/>
      <c r="BS91" s="78"/>
      <c r="BT91" s="78"/>
      <c r="BU91" s="78"/>
      <c r="BV91" s="78"/>
      <c r="BW91" s="78"/>
      <c r="BX91" s="78"/>
      <c r="BY91" s="78"/>
      <c r="BZ91" s="78"/>
      <c r="CA91" s="78"/>
      <c r="CB91" s="78"/>
      <c r="CC91" s="78"/>
      <c r="CD91" s="78"/>
      <c r="CE91" s="78"/>
      <c r="CF91" s="78"/>
      <c r="CG91" s="78"/>
      <c r="CH91" s="78"/>
      <c r="CI91" s="78"/>
      <c r="CJ91" s="78"/>
      <c r="CK91" s="78"/>
      <c r="CL91" s="78"/>
      <c r="CM91" s="78"/>
      <c r="CN91" s="78"/>
      <c r="CO91" s="78"/>
      <c r="CP91" s="78"/>
      <c r="CQ91" s="78"/>
      <c r="CR91" s="78"/>
      <c r="CS91" s="78"/>
      <c r="CT91" s="78"/>
      <c r="CU91" s="78"/>
      <c r="CV91" s="78"/>
      <c r="CW91" s="78"/>
      <c r="CX91" s="78"/>
      <c r="CY91" s="78"/>
      <c r="CZ91" s="78"/>
      <c r="DA91" s="78"/>
      <c r="DB91" s="78"/>
      <c r="DC91" s="78"/>
      <c r="DD91" s="78"/>
      <c r="DE91" s="78"/>
      <c r="DF91" s="78"/>
      <c r="DG91" s="78"/>
      <c r="DH91" s="78"/>
      <c r="DI91" s="78"/>
      <c r="DJ91" s="78"/>
      <c r="DK91" s="78"/>
      <c r="DL91" s="78"/>
      <c r="DM91" s="78"/>
      <c r="DN91" s="78"/>
      <c r="DO91" s="78"/>
      <c r="DP91" s="61"/>
      <c r="DQ91" s="78"/>
      <c r="DR91" s="78"/>
      <c r="DS91" s="78"/>
      <c r="DT91" s="78"/>
      <c r="DU91" s="78"/>
      <c r="DV91" s="78"/>
      <c r="DW91" s="78"/>
      <c r="DX91" s="78"/>
      <c r="DY91" s="78"/>
      <c r="DZ91" s="78"/>
      <c r="EA91" s="78"/>
      <c r="EB91" s="78"/>
      <c r="EC91" s="78"/>
      <c r="ED91" s="78"/>
    </row>
    <row r="92" spans="1:134" ht="52.8" x14ac:dyDescent="0.3">
      <c r="A92" s="81" t="s">
        <v>25</v>
      </c>
      <c r="B92" s="114" t="s">
        <v>912</v>
      </c>
      <c r="C92" s="83" t="s">
        <v>843</v>
      </c>
      <c r="D92" s="83" t="s">
        <v>841</v>
      </c>
      <c r="E92" s="84" t="s">
        <v>845</v>
      </c>
      <c r="F92" s="84" t="s">
        <v>845</v>
      </c>
      <c r="G92" s="84" t="s">
        <v>845</v>
      </c>
      <c r="H92" s="84" t="s">
        <v>845</v>
      </c>
      <c r="I92" s="84" t="s">
        <v>845</v>
      </c>
      <c r="J92" s="84" t="s">
        <v>845</v>
      </c>
      <c r="K92" s="84" t="s">
        <v>845</v>
      </c>
      <c r="L92" s="84" t="s">
        <v>845</v>
      </c>
      <c r="M92" s="84" t="s">
        <v>844</v>
      </c>
      <c r="N92" s="84"/>
      <c r="O92" s="84" t="s">
        <v>845</v>
      </c>
      <c r="P92" s="84" t="s">
        <v>845</v>
      </c>
      <c r="Q92" s="84" t="s">
        <v>845</v>
      </c>
      <c r="R92" s="84" t="s">
        <v>845</v>
      </c>
      <c r="S92" s="84" t="s">
        <v>845</v>
      </c>
      <c r="T92" s="84" t="s">
        <v>845</v>
      </c>
      <c r="U92" s="84" t="s">
        <v>845</v>
      </c>
      <c r="V92" s="84" t="s">
        <v>845</v>
      </c>
      <c r="W92" s="84" t="s">
        <v>845</v>
      </c>
      <c r="X92" s="84" t="s">
        <v>845</v>
      </c>
      <c r="Y92" s="84" t="s">
        <v>844</v>
      </c>
      <c r="Z92" s="84" t="s">
        <v>845</v>
      </c>
      <c r="AA92" s="84" t="s">
        <v>845</v>
      </c>
      <c r="AB92" s="84" t="s">
        <v>845</v>
      </c>
      <c r="AC92" s="84" t="s">
        <v>845</v>
      </c>
      <c r="AD92" s="84" t="s">
        <v>845</v>
      </c>
      <c r="AE92" s="84" t="s">
        <v>845</v>
      </c>
      <c r="AF92" s="84" t="s">
        <v>844</v>
      </c>
      <c r="AG92" s="84" t="s">
        <v>845</v>
      </c>
      <c r="AH92" s="84" t="s">
        <v>845</v>
      </c>
      <c r="AI92" s="84" t="s">
        <v>844</v>
      </c>
      <c r="AJ92" s="84" t="s">
        <v>845</v>
      </c>
      <c r="AK92" s="84" t="s">
        <v>845</v>
      </c>
      <c r="AL92" s="84" t="s">
        <v>844</v>
      </c>
      <c r="AM92" s="84" t="s">
        <v>844</v>
      </c>
      <c r="AN92" s="84" t="s">
        <v>845</v>
      </c>
      <c r="AO92" s="85" t="s">
        <v>845</v>
      </c>
      <c r="AP92" s="84" t="s">
        <v>845</v>
      </c>
      <c r="AQ92" s="84" t="s">
        <v>845</v>
      </c>
      <c r="AR92" s="84" t="s">
        <v>845</v>
      </c>
      <c r="AS92" s="85" t="s">
        <v>845</v>
      </c>
      <c r="AT92" s="84" t="s">
        <v>844</v>
      </c>
      <c r="AU92" s="84" t="s">
        <v>845</v>
      </c>
      <c r="AV92" s="84" t="s">
        <v>845</v>
      </c>
      <c r="AW92" s="84"/>
      <c r="AX92" s="84" t="s">
        <v>845</v>
      </c>
      <c r="AY92" s="84" t="s">
        <v>845</v>
      </c>
      <c r="AZ92" s="84" t="s">
        <v>845</v>
      </c>
      <c r="BA92" s="84" t="s">
        <v>845</v>
      </c>
      <c r="BB92" s="84" t="s">
        <v>844</v>
      </c>
      <c r="BC92" s="84" t="s">
        <v>845</v>
      </c>
      <c r="BD92" s="84" t="s">
        <v>845</v>
      </c>
      <c r="BE92" s="84" t="s">
        <v>845</v>
      </c>
      <c r="BF92" s="84" t="s">
        <v>845</v>
      </c>
      <c r="BG92" s="84" t="s">
        <v>844</v>
      </c>
      <c r="BH92" s="84" t="s">
        <v>845</v>
      </c>
      <c r="BI92" s="84" t="s">
        <v>844</v>
      </c>
      <c r="BJ92" s="86" t="s">
        <v>844</v>
      </c>
      <c r="BK92" s="87" t="s">
        <v>845</v>
      </c>
      <c r="BL92" s="86" t="s">
        <v>845</v>
      </c>
      <c r="BM92" s="84" t="s">
        <v>845</v>
      </c>
      <c r="BN92" s="84" t="s">
        <v>845</v>
      </c>
      <c r="BO92" s="84" t="s">
        <v>845</v>
      </c>
      <c r="BP92" s="84" t="s">
        <v>845</v>
      </c>
      <c r="BQ92" s="84" t="s">
        <v>845</v>
      </c>
      <c r="BR92" s="84" t="s">
        <v>845</v>
      </c>
      <c r="BS92" s="84" t="s">
        <v>845</v>
      </c>
      <c r="BT92" s="84" t="s">
        <v>845</v>
      </c>
      <c r="BU92" s="84" t="s">
        <v>845</v>
      </c>
      <c r="BV92" s="85" t="s">
        <v>845</v>
      </c>
      <c r="BW92" s="84" t="s">
        <v>845</v>
      </c>
      <c r="BX92" s="84" t="s">
        <v>845</v>
      </c>
      <c r="BY92" s="84" t="s">
        <v>845</v>
      </c>
      <c r="BZ92" s="84" t="s">
        <v>845</v>
      </c>
      <c r="CA92" s="84" t="s">
        <v>845</v>
      </c>
      <c r="CB92" s="84" t="s">
        <v>845</v>
      </c>
      <c r="CC92" s="84" t="s">
        <v>845</v>
      </c>
      <c r="CD92" s="84" t="s">
        <v>845</v>
      </c>
      <c r="CE92" s="84" t="s">
        <v>844</v>
      </c>
      <c r="CF92" s="84" t="s">
        <v>844</v>
      </c>
      <c r="CG92" s="84" t="s">
        <v>845</v>
      </c>
      <c r="CH92" s="89" t="s">
        <v>845</v>
      </c>
      <c r="CI92" s="84" t="s">
        <v>845</v>
      </c>
      <c r="CJ92" s="84" t="s">
        <v>844</v>
      </c>
      <c r="CK92" s="84" t="s">
        <v>845</v>
      </c>
      <c r="CL92" s="84" t="s">
        <v>844</v>
      </c>
      <c r="CM92" s="84" t="s">
        <v>844</v>
      </c>
      <c r="CN92" s="84" t="s">
        <v>845</v>
      </c>
      <c r="CO92" s="84" t="s">
        <v>845</v>
      </c>
      <c r="CP92" s="84" t="s">
        <v>845</v>
      </c>
      <c r="CQ92" s="85" t="s">
        <v>845</v>
      </c>
      <c r="CR92" s="84" t="s">
        <v>845</v>
      </c>
      <c r="CS92" s="84" t="s">
        <v>845</v>
      </c>
      <c r="CT92" s="84"/>
      <c r="CU92" s="84" t="s">
        <v>844</v>
      </c>
      <c r="CV92" s="84" t="s">
        <v>844</v>
      </c>
      <c r="CW92" s="84" t="s">
        <v>845</v>
      </c>
      <c r="CX92" s="84" t="s">
        <v>844</v>
      </c>
      <c r="CY92" s="84" t="s">
        <v>845</v>
      </c>
      <c r="CZ92" s="84" t="s">
        <v>845</v>
      </c>
      <c r="DA92" s="84" t="s">
        <v>845</v>
      </c>
      <c r="DB92" s="84" t="s">
        <v>845</v>
      </c>
      <c r="DC92" s="84" t="s">
        <v>845</v>
      </c>
      <c r="DD92" s="84" t="s">
        <v>845</v>
      </c>
      <c r="DE92" s="84" t="s">
        <v>845</v>
      </c>
      <c r="DF92" s="84" t="s">
        <v>845</v>
      </c>
      <c r="DG92" s="84" t="s">
        <v>845</v>
      </c>
      <c r="DH92" s="84" t="s">
        <v>844</v>
      </c>
      <c r="DI92" s="84" t="s">
        <v>845</v>
      </c>
      <c r="DJ92" s="84" t="s">
        <v>845</v>
      </c>
      <c r="DK92" s="84" t="s">
        <v>845</v>
      </c>
      <c r="DL92" s="84" t="s">
        <v>845</v>
      </c>
      <c r="DM92" s="84" t="s">
        <v>845</v>
      </c>
      <c r="DN92" s="85" t="s">
        <v>844</v>
      </c>
      <c r="DO92" s="84" t="s">
        <v>844</v>
      </c>
      <c r="DP92" s="87" t="s">
        <v>845</v>
      </c>
      <c r="DQ92" s="84" t="s">
        <v>844</v>
      </c>
      <c r="DR92" s="85" t="s">
        <v>845</v>
      </c>
      <c r="DS92" s="84" t="s">
        <v>844</v>
      </c>
      <c r="DT92" s="84" t="s">
        <v>845</v>
      </c>
      <c r="DU92" s="84" t="s">
        <v>845</v>
      </c>
      <c r="DV92" s="84" t="s">
        <v>845</v>
      </c>
      <c r="DW92" s="84" t="s">
        <v>845</v>
      </c>
      <c r="DX92" s="84" t="s">
        <v>845</v>
      </c>
      <c r="DY92" s="84" t="s">
        <v>844</v>
      </c>
      <c r="DZ92" s="84" t="s">
        <v>845</v>
      </c>
      <c r="EA92" s="84" t="s">
        <v>844</v>
      </c>
      <c r="EB92" s="84" t="s">
        <v>845</v>
      </c>
      <c r="EC92" s="84" t="s">
        <v>844</v>
      </c>
      <c r="ED92" s="84" t="s">
        <v>845</v>
      </c>
    </row>
    <row r="93" spans="1:134" ht="52.8" x14ac:dyDescent="0.3">
      <c r="A93" s="81" t="s">
        <v>26</v>
      </c>
      <c r="B93" s="114" t="s">
        <v>913</v>
      </c>
      <c r="C93" s="83" t="s">
        <v>914</v>
      </c>
      <c r="D93" s="83" t="s">
        <v>841</v>
      </c>
      <c r="E93" s="84" t="s">
        <v>845</v>
      </c>
      <c r="F93" s="84" t="s">
        <v>845</v>
      </c>
      <c r="G93" s="84" t="s">
        <v>845</v>
      </c>
      <c r="H93" s="84" t="s">
        <v>844</v>
      </c>
      <c r="I93" s="84" t="s">
        <v>845</v>
      </c>
      <c r="J93" s="84" t="s">
        <v>845</v>
      </c>
      <c r="K93" s="84" t="s">
        <v>845</v>
      </c>
      <c r="L93" s="84" t="s">
        <v>845</v>
      </c>
      <c r="M93" s="84" t="s">
        <v>845</v>
      </c>
      <c r="N93" s="84"/>
      <c r="O93" s="84" t="s">
        <v>845</v>
      </c>
      <c r="P93" s="84" t="s">
        <v>845</v>
      </c>
      <c r="Q93" s="84" t="s">
        <v>845</v>
      </c>
      <c r="R93" s="84" t="s">
        <v>845</v>
      </c>
      <c r="S93" s="84" t="s">
        <v>845</v>
      </c>
      <c r="T93" s="84" t="s">
        <v>845</v>
      </c>
      <c r="U93" s="84" t="s">
        <v>845</v>
      </c>
      <c r="V93" s="84" t="s">
        <v>845</v>
      </c>
      <c r="W93" s="84" t="s">
        <v>845</v>
      </c>
      <c r="X93" s="84" t="s">
        <v>845</v>
      </c>
      <c r="Y93" s="84" t="s">
        <v>845</v>
      </c>
      <c r="Z93" s="84" t="s">
        <v>845</v>
      </c>
      <c r="AA93" s="84" t="s">
        <v>845</v>
      </c>
      <c r="AB93" s="84" t="s">
        <v>845</v>
      </c>
      <c r="AC93" s="84" t="s">
        <v>845</v>
      </c>
      <c r="AD93" s="84" t="s">
        <v>845</v>
      </c>
      <c r="AE93" s="84" t="s">
        <v>845</v>
      </c>
      <c r="AF93" s="84" t="s">
        <v>845</v>
      </c>
      <c r="AG93" s="84" t="s">
        <v>845</v>
      </c>
      <c r="AH93" s="84" t="s">
        <v>845</v>
      </c>
      <c r="AI93" s="84" t="s">
        <v>845</v>
      </c>
      <c r="AJ93" s="84" t="s">
        <v>845</v>
      </c>
      <c r="AK93" s="84" t="s">
        <v>845</v>
      </c>
      <c r="AL93" s="84" t="s">
        <v>845</v>
      </c>
      <c r="AM93" s="84" t="s">
        <v>845</v>
      </c>
      <c r="AN93" s="84" t="s">
        <v>845</v>
      </c>
      <c r="AO93" s="84" t="s">
        <v>845</v>
      </c>
      <c r="AP93" s="84" t="s">
        <v>845</v>
      </c>
      <c r="AQ93" s="84" t="s">
        <v>845</v>
      </c>
      <c r="AR93" s="84" t="s">
        <v>845</v>
      </c>
      <c r="AS93" s="84" t="s">
        <v>845</v>
      </c>
      <c r="AT93" s="84" t="s">
        <v>845</v>
      </c>
      <c r="AU93" s="84" t="s">
        <v>845</v>
      </c>
      <c r="AV93" s="84" t="s">
        <v>845</v>
      </c>
      <c r="AW93" s="84" t="s">
        <v>845</v>
      </c>
      <c r="AX93" s="84" t="s">
        <v>845</v>
      </c>
      <c r="AY93" s="84" t="s">
        <v>845</v>
      </c>
      <c r="AZ93" s="84" t="s">
        <v>845</v>
      </c>
      <c r="BA93" s="84" t="s">
        <v>845</v>
      </c>
      <c r="BB93" s="84" t="s">
        <v>844</v>
      </c>
      <c r="BC93" s="84" t="s">
        <v>845</v>
      </c>
      <c r="BD93" s="84" t="s">
        <v>844</v>
      </c>
      <c r="BE93" s="84" t="s">
        <v>845</v>
      </c>
      <c r="BF93" s="84" t="s">
        <v>845</v>
      </c>
      <c r="BG93" s="84" t="s">
        <v>845</v>
      </c>
      <c r="BH93" s="84" t="s">
        <v>845</v>
      </c>
      <c r="BI93" s="84" t="s">
        <v>845</v>
      </c>
      <c r="BJ93" s="86" t="s">
        <v>845</v>
      </c>
      <c r="BK93" s="87" t="s">
        <v>845</v>
      </c>
      <c r="BL93" s="86" t="s">
        <v>845</v>
      </c>
      <c r="BM93" s="84" t="s">
        <v>845</v>
      </c>
      <c r="BN93" s="84" t="s">
        <v>845</v>
      </c>
      <c r="BO93" s="84" t="s">
        <v>845</v>
      </c>
      <c r="BP93" s="84" t="s">
        <v>845</v>
      </c>
      <c r="BQ93" s="84" t="s">
        <v>845</v>
      </c>
      <c r="BR93" s="84" t="s">
        <v>845</v>
      </c>
      <c r="BS93" s="84" t="s">
        <v>845</v>
      </c>
      <c r="BT93" s="84" t="s">
        <v>845</v>
      </c>
      <c r="BU93" s="84" t="s">
        <v>845</v>
      </c>
      <c r="BV93" s="85" t="s">
        <v>845</v>
      </c>
      <c r="BW93" s="84" t="s">
        <v>845</v>
      </c>
      <c r="BX93" s="84" t="s">
        <v>845</v>
      </c>
      <c r="BY93" s="84" t="s">
        <v>845</v>
      </c>
      <c r="BZ93" s="84" t="s">
        <v>845</v>
      </c>
      <c r="CA93" s="84" t="s">
        <v>845</v>
      </c>
      <c r="CB93" s="84" t="s">
        <v>845</v>
      </c>
      <c r="CC93" s="84" t="s">
        <v>845</v>
      </c>
      <c r="CD93" s="84" t="s">
        <v>845</v>
      </c>
      <c r="CE93" s="84" t="s">
        <v>844</v>
      </c>
      <c r="CF93" s="84" t="s">
        <v>845</v>
      </c>
      <c r="CG93" s="84" t="s">
        <v>845</v>
      </c>
      <c r="CH93" s="84" t="s">
        <v>845</v>
      </c>
      <c r="CI93" s="84" t="s">
        <v>845</v>
      </c>
      <c r="CJ93" s="84" t="s">
        <v>845</v>
      </c>
      <c r="CK93" s="84" t="s">
        <v>845</v>
      </c>
      <c r="CL93" s="84" t="s">
        <v>845</v>
      </c>
      <c r="CM93" s="84" t="s">
        <v>845</v>
      </c>
      <c r="CN93" s="84" t="s">
        <v>845</v>
      </c>
      <c r="CO93" s="84" t="s">
        <v>845</v>
      </c>
      <c r="CP93" s="84" t="s">
        <v>845</v>
      </c>
      <c r="CQ93" s="84" t="s">
        <v>845</v>
      </c>
      <c r="CR93" s="84" t="s">
        <v>845</v>
      </c>
      <c r="CS93" s="84" t="s">
        <v>844</v>
      </c>
      <c r="CT93" s="84"/>
      <c r="CU93" s="84" t="s">
        <v>845</v>
      </c>
      <c r="CV93" s="84" t="s">
        <v>845</v>
      </c>
      <c r="CW93" s="84" t="s">
        <v>845</v>
      </c>
      <c r="CX93" s="84" t="s">
        <v>845</v>
      </c>
      <c r="CY93" s="84" t="s">
        <v>845</v>
      </c>
      <c r="CZ93" s="84" t="s">
        <v>845</v>
      </c>
      <c r="DA93" s="84" t="s">
        <v>845</v>
      </c>
      <c r="DB93" s="84" t="s">
        <v>845</v>
      </c>
      <c r="DC93" s="84" t="s">
        <v>845</v>
      </c>
      <c r="DD93" s="84" t="s">
        <v>845</v>
      </c>
      <c r="DE93" s="84" t="s">
        <v>845</v>
      </c>
      <c r="DF93" s="84" t="s">
        <v>845</v>
      </c>
      <c r="DG93" s="84" t="s">
        <v>845</v>
      </c>
      <c r="DH93" s="84" t="s">
        <v>845</v>
      </c>
      <c r="DI93" s="84" t="s">
        <v>845</v>
      </c>
      <c r="DJ93" s="84" t="s">
        <v>845</v>
      </c>
      <c r="DK93" s="84" t="s">
        <v>845</v>
      </c>
      <c r="DL93" s="84" t="s">
        <v>845</v>
      </c>
      <c r="DM93" s="84" t="s">
        <v>845</v>
      </c>
      <c r="DN93" s="84" t="s">
        <v>845</v>
      </c>
      <c r="DO93" s="84" t="s">
        <v>845</v>
      </c>
      <c r="DP93" s="87" t="s">
        <v>845</v>
      </c>
      <c r="DQ93" s="84" t="s">
        <v>845</v>
      </c>
      <c r="DR93" s="84" t="s">
        <v>845</v>
      </c>
      <c r="DS93" s="84" t="s">
        <v>845</v>
      </c>
      <c r="DT93" s="84" t="s">
        <v>845</v>
      </c>
      <c r="DU93" s="84" t="s">
        <v>845</v>
      </c>
      <c r="DV93" s="84" t="s">
        <v>845</v>
      </c>
      <c r="DW93" s="84" t="s">
        <v>845</v>
      </c>
      <c r="DX93" s="84" t="s">
        <v>845</v>
      </c>
      <c r="DY93" s="84" t="s">
        <v>845</v>
      </c>
      <c r="DZ93" s="84" t="s">
        <v>845</v>
      </c>
      <c r="EA93" s="84" t="s">
        <v>845</v>
      </c>
      <c r="EB93" s="84" t="s">
        <v>845</v>
      </c>
      <c r="EC93" s="84" t="s">
        <v>845</v>
      </c>
      <c r="ED93" s="84" t="s">
        <v>845</v>
      </c>
    </row>
    <row r="94" spans="1:134" ht="52.8" x14ac:dyDescent="0.3">
      <c r="A94" s="81" t="s">
        <v>27</v>
      </c>
      <c r="B94" s="114" t="s">
        <v>915</v>
      </c>
      <c r="C94" s="83" t="s">
        <v>916</v>
      </c>
      <c r="D94" s="83" t="s">
        <v>841</v>
      </c>
      <c r="E94" s="84" t="s">
        <v>845</v>
      </c>
      <c r="F94" s="84" t="s">
        <v>845</v>
      </c>
      <c r="G94" s="84" t="s">
        <v>845</v>
      </c>
      <c r="H94" s="84" t="s">
        <v>844</v>
      </c>
      <c r="I94" s="84" t="s">
        <v>845</v>
      </c>
      <c r="J94" s="84" t="s">
        <v>845</v>
      </c>
      <c r="K94" s="84" t="s">
        <v>845</v>
      </c>
      <c r="L94" s="84" t="s">
        <v>845</v>
      </c>
      <c r="M94" s="84" t="s">
        <v>845</v>
      </c>
      <c r="N94" s="84"/>
      <c r="O94" s="84" t="s">
        <v>845</v>
      </c>
      <c r="P94" s="84" t="s">
        <v>844</v>
      </c>
      <c r="Q94" s="89" t="s">
        <v>845</v>
      </c>
      <c r="R94" s="84" t="s">
        <v>845</v>
      </c>
      <c r="S94" s="84" t="s">
        <v>844</v>
      </c>
      <c r="T94" s="85" t="s">
        <v>844</v>
      </c>
      <c r="U94" s="84" t="s">
        <v>845</v>
      </c>
      <c r="V94" s="84" t="s">
        <v>844</v>
      </c>
      <c r="W94" s="84" t="s">
        <v>845</v>
      </c>
      <c r="X94" s="84" t="s">
        <v>845</v>
      </c>
      <c r="Y94" s="84" t="s">
        <v>845</v>
      </c>
      <c r="Z94" s="84" t="s">
        <v>845</v>
      </c>
      <c r="AA94" s="84" t="s">
        <v>845</v>
      </c>
      <c r="AB94" s="84" t="s">
        <v>845</v>
      </c>
      <c r="AC94" s="84" t="s">
        <v>845</v>
      </c>
      <c r="AD94" s="84" t="s">
        <v>845</v>
      </c>
      <c r="AE94" s="84" t="s">
        <v>845</v>
      </c>
      <c r="AF94" s="85" t="s">
        <v>845</v>
      </c>
      <c r="AG94" s="84" t="s">
        <v>845</v>
      </c>
      <c r="AH94" s="84" t="s">
        <v>845</v>
      </c>
      <c r="AI94" s="84" t="s">
        <v>845</v>
      </c>
      <c r="AJ94" s="84" t="s">
        <v>845</v>
      </c>
      <c r="AK94" s="84" t="s">
        <v>845</v>
      </c>
      <c r="AL94" s="84" t="s">
        <v>844</v>
      </c>
      <c r="AM94" s="84" t="s">
        <v>845</v>
      </c>
      <c r="AN94" s="84" t="s">
        <v>845</v>
      </c>
      <c r="AO94" s="84" t="s">
        <v>845</v>
      </c>
      <c r="AP94" s="84" t="s">
        <v>845</v>
      </c>
      <c r="AQ94" s="84" t="s">
        <v>845</v>
      </c>
      <c r="AR94" s="84" t="s">
        <v>845</v>
      </c>
      <c r="AS94" s="84" t="s">
        <v>845</v>
      </c>
      <c r="AT94" s="84" t="s">
        <v>845</v>
      </c>
      <c r="AU94" s="84" t="s">
        <v>845</v>
      </c>
      <c r="AV94" s="84" t="s">
        <v>845</v>
      </c>
      <c r="AW94" s="84" t="s">
        <v>845</v>
      </c>
      <c r="AX94" s="84" t="s">
        <v>845</v>
      </c>
      <c r="AY94" s="84" t="s">
        <v>845</v>
      </c>
      <c r="AZ94" s="84" t="s">
        <v>845</v>
      </c>
      <c r="BA94" s="89" t="s">
        <v>845</v>
      </c>
      <c r="BB94" s="84" t="s">
        <v>845</v>
      </c>
      <c r="BC94" s="84" t="s">
        <v>845</v>
      </c>
      <c r="BD94" s="84" t="s">
        <v>845</v>
      </c>
      <c r="BE94" s="84" t="s">
        <v>845</v>
      </c>
      <c r="BF94" s="84" t="s">
        <v>845</v>
      </c>
      <c r="BG94" s="84" t="s">
        <v>845</v>
      </c>
      <c r="BH94" s="84" t="s">
        <v>845</v>
      </c>
      <c r="BI94" s="84" t="s">
        <v>845</v>
      </c>
      <c r="BJ94" s="86" t="s">
        <v>845</v>
      </c>
      <c r="BK94" s="87" t="s">
        <v>845</v>
      </c>
      <c r="BL94" s="86" t="s">
        <v>845</v>
      </c>
      <c r="BM94" s="84" t="s">
        <v>844</v>
      </c>
      <c r="BN94" s="84" t="s">
        <v>845</v>
      </c>
      <c r="BO94" s="84" t="s">
        <v>844</v>
      </c>
      <c r="BP94" s="84" t="s">
        <v>845</v>
      </c>
      <c r="BQ94" s="84" t="s">
        <v>845</v>
      </c>
      <c r="BR94" s="84" t="s">
        <v>845</v>
      </c>
      <c r="BS94" s="84" t="s">
        <v>845</v>
      </c>
      <c r="BT94" s="84" t="s">
        <v>844</v>
      </c>
      <c r="BU94" s="84" t="s">
        <v>845</v>
      </c>
      <c r="BV94" s="84" t="s">
        <v>844</v>
      </c>
      <c r="BW94" s="84" t="s">
        <v>845</v>
      </c>
      <c r="BX94" s="84" t="s">
        <v>845</v>
      </c>
      <c r="BY94" s="84" t="s">
        <v>845</v>
      </c>
      <c r="BZ94" s="84" t="s">
        <v>845</v>
      </c>
      <c r="CA94" s="84" t="s">
        <v>845</v>
      </c>
      <c r="CB94" s="84" t="s">
        <v>845</v>
      </c>
      <c r="CC94" s="84" t="s">
        <v>845</v>
      </c>
      <c r="CD94" s="84" t="s">
        <v>845</v>
      </c>
      <c r="CE94" s="84" t="s">
        <v>844</v>
      </c>
      <c r="CF94" s="84" t="s">
        <v>844</v>
      </c>
      <c r="CG94" s="84" t="s">
        <v>845</v>
      </c>
      <c r="CH94" s="85" t="s">
        <v>845</v>
      </c>
      <c r="CI94" s="84" t="s">
        <v>845</v>
      </c>
      <c r="CJ94" s="84" t="s">
        <v>844</v>
      </c>
      <c r="CK94" s="84" t="s">
        <v>845</v>
      </c>
      <c r="CL94" s="84" t="s">
        <v>844</v>
      </c>
      <c r="CM94" s="84" t="s">
        <v>844</v>
      </c>
      <c r="CN94" s="84" t="s">
        <v>845</v>
      </c>
      <c r="CO94" s="84" t="s">
        <v>845</v>
      </c>
      <c r="CP94" s="84" t="s">
        <v>845</v>
      </c>
      <c r="CQ94" s="85" t="s">
        <v>845</v>
      </c>
      <c r="CR94" s="84" t="s">
        <v>845</v>
      </c>
      <c r="CS94" s="84" t="s">
        <v>845</v>
      </c>
      <c r="CT94" s="84"/>
      <c r="CU94" s="84" t="s">
        <v>845</v>
      </c>
      <c r="CV94" s="84" t="s">
        <v>845</v>
      </c>
      <c r="CW94" s="84" t="s">
        <v>845</v>
      </c>
      <c r="CX94" s="84" t="s">
        <v>845</v>
      </c>
      <c r="CY94" s="84" t="s">
        <v>845</v>
      </c>
      <c r="CZ94" s="84" t="s">
        <v>845</v>
      </c>
      <c r="DA94" s="84" t="s">
        <v>845</v>
      </c>
      <c r="DB94" s="84" t="s">
        <v>845</v>
      </c>
      <c r="DC94" s="84" t="s">
        <v>845</v>
      </c>
      <c r="DD94" s="84" t="s">
        <v>845</v>
      </c>
      <c r="DE94" s="84" t="s">
        <v>845</v>
      </c>
      <c r="DF94" s="84" t="s">
        <v>845</v>
      </c>
      <c r="DG94" s="84" t="s">
        <v>845</v>
      </c>
      <c r="DH94" s="84" t="s">
        <v>845</v>
      </c>
      <c r="DI94" s="84" t="s">
        <v>845</v>
      </c>
      <c r="DJ94" s="84" t="s">
        <v>845</v>
      </c>
      <c r="DK94" s="84" t="s">
        <v>845</v>
      </c>
      <c r="DL94" s="84" t="s">
        <v>845</v>
      </c>
      <c r="DM94" s="84" t="s">
        <v>845</v>
      </c>
      <c r="DN94" s="84" t="s">
        <v>845</v>
      </c>
      <c r="DO94" s="84" t="s">
        <v>845</v>
      </c>
      <c r="DP94" s="87" t="s">
        <v>845</v>
      </c>
      <c r="DQ94" s="84" t="s">
        <v>845</v>
      </c>
      <c r="DR94" s="84" t="s">
        <v>845</v>
      </c>
      <c r="DS94" s="84" t="s">
        <v>845</v>
      </c>
      <c r="DT94" s="84" t="s">
        <v>845</v>
      </c>
      <c r="DU94" s="84" t="s">
        <v>845</v>
      </c>
      <c r="DV94" s="84" t="s">
        <v>845</v>
      </c>
      <c r="DW94" s="84" t="s">
        <v>845</v>
      </c>
      <c r="DX94" s="84" t="s">
        <v>845</v>
      </c>
      <c r="DY94" s="85" t="s">
        <v>845</v>
      </c>
      <c r="DZ94" s="84" t="s">
        <v>845</v>
      </c>
      <c r="EA94" s="85" t="s">
        <v>845</v>
      </c>
      <c r="EB94" s="84" t="s">
        <v>845</v>
      </c>
      <c r="EC94" s="84" t="s">
        <v>845</v>
      </c>
      <c r="ED94" s="85" t="s">
        <v>845</v>
      </c>
    </row>
    <row r="95" spans="1:134" ht="39.6" x14ac:dyDescent="0.3">
      <c r="A95" s="81" t="s">
        <v>28</v>
      </c>
      <c r="B95" s="114" t="s">
        <v>917</v>
      </c>
      <c r="C95" s="83" t="s">
        <v>918</v>
      </c>
      <c r="D95" s="83" t="s">
        <v>841</v>
      </c>
      <c r="E95" s="84" t="s">
        <v>845</v>
      </c>
      <c r="F95" s="84" t="s">
        <v>845</v>
      </c>
      <c r="G95" s="84" t="s">
        <v>845</v>
      </c>
      <c r="H95" s="84" t="s">
        <v>845</v>
      </c>
      <c r="I95" s="84" t="s">
        <v>845</v>
      </c>
      <c r="J95" s="84" t="s">
        <v>845</v>
      </c>
      <c r="K95" s="84" t="s">
        <v>845</v>
      </c>
      <c r="L95" s="84" t="s">
        <v>845</v>
      </c>
      <c r="M95" s="84" t="s">
        <v>845</v>
      </c>
      <c r="N95" s="84"/>
      <c r="O95" s="84" t="s">
        <v>845</v>
      </c>
      <c r="P95" s="84" t="s">
        <v>845</v>
      </c>
      <c r="Q95" s="84" t="s">
        <v>845</v>
      </c>
      <c r="R95" s="84" t="s">
        <v>845</v>
      </c>
      <c r="S95" s="84" t="s">
        <v>845</v>
      </c>
      <c r="T95" s="84" t="s">
        <v>845</v>
      </c>
      <c r="U95" s="84" t="s">
        <v>845</v>
      </c>
      <c r="V95" s="84" t="s">
        <v>844</v>
      </c>
      <c r="W95" s="84" t="s">
        <v>845</v>
      </c>
      <c r="X95" s="84" t="s">
        <v>845</v>
      </c>
      <c r="Y95" s="84" t="s">
        <v>845</v>
      </c>
      <c r="Z95" s="84" t="s">
        <v>845</v>
      </c>
      <c r="AA95" s="84" t="s">
        <v>845</v>
      </c>
      <c r="AB95" s="84" t="s">
        <v>845</v>
      </c>
      <c r="AC95" s="84" t="s">
        <v>845</v>
      </c>
      <c r="AD95" s="84" t="s">
        <v>845</v>
      </c>
      <c r="AE95" s="84" t="s">
        <v>845</v>
      </c>
      <c r="AF95" s="84" t="s">
        <v>845</v>
      </c>
      <c r="AG95" s="84" t="s">
        <v>845</v>
      </c>
      <c r="AH95" s="84" t="s">
        <v>845</v>
      </c>
      <c r="AI95" s="84" t="s">
        <v>845</v>
      </c>
      <c r="AJ95" s="84" t="s">
        <v>845</v>
      </c>
      <c r="AK95" s="84" t="s">
        <v>845</v>
      </c>
      <c r="AL95" s="84" t="s">
        <v>845</v>
      </c>
      <c r="AM95" s="84" t="s">
        <v>845</v>
      </c>
      <c r="AN95" s="84" t="s">
        <v>845</v>
      </c>
      <c r="AO95" s="84" t="s">
        <v>845</v>
      </c>
      <c r="AP95" s="84" t="s">
        <v>845</v>
      </c>
      <c r="AQ95" s="84" t="s">
        <v>845</v>
      </c>
      <c r="AR95" s="84" t="s">
        <v>845</v>
      </c>
      <c r="AS95" s="84" t="s">
        <v>845</v>
      </c>
      <c r="AT95" s="84" t="s">
        <v>845</v>
      </c>
      <c r="AU95" s="84" t="s">
        <v>845</v>
      </c>
      <c r="AV95" s="84" t="s">
        <v>845</v>
      </c>
      <c r="AW95" s="84" t="s">
        <v>845</v>
      </c>
      <c r="AX95" s="84" t="s">
        <v>845</v>
      </c>
      <c r="AY95" s="84" t="s">
        <v>845</v>
      </c>
      <c r="AZ95" s="84" t="s">
        <v>845</v>
      </c>
      <c r="BA95" s="84" t="s">
        <v>845</v>
      </c>
      <c r="BB95" s="84" t="s">
        <v>845</v>
      </c>
      <c r="BC95" s="84" t="s">
        <v>845</v>
      </c>
      <c r="BD95" s="84" t="s">
        <v>845</v>
      </c>
      <c r="BE95" s="84" t="s">
        <v>845</v>
      </c>
      <c r="BF95" s="84" t="s">
        <v>845</v>
      </c>
      <c r="BG95" s="84" t="s">
        <v>845</v>
      </c>
      <c r="BH95" s="84" t="s">
        <v>845</v>
      </c>
      <c r="BI95" s="84" t="s">
        <v>845</v>
      </c>
      <c r="BJ95" s="86" t="s">
        <v>845</v>
      </c>
      <c r="BK95" s="87" t="s">
        <v>845</v>
      </c>
      <c r="BL95" s="86" t="s">
        <v>845</v>
      </c>
      <c r="BM95" s="84" t="s">
        <v>845</v>
      </c>
      <c r="BN95" s="84" t="s">
        <v>845</v>
      </c>
      <c r="BO95" s="84" t="s">
        <v>845</v>
      </c>
      <c r="BP95" s="84" t="s">
        <v>845</v>
      </c>
      <c r="BQ95" s="84" t="s">
        <v>845</v>
      </c>
      <c r="BR95" s="84" t="s">
        <v>845</v>
      </c>
      <c r="BS95" s="84" t="s">
        <v>845</v>
      </c>
      <c r="BT95" s="84" t="s">
        <v>845</v>
      </c>
      <c r="BU95" s="84" t="s">
        <v>845</v>
      </c>
      <c r="BV95" s="84" t="s">
        <v>845</v>
      </c>
      <c r="BW95" s="84" t="s">
        <v>844</v>
      </c>
      <c r="BX95" s="84" t="s">
        <v>845</v>
      </c>
      <c r="BY95" s="84" t="s">
        <v>845</v>
      </c>
      <c r="BZ95" s="84" t="s">
        <v>845</v>
      </c>
      <c r="CA95" s="84" t="s">
        <v>845</v>
      </c>
      <c r="CB95" s="85" t="s">
        <v>845</v>
      </c>
      <c r="CC95" s="84" t="s">
        <v>845</v>
      </c>
      <c r="CD95" s="84" t="s">
        <v>845</v>
      </c>
      <c r="CE95" s="84" t="s">
        <v>844</v>
      </c>
      <c r="CF95" s="84" t="s">
        <v>845</v>
      </c>
      <c r="CG95" s="84" t="s">
        <v>845</v>
      </c>
      <c r="CH95" s="84" t="s">
        <v>845</v>
      </c>
      <c r="CI95" s="84" t="s">
        <v>845</v>
      </c>
      <c r="CJ95" s="84" t="s">
        <v>845</v>
      </c>
      <c r="CK95" s="84" t="s">
        <v>845</v>
      </c>
      <c r="CL95" s="84"/>
      <c r="CM95" s="84" t="s">
        <v>845</v>
      </c>
      <c r="CN95" s="84" t="s">
        <v>845</v>
      </c>
      <c r="CO95" s="84" t="s">
        <v>845</v>
      </c>
      <c r="CP95" s="84" t="s">
        <v>845</v>
      </c>
      <c r="CQ95" s="84" t="s">
        <v>845</v>
      </c>
      <c r="CR95" s="84" t="s">
        <v>845</v>
      </c>
      <c r="CS95" s="84" t="s">
        <v>845</v>
      </c>
      <c r="CT95" s="84"/>
      <c r="CU95" s="84" t="s">
        <v>845</v>
      </c>
      <c r="CV95" s="84" t="s">
        <v>844</v>
      </c>
      <c r="CW95" s="84" t="s">
        <v>845</v>
      </c>
      <c r="CX95" s="84" t="s">
        <v>844</v>
      </c>
      <c r="CY95" s="84" t="s">
        <v>845</v>
      </c>
      <c r="CZ95" s="84" t="s">
        <v>845</v>
      </c>
      <c r="DA95" s="84" t="s">
        <v>845</v>
      </c>
      <c r="DB95" s="84" t="s">
        <v>845</v>
      </c>
      <c r="DC95" s="84" t="s">
        <v>845</v>
      </c>
      <c r="DD95" s="84" t="s">
        <v>845</v>
      </c>
      <c r="DE95" s="84" t="s">
        <v>845</v>
      </c>
      <c r="DF95" s="84" t="s">
        <v>845</v>
      </c>
      <c r="DG95" s="84" t="s">
        <v>845</v>
      </c>
      <c r="DH95" s="84" t="s">
        <v>845</v>
      </c>
      <c r="DI95" s="84" t="s">
        <v>845</v>
      </c>
      <c r="DJ95" s="84" t="s">
        <v>845</v>
      </c>
      <c r="DK95" s="84" t="s">
        <v>845</v>
      </c>
      <c r="DL95" s="84" t="s">
        <v>845</v>
      </c>
      <c r="DM95" s="84" t="s">
        <v>845</v>
      </c>
      <c r="DN95" s="84" t="s">
        <v>845</v>
      </c>
      <c r="DO95" s="84" t="s">
        <v>845</v>
      </c>
      <c r="DP95" s="87" t="s">
        <v>845</v>
      </c>
      <c r="DQ95" s="84" t="s">
        <v>845</v>
      </c>
      <c r="DR95" s="84" t="s">
        <v>845</v>
      </c>
      <c r="DS95" s="84" t="s">
        <v>845</v>
      </c>
      <c r="DT95" s="84" t="s">
        <v>845</v>
      </c>
      <c r="DU95" s="84" t="s">
        <v>845</v>
      </c>
      <c r="DV95" s="84" t="s">
        <v>845</v>
      </c>
      <c r="DW95" s="84" t="s">
        <v>845</v>
      </c>
      <c r="DX95" s="84" t="s">
        <v>845</v>
      </c>
      <c r="DY95" s="84" t="s">
        <v>845</v>
      </c>
      <c r="DZ95" s="84" t="s">
        <v>845</v>
      </c>
      <c r="EA95" s="84" t="s">
        <v>845</v>
      </c>
      <c r="EB95" s="84" t="s">
        <v>845</v>
      </c>
      <c r="EC95" s="84" t="s">
        <v>845</v>
      </c>
      <c r="ED95" s="84" t="s">
        <v>845</v>
      </c>
    </row>
    <row r="96" spans="1:134" ht="52.8" x14ac:dyDescent="0.3">
      <c r="A96" s="81" t="s">
        <v>29</v>
      </c>
      <c r="B96" s="114" t="s">
        <v>919</v>
      </c>
      <c r="C96" s="83" t="s">
        <v>916</v>
      </c>
      <c r="D96" s="83" t="s">
        <v>841</v>
      </c>
      <c r="E96" s="84" t="s">
        <v>845</v>
      </c>
      <c r="F96" s="84" t="s">
        <v>845</v>
      </c>
      <c r="G96" s="84" t="s">
        <v>845</v>
      </c>
      <c r="H96" s="84" t="s">
        <v>845</v>
      </c>
      <c r="I96" s="84" t="s">
        <v>845</v>
      </c>
      <c r="J96" s="84" t="s">
        <v>845</v>
      </c>
      <c r="K96" s="84" t="s">
        <v>845</v>
      </c>
      <c r="L96" s="84" t="s">
        <v>844</v>
      </c>
      <c r="M96" s="84" t="s">
        <v>845</v>
      </c>
      <c r="N96" s="84"/>
      <c r="O96" s="84" t="s">
        <v>845</v>
      </c>
      <c r="P96" s="84" t="s">
        <v>845</v>
      </c>
      <c r="Q96" s="84" t="s">
        <v>845</v>
      </c>
      <c r="R96" s="84" t="s">
        <v>845</v>
      </c>
      <c r="S96" s="84" t="s">
        <v>844</v>
      </c>
      <c r="T96" s="84" t="s">
        <v>845</v>
      </c>
      <c r="U96" s="84" t="s">
        <v>845</v>
      </c>
      <c r="V96" s="84" t="s">
        <v>844</v>
      </c>
      <c r="W96" s="84" t="s">
        <v>845</v>
      </c>
      <c r="X96" s="84" t="s">
        <v>845</v>
      </c>
      <c r="Y96" s="84" t="s">
        <v>845</v>
      </c>
      <c r="Z96" s="84" t="s">
        <v>845</v>
      </c>
      <c r="AA96" s="84" t="s">
        <v>845</v>
      </c>
      <c r="AB96" s="84" t="s">
        <v>845</v>
      </c>
      <c r="AC96" s="84" t="s">
        <v>844</v>
      </c>
      <c r="AD96" s="84" t="s">
        <v>845</v>
      </c>
      <c r="AE96" s="84" t="s">
        <v>845</v>
      </c>
      <c r="AF96" s="84" t="s">
        <v>845</v>
      </c>
      <c r="AG96" s="84" t="s">
        <v>845</v>
      </c>
      <c r="AH96" s="84" t="s">
        <v>845</v>
      </c>
      <c r="AI96" s="84" t="s">
        <v>845</v>
      </c>
      <c r="AJ96" s="84" t="s">
        <v>845</v>
      </c>
      <c r="AK96" s="84" t="s">
        <v>845</v>
      </c>
      <c r="AL96" s="84" t="s">
        <v>845</v>
      </c>
      <c r="AM96" s="84" t="s">
        <v>845</v>
      </c>
      <c r="AN96" s="84" t="s">
        <v>845</v>
      </c>
      <c r="AO96" s="84" t="s">
        <v>845</v>
      </c>
      <c r="AP96" s="84" t="s">
        <v>845</v>
      </c>
      <c r="AQ96" s="84" t="s">
        <v>845</v>
      </c>
      <c r="AR96" s="89" t="s">
        <v>844</v>
      </c>
      <c r="AS96" s="85" t="s">
        <v>844</v>
      </c>
      <c r="AT96" s="84" t="s">
        <v>845</v>
      </c>
      <c r="AU96" s="84" t="s">
        <v>845</v>
      </c>
      <c r="AV96" s="84" t="s">
        <v>845</v>
      </c>
      <c r="AW96" s="84" t="s">
        <v>845</v>
      </c>
      <c r="AX96" s="84" t="s">
        <v>845</v>
      </c>
      <c r="AY96" s="84" t="s">
        <v>845</v>
      </c>
      <c r="AZ96" s="84" t="s">
        <v>845</v>
      </c>
      <c r="BA96" s="84" t="s">
        <v>845</v>
      </c>
      <c r="BB96" s="85" t="s">
        <v>845</v>
      </c>
      <c r="BC96" s="84" t="s">
        <v>845</v>
      </c>
      <c r="BD96" s="84" t="s">
        <v>845</v>
      </c>
      <c r="BE96" s="84" t="s">
        <v>844</v>
      </c>
      <c r="BF96" s="84" t="s">
        <v>845</v>
      </c>
      <c r="BG96" s="84" t="s">
        <v>845</v>
      </c>
      <c r="BH96" s="84" t="s">
        <v>845</v>
      </c>
      <c r="BI96" s="84" t="s">
        <v>845</v>
      </c>
      <c r="BJ96" s="86" t="s">
        <v>845</v>
      </c>
      <c r="BK96" s="87" t="s">
        <v>845</v>
      </c>
      <c r="BL96" s="86" t="s">
        <v>845</v>
      </c>
      <c r="BM96" s="84" t="s">
        <v>845</v>
      </c>
      <c r="BN96" s="84" t="s">
        <v>845</v>
      </c>
      <c r="BO96" s="84" t="s">
        <v>845</v>
      </c>
      <c r="BP96" s="84" t="s">
        <v>844</v>
      </c>
      <c r="BQ96" s="84" t="s">
        <v>845</v>
      </c>
      <c r="BR96" s="84" t="s">
        <v>845</v>
      </c>
      <c r="BS96" s="84" t="s">
        <v>845</v>
      </c>
      <c r="BT96" s="84" t="s">
        <v>844</v>
      </c>
      <c r="BU96" s="84" t="s">
        <v>845</v>
      </c>
      <c r="BV96" s="84" t="s">
        <v>845</v>
      </c>
      <c r="BW96" s="84" t="s">
        <v>845</v>
      </c>
      <c r="BX96" s="84" t="s">
        <v>845</v>
      </c>
      <c r="BY96" s="84" t="s">
        <v>845</v>
      </c>
      <c r="BZ96" s="84" t="s">
        <v>845</v>
      </c>
      <c r="CA96" s="84" t="s">
        <v>845</v>
      </c>
      <c r="CB96" s="84" t="s">
        <v>845</v>
      </c>
      <c r="CC96" s="84" t="s">
        <v>845</v>
      </c>
      <c r="CD96" s="84" t="s">
        <v>844</v>
      </c>
      <c r="CE96" s="84" t="s">
        <v>844</v>
      </c>
      <c r="CF96" s="84" t="s">
        <v>845</v>
      </c>
      <c r="CG96" s="84" t="s">
        <v>845</v>
      </c>
      <c r="CH96" s="84" t="s">
        <v>845</v>
      </c>
      <c r="CI96" s="84" t="s">
        <v>845</v>
      </c>
      <c r="CJ96" s="84" t="s">
        <v>845</v>
      </c>
      <c r="CK96" s="84" t="s">
        <v>845</v>
      </c>
      <c r="CL96" s="84"/>
      <c r="CM96" s="84" t="s">
        <v>845</v>
      </c>
      <c r="CN96" s="84" t="s">
        <v>845</v>
      </c>
      <c r="CO96" s="84" t="s">
        <v>845</v>
      </c>
      <c r="CP96" s="84" t="s">
        <v>845</v>
      </c>
      <c r="CQ96" s="84" t="s">
        <v>845</v>
      </c>
      <c r="CR96" s="84" t="s">
        <v>845</v>
      </c>
      <c r="CS96" s="84" t="s">
        <v>845</v>
      </c>
      <c r="CT96" s="84"/>
      <c r="CU96" s="84" t="s">
        <v>845</v>
      </c>
      <c r="CV96" s="84" t="s">
        <v>844</v>
      </c>
      <c r="CW96" s="85" t="s">
        <v>844</v>
      </c>
      <c r="CX96" s="84" t="s">
        <v>845</v>
      </c>
      <c r="CY96" s="84" t="s">
        <v>845</v>
      </c>
      <c r="CZ96" s="84" t="s">
        <v>845</v>
      </c>
      <c r="DA96" s="84" t="s">
        <v>845</v>
      </c>
      <c r="DB96" s="84" t="s">
        <v>845</v>
      </c>
      <c r="DC96" s="84" t="s">
        <v>845</v>
      </c>
      <c r="DD96" s="84" t="s">
        <v>845</v>
      </c>
      <c r="DE96" s="84" t="s">
        <v>845</v>
      </c>
      <c r="DF96" s="84" t="s">
        <v>845</v>
      </c>
      <c r="DG96" s="84" t="s">
        <v>845</v>
      </c>
      <c r="DH96" s="84" t="s">
        <v>845</v>
      </c>
      <c r="DI96" s="84" t="s">
        <v>845</v>
      </c>
      <c r="DJ96" s="84" t="s">
        <v>845</v>
      </c>
      <c r="DK96" s="84" t="s">
        <v>845</v>
      </c>
      <c r="DL96" s="84" t="s">
        <v>845</v>
      </c>
      <c r="DM96" s="84" t="s">
        <v>845</v>
      </c>
      <c r="DN96" s="84" t="s">
        <v>845</v>
      </c>
      <c r="DO96" s="84" t="s">
        <v>844</v>
      </c>
      <c r="DP96" s="87" t="s">
        <v>844</v>
      </c>
      <c r="DQ96" s="84" t="s">
        <v>845</v>
      </c>
      <c r="DR96" s="84" t="s">
        <v>845</v>
      </c>
      <c r="DS96" s="84" t="s">
        <v>845</v>
      </c>
      <c r="DT96" s="84" t="s">
        <v>845</v>
      </c>
      <c r="DU96" s="84" t="s">
        <v>845</v>
      </c>
      <c r="DV96" s="84" t="s">
        <v>845</v>
      </c>
      <c r="DW96" s="84" t="s">
        <v>845</v>
      </c>
      <c r="DX96" s="84" t="s">
        <v>845</v>
      </c>
      <c r="DY96" s="84" t="s">
        <v>845</v>
      </c>
      <c r="DZ96" s="84" t="s">
        <v>845</v>
      </c>
      <c r="EA96" s="84" t="s">
        <v>845</v>
      </c>
      <c r="EB96" s="84" t="s">
        <v>844</v>
      </c>
      <c r="EC96" s="84" t="s">
        <v>845</v>
      </c>
      <c r="ED96" s="84" t="s">
        <v>845</v>
      </c>
    </row>
    <row r="97" spans="1:134" ht="52.8" x14ac:dyDescent="0.3">
      <c r="A97" s="81" t="s">
        <v>30</v>
      </c>
      <c r="B97" s="114" t="s">
        <v>920</v>
      </c>
      <c r="C97" s="83" t="s">
        <v>916</v>
      </c>
      <c r="D97" s="83" t="s">
        <v>841</v>
      </c>
      <c r="E97" s="84" t="s">
        <v>845</v>
      </c>
      <c r="F97" s="85" t="s">
        <v>844</v>
      </c>
      <c r="G97" s="84" t="s">
        <v>845</v>
      </c>
      <c r="H97" s="84" t="s">
        <v>845</v>
      </c>
      <c r="I97" s="84" t="s">
        <v>845</v>
      </c>
      <c r="J97" s="84" t="s">
        <v>845</v>
      </c>
      <c r="K97" s="84" t="s">
        <v>845</v>
      </c>
      <c r="L97" s="84" t="s">
        <v>844</v>
      </c>
      <c r="M97" s="84" t="s">
        <v>845</v>
      </c>
      <c r="N97" s="84"/>
      <c r="O97" s="84" t="s">
        <v>845</v>
      </c>
      <c r="P97" s="84" t="s">
        <v>845</v>
      </c>
      <c r="Q97" s="84" t="s">
        <v>845</v>
      </c>
      <c r="R97" s="84" t="s">
        <v>845</v>
      </c>
      <c r="S97" s="84" t="s">
        <v>844</v>
      </c>
      <c r="T97" s="84" t="s">
        <v>845</v>
      </c>
      <c r="U97" s="84" t="s">
        <v>845</v>
      </c>
      <c r="V97" s="84" t="s">
        <v>844</v>
      </c>
      <c r="W97" s="84" t="s">
        <v>845</v>
      </c>
      <c r="X97" s="84" t="s">
        <v>845</v>
      </c>
      <c r="Y97" s="84" t="s">
        <v>845</v>
      </c>
      <c r="Z97" s="84" t="s">
        <v>845</v>
      </c>
      <c r="AA97" s="84" t="s">
        <v>845</v>
      </c>
      <c r="AB97" s="84" t="s">
        <v>845</v>
      </c>
      <c r="AC97" s="84" t="s">
        <v>844</v>
      </c>
      <c r="AD97" s="84" t="s">
        <v>844</v>
      </c>
      <c r="AE97" s="84" t="s">
        <v>845</v>
      </c>
      <c r="AF97" s="84" t="s">
        <v>844</v>
      </c>
      <c r="AG97" s="84" t="s">
        <v>845</v>
      </c>
      <c r="AH97" s="84" t="s">
        <v>845</v>
      </c>
      <c r="AI97" s="84" t="s">
        <v>845</v>
      </c>
      <c r="AJ97" s="84" t="s">
        <v>845</v>
      </c>
      <c r="AK97" s="84" t="s">
        <v>845</v>
      </c>
      <c r="AL97" s="84" t="s">
        <v>845</v>
      </c>
      <c r="AM97" s="84" t="s">
        <v>845</v>
      </c>
      <c r="AN97" s="84" t="s">
        <v>845</v>
      </c>
      <c r="AO97" s="85" t="s">
        <v>844</v>
      </c>
      <c r="AP97" s="84" t="s">
        <v>845</v>
      </c>
      <c r="AQ97" s="84" t="s">
        <v>845</v>
      </c>
      <c r="AR97" s="84" t="s">
        <v>845</v>
      </c>
      <c r="AS97" s="85" t="s">
        <v>844</v>
      </c>
      <c r="AT97" s="84" t="s">
        <v>845</v>
      </c>
      <c r="AU97" s="84" t="s">
        <v>845</v>
      </c>
      <c r="AV97" s="84" t="s">
        <v>845</v>
      </c>
      <c r="AW97" s="84" t="s">
        <v>845</v>
      </c>
      <c r="AX97" s="84" t="s">
        <v>845</v>
      </c>
      <c r="AY97" s="84" t="s">
        <v>845</v>
      </c>
      <c r="AZ97" s="84" t="s">
        <v>845</v>
      </c>
      <c r="BA97" s="84" t="s">
        <v>845</v>
      </c>
      <c r="BB97" s="85" t="s">
        <v>845</v>
      </c>
      <c r="BC97" s="84" t="s">
        <v>845</v>
      </c>
      <c r="BD97" s="84" t="s">
        <v>845</v>
      </c>
      <c r="BE97" s="84" t="s">
        <v>844</v>
      </c>
      <c r="BF97" s="84" t="s">
        <v>845</v>
      </c>
      <c r="BG97" s="84" t="s">
        <v>845</v>
      </c>
      <c r="BH97" s="84" t="s">
        <v>845</v>
      </c>
      <c r="BI97" s="84" t="s">
        <v>845</v>
      </c>
      <c r="BJ97" s="86" t="s">
        <v>845</v>
      </c>
      <c r="BK97" s="87" t="s">
        <v>845</v>
      </c>
      <c r="BL97" s="86" t="s">
        <v>845</v>
      </c>
      <c r="BM97" s="84" t="s">
        <v>845</v>
      </c>
      <c r="BN97" s="84" t="s">
        <v>845</v>
      </c>
      <c r="BO97" s="84" t="s">
        <v>845</v>
      </c>
      <c r="BP97" s="84" t="s">
        <v>844</v>
      </c>
      <c r="BQ97" s="85" t="s">
        <v>844</v>
      </c>
      <c r="BR97" s="84" t="s">
        <v>845</v>
      </c>
      <c r="BS97" s="84" t="s">
        <v>845</v>
      </c>
      <c r="BT97" s="84" t="s">
        <v>844</v>
      </c>
      <c r="BU97" s="84" t="s">
        <v>845</v>
      </c>
      <c r="BV97" s="84" t="s">
        <v>845</v>
      </c>
      <c r="BW97" s="84" t="s">
        <v>845</v>
      </c>
      <c r="BX97" s="84" t="s">
        <v>845</v>
      </c>
      <c r="BY97" s="84" t="s">
        <v>844</v>
      </c>
      <c r="BZ97" s="84" t="s">
        <v>845</v>
      </c>
      <c r="CA97" s="84" t="s">
        <v>845</v>
      </c>
      <c r="CB97" s="84" t="s">
        <v>845</v>
      </c>
      <c r="CC97" s="84" t="s">
        <v>844</v>
      </c>
      <c r="CD97" s="84" t="s">
        <v>844</v>
      </c>
      <c r="CE97" s="84" t="s">
        <v>844</v>
      </c>
      <c r="CF97" s="84" t="s">
        <v>845</v>
      </c>
      <c r="CG97" s="84" t="s">
        <v>845</v>
      </c>
      <c r="CH97" s="84" t="s">
        <v>844</v>
      </c>
      <c r="CI97" s="84" t="s">
        <v>845</v>
      </c>
      <c r="CJ97" s="84" t="s">
        <v>845</v>
      </c>
      <c r="CK97" s="84" t="s">
        <v>845</v>
      </c>
      <c r="CL97" s="84"/>
      <c r="CM97" s="84" t="s">
        <v>845</v>
      </c>
      <c r="CN97" s="84" t="s">
        <v>845</v>
      </c>
      <c r="CO97" s="84" t="s">
        <v>844</v>
      </c>
      <c r="CP97" s="84" t="s">
        <v>845</v>
      </c>
      <c r="CQ97" s="85" t="s">
        <v>845</v>
      </c>
      <c r="CR97" s="84" t="s">
        <v>845</v>
      </c>
      <c r="CS97" s="84" t="s">
        <v>845</v>
      </c>
      <c r="CT97" s="84"/>
      <c r="CU97" s="84" t="s">
        <v>844</v>
      </c>
      <c r="CV97" s="84" t="s">
        <v>844</v>
      </c>
      <c r="CW97" s="85" t="s">
        <v>844</v>
      </c>
      <c r="CX97" s="84" t="s">
        <v>845</v>
      </c>
      <c r="CY97" s="84" t="s">
        <v>845</v>
      </c>
      <c r="CZ97" s="84" t="s">
        <v>845</v>
      </c>
      <c r="DA97" s="84" t="s">
        <v>845</v>
      </c>
      <c r="DB97" s="84" t="s">
        <v>845</v>
      </c>
      <c r="DC97" s="84" t="s">
        <v>845</v>
      </c>
      <c r="DD97" s="84" t="s">
        <v>845</v>
      </c>
      <c r="DE97" s="84" t="s">
        <v>845</v>
      </c>
      <c r="DF97" s="84" t="s">
        <v>845</v>
      </c>
      <c r="DG97" s="84" t="s">
        <v>845</v>
      </c>
      <c r="DH97" s="84" t="s">
        <v>845</v>
      </c>
      <c r="DI97" s="84" t="s">
        <v>845</v>
      </c>
      <c r="DJ97" s="84" t="s">
        <v>845</v>
      </c>
      <c r="DK97" s="84" t="s">
        <v>845</v>
      </c>
      <c r="DL97" s="84" t="s">
        <v>845</v>
      </c>
      <c r="DM97" s="84" t="s">
        <v>845</v>
      </c>
      <c r="DN97" s="84" t="s">
        <v>844</v>
      </c>
      <c r="DO97" s="84" t="s">
        <v>845</v>
      </c>
      <c r="DP97" s="87" t="s">
        <v>845</v>
      </c>
      <c r="DQ97" s="84" t="s">
        <v>845</v>
      </c>
      <c r="DR97" s="84" t="s">
        <v>845</v>
      </c>
      <c r="DS97" s="84" t="s">
        <v>845</v>
      </c>
      <c r="DT97" s="84" t="s">
        <v>845</v>
      </c>
      <c r="DU97" s="84" t="s">
        <v>845</v>
      </c>
      <c r="DV97" s="84" t="s">
        <v>845</v>
      </c>
      <c r="DW97" s="84" t="s">
        <v>845</v>
      </c>
      <c r="DX97" s="84" t="s">
        <v>845</v>
      </c>
      <c r="DY97" s="84" t="s">
        <v>845</v>
      </c>
      <c r="DZ97" s="84" t="s">
        <v>845</v>
      </c>
      <c r="EA97" s="84" t="s">
        <v>845</v>
      </c>
      <c r="EB97" s="84" t="s">
        <v>844</v>
      </c>
      <c r="EC97" s="84" t="s">
        <v>844</v>
      </c>
      <c r="ED97" s="84" t="s">
        <v>845</v>
      </c>
    </row>
    <row r="98" spans="1:134" ht="52.8" x14ac:dyDescent="0.3">
      <c r="A98" s="81" t="s">
        <v>31</v>
      </c>
      <c r="B98" s="114" t="s">
        <v>921</v>
      </c>
      <c r="C98" s="83" t="s">
        <v>916</v>
      </c>
      <c r="D98" s="83" t="s">
        <v>841</v>
      </c>
      <c r="E98" s="84" t="s">
        <v>845</v>
      </c>
      <c r="F98" s="85" t="s">
        <v>844</v>
      </c>
      <c r="G98" s="84" t="s">
        <v>845</v>
      </c>
      <c r="H98" s="84" t="s">
        <v>845</v>
      </c>
      <c r="I98" s="84" t="s">
        <v>845</v>
      </c>
      <c r="J98" s="84" t="s">
        <v>845</v>
      </c>
      <c r="K98" s="84" t="s">
        <v>845</v>
      </c>
      <c r="L98" s="84" t="s">
        <v>844</v>
      </c>
      <c r="M98" s="84" t="s">
        <v>845</v>
      </c>
      <c r="N98" s="84"/>
      <c r="O98" s="84" t="s">
        <v>845</v>
      </c>
      <c r="P98" s="84" t="s">
        <v>845</v>
      </c>
      <c r="Q98" s="84" t="s">
        <v>845</v>
      </c>
      <c r="R98" s="84" t="s">
        <v>845</v>
      </c>
      <c r="S98" s="84" t="s">
        <v>844</v>
      </c>
      <c r="T98" s="84" t="s">
        <v>845</v>
      </c>
      <c r="U98" s="84" t="s">
        <v>845</v>
      </c>
      <c r="V98" s="84" t="s">
        <v>844</v>
      </c>
      <c r="W98" s="84" t="s">
        <v>845</v>
      </c>
      <c r="X98" s="84" t="s">
        <v>845</v>
      </c>
      <c r="Y98" s="84" t="s">
        <v>845</v>
      </c>
      <c r="Z98" s="84" t="s">
        <v>845</v>
      </c>
      <c r="AA98" s="84" t="s">
        <v>845</v>
      </c>
      <c r="AB98" s="84" t="s">
        <v>845</v>
      </c>
      <c r="AC98" s="85" t="s">
        <v>844</v>
      </c>
      <c r="AD98" s="84" t="s">
        <v>845</v>
      </c>
      <c r="AE98" s="84" t="s">
        <v>845</v>
      </c>
      <c r="AF98" s="84" t="s">
        <v>845</v>
      </c>
      <c r="AG98" s="84" t="s">
        <v>845</v>
      </c>
      <c r="AH98" s="84" t="s">
        <v>845</v>
      </c>
      <c r="AI98" s="84" t="s">
        <v>845</v>
      </c>
      <c r="AJ98" s="85" t="s">
        <v>845</v>
      </c>
      <c r="AK98" s="84" t="s">
        <v>845</v>
      </c>
      <c r="AL98" s="84" t="s">
        <v>845</v>
      </c>
      <c r="AM98" s="84" t="s">
        <v>845</v>
      </c>
      <c r="AN98" s="84" t="s">
        <v>845</v>
      </c>
      <c r="AO98" s="85" t="s">
        <v>844</v>
      </c>
      <c r="AP98" s="84" t="s">
        <v>845</v>
      </c>
      <c r="AQ98" s="84" t="s">
        <v>845</v>
      </c>
      <c r="AR98" s="89" t="s">
        <v>844</v>
      </c>
      <c r="AS98" s="85" t="s">
        <v>844</v>
      </c>
      <c r="AT98" s="84" t="s">
        <v>845</v>
      </c>
      <c r="AU98" s="84" t="s">
        <v>845</v>
      </c>
      <c r="AV98" s="84" t="s">
        <v>845</v>
      </c>
      <c r="AW98" s="84" t="s">
        <v>845</v>
      </c>
      <c r="AX98" s="84" t="s">
        <v>845</v>
      </c>
      <c r="AY98" s="84" t="s">
        <v>845</v>
      </c>
      <c r="AZ98" s="84" t="s">
        <v>845</v>
      </c>
      <c r="BA98" s="84" t="s">
        <v>845</v>
      </c>
      <c r="BB98" s="85" t="s">
        <v>845</v>
      </c>
      <c r="BC98" s="84" t="s">
        <v>845</v>
      </c>
      <c r="BD98" s="84" t="s">
        <v>845</v>
      </c>
      <c r="BE98" s="84" t="s">
        <v>844</v>
      </c>
      <c r="BF98" s="84" t="s">
        <v>845</v>
      </c>
      <c r="BG98" s="84" t="s">
        <v>845</v>
      </c>
      <c r="BH98" s="84" t="s">
        <v>845</v>
      </c>
      <c r="BI98" s="84" t="s">
        <v>845</v>
      </c>
      <c r="BJ98" s="86" t="s">
        <v>845</v>
      </c>
      <c r="BK98" s="87" t="s">
        <v>845</v>
      </c>
      <c r="BL98" s="86" t="s">
        <v>845</v>
      </c>
      <c r="BM98" s="84" t="s">
        <v>845</v>
      </c>
      <c r="BN98" s="84" t="s">
        <v>845</v>
      </c>
      <c r="BO98" s="84" t="s">
        <v>845</v>
      </c>
      <c r="BP98" s="84" t="s">
        <v>844</v>
      </c>
      <c r="BQ98" s="85" t="s">
        <v>844</v>
      </c>
      <c r="BR98" s="84" t="s">
        <v>845</v>
      </c>
      <c r="BS98" s="84" t="s">
        <v>845</v>
      </c>
      <c r="BT98" s="84" t="s">
        <v>844</v>
      </c>
      <c r="BU98" s="84" t="s">
        <v>845</v>
      </c>
      <c r="BV98" s="84" t="s">
        <v>845</v>
      </c>
      <c r="BW98" s="84" t="s">
        <v>845</v>
      </c>
      <c r="BX98" s="84" t="s">
        <v>845</v>
      </c>
      <c r="BY98" s="84" t="s">
        <v>844</v>
      </c>
      <c r="BZ98" s="84" t="s">
        <v>845</v>
      </c>
      <c r="CA98" s="84" t="s">
        <v>845</v>
      </c>
      <c r="CB98" s="84" t="s">
        <v>845</v>
      </c>
      <c r="CC98" s="84" t="s">
        <v>844</v>
      </c>
      <c r="CD98" s="84" t="s">
        <v>844</v>
      </c>
      <c r="CE98" s="84" t="s">
        <v>844</v>
      </c>
      <c r="CF98" s="84" t="s">
        <v>845</v>
      </c>
      <c r="CG98" s="84" t="s">
        <v>845</v>
      </c>
      <c r="CH98" s="84" t="s">
        <v>844</v>
      </c>
      <c r="CI98" s="84" t="s">
        <v>845</v>
      </c>
      <c r="CJ98" s="84" t="s">
        <v>845</v>
      </c>
      <c r="CK98" s="84" t="s">
        <v>845</v>
      </c>
      <c r="CL98" s="84"/>
      <c r="CM98" s="84" t="s">
        <v>845</v>
      </c>
      <c r="CN98" s="84" t="s">
        <v>845</v>
      </c>
      <c r="CO98" s="84" t="s">
        <v>844</v>
      </c>
      <c r="CP98" s="84" t="s">
        <v>845</v>
      </c>
      <c r="CQ98" s="85" t="s">
        <v>845</v>
      </c>
      <c r="CR98" s="84" t="s">
        <v>845</v>
      </c>
      <c r="CS98" s="84" t="s">
        <v>845</v>
      </c>
      <c r="CT98" s="84"/>
      <c r="CU98" s="84" t="s">
        <v>844</v>
      </c>
      <c r="CV98" s="84" t="s">
        <v>844</v>
      </c>
      <c r="CW98" s="85" t="s">
        <v>844</v>
      </c>
      <c r="CX98" s="84" t="s">
        <v>845</v>
      </c>
      <c r="CY98" s="84" t="s">
        <v>845</v>
      </c>
      <c r="CZ98" s="84" t="s">
        <v>845</v>
      </c>
      <c r="DA98" s="84" t="s">
        <v>845</v>
      </c>
      <c r="DB98" s="84" t="s">
        <v>845</v>
      </c>
      <c r="DC98" s="84" t="s">
        <v>845</v>
      </c>
      <c r="DD98" s="84" t="s">
        <v>845</v>
      </c>
      <c r="DE98" s="84" t="s">
        <v>845</v>
      </c>
      <c r="DF98" s="84" t="s">
        <v>845</v>
      </c>
      <c r="DG98" s="84" t="s">
        <v>845</v>
      </c>
      <c r="DH98" s="84" t="s">
        <v>845</v>
      </c>
      <c r="DI98" s="84" t="s">
        <v>845</v>
      </c>
      <c r="DJ98" s="84" t="s">
        <v>845</v>
      </c>
      <c r="DK98" s="84" t="s">
        <v>845</v>
      </c>
      <c r="DL98" s="84" t="s">
        <v>845</v>
      </c>
      <c r="DM98" s="84" t="s">
        <v>845</v>
      </c>
      <c r="DN98" s="84" t="s">
        <v>845</v>
      </c>
      <c r="DO98" s="84" t="s">
        <v>844</v>
      </c>
      <c r="DP98" s="87" t="s">
        <v>845</v>
      </c>
      <c r="DQ98" s="84" t="s">
        <v>845</v>
      </c>
      <c r="DR98" s="84" t="s">
        <v>845</v>
      </c>
      <c r="DS98" s="84" t="s">
        <v>845</v>
      </c>
      <c r="DT98" s="84" t="s">
        <v>845</v>
      </c>
      <c r="DU98" s="84" t="s">
        <v>845</v>
      </c>
      <c r="DV98" s="84" t="s">
        <v>845</v>
      </c>
      <c r="DW98" s="84" t="s">
        <v>845</v>
      </c>
      <c r="DX98" s="85" t="s">
        <v>844</v>
      </c>
      <c r="DY98" s="84" t="s">
        <v>845</v>
      </c>
      <c r="DZ98" s="84" t="s">
        <v>845</v>
      </c>
      <c r="EA98" s="84" t="s">
        <v>845</v>
      </c>
      <c r="EB98" s="84" t="s">
        <v>844</v>
      </c>
      <c r="EC98" s="84" t="s">
        <v>844</v>
      </c>
      <c r="ED98" s="84" t="s">
        <v>845</v>
      </c>
    </row>
    <row r="99" spans="1:134" ht="52.8" x14ac:dyDescent="0.3">
      <c r="A99" s="81" t="s">
        <v>32</v>
      </c>
      <c r="B99" s="114" t="s">
        <v>922</v>
      </c>
      <c r="C99" s="83" t="s">
        <v>916</v>
      </c>
      <c r="D99" s="83" t="s">
        <v>841</v>
      </c>
      <c r="E99" s="84" t="s">
        <v>845</v>
      </c>
      <c r="F99" s="84" t="s">
        <v>845</v>
      </c>
      <c r="G99" s="84" t="s">
        <v>845</v>
      </c>
      <c r="H99" s="84" t="s">
        <v>845</v>
      </c>
      <c r="I99" s="84" t="s">
        <v>845</v>
      </c>
      <c r="J99" s="84" t="s">
        <v>845</v>
      </c>
      <c r="K99" s="84" t="s">
        <v>845</v>
      </c>
      <c r="L99" s="84" t="s">
        <v>845</v>
      </c>
      <c r="M99" s="84" t="s">
        <v>845</v>
      </c>
      <c r="N99" s="84"/>
      <c r="O99" s="84" t="s">
        <v>845</v>
      </c>
      <c r="P99" s="84" t="s">
        <v>845</v>
      </c>
      <c r="Q99" s="84" t="s">
        <v>845</v>
      </c>
      <c r="R99" s="84" t="s">
        <v>845</v>
      </c>
      <c r="S99" s="84" t="s">
        <v>845</v>
      </c>
      <c r="T99" s="84" t="s">
        <v>845</v>
      </c>
      <c r="U99" s="84" t="s">
        <v>845</v>
      </c>
      <c r="V99" s="84" t="s">
        <v>844</v>
      </c>
      <c r="W99" s="84" t="s">
        <v>845</v>
      </c>
      <c r="X99" s="84" t="s">
        <v>845</v>
      </c>
      <c r="Y99" s="84" t="s">
        <v>845</v>
      </c>
      <c r="Z99" s="84" t="s">
        <v>845</v>
      </c>
      <c r="AA99" s="84" t="s">
        <v>845</v>
      </c>
      <c r="AB99" s="84" t="s">
        <v>845</v>
      </c>
      <c r="AC99" s="84" t="s">
        <v>845</v>
      </c>
      <c r="AD99" s="84" t="s">
        <v>845</v>
      </c>
      <c r="AE99" s="84" t="s">
        <v>845</v>
      </c>
      <c r="AF99" s="84" t="s">
        <v>845</v>
      </c>
      <c r="AG99" s="84" t="s">
        <v>845</v>
      </c>
      <c r="AH99" s="84" t="s">
        <v>845</v>
      </c>
      <c r="AI99" s="84" t="s">
        <v>845</v>
      </c>
      <c r="AJ99" s="84" t="s">
        <v>845</v>
      </c>
      <c r="AK99" s="84" t="s">
        <v>845</v>
      </c>
      <c r="AL99" s="84" t="s">
        <v>845</v>
      </c>
      <c r="AM99" s="84" t="s">
        <v>845</v>
      </c>
      <c r="AN99" s="84" t="s">
        <v>845</v>
      </c>
      <c r="AO99" s="84" t="s">
        <v>845</v>
      </c>
      <c r="AP99" s="84" t="s">
        <v>845</v>
      </c>
      <c r="AQ99" s="84" t="s">
        <v>845</v>
      </c>
      <c r="AR99" s="84" t="s">
        <v>845</v>
      </c>
      <c r="AS99" s="84" t="s">
        <v>845</v>
      </c>
      <c r="AT99" s="84" t="s">
        <v>845</v>
      </c>
      <c r="AU99" s="84" t="s">
        <v>845</v>
      </c>
      <c r="AV99" s="84" t="s">
        <v>845</v>
      </c>
      <c r="AW99" s="84" t="s">
        <v>845</v>
      </c>
      <c r="AX99" s="84" t="s">
        <v>845</v>
      </c>
      <c r="AY99" s="84" t="s">
        <v>845</v>
      </c>
      <c r="AZ99" s="84" t="s">
        <v>845</v>
      </c>
      <c r="BA99" s="84" t="s">
        <v>845</v>
      </c>
      <c r="BB99" s="84" t="s">
        <v>845</v>
      </c>
      <c r="BC99" s="84" t="s">
        <v>845</v>
      </c>
      <c r="BD99" s="84" t="s">
        <v>845</v>
      </c>
      <c r="BE99" s="84" t="s">
        <v>845</v>
      </c>
      <c r="BF99" s="84" t="s">
        <v>845</v>
      </c>
      <c r="BG99" s="84" t="s">
        <v>845</v>
      </c>
      <c r="BH99" s="84" t="s">
        <v>845</v>
      </c>
      <c r="BI99" s="84" t="s">
        <v>845</v>
      </c>
      <c r="BJ99" s="86" t="s">
        <v>845</v>
      </c>
      <c r="BK99" s="87" t="s">
        <v>845</v>
      </c>
      <c r="BL99" s="86" t="s">
        <v>845</v>
      </c>
      <c r="BM99" s="84" t="s">
        <v>845</v>
      </c>
      <c r="BN99" s="84" t="s">
        <v>845</v>
      </c>
      <c r="BO99" s="84" t="s">
        <v>845</v>
      </c>
      <c r="BP99" s="84" t="s">
        <v>845</v>
      </c>
      <c r="BQ99" s="84" t="s">
        <v>845</v>
      </c>
      <c r="BR99" s="84" t="s">
        <v>845</v>
      </c>
      <c r="BS99" s="84" t="s">
        <v>845</v>
      </c>
      <c r="BT99" s="84" t="s">
        <v>845</v>
      </c>
      <c r="BU99" s="84" t="s">
        <v>845</v>
      </c>
      <c r="BV99" s="84" t="s">
        <v>845</v>
      </c>
      <c r="BW99" s="84" t="s">
        <v>845</v>
      </c>
      <c r="BX99" s="84" t="s">
        <v>845</v>
      </c>
      <c r="BY99" s="84" t="s">
        <v>845</v>
      </c>
      <c r="BZ99" s="84" t="s">
        <v>845</v>
      </c>
      <c r="CA99" s="84" t="s">
        <v>845</v>
      </c>
      <c r="CB99" s="84" t="s">
        <v>845</v>
      </c>
      <c r="CC99" s="84" t="s">
        <v>845</v>
      </c>
      <c r="CD99" s="84" t="s">
        <v>845</v>
      </c>
      <c r="CE99" s="84" t="s">
        <v>844</v>
      </c>
      <c r="CF99" s="84" t="s">
        <v>845</v>
      </c>
      <c r="CG99" s="84" t="s">
        <v>845</v>
      </c>
      <c r="CH99" s="84" t="s">
        <v>845</v>
      </c>
      <c r="CI99" s="84" t="s">
        <v>845</v>
      </c>
      <c r="CJ99" s="84" t="s">
        <v>845</v>
      </c>
      <c r="CK99" s="84" t="s">
        <v>845</v>
      </c>
      <c r="CL99" s="84" t="s">
        <v>845</v>
      </c>
      <c r="CM99" s="84" t="s">
        <v>845</v>
      </c>
      <c r="CN99" s="84" t="s">
        <v>845</v>
      </c>
      <c r="CO99" s="84" t="s">
        <v>845</v>
      </c>
      <c r="CP99" s="84" t="s">
        <v>845</v>
      </c>
      <c r="CQ99" s="84" t="s">
        <v>845</v>
      </c>
      <c r="CR99" s="84" t="s">
        <v>845</v>
      </c>
      <c r="CS99" s="84" t="s">
        <v>845</v>
      </c>
      <c r="CT99" s="84"/>
      <c r="CU99" s="84" t="s">
        <v>845</v>
      </c>
      <c r="CV99" s="84" t="s">
        <v>845</v>
      </c>
      <c r="CW99" s="84" t="s">
        <v>845</v>
      </c>
      <c r="CX99" s="84" t="s">
        <v>845</v>
      </c>
      <c r="CY99" s="84" t="s">
        <v>845</v>
      </c>
      <c r="CZ99" s="84" t="s">
        <v>845</v>
      </c>
      <c r="DA99" s="84" t="s">
        <v>845</v>
      </c>
      <c r="DB99" s="84" t="s">
        <v>845</v>
      </c>
      <c r="DC99" s="84" t="s">
        <v>845</v>
      </c>
      <c r="DD99" s="84" t="s">
        <v>845</v>
      </c>
      <c r="DE99" s="84" t="s">
        <v>845</v>
      </c>
      <c r="DF99" s="84" t="s">
        <v>845</v>
      </c>
      <c r="DG99" s="84" t="s">
        <v>845</v>
      </c>
      <c r="DH99" s="84" t="s">
        <v>845</v>
      </c>
      <c r="DI99" s="84" t="s">
        <v>845</v>
      </c>
      <c r="DJ99" s="84" t="s">
        <v>845</v>
      </c>
      <c r="DK99" s="84" t="s">
        <v>845</v>
      </c>
      <c r="DL99" s="84" t="s">
        <v>845</v>
      </c>
      <c r="DM99" s="84" t="s">
        <v>845</v>
      </c>
      <c r="DN99" s="84" t="s">
        <v>845</v>
      </c>
      <c r="DO99" s="84" t="s">
        <v>845</v>
      </c>
      <c r="DP99" s="87" t="s">
        <v>845</v>
      </c>
      <c r="DQ99" s="84" t="s">
        <v>845</v>
      </c>
      <c r="DR99" s="84" t="s">
        <v>845</v>
      </c>
      <c r="DS99" s="84" t="s">
        <v>845</v>
      </c>
      <c r="DT99" s="84" t="s">
        <v>845</v>
      </c>
      <c r="DU99" s="84" t="s">
        <v>845</v>
      </c>
      <c r="DV99" s="84" t="s">
        <v>845</v>
      </c>
      <c r="DW99" s="84" t="s">
        <v>845</v>
      </c>
      <c r="DX99" s="84" t="s">
        <v>845</v>
      </c>
      <c r="DY99" s="84" t="s">
        <v>845</v>
      </c>
      <c r="DZ99" s="84" t="s">
        <v>845</v>
      </c>
      <c r="EA99" s="84" t="s">
        <v>845</v>
      </c>
      <c r="EB99" s="84" t="s">
        <v>845</v>
      </c>
      <c r="EC99" s="84" t="s">
        <v>845</v>
      </c>
      <c r="ED99" s="84" t="s">
        <v>845</v>
      </c>
    </row>
    <row r="100" spans="1:134" ht="26.4" x14ac:dyDescent="0.3">
      <c r="A100" s="74"/>
      <c r="B100" s="98" t="s">
        <v>923</v>
      </c>
      <c r="C100" s="77"/>
      <c r="D100" s="77"/>
      <c r="E100" s="78"/>
      <c r="F100" s="78"/>
      <c r="G100" s="78"/>
      <c r="H100" s="78"/>
      <c r="I100" s="78"/>
      <c r="J100" s="78"/>
      <c r="K100" s="78"/>
      <c r="L100" s="78"/>
      <c r="M100" s="78"/>
      <c r="N100" s="78"/>
      <c r="O100" s="78"/>
      <c r="P100" s="78"/>
      <c r="Q100" s="78"/>
      <c r="R100" s="78"/>
      <c r="S100" s="78"/>
      <c r="T100" s="78"/>
      <c r="U100" s="78"/>
      <c r="V100" s="78"/>
      <c r="W100" s="78"/>
      <c r="X100" s="78"/>
      <c r="Y100" s="78"/>
      <c r="Z100" s="78"/>
      <c r="AA100" s="78"/>
      <c r="AB100" s="78"/>
      <c r="AC100" s="78"/>
      <c r="AD100" s="78"/>
      <c r="AE100" s="78"/>
      <c r="AF100" s="78"/>
      <c r="AG100" s="78"/>
      <c r="AH100" s="78"/>
      <c r="AI100" s="78"/>
      <c r="AJ100" s="78"/>
      <c r="AK100" s="78"/>
      <c r="AL100" s="78"/>
      <c r="AM100" s="78"/>
      <c r="AN100" s="78"/>
      <c r="AO100" s="78"/>
      <c r="AP100" s="78"/>
      <c r="AQ100" s="78"/>
      <c r="AR100" s="78"/>
      <c r="AS100" s="78"/>
      <c r="AT100" s="78"/>
      <c r="AU100" s="78"/>
      <c r="AV100" s="78"/>
      <c r="AW100" s="78"/>
      <c r="AX100" s="78"/>
      <c r="AY100" s="78"/>
      <c r="AZ100" s="78"/>
      <c r="BA100" s="78"/>
      <c r="BB100" s="78"/>
      <c r="BC100" s="78"/>
      <c r="BD100" s="78"/>
      <c r="BE100" s="78"/>
      <c r="BF100" s="78"/>
      <c r="BG100" s="78"/>
      <c r="BH100" s="78"/>
      <c r="BI100" s="78"/>
      <c r="BJ100" s="73"/>
      <c r="BK100" s="61"/>
      <c r="BL100" s="73"/>
      <c r="BM100" s="78"/>
      <c r="BN100" s="78"/>
      <c r="BO100" s="78"/>
      <c r="BP100" s="78"/>
      <c r="BQ100" s="78"/>
      <c r="BR100" s="78"/>
      <c r="BS100" s="78"/>
      <c r="BT100" s="78"/>
      <c r="BU100" s="78"/>
      <c r="BV100" s="78"/>
      <c r="BW100" s="78"/>
      <c r="BX100" s="78"/>
      <c r="BY100" s="78"/>
      <c r="BZ100" s="78"/>
      <c r="CA100" s="78"/>
      <c r="CB100" s="78"/>
      <c r="CC100" s="78"/>
      <c r="CD100" s="78"/>
      <c r="CE100" s="78"/>
      <c r="CF100" s="78"/>
      <c r="CG100" s="78"/>
      <c r="CH100" s="78"/>
      <c r="CI100" s="78"/>
      <c r="CJ100" s="78"/>
      <c r="CK100" s="78"/>
      <c r="CL100" s="78"/>
      <c r="CM100" s="78"/>
      <c r="CN100" s="78"/>
      <c r="CO100" s="78"/>
      <c r="CP100" s="78"/>
      <c r="CQ100" s="78"/>
      <c r="CR100" s="78"/>
      <c r="CS100" s="78"/>
      <c r="CT100" s="78"/>
      <c r="CU100" s="78"/>
      <c r="CV100" s="78"/>
      <c r="CW100" s="78"/>
      <c r="CX100" s="78"/>
      <c r="CY100" s="78"/>
      <c r="CZ100" s="78"/>
      <c r="DA100" s="78"/>
      <c r="DB100" s="78"/>
      <c r="DC100" s="78"/>
      <c r="DD100" s="78"/>
      <c r="DE100" s="78"/>
      <c r="DF100" s="78"/>
      <c r="DG100" s="78"/>
      <c r="DH100" s="78"/>
      <c r="DI100" s="78"/>
      <c r="DJ100" s="78"/>
      <c r="DK100" s="78"/>
      <c r="DL100" s="78"/>
      <c r="DM100" s="78"/>
      <c r="DN100" s="78"/>
      <c r="DO100" s="78"/>
      <c r="DP100" s="61"/>
      <c r="DQ100" s="78"/>
      <c r="DR100" s="78"/>
      <c r="DS100" s="78"/>
      <c r="DT100" s="78"/>
      <c r="DU100" s="78"/>
      <c r="DV100" s="78"/>
      <c r="DW100" s="78"/>
      <c r="DX100" s="78"/>
      <c r="DY100" s="78"/>
      <c r="DZ100" s="78"/>
      <c r="EA100" s="78"/>
      <c r="EB100" s="78"/>
      <c r="EC100" s="78"/>
      <c r="ED100" s="78"/>
    </row>
    <row r="101" spans="1:134" ht="40.200000000000003" x14ac:dyDescent="0.3">
      <c r="A101" s="81" t="s">
        <v>33</v>
      </c>
      <c r="B101" s="115" t="s">
        <v>924</v>
      </c>
      <c r="C101" s="83" t="s">
        <v>843</v>
      </c>
      <c r="D101" s="83" t="s">
        <v>841</v>
      </c>
      <c r="E101" s="84" t="s">
        <v>845</v>
      </c>
      <c r="F101" s="84" t="s">
        <v>845</v>
      </c>
      <c r="G101" s="84" t="s">
        <v>845</v>
      </c>
      <c r="H101" s="84" t="s">
        <v>845</v>
      </c>
      <c r="I101" s="84" t="s">
        <v>845</v>
      </c>
      <c r="J101" s="84" t="s">
        <v>845</v>
      </c>
      <c r="K101" s="84" t="s">
        <v>845</v>
      </c>
      <c r="L101" s="84" t="s">
        <v>845</v>
      </c>
      <c r="M101" s="84" t="s">
        <v>845</v>
      </c>
      <c r="N101" s="84" t="s">
        <v>845</v>
      </c>
      <c r="O101" s="84" t="s">
        <v>845</v>
      </c>
      <c r="P101" s="84" t="s">
        <v>845</v>
      </c>
      <c r="Q101" s="84" t="s">
        <v>845</v>
      </c>
      <c r="R101" s="84" t="s">
        <v>845</v>
      </c>
      <c r="S101" s="84" t="s">
        <v>845</v>
      </c>
      <c r="T101" s="84" t="s">
        <v>845</v>
      </c>
      <c r="U101" s="84" t="s">
        <v>845</v>
      </c>
      <c r="V101" s="84" t="s">
        <v>845</v>
      </c>
      <c r="W101" s="84" t="s">
        <v>845</v>
      </c>
      <c r="X101" s="84" t="s">
        <v>845</v>
      </c>
      <c r="Y101" s="84" t="s">
        <v>845</v>
      </c>
      <c r="Z101" s="84" t="s">
        <v>845</v>
      </c>
      <c r="AA101" s="84" t="s">
        <v>845</v>
      </c>
      <c r="AB101" s="85" t="s">
        <v>844</v>
      </c>
      <c r="AC101" s="84" t="s">
        <v>845</v>
      </c>
      <c r="AD101" s="84" t="s">
        <v>845</v>
      </c>
      <c r="AE101" s="84" t="s">
        <v>845</v>
      </c>
      <c r="AF101" s="84" t="s">
        <v>845</v>
      </c>
      <c r="AG101" s="84" t="s">
        <v>845</v>
      </c>
      <c r="AH101" s="84" t="s">
        <v>845</v>
      </c>
      <c r="AI101" s="84" t="s">
        <v>845</v>
      </c>
      <c r="AJ101" s="84" t="s">
        <v>845</v>
      </c>
      <c r="AK101" s="84" t="s">
        <v>845</v>
      </c>
      <c r="AL101" s="84" t="s">
        <v>845</v>
      </c>
      <c r="AM101" s="84" t="s">
        <v>845</v>
      </c>
      <c r="AN101" s="84" t="s">
        <v>845</v>
      </c>
      <c r="AO101" s="84" t="s">
        <v>845</v>
      </c>
      <c r="AP101" s="84" t="s">
        <v>845</v>
      </c>
      <c r="AQ101" s="84" t="s">
        <v>845</v>
      </c>
      <c r="AR101" s="84" t="s">
        <v>845</v>
      </c>
      <c r="AS101" s="84" t="s">
        <v>845</v>
      </c>
      <c r="AT101" s="84" t="s">
        <v>845</v>
      </c>
      <c r="AU101" s="84" t="s">
        <v>845</v>
      </c>
      <c r="AV101" s="84" t="s">
        <v>845</v>
      </c>
      <c r="AW101" s="84" t="s">
        <v>845</v>
      </c>
      <c r="AX101" s="84" t="s">
        <v>845</v>
      </c>
      <c r="AY101" s="84" t="s">
        <v>845</v>
      </c>
      <c r="AZ101" s="84" t="s">
        <v>845</v>
      </c>
      <c r="BA101" s="84" t="s">
        <v>845</v>
      </c>
      <c r="BB101" s="84" t="s">
        <v>845</v>
      </c>
      <c r="BC101" s="84" t="s">
        <v>845</v>
      </c>
      <c r="BD101" s="84" t="s">
        <v>845</v>
      </c>
      <c r="BE101" s="84" t="s">
        <v>845</v>
      </c>
      <c r="BF101" s="84" t="s">
        <v>845</v>
      </c>
      <c r="BG101" s="84" t="s">
        <v>845</v>
      </c>
      <c r="BH101" s="84" t="s">
        <v>845</v>
      </c>
      <c r="BI101" s="84" t="s">
        <v>845</v>
      </c>
      <c r="BJ101" s="86" t="s">
        <v>845</v>
      </c>
      <c r="BK101" s="87" t="s">
        <v>845</v>
      </c>
      <c r="BL101" s="86" t="s">
        <v>845</v>
      </c>
      <c r="BM101" s="84" t="s">
        <v>845</v>
      </c>
      <c r="BN101" s="84" t="s">
        <v>845</v>
      </c>
      <c r="BO101" s="84" t="s">
        <v>845</v>
      </c>
      <c r="BP101" s="84" t="s">
        <v>845</v>
      </c>
      <c r="BQ101" s="84" t="s">
        <v>845</v>
      </c>
      <c r="BR101" s="84" t="s">
        <v>845</v>
      </c>
      <c r="BS101" s="84" t="s">
        <v>845</v>
      </c>
      <c r="BT101" s="84" t="s">
        <v>845</v>
      </c>
      <c r="BU101" s="84" t="s">
        <v>845</v>
      </c>
      <c r="BV101" s="84" t="s">
        <v>845</v>
      </c>
      <c r="BW101" s="84" t="s">
        <v>845</v>
      </c>
      <c r="BX101" s="84" t="s">
        <v>845</v>
      </c>
      <c r="BY101" s="84" t="s">
        <v>845</v>
      </c>
      <c r="BZ101" s="84" t="s">
        <v>845</v>
      </c>
      <c r="CA101" s="84" t="s">
        <v>845</v>
      </c>
      <c r="CB101" s="84" t="s">
        <v>845</v>
      </c>
      <c r="CC101" s="84" t="s">
        <v>845</v>
      </c>
      <c r="CD101" s="84" t="s">
        <v>844</v>
      </c>
      <c r="CE101" s="84" t="s">
        <v>845</v>
      </c>
      <c r="CF101" s="84" t="s">
        <v>845</v>
      </c>
      <c r="CG101" s="84" t="s">
        <v>845</v>
      </c>
      <c r="CH101" s="84" t="s">
        <v>845</v>
      </c>
      <c r="CI101" s="84" t="s">
        <v>845</v>
      </c>
      <c r="CJ101" s="84" t="s">
        <v>845</v>
      </c>
      <c r="CK101" s="84" t="s">
        <v>845</v>
      </c>
      <c r="CL101" s="84" t="s">
        <v>845</v>
      </c>
      <c r="CM101" s="84" t="s">
        <v>845</v>
      </c>
      <c r="CN101" s="84" t="s">
        <v>845</v>
      </c>
      <c r="CO101" s="84" t="s">
        <v>845</v>
      </c>
      <c r="CP101" s="93" t="s">
        <v>845</v>
      </c>
      <c r="CQ101" s="84" t="s">
        <v>845</v>
      </c>
      <c r="CR101" s="84" t="s">
        <v>845</v>
      </c>
      <c r="CS101" s="84" t="s">
        <v>845</v>
      </c>
      <c r="CT101" s="84"/>
      <c r="CU101" s="84" t="s">
        <v>845</v>
      </c>
      <c r="CV101" s="84" t="s">
        <v>845</v>
      </c>
      <c r="CW101" s="85" t="s">
        <v>845</v>
      </c>
      <c r="CX101" s="84" t="s">
        <v>845</v>
      </c>
      <c r="CY101" s="84" t="s">
        <v>845</v>
      </c>
      <c r="CZ101" s="84" t="s">
        <v>845</v>
      </c>
      <c r="DA101" s="84" t="s">
        <v>845</v>
      </c>
      <c r="DB101" s="84" t="s">
        <v>845</v>
      </c>
      <c r="DC101" s="84" t="s">
        <v>845</v>
      </c>
      <c r="DD101" s="84" t="s">
        <v>845</v>
      </c>
      <c r="DE101" s="84" t="s">
        <v>845</v>
      </c>
      <c r="DF101" s="84" t="s">
        <v>845</v>
      </c>
      <c r="DG101" s="84" t="s">
        <v>845</v>
      </c>
      <c r="DH101" s="84" t="s">
        <v>845</v>
      </c>
      <c r="DI101" s="84" t="s">
        <v>845</v>
      </c>
      <c r="DJ101" s="84" t="s">
        <v>845</v>
      </c>
      <c r="DK101" s="84" t="s">
        <v>845</v>
      </c>
      <c r="DL101" s="84" t="s">
        <v>845</v>
      </c>
      <c r="DM101" s="84" t="s">
        <v>845</v>
      </c>
      <c r="DN101" s="84" t="s">
        <v>845</v>
      </c>
      <c r="DO101" s="84" t="s">
        <v>845</v>
      </c>
      <c r="DP101" s="87" t="s">
        <v>845</v>
      </c>
      <c r="DQ101" s="84" t="s">
        <v>845</v>
      </c>
      <c r="DR101" s="84" t="s">
        <v>845</v>
      </c>
      <c r="DS101" s="84" t="s">
        <v>845</v>
      </c>
      <c r="DT101" s="84" t="s">
        <v>845</v>
      </c>
      <c r="DU101" s="84" t="s">
        <v>845</v>
      </c>
      <c r="DV101" s="84" t="s">
        <v>845</v>
      </c>
      <c r="DW101" s="84" t="s">
        <v>845</v>
      </c>
      <c r="DX101" s="84" t="s">
        <v>845</v>
      </c>
      <c r="DY101" s="84" t="s">
        <v>845</v>
      </c>
      <c r="DZ101" s="84" t="s">
        <v>845</v>
      </c>
      <c r="EA101" s="84" t="s">
        <v>845</v>
      </c>
      <c r="EB101" s="84" t="s">
        <v>845</v>
      </c>
      <c r="EC101" s="84" t="s">
        <v>851</v>
      </c>
      <c r="ED101" s="84" t="s">
        <v>845</v>
      </c>
    </row>
    <row r="102" spans="1:134" x14ac:dyDescent="0.3">
      <c r="A102" s="74"/>
      <c r="B102" s="79" t="s">
        <v>925</v>
      </c>
      <c r="C102" s="77"/>
      <c r="D102" s="77"/>
      <c r="E102" s="78"/>
      <c r="F102" s="78"/>
      <c r="G102" s="78"/>
      <c r="H102" s="78"/>
      <c r="I102" s="78"/>
      <c r="J102" s="78"/>
      <c r="K102" s="78"/>
      <c r="L102" s="78"/>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3"/>
      <c r="BK102" s="61"/>
      <c r="BL102" s="73"/>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61"/>
      <c r="DQ102" s="78"/>
      <c r="DR102" s="78"/>
      <c r="DS102" s="78"/>
      <c r="DT102" s="78"/>
      <c r="DU102" s="78"/>
      <c r="DV102" s="78"/>
      <c r="DW102" s="78"/>
      <c r="DX102" s="78"/>
      <c r="DY102" s="78"/>
      <c r="DZ102" s="78"/>
      <c r="EA102" s="78"/>
      <c r="EB102" s="78"/>
      <c r="EC102" s="78"/>
      <c r="ED102" s="78"/>
    </row>
    <row r="103" spans="1:134" ht="27" x14ac:dyDescent="0.3">
      <c r="A103" s="81" t="s">
        <v>34</v>
      </c>
      <c r="B103" s="115" t="s">
        <v>926</v>
      </c>
      <c r="C103" s="83" t="s">
        <v>843</v>
      </c>
      <c r="D103" s="83" t="s">
        <v>841</v>
      </c>
      <c r="E103" s="84" t="s">
        <v>845</v>
      </c>
      <c r="F103" s="85" t="s">
        <v>845</v>
      </c>
      <c r="G103" s="84" t="s">
        <v>844</v>
      </c>
      <c r="H103" s="84" t="s">
        <v>844</v>
      </c>
      <c r="I103" s="85" t="s">
        <v>845</v>
      </c>
      <c r="J103" s="84" t="s">
        <v>845</v>
      </c>
      <c r="K103" s="85" t="s">
        <v>845</v>
      </c>
      <c r="L103" s="84" t="s">
        <v>845</v>
      </c>
      <c r="M103" s="84" t="s">
        <v>845</v>
      </c>
      <c r="N103" s="84" t="s">
        <v>845</v>
      </c>
      <c r="O103" s="84" t="s">
        <v>845</v>
      </c>
      <c r="P103" s="85" t="s">
        <v>845</v>
      </c>
      <c r="Q103" s="84" t="s">
        <v>845</v>
      </c>
      <c r="R103" s="84" t="s">
        <v>845</v>
      </c>
      <c r="S103" s="84" t="s">
        <v>845</v>
      </c>
      <c r="T103" s="84" t="s">
        <v>845</v>
      </c>
      <c r="U103" s="84" t="s">
        <v>845</v>
      </c>
      <c r="V103" s="84" t="s">
        <v>845</v>
      </c>
      <c r="W103" s="84" t="s">
        <v>845</v>
      </c>
      <c r="X103" s="85" t="s">
        <v>844</v>
      </c>
      <c r="Y103" s="84" t="s">
        <v>845</v>
      </c>
      <c r="Z103" s="84" t="s">
        <v>844</v>
      </c>
      <c r="AA103" s="84" t="s">
        <v>845</v>
      </c>
      <c r="AB103" s="84" t="s">
        <v>845</v>
      </c>
      <c r="AC103" s="84" t="s">
        <v>845</v>
      </c>
      <c r="AD103" s="84" t="s">
        <v>845</v>
      </c>
      <c r="AE103" s="84" t="s">
        <v>845</v>
      </c>
      <c r="AF103" s="84" t="s">
        <v>845</v>
      </c>
      <c r="AG103" s="84" t="s">
        <v>844</v>
      </c>
      <c r="AH103" s="84" t="s">
        <v>844</v>
      </c>
      <c r="AI103" s="84" t="s">
        <v>844</v>
      </c>
      <c r="AJ103" s="84" t="s">
        <v>844</v>
      </c>
      <c r="AK103" s="84" t="s">
        <v>845</v>
      </c>
      <c r="AL103" s="84" t="s">
        <v>845</v>
      </c>
      <c r="AM103" s="84" t="s">
        <v>845</v>
      </c>
      <c r="AN103" s="84" t="s">
        <v>845</v>
      </c>
      <c r="AO103" s="84" t="s">
        <v>845</v>
      </c>
      <c r="AP103" s="84" t="s">
        <v>845</v>
      </c>
      <c r="AQ103" s="84" t="s">
        <v>845</v>
      </c>
      <c r="AR103" s="84" t="s">
        <v>844</v>
      </c>
      <c r="AS103" s="84" t="s">
        <v>844</v>
      </c>
      <c r="AT103" s="84" t="s">
        <v>845</v>
      </c>
      <c r="AU103" s="84" t="s">
        <v>845</v>
      </c>
      <c r="AV103" s="84" t="s">
        <v>845</v>
      </c>
      <c r="AW103" s="84" t="s">
        <v>845</v>
      </c>
      <c r="AX103" s="84" t="s">
        <v>844</v>
      </c>
      <c r="AY103" s="84" t="s">
        <v>844</v>
      </c>
      <c r="AZ103" s="84" t="s">
        <v>845</v>
      </c>
      <c r="BA103" s="85" t="s">
        <v>844</v>
      </c>
      <c r="BB103" s="84" t="s">
        <v>845</v>
      </c>
      <c r="BC103" s="84" t="s">
        <v>845</v>
      </c>
      <c r="BD103" s="84" t="s">
        <v>845</v>
      </c>
      <c r="BE103" s="84" t="s">
        <v>845</v>
      </c>
      <c r="BF103" s="84" t="s">
        <v>845</v>
      </c>
      <c r="BG103" s="84" t="s">
        <v>844</v>
      </c>
      <c r="BH103" s="84" t="s">
        <v>845</v>
      </c>
      <c r="BI103" s="84" t="s">
        <v>845</v>
      </c>
      <c r="BJ103" s="86" t="s">
        <v>845</v>
      </c>
      <c r="BK103" s="87" t="s">
        <v>844</v>
      </c>
      <c r="BL103" s="86" t="s">
        <v>845</v>
      </c>
      <c r="BM103" s="84" t="s">
        <v>845</v>
      </c>
      <c r="BN103" s="84" t="s">
        <v>845</v>
      </c>
      <c r="BO103" s="85" t="s">
        <v>845</v>
      </c>
      <c r="BP103" s="84" t="s">
        <v>844</v>
      </c>
      <c r="BQ103" s="84" t="s">
        <v>844</v>
      </c>
      <c r="BR103" s="84" t="s">
        <v>844</v>
      </c>
      <c r="BS103" s="84" t="s">
        <v>844</v>
      </c>
      <c r="BT103" s="84" t="s">
        <v>845</v>
      </c>
      <c r="BU103" s="84" t="s">
        <v>845</v>
      </c>
      <c r="BV103" s="84" t="s">
        <v>845</v>
      </c>
      <c r="BW103" s="88" t="s">
        <v>844</v>
      </c>
      <c r="BX103" s="84" t="s">
        <v>845</v>
      </c>
      <c r="BY103" s="84" t="s">
        <v>845</v>
      </c>
      <c r="BZ103" s="84" t="s">
        <v>845</v>
      </c>
      <c r="CA103" s="84" t="s">
        <v>845</v>
      </c>
      <c r="CB103" s="84" t="s">
        <v>844</v>
      </c>
      <c r="CC103" s="85" t="s">
        <v>844</v>
      </c>
      <c r="CD103" s="84" t="s">
        <v>844</v>
      </c>
      <c r="CE103" s="84" t="s">
        <v>845</v>
      </c>
      <c r="CF103" s="84" t="s">
        <v>844</v>
      </c>
      <c r="CG103" s="84" t="s">
        <v>845</v>
      </c>
      <c r="CH103" s="84" t="s">
        <v>845</v>
      </c>
      <c r="CI103" s="84" t="s">
        <v>845</v>
      </c>
      <c r="CJ103" s="84" t="s">
        <v>845</v>
      </c>
      <c r="CK103" s="84" t="s">
        <v>845</v>
      </c>
      <c r="CL103" s="84" t="s">
        <v>845</v>
      </c>
      <c r="CM103" s="84" t="s">
        <v>845</v>
      </c>
      <c r="CN103" s="84" t="s">
        <v>844</v>
      </c>
      <c r="CO103" s="84" t="s">
        <v>845</v>
      </c>
      <c r="CP103" s="84" t="s">
        <v>845</v>
      </c>
      <c r="CQ103" s="84" t="s">
        <v>845</v>
      </c>
      <c r="CR103" s="84" t="s">
        <v>845</v>
      </c>
      <c r="CS103" s="84" t="s">
        <v>845</v>
      </c>
      <c r="CT103" s="84" t="s">
        <v>845</v>
      </c>
      <c r="CU103" s="84" t="s">
        <v>845</v>
      </c>
      <c r="CV103" s="84" t="s">
        <v>844</v>
      </c>
      <c r="CW103" s="85" t="s">
        <v>845</v>
      </c>
      <c r="CX103" s="84" t="s">
        <v>845</v>
      </c>
      <c r="CY103" s="84" t="s">
        <v>845</v>
      </c>
      <c r="CZ103" s="84" t="s">
        <v>845</v>
      </c>
      <c r="DA103" s="84" t="s">
        <v>845</v>
      </c>
      <c r="DB103" s="84" t="s">
        <v>845</v>
      </c>
      <c r="DC103" s="84" t="s">
        <v>844</v>
      </c>
      <c r="DD103" s="84" t="s">
        <v>844</v>
      </c>
      <c r="DE103" s="84" t="s">
        <v>845</v>
      </c>
      <c r="DF103" s="84" t="s">
        <v>845</v>
      </c>
      <c r="DG103" s="84" t="s">
        <v>844</v>
      </c>
      <c r="DH103" s="84" t="s">
        <v>845</v>
      </c>
      <c r="DI103" s="84" t="s">
        <v>845</v>
      </c>
      <c r="DJ103" s="84" t="s">
        <v>844</v>
      </c>
      <c r="DK103" s="84" t="s">
        <v>845</v>
      </c>
      <c r="DL103" s="84" t="s">
        <v>845</v>
      </c>
      <c r="DM103" s="84" t="s">
        <v>845</v>
      </c>
      <c r="DN103" s="84" t="s">
        <v>844</v>
      </c>
      <c r="DO103" s="84" t="s">
        <v>845</v>
      </c>
      <c r="DP103" s="87" t="s">
        <v>845</v>
      </c>
      <c r="DQ103" s="84" t="s">
        <v>845</v>
      </c>
      <c r="DR103" s="84" t="s">
        <v>845</v>
      </c>
      <c r="DS103" s="84" t="s">
        <v>845</v>
      </c>
      <c r="DT103" s="85" t="s">
        <v>845</v>
      </c>
      <c r="DU103" s="84" t="s">
        <v>845</v>
      </c>
      <c r="DV103" s="84" t="s">
        <v>845</v>
      </c>
      <c r="DW103" s="84" t="s">
        <v>845</v>
      </c>
      <c r="DX103" s="85" t="s">
        <v>844</v>
      </c>
      <c r="DY103" s="84" t="s">
        <v>845</v>
      </c>
      <c r="DZ103" s="84" t="s">
        <v>844</v>
      </c>
      <c r="EA103" s="84" t="s">
        <v>845</v>
      </c>
      <c r="EB103" s="84" t="s">
        <v>845</v>
      </c>
      <c r="EC103" s="84" t="s">
        <v>845</v>
      </c>
      <c r="ED103" s="84" t="s">
        <v>845</v>
      </c>
    </row>
    <row r="104" spans="1:134" ht="27" x14ac:dyDescent="0.3">
      <c r="A104" s="81" t="s">
        <v>35</v>
      </c>
      <c r="B104" s="115" t="s">
        <v>928</v>
      </c>
      <c r="C104" s="83" t="s">
        <v>843</v>
      </c>
      <c r="D104" s="83" t="s">
        <v>841</v>
      </c>
      <c r="E104" s="84" t="s">
        <v>845</v>
      </c>
      <c r="F104" s="85" t="s">
        <v>845</v>
      </c>
      <c r="G104" s="84" t="s">
        <v>845</v>
      </c>
      <c r="H104" s="84" t="s">
        <v>844</v>
      </c>
      <c r="I104" s="84" t="s">
        <v>845</v>
      </c>
      <c r="J104" s="84" t="s">
        <v>844</v>
      </c>
      <c r="K104" s="85" t="s">
        <v>845</v>
      </c>
      <c r="L104" s="84" t="s">
        <v>845</v>
      </c>
      <c r="M104" s="84" t="s">
        <v>845</v>
      </c>
      <c r="N104" s="84" t="s">
        <v>845</v>
      </c>
      <c r="O104" s="84" t="s">
        <v>845</v>
      </c>
      <c r="P104" s="85" t="s">
        <v>844</v>
      </c>
      <c r="Q104" s="84" t="s">
        <v>845</v>
      </c>
      <c r="R104" s="84" t="s">
        <v>845</v>
      </c>
      <c r="S104" s="84" t="s">
        <v>844</v>
      </c>
      <c r="T104" s="85" t="s">
        <v>845</v>
      </c>
      <c r="U104" s="84" t="s">
        <v>845</v>
      </c>
      <c r="V104" s="84" t="s">
        <v>845</v>
      </c>
      <c r="W104" s="84" t="s">
        <v>845</v>
      </c>
      <c r="X104" s="84" t="s">
        <v>844</v>
      </c>
      <c r="Y104" s="84" t="s">
        <v>845</v>
      </c>
      <c r="Z104" s="84" t="s">
        <v>845</v>
      </c>
      <c r="AA104" s="84" t="s">
        <v>844</v>
      </c>
      <c r="AB104" s="84" t="s">
        <v>845</v>
      </c>
      <c r="AC104" s="84" t="s">
        <v>845</v>
      </c>
      <c r="AD104" s="84" t="s">
        <v>845</v>
      </c>
      <c r="AE104" s="84" t="s">
        <v>845</v>
      </c>
      <c r="AF104" s="84" t="s">
        <v>845</v>
      </c>
      <c r="AG104" s="84" t="s">
        <v>845</v>
      </c>
      <c r="AH104" s="84" t="s">
        <v>844</v>
      </c>
      <c r="AI104" s="84" t="s">
        <v>845</v>
      </c>
      <c r="AJ104" s="84" t="s">
        <v>845</v>
      </c>
      <c r="AK104" s="84" t="s">
        <v>845</v>
      </c>
      <c r="AL104" s="84" t="s">
        <v>844</v>
      </c>
      <c r="AM104" s="85" t="s">
        <v>845</v>
      </c>
      <c r="AN104" s="84" t="s">
        <v>844</v>
      </c>
      <c r="AO104" s="84" t="s">
        <v>845</v>
      </c>
      <c r="AP104" s="85" t="s">
        <v>844</v>
      </c>
      <c r="AQ104" s="84" t="s">
        <v>845</v>
      </c>
      <c r="AR104" s="84" t="s">
        <v>844</v>
      </c>
      <c r="AS104" s="85" t="s">
        <v>845</v>
      </c>
      <c r="AT104" s="84" t="s">
        <v>845</v>
      </c>
      <c r="AU104" s="84" t="s">
        <v>844</v>
      </c>
      <c r="AV104" s="84" t="s">
        <v>844</v>
      </c>
      <c r="AW104" s="84" t="s">
        <v>844</v>
      </c>
      <c r="AX104" s="84" t="s">
        <v>845</v>
      </c>
      <c r="AY104" s="84" t="s">
        <v>845</v>
      </c>
      <c r="AZ104" s="84" t="s">
        <v>845</v>
      </c>
      <c r="BA104" s="84" t="s">
        <v>845</v>
      </c>
      <c r="BB104" s="84" t="s">
        <v>844</v>
      </c>
      <c r="BC104" s="84" t="s">
        <v>845</v>
      </c>
      <c r="BD104" s="84" t="s">
        <v>845</v>
      </c>
      <c r="BE104" s="84" t="s">
        <v>845</v>
      </c>
      <c r="BF104" s="84" t="s">
        <v>845</v>
      </c>
      <c r="BG104" s="84" t="s">
        <v>845</v>
      </c>
      <c r="BH104" s="84" t="s">
        <v>845</v>
      </c>
      <c r="BI104" s="84" t="s">
        <v>845</v>
      </c>
      <c r="BJ104" s="86" t="s">
        <v>845</v>
      </c>
      <c r="BK104" s="87" t="s">
        <v>845</v>
      </c>
      <c r="BL104" s="86" t="s">
        <v>845</v>
      </c>
      <c r="BM104" s="84" t="s">
        <v>845</v>
      </c>
      <c r="BN104" s="84" t="s">
        <v>845</v>
      </c>
      <c r="BO104" s="84" t="s">
        <v>845</v>
      </c>
      <c r="BP104" s="84" t="s">
        <v>845</v>
      </c>
      <c r="BQ104" s="84" t="s">
        <v>844</v>
      </c>
      <c r="BR104" s="84" t="s">
        <v>845</v>
      </c>
      <c r="BS104" s="84" t="s">
        <v>845</v>
      </c>
      <c r="BT104" s="84" t="s">
        <v>845</v>
      </c>
      <c r="BU104" s="84" t="s">
        <v>845</v>
      </c>
      <c r="BV104" s="84" t="s">
        <v>845</v>
      </c>
      <c r="BW104" s="84" t="s">
        <v>845</v>
      </c>
      <c r="BX104" s="85" t="s">
        <v>845</v>
      </c>
      <c r="BY104" s="85" t="s">
        <v>845</v>
      </c>
      <c r="BZ104" s="84" t="s">
        <v>845</v>
      </c>
      <c r="CA104" s="84" t="s">
        <v>845</v>
      </c>
      <c r="CB104" s="85" t="s">
        <v>845</v>
      </c>
      <c r="CC104" s="84" t="s">
        <v>845</v>
      </c>
      <c r="CD104" s="84" t="s">
        <v>845</v>
      </c>
      <c r="CE104" s="84" t="s">
        <v>845</v>
      </c>
      <c r="CF104" s="84" t="s">
        <v>845</v>
      </c>
      <c r="CG104" s="84" t="s">
        <v>844</v>
      </c>
      <c r="CH104" s="84" t="s">
        <v>845</v>
      </c>
      <c r="CI104" s="84" t="s">
        <v>845</v>
      </c>
      <c r="CJ104" s="84" t="s">
        <v>844</v>
      </c>
      <c r="CK104" s="84" t="s">
        <v>844</v>
      </c>
      <c r="CL104" s="84" t="s">
        <v>845</v>
      </c>
      <c r="CM104" s="84" t="s">
        <v>844</v>
      </c>
      <c r="CN104" s="84" t="s">
        <v>845</v>
      </c>
      <c r="CO104" s="84" t="s">
        <v>845</v>
      </c>
      <c r="CP104" s="84" t="s">
        <v>845</v>
      </c>
      <c r="CQ104" s="84" t="s">
        <v>845</v>
      </c>
      <c r="CR104" s="84" t="s">
        <v>845</v>
      </c>
      <c r="CS104" s="84" t="s">
        <v>845</v>
      </c>
      <c r="CT104" s="84" t="s">
        <v>845</v>
      </c>
      <c r="CU104" s="84" t="s">
        <v>845</v>
      </c>
      <c r="CV104" s="84" t="s">
        <v>845</v>
      </c>
      <c r="CW104" s="84" t="s">
        <v>845</v>
      </c>
      <c r="CX104" s="84" t="s">
        <v>845</v>
      </c>
      <c r="CY104" s="84" t="s">
        <v>845</v>
      </c>
      <c r="CZ104" s="84" t="s">
        <v>845</v>
      </c>
      <c r="DA104" s="84" t="s">
        <v>844</v>
      </c>
      <c r="DB104" s="84" t="s">
        <v>845</v>
      </c>
      <c r="DC104" s="84" t="s">
        <v>845</v>
      </c>
      <c r="DD104" s="84" t="s">
        <v>845</v>
      </c>
      <c r="DE104" s="84" t="s">
        <v>845</v>
      </c>
      <c r="DF104" s="84" t="s">
        <v>844</v>
      </c>
      <c r="DG104" s="84" t="s">
        <v>845</v>
      </c>
      <c r="DH104" s="84" t="s">
        <v>845</v>
      </c>
      <c r="DI104" s="84" t="s">
        <v>845</v>
      </c>
      <c r="DJ104" s="84" t="s">
        <v>845</v>
      </c>
      <c r="DK104" s="84" t="s">
        <v>845</v>
      </c>
      <c r="DL104" s="84" t="s">
        <v>845</v>
      </c>
      <c r="DM104" s="84" t="s">
        <v>845</v>
      </c>
      <c r="DN104" s="84" t="s">
        <v>844</v>
      </c>
      <c r="DO104" s="84" t="s">
        <v>845</v>
      </c>
      <c r="DP104" s="87" t="s">
        <v>845</v>
      </c>
      <c r="DQ104" s="84" t="s">
        <v>845</v>
      </c>
      <c r="DR104" s="84" t="s">
        <v>845</v>
      </c>
      <c r="DS104" s="84" t="s">
        <v>845</v>
      </c>
      <c r="DT104" s="84" t="s">
        <v>845</v>
      </c>
      <c r="DU104" s="84" t="s">
        <v>845</v>
      </c>
      <c r="DV104" s="84" t="s">
        <v>845</v>
      </c>
      <c r="DW104" s="84" t="s">
        <v>845</v>
      </c>
      <c r="DX104" s="84" t="s">
        <v>844</v>
      </c>
      <c r="DY104" s="84" t="s">
        <v>845</v>
      </c>
      <c r="DZ104" s="85" t="s">
        <v>845</v>
      </c>
      <c r="EA104" s="84" t="s">
        <v>844</v>
      </c>
      <c r="EB104" s="85" t="s">
        <v>844</v>
      </c>
      <c r="EC104" s="84" t="s">
        <v>845</v>
      </c>
      <c r="ED104" s="84" t="s">
        <v>845</v>
      </c>
    </row>
    <row r="105" spans="1:134" ht="409.6" x14ac:dyDescent="0.3">
      <c r="A105" s="81"/>
      <c r="B105" s="115" t="s">
        <v>929</v>
      </c>
      <c r="C105" s="83" t="s">
        <v>843</v>
      </c>
      <c r="D105" s="83" t="s">
        <v>930</v>
      </c>
      <c r="E105" s="84" t="s">
        <v>938</v>
      </c>
      <c r="F105" s="85" t="s">
        <v>970</v>
      </c>
      <c r="G105" s="84" t="s">
        <v>971</v>
      </c>
      <c r="H105" s="84" t="s">
        <v>887</v>
      </c>
      <c r="I105" s="84" t="s">
        <v>972</v>
      </c>
      <c r="J105" s="84" t="s">
        <v>931</v>
      </c>
      <c r="K105" s="85" t="s">
        <v>949</v>
      </c>
      <c r="L105" s="84" t="s">
        <v>935</v>
      </c>
      <c r="M105" s="84" t="s">
        <v>973</v>
      </c>
      <c r="N105" s="84" t="s">
        <v>1035</v>
      </c>
      <c r="O105" s="84" t="s">
        <v>1012</v>
      </c>
      <c r="P105" s="85" t="s">
        <v>887</v>
      </c>
      <c r="Q105" s="84" t="s">
        <v>974</v>
      </c>
      <c r="R105" s="84" t="s">
        <v>1029</v>
      </c>
      <c r="S105" s="84"/>
      <c r="T105" s="84" t="s">
        <v>931</v>
      </c>
      <c r="U105" s="84" t="s">
        <v>979</v>
      </c>
      <c r="V105" s="84" t="s">
        <v>980</v>
      </c>
      <c r="W105" s="84" t="s">
        <v>1014</v>
      </c>
      <c r="X105" s="84" t="s">
        <v>949</v>
      </c>
      <c r="Y105" s="84" t="s">
        <v>959</v>
      </c>
      <c r="Z105" s="84" t="s">
        <v>957</v>
      </c>
      <c r="AA105" s="84" t="s">
        <v>981</v>
      </c>
      <c r="AB105" s="84" t="s">
        <v>1016</v>
      </c>
      <c r="AC105" s="84" t="s">
        <v>944</v>
      </c>
      <c r="AD105" s="84" t="s">
        <v>958</v>
      </c>
      <c r="AE105" s="84" t="s">
        <v>1019</v>
      </c>
      <c r="AF105" s="84" t="s">
        <v>946</v>
      </c>
      <c r="AG105" s="84" t="s">
        <v>1020</v>
      </c>
      <c r="AH105" s="84" t="s">
        <v>931</v>
      </c>
      <c r="AI105" s="85" t="s">
        <v>987</v>
      </c>
      <c r="AJ105" s="84" t="s">
        <v>990</v>
      </c>
      <c r="AK105" s="84" t="s">
        <v>991</v>
      </c>
      <c r="AL105" s="84" t="s">
        <v>887</v>
      </c>
      <c r="AM105" s="85" t="s">
        <v>937</v>
      </c>
      <c r="AN105" s="84" t="s">
        <v>993</v>
      </c>
      <c r="AO105" s="84" t="s">
        <v>1030</v>
      </c>
      <c r="AP105" s="85"/>
      <c r="AQ105" s="84" t="s">
        <v>963</v>
      </c>
      <c r="AR105" s="84"/>
      <c r="AS105" s="85" t="s">
        <v>1031</v>
      </c>
      <c r="AT105" s="84" t="s">
        <v>997</v>
      </c>
      <c r="AU105" s="84"/>
      <c r="AV105" s="84"/>
      <c r="AW105" s="84"/>
      <c r="AX105" s="84" t="s">
        <v>998</v>
      </c>
      <c r="AY105" s="84" t="s">
        <v>1001</v>
      </c>
      <c r="AZ105" s="84" t="s">
        <v>1003</v>
      </c>
      <c r="BA105" s="84" t="s">
        <v>940</v>
      </c>
      <c r="BB105" s="84" t="s">
        <v>1032</v>
      </c>
      <c r="BC105" s="84" t="s">
        <v>962</v>
      </c>
      <c r="BD105" s="84" t="s">
        <v>1005</v>
      </c>
      <c r="BE105" s="84" t="s">
        <v>1033</v>
      </c>
      <c r="BF105" s="84" t="s">
        <v>1034</v>
      </c>
      <c r="BG105" s="84" t="s">
        <v>1006</v>
      </c>
      <c r="BH105" s="85" t="s">
        <v>952</v>
      </c>
      <c r="BI105" s="84" t="s">
        <v>964</v>
      </c>
      <c r="BJ105" s="84" t="s">
        <v>968</v>
      </c>
      <c r="BK105" s="116" t="s">
        <v>1010</v>
      </c>
      <c r="BL105" s="84" t="s">
        <v>969</v>
      </c>
      <c r="BM105" s="84" t="s">
        <v>1011</v>
      </c>
      <c r="BN105" s="84" t="s">
        <v>941</v>
      </c>
      <c r="BO105" s="84" t="s">
        <v>955</v>
      </c>
      <c r="BP105" s="84" t="s">
        <v>975</v>
      </c>
      <c r="BQ105" s="84" t="s">
        <v>956</v>
      </c>
      <c r="BR105" s="84" t="s">
        <v>976</v>
      </c>
      <c r="BS105" s="84" t="s">
        <v>977</v>
      </c>
      <c r="BT105" s="84" t="s">
        <v>936</v>
      </c>
      <c r="BU105" s="84" t="s">
        <v>1013</v>
      </c>
      <c r="BV105" s="84" t="s">
        <v>942</v>
      </c>
      <c r="BW105" s="84" t="s">
        <v>978</v>
      </c>
      <c r="BX105" s="85" t="s">
        <v>954</v>
      </c>
      <c r="BY105" s="84" t="s">
        <v>1015</v>
      </c>
      <c r="BZ105" s="84" t="s">
        <v>982</v>
      </c>
      <c r="CA105" s="84" t="s">
        <v>983</v>
      </c>
      <c r="CB105" s="85" t="s">
        <v>934</v>
      </c>
      <c r="CC105" s="84" t="s">
        <v>1017</v>
      </c>
      <c r="CD105" s="84" t="s">
        <v>1018</v>
      </c>
      <c r="CE105" s="84" t="s">
        <v>984</v>
      </c>
      <c r="CF105" s="84" t="s">
        <v>945</v>
      </c>
      <c r="CG105" s="84" t="s">
        <v>935</v>
      </c>
      <c r="CH105" s="84" t="s">
        <v>947</v>
      </c>
      <c r="CI105" s="84" t="s">
        <v>985</v>
      </c>
      <c r="CJ105" s="84" t="s">
        <v>887</v>
      </c>
      <c r="CK105" s="84"/>
      <c r="CL105" s="84" t="s">
        <v>986</v>
      </c>
      <c r="CM105" s="84" t="s">
        <v>887</v>
      </c>
      <c r="CN105" s="84" t="s">
        <v>988</v>
      </c>
      <c r="CO105" s="84" t="s">
        <v>989</v>
      </c>
      <c r="CP105" s="84" t="s">
        <v>992</v>
      </c>
      <c r="CQ105" s="84" t="s">
        <v>948</v>
      </c>
      <c r="CR105" s="84" t="s">
        <v>960</v>
      </c>
      <c r="CS105" s="84" t="s">
        <v>961</v>
      </c>
      <c r="CT105" s="84" t="s">
        <v>1022</v>
      </c>
      <c r="CU105" s="84" t="s">
        <v>994</v>
      </c>
      <c r="CV105" s="84" t="s">
        <v>995</v>
      </c>
      <c r="CW105" s="84" t="s">
        <v>939</v>
      </c>
      <c r="CX105" s="84" t="s">
        <v>996</v>
      </c>
      <c r="CY105" s="84" t="s">
        <v>1021</v>
      </c>
      <c r="CZ105" s="84" t="s">
        <v>952</v>
      </c>
      <c r="DA105" s="84"/>
      <c r="DB105" s="84" t="s">
        <v>966</v>
      </c>
      <c r="DC105" s="84" t="s">
        <v>999</v>
      </c>
      <c r="DD105" s="84" t="s">
        <v>1000</v>
      </c>
      <c r="DE105" s="84" t="s">
        <v>1023</v>
      </c>
      <c r="DF105" s="84" t="s">
        <v>1024</v>
      </c>
      <c r="DG105" s="84" t="s">
        <v>1002</v>
      </c>
      <c r="DH105" s="84" t="s">
        <v>1025</v>
      </c>
      <c r="DI105" s="84" t="s">
        <v>951</v>
      </c>
      <c r="DJ105" s="84" t="s">
        <v>967</v>
      </c>
      <c r="DK105" s="84" t="s">
        <v>1026</v>
      </c>
      <c r="DL105" s="84" t="s">
        <v>1027</v>
      </c>
      <c r="DM105" s="84" t="s">
        <v>1004</v>
      </c>
      <c r="DN105" s="84"/>
      <c r="DO105" s="84" t="s">
        <v>1007</v>
      </c>
      <c r="DP105" s="116" t="s">
        <v>1008</v>
      </c>
      <c r="DQ105" s="84" t="s">
        <v>1009</v>
      </c>
      <c r="DR105" s="84" t="s">
        <v>1028</v>
      </c>
      <c r="DS105" s="84" t="s">
        <v>959</v>
      </c>
      <c r="DT105" s="84" t="s">
        <v>953</v>
      </c>
      <c r="DU105" s="84" t="s">
        <v>938</v>
      </c>
      <c r="DV105" s="84" t="s">
        <v>932</v>
      </c>
      <c r="DW105" s="85" t="s">
        <v>887</v>
      </c>
      <c r="DX105" s="84" t="s">
        <v>931</v>
      </c>
      <c r="DY105" s="84" t="s">
        <v>943</v>
      </c>
      <c r="DZ105" s="85" t="s">
        <v>933</v>
      </c>
      <c r="EA105" s="84" t="s">
        <v>887</v>
      </c>
      <c r="EB105" s="85"/>
      <c r="EC105" s="84" t="s">
        <v>965</v>
      </c>
      <c r="ED105" s="84" t="s">
        <v>950</v>
      </c>
    </row>
    <row r="106" spans="1:134" ht="100.8" x14ac:dyDescent="0.3">
      <c r="A106" s="81"/>
      <c r="B106" s="115" t="s">
        <v>1036</v>
      </c>
      <c r="C106" s="83" t="s">
        <v>843</v>
      </c>
      <c r="D106" s="83" t="s">
        <v>1037</v>
      </c>
      <c r="E106" s="84">
        <v>57.9</v>
      </c>
      <c r="F106" s="85" t="s">
        <v>1055</v>
      </c>
      <c r="G106" s="84">
        <v>28.83</v>
      </c>
      <c r="H106" s="118" t="s">
        <v>887</v>
      </c>
      <c r="I106" s="84">
        <v>11.48</v>
      </c>
      <c r="J106" s="84" t="s">
        <v>931</v>
      </c>
      <c r="K106" s="117">
        <v>5.3400000000000003E-2</v>
      </c>
      <c r="L106" s="118">
        <v>6.6699999999999995E-2</v>
      </c>
      <c r="M106" s="84">
        <v>34.04</v>
      </c>
      <c r="N106" s="84" t="s">
        <v>1093</v>
      </c>
      <c r="O106" s="118">
        <v>0.5978</v>
      </c>
      <c r="P106" s="85" t="s">
        <v>887</v>
      </c>
      <c r="Q106" s="84" t="s">
        <v>1056</v>
      </c>
      <c r="R106" s="84">
        <f>7.96+3.57+0.85</f>
        <v>12.379999999999999</v>
      </c>
      <c r="S106" s="84"/>
      <c r="T106" s="84">
        <v>0</v>
      </c>
      <c r="U106" s="84" t="s">
        <v>1061</v>
      </c>
      <c r="V106" s="84" t="s">
        <v>1062</v>
      </c>
      <c r="W106" s="84">
        <f>29.22+3.08+1.78+1.05</f>
        <v>35.129999999999995</v>
      </c>
      <c r="X106" s="84">
        <v>0.14000000000000001</v>
      </c>
      <c r="Y106" s="118">
        <v>0.31480000000000002</v>
      </c>
      <c r="Z106" s="118">
        <v>0.128</v>
      </c>
      <c r="AA106" s="118">
        <v>0.62480000000000002</v>
      </c>
      <c r="AB106" s="84">
        <f>32.22+19.37+14.29+3.41+2.74+0.1</f>
        <v>72.129999999999981</v>
      </c>
      <c r="AC106" s="118">
        <v>0.19670000000000001</v>
      </c>
      <c r="AD106" s="118">
        <v>8.8200000000000001E-2</v>
      </c>
      <c r="AE106" s="84">
        <v>9.85</v>
      </c>
      <c r="AF106" s="84" t="s">
        <v>1045</v>
      </c>
      <c r="AG106" s="84">
        <v>28.44</v>
      </c>
      <c r="AH106" s="84" t="s">
        <v>931</v>
      </c>
      <c r="AI106" s="85">
        <v>9.25</v>
      </c>
      <c r="AJ106" s="84">
        <f>2.22+1.71+0.75+0.68+0.44</f>
        <v>5.8</v>
      </c>
      <c r="AK106" s="84">
        <f>65.26+22.54+1.97+0.76+0.72+0.19+0.08</f>
        <v>91.52000000000001</v>
      </c>
      <c r="AL106" s="84" t="s">
        <v>1084</v>
      </c>
      <c r="AM106" s="117">
        <v>0.90539999999999998</v>
      </c>
      <c r="AN106" s="84">
        <f>2.54+2.42+0.95</f>
        <v>5.91</v>
      </c>
      <c r="AO106" s="84" t="s">
        <v>1091</v>
      </c>
      <c r="AP106" s="85"/>
      <c r="AQ106" s="84" t="s">
        <v>1049</v>
      </c>
      <c r="AR106" s="84"/>
      <c r="AS106" s="85">
        <v>13.39</v>
      </c>
      <c r="AT106" s="84" t="s">
        <v>1070</v>
      </c>
      <c r="AU106" s="84"/>
      <c r="AV106" s="84"/>
      <c r="AW106" s="84"/>
      <c r="AX106" s="84" t="s">
        <v>1071</v>
      </c>
      <c r="AY106" s="84" t="s">
        <v>1074</v>
      </c>
      <c r="AZ106" s="84" t="s">
        <v>1076</v>
      </c>
      <c r="BA106" s="84" t="s">
        <v>1040</v>
      </c>
      <c r="BB106" s="84">
        <v>2.4500000000000002</v>
      </c>
      <c r="BC106" s="84" t="s">
        <v>1078</v>
      </c>
      <c r="BD106" s="84" t="s">
        <v>1079</v>
      </c>
      <c r="BE106" s="84" t="s">
        <v>1092</v>
      </c>
      <c r="BF106" s="84">
        <v>83.15</v>
      </c>
      <c r="BG106" s="118">
        <v>0.2303</v>
      </c>
      <c r="BH106" s="117">
        <v>5.3900000000000003E-2</v>
      </c>
      <c r="BI106" s="118">
        <v>0.1181</v>
      </c>
      <c r="BJ106" s="84" t="s">
        <v>1053</v>
      </c>
      <c r="BK106" s="116" t="s">
        <v>1081</v>
      </c>
      <c r="BL106" s="84" t="s">
        <v>1054</v>
      </c>
      <c r="BM106" s="84" t="s">
        <v>1082</v>
      </c>
      <c r="BN106" s="84" t="s">
        <v>1041</v>
      </c>
      <c r="BO106" s="84">
        <f>2.68+2+1.91</f>
        <v>6.59</v>
      </c>
      <c r="BP106" s="84" t="s">
        <v>1057</v>
      </c>
      <c r="BQ106" s="84">
        <f>2.14+0.81</f>
        <v>2.95</v>
      </c>
      <c r="BR106" s="84" t="s">
        <v>1058</v>
      </c>
      <c r="BS106" s="84" t="s">
        <v>1059</v>
      </c>
      <c r="BT106" s="118">
        <v>0.4123</v>
      </c>
      <c r="BU106" s="84" t="s">
        <v>1083</v>
      </c>
      <c r="BV106" s="84" t="s">
        <v>1042</v>
      </c>
      <c r="BW106" s="84" t="s">
        <v>1060</v>
      </c>
      <c r="BX106" s="85" t="s">
        <v>1046</v>
      </c>
      <c r="BY106" s="84">
        <f>1.93+0.91+0.54</f>
        <v>3.38</v>
      </c>
      <c r="BZ106" s="84" t="s">
        <v>1063</v>
      </c>
      <c r="CA106" s="84" t="s">
        <v>1064</v>
      </c>
      <c r="CB106" s="85" t="s">
        <v>1039</v>
      </c>
      <c r="CC106" s="84">
        <f>32.67+7.44+2.87+2.19+0.77+0.39</f>
        <v>46.33</v>
      </c>
      <c r="CD106" s="84">
        <f>8.75+6.98+2.08+1.71+0.5+0.41</f>
        <v>20.430000000000003</v>
      </c>
      <c r="CE106" s="84" t="s">
        <v>1065</v>
      </c>
      <c r="CF106" s="84" t="s">
        <v>1044</v>
      </c>
      <c r="CG106" s="118">
        <v>0.89090000000000003</v>
      </c>
      <c r="CH106" s="84">
        <v>9.6999999999999993</v>
      </c>
      <c r="CI106" s="84" t="s">
        <v>1066</v>
      </c>
      <c r="CJ106" s="84" t="s">
        <v>887</v>
      </c>
      <c r="CK106" s="84"/>
      <c r="CL106" s="84">
        <v>5.97</v>
      </c>
      <c r="CM106" s="84" t="s">
        <v>887</v>
      </c>
      <c r="CN106" s="84">
        <f>2.38+1.02+0.82+0.76+0.72</f>
        <v>5.6999999999999993</v>
      </c>
      <c r="CO106" s="84">
        <f>31.83+6.85+6.04+0.78+0.74+0.6+0.6</f>
        <v>47.440000000000005</v>
      </c>
      <c r="CP106" s="84">
        <f>5.46+4.83+2.12+1.03+0.19+0.17+0.15+0.15</f>
        <v>14.1</v>
      </c>
      <c r="CQ106" s="84">
        <v>8.3000000000000007</v>
      </c>
      <c r="CR106" s="84" t="s">
        <v>1047</v>
      </c>
      <c r="CS106" s="84" t="s">
        <v>1048</v>
      </c>
      <c r="CT106" s="84">
        <v>20.69</v>
      </c>
      <c r="CU106" s="84" t="s">
        <v>1067</v>
      </c>
      <c r="CV106" s="84" t="s">
        <v>1068</v>
      </c>
      <c r="CW106" s="84">
        <v>17.91</v>
      </c>
      <c r="CX106" s="84" t="s">
        <v>1069</v>
      </c>
      <c r="CY106" s="84" t="s">
        <v>1085</v>
      </c>
      <c r="CZ106" s="118">
        <v>6.8000000000000005E-2</v>
      </c>
      <c r="DA106" s="84"/>
      <c r="DB106" s="84" t="s">
        <v>1051</v>
      </c>
      <c r="DC106" s="84" t="s">
        <v>1072</v>
      </c>
      <c r="DD106" s="84" t="s">
        <v>1073</v>
      </c>
      <c r="DE106" s="84" t="s">
        <v>1086</v>
      </c>
      <c r="DF106" s="118">
        <v>0.77649999999999997</v>
      </c>
      <c r="DG106" s="84" t="s">
        <v>1075</v>
      </c>
      <c r="DH106" s="84" t="s">
        <v>1087</v>
      </c>
      <c r="DI106" s="84">
        <f>19.31+15.28+6.64+2.18+1.39+0.66+0.31+0.18+0.15</f>
        <v>46.099999999999994</v>
      </c>
      <c r="DJ106" s="84" t="s">
        <v>1052</v>
      </c>
      <c r="DK106" s="84" t="s">
        <v>1088</v>
      </c>
      <c r="DL106" s="84" t="s">
        <v>1089</v>
      </c>
      <c r="DM106" s="84" t="s">
        <v>1077</v>
      </c>
      <c r="DN106" s="84"/>
      <c r="DO106" s="118">
        <v>0.52939999999999998</v>
      </c>
      <c r="DP106" s="116" t="s">
        <v>1080</v>
      </c>
      <c r="DQ106" s="118">
        <v>0.58389999999999997</v>
      </c>
      <c r="DR106" s="84" t="s">
        <v>1090</v>
      </c>
      <c r="DS106" s="118">
        <v>0.3029</v>
      </c>
      <c r="DT106" s="118">
        <v>0.83650000000000002</v>
      </c>
      <c r="DU106" s="84">
        <v>27.96</v>
      </c>
      <c r="DV106" s="84">
        <v>51.72</v>
      </c>
      <c r="DW106" s="85" t="s">
        <v>887</v>
      </c>
      <c r="DX106" s="84" t="s">
        <v>931</v>
      </c>
      <c r="DY106" s="84" t="s">
        <v>1043</v>
      </c>
      <c r="DZ106" s="85" t="s">
        <v>1038</v>
      </c>
      <c r="EA106" s="84" t="s">
        <v>887</v>
      </c>
      <c r="EB106" s="85"/>
      <c r="EC106" s="84" t="s">
        <v>1050</v>
      </c>
      <c r="ED106" s="84">
        <f>34.76+17.86+4.65+3.55+2.42+0.81+0.22</f>
        <v>64.27</v>
      </c>
    </row>
    <row r="107" spans="1:134" x14ac:dyDescent="0.3">
      <c r="A107" s="74"/>
      <c r="B107" s="79" t="s">
        <v>1094</v>
      </c>
      <c r="C107" s="77"/>
      <c r="D107" s="77"/>
      <c r="E107" s="78"/>
      <c r="F107" s="78"/>
      <c r="G107" s="78"/>
      <c r="H107" s="78"/>
      <c r="I107" s="78"/>
      <c r="J107" s="78"/>
      <c r="K107" s="78"/>
      <c r="L107" s="78"/>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3"/>
      <c r="BK107" s="61"/>
      <c r="BL107" s="73"/>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61"/>
      <c r="DQ107" s="78"/>
      <c r="DR107" s="78"/>
      <c r="DS107" s="78"/>
      <c r="DT107" s="78"/>
      <c r="DU107" s="78"/>
      <c r="DV107" s="78"/>
      <c r="DW107" s="78"/>
      <c r="DX107" s="78"/>
      <c r="DY107" s="78"/>
      <c r="DZ107" s="78"/>
      <c r="EA107" s="78"/>
      <c r="EB107" s="78"/>
      <c r="EC107" s="78"/>
      <c r="ED107" s="78"/>
    </row>
    <row r="108" spans="1:134" ht="39.6" x14ac:dyDescent="0.3">
      <c r="A108" s="81">
        <v>62</v>
      </c>
      <c r="B108" s="82" t="s">
        <v>1095</v>
      </c>
      <c r="C108" s="83" t="s">
        <v>843</v>
      </c>
      <c r="D108" s="83" t="s">
        <v>841</v>
      </c>
      <c r="E108" s="85" t="s">
        <v>844</v>
      </c>
      <c r="F108" s="85" t="s">
        <v>844</v>
      </c>
      <c r="G108" s="84" t="s">
        <v>845</v>
      </c>
      <c r="H108" s="84" t="s">
        <v>845</v>
      </c>
      <c r="I108" s="84" t="s">
        <v>845</v>
      </c>
      <c r="J108" s="84" t="s">
        <v>845</v>
      </c>
      <c r="K108" s="84" t="s">
        <v>845</v>
      </c>
      <c r="L108" s="84" t="s">
        <v>845</v>
      </c>
      <c r="M108" s="84" t="s">
        <v>845</v>
      </c>
      <c r="N108" s="84" t="s">
        <v>845</v>
      </c>
      <c r="O108" s="84" t="s">
        <v>845</v>
      </c>
      <c r="P108" s="84" t="s">
        <v>845</v>
      </c>
      <c r="Q108" s="84" t="s">
        <v>845</v>
      </c>
      <c r="R108" s="85" t="s">
        <v>845</v>
      </c>
      <c r="S108" s="84" t="s">
        <v>845</v>
      </c>
      <c r="T108" s="84" t="s">
        <v>845</v>
      </c>
      <c r="U108" s="84" t="s">
        <v>845</v>
      </c>
      <c r="V108" s="84" t="s">
        <v>844</v>
      </c>
      <c r="W108" s="84" t="s">
        <v>845</v>
      </c>
      <c r="X108" s="84" t="s">
        <v>845</v>
      </c>
      <c r="Y108" s="84" t="s">
        <v>845</v>
      </c>
      <c r="Z108" s="84" t="s">
        <v>845</v>
      </c>
      <c r="AA108" s="84" t="s">
        <v>845</v>
      </c>
      <c r="AB108" s="84" t="s">
        <v>845</v>
      </c>
      <c r="AC108" s="84" t="s">
        <v>845</v>
      </c>
      <c r="AD108" s="84" t="s">
        <v>845</v>
      </c>
      <c r="AE108" s="84" t="s">
        <v>845</v>
      </c>
      <c r="AF108" s="84" t="s">
        <v>844</v>
      </c>
      <c r="AG108" s="84" t="s">
        <v>845</v>
      </c>
      <c r="AH108" s="84" t="s">
        <v>845</v>
      </c>
      <c r="AI108" s="84" t="s">
        <v>845</v>
      </c>
      <c r="AJ108" s="84" t="s">
        <v>845</v>
      </c>
      <c r="AK108" s="84" t="s">
        <v>845</v>
      </c>
      <c r="AL108" s="84" t="s">
        <v>844</v>
      </c>
      <c r="AM108" s="84" t="s">
        <v>845</v>
      </c>
      <c r="AN108" s="84" t="s">
        <v>845</v>
      </c>
      <c r="AO108" s="84" t="s">
        <v>845</v>
      </c>
      <c r="AP108" s="84" t="s">
        <v>845</v>
      </c>
      <c r="AQ108" s="84" t="s">
        <v>845</v>
      </c>
      <c r="AR108" s="84" t="s">
        <v>844</v>
      </c>
      <c r="AS108" s="84" t="s">
        <v>845</v>
      </c>
      <c r="AT108" s="84" t="s">
        <v>844</v>
      </c>
      <c r="AU108" s="84" t="s">
        <v>844</v>
      </c>
      <c r="AV108" s="84" t="s">
        <v>845</v>
      </c>
      <c r="AW108" s="84" t="s">
        <v>845</v>
      </c>
      <c r="AX108" s="84" t="s">
        <v>845</v>
      </c>
      <c r="AY108" s="84" t="s">
        <v>845</v>
      </c>
      <c r="AZ108" s="84" t="s">
        <v>845</v>
      </c>
      <c r="BA108" s="84" t="s">
        <v>845</v>
      </c>
      <c r="BB108" s="84" t="s">
        <v>845</v>
      </c>
      <c r="BC108" s="84" t="s">
        <v>845</v>
      </c>
      <c r="BD108" s="84" t="s">
        <v>845</v>
      </c>
      <c r="BE108" s="84" t="s">
        <v>845</v>
      </c>
      <c r="BF108" s="84" t="s">
        <v>845</v>
      </c>
      <c r="BG108" s="84" t="s">
        <v>845</v>
      </c>
      <c r="BH108" s="84" t="s">
        <v>845</v>
      </c>
      <c r="BI108" s="84" t="s">
        <v>845</v>
      </c>
      <c r="BJ108" s="86" t="s">
        <v>844</v>
      </c>
      <c r="BK108" s="87" t="s">
        <v>845</v>
      </c>
      <c r="BL108" s="86" t="s">
        <v>845</v>
      </c>
      <c r="BM108" s="84" t="s">
        <v>845</v>
      </c>
      <c r="BN108" s="84" t="s">
        <v>845</v>
      </c>
      <c r="BO108" s="85" t="s">
        <v>845</v>
      </c>
      <c r="BP108" s="84" t="s">
        <v>845</v>
      </c>
      <c r="BQ108" s="85" t="s">
        <v>845</v>
      </c>
      <c r="BR108" s="84" t="s">
        <v>845</v>
      </c>
      <c r="BS108" s="84" t="s">
        <v>845</v>
      </c>
      <c r="BT108" s="84" t="s">
        <v>845</v>
      </c>
      <c r="BU108" s="84" t="s">
        <v>845</v>
      </c>
      <c r="BV108" s="84" t="s">
        <v>844</v>
      </c>
      <c r="BW108" s="84" t="s">
        <v>845</v>
      </c>
      <c r="BX108" s="84" t="s">
        <v>844</v>
      </c>
      <c r="BY108" s="84" t="s">
        <v>845</v>
      </c>
      <c r="BZ108" s="84" t="s">
        <v>845</v>
      </c>
      <c r="CA108" s="84" t="s">
        <v>845</v>
      </c>
      <c r="CB108" s="84" t="s">
        <v>845</v>
      </c>
      <c r="CC108" s="84" t="s">
        <v>845</v>
      </c>
      <c r="CD108" s="84" t="s">
        <v>845</v>
      </c>
      <c r="CE108" s="84" t="s">
        <v>844</v>
      </c>
      <c r="CF108" s="84" t="s">
        <v>844</v>
      </c>
      <c r="CG108" s="84" t="s">
        <v>845</v>
      </c>
      <c r="CH108" s="85" t="s">
        <v>845</v>
      </c>
      <c r="CI108" s="84" t="s">
        <v>845</v>
      </c>
      <c r="CJ108" s="84" t="s">
        <v>845</v>
      </c>
      <c r="CK108" s="84" t="s">
        <v>845</v>
      </c>
      <c r="CL108" s="84" t="s">
        <v>844</v>
      </c>
      <c r="CM108" s="84" t="s">
        <v>844</v>
      </c>
      <c r="CN108" s="85" t="s">
        <v>845</v>
      </c>
      <c r="CO108" s="84" t="s">
        <v>845</v>
      </c>
      <c r="CP108" s="93" t="s">
        <v>845</v>
      </c>
      <c r="CQ108" s="85" t="s">
        <v>845</v>
      </c>
      <c r="CR108" s="84" t="s">
        <v>845</v>
      </c>
      <c r="CS108" s="84" t="s">
        <v>845</v>
      </c>
      <c r="CT108" s="84"/>
      <c r="CU108" s="84" t="s">
        <v>845</v>
      </c>
      <c r="CV108" s="84" t="s">
        <v>844</v>
      </c>
      <c r="CW108" s="84" t="s">
        <v>845</v>
      </c>
      <c r="CX108" s="84" t="s">
        <v>845</v>
      </c>
      <c r="CY108" s="84" t="s">
        <v>844</v>
      </c>
      <c r="CZ108" s="84" t="s">
        <v>845</v>
      </c>
      <c r="DA108" s="84" t="s">
        <v>845</v>
      </c>
      <c r="DB108" s="84" t="s">
        <v>845</v>
      </c>
      <c r="DC108" s="84" t="s">
        <v>845</v>
      </c>
      <c r="DD108" s="84" t="s">
        <v>845</v>
      </c>
      <c r="DE108" s="84" t="s">
        <v>845</v>
      </c>
      <c r="DF108" s="84" t="s">
        <v>845</v>
      </c>
      <c r="DG108" s="84" t="s">
        <v>844</v>
      </c>
      <c r="DH108" s="84" t="s">
        <v>845</v>
      </c>
      <c r="DI108" s="84" t="s">
        <v>844</v>
      </c>
      <c r="DJ108" s="84" t="s">
        <v>845</v>
      </c>
      <c r="DK108" s="84" t="s">
        <v>844</v>
      </c>
      <c r="DL108" s="84" t="s">
        <v>845</v>
      </c>
      <c r="DM108" s="84" t="s">
        <v>845</v>
      </c>
      <c r="DN108" s="84" t="s">
        <v>844</v>
      </c>
      <c r="DO108" s="84" t="s">
        <v>845</v>
      </c>
      <c r="DP108" s="87" t="s">
        <v>845</v>
      </c>
      <c r="DQ108" s="84" t="s">
        <v>845</v>
      </c>
      <c r="DR108" s="84" t="s">
        <v>845</v>
      </c>
      <c r="DS108" s="84" t="s">
        <v>845</v>
      </c>
      <c r="DT108" s="84" t="s">
        <v>845</v>
      </c>
      <c r="DU108" s="84" t="s">
        <v>845</v>
      </c>
      <c r="DV108" s="84" t="s">
        <v>845</v>
      </c>
      <c r="DW108" s="84" t="s">
        <v>845</v>
      </c>
      <c r="DX108" s="84" t="s">
        <v>845</v>
      </c>
      <c r="DY108" s="84" t="s">
        <v>844</v>
      </c>
      <c r="DZ108" s="84" t="s">
        <v>845</v>
      </c>
      <c r="EA108" s="85" t="s">
        <v>845</v>
      </c>
      <c r="EB108" s="84" t="s">
        <v>845</v>
      </c>
      <c r="EC108" s="85" t="s">
        <v>845</v>
      </c>
      <c r="ED108" s="84" t="s">
        <v>845</v>
      </c>
    </row>
    <row r="109" spans="1:134" ht="26.4" x14ac:dyDescent="0.3">
      <c r="A109" s="81">
        <v>64</v>
      </c>
      <c r="B109" s="82" t="s">
        <v>1096</v>
      </c>
      <c r="C109" s="83" t="s">
        <v>843</v>
      </c>
      <c r="D109" s="83" t="s">
        <v>841</v>
      </c>
      <c r="E109" s="84" t="s">
        <v>845</v>
      </c>
      <c r="F109" s="84" t="s">
        <v>845</v>
      </c>
      <c r="G109" s="84" t="s">
        <v>845</v>
      </c>
      <c r="H109" s="84" t="s">
        <v>845</v>
      </c>
      <c r="I109" s="84" t="s">
        <v>845</v>
      </c>
      <c r="J109" s="84" t="s">
        <v>845</v>
      </c>
      <c r="K109" s="84" t="s">
        <v>845</v>
      </c>
      <c r="L109" s="84" t="s">
        <v>845</v>
      </c>
      <c r="M109" s="84" t="s">
        <v>845</v>
      </c>
      <c r="N109" s="84" t="s">
        <v>845</v>
      </c>
      <c r="O109" s="84" t="s">
        <v>845</v>
      </c>
      <c r="P109" s="84" t="s">
        <v>845</v>
      </c>
      <c r="Q109" s="84" t="s">
        <v>845</v>
      </c>
      <c r="R109" s="84" t="s">
        <v>845</v>
      </c>
      <c r="S109" s="84" t="s">
        <v>845</v>
      </c>
      <c r="T109" s="84" t="s">
        <v>845</v>
      </c>
      <c r="U109" s="84" t="s">
        <v>845</v>
      </c>
      <c r="V109" s="84" t="s">
        <v>845</v>
      </c>
      <c r="W109" s="84" t="s">
        <v>845</v>
      </c>
      <c r="X109" s="84" t="s">
        <v>845</v>
      </c>
      <c r="Y109" s="84" t="s">
        <v>845</v>
      </c>
      <c r="Z109" s="84" t="s">
        <v>845</v>
      </c>
      <c r="AA109" s="84" t="s">
        <v>845</v>
      </c>
      <c r="AB109" s="84" t="s">
        <v>845</v>
      </c>
      <c r="AC109" s="84" t="s">
        <v>845</v>
      </c>
      <c r="AD109" s="84" t="s">
        <v>845</v>
      </c>
      <c r="AE109" s="84" t="s">
        <v>845</v>
      </c>
      <c r="AF109" s="84" t="s">
        <v>845</v>
      </c>
      <c r="AG109" s="84" t="s">
        <v>845</v>
      </c>
      <c r="AH109" s="84" t="s">
        <v>845</v>
      </c>
      <c r="AI109" s="84" t="s">
        <v>845</v>
      </c>
      <c r="AJ109" s="84" t="s">
        <v>845</v>
      </c>
      <c r="AK109" s="84" t="s">
        <v>845</v>
      </c>
      <c r="AL109" s="84" t="s">
        <v>845</v>
      </c>
      <c r="AM109" s="84" t="s">
        <v>845</v>
      </c>
      <c r="AN109" s="84" t="s">
        <v>845</v>
      </c>
      <c r="AO109" s="84" t="s">
        <v>845</v>
      </c>
      <c r="AP109" s="84" t="s">
        <v>845</v>
      </c>
      <c r="AQ109" s="84" t="s">
        <v>845</v>
      </c>
      <c r="AR109" s="84" t="s">
        <v>845</v>
      </c>
      <c r="AS109" s="84" t="s">
        <v>845</v>
      </c>
      <c r="AT109" s="84" t="s">
        <v>845</v>
      </c>
      <c r="AU109" s="84" t="s">
        <v>845</v>
      </c>
      <c r="AV109" s="84" t="s">
        <v>845</v>
      </c>
      <c r="AW109" s="84" t="s">
        <v>845</v>
      </c>
      <c r="AX109" s="84" t="s">
        <v>845</v>
      </c>
      <c r="AY109" s="84" t="s">
        <v>845</v>
      </c>
      <c r="AZ109" s="84" t="s">
        <v>845</v>
      </c>
      <c r="BA109" s="84" t="s">
        <v>845</v>
      </c>
      <c r="BB109" s="84" t="s">
        <v>845</v>
      </c>
      <c r="BC109" s="84" t="s">
        <v>845</v>
      </c>
      <c r="BD109" s="84" t="s">
        <v>845</v>
      </c>
      <c r="BE109" s="84" t="s">
        <v>845</v>
      </c>
      <c r="BF109" s="84" t="s">
        <v>845</v>
      </c>
      <c r="BG109" s="84" t="s">
        <v>845</v>
      </c>
      <c r="BH109" s="84" t="s">
        <v>845</v>
      </c>
      <c r="BI109" s="84" t="s">
        <v>845</v>
      </c>
      <c r="BJ109" s="86" t="s">
        <v>845</v>
      </c>
      <c r="BK109" s="87" t="s">
        <v>845</v>
      </c>
      <c r="BL109" s="86" t="s">
        <v>845</v>
      </c>
      <c r="BM109" s="84" t="s">
        <v>845</v>
      </c>
      <c r="BN109" s="84" t="s">
        <v>845</v>
      </c>
      <c r="BO109" s="84" t="s">
        <v>845</v>
      </c>
      <c r="BP109" s="84" t="s">
        <v>845</v>
      </c>
      <c r="BQ109" s="84" t="s">
        <v>845</v>
      </c>
      <c r="BR109" s="84" t="s">
        <v>845</v>
      </c>
      <c r="BS109" s="84" t="s">
        <v>845</v>
      </c>
      <c r="BT109" s="84" t="s">
        <v>845</v>
      </c>
      <c r="BU109" s="84" t="s">
        <v>845</v>
      </c>
      <c r="BV109" s="84" t="s">
        <v>927</v>
      </c>
      <c r="BW109" s="84" t="s">
        <v>845</v>
      </c>
      <c r="BX109" s="84" t="s">
        <v>845</v>
      </c>
      <c r="BY109" s="84" t="s">
        <v>845</v>
      </c>
      <c r="BZ109" s="84" t="s">
        <v>845</v>
      </c>
      <c r="CA109" s="84" t="s">
        <v>845</v>
      </c>
      <c r="CB109" s="84" t="s">
        <v>845</v>
      </c>
      <c r="CC109" s="84" t="s">
        <v>845</v>
      </c>
      <c r="CD109" s="84" t="s">
        <v>845</v>
      </c>
      <c r="CE109" s="84" t="s">
        <v>845</v>
      </c>
      <c r="CF109" s="84" t="s">
        <v>845</v>
      </c>
      <c r="CG109" s="84" t="s">
        <v>845</v>
      </c>
      <c r="CH109" s="84" t="s">
        <v>845</v>
      </c>
      <c r="CI109" s="84" t="s">
        <v>845</v>
      </c>
      <c r="CJ109" s="84" t="s">
        <v>845</v>
      </c>
      <c r="CK109" s="84" t="s">
        <v>845</v>
      </c>
      <c r="CL109" s="84" t="s">
        <v>845</v>
      </c>
      <c r="CM109" s="84" t="s">
        <v>845</v>
      </c>
      <c r="CN109" s="84" t="s">
        <v>845</v>
      </c>
      <c r="CO109" s="84" t="s">
        <v>845</v>
      </c>
      <c r="CP109" s="84" t="s">
        <v>845</v>
      </c>
      <c r="CQ109" s="84" t="s">
        <v>845</v>
      </c>
      <c r="CR109" s="84" t="s">
        <v>845</v>
      </c>
      <c r="CS109" s="84" t="s">
        <v>845</v>
      </c>
      <c r="CT109" s="84"/>
      <c r="CU109" s="84" t="s">
        <v>845</v>
      </c>
      <c r="CV109" s="84" t="s">
        <v>844</v>
      </c>
      <c r="CW109" s="84" t="s">
        <v>845</v>
      </c>
      <c r="CX109" s="84" t="s">
        <v>845</v>
      </c>
      <c r="CY109" s="84" t="s">
        <v>845</v>
      </c>
      <c r="CZ109" s="84" t="s">
        <v>845</v>
      </c>
      <c r="DA109" s="84" t="s">
        <v>845</v>
      </c>
      <c r="DB109" s="84" t="s">
        <v>845</v>
      </c>
      <c r="DC109" s="84" t="s">
        <v>845</v>
      </c>
      <c r="DD109" s="84" t="s">
        <v>845</v>
      </c>
      <c r="DE109" s="84" t="s">
        <v>845</v>
      </c>
      <c r="DF109" s="84" t="s">
        <v>845</v>
      </c>
      <c r="DG109" s="84" t="s">
        <v>845</v>
      </c>
      <c r="DH109" s="84" t="s">
        <v>845</v>
      </c>
      <c r="DI109" s="84" t="s">
        <v>845</v>
      </c>
      <c r="DJ109" s="84" t="s">
        <v>845</v>
      </c>
      <c r="DK109" s="84" t="s">
        <v>845</v>
      </c>
      <c r="DL109" s="84" t="s">
        <v>845</v>
      </c>
      <c r="DM109" s="84" t="s">
        <v>845</v>
      </c>
      <c r="DN109" s="84" t="s">
        <v>845</v>
      </c>
      <c r="DO109" s="84" t="s">
        <v>845</v>
      </c>
      <c r="DP109" s="87" t="s">
        <v>845</v>
      </c>
      <c r="DQ109" s="84" t="s">
        <v>845</v>
      </c>
      <c r="DR109" s="84" t="s">
        <v>845</v>
      </c>
      <c r="DS109" s="84" t="s">
        <v>845</v>
      </c>
      <c r="DT109" s="84" t="s">
        <v>845</v>
      </c>
      <c r="DU109" s="84" t="s">
        <v>845</v>
      </c>
      <c r="DV109" s="84" t="s">
        <v>845</v>
      </c>
      <c r="DW109" s="84" t="s">
        <v>845</v>
      </c>
      <c r="DX109" s="84" t="s">
        <v>845</v>
      </c>
      <c r="DY109" s="84" t="s">
        <v>845</v>
      </c>
      <c r="DZ109" s="84" t="s">
        <v>845</v>
      </c>
      <c r="EA109" s="84" t="s">
        <v>845</v>
      </c>
      <c r="EB109" s="84" t="s">
        <v>845</v>
      </c>
      <c r="EC109" s="84" t="s">
        <v>845</v>
      </c>
      <c r="ED109" s="84" t="s">
        <v>845</v>
      </c>
    </row>
    <row r="110" spans="1:134" ht="26.4" x14ac:dyDescent="0.3">
      <c r="A110" s="106">
        <v>66</v>
      </c>
      <c r="B110" s="119" t="s">
        <v>1097</v>
      </c>
      <c r="C110" s="120" t="s">
        <v>909</v>
      </c>
      <c r="D110" s="120" t="s">
        <v>841</v>
      </c>
      <c r="E110" s="121" t="s">
        <v>845</v>
      </c>
      <c r="F110" s="121" t="s">
        <v>845</v>
      </c>
      <c r="G110" s="121" t="s">
        <v>845</v>
      </c>
      <c r="H110" s="121" t="s">
        <v>845</v>
      </c>
      <c r="I110" s="121" t="s">
        <v>845</v>
      </c>
      <c r="J110" s="121" t="s">
        <v>845</v>
      </c>
      <c r="K110" s="121" t="s">
        <v>845</v>
      </c>
      <c r="L110" s="121" t="s">
        <v>845</v>
      </c>
      <c r="M110" s="121" t="s">
        <v>845</v>
      </c>
      <c r="N110" s="121"/>
      <c r="O110" s="121" t="s">
        <v>845</v>
      </c>
      <c r="P110" s="121" t="s">
        <v>845</v>
      </c>
      <c r="Q110" s="121" t="s">
        <v>845</v>
      </c>
      <c r="R110" s="121" t="s">
        <v>845</v>
      </c>
      <c r="S110" s="121" t="s">
        <v>845</v>
      </c>
      <c r="T110" s="121" t="s">
        <v>845</v>
      </c>
      <c r="U110" s="121" t="s">
        <v>845</v>
      </c>
      <c r="V110" s="121" t="s">
        <v>845</v>
      </c>
      <c r="W110" s="121" t="s">
        <v>845</v>
      </c>
      <c r="X110" s="121" t="s">
        <v>845</v>
      </c>
      <c r="Y110" s="121" t="s">
        <v>845</v>
      </c>
      <c r="Z110" s="121" t="s">
        <v>845</v>
      </c>
      <c r="AA110" s="121" t="s">
        <v>845</v>
      </c>
      <c r="AB110" s="123" t="s">
        <v>845</v>
      </c>
      <c r="AC110" s="121" t="s">
        <v>845</v>
      </c>
      <c r="AD110" s="121" t="s">
        <v>845</v>
      </c>
      <c r="AE110" s="121" t="s">
        <v>845</v>
      </c>
      <c r="AF110" s="121" t="s">
        <v>845</v>
      </c>
      <c r="AG110" s="121" t="s">
        <v>845</v>
      </c>
      <c r="AH110" s="121" t="s">
        <v>845</v>
      </c>
      <c r="AI110" s="121" t="s">
        <v>845</v>
      </c>
      <c r="AJ110" s="121" t="s">
        <v>845</v>
      </c>
      <c r="AK110" s="121" t="s">
        <v>845</v>
      </c>
      <c r="AL110" s="121" t="s">
        <v>845</v>
      </c>
      <c r="AM110" s="121" t="s">
        <v>845</v>
      </c>
      <c r="AN110" s="121" t="s">
        <v>845</v>
      </c>
      <c r="AO110" s="121" t="s">
        <v>845</v>
      </c>
      <c r="AP110" s="121" t="s">
        <v>845</v>
      </c>
      <c r="AQ110" s="121" t="s">
        <v>845</v>
      </c>
      <c r="AR110" s="121" t="s">
        <v>845</v>
      </c>
      <c r="AS110" s="121" t="s">
        <v>845</v>
      </c>
      <c r="AT110" s="121" t="s">
        <v>845</v>
      </c>
      <c r="AU110" s="121" t="s">
        <v>845</v>
      </c>
      <c r="AV110" s="121" t="s">
        <v>845</v>
      </c>
      <c r="AW110" s="121" t="s">
        <v>845</v>
      </c>
      <c r="AX110" s="121" t="s">
        <v>845</v>
      </c>
      <c r="AY110" s="121" t="s">
        <v>845</v>
      </c>
      <c r="AZ110" s="121" t="s">
        <v>845</v>
      </c>
      <c r="BA110" s="121" t="s">
        <v>845</v>
      </c>
      <c r="BB110" s="121" t="s">
        <v>845</v>
      </c>
      <c r="BC110" s="121" t="s">
        <v>845</v>
      </c>
      <c r="BD110" s="121" t="s">
        <v>845</v>
      </c>
      <c r="BE110" s="121" t="s">
        <v>845</v>
      </c>
      <c r="BF110" s="121" t="s">
        <v>845</v>
      </c>
      <c r="BG110" s="121" t="s">
        <v>845</v>
      </c>
      <c r="BH110" s="121" t="s">
        <v>845</v>
      </c>
      <c r="BI110" s="121" t="s">
        <v>845</v>
      </c>
      <c r="BJ110" s="122" t="s">
        <v>845</v>
      </c>
      <c r="BK110" s="87" t="s">
        <v>845</v>
      </c>
      <c r="BL110" s="122" t="s">
        <v>845</v>
      </c>
      <c r="BM110" s="121" t="s">
        <v>845</v>
      </c>
      <c r="BN110" s="121" t="s">
        <v>845</v>
      </c>
      <c r="BO110" s="121" t="s">
        <v>845</v>
      </c>
      <c r="BP110" s="121" t="s">
        <v>845</v>
      </c>
      <c r="BQ110" s="121" t="s">
        <v>845</v>
      </c>
      <c r="BR110" s="121" t="s">
        <v>845</v>
      </c>
      <c r="BS110" s="121" t="s">
        <v>845</v>
      </c>
      <c r="BT110" s="121" t="s">
        <v>845</v>
      </c>
      <c r="BU110" s="121" t="s">
        <v>845</v>
      </c>
      <c r="BV110" s="121" t="s">
        <v>845</v>
      </c>
      <c r="BW110" s="121" t="s">
        <v>845</v>
      </c>
      <c r="BX110" s="121" t="s">
        <v>845</v>
      </c>
      <c r="BY110" s="123" t="s">
        <v>845</v>
      </c>
      <c r="BZ110" s="121" t="s">
        <v>845</v>
      </c>
      <c r="CA110" s="121" t="s">
        <v>845</v>
      </c>
      <c r="CB110" s="121" t="s">
        <v>845</v>
      </c>
      <c r="CC110" s="121" t="s">
        <v>845</v>
      </c>
      <c r="CD110" s="121" t="s">
        <v>845</v>
      </c>
      <c r="CE110" s="121" t="s">
        <v>845</v>
      </c>
      <c r="CF110" s="121" t="s">
        <v>845</v>
      </c>
      <c r="CG110" s="121" t="s">
        <v>845</v>
      </c>
      <c r="CH110" s="121" t="s">
        <v>845</v>
      </c>
      <c r="CI110" s="121" t="s">
        <v>844</v>
      </c>
      <c r="CJ110" s="121" t="s">
        <v>845</v>
      </c>
      <c r="CK110" s="121" t="s">
        <v>845</v>
      </c>
      <c r="CL110" s="121" t="s">
        <v>845</v>
      </c>
      <c r="CM110" s="121" t="s">
        <v>845</v>
      </c>
      <c r="CN110" s="121" t="s">
        <v>845</v>
      </c>
      <c r="CO110" s="121" t="s">
        <v>845</v>
      </c>
      <c r="CP110" s="121" t="s">
        <v>845</v>
      </c>
      <c r="CQ110" s="121" t="s">
        <v>845</v>
      </c>
      <c r="CR110" s="121" t="s">
        <v>845</v>
      </c>
      <c r="CS110" s="121" t="s">
        <v>845</v>
      </c>
      <c r="CT110" s="121"/>
      <c r="CU110" s="121" t="s">
        <v>927</v>
      </c>
      <c r="CV110" s="121" t="s">
        <v>845</v>
      </c>
      <c r="CW110" s="121" t="s">
        <v>845</v>
      </c>
      <c r="CX110" s="121" t="s">
        <v>845</v>
      </c>
      <c r="CY110" s="121" t="s">
        <v>845</v>
      </c>
      <c r="CZ110" s="121" t="s">
        <v>845</v>
      </c>
      <c r="DA110" s="121" t="s">
        <v>845</v>
      </c>
      <c r="DB110" s="121" t="s">
        <v>845</v>
      </c>
      <c r="DC110" s="121" t="s">
        <v>845</v>
      </c>
      <c r="DD110" s="121" t="s">
        <v>845</v>
      </c>
      <c r="DE110" s="121" t="s">
        <v>845</v>
      </c>
      <c r="DF110" s="121" t="s">
        <v>845</v>
      </c>
      <c r="DG110" s="121" t="s">
        <v>845</v>
      </c>
      <c r="DH110" s="121" t="s">
        <v>845</v>
      </c>
      <c r="DI110" s="121" t="s">
        <v>845</v>
      </c>
      <c r="DJ110" s="121" t="s">
        <v>845</v>
      </c>
      <c r="DK110" s="121" t="s">
        <v>845</v>
      </c>
      <c r="DL110" s="121" t="s">
        <v>845</v>
      </c>
      <c r="DM110" s="121" t="s">
        <v>845</v>
      </c>
      <c r="DN110" s="121" t="s">
        <v>845</v>
      </c>
      <c r="DO110" s="121" t="s">
        <v>845</v>
      </c>
      <c r="DP110" s="87" t="s">
        <v>845</v>
      </c>
      <c r="DQ110" s="121" t="s">
        <v>845</v>
      </c>
      <c r="DR110" s="121" t="s">
        <v>845</v>
      </c>
      <c r="DS110" s="121" t="s">
        <v>845</v>
      </c>
      <c r="DT110" s="121" t="s">
        <v>845</v>
      </c>
      <c r="DU110" s="121" t="s">
        <v>845</v>
      </c>
      <c r="DV110" s="121" t="s">
        <v>845</v>
      </c>
      <c r="DW110" s="121" t="s">
        <v>845</v>
      </c>
      <c r="DX110" s="121" t="s">
        <v>845</v>
      </c>
      <c r="DY110" s="121" t="s">
        <v>845</v>
      </c>
      <c r="DZ110" s="121" t="s">
        <v>845</v>
      </c>
      <c r="EA110" s="121" t="s">
        <v>845</v>
      </c>
      <c r="EB110" s="121" t="s">
        <v>845</v>
      </c>
      <c r="EC110" s="121" t="s">
        <v>845</v>
      </c>
      <c r="ED110" s="121" t="s">
        <v>845</v>
      </c>
    </row>
    <row r="111" spans="1:134" x14ac:dyDescent="0.3">
      <c r="A111" s="81" t="s">
        <v>36</v>
      </c>
      <c r="B111" s="82" t="s">
        <v>1098</v>
      </c>
      <c r="C111" s="83" t="s">
        <v>843</v>
      </c>
      <c r="D111" s="83" t="s">
        <v>841</v>
      </c>
      <c r="E111" s="84" t="s">
        <v>845</v>
      </c>
      <c r="F111" s="84" t="s">
        <v>845</v>
      </c>
      <c r="G111" s="84" t="s">
        <v>845</v>
      </c>
      <c r="H111" s="84" t="s">
        <v>845</v>
      </c>
      <c r="I111" s="84" t="s">
        <v>845</v>
      </c>
      <c r="J111" s="84" t="s">
        <v>845</v>
      </c>
      <c r="K111" s="84" t="s">
        <v>845</v>
      </c>
      <c r="L111" s="84" t="s">
        <v>845</v>
      </c>
      <c r="M111" s="84" t="s">
        <v>845</v>
      </c>
      <c r="N111" s="84" t="s">
        <v>845</v>
      </c>
      <c r="O111" s="84" t="s">
        <v>845</v>
      </c>
      <c r="P111" s="84" t="s">
        <v>845</v>
      </c>
      <c r="Q111" s="84" t="s">
        <v>845</v>
      </c>
      <c r="R111" s="84" t="s">
        <v>845</v>
      </c>
      <c r="S111" s="84" t="s">
        <v>845</v>
      </c>
      <c r="T111" s="84" t="s">
        <v>845</v>
      </c>
      <c r="U111" s="84" t="s">
        <v>845</v>
      </c>
      <c r="V111" s="84" t="s">
        <v>845</v>
      </c>
      <c r="W111" s="84" t="s">
        <v>845</v>
      </c>
      <c r="X111" s="85" t="s">
        <v>845</v>
      </c>
      <c r="Y111" s="84" t="s">
        <v>845</v>
      </c>
      <c r="Z111" s="84" t="s">
        <v>845</v>
      </c>
      <c r="AA111" s="84" t="s">
        <v>845</v>
      </c>
      <c r="AB111" s="84" t="s">
        <v>845</v>
      </c>
      <c r="AC111" s="84" t="s">
        <v>845</v>
      </c>
      <c r="AD111" s="84" t="s">
        <v>845</v>
      </c>
      <c r="AE111" s="84" t="s">
        <v>845</v>
      </c>
      <c r="AF111" s="84" t="s">
        <v>845</v>
      </c>
      <c r="AG111" s="84" t="s">
        <v>845</v>
      </c>
      <c r="AH111" s="84" t="s">
        <v>845</v>
      </c>
      <c r="AI111" s="84" t="s">
        <v>845</v>
      </c>
      <c r="AJ111" s="84" t="s">
        <v>845</v>
      </c>
      <c r="AK111" s="84" t="s">
        <v>845</v>
      </c>
      <c r="AL111" s="84" t="s">
        <v>845</v>
      </c>
      <c r="AM111" s="84" t="s">
        <v>845</v>
      </c>
      <c r="AN111" s="84" t="s">
        <v>845</v>
      </c>
      <c r="AO111" s="84" t="s">
        <v>845</v>
      </c>
      <c r="AP111" s="84" t="s">
        <v>845</v>
      </c>
      <c r="AQ111" s="84" t="s">
        <v>845</v>
      </c>
      <c r="AR111" s="84" t="s">
        <v>845</v>
      </c>
      <c r="AS111" s="84" t="s">
        <v>845</v>
      </c>
      <c r="AT111" s="84" t="s">
        <v>845</v>
      </c>
      <c r="AU111" s="84" t="s">
        <v>845</v>
      </c>
      <c r="AV111" s="84" t="s">
        <v>845</v>
      </c>
      <c r="AW111" s="84" t="s">
        <v>844</v>
      </c>
      <c r="AX111" s="84" t="s">
        <v>845</v>
      </c>
      <c r="AY111" s="84" t="s">
        <v>845</v>
      </c>
      <c r="AZ111" s="84" t="s">
        <v>845</v>
      </c>
      <c r="BA111" s="84" t="s">
        <v>845</v>
      </c>
      <c r="BB111" s="84" t="s">
        <v>845</v>
      </c>
      <c r="BC111" s="84" t="s">
        <v>845</v>
      </c>
      <c r="BD111" s="84" t="s">
        <v>845</v>
      </c>
      <c r="BE111" s="84" t="s">
        <v>845</v>
      </c>
      <c r="BF111" s="84" t="s">
        <v>845</v>
      </c>
      <c r="BG111" s="84" t="s">
        <v>845</v>
      </c>
      <c r="BH111" s="84" t="s">
        <v>845</v>
      </c>
      <c r="BI111" s="84" t="s">
        <v>845</v>
      </c>
      <c r="BJ111" s="86" t="s">
        <v>845</v>
      </c>
      <c r="BK111" s="87" t="s">
        <v>845</v>
      </c>
      <c r="BL111" s="86" t="s">
        <v>845</v>
      </c>
      <c r="BM111" s="84" t="s">
        <v>845</v>
      </c>
      <c r="BN111" s="84" t="s">
        <v>845</v>
      </c>
      <c r="BO111" s="84" t="s">
        <v>845</v>
      </c>
      <c r="BP111" s="84" t="s">
        <v>845</v>
      </c>
      <c r="BQ111" s="84" t="s">
        <v>845</v>
      </c>
      <c r="BR111" s="84" t="s">
        <v>845</v>
      </c>
      <c r="BS111" s="84" t="s">
        <v>845</v>
      </c>
      <c r="BT111" s="84" t="s">
        <v>845</v>
      </c>
      <c r="BU111" s="84" t="s">
        <v>845</v>
      </c>
      <c r="BV111" s="84" t="s">
        <v>845</v>
      </c>
      <c r="BW111" s="84" t="s">
        <v>845</v>
      </c>
      <c r="BX111" s="84" t="s">
        <v>845</v>
      </c>
      <c r="BY111" s="84" t="s">
        <v>845</v>
      </c>
      <c r="BZ111" s="84" t="s">
        <v>845</v>
      </c>
      <c r="CA111" s="84" t="s">
        <v>845</v>
      </c>
      <c r="CB111" s="84" t="s">
        <v>845</v>
      </c>
      <c r="CC111" s="84" t="s">
        <v>845</v>
      </c>
      <c r="CD111" s="84" t="s">
        <v>845</v>
      </c>
      <c r="CE111" s="84" t="s">
        <v>845</v>
      </c>
      <c r="CF111" s="84" t="s">
        <v>844</v>
      </c>
      <c r="CG111" s="84" t="s">
        <v>845</v>
      </c>
      <c r="CH111" s="84" t="s">
        <v>845</v>
      </c>
      <c r="CI111" s="84" t="s">
        <v>845</v>
      </c>
      <c r="CJ111" s="84" t="s">
        <v>845</v>
      </c>
      <c r="CK111" s="84" t="s">
        <v>845</v>
      </c>
      <c r="CL111" s="84" t="s">
        <v>844</v>
      </c>
      <c r="CM111" s="84" t="s">
        <v>845</v>
      </c>
      <c r="CN111" s="84" t="s">
        <v>845</v>
      </c>
      <c r="CO111" s="84" t="s">
        <v>845</v>
      </c>
      <c r="CP111" s="84" t="s">
        <v>845</v>
      </c>
      <c r="CQ111" s="84" t="s">
        <v>844</v>
      </c>
      <c r="CR111" s="84" t="s">
        <v>845</v>
      </c>
      <c r="CS111" s="84" t="s">
        <v>844</v>
      </c>
      <c r="CT111" s="84" t="s">
        <v>845</v>
      </c>
      <c r="CU111" s="84" t="s">
        <v>845</v>
      </c>
      <c r="CV111" s="84" t="s">
        <v>845</v>
      </c>
      <c r="CW111" s="84" t="s">
        <v>845</v>
      </c>
      <c r="CX111" s="84" t="s">
        <v>845</v>
      </c>
      <c r="CY111" s="84" t="s">
        <v>845</v>
      </c>
      <c r="CZ111" s="84" t="s">
        <v>845</v>
      </c>
      <c r="DA111" s="84" t="s">
        <v>845</v>
      </c>
      <c r="DB111" s="84" t="s">
        <v>845</v>
      </c>
      <c r="DC111" s="84" t="s">
        <v>845</v>
      </c>
      <c r="DD111" s="84" t="s">
        <v>845</v>
      </c>
      <c r="DE111" s="84" t="s">
        <v>845</v>
      </c>
      <c r="DF111" s="84" t="s">
        <v>845</v>
      </c>
      <c r="DG111" s="84" t="s">
        <v>845</v>
      </c>
      <c r="DH111" s="84" t="s">
        <v>845</v>
      </c>
      <c r="DI111" s="84" t="s">
        <v>845</v>
      </c>
      <c r="DJ111" s="84" t="s">
        <v>845</v>
      </c>
      <c r="DK111" s="84" t="s">
        <v>845</v>
      </c>
      <c r="DL111" s="84" t="s">
        <v>845</v>
      </c>
      <c r="DM111" s="84" t="s">
        <v>845</v>
      </c>
      <c r="DN111" s="84" t="s">
        <v>845</v>
      </c>
      <c r="DO111" s="84" t="s">
        <v>845</v>
      </c>
      <c r="DP111" s="87" t="s">
        <v>845</v>
      </c>
      <c r="DQ111" s="84" t="s">
        <v>845</v>
      </c>
      <c r="DR111" s="84" t="s">
        <v>845</v>
      </c>
      <c r="DS111" s="84" t="s">
        <v>845</v>
      </c>
      <c r="DT111" s="84" t="s">
        <v>845</v>
      </c>
      <c r="DU111" s="84" t="s">
        <v>845</v>
      </c>
      <c r="DV111" s="84" t="s">
        <v>845</v>
      </c>
      <c r="DW111" s="84" t="s">
        <v>845</v>
      </c>
      <c r="DX111" s="84" t="s">
        <v>845</v>
      </c>
      <c r="DY111" s="84" t="s">
        <v>845</v>
      </c>
      <c r="DZ111" s="84" t="s">
        <v>845</v>
      </c>
      <c r="EA111" s="84" t="s">
        <v>845</v>
      </c>
      <c r="EB111" s="84" t="s">
        <v>845</v>
      </c>
      <c r="EC111" s="84" t="s">
        <v>845</v>
      </c>
      <c r="ED111" s="84" t="s">
        <v>845</v>
      </c>
    </row>
    <row r="112" spans="1:134" ht="26.4" x14ac:dyDescent="0.3">
      <c r="A112" s="81" t="s">
        <v>37</v>
      </c>
      <c r="B112" s="82" t="s">
        <v>1099</v>
      </c>
      <c r="C112" s="83" t="s">
        <v>843</v>
      </c>
      <c r="D112" s="83" t="s">
        <v>841</v>
      </c>
      <c r="E112" s="85" t="s">
        <v>844</v>
      </c>
      <c r="F112" s="85" t="s">
        <v>844</v>
      </c>
      <c r="G112" s="84" t="s">
        <v>845</v>
      </c>
      <c r="H112" s="84" t="s">
        <v>845</v>
      </c>
      <c r="I112" s="84" t="s">
        <v>845</v>
      </c>
      <c r="J112" s="85" t="s">
        <v>844</v>
      </c>
      <c r="K112" s="84" t="s">
        <v>845</v>
      </c>
      <c r="L112" s="84" t="s">
        <v>845</v>
      </c>
      <c r="M112" s="84" t="s">
        <v>845</v>
      </c>
      <c r="N112" s="84" t="s">
        <v>845</v>
      </c>
      <c r="O112" s="84" t="s">
        <v>845</v>
      </c>
      <c r="P112" s="84" t="s">
        <v>845</v>
      </c>
      <c r="Q112" s="84" t="s">
        <v>845</v>
      </c>
      <c r="R112" s="84" t="s">
        <v>845</v>
      </c>
      <c r="S112" s="84" t="s">
        <v>845</v>
      </c>
      <c r="T112" s="84" t="s">
        <v>845</v>
      </c>
      <c r="U112" s="89" t="s">
        <v>845</v>
      </c>
      <c r="V112" s="84" t="s">
        <v>844</v>
      </c>
      <c r="W112" s="84" t="s">
        <v>845</v>
      </c>
      <c r="X112" s="84" t="s">
        <v>844</v>
      </c>
      <c r="Y112" s="84" t="s">
        <v>845</v>
      </c>
      <c r="Z112" s="84" t="s">
        <v>844</v>
      </c>
      <c r="AA112" s="84" t="s">
        <v>844</v>
      </c>
      <c r="AB112" s="85" t="s">
        <v>845</v>
      </c>
      <c r="AC112" s="84" t="s">
        <v>845</v>
      </c>
      <c r="AD112" s="84" t="s">
        <v>844</v>
      </c>
      <c r="AE112" s="84" t="s">
        <v>845</v>
      </c>
      <c r="AF112" s="85" t="s">
        <v>845</v>
      </c>
      <c r="AG112" s="84" t="s">
        <v>845</v>
      </c>
      <c r="AH112" s="84" t="s">
        <v>845</v>
      </c>
      <c r="AI112" s="84" t="s">
        <v>845</v>
      </c>
      <c r="AJ112" s="84" t="s">
        <v>845</v>
      </c>
      <c r="AK112" s="84" t="s">
        <v>845</v>
      </c>
      <c r="AL112" s="84"/>
      <c r="AM112" s="85" t="s">
        <v>845</v>
      </c>
      <c r="AN112" s="85" t="s">
        <v>845</v>
      </c>
      <c r="AO112" s="84" t="s">
        <v>845</v>
      </c>
      <c r="AP112" s="84" t="s">
        <v>845</v>
      </c>
      <c r="AQ112" s="84" t="s">
        <v>845</v>
      </c>
      <c r="AR112" s="84" t="s">
        <v>845</v>
      </c>
      <c r="AS112" s="85" t="s">
        <v>845</v>
      </c>
      <c r="AT112" s="85" t="s">
        <v>845</v>
      </c>
      <c r="AU112" s="84" t="s">
        <v>845</v>
      </c>
      <c r="AV112" s="84" t="s">
        <v>845</v>
      </c>
      <c r="AW112" s="84" t="s">
        <v>845</v>
      </c>
      <c r="AX112" s="84" t="s">
        <v>845</v>
      </c>
      <c r="AY112" s="84" t="s">
        <v>845</v>
      </c>
      <c r="AZ112" s="84" t="s">
        <v>845</v>
      </c>
      <c r="BA112" s="84" t="s">
        <v>845</v>
      </c>
      <c r="BB112" s="84" t="s">
        <v>845</v>
      </c>
      <c r="BC112" s="84" t="s">
        <v>845</v>
      </c>
      <c r="BD112" s="84" t="s">
        <v>845</v>
      </c>
      <c r="BE112" s="84" t="s">
        <v>844</v>
      </c>
      <c r="BF112" s="84" t="s">
        <v>844</v>
      </c>
      <c r="BG112" s="84" t="s">
        <v>844</v>
      </c>
      <c r="BH112" s="84" t="s">
        <v>845</v>
      </c>
      <c r="BI112" s="84" t="s">
        <v>845</v>
      </c>
      <c r="BJ112" s="91" t="s">
        <v>845</v>
      </c>
      <c r="BK112" s="87" t="s">
        <v>845</v>
      </c>
      <c r="BL112" s="91" t="s">
        <v>845</v>
      </c>
      <c r="BM112" s="84" t="s">
        <v>845</v>
      </c>
      <c r="BN112" s="84" t="s">
        <v>845</v>
      </c>
      <c r="BO112" s="84" t="s">
        <v>845</v>
      </c>
      <c r="BP112" s="84" t="s">
        <v>845</v>
      </c>
      <c r="BQ112" s="84" t="s">
        <v>844</v>
      </c>
      <c r="BR112" s="84" t="s">
        <v>845</v>
      </c>
      <c r="BS112" s="84" t="s">
        <v>845</v>
      </c>
      <c r="BT112" s="84" t="s">
        <v>845</v>
      </c>
      <c r="BU112" s="84" t="s">
        <v>845</v>
      </c>
      <c r="BV112" s="85" t="s">
        <v>845</v>
      </c>
      <c r="BW112" s="84" t="s">
        <v>845</v>
      </c>
      <c r="BX112" s="84" t="s">
        <v>845</v>
      </c>
      <c r="BY112" s="84" t="s">
        <v>844</v>
      </c>
      <c r="BZ112" s="84" t="s">
        <v>844</v>
      </c>
      <c r="CA112" s="84" t="s">
        <v>844</v>
      </c>
      <c r="CB112" s="84" t="s">
        <v>845</v>
      </c>
      <c r="CC112" s="85" t="s">
        <v>845</v>
      </c>
      <c r="CD112" s="85" t="s">
        <v>845</v>
      </c>
      <c r="CE112" s="84" t="s">
        <v>844</v>
      </c>
      <c r="CF112" s="85" t="s">
        <v>845</v>
      </c>
      <c r="CG112" s="84" t="s">
        <v>845</v>
      </c>
      <c r="CH112" s="85" t="s">
        <v>845</v>
      </c>
      <c r="CI112" s="84" t="s">
        <v>844</v>
      </c>
      <c r="CJ112" s="84"/>
      <c r="CK112" s="84" t="s">
        <v>845</v>
      </c>
      <c r="CL112" s="84"/>
      <c r="CM112" s="84"/>
      <c r="CN112" s="85" t="s">
        <v>845</v>
      </c>
      <c r="CO112" s="84" t="s">
        <v>845</v>
      </c>
      <c r="CP112" s="85" t="s">
        <v>845</v>
      </c>
      <c r="CQ112" s="85" t="s">
        <v>845</v>
      </c>
      <c r="CR112" s="84" t="s">
        <v>845</v>
      </c>
      <c r="CS112" s="84" t="s">
        <v>845</v>
      </c>
      <c r="CT112" s="84"/>
      <c r="CU112" s="85" t="s">
        <v>845</v>
      </c>
      <c r="CV112" s="84" t="s">
        <v>844</v>
      </c>
      <c r="CW112" s="84" t="s">
        <v>845</v>
      </c>
      <c r="CX112" s="84" t="s">
        <v>845</v>
      </c>
      <c r="CY112" s="85" t="s">
        <v>845</v>
      </c>
      <c r="CZ112" s="84" t="s">
        <v>845</v>
      </c>
      <c r="DA112" s="84" t="s">
        <v>845</v>
      </c>
      <c r="DB112" s="84" t="s">
        <v>845</v>
      </c>
      <c r="DC112" s="84" t="s">
        <v>845</v>
      </c>
      <c r="DD112" s="84" t="s">
        <v>845</v>
      </c>
      <c r="DE112" s="84" t="s">
        <v>845</v>
      </c>
      <c r="DF112" s="85" t="s">
        <v>845</v>
      </c>
      <c r="DG112" s="84" t="s">
        <v>845</v>
      </c>
      <c r="DH112" s="89" t="s">
        <v>844</v>
      </c>
      <c r="DI112" s="84" t="s">
        <v>845</v>
      </c>
      <c r="DJ112" s="85" t="s">
        <v>845</v>
      </c>
      <c r="DK112" s="85" t="s">
        <v>845</v>
      </c>
      <c r="DL112" s="84" t="s">
        <v>845</v>
      </c>
      <c r="DM112" s="84" t="s">
        <v>845</v>
      </c>
      <c r="DN112" s="84" t="s">
        <v>845</v>
      </c>
      <c r="DO112" s="84" t="s">
        <v>845</v>
      </c>
      <c r="DP112" s="87" t="s">
        <v>845</v>
      </c>
      <c r="DQ112" s="84" t="s">
        <v>845</v>
      </c>
      <c r="DR112" s="84" t="s">
        <v>845</v>
      </c>
      <c r="DS112" s="84" t="s">
        <v>845</v>
      </c>
      <c r="DT112" s="84" t="s">
        <v>845</v>
      </c>
      <c r="DU112" s="84" t="s">
        <v>845</v>
      </c>
      <c r="DV112" s="84" t="s">
        <v>845</v>
      </c>
      <c r="DW112" s="84" t="s">
        <v>845</v>
      </c>
      <c r="DX112" s="84" t="s">
        <v>845</v>
      </c>
      <c r="DY112" s="85" t="s">
        <v>845</v>
      </c>
      <c r="DZ112" s="84" t="s">
        <v>845</v>
      </c>
      <c r="EA112" s="85" t="s">
        <v>845</v>
      </c>
      <c r="EB112" s="84" t="s">
        <v>845</v>
      </c>
      <c r="EC112" s="85" t="s">
        <v>845</v>
      </c>
      <c r="ED112" s="84" t="s">
        <v>845</v>
      </c>
    </row>
    <row r="113" spans="1:134" x14ac:dyDescent="0.3">
      <c r="A113" s="74"/>
      <c r="B113" s="79" t="s">
        <v>1100</v>
      </c>
      <c r="C113" s="77"/>
      <c r="D113" s="77"/>
      <c r="E113" s="78"/>
      <c r="F113" s="78"/>
      <c r="G113" s="78"/>
      <c r="H113" s="78"/>
      <c r="I113" s="78"/>
      <c r="J113" s="78"/>
      <c r="K113" s="78"/>
      <c r="L113" s="78"/>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3"/>
      <c r="BK113" s="87"/>
      <c r="BL113" s="73"/>
      <c r="BM113" s="78"/>
      <c r="BN113" s="78"/>
      <c r="BO113" s="78"/>
      <c r="BP113" s="78"/>
      <c r="BQ113" s="78"/>
      <c r="BR113" s="78"/>
      <c r="BS113" s="124" t="s">
        <v>904</v>
      </c>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87"/>
      <c r="DQ113" s="78"/>
      <c r="DR113" s="78"/>
      <c r="DS113" s="78"/>
      <c r="DT113" s="78"/>
      <c r="DU113" s="78"/>
      <c r="DV113" s="78"/>
      <c r="DW113" s="78"/>
      <c r="DX113" s="78"/>
      <c r="DY113" s="78"/>
      <c r="DZ113" s="78"/>
      <c r="EA113" s="78"/>
      <c r="EB113" s="78"/>
      <c r="EC113" s="78"/>
      <c r="ED113" s="78"/>
    </row>
    <row r="114" spans="1:134" ht="26.4" x14ac:dyDescent="0.3">
      <c r="A114" s="81" t="s">
        <v>38</v>
      </c>
      <c r="B114" s="82" t="s">
        <v>1101</v>
      </c>
      <c r="C114" s="83" t="s">
        <v>843</v>
      </c>
      <c r="D114" s="83" t="s">
        <v>841</v>
      </c>
      <c r="E114" s="84" t="s">
        <v>844</v>
      </c>
      <c r="F114" s="84" t="s">
        <v>844</v>
      </c>
      <c r="G114" s="84" t="s">
        <v>844</v>
      </c>
      <c r="H114" s="84" t="s">
        <v>844</v>
      </c>
      <c r="I114" s="85" t="s">
        <v>844</v>
      </c>
      <c r="J114" s="84" t="s">
        <v>844</v>
      </c>
      <c r="K114" s="84" t="s">
        <v>844</v>
      </c>
      <c r="L114" s="84" t="s">
        <v>844</v>
      </c>
      <c r="M114" s="84" t="s">
        <v>845</v>
      </c>
      <c r="N114" s="84" t="s">
        <v>844</v>
      </c>
      <c r="O114" s="84" t="s">
        <v>844</v>
      </c>
      <c r="P114" s="84" t="s">
        <v>844</v>
      </c>
      <c r="Q114" s="84" t="s">
        <v>845</v>
      </c>
      <c r="R114" s="84" t="s">
        <v>844</v>
      </c>
      <c r="S114" s="84" t="s">
        <v>844</v>
      </c>
      <c r="T114" s="84" t="s">
        <v>845</v>
      </c>
      <c r="U114" s="84" t="s">
        <v>845</v>
      </c>
      <c r="V114" s="84" t="s">
        <v>845</v>
      </c>
      <c r="W114" s="84" t="s">
        <v>844</v>
      </c>
      <c r="X114" s="84" t="s">
        <v>844</v>
      </c>
      <c r="Y114" s="84" t="s">
        <v>844</v>
      </c>
      <c r="Z114" s="84" t="s">
        <v>844</v>
      </c>
      <c r="AA114" s="84" t="s">
        <v>845</v>
      </c>
      <c r="AB114" s="84" t="s">
        <v>845</v>
      </c>
      <c r="AC114" s="84" t="s">
        <v>844</v>
      </c>
      <c r="AD114" s="84" t="s">
        <v>845</v>
      </c>
      <c r="AE114" s="84" t="s">
        <v>845</v>
      </c>
      <c r="AF114" s="84" t="s">
        <v>844</v>
      </c>
      <c r="AG114" s="84" t="s">
        <v>845</v>
      </c>
      <c r="AH114" s="85" t="s">
        <v>844</v>
      </c>
      <c r="AI114" s="85" t="s">
        <v>845</v>
      </c>
      <c r="AJ114" s="84" t="s">
        <v>845</v>
      </c>
      <c r="AK114" s="84" t="s">
        <v>844</v>
      </c>
      <c r="AL114" s="84" t="s">
        <v>844</v>
      </c>
      <c r="AM114" s="84" t="s">
        <v>845</v>
      </c>
      <c r="AN114" s="84" t="s">
        <v>845</v>
      </c>
      <c r="AO114" s="84" t="s">
        <v>844</v>
      </c>
      <c r="AP114" s="93" t="s">
        <v>845</v>
      </c>
      <c r="AQ114" s="84"/>
      <c r="AR114" s="84" t="s">
        <v>844</v>
      </c>
      <c r="AS114" s="84" t="s">
        <v>845</v>
      </c>
      <c r="AT114" s="84" t="s">
        <v>844</v>
      </c>
      <c r="AU114" s="84" t="s">
        <v>844</v>
      </c>
      <c r="AV114" s="84" t="s">
        <v>844</v>
      </c>
      <c r="AW114" s="84" t="s">
        <v>844</v>
      </c>
      <c r="AX114" s="84" t="s">
        <v>845</v>
      </c>
      <c r="AY114" s="84"/>
      <c r="AZ114" s="84" t="s">
        <v>845</v>
      </c>
      <c r="BA114" s="84" t="s">
        <v>845</v>
      </c>
      <c r="BB114" s="84" t="s">
        <v>844</v>
      </c>
      <c r="BC114" s="84"/>
      <c r="BD114" s="84" t="s">
        <v>845</v>
      </c>
      <c r="BE114" s="84"/>
      <c r="BF114" s="84"/>
      <c r="BG114" s="84" t="s">
        <v>844</v>
      </c>
      <c r="BH114" s="84" t="s">
        <v>844</v>
      </c>
      <c r="BI114" s="84" t="s">
        <v>845</v>
      </c>
      <c r="BJ114" s="86" t="s">
        <v>845</v>
      </c>
      <c r="BK114" s="87" t="s">
        <v>845</v>
      </c>
      <c r="BL114" s="91" t="s">
        <v>844</v>
      </c>
      <c r="BM114" s="84" t="s">
        <v>845</v>
      </c>
      <c r="BN114" s="84" t="s">
        <v>845</v>
      </c>
      <c r="BO114" s="84" t="s">
        <v>844</v>
      </c>
      <c r="BP114" s="84" t="s">
        <v>844</v>
      </c>
      <c r="BQ114" s="84" t="s">
        <v>844</v>
      </c>
      <c r="BR114" s="84" t="s">
        <v>845</v>
      </c>
      <c r="BS114" s="84" t="s">
        <v>845</v>
      </c>
      <c r="BT114" s="84" t="s">
        <v>845</v>
      </c>
      <c r="BU114" s="84" t="s">
        <v>845</v>
      </c>
      <c r="BV114" s="84" t="s">
        <v>845</v>
      </c>
      <c r="BW114" s="84" t="s">
        <v>845</v>
      </c>
      <c r="BX114" s="84" t="s">
        <v>845</v>
      </c>
      <c r="BY114" s="84" t="s">
        <v>845</v>
      </c>
      <c r="BZ114" s="84"/>
      <c r="CA114" s="84" t="s">
        <v>845</v>
      </c>
      <c r="CB114" s="84" t="s">
        <v>845</v>
      </c>
      <c r="CC114" s="84" t="s">
        <v>845</v>
      </c>
      <c r="CD114" s="85" t="s">
        <v>844</v>
      </c>
      <c r="CE114" s="84" t="s">
        <v>845</v>
      </c>
      <c r="CF114" s="84" t="s">
        <v>844</v>
      </c>
      <c r="CG114" s="84" t="s">
        <v>844</v>
      </c>
      <c r="CH114" s="84" t="s">
        <v>845</v>
      </c>
      <c r="CI114" s="84"/>
      <c r="CJ114" s="84" t="s">
        <v>844</v>
      </c>
      <c r="CK114" s="84" t="s">
        <v>845</v>
      </c>
      <c r="CL114" s="84" t="s">
        <v>845</v>
      </c>
      <c r="CM114" s="84" t="s">
        <v>844</v>
      </c>
      <c r="CN114" s="84" t="s">
        <v>844</v>
      </c>
      <c r="CO114" s="84" t="s">
        <v>845</v>
      </c>
      <c r="CP114" s="84" t="s">
        <v>845</v>
      </c>
      <c r="CQ114" s="84" t="s">
        <v>844</v>
      </c>
      <c r="CR114" s="84"/>
      <c r="CS114" s="84"/>
      <c r="CT114" s="84" t="s">
        <v>844</v>
      </c>
      <c r="CU114" s="84" t="s">
        <v>844</v>
      </c>
      <c r="CV114" s="85" t="s">
        <v>844</v>
      </c>
      <c r="CW114" s="84" t="s">
        <v>845</v>
      </c>
      <c r="CX114" s="84" t="s">
        <v>844</v>
      </c>
      <c r="CY114" s="84" t="s">
        <v>845</v>
      </c>
      <c r="CZ114" s="84" t="s">
        <v>844</v>
      </c>
      <c r="DA114" s="84" t="s">
        <v>845</v>
      </c>
      <c r="DB114" s="84" t="s">
        <v>845</v>
      </c>
      <c r="DC114" s="84" t="s">
        <v>845</v>
      </c>
      <c r="DD114" s="84" t="s">
        <v>845</v>
      </c>
      <c r="DE114" s="84" t="s">
        <v>844</v>
      </c>
      <c r="DF114" s="85" t="s">
        <v>844</v>
      </c>
      <c r="DG114" s="84" t="s">
        <v>845</v>
      </c>
      <c r="DH114" s="84" t="s">
        <v>845</v>
      </c>
      <c r="DI114" s="84" t="s">
        <v>845</v>
      </c>
      <c r="DJ114" s="84" t="s">
        <v>845</v>
      </c>
      <c r="DK114" s="84" t="s">
        <v>844</v>
      </c>
      <c r="DL114" s="84" t="s">
        <v>845</v>
      </c>
      <c r="DM114" s="84" t="s">
        <v>845</v>
      </c>
      <c r="DN114" s="84" t="s">
        <v>844</v>
      </c>
      <c r="DO114" s="84" t="s">
        <v>844</v>
      </c>
      <c r="DP114" s="87" t="s">
        <v>845</v>
      </c>
      <c r="DQ114" s="84" t="s">
        <v>845</v>
      </c>
      <c r="DR114" s="84" t="s">
        <v>845</v>
      </c>
      <c r="DS114" s="84" t="s">
        <v>845</v>
      </c>
      <c r="DT114" s="84" t="s">
        <v>845</v>
      </c>
      <c r="DU114" s="84" t="s">
        <v>844</v>
      </c>
      <c r="DV114" s="85" t="s">
        <v>844</v>
      </c>
      <c r="DW114" s="84" t="s">
        <v>844</v>
      </c>
      <c r="DX114" s="84" t="s">
        <v>844</v>
      </c>
      <c r="DY114" s="84" t="s">
        <v>900</v>
      </c>
      <c r="DZ114" s="84" t="s">
        <v>845</v>
      </c>
      <c r="EA114" s="84" t="s">
        <v>844</v>
      </c>
      <c r="EB114" s="84" t="s">
        <v>844</v>
      </c>
      <c r="EC114" s="85" t="s">
        <v>844</v>
      </c>
      <c r="ED114" s="84" t="s">
        <v>845</v>
      </c>
    </row>
    <row r="115" spans="1:134" x14ac:dyDescent="0.3">
      <c r="A115" s="81" t="s">
        <v>39</v>
      </c>
      <c r="B115" s="114" t="s">
        <v>1102</v>
      </c>
      <c r="C115" s="83" t="s">
        <v>843</v>
      </c>
      <c r="D115" s="83" t="s">
        <v>841</v>
      </c>
      <c r="E115" s="84" t="s">
        <v>845</v>
      </c>
      <c r="F115" s="85" t="s">
        <v>844</v>
      </c>
      <c r="G115" s="85" t="s">
        <v>844</v>
      </c>
      <c r="H115" s="84" t="s">
        <v>844</v>
      </c>
      <c r="I115" s="85" t="s">
        <v>844</v>
      </c>
      <c r="J115" s="84" t="s">
        <v>845</v>
      </c>
      <c r="K115" s="84" t="s">
        <v>845</v>
      </c>
      <c r="L115" s="85" t="s">
        <v>845</v>
      </c>
      <c r="M115" s="84" t="s">
        <v>845</v>
      </c>
      <c r="N115" s="84" t="s">
        <v>845</v>
      </c>
      <c r="O115" s="84" t="s">
        <v>844</v>
      </c>
      <c r="P115" s="84" t="s">
        <v>844</v>
      </c>
      <c r="Q115" s="89" t="s">
        <v>845</v>
      </c>
      <c r="R115" s="84" t="s">
        <v>844</v>
      </c>
      <c r="S115" s="84" t="s">
        <v>844</v>
      </c>
      <c r="T115" s="84" t="s">
        <v>845</v>
      </c>
      <c r="U115" s="84" t="s">
        <v>844</v>
      </c>
      <c r="V115" s="84"/>
      <c r="W115" s="84" t="s">
        <v>845</v>
      </c>
      <c r="X115" s="84" t="s">
        <v>845</v>
      </c>
      <c r="Y115" s="84" t="s">
        <v>845</v>
      </c>
      <c r="Z115" s="84"/>
      <c r="AA115" s="84"/>
      <c r="AB115" s="84" t="s">
        <v>844</v>
      </c>
      <c r="AC115" s="84" t="s">
        <v>845</v>
      </c>
      <c r="AD115" s="84" t="s">
        <v>844</v>
      </c>
      <c r="AE115" s="84" t="s">
        <v>845</v>
      </c>
      <c r="AF115" s="84" t="s">
        <v>845</v>
      </c>
      <c r="AG115" s="84" t="s">
        <v>844</v>
      </c>
      <c r="AH115" s="84" t="s">
        <v>845</v>
      </c>
      <c r="AI115" s="84" t="s">
        <v>844</v>
      </c>
      <c r="AJ115" s="84" t="s">
        <v>845</v>
      </c>
      <c r="AK115" s="84" t="s">
        <v>844</v>
      </c>
      <c r="AL115" s="84"/>
      <c r="AM115" s="84" t="s">
        <v>845</v>
      </c>
      <c r="AN115" s="84" t="s">
        <v>844</v>
      </c>
      <c r="AO115" s="85" t="s">
        <v>845</v>
      </c>
      <c r="AP115" s="93" t="s">
        <v>845</v>
      </c>
      <c r="AQ115" s="84" t="s">
        <v>845</v>
      </c>
      <c r="AR115" s="84" t="s">
        <v>845</v>
      </c>
      <c r="AS115" s="85" t="s">
        <v>844</v>
      </c>
      <c r="AT115" s="85" t="s">
        <v>844</v>
      </c>
      <c r="AU115" s="84" t="s">
        <v>845</v>
      </c>
      <c r="AV115" s="84" t="s">
        <v>845</v>
      </c>
      <c r="AW115" s="84" t="s">
        <v>845</v>
      </c>
      <c r="AX115" s="84"/>
      <c r="AY115" s="84" t="s">
        <v>845</v>
      </c>
      <c r="AZ115" s="84"/>
      <c r="BA115" s="89" t="s">
        <v>845</v>
      </c>
      <c r="BB115" s="84"/>
      <c r="BC115" s="84" t="s">
        <v>844</v>
      </c>
      <c r="BD115" s="84"/>
      <c r="BE115" s="84" t="s">
        <v>845</v>
      </c>
      <c r="BF115" s="84" t="s">
        <v>845</v>
      </c>
      <c r="BG115" s="84" t="s">
        <v>845</v>
      </c>
      <c r="BH115" s="84" t="s">
        <v>844</v>
      </c>
      <c r="BI115" s="84" t="s">
        <v>910</v>
      </c>
      <c r="BJ115" s="91" t="s">
        <v>844</v>
      </c>
      <c r="BK115" s="87"/>
      <c r="BL115" s="86" t="s">
        <v>845</v>
      </c>
      <c r="BM115" s="84" t="s">
        <v>844</v>
      </c>
      <c r="BN115" s="84" t="s">
        <v>845</v>
      </c>
      <c r="BO115" s="84" t="s">
        <v>844</v>
      </c>
      <c r="BP115" s="84" t="s">
        <v>845</v>
      </c>
      <c r="BQ115" s="84" t="s">
        <v>844</v>
      </c>
      <c r="BR115" s="84" t="s">
        <v>844</v>
      </c>
      <c r="BS115" s="84" t="s">
        <v>844</v>
      </c>
      <c r="BT115" s="84" t="s">
        <v>844</v>
      </c>
      <c r="BU115" s="89" t="s">
        <v>845</v>
      </c>
      <c r="BV115" s="85" t="s">
        <v>844</v>
      </c>
      <c r="BW115" s="84" t="s">
        <v>845</v>
      </c>
      <c r="BX115" s="85" t="s">
        <v>844</v>
      </c>
      <c r="BY115" s="84" t="s">
        <v>844</v>
      </c>
      <c r="BZ115" s="84" t="s">
        <v>845</v>
      </c>
      <c r="CA115" s="84"/>
      <c r="CB115" s="84" t="s">
        <v>845</v>
      </c>
      <c r="CC115" s="84" t="s">
        <v>845</v>
      </c>
      <c r="CD115" s="84" t="s">
        <v>844</v>
      </c>
      <c r="CE115" s="84"/>
      <c r="CF115" s="84" t="s">
        <v>845</v>
      </c>
      <c r="CG115" s="84"/>
      <c r="CH115" s="85" t="s">
        <v>845</v>
      </c>
      <c r="CI115" s="84" t="s">
        <v>845</v>
      </c>
      <c r="CJ115" s="84" t="s">
        <v>845</v>
      </c>
      <c r="CK115" s="84"/>
      <c r="CL115" s="84"/>
      <c r="CM115" s="84"/>
      <c r="CN115" s="84" t="s">
        <v>845</v>
      </c>
      <c r="CO115" s="84" t="s">
        <v>844</v>
      </c>
      <c r="CP115" s="84" t="s">
        <v>844</v>
      </c>
      <c r="CQ115" s="85" t="s">
        <v>845</v>
      </c>
      <c r="CR115" s="84" t="s">
        <v>845</v>
      </c>
      <c r="CS115" s="84" t="s">
        <v>845</v>
      </c>
      <c r="CT115" s="84" t="s">
        <v>845</v>
      </c>
      <c r="CU115" s="85" t="s">
        <v>844</v>
      </c>
      <c r="CV115" s="84" t="s">
        <v>845</v>
      </c>
      <c r="CW115" s="84" t="s">
        <v>845</v>
      </c>
      <c r="CX115" s="85" t="s">
        <v>844</v>
      </c>
      <c r="CY115" s="85" t="s">
        <v>844</v>
      </c>
      <c r="CZ115" s="84" t="s">
        <v>845</v>
      </c>
      <c r="DA115" s="84"/>
      <c r="DB115" s="84" t="s">
        <v>845</v>
      </c>
      <c r="DC115" s="84"/>
      <c r="DD115" s="84"/>
      <c r="DE115" s="84"/>
      <c r="DF115" s="85" t="s">
        <v>844</v>
      </c>
      <c r="DG115" s="84"/>
      <c r="DH115" s="85" t="s">
        <v>844</v>
      </c>
      <c r="DI115" s="84" t="s">
        <v>845</v>
      </c>
      <c r="DJ115" s="85" t="s">
        <v>844</v>
      </c>
      <c r="DK115" s="85" t="s">
        <v>844</v>
      </c>
      <c r="DL115" s="85" t="s">
        <v>844</v>
      </c>
      <c r="DM115" s="84"/>
      <c r="DN115" s="84" t="s">
        <v>844</v>
      </c>
      <c r="DO115" s="84" t="s">
        <v>845</v>
      </c>
      <c r="DP115" s="87"/>
      <c r="DQ115" s="84" t="s">
        <v>910</v>
      </c>
      <c r="DR115" s="85" t="s">
        <v>844</v>
      </c>
      <c r="DS115" s="84" t="s">
        <v>910</v>
      </c>
      <c r="DT115" s="85" t="s">
        <v>844</v>
      </c>
      <c r="DU115" s="85" t="s">
        <v>844</v>
      </c>
      <c r="DV115" s="84" t="s">
        <v>845</v>
      </c>
      <c r="DW115" s="85" t="s">
        <v>845</v>
      </c>
      <c r="DX115" s="84" t="s">
        <v>845</v>
      </c>
      <c r="DY115" s="84" t="s">
        <v>845</v>
      </c>
      <c r="DZ115" s="84" t="s">
        <v>844</v>
      </c>
      <c r="EA115" s="85" t="s">
        <v>844</v>
      </c>
      <c r="EB115" s="85" t="s">
        <v>845</v>
      </c>
      <c r="EC115" s="85" t="s">
        <v>844</v>
      </c>
      <c r="ED115" s="84" t="s">
        <v>845</v>
      </c>
    </row>
    <row r="116" spans="1:134" x14ac:dyDescent="0.3">
      <c r="A116" s="81"/>
      <c r="B116" s="101"/>
      <c r="C116" s="101"/>
      <c r="D116" s="101"/>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86"/>
      <c r="BK116" s="87"/>
      <c r="BL116" s="86"/>
      <c r="BM116" s="102"/>
      <c r="BN116" s="102"/>
      <c r="BO116" s="102"/>
      <c r="BP116" s="102"/>
      <c r="BQ116" s="102"/>
      <c r="BR116" s="102"/>
      <c r="BS116" s="102"/>
      <c r="BT116" s="102"/>
      <c r="BU116" s="102"/>
      <c r="BV116" s="102"/>
      <c r="BW116" s="102"/>
      <c r="BX116" s="102"/>
      <c r="BY116" s="102"/>
      <c r="BZ116" s="102"/>
      <c r="CA116" s="102"/>
      <c r="CB116" s="102"/>
      <c r="CC116" s="102"/>
      <c r="CD116" s="102"/>
      <c r="CE116" s="102"/>
      <c r="CF116" s="102"/>
      <c r="CG116" s="102"/>
      <c r="CH116" s="102"/>
      <c r="CI116" s="102"/>
      <c r="CJ116" s="102"/>
      <c r="CK116" s="102"/>
      <c r="CL116" s="102"/>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2"/>
      <c r="DJ116" s="102"/>
      <c r="DK116" s="102"/>
      <c r="DL116" s="102"/>
      <c r="DM116" s="102"/>
      <c r="DN116" s="102"/>
      <c r="DO116" s="102"/>
      <c r="DP116" s="61"/>
      <c r="DQ116" s="102"/>
      <c r="DR116" s="102"/>
      <c r="DS116" s="102"/>
      <c r="DT116" s="102"/>
      <c r="DU116" s="102"/>
      <c r="DV116" s="102"/>
      <c r="DW116" s="102"/>
      <c r="DX116" s="102"/>
      <c r="DY116" s="102"/>
      <c r="DZ116" s="102"/>
      <c r="EA116" s="102"/>
      <c r="EB116" s="102"/>
      <c r="EC116" s="102"/>
      <c r="ED116" s="102"/>
    </row>
    <row r="117" spans="1:134" x14ac:dyDescent="0.3">
      <c r="A117" s="125"/>
      <c r="B117" s="103"/>
      <c r="C117" s="95"/>
      <c r="D117" s="95"/>
      <c r="E117" s="96"/>
      <c r="F117" s="96"/>
      <c r="G117" s="96"/>
      <c r="H117" s="96"/>
      <c r="I117" s="96"/>
      <c r="J117" s="96"/>
      <c r="K117" s="96"/>
      <c r="L117" s="96"/>
      <c r="M117" s="96"/>
      <c r="N117" s="96"/>
      <c r="O117" s="96"/>
      <c r="P117" s="96"/>
      <c r="Q117" s="96"/>
      <c r="R117" s="96"/>
      <c r="S117" s="96"/>
      <c r="T117" s="96"/>
      <c r="U117" s="96"/>
      <c r="V117" s="96"/>
      <c r="W117" s="96"/>
      <c r="X117" s="96"/>
      <c r="Y117" s="96"/>
      <c r="Z117" s="96"/>
      <c r="AA117" s="96"/>
      <c r="AB117" s="96"/>
      <c r="AC117" s="96"/>
      <c r="AD117" s="96"/>
      <c r="AE117" s="96"/>
      <c r="AF117" s="96"/>
      <c r="AG117" s="96"/>
      <c r="AH117" s="96"/>
      <c r="AI117" s="96"/>
      <c r="AJ117" s="96"/>
      <c r="AK117" s="96"/>
      <c r="AL117" s="96"/>
      <c r="AM117" s="96"/>
      <c r="AN117" s="96"/>
      <c r="AO117" s="96"/>
      <c r="AP117" s="96"/>
      <c r="AQ117" s="96"/>
      <c r="AR117" s="96"/>
      <c r="AS117" s="96"/>
      <c r="AT117" s="96"/>
      <c r="AU117" s="96"/>
      <c r="AV117" s="96"/>
      <c r="AW117" s="96"/>
      <c r="AX117" s="96"/>
      <c r="AY117" s="96"/>
      <c r="AZ117" s="96"/>
      <c r="BA117" s="96"/>
      <c r="BB117" s="96"/>
      <c r="BC117" s="96"/>
      <c r="BD117" s="96"/>
      <c r="BE117" s="96"/>
      <c r="BF117" s="96"/>
      <c r="BG117" s="96"/>
      <c r="BH117" s="96"/>
      <c r="BI117" s="96"/>
      <c r="BJ117" s="73"/>
      <c r="BK117" s="61"/>
      <c r="BL117" s="73"/>
      <c r="BM117" s="96"/>
      <c r="BN117" s="96"/>
      <c r="BO117" s="96"/>
      <c r="BP117" s="96"/>
      <c r="BQ117" s="96"/>
      <c r="BR117" s="96"/>
      <c r="BS117" s="96"/>
      <c r="BT117" s="96"/>
      <c r="BU117" s="96"/>
      <c r="BV117" s="96"/>
      <c r="BW117" s="96"/>
      <c r="BX117" s="96"/>
      <c r="BY117" s="96"/>
      <c r="BZ117" s="96"/>
      <c r="CA117" s="96"/>
      <c r="CB117" s="96"/>
      <c r="CC117" s="96"/>
      <c r="CD117" s="96"/>
      <c r="CE117" s="96"/>
      <c r="CF117" s="96"/>
      <c r="CG117" s="96"/>
      <c r="CH117" s="96"/>
      <c r="CI117" s="96"/>
      <c r="CJ117" s="96"/>
      <c r="CK117" s="96"/>
      <c r="CL117" s="96"/>
      <c r="CM117" s="96"/>
      <c r="CN117" s="96"/>
      <c r="CO117" s="96"/>
      <c r="CP117" s="96"/>
      <c r="CQ117" s="96"/>
      <c r="CR117" s="96"/>
      <c r="CS117" s="96"/>
      <c r="CT117" s="96"/>
      <c r="CU117" s="96"/>
      <c r="CV117" s="96"/>
      <c r="CW117" s="96"/>
      <c r="CX117" s="96"/>
      <c r="CY117" s="96"/>
      <c r="CZ117" s="96"/>
      <c r="DA117" s="96"/>
      <c r="DB117" s="96"/>
      <c r="DC117" s="96"/>
      <c r="DD117" s="96"/>
      <c r="DE117" s="96"/>
      <c r="DF117" s="96"/>
      <c r="DG117" s="96"/>
      <c r="DH117" s="96"/>
      <c r="DI117" s="96"/>
      <c r="DJ117" s="96"/>
      <c r="DK117" s="96"/>
      <c r="DL117" s="96"/>
      <c r="DM117" s="96"/>
      <c r="DN117" s="96"/>
      <c r="DO117" s="96"/>
      <c r="DP117" s="61"/>
      <c r="DQ117" s="96"/>
      <c r="DR117" s="96"/>
      <c r="DS117" s="96"/>
      <c r="DT117" s="96"/>
      <c r="DU117" s="96"/>
      <c r="DV117" s="96"/>
      <c r="DW117" s="96"/>
      <c r="DX117" s="96"/>
      <c r="DY117" s="96"/>
      <c r="DZ117" s="96"/>
      <c r="EA117" s="96"/>
      <c r="EB117" s="96"/>
      <c r="EC117" s="96"/>
      <c r="ED117" s="96"/>
    </row>
    <row r="118" spans="1:134" x14ac:dyDescent="0.3">
      <c r="A118" s="66" t="s">
        <v>1103</v>
      </c>
      <c r="B118" s="67" t="s">
        <v>1104</v>
      </c>
      <c r="C118" s="68"/>
      <c r="D118" s="68"/>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c r="BF118" s="69"/>
      <c r="BG118" s="69"/>
      <c r="BH118" s="69"/>
      <c r="BI118" s="69"/>
      <c r="BJ118" s="104"/>
      <c r="BK118" s="61"/>
      <c r="BL118" s="104"/>
      <c r="BM118" s="69"/>
      <c r="BN118" s="69"/>
      <c r="BO118" s="69"/>
      <c r="BP118" s="69"/>
      <c r="BQ118" s="69"/>
      <c r="BR118" s="69"/>
      <c r="BS118" s="69"/>
      <c r="BT118" s="69"/>
      <c r="BU118" s="69"/>
      <c r="BV118" s="69"/>
      <c r="BW118" s="69"/>
      <c r="BX118" s="69"/>
      <c r="BY118" s="69"/>
      <c r="BZ118" s="69"/>
      <c r="CA118" s="69"/>
      <c r="CB118" s="69"/>
      <c r="CC118" s="69"/>
      <c r="CD118" s="69"/>
      <c r="CE118" s="69"/>
      <c r="CF118" s="69"/>
      <c r="CG118" s="69"/>
      <c r="CH118" s="69"/>
      <c r="CI118" s="69"/>
      <c r="CJ118" s="69"/>
      <c r="CK118" s="69"/>
      <c r="CL118" s="69"/>
      <c r="CM118" s="69"/>
      <c r="CN118" s="69"/>
      <c r="CO118" s="69"/>
      <c r="CP118" s="69"/>
      <c r="CQ118" s="69"/>
      <c r="CR118" s="69"/>
      <c r="CS118" s="69"/>
      <c r="CT118" s="69"/>
      <c r="CU118" s="69"/>
      <c r="CV118" s="69"/>
      <c r="CW118" s="69"/>
      <c r="CX118" s="69"/>
      <c r="CY118" s="69"/>
      <c r="CZ118" s="69"/>
      <c r="DA118" s="69"/>
      <c r="DB118" s="69"/>
      <c r="DC118" s="69"/>
      <c r="DD118" s="69"/>
      <c r="DE118" s="69"/>
      <c r="DF118" s="69"/>
      <c r="DG118" s="69"/>
      <c r="DH118" s="69"/>
      <c r="DI118" s="69"/>
      <c r="DJ118" s="69"/>
      <c r="DK118" s="69"/>
      <c r="DL118" s="69"/>
      <c r="DM118" s="69"/>
      <c r="DN118" s="69"/>
      <c r="DO118" s="69"/>
      <c r="DP118" s="61"/>
      <c r="DQ118" s="69"/>
      <c r="DR118" s="69"/>
      <c r="DS118" s="69"/>
      <c r="DT118" s="69"/>
      <c r="DU118" s="69"/>
      <c r="DV118" s="69"/>
      <c r="DW118" s="69"/>
      <c r="DX118" s="69"/>
      <c r="DY118" s="69"/>
      <c r="DZ118" s="69"/>
      <c r="EA118" s="69"/>
      <c r="EB118" s="69"/>
      <c r="EC118" s="69"/>
      <c r="ED118" s="69"/>
    </row>
    <row r="119" spans="1:134" ht="26.4" x14ac:dyDescent="0.3">
      <c r="A119" s="70"/>
      <c r="B119" s="98" t="s">
        <v>1105</v>
      </c>
      <c r="C119" s="77"/>
      <c r="D119" s="77"/>
      <c r="E119" s="78"/>
      <c r="F119" s="78"/>
      <c r="G119" s="78"/>
      <c r="H119" s="78"/>
      <c r="I119" s="78"/>
      <c r="J119" s="78"/>
      <c r="K119" s="78"/>
      <c r="L119" s="78"/>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3"/>
      <c r="BK119" s="61"/>
      <c r="BL119" s="73"/>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61"/>
      <c r="DQ119" s="78"/>
      <c r="DR119" s="78"/>
      <c r="DS119" s="78"/>
      <c r="DT119" s="78"/>
      <c r="DU119" s="78"/>
      <c r="DV119" s="78"/>
      <c r="DW119" s="78"/>
      <c r="DX119" s="78"/>
      <c r="DY119" s="78"/>
      <c r="DZ119" s="78"/>
      <c r="EA119" s="78"/>
      <c r="EB119" s="78"/>
      <c r="EC119" s="78"/>
      <c r="ED119" s="78"/>
    </row>
    <row r="120" spans="1:134" ht="26.4" x14ac:dyDescent="0.3">
      <c r="A120" s="70"/>
      <c r="B120" s="103" t="s">
        <v>1106</v>
      </c>
      <c r="C120" s="77"/>
      <c r="D120" s="77"/>
      <c r="E120" s="78"/>
      <c r="F120" s="78"/>
      <c r="G120" s="100" t="s">
        <v>1107</v>
      </c>
      <c r="H120" s="78"/>
      <c r="I120" s="78"/>
      <c r="J120" s="78"/>
      <c r="K120" s="100" t="s">
        <v>1107</v>
      </c>
      <c r="L120" s="78"/>
      <c r="M120" s="78"/>
      <c r="N120" s="78"/>
      <c r="O120" s="78"/>
      <c r="P120" s="78"/>
      <c r="Q120" s="78"/>
      <c r="R120" s="78"/>
      <c r="S120" s="78"/>
      <c r="T120" s="78"/>
      <c r="U120" s="78"/>
      <c r="V120" s="78"/>
      <c r="W120" s="78"/>
      <c r="X120" s="78"/>
      <c r="Y120" s="78"/>
      <c r="Z120" s="78"/>
      <c r="AA120" s="78"/>
      <c r="AB120" s="78"/>
      <c r="AC120" s="78"/>
      <c r="AD120" s="78"/>
      <c r="AE120" s="78"/>
      <c r="AF120" s="78"/>
      <c r="AG120" s="78"/>
      <c r="AH120" s="78"/>
      <c r="AI120" s="78"/>
      <c r="AJ120" s="78"/>
      <c r="AK120" s="78"/>
      <c r="AL120" s="78"/>
      <c r="AM120" s="78"/>
      <c r="AN120" s="78"/>
      <c r="AO120" s="78"/>
      <c r="AP120" s="78"/>
      <c r="AQ120" s="78"/>
      <c r="AR120" s="78"/>
      <c r="AS120" s="78"/>
      <c r="AT120" s="78"/>
      <c r="AU120" s="78"/>
      <c r="AV120" s="78"/>
      <c r="AW120" s="78"/>
      <c r="AX120" s="78"/>
      <c r="AY120" s="78"/>
      <c r="AZ120" s="78"/>
      <c r="BA120" s="78"/>
      <c r="BB120" s="78"/>
      <c r="BC120" s="78"/>
      <c r="BD120" s="78"/>
      <c r="BE120" s="78"/>
      <c r="BF120" s="78"/>
      <c r="BG120" s="78"/>
      <c r="BH120" s="78"/>
      <c r="BI120" s="78"/>
      <c r="BJ120" s="73"/>
      <c r="BK120" s="61"/>
      <c r="BL120" s="73"/>
      <c r="BM120" s="78"/>
      <c r="BN120" s="78"/>
      <c r="BO120" s="78"/>
      <c r="BP120" s="78"/>
      <c r="BQ120" s="78"/>
      <c r="BR120" s="78"/>
      <c r="BS120" s="78"/>
      <c r="BT120" s="78"/>
      <c r="BU120" s="78"/>
      <c r="BV120" s="78"/>
      <c r="BW120" s="78"/>
      <c r="BX120" s="78"/>
      <c r="BY120" s="78"/>
      <c r="BZ120" s="78"/>
      <c r="CA120" s="78"/>
      <c r="CB120" s="78"/>
      <c r="CC120" s="78"/>
      <c r="CD120" s="78"/>
      <c r="CE120" s="78"/>
      <c r="CF120" s="78"/>
      <c r="CG120" s="78"/>
      <c r="CH120" s="78"/>
      <c r="CI120" s="78"/>
      <c r="CJ120" s="78"/>
      <c r="CK120" s="78"/>
      <c r="CL120" s="78"/>
      <c r="CM120" s="78"/>
      <c r="CN120" s="78"/>
      <c r="CO120" s="78"/>
      <c r="CP120" s="78"/>
      <c r="CQ120" s="78"/>
      <c r="CR120" s="78"/>
      <c r="CS120" s="78"/>
      <c r="CT120" s="78"/>
      <c r="CU120" s="78"/>
      <c r="CV120" s="78"/>
      <c r="CW120" s="78"/>
      <c r="CX120" s="78"/>
      <c r="CY120" s="78"/>
      <c r="CZ120" s="78"/>
      <c r="DA120" s="78"/>
      <c r="DB120" s="78"/>
      <c r="DC120" s="78"/>
      <c r="DD120" s="78"/>
      <c r="DE120" s="78"/>
      <c r="DF120" s="78"/>
      <c r="DG120" s="78"/>
      <c r="DH120" s="78"/>
      <c r="DI120" s="78"/>
      <c r="DJ120" s="78"/>
      <c r="DK120" s="78"/>
      <c r="DL120" s="78"/>
      <c r="DM120" s="78"/>
      <c r="DN120" s="78"/>
      <c r="DO120" s="78"/>
      <c r="DP120" s="61"/>
      <c r="DQ120" s="78"/>
      <c r="DR120" s="78"/>
      <c r="DS120" s="78"/>
      <c r="DT120" s="78"/>
      <c r="DU120" s="78"/>
      <c r="DV120" s="78"/>
      <c r="DW120" s="78"/>
      <c r="DX120" s="78"/>
      <c r="DY120" s="78"/>
      <c r="DZ120" s="78"/>
      <c r="EA120" s="78"/>
      <c r="EB120" s="78"/>
      <c r="EC120" s="78"/>
      <c r="ED120" s="78"/>
    </row>
    <row r="121" spans="1:134" ht="26.4" x14ac:dyDescent="0.3">
      <c r="A121" s="81" t="s">
        <v>40</v>
      </c>
      <c r="B121" s="114" t="s">
        <v>1108</v>
      </c>
      <c r="C121" s="83" t="s">
        <v>843</v>
      </c>
      <c r="D121" s="83" t="s">
        <v>841</v>
      </c>
      <c r="E121" s="84" t="s">
        <v>844</v>
      </c>
      <c r="F121" s="84" t="s">
        <v>845</v>
      </c>
      <c r="G121" s="85" t="s">
        <v>845</v>
      </c>
      <c r="H121" s="84" t="s">
        <v>845</v>
      </c>
      <c r="I121" s="84" t="s">
        <v>845</v>
      </c>
      <c r="J121" s="84" t="s">
        <v>845</v>
      </c>
      <c r="K121" s="85" t="s">
        <v>845</v>
      </c>
      <c r="L121" s="84" t="s">
        <v>844</v>
      </c>
      <c r="M121" s="85" t="s">
        <v>845</v>
      </c>
      <c r="N121" s="84" t="s">
        <v>844</v>
      </c>
      <c r="O121" s="84" t="s">
        <v>845</v>
      </c>
      <c r="P121" s="84" t="s">
        <v>845</v>
      </c>
      <c r="Q121" s="89" t="s">
        <v>845</v>
      </c>
      <c r="R121" s="84" t="s">
        <v>845</v>
      </c>
      <c r="S121" s="84" t="s">
        <v>844</v>
      </c>
      <c r="T121" s="84" t="s">
        <v>845</v>
      </c>
      <c r="U121" s="84" t="s">
        <v>845</v>
      </c>
      <c r="V121" s="84" t="s">
        <v>845</v>
      </c>
      <c r="W121" s="84" t="s">
        <v>844</v>
      </c>
      <c r="X121" s="84" t="s">
        <v>844</v>
      </c>
      <c r="Y121" s="84" t="s">
        <v>844</v>
      </c>
      <c r="Z121" s="84" t="s">
        <v>844</v>
      </c>
      <c r="AA121" s="84" t="s">
        <v>845</v>
      </c>
      <c r="AB121" s="84" t="s">
        <v>845</v>
      </c>
      <c r="AC121" s="84" t="s">
        <v>845</v>
      </c>
      <c r="AD121" s="84" t="s">
        <v>844</v>
      </c>
      <c r="AE121" s="84" t="s">
        <v>845</v>
      </c>
      <c r="AF121" s="84" t="s">
        <v>844</v>
      </c>
      <c r="AG121" s="84" t="s">
        <v>845</v>
      </c>
      <c r="AH121" s="84" t="s">
        <v>845</v>
      </c>
      <c r="AI121" s="84" t="s">
        <v>845</v>
      </c>
      <c r="AJ121" s="84" t="s">
        <v>845</v>
      </c>
      <c r="AK121" s="85" t="s">
        <v>845</v>
      </c>
      <c r="AL121" s="84" t="s">
        <v>845</v>
      </c>
      <c r="AM121" s="84" t="s">
        <v>845</v>
      </c>
      <c r="AN121" s="84" t="s">
        <v>845</v>
      </c>
      <c r="AO121" s="84" t="s">
        <v>844</v>
      </c>
      <c r="AP121" s="84" t="s">
        <v>845</v>
      </c>
      <c r="AQ121" s="84" t="s">
        <v>844</v>
      </c>
      <c r="AR121" s="84" t="s">
        <v>845</v>
      </c>
      <c r="AS121" s="84" t="s">
        <v>845</v>
      </c>
      <c r="AT121" s="84" t="s">
        <v>845</v>
      </c>
      <c r="AU121" s="85" t="s">
        <v>844</v>
      </c>
      <c r="AV121" s="85" t="s">
        <v>845</v>
      </c>
      <c r="AW121" s="84" t="s">
        <v>845</v>
      </c>
      <c r="AX121" s="85" t="s">
        <v>845</v>
      </c>
      <c r="AY121" s="84" t="s">
        <v>844</v>
      </c>
      <c r="AZ121" s="84" t="s">
        <v>845</v>
      </c>
      <c r="BA121" s="84" t="s">
        <v>845</v>
      </c>
      <c r="BB121" s="84" t="s">
        <v>844</v>
      </c>
      <c r="BC121" s="84" t="s">
        <v>845</v>
      </c>
      <c r="BD121" s="84" t="s">
        <v>845</v>
      </c>
      <c r="BE121" s="84" t="s">
        <v>845</v>
      </c>
      <c r="BF121" s="84" t="s">
        <v>844</v>
      </c>
      <c r="BG121" s="84" t="s">
        <v>845</v>
      </c>
      <c r="BH121" s="84" t="s">
        <v>845</v>
      </c>
      <c r="BI121" s="84" t="s">
        <v>844</v>
      </c>
      <c r="BJ121" s="86" t="s">
        <v>844</v>
      </c>
      <c r="BK121" s="87" t="s">
        <v>845</v>
      </c>
      <c r="BL121" s="86" t="s">
        <v>845</v>
      </c>
      <c r="BM121" s="84" t="s">
        <v>844</v>
      </c>
      <c r="BN121" s="85" t="s">
        <v>845</v>
      </c>
      <c r="BO121" s="84" t="s">
        <v>844</v>
      </c>
      <c r="BP121" s="84" t="s">
        <v>845</v>
      </c>
      <c r="BQ121" s="84" t="s">
        <v>845</v>
      </c>
      <c r="BR121" s="84" t="s">
        <v>845</v>
      </c>
      <c r="BS121" s="84" t="s">
        <v>844</v>
      </c>
      <c r="BT121" s="84" t="s">
        <v>845</v>
      </c>
      <c r="BU121" s="84" t="s">
        <v>845</v>
      </c>
      <c r="BV121" s="84" t="s">
        <v>844</v>
      </c>
      <c r="BW121" s="84" t="s">
        <v>845</v>
      </c>
      <c r="BX121" s="84" t="s">
        <v>845</v>
      </c>
      <c r="BY121" s="84" t="s">
        <v>845</v>
      </c>
      <c r="BZ121" s="84" t="s">
        <v>845</v>
      </c>
      <c r="CA121" s="84" t="s">
        <v>845</v>
      </c>
      <c r="CB121" s="84" t="s">
        <v>845</v>
      </c>
      <c r="CC121" s="84" t="s">
        <v>845</v>
      </c>
      <c r="CD121" s="84" t="s">
        <v>845</v>
      </c>
      <c r="CE121" s="84" t="s">
        <v>845</v>
      </c>
      <c r="CF121" s="84" t="s">
        <v>844</v>
      </c>
      <c r="CG121" s="84" t="s">
        <v>845</v>
      </c>
      <c r="CH121" s="84" t="s">
        <v>845</v>
      </c>
      <c r="CI121" s="84" t="s">
        <v>845</v>
      </c>
      <c r="CJ121" s="84" t="s">
        <v>844</v>
      </c>
      <c r="CK121" s="84" t="s">
        <v>845</v>
      </c>
      <c r="CL121" s="84" t="s">
        <v>845</v>
      </c>
      <c r="CM121" s="84" t="s">
        <v>844</v>
      </c>
      <c r="CN121" s="84" t="s">
        <v>845</v>
      </c>
      <c r="CO121" s="85" t="s">
        <v>845</v>
      </c>
      <c r="CP121" s="85" t="s">
        <v>844</v>
      </c>
      <c r="CQ121" s="84" t="s">
        <v>844</v>
      </c>
      <c r="CR121" s="84" t="s">
        <v>845</v>
      </c>
      <c r="CS121" s="84" t="s">
        <v>845</v>
      </c>
      <c r="CT121" s="84" t="s">
        <v>844</v>
      </c>
      <c r="CU121" s="84" t="s">
        <v>845</v>
      </c>
      <c r="CV121" s="84" t="s">
        <v>845</v>
      </c>
      <c r="CW121" s="84" t="s">
        <v>844</v>
      </c>
      <c r="CX121" s="84" t="s">
        <v>845</v>
      </c>
      <c r="CY121" s="84" t="s">
        <v>845</v>
      </c>
      <c r="CZ121" s="84" t="s">
        <v>845</v>
      </c>
      <c r="DA121" s="84" t="s">
        <v>845</v>
      </c>
      <c r="DB121" s="84" t="s">
        <v>845</v>
      </c>
      <c r="DC121" s="84" t="s">
        <v>845</v>
      </c>
      <c r="DD121" s="84" t="s">
        <v>845</v>
      </c>
      <c r="DE121" s="84" t="s">
        <v>845</v>
      </c>
      <c r="DF121" s="84" t="s">
        <v>845</v>
      </c>
      <c r="DG121" s="84" t="s">
        <v>845</v>
      </c>
      <c r="DH121" s="84" t="s">
        <v>845</v>
      </c>
      <c r="DI121" s="84" t="s">
        <v>845</v>
      </c>
      <c r="DJ121" s="89" t="s">
        <v>844</v>
      </c>
      <c r="DK121" s="84" t="s">
        <v>845</v>
      </c>
      <c r="DL121" s="84" t="s">
        <v>845</v>
      </c>
      <c r="DM121" s="84" t="s">
        <v>845</v>
      </c>
      <c r="DN121" s="84" t="s">
        <v>845</v>
      </c>
      <c r="DO121" s="84" t="s">
        <v>844</v>
      </c>
      <c r="DP121" s="87" t="s">
        <v>845</v>
      </c>
      <c r="DQ121" s="84" t="s">
        <v>844</v>
      </c>
      <c r="DR121" s="84" t="s">
        <v>845</v>
      </c>
      <c r="DS121" s="84" t="s">
        <v>844</v>
      </c>
      <c r="DT121" s="85" t="s">
        <v>845</v>
      </c>
      <c r="DU121" s="84" t="s">
        <v>844</v>
      </c>
      <c r="DV121" s="84" t="s">
        <v>845</v>
      </c>
      <c r="DW121" s="84" t="s">
        <v>844</v>
      </c>
      <c r="DX121" s="84" t="s">
        <v>844</v>
      </c>
      <c r="DY121" s="84" t="s">
        <v>900</v>
      </c>
      <c r="DZ121" s="84" t="s">
        <v>845</v>
      </c>
      <c r="EA121" s="84" t="s">
        <v>845</v>
      </c>
      <c r="EB121" s="84" t="s">
        <v>845</v>
      </c>
      <c r="EC121" s="84" t="s">
        <v>845</v>
      </c>
      <c r="ED121" s="84" t="s">
        <v>845</v>
      </c>
    </row>
    <row r="122" spans="1:134" x14ac:dyDescent="0.3">
      <c r="A122" s="81" t="s">
        <v>41</v>
      </c>
      <c r="B122" s="114" t="s">
        <v>1109</v>
      </c>
      <c r="C122" s="83" t="s">
        <v>843</v>
      </c>
      <c r="D122" s="83" t="s">
        <v>841</v>
      </c>
      <c r="E122" s="84" t="s">
        <v>844</v>
      </c>
      <c r="F122" s="84" t="s">
        <v>845</v>
      </c>
      <c r="G122" s="85" t="s">
        <v>845</v>
      </c>
      <c r="H122" s="84" t="s">
        <v>844</v>
      </c>
      <c r="I122" s="85" t="s">
        <v>844</v>
      </c>
      <c r="J122" s="85" t="s">
        <v>844</v>
      </c>
      <c r="K122" s="85" t="s">
        <v>844</v>
      </c>
      <c r="L122" s="84" t="s">
        <v>844</v>
      </c>
      <c r="M122" s="85" t="s">
        <v>845</v>
      </c>
      <c r="N122" s="84" t="s">
        <v>845</v>
      </c>
      <c r="O122" s="84" t="s">
        <v>844</v>
      </c>
      <c r="P122" s="84" t="s">
        <v>844</v>
      </c>
      <c r="Q122" s="89" t="s">
        <v>845</v>
      </c>
      <c r="R122" s="84" t="s">
        <v>845</v>
      </c>
      <c r="S122" s="84" t="s">
        <v>844</v>
      </c>
      <c r="T122" s="84" t="s">
        <v>845</v>
      </c>
      <c r="U122" s="84" t="s">
        <v>845</v>
      </c>
      <c r="V122" s="84" t="s">
        <v>845</v>
      </c>
      <c r="W122" s="85" t="s">
        <v>844</v>
      </c>
      <c r="X122" s="85" t="s">
        <v>844</v>
      </c>
      <c r="Y122" s="84" t="s">
        <v>844</v>
      </c>
      <c r="Z122" s="84" t="s">
        <v>844</v>
      </c>
      <c r="AA122" s="84" t="s">
        <v>845</v>
      </c>
      <c r="AB122" s="84" t="s">
        <v>845</v>
      </c>
      <c r="AC122" s="84" t="s">
        <v>844</v>
      </c>
      <c r="AD122" s="84" t="s">
        <v>845</v>
      </c>
      <c r="AE122" s="84" t="s">
        <v>845</v>
      </c>
      <c r="AF122" s="84" t="s">
        <v>845</v>
      </c>
      <c r="AG122" s="84" t="s">
        <v>845</v>
      </c>
      <c r="AH122" s="84" t="s">
        <v>845</v>
      </c>
      <c r="AI122" s="84" t="s">
        <v>845</v>
      </c>
      <c r="AJ122" s="84" t="s">
        <v>845</v>
      </c>
      <c r="AK122" s="84" t="s">
        <v>844</v>
      </c>
      <c r="AL122" s="84" t="s">
        <v>844</v>
      </c>
      <c r="AM122" s="85" t="s">
        <v>844</v>
      </c>
      <c r="AN122" s="85" t="s">
        <v>844</v>
      </c>
      <c r="AO122" s="84" t="s">
        <v>844</v>
      </c>
      <c r="AP122" s="84" t="s">
        <v>845</v>
      </c>
      <c r="AQ122" s="84" t="s">
        <v>845</v>
      </c>
      <c r="AR122" s="84" t="s">
        <v>844</v>
      </c>
      <c r="AS122" s="84" t="s">
        <v>845</v>
      </c>
      <c r="AT122" s="84" t="s">
        <v>844</v>
      </c>
      <c r="AU122" s="85" t="s">
        <v>844</v>
      </c>
      <c r="AV122" s="89" t="s">
        <v>844</v>
      </c>
      <c r="AW122" s="84" t="s">
        <v>845</v>
      </c>
      <c r="AX122" s="85" t="s">
        <v>844</v>
      </c>
      <c r="AY122" s="84" t="s">
        <v>845</v>
      </c>
      <c r="AZ122" s="84" t="s">
        <v>844</v>
      </c>
      <c r="BA122" s="84" t="s">
        <v>845</v>
      </c>
      <c r="BB122" s="84" t="s">
        <v>844</v>
      </c>
      <c r="BC122" s="84" t="s">
        <v>845</v>
      </c>
      <c r="BD122" s="84" t="s">
        <v>845</v>
      </c>
      <c r="BE122" s="84" t="s">
        <v>845</v>
      </c>
      <c r="BF122" s="84" t="s">
        <v>844</v>
      </c>
      <c r="BG122" s="84" t="s">
        <v>844</v>
      </c>
      <c r="BH122" s="84" t="s">
        <v>844</v>
      </c>
      <c r="BI122" s="84" t="s">
        <v>845</v>
      </c>
      <c r="BJ122" s="86" t="s">
        <v>845</v>
      </c>
      <c r="BK122" s="87" t="s">
        <v>845</v>
      </c>
      <c r="BL122" s="86" t="s">
        <v>845</v>
      </c>
      <c r="BM122" s="84" t="s">
        <v>845</v>
      </c>
      <c r="BN122" s="85" t="s">
        <v>845</v>
      </c>
      <c r="BO122" s="85" t="s">
        <v>845</v>
      </c>
      <c r="BP122" s="84" t="s">
        <v>845</v>
      </c>
      <c r="BQ122" s="84" t="s">
        <v>845</v>
      </c>
      <c r="BR122" s="84" t="s">
        <v>844</v>
      </c>
      <c r="BS122" s="84" t="s">
        <v>844</v>
      </c>
      <c r="BT122" s="84" t="s">
        <v>845</v>
      </c>
      <c r="BU122" s="84" t="s">
        <v>845</v>
      </c>
      <c r="BV122" s="84" t="s">
        <v>845</v>
      </c>
      <c r="BW122" s="89" t="s">
        <v>845</v>
      </c>
      <c r="BX122" s="84" t="s">
        <v>845</v>
      </c>
      <c r="BY122" s="85" t="s">
        <v>844</v>
      </c>
      <c r="BZ122" s="84" t="s">
        <v>844</v>
      </c>
      <c r="CA122" s="84" t="s">
        <v>845</v>
      </c>
      <c r="CB122" s="84" t="s">
        <v>845</v>
      </c>
      <c r="CC122" s="85" t="s">
        <v>844</v>
      </c>
      <c r="CD122" s="84" t="s">
        <v>845</v>
      </c>
      <c r="CE122" s="84" t="s">
        <v>845</v>
      </c>
      <c r="CF122" s="84" t="s">
        <v>845</v>
      </c>
      <c r="CG122" s="84" t="s">
        <v>844</v>
      </c>
      <c r="CH122" s="84" t="s">
        <v>845</v>
      </c>
      <c r="CI122" s="84" t="s">
        <v>845</v>
      </c>
      <c r="CJ122" s="84" t="s">
        <v>845</v>
      </c>
      <c r="CK122" s="84" t="s">
        <v>845</v>
      </c>
      <c r="CL122" s="84" t="s">
        <v>844</v>
      </c>
      <c r="CM122" s="84" t="s">
        <v>844</v>
      </c>
      <c r="CN122" s="84" t="s">
        <v>845</v>
      </c>
      <c r="CO122" s="85" t="s">
        <v>845</v>
      </c>
      <c r="CP122" s="85" t="s">
        <v>844</v>
      </c>
      <c r="CQ122" s="84" t="s">
        <v>845</v>
      </c>
      <c r="CR122" s="84" t="s">
        <v>844</v>
      </c>
      <c r="CS122" s="84" t="s">
        <v>844</v>
      </c>
      <c r="CT122" s="84" t="s">
        <v>844</v>
      </c>
      <c r="CU122" s="84" t="s">
        <v>844</v>
      </c>
      <c r="CV122" s="84" t="s">
        <v>844</v>
      </c>
      <c r="CW122" s="84" t="s">
        <v>845</v>
      </c>
      <c r="CX122" s="84" t="s">
        <v>844</v>
      </c>
      <c r="CY122" s="84" t="s">
        <v>845</v>
      </c>
      <c r="CZ122" s="84" t="s">
        <v>845</v>
      </c>
      <c r="DA122" s="84" t="s">
        <v>845</v>
      </c>
      <c r="DB122" s="84" t="s">
        <v>845</v>
      </c>
      <c r="DC122" s="84" t="s">
        <v>845</v>
      </c>
      <c r="DD122" s="84" t="s">
        <v>844</v>
      </c>
      <c r="DE122" s="84" t="s">
        <v>845</v>
      </c>
      <c r="DF122" s="84" t="s">
        <v>845</v>
      </c>
      <c r="DG122" s="84" t="s">
        <v>844</v>
      </c>
      <c r="DH122" s="84" t="s">
        <v>845</v>
      </c>
      <c r="DI122" s="85" t="s">
        <v>844</v>
      </c>
      <c r="DJ122" s="84" t="s">
        <v>845</v>
      </c>
      <c r="DK122" s="84" t="s">
        <v>845</v>
      </c>
      <c r="DL122" s="84" t="s">
        <v>845</v>
      </c>
      <c r="DM122" s="84" t="s">
        <v>844</v>
      </c>
      <c r="DN122" s="84" t="s">
        <v>844</v>
      </c>
      <c r="DO122" s="84" t="s">
        <v>845</v>
      </c>
      <c r="DP122" s="87" t="s">
        <v>845</v>
      </c>
      <c r="DQ122" s="84" t="s">
        <v>844</v>
      </c>
      <c r="DR122" s="84" t="s">
        <v>845</v>
      </c>
      <c r="DS122" s="84" t="s">
        <v>845</v>
      </c>
      <c r="DT122" s="85" t="s">
        <v>845</v>
      </c>
      <c r="DU122" s="84" t="s">
        <v>845</v>
      </c>
      <c r="DV122" s="84" t="s">
        <v>844</v>
      </c>
      <c r="DW122" s="84" t="s">
        <v>844</v>
      </c>
      <c r="DX122" s="85" t="s">
        <v>844</v>
      </c>
      <c r="DY122" s="84" t="s">
        <v>900</v>
      </c>
      <c r="DZ122" s="84" t="s">
        <v>844</v>
      </c>
      <c r="EA122" s="84" t="s">
        <v>844</v>
      </c>
      <c r="EB122" s="84" t="s">
        <v>845</v>
      </c>
      <c r="EC122" s="84" t="s">
        <v>844</v>
      </c>
      <c r="ED122" s="84" t="s">
        <v>844</v>
      </c>
    </row>
    <row r="123" spans="1:134" ht="39.6" x14ac:dyDescent="0.3">
      <c r="A123" s="81" t="s">
        <v>42</v>
      </c>
      <c r="B123" s="114" t="s">
        <v>1110</v>
      </c>
      <c r="C123" s="83" t="s">
        <v>843</v>
      </c>
      <c r="D123" s="83" t="s">
        <v>841</v>
      </c>
      <c r="E123" s="85" t="s">
        <v>844</v>
      </c>
      <c r="F123" s="84" t="s">
        <v>845</v>
      </c>
      <c r="G123" s="85" t="s">
        <v>845</v>
      </c>
      <c r="H123" s="84" t="s">
        <v>845</v>
      </c>
      <c r="I123" s="84" t="s">
        <v>845</v>
      </c>
      <c r="J123" s="84" t="s">
        <v>845</v>
      </c>
      <c r="K123" s="85" t="s">
        <v>845</v>
      </c>
      <c r="L123" s="84" t="s">
        <v>845</v>
      </c>
      <c r="M123" s="84" t="s">
        <v>845</v>
      </c>
      <c r="N123" s="84" t="s">
        <v>845</v>
      </c>
      <c r="O123" s="84" t="s">
        <v>845</v>
      </c>
      <c r="P123" s="84" t="s">
        <v>845</v>
      </c>
      <c r="Q123" s="84" t="s">
        <v>845</v>
      </c>
      <c r="R123" s="84" t="s">
        <v>845</v>
      </c>
      <c r="S123" s="84" t="s">
        <v>844</v>
      </c>
      <c r="T123" s="84" t="s">
        <v>845</v>
      </c>
      <c r="U123" s="84" t="s">
        <v>845</v>
      </c>
      <c r="V123" s="84" t="s">
        <v>845</v>
      </c>
      <c r="W123" s="84" t="s">
        <v>845</v>
      </c>
      <c r="X123" s="84" t="s">
        <v>845</v>
      </c>
      <c r="Y123" s="84" t="s">
        <v>845</v>
      </c>
      <c r="Z123" s="84" t="s">
        <v>845</v>
      </c>
      <c r="AA123" s="84" t="s">
        <v>845</v>
      </c>
      <c r="AB123" s="84" t="s">
        <v>845</v>
      </c>
      <c r="AC123" s="84" t="s">
        <v>845</v>
      </c>
      <c r="AD123" s="84" t="s">
        <v>845</v>
      </c>
      <c r="AE123" s="84" t="s">
        <v>845</v>
      </c>
      <c r="AF123" s="84" t="s">
        <v>844</v>
      </c>
      <c r="AG123" s="84" t="s">
        <v>845</v>
      </c>
      <c r="AH123" s="84" t="s">
        <v>845</v>
      </c>
      <c r="AI123" s="84" t="s">
        <v>845</v>
      </c>
      <c r="AJ123" s="84" t="s">
        <v>845</v>
      </c>
      <c r="AK123" s="85" t="s">
        <v>845</v>
      </c>
      <c r="AL123" s="84" t="s">
        <v>845</v>
      </c>
      <c r="AM123" s="84" t="s">
        <v>845</v>
      </c>
      <c r="AN123" s="84" t="s">
        <v>845</v>
      </c>
      <c r="AO123" s="84" t="s">
        <v>845</v>
      </c>
      <c r="AP123" s="84" t="s">
        <v>845</v>
      </c>
      <c r="AQ123" s="84" t="s">
        <v>845</v>
      </c>
      <c r="AR123" s="84" t="s">
        <v>845</v>
      </c>
      <c r="AS123" s="84" t="s">
        <v>845</v>
      </c>
      <c r="AT123" s="84" t="s">
        <v>845</v>
      </c>
      <c r="AU123" s="85" t="s">
        <v>845</v>
      </c>
      <c r="AV123" s="85" t="s">
        <v>844</v>
      </c>
      <c r="AW123" s="84" t="s">
        <v>845</v>
      </c>
      <c r="AX123" s="85" t="s">
        <v>845</v>
      </c>
      <c r="AY123" s="84" t="s">
        <v>845</v>
      </c>
      <c r="AZ123" s="84" t="s">
        <v>845</v>
      </c>
      <c r="BA123" s="84" t="s">
        <v>845</v>
      </c>
      <c r="BB123" s="84" t="s">
        <v>845</v>
      </c>
      <c r="BC123" s="84" t="s">
        <v>845</v>
      </c>
      <c r="BD123" s="84" t="s">
        <v>845</v>
      </c>
      <c r="BE123" s="84" t="s">
        <v>845</v>
      </c>
      <c r="BF123" s="84" t="s">
        <v>844</v>
      </c>
      <c r="BG123" s="84" t="s">
        <v>845</v>
      </c>
      <c r="BH123" s="84" t="s">
        <v>845</v>
      </c>
      <c r="BI123" s="84" t="s">
        <v>845</v>
      </c>
      <c r="BJ123" s="86" t="s">
        <v>845</v>
      </c>
      <c r="BK123" s="87" t="s">
        <v>845</v>
      </c>
      <c r="BL123" s="86" t="s">
        <v>845</v>
      </c>
      <c r="BM123" s="84" t="s">
        <v>845</v>
      </c>
      <c r="BN123" s="84" t="s">
        <v>845</v>
      </c>
      <c r="BO123" s="84" t="s">
        <v>845</v>
      </c>
      <c r="BP123" s="84" t="s">
        <v>845</v>
      </c>
      <c r="BQ123" s="84" t="s">
        <v>845</v>
      </c>
      <c r="BR123" s="84" t="s">
        <v>845</v>
      </c>
      <c r="BS123" s="84" t="s">
        <v>845</v>
      </c>
      <c r="BT123" s="84" t="s">
        <v>845</v>
      </c>
      <c r="BU123" s="84" t="s">
        <v>845</v>
      </c>
      <c r="BV123" s="84" t="s">
        <v>845</v>
      </c>
      <c r="BW123" s="84" t="s">
        <v>845</v>
      </c>
      <c r="BX123" s="84" t="s">
        <v>845</v>
      </c>
      <c r="BY123" s="84" t="s">
        <v>845</v>
      </c>
      <c r="BZ123" s="84" t="s">
        <v>845</v>
      </c>
      <c r="CA123" s="84" t="s">
        <v>845</v>
      </c>
      <c r="CB123" s="84" t="s">
        <v>845</v>
      </c>
      <c r="CC123" s="84" t="s">
        <v>845</v>
      </c>
      <c r="CD123" s="84" t="s">
        <v>845</v>
      </c>
      <c r="CE123" s="84" t="s">
        <v>845</v>
      </c>
      <c r="CF123" s="84" t="s">
        <v>845</v>
      </c>
      <c r="CG123" s="84" t="s">
        <v>845</v>
      </c>
      <c r="CH123" s="84" t="s">
        <v>845</v>
      </c>
      <c r="CI123" s="84" t="s">
        <v>845</v>
      </c>
      <c r="CJ123" s="84" t="s">
        <v>844</v>
      </c>
      <c r="CK123" s="84" t="s">
        <v>845</v>
      </c>
      <c r="CL123" s="84" t="s">
        <v>844</v>
      </c>
      <c r="CM123" s="84" t="s">
        <v>844</v>
      </c>
      <c r="CN123" s="84" t="s">
        <v>845</v>
      </c>
      <c r="CO123" s="85" t="s">
        <v>845</v>
      </c>
      <c r="CP123" s="84" t="s">
        <v>845</v>
      </c>
      <c r="CQ123" s="85" t="s">
        <v>845</v>
      </c>
      <c r="CR123" s="84" t="s">
        <v>845</v>
      </c>
      <c r="CS123" s="84" t="s">
        <v>845</v>
      </c>
      <c r="CT123" s="84" t="s">
        <v>845</v>
      </c>
      <c r="CU123" s="84" t="s">
        <v>845</v>
      </c>
      <c r="CV123" s="84" t="s">
        <v>845</v>
      </c>
      <c r="CW123" s="84" t="s">
        <v>845</v>
      </c>
      <c r="CX123" s="84" t="s">
        <v>845</v>
      </c>
      <c r="CY123" s="84" t="s">
        <v>845</v>
      </c>
      <c r="CZ123" s="84" t="s">
        <v>845</v>
      </c>
      <c r="DA123" s="84" t="s">
        <v>845</v>
      </c>
      <c r="DB123" s="84" t="s">
        <v>845</v>
      </c>
      <c r="DC123" s="84" t="s">
        <v>845</v>
      </c>
      <c r="DD123" s="84" t="s">
        <v>845</v>
      </c>
      <c r="DE123" s="84" t="s">
        <v>845</v>
      </c>
      <c r="DF123" s="84" t="s">
        <v>845</v>
      </c>
      <c r="DG123" s="84" t="s">
        <v>845</v>
      </c>
      <c r="DH123" s="84" t="s">
        <v>845</v>
      </c>
      <c r="DI123" s="84" t="s">
        <v>845</v>
      </c>
      <c r="DJ123" s="84" t="s">
        <v>845</v>
      </c>
      <c r="DK123" s="84" t="s">
        <v>845</v>
      </c>
      <c r="DL123" s="84" t="s">
        <v>845</v>
      </c>
      <c r="DM123" s="84" t="s">
        <v>845</v>
      </c>
      <c r="DN123" s="84" t="s">
        <v>845</v>
      </c>
      <c r="DO123" s="84" t="s">
        <v>845</v>
      </c>
      <c r="DP123" s="87" t="s">
        <v>845</v>
      </c>
      <c r="DQ123" s="84" t="s">
        <v>845</v>
      </c>
      <c r="DR123" s="84" t="s">
        <v>845</v>
      </c>
      <c r="DS123" s="84" t="s">
        <v>845</v>
      </c>
      <c r="DT123" s="85" t="s">
        <v>845</v>
      </c>
      <c r="DU123" s="85" t="s">
        <v>844</v>
      </c>
      <c r="DV123" s="84" t="s">
        <v>845</v>
      </c>
      <c r="DW123" s="84" t="s">
        <v>845</v>
      </c>
      <c r="DX123" s="84" t="s">
        <v>845</v>
      </c>
      <c r="DY123" s="84" t="s">
        <v>845</v>
      </c>
      <c r="DZ123" s="84" t="s">
        <v>845</v>
      </c>
      <c r="EA123" s="85" t="s">
        <v>845</v>
      </c>
      <c r="EB123" s="84" t="s">
        <v>845</v>
      </c>
      <c r="EC123" s="84" t="s">
        <v>845</v>
      </c>
      <c r="ED123" s="84" t="s">
        <v>845</v>
      </c>
    </row>
    <row r="124" spans="1:134" ht="26.4" x14ac:dyDescent="0.3">
      <c r="A124" s="81" t="s">
        <v>43</v>
      </c>
      <c r="B124" s="114" t="s">
        <v>1111</v>
      </c>
      <c r="C124" s="83" t="s">
        <v>843</v>
      </c>
      <c r="D124" s="83" t="s">
        <v>841</v>
      </c>
      <c r="E124" s="84" t="s">
        <v>844</v>
      </c>
      <c r="F124" s="84" t="s">
        <v>845</v>
      </c>
      <c r="G124" s="84" t="s">
        <v>845</v>
      </c>
      <c r="H124" s="84" t="s">
        <v>845</v>
      </c>
      <c r="I124" s="84" t="s">
        <v>845</v>
      </c>
      <c r="J124" s="84" t="s">
        <v>844</v>
      </c>
      <c r="K124" s="85" t="s">
        <v>845</v>
      </c>
      <c r="L124" s="84" t="s">
        <v>844</v>
      </c>
      <c r="M124" s="84" t="s">
        <v>845</v>
      </c>
      <c r="N124" s="84" t="s">
        <v>845</v>
      </c>
      <c r="O124" s="84" t="s">
        <v>844</v>
      </c>
      <c r="P124" s="84" t="s">
        <v>845</v>
      </c>
      <c r="Q124" s="84" t="s">
        <v>845</v>
      </c>
      <c r="R124" s="84" t="s">
        <v>844</v>
      </c>
      <c r="S124" s="84" t="s">
        <v>844</v>
      </c>
      <c r="T124" s="84" t="s">
        <v>845</v>
      </c>
      <c r="U124" s="84" t="s">
        <v>845</v>
      </c>
      <c r="V124" s="84" t="s">
        <v>845</v>
      </c>
      <c r="W124" s="84" t="s">
        <v>844</v>
      </c>
      <c r="X124" s="84" t="s">
        <v>845</v>
      </c>
      <c r="Y124" s="84" t="s">
        <v>845</v>
      </c>
      <c r="Z124" s="84" t="s">
        <v>844</v>
      </c>
      <c r="AA124" s="84" t="s">
        <v>845</v>
      </c>
      <c r="AB124" s="84" t="s">
        <v>845</v>
      </c>
      <c r="AC124" s="84" t="s">
        <v>845</v>
      </c>
      <c r="AD124" s="84" t="s">
        <v>845</v>
      </c>
      <c r="AE124" s="84" t="s">
        <v>845</v>
      </c>
      <c r="AF124" s="84" t="s">
        <v>844</v>
      </c>
      <c r="AG124" s="84" t="s">
        <v>845</v>
      </c>
      <c r="AH124" s="84" t="s">
        <v>845</v>
      </c>
      <c r="AI124" s="84" t="s">
        <v>845</v>
      </c>
      <c r="AJ124" s="84" t="s">
        <v>845</v>
      </c>
      <c r="AK124" s="84" t="s">
        <v>845</v>
      </c>
      <c r="AL124" s="84" t="s">
        <v>845</v>
      </c>
      <c r="AM124" s="84" t="s">
        <v>845</v>
      </c>
      <c r="AN124" s="84" t="s">
        <v>845</v>
      </c>
      <c r="AO124" s="84" t="s">
        <v>845</v>
      </c>
      <c r="AP124" s="84" t="s">
        <v>845</v>
      </c>
      <c r="AQ124" s="84" t="s">
        <v>845</v>
      </c>
      <c r="AR124" s="84" t="s">
        <v>844</v>
      </c>
      <c r="AS124" s="84" t="s">
        <v>845</v>
      </c>
      <c r="AT124" s="84" t="s">
        <v>845</v>
      </c>
      <c r="AU124" s="85" t="s">
        <v>845</v>
      </c>
      <c r="AV124" s="85" t="s">
        <v>844</v>
      </c>
      <c r="AW124" s="84" t="s">
        <v>844</v>
      </c>
      <c r="AX124" s="84" t="s">
        <v>845</v>
      </c>
      <c r="AY124" s="84" t="s">
        <v>845</v>
      </c>
      <c r="AZ124" s="84" t="s">
        <v>844</v>
      </c>
      <c r="BA124" s="84" t="s">
        <v>845</v>
      </c>
      <c r="BB124" s="84" t="s">
        <v>844</v>
      </c>
      <c r="BC124" s="84" t="s">
        <v>844</v>
      </c>
      <c r="BD124" s="84" t="s">
        <v>845</v>
      </c>
      <c r="BE124" s="84" t="s">
        <v>844</v>
      </c>
      <c r="BF124" s="84" t="s">
        <v>844</v>
      </c>
      <c r="BG124" s="84" t="s">
        <v>845</v>
      </c>
      <c r="BH124" s="84" t="s">
        <v>844</v>
      </c>
      <c r="BI124" s="84" t="s">
        <v>845</v>
      </c>
      <c r="BJ124" s="86" t="s">
        <v>845</v>
      </c>
      <c r="BK124" s="87" t="s">
        <v>845</v>
      </c>
      <c r="BL124" s="86" t="s">
        <v>845</v>
      </c>
      <c r="BM124" s="85" t="s">
        <v>844</v>
      </c>
      <c r="BN124" s="84" t="s">
        <v>844</v>
      </c>
      <c r="BO124" s="84" t="s">
        <v>845</v>
      </c>
      <c r="BP124" s="84" t="s">
        <v>845</v>
      </c>
      <c r="BQ124" s="85" t="s">
        <v>845</v>
      </c>
      <c r="BR124" s="84" t="s">
        <v>845</v>
      </c>
      <c r="BS124" s="84" t="s">
        <v>845</v>
      </c>
      <c r="BT124" s="84" t="s">
        <v>844</v>
      </c>
      <c r="BU124" s="84" t="s">
        <v>845</v>
      </c>
      <c r="BV124" s="84" t="s">
        <v>845</v>
      </c>
      <c r="BW124" s="84" t="s">
        <v>845</v>
      </c>
      <c r="BX124" s="84" t="s">
        <v>845</v>
      </c>
      <c r="BY124" s="84" t="s">
        <v>845</v>
      </c>
      <c r="BZ124" s="84" t="s">
        <v>845</v>
      </c>
      <c r="CA124" s="84" t="s">
        <v>845</v>
      </c>
      <c r="CB124" s="84" t="s">
        <v>845</v>
      </c>
      <c r="CC124" s="85" t="s">
        <v>844</v>
      </c>
      <c r="CD124" s="84" t="s">
        <v>845</v>
      </c>
      <c r="CE124" s="84" t="s">
        <v>845</v>
      </c>
      <c r="CF124" s="84" t="s">
        <v>844</v>
      </c>
      <c r="CG124" s="84" t="s">
        <v>845</v>
      </c>
      <c r="CH124" s="84" t="s">
        <v>845</v>
      </c>
      <c r="CI124" s="84" t="s">
        <v>845</v>
      </c>
      <c r="CJ124" s="84" t="s">
        <v>845</v>
      </c>
      <c r="CK124" s="84" t="s">
        <v>844</v>
      </c>
      <c r="CL124" s="84" t="s">
        <v>845</v>
      </c>
      <c r="CM124" s="84" t="s">
        <v>845</v>
      </c>
      <c r="CN124" s="84" t="s">
        <v>845</v>
      </c>
      <c r="CO124" s="84" t="s">
        <v>844</v>
      </c>
      <c r="CP124" s="84" t="s">
        <v>845</v>
      </c>
      <c r="CQ124" s="85" t="s">
        <v>845</v>
      </c>
      <c r="CR124" s="84" t="s">
        <v>845</v>
      </c>
      <c r="CS124" s="84" t="s">
        <v>844</v>
      </c>
      <c r="CT124" s="84" t="s">
        <v>844</v>
      </c>
      <c r="CU124" s="84" t="s">
        <v>845</v>
      </c>
      <c r="CV124" s="84" t="s">
        <v>844</v>
      </c>
      <c r="CW124" s="84" t="s">
        <v>845</v>
      </c>
      <c r="CX124" s="84" t="s">
        <v>845</v>
      </c>
      <c r="CY124" s="84" t="s">
        <v>845</v>
      </c>
      <c r="CZ124" s="84" t="s">
        <v>844</v>
      </c>
      <c r="DA124" s="84" t="s">
        <v>845</v>
      </c>
      <c r="DB124" s="84" t="s">
        <v>845</v>
      </c>
      <c r="DC124" s="84" t="s">
        <v>845</v>
      </c>
      <c r="DD124" s="84" t="s">
        <v>845</v>
      </c>
      <c r="DE124" s="84" t="s">
        <v>845</v>
      </c>
      <c r="DF124" s="84" t="s">
        <v>845</v>
      </c>
      <c r="DG124" s="84" t="s">
        <v>845</v>
      </c>
      <c r="DH124" s="84" t="s">
        <v>845</v>
      </c>
      <c r="DI124" s="84" t="s">
        <v>845</v>
      </c>
      <c r="DJ124" s="84" t="s">
        <v>845</v>
      </c>
      <c r="DK124" s="84" t="s">
        <v>845</v>
      </c>
      <c r="DL124" s="84" t="s">
        <v>845</v>
      </c>
      <c r="DM124" s="84" t="s">
        <v>844</v>
      </c>
      <c r="DN124" s="84" t="s">
        <v>845</v>
      </c>
      <c r="DO124" s="84" t="s">
        <v>845</v>
      </c>
      <c r="DP124" s="87" t="s">
        <v>845</v>
      </c>
      <c r="DQ124" s="84" t="s">
        <v>845</v>
      </c>
      <c r="DR124" s="84" t="s">
        <v>845</v>
      </c>
      <c r="DS124" s="84" t="s">
        <v>845</v>
      </c>
      <c r="DT124" s="84" t="s">
        <v>845</v>
      </c>
      <c r="DU124" s="84" t="s">
        <v>845</v>
      </c>
      <c r="DV124" s="84" t="s">
        <v>845</v>
      </c>
      <c r="DW124" s="84" t="s">
        <v>845</v>
      </c>
      <c r="DX124" s="84" t="s">
        <v>845</v>
      </c>
      <c r="DY124" s="84" t="s">
        <v>845</v>
      </c>
      <c r="DZ124" s="84" t="s">
        <v>845</v>
      </c>
      <c r="EA124" s="84" t="s">
        <v>845</v>
      </c>
      <c r="EB124" s="84" t="s">
        <v>845</v>
      </c>
      <c r="EC124" s="84" t="s">
        <v>845</v>
      </c>
      <c r="ED124" s="84" t="s">
        <v>845</v>
      </c>
    </row>
    <row r="125" spans="1:134" ht="24.6" customHeight="1" x14ac:dyDescent="0.3">
      <c r="A125" s="81" t="s">
        <v>44</v>
      </c>
      <c r="B125" s="114" t="s">
        <v>1112</v>
      </c>
      <c r="C125" s="83" t="s">
        <v>843</v>
      </c>
      <c r="D125" s="83" t="s">
        <v>841</v>
      </c>
      <c r="E125" s="84" t="s">
        <v>844</v>
      </c>
      <c r="F125" s="84" t="s">
        <v>845</v>
      </c>
      <c r="G125" s="85" t="s">
        <v>844</v>
      </c>
      <c r="H125" s="84" t="s">
        <v>844</v>
      </c>
      <c r="I125" s="84" t="s">
        <v>845</v>
      </c>
      <c r="J125" s="84" t="s">
        <v>845</v>
      </c>
      <c r="K125" s="85" t="s">
        <v>844</v>
      </c>
      <c r="L125" s="84" t="s">
        <v>844</v>
      </c>
      <c r="M125" s="84" t="s">
        <v>845</v>
      </c>
      <c r="N125" s="84" t="s">
        <v>845</v>
      </c>
      <c r="O125" s="84" t="s">
        <v>845</v>
      </c>
      <c r="P125" s="84" t="s">
        <v>845</v>
      </c>
      <c r="Q125" s="84" t="s">
        <v>845</v>
      </c>
      <c r="R125" s="84" t="s">
        <v>845</v>
      </c>
      <c r="S125" s="84" t="s">
        <v>844</v>
      </c>
      <c r="T125" s="84" t="s">
        <v>845</v>
      </c>
      <c r="U125" s="84" t="s">
        <v>845</v>
      </c>
      <c r="V125" s="84" t="s">
        <v>845</v>
      </c>
      <c r="W125" s="84" t="s">
        <v>845</v>
      </c>
      <c r="X125" s="85" t="s">
        <v>844</v>
      </c>
      <c r="Y125" s="84" t="s">
        <v>844</v>
      </c>
      <c r="Z125" s="84" t="s">
        <v>845</v>
      </c>
      <c r="AA125" s="84" t="s">
        <v>845</v>
      </c>
      <c r="AB125" s="85" t="s">
        <v>844</v>
      </c>
      <c r="AC125" s="84" t="s">
        <v>844</v>
      </c>
      <c r="AD125" s="84" t="s">
        <v>845</v>
      </c>
      <c r="AE125" s="84" t="s">
        <v>845</v>
      </c>
      <c r="AF125" s="84" t="s">
        <v>844</v>
      </c>
      <c r="AG125" s="84" t="s">
        <v>845</v>
      </c>
      <c r="AH125" s="84" t="s">
        <v>845</v>
      </c>
      <c r="AI125" s="85" t="s">
        <v>845</v>
      </c>
      <c r="AJ125" s="84" t="s">
        <v>845</v>
      </c>
      <c r="AK125" s="84" t="s">
        <v>844</v>
      </c>
      <c r="AL125" s="84" t="s">
        <v>844</v>
      </c>
      <c r="AM125" s="84" t="s">
        <v>845</v>
      </c>
      <c r="AN125" s="84" t="s">
        <v>845</v>
      </c>
      <c r="AO125" s="84" t="s">
        <v>844</v>
      </c>
      <c r="AP125" s="84" t="s">
        <v>845</v>
      </c>
      <c r="AQ125" s="84" t="s">
        <v>844</v>
      </c>
      <c r="AR125" s="84" t="s">
        <v>845</v>
      </c>
      <c r="AS125" s="84" t="s">
        <v>845</v>
      </c>
      <c r="AT125" s="84" t="s">
        <v>845</v>
      </c>
      <c r="AU125" s="84" t="s">
        <v>845</v>
      </c>
      <c r="AV125" s="84" t="s">
        <v>845</v>
      </c>
      <c r="AW125" s="84" t="s">
        <v>845</v>
      </c>
      <c r="AX125" s="84" t="s">
        <v>845</v>
      </c>
      <c r="AY125" s="84" t="s">
        <v>845</v>
      </c>
      <c r="AZ125" s="84" t="s">
        <v>845</v>
      </c>
      <c r="BA125" s="84" t="s">
        <v>845</v>
      </c>
      <c r="BB125" s="84" t="s">
        <v>844</v>
      </c>
      <c r="BC125" s="84" t="s">
        <v>845</v>
      </c>
      <c r="BD125" s="84" t="s">
        <v>845</v>
      </c>
      <c r="BE125" s="84" t="s">
        <v>844</v>
      </c>
      <c r="BF125" s="84" t="s">
        <v>844</v>
      </c>
      <c r="BG125" s="84" t="s">
        <v>845</v>
      </c>
      <c r="BH125" s="84" t="s">
        <v>845</v>
      </c>
      <c r="BI125" s="84" t="s">
        <v>845</v>
      </c>
      <c r="BJ125" s="86" t="s">
        <v>845</v>
      </c>
      <c r="BK125" s="87" t="s">
        <v>845</v>
      </c>
      <c r="BL125" s="86" t="s">
        <v>845</v>
      </c>
      <c r="BM125" s="84" t="s">
        <v>845</v>
      </c>
      <c r="BN125" s="84" t="s">
        <v>844</v>
      </c>
      <c r="BO125" s="84" t="s">
        <v>845</v>
      </c>
      <c r="BP125" s="84" t="s">
        <v>844</v>
      </c>
      <c r="BQ125" s="84" t="s">
        <v>845</v>
      </c>
      <c r="BR125" s="84" t="s">
        <v>845</v>
      </c>
      <c r="BS125" s="84" t="s">
        <v>844</v>
      </c>
      <c r="BT125" s="84" t="s">
        <v>845</v>
      </c>
      <c r="BU125" s="84" t="s">
        <v>845</v>
      </c>
      <c r="BV125" s="84" t="s">
        <v>845</v>
      </c>
      <c r="BW125" s="84" t="s">
        <v>845</v>
      </c>
      <c r="BX125" s="84" t="s">
        <v>845</v>
      </c>
      <c r="BY125" s="84" t="s">
        <v>845</v>
      </c>
      <c r="BZ125" s="84" t="s">
        <v>845</v>
      </c>
      <c r="CA125" s="84" t="s">
        <v>845</v>
      </c>
      <c r="CB125" s="84" t="s">
        <v>845</v>
      </c>
      <c r="CC125" s="84" t="s">
        <v>845</v>
      </c>
      <c r="CD125" s="84" t="s">
        <v>845</v>
      </c>
      <c r="CE125" s="84" t="s">
        <v>845</v>
      </c>
      <c r="CF125" s="84" t="s">
        <v>844</v>
      </c>
      <c r="CG125" s="84" t="s">
        <v>845</v>
      </c>
      <c r="CH125" s="84" t="s">
        <v>845</v>
      </c>
      <c r="CI125" s="84" t="s">
        <v>845</v>
      </c>
      <c r="CJ125" s="84" t="s">
        <v>844</v>
      </c>
      <c r="CK125" s="84" t="s">
        <v>845</v>
      </c>
      <c r="CL125" s="84" t="s">
        <v>844</v>
      </c>
      <c r="CM125" s="84" t="s">
        <v>844</v>
      </c>
      <c r="CN125" s="84" t="s">
        <v>844</v>
      </c>
      <c r="CO125" s="85" t="s">
        <v>845</v>
      </c>
      <c r="CP125" s="84" t="s">
        <v>845</v>
      </c>
      <c r="CQ125" s="85" t="s">
        <v>845</v>
      </c>
      <c r="CR125" s="84" t="s">
        <v>845</v>
      </c>
      <c r="CS125" s="84" t="s">
        <v>845</v>
      </c>
      <c r="CT125" s="84" t="s">
        <v>844</v>
      </c>
      <c r="CU125" s="84" t="s">
        <v>845</v>
      </c>
      <c r="CV125" s="84" t="s">
        <v>845</v>
      </c>
      <c r="CW125" s="84" t="s">
        <v>844</v>
      </c>
      <c r="CX125" s="85" t="s">
        <v>845</v>
      </c>
      <c r="CY125" s="84" t="s">
        <v>845</v>
      </c>
      <c r="CZ125" s="84" t="s">
        <v>845</v>
      </c>
      <c r="DA125" s="84" t="s">
        <v>845</v>
      </c>
      <c r="DB125" s="84" t="s">
        <v>845</v>
      </c>
      <c r="DC125" s="84" t="s">
        <v>844</v>
      </c>
      <c r="DD125" s="84" t="s">
        <v>845</v>
      </c>
      <c r="DE125" s="84" t="s">
        <v>845</v>
      </c>
      <c r="DF125" s="84" t="s">
        <v>845</v>
      </c>
      <c r="DG125" s="84" t="s">
        <v>845</v>
      </c>
      <c r="DH125" s="84" t="s">
        <v>845</v>
      </c>
      <c r="DI125" s="84" t="s">
        <v>845</v>
      </c>
      <c r="DJ125" s="84" t="s">
        <v>845</v>
      </c>
      <c r="DK125" s="84" t="s">
        <v>845</v>
      </c>
      <c r="DL125" s="84" t="s">
        <v>845</v>
      </c>
      <c r="DM125" s="84" t="s">
        <v>845</v>
      </c>
      <c r="DN125" s="84" t="s">
        <v>845</v>
      </c>
      <c r="DO125" s="84" t="s">
        <v>845</v>
      </c>
      <c r="DP125" s="87" t="s">
        <v>845</v>
      </c>
      <c r="DQ125" s="84" t="s">
        <v>845</v>
      </c>
      <c r="DR125" s="84" t="s">
        <v>845</v>
      </c>
      <c r="DS125" s="84" t="s">
        <v>845</v>
      </c>
      <c r="DT125" s="85" t="s">
        <v>845</v>
      </c>
      <c r="DU125" s="84" t="s">
        <v>845</v>
      </c>
      <c r="DV125" s="84" t="s">
        <v>844</v>
      </c>
      <c r="DW125" s="84" t="s">
        <v>844</v>
      </c>
      <c r="DX125" s="84" t="s">
        <v>845</v>
      </c>
      <c r="DY125" s="84" t="s">
        <v>900</v>
      </c>
      <c r="DZ125" s="84" t="s">
        <v>844</v>
      </c>
      <c r="EA125" s="84" t="s">
        <v>845</v>
      </c>
      <c r="EB125" s="84" t="s">
        <v>845</v>
      </c>
      <c r="EC125" s="84" t="s">
        <v>845</v>
      </c>
      <c r="ED125" s="84" t="s">
        <v>845</v>
      </c>
    </row>
    <row r="126" spans="1:134" x14ac:dyDescent="0.3">
      <c r="A126" s="81" t="s">
        <v>45</v>
      </c>
      <c r="B126" s="114" t="s">
        <v>1113</v>
      </c>
      <c r="C126" s="83" t="s">
        <v>843</v>
      </c>
      <c r="D126" s="83" t="s">
        <v>841</v>
      </c>
      <c r="E126" s="84" t="s">
        <v>844</v>
      </c>
      <c r="F126" s="85" t="s">
        <v>844</v>
      </c>
      <c r="G126" s="85" t="s">
        <v>844</v>
      </c>
      <c r="H126" s="84" t="s">
        <v>844</v>
      </c>
      <c r="I126" s="85" t="s">
        <v>844</v>
      </c>
      <c r="J126" s="84" t="s">
        <v>844</v>
      </c>
      <c r="K126" s="85" t="s">
        <v>844</v>
      </c>
      <c r="L126" s="84" t="s">
        <v>844</v>
      </c>
      <c r="M126" s="84" t="s">
        <v>844</v>
      </c>
      <c r="N126" s="84" t="s">
        <v>844</v>
      </c>
      <c r="O126" s="84" t="s">
        <v>844</v>
      </c>
      <c r="P126" s="84" t="s">
        <v>844</v>
      </c>
      <c r="Q126" s="89" t="s">
        <v>845</v>
      </c>
      <c r="R126" s="85" t="s">
        <v>844</v>
      </c>
      <c r="S126" s="84" t="s">
        <v>844</v>
      </c>
      <c r="T126" s="85" t="s">
        <v>844</v>
      </c>
      <c r="U126" s="89" t="s">
        <v>845</v>
      </c>
      <c r="V126" s="84" t="s">
        <v>844</v>
      </c>
      <c r="W126" s="85" t="s">
        <v>844</v>
      </c>
      <c r="X126" s="85" t="s">
        <v>844</v>
      </c>
      <c r="Y126" s="84" t="s">
        <v>844</v>
      </c>
      <c r="Z126" s="84" t="s">
        <v>844</v>
      </c>
      <c r="AA126" s="84" t="s">
        <v>844</v>
      </c>
      <c r="AB126" s="84" t="s">
        <v>845</v>
      </c>
      <c r="AC126" s="84" t="s">
        <v>844</v>
      </c>
      <c r="AD126" s="88" t="s">
        <v>845</v>
      </c>
      <c r="AE126" s="84" t="s">
        <v>844</v>
      </c>
      <c r="AF126" s="84" t="s">
        <v>844</v>
      </c>
      <c r="AG126" s="84" t="s">
        <v>844</v>
      </c>
      <c r="AH126" s="84" t="s">
        <v>844</v>
      </c>
      <c r="AI126" s="84" t="s">
        <v>844</v>
      </c>
      <c r="AJ126" s="85" t="s">
        <v>844</v>
      </c>
      <c r="AK126" s="85" t="s">
        <v>844</v>
      </c>
      <c r="AL126" s="84" t="s">
        <v>844</v>
      </c>
      <c r="AM126" s="85" t="s">
        <v>844</v>
      </c>
      <c r="AN126" s="85" t="s">
        <v>844</v>
      </c>
      <c r="AO126" s="84" t="s">
        <v>844</v>
      </c>
      <c r="AP126" s="84" t="s">
        <v>845</v>
      </c>
      <c r="AQ126" s="84" t="s">
        <v>845</v>
      </c>
      <c r="AR126" s="84" t="s">
        <v>845</v>
      </c>
      <c r="AS126" s="84" t="s">
        <v>844</v>
      </c>
      <c r="AT126" s="84" t="s">
        <v>844</v>
      </c>
      <c r="AU126" s="84" t="s">
        <v>845</v>
      </c>
      <c r="AV126" s="84" t="s">
        <v>845</v>
      </c>
      <c r="AW126" s="84" t="s">
        <v>845</v>
      </c>
      <c r="AX126" s="84" t="s">
        <v>845</v>
      </c>
      <c r="AY126" s="84" t="s">
        <v>845</v>
      </c>
      <c r="AZ126" s="84" t="s">
        <v>845</v>
      </c>
      <c r="BA126" s="84" t="s">
        <v>844</v>
      </c>
      <c r="BB126" s="84" t="s">
        <v>844</v>
      </c>
      <c r="BC126" s="84" t="s">
        <v>845</v>
      </c>
      <c r="BD126" s="84" t="s">
        <v>845</v>
      </c>
      <c r="BE126" s="84" t="s">
        <v>844</v>
      </c>
      <c r="BF126" s="84" t="s">
        <v>844</v>
      </c>
      <c r="BG126" s="84" t="s">
        <v>844</v>
      </c>
      <c r="BH126" s="84" t="s">
        <v>844</v>
      </c>
      <c r="BI126" s="84" t="s">
        <v>845</v>
      </c>
      <c r="BJ126" s="86" t="s">
        <v>844</v>
      </c>
      <c r="BK126" s="87" t="s">
        <v>845</v>
      </c>
      <c r="BL126" s="91" t="s">
        <v>844</v>
      </c>
      <c r="BM126" s="84" t="s">
        <v>844</v>
      </c>
      <c r="BN126" s="84" t="s">
        <v>844</v>
      </c>
      <c r="BO126" s="84" t="s">
        <v>844</v>
      </c>
      <c r="BP126" s="84" t="s">
        <v>844</v>
      </c>
      <c r="BQ126" s="84" t="s">
        <v>844</v>
      </c>
      <c r="BR126" s="84" t="s">
        <v>844</v>
      </c>
      <c r="BS126" s="84" t="s">
        <v>844</v>
      </c>
      <c r="BT126" s="84" t="s">
        <v>844</v>
      </c>
      <c r="BU126" s="85" t="s">
        <v>845</v>
      </c>
      <c r="BV126" s="84" t="s">
        <v>844</v>
      </c>
      <c r="BW126" s="84" t="s">
        <v>845</v>
      </c>
      <c r="BX126" s="89" t="s">
        <v>845</v>
      </c>
      <c r="BY126" s="84" t="s">
        <v>845</v>
      </c>
      <c r="BZ126" s="84" t="s">
        <v>844</v>
      </c>
      <c r="CA126" s="84" t="s">
        <v>845</v>
      </c>
      <c r="CB126" s="84" t="s">
        <v>844</v>
      </c>
      <c r="CC126" s="84" t="s">
        <v>845</v>
      </c>
      <c r="CD126" s="85" t="s">
        <v>844</v>
      </c>
      <c r="CE126" s="84" t="s">
        <v>844</v>
      </c>
      <c r="CF126" s="84" t="s">
        <v>844</v>
      </c>
      <c r="CG126" s="84" t="s">
        <v>844</v>
      </c>
      <c r="CH126" s="88" t="s">
        <v>845</v>
      </c>
      <c r="CI126" s="84" t="s">
        <v>844</v>
      </c>
      <c r="CJ126" s="84" t="s">
        <v>844</v>
      </c>
      <c r="CK126" s="84" t="s">
        <v>845</v>
      </c>
      <c r="CL126" s="84" t="s">
        <v>844</v>
      </c>
      <c r="CM126" s="84" t="s">
        <v>844</v>
      </c>
      <c r="CN126" s="85" t="s">
        <v>844</v>
      </c>
      <c r="CO126" s="85" t="s">
        <v>844</v>
      </c>
      <c r="CP126" s="85" t="s">
        <v>844</v>
      </c>
      <c r="CQ126" s="84" t="s">
        <v>844</v>
      </c>
      <c r="CR126" s="84" t="s">
        <v>845</v>
      </c>
      <c r="CS126" s="84" t="s">
        <v>845</v>
      </c>
      <c r="CT126" s="84" t="s">
        <v>844</v>
      </c>
      <c r="CU126" s="84" t="s">
        <v>844</v>
      </c>
      <c r="CV126" s="84" t="s">
        <v>844</v>
      </c>
      <c r="CW126" s="84" t="s">
        <v>844</v>
      </c>
      <c r="CX126" s="84" t="s">
        <v>844</v>
      </c>
      <c r="CY126" s="84" t="s">
        <v>844</v>
      </c>
      <c r="CZ126" s="84" t="s">
        <v>845</v>
      </c>
      <c r="DA126" s="84" t="s">
        <v>845</v>
      </c>
      <c r="DB126" s="84" t="s">
        <v>844</v>
      </c>
      <c r="DC126" s="84" t="s">
        <v>845</v>
      </c>
      <c r="DD126" s="84" t="s">
        <v>845</v>
      </c>
      <c r="DE126" s="84" t="s">
        <v>845</v>
      </c>
      <c r="DF126" s="84" t="s">
        <v>844</v>
      </c>
      <c r="DG126" s="84" t="s">
        <v>845</v>
      </c>
      <c r="DH126" s="89" t="s">
        <v>844</v>
      </c>
      <c r="DI126" s="84" t="s">
        <v>845</v>
      </c>
      <c r="DJ126" s="84" t="s">
        <v>844</v>
      </c>
      <c r="DK126" s="84" t="s">
        <v>844</v>
      </c>
      <c r="DL126" s="84" t="s">
        <v>844</v>
      </c>
      <c r="DM126" s="84" t="s">
        <v>845</v>
      </c>
      <c r="DN126" s="84" t="s">
        <v>844</v>
      </c>
      <c r="DO126" s="84" t="s">
        <v>845</v>
      </c>
      <c r="DP126" s="87" t="s">
        <v>845</v>
      </c>
      <c r="DQ126" s="84" t="s">
        <v>844</v>
      </c>
      <c r="DR126" s="84" t="s">
        <v>844</v>
      </c>
      <c r="DS126" s="84" t="s">
        <v>844</v>
      </c>
      <c r="DT126" s="84" t="s">
        <v>844</v>
      </c>
      <c r="DU126" s="85" t="s">
        <v>844</v>
      </c>
      <c r="DV126" s="84" t="s">
        <v>844</v>
      </c>
      <c r="DW126" s="84" t="s">
        <v>844</v>
      </c>
      <c r="DX126" s="84" t="s">
        <v>844</v>
      </c>
      <c r="DY126" s="84" t="s">
        <v>900</v>
      </c>
      <c r="DZ126" s="84" t="s">
        <v>844</v>
      </c>
      <c r="EA126" s="84" t="s">
        <v>844</v>
      </c>
      <c r="EB126" s="84" t="s">
        <v>845</v>
      </c>
      <c r="EC126" s="84" t="s">
        <v>844</v>
      </c>
      <c r="ED126" s="84" t="s">
        <v>845</v>
      </c>
    </row>
    <row r="127" spans="1:134" ht="26.4" x14ac:dyDescent="0.3">
      <c r="A127" s="81" t="s">
        <v>46</v>
      </c>
      <c r="B127" s="114" t="s">
        <v>1114</v>
      </c>
      <c r="C127" s="83" t="s">
        <v>843</v>
      </c>
      <c r="D127" s="83" t="s">
        <v>841</v>
      </c>
      <c r="E127" s="84" t="s">
        <v>844</v>
      </c>
      <c r="F127" s="85" t="s">
        <v>844</v>
      </c>
      <c r="G127" s="85" t="s">
        <v>844</v>
      </c>
      <c r="H127" s="84" t="s">
        <v>844</v>
      </c>
      <c r="I127" s="85" t="s">
        <v>844</v>
      </c>
      <c r="J127" s="84" t="s">
        <v>844</v>
      </c>
      <c r="K127" s="85" t="s">
        <v>844</v>
      </c>
      <c r="L127" s="84" t="s">
        <v>844</v>
      </c>
      <c r="M127" s="84" t="s">
        <v>844</v>
      </c>
      <c r="N127" s="84" t="s">
        <v>844</v>
      </c>
      <c r="O127" s="84" t="s">
        <v>844</v>
      </c>
      <c r="P127" s="84" t="s">
        <v>844</v>
      </c>
      <c r="Q127" s="89" t="s">
        <v>845</v>
      </c>
      <c r="R127" s="85" t="s">
        <v>844</v>
      </c>
      <c r="S127" s="84" t="s">
        <v>844</v>
      </c>
      <c r="T127" s="85" t="s">
        <v>844</v>
      </c>
      <c r="U127" s="89" t="s">
        <v>845</v>
      </c>
      <c r="V127" s="84" t="s">
        <v>844</v>
      </c>
      <c r="W127" s="85" t="s">
        <v>844</v>
      </c>
      <c r="X127" s="85" t="s">
        <v>844</v>
      </c>
      <c r="Y127" s="84" t="s">
        <v>844</v>
      </c>
      <c r="Z127" s="84" t="s">
        <v>844</v>
      </c>
      <c r="AA127" s="84" t="s">
        <v>844</v>
      </c>
      <c r="AB127" s="84" t="s">
        <v>845</v>
      </c>
      <c r="AC127" s="84" t="s">
        <v>844</v>
      </c>
      <c r="AD127" s="88" t="s">
        <v>845</v>
      </c>
      <c r="AE127" s="84" t="s">
        <v>844</v>
      </c>
      <c r="AF127" s="84" t="s">
        <v>844</v>
      </c>
      <c r="AG127" s="84" t="s">
        <v>844</v>
      </c>
      <c r="AH127" s="84" t="s">
        <v>844</v>
      </c>
      <c r="AI127" s="84" t="s">
        <v>844</v>
      </c>
      <c r="AJ127" s="85" t="s">
        <v>844</v>
      </c>
      <c r="AK127" s="85" t="s">
        <v>844</v>
      </c>
      <c r="AL127" s="84" t="s">
        <v>844</v>
      </c>
      <c r="AM127" s="85" t="s">
        <v>844</v>
      </c>
      <c r="AN127" s="85" t="s">
        <v>844</v>
      </c>
      <c r="AO127" s="84" t="s">
        <v>844</v>
      </c>
      <c r="AP127" s="84" t="s">
        <v>845</v>
      </c>
      <c r="AQ127" s="84" t="s">
        <v>845</v>
      </c>
      <c r="AR127" s="84" t="s">
        <v>845</v>
      </c>
      <c r="AS127" s="84" t="s">
        <v>844</v>
      </c>
      <c r="AT127" s="84" t="s">
        <v>844</v>
      </c>
      <c r="AU127" s="84" t="s">
        <v>845</v>
      </c>
      <c r="AV127" s="84" t="s">
        <v>845</v>
      </c>
      <c r="AW127" s="84" t="s">
        <v>845</v>
      </c>
      <c r="AX127" s="84" t="s">
        <v>845</v>
      </c>
      <c r="AY127" s="84" t="s">
        <v>845</v>
      </c>
      <c r="AZ127" s="84" t="s">
        <v>845</v>
      </c>
      <c r="BA127" s="84" t="s">
        <v>844</v>
      </c>
      <c r="BB127" s="84" t="s">
        <v>844</v>
      </c>
      <c r="BC127" s="84" t="s">
        <v>845</v>
      </c>
      <c r="BD127" s="84" t="s">
        <v>845</v>
      </c>
      <c r="BE127" s="84" t="s">
        <v>844</v>
      </c>
      <c r="BF127" s="84" t="s">
        <v>844</v>
      </c>
      <c r="BG127" s="84" t="s">
        <v>844</v>
      </c>
      <c r="BH127" s="84" t="s">
        <v>844</v>
      </c>
      <c r="BI127" s="84" t="s">
        <v>845</v>
      </c>
      <c r="BJ127" s="86" t="s">
        <v>844</v>
      </c>
      <c r="BK127" s="87" t="s">
        <v>845</v>
      </c>
      <c r="BL127" s="91" t="s">
        <v>844</v>
      </c>
      <c r="BM127" s="84" t="s">
        <v>844</v>
      </c>
      <c r="BN127" s="84" t="s">
        <v>844</v>
      </c>
      <c r="BO127" s="84" t="s">
        <v>844</v>
      </c>
      <c r="BP127" s="84" t="s">
        <v>844</v>
      </c>
      <c r="BQ127" s="84" t="s">
        <v>844</v>
      </c>
      <c r="BR127" s="84" t="s">
        <v>844</v>
      </c>
      <c r="BS127" s="84" t="s">
        <v>844</v>
      </c>
      <c r="BT127" s="84" t="s">
        <v>844</v>
      </c>
      <c r="BU127" s="85" t="s">
        <v>845</v>
      </c>
      <c r="BV127" s="84" t="s">
        <v>844</v>
      </c>
      <c r="BW127" s="84" t="s">
        <v>845</v>
      </c>
      <c r="BX127" s="84" t="s">
        <v>844</v>
      </c>
      <c r="BY127" s="84" t="s">
        <v>845</v>
      </c>
      <c r="BZ127" s="84" t="s">
        <v>844</v>
      </c>
      <c r="CA127" s="84" t="s">
        <v>845</v>
      </c>
      <c r="CB127" s="84" t="s">
        <v>844</v>
      </c>
      <c r="CC127" s="85" t="s">
        <v>844</v>
      </c>
      <c r="CD127" s="85" t="s">
        <v>844</v>
      </c>
      <c r="CE127" s="84" t="s">
        <v>844</v>
      </c>
      <c r="CF127" s="84" t="s">
        <v>844</v>
      </c>
      <c r="CG127" s="84" t="s">
        <v>844</v>
      </c>
      <c r="CH127" s="84" t="s">
        <v>844</v>
      </c>
      <c r="CI127" s="84" t="s">
        <v>844</v>
      </c>
      <c r="CJ127" s="84" t="s">
        <v>844</v>
      </c>
      <c r="CK127" s="84" t="s">
        <v>845</v>
      </c>
      <c r="CL127" s="84" t="s">
        <v>844</v>
      </c>
      <c r="CM127" s="84" t="s">
        <v>844</v>
      </c>
      <c r="CN127" s="85" t="s">
        <v>844</v>
      </c>
      <c r="CO127" s="85" t="s">
        <v>844</v>
      </c>
      <c r="CP127" s="85" t="s">
        <v>844</v>
      </c>
      <c r="CQ127" s="84" t="s">
        <v>844</v>
      </c>
      <c r="CR127" s="84" t="s">
        <v>845</v>
      </c>
      <c r="CS127" s="84" t="s">
        <v>845</v>
      </c>
      <c r="CT127" s="84" t="s">
        <v>844</v>
      </c>
      <c r="CU127" s="84" t="s">
        <v>844</v>
      </c>
      <c r="CV127" s="84" t="s">
        <v>844</v>
      </c>
      <c r="CW127" s="84" t="s">
        <v>844</v>
      </c>
      <c r="CX127" s="84" t="s">
        <v>844</v>
      </c>
      <c r="CY127" s="84" t="s">
        <v>844</v>
      </c>
      <c r="CZ127" s="84" t="s">
        <v>845</v>
      </c>
      <c r="DA127" s="84" t="s">
        <v>845</v>
      </c>
      <c r="DB127" s="84" t="s">
        <v>844</v>
      </c>
      <c r="DC127" s="84" t="s">
        <v>845</v>
      </c>
      <c r="DD127" s="84" t="s">
        <v>845</v>
      </c>
      <c r="DE127" s="84" t="s">
        <v>845</v>
      </c>
      <c r="DF127" s="84" t="s">
        <v>844</v>
      </c>
      <c r="DG127" s="84" t="s">
        <v>845</v>
      </c>
      <c r="DH127" s="89" t="s">
        <v>844</v>
      </c>
      <c r="DI127" s="84" t="s">
        <v>845</v>
      </c>
      <c r="DJ127" s="84" t="s">
        <v>844</v>
      </c>
      <c r="DK127" s="84" t="s">
        <v>844</v>
      </c>
      <c r="DL127" s="84" t="s">
        <v>844</v>
      </c>
      <c r="DM127" s="84" t="s">
        <v>845</v>
      </c>
      <c r="DN127" s="84" t="s">
        <v>844</v>
      </c>
      <c r="DO127" s="84" t="s">
        <v>845</v>
      </c>
      <c r="DP127" s="87" t="s">
        <v>845</v>
      </c>
      <c r="DQ127" s="84" t="s">
        <v>844</v>
      </c>
      <c r="DR127" s="84" t="s">
        <v>844</v>
      </c>
      <c r="DS127" s="84" t="s">
        <v>844</v>
      </c>
      <c r="DT127" s="84" t="s">
        <v>844</v>
      </c>
      <c r="DU127" s="85" t="s">
        <v>844</v>
      </c>
      <c r="DV127" s="84" t="s">
        <v>844</v>
      </c>
      <c r="DW127" s="84" t="s">
        <v>844</v>
      </c>
      <c r="DX127" s="84" t="s">
        <v>844</v>
      </c>
      <c r="DY127" s="84" t="s">
        <v>900</v>
      </c>
      <c r="DZ127" s="84" t="s">
        <v>844</v>
      </c>
      <c r="EA127" s="84" t="s">
        <v>844</v>
      </c>
      <c r="EB127" s="84" t="s">
        <v>845</v>
      </c>
      <c r="EC127" s="84" t="s">
        <v>844</v>
      </c>
      <c r="ED127" s="84" t="s">
        <v>845</v>
      </c>
    </row>
    <row r="128" spans="1:134" x14ac:dyDescent="0.3">
      <c r="A128" s="74"/>
      <c r="B128" s="98" t="s">
        <v>1115</v>
      </c>
      <c r="C128" s="77"/>
      <c r="D128" s="77"/>
      <c r="E128" s="78"/>
      <c r="F128" s="78"/>
      <c r="G128" s="78"/>
      <c r="H128" s="78"/>
      <c r="I128" s="78"/>
      <c r="J128" s="78"/>
      <c r="K128" s="78"/>
      <c r="L128" s="78"/>
      <c r="M128" s="78"/>
      <c r="N128" s="78"/>
      <c r="O128" s="78"/>
      <c r="P128" s="78"/>
      <c r="Q128" s="78"/>
      <c r="R128" s="78"/>
      <c r="S128" s="78"/>
      <c r="T128" s="78"/>
      <c r="U128" s="78"/>
      <c r="V128" s="78"/>
      <c r="W128" s="78"/>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78"/>
      <c r="AW128" s="78"/>
      <c r="AX128" s="78"/>
      <c r="AY128" s="78"/>
      <c r="AZ128" s="78"/>
      <c r="BA128" s="78"/>
      <c r="BB128" s="78"/>
      <c r="BC128" s="78"/>
      <c r="BD128" s="78"/>
      <c r="BE128" s="78"/>
      <c r="BF128" s="78"/>
      <c r="BG128" s="78"/>
      <c r="BH128" s="78"/>
      <c r="BI128" s="78"/>
      <c r="BJ128" s="73"/>
      <c r="BK128" s="61"/>
      <c r="BL128" s="73"/>
      <c r="BM128" s="78"/>
      <c r="BN128" s="78"/>
      <c r="BO128" s="78"/>
      <c r="BP128" s="78"/>
      <c r="BQ128" s="78"/>
      <c r="BR128" s="78"/>
      <c r="BS128" s="78"/>
      <c r="BT128" s="78"/>
      <c r="BU128" s="78"/>
      <c r="BV128" s="78"/>
      <c r="BW128" s="78"/>
      <c r="BX128" s="78"/>
      <c r="BY128" s="78"/>
      <c r="BZ128" s="78"/>
      <c r="CA128" s="78"/>
      <c r="CB128" s="78"/>
      <c r="CC128" s="78"/>
      <c r="CD128" s="78"/>
      <c r="CE128" s="78"/>
      <c r="CF128" s="78"/>
      <c r="CG128" s="78"/>
      <c r="CH128" s="78"/>
      <c r="CI128" s="78"/>
      <c r="CJ128" s="78"/>
      <c r="CK128" s="78"/>
      <c r="CL128" s="78"/>
      <c r="CM128" s="78"/>
      <c r="CN128" s="78"/>
      <c r="CO128" s="78"/>
      <c r="CP128" s="78"/>
      <c r="CQ128" s="78"/>
      <c r="CR128" s="78"/>
      <c r="CS128" s="78"/>
      <c r="CT128" s="78"/>
      <c r="CU128" s="78"/>
      <c r="CV128" s="78"/>
      <c r="CW128" s="78"/>
      <c r="CX128" s="78"/>
      <c r="CY128" s="78"/>
      <c r="CZ128" s="78"/>
      <c r="DA128" s="78"/>
      <c r="DB128" s="78"/>
      <c r="DC128" s="78"/>
      <c r="DD128" s="78"/>
      <c r="DE128" s="78"/>
      <c r="DF128" s="78"/>
      <c r="DG128" s="78"/>
      <c r="DH128" s="78"/>
      <c r="DI128" s="78"/>
      <c r="DJ128" s="78"/>
      <c r="DK128" s="78"/>
      <c r="DL128" s="78"/>
      <c r="DM128" s="78"/>
      <c r="DN128" s="78"/>
      <c r="DO128" s="78"/>
      <c r="DP128" s="61"/>
      <c r="DQ128" s="78"/>
      <c r="DR128" s="78"/>
      <c r="DS128" s="78"/>
      <c r="DT128" s="78"/>
      <c r="DU128" s="78"/>
      <c r="DV128" s="78"/>
      <c r="DW128" s="78"/>
      <c r="DX128" s="78"/>
      <c r="DY128" s="78"/>
      <c r="DZ128" s="78"/>
      <c r="EA128" s="78"/>
      <c r="EB128" s="78"/>
      <c r="EC128" s="78"/>
      <c r="ED128" s="78"/>
    </row>
    <row r="129" spans="1:134" ht="52.8" x14ac:dyDescent="0.3">
      <c r="A129" s="81" t="s">
        <v>47</v>
      </c>
      <c r="B129" s="114" t="s">
        <v>1116</v>
      </c>
      <c r="C129" s="83" t="s">
        <v>1117</v>
      </c>
      <c r="D129" s="83" t="s">
        <v>841</v>
      </c>
      <c r="E129" s="84" t="s">
        <v>845</v>
      </c>
      <c r="F129" s="84" t="s">
        <v>845</v>
      </c>
      <c r="G129" s="85" t="s">
        <v>844</v>
      </c>
      <c r="H129" s="84" t="s">
        <v>845</v>
      </c>
      <c r="I129" s="84" t="s">
        <v>845</v>
      </c>
      <c r="J129" s="85" t="s">
        <v>844</v>
      </c>
      <c r="K129" s="84" t="s">
        <v>845</v>
      </c>
      <c r="L129" s="85" t="s">
        <v>844</v>
      </c>
      <c r="M129" s="84" t="s">
        <v>845</v>
      </c>
      <c r="N129" s="84" t="s">
        <v>844</v>
      </c>
      <c r="O129" s="84" t="s">
        <v>845</v>
      </c>
      <c r="P129" s="84" t="s">
        <v>845</v>
      </c>
      <c r="Q129" s="84" t="s">
        <v>845</v>
      </c>
      <c r="R129" s="84" t="s">
        <v>845</v>
      </c>
      <c r="S129" s="84" t="s">
        <v>845</v>
      </c>
      <c r="T129" s="84" t="s">
        <v>845</v>
      </c>
      <c r="U129" s="84" t="s">
        <v>845</v>
      </c>
      <c r="V129" s="84" t="s">
        <v>844</v>
      </c>
      <c r="W129" s="84" t="s">
        <v>845</v>
      </c>
      <c r="X129" s="84" t="s">
        <v>845</v>
      </c>
      <c r="Y129" s="84" t="s">
        <v>844</v>
      </c>
      <c r="Z129" s="84" t="s">
        <v>845</v>
      </c>
      <c r="AA129" s="84" t="s">
        <v>845</v>
      </c>
      <c r="AB129" s="84" t="s">
        <v>845</v>
      </c>
      <c r="AC129" s="85" t="s">
        <v>845</v>
      </c>
      <c r="AD129" s="84" t="s">
        <v>845</v>
      </c>
      <c r="AE129" s="84" t="s">
        <v>845</v>
      </c>
      <c r="AF129" s="84" t="s">
        <v>845</v>
      </c>
      <c r="AG129" s="84" t="s">
        <v>845</v>
      </c>
      <c r="AH129" s="84" t="s">
        <v>845</v>
      </c>
      <c r="AI129" s="84" t="s">
        <v>845</v>
      </c>
      <c r="AJ129" s="84" t="s">
        <v>845</v>
      </c>
      <c r="AK129" s="84" t="s">
        <v>845</v>
      </c>
      <c r="AL129" s="84" t="s">
        <v>845</v>
      </c>
      <c r="AM129" s="84" t="s">
        <v>845</v>
      </c>
      <c r="AN129" s="84" t="s">
        <v>845</v>
      </c>
      <c r="AO129" s="84" t="s">
        <v>844</v>
      </c>
      <c r="AP129" s="84" t="s">
        <v>845</v>
      </c>
      <c r="AQ129" s="84" t="s">
        <v>845</v>
      </c>
      <c r="AR129" s="84" t="s">
        <v>845</v>
      </c>
      <c r="AS129" s="84" t="s">
        <v>845</v>
      </c>
      <c r="AT129" s="84" t="s">
        <v>845</v>
      </c>
      <c r="AU129" s="84" t="s">
        <v>845</v>
      </c>
      <c r="AV129" s="84" t="s">
        <v>845</v>
      </c>
      <c r="AW129" s="84" t="s">
        <v>845</v>
      </c>
      <c r="AX129" s="84" t="s">
        <v>845</v>
      </c>
      <c r="AY129" s="84" t="s">
        <v>845</v>
      </c>
      <c r="AZ129" s="84" t="s">
        <v>845</v>
      </c>
      <c r="BA129" s="84" t="s">
        <v>845</v>
      </c>
      <c r="BB129" s="84" t="s">
        <v>845</v>
      </c>
      <c r="BC129" s="84" t="s">
        <v>845</v>
      </c>
      <c r="BD129" s="84" t="s">
        <v>845</v>
      </c>
      <c r="BE129" s="84" t="s">
        <v>845</v>
      </c>
      <c r="BF129" s="84" t="s">
        <v>844</v>
      </c>
      <c r="BG129" s="84" t="s">
        <v>845</v>
      </c>
      <c r="BH129" s="84" t="s">
        <v>845</v>
      </c>
      <c r="BI129" s="84" t="s">
        <v>845</v>
      </c>
      <c r="BJ129" s="86" t="s">
        <v>845</v>
      </c>
      <c r="BK129" s="87" t="s">
        <v>845</v>
      </c>
      <c r="BL129" s="86" t="s">
        <v>845</v>
      </c>
      <c r="BM129" s="84" t="s">
        <v>845</v>
      </c>
      <c r="BN129" s="84" t="s">
        <v>845</v>
      </c>
      <c r="BO129" s="84" t="s">
        <v>845</v>
      </c>
      <c r="BP129" s="84" t="s">
        <v>845</v>
      </c>
      <c r="BQ129" s="85" t="s">
        <v>845</v>
      </c>
      <c r="BR129" s="84" t="s">
        <v>845</v>
      </c>
      <c r="BS129" s="84" t="s">
        <v>845</v>
      </c>
      <c r="BT129" s="84" t="s">
        <v>845</v>
      </c>
      <c r="BU129" s="84" t="s">
        <v>845</v>
      </c>
      <c r="BV129" s="84" t="s">
        <v>845</v>
      </c>
      <c r="BW129" s="84" t="s">
        <v>845</v>
      </c>
      <c r="BX129" s="84" t="s">
        <v>845</v>
      </c>
      <c r="BY129" s="84" t="s">
        <v>845</v>
      </c>
      <c r="BZ129" s="84" t="s">
        <v>845</v>
      </c>
      <c r="CA129" s="84" t="s">
        <v>845</v>
      </c>
      <c r="CB129" s="84" t="s">
        <v>845</v>
      </c>
      <c r="CC129" s="84" t="s">
        <v>845</v>
      </c>
      <c r="CD129" s="84" t="s">
        <v>845</v>
      </c>
      <c r="CE129" s="84" t="s">
        <v>845</v>
      </c>
      <c r="CF129" s="84" t="s">
        <v>844</v>
      </c>
      <c r="CG129" s="84" t="s">
        <v>845</v>
      </c>
      <c r="CH129" s="84" t="s">
        <v>845</v>
      </c>
      <c r="CI129" s="84" t="s">
        <v>845</v>
      </c>
      <c r="CJ129" s="84" t="s">
        <v>845</v>
      </c>
      <c r="CK129" s="84" t="s">
        <v>845</v>
      </c>
      <c r="CL129" s="84" t="s">
        <v>845</v>
      </c>
      <c r="CM129" s="84" t="s">
        <v>845</v>
      </c>
      <c r="CN129" s="84" t="s">
        <v>845</v>
      </c>
      <c r="CO129" s="84" t="s">
        <v>845</v>
      </c>
      <c r="CP129" s="84" t="s">
        <v>845</v>
      </c>
      <c r="CQ129" s="84" t="s">
        <v>844</v>
      </c>
      <c r="CR129" s="84" t="s">
        <v>845</v>
      </c>
      <c r="CS129" s="84" t="s">
        <v>845</v>
      </c>
      <c r="CT129" s="84" t="s">
        <v>845</v>
      </c>
      <c r="CU129" s="84" t="s">
        <v>845</v>
      </c>
      <c r="CV129" s="84" t="s">
        <v>845</v>
      </c>
      <c r="CW129" s="84" t="s">
        <v>845</v>
      </c>
      <c r="CX129" s="84" t="s">
        <v>845</v>
      </c>
      <c r="CY129" s="84" t="s">
        <v>845</v>
      </c>
      <c r="CZ129" s="84" t="s">
        <v>845</v>
      </c>
      <c r="DA129" s="84" t="s">
        <v>845</v>
      </c>
      <c r="DB129" s="84" t="s">
        <v>845</v>
      </c>
      <c r="DC129" s="84" t="s">
        <v>845</v>
      </c>
      <c r="DD129" s="84" t="s">
        <v>845</v>
      </c>
      <c r="DE129" s="84" t="s">
        <v>845</v>
      </c>
      <c r="DF129" s="84" t="s">
        <v>845</v>
      </c>
      <c r="DG129" s="84" t="s">
        <v>845</v>
      </c>
      <c r="DH129" s="84" t="s">
        <v>845</v>
      </c>
      <c r="DI129" s="84" t="s">
        <v>845</v>
      </c>
      <c r="DJ129" s="84" t="s">
        <v>845</v>
      </c>
      <c r="DK129" s="84" t="s">
        <v>845</v>
      </c>
      <c r="DL129" s="84" t="s">
        <v>845</v>
      </c>
      <c r="DM129" s="84" t="s">
        <v>845</v>
      </c>
      <c r="DN129" s="84" t="s">
        <v>845</v>
      </c>
      <c r="DO129" s="84" t="s">
        <v>845</v>
      </c>
      <c r="DP129" s="87" t="s">
        <v>845</v>
      </c>
      <c r="DQ129" s="84" t="s">
        <v>845</v>
      </c>
      <c r="DR129" s="84" t="s">
        <v>845</v>
      </c>
      <c r="DS129" s="84" t="s">
        <v>845</v>
      </c>
      <c r="DT129" s="84" t="s">
        <v>845</v>
      </c>
      <c r="DU129" s="84" t="s">
        <v>845</v>
      </c>
      <c r="DV129" s="84" t="s">
        <v>845</v>
      </c>
      <c r="DW129" s="84" t="s">
        <v>845</v>
      </c>
      <c r="DX129" s="84" t="s">
        <v>845</v>
      </c>
      <c r="DY129" s="84" t="s">
        <v>844</v>
      </c>
      <c r="DZ129" s="84" t="s">
        <v>845</v>
      </c>
      <c r="EA129" s="84" t="s">
        <v>845</v>
      </c>
      <c r="EB129" s="84" t="s">
        <v>845</v>
      </c>
      <c r="EC129" s="84" t="s">
        <v>845</v>
      </c>
      <c r="ED129" s="84" t="s">
        <v>845</v>
      </c>
    </row>
    <row r="130" spans="1:134" x14ac:dyDescent="0.3">
      <c r="A130" s="74"/>
      <c r="B130" s="98" t="s">
        <v>1118</v>
      </c>
      <c r="C130" s="77"/>
      <c r="D130" s="77"/>
      <c r="E130" s="78"/>
      <c r="F130" s="78"/>
      <c r="G130" s="78"/>
      <c r="H130" s="78"/>
      <c r="I130" s="78"/>
      <c r="J130" s="78"/>
      <c r="K130" s="78"/>
      <c r="L130" s="78"/>
      <c r="M130" s="78"/>
      <c r="N130" s="78"/>
      <c r="O130" s="78"/>
      <c r="P130" s="78"/>
      <c r="Q130" s="78"/>
      <c r="R130" s="78"/>
      <c r="S130" s="78"/>
      <c r="T130" s="78"/>
      <c r="U130" s="78"/>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78"/>
      <c r="AW130" s="78"/>
      <c r="AX130" s="78"/>
      <c r="AY130" s="78"/>
      <c r="AZ130" s="78"/>
      <c r="BA130" s="78"/>
      <c r="BB130" s="78"/>
      <c r="BC130" s="78"/>
      <c r="BD130" s="78"/>
      <c r="BE130" s="78"/>
      <c r="BF130" s="78"/>
      <c r="BG130" s="78"/>
      <c r="BH130" s="78"/>
      <c r="BI130" s="78"/>
      <c r="BJ130" s="73"/>
      <c r="BK130" s="61"/>
      <c r="BL130" s="73"/>
      <c r="BM130" s="78"/>
      <c r="BN130" s="78"/>
      <c r="BO130" s="78"/>
      <c r="BP130" s="78"/>
      <c r="BQ130" s="78"/>
      <c r="BR130" s="78"/>
      <c r="BS130" s="78"/>
      <c r="BT130" s="78"/>
      <c r="BU130" s="78"/>
      <c r="BV130" s="78"/>
      <c r="BW130" s="78"/>
      <c r="BX130" s="78"/>
      <c r="BY130" s="78"/>
      <c r="BZ130" s="78"/>
      <c r="CA130" s="78"/>
      <c r="CB130" s="78"/>
      <c r="CC130" s="78"/>
      <c r="CD130" s="78"/>
      <c r="CE130" s="78"/>
      <c r="CF130" s="78"/>
      <c r="CG130" s="78"/>
      <c r="CH130" s="78"/>
      <c r="CI130" s="78"/>
      <c r="CJ130" s="78"/>
      <c r="CK130" s="78"/>
      <c r="CL130" s="78"/>
      <c r="CM130" s="78"/>
      <c r="CN130" s="78"/>
      <c r="CO130" s="78"/>
      <c r="CP130" s="78"/>
      <c r="CQ130" s="78"/>
      <c r="CR130" s="78"/>
      <c r="CS130" s="78"/>
      <c r="CT130" s="78"/>
      <c r="CU130" s="78"/>
      <c r="CV130" s="78"/>
      <c r="CW130" s="78"/>
      <c r="CX130" s="78"/>
      <c r="CY130" s="78"/>
      <c r="CZ130" s="78"/>
      <c r="DA130" s="78"/>
      <c r="DB130" s="78"/>
      <c r="DC130" s="78"/>
      <c r="DD130" s="78"/>
      <c r="DE130" s="78"/>
      <c r="DF130" s="78"/>
      <c r="DG130" s="78"/>
      <c r="DH130" s="78"/>
      <c r="DI130" s="78"/>
      <c r="DJ130" s="78"/>
      <c r="DK130" s="78"/>
      <c r="DL130" s="78"/>
      <c r="DM130" s="78"/>
      <c r="DN130" s="78"/>
      <c r="DO130" s="78"/>
      <c r="DP130" s="61"/>
      <c r="DQ130" s="78"/>
      <c r="DR130" s="78"/>
      <c r="DS130" s="78"/>
      <c r="DT130" s="78"/>
      <c r="DU130" s="78"/>
      <c r="DV130" s="78"/>
      <c r="DW130" s="78"/>
      <c r="DX130" s="78"/>
      <c r="DY130" s="78"/>
      <c r="DZ130" s="78"/>
      <c r="EA130" s="78"/>
      <c r="EB130" s="78"/>
      <c r="EC130" s="78"/>
      <c r="ED130" s="78"/>
    </row>
    <row r="131" spans="1:134" ht="26.4" x14ac:dyDescent="0.3">
      <c r="A131" s="81" t="s">
        <v>48</v>
      </c>
      <c r="B131" s="114" t="s">
        <v>1119</v>
      </c>
      <c r="C131" s="83" t="s">
        <v>843</v>
      </c>
      <c r="D131" s="83" t="s">
        <v>841</v>
      </c>
      <c r="E131" s="84" t="s">
        <v>844</v>
      </c>
      <c r="F131" s="84" t="s">
        <v>845</v>
      </c>
      <c r="G131" s="84" t="s">
        <v>845</v>
      </c>
      <c r="H131" s="84" t="s">
        <v>845</v>
      </c>
      <c r="I131" s="84" t="s">
        <v>845</v>
      </c>
      <c r="J131" s="84" t="s">
        <v>845</v>
      </c>
      <c r="K131" s="85" t="s">
        <v>844</v>
      </c>
      <c r="L131" s="85" t="s">
        <v>845</v>
      </c>
      <c r="M131" s="84" t="s">
        <v>845</v>
      </c>
      <c r="N131" s="84" t="s">
        <v>844</v>
      </c>
      <c r="O131" s="84" t="s">
        <v>845</v>
      </c>
      <c r="P131" s="84" t="s">
        <v>845</v>
      </c>
      <c r="Q131" s="84" t="s">
        <v>845</v>
      </c>
      <c r="R131" s="84" t="s">
        <v>845</v>
      </c>
      <c r="S131" s="85" t="s">
        <v>845</v>
      </c>
      <c r="T131" s="84" t="s">
        <v>845</v>
      </c>
      <c r="U131" s="84" t="s">
        <v>845</v>
      </c>
      <c r="V131" s="84" t="s">
        <v>845</v>
      </c>
      <c r="W131" s="85" t="s">
        <v>844</v>
      </c>
      <c r="X131" s="84" t="s">
        <v>845</v>
      </c>
      <c r="Y131" s="84" t="s">
        <v>845</v>
      </c>
      <c r="Z131" s="84" t="s">
        <v>844</v>
      </c>
      <c r="AA131" s="84" t="s">
        <v>845</v>
      </c>
      <c r="AB131" s="84" t="s">
        <v>845</v>
      </c>
      <c r="AC131" s="84" t="s">
        <v>845</v>
      </c>
      <c r="AD131" s="84" t="s">
        <v>844</v>
      </c>
      <c r="AE131" s="84" t="s">
        <v>845</v>
      </c>
      <c r="AF131" s="84" t="s">
        <v>844</v>
      </c>
      <c r="AG131" s="84" t="s">
        <v>845</v>
      </c>
      <c r="AH131" s="84" t="s">
        <v>845</v>
      </c>
      <c r="AI131" s="84" t="s">
        <v>845</v>
      </c>
      <c r="AJ131" s="84" t="s">
        <v>845</v>
      </c>
      <c r="AK131" s="85" t="s">
        <v>845</v>
      </c>
      <c r="AL131" s="84" t="s">
        <v>845</v>
      </c>
      <c r="AM131" s="84" t="s">
        <v>845</v>
      </c>
      <c r="AN131" s="84" t="s">
        <v>845</v>
      </c>
      <c r="AO131" s="84" t="s">
        <v>845</v>
      </c>
      <c r="AP131" s="84" t="s">
        <v>845</v>
      </c>
      <c r="AQ131" s="84" t="s">
        <v>844</v>
      </c>
      <c r="AR131" s="84" t="s">
        <v>845</v>
      </c>
      <c r="AS131" s="84" t="s">
        <v>845</v>
      </c>
      <c r="AT131" s="84" t="s">
        <v>845</v>
      </c>
      <c r="AU131" s="85" t="s">
        <v>845</v>
      </c>
      <c r="AV131" s="85" t="s">
        <v>845</v>
      </c>
      <c r="AW131" s="84" t="s">
        <v>845</v>
      </c>
      <c r="AX131" s="85" t="s">
        <v>845</v>
      </c>
      <c r="AY131" s="84" t="s">
        <v>845</v>
      </c>
      <c r="AZ131" s="84" t="s">
        <v>845</v>
      </c>
      <c r="BA131" s="84" t="s">
        <v>845</v>
      </c>
      <c r="BB131" s="84" t="s">
        <v>845</v>
      </c>
      <c r="BC131" s="84" t="s">
        <v>845</v>
      </c>
      <c r="BD131" s="84" t="s">
        <v>845</v>
      </c>
      <c r="BE131" s="84" t="s">
        <v>845</v>
      </c>
      <c r="BF131" s="84" t="s">
        <v>844</v>
      </c>
      <c r="BG131" s="84" t="s">
        <v>845</v>
      </c>
      <c r="BH131" s="85" t="s">
        <v>845</v>
      </c>
      <c r="BI131" s="84" t="s">
        <v>845</v>
      </c>
      <c r="BJ131" s="86" t="s">
        <v>845</v>
      </c>
      <c r="BK131" s="87" t="s">
        <v>845</v>
      </c>
      <c r="BL131" s="86" t="s">
        <v>845</v>
      </c>
      <c r="BM131" s="84" t="s">
        <v>845</v>
      </c>
      <c r="BN131" s="84" t="s">
        <v>845</v>
      </c>
      <c r="BO131" s="84" t="s">
        <v>845</v>
      </c>
      <c r="BP131" s="84" t="s">
        <v>845</v>
      </c>
      <c r="BQ131" s="84" t="s">
        <v>845</v>
      </c>
      <c r="BR131" s="84" t="s">
        <v>845</v>
      </c>
      <c r="BS131" s="84" t="s">
        <v>845</v>
      </c>
      <c r="BT131" s="84" t="s">
        <v>845</v>
      </c>
      <c r="BU131" s="84" t="s">
        <v>845</v>
      </c>
      <c r="BV131" s="84" t="s">
        <v>845</v>
      </c>
      <c r="BW131" s="84" t="s">
        <v>845</v>
      </c>
      <c r="BX131" s="84" t="s">
        <v>845</v>
      </c>
      <c r="BY131" s="84" t="s">
        <v>845</v>
      </c>
      <c r="BZ131" s="84" t="s">
        <v>845</v>
      </c>
      <c r="CA131" s="84" t="s">
        <v>845</v>
      </c>
      <c r="CB131" s="84" t="s">
        <v>845</v>
      </c>
      <c r="CC131" s="84" t="s">
        <v>845</v>
      </c>
      <c r="CD131" s="84" t="s">
        <v>845</v>
      </c>
      <c r="CE131" s="84" t="s">
        <v>845</v>
      </c>
      <c r="CF131" s="84" t="s">
        <v>845</v>
      </c>
      <c r="CG131" s="84" t="s">
        <v>845</v>
      </c>
      <c r="CH131" s="84" t="s">
        <v>845</v>
      </c>
      <c r="CI131" s="84" t="s">
        <v>845</v>
      </c>
      <c r="CJ131" s="84" t="s">
        <v>844</v>
      </c>
      <c r="CK131" s="84" t="s">
        <v>845</v>
      </c>
      <c r="CL131" s="84" t="s">
        <v>844</v>
      </c>
      <c r="CM131" s="84" t="s">
        <v>844</v>
      </c>
      <c r="CN131" s="84" t="s">
        <v>845</v>
      </c>
      <c r="CO131" s="85" t="s">
        <v>845</v>
      </c>
      <c r="CP131" s="84" t="s">
        <v>845</v>
      </c>
      <c r="CQ131" s="84" t="s">
        <v>845</v>
      </c>
      <c r="CR131" s="84" t="s">
        <v>845</v>
      </c>
      <c r="CS131" s="84" t="s">
        <v>845</v>
      </c>
      <c r="CT131" s="84" t="s">
        <v>844</v>
      </c>
      <c r="CU131" s="84" t="s">
        <v>845</v>
      </c>
      <c r="CV131" s="84" t="s">
        <v>845</v>
      </c>
      <c r="CW131" s="84" t="s">
        <v>845</v>
      </c>
      <c r="CX131" s="84" t="s">
        <v>845</v>
      </c>
      <c r="CY131" s="84" t="s">
        <v>845</v>
      </c>
      <c r="CZ131" s="84" t="s">
        <v>845</v>
      </c>
      <c r="DA131" s="84" t="s">
        <v>845</v>
      </c>
      <c r="DB131" s="84" t="s">
        <v>845</v>
      </c>
      <c r="DC131" s="84" t="s">
        <v>845</v>
      </c>
      <c r="DD131" s="84" t="s">
        <v>845</v>
      </c>
      <c r="DE131" s="84" t="s">
        <v>845</v>
      </c>
      <c r="DF131" s="84" t="s">
        <v>845</v>
      </c>
      <c r="DG131" s="84" t="s">
        <v>845</v>
      </c>
      <c r="DH131" s="84" t="s">
        <v>845</v>
      </c>
      <c r="DI131" s="84" t="s">
        <v>845</v>
      </c>
      <c r="DJ131" s="84" t="s">
        <v>845</v>
      </c>
      <c r="DK131" s="84" t="s">
        <v>845</v>
      </c>
      <c r="DL131" s="84" t="s">
        <v>845</v>
      </c>
      <c r="DM131" s="84" t="s">
        <v>845</v>
      </c>
      <c r="DN131" s="84" t="s">
        <v>845</v>
      </c>
      <c r="DO131" s="84" t="s">
        <v>845</v>
      </c>
      <c r="DP131" s="87" t="s">
        <v>845</v>
      </c>
      <c r="DQ131" s="84" t="s">
        <v>845</v>
      </c>
      <c r="DR131" s="84" t="s">
        <v>845</v>
      </c>
      <c r="DS131" s="84" t="s">
        <v>845</v>
      </c>
      <c r="DT131" s="85" t="s">
        <v>845</v>
      </c>
      <c r="DU131" s="84" t="s">
        <v>844</v>
      </c>
      <c r="DV131" s="84" t="s">
        <v>845</v>
      </c>
      <c r="DW131" s="84" t="s">
        <v>845</v>
      </c>
      <c r="DX131" s="84" t="s">
        <v>845</v>
      </c>
      <c r="DY131" s="84" t="s">
        <v>845</v>
      </c>
      <c r="DZ131" s="84" t="s">
        <v>845</v>
      </c>
      <c r="EA131" s="84" t="s">
        <v>845</v>
      </c>
      <c r="EB131" s="84" t="s">
        <v>845</v>
      </c>
      <c r="EC131" s="84" t="s">
        <v>845</v>
      </c>
      <c r="ED131" s="84" t="s">
        <v>845</v>
      </c>
    </row>
    <row r="132" spans="1:134" ht="26.4" x14ac:dyDescent="0.3">
      <c r="A132" s="81" t="s">
        <v>49</v>
      </c>
      <c r="B132" s="114" t="s">
        <v>1120</v>
      </c>
      <c r="C132" s="83" t="s">
        <v>843</v>
      </c>
      <c r="D132" s="83" t="s">
        <v>841</v>
      </c>
      <c r="E132" s="84" t="s">
        <v>844</v>
      </c>
      <c r="F132" s="84" t="s">
        <v>845</v>
      </c>
      <c r="G132" s="85" t="s">
        <v>844</v>
      </c>
      <c r="H132" s="84" t="s">
        <v>844</v>
      </c>
      <c r="I132" s="84" t="s">
        <v>845</v>
      </c>
      <c r="J132" s="84" t="s">
        <v>845</v>
      </c>
      <c r="K132" s="85" t="s">
        <v>844</v>
      </c>
      <c r="L132" s="85" t="s">
        <v>845</v>
      </c>
      <c r="M132" s="84" t="s">
        <v>845</v>
      </c>
      <c r="N132" s="84" t="s">
        <v>844</v>
      </c>
      <c r="O132" s="84" t="s">
        <v>844</v>
      </c>
      <c r="P132" s="84" t="s">
        <v>844</v>
      </c>
      <c r="Q132" s="84" t="s">
        <v>845</v>
      </c>
      <c r="R132" s="84" t="s">
        <v>845</v>
      </c>
      <c r="S132" s="85" t="s">
        <v>845</v>
      </c>
      <c r="T132" s="84" t="s">
        <v>845</v>
      </c>
      <c r="U132" s="84" t="s">
        <v>845</v>
      </c>
      <c r="V132" s="84" t="s">
        <v>845</v>
      </c>
      <c r="W132" s="84" t="s">
        <v>844</v>
      </c>
      <c r="X132" s="84" t="s">
        <v>844</v>
      </c>
      <c r="Y132" s="84" t="s">
        <v>845</v>
      </c>
      <c r="Z132" s="84" t="s">
        <v>844</v>
      </c>
      <c r="AA132" s="84" t="s">
        <v>845</v>
      </c>
      <c r="AB132" s="84" t="s">
        <v>845</v>
      </c>
      <c r="AC132" s="84" t="s">
        <v>845</v>
      </c>
      <c r="AD132" s="84" t="s">
        <v>844</v>
      </c>
      <c r="AE132" s="84" t="s">
        <v>845</v>
      </c>
      <c r="AF132" s="84" t="s">
        <v>844</v>
      </c>
      <c r="AG132" s="84" t="s">
        <v>845</v>
      </c>
      <c r="AH132" s="85" t="s">
        <v>844</v>
      </c>
      <c r="AI132" s="84" t="s">
        <v>845</v>
      </c>
      <c r="AJ132" s="84" t="s">
        <v>845</v>
      </c>
      <c r="AK132" s="85" t="s">
        <v>845</v>
      </c>
      <c r="AL132" s="84" t="s">
        <v>845</v>
      </c>
      <c r="AM132" s="84" t="s">
        <v>845</v>
      </c>
      <c r="AN132" s="84" t="s">
        <v>845</v>
      </c>
      <c r="AO132" s="84" t="s">
        <v>844</v>
      </c>
      <c r="AP132" s="85" t="s">
        <v>845</v>
      </c>
      <c r="AQ132" s="84" t="s">
        <v>844</v>
      </c>
      <c r="AR132" s="84" t="s">
        <v>845</v>
      </c>
      <c r="AS132" s="84" t="s">
        <v>845</v>
      </c>
      <c r="AT132" s="84" t="s">
        <v>844</v>
      </c>
      <c r="AU132" s="85" t="s">
        <v>845</v>
      </c>
      <c r="AV132" s="85" t="s">
        <v>845</v>
      </c>
      <c r="AW132" s="84" t="s">
        <v>844</v>
      </c>
      <c r="AX132" s="85" t="s">
        <v>845</v>
      </c>
      <c r="AY132" s="84" t="s">
        <v>845</v>
      </c>
      <c r="AZ132" s="84" t="s">
        <v>845</v>
      </c>
      <c r="BA132" s="84" t="s">
        <v>845</v>
      </c>
      <c r="BB132" s="84" t="s">
        <v>844</v>
      </c>
      <c r="BC132" s="84" t="s">
        <v>844</v>
      </c>
      <c r="BD132" s="84" t="s">
        <v>845</v>
      </c>
      <c r="BE132" s="84" t="s">
        <v>844</v>
      </c>
      <c r="BF132" s="84" t="s">
        <v>844</v>
      </c>
      <c r="BG132" s="84" t="s">
        <v>844</v>
      </c>
      <c r="BH132" s="84" t="s">
        <v>844</v>
      </c>
      <c r="BI132" s="84" t="s">
        <v>845</v>
      </c>
      <c r="BJ132" s="86" t="s">
        <v>845</v>
      </c>
      <c r="BK132" s="87" t="s">
        <v>845</v>
      </c>
      <c r="BL132" s="86" t="s">
        <v>845</v>
      </c>
      <c r="BM132" s="84" t="s">
        <v>844</v>
      </c>
      <c r="BN132" s="84" t="s">
        <v>845</v>
      </c>
      <c r="BO132" s="84" t="s">
        <v>845</v>
      </c>
      <c r="BP132" s="84" t="s">
        <v>845</v>
      </c>
      <c r="BQ132" s="84" t="s">
        <v>845</v>
      </c>
      <c r="BR132" s="84" t="s">
        <v>844</v>
      </c>
      <c r="BS132" s="84" t="s">
        <v>845</v>
      </c>
      <c r="BT132" s="84" t="s">
        <v>845</v>
      </c>
      <c r="BU132" s="85" t="s">
        <v>845</v>
      </c>
      <c r="BV132" s="84" t="s">
        <v>845</v>
      </c>
      <c r="BW132" s="84" t="s">
        <v>845</v>
      </c>
      <c r="BX132" s="84" t="s">
        <v>845</v>
      </c>
      <c r="BY132" s="84" t="s">
        <v>845</v>
      </c>
      <c r="BZ132" s="84" t="s">
        <v>845</v>
      </c>
      <c r="CA132" s="84" t="s">
        <v>845</v>
      </c>
      <c r="CB132" s="84" t="s">
        <v>845</v>
      </c>
      <c r="CC132" s="84" t="s">
        <v>845</v>
      </c>
      <c r="CD132" s="84" t="s">
        <v>845</v>
      </c>
      <c r="CE132" s="84" t="s">
        <v>845</v>
      </c>
      <c r="CF132" s="84" t="s">
        <v>845</v>
      </c>
      <c r="CG132" s="84" t="s">
        <v>844</v>
      </c>
      <c r="CH132" s="84" t="s">
        <v>845</v>
      </c>
      <c r="CI132" s="84" t="s">
        <v>845</v>
      </c>
      <c r="CJ132" s="84" t="s">
        <v>845</v>
      </c>
      <c r="CK132" s="84" t="s">
        <v>845</v>
      </c>
      <c r="CL132" s="84" t="s">
        <v>844</v>
      </c>
      <c r="CM132" s="84" t="s">
        <v>845</v>
      </c>
      <c r="CN132" s="84" t="s">
        <v>845</v>
      </c>
      <c r="CO132" s="85" t="s">
        <v>845</v>
      </c>
      <c r="CP132" s="84" t="s">
        <v>845</v>
      </c>
      <c r="CQ132" s="84" t="s">
        <v>845</v>
      </c>
      <c r="CR132" s="84" t="s">
        <v>845</v>
      </c>
      <c r="CS132" s="84" t="s">
        <v>845</v>
      </c>
      <c r="CT132" s="84" t="s">
        <v>844</v>
      </c>
      <c r="CU132" s="84" t="s">
        <v>845</v>
      </c>
      <c r="CV132" s="84" t="s">
        <v>845</v>
      </c>
      <c r="CW132" s="84" t="s">
        <v>845</v>
      </c>
      <c r="CX132" s="84" t="s">
        <v>845</v>
      </c>
      <c r="CY132" s="89" t="s">
        <v>845</v>
      </c>
      <c r="CZ132" s="84" t="s">
        <v>845</v>
      </c>
      <c r="DA132" s="84" t="s">
        <v>845</v>
      </c>
      <c r="DB132" s="89" t="s">
        <v>845</v>
      </c>
      <c r="DC132" s="84" t="s">
        <v>845</v>
      </c>
      <c r="DD132" s="84" t="s">
        <v>845</v>
      </c>
      <c r="DE132" s="84" t="s">
        <v>845</v>
      </c>
      <c r="DF132" s="84" t="s">
        <v>845</v>
      </c>
      <c r="DG132" s="84" t="s">
        <v>845</v>
      </c>
      <c r="DH132" s="89" t="s">
        <v>844</v>
      </c>
      <c r="DI132" s="84" t="s">
        <v>845</v>
      </c>
      <c r="DJ132" s="89" t="s">
        <v>844</v>
      </c>
      <c r="DK132" s="84" t="s">
        <v>845</v>
      </c>
      <c r="DL132" s="84" t="s">
        <v>845</v>
      </c>
      <c r="DM132" s="84" t="s">
        <v>844</v>
      </c>
      <c r="DN132" s="85" t="s">
        <v>845</v>
      </c>
      <c r="DO132" s="89" t="s">
        <v>845</v>
      </c>
      <c r="DP132" s="87" t="s">
        <v>844</v>
      </c>
      <c r="DQ132" s="84" t="s">
        <v>844</v>
      </c>
      <c r="DR132" s="84" t="s">
        <v>845</v>
      </c>
      <c r="DS132" s="84" t="s">
        <v>845</v>
      </c>
      <c r="DT132" s="85" t="s">
        <v>845</v>
      </c>
      <c r="DU132" s="84" t="s">
        <v>844</v>
      </c>
      <c r="DV132" s="84" t="s">
        <v>845</v>
      </c>
      <c r="DW132" s="84" t="s">
        <v>845</v>
      </c>
      <c r="DX132" s="84" t="s">
        <v>845</v>
      </c>
      <c r="DY132" s="84" t="s">
        <v>844</v>
      </c>
      <c r="DZ132" s="84" t="s">
        <v>845</v>
      </c>
      <c r="EA132" s="84" t="s">
        <v>844</v>
      </c>
      <c r="EB132" s="85" t="s">
        <v>844</v>
      </c>
      <c r="EC132" s="84" t="s">
        <v>845</v>
      </c>
      <c r="ED132" s="84" t="s">
        <v>845</v>
      </c>
    </row>
    <row r="133" spans="1:134" ht="26.4" x14ac:dyDescent="0.3">
      <c r="A133" s="81" t="s">
        <v>50</v>
      </c>
      <c r="B133" s="114" t="s">
        <v>1121</v>
      </c>
      <c r="C133" s="83" t="s">
        <v>843</v>
      </c>
      <c r="D133" s="83" t="s">
        <v>841</v>
      </c>
      <c r="E133" s="84" t="s">
        <v>844</v>
      </c>
      <c r="F133" s="84" t="s">
        <v>845</v>
      </c>
      <c r="G133" s="85" t="s">
        <v>845</v>
      </c>
      <c r="H133" s="84" t="s">
        <v>845</v>
      </c>
      <c r="I133" s="84" t="s">
        <v>845</v>
      </c>
      <c r="J133" s="84" t="s">
        <v>845</v>
      </c>
      <c r="K133" s="85" t="s">
        <v>845</v>
      </c>
      <c r="L133" s="85" t="s">
        <v>845</v>
      </c>
      <c r="M133" s="84" t="s">
        <v>845</v>
      </c>
      <c r="N133" s="84" t="s">
        <v>845</v>
      </c>
      <c r="O133" s="84" t="s">
        <v>845</v>
      </c>
      <c r="P133" s="84" t="s">
        <v>845</v>
      </c>
      <c r="Q133" s="89" t="s">
        <v>845</v>
      </c>
      <c r="R133" s="84" t="s">
        <v>845</v>
      </c>
      <c r="S133" s="84" t="s">
        <v>844</v>
      </c>
      <c r="T133" s="84" t="s">
        <v>845</v>
      </c>
      <c r="U133" s="84" t="s">
        <v>845</v>
      </c>
      <c r="V133" s="84" t="s">
        <v>845</v>
      </c>
      <c r="W133" s="84" t="s">
        <v>845</v>
      </c>
      <c r="X133" s="84" t="s">
        <v>845</v>
      </c>
      <c r="Y133" s="84" t="s">
        <v>844</v>
      </c>
      <c r="Z133" s="84" t="s">
        <v>844</v>
      </c>
      <c r="AA133" s="84" t="s">
        <v>845</v>
      </c>
      <c r="AB133" s="84" t="s">
        <v>845</v>
      </c>
      <c r="AC133" s="84" t="s">
        <v>845</v>
      </c>
      <c r="AD133" s="84" t="s">
        <v>845</v>
      </c>
      <c r="AE133" s="84" t="s">
        <v>845</v>
      </c>
      <c r="AF133" s="84" t="s">
        <v>844</v>
      </c>
      <c r="AG133" s="84" t="s">
        <v>845</v>
      </c>
      <c r="AH133" s="84" t="s">
        <v>845</v>
      </c>
      <c r="AI133" s="84" t="s">
        <v>845</v>
      </c>
      <c r="AJ133" s="84" t="s">
        <v>845</v>
      </c>
      <c r="AK133" s="85" t="s">
        <v>845</v>
      </c>
      <c r="AL133" s="84" t="s">
        <v>844</v>
      </c>
      <c r="AM133" s="84" t="s">
        <v>845</v>
      </c>
      <c r="AN133" s="84" t="s">
        <v>845</v>
      </c>
      <c r="AO133" s="84" t="s">
        <v>844</v>
      </c>
      <c r="AP133" s="84" t="s">
        <v>845</v>
      </c>
      <c r="AQ133" s="84" t="s">
        <v>844</v>
      </c>
      <c r="AR133" s="84" t="s">
        <v>845</v>
      </c>
      <c r="AS133" s="84" t="s">
        <v>845</v>
      </c>
      <c r="AT133" s="84" t="s">
        <v>845</v>
      </c>
      <c r="AU133" s="85" t="s">
        <v>845</v>
      </c>
      <c r="AV133" s="85" t="s">
        <v>844</v>
      </c>
      <c r="AW133" s="84" t="s">
        <v>845</v>
      </c>
      <c r="AX133" s="85" t="s">
        <v>845</v>
      </c>
      <c r="AY133" s="84" t="s">
        <v>845</v>
      </c>
      <c r="AZ133" s="84" t="s">
        <v>844</v>
      </c>
      <c r="BA133" s="84" t="s">
        <v>845</v>
      </c>
      <c r="BB133" s="84" t="s">
        <v>845</v>
      </c>
      <c r="BC133" s="84" t="s">
        <v>844</v>
      </c>
      <c r="BD133" s="84" t="s">
        <v>845</v>
      </c>
      <c r="BE133" s="84" t="s">
        <v>845</v>
      </c>
      <c r="BF133" s="84" t="s">
        <v>844</v>
      </c>
      <c r="BG133" s="84" t="s">
        <v>845</v>
      </c>
      <c r="BH133" s="84" t="s">
        <v>845</v>
      </c>
      <c r="BI133" s="84" t="s">
        <v>844</v>
      </c>
      <c r="BJ133" s="86" t="s">
        <v>845</v>
      </c>
      <c r="BK133" s="87" t="s">
        <v>844</v>
      </c>
      <c r="BL133" s="86" t="s">
        <v>845</v>
      </c>
      <c r="BM133" s="84" t="s">
        <v>845</v>
      </c>
      <c r="BN133" s="84" t="s">
        <v>844</v>
      </c>
      <c r="BO133" s="84" t="s">
        <v>845</v>
      </c>
      <c r="BP133" s="84" t="s">
        <v>845</v>
      </c>
      <c r="BQ133" s="84" t="s">
        <v>845</v>
      </c>
      <c r="BR133" s="84" t="s">
        <v>845</v>
      </c>
      <c r="BS133" s="84" t="s">
        <v>845</v>
      </c>
      <c r="BT133" s="84" t="s">
        <v>845</v>
      </c>
      <c r="BU133" s="84" t="s">
        <v>845</v>
      </c>
      <c r="BV133" s="84" t="s">
        <v>845</v>
      </c>
      <c r="BW133" s="84" t="s">
        <v>845</v>
      </c>
      <c r="BX133" s="84" t="s">
        <v>845</v>
      </c>
      <c r="BY133" s="84" t="s">
        <v>845</v>
      </c>
      <c r="BZ133" s="84" t="s">
        <v>845</v>
      </c>
      <c r="CA133" s="84" t="s">
        <v>845</v>
      </c>
      <c r="CB133" s="84" t="s">
        <v>845</v>
      </c>
      <c r="CC133" s="84" t="s">
        <v>845</v>
      </c>
      <c r="CD133" s="84" t="s">
        <v>845</v>
      </c>
      <c r="CE133" s="84" t="s">
        <v>845</v>
      </c>
      <c r="CF133" s="84" t="s">
        <v>845</v>
      </c>
      <c r="CG133" s="84" t="s">
        <v>845</v>
      </c>
      <c r="CH133" s="84" t="s">
        <v>845</v>
      </c>
      <c r="CI133" s="84" t="s">
        <v>845</v>
      </c>
      <c r="CJ133" s="84" t="s">
        <v>844</v>
      </c>
      <c r="CK133" s="84" t="s">
        <v>845</v>
      </c>
      <c r="CL133" s="84" t="s">
        <v>845</v>
      </c>
      <c r="CM133" s="84" t="s">
        <v>845</v>
      </c>
      <c r="CN133" s="84" t="s">
        <v>845</v>
      </c>
      <c r="CO133" s="85" t="s">
        <v>845</v>
      </c>
      <c r="CP133" s="84" t="s">
        <v>845</v>
      </c>
      <c r="CQ133" s="84" t="s">
        <v>845</v>
      </c>
      <c r="CR133" s="84" t="s">
        <v>845</v>
      </c>
      <c r="CS133" s="84" t="s">
        <v>845</v>
      </c>
      <c r="CT133" s="84" t="s">
        <v>844</v>
      </c>
      <c r="CU133" s="84" t="s">
        <v>845</v>
      </c>
      <c r="CV133" s="84" t="s">
        <v>845</v>
      </c>
      <c r="CW133" s="84" t="s">
        <v>845</v>
      </c>
      <c r="CX133" s="84" t="s">
        <v>845</v>
      </c>
      <c r="CY133" s="84" t="s">
        <v>845</v>
      </c>
      <c r="CZ133" s="84" t="s">
        <v>845</v>
      </c>
      <c r="DA133" s="84" t="s">
        <v>845</v>
      </c>
      <c r="DB133" s="84" t="s">
        <v>845</v>
      </c>
      <c r="DC133" s="84" t="s">
        <v>845</v>
      </c>
      <c r="DD133" s="84" t="s">
        <v>845</v>
      </c>
      <c r="DE133" s="84" t="s">
        <v>845</v>
      </c>
      <c r="DF133" s="84" t="s">
        <v>845</v>
      </c>
      <c r="DG133" s="84" t="s">
        <v>845</v>
      </c>
      <c r="DH133" s="84" t="s">
        <v>845</v>
      </c>
      <c r="DI133" s="84" t="s">
        <v>845</v>
      </c>
      <c r="DJ133" s="84" t="s">
        <v>845</v>
      </c>
      <c r="DK133" s="84" t="s">
        <v>845</v>
      </c>
      <c r="DL133" s="84" t="s">
        <v>845</v>
      </c>
      <c r="DM133" s="84" t="s">
        <v>845</v>
      </c>
      <c r="DN133" s="84" t="s">
        <v>845</v>
      </c>
      <c r="DO133" s="84" t="s">
        <v>845</v>
      </c>
      <c r="DP133" s="87" t="s">
        <v>845</v>
      </c>
      <c r="DQ133" s="84" t="s">
        <v>845</v>
      </c>
      <c r="DR133" s="84" t="s">
        <v>845</v>
      </c>
      <c r="DS133" s="84" t="s">
        <v>845</v>
      </c>
      <c r="DT133" s="85" t="s">
        <v>845</v>
      </c>
      <c r="DU133" s="84" t="s">
        <v>845</v>
      </c>
      <c r="DV133" s="84" t="s">
        <v>845</v>
      </c>
      <c r="DW133" s="84" t="s">
        <v>845</v>
      </c>
      <c r="DX133" s="85" t="s">
        <v>845</v>
      </c>
      <c r="DY133" s="84" t="s">
        <v>845</v>
      </c>
      <c r="DZ133" s="84" t="s">
        <v>845</v>
      </c>
      <c r="EA133" s="84" t="s">
        <v>845</v>
      </c>
      <c r="EB133" s="84" t="s">
        <v>845</v>
      </c>
      <c r="EC133" s="85" t="s">
        <v>844</v>
      </c>
      <c r="ED133" s="84" t="s">
        <v>845</v>
      </c>
    </row>
    <row r="134" spans="1:134" ht="26.4" x14ac:dyDescent="0.3">
      <c r="A134" s="81" t="s">
        <v>51</v>
      </c>
      <c r="B134" s="114" t="s">
        <v>1122</v>
      </c>
      <c r="C134" s="83" t="s">
        <v>843</v>
      </c>
      <c r="D134" s="83" t="s">
        <v>841</v>
      </c>
      <c r="E134" s="84" t="s">
        <v>844</v>
      </c>
      <c r="F134" s="84" t="s">
        <v>845</v>
      </c>
      <c r="G134" s="85" t="s">
        <v>845</v>
      </c>
      <c r="H134" s="84" t="s">
        <v>844</v>
      </c>
      <c r="I134" s="84" t="s">
        <v>845</v>
      </c>
      <c r="J134" s="84" t="s">
        <v>845</v>
      </c>
      <c r="K134" s="85" t="s">
        <v>844</v>
      </c>
      <c r="L134" s="84" t="s">
        <v>844</v>
      </c>
      <c r="M134" s="84" t="s">
        <v>845</v>
      </c>
      <c r="N134" s="84" t="s">
        <v>845</v>
      </c>
      <c r="O134" s="84" t="s">
        <v>845</v>
      </c>
      <c r="P134" s="84" t="s">
        <v>845</v>
      </c>
      <c r="Q134" s="89" t="s">
        <v>845</v>
      </c>
      <c r="R134" s="84" t="s">
        <v>845</v>
      </c>
      <c r="S134" s="84" t="s">
        <v>844</v>
      </c>
      <c r="T134" s="84" t="s">
        <v>845</v>
      </c>
      <c r="U134" s="84" t="s">
        <v>845</v>
      </c>
      <c r="V134" s="84" t="s">
        <v>844</v>
      </c>
      <c r="W134" s="84" t="s">
        <v>844</v>
      </c>
      <c r="X134" s="84" t="s">
        <v>844</v>
      </c>
      <c r="Y134" s="84" t="s">
        <v>844</v>
      </c>
      <c r="Z134" s="84" t="s">
        <v>844</v>
      </c>
      <c r="AA134" s="84" t="s">
        <v>845</v>
      </c>
      <c r="AB134" s="84" t="s">
        <v>845</v>
      </c>
      <c r="AC134" s="84" t="s">
        <v>844</v>
      </c>
      <c r="AD134" s="84" t="s">
        <v>845</v>
      </c>
      <c r="AE134" s="84" t="s">
        <v>845</v>
      </c>
      <c r="AF134" s="84" t="s">
        <v>844</v>
      </c>
      <c r="AG134" s="84" t="s">
        <v>844</v>
      </c>
      <c r="AH134" s="85" t="s">
        <v>844</v>
      </c>
      <c r="AI134" s="84" t="s">
        <v>845</v>
      </c>
      <c r="AJ134" s="84" t="s">
        <v>845</v>
      </c>
      <c r="AK134" s="85" t="s">
        <v>845</v>
      </c>
      <c r="AL134" s="84" t="s">
        <v>844</v>
      </c>
      <c r="AM134" s="84" t="s">
        <v>845</v>
      </c>
      <c r="AN134" s="84" t="s">
        <v>845</v>
      </c>
      <c r="AO134" s="84" t="s">
        <v>844</v>
      </c>
      <c r="AP134" s="84" t="s">
        <v>845</v>
      </c>
      <c r="AQ134" s="84" t="s">
        <v>844</v>
      </c>
      <c r="AR134" s="84" t="s">
        <v>845</v>
      </c>
      <c r="AS134" s="84" t="s">
        <v>845</v>
      </c>
      <c r="AT134" s="84" t="s">
        <v>844</v>
      </c>
      <c r="AU134" s="85" t="s">
        <v>844</v>
      </c>
      <c r="AV134" s="85" t="s">
        <v>844</v>
      </c>
      <c r="AW134" s="84" t="s">
        <v>844</v>
      </c>
      <c r="AX134" s="85" t="s">
        <v>845</v>
      </c>
      <c r="AY134" s="84" t="s">
        <v>845</v>
      </c>
      <c r="AZ134" s="84" t="s">
        <v>844</v>
      </c>
      <c r="BA134" s="84" t="s">
        <v>845</v>
      </c>
      <c r="BB134" s="84" t="s">
        <v>845</v>
      </c>
      <c r="BC134" s="84" t="s">
        <v>844</v>
      </c>
      <c r="BD134" s="84" t="s">
        <v>845</v>
      </c>
      <c r="BE134" s="84" t="s">
        <v>844</v>
      </c>
      <c r="BF134" s="84" t="s">
        <v>844</v>
      </c>
      <c r="BG134" s="84" t="s">
        <v>844</v>
      </c>
      <c r="BH134" s="84" t="s">
        <v>844</v>
      </c>
      <c r="BI134" s="84" t="s">
        <v>844</v>
      </c>
      <c r="BJ134" s="86" t="s">
        <v>845</v>
      </c>
      <c r="BK134" s="87" t="s">
        <v>844</v>
      </c>
      <c r="BL134" s="86" t="s">
        <v>845</v>
      </c>
      <c r="BM134" s="84" t="s">
        <v>845</v>
      </c>
      <c r="BN134" s="84" t="s">
        <v>844</v>
      </c>
      <c r="BO134" s="85" t="s">
        <v>845</v>
      </c>
      <c r="BP134" s="84" t="s">
        <v>845</v>
      </c>
      <c r="BQ134" s="84" t="s">
        <v>845</v>
      </c>
      <c r="BR134" s="84" t="s">
        <v>845</v>
      </c>
      <c r="BS134" s="84" t="s">
        <v>845</v>
      </c>
      <c r="BT134" s="84" t="s">
        <v>845</v>
      </c>
      <c r="BU134" s="84" t="s">
        <v>845</v>
      </c>
      <c r="BV134" s="84" t="s">
        <v>845</v>
      </c>
      <c r="BW134" s="84" t="s">
        <v>845</v>
      </c>
      <c r="BX134" s="85" t="s">
        <v>845</v>
      </c>
      <c r="BY134" s="84" t="s">
        <v>844</v>
      </c>
      <c r="BZ134" s="84" t="s">
        <v>844</v>
      </c>
      <c r="CA134" s="84" t="s">
        <v>844</v>
      </c>
      <c r="CB134" s="84" t="s">
        <v>845</v>
      </c>
      <c r="CC134" s="84" t="s">
        <v>845</v>
      </c>
      <c r="CD134" s="84" t="s">
        <v>845</v>
      </c>
      <c r="CE134" s="84" t="s">
        <v>845</v>
      </c>
      <c r="CF134" s="84" t="s">
        <v>845</v>
      </c>
      <c r="CG134" s="84" t="s">
        <v>845</v>
      </c>
      <c r="CH134" s="84" t="s">
        <v>845</v>
      </c>
      <c r="CI134" s="84" t="s">
        <v>845</v>
      </c>
      <c r="CJ134" s="84" t="s">
        <v>844</v>
      </c>
      <c r="CK134" s="84" t="s">
        <v>845</v>
      </c>
      <c r="CL134" s="84" t="s">
        <v>845</v>
      </c>
      <c r="CM134" s="84" t="s">
        <v>844</v>
      </c>
      <c r="CN134" s="84" t="s">
        <v>845</v>
      </c>
      <c r="CO134" s="85" t="s">
        <v>845</v>
      </c>
      <c r="CP134" s="84" t="s">
        <v>845</v>
      </c>
      <c r="CQ134" s="84" t="s">
        <v>845</v>
      </c>
      <c r="CR134" s="84" t="s">
        <v>845</v>
      </c>
      <c r="CS134" s="84" t="s">
        <v>845</v>
      </c>
      <c r="CT134" s="84" t="s">
        <v>844</v>
      </c>
      <c r="CU134" s="84" t="s">
        <v>844</v>
      </c>
      <c r="CV134" s="84" t="s">
        <v>844</v>
      </c>
      <c r="CW134" s="85" t="s">
        <v>844</v>
      </c>
      <c r="CX134" s="84" t="s">
        <v>845</v>
      </c>
      <c r="CY134" s="84" t="s">
        <v>845</v>
      </c>
      <c r="CZ134" s="84" t="s">
        <v>845</v>
      </c>
      <c r="DA134" s="84" t="s">
        <v>845</v>
      </c>
      <c r="DB134" s="84" t="s">
        <v>845</v>
      </c>
      <c r="DC134" s="84" t="s">
        <v>845</v>
      </c>
      <c r="DD134" s="84" t="s">
        <v>845</v>
      </c>
      <c r="DE134" s="84" t="s">
        <v>845</v>
      </c>
      <c r="DF134" s="84" t="s">
        <v>845</v>
      </c>
      <c r="DG134" s="84" t="s">
        <v>845</v>
      </c>
      <c r="DH134" s="84" t="s">
        <v>845</v>
      </c>
      <c r="DI134" s="84" t="s">
        <v>845</v>
      </c>
      <c r="DJ134" s="89" t="s">
        <v>844</v>
      </c>
      <c r="DK134" s="84" t="s">
        <v>845</v>
      </c>
      <c r="DL134" s="84" t="s">
        <v>845</v>
      </c>
      <c r="DM134" s="84" t="s">
        <v>844</v>
      </c>
      <c r="DN134" s="84" t="s">
        <v>845</v>
      </c>
      <c r="DO134" s="84" t="s">
        <v>845</v>
      </c>
      <c r="DP134" s="87" t="s">
        <v>845</v>
      </c>
      <c r="DQ134" s="84" t="s">
        <v>845</v>
      </c>
      <c r="DR134" s="84" t="s">
        <v>845</v>
      </c>
      <c r="DS134" s="84" t="s">
        <v>845</v>
      </c>
      <c r="DT134" s="85" t="s">
        <v>845</v>
      </c>
      <c r="DU134" s="84" t="s">
        <v>845</v>
      </c>
      <c r="DV134" s="84" t="s">
        <v>845</v>
      </c>
      <c r="DW134" s="84" t="s">
        <v>845</v>
      </c>
      <c r="DX134" s="84" t="s">
        <v>844</v>
      </c>
      <c r="DY134" s="84" t="s">
        <v>845</v>
      </c>
      <c r="DZ134" s="84" t="s">
        <v>845</v>
      </c>
      <c r="EA134" s="84" t="s">
        <v>845</v>
      </c>
      <c r="EB134" s="84" t="s">
        <v>845</v>
      </c>
      <c r="EC134" s="84" t="s">
        <v>844</v>
      </c>
      <c r="ED134" s="84" t="s">
        <v>845</v>
      </c>
    </row>
    <row r="135" spans="1:134" x14ac:dyDescent="0.3">
      <c r="A135" s="74"/>
      <c r="B135" s="79" t="s">
        <v>1123</v>
      </c>
      <c r="C135" s="77"/>
      <c r="D135" s="77"/>
      <c r="E135" s="78"/>
      <c r="F135" s="78"/>
      <c r="G135" s="78"/>
      <c r="H135" s="78"/>
      <c r="I135" s="78"/>
      <c r="J135" s="78"/>
      <c r="K135" s="78"/>
      <c r="L135" s="78"/>
      <c r="M135" s="78"/>
      <c r="N135" s="78"/>
      <c r="O135" s="78"/>
      <c r="P135" s="78"/>
      <c r="Q135" s="78"/>
      <c r="R135" s="78"/>
      <c r="S135" s="78"/>
      <c r="T135" s="78"/>
      <c r="U135" s="78"/>
      <c r="V135" s="78"/>
      <c r="W135" s="78"/>
      <c r="X135" s="78"/>
      <c r="Y135" s="78"/>
      <c r="Z135" s="78"/>
      <c r="AA135" s="78"/>
      <c r="AB135" s="78"/>
      <c r="AC135" s="78"/>
      <c r="AD135" s="78"/>
      <c r="AE135" s="78"/>
      <c r="AF135" s="78"/>
      <c r="AG135" s="78"/>
      <c r="AH135" s="78"/>
      <c r="AI135" s="78"/>
      <c r="AJ135" s="78"/>
      <c r="AK135" s="78"/>
      <c r="AL135" s="78"/>
      <c r="AM135" s="78"/>
      <c r="AN135" s="78"/>
      <c r="AO135" s="78"/>
      <c r="AP135" s="78"/>
      <c r="AQ135" s="78"/>
      <c r="AR135" s="78"/>
      <c r="AS135" s="78"/>
      <c r="AT135" s="78"/>
      <c r="AU135" s="78"/>
      <c r="AV135" s="78"/>
      <c r="AW135" s="78"/>
      <c r="AX135" s="78"/>
      <c r="AY135" s="78"/>
      <c r="AZ135" s="78"/>
      <c r="BA135" s="78"/>
      <c r="BB135" s="78"/>
      <c r="BC135" s="78"/>
      <c r="BD135" s="78"/>
      <c r="BE135" s="78"/>
      <c r="BF135" s="78"/>
      <c r="BG135" s="78"/>
      <c r="BH135" s="78"/>
      <c r="BI135" s="78"/>
      <c r="BJ135" s="73"/>
      <c r="BK135" s="61"/>
      <c r="BL135" s="73"/>
      <c r="BM135" s="78"/>
      <c r="BN135" s="78"/>
      <c r="BO135" s="78"/>
      <c r="BP135" s="78"/>
      <c r="BQ135" s="78"/>
      <c r="BR135" s="78"/>
      <c r="BS135" s="78"/>
      <c r="BT135" s="78"/>
      <c r="BU135" s="78"/>
      <c r="BV135" s="78"/>
      <c r="BW135" s="78"/>
      <c r="BX135" s="78"/>
      <c r="BY135" s="78"/>
      <c r="BZ135" s="78"/>
      <c r="CA135" s="78"/>
      <c r="CB135" s="78"/>
      <c r="CC135" s="78"/>
      <c r="CD135" s="78"/>
      <c r="CE135" s="78"/>
      <c r="CF135" s="78"/>
      <c r="CG135" s="78"/>
      <c r="CH135" s="78"/>
      <c r="CI135" s="78"/>
      <c r="CJ135" s="78"/>
      <c r="CK135" s="78"/>
      <c r="CL135" s="78"/>
      <c r="CM135" s="78"/>
      <c r="CN135" s="78"/>
      <c r="CO135" s="78"/>
      <c r="CP135" s="78"/>
      <c r="CQ135" s="78"/>
      <c r="CR135" s="78"/>
      <c r="CS135" s="78"/>
      <c r="CT135" s="78"/>
      <c r="CU135" s="78"/>
      <c r="CV135" s="78"/>
      <c r="CW135" s="78"/>
      <c r="CX135" s="78"/>
      <c r="CY135" s="78"/>
      <c r="CZ135" s="78"/>
      <c r="DA135" s="78"/>
      <c r="DB135" s="78"/>
      <c r="DC135" s="78"/>
      <c r="DD135" s="78"/>
      <c r="DE135" s="78"/>
      <c r="DF135" s="78"/>
      <c r="DG135" s="78"/>
      <c r="DH135" s="78"/>
      <c r="DI135" s="78"/>
      <c r="DJ135" s="78"/>
      <c r="DK135" s="78"/>
      <c r="DL135" s="78"/>
      <c r="DM135" s="78"/>
      <c r="DN135" s="78"/>
      <c r="DO135" s="78"/>
      <c r="DP135" s="61"/>
      <c r="DQ135" s="78"/>
      <c r="DR135" s="78"/>
      <c r="DS135" s="78"/>
      <c r="DT135" s="78"/>
      <c r="DU135" s="78"/>
      <c r="DV135" s="78"/>
      <c r="DW135" s="78"/>
      <c r="DX135" s="78"/>
      <c r="DY135" s="78"/>
      <c r="DZ135" s="78"/>
      <c r="EA135" s="78"/>
      <c r="EB135" s="78"/>
      <c r="EC135" s="78"/>
      <c r="ED135" s="78"/>
    </row>
    <row r="136" spans="1:134" ht="26.4" x14ac:dyDescent="0.3">
      <c r="A136" s="81">
        <v>39</v>
      </c>
      <c r="B136" s="114" t="s">
        <v>1124</v>
      </c>
      <c r="C136" s="83" t="s">
        <v>843</v>
      </c>
      <c r="D136" s="83" t="s">
        <v>841</v>
      </c>
      <c r="E136" s="84" t="s">
        <v>844</v>
      </c>
      <c r="F136" s="84" t="s">
        <v>844</v>
      </c>
      <c r="G136" s="84" t="s">
        <v>844</v>
      </c>
      <c r="H136" s="84" t="s">
        <v>844</v>
      </c>
      <c r="I136" s="84" t="s">
        <v>844</v>
      </c>
      <c r="J136" s="84" t="s">
        <v>844</v>
      </c>
      <c r="K136" s="84" t="s">
        <v>845</v>
      </c>
      <c r="L136" s="84" t="s">
        <v>844</v>
      </c>
      <c r="M136" s="85" t="s">
        <v>845</v>
      </c>
      <c r="N136" s="84" t="s">
        <v>844</v>
      </c>
      <c r="O136" s="84" t="s">
        <v>844</v>
      </c>
      <c r="P136" s="84" t="s">
        <v>845</v>
      </c>
      <c r="Q136" s="84" t="s">
        <v>845</v>
      </c>
      <c r="R136" s="85" t="s">
        <v>845</v>
      </c>
      <c r="S136" s="84" t="s">
        <v>844</v>
      </c>
      <c r="T136" s="84" t="s">
        <v>844</v>
      </c>
      <c r="U136" s="84" t="s">
        <v>845</v>
      </c>
      <c r="V136" s="84" t="s">
        <v>844</v>
      </c>
      <c r="W136" s="84" t="s">
        <v>844</v>
      </c>
      <c r="X136" s="84" t="s">
        <v>844</v>
      </c>
      <c r="Y136" s="84" t="s">
        <v>844</v>
      </c>
      <c r="Z136" s="84" t="s">
        <v>845</v>
      </c>
      <c r="AA136" s="84" t="s">
        <v>844</v>
      </c>
      <c r="AB136" s="84" t="s">
        <v>844</v>
      </c>
      <c r="AC136" s="84" t="s">
        <v>844</v>
      </c>
      <c r="AD136" s="84" t="s">
        <v>844</v>
      </c>
      <c r="AE136" s="84" t="s">
        <v>844</v>
      </c>
      <c r="AF136" s="84" t="s">
        <v>844</v>
      </c>
      <c r="AG136" s="84" t="s">
        <v>844</v>
      </c>
      <c r="AH136" s="84" t="s">
        <v>844</v>
      </c>
      <c r="AI136" s="84" t="s">
        <v>844</v>
      </c>
      <c r="AJ136" s="84" t="s">
        <v>844</v>
      </c>
      <c r="AK136" s="84" t="s">
        <v>844</v>
      </c>
      <c r="AL136" s="84" t="s">
        <v>844</v>
      </c>
      <c r="AM136" s="84" t="s">
        <v>845</v>
      </c>
      <c r="AN136" s="84" t="s">
        <v>844</v>
      </c>
      <c r="AO136" s="84" t="s">
        <v>844</v>
      </c>
      <c r="AP136" s="84" t="s">
        <v>844</v>
      </c>
      <c r="AQ136" s="84" t="s">
        <v>844</v>
      </c>
      <c r="AR136" s="84" t="s">
        <v>844</v>
      </c>
      <c r="AS136" s="84" t="s">
        <v>844</v>
      </c>
      <c r="AT136" s="84" t="s">
        <v>844</v>
      </c>
      <c r="AU136" s="84"/>
      <c r="AV136" s="84"/>
      <c r="AW136" s="84" t="s">
        <v>844</v>
      </c>
      <c r="AX136" s="84" t="s">
        <v>844</v>
      </c>
      <c r="AY136" s="84" t="s">
        <v>845</v>
      </c>
      <c r="AZ136" s="84" t="s">
        <v>844</v>
      </c>
      <c r="BA136" s="84" t="s">
        <v>845</v>
      </c>
      <c r="BB136" s="84" t="s">
        <v>844</v>
      </c>
      <c r="BC136" s="84" t="s">
        <v>844</v>
      </c>
      <c r="BD136" s="84" t="s">
        <v>844</v>
      </c>
      <c r="BE136" s="84" t="s">
        <v>844</v>
      </c>
      <c r="BF136" s="84" t="s">
        <v>844</v>
      </c>
      <c r="BG136" s="84" t="s">
        <v>845</v>
      </c>
      <c r="BH136" s="84" t="s">
        <v>845</v>
      </c>
      <c r="BI136" s="84" t="s">
        <v>844</v>
      </c>
      <c r="BJ136" s="91" t="s">
        <v>844</v>
      </c>
      <c r="BK136" s="87"/>
      <c r="BL136" s="91" t="s">
        <v>844</v>
      </c>
      <c r="BM136" s="84" t="s">
        <v>844</v>
      </c>
      <c r="BN136" s="84" t="s">
        <v>844</v>
      </c>
      <c r="BO136" s="84" t="s">
        <v>844</v>
      </c>
      <c r="BP136" s="84" t="s">
        <v>844</v>
      </c>
      <c r="BQ136" s="84" t="s">
        <v>844</v>
      </c>
      <c r="BR136" s="84" t="s">
        <v>844</v>
      </c>
      <c r="BS136" s="84" t="s">
        <v>844</v>
      </c>
      <c r="BT136" s="84" t="s">
        <v>844</v>
      </c>
      <c r="BU136" s="85" t="s">
        <v>844</v>
      </c>
      <c r="BV136" s="84" t="s">
        <v>844</v>
      </c>
      <c r="BW136" s="88" t="s">
        <v>844</v>
      </c>
      <c r="BX136" s="84" t="s">
        <v>845</v>
      </c>
      <c r="BY136" s="84" t="s">
        <v>844</v>
      </c>
      <c r="BZ136" s="84" t="s">
        <v>844</v>
      </c>
      <c r="CA136" s="84" t="s">
        <v>844</v>
      </c>
      <c r="CB136" s="84" t="s">
        <v>844</v>
      </c>
      <c r="CC136" s="84" t="s">
        <v>844</v>
      </c>
      <c r="CD136" s="84" t="s">
        <v>844</v>
      </c>
      <c r="CE136" s="84" t="s">
        <v>845</v>
      </c>
      <c r="CF136" s="84" t="s">
        <v>844</v>
      </c>
      <c r="CG136" s="84" t="s">
        <v>845</v>
      </c>
      <c r="CH136" s="84" t="s">
        <v>844</v>
      </c>
      <c r="CI136" s="84" t="s">
        <v>844</v>
      </c>
      <c r="CJ136" s="84" t="s">
        <v>844</v>
      </c>
      <c r="CK136" s="84" t="s">
        <v>845</v>
      </c>
      <c r="CL136" s="84" t="s">
        <v>844</v>
      </c>
      <c r="CM136" s="84" t="s">
        <v>844</v>
      </c>
      <c r="CN136" s="84" t="s">
        <v>845</v>
      </c>
      <c r="CO136" s="84" t="s">
        <v>844</v>
      </c>
      <c r="CP136" s="84" t="s">
        <v>844</v>
      </c>
      <c r="CQ136" s="84" t="s">
        <v>845</v>
      </c>
      <c r="CR136" s="84"/>
      <c r="CS136" s="84" t="s">
        <v>844</v>
      </c>
      <c r="CT136" s="84" t="s">
        <v>844</v>
      </c>
      <c r="CU136" s="84" t="s">
        <v>844</v>
      </c>
      <c r="CV136" s="84" t="s">
        <v>844</v>
      </c>
      <c r="CW136" s="84" t="s">
        <v>844</v>
      </c>
      <c r="CX136" s="84" t="s">
        <v>844</v>
      </c>
      <c r="CY136" s="84" t="s">
        <v>845</v>
      </c>
      <c r="CZ136" s="84" t="s">
        <v>844</v>
      </c>
      <c r="DA136" s="84"/>
      <c r="DB136" s="84" t="s">
        <v>845</v>
      </c>
      <c r="DC136" s="84"/>
      <c r="DD136" s="84" t="s">
        <v>845</v>
      </c>
      <c r="DE136" s="84" t="s">
        <v>844</v>
      </c>
      <c r="DF136" s="84" t="s">
        <v>845</v>
      </c>
      <c r="DG136" s="84"/>
      <c r="DH136" s="85" t="s">
        <v>844</v>
      </c>
      <c r="DI136" s="84" t="s">
        <v>845</v>
      </c>
      <c r="DJ136" s="84" t="s">
        <v>845</v>
      </c>
      <c r="DK136" s="85" t="s">
        <v>844</v>
      </c>
      <c r="DL136" s="84" t="s">
        <v>845</v>
      </c>
      <c r="DM136" s="84"/>
      <c r="DN136" s="84" t="s">
        <v>844</v>
      </c>
      <c r="DO136" s="84" t="s">
        <v>844</v>
      </c>
      <c r="DP136" s="87" t="s">
        <v>844</v>
      </c>
      <c r="DQ136" s="84" t="s">
        <v>844</v>
      </c>
      <c r="DR136" s="84" t="s">
        <v>844</v>
      </c>
      <c r="DS136" s="84" t="s">
        <v>845</v>
      </c>
      <c r="DT136" s="84" t="s">
        <v>845</v>
      </c>
      <c r="DU136" s="85" t="s">
        <v>845</v>
      </c>
      <c r="DV136" s="85" t="s">
        <v>844</v>
      </c>
      <c r="DW136" s="84" t="s">
        <v>844</v>
      </c>
      <c r="DX136" s="84" t="s">
        <v>844</v>
      </c>
      <c r="DY136" s="84" t="s">
        <v>844</v>
      </c>
      <c r="DZ136" s="84" t="s">
        <v>844</v>
      </c>
      <c r="EA136" s="84" t="s">
        <v>844</v>
      </c>
      <c r="EB136" s="84" t="s">
        <v>844</v>
      </c>
      <c r="EC136" s="84" t="s">
        <v>844</v>
      </c>
      <c r="ED136" s="84" t="s">
        <v>845</v>
      </c>
    </row>
    <row r="137" spans="1:134" x14ac:dyDescent="0.3">
      <c r="A137" s="70"/>
      <c r="B137" s="103"/>
      <c r="C137" s="77"/>
      <c r="D137" s="77"/>
      <c r="E137" s="78"/>
      <c r="F137" s="78"/>
      <c r="G137" s="78"/>
      <c r="H137" s="78"/>
      <c r="I137" s="78"/>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8"/>
      <c r="AK137" s="78"/>
      <c r="AL137" s="78"/>
      <c r="AM137" s="78"/>
      <c r="AN137" s="78"/>
      <c r="AO137" s="78"/>
      <c r="AP137" s="78"/>
      <c r="AQ137" s="78"/>
      <c r="AR137" s="78"/>
      <c r="AS137" s="78"/>
      <c r="AT137" s="78"/>
      <c r="AU137" s="78"/>
      <c r="AV137" s="78"/>
      <c r="AW137" s="78"/>
      <c r="AX137" s="78"/>
      <c r="AY137" s="78"/>
      <c r="AZ137" s="78"/>
      <c r="BA137" s="78"/>
      <c r="BB137" s="78"/>
      <c r="BC137" s="78"/>
      <c r="BD137" s="78"/>
      <c r="BE137" s="78"/>
      <c r="BF137" s="78"/>
      <c r="BG137" s="78"/>
      <c r="BH137" s="78"/>
      <c r="BI137" s="78"/>
      <c r="BJ137" s="73"/>
      <c r="BK137" s="61"/>
      <c r="BL137" s="73"/>
      <c r="BM137" s="78"/>
      <c r="BN137" s="78"/>
      <c r="BO137" s="78"/>
      <c r="BP137" s="78"/>
      <c r="BQ137" s="78"/>
      <c r="BR137" s="78"/>
      <c r="BS137" s="78"/>
      <c r="BT137" s="78"/>
      <c r="BU137" s="78"/>
      <c r="BV137" s="78"/>
      <c r="BW137" s="78"/>
      <c r="BX137" s="78"/>
      <c r="BY137" s="78"/>
      <c r="BZ137" s="78"/>
      <c r="CA137" s="78"/>
      <c r="CB137" s="78"/>
      <c r="CC137" s="78"/>
      <c r="CD137" s="78"/>
      <c r="CE137" s="78"/>
      <c r="CF137" s="78"/>
      <c r="CG137" s="78"/>
      <c r="CH137" s="78"/>
      <c r="CI137" s="78"/>
      <c r="CJ137" s="78"/>
      <c r="CK137" s="78"/>
      <c r="CL137" s="78"/>
      <c r="CM137" s="78"/>
      <c r="CN137" s="78"/>
      <c r="CO137" s="78"/>
      <c r="CP137" s="78"/>
      <c r="CQ137" s="78"/>
      <c r="CR137" s="78"/>
      <c r="CS137" s="78"/>
      <c r="CT137" s="78"/>
      <c r="CU137" s="78"/>
      <c r="CV137" s="78"/>
      <c r="CW137" s="78"/>
      <c r="CX137" s="78"/>
      <c r="CY137" s="78"/>
      <c r="CZ137" s="78"/>
      <c r="DA137" s="78"/>
      <c r="DB137" s="78"/>
      <c r="DC137" s="78"/>
      <c r="DD137" s="78"/>
      <c r="DE137" s="78"/>
      <c r="DF137" s="78"/>
      <c r="DG137" s="78"/>
      <c r="DH137" s="78"/>
      <c r="DI137" s="78"/>
      <c r="DJ137" s="78"/>
      <c r="DK137" s="78"/>
      <c r="DL137" s="78"/>
      <c r="DM137" s="78"/>
      <c r="DN137" s="78"/>
      <c r="DO137" s="78"/>
      <c r="DP137" s="61"/>
      <c r="DQ137" s="78"/>
      <c r="DR137" s="78"/>
      <c r="DS137" s="78"/>
      <c r="DT137" s="78"/>
      <c r="DU137" s="78"/>
      <c r="DV137" s="78"/>
      <c r="DW137" s="78"/>
      <c r="DX137" s="78"/>
      <c r="DY137" s="78"/>
      <c r="DZ137" s="78"/>
      <c r="EA137" s="78"/>
      <c r="EB137" s="78"/>
      <c r="EC137" s="78"/>
      <c r="ED137" s="78"/>
    </row>
    <row r="138" spans="1:134" x14ac:dyDescent="0.3">
      <c r="A138" s="74"/>
      <c r="B138" s="80"/>
      <c r="C138" s="126"/>
      <c r="D138" s="126"/>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73"/>
      <c r="BK138" s="61"/>
      <c r="BL138" s="73"/>
      <c r="BM138" s="127"/>
      <c r="BN138" s="127"/>
      <c r="BO138" s="127"/>
      <c r="BP138" s="127"/>
      <c r="BQ138" s="127"/>
      <c r="BR138" s="127"/>
      <c r="BS138" s="127"/>
      <c r="BT138" s="127"/>
      <c r="BU138" s="127"/>
      <c r="BV138" s="127"/>
      <c r="BW138" s="127"/>
      <c r="BX138" s="127"/>
      <c r="BY138" s="127"/>
      <c r="BZ138" s="127"/>
      <c r="CA138" s="127"/>
      <c r="CB138" s="127"/>
      <c r="CC138" s="127"/>
      <c r="CD138" s="127"/>
      <c r="CE138" s="127"/>
      <c r="CF138" s="127"/>
      <c r="CG138" s="127"/>
      <c r="CH138" s="127"/>
      <c r="CI138" s="127"/>
      <c r="CJ138" s="127"/>
      <c r="CK138" s="127"/>
      <c r="CL138" s="127"/>
      <c r="CM138" s="127"/>
      <c r="CN138" s="127"/>
      <c r="CO138" s="127"/>
      <c r="CP138" s="127"/>
      <c r="CQ138" s="127"/>
      <c r="CR138" s="127"/>
      <c r="CS138" s="127"/>
      <c r="CT138" s="127"/>
      <c r="CU138" s="127"/>
      <c r="CV138" s="127"/>
      <c r="CW138" s="127"/>
      <c r="CX138" s="127"/>
      <c r="CY138" s="127"/>
      <c r="CZ138" s="127"/>
      <c r="DA138" s="127"/>
      <c r="DB138" s="127"/>
      <c r="DC138" s="127"/>
      <c r="DD138" s="127"/>
      <c r="DE138" s="127"/>
      <c r="DF138" s="127"/>
      <c r="DG138" s="127"/>
      <c r="DH138" s="127"/>
      <c r="DI138" s="127"/>
      <c r="DJ138" s="127"/>
      <c r="DK138" s="127"/>
      <c r="DL138" s="127"/>
      <c r="DM138" s="127"/>
      <c r="DN138" s="127"/>
      <c r="DO138" s="127"/>
      <c r="DP138" s="61"/>
      <c r="DQ138" s="127"/>
      <c r="DR138" s="127"/>
      <c r="DS138" s="127"/>
      <c r="DT138" s="127"/>
      <c r="DU138" s="127"/>
      <c r="DV138" s="127"/>
      <c r="DW138" s="127"/>
      <c r="DX138" s="127"/>
      <c r="DY138" s="127"/>
      <c r="DZ138" s="127"/>
      <c r="EA138" s="127"/>
      <c r="EB138" s="127"/>
      <c r="EC138" s="127"/>
      <c r="ED138" s="127"/>
    </row>
    <row r="139" spans="1:134" x14ac:dyDescent="0.3">
      <c r="A139" s="74"/>
      <c r="B139" s="79" t="s">
        <v>1125</v>
      </c>
      <c r="C139" s="126"/>
      <c r="D139" s="126"/>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73"/>
      <c r="BK139" s="61"/>
      <c r="BL139" s="73"/>
      <c r="BM139" s="127"/>
      <c r="BN139" s="127"/>
      <c r="BO139" s="127"/>
      <c r="BP139" s="127"/>
      <c r="BQ139" s="127"/>
      <c r="BR139" s="127"/>
      <c r="BS139" s="127"/>
      <c r="BT139" s="127"/>
      <c r="BU139" s="127"/>
      <c r="BV139" s="127"/>
      <c r="BW139" s="127"/>
      <c r="BX139" s="127"/>
      <c r="BY139" s="127"/>
      <c r="BZ139" s="127"/>
      <c r="CA139" s="127"/>
      <c r="CB139" s="127"/>
      <c r="CC139" s="127"/>
      <c r="CD139" s="127"/>
      <c r="CE139" s="127"/>
      <c r="CF139" s="127"/>
      <c r="CG139" s="127"/>
      <c r="CH139" s="127"/>
      <c r="CI139" s="127"/>
      <c r="CJ139" s="127"/>
      <c r="CK139" s="127"/>
      <c r="CL139" s="127"/>
      <c r="CM139" s="127"/>
      <c r="CN139" s="127"/>
      <c r="CO139" s="127"/>
      <c r="CP139" s="127"/>
      <c r="CQ139" s="127"/>
      <c r="CR139" s="127"/>
      <c r="CS139" s="127"/>
      <c r="CT139" s="127"/>
      <c r="CU139" s="127"/>
      <c r="CV139" s="127"/>
      <c r="CW139" s="127"/>
      <c r="CX139" s="127"/>
      <c r="CY139" s="127"/>
      <c r="CZ139" s="127"/>
      <c r="DA139" s="127"/>
      <c r="DB139" s="127"/>
      <c r="DC139" s="127"/>
      <c r="DD139" s="127"/>
      <c r="DE139" s="127"/>
      <c r="DF139" s="127"/>
      <c r="DG139" s="127"/>
      <c r="DH139" s="127"/>
      <c r="DI139" s="127"/>
      <c r="DJ139" s="127"/>
      <c r="DK139" s="127"/>
      <c r="DL139" s="127"/>
      <c r="DM139" s="127"/>
      <c r="DN139" s="127"/>
      <c r="DO139" s="127"/>
      <c r="DP139" s="61"/>
      <c r="DQ139" s="127"/>
      <c r="DR139" s="127"/>
      <c r="DS139" s="127"/>
      <c r="DT139" s="127"/>
      <c r="DU139" s="127"/>
      <c r="DV139" s="127"/>
      <c r="DW139" s="127"/>
      <c r="DX139" s="127"/>
      <c r="DY139" s="127"/>
      <c r="DZ139" s="127"/>
      <c r="EA139" s="127"/>
      <c r="EB139" s="127"/>
      <c r="EC139" s="127"/>
      <c r="ED139" s="127"/>
    </row>
    <row r="140" spans="1:134" x14ac:dyDescent="0.3">
      <c r="A140" s="81">
        <v>50</v>
      </c>
      <c r="B140" s="82" t="s">
        <v>1126</v>
      </c>
      <c r="C140" s="83" t="s">
        <v>843</v>
      </c>
      <c r="D140" s="83" t="s">
        <v>841</v>
      </c>
      <c r="E140" s="84" t="s">
        <v>845</v>
      </c>
      <c r="F140" s="84" t="s">
        <v>845</v>
      </c>
      <c r="G140" s="84" t="s">
        <v>845</v>
      </c>
      <c r="H140" s="84" t="s">
        <v>845</v>
      </c>
      <c r="I140" s="84" t="s">
        <v>845</v>
      </c>
      <c r="J140" s="84" t="s">
        <v>845</v>
      </c>
      <c r="K140" s="84" t="s">
        <v>845</v>
      </c>
      <c r="L140" s="84" t="s">
        <v>845</v>
      </c>
      <c r="M140" s="84" t="s">
        <v>845</v>
      </c>
      <c r="N140" s="84" t="s">
        <v>845</v>
      </c>
      <c r="O140" s="84" t="s">
        <v>845</v>
      </c>
      <c r="P140" s="84" t="s">
        <v>845</v>
      </c>
      <c r="Q140" s="84" t="s">
        <v>845</v>
      </c>
      <c r="R140" s="84" t="s">
        <v>845</v>
      </c>
      <c r="S140" s="84" t="s">
        <v>845</v>
      </c>
      <c r="T140" s="84" t="s">
        <v>845</v>
      </c>
      <c r="U140" s="84" t="s">
        <v>845</v>
      </c>
      <c r="V140" s="84" t="s">
        <v>845</v>
      </c>
      <c r="W140" s="84" t="s">
        <v>845</v>
      </c>
      <c r="X140" s="84" t="s">
        <v>845</v>
      </c>
      <c r="Y140" s="84" t="s">
        <v>845</v>
      </c>
      <c r="Z140" s="84" t="s">
        <v>845</v>
      </c>
      <c r="AA140" s="84" t="s">
        <v>845</v>
      </c>
      <c r="AB140" s="84" t="s">
        <v>845</v>
      </c>
      <c r="AC140" s="84" t="s">
        <v>845</v>
      </c>
      <c r="AD140" s="84" t="s">
        <v>845</v>
      </c>
      <c r="AE140" s="84" t="s">
        <v>845</v>
      </c>
      <c r="AF140" s="84" t="s">
        <v>845</v>
      </c>
      <c r="AG140" s="84" t="s">
        <v>845</v>
      </c>
      <c r="AH140" s="84" t="s">
        <v>845</v>
      </c>
      <c r="AI140" s="84" t="s">
        <v>845</v>
      </c>
      <c r="AJ140" s="84" t="s">
        <v>845</v>
      </c>
      <c r="AK140" s="84" t="s">
        <v>845</v>
      </c>
      <c r="AL140" s="84" t="s">
        <v>845</v>
      </c>
      <c r="AM140" s="84" t="s">
        <v>845</v>
      </c>
      <c r="AN140" s="84" t="s">
        <v>845</v>
      </c>
      <c r="AO140" s="84" t="s">
        <v>845</v>
      </c>
      <c r="AP140" s="84" t="s">
        <v>845</v>
      </c>
      <c r="AQ140" s="84" t="s">
        <v>845</v>
      </c>
      <c r="AR140" s="84" t="s">
        <v>845</v>
      </c>
      <c r="AS140" s="84" t="s">
        <v>845</v>
      </c>
      <c r="AT140" s="84" t="s">
        <v>845</v>
      </c>
      <c r="AU140" s="84" t="s">
        <v>845</v>
      </c>
      <c r="AV140" s="84" t="s">
        <v>845</v>
      </c>
      <c r="AW140" s="84" t="s">
        <v>845</v>
      </c>
      <c r="AX140" s="84" t="s">
        <v>845</v>
      </c>
      <c r="AY140" s="84" t="s">
        <v>845</v>
      </c>
      <c r="AZ140" s="84" t="s">
        <v>845</v>
      </c>
      <c r="BA140" s="84" t="s">
        <v>845</v>
      </c>
      <c r="BB140" s="84" t="s">
        <v>845</v>
      </c>
      <c r="BC140" s="84" t="s">
        <v>845</v>
      </c>
      <c r="BD140" s="84" t="s">
        <v>845</v>
      </c>
      <c r="BE140" s="84" t="s">
        <v>845</v>
      </c>
      <c r="BF140" s="84" t="s">
        <v>845</v>
      </c>
      <c r="BG140" s="84" t="s">
        <v>845</v>
      </c>
      <c r="BH140" s="84" t="s">
        <v>845</v>
      </c>
      <c r="BI140" s="84" t="s">
        <v>845</v>
      </c>
      <c r="BJ140" s="86" t="s">
        <v>845</v>
      </c>
      <c r="BK140" s="87" t="s">
        <v>845</v>
      </c>
      <c r="BL140" s="86" t="s">
        <v>845</v>
      </c>
      <c r="BM140" s="84" t="s">
        <v>845</v>
      </c>
      <c r="BN140" s="84" t="s">
        <v>845</v>
      </c>
      <c r="BO140" s="84" t="s">
        <v>845</v>
      </c>
      <c r="BP140" s="84" t="s">
        <v>845</v>
      </c>
      <c r="BQ140" s="84" t="s">
        <v>845</v>
      </c>
      <c r="BR140" s="84" t="s">
        <v>845</v>
      </c>
      <c r="BS140" s="84" t="s">
        <v>845</v>
      </c>
      <c r="BT140" s="84" t="s">
        <v>845</v>
      </c>
      <c r="BU140" s="84" t="s">
        <v>845</v>
      </c>
      <c r="BV140" s="84" t="s">
        <v>845</v>
      </c>
      <c r="BW140" s="84" t="s">
        <v>845</v>
      </c>
      <c r="BX140" s="84" t="s">
        <v>845</v>
      </c>
      <c r="BY140" s="84" t="s">
        <v>845</v>
      </c>
      <c r="BZ140" s="84" t="s">
        <v>845</v>
      </c>
      <c r="CA140" s="84" t="s">
        <v>845</v>
      </c>
      <c r="CB140" s="84" t="s">
        <v>845</v>
      </c>
      <c r="CC140" s="84" t="s">
        <v>845</v>
      </c>
      <c r="CD140" s="84" t="s">
        <v>845</v>
      </c>
      <c r="CE140" s="84" t="s">
        <v>845</v>
      </c>
      <c r="CF140" s="84" t="s">
        <v>845</v>
      </c>
      <c r="CG140" s="84" t="s">
        <v>845</v>
      </c>
      <c r="CH140" s="84" t="s">
        <v>845</v>
      </c>
      <c r="CI140" s="84" t="s">
        <v>845</v>
      </c>
      <c r="CJ140" s="84" t="s">
        <v>845</v>
      </c>
      <c r="CK140" s="84" t="s">
        <v>845</v>
      </c>
      <c r="CL140" s="84" t="s">
        <v>845</v>
      </c>
      <c r="CM140" s="84" t="s">
        <v>845</v>
      </c>
      <c r="CN140" s="84" t="s">
        <v>845</v>
      </c>
      <c r="CO140" s="84" t="s">
        <v>845</v>
      </c>
      <c r="CP140" s="84" t="s">
        <v>845</v>
      </c>
      <c r="CQ140" s="84" t="s">
        <v>845</v>
      </c>
      <c r="CR140" s="84" t="s">
        <v>845</v>
      </c>
      <c r="CS140" s="84" t="s">
        <v>845</v>
      </c>
      <c r="CT140" s="84" t="s">
        <v>845</v>
      </c>
      <c r="CU140" s="84" t="s">
        <v>845</v>
      </c>
      <c r="CV140" s="84" t="s">
        <v>845</v>
      </c>
      <c r="CW140" s="84" t="s">
        <v>845</v>
      </c>
      <c r="CX140" s="84" t="s">
        <v>845</v>
      </c>
      <c r="CY140" s="84" t="s">
        <v>845</v>
      </c>
      <c r="CZ140" s="84" t="s">
        <v>845</v>
      </c>
      <c r="DA140" s="84" t="s">
        <v>845</v>
      </c>
      <c r="DB140" s="84" t="s">
        <v>845</v>
      </c>
      <c r="DC140" s="84" t="s">
        <v>845</v>
      </c>
      <c r="DD140" s="84" t="s">
        <v>845</v>
      </c>
      <c r="DE140" s="84" t="s">
        <v>845</v>
      </c>
      <c r="DF140" s="84" t="s">
        <v>845</v>
      </c>
      <c r="DG140" s="84" t="s">
        <v>845</v>
      </c>
      <c r="DH140" s="84" t="s">
        <v>845</v>
      </c>
      <c r="DI140" s="84" t="s">
        <v>845</v>
      </c>
      <c r="DJ140" s="84" t="s">
        <v>845</v>
      </c>
      <c r="DK140" s="84" t="s">
        <v>845</v>
      </c>
      <c r="DL140" s="84" t="s">
        <v>845</v>
      </c>
      <c r="DM140" s="84" t="s">
        <v>845</v>
      </c>
      <c r="DN140" s="84" t="s">
        <v>845</v>
      </c>
      <c r="DO140" s="84" t="s">
        <v>845</v>
      </c>
      <c r="DP140" s="87" t="s">
        <v>845</v>
      </c>
      <c r="DQ140" s="84" t="s">
        <v>845</v>
      </c>
      <c r="DR140" s="84" t="s">
        <v>845</v>
      </c>
      <c r="DS140" s="84" t="s">
        <v>845</v>
      </c>
      <c r="DT140" s="84" t="s">
        <v>845</v>
      </c>
      <c r="DU140" s="84" t="s">
        <v>845</v>
      </c>
      <c r="DV140" s="84" t="s">
        <v>845</v>
      </c>
      <c r="DW140" s="84" t="s">
        <v>845</v>
      </c>
      <c r="DX140" s="84" t="s">
        <v>845</v>
      </c>
      <c r="DY140" s="84" t="s">
        <v>845</v>
      </c>
      <c r="DZ140" s="84" t="s">
        <v>845</v>
      </c>
      <c r="EA140" s="84" t="s">
        <v>845</v>
      </c>
      <c r="EB140" s="84" t="s">
        <v>845</v>
      </c>
      <c r="EC140" s="84" t="s">
        <v>845</v>
      </c>
      <c r="ED140" s="84" t="s">
        <v>845</v>
      </c>
    </row>
    <row r="141" spans="1:134" ht="26.4" x14ac:dyDescent="0.3">
      <c r="A141" s="81">
        <v>51</v>
      </c>
      <c r="B141" s="82" t="s">
        <v>1127</v>
      </c>
      <c r="C141" s="83" t="s">
        <v>843</v>
      </c>
      <c r="D141" s="83" t="s">
        <v>841</v>
      </c>
      <c r="E141" s="84" t="s">
        <v>845</v>
      </c>
      <c r="F141" s="84" t="s">
        <v>845</v>
      </c>
      <c r="G141" s="84" t="s">
        <v>845</v>
      </c>
      <c r="H141" s="84" t="s">
        <v>844</v>
      </c>
      <c r="I141" s="84" t="s">
        <v>845</v>
      </c>
      <c r="J141" s="84" t="s">
        <v>845</v>
      </c>
      <c r="K141" s="84" t="s">
        <v>845</v>
      </c>
      <c r="L141" s="84" t="s">
        <v>845</v>
      </c>
      <c r="M141" s="84" t="s">
        <v>845</v>
      </c>
      <c r="N141" s="84" t="s">
        <v>844</v>
      </c>
      <c r="O141" s="84" t="s">
        <v>844</v>
      </c>
      <c r="P141" s="84" t="s">
        <v>844</v>
      </c>
      <c r="Q141" s="92" t="s">
        <v>844</v>
      </c>
      <c r="R141" s="84" t="s">
        <v>844</v>
      </c>
      <c r="S141" s="84" t="s">
        <v>844</v>
      </c>
      <c r="T141" s="84" t="s">
        <v>845</v>
      </c>
      <c r="U141" s="89" t="s">
        <v>845</v>
      </c>
      <c r="V141" s="84" t="s">
        <v>844</v>
      </c>
      <c r="W141" s="84" t="s">
        <v>844</v>
      </c>
      <c r="X141" s="84" t="s">
        <v>844</v>
      </c>
      <c r="Y141" s="84" t="s">
        <v>845</v>
      </c>
      <c r="Z141" s="84" t="s">
        <v>844</v>
      </c>
      <c r="AA141" s="84" t="s">
        <v>844</v>
      </c>
      <c r="AB141" s="84" t="s">
        <v>845</v>
      </c>
      <c r="AC141" s="84" t="s">
        <v>844</v>
      </c>
      <c r="AD141" s="84" t="s">
        <v>845</v>
      </c>
      <c r="AE141" s="84" t="s">
        <v>845</v>
      </c>
      <c r="AF141" s="84" t="s">
        <v>845</v>
      </c>
      <c r="AG141" s="84" t="s">
        <v>845</v>
      </c>
      <c r="AH141" s="84" t="s">
        <v>844</v>
      </c>
      <c r="AI141" s="84" t="s">
        <v>845</v>
      </c>
      <c r="AJ141" s="84" t="s">
        <v>845</v>
      </c>
      <c r="AK141" s="84" t="s">
        <v>844</v>
      </c>
      <c r="AL141" s="84" t="s">
        <v>845</v>
      </c>
      <c r="AM141" s="84" t="s">
        <v>845</v>
      </c>
      <c r="AN141" s="84" t="s">
        <v>845</v>
      </c>
      <c r="AO141" s="84" t="s">
        <v>844</v>
      </c>
      <c r="AP141" s="84" t="s">
        <v>845</v>
      </c>
      <c r="AQ141" s="84" t="s">
        <v>844</v>
      </c>
      <c r="AR141" s="84" t="s">
        <v>845</v>
      </c>
      <c r="AS141" s="84" t="s">
        <v>845</v>
      </c>
      <c r="AT141" s="84" t="s">
        <v>845</v>
      </c>
      <c r="AU141" s="84" t="s">
        <v>845</v>
      </c>
      <c r="AV141" s="85" t="s">
        <v>845</v>
      </c>
      <c r="AW141" s="84" t="s">
        <v>845</v>
      </c>
      <c r="AX141" s="85" t="s">
        <v>845</v>
      </c>
      <c r="AY141" s="89" t="s">
        <v>844</v>
      </c>
      <c r="AZ141" s="84" t="s">
        <v>844</v>
      </c>
      <c r="BA141" s="84" t="s">
        <v>845</v>
      </c>
      <c r="BB141" s="84" t="s">
        <v>844</v>
      </c>
      <c r="BC141" s="84" t="s">
        <v>845</v>
      </c>
      <c r="BD141" s="84" t="s">
        <v>845</v>
      </c>
      <c r="BE141" s="84" t="s">
        <v>844</v>
      </c>
      <c r="BF141" s="84" t="s">
        <v>844</v>
      </c>
      <c r="BG141" s="84" t="s">
        <v>845</v>
      </c>
      <c r="BH141" s="84" t="s">
        <v>845</v>
      </c>
      <c r="BI141" s="84" t="s">
        <v>845</v>
      </c>
      <c r="BJ141" s="86" t="s">
        <v>844</v>
      </c>
      <c r="BK141" s="87" t="s">
        <v>845</v>
      </c>
      <c r="BL141" s="86" t="s">
        <v>845</v>
      </c>
      <c r="BM141" s="84" t="s">
        <v>845</v>
      </c>
      <c r="BN141" s="84" t="s">
        <v>845</v>
      </c>
      <c r="BO141" s="84" t="s">
        <v>844</v>
      </c>
      <c r="BP141" s="84" t="s">
        <v>844</v>
      </c>
      <c r="BQ141" s="84" t="s">
        <v>844</v>
      </c>
      <c r="BR141" s="84" t="s">
        <v>844</v>
      </c>
      <c r="BS141" s="84" t="s">
        <v>844</v>
      </c>
      <c r="BT141" s="84" t="s">
        <v>845</v>
      </c>
      <c r="BU141" s="84" t="s">
        <v>845</v>
      </c>
      <c r="BV141" s="84" t="s">
        <v>845</v>
      </c>
      <c r="BW141" s="89" t="s">
        <v>845</v>
      </c>
      <c r="BX141" s="84" t="s">
        <v>845</v>
      </c>
      <c r="BY141" s="84" t="s">
        <v>845</v>
      </c>
      <c r="BZ141" s="84" t="s">
        <v>844</v>
      </c>
      <c r="CA141" s="84" t="s">
        <v>845</v>
      </c>
      <c r="CB141" s="84" t="s">
        <v>845</v>
      </c>
      <c r="CC141" s="84" t="s">
        <v>844</v>
      </c>
      <c r="CD141" s="84" t="s">
        <v>844</v>
      </c>
      <c r="CE141" s="84" t="s">
        <v>845</v>
      </c>
      <c r="CF141" s="84" t="s">
        <v>845</v>
      </c>
      <c r="CG141" s="84" t="s">
        <v>845</v>
      </c>
      <c r="CH141" s="84" t="s">
        <v>845</v>
      </c>
      <c r="CI141" s="84" t="s">
        <v>845</v>
      </c>
      <c r="CJ141" s="84" t="s">
        <v>844</v>
      </c>
      <c r="CK141" s="84" t="s">
        <v>845</v>
      </c>
      <c r="CL141" s="84" t="s">
        <v>845</v>
      </c>
      <c r="CM141" s="84" t="s">
        <v>845</v>
      </c>
      <c r="CN141" s="84" t="s">
        <v>845</v>
      </c>
      <c r="CO141" s="84" t="s">
        <v>844</v>
      </c>
      <c r="CP141" s="84" t="s">
        <v>845</v>
      </c>
      <c r="CQ141" s="84" t="s">
        <v>845</v>
      </c>
      <c r="CR141" s="84" t="s">
        <v>845</v>
      </c>
      <c r="CS141" s="84" t="s">
        <v>845</v>
      </c>
      <c r="CT141" s="84" t="s">
        <v>844</v>
      </c>
      <c r="CU141" s="84" t="s">
        <v>844</v>
      </c>
      <c r="CV141" s="84" t="s">
        <v>844</v>
      </c>
      <c r="CW141" s="84" t="s">
        <v>845</v>
      </c>
      <c r="CX141" s="84" t="s">
        <v>845</v>
      </c>
      <c r="CY141" s="84" t="s">
        <v>845</v>
      </c>
      <c r="CZ141" s="85" t="s">
        <v>845</v>
      </c>
      <c r="DA141" s="84" t="s">
        <v>845</v>
      </c>
      <c r="DB141" s="84" t="s">
        <v>845</v>
      </c>
      <c r="DC141" s="84" t="s">
        <v>845</v>
      </c>
      <c r="DD141" s="84" t="s">
        <v>844</v>
      </c>
      <c r="DE141" s="84" t="s">
        <v>845</v>
      </c>
      <c r="DF141" s="84" t="s">
        <v>845</v>
      </c>
      <c r="DG141" s="84" t="s">
        <v>845</v>
      </c>
      <c r="DH141" s="84" t="s">
        <v>845</v>
      </c>
      <c r="DI141" s="84" t="s">
        <v>845</v>
      </c>
      <c r="DJ141" s="84" t="s">
        <v>844</v>
      </c>
      <c r="DK141" s="84" t="s">
        <v>844</v>
      </c>
      <c r="DL141" s="89" t="s">
        <v>845</v>
      </c>
      <c r="DM141" s="84" t="s">
        <v>845</v>
      </c>
      <c r="DN141" s="84" t="s">
        <v>844</v>
      </c>
      <c r="DO141" s="84" t="s">
        <v>845</v>
      </c>
      <c r="DP141" s="87" t="s">
        <v>845</v>
      </c>
      <c r="DQ141" s="84" t="s">
        <v>845</v>
      </c>
      <c r="DR141" s="84" t="s">
        <v>844</v>
      </c>
      <c r="DS141" s="84" t="s">
        <v>845</v>
      </c>
      <c r="DT141" s="84" t="s">
        <v>845</v>
      </c>
      <c r="DU141" s="84" t="s">
        <v>845</v>
      </c>
      <c r="DV141" s="84" t="s">
        <v>845</v>
      </c>
      <c r="DW141" s="84" t="s">
        <v>844</v>
      </c>
      <c r="DX141" s="84" t="s">
        <v>845</v>
      </c>
      <c r="DY141" s="84" t="s">
        <v>845</v>
      </c>
      <c r="DZ141" s="85" t="s">
        <v>844</v>
      </c>
      <c r="EA141" s="84" t="s">
        <v>844</v>
      </c>
      <c r="EB141" s="84" t="s">
        <v>845</v>
      </c>
      <c r="EC141" s="84" t="s">
        <v>844</v>
      </c>
      <c r="ED141" s="84" t="s">
        <v>845</v>
      </c>
    </row>
    <row r="142" spans="1:134" x14ac:dyDescent="0.3">
      <c r="A142" s="128"/>
      <c r="B142" s="103"/>
      <c r="C142" s="77"/>
      <c r="D142" s="77"/>
      <c r="E142" s="78"/>
      <c r="F142" s="78"/>
      <c r="G142" s="78"/>
      <c r="H142" s="78"/>
      <c r="I142" s="78"/>
      <c r="J142" s="78"/>
      <c r="K142" s="78"/>
      <c r="L142" s="78"/>
      <c r="M142" s="78"/>
      <c r="N142" s="78"/>
      <c r="O142" s="78"/>
      <c r="P142" s="78"/>
      <c r="Q142" s="78"/>
      <c r="R142" s="78"/>
      <c r="S142" s="78"/>
      <c r="T142" s="78"/>
      <c r="U142" s="78"/>
      <c r="V142" s="78"/>
      <c r="W142" s="78"/>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78"/>
      <c r="AW142" s="78"/>
      <c r="AX142" s="78"/>
      <c r="AY142" s="78"/>
      <c r="AZ142" s="78"/>
      <c r="BA142" s="78"/>
      <c r="BB142" s="78"/>
      <c r="BC142" s="78"/>
      <c r="BD142" s="78"/>
      <c r="BE142" s="78"/>
      <c r="BF142" s="78"/>
      <c r="BG142" s="78"/>
      <c r="BH142" s="78"/>
      <c r="BI142" s="78"/>
      <c r="BJ142" s="73"/>
      <c r="BK142" s="61"/>
      <c r="BL142" s="73"/>
      <c r="BM142" s="78"/>
      <c r="BN142" s="78"/>
      <c r="BO142" s="78"/>
      <c r="BP142" s="78"/>
      <c r="BQ142" s="78"/>
      <c r="BR142" s="78"/>
      <c r="BS142" s="78"/>
      <c r="BT142" s="78"/>
      <c r="BU142" s="78"/>
      <c r="BV142" s="78"/>
      <c r="BW142" s="78"/>
      <c r="BX142" s="78"/>
      <c r="BY142" s="78"/>
      <c r="BZ142" s="78"/>
      <c r="CA142" s="78"/>
      <c r="CB142" s="78"/>
      <c r="CC142" s="78"/>
      <c r="CD142" s="78"/>
      <c r="CE142" s="78"/>
      <c r="CF142" s="78"/>
      <c r="CG142" s="78"/>
      <c r="CH142" s="78"/>
      <c r="CI142" s="78"/>
      <c r="CJ142" s="78"/>
      <c r="CK142" s="78"/>
      <c r="CL142" s="78"/>
      <c r="CM142" s="78"/>
      <c r="CN142" s="78"/>
      <c r="CO142" s="78"/>
      <c r="CP142" s="78"/>
      <c r="CQ142" s="78"/>
      <c r="CR142" s="78"/>
      <c r="CS142" s="78"/>
      <c r="CT142" s="78"/>
      <c r="CU142" s="78"/>
      <c r="CV142" s="78"/>
      <c r="CW142" s="78"/>
      <c r="CX142" s="78"/>
      <c r="CY142" s="78"/>
      <c r="CZ142" s="78"/>
      <c r="DA142" s="78"/>
      <c r="DB142" s="78"/>
      <c r="DC142" s="78"/>
      <c r="DD142" s="78"/>
      <c r="DE142" s="78"/>
      <c r="DF142" s="78"/>
      <c r="DG142" s="78"/>
      <c r="DH142" s="78"/>
      <c r="DI142" s="78"/>
      <c r="DJ142" s="78"/>
      <c r="DK142" s="78"/>
      <c r="DL142" s="78"/>
      <c r="DM142" s="78"/>
      <c r="DN142" s="78"/>
      <c r="DO142" s="78"/>
      <c r="DP142" s="61"/>
      <c r="DQ142" s="78"/>
      <c r="DR142" s="78"/>
      <c r="DS142" s="78"/>
      <c r="DT142" s="78"/>
      <c r="DU142" s="78"/>
      <c r="DV142" s="78"/>
      <c r="DW142" s="78"/>
      <c r="DX142" s="78"/>
      <c r="DY142" s="78"/>
      <c r="DZ142" s="78"/>
      <c r="EA142" s="78"/>
      <c r="EB142" s="78"/>
      <c r="EC142" s="78"/>
      <c r="ED142" s="78"/>
    </row>
    <row r="143" spans="1:134" x14ac:dyDescent="0.3">
      <c r="A143" s="129"/>
      <c r="B143" s="101"/>
      <c r="C143" s="101"/>
      <c r="D143" s="101"/>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c r="AA143" s="102"/>
      <c r="AB143" s="102"/>
      <c r="AC143" s="102"/>
      <c r="AD143" s="102"/>
      <c r="AE143" s="102"/>
      <c r="AF143" s="102"/>
      <c r="AG143" s="102"/>
      <c r="AH143" s="102"/>
      <c r="AI143" s="102"/>
      <c r="AJ143" s="102"/>
      <c r="AK143" s="102"/>
      <c r="AL143" s="102"/>
      <c r="AM143" s="102"/>
      <c r="AN143" s="102"/>
      <c r="AO143" s="102"/>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86"/>
      <c r="BK143" s="61"/>
      <c r="BL143" s="86"/>
      <c r="BM143" s="102"/>
      <c r="BN143" s="102"/>
      <c r="BO143" s="102"/>
      <c r="BP143" s="102"/>
      <c r="BQ143" s="102"/>
      <c r="BR143" s="102"/>
      <c r="BS143" s="102"/>
      <c r="BT143" s="102"/>
      <c r="BU143" s="102"/>
      <c r="BV143" s="102"/>
      <c r="BW143" s="102"/>
      <c r="BX143" s="102"/>
      <c r="BY143" s="102"/>
      <c r="BZ143" s="102"/>
      <c r="CA143" s="102"/>
      <c r="CB143" s="102"/>
      <c r="CC143" s="102"/>
      <c r="CD143" s="102"/>
      <c r="CE143" s="102"/>
      <c r="CF143" s="102"/>
      <c r="CG143" s="102"/>
      <c r="CH143" s="102"/>
      <c r="CI143" s="102"/>
      <c r="CJ143" s="102"/>
      <c r="CK143" s="102"/>
      <c r="CL143" s="102"/>
      <c r="CM143" s="102"/>
      <c r="CN143" s="102"/>
      <c r="CO143" s="102"/>
      <c r="CP143" s="102"/>
      <c r="CQ143" s="102"/>
      <c r="CR143" s="102"/>
      <c r="CS143" s="102"/>
      <c r="CT143" s="102"/>
      <c r="CU143" s="102"/>
      <c r="CV143" s="102"/>
      <c r="CW143" s="102"/>
      <c r="CX143" s="102"/>
      <c r="CY143" s="102"/>
      <c r="CZ143" s="102"/>
      <c r="DA143" s="102"/>
      <c r="DB143" s="102"/>
      <c r="DC143" s="102"/>
      <c r="DD143" s="102"/>
      <c r="DE143" s="102"/>
      <c r="DF143" s="102"/>
      <c r="DG143" s="102"/>
      <c r="DH143" s="102"/>
      <c r="DI143" s="102"/>
      <c r="DJ143" s="102"/>
      <c r="DK143" s="102"/>
      <c r="DL143" s="102"/>
      <c r="DM143" s="102"/>
      <c r="DN143" s="102"/>
      <c r="DO143" s="102"/>
      <c r="DP143" s="61"/>
      <c r="DQ143" s="102"/>
      <c r="DR143" s="102"/>
      <c r="DS143" s="102"/>
      <c r="DT143" s="102"/>
      <c r="DU143" s="102"/>
      <c r="DV143" s="102"/>
      <c r="DW143" s="102"/>
      <c r="DX143" s="102"/>
      <c r="DY143" s="102"/>
      <c r="DZ143" s="102"/>
      <c r="EA143" s="102"/>
      <c r="EB143" s="102"/>
      <c r="EC143" s="102"/>
      <c r="ED143" s="102"/>
    </row>
    <row r="144" spans="1:134" x14ac:dyDescent="0.3">
      <c r="A144" s="70"/>
      <c r="B144" s="80"/>
      <c r="C144" s="95"/>
      <c r="D144" s="95"/>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73"/>
      <c r="BK144" s="61"/>
      <c r="BL144" s="73"/>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61"/>
      <c r="DQ144" s="96"/>
      <c r="DR144" s="96"/>
      <c r="DS144" s="96"/>
      <c r="DT144" s="96"/>
      <c r="DU144" s="96"/>
      <c r="DV144" s="96"/>
      <c r="DW144" s="96"/>
      <c r="DX144" s="96"/>
      <c r="DY144" s="96"/>
      <c r="DZ144" s="96"/>
      <c r="EA144" s="96"/>
      <c r="EB144" s="96"/>
      <c r="EC144" s="96"/>
      <c r="ED144" s="96"/>
    </row>
    <row r="145" spans="1:134" x14ac:dyDescent="0.3">
      <c r="A145" s="66" t="s">
        <v>1128</v>
      </c>
      <c r="B145" s="67" t="s">
        <v>1129</v>
      </c>
      <c r="C145" s="68"/>
      <c r="D145" s="68"/>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69"/>
      <c r="BG145" s="69"/>
      <c r="BH145" s="69"/>
      <c r="BI145" s="69"/>
      <c r="BJ145" s="104"/>
      <c r="BK145" s="61"/>
      <c r="BL145" s="104"/>
      <c r="BM145" s="69"/>
      <c r="BN145" s="69"/>
      <c r="BO145" s="69"/>
      <c r="BP145" s="69"/>
      <c r="BQ145" s="69"/>
      <c r="BR145" s="69"/>
      <c r="BS145" s="69"/>
      <c r="BT145" s="69"/>
      <c r="BU145" s="69"/>
      <c r="BV145" s="69"/>
      <c r="BW145" s="69"/>
      <c r="BX145" s="69"/>
      <c r="BY145" s="69"/>
      <c r="BZ145" s="69"/>
      <c r="CA145" s="69"/>
      <c r="CB145" s="69"/>
      <c r="CC145" s="69"/>
      <c r="CD145" s="69"/>
      <c r="CE145" s="69"/>
      <c r="CF145" s="69"/>
      <c r="CG145" s="69"/>
      <c r="CH145" s="69"/>
      <c r="CI145" s="69"/>
      <c r="CJ145" s="69"/>
      <c r="CK145" s="69"/>
      <c r="CL145" s="69"/>
      <c r="CM145" s="69"/>
      <c r="CN145" s="69"/>
      <c r="CO145" s="69"/>
      <c r="CP145" s="69"/>
      <c r="CQ145" s="69"/>
      <c r="CR145" s="69"/>
      <c r="CS145" s="69"/>
      <c r="CT145" s="69"/>
      <c r="CU145" s="69"/>
      <c r="CV145" s="69"/>
      <c r="CW145" s="69"/>
      <c r="CX145" s="69"/>
      <c r="CY145" s="69"/>
      <c r="CZ145" s="69"/>
      <c r="DA145" s="69"/>
      <c r="DB145" s="69"/>
      <c r="DC145" s="69"/>
      <c r="DD145" s="69"/>
      <c r="DE145" s="69"/>
      <c r="DF145" s="69"/>
      <c r="DG145" s="69"/>
      <c r="DH145" s="69"/>
      <c r="DI145" s="69"/>
      <c r="DJ145" s="69"/>
      <c r="DK145" s="69"/>
      <c r="DL145" s="69"/>
      <c r="DM145" s="69"/>
      <c r="DN145" s="69"/>
      <c r="DO145" s="69"/>
      <c r="DP145" s="61"/>
      <c r="DQ145" s="69"/>
      <c r="DR145" s="69"/>
      <c r="DS145" s="69"/>
      <c r="DT145" s="69"/>
      <c r="DU145" s="69"/>
      <c r="DV145" s="69"/>
      <c r="DW145" s="69"/>
      <c r="DX145" s="69"/>
      <c r="DY145" s="69"/>
      <c r="DZ145" s="69"/>
      <c r="EA145" s="69"/>
      <c r="EB145" s="69"/>
      <c r="EC145" s="69"/>
      <c r="ED145" s="69"/>
    </row>
    <row r="146" spans="1:134" x14ac:dyDescent="0.3">
      <c r="A146" s="74"/>
      <c r="B146" s="79" t="s">
        <v>1130</v>
      </c>
      <c r="C146" s="126"/>
      <c r="D146" s="126"/>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73"/>
      <c r="BK146" s="61"/>
      <c r="BL146" s="73"/>
      <c r="BM146" s="127"/>
      <c r="BN146" s="127"/>
      <c r="BO146" s="127"/>
      <c r="BP146" s="127"/>
      <c r="BQ146" s="127"/>
      <c r="BR146" s="127"/>
      <c r="BS146" s="127"/>
      <c r="BT146" s="127"/>
      <c r="BU146" s="127"/>
      <c r="BV146" s="127"/>
      <c r="BW146" s="127"/>
      <c r="BX146" s="127"/>
      <c r="BY146" s="127"/>
      <c r="BZ146" s="127"/>
      <c r="CA146" s="127"/>
      <c r="CB146" s="127"/>
      <c r="CC146" s="127"/>
      <c r="CD146" s="127"/>
      <c r="CE146" s="127"/>
      <c r="CF146" s="127"/>
      <c r="CG146" s="127"/>
      <c r="CH146" s="127"/>
      <c r="CI146" s="127"/>
      <c r="CJ146" s="127"/>
      <c r="CK146" s="127"/>
      <c r="CL146" s="127"/>
      <c r="CM146" s="127"/>
      <c r="CN146" s="127"/>
      <c r="CO146" s="127"/>
      <c r="CP146" s="127"/>
      <c r="CQ146" s="127"/>
      <c r="CR146" s="127"/>
      <c r="CS146" s="127"/>
      <c r="CT146" s="127"/>
      <c r="CU146" s="127"/>
      <c r="CV146" s="127"/>
      <c r="CW146" s="127"/>
      <c r="CX146" s="127"/>
      <c r="CY146" s="127"/>
      <c r="CZ146" s="127"/>
      <c r="DA146" s="127"/>
      <c r="DB146" s="127"/>
      <c r="DC146" s="127"/>
      <c r="DD146" s="127"/>
      <c r="DE146" s="127"/>
      <c r="DF146" s="127"/>
      <c r="DG146" s="127"/>
      <c r="DH146" s="127"/>
      <c r="DI146" s="127"/>
      <c r="DJ146" s="127"/>
      <c r="DK146" s="127"/>
      <c r="DL146" s="127"/>
      <c r="DM146" s="127"/>
      <c r="DN146" s="127"/>
      <c r="DO146" s="127"/>
      <c r="DP146" s="61"/>
      <c r="DQ146" s="127"/>
      <c r="DR146" s="127"/>
      <c r="DS146" s="127"/>
      <c r="DT146" s="127"/>
      <c r="DU146" s="127"/>
      <c r="DV146" s="127"/>
      <c r="DW146" s="127"/>
      <c r="DX146" s="127"/>
      <c r="DY146" s="127"/>
      <c r="DZ146" s="127"/>
      <c r="EA146" s="127"/>
      <c r="EB146" s="127"/>
      <c r="EC146" s="127"/>
      <c r="ED146" s="127"/>
    </row>
    <row r="147" spans="1:134" x14ac:dyDescent="0.3">
      <c r="A147" s="74">
        <v>40</v>
      </c>
      <c r="B147" s="80" t="s">
        <v>1131</v>
      </c>
      <c r="C147" s="126" t="s">
        <v>834</v>
      </c>
      <c r="D147" s="126" t="s">
        <v>841</v>
      </c>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73"/>
      <c r="BK147" s="61"/>
      <c r="BL147" s="73"/>
      <c r="BM147" s="127"/>
      <c r="BN147" s="127"/>
      <c r="BO147" s="127"/>
      <c r="BP147" s="127"/>
      <c r="BQ147" s="127"/>
      <c r="BR147" s="127"/>
      <c r="BS147" s="127"/>
      <c r="BT147" s="127"/>
      <c r="BU147" s="127"/>
      <c r="BV147" s="127"/>
      <c r="BW147" s="127"/>
      <c r="BX147" s="127"/>
      <c r="BY147" s="127"/>
      <c r="BZ147" s="127"/>
      <c r="CA147" s="127"/>
      <c r="CB147" s="127"/>
      <c r="CC147" s="127"/>
      <c r="CD147" s="127"/>
      <c r="CE147" s="127"/>
      <c r="CF147" s="127"/>
      <c r="CG147" s="127"/>
      <c r="CH147" s="127"/>
      <c r="CI147" s="127"/>
      <c r="CJ147" s="127"/>
      <c r="CK147" s="127"/>
      <c r="CL147" s="127"/>
      <c r="CM147" s="127"/>
      <c r="CN147" s="127"/>
      <c r="CO147" s="127"/>
      <c r="CP147" s="127"/>
      <c r="CQ147" s="127"/>
      <c r="CR147" s="127"/>
      <c r="CS147" s="127"/>
      <c r="CT147" s="127"/>
      <c r="CU147" s="127"/>
      <c r="CV147" s="127"/>
      <c r="CW147" s="127"/>
      <c r="CX147" s="127"/>
      <c r="CY147" s="127"/>
      <c r="CZ147" s="127"/>
      <c r="DA147" s="127"/>
      <c r="DB147" s="127"/>
      <c r="DC147" s="127"/>
      <c r="DD147" s="127"/>
      <c r="DE147" s="127"/>
      <c r="DF147" s="127"/>
      <c r="DG147" s="127"/>
      <c r="DH147" s="127"/>
      <c r="DI147" s="127"/>
      <c r="DJ147" s="127"/>
      <c r="DK147" s="127"/>
      <c r="DL147" s="127"/>
      <c r="DM147" s="127"/>
      <c r="DN147" s="127"/>
      <c r="DO147" s="127"/>
      <c r="DP147" s="61"/>
      <c r="DQ147" s="127"/>
      <c r="DR147" s="127"/>
      <c r="DS147" s="127"/>
      <c r="DT147" s="127"/>
      <c r="DU147" s="127"/>
      <c r="DV147" s="127"/>
      <c r="DW147" s="127"/>
      <c r="DX147" s="127"/>
      <c r="DY147" s="127"/>
      <c r="DZ147" s="127"/>
      <c r="EA147" s="127"/>
      <c r="EB147" s="127"/>
      <c r="EC147" s="127"/>
      <c r="ED147" s="127"/>
    </row>
    <row r="148" spans="1:134" ht="26.4" x14ac:dyDescent="0.3">
      <c r="A148" s="74">
        <v>41</v>
      </c>
      <c r="B148" s="80" t="s">
        <v>1132</v>
      </c>
      <c r="C148" s="126" t="s">
        <v>834</v>
      </c>
      <c r="D148" s="126" t="s">
        <v>841</v>
      </c>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73"/>
      <c r="BK148" s="61"/>
      <c r="BL148" s="73"/>
      <c r="BM148" s="127"/>
      <c r="BN148" s="127"/>
      <c r="BO148" s="127"/>
      <c r="BP148" s="127"/>
      <c r="BQ148" s="127"/>
      <c r="BR148" s="127"/>
      <c r="BS148" s="127"/>
      <c r="BT148" s="127"/>
      <c r="BU148" s="127"/>
      <c r="BV148" s="127"/>
      <c r="BW148" s="127"/>
      <c r="BX148" s="127"/>
      <c r="BY148" s="127"/>
      <c r="BZ148" s="127"/>
      <c r="CA148" s="127"/>
      <c r="CB148" s="127"/>
      <c r="CC148" s="127"/>
      <c r="CD148" s="127"/>
      <c r="CE148" s="127"/>
      <c r="CF148" s="127"/>
      <c r="CG148" s="127"/>
      <c r="CH148" s="127"/>
      <c r="CI148" s="127"/>
      <c r="CJ148" s="127"/>
      <c r="CK148" s="127"/>
      <c r="CL148" s="127"/>
      <c r="CM148" s="127"/>
      <c r="CN148" s="127"/>
      <c r="CO148" s="127"/>
      <c r="CP148" s="127"/>
      <c r="CQ148" s="127"/>
      <c r="CR148" s="127"/>
      <c r="CS148" s="127"/>
      <c r="CT148" s="127"/>
      <c r="CU148" s="127"/>
      <c r="CV148" s="127"/>
      <c r="CW148" s="127"/>
      <c r="CX148" s="127"/>
      <c r="CY148" s="127"/>
      <c r="CZ148" s="127"/>
      <c r="DA148" s="127"/>
      <c r="DB148" s="127"/>
      <c r="DC148" s="127"/>
      <c r="DD148" s="127"/>
      <c r="DE148" s="127"/>
      <c r="DF148" s="127"/>
      <c r="DG148" s="127"/>
      <c r="DH148" s="127"/>
      <c r="DI148" s="127"/>
      <c r="DJ148" s="127"/>
      <c r="DK148" s="127"/>
      <c r="DL148" s="127"/>
      <c r="DM148" s="127"/>
      <c r="DN148" s="127"/>
      <c r="DO148" s="127"/>
      <c r="DP148" s="61"/>
      <c r="DQ148" s="127"/>
      <c r="DR148" s="127"/>
      <c r="DS148" s="127"/>
      <c r="DT148" s="127"/>
      <c r="DU148" s="127"/>
      <c r="DV148" s="127"/>
      <c r="DW148" s="127"/>
      <c r="DX148" s="127"/>
      <c r="DY148" s="127"/>
      <c r="DZ148" s="127"/>
      <c r="EA148" s="127"/>
      <c r="EB148" s="127"/>
      <c r="EC148" s="127"/>
      <c r="ED148" s="127"/>
    </row>
    <row r="149" spans="1:134" ht="26.4" x14ac:dyDescent="0.3">
      <c r="A149" s="74">
        <v>42</v>
      </c>
      <c r="B149" s="80" t="s">
        <v>1133</v>
      </c>
      <c r="C149" s="126" t="s">
        <v>834</v>
      </c>
      <c r="D149" s="126" t="s">
        <v>841</v>
      </c>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73"/>
      <c r="BK149" s="61"/>
      <c r="BL149" s="73"/>
      <c r="BM149" s="127"/>
      <c r="BN149" s="127"/>
      <c r="BO149" s="127"/>
      <c r="BP149" s="127"/>
      <c r="BQ149" s="127"/>
      <c r="BR149" s="127"/>
      <c r="BS149" s="127"/>
      <c r="BT149" s="127"/>
      <c r="BU149" s="127"/>
      <c r="BV149" s="127"/>
      <c r="BW149" s="127"/>
      <c r="BX149" s="127"/>
      <c r="BY149" s="127"/>
      <c r="BZ149" s="127"/>
      <c r="CA149" s="127"/>
      <c r="CB149" s="127"/>
      <c r="CC149" s="127"/>
      <c r="CD149" s="127"/>
      <c r="CE149" s="127"/>
      <c r="CF149" s="127"/>
      <c r="CG149" s="127"/>
      <c r="CH149" s="127"/>
      <c r="CI149" s="127"/>
      <c r="CJ149" s="127"/>
      <c r="CK149" s="127"/>
      <c r="CL149" s="127"/>
      <c r="CM149" s="127"/>
      <c r="CN149" s="127"/>
      <c r="CO149" s="127"/>
      <c r="CP149" s="127"/>
      <c r="CQ149" s="127"/>
      <c r="CR149" s="127"/>
      <c r="CS149" s="127"/>
      <c r="CT149" s="127"/>
      <c r="CU149" s="127"/>
      <c r="CV149" s="127"/>
      <c r="CW149" s="127"/>
      <c r="CX149" s="127"/>
      <c r="CY149" s="127"/>
      <c r="CZ149" s="127"/>
      <c r="DA149" s="127"/>
      <c r="DB149" s="127"/>
      <c r="DC149" s="127"/>
      <c r="DD149" s="127"/>
      <c r="DE149" s="127"/>
      <c r="DF149" s="127"/>
      <c r="DG149" s="127"/>
      <c r="DH149" s="127"/>
      <c r="DI149" s="127"/>
      <c r="DJ149" s="127"/>
      <c r="DK149" s="127"/>
      <c r="DL149" s="127"/>
      <c r="DM149" s="127"/>
      <c r="DN149" s="127"/>
      <c r="DO149" s="127"/>
      <c r="DP149" s="61"/>
      <c r="DQ149" s="127"/>
      <c r="DR149" s="127"/>
      <c r="DS149" s="127"/>
      <c r="DT149" s="127"/>
      <c r="DU149" s="127"/>
      <c r="DV149" s="127"/>
      <c r="DW149" s="127"/>
      <c r="DX149" s="127"/>
      <c r="DY149" s="127"/>
      <c r="DZ149" s="127"/>
      <c r="EA149" s="127"/>
      <c r="EB149" s="127"/>
      <c r="EC149" s="127"/>
      <c r="ED149" s="127"/>
    </row>
    <row r="150" spans="1:134" ht="26.4" x14ac:dyDescent="0.3">
      <c r="A150" s="74">
        <v>43</v>
      </c>
      <c r="B150" s="80" t="s">
        <v>1134</v>
      </c>
      <c r="C150" s="126" t="s">
        <v>834</v>
      </c>
      <c r="D150" s="126" t="s">
        <v>841</v>
      </c>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73"/>
      <c r="BK150" s="61"/>
      <c r="BL150" s="73"/>
      <c r="BM150" s="127"/>
      <c r="BN150" s="127"/>
      <c r="BO150" s="127"/>
      <c r="BP150" s="127"/>
      <c r="BQ150" s="127"/>
      <c r="BR150" s="127"/>
      <c r="BS150" s="127"/>
      <c r="BT150" s="127"/>
      <c r="BU150" s="127"/>
      <c r="BV150" s="127"/>
      <c r="BW150" s="127"/>
      <c r="BX150" s="127"/>
      <c r="BY150" s="127"/>
      <c r="BZ150" s="127"/>
      <c r="CA150" s="127"/>
      <c r="CB150" s="127"/>
      <c r="CC150" s="127"/>
      <c r="CD150" s="127"/>
      <c r="CE150" s="127"/>
      <c r="CF150" s="127"/>
      <c r="CG150" s="127"/>
      <c r="CH150" s="127"/>
      <c r="CI150" s="127"/>
      <c r="CJ150" s="127"/>
      <c r="CK150" s="127"/>
      <c r="CL150" s="127"/>
      <c r="CM150" s="127"/>
      <c r="CN150" s="127"/>
      <c r="CO150" s="127"/>
      <c r="CP150" s="127"/>
      <c r="CQ150" s="127"/>
      <c r="CR150" s="127"/>
      <c r="CS150" s="127"/>
      <c r="CT150" s="127"/>
      <c r="CU150" s="127"/>
      <c r="CV150" s="127"/>
      <c r="CW150" s="127"/>
      <c r="CX150" s="127"/>
      <c r="CY150" s="127"/>
      <c r="CZ150" s="127"/>
      <c r="DA150" s="127"/>
      <c r="DB150" s="127"/>
      <c r="DC150" s="127"/>
      <c r="DD150" s="127"/>
      <c r="DE150" s="127"/>
      <c r="DF150" s="127"/>
      <c r="DG150" s="127"/>
      <c r="DH150" s="127"/>
      <c r="DI150" s="127"/>
      <c r="DJ150" s="127"/>
      <c r="DK150" s="127"/>
      <c r="DL150" s="127"/>
      <c r="DM150" s="127"/>
      <c r="DN150" s="127"/>
      <c r="DO150" s="127"/>
      <c r="DP150" s="61"/>
      <c r="DQ150" s="127"/>
      <c r="DR150" s="127"/>
      <c r="DS150" s="127"/>
      <c r="DT150" s="127"/>
      <c r="DU150" s="127"/>
      <c r="DV150" s="127"/>
      <c r="DW150" s="127"/>
      <c r="DX150" s="127"/>
      <c r="DY150" s="127"/>
      <c r="DZ150" s="127"/>
      <c r="EA150" s="127"/>
      <c r="EB150" s="127"/>
      <c r="EC150" s="127"/>
      <c r="ED150" s="127"/>
    </row>
    <row r="151" spans="1:134" ht="26.4" x14ac:dyDescent="0.3">
      <c r="A151" s="74">
        <v>44</v>
      </c>
      <c r="B151" s="80" t="s">
        <v>1135</v>
      </c>
      <c r="C151" s="126" t="s">
        <v>834</v>
      </c>
      <c r="D151" s="126" t="s">
        <v>841</v>
      </c>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c r="BD151" s="127"/>
      <c r="BE151" s="127"/>
      <c r="BF151" s="127"/>
      <c r="BG151" s="127"/>
      <c r="BH151" s="127"/>
      <c r="BI151" s="127"/>
      <c r="BJ151" s="73"/>
      <c r="BK151" s="61"/>
      <c r="BL151" s="73"/>
      <c r="BM151" s="127"/>
      <c r="BN151" s="127"/>
      <c r="BO151" s="127"/>
      <c r="BP151" s="127"/>
      <c r="BQ151" s="127"/>
      <c r="BR151" s="127"/>
      <c r="BS151" s="127"/>
      <c r="BT151" s="127"/>
      <c r="BU151" s="127"/>
      <c r="BV151" s="127"/>
      <c r="BW151" s="127"/>
      <c r="BX151" s="127"/>
      <c r="BY151" s="127"/>
      <c r="BZ151" s="127"/>
      <c r="CA151" s="127"/>
      <c r="CB151" s="127"/>
      <c r="CC151" s="127"/>
      <c r="CD151" s="127"/>
      <c r="CE151" s="127"/>
      <c r="CF151" s="127"/>
      <c r="CG151" s="127"/>
      <c r="CH151" s="127"/>
      <c r="CI151" s="127"/>
      <c r="CJ151" s="127"/>
      <c r="CK151" s="127"/>
      <c r="CL151" s="127"/>
      <c r="CM151" s="127"/>
      <c r="CN151" s="127"/>
      <c r="CO151" s="127"/>
      <c r="CP151" s="127"/>
      <c r="CQ151" s="127"/>
      <c r="CR151" s="127"/>
      <c r="CS151" s="127"/>
      <c r="CT151" s="127"/>
      <c r="CU151" s="127"/>
      <c r="CV151" s="127"/>
      <c r="CW151" s="127"/>
      <c r="CX151" s="127"/>
      <c r="CY151" s="127"/>
      <c r="CZ151" s="127"/>
      <c r="DA151" s="127"/>
      <c r="DB151" s="127"/>
      <c r="DC151" s="127"/>
      <c r="DD151" s="127"/>
      <c r="DE151" s="127"/>
      <c r="DF151" s="127"/>
      <c r="DG151" s="127"/>
      <c r="DH151" s="127"/>
      <c r="DI151" s="127"/>
      <c r="DJ151" s="127"/>
      <c r="DK151" s="127"/>
      <c r="DL151" s="127"/>
      <c r="DM151" s="127"/>
      <c r="DN151" s="127"/>
      <c r="DO151" s="127"/>
      <c r="DP151" s="61"/>
      <c r="DQ151" s="127"/>
      <c r="DR151" s="127"/>
      <c r="DS151" s="127"/>
      <c r="DT151" s="127"/>
      <c r="DU151" s="127"/>
      <c r="DV151" s="127"/>
      <c r="DW151" s="127"/>
      <c r="DX151" s="127"/>
      <c r="DY151" s="127"/>
      <c r="DZ151" s="127"/>
      <c r="EA151" s="127"/>
      <c r="EB151" s="127"/>
      <c r="EC151" s="127"/>
      <c r="ED151" s="127"/>
    </row>
    <row r="152" spans="1:134" x14ac:dyDescent="0.3">
      <c r="A152" s="74"/>
      <c r="B152" s="80"/>
      <c r="C152" s="126"/>
      <c r="D152" s="126"/>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c r="BD152" s="127"/>
      <c r="BE152" s="127"/>
      <c r="BF152" s="127"/>
      <c r="BG152" s="127"/>
      <c r="BH152" s="127"/>
      <c r="BI152" s="127"/>
      <c r="BJ152" s="73"/>
      <c r="BK152" s="61"/>
      <c r="BL152" s="73"/>
      <c r="BM152" s="127"/>
      <c r="BN152" s="127"/>
      <c r="BO152" s="127"/>
      <c r="BP152" s="127"/>
      <c r="BQ152" s="127"/>
      <c r="BR152" s="127"/>
      <c r="BS152" s="127"/>
      <c r="BT152" s="127"/>
      <c r="BU152" s="127"/>
      <c r="BV152" s="127"/>
      <c r="BW152" s="127"/>
      <c r="BX152" s="127"/>
      <c r="BY152" s="127"/>
      <c r="BZ152" s="127"/>
      <c r="CA152" s="127"/>
      <c r="CB152" s="127"/>
      <c r="CC152" s="127"/>
      <c r="CD152" s="127"/>
      <c r="CE152" s="127"/>
      <c r="CF152" s="127"/>
      <c r="CG152" s="127"/>
      <c r="CH152" s="127"/>
      <c r="CI152" s="127"/>
      <c r="CJ152" s="127"/>
      <c r="CK152" s="127"/>
      <c r="CL152" s="127"/>
      <c r="CM152" s="127"/>
      <c r="CN152" s="127"/>
      <c r="CO152" s="127"/>
      <c r="CP152" s="127"/>
      <c r="CQ152" s="127"/>
      <c r="CR152" s="127"/>
      <c r="CS152" s="127"/>
      <c r="CT152" s="127"/>
      <c r="CU152" s="127"/>
      <c r="CV152" s="127"/>
      <c r="CW152" s="127"/>
      <c r="CX152" s="127"/>
      <c r="CY152" s="127"/>
      <c r="CZ152" s="127"/>
      <c r="DA152" s="127"/>
      <c r="DB152" s="127"/>
      <c r="DC152" s="127"/>
      <c r="DD152" s="127"/>
      <c r="DE152" s="127"/>
      <c r="DF152" s="127"/>
      <c r="DG152" s="127"/>
      <c r="DH152" s="127"/>
      <c r="DI152" s="127"/>
      <c r="DJ152" s="127"/>
      <c r="DK152" s="127"/>
      <c r="DL152" s="127"/>
      <c r="DM152" s="127"/>
      <c r="DN152" s="127"/>
      <c r="DO152" s="127"/>
      <c r="DP152" s="61"/>
      <c r="DQ152" s="127"/>
      <c r="DR152" s="127"/>
      <c r="DS152" s="127"/>
      <c r="DT152" s="127"/>
      <c r="DU152" s="127"/>
      <c r="DV152" s="127"/>
      <c r="DW152" s="127"/>
      <c r="DX152" s="127"/>
      <c r="DY152" s="127"/>
      <c r="DZ152" s="127"/>
      <c r="EA152" s="127"/>
      <c r="EB152" s="127"/>
      <c r="EC152" s="127"/>
      <c r="ED152" s="127"/>
    </row>
    <row r="153" spans="1:134" x14ac:dyDescent="0.3">
      <c r="A153" s="74"/>
      <c r="B153" s="79" t="s">
        <v>1136</v>
      </c>
      <c r="C153" s="126"/>
      <c r="D153" s="126"/>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c r="BD153" s="127"/>
      <c r="BE153" s="127"/>
      <c r="BF153" s="127"/>
      <c r="BG153" s="127"/>
      <c r="BH153" s="127"/>
      <c r="BI153" s="127"/>
      <c r="BJ153" s="73"/>
      <c r="BK153" s="61"/>
      <c r="BL153" s="73"/>
      <c r="BM153" s="127"/>
      <c r="BN153" s="127"/>
      <c r="BO153" s="127"/>
      <c r="BP153" s="127"/>
      <c r="BQ153" s="127"/>
      <c r="BR153" s="127"/>
      <c r="BS153" s="127"/>
      <c r="BT153" s="127"/>
      <c r="BU153" s="127"/>
      <c r="BV153" s="127"/>
      <c r="BW153" s="127"/>
      <c r="BX153" s="127"/>
      <c r="BY153" s="127"/>
      <c r="BZ153" s="127"/>
      <c r="CA153" s="127"/>
      <c r="CB153" s="127"/>
      <c r="CC153" s="127"/>
      <c r="CD153" s="127"/>
      <c r="CE153" s="127"/>
      <c r="CF153" s="127"/>
      <c r="CG153" s="127"/>
      <c r="CH153" s="127"/>
      <c r="CI153" s="127"/>
      <c r="CJ153" s="127"/>
      <c r="CK153" s="127"/>
      <c r="CL153" s="127"/>
      <c r="CM153" s="127"/>
      <c r="CN153" s="127"/>
      <c r="CO153" s="127"/>
      <c r="CP153" s="127"/>
      <c r="CQ153" s="127"/>
      <c r="CR153" s="127"/>
      <c r="CS153" s="127"/>
      <c r="CT153" s="127"/>
      <c r="CU153" s="127"/>
      <c r="CV153" s="127"/>
      <c r="CW153" s="127"/>
      <c r="CX153" s="127"/>
      <c r="CY153" s="127"/>
      <c r="CZ153" s="127"/>
      <c r="DA153" s="127"/>
      <c r="DB153" s="127"/>
      <c r="DC153" s="127"/>
      <c r="DD153" s="127"/>
      <c r="DE153" s="127"/>
      <c r="DF153" s="127"/>
      <c r="DG153" s="127"/>
      <c r="DH153" s="127"/>
      <c r="DI153" s="127"/>
      <c r="DJ153" s="127"/>
      <c r="DK153" s="127"/>
      <c r="DL153" s="127"/>
      <c r="DM153" s="127"/>
      <c r="DN153" s="127"/>
      <c r="DO153" s="127"/>
      <c r="DP153" s="61"/>
      <c r="DQ153" s="127"/>
      <c r="DR153" s="127"/>
      <c r="DS153" s="127"/>
      <c r="DT153" s="127"/>
      <c r="DU153" s="127"/>
      <c r="DV153" s="127"/>
      <c r="DW153" s="127"/>
      <c r="DX153" s="127"/>
      <c r="DY153" s="127"/>
      <c r="DZ153" s="127"/>
      <c r="EA153" s="127"/>
      <c r="EB153" s="127"/>
      <c r="EC153" s="127"/>
      <c r="ED153" s="127"/>
    </row>
    <row r="154" spans="1:134" ht="26.4" x14ac:dyDescent="0.3">
      <c r="A154" s="81">
        <v>47</v>
      </c>
      <c r="B154" s="82" t="s">
        <v>1137</v>
      </c>
      <c r="C154" s="83" t="s">
        <v>843</v>
      </c>
      <c r="D154" s="83" t="s">
        <v>841</v>
      </c>
      <c r="E154" s="84" t="s">
        <v>845</v>
      </c>
      <c r="F154" s="84" t="s">
        <v>845</v>
      </c>
      <c r="G154" s="84" t="s">
        <v>845</v>
      </c>
      <c r="H154" s="84" t="s">
        <v>844</v>
      </c>
      <c r="I154" s="84" t="s">
        <v>845</v>
      </c>
      <c r="J154" s="84" t="s">
        <v>845</v>
      </c>
      <c r="K154" s="84" t="s">
        <v>845</v>
      </c>
      <c r="L154" s="84" t="s">
        <v>844</v>
      </c>
      <c r="M154" s="84" t="s">
        <v>845</v>
      </c>
      <c r="N154" s="84" t="s">
        <v>845</v>
      </c>
      <c r="O154" s="84" t="s">
        <v>844</v>
      </c>
      <c r="P154" s="84" t="s">
        <v>845</v>
      </c>
      <c r="Q154" s="84" t="s">
        <v>845</v>
      </c>
      <c r="R154" s="84" t="s">
        <v>845</v>
      </c>
      <c r="S154" s="84" t="s">
        <v>844</v>
      </c>
      <c r="T154" s="84" t="s">
        <v>845</v>
      </c>
      <c r="U154" s="84" t="s">
        <v>845</v>
      </c>
      <c r="V154" s="84" t="s">
        <v>845</v>
      </c>
      <c r="W154" s="84" t="s">
        <v>845</v>
      </c>
      <c r="X154" s="85" t="s">
        <v>844</v>
      </c>
      <c r="Y154" s="84" t="s">
        <v>844</v>
      </c>
      <c r="Z154" s="84" t="s">
        <v>845</v>
      </c>
      <c r="AA154" s="84" t="s">
        <v>845</v>
      </c>
      <c r="AB154" s="84" t="s">
        <v>845</v>
      </c>
      <c r="AC154" s="84" t="s">
        <v>845</v>
      </c>
      <c r="AD154" s="84" t="s">
        <v>845</v>
      </c>
      <c r="AE154" s="84" t="s">
        <v>845</v>
      </c>
      <c r="AF154" s="84" t="s">
        <v>844</v>
      </c>
      <c r="AG154" s="85" t="s">
        <v>844</v>
      </c>
      <c r="AH154" s="84" t="s">
        <v>845</v>
      </c>
      <c r="AI154" s="84" t="s">
        <v>845</v>
      </c>
      <c r="AJ154" s="84" t="s">
        <v>845</v>
      </c>
      <c r="AK154" s="84" t="s">
        <v>845</v>
      </c>
      <c r="AL154" s="84" t="s">
        <v>844</v>
      </c>
      <c r="AM154" s="84" t="s">
        <v>845</v>
      </c>
      <c r="AN154" s="84" t="s">
        <v>845</v>
      </c>
      <c r="AO154" s="84" t="s">
        <v>845</v>
      </c>
      <c r="AP154" s="84" t="s">
        <v>845</v>
      </c>
      <c r="AQ154" s="84" t="s">
        <v>845</v>
      </c>
      <c r="AR154" s="89" t="s">
        <v>844</v>
      </c>
      <c r="AS154" s="84" t="s">
        <v>845</v>
      </c>
      <c r="AT154" s="84" t="s">
        <v>845</v>
      </c>
      <c r="AU154" s="84" t="s">
        <v>845</v>
      </c>
      <c r="AV154" s="89" t="s">
        <v>844</v>
      </c>
      <c r="AW154" s="84" t="s">
        <v>845</v>
      </c>
      <c r="AX154" s="84" t="s">
        <v>845</v>
      </c>
      <c r="AY154" s="84" t="s">
        <v>845</v>
      </c>
      <c r="AZ154" s="84" t="s">
        <v>845</v>
      </c>
      <c r="BA154" s="84" t="s">
        <v>845</v>
      </c>
      <c r="BB154" s="84" t="s">
        <v>845</v>
      </c>
      <c r="BC154" s="84" t="s">
        <v>845</v>
      </c>
      <c r="BD154" s="84" t="s">
        <v>845</v>
      </c>
      <c r="BE154" s="84" t="s">
        <v>844</v>
      </c>
      <c r="BF154" s="84" t="s">
        <v>845</v>
      </c>
      <c r="BG154" s="84" t="s">
        <v>845</v>
      </c>
      <c r="BH154" s="84" t="s">
        <v>844</v>
      </c>
      <c r="BI154" s="84" t="s">
        <v>844</v>
      </c>
      <c r="BJ154" s="86" t="s">
        <v>845</v>
      </c>
      <c r="BK154" s="87" t="s">
        <v>845</v>
      </c>
      <c r="BL154" s="86" t="s">
        <v>845</v>
      </c>
      <c r="BM154" s="84" t="s">
        <v>844</v>
      </c>
      <c r="BN154" s="84" t="s">
        <v>845</v>
      </c>
      <c r="BO154" s="84" t="s">
        <v>845</v>
      </c>
      <c r="BP154" s="84" t="s">
        <v>845</v>
      </c>
      <c r="BQ154" s="85" t="s">
        <v>844</v>
      </c>
      <c r="BR154" s="84" t="s">
        <v>845</v>
      </c>
      <c r="BS154" s="84" t="s">
        <v>844</v>
      </c>
      <c r="BT154" s="84" t="s">
        <v>844</v>
      </c>
      <c r="BU154" s="84" t="s">
        <v>845</v>
      </c>
      <c r="BV154" s="84" t="s">
        <v>844</v>
      </c>
      <c r="BW154" s="84" t="s">
        <v>845</v>
      </c>
      <c r="BX154" s="84" t="s">
        <v>845</v>
      </c>
      <c r="BY154" s="85" t="s">
        <v>844</v>
      </c>
      <c r="BZ154" s="84" t="s">
        <v>845</v>
      </c>
      <c r="CA154" s="84" t="s">
        <v>845</v>
      </c>
      <c r="CB154" s="84" t="s">
        <v>845</v>
      </c>
      <c r="CC154" s="84" t="s">
        <v>845</v>
      </c>
      <c r="CD154" s="85" t="s">
        <v>844</v>
      </c>
      <c r="CE154" s="84" t="s">
        <v>845</v>
      </c>
      <c r="CF154" s="84" t="s">
        <v>844</v>
      </c>
      <c r="CG154" s="84" t="s">
        <v>845</v>
      </c>
      <c r="CH154" s="84" t="s">
        <v>845</v>
      </c>
      <c r="CI154" s="84" t="s">
        <v>844</v>
      </c>
      <c r="CJ154" s="84" t="s">
        <v>844</v>
      </c>
      <c r="CK154" s="84" t="s">
        <v>845</v>
      </c>
      <c r="CL154" s="84" t="s">
        <v>845</v>
      </c>
      <c r="CM154" s="84" t="s">
        <v>845</v>
      </c>
      <c r="CN154" s="84" t="s">
        <v>845</v>
      </c>
      <c r="CO154" s="84" t="s">
        <v>845</v>
      </c>
      <c r="CP154" s="84" t="s">
        <v>845</v>
      </c>
      <c r="CQ154" s="84" t="s">
        <v>844</v>
      </c>
      <c r="CR154" s="84" t="s">
        <v>845</v>
      </c>
      <c r="CS154" s="84" t="s">
        <v>845</v>
      </c>
      <c r="CT154" s="84" t="s">
        <v>845</v>
      </c>
      <c r="CU154" s="84" t="s">
        <v>845</v>
      </c>
      <c r="CV154" s="84" t="s">
        <v>845</v>
      </c>
      <c r="CW154" s="84" t="s">
        <v>845</v>
      </c>
      <c r="CX154" s="84" t="s">
        <v>845</v>
      </c>
      <c r="CY154" s="84" t="s">
        <v>845</v>
      </c>
      <c r="CZ154" s="84" t="s">
        <v>845</v>
      </c>
      <c r="DA154" s="84" t="s">
        <v>845</v>
      </c>
      <c r="DB154" s="84" t="s">
        <v>845</v>
      </c>
      <c r="DC154" s="84" t="s">
        <v>845</v>
      </c>
      <c r="DD154" s="84" t="s">
        <v>845</v>
      </c>
      <c r="DE154" s="84" t="s">
        <v>845</v>
      </c>
      <c r="DF154" s="84" t="s">
        <v>845</v>
      </c>
      <c r="DG154" s="84" t="s">
        <v>845</v>
      </c>
      <c r="DH154" s="84" t="s">
        <v>845</v>
      </c>
      <c r="DI154" s="84" t="s">
        <v>845</v>
      </c>
      <c r="DJ154" s="84" t="s">
        <v>845</v>
      </c>
      <c r="DK154" s="84" t="s">
        <v>845</v>
      </c>
      <c r="DL154" s="84" t="s">
        <v>845</v>
      </c>
      <c r="DM154" s="84" t="s">
        <v>845</v>
      </c>
      <c r="DN154" s="84" t="s">
        <v>845</v>
      </c>
      <c r="DO154" s="84" t="s">
        <v>845</v>
      </c>
      <c r="DP154" s="87" t="s">
        <v>845</v>
      </c>
      <c r="DQ154" s="84" t="s">
        <v>845</v>
      </c>
      <c r="DR154" s="84" t="s">
        <v>845</v>
      </c>
      <c r="DS154" s="84" t="s">
        <v>845</v>
      </c>
      <c r="DT154" s="84" t="s">
        <v>845</v>
      </c>
      <c r="DU154" s="85" t="s">
        <v>844</v>
      </c>
      <c r="DV154" s="84" t="s">
        <v>845</v>
      </c>
      <c r="DW154" s="85" t="s">
        <v>844</v>
      </c>
      <c r="DX154" s="84" t="s">
        <v>845</v>
      </c>
      <c r="DY154" s="84" t="s">
        <v>844</v>
      </c>
      <c r="DZ154" s="84" t="s">
        <v>845</v>
      </c>
      <c r="EA154" s="84" t="s">
        <v>844</v>
      </c>
      <c r="EB154" s="84" t="s">
        <v>845</v>
      </c>
      <c r="EC154" s="84" t="s">
        <v>845</v>
      </c>
      <c r="ED154" s="84" t="s">
        <v>845</v>
      </c>
    </row>
    <row r="155" spans="1:134" x14ac:dyDescent="0.3">
      <c r="A155" s="74"/>
      <c r="B155" s="80"/>
      <c r="C155" s="126"/>
      <c r="D155" s="126"/>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c r="BD155" s="127"/>
      <c r="BE155" s="127"/>
      <c r="BF155" s="127"/>
      <c r="BG155" s="127"/>
      <c r="BH155" s="127"/>
      <c r="BI155" s="127"/>
      <c r="BJ155" s="73"/>
      <c r="BK155" s="61"/>
      <c r="BL155" s="73"/>
      <c r="BM155" s="127"/>
      <c r="BN155" s="127"/>
      <c r="BO155" s="127"/>
      <c r="BP155" s="127"/>
      <c r="BQ155" s="127"/>
      <c r="BR155" s="127"/>
      <c r="BS155" s="127"/>
      <c r="BT155" s="127"/>
      <c r="BU155" s="127"/>
      <c r="BV155" s="127"/>
      <c r="BW155" s="127"/>
      <c r="BX155" s="127"/>
      <c r="BY155" s="127"/>
      <c r="BZ155" s="127"/>
      <c r="CA155" s="127"/>
      <c r="CB155" s="127"/>
      <c r="CC155" s="127"/>
      <c r="CD155" s="127"/>
      <c r="CE155" s="127"/>
      <c r="CF155" s="127"/>
      <c r="CG155" s="127"/>
      <c r="CH155" s="127"/>
      <c r="CI155" s="127"/>
      <c r="CJ155" s="127"/>
      <c r="CK155" s="127"/>
      <c r="CL155" s="127"/>
      <c r="CM155" s="127"/>
      <c r="CN155" s="127"/>
      <c r="CO155" s="127"/>
      <c r="CP155" s="127"/>
      <c r="CQ155" s="127"/>
      <c r="CR155" s="127"/>
      <c r="CS155" s="127"/>
      <c r="CT155" s="127"/>
      <c r="CU155" s="127"/>
      <c r="CV155" s="127"/>
      <c r="CW155" s="127"/>
      <c r="CX155" s="127"/>
      <c r="CY155" s="127"/>
      <c r="CZ155" s="127"/>
      <c r="DA155" s="127"/>
      <c r="DB155" s="127"/>
      <c r="DC155" s="127"/>
      <c r="DD155" s="127"/>
      <c r="DE155" s="127"/>
      <c r="DF155" s="127"/>
      <c r="DG155" s="127"/>
      <c r="DH155" s="127"/>
      <c r="DI155" s="127"/>
      <c r="DJ155" s="127"/>
      <c r="DK155" s="127"/>
      <c r="DL155" s="127"/>
      <c r="DM155" s="127"/>
      <c r="DN155" s="127"/>
      <c r="DO155" s="127"/>
      <c r="DP155" s="61"/>
      <c r="DQ155" s="127"/>
      <c r="DR155" s="127"/>
      <c r="DS155" s="127"/>
      <c r="DT155" s="127"/>
      <c r="DU155" s="127"/>
      <c r="DV155" s="127"/>
      <c r="DW155" s="127"/>
      <c r="DX155" s="127"/>
      <c r="DY155" s="127"/>
      <c r="DZ155" s="127"/>
      <c r="EA155" s="127"/>
      <c r="EB155" s="127"/>
      <c r="EC155" s="127"/>
      <c r="ED155" s="127"/>
    </row>
    <row r="156" spans="1:134" x14ac:dyDescent="0.3">
      <c r="A156" s="81">
        <v>48</v>
      </c>
      <c r="B156" s="82" t="s">
        <v>1138</v>
      </c>
      <c r="C156" s="83" t="s">
        <v>843</v>
      </c>
      <c r="D156" s="83" t="s">
        <v>841</v>
      </c>
      <c r="E156" s="84" t="s">
        <v>845</v>
      </c>
      <c r="F156" s="84" t="s">
        <v>845</v>
      </c>
      <c r="G156" s="84" t="s">
        <v>845</v>
      </c>
      <c r="H156" s="84" t="s">
        <v>844</v>
      </c>
      <c r="I156" s="84" t="s">
        <v>845</v>
      </c>
      <c r="J156" s="84" t="s">
        <v>844</v>
      </c>
      <c r="K156" s="84" t="s">
        <v>845</v>
      </c>
      <c r="L156" s="84" t="s">
        <v>845</v>
      </c>
      <c r="M156" s="84" t="s">
        <v>845</v>
      </c>
      <c r="N156" s="84" t="s">
        <v>845</v>
      </c>
      <c r="O156" s="84" t="s">
        <v>845</v>
      </c>
      <c r="P156" s="84" t="s">
        <v>845</v>
      </c>
      <c r="Q156" s="84" t="s">
        <v>845</v>
      </c>
      <c r="R156" s="84" t="s">
        <v>845</v>
      </c>
      <c r="S156" s="84" t="s">
        <v>845</v>
      </c>
      <c r="T156" s="84" t="s">
        <v>845</v>
      </c>
      <c r="U156" s="84" t="s">
        <v>845</v>
      </c>
      <c r="V156" s="84" t="s">
        <v>845</v>
      </c>
      <c r="W156" s="84" t="s">
        <v>845</v>
      </c>
      <c r="X156" s="84" t="s">
        <v>844</v>
      </c>
      <c r="Y156" s="84" t="s">
        <v>844</v>
      </c>
      <c r="Z156" s="84" t="s">
        <v>845</v>
      </c>
      <c r="AA156" s="84" t="s">
        <v>845</v>
      </c>
      <c r="AB156" s="84" t="s">
        <v>845</v>
      </c>
      <c r="AC156" s="85" t="s">
        <v>845</v>
      </c>
      <c r="AD156" s="84" t="s">
        <v>844</v>
      </c>
      <c r="AE156" s="84" t="s">
        <v>845</v>
      </c>
      <c r="AF156" s="84" t="s">
        <v>844</v>
      </c>
      <c r="AG156" s="84" t="s">
        <v>845</v>
      </c>
      <c r="AH156" s="84" t="s">
        <v>845</v>
      </c>
      <c r="AI156" s="84" t="s">
        <v>844</v>
      </c>
      <c r="AJ156" s="84" t="s">
        <v>845</v>
      </c>
      <c r="AK156" s="84" t="s">
        <v>845</v>
      </c>
      <c r="AL156" s="84" t="s">
        <v>844</v>
      </c>
      <c r="AM156" s="84" t="s">
        <v>845</v>
      </c>
      <c r="AN156" s="84" t="s">
        <v>845</v>
      </c>
      <c r="AO156" s="84" t="s">
        <v>844</v>
      </c>
      <c r="AP156" s="84" t="s">
        <v>845</v>
      </c>
      <c r="AQ156" s="84" t="s">
        <v>844</v>
      </c>
      <c r="AR156" s="84" t="s">
        <v>844</v>
      </c>
      <c r="AS156" s="84" t="s">
        <v>845</v>
      </c>
      <c r="AT156" s="85" t="s">
        <v>845</v>
      </c>
      <c r="AU156" s="84" t="s">
        <v>845</v>
      </c>
      <c r="AV156" s="84" t="s">
        <v>844</v>
      </c>
      <c r="AW156" s="84" t="s">
        <v>845</v>
      </c>
      <c r="AX156" s="84" t="s">
        <v>844</v>
      </c>
      <c r="AY156" s="84" t="s">
        <v>844</v>
      </c>
      <c r="AZ156" s="84" t="s">
        <v>844</v>
      </c>
      <c r="BA156" s="84" t="s">
        <v>845</v>
      </c>
      <c r="BB156" s="84" t="s">
        <v>844</v>
      </c>
      <c r="BC156" s="84" t="s">
        <v>845</v>
      </c>
      <c r="BD156" s="84" t="s">
        <v>844</v>
      </c>
      <c r="BE156" s="84" t="s">
        <v>844</v>
      </c>
      <c r="BF156" s="84" t="s">
        <v>844</v>
      </c>
      <c r="BG156" s="84" t="s">
        <v>844</v>
      </c>
      <c r="BH156" s="84" t="s">
        <v>845</v>
      </c>
      <c r="BI156" s="84" t="s">
        <v>844</v>
      </c>
      <c r="BJ156" s="86" t="s">
        <v>845</v>
      </c>
      <c r="BK156" s="87" t="s">
        <v>845</v>
      </c>
      <c r="BL156" s="86" t="s">
        <v>844</v>
      </c>
      <c r="BM156" s="84" t="s">
        <v>845</v>
      </c>
      <c r="BN156" s="84" t="s">
        <v>845</v>
      </c>
      <c r="BO156" s="84" t="s">
        <v>845</v>
      </c>
      <c r="BP156" s="84" t="s">
        <v>845</v>
      </c>
      <c r="BQ156" s="84" t="s">
        <v>844</v>
      </c>
      <c r="BR156" s="84" t="s">
        <v>845</v>
      </c>
      <c r="BS156" s="84" t="s">
        <v>844</v>
      </c>
      <c r="BT156" s="84" t="s">
        <v>845</v>
      </c>
      <c r="BU156" s="84" t="s">
        <v>845</v>
      </c>
      <c r="BV156" s="84" t="s">
        <v>844</v>
      </c>
      <c r="BW156" s="84" t="s">
        <v>845</v>
      </c>
      <c r="BX156" s="84" t="s">
        <v>845</v>
      </c>
      <c r="BY156" s="84" t="s">
        <v>844</v>
      </c>
      <c r="BZ156" s="84" t="s">
        <v>845</v>
      </c>
      <c r="CA156" s="84" t="s">
        <v>845</v>
      </c>
      <c r="CB156" s="84" t="s">
        <v>845</v>
      </c>
      <c r="CC156" s="85" t="s">
        <v>845</v>
      </c>
      <c r="CD156" s="84" t="s">
        <v>845</v>
      </c>
      <c r="CE156" s="84" t="s">
        <v>844</v>
      </c>
      <c r="CF156" s="84" t="s">
        <v>844</v>
      </c>
      <c r="CG156" s="84" t="s">
        <v>845</v>
      </c>
      <c r="CH156" s="84" t="s">
        <v>845</v>
      </c>
      <c r="CI156" s="84" t="s">
        <v>845</v>
      </c>
      <c r="CJ156" s="84" t="s">
        <v>844</v>
      </c>
      <c r="CK156" s="84" t="s">
        <v>845</v>
      </c>
      <c r="CL156" s="84" t="s">
        <v>845</v>
      </c>
      <c r="CM156" s="84" t="s">
        <v>844</v>
      </c>
      <c r="CN156" s="84" t="s">
        <v>845</v>
      </c>
      <c r="CO156" s="84" t="s">
        <v>844</v>
      </c>
      <c r="CP156" s="84" t="s">
        <v>845</v>
      </c>
      <c r="CQ156" s="84" t="s">
        <v>844</v>
      </c>
      <c r="CR156" s="84" t="s">
        <v>845</v>
      </c>
      <c r="CS156" s="84" t="s">
        <v>845</v>
      </c>
      <c r="CT156" s="84" t="s">
        <v>845</v>
      </c>
      <c r="CU156" s="84" t="s">
        <v>844</v>
      </c>
      <c r="CV156" s="84" t="s">
        <v>844</v>
      </c>
      <c r="CW156" s="84" t="s">
        <v>845</v>
      </c>
      <c r="CX156" s="84" t="s">
        <v>845</v>
      </c>
      <c r="CY156" s="84" t="s">
        <v>845</v>
      </c>
      <c r="CZ156" s="84" t="s">
        <v>845</v>
      </c>
      <c r="DA156" s="84" t="s">
        <v>845</v>
      </c>
      <c r="DB156" s="84" t="s">
        <v>845</v>
      </c>
      <c r="DC156" s="84" t="s">
        <v>844</v>
      </c>
      <c r="DD156" s="89" t="s">
        <v>845</v>
      </c>
      <c r="DE156" s="84" t="s">
        <v>844</v>
      </c>
      <c r="DF156" s="84" t="s">
        <v>845</v>
      </c>
      <c r="DG156" s="84" t="s">
        <v>845</v>
      </c>
      <c r="DH156" s="84" t="s">
        <v>845</v>
      </c>
      <c r="DI156" s="84" t="s">
        <v>845</v>
      </c>
      <c r="DJ156" s="84" t="s">
        <v>845</v>
      </c>
      <c r="DK156" s="84" t="s">
        <v>845</v>
      </c>
      <c r="DL156" s="84" t="s">
        <v>845</v>
      </c>
      <c r="DM156" s="84" t="s">
        <v>844</v>
      </c>
      <c r="DN156" s="84" t="s">
        <v>845</v>
      </c>
      <c r="DO156" s="84" t="s">
        <v>845</v>
      </c>
      <c r="DP156" s="130" t="s">
        <v>845</v>
      </c>
      <c r="DQ156" s="84" t="s">
        <v>844</v>
      </c>
      <c r="DR156" s="84" t="s">
        <v>845</v>
      </c>
      <c r="DS156" s="84" t="s">
        <v>845</v>
      </c>
      <c r="DT156" s="84" t="s">
        <v>845</v>
      </c>
      <c r="DU156" s="84" t="s">
        <v>845</v>
      </c>
      <c r="DV156" s="84" t="s">
        <v>845</v>
      </c>
      <c r="DW156" s="85" t="s">
        <v>844</v>
      </c>
      <c r="DX156" s="84" t="s">
        <v>845</v>
      </c>
      <c r="DY156" s="84" t="s">
        <v>845</v>
      </c>
      <c r="DZ156" s="84" t="s">
        <v>845</v>
      </c>
      <c r="EA156" s="84" t="s">
        <v>844</v>
      </c>
      <c r="EB156" s="84" t="s">
        <v>844</v>
      </c>
      <c r="EC156" s="84" t="s">
        <v>845</v>
      </c>
      <c r="ED156" s="84" t="s">
        <v>845</v>
      </c>
    </row>
    <row r="157" spans="1:134" ht="39.6" x14ac:dyDescent="0.3">
      <c r="A157" s="81">
        <v>49</v>
      </c>
      <c r="B157" s="131" t="s">
        <v>1139</v>
      </c>
      <c r="C157" s="83" t="s">
        <v>843</v>
      </c>
      <c r="D157" s="83" t="s">
        <v>841</v>
      </c>
      <c r="E157" s="84" t="s">
        <v>845</v>
      </c>
      <c r="F157" s="84" t="s">
        <v>845</v>
      </c>
      <c r="G157" s="84" t="s">
        <v>845</v>
      </c>
      <c r="H157" s="84" t="s">
        <v>845</v>
      </c>
      <c r="I157" s="84" t="s">
        <v>845</v>
      </c>
      <c r="J157" s="84" t="s">
        <v>845</v>
      </c>
      <c r="K157" s="84" t="s">
        <v>845</v>
      </c>
      <c r="L157" s="84" t="s">
        <v>845</v>
      </c>
      <c r="M157" s="84" t="s">
        <v>845</v>
      </c>
      <c r="N157" s="84" t="s">
        <v>845</v>
      </c>
      <c r="O157" s="84" t="s">
        <v>845</v>
      </c>
      <c r="P157" s="84" t="s">
        <v>845</v>
      </c>
      <c r="Q157" s="84" t="s">
        <v>845</v>
      </c>
      <c r="R157" s="84" t="s">
        <v>845</v>
      </c>
      <c r="S157" s="84" t="s">
        <v>845</v>
      </c>
      <c r="T157" s="84" t="s">
        <v>845</v>
      </c>
      <c r="U157" s="84" t="s">
        <v>845</v>
      </c>
      <c r="V157" s="84" t="s">
        <v>845</v>
      </c>
      <c r="W157" s="84" t="s">
        <v>845</v>
      </c>
      <c r="X157" s="84" t="s">
        <v>845</v>
      </c>
      <c r="Y157" s="84" t="s">
        <v>845</v>
      </c>
      <c r="Z157" s="84" t="s">
        <v>845</v>
      </c>
      <c r="AA157" s="84" t="s">
        <v>845</v>
      </c>
      <c r="AB157" s="84" t="s">
        <v>845</v>
      </c>
      <c r="AC157" s="84" t="s">
        <v>845</v>
      </c>
      <c r="AD157" s="84" t="s">
        <v>845</v>
      </c>
      <c r="AE157" s="84" t="s">
        <v>845</v>
      </c>
      <c r="AF157" s="84" t="s">
        <v>845</v>
      </c>
      <c r="AG157" s="84" t="s">
        <v>845</v>
      </c>
      <c r="AH157" s="84" t="s">
        <v>845</v>
      </c>
      <c r="AI157" s="84" t="s">
        <v>844</v>
      </c>
      <c r="AJ157" s="84" t="s">
        <v>845</v>
      </c>
      <c r="AK157" s="84" t="s">
        <v>845</v>
      </c>
      <c r="AL157" s="84" t="s">
        <v>845</v>
      </c>
      <c r="AM157" s="84" t="s">
        <v>845</v>
      </c>
      <c r="AN157" s="84" t="s">
        <v>845</v>
      </c>
      <c r="AO157" s="84" t="s">
        <v>845</v>
      </c>
      <c r="AP157" s="84" t="s">
        <v>845</v>
      </c>
      <c r="AQ157" s="84" t="s">
        <v>845</v>
      </c>
      <c r="AR157" s="84" t="s">
        <v>845</v>
      </c>
      <c r="AS157" s="84" t="s">
        <v>845</v>
      </c>
      <c r="AT157" s="84" t="s">
        <v>845</v>
      </c>
      <c r="AU157" s="84" t="s">
        <v>845</v>
      </c>
      <c r="AV157" s="84" t="s">
        <v>845</v>
      </c>
      <c r="AW157" s="84" t="s">
        <v>845</v>
      </c>
      <c r="AX157" s="84" t="s">
        <v>845</v>
      </c>
      <c r="AY157" s="84" t="s">
        <v>845</v>
      </c>
      <c r="AZ157" s="84" t="s">
        <v>845</v>
      </c>
      <c r="BA157" s="84" t="s">
        <v>845</v>
      </c>
      <c r="BB157" s="84" t="s">
        <v>845</v>
      </c>
      <c r="BC157" s="84" t="s">
        <v>845</v>
      </c>
      <c r="BD157" s="84" t="s">
        <v>845</v>
      </c>
      <c r="BE157" s="84" t="s">
        <v>845</v>
      </c>
      <c r="BF157" s="84" t="s">
        <v>845</v>
      </c>
      <c r="BG157" s="84" t="s">
        <v>845</v>
      </c>
      <c r="BH157" s="84" t="s">
        <v>845</v>
      </c>
      <c r="BI157" s="84" t="s">
        <v>845</v>
      </c>
      <c r="BJ157" s="86" t="s">
        <v>845</v>
      </c>
      <c r="BK157" s="87" t="s">
        <v>845</v>
      </c>
      <c r="BL157" s="86" t="s">
        <v>845</v>
      </c>
      <c r="BM157" s="84" t="s">
        <v>845</v>
      </c>
      <c r="BN157" s="84" t="s">
        <v>845</v>
      </c>
      <c r="BO157" s="84" t="s">
        <v>845</v>
      </c>
      <c r="BP157" s="84" t="s">
        <v>845</v>
      </c>
      <c r="BQ157" s="84" t="s">
        <v>845</v>
      </c>
      <c r="BR157" s="84" t="s">
        <v>845</v>
      </c>
      <c r="BS157" s="84" t="s">
        <v>845</v>
      </c>
      <c r="BT157" s="84" t="s">
        <v>845</v>
      </c>
      <c r="BU157" s="84" t="s">
        <v>845</v>
      </c>
      <c r="BV157" s="84" t="s">
        <v>845</v>
      </c>
      <c r="BW157" s="84" t="s">
        <v>845</v>
      </c>
      <c r="BX157" s="84" t="s">
        <v>845</v>
      </c>
      <c r="BY157" s="84" t="s">
        <v>845</v>
      </c>
      <c r="BZ157" s="84" t="s">
        <v>845</v>
      </c>
      <c r="CA157" s="84" t="s">
        <v>845</v>
      </c>
      <c r="CB157" s="84" t="s">
        <v>845</v>
      </c>
      <c r="CC157" s="84" t="s">
        <v>845</v>
      </c>
      <c r="CD157" s="84" t="s">
        <v>845</v>
      </c>
      <c r="CE157" s="84" t="s">
        <v>845</v>
      </c>
      <c r="CF157" s="84" t="s">
        <v>845</v>
      </c>
      <c r="CG157" s="84" t="s">
        <v>845</v>
      </c>
      <c r="CH157" s="84" t="s">
        <v>845</v>
      </c>
      <c r="CI157" s="84" t="s">
        <v>845</v>
      </c>
      <c r="CJ157" s="84" t="s">
        <v>845</v>
      </c>
      <c r="CK157" s="84" t="s">
        <v>845</v>
      </c>
      <c r="CL157" s="84" t="s">
        <v>845</v>
      </c>
      <c r="CM157" s="84" t="s">
        <v>845</v>
      </c>
      <c r="CN157" s="84" t="s">
        <v>845</v>
      </c>
      <c r="CO157" s="84" t="s">
        <v>845</v>
      </c>
      <c r="CP157" s="84" t="s">
        <v>845</v>
      </c>
      <c r="CQ157" s="84" t="s">
        <v>845</v>
      </c>
      <c r="CR157" s="84" t="s">
        <v>845</v>
      </c>
      <c r="CS157" s="84" t="s">
        <v>845</v>
      </c>
      <c r="CT157" s="84" t="s">
        <v>845</v>
      </c>
      <c r="CU157" s="84" t="s">
        <v>845</v>
      </c>
      <c r="CV157" s="84" t="s">
        <v>845</v>
      </c>
      <c r="CW157" s="84" t="s">
        <v>845</v>
      </c>
      <c r="CX157" s="84" t="s">
        <v>845</v>
      </c>
      <c r="CY157" s="84" t="s">
        <v>845</v>
      </c>
      <c r="CZ157" s="84" t="s">
        <v>845</v>
      </c>
      <c r="DA157" s="84" t="s">
        <v>845</v>
      </c>
      <c r="DB157" s="84" t="s">
        <v>845</v>
      </c>
      <c r="DC157" s="84" t="s">
        <v>845</v>
      </c>
      <c r="DD157" s="84" t="s">
        <v>845</v>
      </c>
      <c r="DE157" s="84" t="s">
        <v>845</v>
      </c>
      <c r="DF157" s="84" t="s">
        <v>845</v>
      </c>
      <c r="DG157" s="84" t="s">
        <v>845</v>
      </c>
      <c r="DH157" s="84" t="s">
        <v>845</v>
      </c>
      <c r="DI157" s="84" t="s">
        <v>845</v>
      </c>
      <c r="DJ157" s="84" t="s">
        <v>845</v>
      </c>
      <c r="DK157" s="84" t="s">
        <v>845</v>
      </c>
      <c r="DL157" s="84" t="s">
        <v>845</v>
      </c>
      <c r="DM157" s="84" t="s">
        <v>845</v>
      </c>
      <c r="DN157" s="84" t="s">
        <v>845</v>
      </c>
      <c r="DO157" s="84" t="s">
        <v>845</v>
      </c>
      <c r="DP157" s="87" t="s">
        <v>845</v>
      </c>
      <c r="DQ157" s="84" t="s">
        <v>845</v>
      </c>
      <c r="DR157" s="84" t="s">
        <v>845</v>
      </c>
      <c r="DS157" s="84" t="s">
        <v>845</v>
      </c>
      <c r="DT157" s="84" t="s">
        <v>845</v>
      </c>
      <c r="DU157" s="84" t="s">
        <v>845</v>
      </c>
      <c r="DV157" s="84" t="s">
        <v>845</v>
      </c>
      <c r="DW157" s="84" t="s">
        <v>845</v>
      </c>
      <c r="DX157" s="84" t="s">
        <v>845</v>
      </c>
      <c r="DY157" s="84" t="s">
        <v>845</v>
      </c>
      <c r="DZ157" s="84" t="s">
        <v>845</v>
      </c>
      <c r="EA157" s="84" t="s">
        <v>845</v>
      </c>
      <c r="EB157" s="84" t="s">
        <v>845</v>
      </c>
      <c r="EC157" s="84" t="s">
        <v>845</v>
      </c>
      <c r="ED157" s="84" t="s">
        <v>845</v>
      </c>
    </row>
    <row r="158" spans="1:134" x14ac:dyDescent="0.3">
      <c r="A158" s="81" t="s">
        <v>52</v>
      </c>
      <c r="B158" s="114" t="s">
        <v>1140</v>
      </c>
      <c r="C158" s="83" t="s">
        <v>843</v>
      </c>
      <c r="D158" s="83" t="s">
        <v>841</v>
      </c>
      <c r="E158" s="84" t="s">
        <v>845</v>
      </c>
      <c r="F158" s="84" t="s">
        <v>845</v>
      </c>
      <c r="G158" s="85" t="s">
        <v>845</v>
      </c>
      <c r="H158" s="84" t="s">
        <v>845</v>
      </c>
      <c r="I158" s="84" t="s">
        <v>845</v>
      </c>
      <c r="J158" s="85" t="s">
        <v>844</v>
      </c>
      <c r="K158" s="84" t="s">
        <v>845</v>
      </c>
      <c r="L158" s="84" t="s">
        <v>845</v>
      </c>
      <c r="M158" s="84" t="s">
        <v>845</v>
      </c>
      <c r="N158" s="84" t="s">
        <v>845</v>
      </c>
      <c r="O158" s="84" t="s">
        <v>845</v>
      </c>
      <c r="P158" s="84" t="s">
        <v>845</v>
      </c>
      <c r="Q158" s="84" t="s">
        <v>845</v>
      </c>
      <c r="R158" s="84" t="s">
        <v>845</v>
      </c>
      <c r="S158" s="84" t="s">
        <v>845</v>
      </c>
      <c r="T158" s="84" t="s">
        <v>845</v>
      </c>
      <c r="U158" s="84" t="s">
        <v>845</v>
      </c>
      <c r="V158" s="84" t="s">
        <v>845</v>
      </c>
      <c r="W158" s="84" t="s">
        <v>845</v>
      </c>
      <c r="X158" s="84" t="s">
        <v>845</v>
      </c>
      <c r="Y158" s="84" t="s">
        <v>845</v>
      </c>
      <c r="Z158" s="84" t="s">
        <v>845</v>
      </c>
      <c r="AA158" s="84" t="s">
        <v>845</v>
      </c>
      <c r="AB158" s="84" t="s">
        <v>845</v>
      </c>
      <c r="AC158" s="84" t="s">
        <v>845</v>
      </c>
      <c r="AD158" s="84" t="s">
        <v>845</v>
      </c>
      <c r="AE158" s="84" t="s">
        <v>845</v>
      </c>
      <c r="AF158" s="84" t="s">
        <v>845</v>
      </c>
      <c r="AG158" s="84" t="s">
        <v>845</v>
      </c>
      <c r="AH158" s="84" t="s">
        <v>845</v>
      </c>
      <c r="AI158" s="84" t="s">
        <v>845</v>
      </c>
      <c r="AJ158" s="84" t="s">
        <v>845</v>
      </c>
      <c r="AK158" s="84" t="s">
        <v>845</v>
      </c>
      <c r="AL158" s="84" t="s">
        <v>845</v>
      </c>
      <c r="AM158" s="84" t="s">
        <v>845</v>
      </c>
      <c r="AN158" s="84" t="s">
        <v>845</v>
      </c>
      <c r="AO158" s="84" t="s">
        <v>845</v>
      </c>
      <c r="AP158" s="84" t="s">
        <v>845</v>
      </c>
      <c r="AQ158" s="84" t="s">
        <v>845</v>
      </c>
      <c r="AR158" s="84" t="s">
        <v>845</v>
      </c>
      <c r="AS158" s="84" t="s">
        <v>845</v>
      </c>
      <c r="AT158" s="84" t="s">
        <v>844</v>
      </c>
      <c r="AU158" s="84" t="s">
        <v>845</v>
      </c>
      <c r="AV158" s="84" t="s">
        <v>845</v>
      </c>
      <c r="AW158" s="84" t="s">
        <v>845</v>
      </c>
      <c r="AX158" s="84" t="s">
        <v>845</v>
      </c>
      <c r="AY158" s="84" t="s">
        <v>845</v>
      </c>
      <c r="AZ158" s="84" t="s">
        <v>845</v>
      </c>
      <c r="BA158" s="84" t="s">
        <v>845</v>
      </c>
      <c r="BB158" s="84" t="s">
        <v>845</v>
      </c>
      <c r="BC158" s="84" t="s">
        <v>845</v>
      </c>
      <c r="BD158" s="84" t="s">
        <v>845</v>
      </c>
      <c r="BE158" s="84" t="s">
        <v>845</v>
      </c>
      <c r="BF158" s="84" t="s">
        <v>845</v>
      </c>
      <c r="BG158" s="84" t="s">
        <v>845</v>
      </c>
      <c r="BH158" s="84" t="s">
        <v>845</v>
      </c>
      <c r="BI158" s="84" t="s">
        <v>845</v>
      </c>
      <c r="BJ158" s="86" t="s">
        <v>845</v>
      </c>
      <c r="BK158" s="87" t="s">
        <v>845</v>
      </c>
      <c r="BL158" s="86" t="s">
        <v>845</v>
      </c>
      <c r="BM158" s="84" t="s">
        <v>845</v>
      </c>
      <c r="BN158" s="84" t="s">
        <v>845</v>
      </c>
      <c r="BO158" s="84" t="s">
        <v>844</v>
      </c>
      <c r="BP158" s="84" t="s">
        <v>845</v>
      </c>
      <c r="BQ158" s="84" t="s">
        <v>845</v>
      </c>
      <c r="BR158" s="84" t="s">
        <v>845</v>
      </c>
      <c r="BS158" s="84" t="s">
        <v>845</v>
      </c>
      <c r="BT158" s="84" t="s">
        <v>845</v>
      </c>
      <c r="BU158" s="84" t="s">
        <v>845</v>
      </c>
      <c r="BV158" s="84" t="s">
        <v>845</v>
      </c>
      <c r="BW158" s="84" t="s">
        <v>845</v>
      </c>
      <c r="BX158" s="84" t="s">
        <v>845</v>
      </c>
      <c r="BY158" s="85" t="s">
        <v>845</v>
      </c>
      <c r="BZ158" s="84" t="s">
        <v>845</v>
      </c>
      <c r="CA158" s="84" t="s">
        <v>845</v>
      </c>
      <c r="CB158" s="84" t="s">
        <v>845</v>
      </c>
      <c r="CC158" s="84" t="s">
        <v>845</v>
      </c>
      <c r="CD158" s="84" t="s">
        <v>845</v>
      </c>
      <c r="CE158" s="84" t="s">
        <v>845</v>
      </c>
      <c r="CF158" s="84" t="s">
        <v>845</v>
      </c>
      <c r="CG158" s="84" t="s">
        <v>845</v>
      </c>
      <c r="CH158" s="84" t="s">
        <v>845</v>
      </c>
      <c r="CI158" s="84" t="s">
        <v>845</v>
      </c>
      <c r="CJ158" s="84" t="s">
        <v>845</v>
      </c>
      <c r="CK158" s="84" t="s">
        <v>845</v>
      </c>
      <c r="CL158" s="84" t="s">
        <v>845</v>
      </c>
      <c r="CM158" s="84" t="s">
        <v>845</v>
      </c>
      <c r="CN158" s="85" t="s">
        <v>845</v>
      </c>
      <c r="CO158" s="84" t="s">
        <v>845</v>
      </c>
      <c r="CP158" s="84" t="s">
        <v>845</v>
      </c>
      <c r="CQ158" s="84" t="s">
        <v>845</v>
      </c>
      <c r="CR158" s="84" t="s">
        <v>845</v>
      </c>
      <c r="CS158" s="84" t="s">
        <v>845</v>
      </c>
      <c r="CT158" s="84" t="s">
        <v>845</v>
      </c>
      <c r="CU158" s="84" t="s">
        <v>845</v>
      </c>
      <c r="CV158" s="84" t="s">
        <v>845</v>
      </c>
      <c r="CW158" s="84" t="s">
        <v>845</v>
      </c>
      <c r="CX158" s="84" t="s">
        <v>845</v>
      </c>
      <c r="CY158" s="84" t="s">
        <v>845</v>
      </c>
      <c r="CZ158" s="84" t="s">
        <v>845</v>
      </c>
      <c r="DA158" s="84" t="s">
        <v>845</v>
      </c>
      <c r="DB158" s="84" t="s">
        <v>845</v>
      </c>
      <c r="DC158" s="84" t="s">
        <v>845</v>
      </c>
      <c r="DD158" s="84" t="s">
        <v>845</v>
      </c>
      <c r="DE158" s="84" t="s">
        <v>845</v>
      </c>
      <c r="DF158" s="84" t="s">
        <v>845</v>
      </c>
      <c r="DG158" s="84" t="s">
        <v>845</v>
      </c>
      <c r="DH158" s="84" t="s">
        <v>845</v>
      </c>
      <c r="DI158" s="84" t="s">
        <v>845</v>
      </c>
      <c r="DJ158" s="84" t="s">
        <v>845</v>
      </c>
      <c r="DK158" s="84" t="s">
        <v>845</v>
      </c>
      <c r="DL158" s="84" t="s">
        <v>845</v>
      </c>
      <c r="DM158" s="84" t="s">
        <v>845</v>
      </c>
      <c r="DN158" s="84" t="s">
        <v>845</v>
      </c>
      <c r="DO158" s="84" t="s">
        <v>845</v>
      </c>
      <c r="DP158" s="87" t="s">
        <v>845</v>
      </c>
      <c r="DQ158" s="84" t="s">
        <v>845</v>
      </c>
      <c r="DR158" s="84" t="s">
        <v>845</v>
      </c>
      <c r="DS158" s="84" t="s">
        <v>845</v>
      </c>
      <c r="DT158" s="84" t="s">
        <v>845</v>
      </c>
      <c r="DU158" s="84" t="s">
        <v>845</v>
      </c>
      <c r="DV158" s="84" t="s">
        <v>845</v>
      </c>
      <c r="DW158" s="84" t="s">
        <v>845</v>
      </c>
      <c r="DX158" s="84" t="s">
        <v>845</v>
      </c>
      <c r="DY158" s="84" t="s">
        <v>845</v>
      </c>
      <c r="DZ158" s="84" t="s">
        <v>845</v>
      </c>
      <c r="EA158" s="84" t="s">
        <v>845</v>
      </c>
      <c r="EB158" s="84" t="s">
        <v>845</v>
      </c>
      <c r="EC158" s="84" t="s">
        <v>845</v>
      </c>
      <c r="ED158" s="84" t="s">
        <v>845</v>
      </c>
    </row>
    <row r="159" spans="1:134" ht="26.4" x14ac:dyDescent="0.3">
      <c r="A159" s="81" t="s">
        <v>53</v>
      </c>
      <c r="B159" s="114" t="s">
        <v>1141</v>
      </c>
      <c r="C159" s="83" t="s">
        <v>843</v>
      </c>
      <c r="D159" s="83" t="s">
        <v>841</v>
      </c>
      <c r="E159" s="84" t="s">
        <v>845</v>
      </c>
      <c r="F159" s="84" t="s">
        <v>845</v>
      </c>
      <c r="G159" s="84" t="s">
        <v>844</v>
      </c>
      <c r="H159" s="84" t="s">
        <v>845</v>
      </c>
      <c r="I159" s="84" t="s">
        <v>844</v>
      </c>
      <c r="J159" s="84" t="s">
        <v>844</v>
      </c>
      <c r="K159" s="84" t="s">
        <v>845</v>
      </c>
      <c r="L159" s="84" t="s">
        <v>845</v>
      </c>
      <c r="M159" s="84" t="s">
        <v>844</v>
      </c>
      <c r="N159" s="84" t="s">
        <v>845</v>
      </c>
      <c r="O159" s="84" t="s">
        <v>844</v>
      </c>
      <c r="P159" s="84" t="s">
        <v>845</v>
      </c>
      <c r="Q159" s="84" t="s">
        <v>844</v>
      </c>
      <c r="R159" s="84" t="s">
        <v>844</v>
      </c>
      <c r="S159" s="84" t="s">
        <v>845</v>
      </c>
      <c r="T159" s="84" t="s">
        <v>845</v>
      </c>
      <c r="U159" s="84" t="s">
        <v>845</v>
      </c>
      <c r="V159" s="84" t="s">
        <v>845</v>
      </c>
      <c r="W159" s="84" t="s">
        <v>845</v>
      </c>
      <c r="X159" s="84" t="s">
        <v>845</v>
      </c>
      <c r="Y159" s="84" t="s">
        <v>845</v>
      </c>
      <c r="Z159" s="84" t="s">
        <v>845</v>
      </c>
      <c r="AA159" s="84" t="s">
        <v>845</v>
      </c>
      <c r="AB159" s="85" t="s">
        <v>844</v>
      </c>
      <c r="AC159" s="84" t="s">
        <v>845</v>
      </c>
      <c r="AD159" s="84" t="s">
        <v>845</v>
      </c>
      <c r="AE159" s="84" t="s">
        <v>845</v>
      </c>
      <c r="AF159" s="84" t="s">
        <v>845</v>
      </c>
      <c r="AG159" s="84" t="s">
        <v>845</v>
      </c>
      <c r="AH159" s="84" t="s">
        <v>845</v>
      </c>
      <c r="AI159" s="84" t="s">
        <v>845</v>
      </c>
      <c r="AJ159" s="84" t="s">
        <v>845</v>
      </c>
      <c r="AK159" s="84" t="s">
        <v>844</v>
      </c>
      <c r="AL159" s="84" t="s">
        <v>845</v>
      </c>
      <c r="AM159" s="84" t="s">
        <v>845</v>
      </c>
      <c r="AN159" s="84" t="s">
        <v>845</v>
      </c>
      <c r="AO159" s="84" t="s">
        <v>845</v>
      </c>
      <c r="AP159" s="84" t="s">
        <v>845</v>
      </c>
      <c r="AQ159" s="84" t="s">
        <v>845</v>
      </c>
      <c r="AR159" s="84" t="s">
        <v>845</v>
      </c>
      <c r="AS159" s="84" t="s">
        <v>845</v>
      </c>
      <c r="AT159" s="84" t="s">
        <v>844</v>
      </c>
      <c r="AU159" s="84" t="s">
        <v>845</v>
      </c>
      <c r="AV159" s="84" t="s">
        <v>844</v>
      </c>
      <c r="AW159" s="84" t="s">
        <v>845</v>
      </c>
      <c r="AX159" s="84" t="s">
        <v>845</v>
      </c>
      <c r="AY159" s="84" t="s">
        <v>845</v>
      </c>
      <c r="AZ159" s="84" t="s">
        <v>844</v>
      </c>
      <c r="BA159" s="84" t="s">
        <v>845</v>
      </c>
      <c r="BB159" s="84" t="s">
        <v>845</v>
      </c>
      <c r="BC159" s="84" t="s">
        <v>845</v>
      </c>
      <c r="BD159" s="84" t="s">
        <v>845</v>
      </c>
      <c r="BE159" s="84" t="s">
        <v>845</v>
      </c>
      <c r="BF159" s="84" t="s">
        <v>845</v>
      </c>
      <c r="BG159" s="84" t="s">
        <v>845</v>
      </c>
      <c r="BH159" s="84" t="s">
        <v>845</v>
      </c>
      <c r="BI159" s="84" t="s">
        <v>845</v>
      </c>
      <c r="BJ159" s="86" t="s">
        <v>845</v>
      </c>
      <c r="BK159" s="87" t="s">
        <v>845</v>
      </c>
      <c r="BL159" s="86" t="s">
        <v>845</v>
      </c>
      <c r="BM159" s="84" t="s">
        <v>845</v>
      </c>
      <c r="BN159" s="84" t="s">
        <v>845</v>
      </c>
      <c r="BO159" s="84" t="s">
        <v>844</v>
      </c>
      <c r="BP159" s="84" t="s">
        <v>845</v>
      </c>
      <c r="BQ159" s="84" t="s">
        <v>844</v>
      </c>
      <c r="BR159" s="84" t="s">
        <v>845</v>
      </c>
      <c r="BS159" s="84" t="s">
        <v>844</v>
      </c>
      <c r="BT159" s="84" t="s">
        <v>845</v>
      </c>
      <c r="BU159" s="89" t="s">
        <v>845</v>
      </c>
      <c r="BV159" s="84" t="s">
        <v>845</v>
      </c>
      <c r="BW159" s="89" t="s">
        <v>845</v>
      </c>
      <c r="BX159" s="84" t="s">
        <v>845</v>
      </c>
      <c r="BY159" s="84" t="s">
        <v>844</v>
      </c>
      <c r="BZ159" s="84" t="s">
        <v>845</v>
      </c>
      <c r="CA159" s="84" t="s">
        <v>845</v>
      </c>
      <c r="CB159" s="84" t="s">
        <v>845</v>
      </c>
      <c r="CC159" s="84" t="s">
        <v>845</v>
      </c>
      <c r="CD159" s="84" t="s">
        <v>844</v>
      </c>
      <c r="CE159" s="84" t="s">
        <v>845</v>
      </c>
      <c r="CF159" s="84" t="s">
        <v>845</v>
      </c>
      <c r="CG159" s="84" t="s">
        <v>844</v>
      </c>
      <c r="CH159" s="84" t="s">
        <v>845</v>
      </c>
      <c r="CI159" s="84" t="s">
        <v>845</v>
      </c>
      <c r="CJ159" s="84" t="s">
        <v>845</v>
      </c>
      <c r="CK159" s="84" t="s">
        <v>845</v>
      </c>
      <c r="CL159" s="84" t="s">
        <v>845</v>
      </c>
      <c r="CM159" s="84" t="s">
        <v>845</v>
      </c>
      <c r="CN159" s="84" t="s">
        <v>844</v>
      </c>
      <c r="CO159" s="84" t="s">
        <v>845</v>
      </c>
      <c r="CP159" s="85" t="s">
        <v>844</v>
      </c>
      <c r="CQ159" s="84" t="s">
        <v>845</v>
      </c>
      <c r="CR159" s="84" t="s">
        <v>845</v>
      </c>
      <c r="CS159" s="84" t="s">
        <v>845</v>
      </c>
      <c r="CT159" s="84" t="s">
        <v>845</v>
      </c>
      <c r="CU159" s="84" t="s">
        <v>845</v>
      </c>
      <c r="CV159" s="84" t="s">
        <v>844</v>
      </c>
      <c r="CW159" s="84" t="s">
        <v>845</v>
      </c>
      <c r="CX159" s="84" t="s">
        <v>845</v>
      </c>
      <c r="CY159" s="84" t="s">
        <v>845</v>
      </c>
      <c r="CZ159" s="84" t="s">
        <v>845</v>
      </c>
      <c r="DA159" s="84" t="s">
        <v>845</v>
      </c>
      <c r="DB159" s="84" t="s">
        <v>844</v>
      </c>
      <c r="DC159" s="84" t="s">
        <v>845</v>
      </c>
      <c r="DD159" s="84" t="s">
        <v>844</v>
      </c>
      <c r="DE159" s="84" t="s">
        <v>844</v>
      </c>
      <c r="DF159" s="84" t="s">
        <v>844</v>
      </c>
      <c r="DG159" s="84" t="s">
        <v>845</v>
      </c>
      <c r="DH159" s="84" t="s">
        <v>845</v>
      </c>
      <c r="DI159" s="85" t="s">
        <v>845</v>
      </c>
      <c r="DJ159" s="84" t="s">
        <v>844</v>
      </c>
      <c r="DK159" s="84" t="s">
        <v>844</v>
      </c>
      <c r="DL159" s="84" t="s">
        <v>845</v>
      </c>
      <c r="DM159" s="84" t="s">
        <v>845</v>
      </c>
      <c r="DN159" s="84" t="s">
        <v>845</v>
      </c>
      <c r="DO159" s="84" t="s">
        <v>845</v>
      </c>
      <c r="DP159" s="87" t="s">
        <v>845</v>
      </c>
      <c r="DQ159" s="84" t="s">
        <v>845</v>
      </c>
      <c r="DR159" s="84" t="s">
        <v>844</v>
      </c>
      <c r="DS159" s="84" t="s">
        <v>844</v>
      </c>
      <c r="DT159" s="84" t="s">
        <v>845</v>
      </c>
      <c r="DU159" s="84" t="s">
        <v>845</v>
      </c>
      <c r="DV159" s="84" t="s">
        <v>845</v>
      </c>
      <c r="DW159" s="84" t="s">
        <v>845</v>
      </c>
      <c r="DX159" s="84" t="s">
        <v>845</v>
      </c>
      <c r="DY159" s="84" t="s">
        <v>844</v>
      </c>
      <c r="DZ159" s="85" t="s">
        <v>844</v>
      </c>
      <c r="EA159" s="84" t="s">
        <v>844</v>
      </c>
      <c r="EB159" s="84" t="s">
        <v>844</v>
      </c>
      <c r="EC159" s="84" t="s">
        <v>845</v>
      </c>
      <c r="ED159" s="84" t="s">
        <v>844</v>
      </c>
    </row>
    <row r="160" spans="1:134" ht="26.4" x14ac:dyDescent="0.3">
      <c r="A160" s="81" t="s">
        <v>54</v>
      </c>
      <c r="B160" s="114" t="s">
        <v>1142</v>
      </c>
      <c r="C160" s="83" t="s">
        <v>843</v>
      </c>
      <c r="D160" s="83" t="s">
        <v>841</v>
      </c>
      <c r="E160" s="84" t="s">
        <v>845</v>
      </c>
      <c r="F160" s="85" t="s">
        <v>844</v>
      </c>
      <c r="G160" s="84" t="s">
        <v>845</v>
      </c>
      <c r="H160" s="84" t="s">
        <v>845</v>
      </c>
      <c r="I160" s="84" t="s">
        <v>845</v>
      </c>
      <c r="J160" s="85" t="s">
        <v>844</v>
      </c>
      <c r="K160" s="84" t="s">
        <v>845</v>
      </c>
      <c r="L160" s="84" t="s">
        <v>845</v>
      </c>
      <c r="M160" s="84" t="s">
        <v>845</v>
      </c>
      <c r="N160" s="84" t="s">
        <v>844</v>
      </c>
      <c r="O160" s="84" t="s">
        <v>845</v>
      </c>
      <c r="P160" s="84" t="s">
        <v>845</v>
      </c>
      <c r="Q160" s="89" t="s">
        <v>845</v>
      </c>
      <c r="R160" s="84" t="s">
        <v>845</v>
      </c>
      <c r="S160" s="85" t="s">
        <v>844</v>
      </c>
      <c r="T160" s="84" t="s">
        <v>845</v>
      </c>
      <c r="U160" s="84" t="s">
        <v>845</v>
      </c>
      <c r="V160" s="84" t="s">
        <v>844</v>
      </c>
      <c r="W160" s="84" t="s">
        <v>845</v>
      </c>
      <c r="X160" s="84" t="s">
        <v>845</v>
      </c>
      <c r="Y160" s="84" t="s">
        <v>845</v>
      </c>
      <c r="Z160" s="84" t="s">
        <v>844</v>
      </c>
      <c r="AA160" s="84" t="s">
        <v>845</v>
      </c>
      <c r="AB160" s="85" t="s">
        <v>844</v>
      </c>
      <c r="AC160" s="84" t="s">
        <v>845</v>
      </c>
      <c r="AD160" s="84" t="s">
        <v>844</v>
      </c>
      <c r="AE160" s="84" t="s">
        <v>845</v>
      </c>
      <c r="AF160" s="84" t="s">
        <v>845</v>
      </c>
      <c r="AG160" s="84" t="s">
        <v>845</v>
      </c>
      <c r="AH160" s="84" t="s">
        <v>845</v>
      </c>
      <c r="AI160" s="84" t="s">
        <v>844</v>
      </c>
      <c r="AJ160" s="84" t="s">
        <v>845</v>
      </c>
      <c r="AK160" s="84" t="s">
        <v>845</v>
      </c>
      <c r="AL160" s="84" t="s">
        <v>845</v>
      </c>
      <c r="AM160" s="84" t="s">
        <v>845</v>
      </c>
      <c r="AN160" s="84" t="s">
        <v>845</v>
      </c>
      <c r="AO160" s="84" t="s">
        <v>845</v>
      </c>
      <c r="AP160" s="84" t="s">
        <v>845</v>
      </c>
      <c r="AQ160" s="84" t="s">
        <v>845</v>
      </c>
      <c r="AR160" s="84" t="s">
        <v>845</v>
      </c>
      <c r="AS160" s="85" t="s">
        <v>845</v>
      </c>
      <c r="AT160" s="84" t="s">
        <v>845</v>
      </c>
      <c r="AU160" s="84" t="s">
        <v>845</v>
      </c>
      <c r="AV160" s="84" t="s">
        <v>844</v>
      </c>
      <c r="AW160" s="84" t="s">
        <v>844</v>
      </c>
      <c r="AX160" s="84" t="s">
        <v>845</v>
      </c>
      <c r="AY160" s="84" t="s">
        <v>845</v>
      </c>
      <c r="AZ160" s="84" t="s">
        <v>844</v>
      </c>
      <c r="BA160" s="84" t="s">
        <v>845</v>
      </c>
      <c r="BB160" s="84" t="s">
        <v>845</v>
      </c>
      <c r="BC160" s="84" t="s">
        <v>844</v>
      </c>
      <c r="BD160" s="84" t="s">
        <v>845</v>
      </c>
      <c r="BE160" s="84" t="s">
        <v>845</v>
      </c>
      <c r="BF160" s="84" t="s">
        <v>845</v>
      </c>
      <c r="BG160" s="84" t="s">
        <v>845</v>
      </c>
      <c r="BH160" s="84" t="s">
        <v>845</v>
      </c>
      <c r="BI160" s="84" t="s">
        <v>845</v>
      </c>
      <c r="BJ160" s="86" t="s">
        <v>845</v>
      </c>
      <c r="BK160" s="87" t="s">
        <v>845</v>
      </c>
      <c r="BL160" s="86" t="s">
        <v>845</v>
      </c>
      <c r="BM160" s="84" t="s">
        <v>845</v>
      </c>
      <c r="BN160" s="84" t="s">
        <v>845</v>
      </c>
      <c r="BO160" s="84" t="s">
        <v>845</v>
      </c>
      <c r="BP160" s="84" t="s">
        <v>845</v>
      </c>
      <c r="BQ160" s="84" t="s">
        <v>844</v>
      </c>
      <c r="BR160" s="84" t="s">
        <v>845</v>
      </c>
      <c r="BS160" s="84" t="s">
        <v>845</v>
      </c>
      <c r="BT160" s="84" t="s">
        <v>845</v>
      </c>
      <c r="BU160" s="84" t="s">
        <v>845</v>
      </c>
      <c r="BV160" s="84" t="s">
        <v>845</v>
      </c>
      <c r="BW160" s="84" t="s">
        <v>845</v>
      </c>
      <c r="BX160" s="84" t="s">
        <v>845</v>
      </c>
      <c r="BY160" s="84" t="s">
        <v>844</v>
      </c>
      <c r="BZ160" s="84" t="s">
        <v>844</v>
      </c>
      <c r="CA160" s="84" t="s">
        <v>845</v>
      </c>
      <c r="CB160" s="84" t="s">
        <v>845</v>
      </c>
      <c r="CC160" s="84" t="s">
        <v>845</v>
      </c>
      <c r="CD160" s="84" t="s">
        <v>845</v>
      </c>
      <c r="CE160" s="84" t="s">
        <v>845</v>
      </c>
      <c r="CF160" s="84" t="s">
        <v>845</v>
      </c>
      <c r="CG160" s="84" t="s">
        <v>845</v>
      </c>
      <c r="CH160" s="84" t="s">
        <v>844</v>
      </c>
      <c r="CI160" s="84" t="s">
        <v>845</v>
      </c>
      <c r="CJ160" s="84" t="s">
        <v>845</v>
      </c>
      <c r="CK160" s="84" t="s">
        <v>845</v>
      </c>
      <c r="CL160" s="84" t="s">
        <v>845</v>
      </c>
      <c r="CM160" s="84" t="s">
        <v>845</v>
      </c>
      <c r="CN160" s="84" t="s">
        <v>845</v>
      </c>
      <c r="CO160" s="84" t="s">
        <v>845</v>
      </c>
      <c r="CP160" s="85" t="s">
        <v>844</v>
      </c>
      <c r="CQ160" s="84" t="s">
        <v>845</v>
      </c>
      <c r="CR160" s="84" t="s">
        <v>845</v>
      </c>
      <c r="CS160" s="84" t="s">
        <v>845</v>
      </c>
      <c r="CT160" s="84" t="s">
        <v>845</v>
      </c>
      <c r="CU160" s="84" t="s">
        <v>844</v>
      </c>
      <c r="CV160" s="84" t="s">
        <v>845</v>
      </c>
      <c r="CW160" s="84" t="s">
        <v>845</v>
      </c>
      <c r="CX160" s="84" t="s">
        <v>844</v>
      </c>
      <c r="CY160" s="84" t="s">
        <v>845</v>
      </c>
      <c r="CZ160" s="84" t="s">
        <v>845</v>
      </c>
      <c r="DA160" s="84" t="s">
        <v>845</v>
      </c>
      <c r="DB160" s="84" t="s">
        <v>845</v>
      </c>
      <c r="DC160" s="84" t="s">
        <v>845</v>
      </c>
      <c r="DD160" s="84" t="s">
        <v>845</v>
      </c>
      <c r="DE160" s="84" t="s">
        <v>845</v>
      </c>
      <c r="DF160" s="84" t="s">
        <v>845</v>
      </c>
      <c r="DG160" s="84" t="s">
        <v>845</v>
      </c>
      <c r="DH160" s="84" t="s">
        <v>845</v>
      </c>
      <c r="DI160" s="84" t="s">
        <v>845</v>
      </c>
      <c r="DJ160" s="84" t="s">
        <v>845</v>
      </c>
      <c r="DK160" s="84" t="s">
        <v>845</v>
      </c>
      <c r="DL160" s="84" t="s">
        <v>845</v>
      </c>
      <c r="DM160" s="84" t="s">
        <v>845</v>
      </c>
      <c r="DN160" s="84" t="s">
        <v>844</v>
      </c>
      <c r="DO160" s="84" t="s">
        <v>845</v>
      </c>
      <c r="DP160" s="87" t="s">
        <v>845</v>
      </c>
      <c r="DQ160" s="84" t="s">
        <v>844</v>
      </c>
      <c r="DR160" s="84" t="s">
        <v>845</v>
      </c>
      <c r="DS160" s="84" t="s">
        <v>845</v>
      </c>
      <c r="DT160" s="84" t="s">
        <v>845</v>
      </c>
      <c r="DU160" s="84" t="s">
        <v>845</v>
      </c>
      <c r="DV160" s="84" t="s">
        <v>845</v>
      </c>
      <c r="DW160" s="84" t="s">
        <v>845</v>
      </c>
      <c r="DX160" s="85" t="s">
        <v>844</v>
      </c>
      <c r="DY160" s="85" t="s">
        <v>845</v>
      </c>
      <c r="DZ160" s="84" t="s">
        <v>845</v>
      </c>
      <c r="EA160" s="84" t="s">
        <v>844</v>
      </c>
      <c r="EB160" s="84" t="s">
        <v>845</v>
      </c>
      <c r="EC160" s="84" t="s">
        <v>845</v>
      </c>
      <c r="ED160" s="84" t="s">
        <v>845</v>
      </c>
    </row>
    <row r="161" spans="1:134" x14ac:dyDescent="0.3">
      <c r="A161" s="81">
        <v>74</v>
      </c>
      <c r="B161" s="82" t="s">
        <v>1143</v>
      </c>
      <c r="C161" s="83" t="s">
        <v>843</v>
      </c>
      <c r="D161" s="83" t="s">
        <v>841</v>
      </c>
      <c r="E161" s="84" t="s">
        <v>845</v>
      </c>
      <c r="F161" s="84" t="s">
        <v>845</v>
      </c>
      <c r="G161" s="84" t="s">
        <v>845</v>
      </c>
      <c r="H161" s="84" t="s">
        <v>845</v>
      </c>
      <c r="I161" s="84" t="s">
        <v>845</v>
      </c>
      <c r="J161" s="84" t="s">
        <v>845</v>
      </c>
      <c r="K161" s="84" t="s">
        <v>845</v>
      </c>
      <c r="L161" s="84" t="s">
        <v>845</v>
      </c>
      <c r="M161" s="84" t="s">
        <v>845</v>
      </c>
      <c r="N161" s="84" t="s">
        <v>845</v>
      </c>
      <c r="O161" s="84" t="s">
        <v>845</v>
      </c>
      <c r="P161" s="84" t="s">
        <v>845</v>
      </c>
      <c r="Q161" s="84" t="s">
        <v>845</v>
      </c>
      <c r="R161" s="84" t="s">
        <v>845</v>
      </c>
      <c r="S161" s="84" t="s">
        <v>845</v>
      </c>
      <c r="T161" s="84" t="s">
        <v>845</v>
      </c>
      <c r="U161" s="84" t="s">
        <v>845</v>
      </c>
      <c r="V161" s="84" t="s">
        <v>845</v>
      </c>
      <c r="W161" s="84" t="s">
        <v>845</v>
      </c>
      <c r="X161" s="84" t="s">
        <v>845</v>
      </c>
      <c r="Y161" s="84" t="s">
        <v>845</v>
      </c>
      <c r="Z161" s="84" t="s">
        <v>845</v>
      </c>
      <c r="AA161" s="84" t="s">
        <v>845</v>
      </c>
      <c r="AB161" s="84" t="s">
        <v>845</v>
      </c>
      <c r="AC161" s="84" t="s">
        <v>845</v>
      </c>
      <c r="AD161" s="84" t="s">
        <v>845</v>
      </c>
      <c r="AE161" s="84" t="s">
        <v>845</v>
      </c>
      <c r="AF161" s="84" t="s">
        <v>845</v>
      </c>
      <c r="AG161" s="84" t="s">
        <v>845</v>
      </c>
      <c r="AH161" s="84" t="s">
        <v>845</v>
      </c>
      <c r="AI161" s="84" t="s">
        <v>845</v>
      </c>
      <c r="AJ161" s="84" t="s">
        <v>845</v>
      </c>
      <c r="AK161" s="84" t="s">
        <v>845</v>
      </c>
      <c r="AL161" s="84" t="s">
        <v>845</v>
      </c>
      <c r="AM161" s="84" t="s">
        <v>845</v>
      </c>
      <c r="AN161" s="84" t="s">
        <v>845</v>
      </c>
      <c r="AO161" s="84" t="s">
        <v>845</v>
      </c>
      <c r="AP161" s="84" t="s">
        <v>845</v>
      </c>
      <c r="AQ161" s="84" t="s">
        <v>845</v>
      </c>
      <c r="AR161" s="84" t="s">
        <v>845</v>
      </c>
      <c r="AS161" s="84" t="s">
        <v>845</v>
      </c>
      <c r="AT161" s="84" t="s">
        <v>845</v>
      </c>
      <c r="AU161" s="84" t="s">
        <v>845</v>
      </c>
      <c r="AV161" s="84" t="s">
        <v>845</v>
      </c>
      <c r="AW161" s="84" t="s">
        <v>845</v>
      </c>
      <c r="AX161" s="84" t="s">
        <v>845</v>
      </c>
      <c r="AY161" s="84" t="s">
        <v>845</v>
      </c>
      <c r="AZ161" s="84" t="s">
        <v>845</v>
      </c>
      <c r="BA161" s="84" t="s">
        <v>845</v>
      </c>
      <c r="BB161" s="84" t="s">
        <v>845</v>
      </c>
      <c r="BC161" s="84" t="s">
        <v>845</v>
      </c>
      <c r="BD161" s="84" t="s">
        <v>845</v>
      </c>
      <c r="BE161" s="84" t="s">
        <v>845</v>
      </c>
      <c r="BF161" s="84" t="s">
        <v>845</v>
      </c>
      <c r="BG161" s="84" t="s">
        <v>845</v>
      </c>
      <c r="BH161" s="84" t="s">
        <v>845</v>
      </c>
      <c r="BI161" s="84" t="s">
        <v>845</v>
      </c>
      <c r="BJ161" s="86" t="s">
        <v>845</v>
      </c>
      <c r="BK161" s="87" t="s">
        <v>845</v>
      </c>
      <c r="BL161" s="86" t="s">
        <v>845</v>
      </c>
      <c r="BM161" s="84" t="s">
        <v>845</v>
      </c>
      <c r="BN161" s="84" t="s">
        <v>845</v>
      </c>
      <c r="BO161" s="84" t="s">
        <v>845</v>
      </c>
      <c r="BP161" s="84" t="s">
        <v>845</v>
      </c>
      <c r="BQ161" s="84" t="s">
        <v>845</v>
      </c>
      <c r="BR161" s="84" t="s">
        <v>845</v>
      </c>
      <c r="BS161" s="84" t="s">
        <v>845</v>
      </c>
      <c r="BT161" s="84" t="s">
        <v>845</v>
      </c>
      <c r="BU161" s="84" t="s">
        <v>845</v>
      </c>
      <c r="BV161" s="84" t="s">
        <v>845</v>
      </c>
      <c r="BW161" s="84" t="s">
        <v>845</v>
      </c>
      <c r="BX161" s="84" t="s">
        <v>845</v>
      </c>
      <c r="BY161" s="84" t="s">
        <v>845</v>
      </c>
      <c r="BZ161" s="84" t="s">
        <v>845</v>
      </c>
      <c r="CA161" s="84" t="s">
        <v>845</v>
      </c>
      <c r="CB161" s="84" t="s">
        <v>845</v>
      </c>
      <c r="CC161" s="84" t="s">
        <v>845</v>
      </c>
      <c r="CD161" s="84" t="s">
        <v>845</v>
      </c>
      <c r="CE161" s="84" t="s">
        <v>845</v>
      </c>
      <c r="CF161" s="84" t="s">
        <v>845</v>
      </c>
      <c r="CG161" s="84" t="s">
        <v>845</v>
      </c>
      <c r="CH161" s="84" t="s">
        <v>845</v>
      </c>
      <c r="CI161" s="84" t="s">
        <v>845</v>
      </c>
      <c r="CJ161" s="84" t="s">
        <v>845</v>
      </c>
      <c r="CK161" s="84" t="s">
        <v>845</v>
      </c>
      <c r="CL161" s="84" t="s">
        <v>845</v>
      </c>
      <c r="CM161" s="84" t="s">
        <v>845</v>
      </c>
      <c r="CN161" s="84" t="s">
        <v>845</v>
      </c>
      <c r="CO161" s="84" t="s">
        <v>845</v>
      </c>
      <c r="CP161" s="84" t="s">
        <v>845</v>
      </c>
      <c r="CQ161" s="84" t="s">
        <v>845</v>
      </c>
      <c r="CR161" s="84" t="s">
        <v>845</v>
      </c>
      <c r="CS161" s="84" t="s">
        <v>845</v>
      </c>
      <c r="CT161" s="84" t="s">
        <v>845</v>
      </c>
      <c r="CU161" s="84" t="s">
        <v>845</v>
      </c>
      <c r="CV161" s="84" t="s">
        <v>845</v>
      </c>
      <c r="CW161" s="84" t="s">
        <v>845</v>
      </c>
      <c r="CX161" s="84" t="s">
        <v>845</v>
      </c>
      <c r="CY161" s="84" t="s">
        <v>845</v>
      </c>
      <c r="CZ161" s="84" t="s">
        <v>845</v>
      </c>
      <c r="DA161" s="84" t="s">
        <v>845</v>
      </c>
      <c r="DB161" s="84" t="s">
        <v>845</v>
      </c>
      <c r="DC161" s="84" t="s">
        <v>845</v>
      </c>
      <c r="DD161" s="84" t="s">
        <v>845</v>
      </c>
      <c r="DE161" s="84" t="s">
        <v>845</v>
      </c>
      <c r="DF161" s="84" t="s">
        <v>845</v>
      </c>
      <c r="DG161" s="84" t="s">
        <v>845</v>
      </c>
      <c r="DH161" s="84" t="s">
        <v>845</v>
      </c>
      <c r="DI161" s="84" t="s">
        <v>845</v>
      </c>
      <c r="DJ161" s="84" t="s">
        <v>845</v>
      </c>
      <c r="DK161" s="84" t="s">
        <v>845</v>
      </c>
      <c r="DL161" s="84" t="s">
        <v>845</v>
      </c>
      <c r="DM161" s="84" t="s">
        <v>845</v>
      </c>
      <c r="DN161" s="84" t="s">
        <v>845</v>
      </c>
      <c r="DO161" s="84" t="s">
        <v>845</v>
      </c>
      <c r="DP161" s="87" t="s">
        <v>845</v>
      </c>
      <c r="DQ161" s="84" t="s">
        <v>845</v>
      </c>
      <c r="DR161" s="84" t="s">
        <v>845</v>
      </c>
      <c r="DS161" s="84" t="s">
        <v>845</v>
      </c>
      <c r="DT161" s="84" t="s">
        <v>845</v>
      </c>
      <c r="DU161" s="84" t="s">
        <v>845</v>
      </c>
      <c r="DV161" s="84" t="s">
        <v>845</v>
      </c>
      <c r="DW161" s="84" t="s">
        <v>845</v>
      </c>
      <c r="DX161" s="84" t="s">
        <v>845</v>
      </c>
      <c r="DY161" s="85" t="s">
        <v>845</v>
      </c>
      <c r="DZ161" s="84" t="s">
        <v>845</v>
      </c>
      <c r="EA161" s="84" t="s">
        <v>845</v>
      </c>
      <c r="EB161" s="84" t="s">
        <v>845</v>
      </c>
      <c r="EC161" s="84" t="s">
        <v>845</v>
      </c>
      <c r="ED161" s="84" t="s">
        <v>845</v>
      </c>
    </row>
    <row r="162" spans="1:134" ht="26.4" x14ac:dyDescent="0.3">
      <c r="A162" s="81" t="s">
        <v>55</v>
      </c>
      <c r="B162" s="131" t="s">
        <v>1144</v>
      </c>
      <c r="C162" s="83" t="s">
        <v>843</v>
      </c>
      <c r="D162" s="83" t="s">
        <v>841</v>
      </c>
      <c r="E162" s="84" t="s">
        <v>845</v>
      </c>
      <c r="F162" s="84" t="s">
        <v>845</v>
      </c>
      <c r="G162" s="84" t="s">
        <v>845</v>
      </c>
      <c r="H162" s="84" t="s">
        <v>845</v>
      </c>
      <c r="I162" s="84" t="s">
        <v>845</v>
      </c>
      <c r="J162" s="84" t="s">
        <v>845</v>
      </c>
      <c r="K162" s="84" t="s">
        <v>845</v>
      </c>
      <c r="L162" s="84" t="s">
        <v>845</v>
      </c>
      <c r="M162" s="84" t="s">
        <v>845</v>
      </c>
      <c r="N162" s="84" t="s">
        <v>845</v>
      </c>
      <c r="O162" s="84" t="s">
        <v>845</v>
      </c>
      <c r="P162" s="84" t="s">
        <v>845</v>
      </c>
      <c r="Q162" s="84" t="s">
        <v>845</v>
      </c>
      <c r="R162" s="84" t="s">
        <v>845</v>
      </c>
      <c r="S162" s="84" t="s">
        <v>845</v>
      </c>
      <c r="T162" s="84" t="s">
        <v>845</v>
      </c>
      <c r="U162" s="84" t="s">
        <v>845</v>
      </c>
      <c r="V162" s="84" t="s">
        <v>845</v>
      </c>
      <c r="W162" s="84" t="s">
        <v>845</v>
      </c>
      <c r="X162" s="84" t="s">
        <v>845</v>
      </c>
      <c r="Y162" s="84" t="s">
        <v>845</v>
      </c>
      <c r="Z162" s="84" t="s">
        <v>845</v>
      </c>
      <c r="AA162" s="84" t="s">
        <v>845</v>
      </c>
      <c r="AB162" s="84" t="s">
        <v>845</v>
      </c>
      <c r="AC162" s="84" t="s">
        <v>845</v>
      </c>
      <c r="AD162" s="84" t="s">
        <v>845</v>
      </c>
      <c r="AE162" s="84" t="s">
        <v>845</v>
      </c>
      <c r="AF162" s="84" t="s">
        <v>845</v>
      </c>
      <c r="AG162" s="84" t="s">
        <v>845</v>
      </c>
      <c r="AH162" s="84" t="s">
        <v>845</v>
      </c>
      <c r="AI162" s="84" t="s">
        <v>845</v>
      </c>
      <c r="AJ162" s="84" t="s">
        <v>845</v>
      </c>
      <c r="AK162" s="84" t="s">
        <v>845</v>
      </c>
      <c r="AL162" s="84" t="s">
        <v>845</v>
      </c>
      <c r="AM162" s="84" t="s">
        <v>845</v>
      </c>
      <c r="AN162" s="84" t="s">
        <v>845</v>
      </c>
      <c r="AO162" s="84" t="s">
        <v>845</v>
      </c>
      <c r="AP162" s="84" t="s">
        <v>845</v>
      </c>
      <c r="AQ162" s="84" t="s">
        <v>845</v>
      </c>
      <c r="AR162" s="84" t="s">
        <v>845</v>
      </c>
      <c r="AS162" s="84" t="s">
        <v>845</v>
      </c>
      <c r="AT162" s="84" t="s">
        <v>845</v>
      </c>
      <c r="AU162" s="84" t="s">
        <v>845</v>
      </c>
      <c r="AV162" s="84" t="s">
        <v>845</v>
      </c>
      <c r="AW162" s="84" t="s">
        <v>845</v>
      </c>
      <c r="AX162" s="84" t="s">
        <v>845</v>
      </c>
      <c r="AY162" s="84" t="s">
        <v>845</v>
      </c>
      <c r="AZ162" s="84" t="s">
        <v>845</v>
      </c>
      <c r="BA162" s="84" t="s">
        <v>845</v>
      </c>
      <c r="BB162" s="84" t="s">
        <v>845</v>
      </c>
      <c r="BC162" s="84" t="s">
        <v>845</v>
      </c>
      <c r="BD162" s="84" t="s">
        <v>845</v>
      </c>
      <c r="BE162" s="84" t="s">
        <v>845</v>
      </c>
      <c r="BF162" s="84" t="s">
        <v>845</v>
      </c>
      <c r="BG162" s="84" t="s">
        <v>845</v>
      </c>
      <c r="BH162" s="84" t="s">
        <v>845</v>
      </c>
      <c r="BI162" s="84" t="s">
        <v>845</v>
      </c>
      <c r="BJ162" s="86" t="s">
        <v>845</v>
      </c>
      <c r="BK162" s="87" t="s">
        <v>845</v>
      </c>
      <c r="BL162" s="86" t="s">
        <v>845</v>
      </c>
      <c r="BM162" s="84" t="s">
        <v>845</v>
      </c>
      <c r="BN162" s="84" t="s">
        <v>845</v>
      </c>
      <c r="BO162" s="84" t="s">
        <v>845</v>
      </c>
      <c r="BP162" s="84" t="s">
        <v>845</v>
      </c>
      <c r="BQ162" s="84" t="s">
        <v>845</v>
      </c>
      <c r="BR162" s="84" t="s">
        <v>845</v>
      </c>
      <c r="BS162" s="84" t="s">
        <v>845</v>
      </c>
      <c r="BT162" s="84" t="s">
        <v>845</v>
      </c>
      <c r="BU162" s="84" t="s">
        <v>845</v>
      </c>
      <c r="BV162" s="84" t="s">
        <v>845</v>
      </c>
      <c r="BW162" s="84" t="s">
        <v>845</v>
      </c>
      <c r="BX162" s="84" t="s">
        <v>845</v>
      </c>
      <c r="BY162" s="84" t="s">
        <v>845</v>
      </c>
      <c r="BZ162" s="84" t="s">
        <v>845</v>
      </c>
      <c r="CA162" s="84" t="s">
        <v>845</v>
      </c>
      <c r="CB162" s="84" t="s">
        <v>845</v>
      </c>
      <c r="CC162" s="84" t="s">
        <v>845</v>
      </c>
      <c r="CD162" s="84" t="s">
        <v>845</v>
      </c>
      <c r="CE162" s="84" t="s">
        <v>845</v>
      </c>
      <c r="CF162" s="84" t="s">
        <v>845</v>
      </c>
      <c r="CG162" s="84" t="s">
        <v>845</v>
      </c>
      <c r="CH162" s="84" t="s">
        <v>845</v>
      </c>
      <c r="CI162" s="84" t="s">
        <v>845</v>
      </c>
      <c r="CJ162" s="84" t="s">
        <v>845</v>
      </c>
      <c r="CK162" s="84" t="s">
        <v>845</v>
      </c>
      <c r="CL162" s="84" t="s">
        <v>845</v>
      </c>
      <c r="CM162" s="84" t="s">
        <v>845</v>
      </c>
      <c r="CN162" s="84" t="s">
        <v>845</v>
      </c>
      <c r="CO162" s="84" t="s">
        <v>845</v>
      </c>
      <c r="CP162" s="84" t="s">
        <v>845</v>
      </c>
      <c r="CQ162" s="84" t="s">
        <v>845</v>
      </c>
      <c r="CR162" s="84" t="s">
        <v>845</v>
      </c>
      <c r="CS162" s="84" t="s">
        <v>845</v>
      </c>
      <c r="CT162" s="84" t="s">
        <v>845</v>
      </c>
      <c r="CU162" s="84" t="s">
        <v>845</v>
      </c>
      <c r="CV162" s="84" t="s">
        <v>845</v>
      </c>
      <c r="CW162" s="84" t="s">
        <v>845</v>
      </c>
      <c r="CX162" s="84" t="s">
        <v>845</v>
      </c>
      <c r="CY162" s="84" t="s">
        <v>845</v>
      </c>
      <c r="CZ162" s="84" t="s">
        <v>845</v>
      </c>
      <c r="DA162" s="84" t="s">
        <v>845</v>
      </c>
      <c r="DB162" s="84" t="s">
        <v>845</v>
      </c>
      <c r="DC162" s="84" t="s">
        <v>845</v>
      </c>
      <c r="DD162" s="84" t="s">
        <v>845</v>
      </c>
      <c r="DE162" s="84" t="s">
        <v>845</v>
      </c>
      <c r="DF162" s="84" t="s">
        <v>845</v>
      </c>
      <c r="DG162" s="84" t="s">
        <v>845</v>
      </c>
      <c r="DH162" s="84" t="s">
        <v>845</v>
      </c>
      <c r="DI162" s="84" t="s">
        <v>845</v>
      </c>
      <c r="DJ162" s="84" t="s">
        <v>845</v>
      </c>
      <c r="DK162" s="84" t="s">
        <v>845</v>
      </c>
      <c r="DL162" s="84" t="s">
        <v>845</v>
      </c>
      <c r="DM162" s="84" t="s">
        <v>845</v>
      </c>
      <c r="DN162" s="84" t="s">
        <v>845</v>
      </c>
      <c r="DO162" s="84" t="s">
        <v>845</v>
      </c>
      <c r="DP162" s="87" t="s">
        <v>845</v>
      </c>
      <c r="DQ162" s="84" t="s">
        <v>845</v>
      </c>
      <c r="DR162" s="84" t="s">
        <v>845</v>
      </c>
      <c r="DS162" s="84" t="s">
        <v>845</v>
      </c>
      <c r="DT162" s="84" t="s">
        <v>845</v>
      </c>
      <c r="DU162" s="84" t="s">
        <v>845</v>
      </c>
      <c r="DV162" s="84" t="s">
        <v>845</v>
      </c>
      <c r="DW162" s="84" t="s">
        <v>845</v>
      </c>
      <c r="DX162" s="84" t="s">
        <v>845</v>
      </c>
      <c r="DY162" s="85" t="s">
        <v>845</v>
      </c>
      <c r="DZ162" s="84" t="s">
        <v>845</v>
      </c>
      <c r="EA162" s="84" t="s">
        <v>845</v>
      </c>
      <c r="EB162" s="84" t="s">
        <v>845</v>
      </c>
      <c r="EC162" s="85" t="s">
        <v>845</v>
      </c>
      <c r="ED162" s="84" t="s">
        <v>845</v>
      </c>
    </row>
    <row r="163" spans="1:134" x14ac:dyDescent="0.3">
      <c r="A163" s="74"/>
      <c r="B163" s="80"/>
      <c r="C163" s="126"/>
      <c r="D163" s="126"/>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c r="BD163" s="127"/>
      <c r="BE163" s="127"/>
      <c r="BF163" s="127"/>
      <c r="BG163" s="127"/>
      <c r="BH163" s="127"/>
      <c r="BI163" s="127"/>
      <c r="BJ163" s="73"/>
      <c r="BK163" s="61"/>
      <c r="BL163" s="73"/>
      <c r="BM163" s="127"/>
      <c r="BN163" s="127"/>
      <c r="BO163" s="127"/>
      <c r="BP163" s="127"/>
      <c r="BQ163" s="127"/>
      <c r="BR163" s="127"/>
      <c r="BS163" s="127"/>
      <c r="BT163" s="127"/>
      <c r="BU163" s="127"/>
      <c r="BV163" s="127"/>
      <c r="BW163" s="127"/>
      <c r="BX163" s="127"/>
      <c r="BY163" s="127"/>
      <c r="BZ163" s="127"/>
      <c r="CA163" s="127"/>
      <c r="CB163" s="127"/>
      <c r="CC163" s="127"/>
      <c r="CD163" s="127"/>
      <c r="CE163" s="127"/>
      <c r="CF163" s="127"/>
      <c r="CG163" s="127"/>
      <c r="CH163" s="127"/>
      <c r="CI163" s="127"/>
      <c r="CJ163" s="127"/>
      <c r="CK163" s="127"/>
      <c r="CL163" s="127"/>
      <c r="CM163" s="127"/>
      <c r="CN163" s="127"/>
      <c r="CO163" s="127"/>
      <c r="CP163" s="127"/>
      <c r="CQ163" s="127"/>
      <c r="CR163" s="127"/>
      <c r="CS163" s="127"/>
      <c r="CT163" s="127"/>
      <c r="CU163" s="127"/>
      <c r="CV163" s="127"/>
      <c r="CW163" s="127"/>
      <c r="CX163" s="127"/>
      <c r="CY163" s="127"/>
      <c r="CZ163" s="127"/>
      <c r="DA163" s="127"/>
      <c r="DB163" s="127"/>
      <c r="DC163" s="127"/>
      <c r="DD163" s="127"/>
      <c r="DE163" s="127"/>
      <c r="DF163" s="127"/>
      <c r="DG163" s="127"/>
      <c r="DH163" s="127"/>
      <c r="DI163" s="127"/>
      <c r="DJ163" s="127"/>
      <c r="DK163" s="127"/>
      <c r="DL163" s="127"/>
      <c r="DM163" s="127"/>
      <c r="DN163" s="127"/>
      <c r="DO163" s="127"/>
      <c r="DP163" s="61"/>
      <c r="DQ163" s="127"/>
      <c r="DR163" s="127"/>
      <c r="DS163" s="127"/>
      <c r="DT163" s="127"/>
      <c r="DU163" s="127"/>
      <c r="DV163" s="127"/>
      <c r="DW163" s="127"/>
      <c r="DX163" s="127"/>
      <c r="DY163" s="127"/>
      <c r="DZ163" s="127"/>
      <c r="EA163" s="127"/>
      <c r="EB163" s="127"/>
      <c r="EC163" s="127"/>
      <c r="ED163" s="127"/>
    </row>
    <row r="164" spans="1:134" x14ac:dyDescent="0.3">
      <c r="A164" s="74"/>
      <c r="B164" s="98" t="s">
        <v>1145</v>
      </c>
      <c r="C164" s="77"/>
      <c r="D164" s="77"/>
      <c r="E164" s="78"/>
      <c r="F164" s="78"/>
      <c r="G164" s="78"/>
      <c r="H164" s="78"/>
      <c r="I164" s="78"/>
      <c r="J164" s="78"/>
      <c r="K164" s="78"/>
      <c r="L164" s="78"/>
      <c r="M164" s="78"/>
      <c r="N164" s="78"/>
      <c r="O164" s="78"/>
      <c r="P164" s="78"/>
      <c r="Q164" s="78"/>
      <c r="R164" s="78"/>
      <c r="S164" s="78"/>
      <c r="T164" s="78"/>
      <c r="U164" s="78"/>
      <c r="V164" s="78"/>
      <c r="W164" s="78"/>
      <c r="X164" s="78"/>
      <c r="Y164" s="78"/>
      <c r="Z164" s="78"/>
      <c r="AA164" s="78"/>
      <c r="AB164" s="78"/>
      <c r="AC164" s="78"/>
      <c r="AD164" s="78"/>
      <c r="AE164" s="78"/>
      <c r="AF164" s="78"/>
      <c r="AG164" s="78"/>
      <c r="AH164" s="78"/>
      <c r="AI164" s="78"/>
      <c r="AJ164" s="78"/>
      <c r="AK164" s="78"/>
      <c r="AL164" s="78"/>
      <c r="AM164" s="78"/>
      <c r="AN164" s="78"/>
      <c r="AO164" s="78"/>
      <c r="AP164" s="78"/>
      <c r="AQ164" s="78"/>
      <c r="AR164" s="78"/>
      <c r="AS164" s="78"/>
      <c r="AT164" s="78"/>
      <c r="AU164" s="78"/>
      <c r="AV164" s="78"/>
      <c r="AW164" s="78"/>
      <c r="AX164" s="78"/>
      <c r="AY164" s="78"/>
      <c r="AZ164" s="78"/>
      <c r="BA164" s="78"/>
      <c r="BB164" s="78"/>
      <c r="BC164" s="78"/>
      <c r="BD164" s="78"/>
      <c r="BE164" s="78"/>
      <c r="BF164" s="78"/>
      <c r="BG164" s="78"/>
      <c r="BH164" s="78"/>
      <c r="BI164" s="78"/>
      <c r="BJ164" s="73"/>
      <c r="BK164" s="61"/>
      <c r="BL164" s="73"/>
      <c r="BM164" s="78"/>
      <c r="BN164" s="78"/>
      <c r="BO164" s="78"/>
      <c r="BP164" s="78"/>
      <c r="BQ164" s="78"/>
      <c r="BR164" s="78"/>
      <c r="BS164" s="78"/>
      <c r="BT164" s="78"/>
      <c r="BU164" s="78"/>
      <c r="BV164" s="78"/>
      <c r="BW164" s="78"/>
      <c r="BX164" s="78"/>
      <c r="BY164" s="78"/>
      <c r="BZ164" s="78"/>
      <c r="CA164" s="78"/>
      <c r="CB164" s="78"/>
      <c r="CC164" s="78"/>
      <c r="CD164" s="78"/>
      <c r="CE164" s="78"/>
      <c r="CF164" s="78"/>
      <c r="CG164" s="78"/>
      <c r="CH164" s="78"/>
      <c r="CI164" s="78"/>
      <c r="CJ164" s="78"/>
      <c r="CK164" s="78"/>
      <c r="CL164" s="78"/>
      <c r="CM164" s="78"/>
      <c r="CN164" s="78"/>
      <c r="CO164" s="78"/>
      <c r="CP164" s="78"/>
      <c r="CQ164" s="78"/>
      <c r="CR164" s="78"/>
      <c r="CS164" s="78"/>
      <c r="CT164" s="78"/>
      <c r="CU164" s="78"/>
      <c r="CV164" s="78"/>
      <c r="CW164" s="78"/>
      <c r="CX164" s="78"/>
      <c r="CY164" s="78"/>
      <c r="CZ164" s="78"/>
      <c r="DA164" s="78"/>
      <c r="DB164" s="78"/>
      <c r="DC164" s="78"/>
      <c r="DD164" s="78"/>
      <c r="DE164" s="78"/>
      <c r="DF164" s="78"/>
      <c r="DG164" s="78"/>
      <c r="DH164" s="78"/>
      <c r="DI164" s="78"/>
      <c r="DJ164" s="78"/>
      <c r="DK164" s="78"/>
      <c r="DL164" s="78"/>
      <c r="DM164" s="78"/>
      <c r="DN164" s="78"/>
      <c r="DO164" s="78"/>
      <c r="DP164" s="61"/>
      <c r="DQ164" s="78"/>
      <c r="DR164" s="78"/>
      <c r="DS164" s="78"/>
      <c r="DT164" s="78"/>
      <c r="DU164" s="78"/>
      <c r="DV164" s="78"/>
      <c r="DW164" s="78"/>
      <c r="DX164" s="78"/>
      <c r="DY164" s="78"/>
      <c r="DZ164" s="78"/>
      <c r="EA164" s="78"/>
      <c r="EB164" s="78"/>
      <c r="EC164" s="78"/>
      <c r="ED164" s="78"/>
    </row>
    <row r="165" spans="1:134" ht="39.6" x14ac:dyDescent="0.3">
      <c r="A165" s="81" t="s">
        <v>56</v>
      </c>
      <c r="B165" s="131" t="s">
        <v>1146</v>
      </c>
      <c r="C165" s="83" t="s">
        <v>843</v>
      </c>
      <c r="D165" s="83" t="s">
        <v>841</v>
      </c>
      <c r="E165" s="84" t="s">
        <v>845</v>
      </c>
      <c r="F165" s="84" t="s">
        <v>845</v>
      </c>
      <c r="G165" s="84" t="s">
        <v>845</v>
      </c>
      <c r="H165" s="84" t="s">
        <v>845</v>
      </c>
      <c r="I165" s="84" t="s">
        <v>845</v>
      </c>
      <c r="J165" s="84" t="s">
        <v>845</v>
      </c>
      <c r="K165" s="84" t="s">
        <v>845</v>
      </c>
      <c r="L165" s="84" t="s">
        <v>844</v>
      </c>
      <c r="M165" s="84" t="s">
        <v>845</v>
      </c>
      <c r="N165" s="84" t="s">
        <v>845</v>
      </c>
      <c r="O165" s="84" t="s">
        <v>844</v>
      </c>
      <c r="P165" s="84" t="s">
        <v>845</v>
      </c>
      <c r="Q165" s="84" t="s">
        <v>845</v>
      </c>
      <c r="R165" s="84" t="s">
        <v>845</v>
      </c>
      <c r="S165" s="85" t="s">
        <v>844</v>
      </c>
      <c r="T165" s="84" t="s">
        <v>845</v>
      </c>
      <c r="U165" s="84" t="s">
        <v>845</v>
      </c>
      <c r="V165" s="84" t="s">
        <v>845</v>
      </c>
      <c r="W165" s="84" t="s">
        <v>845</v>
      </c>
      <c r="X165" s="84" t="s">
        <v>845</v>
      </c>
      <c r="Y165" s="84" t="s">
        <v>845</v>
      </c>
      <c r="Z165" s="84" t="s">
        <v>845</v>
      </c>
      <c r="AA165" s="84" t="s">
        <v>845</v>
      </c>
      <c r="AB165" s="84" t="s">
        <v>845</v>
      </c>
      <c r="AC165" s="84" t="s">
        <v>845</v>
      </c>
      <c r="AD165" s="84" t="s">
        <v>845</v>
      </c>
      <c r="AE165" s="84" t="s">
        <v>845</v>
      </c>
      <c r="AF165" s="84" t="s">
        <v>845</v>
      </c>
      <c r="AG165" s="84" t="s">
        <v>845</v>
      </c>
      <c r="AH165" s="84" t="s">
        <v>845</v>
      </c>
      <c r="AI165" s="84" t="s">
        <v>844</v>
      </c>
      <c r="AJ165" s="84" t="s">
        <v>845</v>
      </c>
      <c r="AK165" s="84" t="s">
        <v>845</v>
      </c>
      <c r="AL165" s="84" t="s">
        <v>845</v>
      </c>
      <c r="AM165" s="84" t="s">
        <v>845</v>
      </c>
      <c r="AN165" s="84" t="s">
        <v>845</v>
      </c>
      <c r="AO165" s="84" t="s">
        <v>845</v>
      </c>
      <c r="AP165" s="84" t="s">
        <v>845</v>
      </c>
      <c r="AQ165" s="84" t="s">
        <v>845</v>
      </c>
      <c r="AR165" s="84" t="s">
        <v>845</v>
      </c>
      <c r="AS165" s="84" t="s">
        <v>844</v>
      </c>
      <c r="AT165" s="84" t="s">
        <v>845</v>
      </c>
      <c r="AU165" s="84" t="s">
        <v>845</v>
      </c>
      <c r="AV165" s="84" t="s">
        <v>845</v>
      </c>
      <c r="AW165" s="84" t="s">
        <v>845</v>
      </c>
      <c r="AX165" s="84" t="s">
        <v>845</v>
      </c>
      <c r="AY165" s="84" t="s">
        <v>844</v>
      </c>
      <c r="AZ165" s="84" t="s">
        <v>845</v>
      </c>
      <c r="BA165" s="84" t="s">
        <v>845</v>
      </c>
      <c r="BB165" s="84" t="s">
        <v>845</v>
      </c>
      <c r="BC165" s="84" t="s">
        <v>845</v>
      </c>
      <c r="BD165" s="84" t="s">
        <v>845</v>
      </c>
      <c r="BE165" s="84" t="s">
        <v>845</v>
      </c>
      <c r="BF165" s="84" t="s">
        <v>845</v>
      </c>
      <c r="BG165" s="84" t="s">
        <v>845</v>
      </c>
      <c r="BH165" s="84" t="s">
        <v>845</v>
      </c>
      <c r="BI165" s="84" t="s">
        <v>845</v>
      </c>
      <c r="BJ165" s="86" t="s">
        <v>845</v>
      </c>
      <c r="BK165" s="87" t="s">
        <v>845</v>
      </c>
      <c r="BL165" s="86" t="s">
        <v>845</v>
      </c>
      <c r="BM165" s="84" t="s">
        <v>844</v>
      </c>
      <c r="BN165" s="84" t="s">
        <v>845</v>
      </c>
      <c r="BO165" s="84" t="s">
        <v>845</v>
      </c>
      <c r="BP165" s="84" t="s">
        <v>844</v>
      </c>
      <c r="BQ165" s="84" t="s">
        <v>845</v>
      </c>
      <c r="BR165" s="84" t="s">
        <v>844</v>
      </c>
      <c r="BS165" s="84" t="s">
        <v>845</v>
      </c>
      <c r="BT165" s="84" t="s">
        <v>845</v>
      </c>
      <c r="BU165" s="84" t="s">
        <v>845</v>
      </c>
      <c r="BV165" s="84" t="s">
        <v>845</v>
      </c>
      <c r="BW165" s="84" t="s">
        <v>845</v>
      </c>
      <c r="BX165" s="84" t="s">
        <v>845</v>
      </c>
      <c r="BY165" s="84" t="s">
        <v>845</v>
      </c>
      <c r="BZ165" s="84" t="s">
        <v>844</v>
      </c>
      <c r="CA165" s="84" t="s">
        <v>845</v>
      </c>
      <c r="CB165" s="84" t="s">
        <v>845</v>
      </c>
      <c r="CC165" s="84" t="s">
        <v>845</v>
      </c>
      <c r="CD165" s="84" t="s">
        <v>845</v>
      </c>
      <c r="CE165" s="84" t="s">
        <v>845</v>
      </c>
      <c r="CF165" s="84" t="s">
        <v>845</v>
      </c>
      <c r="CG165" s="84" t="s">
        <v>844</v>
      </c>
      <c r="CH165" s="89" t="s">
        <v>845</v>
      </c>
      <c r="CI165" s="84" t="s">
        <v>845</v>
      </c>
      <c r="CJ165" s="84" t="s">
        <v>845</v>
      </c>
      <c r="CK165" s="84" t="s">
        <v>845</v>
      </c>
      <c r="CL165" s="84" t="s">
        <v>845</v>
      </c>
      <c r="CM165" s="84" t="s">
        <v>845</v>
      </c>
      <c r="CN165" s="84" t="s">
        <v>845</v>
      </c>
      <c r="CO165" s="84" t="s">
        <v>845</v>
      </c>
      <c r="CP165" s="84" t="s">
        <v>845</v>
      </c>
      <c r="CQ165" s="84" t="s">
        <v>845</v>
      </c>
      <c r="CR165" s="84" t="s">
        <v>845</v>
      </c>
      <c r="CS165" s="84" t="s">
        <v>845</v>
      </c>
      <c r="CT165" s="84" t="s">
        <v>845</v>
      </c>
      <c r="CU165" s="85" t="s">
        <v>845</v>
      </c>
      <c r="CV165" s="84" t="s">
        <v>844</v>
      </c>
      <c r="CW165" s="84" t="s">
        <v>845</v>
      </c>
      <c r="CX165" s="84" t="s">
        <v>845</v>
      </c>
      <c r="CY165" s="84" t="s">
        <v>845</v>
      </c>
      <c r="CZ165" s="84" t="s">
        <v>845</v>
      </c>
      <c r="DA165" s="84" t="s">
        <v>845</v>
      </c>
      <c r="DB165" s="84" t="s">
        <v>845</v>
      </c>
      <c r="DC165" s="84" t="s">
        <v>845</v>
      </c>
      <c r="DD165" s="84" t="s">
        <v>844</v>
      </c>
      <c r="DE165" s="84" t="s">
        <v>845</v>
      </c>
      <c r="DF165" s="84" t="s">
        <v>844</v>
      </c>
      <c r="DG165" s="84" t="s">
        <v>845</v>
      </c>
      <c r="DH165" s="85" t="s">
        <v>845</v>
      </c>
      <c r="DI165" s="84" t="s">
        <v>845</v>
      </c>
      <c r="DJ165" s="84" t="s">
        <v>844</v>
      </c>
      <c r="DK165" s="85" t="s">
        <v>845</v>
      </c>
      <c r="DL165" s="84" t="s">
        <v>845</v>
      </c>
      <c r="DM165" s="84" t="s">
        <v>845</v>
      </c>
      <c r="DN165" s="84" t="s">
        <v>845</v>
      </c>
      <c r="DO165" s="84" t="s">
        <v>845</v>
      </c>
      <c r="DP165" s="87" t="s">
        <v>845</v>
      </c>
      <c r="DQ165" s="84" t="s">
        <v>845</v>
      </c>
      <c r="DR165" s="84" t="s">
        <v>845</v>
      </c>
      <c r="DS165" s="84" t="s">
        <v>845</v>
      </c>
      <c r="DT165" s="84" t="s">
        <v>845</v>
      </c>
      <c r="DU165" s="84" t="s">
        <v>845</v>
      </c>
      <c r="DV165" s="84" t="s">
        <v>845</v>
      </c>
      <c r="DW165" s="84" t="s">
        <v>845</v>
      </c>
      <c r="DX165" s="84" t="s">
        <v>845</v>
      </c>
      <c r="DY165" s="84" t="s">
        <v>844</v>
      </c>
      <c r="DZ165" s="84" t="s">
        <v>845</v>
      </c>
      <c r="EA165" s="84" t="s">
        <v>845</v>
      </c>
      <c r="EB165" s="84" t="s">
        <v>845</v>
      </c>
      <c r="EC165" s="84" t="s">
        <v>845</v>
      </c>
      <c r="ED165" s="84" t="s">
        <v>845</v>
      </c>
    </row>
    <row r="166" spans="1:134" x14ac:dyDescent="0.3">
      <c r="A166" s="74"/>
      <c r="B166" s="103"/>
      <c r="C166" s="77"/>
      <c r="D166" s="77"/>
      <c r="E166" s="78"/>
      <c r="F166" s="78"/>
      <c r="G166" s="78"/>
      <c r="H166" s="78"/>
      <c r="I166" s="78"/>
      <c r="J166" s="78"/>
      <c r="K166" s="78"/>
      <c r="L166" s="78"/>
      <c r="M166" s="78"/>
      <c r="N166" s="78"/>
      <c r="O166" s="78"/>
      <c r="P166" s="78"/>
      <c r="Q166" s="78"/>
      <c r="R166" s="78"/>
      <c r="S166" s="78"/>
      <c r="T166" s="78"/>
      <c r="U166" s="78"/>
      <c r="V166" s="78"/>
      <c r="W166" s="78"/>
      <c r="X166" s="78"/>
      <c r="Y166" s="78"/>
      <c r="Z166" s="78"/>
      <c r="AA166" s="78"/>
      <c r="AB166" s="78"/>
      <c r="AC166" s="78"/>
      <c r="AD166" s="78"/>
      <c r="AE166" s="78"/>
      <c r="AF166" s="78"/>
      <c r="AG166" s="78"/>
      <c r="AH166" s="78"/>
      <c r="AI166" s="78"/>
      <c r="AJ166" s="78"/>
      <c r="AK166" s="78"/>
      <c r="AL166" s="78"/>
      <c r="AM166" s="78"/>
      <c r="AN166" s="78"/>
      <c r="AO166" s="78"/>
      <c r="AP166" s="78"/>
      <c r="AQ166" s="78"/>
      <c r="AR166" s="78"/>
      <c r="AS166" s="78"/>
      <c r="AT166" s="78"/>
      <c r="AU166" s="78"/>
      <c r="AV166" s="78"/>
      <c r="AW166" s="78"/>
      <c r="AX166" s="78"/>
      <c r="AY166" s="78"/>
      <c r="AZ166" s="78"/>
      <c r="BA166" s="78"/>
      <c r="BB166" s="78"/>
      <c r="BC166" s="78"/>
      <c r="BD166" s="78"/>
      <c r="BE166" s="78"/>
      <c r="BF166" s="78"/>
      <c r="BG166" s="78"/>
      <c r="BH166" s="78"/>
      <c r="BI166" s="78"/>
      <c r="BJ166" s="73"/>
      <c r="BK166" s="61"/>
      <c r="BL166" s="73"/>
      <c r="BM166" s="78"/>
      <c r="BN166" s="78"/>
      <c r="BO166" s="78"/>
      <c r="BP166" s="78"/>
      <c r="BQ166" s="78"/>
      <c r="BR166" s="78"/>
      <c r="BS166" s="78"/>
      <c r="BT166" s="78"/>
      <c r="BU166" s="78"/>
      <c r="BV166" s="78"/>
      <c r="BW166" s="78"/>
      <c r="BX166" s="78"/>
      <c r="BY166" s="78"/>
      <c r="BZ166" s="78"/>
      <c r="CA166" s="78"/>
      <c r="CB166" s="78"/>
      <c r="CC166" s="78"/>
      <c r="CD166" s="78"/>
      <c r="CE166" s="78"/>
      <c r="CF166" s="78"/>
      <c r="CG166" s="78"/>
      <c r="CH166" s="78"/>
      <c r="CI166" s="78"/>
      <c r="CJ166" s="78"/>
      <c r="CK166" s="78"/>
      <c r="CL166" s="78"/>
      <c r="CM166" s="78"/>
      <c r="CN166" s="78"/>
      <c r="CO166" s="78"/>
      <c r="CP166" s="78"/>
      <c r="CQ166" s="78"/>
      <c r="CR166" s="78"/>
      <c r="CS166" s="78"/>
      <c r="CT166" s="78"/>
      <c r="CU166" s="78"/>
      <c r="CV166" s="78"/>
      <c r="CW166" s="78"/>
      <c r="CX166" s="78"/>
      <c r="CY166" s="78"/>
      <c r="CZ166" s="78"/>
      <c r="DA166" s="78"/>
      <c r="DB166" s="78"/>
      <c r="DC166" s="78"/>
      <c r="DD166" s="78"/>
      <c r="DE166" s="78"/>
      <c r="DF166" s="78"/>
      <c r="DG166" s="78"/>
      <c r="DH166" s="78"/>
      <c r="DI166" s="78"/>
      <c r="DJ166" s="78"/>
      <c r="DK166" s="78"/>
      <c r="DL166" s="78"/>
      <c r="DM166" s="78"/>
      <c r="DN166" s="78"/>
      <c r="DO166" s="78"/>
      <c r="DP166" s="61"/>
      <c r="DQ166" s="78"/>
      <c r="DR166" s="78"/>
      <c r="DS166" s="78"/>
      <c r="DT166" s="78"/>
      <c r="DU166" s="78"/>
      <c r="DV166" s="78"/>
      <c r="DW166" s="78"/>
      <c r="DX166" s="78"/>
      <c r="DY166" s="78"/>
      <c r="DZ166" s="78"/>
      <c r="EA166" s="78"/>
      <c r="EB166" s="78"/>
      <c r="EC166" s="78"/>
      <c r="ED166" s="78"/>
    </row>
    <row r="167" spans="1:134" x14ac:dyDescent="0.3">
      <c r="A167" s="81"/>
      <c r="B167" s="101"/>
      <c r="C167" s="101"/>
      <c r="D167" s="101"/>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c r="AA167" s="102"/>
      <c r="AB167" s="102"/>
      <c r="AC167" s="102"/>
      <c r="AD167" s="102"/>
      <c r="AE167" s="102"/>
      <c r="AF167" s="102"/>
      <c r="AG167" s="102"/>
      <c r="AH167" s="102"/>
      <c r="AI167" s="102"/>
      <c r="AJ167" s="102"/>
      <c r="AK167" s="102"/>
      <c r="AL167" s="102"/>
      <c r="AM167" s="102"/>
      <c r="AN167" s="102"/>
      <c r="AO167" s="102"/>
      <c r="AP167" s="102"/>
      <c r="AQ167" s="102"/>
      <c r="AR167" s="102"/>
      <c r="AS167" s="102"/>
      <c r="AT167" s="102"/>
      <c r="AU167" s="102"/>
      <c r="AV167" s="102"/>
      <c r="AW167" s="102"/>
      <c r="AX167" s="102"/>
      <c r="AY167" s="102"/>
      <c r="AZ167" s="102"/>
      <c r="BA167" s="102"/>
      <c r="BB167" s="102"/>
      <c r="BC167" s="102"/>
      <c r="BD167" s="102"/>
      <c r="BE167" s="102"/>
      <c r="BF167" s="102"/>
      <c r="BG167" s="102"/>
      <c r="BH167" s="102"/>
      <c r="BI167" s="102"/>
      <c r="BJ167" s="86"/>
      <c r="BK167" s="61"/>
      <c r="BL167" s="86"/>
      <c r="BM167" s="102"/>
      <c r="BN167" s="102"/>
      <c r="BO167" s="102"/>
      <c r="BP167" s="102"/>
      <c r="BQ167" s="102"/>
      <c r="BR167" s="102"/>
      <c r="BS167" s="102"/>
      <c r="BT167" s="102"/>
      <c r="BU167" s="102"/>
      <c r="BV167" s="102"/>
      <c r="BW167" s="102"/>
      <c r="BX167" s="102"/>
      <c r="BY167" s="102"/>
      <c r="BZ167" s="102"/>
      <c r="CA167" s="102"/>
      <c r="CB167" s="102"/>
      <c r="CC167" s="102"/>
      <c r="CD167" s="102"/>
      <c r="CE167" s="102"/>
      <c r="CF167" s="102"/>
      <c r="CG167" s="102"/>
      <c r="CH167" s="102"/>
      <c r="CI167" s="102"/>
      <c r="CJ167" s="102"/>
      <c r="CK167" s="102"/>
      <c r="CL167" s="102"/>
      <c r="CM167" s="102"/>
      <c r="CN167" s="102"/>
      <c r="CO167" s="102"/>
      <c r="CP167" s="102"/>
      <c r="CQ167" s="102"/>
      <c r="CR167" s="102"/>
      <c r="CS167" s="102"/>
      <c r="CT167" s="102"/>
      <c r="CU167" s="102"/>
      <c r="CV167" s="102"/>
      <c r="CW167" s="102"/>
      <c r="CX167" s="102"/>
      <c r="CY167" s="102"/>
      <c r="CZ167" s="102"/>
      <c r="DA167" s="102"/>
      <c r="DB167" s="102"/>
      <c r="DC167" s="102"/>
      <c r="DD167" s="102"/>
      <c r="DE167" s="102"/>
      <c r="DF167" s="102"/>
      <c r="DG167" s="102"/>
      <c r="DH167" s="102"/>
      <c r="DI167" s="102"/>
      <c r="DJ167" s="102"/>
      <c r="DK167" s="102"/>
      <c r="DL167" s="102"/>
      <c r="DM167" s="102"/>
      <c r="DN167" s="102"/>
      <c r="DO167" s="102"/>
      <c r="DP167" s="87"/>
      <c r="DQ167" s="102"/>
      <c r="DR167" s="102"/>
      <c r="DS167" s="102"/>
      <c r="DT167" s="102"/>
      <c r="DU167" s="102"/>
      <c r="DV167" s="102"/>
      <c r="DW167" s="102"/>
      <c r="DX167" s="102"/>
      <c r="DY167" s="102"/>
      <c r="DZ167" s="102"/>
      <c r="EA167" s="102"/>
      <c r="EB167" s="102"/>
      <c r="EC167" s="102"/>
      <c r="ED167" s="102"/>
    </row>
    <row r="168" spans="1:134" x14ac:dyDescent="0.3">
      <c r="A168" s="70"/>
      <c r="B168" s="80"/>
      <c r="C168" s="95"/>
      <c r="D168" s="95"/>
      <c r="E168" s="96"/>
      <c r="F168" s="96"/>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73"/>
      <c r="BK168" s="61"/>
      <c r="BL168" s="73"/>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6"/>
      <c r="DD168" s="96"/>
      <c r="DE168" s="96"/>
      <c r="DF168" s="96"/>
      <c r="DG168" s="96"/>
      <c r="DH168" s="96"/>
      <c r="DI168" s="96"/>
      <c r="DJ168" s="96"/>
      <c r="DK168" s="96"/>
      <c r="DL168" s="96"/>
      <c r="DM168" s="96"/>
      <c r="DN168" s="96"/>
      <c r="DO168" s="96"/>
      <c r="DP168" s="61"/>
      <c r="DQ168" s="96"/>
      <c r="DR168" s="96"/>
      <c r="DS168" s="96"/>
      <c r="DT168" s="96"/>
      <c r="DU168" s="96"/>
      <c r="DV168" s="96"/>
      <c r="DW168" s="96"/>
      <c r="DX168" s="96"/>
      <c r="DY168" s="96"/>
      <c r="DZ168" s="96"/>
      <c r="EA168" s="96"/>
      <c r="EB168" s="96"/>
      <c r="EC168" s="96"/>
      <c r="ED168" s="96"/>
    </row>
    <row r="169" spans="1:134" x14ac:dyDescent="0.3">
      <c r="A169" s="66" t="s">
        <v>1147</v>
      </c>
      <c r="B169" s="67" t="s">
        <v>1148</v>
      </c>
      <c r="C169" s="68"/>
      <c r="D169" s="68"/>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c r="BF169" s="69"/>
      <c r="BG169" s="69"/>
      <c r="BH169" s="69"/>
      <c r="BI169" s="69"/>
      <c r="BJ169" s="104"/>
      <c r="BK169" s="61"/>
      <c r="BL169" s="104"/>
      <c r="BM169" s="69"/>
      <c r="BN169" s="69"/>
      <c r="BO169" s="69"/>
      <c r="BP169" s="69"/>
      <c r="BQ169" s="69"/>
      <c r="BR169" s="69"/>
      <c r="BS169" s="69"/>
      <c r="BT169" s="69"/>
      <c r="BU169" s="69"/>
      <c r="BV169" s="69"/>
      <c r="BW169" s="69"/>
      <c r="BX169" s="69"/>
      <c r="BY169" s="69"/>
      <c r="BZ169" s="69"/>
      <c r="CA169" s="69"/>
      <c r="CB169" s="69"/>
      <c r="CC169" s="69"/>
      <c r="CD169" s="69"/>
      <c r="CE169" s="69"/>
      <c r="CF169" s="69"/>
      <c r="CG169" s="69"/>
      <c r="CH169" s="69"/>
      <c r="CI169" s="69"/>
      <c r="CJ169" s="69"/>
      <c r="CK169" s="69"/>
      <c r="CL169" s="69"/>
      <c r="CM169" s="69"/>
      <c r="CN169" s="69"/>
      <c r="CO169" s="69"/>
      <c r="CP169" s="69"/>
      <c r="CQ169" s="69"/>
      <c r="CR169" s="69"/>
      <c r="CS169" s="69"/>
      <c r="CT169" s="69"/>
      <c r="CU169" s="69"/>
      <c r="CV169" s="69"/>
      <c r="CW169" s="69"/>
      <c r="CX169" s="69"/>
      <c r="CY169" s="69"/>
      <c r="CZ169" s="69"/>
      <c r="DA169" s="69"/>
      <c r="DB169" s="69"/>
      <c r="DC169" s="69"/>
      <c r="DD169" s="69"/>
      <c r="DE169" s="69"/>
      <c r="DF169" s="69"/>
      <c r="DG169" s="69"/>
      <c r="DH169" s="69"/>
      <c r="DI169" s="69"/>
      <c r="DJ169" s="69"/>
      <c r="DK169" s="69"/>
      <c r="DL169" s="69"/>
      <c r="DM169" s="69"/>
      <c r="DN169" s="69"/>
      <c r="DO169" s="69"/>
      <c r="DP169" s="61"/>
      <c r="DQ169" s="69"/>
      <c r="DR169" s="69"/>
      <c r="DS169" s="69"/>
      <c r="DT169" s="69"/>
      <c r="DU169" s="69"/>
      <c r="DV169" s="69"/>
      <c r="DW169" s="69"/>
      <c r="DX169" s="69"/>
      <c r="DY169" s="69"/>
      <c r="DZ169" s="69"/>
      <c r="EA169" s="69"/>
      <c r="EB169" s="69"/>
      <c r="EC169" s="69"/>
      <c r="ED169" s="69"/>
    </row>
    <row r="170" spans="1:134" x14ac:dyDescent="0.3">
      <c r="A170" s="70"/>
      <c r="B170" s="98" t="s">
        <v>1149</v>
      </c>
      <c r="C170" s="77"/>
      <c r="D170" s="77"/>
      <c r="E170" s="78"/>
      <c r="F170" s="78"/>
      <c r="G170" s="78"/>
      <c r="H170" s="78"/>
      <c r="I170" s="78"/>
      <c r="J170" s="78"/>
      <c r="K170" s="78"/>
      <c r="L170" s="78"/>
      <c r="M170" s="78"/>
      <c r="N170" s="78"/>
      <c r="O170" s="78"/>
      <c r="P170" s="78"/>
      <c r="Q170" s="78"/>
      <c r="R170" s="78"/>
      <c r="S170" s="78"/>
      <c r="T170" s="78"/>
      <c r="U170" s="78"/>
      <c r="V170" s="78"/>
      <c r="W170" s="78"/>
      <c r="X170" s="78"/>
      <c r="Y170" s="78"/>
      <c r="Z170" s="78"/>
      <c r="AA170" s="78"/>
      <c r="AB170" s="78"/>
      <c r="AC170" s="78"/>
      <c r="AD170" s="78"/>
      <c r="AE170" s="78"/>
      <c r="AF170" s="78"/>
      <c r="AG170" s="78"/>
      <c r="AH170" s="78"/>
      <c r="AI170" s="78"/>
      <c r="AJ170" s="78"/>
      <c r="AK170" s="78"/>
      <c r="AL170" s="78"/>
      <c r="AM170" s="78"/>
      <c r="AN170" s="78"/>
      <c r="AO170" s="78"/>
      <c r="AP170" s="78"/>
      <c r="AQ170" s="78"/>
      <c r="AR170" s="78"/>
      <c r="AS170" s="78"/>
      <c r="AT170" s="78"/>
      <c r="AU170" s="78"/>
      <c r="AV170" s="78"/>
      <c r="AW170" s="78"/>
      <c r="AX170" s="78"/>
      <c r="AY170" s="78"/>
      <c r="AZ170" s="78"/>
      <c r="BA170" s="78"/>
      <c r="BB170" s="78"/>
      <c r="BC170" s="78"/>
      <c r="BD170" s="78"/>
      <c r="BE170" s="78"/>
      <c r="BF170" s="78"/>
      <c r="BG170" s="78"/>
      <c r="BH170" s="78"/>
      <c r="BI170" s="78"/>
      <c r="BJ170" s="73"/>
      <c r="BK170" s="61"/>
      <c r="BL170" s="73"/>
      <c r="BM170" s="78"/>
      <c r="BN170" s="78"/>
      <c r="BO170" s="78"/>
      <c r="BP170" s="78"/>
      <c r="BQ170" s="78"/>
      <c r="BR170" s="78"/>
      <c r="BS170" s="78"/>
      <c r="BT170" s="78"/>
      <c r="BU170" s="78"/>
      <c r="BV170" s="78"/>
      <c r="BW170" s="78"/>
      <c r="BX170" s="78"/>
      <c r="BY170" s="78"/>
      <c r="BZ170" s="78"/>
      <c r="CA170" s="78"/>
      <c r="CB170" s="78"/>
      <c r="CC170" s="78"/>
      <c r="CD170" s="78"/>
      <c r="CE170" s="78"/>
      <c r="CF170" s="78"/>
      <c r="CG170" s="78"/>
      <c r="CH170" s="78"/>
      <c r="CI170" s="78"/>
      <c r="CJ170" s="78"/>
      <c r="CK170" s="78"/>
      <c r="CL170" s="78"/>
      <c r="CM170" s="78"/>
      <c r="CN170" s="78"/>
      <c r="CO170" s="78"/>
      <c r="CP170" s="78"/>
      <c r="CQ170" s="78"/>
      <c r="CR170" s="78"/>
      <c r="CS170" s="78"/>
      <c r="CT170" s="78"/>
      <c r="CU170" s="78"/>
      <c r="CV170" s="78"/>
      <c r="CW170" s="78"/>
      <c r="CX170" s="78"/>
      <c r="CY170" s="78"/>
      <c r="CZ170" s="78"/>
      <c r="DA170" s="78"/>
      <c r="DB170" s="78"/>
      <c r="DC170" s="78"/>
      <c r="DD170" s="78"/>
      <c r="DE170" s="78"/>
      <c r="DF170" s="78"/>
      <c r="DG170" s="78"/>
      <c r="DH170" s="78"/>
      <c r="DI170" s="78"/>
      <c r="DJ170" s="78"/>
      <c r="DK170" s="78"/>
      <c r="DL170" s="78"/>
      <c r="DM170" s="78"/>
      <c r="DN170" s="78"/>
      <c r="DO170" s="78"/>
      <c r="DP170" s="61"/>
      <c r="DQ170" s="78"/>
      <c r="DR170" s="78"/>
      <c r="DS170" s="78"/>
      <c r="DT170" s="78"/>
      <c r="DU170" s="78"/>
      <c r="DV170" s="78"/>
      <c r="DW170" s="78"/>
      <c r="DX170" s="78"/>
      <c r="DY170" s="78"/>
      <c r="DZ170" s="78"/>
      <c r="EA170" s="78"/>
      <c r="EB170" s="78"/>
      <c r="EC170" s="78"/>
      <c r="ED170" s="78"/>
    </row>
    <row r="171" spans="1:134" ht="26.4" x14ac:dyDescent="0.3">
      <c r="A171" s="81" t="s">
        <v>57</v>
      </c>
      <c r="B171" s="114" t="s">
        <v>1150</v>
      </c>
      <c r="C171" s="83" t="s">
        <v>843</v>
      </c>
      <c r="D171" s="83" t="s">
        <v>841</v>
      </c>
      <c r="E171" s="84" t="s">
        <v>845</v>
      </c>
      <c r="F171" s="84" t="s">
        <v>845</v>
      </c>
      <c r="G171" s="84" t="s">
        <v>845</v>
      </c>
      <c r="H171" s="84" t="s">
        <v>845</v>
      </c>
      <c r="I171" s="84" t="s">
        <v>845</v>
      </c>
      <c r="J171" s="84" t="s">
        <v>845</v>
      </c>
      <c r="K171" s="84" t="s">
        <v>845</v>
      </c>
      <c r="L171" s="84" t="s">
        <v>845</v>
      </c>
      <c r="M171" s="84" t="s">
        <v>845</v>
      </c>
      <c r="N171" s="84" t="s">
        <v>845</v>
      </c>
      <c r="O171" s="84" t="s">
        <v>845</v>
      </c>
      <c r="P171" s="84" t="s">
        <v>845</v>
      </c>
      <c r="Q171" s="89" t="s">
        <v>845</v>
      </c>
      <c r="R171" s="84" t="s">
        <v>845</v>
      </c>
      <c r="S171" s="84" t="s">
        <v>845</v>
      </c>
      <c r="T171" s="85" t="s">
        <v>845</v>
      </c>
      <c r="U171" s="84" t="s">
        <v>845</v>
      </c>
      <c r="V171" s="84" t="s">
        <v>845</v>
      </c>
      <c r="W171" s="84" t="s">
        <v>845</v>
      </c>
      <c r="X171" s="84" t="s">
        <v>845</v>
      </c>
      <c r="Y171" s="84" t="s">
        <v>845</v>
      </c>
      <c r="Z171" s="84" t="s">
        <v>845</v>
      </c>
      <c r="AA171" s="84" t="s">
        <v>845</v>
      </c>
      <c r="AB171" s="84" t="s">
        <v>845</v>
      </c>
      <c r="AC171" s="84" t="s">
        <v>845</v>
      </c>
      <c r="AD171" s="84" t="s">
        <v>845</v>
      </c>
      <c r="AE171" s="84" t="s">
        <v>845</v>
      </c>
      <c r="AF171" s="84" t="s">
        <v>845</v>
      </c>
      <c r="AG171" s="84" t="s">
        <v>845</v>
      </c>
      <c r="AH171" s="84" t="s">
        <v>845</v>
      </c>
      <c r="AI171" s="84" t="s">
        <v>845</v>
      </c>
      <c r="AJ171" s="84" t="s">
        <v>845</v>
      </c>
      <c r="AK171" s="84" t="s">
        <v>845</v>
      </c>
      <c r="AL171" s="84" t="s">
        <v>845</v>
      </c>
      <c r="AM171" s="84" t="s">
        <v>845</v>
      </c>
      <c r="AN171" s="84" t="s">
        <v>845</v>
      </c>
      <c r="AO171" s="84" t="s">
        <v>845</v>
      </c>
      <c r="AP171" s="84" t="s">
        <v>845</v>
      </c>
      <c r="AQ171" s="84" t="s">
        <v>845</v>
      </c>
      <c r="AR171" s="84" t="s">
        <v>845</v>
      </c>
      <c r="AS171" s="84" t="s">
        <v>845</v>
      </c>
      <c r="AT171" s="85" t="s">
        <v>845</v>
      </c>
      <c r="AU171" s="84" t="s">
        <v>845</v>
      </c>
      <c r="AV171" s="84" t="s">
        <v>845</v>
      </c>
      <c r="AW171" s="84" t="s">
        <v>845</v>
      </c>
      <c r="AX171" s="84" t="s">
        <v>845</v>
      </c>
      <c r="AY171" s="84" t="s">
        <v>845</v>
      </c>
      <c r="AZ171" s="84" t="s">
        <v>845</v>
      </c>
      <c r="BA171" s="84" t="s">
        <v>845</v>
      </c>
      <c r="BB171" s="84" t="s">
        <v>845</v>
      </c>
      <c r="BC171" s="84" t="s">
        <v>845</v>
      </c>
      <c r="BD171" s="84" t="s">
        <v>845</v>
      </c>
      <c r="BE171" s="84" t="s">
        <v>845</v>
      </c>
      <c r="BF171" s="84" t="s">
        <v>845</v>
      </c>
      <c r="BG171" s="84" t="s">
        <v>845</v>
      </c>
      <c r="BH171" s="84" t="s">
        <v>845</v>
      </c>
      <c r="BI171" s="84" t="s">
        <v>845</v>
      </c>
      <c r="BJ171" s="86" t="s">
        <v>845</v>
      </c>
      <c r="BK171" s="87" t="s">
        <v>845</v>
      </c>
      <c r="BL171" s="86" t="s">
        <v>845</v>
      </c>
      <c r="BM171" s="85" t="s">
        <v>845</v>
      </c>
      <c r="BN171" s="84" t="s">
        <v>845</v>
      </c>
      <c r="BO171" s="84" t="s">
        <v>845</v>
      </c>
      <c r="BP171" s="84" t="s">
        <v>845</v>
      </c>
      <c r="BQ171" s="84" t="s">
        <v>845</v>
      </c>
      <c r="BR171" s="84" t="s">
        <v>844</v>
      </c>
      <c r="BS171" s="84" t="s">
        <v>845</v>
      </c>
      <c r="BT171" s="84" t="s">
        <v>845</v>
      </c>
      <c r="BU171" s="85" t="s">
        <v>845</v>
      </c>
      <c r="BV171" s="84" t="s">
        <v>845</v>
      </c>
      <c r="BW171" s="84" t="s">
        <v>845</v>
      </c>
      <c r="BX171" s="84" t="s">
        <v>845</v>
      </c>
      <c r="BY171" s="84" t="s">
        <v>845</v>
      </c>
      <c r="BZ171" s="84" t="s">
        <v>845</v>
      </c>
      <c r="CA171" s="84" t="s">
        <v>845</v>
      </c>
      <c r="CB171" s="84" t="s">
        <v>844</v>
      </c>
      <c r="CC171" s="84" t="s">
        <v>845</v>
      </c>
      <c r="CD171" s="84" t="s">
        <v>845</v>
      </c>
      <c r="CE171" s="84" t="s">
        <v>845</v>
      </c>
      <c r="CF171" s="84" t="s">
        <v>845</v>
      </c>
      <c r="CG171" s="84" t="s">
        <v>845</v>
      </c>
      <c r="CH171" s="84" t="s">
        <v>845</v>
      </c>
      <c r="CI171" s="84" t="s">
        <v>845</v>
      </c>
      <c r="CJ171" s="84" t="s">
        <v>845</v>
      </c>
      <c r="CK171" s="84" t="s">
        <v>845</v>
      </c>
      <c r="CL171" s="84" t="s">
        <v>845</v>
      </c>
      <c r="CM171" s="84" t="s">
        <v>845</v>
      </c>
      <c r="CN171" s="84" t="s">
        <v>845</v>
      </c>
      <c r="CO171" s="84" t="s">
        <v>845</v>
      </c>
      <c r="CP171" s="84" t="s">
        <v>845</v>
      </c>
      <c r="CQ171" s="84" t="s">
        <v>845</v>
      </c>
      <c r="CR171" s="84" t="s">
        <v>845</v>
      </c>
      <c r="CS171" s="84" t="s">
        <v>845</v>
      </c>
      <c r="CT171" s="84" t="s">
        <v>845</v>
      </c>
      <c r="CU171" s="84" t="s">
        <v>845</v>
      </c>
      <c r="CV171" s="84" t="s">
        <v>845</v>
      </c>
      <c r="CW171" s="84" t="s">
        <v>845</v>
      </c>
      <c r="CX171" s="84" t="s">
        <v>845</v>
      </c>
      <c r="CY171" s="84" t="s">
        <v>845</v>
      </c>
      <c r="CZ171" s="84" t="s">
        <v>845</v>
      </c>
      <c r="DA171" s="84" t="s">
        <v>845</v>
      </c>
      <c r="DB171" s="84" t="s">
        <v>845</v>
      </c>
      <c r="DC171" s="84" t="s">
        <v>845</v>
      </c>
      <c r="DD171" s="84" t="s">
        <v>845</v>
      </c>
      <c r="DE171" s="84" t="s">
        <v>845</v>
      </c>
      <c r="DF171" s="84" t="s">
        <v>845</v>
      </c>
      <c r="DG171" s="84" t="s">
        <v>845</v>
      </c>
      <c r="DH171" s="84" t="s">
        <v>845</v>
      </c>
      <c r="DI171" s="84" t="s">
        <v>851</v>
      </c>
      <c r="DJ171" s="84" t="s">
        <v>845</v>
      </c>
      <c r="DK171" s="84" t="s">
        <v>845</v>
      </c>
      <c r="DL171" s="84" t="s">
        <v>845</v>
      </c>
      <c r="DM171" s="84" t="s">
        <v>845</v>
      </c>
      <c r="DN171" s="84" t="s">
        <v>845</v>
      </c>
      <c r="DO171" s="84" t="s">
        <v>845</v>
      </c>
      <c r="DP171" s="87" t="s">
        <v>845</v>
      </c>
      <c r="DQ171" s="84" t="s">
        <v>845</v>
      </c>
      <c r="DR171" s="84" t="s">
        <v>845</v>
      </c>
      <c r="DS171" s="84" t="s">
        <v>845</v>
      </c>
      <c r="DT171" s="84" t="s">
        <v>845</v>
      </c>
      <c r="DU171" s="84" t="s">
        <v>845</v>
      </c>
      <c r="DV171" s="84" t="s">
        <v>845</v>
      </c>
      <c r="DW171" s="84" t="s">
        <v>845</v>
      </c>
      <c r="DX171" s="84" t="s">
        <v>845</v>
      </c>
      <c r="DY171" s="84" t="s">
        <v>845</v>
      </c>
      <c r="DZ171" s="84" t="s">
        <v>845</v>
      </c>
      <c r="EA171" s="84" t="s">
        <v>845</v>
      </c>
      <c r="EB171" s="84" t="s">
        <v>845</v>
      </c>
      <c r="EC171" s="84" t="s">
        <v>845</v>
      </c>
      <c r="ED171" s="84" t="s">
        <v>845</v>
      </c>
    </row>
    <row r="172" spans="1:134" x14ac:dyDescent="0.3">
      <c r="A172" s="74"/>
      <c r="B172" s="98" t="s">
        <v>1151</v>
      </c>
      <c r="C172" s="77"/>
      <c r="D172" s="77"/>
      <c r="E172" s="78"/>
      <c r="F172" s="78"/>
      <c r="G172" s="78"/>
      <c r="H172" s="78"/>
      <c r="I172" s="78"/>
      <c r="J172" s="78"/>
      <c r="K172" s="78"/>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3"/>
      <c r="BK172" s="61"/>
      <c r="BL172" s="73"/>
      <c r="BM172" s="78"/>
      <c r="BN172" s="78"/>
      <c r="BO172" s="78"/>
      <c r="BP172" s="78"/>
      <c r="BQ172" s="78"/>
      <c r="BR172" s="78"/>
      <c r="BS172" s="78"/>
      <c r="BT172" s="78"/>
      <c r="BU172" s="78"/>
      <c r="BV172" s="78"/>
      <c r="BW172" s="78"/>
      <c r="BX172" s="78"/>
      <c r="BY172" s="78"/>
      <c r="BZ172" s="78"/>
      <c r="CA172" s="78"/>
      <c r="CB172" s="78"/>
      <c r="CC172" s="78"/>
      <c r="CD172" s="78"/>
      <c r="CE172" s="78"/>
      <c r="CF172" s="78"/>
      <c r="CG172" s="78"/>
      <c r="CH172" s="78"/>
      <c r="CI172" s="78"/>
      <c r="CJ172" s="78"/>
      <c r="CK172" s="78"/>
      <c r="CL172" s="78"/>
      <c r="CM172" s="78"/>
      <c r="CN172" s="78"/>
      <c r="CO172" s="78"/>
      <c r="CP172" s="78"/>
      <c r="CQ172" s="78"/>
      <c r="CR172" s="78"/>
      <c r="CS172" s="78"/>
      <c r="CT172" s="78"/>
      <c r="CU172" s="78"/>
      <c r="CV172" s="78"/>
      <c r="CW172" s="78"/>
      <c r="CX172" s="78"/>
      <c r="CY172" s="78"/>
      <c r="CZ172" s="78"/>
      <c r="DA172" s="78"/>
      <c r="DB172" s="78"/>
      <c r="DC172" s="78"/>
      <c r="DD172" s="78"/>
      <c r="DE172" s="78"/>
      <c r="DF172" s="78"/>
      <c r="DG172" s="78"/>
      <c r="DH172" s="78"/>
      <c r="DI172" s="78"/>
      <c r="DJ172" s="78"/>
      <c r="DK172" s="78"/>
      <c r="DL172" s="78"/>
      <c r="DM172" s="78"/>
      <c r="DN172" s="78"/>
      <c r="DO172" s="78"/>
      <c r="DP172" s="61"/>
      <c r="DQ172" s="78"/>
      <c r="DR172" s="78"/>
      <c r="DS172" s="78"/>
      <c r="DT172" s="78"/>
      <c r="DU172" s="78"/>
      <c r="DV172" s="78"/>
      <c r="DW172" s="78"/>
      <c r="DX172" s="78"/>
      <c r="DY172" s="78"/>
      <c r="DZ172" s="78"/>
      <c r="EA172" s="78"/>
      <c r="EB172" s="78"/>
      <c r="EC172" s="78"/>
      <c r="ED172" s="78"/>
    </row>
    <row r="173" spans="1:134" x14ac:dyDescent="0.3">
      <c r="A173" s="81"/>
      <c r="B173" s="114" t="s">
        <v>1152</v>
      </c>
      <c r="C173" s="83" t="s">
        <v>843</v>
      </c>
      <c r="D173" s="83"/>
      <c r="E173" s="84"/>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6"/>
      <c r="BK173" s="87"/>
      <c r="BL173" s="86"/>
      <c r="BM173" s="84"/>
      <c r="BN173" s="84"/>
      <c r="BO173" s="84"/>
      <c r="BP173" s="84"/>
      <c r="BQ173" s="84"/>
      <c r="BR173" s="84"/>
      <c r="BS173" s="84"/>
      <c r="BT173" s="84"/>
      <c r="BU173" s="84"/>
      <c r="BV173" s="84"/>
      <c r="BW173" s="84"/>
      <c r="BX173" s="84"/>
      <c r="BY173" s="84"/>
      <c r="BZ173" s="84"/>
      <c r="CA173" s="84"/>
      <c r="CB173" s="84"/>
      <c r="CC173" s="84"/>
      <c r="CD173" s="84"/>
      <c r="CE173" s="84"/>
      <c r="CF173" s="84"/>
      <c r="CG173" s="84"/>
      <c r="CH173" s="84"/>
      <c r="CI173" s="84"/>
      <c r="CJ173" s="84"/>
      <c r="CK173" s="84"/>
      <c r="CL173" s="84"/>
      <c r="CM173" s="84"/>
      <c r="CN173" s="84"/>
      <c r="CO173" s="84"/>
      <c r="CP173" s="84"/>
      <c r="CQ173" s="84"/>
      <c r="CR173" s="84"/>
      <c r="CS173" s="84"/>
      <c r="CT173" s="84"/>
      <c r="CU173" s="84"/>
      <c r="CV173" s="84"/>
      <c r="CW173" s="84"/>
      <c r="CX173" s="84"/>
      <c r="CY173" s="84"/>
      <c r="CZ173" s="84"/>
      <c r="DA173" s="84"/>
      <c r="DB173" s="84"/>
      <c r="DC173" s="84"/>
      <c r="DD173" s="84"/>
      <c r="DE173" s="84"/>
      <c r="DF173" s="84"/>
      <c r="DG173" s="84"/>
      <c r="DH173" s="84"/>
      <c r="DI173" s="84"/>
      <c r="DJ173" s="84"/>
      <c r="DK173" s="84"/>
      <c r="DL173" s="84"/>
      <c r="DM173" s="84"/>
      <c r="DN173" s="84"/>
      <c r="DO173" s="84"/>
      <c r="DP173" s="87"/>
      <c r="DQ173" s="84"/>
      <c r="DR173" s="84"/>
      <c r="DS173" s="84"/>
      <c r="DT173" s="84"/>
      <c r="DU173" s="84"/>
      <c r="DV173" s="84"/>
      <c r="DW173" s="84"/>
      <c r="DX173" s="84"/>
      <c r="DY173" s="84"/>
      <c r="DZ173" s="84"/>
      <c r="EA173" s="84"/>
      <c r="EB173" s="84"/>
      <c r="EC173" s="84"/>
      <c r="ED173" s="84"/>
    </row>
    <row r="174" spans="1:134" x14ac:dyDescent="0.3">
      <c r="A174" s="81" t="s">
        <v>58</v>
      </c>
      <c r="B174" s="114" t="s">
        <v>1153</v>
      </c>
      <c r="C174" s="83" t="s">
        <v>843</v>
      </c>
      <c r="D174" s="83" t="s">
        <v>841</v>
      </c>
      <c r="E174" s="85" t="s">
        <v>844</v>
      </c>
      <c r="F174" s="84" t="s">
        <v>845</v>
      </c>
      <c r="G174" s="85" t="s">
        <v>844</v>
      </c>
      <c r="H174" s="84" t="s">
        <v>845</v>
      </c>
      <c r="I174" s="85" t="s">
        <v>845</v>
      </c>
      <c r="J174" s="84" t="s">
        <v>845</v>
      </c>
      <c r="K174" s="84" t="s">
        <v>845</v>
      </c>
      <c r="L174" s="84" t="s">
        <v>844</v>
      </c>
      <c r="M174" s="84" t="s">
        <v>845</v>
      </c>
      <c r="N174" s="84" t="s">
        <v>844</v>
      </c>
      <c r="O174" s="85" t="s">
        <v>844</v>
      </c>
      <c r="P174" s="84" t="s">
        <v>845</v>
      </c>
      <c r="Q174" s="84" t="s">
        <v>845</v>
      </c>
      <c r="R174" s="84" t="s">
        <v>845</v>
      </c>
      <c r="S174" s="84" t="s">
        <v>845</v>
      </c>
      <c r="T174" s="84" t="s">
        <v>845</v>
      </c>
      <c r="U174" s="84" t="s">
        <v>845</v>
      </c>
      <c r="V174" s="84" t="s">
        <v>845</v>
      </c>
      <c r="W174" s="84" t="s">
        <v>845</v>
      </c>
      <c r="X174" s="85" t="s">
        <v>844</v>
      </c>
      <c r="Y174" s="84" t="s">
        <v>845</v>
      </c>
      <c r="Z174" s="84" t="s">
        <v>845</v>
      </c>
      <c r="AA174" s="84" t="s">
        <v>845</v>
      </c>
      <c r="AB174" s="84" t="s">
        <v>845</v>
      </c>
      <c r="AC174" s="85" t="s">
        <v>845</v>
      </c>
      <c r="AD174" s="84" t="s">
        <v>845</v>
      </c>
      <c r="AE174" s="84" t="s">
        <v>845</v>
      </c>
      <c r="AF174" s="84" t="s">
        <v>844</v>
      </c>
      <c r="AG174" s="84" t="s">
        <v>845</v>
      </c>
      <c r="AH174" s="84" t="s">
        <v>845</v>
      </c>
      <c r="AI174" s="84" t="s">
        <v>844</v>
      </c>
      <c r="AJ174" s="84" t="s">
        <v>845</v>
      </c>
      <c r="AK174" s="84" t="s">
        <v>845</v>
      </c>
      <c r="AL174" s="84" t="s">
        <v>844</v>
      </c>
      <c r="AM174" s="84" t="s">
        <v>845</v>
      </c>
      <c r="AN174" s="84" t="s">
        <v>845</v>
      </c>
      <c r="AO174" s="84" t="s">
        <v>844</v>
      </c>
      <c r="AP174" s="84" t="s">
        <v>845</v>
      </c>
      <c r="AQ174" s="84" t="s">
        <v>845</v>
      </c>
      <c r="AR174" s="89" t="s">
        <v>844</v>
      </c>
      <c r="AS174" s="85" t="s">
        <v>845</v>
      </c>
      <c r="AT174" s="84" t="s">
        <v>844</v>
      </c>
      <c r="AU174" s="84" t="s">
        <v>845</v>
      </c>
      <c r="AV174" s="89" t="s">
        <v>844</v>
      </c>
      <c r="AW174" s="84" t="s">
        <v>845</v>
      </c>
      <c r="AX174" s="84" t="s">
        <v>845</v>
      </c>
      <c r="AY174" s="84" t="s">
        <v>845</v>
      </c>
      <c r="AZ174" s="84" t="s">
        <v>845</v>
      </c>
      <c r="BA174" s="84" t="s">
        <v>845</v>
      </c>
      <c r="BB174" s="84" t="s">
        <v>844</v>
      </c>
      <c r="BC174" s="84" t="s">
        <v>845</v>
      </c>
      <c r="BD174" s="84" t="s">
        <v>844</v>
      </c>
      <c r="BE174" s="84" t="s">
        <v>844</v>
      </c>
      <c r="BF174" s="84" t="s">
        <v>844</v>
      </c>
      <c r="BG174" s="84" t="s">
        <v>845</v>
      </c>
      <c r="BH174" s="85" t="s">
        <v>845</v>
      </c>
      <c r="BI174" s="84" t="s">
        <v>845</v>
      </c>
      <c r="BJ174" s="86" t="s">
        <v>845</v>
      </c>
      <c r="BK174" s="87" t="s">
        <v>845</v>
      </c>
      <c r="BL174" s="86" t="s">
        <v>845</v>
      </c>
      <c r="BM174" s="84" t="s">
        <v>844</v>
      </c>
      <c r="BN174" s="84" t="s">
        <v>845</v>
      </c>
      <c r="BO174" s="84" t="s">
        <v>845</v>
      </c>
      <c r="BP174" s="84" t="s">
        <v>845</v>
      </c>
      <c r="BQ174" s="85" t="s">
        <v>845</v>
      </c>
      <c r="BR174" s="84" t="s">
        <v>845</v>
      </c>
      <c r="BS174" s="84" t="s">
        <v>845</v>
      </c>
      <c r="BT174" s="84" t="s">
        <v>845</v>
      </c>
      <c r="BU174" s="84" t="s">
        <v>845</v>
      </c>
      <c r="BV174" s="84" t="s">
        <v>844</v>
      </c>
      <c r="BW174" s="84" t="s">
        <v>845</v>
      </c>
      <c r="BX174" s="85" t="s">
        <v>845</v>
      </c>
      <c r="BY174" s="84" t="s">
        <v>845</v>
      </c>
      <c r="BZ174" s="84" t="s">
        <v>844</v>
      </c>
      <c r="CA174" s="84" t="s">
        <v>845</v>
      </c>
      <c r="CB174" s="84" t="s">
        <v>845</v>
      </c>
      <c r="CC174" s="84" t="s">
        <v>845</v>
      </c>
      <c r="CD174" s="84" t="s">
        <v>845</v>
      </c>
      <c r="CE174" s="84" t="s">
        <v>845</v>
      </c>
      <c r="CF174" s="84" t="s">
        <v>844</v>
      </c>
      <c r="CG174" s="84" t="s">
        <v>845</v>
      </c>
      <c r="CH174" s="88" t="s">
        <v>845</v>
      </c>
      <c r="CI174" s="84" t="s">
        <v>845</v>
      </c>
      <c r="CJ174" s="84" t="s">
        <v>844</v>
      </c>
      <c r="CK174" s="84" t="s">
        <v>845</v>
      </c>
      <c r="CL174" s="84" t="s">
        <v>844</v>
      </c>
      <c r="CM174" s="84" t="s">
        <v>844</v>
      </c>
      <c r="CN174" s="84" t="s">
        <v>845</v>
      </c>
      <c r="CO174" s="84" t="s">
        <v>845</v>
      </c>
      <c r="CP174" s="84" t="s">
        <v>845</v>
      </c>
      <c r="CQ174" s="85" t="s">
        <v>845</v>
      </c>
      <c r="CR174" s="84" t="s">
        <v>844</v>
      </c>
      <c r="CS174" s="84" t="s">
        <v>845</v>
      </c>
      <c r="CT174" s="84" t="s">
        <v>845</v>
      </c>
      <c r="CU174" s="84" t="s">
        <v>844</v>
      </c>
      <c r="CV174" s="84" t="s">
        <v>844</v>
      </c>
      <c r="CW174" s="84" t="s">
        <v>844</v>
      </c>
      <c r="CX174" s="84" t="s">
        <v>844</v>
      </c>
      <c r="CY174" s="84" t="s">
        <v>845</v>
      </c>
      <c r="CZ174" s="84" t="s">
        <v>845</v>
      </c>
      <c r="DA174" s="84" t="s">
        <v>845</v>
      </c>
      <c r="DB174" s="84" t="s">
        <v>845</v>
      </c>
      <c r="DC174" s="84" t="s">
        <v>845</v>
      </c>
      <c r="DD174" s="84" t="s">
        <v>845</v>
      </c>
      <c r="DE174" s="84" t="s">
        <v>845</v>
      </c>
      <c r="DF174" s="84" t="s">
        <v>845</v>
      </c>
      <c r="DG174" s="84" t="s">
        <v>845</v>
      </c>
      <c r="DH174" s="84" t="s">
        <v>845</v>
      </c>
      <c r="DI174" s="84" t="s">
        <v>845</v>
      </c>
      <c r="DJ174" s="84" t="s">
        <v>845</v>
      </c>
      <c r="DK174" s="84" t="s">
        <v>845</v>
      </c>
      <c r="DL174" s="84" t="s">
        <v>845</v>
      </c>
      <c r="DM174" s="84" t="s">
        <v>844</v>
      </c>
      <c r="DN174" s="85" t="s">
        <v>845</v>
      </c>
      <c r="DO174" s="84" t="s">
        <v>845</v>
      </c>
      <c r="DP174" s="87" t="s">
        <v>845</v>
      </c>
      <c r="DQ174" s="84" t="s">
        <v>845</v>
      </c>
      <c r="DR174" s="84" t="s">
        <v>845</v>
      </c>
      <c r="DS174" s="84" t="s">
        <v>845</v>
      </c>
      <c r="DT174" s="85" t="s">
        <v>845</v>
      </c>
      <c r="DU174" s="84" t="s">
        <v>845</v>
      </c>
      <c r="DV174" s="84" t="s">
        <v>844</v>
      </c>
      <c r="DW174" s="84" t="s">
        <v>845</v>
      </c>
      <c r="DX174" s="84" t="s">
        <v>845</v>
      </c>
      <c r="DY174" s="84" t="s">
        <v>844</v>
      </c>
      <c r="DZ174" s="84" t="s">
        <v>845</v>
      </c>
      <c r="EA174" s="85" t="s">
        <v>845</v>
      </c>
      <c r="EB174" s="84" t="s">
        <v>845</v>
      </c>
      <c r="EC174" s="84" t="s">
        <v>845</v>
      </c>
      <c r="ED174" s="84" t="s">
        <v>845</v>
      </c>
    </row>
    <row r="175" spans="1:134" x14ac:dyDescent="0.3">
      <c r="A175" s="81" t="s">
        <v>59</v>
      </c>
      <c r="B175" s="114" t="s">
        <v>1154</v>
      </c>
      <c r="C175" s="83" t="s">
        <v>843</v>
      </c>
      <c r="D175" s="83" t="s">
        <v>841</v>
      </c>
      <c r="E175" s="84" t="s">
        <v>845</v>
      </c>
      <c r="F175" s="84" t="s">
        <v>845</v>
      </c>
      <c r="G175" s="84" t="s">
        <v>845</v>
      </c>
      <c r="H175" s="84" t="s">
        <v>845</v>
      </c>
      <c r="I175" s="84" t="s">
        <v>845</v>
      </c>
      <c r="J175" s="84" t="s">
        <v>845</v>
      </c>
      <c r="K175" s="84" t="s">
        <v>845</v>
      </c>
      <c r="L175" s="84" t="s">
        <v>845</v>
      </c>
      <c r="M175" s="84" t="s">
        <v>845</v>
      </c>
      <c r="N175" s="84" t="s">
        <v>845</v>
      </c>
      <c r="O175" s="84" t="s">
        <v>845</v>
      </c>
      <c r="P175" s="84" t="s">
        <v>844</v>
      </c>
      <c r="Q175" s="84" t="s">
        <v>845</v>
      </c>
      <c r="R175" s="84" t="s">
        <v>845</v>
      </c>
      <c r="S175" s="84" t="s">
        <v>845</v>
      </c>
      <c r="T175" s="84" t="s">
        <v>845</v>
      </c>
      <c r="U175" s="84" t="s">
        <v>845</v>
      </c>
      <c r="V175" s="84" t="s">
        <v>845</v>
      </c>
      <c r="W175" s="84" t="s">
        <v>845</v>
      </c>
      <c r="X175" s="84" t="s">
        <v>845</v>
      </c>
      <c r="Y175" s="84" t="s">
        <v>845</v>
      </c>
      <c r="Z175" s="84" t="s">
        <v>845</v>
      </c>
      <c r="AA175" s="84" t="s">
        <v>845</v>
      </c>
      <c r="AB175" s="84" t="s">
        <v>845</v>
      </c>
      <c r="AC175" s="84" t="s">
        <v>845</v>
      </c>
      <c r="AD175" s="84" t="s">
        <v>845</v>
      </c>
      <c r="AE175" s="84" t="s">
        <v>845</v>
      </c>
      <c r="AF175" s="84" t="s">
        <v>845</v>
      </c>
      <c r="AG175" s="84" t="s">
        <v>845</v>
      </c>
      <c r="AH175" s="84" t="s">
        <v>845</v>
      </c>
      <c r="AI175" s="84" t="s">
        <v>845</v>
      </c>
      <c r="AJ175" s="84" t="s">
        <v>845</v>
      </c>
      <c r="AK175" s="84" t="s">
        <v>845</v>
      </c>
      <c r="AL175" s="84" t="s">
        <v>845</v>
      </c>
      <c r="AM175" s="84" t="s">
        <v>845</v>
      </c>
      <c r="AN175" s="84" t="s">
        <v>845</v>
      </c>
      <c r="AO175" s="84" t="s">
        <v>844</v>
      </c>
      <c r="AP175" s="84" t="s">
        <v>845</v>
      </c>
      <c r="AQ175" s="84" t="s">
        <v>844</v>
      </c>
      <c r="AR175" s="84" t="s">
        <v>845</v>
      </c>
      <c r="AS175" s="85" t="s">
        <v>845</v>
      </c>
      <c r="AT175" s="84" t="s">
        <v>845</v>
      </c>
      <c r="AU175" s="84" t="s">
        <v>845</v>
      </c>
      <c r="AV175" s="84" t="s">
        <v>845</v>
      </c>
      <c r="AW175" s="84" t="s">
        <v>845</v>
      </c>
      <c r="AX175" s="84" t="s">
        <v>845</v>
      </c>
      <c r="AY175" s="84" t="s">
        <v>845</v>
      </c>
      <c r="AZ175" s="84" t="s">
        <v>845</v>
      </c>
      <c r="BA175" s="84" t="s">
        <v>845</v>
      </c>
      <c r="BB175" s="84" t="s">
        <v>844</v>
      </c>
      <c r="BC175" s="84" t="s">
        <v>845</v>
      </c>
      <c r="BD175" s="84" t="s">
        <v>845</v>
      </c>
      <c r="BE175" s="84" t="s">
        <v>845</v>
      </c>
      <c r="BF175" s="84" t="s">
        <v>845</v>
      </c>
      <c r="BG175" s="84" t="s">
        <v>845</v>
      </c>
      <c r="BH175" s="84" t="s">
        <v>845</v>
      </c>
      <c r="BI175" s="84" t="s">
        <v>845</v>
      </c>
      <c r="BJ175" s="86" t="s">
        <v>845</v>
      </c>
      <c r="BK175" s="87" t="s">
        <v>845</v>
      </c>
      <c r="BL175" s="86" t="s">
        <v>845</v>
      </c>
      <c r="BM175" s="84" t="s">
        <v>845</v>
      </c>
      <c r="BN175" s="84" t="s">
        <v>845</v>
      </c>
      <c r="BO175" s="84" t="s">
        <v>845</v>
      </c>
      <c r="BP175" s="84" t="s">
        <v>845</v>
      </c>
      <c r="BQ175" s="84" t="s">
        <v>845</v>
      </c>
      <c r="BR175" s="84" t="s">
        <v>845</v>
      </c>
      <c r="BS175" s="84" t="s">
        <v>845</v>
      </c>
      <c r="BT175" s="84" t="s">
        <v>845</v>
      </c>
      <c r="BU175" s="84" t="s">
        <v>845</v>
      </c>
      <c r="BV175" s="84" t="s">
        <v>845</v>
      </c>
      <c r="BW175" s="84" t="s">
        <v>845</v>
      </c>
      <c r="BX175" s="84" t="s">
        <v>845</v>
      </c>
      <c r="BY175" s="84" t="s">
        <v>845</v>
      </c>
      <c r="BZ175" s="84" t="s">
        <v>845</v>
      </c>
      <c r="CA175" s="84" t="s">
        <v>845</v>
      </c>
      <c r="CB175" s="84" t="s">
        <v>845</v>
      </c>
      <c r="CC175" s="84" t="s">
        <v>845</v>
      </c>
      <c r="CD175" s="84" t="s">
        <v>845</v>
      </c>
      <c r="CE175" s="84" t="s">
        <v>845</v>
      </c>
      <c r="CF175" s="84" t="s">
        <v>844</v>
      </c>
      <c r="CG175" s="84" t="s">
        <v>845</v>
      </c>
      <c r="CH175" s="84" t="s">
        <v>845</v>
      </c>
      <c r="CI175" s="84" t="s">
        <v>845</v>
      </c>
      <c r="CJ175" s="84" t="s">
        <v>844</v>
      </c>
      <c r="CK175" s="84" t="s">
        <v>845</v>
      </c>
      <c r="CL175" s="84" t="s">
        <v>845</v>
      </c>
      <c r="CM175" s="84" t="s">
        <v>845</v>
      </c>
      <c r="CN175" s="84" t="s">
        <v>845</v>
      </c>
      <c r="CO175" s="84" t="s">
        <v>845</v>
      </c>
      <c r="CP175" s="84" t="s">
        <v>845</v>
      </c>
      <c r="CQ175" s="84" t="s">
        <v>844</v>
      </c>
      <c r="CR175" s="84" t="s">
        <v>844</v>
      </c>
      <c r="CS175" s="84" t="s">
        <v>844</v>
      </c>
      <c r="CT175" s="84" t="s">
        <v>844</v>
      </c>
      <c r="CU175" s="84" t="s">
        <v>845</v>
      </c>
      <c r="CV175" s="84" t="s">
        <v>845</v>
      </c>
      <c r="CW175" s="84" t="s">
        <v>845</v>
      </c>
      <c r="CX175" s="85" t="s">
        <v>845</v>
      </c>
      <c r="CY175" s="84" t="s">
        <v>845</v>
      </c>
      <c r="CZ175" s="84" t="s">
        <v>845</v>
      </c>
      <c r="DA175" s="84" t="s">
        <v>845</v>
      </c>
      <c r="DB175" s="84" t="s">
        <v>845</v>
      </c>
      <c r="DC175" s="84" t="s">
        <v>845</v>
      </c>
      <c r="DD175" s="84" t="s">
        <v>845</v>
      </c>
      <c r="DE175" s="84" t="s">
        <v>845</v>
      </c>
      <c r="DF175" s="84" t="s">
        <v>845</v>
      </c>
      <c r="DG175" s="84" t="s">
        <v>845</v>
      </c>
      <c r="DH175" s="84" t="s">
        <v>845</v>
      </c>
      <c r="DI175" s="84" t="s">
        <v>845</v>
      </c>
      <c r="DJ175" s="84" t="s">
        <v>845</v>
      </c>
      <c r="DK175" s="84" t="s">
        <v>845</v>
      </c>
      <c r="DL175" s="84" t="s">
        <v>845</v>
      </c>
      <c r="DM175" s="84" t="s">
        <v>845</v>
      </c>
      <c r="DN175" s="84" t="s">
        <v>845</v>
      </c>
      <c r="DO175" s="84" t="s">
        <v>845</v>
      </c>
      <c r="DP175" s="87" t="s">
        <v>845</v>
      </c>
      <c r="DQ175" s="84" t="s">
        <v>845</v>
      </c>
      <c r="DR175" s="84" t="s">
        <v>845</v>
      </c>
      <c r="DS175" s="84" t="s">
        <v>845</v>
      </c>
      <c r="DT175" s="84" t="s">
        <v>845</v>
      </c>
      <c r="DU175" s="84" t="s">
        <v>845</v>
      </c>
      <c r="DV175" s="84" t="s">
        <v>845</v>
      </c>
      <c r="DW175" s="84" t="s">
        <v>845</v>
      </c>
      <c r="DX175" s="84" t="s">
        <v>845</v>
      </c>
      <c r="DY175" s="84" t="s">
        <v>845</v>
      </c>
      <c r="DZ175" s="84" t="s">
        <v>845</v>
      </c>
      <c r="EA175" s="84" t="s">
        <v>844</v>
      </c>
      <c r="EB175" s="84" t="s">
        <v>845</v>
      </c>
      <c r="EC175" s="84" t="s">
        <v>845</v>
      </c>
      <c r="ED175" s="84" t="s">
        <v>845</v>
      </c>
    </row>
    <row r="176" spans="1:134" x14ac:dyDescent="0.3">
      <c r="A176" s="81" t="s">
        <v>60</v>
      </c>
      <c r="B176" s="114" t="s">
        <v>1155</v>
      </c>
      <c r="C176" s="83" t="s">
        <v>843</v>
      </c>
      <c r="D176" s="83" t="s">
        <v>841</v>
      </c>
      <c r="E176" s="84" t="s">
        <v>845</v>
      </c>
      <c r="F176" s="84" t="s">
        <v>845</v>
      </c>
      <c r="G176" s="84" t="s">
        <v>844</v>
      </c>
      <c r="H176" s="84" t="s">
        <v>844</v>
      </c>
      <c r="I176" s="84" t="s">
        <v>845</v>
      </c>
      <c r="J176" s="85" t="s">
        <v>844</v>
      </c>
      <c r="K176" s="84" t="s">
        <v>844</v>
      </c>
      <c r="L176" s="84" t="s">
        <v>844</v>
      </c>
      <c r="M176" s="84" t="s">
        <v>845</v>
      </c>
      <c r="N176" s="84" t="s">
        <v>844</v>
      </c>
      <c r="O176" s="85" t="s">
        <v>845</v>
      </c>
      <c r="P176" s="85" t="s">
        <v>844</v>
      </c>
      <c r="Q176" s="84" t="s">
        <v>845</v>
      </c>
      <c r="R176" s="85" t="s">
        <v>844</v>
      </c>
      <c r="S176" s="85" t="s">
        <v>844</v>
      </c>
      <c r="T176" s="84" t="s">
        <v>845</v>
      </c>
      <c r="U176" s="84" t="s">
        <v>845</v>
      </c>
      <c r="V176" s="84" t="s">
        <v>844</v>
      </c>
      <c r="W176" s="85" t="s">
        <v>844</v>
      </c>
      <c r="X176" s="85" t="s">
        <v>844</v>
      </c>
      <c r="Y176" s="84" t="s">
        <v>845</v>
      </c>
      <c r="Z176" s="84" t="s">
        <v>844</v>
      </c>
      <c r="AA176" s="84" t="s">
        <v>845</v>
      </c>
      <c r="AB176" s="84" t="s">
        <v>845</v>
      </c>
      <c r="AC176" s="84" t="s">
        <v>844</v>
      </c>
      <c r="AD176" s="84" t="s">
        <v>845</v>
      </c>
      <c r="AE176" s="84" t="s">
        <v>845</v>
      </c>
      <c r="AF176" s="84" t="s">
        <v>844</v>
      </c>
      <c r="AG176" s="84" t="s">
        <v>845</v>
      </c>
      <c r="AH176" s="84" t="s">
        <v>844</v>
      </c>
      <c r="AI176" s="84" t="s">
        <v>844</v>
      </c>
      <c r="AJ176" s="85" t="s">
        <v>844</v>
      </c>
      <c r="AK176" s="85" t="s">
        <v>844</v>
      </c>
      <c r="AL176" s="84" t="s">
        <v>844</v>
      </c>
      <c r="AM176" s="85" t="s">
        <v>844</v>
      </c>
      <c r="AN176" s="84" t="s">
        <v>845</v>
      </c>
      <c r="AO176" s="84" t="s">
        <v>844</v>
      </c>
      <c r="AP176" s="84" t="s">
        <v>845</v>
      </c>
      <c r="AQ176" s="84" t="s">
        <v>844</v>
      </c>
      <c r="AR176" s="84" t="s">
        <v>844</v>
      </c>
      <c r="AS176" s="84" t="s">
        <v>844</v>
      </c>
      <c r="AT176" s="84" t="s">
        <v>844</v>
      </c>
      <c r="AU176" s="84" t="s">
        <v>845</v>
      </c>
      <c r="AV176" s="84" t="s">
        <v>844</v>
      </c>
      <c r="AW176" s="84" t="s">
        <v>844</v>
      </c>
      <c r="AX176" s="84" t="s">
        <v>845</v>
      </c>
      <c r="AY176" s="84" t="s">
        <v>845</v>
      </c>
      <c r="AZ176" s="84" t="s">
        <v>844</v>
      </c>
      <c r="BA176" s="84" t="s">
        <v>845</v>
      </c>
      <c r="BB176" s="84" t="s">
        <v>844</v>
      </c>
      <c r="BC176" s="84" t="s">
        <v>845</v>
      </c>
      <c r="BD176" s="84" t="s">
        <v>845</v>
      </c>
      <c r="BE176" s="84" t="s">
        <v>844</v>
      </c>
      <c r="BF176" s="84" t="s">
        <v>844</v>
      </c>
      <c r="BG176" s="84" t="s">
        <v>845</v>
      </c>
      <c r="BH176" s="84" t="s">
        <v>845</v>
      </c>
      <c r="BI176" s="84" t="s">
        <v>845</v>
      </c>
      <c r="BJ176" s="86" t="s">
        <v>844</v>
      </c>
      <c r="BK176" s="87" t="s">
        <v>844</v>
      </c>
      <c r="BL176" s="86" t="s">
        <v>845</v>
      </c>
      <c r="BM176" s="85" t="s">
        <v>845</v>
      </c>
      <c r="BN176" s="84" t="s">
        <v>844</v>
      </c>
      <c r="BO176" s="84" t="s">
        <v>845</v>
      </c>
      <c r="BP176" s="84" t="s">
        <v>844</v>
      </c>
      <c r="BQ176" s="84" t="s">
        <v>845</v>
      </c>
      <c r="BR176" s="84" t="s">
        <v>845</v>
      </c>
      <c r="BS176" s="84" t="s">
        <v>845</v>
      </c>
      <c r="BT176" s="84" t="s">
        <v>844</v>
      </c>
      <c r="BU176" s="84" t="s">
        <v>845</v>
      </c>
      <c r="BV176" s="84" t="s">
        <v>844</v>
      </c>
      <c r="BW176" s="84" t="s">
        <v>845</v>
      </c>
      <c r="BX176" s="85" t="s">
        <v>845</v>
      </c>
      <c r="BY176" s="84" t="s">
        <v>845</v>
      </c>
      <c r="BZ176" s="84" t="s">
        <v>845</v>
      </c>
      <c r="CA176" s="84" t="s">
        <v>844</v>
      </c>
      <c r="CB176" s="84" t="s">
        <v>845</v>
      </c>
      <c r="CC176" s="84" t="s">
        <v>845</v>
      </c>
      <c r="CD176" s="84" t="s">
        <v>845</v>
      </c>
      <c r="CE176" s="84" t="s">
        <v>844</v>
      </c>
      <c r="CF176" s="84" t="s">
        <v>844</v>
      </c>
      <c r="CG176" s="84" t="s">
        <v>845</v>
      </c>
      <c r="CH176" s="84" t="s">
        <v>844</v>
      </c>
      <c r="CI176" s="84" t="s">
        <v>844</v>
      </c>
      <c r="CJ176" s="84" t="s">
        <v>844</v>
      </c>
      <c r="CK176" s="84" t="s">
        <v>845</v>
      </c>
      <c r="CL176" s="84" t="s">
        <v>844</v>
      </c>
      <c r="CM176" s="84" t="s">
        <v>845</v>
      </c>
      <c r="CN176" s="84" t="s">
        <v>845</v>
      </c>
      <c r="CO176" s="84" t="s">
        <v>845</v>
      </c>
      <c r="CP176" s="85" t="s">
        <v>844</v>
      </c>
      <c r="CQ176" s="84" t="s">
        <v>844</v>
      </c>
      <c r="CR176" s="84" t="s">
        <v>844</v>
      </c>
      <c r="CS176" s="84" t="s">
        <v>844</v>
      </c>
      <c r="CT176" s="84" t="s">
        <v>845</v>
      </c>
      <c r="CU176" s="84" t="s">
        <v>845</v>
      </c>
      <c r="CV176" s="84" t="s">
        <v>844</v>
      </c>
      <c r="CW176" s="84" t="s">
        <v>845</v>
      </c>
      <c r="CX176" s="84" t="s">
        <v>844</v>
      </c>
      <c r="CY176" s="84" t="s">
        <v>845</v>
      </c>
      <c r="CZ176" s="84" t="s">
        <v>845</v>
      </c>
      <c r="DA176" s="84" t="s">
        <v>845</v>
      </c>
      <c r="DB176" s="85" t="s">
        <v>845</v>
      </c>
      <c r="DC176" s="84" t="s">
        <v>845</v>
      </c>
      <c r="DD176" s="84" t="s">
        <v>845</v>
      </c>
      <c r="DE176" s="84" t="s">
        <v>845</v>
      </c>
      <c r="DF176" s="84" t="s">
        <v>844</v>
      </c>
      <c r="DG176" s="84" t="s">
        <v>845</v>
      </c>
      <c r="DH176" s="84" t="s">
        <v>844</v>
      </c>
      <c r="DI176" s="84" t="s">
        <v>845</v>
      </c>
      <c r="DJ176" s="89" t="s">
        <v>844</v>
      </c>
      <c r="DK176" s="84" t="s">
        <v>845</v>
      </c>
      <c r="DL176" s="84" t="s">
        <v>845</v>
      </c>
      <c r="DM176" s="84" t="s">
        <v>844</v>
      </c>
      <c r="DN176" s="84" t="s">
        <v>844</v>
      </c>
      <c r="DO176" s="84" t="s">
        <v>845</v>
      </c>
      <c r="DP176" s="87" t="s">
        <v>845</v>
      </c>
      <c r="DQ176" s="84" t="s">
        <v>845</v>
      </c>
      <c r="DR176" s="84" t="s">
        <v>845</v>
      </c>
      <c r="DS176" s="84" t="s">
        <v>845</v>
      </c>
      <c r="DT176" s="84" t="s">
        <v>845</v>
      </c>
      <c r="DU176" s="84" t="s">
        <v>845</v>
      </c>
      <c r="DV176" s="85" t="s">
        <v>844</v>
      </c>
      <c r="DW176" s="84" t="s">
        <v>844</v>
      </c>
      <c r="DX176" s="84" t="s">
        <v>844</v>
      </c>
      <c r="DY176" s="84" t="s">
        <v>845</v>
      </c>
      <c r="DZ176" s="84" t="s">
        <v>845</v>
      </c>
      <c r="EA176" s="84" t="s">
        <v>844</v>
      </c>
      <c r="EB176" s="84" t="s">
        <v>845</v>
      </c>
      <c r="EC176" s="85" t="s">
        <v>844</v>
      </c>
      <c r="ED176" s="84" t="s">
        <v>845</v>
      </c>
    </row>
    <row r="177" spans="1:134" ht="26.4" x14ac:dyDescent="0.3">
      <c r="A177" s="81" t="s">
        <v>61</v>
      </c>
      <c r="B177" s="82" t="s">
        <v>1156</v>
      </c>
      <c r="C177" s="83" t="s">
        <v>843</v>
      </c>
      <c r="D177" s="83" t="s">
        <v>841</v>
      </c>
      <c r="E177" s="85" t="s">
        <v>844</v>
      </c>
      <c r="F177" s="85" t="s">
        <v>844</v>
      </c>
      <c r="G177" s="85" t="s">
        <v>844</v>
      </c>
      <c r="H177" s="84" t="s">
        <v>844</v>
      </c>
      <c r="I177" s="85" t="s">
        <v>844</v>
      </c>
      <c r="J177" s="85" t="s">
        <v>844</v>
      </c>
      <c r="K177" s="84" t="s">
        <v>844</v>
      </c>
      <c r="L177" s="84" t="s">
        <v>844</v>
      </c>
      <c r="M177" s="84" t="s">
        <v>845</v>
      </c>
      <c r="N177" s="84" t="s">
        <v>844</v>
      </c>
      <c r="O177" s="84" t="s">
        <v>844</v>
      </c>
      <c r="P177" s="84" t="s">
        <v>844</v>
      </c>
      <c r="Q177" s="84" t="s">
        <v>845</v>
      </c>
      <c r="R177" s="84" t="s">
        <v>845</v>
      </c>
      <c r="S177" s="84" t="s">
        <v>844</v>
      </c>
      <c r="T177" s="84" t="s">
        <v>845</v>
      </c>
      <c r="U177" s="84" t="s">
        <v>845</v>
      </c>
      <c r="V177" s="84" t="s">
        <v>844</v>
      </c>
      <c r="W177" s="84" t="s">
        <v>844</v>
      </c>
      <c r="X177" s="84" t="s">
        <v>844</v>
      </c>
      <c r="Y177" s="84" t="s">
        <v>844</v>
      </c>
      <c r="Z177" s="84" t="s">
        <v>844</v>
      </c>
      <c r="AA177" s="84" t="s">
        <v>845</v>
      </c>
      <c r="AB177" s="84" t="s">
        <v>844</v>
      </c>
      <c r="AC177" s="84" t="s">
        <v>844</v>
      </c>
      <c r="AD177" s="84" t="s">
        <v>845</v>
      </c>
      <c r="AE177" s="84" t="s">
        <v>845</v>
      </c>
      <c r="AF177" s="84" t="s">
        <v>844</v>
      </c>
      <c r="AG177" s="84" t="s">
        <v>845</v>
      </c>
      <c r="AH177" s="84" t="s">
        <v>845</v>
      </c>
      <c r="AI177" s="84" t="s">
        <v>845</v>
      </c>
      <c r="AJ177" s="84" t="s">
        <v>845</v>
      </c>
      <c r="AK177" s="84" t="s">
        <v>844</v>
      </c>
      <c r="AL177" s="84" t="s">
        <v>844</v>
      </c>
      <c r="AM177" s="85" t="s">
        <v>844</v>
      </c>
      <c r="AN177" s="84" t="s">
        <v>845</v>
      </c>
      <c r="AO177" s="84" t="s">
        <v>844</v>
      </c>
      <c r="AP177" s="84" t="s">
        <v>845</v>
      </c>
      <c r="AQ177" s="84" t="s">
        <v>844</v>
      </c>
      <c r="AR177" s="84" t="s">
        <v>844</v>
      </c>
      <c r="AS177" s="84" t="s">
        <v>844</v>
      </c>
      <c r="AT177" s="84" t="s">
        <v>845</v>
      </c>
      <c r="AU177" s="84" t="s">
        <v>844</v>
      </c>
      <c r="AV177" s="89" t="s">
        <v>844</v>
      </c>
      <c r="AW177" s="84" t="s">
        <v>845</v>
      </c>
      <c r="AX177" s="84" t="s">
        <v>844</v>
      </c>
      <c r="AY177" s="84" t="s">
        <v>845</v>
      </c>
      <c r="AZ177" s="84" t="s">
        <v>844</v>
      </c>
      <c r="BA177" s="84" t="s">
        <v>845</v>
      </c>
      <c r="BB177" s="84" t="s">
        <v>845</v>
      </c>
      <c r="BC177" s="84" t="s">
        <v>844</v>
      </c>
      <c r="BD177" s="84" t="s">
        <v>845</v>
      </c>
      <c r="BE177" s="84" t="s">
        <v>844</v>
      </c>
      <c r="BF177" s="84" t="s">
        <v>844</v>
      </c>
      <c r="BG177" s="84" t="s">
        <v>845</v>
      </c>
      <c r="BH177" s="84" t="s">
        <v>845</v>
      </c>
      <c r="BI177" s="84" t="s">
        <v>845</v>
      </c>
      <c r="BJ177" s="86" t="s">
        <v>844</v>
      </c>
      <c r="BK177" s="87" t="s">
        <v>845</v>
      </c>
      <c r="BL177" s="86" t="s">
        <v>845</v>
      </c>
      <c r="BM177" s="84" t="s">
        <v>845</v>
      </c>
      <c r="BN177" s="84" t="s">
        <v>844</v>
      </c>
      <c r="BO177" s="85" t="s">
        <v>844</v>
      </c>
      <c r="BP177" s="84" t="s">
        <v>844</v>
      </c>
      <c r="BQ177" s="84" t="s">
        <v>844</v>
      </c>
      <c r="BR177" s="84" t="s">
        <v>845</v>
      </c>
      <c r="BS177" s="84" t="s">
        <v>845</v>
      </c>
      <c r="BT177" s="84" t="s">
        <v>844</v>
      </c>
      <c r="BU177" s="84" t="s">
        <v>845</v>
      </c>
      <c r="BV177" s="84" t="s">
        <v>844</v>
      </c>
      <c r="BW177" s="84" t="s">
        <v>845</v>
      </c>
      <c r="BX177" s="84" t="s">
        <v>845</v>
      </c>
      <c r="BY177" s="84" t="s">
        <v>844</v>
      </c>
      <c r="BZ177" s="84" t="s">
        <v>844</v>
      </c>
      <c r="CA177" s="84" t="s">
        <v>844</v>
      </c>
      <c r="CB177" s="84" t="s">
        <v>845</v>
      </c>
      <c r="CC177" s="84" t="s">
        <v>845</v>
      </c>
      <c r="CD177" s="84" t="s">
        <v>844</v>
      </c>
      <c r="CE177" s="84" t="s">
        <v>845</v>
      </c>
      <c r="CF177" s="84" t="s">
        <v>844</v>
      </c>
      <c r="CG177" s="84" t="s">
        <v>845</v>
      </c>
      <c r="CH177" s="84" t="s">
        <v>845</v>
      </c>
      <c r="CI177" s="84" t="s">
        <v>845</v>
      </c>
      <c r="CJ177" s="84" t="s">
        <v>844</v>
      </c>
      <c r="CK177" s="84" t="s">
        <v>845</v>
      </c>
      <c r="CL177" s="84" t="s">
        <v>845</v>
      </c>
      <c r="CM177" s="84" t="s">
        <v>845</v>
      </c>
      <c r="CN177" s="84" t="s">
        <v>844</v>
      </c>
      <c r="CO177" s="85" t="s">
        <v>844</v>
      </c>
      <c r="CP177" s="84" t="s">
        <v>845</v>
      </c>
      <c r="CQ177" s="84" t="s">
        <v>845</v>
      </c>
      <c r="CR177" s="84" t="s">
        <v>844</v>
      </c>
      <c r="CS177" s="84" t="s">
        <v>845</v>
      </c>
      <c r="CT177" s="84" t="s">
        <v>844</v>
      </c>
      <c r="CU177" s="84" t="s">
        <v>845</v>
      </c>
      <c r="CV177" s="84" t="s">
        <v>845</v>
      </c>
      <c r="CW177" s="84" t="s">
        <v>845</v>
      </c>
      <c r="CX177" s="84" t="s">
        <v>844</v>
      </c>
      <c r="CY177" s="84" t="s">
        <v>845</v>
      </c>
      <c r="CZ177" s="84" t="s">
        <v>845</v>
      </c>
      <c r="DA177" s="84" t="s">
        <v>845</v>
      </c>
      <c r="DB177" s="84" t="s">
        <v>845</v>
      </c>
      <c r="DC177" s="84" t="s">
        <v>845</v>
      </c>
      <c r="DD177" s="84" t="s">
        <v>845</v>
      </c>
      <c r="DE177" s="84" t="s">
        <v>845</v>
      </c>
      <c r="DF177" s="84" t="s">
        <v>845</v>
      </c>
      <c r="DG177" s="84" t="s">
        <v>845</v>
      </c>
      <c r="DH177" s="84" t="s">
        <v>845</v>
      </c>
      <c r="DI177" s="84" t="s">
        <v>845</v>
      </c>
      <c r="DJ177" s="84" t="s">
        <v>845</v>
      </c>
      <c r="DK177" s="84" t="s">
        <v>845</v>
      </c>
      <c r="DL177" s="84" t="s">
        <v>845</v>
      </c>
      <c r="DM177" s="84" t="s">
        <v>845</v>
      </c>
      <c r="DN177" s="84" t="s">
        <v>845</v>
      </c>
      <c r="DO177" s="84" t="s">
        <v>845</v>
      </c>
      <c r="DP177" s="87" t="s">
        <v>845</v>
      </c>
      <c r="DQ177" s="84" t="s">
        <v>845</v>
      </c>
      <c r="DR177" s="84" t="s">
        <v>845</v>
      </c>
      <c r="DS177" s="84" t="s">
        <v>845</v>
      </c>
      <c r="DT177" s="85" t="s">
        <v>844</v>
      </c>
      <c r="DU177" s="85" t="s">
        <v>844</v>
      </c>
      <c r="DV177" s="84" t="s">
        <v>844</v>
      </c>
      <c r="DW177" s="84" t="s">
        <v>844</v>
      </c>
      <c r="DX177" s="84" t="s">
        <v>845</v>
      </c>
      <c r="DY177" s="84" t="s">
        <v>844</v>
      </c>
      <c r="DZ177" s="84" t="s">
        <v>845</v>
      </c>
      <c r="EA177" s="84" t="s">
        <v>844</v>
      </c>
      <c r="EB177" s="85" t="s">
        <v>844</v>
      </c>
      <c r="EC177" s="85" t="s">
        <v>844</v>
      </c>
      <c r="ED177" s="84" t="s">
        <v>845</v>
      </c>
    </row>
    <row r="178" spans="1:134" x14ac:dyDescent="0.3">
      <c r="A178" s="74"/>
      <c r="B178" s="98" t="s">
        <v>1157</v>
      </c>
      <c r="C178" s="77"/>
      <c r="D178" s="77"/>
      <c r="E178" s="78"/>
      <c r="F178" s="78"/>
      <c r="G178" s="78"/>
      <c r="H178" s="78"/>
      <c r="I178" s="78"/>
      <c r="J178" s="78"/>
      <c r="K178" s="78"/>
      <c r="L178" s="78"/>
      <c r="M178" s="78"/>
      <c r="N178" s="78"/>
      <c r="O178" s="78"/>
      <c r="P178" s="78"/>
      <c r="Q178" s="78"/>
      <c r="R178" s="78"/>
      <c r="S178" s="78"/>
      <c r="T178" s="78"/>
      <c r="U178" s="78"/>
      <c r="V178" s="78"/>
      <c r="W178" s="78"/>
      <c r="X178" s="78"/>
      <c r="Y178" s="78"/>
      <c r="Z178" s="78"/>
      <c r="AA178" s="78"/>
      <c r="AB178" s="78"/>
      <c r="AC178" s="78"/>
      <c r="AD178" s="78"/>
      <c r="AE178" s="78"/>
      <c r="AF178" s="78"/>
      <c r="AG178" s="78"/>
      <c r="AH178" s="78"/>
      <c r="AI178" s="78"/>
      <c r="AJ178" s="78"/>
      <c r="AK178" s="78"/>
      <c r="AL178" s="78"/>
      <c r="AM178" s="78"/>
      <c r="AN178" s="78"/>
      <c r="AO178" s="78"/>
      <c r="AP178" s="78"/>
      <c r="AQ178" s="78"/>
      <c r="AR178" s="78"/>
      <c r="AS178" s="78"/>
      <c r="AT178" s="78"/>
      <c r="AU178" s="78"/>
      <c r="AV178" s="78"/>
      <c r="AW178" s="78"/>
      <c r="AX178" s="78"/>
      <c r="AY178" s="78"/>
      <c r="AZ178" s="78"/>
      <c r="BA178" s="78"/>
      <c r="BB178" s="78"/>
      <c r="BC178" s="78"/>
      <c r="BD178" s="78"/>
      <c r="BE178" s="78"/>
      <c r="BF178" s="78"/>
      <c r="BG178" s="78"/>
      <c r="BH178" s="78"/>
      <c r="BI178" s="78"/>
      <c r="BJ178" s="73"/>
      <c r="BK178" s="61"/>
      <c r="BL178" s="73"/>
      <c r="BM178" s="78"/>
      <c r="BN178" s="78"/>
      <c r="BO178" s="78"/>
      <c r="BP178" s="78"/>
      <c r="BQ178" s="78"/>
      <c r="BR178" s="78"/>
      <c r="BS178" s="78"/>
      <c r="BT178" s="78"/>
      <c r="BU178" s="78"/>
      <c r="BV178" s="78"/>
      <c r="BW178" s="78"/>
      <c r="BX178" s="78"/>
      <c r="BY178" s="78"/>
      <c r="BZ178" s="78"/>
      <c r="CA178" s="78"/>
      <c r="CB178" s="78"/>
      <c r="CC178" s="78"/>
      <c r="CD178" s="78"/>
      <c r="CE178" s="78"/>
      <c r="CF178" s="78"/>
      <c r="CG178" s="78"/>
      <c r="CH178" s="78"/>
      <c r="CI178" s="78"/>
      <c r="CJ178" s="78"/>
      <c r="CK178" s="78"/>
      <c r="CL178" s="78"/>
      <c r="CM178" s="78"/>
      <c r="CN178" s="78"/>
      <c r="CO178" s="78"/>
      <c r="CP178" s="78"/>
      <c r="CQ178" s="78"/>
      <c r="CR178" s="78"/>
      <c r="CS178" s="78"/>
      <c r="CT178" s="78"/>
      <c r="CU178" s="78"/>
      <c r="CV178" s="78"/>
      <c r="CW178" s="78"/>
      <c r="CX178" s="78"/>
      <c r="CY178" s="78"/>
      <c r="CZ178" s="78"/>
      <c r="DA178" s="78"/>
      <c r="DB178" s="78"/>
      <c r="DC178" s="78"/>
      <c r="DD178" s="78"/>
      <c r="DE178" s="78"/>
      <c r="DF178" s="78"/>
      <c r="DG178" s="78"/>
      <c r="DH178" s="78"/>
      <c r="DI178" s="78"/>
      <c r="DJ178" s="78"/>
      <c r="DK178" s="78"/>
      <c r="DL178" s="78"/>
      <c r="DM178" s="78"/>
      <c r="DN178" s="78"/>
      <c r="DO178" s="78"/>
      <c r="DP178" s="61"/>
      <c r="DQ178" s="78"/>
      <c r="DR178" s="78"/>
      <c r="DS178" s="78"/>
      <c r="DT178" s="78"/>
      <c r="DU178" s="78"/>
      <c r="DV178" s="78"/>
      <c r="DW178" s="78"/>
      <c r="DX178" s="78"/>
      <c r="DY178" s="78"/>
      <c r="DZ178" s="78"/>
      <c r="EA178" s="78"/>
      <c r="EB178" s="78"/>
      <c r="EC178" s="78"/>
      <c r="ED178" s="78"/>
    </row>
    <row r="179" spans="1:134" ht="26.4" x14ac:dyDescent="0.3">
      <c r="A179" s="81" t="s">
        <v>62</v>
      </c>
      <c r="B179" s="114" t="s">
        <v>1158</v>
      </c>
      <c r="C179" s="83" t="s">
        <v>843</v>
      </c>
      <c r="D179" s="83" t="s">
        <v>841</v>
      </c>
      <c r="E179" s="84" t="s">
        <v>845</v>
      </c>
      <c r="F179" s="84" t="s">
        <v>844</v>
      </c>
      <c r="G179" s="84" t="s">
        <v>844</v>
      </c>
      <c r="H179" s="84" t="s">
        <v>844</v>
      </c>
      <c r="I179" s="84" t="s">
        <v>844</v>
      </c>
      <c r="J179" s="85" t="s">
        <v>844</v>
      </c>
      <c r="K179" s="84" t="s">
        <v>845</v>
      </c>
      <c r="L179" s="84" t="s">
        <v>844</v>
      </c>
      <c r="M179" s="84" t="s">
        <v>845</v>
      </c>
      <c r="N179" s="84" t="s">
        <v>845</v>
      </c>
      <c r="O179" s="84" t="s">
        <v>844</v>
      </c>
      <c r="P179" s="84" t="s">
        <v>844</v>
      </c>
      <c r="Q179" s="89" t="s">
        <v>845</v>
      </c>
      <c r="R179" s="84" t="s">
        <v>845</v>
      </c>
      <c r="S179" s="84" t="s">
        <v>844</v>
      </c>
      <c r="T179" s="84" t="s">
        <v>845</v>
      </c>
      <c r="U179" s="84" t="s">
        <v>845</v>
      </c>
      <c r="V179" s="84" t="s">
        <v>845</v>
      </c>
      <c r="W179" s="84" t="s">
        <v>845</v>
      </c>
      <c r="X179" s="84" t="s">
        <v>845</v>
      </c>
      <c r="Y179" s="84" t="s">
        <v>845</v>
      </c>
      <c r="Z179" s="84" t="s">
        <v>844</v>
      </c>
      <c r="AA179" s="84" t="s">
        <v>845</v>
      </c>
      <c r="AB179" s="84" t="s">
        <v>845</v>
      </c>
      <c r="AC179" s="84" t="s">
        <v>845</v>
      </c>
      <c r="AD179" s="84" t="s">
        <v>845</v>
      </c>
      <c r="AE179" s="89" t="s">
        <v>844</v>
      </c>
      <c r="AF179" s="84" t="s">
        <v>844</v>
      </c>
      <c r="AG179" s="84" t="s">
        <v>844</v>
      </c>
      <c r="AH179" s="84" t="s">
        <v>844</v>
      </c>
      <c r="AI179" s="84" t="s">
        <v>844</v>
      </c>
      <c r="AJ179" s="84" t="s">
        <v>844</v>
      </c>
      <c r="AK179" s="84" t="s">
        <v>845</v>
      </c>
      <c r="AL179" s="84" t="s">
        <v>844</v>
      </c>
      <c r="AM179" s="84" t="s">
        <v>845</v>
      </c>
      <c r="AN179" s="84" t="s">
        <v>845</v>
      </c>
      <c r="AO179" s="84" t="s">
        <v>845</v>
      </c>
      <c r="AP179" s="84" t="s">
        <v>845</v>
      </c>
      <c r="AQ179" s="84" t="s">
        <v>845</v>
      </c>
      <c r="AR179" s="84" t="s">
        <v>844</v>
      </c>
      <c r="AS179" s="84" t="s">
        <v>845</v>
      </c>
      <c r="AT179" s="84" t="s">
        <v>845</v>
      </c>
      <c r="AU179" s="84" t="s">
        <v>845</v>
      </c>
      <c r="AV179" s="84" t="s">
        <v>845</v>
      </c>
      <c r="AW179" s="84" t="s">
        <v>845</v>
      </c>
      <c r="AX179" s="84" t="s">
        <v>845</v>
      </c>
      <c r="AY179" s="84" t="s">
        <v>845</v>
      </c>
      <c r="AZ179" s="84" t="s">
        <v>845</v>
      </c>
      <c r="BA179" s="84" t="s">
        <v>845</v>
      </c>
      <c r="BB179" s="84" t="s">
        <v>845</v>
      </c>
      <c r="BC179" s="84" t="s">
        <v>845</v>
      </c>
      <c r="BD179" s="84" t="s">
        <v>845</v>
      </c>
      <c r="BE179" s="84" t="s">
        <v>844</v>
      </c>
      <c r="BF179" s="84" t="s">
        <v>844</v>
      </c>
      <c r="BG179" s="84" t="s">
        <v>845</v>
      </c>
      <c r="BH179" s="85" t="s">
        <v>845</v>
      </c>
      <c r="BI179" s="84" t="s">
        <v>845</v>
      </c>
      <c r="BJ179" s="91" t="s">
        <v>845</v>
      </c>
      <c r="BK179" s="87" t="s">
        <v>845</v>
      </c>
      <c r="BL179" s="86" t="s">
        <v>845</v>
      </c>
      <c r="BM179" s="84" t="s">
        <v>844</v>
      </c>
      <c r="BN179" s="84" t="s">
        <v>845</v>
      </c>
      <c r="BO179" s="84" t="s">
        <v>844</v>
      </c>
      <c r="BP179" s="84" t="s">
        <v>844</v>
      </c>
      <c r="BQ179" s="85" t="s">
        <v>845</v>
      </c>
      <c r="BR179" s="84" t="s">
        <v>844</v>
      </c>
      <c r="BS179" s="84" t="s">
        <v>844</v>
      </c>
      <c r="BT179" s="84" t="s">
        <v>844</v>
      </c>
      <c r="BU179" s="85" t="s">
        <v>845</v>
      </c>
      <c r="BV179" s="85" t="s">
        <v>845</v>
      </c>
      <c r="BW179" s="84" t="s">
        <v>845</v>
      </c>
      <c r="BX179" s="84" t="s">
        <v>845</v>
      </c>
      <c r="BY179" s="84" t="s">
        <v>845</v>
      </c>
      <c r="BZ179" s="84" t="s">
        <v>844</v>
      </c>
      <c r="CA179" s="84" t="s">
        <v>845</v>
      </c>
      <c r="CB179" s="84" t="s">
        <v>844</v>
      </c>
      <c r="CC179" s="85" t="s">
        <v>844</v>
      </c>
      <c r="CD179" s="84" t="s">
        <v>844</v>
      </c>
      <c r="CE179" s="84" t="s">
        <v>844</v>
      </c>
      <c r="CF179" s="84" t="s">
        <v>844</v>
      </c>
      <c r="CG179" s="84" t="s">
        <v>845</v>
      </c>
      <c r="CH179" s="84" t="s">
        <v>845</v>
      </c>
      <c r="CI179" s="84" t="s">
        <v>845</v>
      </c>
      <c r="CJ179" s="84" t="s">
        <v>844</v>
      </c>
      <c r="CK179" s="84" t="s">
        <v>845</v>
      </c>
      <c r="CL179" s="84" t="s">
        <v>845</v>
      </c>
      <c r="CM179" s="84" t="s">
        <v>844</v>
      </c>
      <c r="CN179" s="84" t="s">
        <v>844</v>
      </c>
      <c r="CO179" s="84" t="s">
        <v>845</v>
      </c>
      <c r="CP179" s="84" t="s">
        <v>845</v>
      </c>
      <c r="CQ179" s="84" t="s">
        <v>844</v>
      </c>
      <c r="CR179" s="84" t="s">
        <v>845</v>
      </c>
      <c r="CS179" s="84" t="s">
        <v>845</v>
      </c>
      <c r="CT179" s="84" t="s">
        <v>845</v>
      </c>
      <c r="CU179" s="84" t="s">
        <v>845</v>
      </c>
      <c r="CV179" s="84" t="s">
        <v>844</v>
      </c>
      <c r="CW179" s="84" t="s">
        <v>844</v>
      </c>
      <c r="CX179" s="84" t="s">
        <v>845</v>
      </c>
      <c r="CY179" s="84" t="s">
        <v>845</v>
      </c>
      <c r="CZ179" s="84" t="s">
        <v>845</v>
      </c>
      <c r="DA179" s="84" t="s">
        <v>845</v>
      </c>
      <c r="DB179" s="84" t="s">
        <v>845</v>
      </c>
      <c r="DC179" s="84" t="s">
        <v>845</v>
      </c>
      <c r="DD179" s="84" t="s">
        <v>845</v>
      </c>
      <c r="DE179" s="84" t="s">
        <v>845</v>
      </c>
      <c r="DF179" s="84" t="s">
        <v>845</v>
      </c>
      <c r="DG179" s="84" t="s">
        <v>845</v>
      </c>
      <c r="DH179" s="84" t="s">
        <v>845</v>
      </c>
      <c r="DI179" s="84" t="s">
        <v>845</v>
      </c>
      <c r="DJ179" s="84" t="s">
        <v>845</v>
      </c>
      <c r="DK179" s="84" t="s">
        <v>845</v>
      </c>
      <c r="DL179" s="84" t="s">
        <v>845</v>
      </c>
      <c r="DM179" s="84" t="s">
        <v>845</v>
      </c>
      <c r="DN179" s="84" t="s">
        <v>845</v>
      </c>
      <c r="DO179" s="84" t="s">
        <v>845</v>
      </c>
      <c r="DP179" s="87" t="s">
        <v>845</v>
      </c>
      <c r="DQ179" s="84" t="s">
        <v>845</v>
      </c>
      <c r="DR179" s="84" t="s">
        <v>845</v>
      </c>
      <c r="DS179" s="84" t="s">
        <v>845</v>
      </c>
      <c r="DT179" s="84" t="s">
        <v>845</v>
      </c>
      <c r="DU179" s="84" t="s">
        <v>845</v>
      </c>
      <c r="DV179" s="84" t="s">
        <v>845</v>
      </c>
      <c r="DW179" s="84" t="s">
        <v>845</v>
      </c>
      <c r="DX179" s="85" t="s">
        <v>844</v>
      </c>
      <c r="DY179" s="84" t="s">
        <v>844</v>
      </c>
      <c r="DZ179" s="84" t="s">
        <v>845</v>
      </c>
      <c r="EA179" s="84" t="s">
        <v>844</v>
      </c>
      <c r="EB179" s="84" t="s">
        <v>845</v>
      </c>
      <c r="EC179" s="84" t="s">
        <v>844</v>
      </c>
      <c r="ED179" s="84" t="s">
        <v>845</v>
      </c>
    </row>
    <row r="180" spans="1:134" ht="26.4" x14ac:dyDescent="0.3">
      <c r="A180" s="81" t="s">
        <v>63</v>
      </c>
      <c r="B180" s="114" t="s">
        <v>1159</v>
      </c>
      <c r="C180" s="83" t="s">
        <v>843</v>
      </c>
      <c r="D180" s="83" t="s">
        <v>841</v>
      </c>
      <c r="E180" s="84" t="s">
        <v>845</v>
      </c>
      <c r="F180" s="84" t="s">
        <v>844</v>
      </c>
      <c r="G180" s="84" t="s">
        <v>845</v>
      </c>
      <c r="H180" s="84" t="s">
        <v>845</v>
      </c>
      <c r="I180" s="84" t="s">
        <v>845</v>
      </c>
      <c r="J180" s="85" t="s">
        <v>844</v>
      </c>
      <c r="K180" s="84" t="s">
        <v>844</v>
      </c>
      <c r="L180" s="84" t="s">
        <v>844</v>
      </c>
      <c r="M180" s="84" t="s">
        <v>844</v>
      </c>
      <c r="N180" s="84" t="s">
        <v>844</v>
      </c>
      <c r="O180" s="84" t="s">
        <v>845</v>
      </c>
      <c r="P180" s="84" t="s">
        <v>845</v>
      </c>
      <c r="Q180" s="89" t="s">
        <v>845</v>
      </c>
      <c r="R180" s="84" t="s">
        <v>845</v>
      </c>
      <c r="S180" s="84" t="s">
        <v>844</v>
      </c>
      <c r="T180" s="85" t="s">
        <v>844</v>
      </c>
      <c r="U180" s="84" t="s">
        <v>845</v>
      </c>
      <c r="V180" s="84" t="s">
        <v>845</v>
      </c>
      <c r="W180" s="84" t="s">
        <v>844</v>
      </c>
      <c r="X180" s="84" t="s">
        <v>844</v>
      </c>
      <c r="Y180" s="84" t="s">
        <v>844</v>
      </c>
      <c r="Z180" s="84" t="s">
        <v>845</v>
      </c>
      <c r="AA180" s="84" t="s">
        <v>845</v>
      </c>
      <c r="AB180" s="84" t="s">
        <v>844</v>
      </c>
      <c r="AC180" s="84" t="s">
        <v>844</v>
      </c>
      <c r="AD180" s="84" t="s">
        <v>845</v>
      </c>
      <c r="AE180" s="84" t="s">
        <v>844</v>
      </c>
      <c r="AF180" s="84" t="s">
        <v>845</v>
      </c>
      <c r="AG180" s="84" t="s">
        <v>845</v>
      </c>
      <c r="AH180" s="84" t="s">
        <v>845</v>
      </c>
      <c r="AI180" s="84" t="s">
        <v>844</v>
      </c>
      <c r="AJ180" s="84" t="s">
        <v>845</v>
      </c>
      <c r="AK180" s="84" t="s">
        <v>845</v>
      </c>
      <c r="AL180" s="84" t="s">
        <v>844</v>
      </c>
      <c r="AM180" s="84" t="s">
        <v>845</v>
      </c>
      <c r="AN180" s="85" t="s">
        <v>844</v>
      </c>
      <c r="AO180" s="84" t="s">
        <v>844</v>
      </c>
      <c r="AP180" s="84" t="s">
        <v>845</v>
      </c>
      <c r="AQ180" s="84" t="s">
        <v>844</v>
      </c>
      <c r="AR180" s="84" t="s">
        <v>844</v>
      </c>
      <c r="AS180" s="84" t="s">
        <v>845</v>
      </c>
      <c r="AT180" s="84" t="s">
        <v>845</v>
      </c>
      <c r="AU180" s="84" t="s">
        <v>844</v>
      </c>
      <c r="AV180" s="84" t="s">
        <v>844</v>
      </c>
      <c r="AW180" s="84" t="s">
        <v>844</v>
      </c>
      <c r="AX180" s="84" t="s">
        <v>844</v>
      </c>
      <c r="AY180" s="84" t="s">
        <v>844</v>
      </c>
      <c r="AZ180" s="84" t="s">
        <v>844</v>
      </c>
      <c r="BA180" s="84" t="s">
        <v>845</v>
      </c>
      <c r="BB180" s="84" t="s">
        <v>845</v>
      </c>
      <c r="BC180" s="84" t="s">
        <v>844</v>
      </c>
      <c r="BD180" s="84" t="s">
        <v>844</v>
      </c>
      <c r="BE180" s="84" t="s">
        <v>845</v>
      </c>
      <c r="BF180" s="84" t="s">
        <v>845</v>
      </c>
      <c r="BG180" s="84" t="s">
        <v>844</v>
      </c>
      <c r="BH180" s="84" t="s">
        <v>844</v>
      </c>
      <c r="BI180" s="84" t="s">
        <v>845</v>
      </c>
      <c r="BJ180" s="86" t="s">
        <v>845</v>
      </c>
      <c r="BK180" s="87" t="s">
        <v>845</v>
      </c>
      <c r="BL180" s="86" t="s">
        <v>845</v>
      </c>
      <c r="BM180" s="84" t="s">
        <v>845</v>
      </c>
      <c r="BN180" s="84" t="s">
        <v>845</v>
      </c>
      <c r="BO180" s="85" t="s">
        <v>845</v>
      </c>
      <c r="BP180" s="84" t="s">
        <v>844</v>
      </c>
      <c r="BQ180" s="84" t="s">
        <v>844</v>
      </c>
      <c r="BR180" s="84" t="s">
        <v>845</v>
      </c>
      <c r="BS180" s="84" t="s">
        <v>844</v>
      </c>
      <c r="BT180" s="84" t="s">
        <v>844</v>
      </c>
      <c r="BU180" s="89" t="s">
        <v>845</v>
      </c>
      <c r="BV180" s="84" t="s">
        <v>844</v>
      </c>
      <c r="BW180" s="84" t="s">
        <v>844</v>
      </c>
      <c r="BX180" s="84" t="s">
        <v>844</v>
      </c>
      <c r="BY180" s="84" t="s">
        <v>845</v>
      </c>
      <c r="BZ180" s="84" t="s">
        <v>844</v>
      </c>
      <c r="CA180" s="84" t="s">
        <v>845</v>
      </c>
      <c r="CB180" s="85" t="s">
        <v>844</v>
      </c>
      <c r="CC180" s="84" t="s">
        <v>844</v>
      </c>
      <c r="CD180" s="84" t="s">
        <v>844</v>
      </c>
      <c r="CE180" s="84" t="s">
        <v>844</v>
      </c>
      <c r="CF180" s="84" t="s">
        <v>845</v>
      </c>
      <c r="CG180" s="84" t="s">
        <v>845</v>
      </c>
      <c r="CH180" s="84" t="s">
        <v>845</v>
      </c>
      <c r="CI180" s="84" t="s">
        <v>845</v>
      </c>
      <c r="CJ180" s="84" t="s">
        <v>844</v>
      </c>
      <c r="CK180" s="84" t="s">
        <v>845</v>
      </c>
      <c r="CL180" s="84" t="s">
        <v>844</v>
      </c>
      <c r="CM180" s="84" t="s">
        <v>844</v>
      </c>
      <c r="CN180" s="84" t="s">
        <v>845</v>
      </c>
      <c r="CO180" s="85" t="s">
        <v>844</v>
      </c>
      <c r="CP180" s="85" t="s">
        <v>844</v>
      </c>
      <c r="CQ180" s="84" t="s">
        <v>844</v>
      </c>
      <c r="CR180" s="84" t="s">
        <v>844</v>
      </c>
      <c r="CS180" s="84" t="s">
        <v>844</v>
      </c>
      <c r="CT180" s="84" t="s">
        <v>845</v>
      </c>
      <c r="CU180" s="84" t="s">
        <v>845</v>
      </c>
      <c r="CV180" s="84" t="s">
        <v>845</v>
      </c>
      <c r="CW180" s="84" t="s">
        <v>844</v>
      </c>
      <c r="CX180" s="84" t="s">
        <v>844</v>
      </c>
      <c r="CY180" s="84" t="s">
        <v>845</v>
      </c>
      <c r="CZ180" s="84" t="s">
        <v>845</v>
      </c>
      <c r="DA180" s="84" t="s">
        <v>845</v>
      </c>
      <c r="DB180" s="84" t="s">
        <v>845</v>
      </c>
      <c r="DC180" s="84" t="s">
        <v>844</v>
      </c>
      <c r="DD180" s="89" t="s">
        <v>845</v>
      </c>
      <c r="DE180" s="84" t="s">
        <v>844</v>
      </c>
      <c r="DF180" s="84" t="s">
        <v>845</v>
      </c>
      <c r="DG180" s="84" t="s">
        <v>844</v>
      </c>
      <c r="DH180" s="84" t="s">
        <v>844</v>
      </c>
      <c r="DI180" s="84" t="s">
        <v>845</v>
      </c>
      <c r="DJ180" s="84" t="s">
        <v>845</v>
      </c>
      <c r="DK180" s="84" t="s">
        <v>845</v>
      </c>
      <c r="DL180" s="84" t="s">
        <v>845</v>
      </c>
      <c r="DM180" s="84" t="s">
        <v>844</v>
      </c>
      <c r="DN180" s="85" t="s">
        <v>845</v>
      </c>
      <c r="DO180" s="84" t="s">
        <v>845</v>
      </c>
      <c r="DP180" s="130" t="s">
        <v>845</v>
      </c>
      <c r="DQ180" s="84" t="s">
        <v>845</v>
      </c>
      <c r="DR180" s="84" t="s">
        <v>845</v>
      </c>
      <c r="DS180" s="84" t="s">
        <v>844</v>
      </c>
      <c r="DT180" s="84" t="s">
        <v>845</v>
      </c>
      <c r="DU180" s="84" t="s">
        <v>844</v>
      </c>
      <c r="DV180" s="85" t="s">
        <v>844</v>
      </c>
      <c r="DW180" s="84" t="s">
        <v>845</v>
      </c>
      <c r="DX180" s="85" t="s">
        <v>844</v>
      </c>
      <c r="DY180" s="84" t="s">
        <v>844</v>
      </c>
      <c r="DZ180" s="84" t="s">
        <v>845</v>
      </c>
      <c r="EA180" s="84" t="s">
        <v>844</v>
      </c>
      <c r="EB180" s="84" t="s">
        <v>845</v>
      </c>
      <c r="EC180" s="84" t="s">
        <v>844</v>
      </c>
      <c r="ED180" s="84" t="s">
        <v>845</v>
      </c>
    </row>
    <row r="181" spans="1:134" ht="26.4" x14ac:dyDescent="0.3">
      <c r="A181" s="81" t="s">
        <v>64</v>
      </c>
      <c r="B181" s="114" t="s">
        <v>1160</v>
      </c>
      <c r="C181" s="83" t="s">
        <v>843</v>
      </c>
      <c r="D181" s="83" t="s">
        <v>841</v>
      </c>
      <c r="E181" s="84" t="s">
        <v>845</v>
      </c>
      <c r="F181" s="84" t="s">
        <v>845</v>
      </c>
      <c r="G181" s="84" t="s">
        <v>845</v>
      </c>
      <c r="H181" s="84" t="s">
        <v>845</v>
      </c>
      <c r="I181" s="84" t="s">
        <v>845</v>
      </c>
      <c r="J181" s="85" t="s">
        <v>845</v>
      </c>
      <c r="K181" s="85" t="s">
        <v>845</v>
      </c>
      <c r="L181" s="84" t="s">
        <v>845</v>
      </c>
      <c r="M181" s="84" t="s">
        <v>845</v>
      </c>
      <c r="N181" s="84" t="s">
        <v>845</v>
      </c>
      <c r="O181" s="84" t="s">
        <v>845</v>
      </c>
      <c r="P181" s="84" t="s">
        <v>845</v>
      </c>
      <c r="Q181" s="84" t="s">
        <v>845</v>
      </c>
      <c r="R181" s="84" t="s">
        <v>845</v>
      </c>
      <c r="S181" s="84" t="s">
        <v>844</v>
      </c>
      <c r="T181" s="84" t="s">
        <v>845</v>
      </c>
      <c r="U181" s="89" t="s">
        <v>845</v>
      </c>
      <c r="V181" s="84" t="s">
        <v>845</v>
      </c>
      <c r="W181" s="84" t="s">
        <v>845</v>
      </c>
      <c r="X181" s="84" t="s">
        <v>845</v>
      </c>
      <c r="Y181" s="84" t="s">
        <v>844</v>
      </c>
      <c r="Z181" s="84" t="s">
        <v>845</v>
      </c>
      <c r="AA181" s="84" t="s">
        <v>845</v>
      </c>
      <c r="AB181" s="84" t="s">
        <v>845</v>
      </c>
      <c r="AC181" s="84" t="s">
        <v>845</v>
      </c>
      <c r="AD181" s="84" t="s">
        <v>845</v>
      </c>
      <c r="AE181" s="84" t="s">
        <v>845</v>
      </c>
      <c r="AF181" s="84" t="s">
        <v>845</v>
      </c>
      <c r="AG181" s="84" t="s">
        <v>844</v>
      </c>
      <c r="AH181" s="84" t="s">
        <v>845</v>
      </c>
      <c r="AI181" s="84" t="s">
        <v>845</v>
      </c>
      <c r="AJ181" s="84" t="s">
        <v>845</v>
      </c>
      <c r="AK181" s="84" t="s">
        <v>845</v>
      </c>
      <c r="AL181" s="84" t="s">
        <v>845</v>
      </c>
      <c r="AM181" s="84" t="s">
        <v>845</v>
      </c>
      <c r="AN181" s="84" t="s">
        <v>845</v>
      </c>
      <c r="AO181" s="84" t="s">
        <v>845</v>
      </c>
      <c r="AP181" s="84" t="s">
        <v>845</v>
      </c>
      <c r="AQ181" s="84" t="s">
        <v>845</v>
      </c>
      <c r="AR181" s="84" t="s">
        <v>845</v>
      </c>
      <c r="AS181" s="84" t="s">
        <v>845</v>
      </c>
      <c r="AT181" s="84" t="s">
        <v>845</v>
      </c>
      <c r="AU181" s="84" t="s">
        <v>845</v>
      </c>
      <c r="AV181" s="84" t="s">
        <v>845</v>
      </c>
      <c r="AW181" s="84" t="s">
        <v>845</v>
      </c>
      <c r="AX181" s="84" t="s">
        <v>845</v>
      </c>
      <c r="AY181" s="84" t="s">
        <v>845</v>
      </c>
      <c r="AZ181" s="84" t="s">
        <v>844</v>
      </c>
      <c r="BA181" s="84" t="s">
        <v>845</v>
      </c>
      <c r="BB181" s="84" t="s">
        <v>845</v>
      </c>
      <c r="BC181" s="84" t="s">
        <v>845</v>
      </c>
      <c r="BD181" s="84" t="s">
        <v>845</v>
      </c>
      <c r="BE181" s="84" t="s">
        <v>844</v>
      </c>
      <c r="BF181" s="84" t="s">
        <v>845</v>
      </c>
      <c r="BG181" s="84" t="s">
        <v>844</v>
      </c>
      <c r="BH181" s="84" t="s">
        <v>845</v>
      </c>
      <c r="BI181" s="84" t="s">
        <v>845</v>
      </c>
      <c r="BJ181" s="86" t="s">
        <v>845</v>
      </c>
      <c r="BK181" s="87" t="s">
        <v>844</v>
      </c>
      <c r="BL181" s="86" t="s">
        <v>845</v>
      </c>
      <c r="BM181" s="84" t="s">
        <v>845</v>
      </c>
      <c r="BN181" s="84" t="s">
        <v>845</v>
      </c>
      <c r="BO181" s="84" t="s">
        <v>845</v>
      </c>
      <c r="BP181" s="84" t="s">
        <v>845</v>
      </c>
      <c r="BQ181" s="84" t="s">
        <v>845</v>
      </c>
      <c r="BR181" s="84" t="s">
        <v>845</v>
      </c>
      <c r="BS181" s="84" t="s">
        <v>845</v>
      </c>
      <c r="BT181" s="84" t="s">
        <v>845</v>
      </c>
      <c r="BU181" s="84" t="s">
        <v>845</v>
      </c>
      <c r="BV181" s="84" t="s">
        <v>844</v>
      </c>
      <c r="BW181" s="84" t="s">
        <v>844</v>
      </c>
      <c r="BX181" s="84" t="s">
        <v>845</v>
      </c>
      <c r="BY181" s="84" t="s">
        <v>845</v>
      </c>
      <c r="BZ181" s="84" t="s">
        <v>845</v>
      </c>
      <c r="CA181" s="84" t="s">
        <v>845</v>
      </c>
      <c r="CB181" s="84" t="s">
        <v>845</v>
      </c>
      <c r="CC181" s="84" t="s">
        <v>845</v>
      </c>
      <c r="CD181" s="84" t="s">
        <v>845</v>
      </c>
      <c r="CE181" s="84" t="s">
        <v>845</v>
      </c>
      <c r="CF181" s="84" t="s">
        <v>845</v>
      </c>
      <c r="CG181" s="84" t="s">
        <v>845</v>
      </c>
      <c r="CH181" s="84" t="s">
        <v>845</v>
      </c>
      <c r="CI181" s="84" t="s">
        <v>845</v>
      </c>
      <c r="CJ181" s="84" t="s">
        <v>845</v>
      </c>
      <c r="CK181" s="84" t="s">
        <v>845</v>
      </c>
      <c r="CL181" s="84" t="s">
        <v>845</v>
      </c>
      <c r="CM181" s="84" t="s">
        <v>845</v>
      </c>
      <c r="CN181" s="84" t="s">
        <v>845</v>
      </c>
      <c r="CO181" s="84" t="s">
        <v>845</v>
      </c>
      <c r="CP181" s="84" t="s">
        <v>845</v>
      </c>
      <c r="CQ181" s="84" t="s">
        <v>845</v>
      </c>
      <c r="CR181" s="84" t="s">
        <v>845</v>
      </c>
      <c r="CS181" s="84" t="s">
        <v>845</v>
      </c>
      <c r="CT181" s="84" t="s">
        <v>845</v>
      </c>
      <c r="CU181" s="84" t="s">
        <v>845</v>
      </c>
      <c r="CV181" s="85" t="s">
        <v>845</v>
      </c>
      <c r="CW181" s="84" t="s">
        <v>845</v>
      </c>
      <c r="CX181" s="84" t="s">
        <v>844</v>
      </c>
      <c r="CY181" s="84" t="s">
        <v>845</v>
      </c>
      <c r="CZ181" s="84" t="s">
        <v>845</v>
      </c>
      <c r="DA181" s="84" t="s">
        <v>845</v>
      </c>
      <c r="DB181" s="84" t="s">
        <v>845</v>
      </c>
      <c r="DC181" s="84" t="s">
        <v>844</v>
      </c>
      <c r="DD181" s="84" t="s">
        <v>845</v>
      </c>
      <c r="DE181" s="84" t="s">
        <v>845</v>
      </c>
      <c r="DF181" s="84" t="s">
        <v>845</v>
      </c>
      <c r="DG181" s="84" t="s">
        <v>844</v>
      </c>
      <c r="DH181" s="89" t="s">
        <v>844</v>
      </c>
      <c r="DI181" s="84" t="s">
        <v>845</v>
      </c>
      <c r="DJ181" s="84" t="s">
        <v>845</v>
      </c>
      <c r="DK181" s="84" t="s">
        <v>845</v>
      </c>
      <c r="DL181" s="84" t="s">
        <v>845</v>
      </c>
      <c r="DM181" s="84" t="s">
        <v>845</v>
      </c>
      <c r="DN181" s="85" t="s">
        <v>845</v>
      </c>
      <c r="DO181" s="84" t="s">
        <v>845</v>
      </c>
      <c r="DP181" s="87" t="s">
        <v>845</v>
      </c>
      <c r="DQ181" s="84" t="s">
        <v>845</v>
      </c>
      <c r="DR181" s="84" t="s">
        <v>845</v>
      </c>
      <c r="DS181" s="84" t="s">
        <v>844</v>
      </c>
      <c r="DT181" s="84" t="s">
        <v>845</v>
      </c>
      <c r="DU181" s="84" t="s">
        <v>845</v>
      </c>
      <c r="DV181" s="84" t="s">
        <v>845</v>
      </c>
      <c r="DW181" s="84" t="s">
        <v>845</v>
      </c>
      <c r="DX181" s="84" t="s">
        <v>845</v>
      </c>
      <c r="DY181" s="84" t="s">
        <v>845</v>
      </c>
      <c r="DZ181" s="84" t="s">
        <v>845</v>
      </c>
      <c r="EA181" s="84" t="s">
        <v>845</v>
      </c>
      <c r="EB181" s="84" t="s">
        <v>845</v>
      </c>
      <c r="EC181" s="85" t="s">
        <v>845</v>
      </c>
      <c r="ED181" s="84" t="s">
        <v>845</v>
      </c>
    </row>
    <row r="182" spans="1:134" ht="26.4" x14ac:dyDescent="0.3">
      <c r="A182" s="81" t="s">
        <v>65</v>
      </c>
      <c r="B182" s="131" t="s">
        <v>1161</v>
      </c>
      <c r="C182" s="83" t="s">
        <v>843</v>
      </c>
      <c r="D182" s="83" t="s">
        <v>841</v>
      </c>
      <c r="E182" s="84" t="s">
        <v>845</v>
      </c>
      <c r="F182" s="84" t="s">
        <v>845</v>
      </c>
      <c r="G182" s="84" t="s">
        <v>845</v>
      </c>
      <c r="H182" s="84" t="s">
        <v>845</v>
      </c>
      <c r="I182" s="84" t="s">
        <v>845</v>
      </c>
      <c r="J182" s="85" t="s">
        <v>845</v>
      </c>
      <c r="K182" s="84" t="s">
        <v>845</v>
      </c>
      <c r="L182" s="84" t="s">
        <v>844</v>
      </c>
      <c r="M182" s="84" t="s">
        <v>845</v>
      </c>
      <c r="N182" s="84" t="s">
        <v>845</v>
      </c>
      <c r="O182" s="85" t="s">
        <v>845</v>
      </c>
      <c r="P182" s="84" t="s">
        <v>844</v>
      </c>
      <c r="Q182" s="89" t="s">
        <v>845</v>
      </c>
      <c r="R182" s="84" t="s">
        <v>845</v>
      </c>
      <c r="S182" s="85" t="s">
        <v>845</v>
      </c>
      <c r="T182" s="84" t="s">
        <v>845</v>
      </c>
      <c r="U182" s="84" t="s">
        <v>845</v>
      </c>
      <c r="V182" s="84" t="s">
        <v>845</v>
      </c>
      <c r="W182" s="84" t="s">
        <v>845</v>
      </c>
      <c r="X182" s="84" t="s">
        <v>845</v>
      </c>
      <c r="Y182" s="84" t="s">
        <v>845</v>
      </c>
      <c r="Z182" s="84" t="s">
        <v>845</v>
      </c>
      <c r="AA182" s="84" t="s">
        <v>845</v>
      </c>
      <c r="AB182" s="84" t="s">
        <v>845</v>
      </c>
      <c r="AC182" s="84" t="s">
        <v>845</v>
      </c>
      <c r="AD182" s="88" t="s">
        <v>845</v>
      </c>
      <c r="AE182" s="84" t="s">
        <v>845</v>
      </c>
      <c r="AF182" s="84" t="s">
        <v>845</v>
      </c>
      <c r="AG182" s="84" t="s">
        <v>844</v>
      </c>
      <c r="AH182" s="84" t="s">
        <v>845</v>
      </c>
      <c r="AI182" s="84" t="s">
        <v>845</v>
      </c>
      <c r="AJ182" s="84" t="s">
        <v>845</v>
      </c>
      <c r="AK182" s="84" t="s">
        <v>845</v>
      </c>
      <c r="AL182" s="84" t="s">
        <v>844</v>
      </c>
      <c r="AM182" s="84" t="s">
        <v>845</v>
      </c>
      <c r="AN182" s="84" t="s">
        <v>845</v>
      </c>
      <c r="AO182" s="84" t="s">
        <v>845</v>
      </c>
      <c r="AP182" s="84" t="s">
        <v>845</v>
      </c>
      <c r="AQ182" s="84" t="s">
        <v>845</v>
      </c>
      <c r="AR182" s="84" t="s">
        <v>845</v>
      </c>
      <c r="AS182" s="84" t="s">
        <v>845</v>
      </c>
      <c r="AT182" s="84" t="s">
        <v>845</v>
      </c>
      <c r="AU182" s="84" t="s">
        <v>845</v>
      </c>
      <c r="AV182" s="84" t="s">
        <v>845</v>
      </c>
      <c r="AW182" s="84" t="s">
        <v>845</v>
      </c>
      <c r="AX182" s="84" t="s">
        <v>845</v>
      </c>
      <c r="AY182" s="84" t="s">
        <v>845</v>
      </c>
      <c r="AZ182" s="84" t="s">
        <v>845</v>
      </c>
      <c r="BA182" s="84" t="s">
        <v>845</v>
      </c>
      <c r="BB182" s="84" t="s">
        <v>845</v>
      </c>
      <c r="BC182" s="84" t="s">
        <v>845</v>
      </c>
      <c r="BD182" s="84" t="s">
        <v>845</v>
      </c>
      <c r="BE182" s="84" t="s">
        <v>845</v>
      </c>
      <c r="BF182" s="84" t="s">
        <v>845</v>
      </c>
      <c r="BG182" s="84" t="s">
        <v>845</v>
      </c>
      <c r="BH182" s="85" t="s">
        <v>845</v>
      </c>
      <c r="BI182" s="84" t="s">
        <v>845</v>
      </c>
      <c r="BJ182" s="86" t="s">
        <v>845</v>
      </c>
      <c r="BK182" s="87" t="s">
        <v>845</v>
      </c>
      <c r="BL182" s="86" t="s">
        <v>845</v>
      </c>
      <c r="BM182" s="85" t="s">
        <v>845</v>
      </c>
      <c r="BN182" s="84" t="s">
        <v>845</v>
      </c>
      <c r="BO182" s="85" t="s">
        <v>845</v>
      </c>
      <c r="BP182" s="84" t="s">
        <v>844</v>
      </c>
      <c r="BQ182" s="84" t="s">
        <v>845</v>
      </c>
      <c r="BR182" s="84" t="s">
        <v>844</v>
      </c>
      <c r="BS182" s="84" t="s">
        <v>844</v>
      </c>
      <c r="BT182" s="84" t="s">
        <v>844</v>
      </c>
      <c r="BU182" s="84" t="s">
        <v>845</v>
      </c>
      <c r="BV182" s="84" t="s">
        <v>845</v>
      </c>
      <c r="BW182" s="84" t="s">
        <v>845</v>
      </c>
      <c r="BX182" s="84" t="s">
        <v>845</v>
      </c>
      <c r="BY182" s="84" t="s">
        <v>845</v>
      </c>
      <c r="BZ182" s="84" t="s">
        <v>845</v>
      </c>
      <c r="CA182" s="84" t="s">
        <v>845</v>
      </c>
      <c r="CB182" s="84" t="s">
        <v>845</v>
      </c>
      <c r="CC182" s="84" t="s">
        <v>845</v>
      </c>
      <c r="CD182" s="84" t="s">
        <v>845</v>
      </c>
      <c r="CE182" s="84" t="s">
        <v>845</v>
      </c>
      <c r="CF182" s="84" t="s">
        <v>845</v>
      </c>
      <c r="CG182" s="84" t="s">
        <v>845</v>
      </c>
      <c r="CH182" s="84" t="s">
        <v>845</v>
      </c>
      <c r="CI182" s="84" t="s">
        <v>845</v>
      </c>
      <c r="CJ182" s="84" t="s">
        <v>845</v>
      </c>
      <c r="CK182" s="84" t="s">
        <v>845</v>
      </c>
      <c r="CL182" s="84" t="s">
        <v>845</v>
      </c>
      <c r="CM182" s="84" t="s">
        <v>845</v>
      </c>
      <c r="CN182" s="84" t="s">
        <v>845</v>
      </c>
      <c r="CO182" s="84" t="s">
        <v>845</v>
      </c>
      <c r="CP182" s="84" t="s">
        <v>845</v>
      </c>
      <c r="CQ182" s="84" t="s">
        <v>845</v>
      </c>
      <c r="CR182" s="84" t="s">
        <v>845</v>
      </c>
      <c r="CS182" s="84" t="s">
        <v>845</v>
      </c>
      <c r="CT182" s="84" t="s">
        <v>845</v>
      </c>
      <c r="CU182" s="84" t="s">
        <v>845</v>
      </c>
      <c r="CV182" s="84" t="s">
        <v>845</v>
      </c>
      <c r="CW182" s="84" t="s">
        <v>845</v>
      </c>
      <c r="CX182" s="84" t="s">
        <v>845</v>
      </c>
      <c r="CY182" s="84" t="s">
        <v>845</v>
      </c>
      <c r="CZ182" s="84" t="s">
        <v>845</v>
      </c>
      <c r="DA182" s="84" t="s">
        <v>845</v>
      </c>
      <c r="DB182" s="84" t="s">
        <v>845</v>
      </c>
      <c r="DC182" s="84" t="s">
        <v>845</v>
      </c>
      <c r="DD182" s="84" t="s">
        <v>845</v>
      </c>
      <c r="DE182" s="84" t="s">
        <v>845</v>
      </c>
      <c r="DF182" s="84" t="s">
        <v>845</v>
      </c>
      <c r="DG182" s="84" t="s">
        <v>845</v>
      </c>
      <c r="DH182" s="84" t="s">
        <v>845</v>
      </c>
      <c r="DI182" s="85" t="s">
        <v>845</v>
      </c>
      <c r="DJ182" s="84" t="s">
        <v>845</v>
      </c>
      <c r="DK182" s="85" t="s">
        <v>845</v>
      </c>
      <c r="DL182" s="84" t="s">
        <v>845</v>
      </c>
      <c r="DM182" s="84" t="s">
        <v>845</v>
      </c>
      <c r="DN182" s="84" t="s">
        <v>845</v>
      </c>
      <c r="DO182" s="84" t="s">
        <v>844</v>
      </c>
      <c r="DP182" s="87" t="s">
        <v>845</v>
      </c>
      <c r="DQ182" s="84" t="s">
        <v>844</v>
      </c>
      <c r="DR182" s="84" t="s">
        <v>845</v>
      </c>
      <c r="DS182" s="84" t="s">
        <v>844</v>
      </c>
      <c r="DT182" s="84" t="s">
        <v>845</v>
      </c>
      <c r="DU182" s="85" t="s">
        <v>844</v>
      </c>
      <c r="DV182" s="84" t="s">
        <v>845</v>
      </c>
      <c r="DW182" s="85" t="s">
        <v>845</v>
      </c>
      <c r="DX182" s="84" t="s">
        <v>845</v>
      </c>
      <c r="DY182" s="84" t="s">
        <v>845</v>
      </c>
      <c r="DZ182" s="84" t="s">
        <v>845</v>
      </c>
      <c r="EA182" s="84" t="s">
        <v>845</v>
      </c>
      <c r="EB182" s="85" t="s">
        <v>845</v>
      </c>
      <c r="EC182" s="85" t="s">
        <v>845</v>
      </c>
      <c r="ED182" s="85" t="s">
        <v>845</v>
      </c>
    </row>
    <row r="183" spans="1:134" x14ac:dyDescent="0.3">
      <c r="A183" s="81" t="s">
        <v>66</v>
      </c>
      <c r="B183" s="115" t="s">
        <v>1162</v>
      </c>
      <c r="C183" s="83" t="s">
        <v>843</v>
      </c>
      <c r="D183" s="83" t="s">
        <v>841</v>
      </c>
      <c r="E183" s="85" t="s">
        <v>844</v>
      </c>
      <c r="F183" s="84" t="s">
        <v>844</v>
      </c>
      <c r="G183" s="84" t="s">
        <v>844</v>
      </c>
      <c r="H183" s="84" t="s">
        <v>844</v>
      </c>
      <c r="I183" s="84" t="s">
        <v>844</v>
      </c>
      <c r="J183" s="84" t="s">
        <v>844</v>
      </c>
      <c r="K183" s="84" t="s">
        <v>844</v>
      </c>
      <c r="L183" s="84" t="s">
        <v>844</v>
      </c>
      <c r="M183" s="84" t="s">
        <v>844</v>
      </c>
      <c r="N183" s="84" t="s">
        <v>844</v>
      </c>
      <c r="O183" s="84" t="s">
        <v>844</v>
      </c>
      <c r="P183" s="84" t="s">
        <v>844</v>
      </c>
      <c r="Q183" s="84" t="s">
        <v>844</v>
      </c>
      <c r="R183" s="84" t="s">
        <v>844</v>
      </c>
      <c r="S183" s="84" t="s">
        <v>844</v>
      </c>
      <c r="T183" s="84" t="s">
        <v>844</v>
      </c>
      <c r="U183" s="84" t="s">
        <v>844</v>
      </c>
      <c r="V183" s="84" t="s">
        <v>845</v>
      </c>
      <c r="W183" s="85" t="s">
        <v>844</v>
      </c>
      <c r="X183" s="84" t="s">
        <v>844</v>
      </c>
      <c r="Y183" s="84" t="s">
        <v>845</v>
      </c>
      <c r="Z183" s="84" t="s">
        <v>844</v>
      </c>
      <c r="AA183" s="84" t="s">
        <v>844</v>
      </c>
      <c r="AB183" s="84" t="s">
        <v>844</v>
      </c>
      <c r="AC183" s="84" t="s">
        <v>844</v>
      </c>
      <c r="AD183" s="84" t="s">
        <v>844</v>
      </c>
      <c r="AE183" s="89" t="s">
        <v>844</v>
      </c>
      <c r="AF183" s="85" t="s">
        <v>845</v>
      </c>
      <c r="AG183" s="84" t="s">
        <v>844</v>
      </c>
      <c r="AH183" s="84" t="s">
        <v>844</v>
      </c>
      <c r="AI183" s="84" t="s">
        <v>844</v>
      </c>
      <c r="AJ183" s="84" t="s">
        <v>844</v>
      </c>
      <c r="AK183" s="84" t="s">
        <v>844</v>
      </c>
      <c r="AL183" s="84" t="s">
        <v>844</v>
      </c>
      <c r="AM183" s="84" t="s">
        <v>845</v>
      </c>
      <c r="AN183" s="84" t="s">
        <v>844</v>
      </c>
      <c r="AO183" s="84" t="s">
        <v>844</v>
      </c>
      <c r="AP183" s="84" t="s">
        <v>844</v>
      </c>
      <c r="AQ183" s="84" t="s">
        <v>844</v>
      </c>
      <c r="AR183" s="84" t="s">
        <v>845</v>
      </c>
      <c r="AS183" s="84" t="s">
        <v>844</v>
      </c>
      <c r="AT183" s="84" t="s">
        <v>844</v>
      </c>
      <c r="AU183" s="84" t="s">
        <v>844</v>
      </c>
      <c r="AV183" s="84" t="s">
        <v>844</v>
      </c>
      <c r="AW183" s="84" t="s">
        <v>844</v>
      </c>
      <c r="AX183" s="84" t="s">
        <v>844</v>
      </c>
      <c r="AY183" s="84" t="s">
        <v>844</v>
      </c>
      <c r="AZ183" s="84" t="s">
        <v>844</v>
      </c>
      <c r="BA183" s="85" t="s">
        <v>844</v>
      </c>
      <c r="BB183" s="84" t="s">
        <v>844</v>
      </c>
      <c r="BC183" s="84" t="s">
        <v>844</v>
      </c>
      <c r="BD183" s="84" t="s">
        <v>844</v>
      </c>
      <c r="BE183" s="84" t="s">
        <v>844</v>
      </c>
      <c r="BF183" s="84" t="s">
        <v>844</v>
      </c>
      <c r="BG183" s="84" t="s">
        <v>844</v>
      </c>
      <c r="BH183" s="84" t="s">
        <v>844</v>
      </c>
      <c r="BI183" s="84" t="s">
        <v>845</v>
      </c>
      <c r="BJ183" s="86" t="s">
        <v>844</v>
      </c>
      <c r="BK183" s="87" t="s">
        <v>844</v>
      </c>
      <c r="BL183" s="86" t="s">
        <v>844</v>
      </c>
      <c r="BM183" s="84" t="s">
        <v>844</v>
      </c>
      <c r="BN183" s="84" t="s">
        <v>844</v>
      </c>
      <c r="BO183" s="84" t="s">
        <v>844</v>
      </c>
      <c r="BP183" s="84" t="s">
        <v>844</v>
      </c>
      <c r="BQ183" s="84" t="s">
        <v>844</v>
      </c>
      <c r="BR183" s="84" t="s">
        <v>844</v>
      </c>
      <c r="BS183" s="84" t="s">
        <v>844</v>
      </c>
      <c r="BT183" s="84" t="s">
        <v>844</v>
      </c>
      <c r="BU183" s="84" t="s">
        <v>844</v>
      </c>
      <c r="BV183" s="84" t="s">
        <v>844</v>
      </c>
      <c r="BW183" s="84" t="s">
        <v>844</v>
      </c>
      <c r="BX183" s="84" t="s">
        <v>844</v>
      </c>
      <c r="BY183" s="84" t="s">
        <v>844</v>
      </c>
      <c r="BZ183" s="84" t="s">
        <v>844</v>
      </c>
      <c r="CA183" s="84" t="s">
        <v>844</v>
      </c>
      <c r="CB183" s="84" t="s">
        <v>844</v>
      </c>
      <c r="CC183" s="84" t="s">
        <v>844</v>
      </c>
      <c r="CD183" s="84" t="s">
        <v>844</v>
      </c>
      <c r="CE183" s="84" t="s">
        <v>844</v>
      </c>
      <c r="CF183" s="84" t="s">
        <v>844</v>
      </c>
      <c r="CG183" s="84" t="s">
        <v>844</v>
      </c>
      <c r="CH183" s="85" t="s">
        <v>845</v>
      </c>
      <c r="CI183" s="84" t="s">
        <v>844</v>
      </c>
      <c r="CJ183" s="84" t="s">
        <v>844</v>
      </c>
      <c r="CK183" s="84" t="s">
        <v>844</v>
      </c>
      <c r="CL183" s="84" t="s">
        <v>844</v>
      </c>
      <c r="CM183" s="84" t="s">
        <v>844</v>
      </c>
      <c r="CN183" s="84" t="s">
        <v>844</v>
      </c>
      <c r="CO183" s="84" t="s">
        <v>844</v>
      </c>
      <c r="CP183" s="84" t="s">
        <v>844</v>
      </c>
      <c r="CQ183" s="84" t="s">
        <v>844</v>
      </c>
      <c r="CR183" s="84" t="s">
        <v>844</v>
      </c>
      <c r="CS183" s="84" t="s">
        <v>844</v>
      </c>
      <c r="CT183" s="84" t="s">
        <v>844</v>
      </c>
      <c r="CU183" s="84" t="s">
        <v>844</v>
      </c>
      <c r="CV183" s="84" t="s">
        <v>845</v>
      </c>
      <c r="CW183" s="84" t="s">
        <v>844</v>
      </c>
      <c r="CX183" s="84" t="s">
        <v>844</v>
      </c>
      <c r="CY183" s="84" t="s">
        <v>844</v>
      </c>
      <c r="CZ183" s="84" t="s">
        <v>845</v>
      </c>
      <c r="DA183" s="84" t="s">
        <v>844</v>
      </c>
      <c r="DB183" s="84" t="s">
        <v>844</v>
      </c>
      <c r="DC183" s="84" t="s">
        <v>844</v>
      </c>
      <c r="DD183" s="84" t="s">
        <v>844</v>
      </c>
      <c r="DE183" s="84" t="s">
        <v>845</v>
      </c>
      <c r="DF183" s="84" t="s">
        <v>844</v>
      </c>
      <c r="DG183" s="84" t="s">
        <v>844</v>
      </c>
      <c r="DH183" s="84" t="s">
        <v>844</v>
      </c>
      <c r="DI183" s="85" t="s">
        <v>845</v>
      </c>
      <c r="DJ183" s="84" t="s">
        <v>844</v>
      </c>
      <c r="DK183" s="84" t="s">
        <v>844</v>
      </c>
      <c r="DL183" s="84" t="s">
        <v>844</v>
      </c>
      <c r="DM183" s="84" t="s">
        <v>844</v>
      </c>
      <c r="DN183" s="84" t="s">
        <v>844</v>
      </c>
      <c r="DO183" s="84" t="s">
        <v>844</v>
      </c>
      <c r="DP183" s="87" t="s">
        <v>844</v>
      </c>
      <c r="DQ183" s="84" t="s">
        <v>844</v>
      </c>
      <c r="DR183" s="84" t="s">
        <v>844</v>
      </c>
      <c r="DS183" s="84" t="s">
        <v>844</v>
      </c>
      <c r="DT183" s="84" t="s">
        <v>844</v>
      </c>
      <c r="DU183" s="84" t="s">
        <v>845</v>
      </c>
      <c r="DV183" s="85" t="s">
        <v>844</v>
      </c>
      <c r="DW183" s="84" t="s">
        <v>844</v>
      </c>
      <c r="DX183" s="84" t="s">
        <v>844</v>
      </c>
      <c r="DY183" s="84" t="s">
        <v>844</v>
      </c>
      <c r="DZ183" s="85" t="s">
        <v>844</v>
      </c>
      <c r="EA183" s="84" t="s">
        <v>844</v>
      </c>
      <c r="EB183" s="84" t="s">
        <v>844</v>
      </c>
      <c r="EC183" s="84" t="s">
        <v>844</v>
      </c>
      <c r="ED183" s="84" t="s">
        <v>844</v>
      </c>
    </row>
    <row r="184" spans="1:134" x14ac:dyDescent="0.3">
      <c r="A184" s="70"/>
      <c r="B184" s="79" t="s">
        <v>1163</v>
      </c>
      <c r="C184" s="77"/>
      <c r="D184" s="77"/>
      <c r="E184" s="78"/>
      <c r="F184" s="78"/>
      <c r="G184" s="78"/>
      <c r="H184" s="78"/>
      <c r="I184" s="78"/>
      <c r="J184" s="78"/>
      <c r="K184" s="78"/>
      <c r="L184" s="78"/>
      <c r="M184" s="78"/>
      <c r="N184" s="78"/>
      <c r="O184" s="78"/>
      <c r="P184" s="78"/>
      <c r="Q184" s="78"/>
      <c r="R184" s="78"/>
      <c r="S184" s="78"/>
      <c r="T184" s="78"/>
      <c r="U184" s="78"/>
      <c r="V184" s="78"/>
      <c r="W184" s="78"/>
      <c r="X184" s="78"/>
      <c r="Y184" s="78"/>
      <c r="Z184" s="78"/>
      <c r="AA184" s="78"/>
      <c r="AB184" s="78"/>
      <c r="AC184" s="78"/>
      <c r="AD184" s="78"/>
      <c r="AE184" s="78"/>
      <c r="AF184" s="78"/>
      <c r="AG184" s="78"/>
      <c r="AH184" s="78"/>
      <c r="AI184" s="78"/>
      <c r="AJ184" s="78"/>
      <c r="AK184" s="78"/>
      <c r="AL184" s="78"/>
      <c r="AM184" s="78"/>
      <c r="AN184" s="78"/>
      <c r="AO184" s="78"/>
      <c r="AP184" s="78"/>
      <c r="AQ184" s="78"/>
      <c r="AR184" s="78"/>
      <c r="AS184" s="78"/>
      <c r="AT184" s="78"/>
      <c r="AU184" s="78"/>
      <c r="AV184" s="78"/>
      <c r="AW184" s="78"/>
      <c r="AX184" s="78"/>
      <c r="AY184" s="78"/>
      <c r="AZ184" s="78"/>
      <c r="BA184" s="78"/>
      <c r="BB184" s="78"/>
      <c r="BC184" s="78"/>
      <c r="BD184" s="78"/>
      <c r="BE184" s="78"/>
      <c r="BF184" s="78"/>
      <c r="BG184" s="78"/>
      <c r="BH184" s="78"/>
      <c r="BI184" s="78"/>
      <c r="BJ184" s="204"/>
      <c r="BK184" s="61"/>
      <c r="BL184" s="73"/>
      <c r="BM184" s="78"/>
      <c r="BN184" s="78"/>
      <c r="BO184" s="78"/>
      <c r="BP184" s="78"/>
      <c r="BQ184" s="78"/>
      <c r="BR184" s="78"/>
      <c r="BS184" s="78"/>
      <c r="BT184" s="78"/>
      <c r="BU184" s="78"/>
      <c r="BV184" s="78"/>
      <c r="BW184" s="78"/>
      <c r="BX184" s="78"/>
      <c r="BY184" s="78"/>
      <c r="BZ184" s="78"/>
      <c r="CA184" s="78"/>
      <c r="CB184" s="78"/>
      <c r="CC184" s="78"/>
      <c r="CD184" s="78"/>
      <c r="CE184" s="78"/>
      <c r="CF184" s="78"/>
      <c r="CG184" s="78"/>
      <c r="CH184" s="78"/>
      <c r="CI184" s="78"/>
      <c r="CJ184" s="78"/>
      <c r="CK184" s="78"/>
      <c r="CL184" s="78"/>
      <c r="CM184" s="78"/>
      <c r="CN184" s="78"/>
      <c r="CO184" s="78"/>
      <c r="CP184" s="78"/>
      <c r="CQ184" s="78"/>
      <c r="CR184" s="78"/>
      <c r="CS184" s="78"/>
      <c r="CT184" s="78"/>
      <c r="CU184" s="78"/>
      <c r="CV184" s="78"/>
      <c r="CW184" s="78"/>
      <c r="CX184" s="78"/>
      <c r="CY184" s="78"/>
      <c r="CZ184" s="78"/>
      <c r="DA184" s="78"/>
      <c r="DB184" s="78"/>
      <c r="DC184" s="78"/>
      <c r="DD184" s="78"/>
      <c r="DE184" s="78"/>
      <c r="DF184" s="78"/>
      <c r="DG184" s="78"/>
      <c r="DH184" s="78"/>
      <c r="DI184" s="78"/>
      <c r="DJ184" s="78"/>
      <c r="DK184" s="78"/>
      <c r="DL184" s="78"/>
      <c r="DM184" s="78"/>
      <c r="DN184" s="78"/>
      <c r="DO184" s="78"/>
      <c r="DP184" s="61"/>
      <c r="DQ184" s="78"/>
      <c r="DR184" s="78"/>
      <c r="DS184" s="78"/>
      <c r="DT184" s="78"/>
      <c r="DU184" s="78"/>
      <c r="DV184" s="78"/>
      <c r="DW184" s="78"/>
      <c r="DX184" s="78"/>
      <c r="DY184" s="78"/>
      <c r="DZ184" s="78"/>
      <c r="EA184" s="78"/>
      <c r="EB184" s="78"/>
      <c r="EC184" s="78"/>
      <c r="ED184" s="78"/>
    </row>
    <row r="185" spans="1:134" ht="26.4" x14ac:dyDescent="0.3">
      <c r="A185" s="81">
        <v>6</v>
      </c>
      <c r="B185" s="82" t="s">
        <v>1164</v>
      </c>
      <c r="C185" s="83" t="s">
        <v>843</v>
      </c>
      <c r="D185" s="83" t="s">
        <v>841</v>
      </c>
      <c r="E185" s="85" t="s">
        <v>845</v>
      </c>
      <c r="F185" s="84" t="s">
        <v>844</v>
      </c>
      <c r="G185" s="84" t="s">
        <v>845</v>
      </c>
      <c r="H185" s="84" t="s">
        <v>844</v>
      </c>
      <c r="I185" s="84" t="s">
        <v>845</v>
      </c>
      <c r="J185" s="84" t="s">
        <v>845</v>
      </c>
      <c r="K185" s="84" t="s">
        <v>844</v>
      </c>
      <c r="L185" s="84" t="s">
        <v>845</v>
      </c>
      <c r="M185" s="85" t="s">
        <v>844</v>
      </c>
      <c r="N185" s="84" t="s">
        <v>845</v>
      </c>
      <c r="O185" s="84" t="s">
        <v>845</v>
      </c>
      <c r="P185" s="84" t="s">
        <v>845</v>
      </c>
      <c r="Q185" s="84" t="s">
        <v>845</v>
      </c>
      <c r="R185" s="84" t="s">
        <v>845</v>
      </c>
      <c r="S185" s="84" t="s">
        <v>844</v>
      </c>
      <c r="T185" s="84" t="s">
        <v>845</v>
      </c>
      <c r="U185" s="84" t="s">
        <v>845</v>
      </c>
      <c r="V185" s="84" t="s">
        <v>845</v>
      </c>
      <c r="W185" s="84" t="s">
        <v>845</v>
      </c>
      <c r="X185" s="84" t="s">
        <v>845</v>
      </c>
      <c r="Y185" s="84" t="s">
        <v>845</v>
      </c>
      <c r="Z185" s="84" t="s">
        <v>845</v>
      </c>
      <c r="AA185" s="84" t="s">
        <v>845</v>
      </c>
      <c r="AB185" s="84" t="s">
        <v>845</v>
      </c>
      <c r="AC185" s="84" t="s">
        <v>845</v>
      </c>
      <c r="AD185" s="84" t="s">
        <v>844</v>
      </c>
      <c r="AE185" s="84" t="s">
        <v>845</v>
      </c>
      <c r="AF185" s="84" t="s">
        <v>845</v>
      </c>
      <c r="AG185" s="84" t="s">
        <v>845</v>
      </c>
      <c r="AH185" s="84" t="s">
        <v>845</v>
      </c>
      <c r="AI185" s="84" t="s">
        <v>844</v>
      </c>
      <c r="AJ185" s="84" t="s">
        <v>845</v>
      </c>
      <c r="AK185" s="84" t="s">
        <v>845</v>
      </c>
      <c r="AL185" s="84" t="s">
        <v>845</v>
      </c>
      <c r="AM185" s="84" t="s">
        <v>844</v>
      </c>
      <c r="AN185" s="84" t="s">
        <v>845</v>
      </c>
      <c r="AO185" s="84" t="s">
        <v>845</v>
      </c>
      <c r="AP185" s="84" t="s">
        <v>845</v>
      </c>
      <c r="AQ185" s="84" t="s">
        <v>845</v>
      </c>
      <c r="AR185" s="84" t="s">
        <v>845</v>
      </c>
      <c r="AS185" s="84" t="s">
        <v>844</v>
      </c>
      <c r="AT185" s="84" t="s">
        <v>845</v>
      </c>
      <c r="AU185" s="84" t="s">
        <v>845</v>
      </c>
      <c r="AV185" s="84" t="s">
        <v>845</v>
      </c>
      <c r="AW185" s="84" t="s">
        <v>845</v>
      </c>
      <c r="AX185" s="84" t="s">
        <v>845</v>
      </c>
      <c r="AY185" s="84" t="s">
        <v>845</v>
      </c>
      <c r="AZ185" s="84" t="s">
        <v>845</v>
      </c>
      <c r="BA185" s="84" t="s">
        <v>845</v>
      </c>
      <c r="BB185" s="84" t="s">
        <v>844</v>
      </c>
      <c r="BC185" s="84" t="s">
        <v>845</v>
      </c>
      <c r="BD185" s="84" t="s">
        <v>845</v>
      </c>
      <c r="BE185" s="84" t="s">
        <v>845</v>
      </c>
      <c r="BF185" s="84" t="s">
        <v>845</v>
      </c>
      <c r="BG185" s="84" t="s">
        <v>844</v>
      </c>
      <c r="BH185" s="84" t="s">
        <v>845</v>
      </c>
      <c r="BI185" s="84" t="s">
        <v>845</v>
      </c>
      <c r="BJ185" s="86" t="s">
        <v>845</v>
      </c>
      <c r="BK185" s="87" t="s">
        <v>845</v>
      </c>
      <c r="BL185" s="86" t="s">
        <v>845</v>
      </c>
      <c r="BM185" s="84" t="s">
        <v>844</v>
      </c>
      <c r="BN185" s="84" t="s">
        <v>845</v>
      </c>
      <c r="BO185" s="84" t="s">
        <v>845</v>
      </c>
      <c r="BP185" s="84" t="s">
        <v>844</v>
      </c>
      <c r="BQ185" s="84" t="s">
        <v>845</v>
      </c>
      <c r="BR185" s="84" t="s">
        <v>845</v>
      </c>
      <c r="BS185" s="84" t="s">
        <v>845</v>
      </c>
      <c r="BT185" s="84" t="s">
        <v>845</v>
      </c>
      <c r="BU185" s="84" t="s">
        <v>845</v>
      </c>
      <c r="BV185" s="84" t="s">
        <v>845</v>
      </c>
      <c r="BW185" s="84" t="s">
        <v>845</v>
      </c>
      <c r="BX185" s="84" t="s">
        <v>845</v>
      </c>
      <c r="BY185" s="84" t="s">
        <v>845</v>
      </c>
      <c r="BZ185" s="84" t="s">
        <v>845</v>
      </c>
      <c r="CA185" s="84" t="s">
        <v>845</v>
      </c>
      <c r="CB185" s="84" t="s">
        <v>845</v>
      </c>
      <c r="CC185" s="84" t="s">
        <v>845</v>
      </c>
      <c r="CD185" s="84" t="s">
        <v>845</v>
      </c>
      <c r="CE185" s="84" t="s">
        <v>844</v>
      </c>
      <c r="CF185" s="84" t="s">
        <v>844</v>
      </c>
      <c r="CG185" s="84" t="s">
        <v>845</v>
      </c>
      <c r="CH185" s="84" t="s">
        <v>845</v>
      </c>
      <c r="CI185" s="84" t="s">
        <v>845</v>
      </c>
      <c r="CJ185" s="84" t="s">
        <v>844</v>
      </c>
      <c r="CK185" s="84" t="s">
        <v>845</v>
      </c>
      <c r="CL185" s="84" t="s">
        <v>845</v>
      </c>
      <c r="CM185" s="84" t="s">
        <v>844</v>
      </c>
      <c r="CN185" s="84" t="s">
        <v>845</v>
      </c>
      <c r="CO185" s="84" t="s">
        <v>845</v>
      </c>
      <c r="CP185" s="84" t="s">
        <v>845</v>
      </c>
      <c r="CQ185" s="84" t="s">
        <v>845</v>
      </c>
      <c r="CR185" s="84" t="s">
        <v>845</v>
      </c>
      <c r="CS185" s="84" t="s">
        <v>845</v>
      </c>
      <c r="CT185" s="84" t="s">
        <v>844</v>
      </c>
      <c r="CU185" s="84" t="s">
        <v>845</v>
      </c>
      <c r="CV185" s="84" t="s">
        <v>844</v>
      </c>
      <c r="CW185" s="84" t="s">
        <v>845</v>
      </c>
      <c r="CX185" s="84" t="s">
        <v>844</v>
      </c>
      <c r="CY185" s="84" t="s">
        <v>845</v>
      </c>
      <c r="CZ185" s="84" t="s">
        <v>845</v>
      </c>
      <c r="DA185" s="84" t="s">
        <v>845</v>
      </c>
      <c r="DB185" s="84" t="s">
        <v>845</v>
      </c>
      <c r="DC185" s="84" t="s">
        <v>845</v>
      </c>
      <c r="DD185" s="84" t="s">
        <v>845</v>
      </c>
      <c r="DE185" s="84" t="s">
        <v>845</v>
      </c>
      <c r="DF185" s="84" t="s">
        <v>845</v>
      </c>
      <c r="DG185" s="84" t="s">
        <v>845</v>
      </c>
      <c r="DH185" s="84" t="s">
        <v>845</v>
      </c>
      <c r="DI185" s="84" t="s">
        <v>845</v>
      </c>
      <c r="DJ185" s="84" t="s">
        <v>845</v>
      </c>
      <c r="DK185" s="84" t="s">
        <v>845</v>
      </c>
      <c r="DL185" s="89" t="s">
        <v>845</v>
      </c>
      <c r="DM185" s="84" t="s">
        <v>844</v>
      </c>
      <c r="DN185" s="84" t="s">
        <v>845</v>
      </c>
      <c r="DO185" s="84" t="s">
        <v>844</v>
      </c>
      <c r="DP185" s="87" t="s">
        <v>845</v>
      </c>
      <c r="DQ185" s="84" t="s">
        <v>845</v>
      </c>
      <c r="DR185" s="84" t="s">
        <v>845</v>
      </c>
      <c r="DS185" s="84" t="s">
        <v>845</v>
      </c>
      <c r="DT185" s="84" t="s">
        <v>845</v>
      </c>
      <c r="DU185" s="84" t="s">
        <v>844</v>
      </c>
      <c r="DV185" s="84" t="s">
        <v>845</v>
      </c>
      <c r="DW185" s="84" t="s">
        <v>844</v>
      </c>
      <c r="DX185" s="84" t="s">
        <v>845</v>
      </c>
      <c r="DY185" s="84" t="s">
        <v>844</v>
      </c>
      <c r="DZ185" s="84" t="s">
        <v>845</v>
      </c>
      <c r="EA185" s="84" t="s">
        <v>845</v>
      </c>
      <c r="EB185" s="84" t="s">
        <v>845</v>
      </c>
      <c r="EC185" s="84" t="s">
        <v>845</v>
      </c>
      <c r="ED185" s="84" t="s">
        <v>845</v>
      </c>
    </row>
    <row r="186" spans="1:134" ht="26.4" x14ac:dyDescent="0.3">
      <c r="A186" s="81">
        <v>7</v>
      </c>
      <c r="B186" s="82" t="s">
        <v>1165</v>
      </c>
      <c r="C186" s="83" t="s">
        <v>843</v>
      </c>
      <c r="D186" s="83" t="s">
        <v>841</v>
      </c>
      <c r="E186" s="84" t="s">
        <v>845</v>
      </c>
      <c r="F186" s="84" t="s">
        <v>845</v>
      </c>
      <c r="G186" s="84" t="s">
        <v>845</v>
      </c>
      <c r="H186" s="84" t="s">
        <v>845</v>
      </c>
      <c r="I186" s="84" t="s">
        <v>845</v>
      </c>
      <c r="J186" s="84" t="s">
        <v>845</v>
      </c>
      <c r="K186" s="84" t="s">
        <v>845</v>
      </c>
      <c r="L186" s="84" t="s">
        <v>845</v>
      </c>
      <c r="M186" s="84" t="s">
        <v>845</v>
      </c>
      <c r="N186" s="84" t="s">
        <v>845</v>
      </c>
      <c r="O186" s="84" t="s">
        <v>845</v>
      </c>
      <c r="P186" s="84" t="s">
        <v>845</v>
      </c>
      <c r="Q186" s="84" t="s">
        <v>845</v>
      </c>
      <c r="R186" s="84" t="s">
        <v>845</v>
      </c>
      <c r="S186" s="84" t="s">
        <v>844</v>
      </c>
      <c r="T186" s="84" t="s">
        <v>845</v>
      </c>
      <c r="U186" s="84" t="s">
        <v>845</v>
      </c>
      <c r="V186" s="84" t="s">
        <v>845</v>
      </c>
      <c r="W186" s="84" t="s">
        <v>845</v>
      </c>
      <c r="X186" s="84" t="s">
        <v>845</v>
      </c>
      <c r="Y186" s="84" t="s">
        <v>845</v>
      </c>
      <c r="Z186" s="84" t="s">
        <v>845</v>
      </c>
      <c r="AA186" s="84" t="s">
        <v>845</v>
      </c>
      <c r="AB186" s="84" t="s">
        <v>845</v>
      </c>
      <c r="AC186" s="85" t="s">
        <v>845</v>
      </c>
      <c r="AD186" s="84" t="s">
        <v>845</v>
      </c>
      <c r="AE186" s="84" t="s">
        <v>845</v>
      </c>
      <c r="AF186" s="84" t="s">
        <v>844</v>
      </c>
      <c r="AG186" s="84" t="s">
        <v>845</v>
      </c>
      <c r="AH186" s="84" t="s">
        <v>845</v>
      </c>
      <c r="AI186" s="84" t="s">
        <v>844</v>
      </c>
      <c r="AJ186" s="84" t="s">
        <v>845</v>
      </c>
      <c r="AK186" s="84" t="s">
        <v>845</v>
      </c>
      <c r="AL186" s="84" t="s">
        <v>844</v>
      </c>
      <c r="AM186" s="84" t="s">
        <v>845</v>
      </c>
      <c r="AN186" s="84" t="s">
        <v>845</v>
      </c>
      <c r="AO186" s="85" t="s">
        <v>845</v>
      </c>
      <c r="AP186" s="84" t="s">
        <v>845</v>
      </c>
      <c r="AQ186" s="84" t="s">
        <v>845</v>
      </c>
      <c r="AR186" s="84" t="s">
        <v>845</v>
      </c>
      <c r="AS186" s="84" t="s">
        <v>845</v>
      </c>
      <c r="AT186" s="85" t="s">
        <v>845</v>
      </c>
      <c r="AU186" s="84" t="s">
        <v>845</v>
      </c>
      <c r="AV186" s="84" t="s">
        <v>845</v>
      </c>
      <c r="AW186" s="84" t="s">
        <v>845</v>
      </c>
      <c r="AX186" s="84" t="s">
        <v>845</v>
      </c>
      <c r="AY186" s="84" t="s">
        <v>845</v>
      </c>
      <c r="AZ186" s="84" t="s">
        <v>845</v>
      </c>
      <c r="BA186" s="84" t="s">
        <v>845</v>
      </c>
      <c r="BB186" s="84" t="s">
        <v>845</v>
      </c>
      <c r="BC186" s="84" t="s">
        <v>845</v>
      </c>
      <c r="BD186" s="84" t="s">
        <v>845</v>
      </c>
      <c r="BE186" s="84" t="s">
        <v>845</v>
      </c>
      <c r="BF186" s="84" t="s">
        <v>845</v>
      </c>
      <c r="BG186" s="84" t="s">
        <v>844</v>
      </c>
      <c r="BH186" s="84" t="s">
        <v>845</v>
      </c>
      <c r="BI186" s="84" t="s">
        <v>845</v>
      </c>
      <c r="BJ186" s="86" t="s">
        <v>845</v>
      </c>
      <c r="BK186" s="87" t="s">
        <v>845</v>
      </c>
      <c r="BL186" s="86" t="s">
        <v>845</v>
      </c>
      <c r="BM186" s="85" t="s">
        <v>845</v>
      </c>
      <c r="BN186" s="84" t="s">
        <v>845</v>
      </c>
      <c r="BO186" s="84" t="s">
        <v>845</v>
      </c>
      <c r="BP186" s="84" t="s">
        <v>844</v>
      </c>
      <c r="BQ186" s="84" t="s">
        <v>845</v>
      </c>
      <c r="BR186" s="84" t="s">
        <v>845</v>
      </c>
      <c r="BS186" s="84" t="s">
        <v>845</v>
      </c>
      <c r="BT186" s="84" t="s">
        <v>845</v>
      </c>
      <c r="BU186" s="84" t="s">
        <v>845</v>
      </c>
      <c r="BV186" s="85" t="s">
        <v>845</v>
      </c>
      <c r="BW186" s="84" t="s">
        <v>845</v>
      </c>
      <c r="BX186" s="85" t="s">
        <v>845</v>
      </c>
      <c r="BY186" s="84" t="s">
        <v>845</v>
      </c>
      <c r="BZ186" s="84" t="s">
        <v>845</v>
      </c>
      <c r="CA186" s="84" t="s">
        <v>845</v>
      </c>
      <c r="CB186" s="84" t="s">
        <v>845</v>
      </c>
      <c r="CC186" s="84" t="s">
        <v>845</v>
      </c>
      <c r="CD186" s="84" t="s">
        <v>845</v>
      </c>
      <c r="CE186" s="84" t="s">
        <v>845</v>
      </c>
      <c r="CF186" s="84" t="s">
        <v>845</v>
      </c>
      <c r="CG186" s="84" t="s">
        <v>845</v>
      </c>
      <c r="CH186" s="85" t="s">
        <v>845</v>
      </c>
      <c r="CI186" s="84" t="s">
        <v>845</v>
      </c>
      <c r="CJ186" s="84" t="s">
        <v>845</v>
      </c>
      <c r="CK186" s="84" t="s">
        <v>845</v>
      </c>
      <c r="CL186" s="84" t="s">
        <v>844</v>
      </c>
      <c r="CM186" s="84" t="s">
        <v>845</v>
      </c>
      <c r="CN186" s="84" t="s">
        <v>845</v>
      </c>
      <c r="CO186" s="84" t="s">
        <v>845</v>
      </c>
      <c r="CP186" s="84" t="s">
        <v>845</v>
      </c>
      <c r="CQ186" s="85" t="s">
        <v>845</v>
      </c>
      <c r="CR186" s="84" t="s">
        <v>845</v>
      </c>
      <c r="CS186" s="84" t="s">
        <v>845</v>
      </c>
      <c r="CT186" s="84" t="s">
        <v>845</v>
      </c>
      <c r="CU186" s="84" t="s">
        <v>845</v>
      </c>
      <c r="CV186" s="84" t="s">
        <v>845</v>
      </c>
      <c r="CW186" s="84" t="s">
        <v>845</v>
      </c>
      <c r="CX186" s="85" t="s">
        <v>845</v>
      </c>
      <c r="CY186" s="84" t="s">
        <v>845</v>
      </c>
      <c r="CZ186" s="84" t="s">
        <v>845</v>
      </c>
      <c r="DA186" s="84" t="s">
        <v>845</v>
      </c>
      <c r="DB186" s="84" t="s">
        <v>845</v>
      </c>
      <c r="DC186" s="84" t="s">
        <v>845</v>
      </c>
      <c r="DD186" s="84" t="s">
        <v>845</v>
      </c>
      <c r="DE186" s="84" t="s">
        <v>845</v>
      </c>
      <c r="DF186" s="84" t="s">
        <v>845</v>
      </c>
      <c r="DG186" s="84" t="s">
        <v>845</v>
      </c>
      <c r="DH186" s="84" t="s">
        <v>845</v>
      </c>
      <c r="DI186" s="84" t="s">
        <v>845</v>
      </c>
      <c r="DJ186" s="84" t="s">
        <v>845</v>
      </c>
      <c r="DK186" s="84" t="s">
        <v>845</v>
      </c>
      <c r="DL186" s="84" t="s">
        <v>845</v>
      </c>
      <c r="DM186" s="84" t="s">
        <v>844</v>
      </c>
      <c r="DN186" s="85" t="s">
        <v>845</v>
      </c>
      <c r="DO186" s="84" t="s">
        <v>845</v>
      </c>
      <c r="DP186" s="87" t="s">
        <v>845</v>
      </c>
      <c r="DQ186" s="84" t="s">
        <v>845</v>
      </c>
      <c r="DR186" s="84" t="s">
        <v>845</v>
      </c>
      <c r="DS186" s="84" t="s">
        <v>845</v>
      </c>
      <c r="DT186" s="84" t="s">
        <v>845</v>
      </c>
      <c r="DU186" s="84" t="s">
        <v>845</v>
      </c>
      <c r="DV186" s="84" t="s">
        <v>845</v>
      </c>
      <c r="DW186" s="84" t="s">
        <v>844</v>
      </c>
      <c r="DX186" s="84" t="s">
        <v>845</v>
      </c>
      <c r="DY186" s="84" t="s">
        <v>845</v>
      </c>
      <c r="DZ186" s="84" t="s">
        <v>845</v>
      </c>
      <c r="EA186" s="85" t="s">
        <v>845</v>
      </c>
      <c r="EB186" s="84" t="s">
        <v>845</v>
      </c>
      <c r="EC186" s="85" t="s">
        <v>845</v>
      </c>
      <c r="ED186" s="84" t="s">
        <v>845</v>
      </c>
    </row>
    <row r="187" spans="1:134" x14ac:dyDescent="0.3">
      <c r="A187" s="74"/>
      <c r="B187" s="80"/>
      <c r="C187" s="77"/>
      <c r="D187" s="77"/>
      <c r="E187" s="78"/>
      <c r="F187" s="78"/>
      <c r="G187" s="78"/>
      <c r="H187" s="78"/>
      <c r="I187" s="78"/>
      <c r="J187" s="78"/>
      <c r="K187" s="78"/>
      <c r="L187" s="78"/>
      <c r="M187" s="78"/>
      <c r="N187" s="78"/>
      <c r="O187" s="78"/>
      <c r="P187" s="78"/>
      <c r="Q187" s="78"/>
      <c r="R187" s="78"/>
      <c r="S187" s="78"/>
      <c r="T187" s="78"/>
      <c r="U187" s="78"/>
      <c r="V187" s="78"/>
      <c r="W187" s="78"/>
      <c r="X187" s="78"/>
      <c r="Y187" s="78"/>
      <c r="Z187" s="78"/>
      <c r="AA187" s="78"/>
      <c r="AB187" s="78"/>
      <c r="AC187" s="78"/>
      <c r="AD187" s="78"/>
      <c r="AE187" s="78"/>
      <c r="AF187" s="78"/>
      <c r="AG187" s="78"/>
      <c r="AH187" s="78"/>
      <c r="AI187" s="78"/>
      <c r="AJ187" s="78"/>
      <c r="AK187" s="78"/>
      <c r="AL187" s="78"/>
      <c r="AM187" s="78"/>
      <c r="AN187" s="78"/>
      <c r="AO187" s="78"/>
      <c r="AP187" s="78"/>
      <c r="AQ187" s="78"/>
      <c r="AR187" s="78"/>
      <c r="AS187" s="78"/>
      <c r="AT187" s="78"/>
      <c r="AU187" s="78"/>
      <c r="AV187" s="78"/>
      <c r="AW187" s="78"/>
      <c r="AX187" s="78"/>
      <c r="AY187" s="78"/>
      <c r="AZ187" s="78"/>
      <c r="BA187" s="78"/>
      <c r="BB187" s="78"/>
      <c r="BC187" s="78"/>
      <c r="BD187" s="78"/>
      <c r="BE187" s="78"/>
      <c r="BF187" s="78"/>
      <c r="BG187" s="78"/>
      <c r="BH187" s="78"/>
      <c r="BI187" s="78"/>
      <c r="BJ187" s="73"/>
      <c r="BK187" s="61"/>
      <c r="BL187" s="73"/>
      <c r="BM187" s="78"/>
      <c r="BN187" s="78"/>
      <c r="BO187" s="78"/>
      <c r="BP187" s="78"/>
      <c r="BQ187" s="78"/>
      <c r="BR187" s="78"/>
      <c r="BS187" s="78"/>
      <c r="BT187" s="78"/>
      <c r="BU187" s="78"/>
      <c r="BV187" s="78"/>
      <c r="BW187" s="78"/>
      <c r="BX187" s="78"/>
      <c r="BY187" s="78"/>
      <c r="BZ187" s="78"/>
      <c r="CA187" s="78"/>
      <c r="CB187" s="78"/>
      <c r="CC187" s="78"/>
      <c r="CD187" s="78"/>
      <c r="CE187" s="78"/>
      <c r="CF187" s="78"/>
      <c r="CG187" s="78"/>
      <c r="CH187" s="78"/>
      <c r="CI187" s="78"/>
      <c r="CJ187" s="78"/>
      <c r="CK187" s="78"/>
      <c r="CL187" s="78"/>
      <c r="CM187" s="78"/>
      <c r="CN187" s="78"/>
      <c r="CO187" s="78"/>
      <c r="CP187" s="78"/>
      <c r="CQ187" s="78"/>
      <c r="CR187" s="78"/>
      <c r="CS187" s="78"/>
      <c r="CT187" s="78"/>
      <c r="CU187" s="78"/>
      <c r="CV187" s="78"/>
      <c r="CW187" s="78"/>
      <c r="CX187" s="78"/>
      <c r="CY187" s="78"/>
      <c r="CZ187" s="78"/>
      <c r="DA187" s="78"/>
      <c r="DB187" s="78"/>
      <c r="DC187" s="78"/>
      <c r="DD187" s="78"/>
      <c r="DE187" s="78"/>
      <c r="DF187" s="78"/>
      <c r="DG187" s="78"/>
      <c r="DH187" s="78"/>
      <c r="DI187" s="78"/>
      <c r="DJ187" s="78"/>
      <c r="DK187" s="78"/>
      <c r="DL187" s="78"/>
      <c r="DM187" s="78"/>
      <c r="DN187" s="78"/>
      <c r="DO187" s="78"/>
      <c r="DP187" s="61"/>
      <c r="DQ187" s="78"/>
      <c r="DR187" s="78"/>
      <c r="DS187" s="78"/>
      <c r="DT187" s="78"/>
      <c r="DU187" s="78"/>
      <c r="DV187" s="78"/>
      <c r="DW187" s="78"/>
      <c r="DX187" s="78"/>
      <c r="DY187" s="78"/>
      <c r="DZ187" s="78"/>
      <c r="EA187" s="78"/>
      <c r="EB187" s="78"/>
      <c r="EC187" s="78"/>
      <c r="ED187" s="78"/>
    </row>
    <row r="188" spans="1:134" x14ac:dyDescent="0.3">
      <c r="A188" s="74"/>
      <c r="B188" s="79" t="s">
        <v>1166</v>
      </c>
      <c r="C188" s="77"/>
      <c r="D188" s="77"/>
      <c r="E188" s="78"/>
      <c r="F188" s="78"/>
      <c r="G188" s="78"/>
      <c r="H188" s="78"/>
      <c r="I188" s="78"/>
      <c r="J188" s="78"/>
      <c r="K188" s="78"/>
      <c r="L188" s="78"/>
      <c r="M188" s="78"/>
      <c r="N188" s="78"/>
      <c r="O188" s="78"/>
      <c r="P188" s="78"/>
      <c r="Q188" s="78"/>
      <c r="R188" s="78"/>
      <c r="S188" s="78"/>
      <c r="T188" s="78"/>
      <c r="U188" s="132"/>
      <c r="V188" s="132"/>
      <c r="W188" s="78"/>
      <c r="X188" s="78"/>
      <c r="Y188" s="78"/>
      <c r="Z188" s="132"/>
      <c r="AA188" s="132"/>
      <c r="AB188" s="78"/>
      <c r="AC188" s="78"/>
      <c r="AD188" s="78"/>
      <c r="AE188" s="78"/>
      <c r="AF188" s="78"/>
      <c r="AG188" s="78"/>
      <c r="AH188" s="78"/>
      <c r="AI188" s="78"/>
      <c r="AJ188" s="78"/>
      <c r="AK188" s="78"/>
      <c r="AL188" s="78"/>
      <c r="AM188" s="78"/>
      <c r="AN188" s="78"/>
      <c r="AO188" s="78"/>
      <c r="AP188" s="78"/>
      <c r="AQ188" s="78"/>
      <c r="AR188" s="78"/>
      <c r="AS188" s="78"/>
      <c r="AT188" s="78"/>
      <c r="AU188" s="78"/>
      <c r="AV188" s="78"/>
      <c r="AW188" s="78"/>
      <c r="AX188" s="78"/>
      <c r="AY188" s="78"/>
      <c r="AZ188" s="78"/>
      <c r="BA188" s="78"/>
      <c r="BB188" s="78"/>
      <c r="BC188" s="78"/>
      <c r="BD188" s="78"/>
      <c r="BE188" s="78"/>
      <c r="BF188" s="78"/>
      <c r="BG188" s="78"/>
      <c r="BH188" s="78"/>
      <c r="BI188" s="78"/>
      <c r="BJ188" s="73"/>
      <c r="BK188" s="61"/>
      <c r="BL188" s="73"/>
      <c r="BM188" s="78"/>
      <c r="BN188" s="78"/>
      <c r="BO188" s="78"/>
      <c r="BP188" s="78"/>
      <c r="BQ188" s="78"/>
      <c r="BR188" s="78"/>
      <c r="BS188" s="78"/>
      <c r="BT188" s="78"/>
      <c r="BU188" s="78"/>
      <c r="BV188" s="78"/>
      <c r="BW188" s="78"/>
      <c r="BX188" s="78"/>
      <c r="BY188" s="78"/>
      <c r="BZ188" s="132"/>
      <c r="CA188" s="132"/>
      <c r="CB188" s="78"/>
      <c r="CC188" s="78"/>
      <c r="CD188" s="78"/>
      <c r="CE188" s="132"/>
      <c r="CF188" s="78"/>
      <c r="CG188" s="132"/>
      <c r="CH188" s="78"/>
      <c r="CI188" s="132"/>
      <c r="CJ188" s="78"/>
      <c r="CK188" s="78"/>
      <c r="CL188" s="78"/>
      <c r="CM188" s="78"/>
      <c r="CN188" s="78"/>
      <c r="CO188" s="78"/>
      <c r="CP188" s="78"/>
      <c r="CQ188" s="78"/>
      <c r="CR188" s="78"/>
      <c r="CS188" s="78"/>
      <c r="CT188" s="78"/>
      <c r="CU188" s="78"/>
      <c r="CV188" s="78"/>
      <c r="CW188" s="78"/>
      <c r="CX188" s="78"/>
      <c r="CY188" s="78"/>
      <c r="CZ188" s="78"/>
      <c r="DA188" s="78"/>
      <c r="DB188" s="78"/>
      <c r="DC188" s="78"/>
      <c r="DD188" s="78"/>
      <c r="DE188" s="78"/>
      <c r="DF188" s="78"/>
      <c r="DG188" s="78"/>
      <c r="DH188" s="78"/>
      <c r="DI188" s="78"/>
      <c r="DJ188" s="78"/>
      <c r="DK188" s="78"/>
      <c r="DL188" s="78"/>
      <c r="DM188" s="78"/>
      <c r="DN188" s="78"/>
      <c r="DO188" s="78"/>
      <c r="DP188" s="61"/>
      <c r="DQ188" s="78"/>
      <c r="DR188" s="78"/>
      <c r="DS188" s="78"/>
      <c r="DT188" s="78"/>
      <c r="DU188" s="78"/>
      <c r="DV188" s="78"/>
      <c r="DW188" s="78"/>
      <c r="DX188" s="78"/>
      <c r="DY188" s="78"/>
      <c r="DZ188" s="78"/>
      <c r="EA188" s="78"/>
      <c r="EB188" s="78"/>
      <c r="EC188" s="78"/>
      <c r="ED188" s="78"/>
    </row>
    <row r="189" spans="1:134" x14ac:dyDescent="0.3">
      <c r="A189" s="106"/>
      <c r="B189" s="119" t="s">
        <v>1167</v>
      </c>
      <c r="C189" s="108"/>
      <c r="D189" s="108" t="s">
        <v>1168</v>
      </c>
      <c r="E189" s="134">
        <v>44196</v>
      </c>
      <c r="F189" s="134">
        <v>44196</v>
      </c>
      <c r="G189" s="134">
        <v>44196</v>
      </c>
      <c r="H189" s="133">
        <v>44012</v>
      </c>
      <c r="I189" s="134">
        <v>44196</v>
      </c>
      <c r="J189" s="134">
        <v>44196</v>
      </c>
      <c r="K189" s="134">
        <v>44196</v>
      </c>
      <c r="L189" s="133">
        <v>44043</v>
      </c>
      <c r="M189" s="134">
        <v>44196</v>
      </c>
      <c r="N189" s="134">
        <v>44196</v>
      </c>
      <c r="O189" s="134">
        <v>44196</v>
      </c>
      <c r="P189" s="133">
        <v>44012</v>
      </c>
      <c r="Q189" s="134">
        <v>44196</v>
      </c>
      <c r="R189" s="134">
        <v>44196</v>
      </c>
      <c r="S189" s="133">
        <v>44012</v>
      </c>
      <c r="T189" s="133">
        <v>44104</v>
      </c>
      <c r="U189" s="134">
        <v>44196</v>
      </c>
      <c r="V189" s="134">
        <v>44196</v>
      </c>
      <c r="W189" s="134">
        <v>44135</v>
      </c>
      <c r="X189" s="134">
        <v>44196</v>
      </c>
      <c r="Y189" s="135">
        <v>43921</v>
      </c>
      <c r="Z189" s="134">
        <v>44196</v>
      </c>
      <c r="AA189" s="134">
        <v>44196</v>
      </c>
      <c r="AB189" s="134">
        <v>44196</v>
      </c>
      <c r="AC189" s="133">
        <v>43982</v>
      </c>
      <c r="AD189" s="136">
        <v>44196</v>
      </c>
      <c r="AE189" s="134">
        <v>44196</v>
      </c>
      <c r="AF189" s="133">
        <f>AF4</f>
        <v>44012</v>
      </c>
      <c r="AG189" s="134">
        <v>44196</v>
      </c>
      <c r="AH189" s="134">
        <v>44196</v>
      </c>
      <c r="AI189" s="134">
        <v>44196</v>
      </c>
      <c r="AJ189" s="134">
        <v>44196</v>
      </c>
      <c r="AK189" s="134">
        <v>44196</v>
      </c>
      <c r="AL189" s="134">
        <f>AL4</f>
        <v>44196</v>
      </c>
      <c r="AM189" s="133">
        <v>44104</v>
      </c>
      <c r="AN189" s="134">
        <v>44196</v>
      </c>
      <c r="AO189" s="134">
        <v>44196</v>
      </c>
      <c r="AP189" s="133">
        <v>44012</v>
      </c>
      <c r="AQ189" s="133">
        <v>43921</v>
      </c>
      <c r="AR189" s="134">
        <v>44196</v>
      </c>
      <c r="AS189" s="134">
        <v>44196</v>
      </c>
      <c r="AT189" s="134">
        <v>44561</v>
      </c>
      <c r="AU189" s="134">
        <v>44196</v>
      </c>
      <c r="AV189" s="134">
        <v>44196</v>
      </c>
      <c r="AW189" s="134">
        <v>44196</v>
      </c>
      <c r="AX189" s="134">
        <v>44196</v>
      </c>
      <c r="AY189" s="134">
        <v>44196</v>
      </c>
      <c r="AZ189" s="134">
        <v>44196</v>
      </c>
      <c r="BA189" s="134">
        <v>44074</v>
      </c>
      <c r="BB189" s="134">
        <v>44196</v>
      </c>
      <c r="BC189" s="134">
        <v>44196</v>
      </c>
      <c r="BD189" s="134">
        <v>44196</v>
      </c>
      <c r="BE189" s="134">
        <v>44196</v>
      </c>
      <c r="BF189" s="134">
        <v>44196</v>
      </c>
      <c r="BG189" s="136">
        <v>44196</v>
      </c>
      <c r="BH189" s="109" t="s">
        <v>1170</v>
      </c>
      <c r="BI189" s="136">
        <v>44196</v>
      </c>
      <c r="BJ189" s="133">
        <v>43921</v>
      </c>
      <c r="BK189" s="112">
        <v>44196</v>
      </c>
      <c r="BL189" s="133">
        <v>43921</v>
      </c>
      <c r="BM189" s="134">
        <v>44196</v>
      </c>
      <c r="BN189" s="133">
        <v>44012</v>
      </c>
      <c r="BO189" s="133">
        <v>43921</v>
      </c>
      <c r="BP189" s="134">
        <v>44196</v>
      </c>
      <c r="BQ189" s="133">
        <v>43921</v>
      </c>
      <c r="BR189" s="134">
        <v>44196</v>
      </c>
      <c r="BS189" s="134">
        <v>44196</v>
      </c>
      <c r="BT189" s="134">
        <v>44196</v>
      </c>
      <c r="BU189" s="134">
        <v>44196</v>
      </c>
      <c r="BV189" s="133">
        <f>BV4</f>
        <v>44012</v>
      </c>
      <c r="BW189" s="134">
        <v>44196</v>
      </c>
      <c r="BX189" s="133">
        <v>43951</v>
      </c>
      <c r="BY189" s="134">
        <v>44196</v>
      </c>
      <c r="BZ189" s="134">
        <v>44196</v>
      </c>
      <c r="CA189" s="134">
        <v>44196</v>
      </c>
      <c r="CB189" s="133">
        <v>44104</v>
      </c>
      <c r="CC189" s="134">
        <v>44196</v>
      </c>
      <c r="CD189" s="134">
        <v>44196</v>
      </c>
      <c r="CE189" s="134">
        <v>44196</v>
      </c>
      <c r="CF189" s="133">
        <f>CF4</f>
        <v>44012</v>
      </c>
      <c r="CG189" s="134">
        <v>44196</v>
      </c>
      <c r="CH189" s="133">
        <f>CH4</f>
        <v>44012</v>
      </c>
      <c r="CI189" s="134">
        <v>44196</v>
      </c>
      <c r="CJ189" s="134">
        <v>44196</v>
      </c>
      <c r="CK189" s="134">
        <v>44196</v>
      </c>
      <c r="CL189" s="134">
        <v>44196</v>
      </c>
      <c r="CM189" s="134">
        <v>44196</v>
      </c>
      <c r="CN189" s="134">
        <v>44196</v>
      </c>
      <c r="CO189" s="134">
        <v>44196</v>
      </c>
      <c r="CP189" s="134">
        <v>44196</v>
      </c>
      <c r="CQ189" s="133">
        <f>CQ4</f>
        <v>44012</v>
      </c>
      <c r="CR189" s="133">
        <v>43921</v>
      </c>
      <c r="CS189" s="133">
        <v>43921</v>
      </c>
      <c r="CT189" s="134">
        <v>44286</v>
      </c>
      <c r="CU189" s="134">
        <v>44196</v>
      </c>
      <c r="CV189" s="134">
        <v>44196</v>
      </c>
      <c r="CW189" s="133">
        <v>44074</v>
      </c>
      <c r="CX189" s="134">
        <v>44196</v>
      </c>
      <c r="CY189" s="134">
        <v>44196</v>
      </c>
      <c r="CZ189" s="134">
        <v>44196</v>
      </c>
      <c r="DA189" s="134">
        <v>44196</v>
      </c>
      <c r="DB189" s="134">
        <v>43921</v>
      </c>
      <c r="DC189" s="134">
        <v>44196</v>
      </c>
      <c r="DD189" s="134">
        <v>44196</v>
      </c>
      <c r="DE189" s="134">
        <v>44196</v>
      </c>
      <c r="DF189" s="134">
        <v>43921</v>
      </c>
      <c r="DG189" s="134">
        <v>44196</v>
      </c>
      <c r="DH189" s="134">
        <v>44196</v>
      </c>
      <c r="DI189" s="133">
        <v>44012</v>
      </c>
      <c r="DJ189" s="133">
        <v>43921</v>
      </c>
      <c r="DK189" s="134">
        <v>44196</v>
      </c>
      <c r="DL189" s="134">
        <v>43921</v>
      </c>
      <c r="DM189" s="134">
        <v>44196</v>
      </c>
      <c r="DN189" s="133">
        <v>43982</v>
      </c>
      <c r="DO189" s="136">
        <v>44196</v>
      </c>
      <c r="DP189" s="112">
        <v>44196</v>
      </c>
      <c r="DQ189" s="136">
        <v>44196</v>
      </c>
      <c r="DR189" s="134">
        <v>44196</v>
      </c>
      <c r="DS189" s="136">
        <v>44196</v>
      </c>
      <c r="DT189" s="109" t="s">
        <v>1169</v>
      </c>
      <c r="DU189" s="134">
        <v>44196</v>
      </c>
      <c r="DV189" s="133">
        <v>44104</v>
      </c>
      <c r="DW189" s="133">
        <v>44012</v>
      </c>
      <c r="DX189" s="134">
        <v>44196</v>
      </c>
      <c r="DY189" s="133">
        <f>DY4</f>
        <v>44012</v>
      </c>
      <c r="DZ189" s="133">
        <v>44104</v>
      </c>
      <c r="EA189" s="133">
        <f>EA4</f>
        <v>44012</v>
      </c>
      <c r="EB189" s="133">
        <v>44012</v>
      </c>
      <c r="EC189" s="133">
        <v>43921</v>
      </c>
      <c r="ED189" s="133">
        <v>44012</v>
      </c>
    </row>
    <row r="190" spans="1:134" ht="26.4" x14ac:dyDescent="0.3">
      <c r="A190" s="106">
        <v>52</v>
      </c>
      <c r="B190" s="119" t="s">
        <v>1171</v>
      </c>
      <c r="C190" s="108" t="s">
        <v>909</v>
      </c>
      <c r="D190" s="108" t="s">
        <v>1168</v>
      </c>
      <c r="E190" s="134">
        <v>44250</v>
      </c>
      <c r="F190" s="134">
        <v>44253</v>
      </c>
      <c r="G190" s="134">
        <v>44249</v>
      </c>
      <c r="H190" s="133">
        <v>44070</v>
      </c>
      <c r="I190" s="134">
        <v>44250</v>
      </c>
      <c r="J190" s="134">
        <v>44253</v>
      </c>
      <c r="K190" s="134">
        <v>44252</v>
      </c>
      <c r="L190" s="133">
        <v>44102</v>
      </c>
      <c r="M190" s="134">
        <v>44253</v>
      </c>
      <c r="N190" s="134">
        <v>44256</v>
      </c>
      <c r="O190" s="134">
        <v>44252</v>
      </c>
      <c r="P190" s="133">
        <v>44067</v>
      </c>
      <c r="Q190" s="134">
        <v>44251</v>
      </c>
      <c r="R190" s="134">
        <v>44293</v>
      </c>
      <c r="S190" s="133">
        <v>44070</v>
      </c>
      <c r="T190" s="133">
        <v>44155</v>
      </c>
      <c r="U190" s="134">
        <v>44263</v>
      </c>
      <c r="V190" s="134">
        <v>44298</v>
      </c>
      <c r="W190" s="134">
        <v>44239</v>
      </c>
      <c r="X190" s="134">
        <v>44299</v>
      </c>
      <c r="Y190" s="135">
        <v>44013</v>
      </c>
      <c r="Z190" s="134">
        <v>44278</v>
      </c>
      <c r="AA190" s="134">
        <v>44295</v>
      </c>
      <c r="AB190" s="134">
        <v>44293</v>
      </c>
      <c r="AC190" s="133">
        <v>44078</v>
      </c>
      <c r="AD190" s="136">
        <v>44250</v>
      </c>
      <c r="AE190" s="134">
        <v>44252</v>
      </c>
      <c r="AF190" s="133">
        <v>44127</v>
      </c>
      <c r="AG190" s="134">
        <v>44249</v>
      </c>
      <c r="AH190" s="134">
        <v>44253</v>
      </c>
      <c r="AI190" s="134">
        <v>44256</v>
      </c>
      <c r="AJ190" s="134">
        <v>44292</v>
      </c>
      <c r="AK190" s="134">
        <v>44286</v>
      </c>
      <c r="AL190" s="134">
        <v>44299</v>
      </c>
      <c r="AM190" s="133">
        <v>44162</v>
      </c>
      <c r="AN190" s="134">
        <v>44293</v>
      </c>
      <c r="AO190" s="134">
        <v>44253</v>
      </c>
      <c r="AP190" s="133">
        <v>44105</v>
      </c>
      <c r="AQ190" s="133">
        <v>43981</v>
      </c>
      <c r="AR190" s="134">
        <v>44252</v>
      </c>
      <c r="AS190" s="134">
        <v>44286</v>
      </c>
      <c r="AT190" s="134">
        <v>44253</v>
      </c>
      <c r="AU190" s="134">
        <v>44241</v>
      </c>
      <c r="AV190" s="134">
        <v>44251</v>
      </c>
      <c r="AW190" s="134">
        <v>44318</v>
      </c>
      <c r="AX190" s="134">
        <v>44251</v>
      </c>
      <c r="AY190" s="134">
        <v>44250</v>
      </c>
      <c r="AZ190" s="134">
        <v>44246</v>
      </c>
      <c r="BA190" s="134">
        <v>44117</v>
      </c>
      <c r="BB190" s="134">
        <v>44256</v>
      </c>
      <c r="BC190" s="134">
        <v>44256</v>
      </c>
      <c r="BD190" s="134">
        <v>44246</v>
      </c>
      <c r="BE190" s="134">
        <v>44254</v>
      </c>
      <c r="BF190" s="134">
        <v>43889</v>
      </c>
      <c r="BG190" s="136">
        <v>44250</v>
      </c>
      <c r="BH190" s="133">
        <v>44053</v>
      </c>
      <c r="BI190" s="136">
        <v>44252</v>
      </c>
      <c r="BJ190" s="137">
        <v>44033</v>
      </c>
      <c r="BK190" s="112">
        <v>44235</v>
      </c>
      <c r="BL190" s="137">
        <v>44209</v>
      </c>
      <c r="BM190" s="134">
        <v>44252</v>
      </c>
      <c r="BN190" s="133">
        <v>44103</v>
      </c>
      <c r="BO190" s="133">
        <v>44018</v>
      </c>
      <c r="BP190" s="134">
        <v>44253</v>
      </c>
      <c r="BQ190" s="133">
        <v>44041</v>
      </c>
      <c r="BR190" s="134">
        <v>44253</v>
      </c>
      <c r="BS190" s="134">
        <v>44252</v>
      </c>
      <c r="BT190" s="134">
        <v>44236</v>
      </c>
      <c r="BU190" s="134">
        <v>44253</v>
      </c>
      <c r="BV190" s="133">
        <v>44074</v>
      </c>
      <c r="BW190" s="134">
        <v>44242</v>
      </c>
      <c r="BX190" s="133">
        <v>44070</v>
      </c>
      <c r="BY190" s="134">
        <v>44300</v>
      </c>
      <c r="BZ190" s="134">
        <v>44298</v>
      </c>
      <c r="CA190" s="134">
        <v>44287</v>
      </c>
      <c r="CB190" s="133">
        <v>44146</v>
      </c>
      <c r="CC190" s="134">
        <v>44291</v>
      </c>
      <c r="CD190" s="134">
        <v>44279</v>
      </c>
      <c r="CE190" s="134">
        <v>44299</v>
      </c>
      <c r="CF190" s="133">
        <v>44071</v>
      </c>
      <c r="CG190" s="134">
        <v>44279</v>
      </c>
      <c r="CH190" s="133">
        <v>44067</v>
      </c>
      <c r="CI190" s="134">
        <v>44330</v>
      </c>
      <c r="CJ190" s="134">
        <v>44295</v>
      </c>
      <c r="CK190" s="134">
        <v>44252</v>
      </c>
      <c r="CL190" s="134">
        <v>44286</v>
      </c>
      <c r="CM190" s="134">
        <v>44293</v>
      </c>
      <c r="CN190" s="134">
        <v>44291</v>
      </c>
      <c r="CO190" s="134">
        <v>44284</v>
      </c>
      <c r="CP190" s="134">
        <v>44284</v>
      </c>
      <c r="CQ190" s="133">
        <v>44071</v>
      </c>
      <c r="CR190" s="133">
        <v>44071</v>
      </c>
      <c r="CS190" s="133">
        <v>44026</v>
      </c>
      <c r="CT190" s="134">
        <v>44344</v>
      </c>
      <c r="CU190" s="134">
        <v>44249</v>
      </c>
      <c r="CV190" s="134">
        <v>44253</v>
      </c>
      <c r="CW190" s="133">
        <v>44134</v>
      </c>
      <c r="CX190" s="134">
        <v>44256</v>
      </c>
      <c r="CY190" s="134">
        <v>44291</v>
      </c>
      <c r="CZ190" s="134">
        <v>44253</v>
      </c>
      <c r="DA190" s="134">
        <v>44246</v>
      </c>
      <c r="DB190" s="134">
        <v>44069</v>
      </c>
      <c r="DC190" s="134">
        <v>44236</v>
      </c>
      <c r="DD190" s="134">
        <v>44250</v>
      </c>
      <c r="DE190" s="134">
        <v>44250</v>
      </c>
      <c r="DF190" s="134">
        <v>44007</v>
      </c>
      <c r="DG190" s="134">
        <v>44251</v>
      </c>
      <c r="DH190" s="134">
        <v>44281</v>
      </c>
      <c r="DI190" s="133">
        <v>44074</v>
      </c>
      <c r="DJ190" s="133">
        <v>43999</v>
      </c>
      <c r="DK190" s="134">
        <v>44285</v>
      </c>
      <c r="DL190" s="134">
        <v>44013</v>
      </c>
      <c r="DM190" s="134">
        <v>44246</v>
      </c>
      <c r="DN190" s="133">
        <v>44068</v>
      </c>
      <c r="DO190" s="136">
        <v>44253</v>
      </c>
      <c r="DP190" s="112">
        <v>44252</v>
      </c>
      <c r="DQ190" s="136">
        <v>44246</v>
      </c>
      <c r="DR190" s="134">
        <v>44253</v>
      </c>
      <c r="DS190" s="136">
        <v>43887</v>
      </c>
      <c r="DT190" s="133">
        <v>43992</v>
      </c>
      <c r="DU190" s="134">
        <v>44256</v>
      </c>
      <c r="DV190" s="133">
        <v>44162</v>
      </c>
      <c r="DW190" s="133">
        <v>44070</v>
      </c>
      <c r="DX190" s="134">
        <v>44253</v>
      </c>
      <c r="DY190" s="133">
        <v>44068</v>
      </c>
      <c r="DZ190" s="133">
        <v>44085</v>
      </c>
      <c r="EA190" s="133">
        <v>44070</v>
      </c>
      <c r="EB190" s="133">
        <v>44119</v>
      </c>
      <c r="EC190" s="133">
        <v>44083</v>
      </c>
      <c r="ED190" s="133">
        <v>44113</v>
      </c>
    </row>
    <row r="191" spans="1:134" x14ac:dyDescent="0.3">
      <c r="A191" s="106"/>
      <c r="B191" s="119" t="s">
        <v>1172</v>
      </c>
      <c r="C191" s="108"/>
      <c r="D191" s="108" t="s">
        <v>1173</v>
      </c>
      <c r="E191" s="110">
        <v>54</v>
      </c>
      <c r="F191" s="110">
        <v>57</v>
      </c>
      <c r="G191" s="110">
        <v>53</v>
      </c>
      <c r="H191" s="109">
        <v>105</v>
      </c>
      <c r="I191" s="110">
        <v>54</v>
      </c>
      <c r="J191" s="110">
        <v>57</v>
      </c>
      <c r="K191" s="110">
        <v>56</v>
      </c>
      <c r="L191" s="109">
        <v>103</v>
      </c>
      <c r="M191" s="110">
        <v>57</v>
      </c>
      <c r="N191" s="110">
        <v>165</v>
      </c>
      <c r="O191" s="110">
        <v>99</v>
      </c>
      <c r="P191" s="109">
        <v>99</v>
      </c>
      <c r="Q191" s="110">
        <v>95</v>
      </c>
      <c r="R191" s="110">
        <f>R190-R189</f>
        <v>97</v>
      </c>
      <c r="S191" s="109">
        <v>104</v>
      </c>
      <c r="T191" s="109">
        <v>51</v>
      </c>
      <c r="U191" s="110">
        <v>68</v>
      </c>
      <c r="V191" s="110">
        <v>103</v>
      </c>
      <c r="W191" s="110">
        <f>W190-W189</f>
        <v>104</v>
      </c>
      <c r="X191" s="110">
        <f>X190-X189</f>
        <v>103</v>
      </c>
      <c r="Y191" s="109">
        <v>92</v>
      </c>
      <c r="Z191" s="110">
        <v>83</v>
      </c>
      <c r="AA191" s="110">
        <v>100</v>
      </c>
      <c r="AB191" s="110">
        <f>AB190-AB189</f>
        <v>97</v>
      </c>
      <c r="AC191" s="109">
        <f>AC190-AC189</f>
        <v>96</v>
      </c>
      <c r="AD191" s="110">
        <v>54</v>
      </c>
      <c r="AE191" s="110">
        <v>56</v>
      </c>
      <c r="AF191" s="109">
        <f>_xlfn.DAYS(AF190,AF189)</f>
        <v>115</v>
      </c>
      <c r="AG191" s="110">
        <v>53</v>
      </c>
      <c r="AH191" s="110">
        <v>57</v>
      </c>
      <c r="AI191" s="110">
        <v>60</v>
      </c>
      <c r="AJ191" s="110">
        <f>AJ190-AJ189</f>
        <v>96</v>
      </c>
      <c r="AK191" s="110">
        <f>AK190-AK189</f>
        <v>90</v>
      </c>
      <c r="AL191" s="110">
        <f>_xlfn.DAYS(AL190,AL189)</f>
        <v>103</v>
      </c>
      <c r="AM191" s="109">
        <v>58</v>
      </c>
      <c r="AN191" s="110">
        <f>AN190-AN189</f>
        <v>97</v>
      </c>
      <c r="AO191" s="110">
        <v>57</v>
      </c>
      <c r="AP191" s="109">
        <f>AP190-AP189</f>
        <v>93</v>
      </c>
      <c r="AQ191" s="109">
        <f>AQ190-AQ189</f>
        <v>60</v>
      </c>
      <c r="AR191" s="110">
        <v>56</v>
      </c>
      <c r="AS191" s="110">
        <v>90</v>
      </c>
      <c r="AT191" s="110">
        <v>57</v>
      </c>
      <c r="AU191" s="110">
        <v>45</v>
      </c>
      <c r="AV191" s="110">
        <v>55</v>
      </c>
      <c r="AW191" s="110">
        <v>122</v>
      </c>
      <c r="AX191" s="110">
        <v>55</v>
      </c>
      <c r="AY191" s="110">
        <f>AY190-AY189</f>
        <v>54</v>
      </c>
      <c r="AZ191" s="110">
        <f>AZ190-AZ189</f>
        <v>50</v>
      </c>
      <c r="BA191" s="110">
        <v>63</v>
      </c>
      <c r="BB191" s="110">
        <v>60</v>
      </c>
      <c r="BC191" s="110">
        <f>BC190-BC189</f>
        <v>60</v>
      </c>
      <c r="BD191" s="110">
        <f>BD190-BD189</f>
        <v>50</v>
      </c>
      <c r="BE191" s="110">
        <v>58</v>
      </c>
      <c r="BF191" s="110">
        <v>59</v>
      </c>
      <c r="BG191" s="110">
        <v>54</v>
      </c>
      <c r="BH191" s="109">
        <v>100</v>
      </c>
      <c r="BI191" s="110">
        <v>56</v>
      </c>
      <c r="BJ191" s="111">
        <v>113</v>
      </c>
      <c r="BK191" s="113">
        <f>BK190-BK189</f>
        <v>39</v>
      </c>
      <c r="BL191" s="111">
        <v>289</v>
      </c>
      <c r="BM191" s="110">
        <v>104</v>
      </c>
      <c r="BN191" s="109">
        <v>134</v>
      </c>
      <c r="BO191" s="109">
        <f>BO190-BO189</f>
        <v>97</v>
      </c>
      <c r="BP191" s="110">
        <v>82</v>
      </c>
      <c r="BQ191" s="109">
        <f>BQ190-BQ189</f>
        <v>120</v>
      </c>
      <c r="BR191" s="110">
        <v>90</v>
      </c>
      <c r="BS191" s="110">
        <v>81</v>
      </c>
      <c r="BT191" s="110">
        <v>98</v>
      </c>
      <c r="BU191" s="110">
        <v>105</v>
      </c>
      <c r="BV191" s="109">
        <f>_xlfn.DAYS(BV190,BV189)</f>
        <v>62</v>
      </c>
      <c r="BW191" s="110">
        <v>85</v>
      </c>
      <c r="BX191" s="109">
        <f>BX190-BX189</f>
        <v>119</v>
      </c>
      <c r="BY191" s="110">
        <f>BY190-BY189</f>
        <v>104</v>
      </c>
      <c r="BZ191" s="110">
        <v>103</v>
      </c>
      <c r="CA191" s="110">
        <v>92</v>
      </c>
      <c r="CB191" s="109">
        <v>42</v>
      </c>
      <c r="CC191" s="110">
        <f>CC190-CC189</f>
        <v>95</v>
      </c>
      <c r="CD191" s="110">
        <f>CD190-CD189</f>
        <v>83</v>
      </c>
      <c r="CE191" s="110">
        <v>104</v>
      </c>
      <c r="CF191" s="109">
        <f>_xlfn.DAYS(CF190,CF189)</f>
        <v>59</v>
      </c>
      <c r="CG191" s="110">
        <v>84</v>
      </c>
      <c r="CH191" s="109">
        <f>_xlfn.DAYS(CH190,CH189)</f>
        <v>55</v>
      </c>
      <c r="CI191" s="110">
        <v>135</v>
      </c>
      <c r="CJ191" s="110">
        <f>_xlfn.DAYS(CJ190,CJ189)</f>
        <v>99</v>
      </c>
      <c r="CK191" s="110">
        <v>56</v>
      </c>
      <c r="CL191" s="110">
        <f>_xlfn.DAYS(CL190,CL189)</f>
        <v>90</v>
      </c>
      <c r="CM191" s="110">
        <f>_xlfn.DAYS(CM190,CM189)</f>
        <v>97</v>
      </c>
      <c r="CN191" s="110">
        <f>CN190-CN189</f>
        <v>95</v>
      </c>
      <c r="CO191" s="110">
        <f>CO190-CO189</f>
        <v>88</v>
      </c>
      <c r="CP191" s="110">
        <f>CP190-CP189</f>
        <v>88</v>
      </c>
      <c r="CQ191" s="109">
        <f>_xlfn.DAYS(CQ190,CQ189)</f>
        <v>59</v>
      </c>
      <c r="CR191" s="109">
        <f>CR190-CR189</f>
        <v>150</v>
      </c>
      <c r="CS191" s="109">
        <f>CS190-CS189</f>
        <v>105</v>
      </c>
      <c r="CT191" s="110">
        <v>58</v>
      </c>
      <c r="CU191" s="110">
        <v>52</v>
      </c>
      <c r="CV191" s="110">
        <v>56</v>
      </c>
      <c r="CW191" s="109">
        <v>60</v>
      </c>
      <c r="CX191" s="110">
        <v>60</v>
      </c>
      <c r="CY191" s="110">
        <v>95</v>
      </c>
      <c r="CZ191" s="110">
        <v>57</v>
      </c>
      <c r="DA191" s="110">
        <v>50</v>
      </c>
      <c r="DB191" s="110">
        <v>180</v>
      </c>
      <c r="DC191" s="110">
        <f>DC190-DC189</f>
        <v>40</v>
      </c>
      <c r="DD191" s="110">
        <f>DD190-DD189</f>
        <v>54</v>
      </c>
      <c r="DE191" s="110">
        <v>54</v>
      </c>
      <c r="DF191" s="110">
        <v>86</v>
      </c>
      <c r="DG191" s="110">
        <f>DG190-DG189</f>
        <v>55</v>
      </c>
      <c r="DH191" s="110">
        <v>85</v>
      </c>
      <c r="DI191" s="109">
        <f>DI190-DI189</f>
        <v>62</v>
      </c>
      <c r="DJ191" s="109">
        <v>79</v>
      </c>
      <c r="DK191" s="110">
        <v>89</v>
      </c>
      <c r="DL191" s="110">
        <v>92</v>
      </c>
      <c r="DM191" s="110">
        <f>DM190-DM189</f>
        <v>50</v>
      </c>
      <c r="DN191" s="109">
        <f>DN190-DN189</f>
        <v>86</v>
      </c>
      <c r="DO191" s="110">
        <v>57</v>
      </c>
      <c r="DP191" s="113">
        <f>DP190-DP189</f>
        <v>56</v>
      </c>
      <c r="DQ191" s="110">
        <v>50</v>
      </c>
      <c r="DR191" s="110">
        <f>31+26</f>
        <v>57</v>
      </c>
      <c r="DS191" s="110">
        <v>57</v>
      </c>
      <c r="DT191" s="109">
        <v>98</v>
      </c>
      <c r="DU191" s="110">
        <v>60</v>
      </c>
      <c r="DV191" s="109">
        <v>58</v>
      </c>
      <c r="DW191" s="109">
        <v>100</v>
      </c>
      <c r="DX191" s="110">
        <v>57</v>
      </c>
      <c r="DY191" s="109">
        <f>_xlfn.DAYS(DY190,DY189)</f>
        <v>56</v>
      </c>
      <c r="DZ191" s="109">
        <v>42</v>
      </c>
      <c r="EA191" s="109">
        <f>_xlfn.DAYS(EA190,EA189)</f>
        <v>58</v>
      </c>
      <c r="EB191" s="109">
        <f>EB190-EB189</f>
        <v>107</v>
      </c>
      <c r="EC191" s="109">
        <v>163</v>
      </c>
      <c r="ED191" s="109">
        <f>ED190-ED189</f>
        <v>101</v>
      </c>
    </row>
    <row r="192" spans="1:134" ht="27" x14ac:dyDescent="0.3">
      <c r="A192" s="106" t="s">
        <v>1174</v>
      </c>
      <c r="B192" s="138" t="s">
        <v>1175</v>
      </c>
      <c r="C192" s="108" t="s">
        <v>909</v>
      </c>
      <c r="D192" s="108" t="s">
        <v>841</v>
      </c>
      <c r="E192" s="110" t="s">
        <v>845</v>
      </c>
      <c r="F192" s="110" t="s">
        <v>845</v>
      </c>
      <c r="G192" s="110" t="s">
        <v>845</v>
      </c>
      <c r="H192" s="109" t="s">
        <v>844</v>
      </c>
      <c r="I192" s="110" t="s">
        <v>845</v>
      </c>
      <c r="J192" s="110" t="s">
        <v>845</v>
      </c>
      <c r="K192" s="110" t="s">
        <v>845</v>
      </c>
      <c r="L192" s="109" t="s">
        <v>844</v>
      </c>
      <c r="M192" s="110" t="s">
        <v>845</v>
      </c>
      <c r="N192" s="110" t="s">
        <v>844</v>
      </c>
      <c r="O192" s="110" t="s">
        <v>844</v>
      </c>
      <c r="P192" s="109" t="s">
        <v>844</v>
      </c>
      <c r="Q192" s="110" t="s">
        <v>844</v>
      </c>
      <c r="R192" s="110" t="s">
        <v>844</v>
      </c>
      <c r="S192" s="109" t="s">
        <v>844</v>
      </c>
      <c r="T192" s="109" t="s">
        <v>845</v>
      </c>
      <c r="U192" s="110" t="s">
        <v>844</v>
      </c>
      <c r="V192" s="110" t="s">
        <v>844</v>
      </c>
      <c r="W192" s="110" t="s">
        <v>844</v>
      </c>
      <c r="X192" s="110" t="s">
        <v>844</v>
      </c>
      <c r="Y192" s="109" t="s">
        <v>844</v>
      </c>
      <c r="Z192" s="110" t="s">
        <v>844</v>
      </c>
      <c r="AA192" s="110" t="s">
        <v>844</v>
      </c>
      <c r="AB192" s="110" t="s">
        <v>844</v>
      </c>
      <c r="AC192" s="109" t="s">
        <v>844</v>
      </c>
      <c r="AD192" s="110" t="s">
        <v>845</v>
      </c>
      <c r="AE192" s="110" t="s">
        <v>845</v>
      </c>
      <c r="AF192" s="109" t="str">
        <f>IF(AF191&lt;=60,"Yes","No")</f>
        <v>No</v>
      </c>
      <c r="AG192" s="110" t="s">
        <v>845</v>
      </c>
      <c r="AH192" s="110" t="s">
        <v>845</v>
      </c>
      <c r="AI192" s="110" t="s">
        <v>845</v>
      </c>
      <c r="AJ192" s="110" t="s">
        <v>844</v>
      </c>
      <c r="AK192" s="110" t="s">
        <v>844</v>
      </c>
      <c r="AL192" s="110" t="str">
        <f>IF(AL191&lt;=60,"Y","N")</f>
        <v>N</v>
      </c>
      <c r="AM192" s="109" t="s">
        <v>845</v>
      </c>
      <c r="AN192" s="110" t="s">
        <v>844</v>
      </c>
      <c r="AO192" s="110" t="s">
        <v>844</v>
      </c>
      <c r="AP192" s="109" t="s">
        <v>844</v>
      </c>
      <c r="AQ192" s="109" t="s">
        <v>845</v>
      </c>
      <c r="AR192" s="110" t="s">
        <v>844</v>
      </c>
      <c r="AS192" s="110" t="s">
        <v>844</v>
      </c>
      <c r="AT192" s="110" t="s">
        <v>844</v>
      </c>
      <c r="AU192" s="110" t="s">
        <v>844</v>
      </c>
      <c r="AV192" s="110" t="s">
        <v>844</v>
      </c>
      <c r="AW192" s="110" t="s">
        <v>844</v>
      </c>
      <c r="AX192" s="110" t="s">
        <v>844</v>
      </c>
      <c r="AY192" s="110" t="s">
        <v>845</v>
      </c>
      <c r="AZ192" s="110" t="s">
        <v>845</v>
      </c>
      <c r="BA192" s="110" t="s">
        <v>844</v>
      </c>
      <c r="BB192" s="110" t="s">
        <v>844</v>
      </c>
      <c r="BC192" s="110" t="s">
        <v>845</v>
      </c>
      <c r="BD192" s="110" t="s">
        <v>845</v>
      </c>
      <c r="BE192" s="110" t="s">
        <v>845</v>
      </c>
      <c r="BF192" s="110" t="s">
        <v>845</v>
      </c>
      <c r="BG192" s="110" t="s">
        <v>845</v>
      </c>
      <c r="BH192" s="109" t="s">
        <v>844</v>
      </c>
      <c r="BI192" s="110" t="s">
        <v>845</v>
      </c>
      <c r="BJ192" s="111" t="s">
        <v>844</v>
      </c>
      <c r="BK192" s="113" t="s">
        <v>845</v>
      </c>
      <c r="BL192" s="111" t="s">
        <v>844</v>
      </c>
      <c r="BM192" s="110" t="s">
        <v>844</v>
      </c>
      <c r="BN192" s="109" t="s">
        <v>844</v>
      </c>
      <c r="BO192" s="109" t="s">
        <v>844</v>
      </c>
      <c r="BP192" s="110" t="s">
        <v>844</v>
      </c>
      <c r="BQ192" s="109" t="s">
        <v>844</v>
      </c>
      <c r="BR192" s="110" t="s">
        <v>844</v>
      </c>
      <c r="BS192" s="110" t="s">
        <v>844</v>
      </c>
      <c r="BT192" s="110" t="s">
        <v>844</v>
      </c>
      <c r="BU192" s="110" t="s">
        <v>844</v>
      </c>
      <c r="BV192" s="109" t="str">
        <f>IF(BV191&lt;=60,"Yes","No")</f>
        <v>No</v>
      </c>
      <c r="BW192" s="110" t="s">
        <v>844</v>
      </c>
      <c r="BX192" s="109" t="s">
        <v>844</v>
      </c>
      <c r="BY192" s="110" t="s">
        <v>844</v>
      </c>
      <c r="BZ192" s="110" t="s">
        <v>844</v>
      </c>
      <c r="CA192" s="110" t="s">
        <v>844</v>
      </c>
      <c r="CB192" s="109" t="s">
        <v>845</v>
      </c>
      <c r="CC192" s="110" t="s">
        <v>844</v>
      </c>
      <c r="CD192" s="110" t="s">
        <v>844</v>
      </c>
      <c r="CE192" s="110" t="s">
        <v>844</v>
      </c>
      <c r="CF192" s="109" t="str">
        <f>IF(CF191&lt;=60,"Yes","No")</f>
        <v>Yes</v>
      </c>
      <c r="CG192" s="110" t="s">
        <v>844</v>
      </c>
      <c r="CH192" s="109" t="str">
        <f>IF(CH191&lt;=60,"Yes","No")</f>
        <v>Yes</v>
      </c>
      <c r="CI192" s="110" t="s">
        <v>844</v>
      </c>
      <c r="CJ192" s="110" t="str">
        <f>IF(CJ191&lt;60,"Y","N")</f>
        <v>N</v>
      </c>
      <c r="CK192" s="110" t="s">
        <v>844</v>
      </c>
      <c r="CL192" s="110" t="str">
        <f>IF(CL191&lt;60,"Y","N")</f>
        <v>N</v>
      </c>
      <c r="CM192" s="110" t="str">
        <f>IF(CM191&lt;60,"Y","N")</f>
        <v>N</v>
      </c>
      <c r="CN192" s="110" t="s">
        <v>844</v>
      </c>
      <c r="CO192" s="110" t="s">
        <v>844</v>
      </c>
      <c r="CP192" s="110" t="s">
        <v>844</v>
      </c>
      <c r="CQ192" s="109" t="str">
        <f>IF(CQ191&lt;=60,"Yes","No")</f>
        <v>Yes</v>
      </c>
      <c r="CR192" s="109" t="s">
        <v>844</v>
      </c>
      <c r="CS192" s="109" t="s">
        <v>844</v>
      </c>
      <c r="CT192" s="110" t="s">
        <v>845</v>
      </c>
      <c r="CU192" s="110" t="s">
        <v>845</v>
      </c>
      <c r="CV192" s="110" t="s">
        <v>845</v>
      </c>
      <c r="CW192" s="109" t="s">
        <v>845</v>
      </c>
      <c r="CX192" s="110" t="s">
        <v>844</v>
      </c>
      <c r="CY192" s="110" t="s">
        <v>844</v>
      </c>
      <c r="CZ192" s="110" t="s">
        <v>844</v>
      </c>
      <c r="DA192" s="110" t="s">
        <v>844</v>
      </c>
      <c r="DB192" s="110" t="s">
        <v>844</v>
      </c>
      <c r="DC192" s="110" t="s">
        <v>845</v>
      </c>
      <c r="DD192" s="110" t="s">
        <v>845</v>
      </c>
      <c r="DE192" s="110" t="s">
        <v>844</v>
      </c>
      <c r="DF192" s="110" t="s">
        <v>844</v>
      </c>
      <c r="DG192" s="110" t="s">
        <v>845</v>
      </c>
      <c r="DH192" s="110" t="s">
        <v>844</v>
      </c>
      <c r="DI192" s="109" t="s">
        <v>844</v>
      </c>
      <c r="DJ192" s="109" t="s">
        <v>844</v>
      </c>
      <c r="DK192" s="110" t="s">
        <v>844</v>
      </c>
      <c r="DL192" s="110" t="s">
        <v>844</v>
      </c>
      <c r="DM192" s="110" t="s">
        <v>845</v>
      </c>
      <c r="DN192" s="109" t="s">
        <v>844</v>
      </c>
      <c r="DO192" s="110" t="s">
        <v>845</v>
      </c>
      <c r="DP192" s="113" t="s">
        <v>845</v>
      </c>
      <c r="DQ192" s="110" t="s">
        <v>845</v>
      </c>
      <c r="DR192" s="110" t="s">
        <v>845</v>
      </c>
      <c r="DS192" s="110" t="s">
        <v>845</v>
      </c>
      <c r="DT192" s="109" t="s">
        <v>844</v>
      </c>
      <c r="DU192" s="110" t="s">
        <v>845</v>
      </c>
      <c r="DV192" s="109" t="s">
        <v>845</v>
      </c>
      <c r="DW192" s="109" t="s">
        <v>844</v>
      </c>
      <c r="DX192" s="110" t="s">
        <v>845</v>
      </c>
      <c r="DY192" s="109" t="str">
        <f>IF(DY191&lt;=60,"Yes","No")</f>
        <v>Yes</v>
      </c>
      <c r="DZ192" s="109" t="s">
        <v>844</v>
      </c>
      <c r="EA192" s="109" t="str">
        <f>IF(EA191&lt;=60,"Yes","No")</f>
        <v>Yes</v>
      </c>
      <c r="EB192" s="109" t="s">
        <v>844</v>
      </c>
      <c r="EC192" s="109" t="s">
        <v>844</v>
      </c>
      <c r="ED192" s="109" t="s">
        <v>844</v>
      </c>
    </row>
    <row r="193" spans="1:134" x14ac:dyDescent="0.3">
      <c r="A193" s="74"/>
      <c r="B193" s="139"/>
      <c r="C193" s="140"/>
      <c r="D193" s="140"/>
      <c r="E193" s="132"/>
      <c r="F193" s="132"/>
      <c r="G193" s="132"/>
      <c r="H193" s="132"/>
      <c r="I193" s="132"/>
      <c r="J193" s="132"/>
      <c r="K193" s="132"/>
      <c r="L193" s="132"/>
      <c r="M193" s="132"/>
      <c r="N193" s="132"/>
      <c r="O193" s="132"/>
      <c r="P193" s="132"/>
      <c r="Q193" s="132"/>
      <c r="R193" s="132"/>
      <c r="S193" s="132"/>
      <c r="T193" s="132"/>
      <c r="U193" s="132"/>
      <c r="V193" s="132"/>
      <c r="W193" s="132"/>
      <c r="X193" s="132"/>
      <c r="Y193" s="132"/>
      <c r="Z193" s="132"/>
      <c r="AA193" s="132"/>
      <c r="AB193" s="132"/>
      <c r="AC193" s="132"/>
      <c r="AD193" s="132"/>
      <c r="AE193" s="132"/>
      <c r="AF193" s="132"/>
      <c r="AG193" s="132"/>
      <c r="AH193" s="132"/>
      <c r="AI193" s="132"/>
      <c r="AJ193" s="132"/>
      <c r="AK193" s="132"/>
      <c r="AL193" s="132"/>
      <c r="AM193" s="132"/>
      <c r="AN193" s="132"/>
      <c r="AO193" s="132"/>
      <c r="AP193" s="132"/>
      <c r="AQ193" s="132"/>
      <c r="AR193" s="132"/>
      <c r="AS193" s="132"/>
      <c r="AT193" s="132"/>
      <c r="AU193" s="132"/>
      <c r="AV193" s="132"/>
      <c r="AW193" s="132"/>
      <c r="AX193" s="132"/>
      <c r="AY193" s="132"/>
      <c r="AZ193" s="132"/>
      <c r="BA193" s="132"/>
      <c r="BB193" s="132"/>
      <c r="BC193" s="132"/>
      <c r="BD193" s="132"/>
      <c r="BE193" s="132"/>
      <c r="BF193" s="132"/>
      <c r="BG193" s="132"/>
      <c r="BH193" s="132"/>
      <c r="BI193" s="132"/>
      <c r="BJ193" s="73"/>
      <c r="BK193" s="61"/>
      <c r="BL193" s="73"/>
      <c r="BM193" s="132"/>
      <c r="BN193" s="132"/>
      <c r="BO193" s="132"/>
      <c r="BP193" s="132"/>
      <c r="BQ193" s="132"/>
      <c r="BR193" s="132"/>
      <c r="BS193" s="132"/>
      <c r="BT193" s="132"/>
      <c r="BU193" s="132"/>
      <c r="BV193" s="132"/>
      <c r="BW193" s="132"/>
      <c r="BX193" s="132"/>
      <c r="BY193" s="132"/>
      <c r="BZ193" s="132"/>
      <c r="CA193" s="132"/>
      <c r="CB193" s="132"/>
      <c r="CC193" s="132"/>
      <c r="CD193" s="132"/>
      <c r="CE193" s="132"/>
      <c r="CF193" s="132"/>
      <c r="CG193" s="132"/>
      <c r="CH193" s="132"/>
      <c r="CI193" s="132"/>
      <c r="CJ193" s="132"/>
      <c r="CK193" s="132"/>
      <c r="CL193" s="132"/>
      <c r="CM193" s="132"/>
      <c r="CN193" s="132"/>
      <c r="CO193" s="132"/>
      <c r="CP193" s="132"/>
      <c r="CQ193" s="132"/>
      <c r="CR193" s="132"/>
      <c r="CS193" s="132"/>
      <c r="CT193" s="132"/>
      <c r="CU193" s="132"/>
      <c r="CV193" s="132"/>
      <c r="CW193" s="132"/>
      <c r="CX193" s="132"/>
      <c r="CY193" s="132"/>
      <c r="CZ193" s="132"/>
      <c r="DA193" s="132"/>
      <c r="DB193" s="132"/>
      <c r="DC193" s="132"/>
      <c r="DD193" s="132"/>
      <c r="DE193" s="132"/>
      <c r="DF193" s="132"/>
      <c r="DG193" s="132"/>
      <c r="DH193" s="132"/>
      <c r="DI193" s="132"/>
      <c r="DJ193" s="132"/>
      <c r="DK193" s="132"/>
      <c r="DL193" s="132"/>
      <c r="DM193" s="132"/>
      <c r="DN193" s="132"/>
      <c r="DO193" s="132"/>
      <c r="DP193" s="61"/>
      <c r="DQ193" s="132"/>
      <c r="DR193" s="132"/>
      <c r="DS193" s="132"/>
      <c r="DT193" s="132"/>
      <c r="DU193" s="132"/>
      <c r="DV193" s="132"/>
      <c r="DW193" s="132"/>
      <c r="DX193" s="132"/>
      <c r="DY193" s="132"/>
      <c r="DZ193" s="132"/>
      <c r="EA193" s="132"/>
      <c r="EB193" s="132"/>
      <c r="EC193" s="132"/>
      <c r="ED193" s="132"/>
    </row>
    <row r="194" spans="1:134" x14ac:dyDescent="0.3">
      <c r="A194" s="74"/>
      <c r="B194" s="79" t="s">
        <v>1176</v>
      </c>
      <c r="C194" s="77"/>
      <c r="D194" s="77"/>
      <c r="E194" s="78"/>
      <c r="F194" s="78"/>
      <c r="G194" s="78"/>
      <c r="H194" s="78"/>
      <c r="I194" s="78"/>
      <c r="J194" s="78"/>
      <c r="K194" s="78"/>
      <c r="L194" s="78"/>
      <c r="M194" s="78"/>
      <c r="N194" s="78"/>
      <c r="O194" s="78"/>
      <c r="P194" s="78"/>
      <c r="Q194" s="78"/>
      <c r="R194" s="78"/>
      <c r="S194" s="78"/>
      <c r="T194" s="78"/>
      <c r="U194" s="78"/>
      <c r="V194" s="78"/>
      <c r="W194" s="78"/>
      <c r="X194" s="78"/>
      <c r="Y194" s="78"/>
      <c r="Z194" s="78"/>
      <c r="AA194" s="78"/>
      <c r="AB194" s="78"/>
      <c r="AC194" s="78"/>
      <c r="AD194" s="78"/>
      <c r="AE194" s="78"/>
      <c r="AF194" s="78"/>
      <c r="AG194" s="78"/>
      <c r="AH194" s="78"/>
      <c r="AI194" s="78"/>
      <c r="AJ194" s="78"/>
      <c r="AK194" s="78"/>
      <c r="AL194" s="78"/>
      <c r="AM194" s="78"/>
      <c r="AN194" s="78"/>
      <c r="AO194" s="78"/>
      <c r="AP194" s="78"/>
      <c r="AQ194" s="78"/>
      <c r="AR194" s="78"/>
      <c r="AS194" s="78"/>
      <c r="AT194" s="78"/>
      <c r="AU194" s="78"/>
      <c r="AV194" s="78"/>
      <c r="AW194" s="78"/>
      <c r="AX194" s="78"/>
      <c r="AY194" s="78"/>
      <c r="AZ194" s="78"/>
      <c r="BA194" s="78"/>
      <c r="BB194" s="78"/>
      <c r="BC194" s="78"/>
      <c r="BD194" s="78"/>
      <c r="BE194" s="78"/>
      <c r="BF194" s="78"/>
      <c r="BG194" s="78"/>
      <c r="BH194" s="78"/>
      <c r="BI194" s="78"/>
      <c r="BJ194" s="73"/>
      <c r="BK194" s="61"/>
      <c r="BL194" s="73"/>
      <c r="BM194" s="78"/>
      <c r="BN194" s="78"/>
      <c r="BO194" s="78"/>
      <c r="BP194" s="78"/>
      <c r="BQ194" s="78"/>
      <c r="BR194" s="78"/>
      <c r="BS194" s="78"/>
      <c r="BT194" s="78"/>
      <c r="BU194" s="78"/>
      <c r="BV194" s="78"/>
      <c r="BW194" s="78"/>
      <c r="BX194" s="78"/>
      <c r="BY194" s="78"/>
      <c r="BZ194" s="78"/>
      <c r="CA194" s="78"/>
      <c r="CB194" s="78"/>
      <c r="CC194" s="78"/>
      <c r="CD194" s="78"/>
      <c r="CE194" s="78"/>
      <c r="CF194" s="78"/>
      <c r="CG194" s="78"/>
      <c r="CH194" s="78"/>
      <c r="CI194" s="78"/>
      <c r="CJ194" s="78"/>
      <c r="CK194" s="78"/>
      <c r="CL194" s="78"/>
      <c r="CM194" s="78"/>
      <c r="CN194" s="78"/>
      <c r="CO194" s="78"/>
      <c r="CP194" s="78"/>
      <c r="CQ194" s="78"/>
      <c r="CR194" s="78"/>
      <c r="CS194" s="78"/>
      <c r="CT194" s="78"/>
      <c r="CU194" s="78"/>
      <c r="CV194" s="78"/>
      <c r="CW194" s="78"/>
      <c r="CX194" s="78"/>
      <c r="CY194" s="78"/>
      <c r="CZ194" s="78"/>
      <c r="DA194" s="78"/>
      <c r="DB194" s="78"/>
      <c r="DC194" s="78"/>
      <c r="DD194" s="78"/>
      <c r="DE194" s="78"/>
      <c r="DF194" s="78"/>
      <c r="DG194" s="78"/>
      <c r="DH194" s="78"/>
      <c r="DI194" s="78"/>
      <c r="DJ194" s="78"/>
      <c r="DK194" s="78"/>
      <c r="DL194" s="78"/>
      <c r="DM194" s="78"/>
      <c r="DN194" s="78"/>
      <c r="DO194" s="78"/>
      <c r="DP194" s="61"/>
      <c r="DQ194" s="78"/>
      <c r="DR194" s="78"/>
      <c r="DS194" s="78"/>
      <c r="DT194" s="78"/>
      <c r="DU194" s="78"/>
      <c r="DV194" s="78"/>
      <c r="DW194" s="78"/>
      <c r="DX194" s="78"/>
      <c r="DY194" s="78"/>
      <c r="DZ194" s="78"/>
      <c r="EA194" s="78"/>
      <c r="EB194" s="78"/>
      <c r="EC194" s="78"/>
      <c r="ED194" s="78"/>
    </row>
    <row r="195" spans="1:134" x14ac:dyDescent="0.3">
      <c r="A195" s="74"/>
      <c r="B195" s="141" t="s">
        <v>1177</v>
      </c>
      <c r="C195" s="77"/>
      <c r="D195" s="77"/>
      <c r="E195" s="78"/>
      <c r="F195" s="78"/>
      <c r="G195" s="78"/>
      <c r="H195" s="78"/>
      <c r="I195" s="78"/>
      <c r="J195" s="78"/>
      <c r="K195" s="78"/>
      <c r="L195" s="78"/>
      <c r="M195" s="78"/>
      <c r="N195" s="78"/>
      <c r="O195" s="78"/>
      <c r="P195" s="78"/>
      <c r="Q195" s="78"/>
      <c r="R195" s="78"/>
      <c r="S195" s="78"/>
      <c r="T195" s="78"/>
      <c r="U195" s="78"/>
      <c r="V195" s="78"/>
      <c r="W195" s="78"/>
      <c r="X195" s="78"/>
      <c r="Y195" s="78"/>
      <c r="Z195" s="78"/>
      <c r="AA195" s="78"/>
      <c r="AB195" s="78"/>
      <c r="AC195" s="78"/>
      <c r="AD195" s="78"/>
      <c r="AE195" s="78"/>
      <c r="AF195" s="78"/>
      <c r="AG195" s="78"/>
      <c r="AH195" s="78"/>
      <c r="AI195" s="78"/>
      <c r="AJ195" s="78"/>
      <c r="AK195" s="78"/>
      <c r="AL195" s="78"/>
      <c r="AM195" s="78"/>
      <c r="AN195" s="78"/>
      <c r="AO195" s="78"/>
      <c r="AP195" s="78"/>
      <c r="AQ195" s="78"/>
      <c r="AR195" s="78"/>
      <c r="AS195" s="78"/>
      <c r="AT195" s="78"/>
      <c r="AU195" s="78"/>
      <c r="AV195" s="78"/>
      <c r="AW195" s="78"/>
      <c r="AX195" s="78"/>
      <c r="AY195" s="78"/>
      <c r="AZ195" s="78"/>
      <c r="BA195" s="78"/>
      <c r="BB195" s="78"/>
      <c r="BC195" s="78"/>
      <c r="BD195" s="78"/>
      <c r="BE195" s="78"/>
      <c r="BF195" s="78"/>
      <c r="BG195" s="78"/>
      <c r="BH195" s="78"/>
      <c r="BI195" s="78"/>
      <c r="BJ195" s="73"/>
      <c r="BK195" s="61"/>
      <c r="BL195" s="73"/>
      <c r="BM195" s="78"/>
      <c r="BN195" s="78"/>
      <c r="BO195" s="78"/>
      <c r="BP195" s="78"/>
      <c r="BQ195" s="78"/>
      <c r="BR195" s="78"/>
      <c r="BS195" s="78"/>
      <c r="BT195" s="78"/>
      <c r="BU195" s="78"/>
      <c r="BV195" s="78"/>
      <c r="BW195" s="78"/>
      <c r="BX195" s="78"/>
      <c r="BY195" s="78"/>
      <c r="BZ195" s="78"/>
      <c r="CA195" s="78"/>
      <c r="CB195" s="78"/>
      <c r="CC195" s="78"/>
      <c r="CD195" s="78"/>
      <c r="CE195" s="78"/>
      <c r="CF195" s="78"/>
      <c r="CG195" s="78"/>
      <c r="CH195" s="78"/>
      <c r="CI195" s="78"/>
      <c r="CJ195" s="78"/>
      <c r="CK195" s="78"/>
      <c r="CL195" s="78"/>
      <c r="CM195" s="78"/>
      <c r="CN195" s="78"/>
      <c r="CO195" s="78"/>
      <c r="CP195" s="78"/>
      <c r="CQ195" s="78"/>
      <c r="CR195" s="78"/>
      <c r="CS195" s="78"/>
      <c r="CT195" s="78"/>
      <c r="CU195" s="78"/>
      <c r="CV195" s="78"/>
      <c r="CW195" s="78"/>
      <c r="CX195" s="78"/>
      <c r="CY195" s="78"/>
      <c r="CZ195" s="78"/>
      <c r="DA195" s="78"/>
      <c r="DB195" s="78"/>
      <c r="DC195" s="78"/>
      <c r="DD195" s="78"/>
      <c r="DE195" s="78"/>
      <c r="DF195" s="78"/>
      <c r="DG195" s="78"/>
      <c r="DH195" s="78"/>
      <c r="DI195" s="78"/>
      <c r="DJ195" s="78"/>
      <c r="DK195" s="78"/>
      <c r="DL195" s="78"/>
      <c r="DM195" s="78"/>
      <c r="DN195" s="78"/>
      <c r="DO195" s="78"/>
      <c r="DP195" s="61"/>
      <c r="DQ195" s="78"/>
      <c r="DR195" s="78"/>
      <c r="DS195" s="78"/>
      <c r="DT195" s="78"/>
      <c r="DU195" s="78"/>
      <c r="DV195" s="78"/>
      <c r="DW195" s="78"/>
      <c r="DX195" s="78"/>
      <c r="DY195" s="78"/>
      <c r="DZ195" s="78"/>
      <c r="EA195" s="78"/>
      <c r="EB195" s="78"/>
      <c r="EC195" s="78"/>
      <c r="ED195" s="78"/>
    </row>
    <row r="196" spans="1:134" ht="26.4" x14ac:dyDescent="0.3">
      <c r="A196" s="81" t="s">
        <v>68</v>
      </c>
      <c r="B196" s="115" t="s">
        <v>1178</v>
      </c>
      <c r="C196" s="83" t="s">
        <v>909</v>
      </c>
      <c r="D196" s="83" t="s">
        <v>841</v>
      </c>
      <c r="E196" s="84" t="s">
        <v>845</v>
      </c>
      <c r="F196" s="85" t="s">
        <v>844</v>
      </c>
      <c r="G196" s="85" t="s">
        <v>844</v>
      </c>
      <c r="H196" s="85" t="s">
        <v>844</v>
      </c>
      <c r="I196" s="85" t="s">
        <v>844</v>
      </c>
      <c r="J196" s="85" t="s">
        <v>844</v>
      </c>
      <c r="K196" s="84" t="s">
        <v>845</v>
      </c>
      <c r="L196" s="84" t="s">
        <v>845</v>
      </c>
      <c r="M196" s="84" t="s">
        <v>845</v>
      </c>
      <c r="N196" s="84" t="s">
        <v>844</v>
      </c>
      <c r="O196" s="84" t="s">
        <v>844</v>
      </c>
      <c r="P196" s="84" t="s">
        <v>844</v>
      </c>
      <c r="Q196" s="84" t="s">
        <v>845</v>
      </c>
      <c r="R196" s="85" t="s">
        <v>844</v>
      </c>
      <c r="S196" s="84" t="s">
        <v>844</v>
      </c>
      <c r="T196" s="85" t="s">
        <v>844</v>
      </c>
      <c r="U196" s="84" t="s">
        <v>845</v>
      </c>
      <c r="V196" s="84" t="s">
        <v>845</v>
      </c>
      <c r="W196" s="85" t="s">
        <v>844</v>
      </c>
      <c r="X196" s="85" t="s">
        <v>844</v>
      </c>
      <c r="Y196" s="84" t="s">
        <v>844</v>
      </c>
      <c r="Z196" s="84" t="s">
        <v>845</v>
      </c>
      <c r="AA196" s="84" t="s">
        <v>845</v>
      </c>
      <c r="AB196" s="84" t="s">
        <v>845</v>
      </c>
      <c r="AC196" s="85" t="s">
        <v>845</v>
      </c>
      <c r="AD196" s="84" t="s">
        <v>845</v>
      </c>
      <c r="AE196" s="84" t="s">
        <v>845</v>
      </c>
      <c r="AF196" s="84" t="s">
        <v>844</v>
      </c>
      <c r="AG196" s="84" t="s">
        <v>845</v>
      </c>
      <c r="AH196" s="84" t="s">
        <v>845</v>
      </c>
      <c r="AI196" s="84" t="s">
        <v>845</v>
      </c>
      <c r="AJ196" s="85" t="s">
        <v>844</v>
      </c>
      <c r="AK196" s="84" t="s">
        <v>845</v>
      </c>
      <c r="AL196" s="84" t="s">
        <v>844</v>
      </c>
      <c r="AM196" s="85" t="s">
        <v>844</v>
      </c>
      <c r="AN196" s="84" t="s">
        <v>845</v>
      </c>
      <c r="AO196" s="84" t="s">
        <v>844</v>
      </c>
      <c r="AP196" s="84" t="s">
        <v>845</v>
      </c>
      <c r="AQ196" s="84" t="s">
        <v>844</v>
      </c>
      <c r="AR196" s="84" t="s">
        <v>844</v>
      </c>
      <c r="AS196" s="84" t="s">
        <v>844</v>
      </c>
      <c r="AT196" s="84" t="s">
        <v>845</v>
      </c>
      <c r="AU196" s="84" t="s">
        <v>844</v>
      </c>
      <c r="AV196" s="84" t="s">
        <v>844</v>
      </c>
      <c r="AW196" s="84" t="s">
        <v>844</v>
      </c>
      <c r="AX196" s="84" t="s">
        <v>844</v>
      </c>
      <c r="AY196" s="84" t="s">
        <v>845</v>
      </c>
      <c r="AZ196" s="84" t="s">
        <v>844</v>
      </c>
      <c r="BA196" s="84" t="s">
        <v>845</v>
      </c>
      <c r="BB196" s="84" t="s">
        <v>844</v>
      </c>
      <c r="BC196" s="84" t="s">
        <v>845</v>
      </c>
      <c r="BD196" s="84" t="s">
        <v>845</v>
      </c>
      <c r="BE196" s="84" t="s">
        <v>844</v>
      </c>
      <c r="BF196" s="84" t="s">
        <v>844</v>
      </c>
      <c r="BG196" s="84" t="s">
        <v>845</v>
      </c>
      <c r="BH196" s="84" t="s">
        <v>844</v>
      </c>
      <c r="BI196" s="84" t="s">
        <v>845</v>
      </c>
      <c r="BJ196" s="86" t="s">
        <v>845</v>
      </c>
      <c r="BK196" s="87" t="s">
        <v>845</v>
      </c>
      <c r="BL196" s="86" t="s">
        <v>845</v>
      </c>
      <c r="BM196" s="84" t="s">
        <v>845</v>
      </c>
      <c r="BN196" s="84" t="s">
        <v>845</v>
      </c>
      <c r="BO196" s="85" t="s">
        <v>845</v>
      </c>
      <c r="BP196" s="84" t="s">
        <v>845</v>
      </c>
      <c r="BQ196" s="84" t="s">
        <v>845</v>
      </c>
      <c r="BR196" s="84" t="s">
        <v>845</v>
      </c>
      <c r="BS196" s="84" t="s">
        <v>845</v>
      </c>
      <c r="BT196" s="84" t="s">
        <v>845</v>
      </c>
      <c r="BU196" s="84" t="s">
        <v>845</v>
      </c>
      <c r="BV196" s="84" t="s">
        <v>845</v>
      </c>
      <c r="BW196" s="84" t="s">
        <v>845</v>
      </c>
      <c r="BX196" s="84" t="s">
        <v>845</v>
      </c>
      <c r="BY196" s="84" t="s">
        <v>845</v>
      </c>
      <c r="BZ196" s="84" t="s">
        <v>845</v>
      </c>
      <c r="CA196" s="84" t="s">
        <v>845</v>
      </c>
      <c r="CB196" s="84" t="s">
        <v>845</v>
      </c>
      <c r="CC196" s="84" t="s">
        <v>845</v>
      </c>
      <c r="CD196" s="84" t="s">
        <v>845</v>
      </c>
      <c r="CE196" s="84" t="s">
        <v>845</v>
      </c>
      <c r="CF196" s="84" t="s">
        <v>845</v>
      </c>
      <c r="CG196" s="84" t="s">
        <v>845</v>
      </c>
      <c r="CH196" s="84" t="s">
        <v>845</v>
      </c>
      <c r="CI196" s="84" t="s">
        <v>845</v>
      </c>
      <c r="CJ196" s="84" t="s">
        <v>844</v>
      </c>
      <c r="CK196" s="84" t="s">
        <v>844</v>
      </c>
      <c r="CL196" s="84" t="s">
        <v>844</v>
      </c>
      <c r="CM196" s="84" t="s">
        <v>844</v>
      </c>
      <c r="CN196" s="84" t="s">
        <v>845</v>
      </c>
      <c r="CO196" s="84" t="s">
        <v>845</v>
      </c>
      <c r="CP196" s="84" t="s">
        <v>845</v>
      </c>
      <c r="CQ196" s="84" t="s">
        <v>844</v>
      </c>
      <c r="CR196" s="84" t="s">
        <v>844</v>
      </c>
      <c r="CS196" s="84" t="s">
        <v>844</v>
      </c>
      <c r="CT196" s="84" t="s">
        <v>845</v>
      </c>
      <c r="CU196" s="84" t="s">
        <v>845</v>
      </c>
      <c r="CV196" s="84" t="s">
        <v>845</v>
      </c>
      <c r="CW196" s="84" t="s">
        <v>845</v>
      </c>
      <c r="CX196" s="84" t="s">
        <v>845</v>
      </c>
      <c r="CY196" s="84" t="s">
        <v>845</v>
      </c>
      <c r="CZ196" s="84" t="s">
        <v>844</v>
      </c>
      <c r="DA196" s="84" t="s">
        <v>845</v>
      </c>
      <c r="DB196" s="84" t="s">
        <v>845</v>
      </c>
      <c r="DC196" s="84" t="s">
        <v>845</v>
      </c>
      <c r="DD196" s="84" t="s">
        <v>845</v>
      </c>
      <c r="DE196" s="84" t="s">
        <v>845</v>
      </c>
      <c r="DF196" s="84" t="s">
        <v>845</v>
      </c>
      <c r="DG196" s="84" t="s">
        <v>845</v>
      </c>
      <c r="DH196" s="85" t="s">
        <v>844</v>
      </c>
      <c r="DI196" s="84" t="s">
        <v>845</v>
      </c>
      <c r="DJ196" s="84" t="s">
        <v>845</v>
      </c>
      <c r="DK196" s="84" t="s">
        <v>845</v>
      </c>
      <c r="DL196" s="84" t="s">
        <v>845</v>
      </c>
      <c r="DM196" s="84" t="s">
        <v>844</v>
      </c>
      <c r="DN196" s="84" t="s">
        <v>844</v>
      </c>
      <c r="DO196" s="84" t="s">
        <v>845</v>
      </c>
      <c r="DP196" s="87" t="s">
        <v>845</v>
      </c>
      <c r="DQ196" s="84" t="s">
        <v>845</v>
      </c>
      <c r="DR196" s="84" t="s">
        <v>845</v>
      </c>
      <c r="DS196" s="84" t="s">
        <v>845</v>
      </c>
      <c r="DT196" s="85" t="s">
        <v>845</v>
      </c>
      <c r="DU196" s="85" t="s">
        <v>844</v>
      </c>
      <c r="DV196" s="85" t="s">
        <v>844</v>
      </c>
      <c r="DW196" s="84" t="s">
        <v>845</v>
      </c>
      <c r="DX196" s="84" t="s">
        <v>845</v>
      </c>
      <c r="DY196" s="84" t="s">
        <v>845</v>
      </c>
      <c r="DZ196" s="84" t="s">
        <v>845</v>
      </c>
      <c r="EA196" s="84" t="s">
        <v>845</v>
      </c>
      <c r="EB196" s="84" t="s">
        <v>845</v>
      </c>
      <c r="EC196" s="84" t="s">
        <v>845</v>
      </c>
      <c r="ED196" s="84" t="s">
        <v>845</v>
      </c>
    </row>
    <row r="197" spans="1:134" ht="26.4" x14ac:dyDescent="0.3">
      <c r="A197" s="81" t="s">
        <v>69</v>
      </c>
      <c r="B197" s="115" t="s">
        <v>1179</v>
      </c>
      <c r="C197" s="83" t="s">
        <v>909</v>
      </c>
      <c r="D197" s="83" t="s">
        <v>841</v>
      </c>
      <c r="E197" s="84" t="s">
        <v>844</v>
      </c>
      <c r="F197" s="85" t="s">
        <v>844</v>
      </c>
      <c r="G197" s="84" t="s">
        <v>844</v>
      </c>
      <c r="H197" s="84" t="s">
        <v>844</v>
      </c>
      <c r="I197" s="85" t="s">
        <v>844</v>
      </c>
      <c r="J197" s="85" t="s">
        <v>844</v>
      </c>
      <c r="K197" s="84" t="s">
        <v>844</v>
      </c>
      <c r="L197" s="84" t="s">
        <v>844</v>
      </c>
      <c r="M197" s="84" t="s">
        <v>845</v>
      </c>
      <c r="N197" s="84" t="s">
        <v>844</v>
      </c>
      <c r="O197" s="84" t="s">
        <v>844</v>
      </c>
      <c r="P197" s="84" t="s">
        <v>844</v>
      </c>
      <c r="Q197" s="89" t="s">
        <v>845</v>
      </c>
      <c r="R197" s="84" t="s">
        <v>845</v>
      </c>
      <c r="S197" s="84" t="s">
        <v>844</v>
      </c>
      <c r="T197" s="85" t="s">
        <v>844</v>
      </c>
      <c r="U197" s="84" t="s">
        <v>845</v>
      </c>
      <c r="V197" s="84" t="s">
        <v>844</v>
      </c>
      <c r="W197" s="85" t="s">
        <v>844</v>
      </c>
      <c r="X197" s="85" t="s">
        <v>844</v>
      </c>
      <c r="Y197" s="84" t="s">
        <v>844</v>
      </c>
      <c r="Z197" s="84" t="s">
        <v>845</v>
      </c>
      <c r="AA197" s="84" t="s">
        <v>845</v>
      </c>
      <c r="AB197" s="85" t="s">
        <v>844</v>
      </c>
      <c r="AC197" s="84" t="s">
        <v>844</v>
      </c>
      <c r="AD197" s="84" t="s">
        <v>845</v>
      </c>
      <c r="AE197" s="84" t="s">
        <v>845</v>
      </c>
      <c r="AF197" s="84" t="s">
        <v>844</v>
      </c>
      <c r="AG197" s="84" t="s">
        <v>845</v>
      </c>
      <c r="AH197" s="85" t="s">
        <v>844</v>
      </c>
      <c r="AI197" s="84" t="s">
        <v>844</v>
      </c>
      <c r="AJ197" s="85" t="s">
        <v>844</v>
      </c>
      <c r="AK197" s="84" t="s">
        <v>845</v>
      </c>
      <c r="AL197" s="84" t="s">
        <v>844</v>
      </c>
      <c r="AM197" s="85" t="s">
        <v>844</v>
      </c>
      <c r="AN197" s="84" t="s">
        <v>845</v>
      </c>
      <c r="AO197" s="85" t="s">
        <v>845</v>
      </c>
      <c r="AP197" s="84" t="s">
        <v>845</v>
      </c>
      <c r="AQ197" s="84" t="s">
        <v>844</v>
      </c>
      <c r="AR197" s="84" t="s">
        <v>844</v>
      </c>
      <c r="AS197" s="84" t="s">
        <v>844</v>
      </c>
      <c r="AT197" s="84" t="s">
        <v>845</v>
      </c>
      <c r="AU197" s="84" t="s">
        <v>844</v>
      </c>
      <c r="AV197" s="84" t="s">
        <v>844</v>
      </c>
      <c r="AW197" s="84" t="s">
        <v>844</v>
      </c>
      <c r="AX197" s="84" t="s">
        <v>844</v>
      </c>
      <c r="AY197" s="84" t="s">
        <v>845</v>
      </c>
      <c r="AZ197" s="84" t="s">
        <v>844</v>
      </c>
      <c r="BA197" s="84" t="s">
        <v>845</v>
      </c>
      <c r="BB197" s="84" t="s">
        <v>844</v>
      </c>
      <c r="BC197" s="84" t="s">
        <v>844</v>
      </c>
      <c r="BD197" s="84" t="s">
        <v>844</v>
      </c>
      <c r="BE197" s="84" t="s">
        <v>844</v>
      </c>
      <c r="BF197" s="84" t="s">
        <v>844</v>
      </c>
      <c r="BG197" s="84" t="s">
        <v>845</v>
      </c>
      <c r="BH197" s="84" t="s">
        <v>845</v>
      </c>
      <c r="BI197" s="84" t="s">
        <v>845</v>
      </c>
      <c r="BJ197" s="86" t="s">
        <v>845</v>
      </c>
      <c r="BK197" s="87" t="s">
        <v>844</v>
      </c>
      <c r="BL197" s="86" t="s">
        <v>845</v>
      </c>
      <c r="BM197" s="84" t="s">
        <v>844</v>
      </c>
      <c r="BN197" s="84" t="s">
        <v>844</v>
      </c>
      <c r="BO197" s="85" t="s">
        <v>845</v>
      </c>
      <c r="BP197" s="84" t="s">
        <v>844</v>
      </c>
      <c r="BQ197" s="84" t="s">
        <v>845</v>
      </c>
      <c r="BR197" s="84" t="s">
        <v>844</v>
      </c>
      <c r="BS197" s="84" t="s">
        <v>844</v>
      </c>
      <c r="BT197" s="84" t="s">
        <v>844</v>
      </c>
      <c r="BU197" s="84" t="s">
        <v>845</v>
      </c>
      <c r="BV197" s="84" t="s">
        <v>844</v>
      </c>
      <c r="BW197" s="84" t="s">
        <v>845</v>
      </c>
      <c r="BX197" s="85" t="s">
        <v>845</v>
      </c>
      <c r="BY197" s="84" t="s">
        <v>845</v>
      </c>
      <c r="BZ197" s="84" t="s">
        <v>844</v>
      </c>
      <c r="CA197" s="84" t="s">
        <v>845</v>
      </c>
      <c r="CB197" s="84" t="s">
        <v>845</v>
      </c>
      <c r="CC197" s="85" t="s">
        <v>844</v>
      </c>
      <c r="CD197" s="85" t="s">
        <v>844</v>
      </c>
      <c r="CE197" s="84" t="s">
        <v>845</v>
      </c>
      <c r="CF197" s="84" t="s">
        <v>845</v>
      </c>
      <c r="CG197" s="84" t="s">
        <v>845</v>
      </c>
      <c r="CH197" s="84" t="s">
        <v>844</v>
      </c>
      <c r="CI197" s="84" t="s">
        <v>845</v>
      </c>
      <c r="CJ197" s="84" t="s">
        <v>844</v>
      </c>
      <c r="CK197" s="84" t="s">
        <v>844</v>
      </c>
      <c r="CL197" s="84" t="s">
        <v>844</v>
      </c>
      <c r="CM197" s="84" t="s">
        <v>844</v>
      </c>
      <c r="CN197" s="85" t="s">
        <v>844</v>
      </c>
      <c r="CO197" s="84" t="s">
        <v>845</v>
      </c>
      <c r="CP197" s="85" t="s">
        <v>844</v>
      </c>
      <c r="CQ197" s="84" t="s">
        <v>844</v>
      </c>
      <c r="CR197" s="84" t="s">
        <v>844</v>
      </c>
      <c r="CS197" s="84" t="s">
        <v>844</v>
      </c>
      <c r="CT197" s="84" t="s">
        <v>845</v>
      </c>
      <c r="CU197" s="84" t="s">
        <v>844</v>
      </c>
      <c r="CV197" s="84" t="s">
        <v>844</v>
      </c>
      <c r="CW197" s="85" t="s">
        <v>844</v>
      </c>
      <c r="CX197" s="84" t="s">
        <v>844</v>
      </c>
      <c r="CY197" s="84" t="s">
        <v>845</v>
      </c>
      <c r="CZ197" s="84" t="s">
        <v>844</v>
      </c>
      <c r="DA197" s="84" t="s">
        <v>844</v>
      </c>
      <c r="DB197" s="85" t="s">
        <v>845</v>
      </c>
      <c r="DC197" s="84" t="s">
        <v>844</v>
      </c>
      <c r="DD197" s="89" t="s">
        <v>845</v>
      </c>
      <c r="DE197" s="84" t="s">
        <v>844</v>
      </c>
      <c r="DF197" s="84" t="s">
        <v>845</v>
      </c>
      <c r="DG197" s="84" t="s">
        <v>844</v>
      </c>
      <c r="DH197" s="84" t="s">
        <v>845</v>
      </c>
      <c r="DI197" s="84" t="s">
        <v>845</v>
      </c>
      <c r="DJ197" s="84" t="s">
        <v>845</v>
      </c>
      <c r="DK197" s="84" t="s">
        <v>845</v>
      </c>
      <c r="DL197" s="84" t="s">
        <v>845</v>
      </c>
      <c r="DM197" s="84" t="s">
        <v>844</v>
      </c>
      <c r="DN197" s="84" t="s">
        <v>844</v>
      </c>
      <c r="DO197" s="84" t="s">
        <v>845</v>
      </c>
      <c r="DP197" s="87" t="s">
        <v>844</v>
      </c>
      <c r="DQ197" s="84" t="s">
        <v>844</v>
      </c>
      <c r="DR197" s="84" t="s">
        <v>845</v>
      </c>
      <c r="DS197" s="84" t="s">
        <v>845</v>
      </c>
      <c r="DT197" s="84" t="s">
        <v>845</v>
      </c>
      <c r="DU197" s="85" t="s">
        <v>844</v>
      </c>
      <c r="DV197" s="84" t="s">
        <v>845</v>
      </c>
      <c r="DW197" s="84" t="s">
        <v>844</v>
      </c>
      <c r="DX197" s="84" t="s">
        <v>845</v>
      </c>
      <c r="DY197" s="84" t="s">
        <v>845</v>
      </c>
      <c r="DZ197" s="84" t="s">
        <v>845</v>
      </c>
      <c r="EA197" s="84" t="s">
        <v>845</v>
      </c>
      <c r="EB197" s="85" t="s">
        <v>844</v>
      </c>
      <c r="EC197" s="84" t="s">
        <v>845</v>
      </c>
      <c r="ED197" s="84" t="s">
        <v>845</v>
      </c>
    </row>
    <row r="198" spans="1:134" x14ac:dyDescent="0.3">
      <c r="A198" s="74"/>
      <c r="B198" s="139"/>
      <c r="C198" s="77"/>
      <c r="D198" s="77"/>
      <c r="E198" s="78"/>
      <c r="F198" s="78"/>
      <c r="G198" s="78"/>
      <c r="H198" s="78"/>
      <c r="I198" s="78"/>
      <c r="J198" s="78"/>
      <c r="K198" s="78"/>
      <c r="L198" s="78"/>
      <c r="M198" s="78"/>
      <c r="N198" s="78"/>
      <c r="O198" s="78"/>
      <c r="P198" s="78"/>
      <c r="Q198" s="78"/>
      <c r="R198" s="78"/>
      <c r="S198" s="78"/>
      <c r="T198" s="78"/>
      <c r="U198" s="78"/>
      <c r="V198" s="78"/>
      <c r="W198" s="78"/>
      <c r="X198" s="78"/>
      <c r="Y198" s="78"/>
      <c r="Z198" s="78"/>
      <c r="AA198" s="78"/>
      <c r="AB198" s="78"/>
      <c r="AC198" s="78"/>
      <c r="AD198" s="78"/>
      <c r="AE198" s="78"/>
      <c r="AF198" s="78"/>
      <c r="AG198" s="78"/>
      <c r="AH198" s="78"/>
      <c r="AI198" s="78"/>
      <c r="AJ198" s="78"/>
      <c r="AK198" s="78"/>
      <c r="AL198" s="78"/>
      <c r="AM198" s="78"/>
      <c r="AN198" s="78"/>
      <c r="AO198" s="78"/>
      <c r="AP198" s="78"/>
      <c r="AQ198" s="78"/>
      <c r="AR198" s="78"/>
      <c r="AS198" s="78"/>
      <c r="AT198" s="78"/>
      <c r="AU198" s="78"/>
      <c r="AV198" s="78"/>
      <c r="AW198" s="78"/>
      <c r="AX198" s="78"/>
      <c r="AY198" s="78"/>
      <c r="AZ198" s="78"/>
      <c r="BA198" s="78"/>
      <c r="BB198" s="78"/>
      <c r="BC198" s="78"/>
      <c r="BD198" s="78"/>
      <c r="BE198" s="78"/>
      <c r="BF198" s="78"/>
      <c r="BG198" s="78"/>
      <c r="BH198" s="78"/>
      <c r="BI198" s="78"/>
      <c r="BJ198" s="73"/>
      <c r="BK198" s="61"/>
      <c r="BL198" s="73"/>
      <c r="BM198" s="78"/>
      <c r="BN198" s="78"/>
      <c r="BO198" s="78"/>
      <c r="BP198" s="78"/>
      <c r="BQ198" s="78"/>
      <c r="BR198" s="78"/>
      <c r="BS198" s="78"/>
      <c r="BT198" s="78"/>
      <c r="BU198" s="78"/>
      <c r="BV198" s="78"/>
      <c r="BW198" s="78"/>
      <c r="BX198" s="78"/>
      <c r="BY198" s="78"/>
      <c r="BZ198" s="78"/>
      <c r="CA198" s="78"/>
      <c r="CB198" s="78"/>
      <c r="CC198" s="78"/>
      <c r="CD198" s="78"/>
      <c r="CE198" s="78"/>
      <c r="CF198" s="78"/>
      <c r="CG198" s="78"/>
      <c r="CH198" s="78"/>
      <c r="CI198" s="78"/>
      <c r="CJ198" s="78"/>
      <c r="CK198" s="78"/>
      <c r="CL198" s="78"/>
      <c r="CM198" s="78"/>
      <c r="CN198" s="78"/>
      <c r="CO198" s="78"/>
      <c r="CP198" s="78"/>
      <c r="CQ198" s="78"/>
      <c r="CR198" s="78"/>
      <c r="CS198" s="78"/>
      <c r="CT198" s="78"/>
      <c r="CU198" s="78"/>
      <c r="CV198" s="78"/>
      <c r="CW198" s="78"/>
      <c r="CX198" s="78"/>
      <c r="CY198" s="78"/>
      <c r="CZ198" s="78"/>
      <c r="DA198" s="78"/>
      <c r="DB198" s="78"/>
      <c r="DC198" s="78"/>
      <c r="DD198" s="78"/>
      <c r="DE198" s="78"/>
      <c r="DF198" s="78"/>
      <c r="DG198" s="78"/>
      <c r="DH198" s="78"/>
      <c r="DI198" s="78"/>
      <c r="DJ198" s="78"/>
      <c r="DK198" s="78"/>
      <c r="DL198" s="78"/>
      <c r="DM198" s="78"/>
      <c r="DN198" s="78"/>
      <c r="DO198" s="78"/>
      <c r="DP198" s="61"/>
      <c r="DQ198" s="78"/>
      <c r="DR198" s="78"/>
      <c r="DS198" s="78"/>
      <c r="DT198" s="78"/>
      <c r="DU198" s="78"/>
      <c r="DV198" s="78"/>
      <c r="DW198" s="78"/>
      <c r="DX198" s="78"/>
      <c r="DY198" s="78"/>
      <c r="DZ198" s="78"/>
      <c r="EA198" s="78"/>
      <c r="EB198" s="78"/>
      <c r="EC198" s="78"/>
      <c r="ED198" s="78"/>
    </row>
    <row r="199" spans="1:134" x14ac:dyDescent="0.3">
      <c r="A199" s="74"/>
      <c r="B199" s="79" t="s">
        <v>1180</v>
      </c>
      <c r="C199" s="77"/>
      <c r="D199" s="77"/>
      <c r="E199" s="78"/>
      <c r="F199" s="78"/>
      <c r="G199" s="78"/>
      <c r="H199" s="78"/>
      <c r="I199" s="78"/>
      <c r="J199" s="78"/>
      <c r="K199" s="78"/>
      <c r="L199" s="78"/>
      <c r="M199" s="78"/>
      <c r="N199" s="78"/>
      <c r="O199" s="78"/>
      <c r="P199" s="78"/>
      <c r="Q199" s="78"/>
      <c r="R199" s="78"/>
      <c r="S199" s="78"/>
      <c r="T199" s="78"/>
      <c r="U199" s="78"/>
      <c r="V199" s="78"/>
      <c r="W199" s="78"/>
      <c r="X199" s="78"/>
      <c r="Y199" s="78"/>
      <c r="Z199" s="78"/>
      <c r="AA199" s="78"/>
      <c r="AB199" s="78"/>
      <c r="AC199" s="78"/>
      <c r="AD199" s="78"/>
      <c r="AE199" s="78"/>
      <c r="AF199" s="78"/>
      <c r="AG199" s="78"/>
      <c r="AH199" s="78"/>
      <c r="AI199" s="78"/>
      <c r="AJ199" s="78"/>
      <c r="AK199" s="78"/>
      <c r="AL199" s="78"/>
      <c r="AM199" s="78"/>
      <c r="AN199" s="78"/>
      <c r="AO199" s="78"/>
      <c r="AP199" s="78"/>
      <c r="AQ199" s="78"/>
      <c r="AR199" s="78"/>
      <c r="AS199" s="78"/>
      <c r="AT199" s="78"/>
      <c r="AU199" s="78"/>
      <c r="AV199" s="78"/>
      <c r="AW199" s="78"/>
      <c r="AX199" s="78"/>
      <c r="AY199" s="78"/>
      <c r="AZ199" s="78"/>
      <c r="BA199" s="78"/>
      <c r="BB199" s="78"/>
      <c r="BC199" s="78"/>
      <c r="BD199" s="78"/>
      <c r="BE199" s="78"/>
      <c r="BF199" s="78"/>
      <c r="BG199" s="78"/>
      <c r="BH199" s="78"/>
      <c r="BI199" s="78"/>
      <c r="BJ199" s="73"/>
      <c r="BK199" s="61"/>
      <c r="BL199" s="73"/>
      <c r="BM199" s="78"/>
      <c r="BN199" s="78"/>
      <c r="BO199" s="78"/>
      <c r="BP199" s="78"/>
      <c r="BQ199" s="78"/>
      <c r="BR199" s="78"/>
      <c r="BS199" s="78"/>
      <c r="BT199" s="78"/>
      <c r="BU199" s="78"/>
      <c r="BV199" s="78"/>
      <c r="BW199" s="78"/>
      <c r="BX199" s="78"/>
      <c r="BY199" s="78"/>
      <c r="BZ199" s="78"/>
      <c r="CA199" s="78"/>
      <c r="CB199" s="78"/>
      <c r="CC199" s="78"/>
      <c r="CD199" s="78"/>
      <c r="CE199" s="78"/>
      <c r="CF199" s="78"/>
      <c r="CG199" s="78"/>
      <c r="CH199" s="78"/>
      <c r="CI199" s="78"/>
      <c r="CJ199" s="78"/>
      <c r="CK199" s="78"/>
      <c r="CL199" s="78"/>
      <c r="CM199" s="78"/>
      <c r="CN199" s="78"/>
      <c r="CO199" s="78"/>
      <c r="CP199" s="78"/>
      <c r="CQ199" s="78"/>
      <c r="CR199" s="78"/>
      <c r="CS199" s="78"/>
      <c r="CT199" s="78"/>
      <c r="CU199" s="78"/>
      <c r="CV199" s="78"/>
      <c r="CW199" s="78"/>
      <c r="CX199" s="78"/>
      <c r="CY199" s="78"/>
      <c r="CZ199" s="78"/>
      <c r="DA199" s="78"/>
      <c r="DB199" s="78"/>
      <c r="DC199" s="78"/>
      <c r="DD199" s="78"/>
      <c r="DE199" s="78"/>
      <c r="DF199" s="78"/>
      <c r="DG199" s="78"/>
      <c r="DH199" s="78"/>
      <c r="DI199" s="78"/>
      <c r="DJ199" s="78"/>
      <c r="DK199" s="78"/>
      <c r="DL199" s="78"/>
      <c r="DM199" s="78"/>
      <c r="DN199" s="78"/>
      <c r="DO199" s="78"/>
      <c r="DP199" s="61"/>
      <c r="DQ199" s="78"/>
      <c r="DR199" s="78"/>
      <c r="DS199" s="78"/>
      <c r="DT199" s="78"/>
      <c r="DU199" s="78"/>
      <c r="DV199" s="78"/>
      <c r="DW199" s="78"/>
      <c r="DX199" s="78"/>
      <c r="DY199" s="78"/>
      <c r="DZ199" s="78"/>
      <c r="EA199" s="78"/>
      <c r="EB199" s="78"/>
      <c r="EC199" s="78"/>
      <c r="ED199" s="78"/>
    </row>
    <row r="200" spans="1:134" x14ac:dyDescent="0.3">
      <c r="A200" s="81">
        <v>77</v>
      </c>
      <c r="B200" s="82" t="s">
        <v>1181</v>
      </c>
      <c r="C200" s="83" t="s">
        <v>843</v>
      </c>
      <c r="D200" s="83" t="s">
        <v>841</v>
      </c>
      <c r="E200" s="85" t="s">
        <v>844</v>
      </c>
      <c r="F200" s="85" t="s">
        <v>844</v>
      </c>
      <c r="G200" s="85" t="s">
        <v>844</v>
      </c>
      <c r="H200" s="84" t="s">
        <v>844</v>
      </c>
      <c r="I200" s="85" t="s">
        <v>844</v>
      </c>
      <c r="J200" s="84" t="s">
        <v>844</v>
      </c>
      <c r="K200" s="85" t="s">
        <v>844</v>
      </c>
      <c r="L200" s="84" t="s">
        <v>844</v>
      </c>
      <c r="M200" s="84" t="s">
        <v>845</v>
      </c>
      <c r="N200" s="84" t="s">
        <v>845</v>
      </c>
      <c r="O200" s="84" t="s">
        <v>844</v>
      </c>
      <c r="P200" s="84" t="s">
        <v>844</v>
      </c>
      <c r="Q200" s="84" t="s">
        <v>845</v>
      </c>
      <c r="R200" s="84" t="s">
        <v>844</v>
      </c>
      <c r="S200" s="84" t="s">
        <v>844</v>
      </c>
      <c r="T200" s="84" t="s">
        <v>845</v>
      </c>
      <c r="U200" s="84" t="s">
        <v>845</v>
      </c>
      <c r="V200" s="84" t="s">
        <v>845</v>
      </c>
      <c r="W200" s="84" t="s">
        <v>845</v>
      </c>
      <c r="X200" s="84" t="s">
        <v>845</v>
      </c>
      <c r="Y200" s="84" t="s">
        <v>845</v>
      </c>
      <c r="Z200" s="84" t="s">
        <v>844</v>
      </c>
      <c r="AA200" s="84" t="s">
        <v>845</v>
      </c>
      <c r="AB200" s="84" t="s">
        <v>845</v>
      </c>
      <c r="AC200" s="84" t="s">
        <v>844</v>
      </c>
      <c r="AD200" s="84" t="s">
        <v>845</v>
      </c>
      <c r="AE200" s="84" t="s">
        <v>845</v>
      </c>
      <c r="AF200" s="84" t="s">
        <v>844</v>
      </c>
      <c r="AG200" s="84" t="s">
        <v>845</v>
      </c>
      <c r="AH200" s="84" t="s">
        <v>845</v>
      </c>
      <c r="AI200" s="84" t="s">
        <v>845</v>
      </c>
      <c r="AJ200" s="84" t="s">
        <v>845</v>
      </c>
      <c r="AK200" s="84" t="s">
        <v>844</v>
      </c>
      <c r="AL200" s="84" t="s">
        <v>844</v>
      </c>
      <c r="AM200" s="85" t="s">
        <v>844</v>
      </c>
      <c r="AN200" s="85" t="s">
        <v>844</v>
      </c>
      <c r="AO200" s="84" t="s">
        <v>844</v>
      </c>
      <c r="AP200" s="84" t="s">
        <v>845</v>
      </c>
      <c r="AQ200" s="84" t="s">
        <v>844</v>
      </c>
      <c r="AR200" s="84" t="s">
        <v>844</v>
      </c>
      <c r="AS200" s="85" t="s">
        <v>845</v>
      </c>
      <c r="AT200" s="84" t="s">
        <v>845</v>
      </c>
      <c r="AU200" s="84" t="s">
        <v>845</v>
      </c>
      <c r="AV200" s="84" t="s">
        <v>844</v>
      </c>
      <c r="AW200" s="84" t="s">
        <v>845</v>
      </c>
      <c r="AX200" s="84" t="s">
        <v>845</v>
      </c>
      <c r="AY200" s="84" t="s">
        <v>845</v>
      </c>
      <c r="AZ200" s="84" t="s">
        <v>844</v>
      </c>
      <c r="BA200" s="84" t="s">
        <v>845</v>
      </c>
      <c r="BB200" s="84" t="s">
        <v>844</v>
      </c>
      <c r="BC200" s="84" t="s">
        <v>845</v>
      </c>
      <c r="BD200" s="84" t="s">
        <v>845</v>
      </c>
      <c r="BE200" s="84" t="s">
        <v>844</v>
      </c>
      <c r="BF200" s="84" t="s">
        <v>844</v>
      </c>
      <c r="BG200" s="84" t="s">
        <v>845</v>
      </c>
      <c r="BH200" s="84" t="s">
        <v>844</v>
      </c>
      <c r="BI200" s="84" t="s">
        <v>845</v>
      </c>
      <c r="BJ200" s="86" t="s">
        <v>844</v>
      </c>
      <c r="BK200" s="87" t="s">
        <v>844</v>
      </c>
      <c r="BL200" s="86" t="s">
        <v>845</v>
      </c>
      <c r="BM200" s="84" t="s">
        <v>844</v>
      </c>
      <c r="BN200" s="84" t="s">
        <v>844</v>
      </c>
      <c r="BO200" s="84" t="s">
        <v>845</v>
      </c>
      <c r="BP200" s="84" t="s">
        <v>844</v>
      </c>
      <c r="BQ200" s="84" t="s">
        <v>845</v>
      </c>
      <c r="BR200" s="84" t="s">
        <v>844</v>
      </c>
      <c r="BS200" s="84" t="s">
        <v>844</v>
      </c>
      <c r="BT200" s="84" t="s">
        <v>844</v>
      </c>
      <c r="BU200" s="85" t="s">
        <v>845</v>
      </c>
      <c r="BV200" s="84" t="s">
        <v>845</v>
      </c>
      <c r="BW200" s="89" t="s">
        <v>845</v>
      </c>
      <c r="BX200" s="85" t="s">
        <v>845</v>
      </c>
      <c r="BY200" s="84" t="s">
        <v>844</v>
      </c>
      <c r="BZ200" s="84" t="s">
        <v>844</v>
      </c>
      <c r="CA200" s="84" t="s">
        <v>845</v>
      </c>
      <c r="CB200" s="84" t="s">
        <v>845</v>
      </c>
      <c r="CC200" s="84" t="s">
        <v>845</v>
      </c>
      <c r="CD200" s="84" t="s">
        <v>845</v>
      </c>
      <c r="CE200" s="84" t="s">
        <v>844</v>
      </c>
      <c r="CF200" s="84" t="s">
        <v>844</v>
      </c>
      <c r="CG200" s="84" t="s">
        <v>845</v>
      </c>
      <c r="CH200" s="88" t="s">
        <v>845</v>
      </c>
      <c r="CI200" s="84" t="s">
        <v>844</v>
      </c>
      <c r="CJ200" s="84" t="s">
        <v>844</v>
      </c>
      <c r="CK200" s="84" t="s">
        <v>845</v>
      </c>
      <c r="CL200" s="84" t="s">
        <v>844</v>
      </c>
      <c r="CM200" s="84" t="s">
        <v>845</v>
      </c>
      <c r="CN200" s="85" t="s">
        <v>844</v>
      </c>
      <c r="CO200" s="84" t="s">
        <v>844</v>
      </c>
      <c r="CP200" s="84" t="s">
        <v>845</v>
      </c>
      <c r="CQ200" s="84" t="s">
        <v>844</v>
      </c>
      <c r="CR200" s="84" t="s">
        <v>844</v>
      </c>
      <c r="CS200" s="84" t="s">
        <v>845</v>
      </c>
      <c r="CT200" s="84" t="s">
        <v>844</v>
      </c>
      <c r="CU200" s="84" t="s">
        <v>844</v>
      </c>
      <c r="CV200" s="84" t="s">
        <v>844</v>
      </c>
      <c r="CW200" s="84" t="s">
        <v>845</v>
      </c>
      <c r="CX200" s="84" t="s">
        <v>844</v>
      </c>
      <c r="CY200" s="84" t="s">
        <v>845</v>
      </c>
      <c r="CZ200" s="84" t="s">
        <v>845</v>
      </c>
      <c r="DA200" s="84" t="s">
        <v>845</v>
      </c>
      <c r="DB200" s="84" t="s">
        <v>845</v>
      </c>
      <c r="DC200" s="84" t="s">
        <v>845</v>
      </c>
      <c r="DD200" s="84" t="s">
        <v>845</v>
      </c>
      <c r="DE200" s="84" t="s">
        <v>845</v>
      </c>
      <c r="DF200" s="84" t="s">
        <v>845</v>
      </c>
      <c r="DG200" s="84" t="s">
        <v>844</v>
      </c>
      <c r="DH200" s="84" t="s">
        <v>845</v>
      </c>
      <c r="DI200" s="84" t="s">
        <v>845</v>
      </c>
      <c r="DJ200" s="89" t="s">
        <v>844</v>
      </c>
      <c r="DK200" s="84" t="s">
        <v>845</v>
      </c>
      <c r="DL200" s="84" t="s">
        <v>845</v>
      </c>
      <c r="DM200" s="84" t="s">
        <v>845</v>
      </c>
      <c r="DN200" s="85" t="s">
        <v>844</v>
      </c>
      <c r="DO200" s="84" t="s">
        <v>845</v>
      </c>
      <c r="DP200" s="87" t="s">
        <v>845</v>
      </c>
      <c r="DQ200" s="84" t="s">
        <v>845</v>
      </c>
      <c r="DR200" s="84" t="s">
        <v>845</v>
      </c>
      <c r="DS200" s="84" t="s">
        <v>845</v>
      </c>
      <c r="DT200" s="84" t="s">
        <v>845</v>
      </c>
      <c r="DU200" s="85" t="s">
        <v>844</v>
      </c>
      <c r="DV200" s="85" t="s">
        <v>844</v>
      </c>
      <c r="DW200" s="84" t="s">
        <v>845</v>
      </c>
      <c r="DX200" s="84" t="s">
        <v>845</v>
      </c>
      <c r="DY200" s="84" t="s">
        <v>844</v>
      </c>
      <c r="DZ200" s="84" t="s">
        <v>845</v>
      </c>
      <c r="EA200" s="84" t="s">
        <v>844</v>
      </c>
      <c r="EB200" s="85" t="s">
        <v>845</v>
      </c>
      <c r="EC200" s="84" t="s">
        <v>844</v>
      </c>
      <c r="ED200" s="84" t="s">
        <v>845</v>
      </c>
    </row>
    <row r="201" spans="1:134" x14ac:dyDescent="0.3">
      <c r="A201" s="81">
        <v>53</v>
      </c>
      <c r="B201" s="82" t="s">
        <v>1182</v>
      </c>
      <c r="C201" s="83" t="s">
        <v>843</v>
      </c>
      <c r="D201" s="83" t="s">
        <v>841</v>
      </c>
      <c r="E201" s="84" t="s">
        <v>845</v>
      </c>
      <c r="F201" s="84" t="s">
        <v>845</v>
      </c>
      <c r="G201" s="84" t="s">
        <v>845</v>
      </c>
      <c r="H201" s="84" t="s">
        <v>845</v>
      </c>
      <c r="I201" s="84" t="s">
        <v>845</v>
      </c>
      <c r="J201" s="84" t="s">
        <v>845</v>
      </c>
      <c r="K201" s="85" t="s">
        <v>845</v>
      </c>
      <c r="L201" s="84" t="s">
        <v>845</v>
      </c>
      <c r="M201" s="85" t="s">
        <v>845</v>
      </c>
      <c r="N201" s="84" t="s">
        <v>845</v>
      </c>
      <c r="O201" s="84" t="s">
        <v>845</v>
      </c>
      <c r="P201" s="84" t="s">
        <v>845</v>
      </c>
      <c r="Q201" s="84" t="s">
        <v>845</v>
      </c>
      <c r="R201" s="84" t="s">
        <v>844</v>
      </c>
      <c r="S201" s="84" t="s">
        <v>845</v>
      </c>
      <c r="T201" s="84" t="s">
        <v>845</v>
      </c>
      <c r="U201" s="84" t="s">
        <v>845</v>
      </c>
      <c r="V201" s="84" t="s">
        <v>845</v>
      </c>
      <c r="W201" s="84" t="s">
        <v>845</v>
      </c>
      <c r="X201" s="84" t="s">
        <v>845</v>
      </c>
      <c r="Y201" s="84" t="s">
        <v>845</v>
      </c>
      <c r="Z201" s="84" t="s">
        <v>845</v>
      </c>
      <c r="AA201" s="84" t="s">
        <v>845</v>
      </c>
      <c r="AB201" s="84" t="s">
        <v>845</v>
      </c>
      <c r="AC201" s="85" t="s">
        <v>845</v>
      </c>
      <c r="AD201" s="84" t="s">
        <v>845</v>
      </c>
      <c r="AE201" s="84" t="s">
        <v>845</v>
      </c>
      <c r="AF201" s="84" t="s">
        <v>845</v>
      </c>
      <c r="AG201" s="84" t="s">
        <v>845</v>
      </c>
      <c r="AH201" s="85" t="s">
        <v>845</v>
      </c>
      <c r="AI201" s="84" t="s">
        <v>845</v>
      </c>
      <c r="AJ201" s="84" t="s">
        <v>845</v>
      </c>
      <c r="AK201" s="84" t="s">
        <v>844</v>
      </c>
      <c r="AL201" s="84" t="s">
        <v>845</v>
      </c>
      <c r="AM201" s="84" t="s">
        <v>845</v>
      </c>
      <c r="AN201" s="84" t="s">
        <v>845</v>
      </c>
      <c r="AO201" s="84" t="s">
        <v>845</v>
      </c>
      <c r="AP201" s="84" t="s">
        <v>845</v>
      </c>
      <c r="AQ201" s="84" t="s">
        <v>844</v>
      </c>
      <c r="AR201" s="84" t="s">
        <v>845</v>
      </c>
      <c r="AS201" s="84" t="s">
        <v>845</v>
      </c>
      <c r="AT201" s="84" t="s">
        <v>845</v>
      </c>
      <c r="AU201" s="84" t="s">
        <v>845</v>
      </c>
      <c r="AV201" s="84" t="s">
        <v>845</v>
      </c>
      <c r="AW201" s="84" t="s">
        <v>845</v>
      </c>
      <c r="AX201" s="84" t="s">
        <v>845</v>
      </c>
      <c r="AY201" s="84" t="s">
        <v>845</v>
      </c>
      <c r="AZ201" s="84" t="s">
        <v>844</v>
      </c>
      <c r="BA201" s="84" t="s">
        <v>845</v>
      </c>
      <c r="BB201" s="84" t="s">
        <v>845</v>
      </c>
      <c r="BC201" s="84" t="s">
        <v>844</v>
      </c>
      <c r="BD201" s="84" t="s">
        <v>844</v>
      </c>
      <c r="BE201" s="84" t="s">
        <v>845</v>
      </c>
      <c r="BF201" s="84" t="s">
        <v>845</v>
      </c>
      <c r="BG201" s="84" t="s">
        <v>845</v>
      </c>
      <c r="BH201" s="84" t="s">
        <v>845</v>
      </c>
      <c r="BI201" s="84" t="s">
        <v>845</v>
      </c>
      <c r="BJ201" s="86" t="s">
        <v>845</v>
      </c>
      <c r="BK201" s="87" t="s">
        <v>844</v>
      </c>
      <c r="BL201" s="86" t="s">
        <v>845</v>
      </c>
      <c r="BM201" s="84" t="s">
        <v>845</v>
      </c>
      <c r="BN201" s="84" t="s">
        <v>845</v>
      </c>
      <c r="BO201" s="84" t="s">
        <v>844</v>
      </c>
      <c r="BP201" s="84" t="s">
        <v>845</v>
      </c>
      <c r="BQ201" s="84" t="s">
        <v>845</v>
      </c>
      <c r="BR201" s="84" t="s">
        <v>845</v>
      </c>
      <c r="BS201" s="84" t="s">
        <v>845</v>
      </c>
      <c r="BT201" s="84" t="s">
        <v>845</v>
      </c>
      <c r="BU201" s="84" t="s">
        <v>845</v>
      </c>
      <c r="BV201" s="84" t="s">
        <v>845</v>
      </c>
      <c r="BW201" s="84" t="s">
        <v>845</v>
      </c>
      <c r="BX201" s="84" t="s">
        <v>845</v>
      </c>
      <c r="BY201" s="84" t="s">
        <v>844</v>
      </c>
      <c r="BZ201" s="84" t="s">
        <v>845</v>
      </c>
      <c r="CA201" s="84" t="s">
        <v>845</v>
      </c>
      <c r="CB201" s="84" t="s">
        <v>845</v>
      </c>
      <c r="CC201" s="84" t="s">
        <v>845</v>
      </c>
      <c r="CD201" s="84" t="s">
        <v>845</v>
      </c>
      <c r="CE201" s="84" t="s">
        <v>845</v>
      </c>
      <c r="CF201" s="84" t="s">
        <v>845</v>
      </c>
      <c r="CG201" s="84" t="s">
        <v>845</v>
      </c>
      <c r="CH201" s="84" t="s">
        <v>845</v>
      </c>
      <c r="CI201" s="84" t="s">
        <v>845</v>
      </c>
      <c r="CJ201" s="84" t="s">
        <v>845</v>
      </c>
      <c r="CK201" s="84" t="s">
        <v>845</v>
      </c>
      <c r="CL201" s="84" t="s">
        <v>845</v>
      </c>
      <c r="CM201" s="84" t="s">
        <v>845</v>
      </c>
      <c r="CN201" s="84" t="s">
        <v>845</v>
      </c>
      <c r="CO201" s="84" t="s">
        <v>844</v>
      </c>
      <c r="CP201" s="84" t="s">
        <v>845</v>
      </c>
      <c r="CQ201" s="84" t="s">
        <v>845</v>
      </c>
      <c r="CR201" s="84" t="s">
        <v>844</v>
      </c>
      <c r="CS201" s="84" t="s">
        <v>844</v>
      </c>
      <c r="CT201" s="84" t="s">
        <v>845</v>
      </c>
      <c r="CU201" s="84" t="s">
        <v>845</v>
      </c>
      <c r="CV201" s="84" t="s">
        <v>845</v>
      </c>
      <c r="CW201" s="85" t="s">
        <v>845</v>
      </c>
      <c r="CX201" s="84" t="s">
        <v>845</v>
      </c>
      <c r="CY201" s="84" t="s">
        <v>845</v>
      </c>
      <c r="CZ201" s="84" t="s">
        <v>845</v>
      </c>
      <c r="DA201" s="84" t="s">
        <v>845</v>
      </c>
      <c r="DB201" s="84" t="s">
        <v>845</v>
      </c>
      <c r="DC201" s="84" t="s">
        <v>844</v>
      </c>
      <c r="DD201" s="84" t="s">
        <v>845</v>
      </c>
      <c r="DE201" s="84" t="s">
        <v>845</v>
      </c>
      <c r="DF201" s="84" t="s">
        <v>845</v>
      </c>
      <c r="DG201" s="84" t="s">
        <v>844</v>
      </c>
      <c r="DH201" s="84" t="s">
        <v>845</v>
      </c>
      <c r="DI201" s="84" t="s">
        <v>845</v>
      </c>
      <c r="DJ201" s="84" t="s">
        <v>845</v>
      </c>
      <c r="DK201" s="84" t="s">
        <v>845</v>
      </c>
      <c r="DL201" s="84" t="s">
        <v>845</v>
      </c>
      <c r="DM201" s="84" t="s">
        <v>844</v>
      </c>
      <c r="DN201" s="85" t="s">
        <v>845</v>
      </c>
      <c r="DO201" s="84" t="s">
        <v>845</v>
      </c>
      <c r="DP201" s="130" t="s">
        <v>845</v>
      </c>
      <c r="DQ201" s="84" t="s">
        <v>845</v>
      </c>
      <c r="DR201" s="84" t="s">
        <v>845</v>
      </c>
      <c r="DS201" s="84" t="s">
        <v>845</v>
      </c>
      <c r="DT201" s="84" t="s">
        <v>845</v>
      </c>
      <c r="DU201" s="84" t="s">
        <v>845</v>
      </c>
      <c r="DV201" s="84" t="s">
        <v>845</v>
      </c>
      <c r="DW201" s="84" t="s">
        <v>845</v>
      </c>
      <c r="DX201" s="84" t="s">
        <v>845</v>
      </c>
      <c r="DY201" s="84" t="s">
        <v>844</v>
      </c>
      <c r="DZ201" s="84" t="s">
        <v>845</v>
      </c>
      <c r="EA201" s="84" t="s">
        <v>845</v>
      </c>
      <c r="EB201" s="85" t="s">
        <v>845</v>
      </c>
      <c r="EC201" s="84" t="s">
        <v>845</v>
      </c>
      <c r="ED201" s="84" t="s">
        <v>845</v>
      </c>
    </row>
    <row r="202" spans="1:134" ht="26.4" x14ac:dyDescent="0.3">
      <c r="A202" s="106">
        <v>54</v>
      </c>
      <c r="B202" s="119" t="s">
        <v>1183</v>
      </c>
      <c r="C202" s="108" t="s">
        <v>1184</v>
      </c>
      <c r="D202" s="108" t="s">
        <v>841</v>
      </c>
      <c r="E202" s="110" t="s">
        <v>845</v>
      </c>
      <c r="F202" s="110" t="s">
        <v>845</v>
      </c>
      <c r="G202" s="110" t="s">
        <v>844</v>
      </c>
      <c r="H202" s="109" t="s">
        <v>845</v>
      </c>
      <c r="I202" s="110" t="s">
        <v>845</v>
      </c>
      <c r="J202" s="110" t="s">
        <v>845</v>
      </c>
      <c r="K202" s="110" t="s">
        <v>845</v>
      </c>
      <c r="L202" s="109" t="s">
        <v>844</v>
      </c>
      <c r="M202" s="110" t="s">
        <v>845</v>
      </c>
      <c r="N202" s="110" t="s">
        <v>845</v>
      </c>
      <c r="O202" s="110" t="s">
        <v>845</v>
      </c>
      <c r="P202" s="109" t="s">
        <v>845</v>
      </c>
      <c r="Q202" s="110" t="s">
        <v>845</v>
      </c>
      <c r="R202" s="110" t="s">
        <v>845</v>
      </c>
      <c r="S202" s="109" t="s">
        <v>844</v>
      </c>
      <c r="T202" s="109" t="s">
        <v>845</v>
      </c>
      <c r="U202" s="110" t="s">
        <v>845</v>
      </c>
      <c r="V202" s="110" t="s">
        <v>845</v>
      </c>
      <c r="W202" s="110" t="s">
        <v>845</v>
      </c>
      <c r="X202" s="110" t="s">
        <v>845</v>
      </c>
      <c r="Y202" s="109" t="s">
        <v>845</v>
      </c>
      <c r="Z202" s="110" t="s">
        <v>845</v>
      </c>
      <c r="AA202" s="110" t="s">
        <v>845</v>
      </c>
      <c r="AB202" s="110" t="s">
        <v>845</v>
      </c>
      <c r="AC202" s="109" t="s">
        <v>845</v>
      </c>
      <c r="AD202" s="110" t="s">
        <v>845</v>
      </c>
      <c r="AE202" s="110" t="s">
        <v>845</v>
      </c>
      <c r="AF202" s="109" t="s">
        <v>845</v>
      </c>
      <c r="AG202" s="110" t="s">
        <v>845</v>
      </c>
      <c r="AH202" s="110" t="s">
        <v>845</v>
      </c>
      <c r="AI202" s="110" t="s">
        <v>845</v>
      </c>
      <c r="AJ202" s="110" t="s">
        <v>845</v>
      </c>
      <c r="AK202" s="110" t="s">
        <v>845</v>
      </c>
      <c r="AL202" s="110" t="s">
        <v>845</v>
      </c>
      <c r="AM202" s="109" t="s">
        <v>845</v>
      </c>
      <c r="AN202" s="110" t="s">
        <v>845</v>
      </c>
      <c r="AO202" s="110" t="s">
        <v>845</v>
      </c>
      <c r="AP202" s="109" t="s">
        <v>845</v>
      </c>
      <c r="AQ202" s="109" t="s">
        <v>845</v>
      </c>
      <c r="AR202" s="110" t="s">
        <v>844</v>
      </c>
      <c r="AS202" s="110" t="s">
        <v>845</v>
      </c>
      <c r="AT202" s="110" t="s">
        <v>845</v>
      </c>
      <c r="AU202" s="110" t="s">
        <v>845</v>
      </c>
      <c r="AV202" s="110" t="s">
        <v>845</v>
      </c>
      <c r="AW202" s="110" t="s">
        <v>845</v>
      </c>
      <c r="AX202" s="110" t="s">
        <v>845</v>
      </c>
      <c r="AY202" s="110" t="s">
        <v>845</v>
      </c>
      <c r="AZ202" s="110" t="s">
        <v>845</v>
      </c>
      <c r="BA202" s="110" t="s">
        <v>845</v>
      </c>
      <c r="BB202" s="110" t="s">
        <v>845</v>
      </c>
      <c r="BC202" s="110" t="s">
        <v>845</v>
      </c>
      <c r="BD202" s="110" t="s">
        <v>845</v>
      </c>
      <c r="BE202" s="110" t="s">
        <v>845</v>
      </c>
      <c r="BF202" s="110" t="s">
        <v>845</v>
      </c>
      <c r="BG202" s="110" t="s">
        <v>845</v>
      </c>
      <c r="BH202" s="109" t="s">
        <v>845</v>
      </c>
      <c r="BI202" s="110" t="s">
        <v>845</v>
      </c>
      <c r="BJ202" s="111" t="s">
        <v>845</v>
      </c>
      <c r="BK202" s="113" t="s">
        <v>845</v>
      </c>
      <c r="BL202" s="111" t="s">
        <v>845</v>
      </c>
      <c r="BM202" s="110" t="s">
        <v>845</v>
      </c>
      <c r="BN202" s="109" t="s">
        <v>845</v>
      </c>
      <c r="BO202" s="109" t="s">
        <v>845</v>
      </c>
      <c r="BP202" s="110" t="s">
        <v>845</v>
      </c>
      <c r="BQ202" s="109" t="s">
        <v>845</v>
      </c>
      <c r="BR202" s="110" t="s">
        <v>845</v>
      </c>
      <c r="BS202" s="110" t="s">
        <v>845</v>
      </c>
      <c r="BT202" s="110" t="s">
        <v>845</v>
      </c>
      <c r="BU202" s="110" t="s">
        <v>845</v>
      </c>
      <c r="BV202" s="109" t="s">
        <v>845</v>
      </c>
      <c r="BW202" s="110" t="s">
        <v>845</v>
      </c>
      <c r="BX202" s="109" t="s">
        <v>845</v>
      </c>
      <c r="BY202" s="110" t="s">
        <v>845</v>
      </c>
      <c r="BZ202" s="110" t="s">
        <v>845</v>
      </c>
      <c r="CA202" s="110" t="s">
        <v>845</v>
      </c>
      <c r="CB202" s="109" t="s">
        <v>845</v>
      </c>
      <c r="CC202" s="110" t="s">
        <v>845</v>
      </c>
      <c r="CD202" s="110" t="s">
        <v>845</v>
      </c>
      <c r="CE202" s="110" t="s">
        <v>845</v>
      </c>
      <c r="CF202" s="109" t="s">
        <v>845</v>
      </c>
      <c r="CG202" s="110" t="s">
        <v>845</v>
      </c>
      <c r="CH202" s="109" t="s">
        <v>845</v>
      </c>
      <c r="CI202" s="110" t="s">
        <v>845</v>
      </c>
      <c r="CJ202" s="110" t="s">
        <v>845</v>
      </c>
      <c r="CK202" s="110" t="s">
        <v>845</v>
      </c>
      <c r="CL202" s="110" t="s">
        <v>845</v>
      </c>
      <c r="CM202" s="110" t="s">
        <v>845</v>
      </c>
      <c r="CN202" s="110" t="s">
        <v>845</v>
      </c>
      <c r="CO202" s="110" t="s">
        <v>845</v>
      </c>
      <c r="CP202" s="110" t="s">
        <v>845</v>
      </c>
      <c r="CQ202" s="109" t="s">
        <v>845</v>
      </c>
      <c r="CR202" s="109" t="s">
        <v>845</v>
      </c>
      <c r="CS202" s="109" t="s">
        <v>845</v>
      </c>
      <c r="CT202" s="110" t="s">
        <v>845</v>
      </c>
      <c r="CU202" s="110" t="s">
        <v>845</v>
      </c>
      <c r="CV202" s="110" t="s">
        <v>845</v>
      </c>
      <c r="CW202" s="109" t="s">
        <v>845</v>
      </c>
      <c r="CX202" s="110" t="s">
        <v>845</v>
      </c>
      <c r="CY202" s="110" t="s">
        <v>845</v>
      </c>
      <c r="CZ202" s="110" t="s">
        <v>845</v>
      </c>
      <c r="DA202" s="110" t="s">
        <v>845</v>
      </c>
      <c r="DB202" s="110" t="s">
        <v>845</v>
      </c>
      <c r="DC202" s="110" t="s">
        <v>845</v>
      </c>
      <c r="DD202" s="110" t="s">
        <v>845</v>
      </c>
      <c r="DE202" s="110" t="s">
        <v>845</v>
      </c>
      <c r="DF202" s="110" t="s">
        <v>845</v>
      </c>
      <c r="DG202" s="110" t="s">
        <v>845</v>
      </c>
      <c r="DH202" s="110" t="s">
        <v>845</v>
      </c>
      <c r="DI202" s="109" t="s">
        <v>845</v>
      </c>
      <c r="DJ202" s="109" t="s">
        <v>845</v>
      </c>
      <c r="DK202" s="110" t="s">
        <v>845</v>
      </c>
      <c r="DL202" s="110" t="s">
        <v>845</v>
      </c>
      <c r="DM202" s="110" t="s">
        <v>845</v>
      </c>
      <c r="DN202" s="109" t="s">
        <v>845</v>
      </c>
      <c r="DO202" s="110" t="s">
        <v>845</v>
      </c>
      <c r="DP202" s="113" t="s">
        <v>845</v>
      </c>
      <c r="DQ202" s="110" t="s">
        <v>845</v>
      </c>
      <c r="DR202" s="110" t="s">
        <v>845</v>
      </c>
      <c r="DS202" s="110" t="s">
        <v>845</v>
      </c>
      <c r="DT202" s="109" t="s">
        <v>845</v>
      </c>
      <c r="DU202" s="110" t="s">
        <v>845</v>
      </c>
      <c r="DV202" s="109" t="s">
        <v>845</v>
      </c>
      <c r="DW202" s="109" t="s">
        <v>845</v>
      </c>
      <c r="DX202" s="110" t="s">
        <v>845</v>
      </c>
      <c r="DY202" s="109" t="s">
        <v>845</v>
      </c>
      <c r="DZ202" s="109" t="s">
        <v>845</v>
      </c>
      <c r="EA202" s="109" t="s">
        <v>845</v>
      </c>
      <c r="EB202" s="109" t="s">
        <v>845</v>
      </c>
      <c r="EC202" s="109" t="s">
        <v>845</v>
      </c>
      <c r="ED202" s="109" t="s">
        <v>845</v>
      </c>
    </row>
    <row r="203" spans="1:134" x14ac:dyDescent="0.3">
      <c r="A203" s="106">
        <v>55</v>
      </c>
      <c r="B203" s="119" t="s">
        <v>1185</v>
      </c>
      <c r="C203" s="108" t="s">
        <v>1184</v>
      </c>
      <c r="D203" s="108" t="s">
        <v>841</v>
      </c>
      <c r="E203" s="110" t="s">
        <v>844</v>
      </c>
      <c r="F203" s="110" t="s">
        <v>844</v>
      </c>
      <c r="G203" s="110" t="s">
        <v>845</v>
      </c>
      <c r="H203" s="109" t="s">
        <v>845</v>
      </c>
      <c r="I203" s="110" t="s">
        <v>845</v>
      </c>
      <c r="J203" s="110" t="s">
        <v>845</v>
      </c>
      <c r="K203" s="110" t="s">
        <v>845</v>
      </c>
      <c r="L203" s="109" t="s">
        <v>845</v>
      </c>
      <c r="M203" s="110" t="s">
        <v>845</v>
      </c>
      <c r="N203" s="110" t="s">
        <v>844</v>
      </c>
      <c r="O203" s="110" t="s">
        <v>845</v>
      </c>
      <c r="P203" s="109" t="s">
        <v>844</v>
      </c>
      <c r="Q203" s="110" t="s">
        <v>845</v>
      </c>
      <c r="R203" s="110" t="s">
        <v>845</v>
      </c>
      <c r="S203" s="109" t="s">
        <v>844</v>
      </c>
      <c r="T203" s="109" t="s">
        <v>845</v>
      </c>
      <c r="U203" s="110" t="s">
        <v>845</v>
      </c>
      <c r="V203" s="110" t="s">
        <v>845</v>
      </c>
      <c r="W203" s="85" t="s">
        <v>844</v>
      </c>
      <c r="X203" s="110" t="s">
        <v>844</v>
      </c>
      <c r="Y203" s="109" t="s">
        <v>845</v>
      </c>
      <c r="Z203" s="110" t="s">
        <v>845</v>
      </c>
      <c r="AA203" s="110" t="s">
        <v>845</v>
      </c>
      <c r="AB203" s="110" t="s">
        <v>845</v>
      </c>
      <c r="AC203" s="109" t="s">
        <v>845</v>
      </c>
      <c r="AD203" s="110" t="s">
        <v>845</v>
      </c>
      <c r="AE203" s="110" t="s">
        <v>845</v>
      </c>
      <c r="AF203" s="109" t="s">
        <v>844</v>
      </c>
      <c r="AG203" s="110" t="s">
        <v>845</v>
      </c>
      <c r="AH203" s="110" t="s">
        <v>845</v>
      </c>
      <c r="AI203" s="110" t="s">
        <v>845</v>
      </c>
      <c r="AJ203" s="110" t="s">
        <v>845</v>
      </c>
      <c r="AK203" s="110" t="s">
        <v>845</v>
      </c>
      <c r="AL203" s="110" t="s">
        <v>845</v>
      </c>
      <c r="AM203" s="109" t="s">
        <v>845</v>
      </c>
      <c r="AN203" s="110" t="s">
        <v>845</v>
      </c>
      <c r="AO203" s="110" t="s">
        <v>844</v>
      </c>
      <c r="AP203" s="109" t="s">
        <v>845</v>
      </c>
      <c r="AQ203" s="109" t="s">
        <v>845</v>
      </c>
      <c r="AR203" s="110" t="s">
        <v>845</v>
      </c>
      <c r="AS203" s="85" t="s">
        <v>845</v>
      </c>
      <c r="AT203" s="110" t="s">
        <v>845</v>
      </c>
      <c r="AU203" s="110" t="s">
        <v>844</v>
      </c>
      <c r="AV203" s="110" t="s">
        <v>845</v>
      </c>
      <c r="AW203" s="85" t="s">
        <v>845</v>
      </c>
      <c r="AX203" s="110" t="s">
        <v>845</v>
      </c>
      <c r="AY203" s="110" t="s">
        <v>845</v>
      </c>
      <c r="AZ203" s="110" t="s">
        <v>844</v>
      </c>
      <c r="BA203" s="110" t="s">
        <v>845</v>
      </c>
      <c r="BB203" s="110" t="s">
        <v>844</v>
      </c>
      <c r="BC203" s="110" t="s">
        <v>845</v>
      </c>
      <c r="BD203" s="110" t="s">
        <v>845</v>
      </c>
      <c r="BE203" s="110" t="s">
        <v>844</v>
      </c>
      <c r="BF203" s="110" t="s">
        <v>845</v>
      </c>
      <c r="BG203" s="110" t="s">
        <v>845</v>
      </c>
      <c r="BH203" s="109" t="s">
        <v>845</v>
      </c>
      <c r="BI203" s="110" t="s">
        <v>845</v>
      </c>
      <c r="BJ203" s="111" t="s">
        <v>845</v>
      </c>
      <c r="BK203" s="113" t="s">
        <v>845</v>
      </c>
      <c r="BL203" s="111" t="s">
        <v>845</v>
      </c>
      <c r="BM203" s="110" t="s">
        <v>844</v>
      </c>
      <c r="BN203" s="109" t="s">
        <v>845</v>
      </c>
      <c r="BO203" s="109" t="s">
        <v>845</v>
      </c>
      <c r="BP203" s="110" t="s">
        <v>845</v>
      </c>
      <c r="BQ203" s="109" t="s">
        <v>845</v>
      </c>
      <c r="BR203" s="110" t="s">
        <v>845</v>
      </c>
      <c r="BS203" s="110" t="s">
        <v>845</v>
      </c>
      <c r="BT203" s="110" t="s">
        <v>845</v>
      </c>
      <c r="BU203" s="110" t="s">
        <v>845</v>
      </c>
      <c r="BV203" s="109" t="s">
        <v>845</v>
      </c>
      <c r="BW203" s="110" t="s">
        <v>845</v>
      </c>
      <c r="BX203" s="109" t="s">
        <v>845</v>
      </c>
      <c r="BY203" s="110" t="s">
        <v>845</v>
      </c>
      <c r="BZ203" s="110" t="s">
        <v>845</v>
      </c>
      <c r="CA203" s="110" t="s">
        <v>845</v>
      </c>
      <c r="CB203" s="109" t="s">
        <v>845</v>
      </c>
      <c r="CC203" s="110" t="s">
        <v>845</v>
      </c>
      <c r="CD203" s="110" t="s">
        <v>845</v>
      </c>
      <c r="CE203" s="110" t="s">
        <v>845</v>
      </c>
      <c r="CF203" s="109" t="s">
        <v>845</v>
      </c>
      <c r="CG203" s="110" t="s">
        <v>845</v>
      </c>
      <c r="CH203" s="109" t="s">
        <v>845</v>
      </c>
      <c r="CI203" s="110" t="s">
        <v>845</v>
      </c>
      <c r="CJ203" s="110" t="s">
        <v>844</v>
      </c>
      <c r="CK203" s="110" t="s">
        <v>845</v>
      </c>
      <c r="CL203" s="110" t="s">
        <v>845</v>
      </c>
      <c r="CM203" s="110" t="s">
        <v>845</v>
      </c>
      <c r="CN203" s="110" t="s">
        <v>845</v>
      </c>
      <c r="CO203" s="110" t="s">
        <v>845</v>
      </c>
      <c r="CP203" s="110" t="s">
        <v>845</v>
      </c>
      <c r="CQ203" s="109" t="s">
        <v>845</v>
      </c>
      <c r="CR203" s="109" t="s">
        <v>845</v>
      </c>
      <c r="CS203" s="109" t="s">
        <v>845</v>
      </c>
      <c r="CT203" s="110" t="s">
        <v>844</v>
      </c>
      <c r="CU203" s="110" t="s">
        <v>845</v>
      </c>
      <c r="CV203" s="110" t="s">
        <v>845</v>
      </c>
      <c r="CW203" s="109" t="s">
        <v>844</v>
      </c>
      <c r="CX203" s="110" t="s">
        <v>845</v>
      </c>
      <c r="CY203" s="110" t="s">
        <v>845</v>
      </c>
      <c r="CZ203" s="110" t="s">
        <v>845</v>
      </c>
      <c r="DA203" s="110" t="s">
        <v>845</v>
      </c>
      <c r="DB203" s="110" t="s">
        <v>845</v>
      </c>
      <c r="DC203" s="110" t="s">
        <v>845</v>
      </c>
      <c r="DD203" s="110" t="s">
        <v>845</v>
      </c>
      <c r="DE203" s="110" t="s">
        <v>845</v>
      </c>
      <c r="DF203" s="110" t="s">
        <v>845</v>
      </c>
      <c r="DG203" s="110" t="s">
        <v>845</v>
      </c>
      <c r="DH203" s="110" t="s">
        <v>845</v>
      </c>
      <c r="DI203" s="109" t="s">
        <v>845</v>
      </c>
      <c r="DJ203" s="109" t="s">
        <v>845</v>
      </c>
      <c r="DK203" s="110" t="s">
        <v>845</v>
      </c>
      <c r="DL203" s="110" t="s">
        <v>845</v>
      </c>
      <c r="DM203" s="110" t="s">
        <v>844</v>
      </c>
      <c r="DN203" s="109" t="s">
        <v>844</v>
      </c>
      <c r="DO203" s="110" t="s">
        <v>845</v>
      </c>
      <c r="DP203" s="113" t="s">
        <v>845</v>
      </c>
      <c r="DQ203" s="110" t="s">
        <v>845</v>
      </c>
      <c r="DR203" s="110" t="s">
        <v>845</v>
      </c>
      <c r="DS203" s="110" t="s">
        <v>845</v>
      </c>
      <c r="DT203" s="109" t="s">
        <v>845</v>
      </c>
      <c r="DU203" s="110" t="s">
        <v>845</v>
      </c>
      <c r="DV203" s="109" t="s">
        <v>845</v>
      </c>
      <c r="DW203" s="109" t="s">
        <v>845</v>
      </c>
      <c r="DX203" s="85" t="s">
        <v>845</v>
      </c>
      <c r="DY203" s="109" t="s">
        <v>845</v>
      </c>
      <c r="DZ203" s="109" t="s">
        <v>845</v>
      </c>
      <c r="EA203" s="109" t="s">
        <v>845</v>
      </c>
      <c r="EB203" s="109" t="s">
        <v>845</v>
      </c>
      <c r="EC203" s="109" t="s">
        <v>845</v>
      </c>
      <c r="ED203" s="109" t="s">
        <v>845</v>
      </c>
    </row>
    <row r="204" spans="1:134" x14ac:dyDescent="0.3">
      <c r="A204" s="106">
        <v>56</v>
      </c>
      <c r="B204" s="119" t="s">
        <v>1186</v>
      </c>
      <c r="C204" s="108" t="s">
        <v>1184</v>
      </c>
      <c r="D204" s="108" t="s">
        <v>841</v>
      </c>
      <c r="E204" s="85" t="s">
        <v>844</v>
      </c>
      <c r="F204" s="110" t="s">
        <v>845</v>
      </c>
      <c r="G204" s="110" t="s">
        <v>845</v>
      </c>
      <c r="H204" s="109" t="s">
        <v>845</v>
      </c>
      <c r="I204" s="110" t="s">
        <v>845</v>
      </c>
      <c r="J204" s="110" t="s">
        <v>845</v>
      </c>
      <c r="K204" s="110" t="s">
        <v>845</v>
      </c>
      <c r="L204" s="109" t="s">
        <v>845</v>
      </c>
      <c r="M204" s="110" t="s">
        <v>845</v>
      </c>
      <c r="N204" s="110" t="s">
        <v>845</v>
      </c>
      <c r="O204" s="110" t="s">
        <v>845</v>
      </c>
      <c r="P204" s="109" t="s">
        <v>845</v>
      </c>
      <c r="Q204" s="110" t="s">
        <v>845</v>
      </c>
      <c r="R204" s="110" t="s">
        <v>845</v>
      </c>
      <c r="S204" s="109" t="s">
        <v>845</v>
      </c>
      <c r="T204" s="109" t="s">
        <v>845</v>
      </c>
      <c r="U204" s="110" t="s">
        <v>845</v>
      </c>
      <c r="V204" s="110" t="s">
        <v>845</v>
      </c>
      <c r="W204" s="85" t="s">
        <v>845</v>
      </c>
      <c r="X204" s="110" t="s">
        <v>845</v>
      </c>
      <c r="Y204" s="109" t="s">
        <v>845</v>
      </c>
      <c r="Z204" s="110" t="s">
        <v>845</v>
      </c>
      <c r="AA204" s="110" t="s">
        <v>845</v>
      </c>
      <c r="AB204" s="110" t="s">
        <v>845</v>
      </c>
      <c r="AC204" s="109" t="s">
        <v>845</v>
      </c>
      <c r="AD204" s="110" t="s">
        <v>845</v>
      </c>
      <c r="AE204" s="110" t="s">
        <v>845</v>
      </c>
      <c r="AF204" s="109" t="s">
        <v>845</v>
      </c>
      <c r="AG204" s="110" t="s">
        <v>845</v>
      </c>
      <c r="AH204" s="110" t="s">
        <v>845</v>
      </c>
      <c r="AI204" s="110" t="s">
        <v>845</v>
      </c>
      <c r="AJ204" s="110" t="s">
        <v>845</v>
      </c>
      <c r="AK204" s="110" t="s">
        <v>845</v>
      </c>
      <c r="AL204" s="110" t="s">
        <v>845</v>
      </c>
      <c r="AM204" s="109" t="s">
        <v>845</v>
      </c>
      <c r="AN204" s="110" t="s">
        <v>845</v>
      </c>
      <c r="AO204" s="110" t="s">
        <v>845</v>
      </c>
      <c r="AP204" s="109" t="s">
        <v>845</v>
      </c>
      <c r="AQ204" s="109" t="s">
        <v>845</v>
      </c>
      <c r="AR204" s="110" t="s">
        <v>845</v>
      </c>
      <c r="AS204" s="110" t="s">
        <v>845</v>
      </c>
      <c r="AT204" s="110" t="s">
        <v>845</v>
      </c>
      <c r="AU204" s="110" t="s">
        <v>845</v>
      </c>
      <c r="AV204" s="110" t="s">
        <v>844</v>
      </c>
      <c r="AW204" s="85" t="s">
        <v>845</v>
      </c>
      <c r="AX204" s="110" t="s">
        <v>845</v>
      </c>
      <c r="AY204" s="110" t="s">
        <v>845</v>
      </c>
      <c r="AZ204" s="110" t="s">
        <v>845</v>
      </c>
      <c r="BA204" s="110" t="s">
        <v>845</v>
      </c>
      <c r="BB204" s="110" t="s">
        <v>845</v>
      </c>
      <c r="BC204" s="110" t="s">
        <v>845</v>
      </c>
      <c r="BD204" s="110" t="s">
        <v>845</v>
      </c>
      <c r="BE204" s="110" t="s">
        <v>845</v>
      </c>
      <c r="BF204" s="110" t="s">
        <v>845</v>
      </c>
      <c r="BG204" s="110" t="s">
        <v>845</v>
      </c>
      <c r="BH204" s="109" t="s">
        <v>845</v>
      </c>
      <c r="BI204" s="110" t="s">
        <v>845</v>
      </c>
      <c r="BJ204" s="111" t="s">
        <v>845</v>
      </c>
      <c r="BK204" s="113" t="s">
        <v>845</v>
      </c>
      <c r="BL204" s="111" t="s">
        <v>845</v>
      </c>
      <c r="BM204" s="110" t="s">
        <v>845</v>
      </c>
      <c r="BN204" s="109" t="s">
        <v>845</v>
      </c>
      <c r="BO204" s="109" t="s">
        <v>845</v>
      </c>
      <c r="BP204" s="110" t="s">
        <v>845</v>
      </c>
      <c r="BQ204" s="109" t="s">
        <v>845</v>
      </c>
      <c r="BR204" s="110" t="s">
        <v>845</v>
      </c>
      <c r="BS204" s="110" t="s">
        <v>845</v>
      </c>
      <c r="BT204" s="110" t="s">
        <v>845</v>
      </c>
      <c r="BU204" s="110" t="s">
        <v>845</v>
      </c>
      <c r="BV204" s="109" t="s">
        <v>845</v>
      </c>
      <c r="BW204" s="110" t="s">
        <v>845</v>
      </c>
      <c r="BX204" s="109" t="s">
        <v>845</v>
      </c>
      <c r="BY204" s="110" t="s">
        <v>845</v>
      </c>
      <c r="BZ204" s="110" t="s">
        <v>845</v>
      </c>
      <c r="CA204" s="110" t="s">
        <v>845</v>
      </c>
      <c r="CB204" s="109" t="s">
        <v>845</v>
      </c>
      <c r="CC204" s="110" t="s">
        <v>845</v>
      </c>
      <c r="CD204" s="110" t="s">
        <v>845</v>
      </c>
      <c r="CE204" s="110" t="s">
        <v>845</v>
      </c>
      <c r="CF204" s="109" t="s">
        <v>845</v>
      </c>
      <c r="CG204" s="110" t="s">
        <v>845</v>
      </c>
      <c r="CH204" s="109" t="s">
        <v>845</v>
      </c>
      <c r="CI204" s="110" t="s">
        <v>845</v>
      </c>
      <c r="CJ204" s="110" t="s">
        <v>845</v>
      </c>
      <c r="CK204" s="110" t="s">
        <v>845</v>
      </c>
      <c r="CL204" s="110" t="s">
        <v>845</v>
      </c>
      <c r="CM204" s="110" t="s">
        <v>845</v>
      </c>
      <c r="CN204" s="110" t="s">
        <v>845</v>
      </c>
      <c r="CO204" s="110" t="s">
        <v>845</v>
      </c>
      <c r="CP204" s="110" t="s">
        <v>845</v>
      </c>
      <c r="CQ204" s="109" t="s">
        <v>845</v>
      </c>
      <c r="CR204" s="109" t="s">
        <v>845</v>
      </c>
      <c r="CS204" s="109" t="s">
        <v>845</v>
      </c>
      <c r="CT204" s="110" t="s">
        <v>845</v>
      </c>
      <c r="CU204" s="110" t="s">
        <v>845</v>
      </c>
      <c r="CV204" s="110" t="s">
        <v>845</v>
      </c>
      <c r="CW204" s="109" t="s">
        <v>845</v>
      </c>
      <c r="CX204" s="110" t="s">
        <v>845</v>
      </c>
      <c r="CY204" s="110" t="s">
        <v>845</v>
      </c>
      <c r="CZ204" s="110" t="s">
        <v>845</v>
      </c>
      <c r="DA204" s="110" t="s">
        <v>845</v>
      </c>
      <c r="DB204" s="110" t="s">
        <v>845</v>
      </c>
      <c r="DC204" s="110" t="s">
        <v>845</v>
      </c>
      <c r="DD204" s="110" t="s">
        <v>845</v>
      </c>
      <c r="DE204" s="110" t="s">
        <v>845</v>
      </c>
      <c r="DF204" s="110" t="s">
        <v>845</v>
      </c>
      <c r="DG204" s="110" t="s">
        <v>845</v>
      </c>
      <c r="DH204" s="110" t="s">
        <v>845</v>
      </c>
      <c r="DI204" s="109" t="s">
        <v>845</v>
      </c>
      <c r="DJ204" s="109" t="s">
        <v>845</v>
      </c>
      <c r="DK204" s="110" t="s">
        <v>845</v>
      </c>
      <c r="DL204" s="110" t="s">
        <v>845</v>
      </c>
      <c r="DM204" s="110" t="s">
        <v>845</v>
      </c>
      <c r="DN204" s="109" t="s">
        <v>845</v>
      </c>
      <c r="DO204" s="110" t="s">
        <v>845</v>
      </c>
      <c r="DP204" s="113" t="s">
        <v>845</v>
      </c>
      <c r="DQ204" s="110" t="s">
        <v>845</v>
      </c>
      <c r="DR204" s="110" t="s">
        <v>845</v>
      </c>
      <c r="DS204" s="110" t="s">
        <v>845</v>
      </c>
      <c r="DT204" s="109" t="s">
        <v>845</v>
      </c>
      <c r="DU204" s="110" t="s">
        <v>845</v>
      </c>
      <c r="DV204" s="109" t="s">
        <v>845</v>
      </c>
      <c r="DW204" s="109" t="s">
        <v>845</v>
      </c>
      <c r="DX204" s="110" t="s">
        <v>845</v>
      </c>
      <c r="DY204" s="109" t="s">
        <v>845</v>
      </c>
      <c r="DZ204" s="109" t="s">
        <v>845</v>
      </c>
      <c r="EA204" s="109" t="s">
        <v>845</v>
      </c>
      <c r="EB204" s="109" t="s">
        <v>845</v>
      </c>
      <c r="EC204" s="109" t="s">
        <v>845</v>
      </c>
      <c r="ED204" s="109" t="s">
        <v>845</v>
      </c>
    </row>
    <row r="205" spans="1:134" x14ac:dyDescent="0.3">
      <c r="A205" s="81">
        <v>57</v>
      </c>
      <c r="B205" s="82" t="s">
        <v>1187</v>
      </c>
      <c r="C205" s="83" t="s">
        <v>843</v>
      </c>
      <c r="D205" s="83" t="s">
        <v>841</v>
      </c>
      <c r="E205" s="85" t="s">
        <v>844</v>
      </c>
      <c r="F205" s="84" t="s">
        <v>844</v>
      </c>
      <c r="G205" s="84" t="s">
        <v>844</v>
      </c>
      <c r="H205" s="84" t="s">
        <v>845</v>
      </c>
      <c r="I205" s="84" t="s">
        <v>845</v>
      </c>
      <c r="J205" s="85" t="s">
        <v>844</v>
      </c>
      <c r="K205" s="84" t="s">
        <v>845</v>
      </c>
      <c r="L205" s="84" t="s">
        <v>844</v>
      </c>
      <c r="M205" s="84" t="s">
        <v>845</v>
      </c>
      <c r="N205" s="84" t="s">
        <v>844</v>
      </c>
      <c r="O205" s="84" t="s">
        <v>845</v>
      </c>
      <c r="P205" s="84" t="s">
        <v>844</v>
      </c>
      <c r="Q205" s="84" t="s">
        <v>845</v>
      </c>
      <c r="R205" s="84" t="s">
        <v>845</v>
      </c>
      <c r="S205" s="84" t="s">
        <v>845</v>
      </c>
      <c r="T205" s="84" t="s">
        <v>845</v>
      </c>
      <c r="U205" s="84" t="s">
        <v>845</v>
      </c>
      <c r="V205" s="84" t="s">
        <v>844</v>
      </c>
      <c r="W205" s="85" t="s">
        <v>844</v>
      </c>
      <c r="X205" s="84" t="s">
        <v>845</v>
      </c>
      <c r="Y205" s="84" t="s">
        <v>845</v>
      </c>
      <c r="Z205" s="84" t="s">
        <v>845</v>
      </c>
      <c r="AA205" s="84" t="s">
        <v>845</v>
      </c>
      <c r="AB205" s="84" t="s">
        <v>845</v>
      </c>
      <c r="AC205" s="84" t="s">
        <v>845</v>
      </c>
      <c r="AD205" s="84" t="s">
        <v>845</v>
      </c>
      <c r="AE205" s="84" t="s">
        <v>845</v>
      </c>
      <c r="AF205" s="84" t="s">
        <v>845</v>
      </c>
      <c r="AG205" s="84" t="s">
        <v>845</v>
      </c>
      <c r="AH205" s="84" t="s">
        <v>844</v>
      </c>
      <c r="AI205" s="84" t="s">
        <v>845</v>
      </c>
      <c r="AJ205" s="84" t="s">
        <v>845</v>
      </c>
      <c r="AK205" s="84" t="s">
        <v>845</v>
      </c>
      <c r="AL205" s="84" t="s">
        <v>845</v>
      </c>
      <c r="AM205" s="84" t="s">
        <v>845</v>
      </c>
      <c r="AN205" s="84" t="s">
        <v>845</v>
      </c>
      <c r="AO205" s="84" t="s">
        <v>844</v>
      </c>
      <c r="AP205" s="84" t="s">
        <v>845</v>
      </c>
      <c r="AQ205" s="84" t="s">
        <v>845</v>
      </c>
      <c r="AR205" s="89" t="s">
        <v>844</v>
      </c>
      <c r="AS205" s="84" t="s">
        <v>845</v>
      </c>
      <c r="AT205" s="84" t="s">
        <v>845</v>
      </c>
      <c r="AU205" s="84" t="s">
        <v>845</v>
      </c>
      <c r="AV205" s="89" t="s">
        <v>844</v>
      </c>
      <c r="AW205" s="84" t="s">
        <v>845</v>
      </c>
      <c r="AX205" s="84" t="s">
        <v>845</v>
      </c>
      <c r="AY205" s="84" t="s">
        <v>845</v>
      </c>
      <c r="AZ205" s="84" t="s">
        <v>845</v>
      </c>
      <c r="BA205" s="84" t="s">
        <v>845</v>
      </c>
      <c r="BB205" s="84" t="s">
        <v>845</v>
      </c>
      <c r="BC205" s="84" t="s">
        <v>844</v>
      </c>
      <c r="BD205" s="84" t="s">
        <v>845</v>
      </c>
      <c r="BE205" s="84" t="s">
        <v>845</v>
      </c>
      <c r="BF205" s="84" t="s">
        <v>844</v>
      </c>
      <c r="BG205" s="84" t="s">
        <v>845</v>
      </c>
      <c r="BH205" s="84" t="s">
        <v>845</v>
      </c>
      <c r="BI205" s="84" t="s">
        <v>845</v>
      </c>
      <c r="BJ205" s="86" t="s">
        <v>845</v>
      </c>
      <c r="BK205" s="87" t="s">
        <v>845</v>
      </c>
      <c r="BL205" s="86" t="s">
        <v>845</v>
      </c>
      <c r="BM205" s="84" t="s">
        <v>845</v>
      </c>
      <c r="BN205" s="84" t="s">
        <v>845</v>
      </c>
      <c r="BO205" s="84" t="s">
        <v>845</v>
      </c>
      <c r="BP205" s="84" t="s">
        <v>845</v>
      </c>
      <c r="BQ205" s="84" t="s">
        <v>845</v>
      </c>
      <c r="BR205" s="84" t="s">
        <v>845</v>
      </c>
      <c r="BS205" s="84" t="s">
        <v>845</v>
      </c>
      <c r="BT205" s="84" t="s">
        <v>845</v>
      </c>
      <c r="BU205" s="84" t="s">
        <v>845</v>
      </c>
      <c r="BV205" s="84" t="s">
        <v>845</v>
      </c>
      <c r="BW205" s="84" t="s">
        <v>845</v>
      </c>
      <c r="BX205" s="84" t="s">
        <v>845</v>
      </c>
      <c r="BY205" s="84" t="s">
        <v>845</v>
      </c>
      <c r="BZ205" s="84" t="s">
        <v>844</v>
      </c>
      <c r="CA205" s="84" t="s">
        <v>845</v>
      </c>
      <c r="CB205" s="84" t="s">
        <v>845</v>
      </c>
      <c r="CC205" s="84" t="s">
        <v>845</v>
      </c>
      <c r="CD205" s="84" t="s">
        <v>845</v>
      </c>
      <c r="CE205" s="84" t="s">
        <v>845</v>
      </c>
      <c r="CF205" s="84" t="s">
        <v>845</v>
      </c>
      <c r="CG205" s="84" t="s">
        <v>845</v>
      </c>
      <c r="CH205" s="84" t="s">
        <v>845</v>
      </c>
      <c r="CI205" s="84" t="s">
        <v>845</v>
      </c>
      <c r="CJ205" s="84" t="s">
        <v>845</v>
      </c>
      <c r="CK205" s="84" t="s">
        <v>845</v>
      </c>
      <c r="CL205" s="84" t="s">
        <v>845</v>
      </c>
      <c r="CM205" s="84" t="s">
        <v>845</v>
      </c>
      <c r="CN205" s="84" t="s">
        <v>845</v>
      </c>
      <c r="CO205" s="85" t="s">
        <v>844</v>
      </c>
      <c r="CP205" s="84" t="s">
        <v>845</v>
      </c>
      <c r="CQ205" s="84" t="s">
        <v>844</v>
      </c>
      <c r="CR205" s="84" t="s">
        <v>844</v>
      </c>
      <c r="CS205" s="84" t="s">
        <v>845</v>
      </c>
      <c r="CT205" s="84" t="s">
        <v>844</v>
      </c>
      <c r="CU205" s="84" t="s">
        <v>845</v>
      </c>
      <c r="CV205" s="84" t="s">
        <v>845</v>
      </c>
      <c r="CW205" s="84" t="s">
        <v>845</v>
      </c>
      <c r="CX205" s="84" t="s">
        <v>845</v>
      </c>
      <c r="CY205" s="84" t="s">
        <v>845</v>
      </c>
      <c r="CZ205" s="84" t="s">
        <v>845</v>
      </c>
      <c r="DA205" s="84" t="s">
        <v>845</v>
      </c>
      <c r="DB205" s="84" t="s">
        <v>845</v>
      </c>
      <c r="DC205" s="84" t="s">
        <v>845</v>
      </c>
      <c r="DD205" s="84" t="s">
        <v>845</v>
      </c>
      <c r="DE205" s="84" t="s">
        <v>845</v>
      </c>
      <c r="DF205" s="84" t="s">
        <v>845</v>
      </c>
      <c r="DG205" s="84" t="s">
        <v>845</v>
      </c>
      <c r="DH205" s="84" t="s">
        <v>845</v>
      </c>
      <c r="DI205" s="84" t="s">
        <v>845</v>
      </c>
      <c r="DJ205" s="84" t="s">
        <v>845</v>
      </c>
      <c r="DK205" s="84" t="s">
        <v>845</v>
      </c>
      <c r="DL205" s="84" t="s">
        <v>845</v>
      </c>
      <c r="DM205" s="84" t="s">
        <v>845</v>
      </c>
      <c r="DN205" s="84" t="s">
        <v>845</v>
      </c>
      <c r="DO205" s="84" t="s">
        <v>845</v>
      </c>
      <c r="DP205" s="87" t="s">
        <v>845</v>
      </c>
      <c r="DQ205" s="84" t="s">
        <v>845</v>
      </c>
      <c r="DR205" s="84" t="s">
        <v>845</v>
      </c>
      <c r="DS205" s="84" t="s">
        <v>845</v>
      </c>
      <c r="DT205" s="84" t="s">
        <v>845</v>
      </c>
      <c r="DU205" s="85" t="s">
        <v>844</v>
      </c>
      <c r="DV205" s="84" t="s">
        <v>845</v>
      </c>
      <c r="DW205" s="84" t="s">
        <v>845</v>
      </c>
      <c r="DX205" s="84" t="s">
        <v>845</v>
      </c>
      <c r="DY205" s="84" t="s">
        <v>844</v>
      </c>
      <c r="DZ205" s="84" t="s">
        <v>845</v>
      </c>
      <c r="EA205" s="84" t="s">
        <v>845</v>
      </c>
      <c r="EB205" s="84" t="s">
        <v>845</v>
      </c>
      <c r="EC205" s="84" t="s">
        <v>845</v>
      </c>
      <c r="ED205" s="84" t="s">
        <v>845</v>
      </c>
    </row>
    <row r="206" spans="1:134" ht="26.4" x14ac:dyDescent="0.3">
      <c r="A206" s="74"/>
      <c r="B206" s="80" t="s">
        <v>1188</v>
      </c>
      <c r="C206" s="77"/>
      <c r="D206" s="77"/>
      <c r="E206" s="78"/>
      <c r="F206" s="78"/>
      <c r="G206" s="78"/>
      <c r="H206" s="78"/>
      <c r="I206" s="78"/>
      <c r="J206" s="78"/>
      <c r="K206" s="78"/>
      <c r="L206" s="78"/>
      <c r="M206" s="78"/>
      <c r="N206" s="78"/>
      <c r="O206" s="78"/>
      <c r="P206" s="78"/>
      <c r="Q206" s="78"/>
      <c r="R206" s="78"/>
      <c r="S206" s="78"/>
      <c r="T206" s="78"/>
      <c r="U206" s="78"/>
      <c r="V206" s="78"/>
      <c r="W206" s="78"/>
      <c r="X206" s="78"/>
      <c r="Y206" s="78"/>
      <c r="Z206" s="78"/>
      <c r="AA206" s="78"/>
      <c r="AB206" s="78"/>
      <c r="AC206" s="78"/>
      <c r="AD206" s="78"/>
      <c r="AE206" s="78"/>
      <c r="AF206" s="78"/>
      <c r="AG206" s="78"/>
      <c r="AH206" s="78"/>
      <c r="AI206" s="78"/>
      <c r="AJ206" s="78"/>
      <c r="AK206" s="78"/>
      <c r="AL206" s="78"/>
      <c r="AM206" s="78"/>
      <c r="AN206" s="78"/>
      <c r="AO206" s="78"/>
      <c r="AP206" s="78"/>
      <c r="AQ206" s="78"/>
      <c r="AR206" s="78"/>
      <c r="AS206" s="78"/>
      <c r="AT206" s="78"/>
      <c r="AU206" s="78"/>
      <c r="AV206" s="78"/>
      <c r="AW206" s="78"/>
      <c r="AX206" s="78"/>
      <c r="AY206" s="78"/>
      <c r="AZ206" s="78"/>
      <c r="BA206" s="78"/>
      <c r="BB206" s="78"/>
      <c r="BC206" s="78"/>
      <c r="BD206" s="78"/>
      <c r="BE206" s="78"/>
      <c r="BF206" s="78"/>
      <c r="BG206" s="78"/>
      <c r="BH206" s="78"/>
      <c r="BI206" s="78"/>
      <c r="BJ206" s="73"/>
      <c r="BK206" s="61"/>
      <c r="BL206" s="73"/>
      <c r="BM206" s="78"/>
      <c r="BN206" s="78"/>
      <c r="BO206" s="78"/>
      <c r="BP206" s="78"/>
      <c r="BQ206" s="78"/>
      <c r="BR206" s="78"/>
      <c r="BS206" s="78"/>
      <c r="BT206" s="78"/>
      <c r="BU206" s="78"/>
      <c r="BV206" s="78"/>
      <c r="BW206" s="78"/>
      <c r="BX206" s="78"/>
      <c r="BY206" s="78"/>
      <c r="BZ206" s="78"/>
      <c r="CA206" s="78"/>
      <c r="CB206" s="78"/>
      <c r="CC206" s="78"/>
      <c r="CD206" s="78"/>
      <c r="CE206" s="78"/>
      <c r="CF206" s="78"/>
      <c r="CG206" s="78"/>
      <c r="CH206" s="78"/>
      <c r="CI206" s="78"/>
      <c r="CJ206" s="78"/>
      <c r="CK206" s="78"/>
      <c r="CL206" s="78"/>
      <c r="CM206" s="78"/>
      <c r="CN206" s="78"/>
      <c r="CO206" s="78"/>
      <c r="CP206" s="78"/>
      <c r="CQ206" s="78"/>
      <c r="CR206" s="78"/>
      <c r="CS206" s="78"/>
      <c r="CT206" s="78"/>
      <c r="CU206" s="78"/>
      <c r="CV206" s="78"/>
      <c r="CW206" s="78"/>
      <c r="CX206" s="78"/>
      <c r="CY206" s="78"/>
      <c r="CZ206" s="78"/>
      <c r="DA206" s="78"/>
      <c r="DB206" s="78"/>
      <c r="DC206" s="78"/>
      <c r="DD206" s="78"/>
      <c r="DE206" s="78"/>
      <c r="DF206" s="78"/>
      <c r="DG206" s="78"/>
      <c r="DH206" s="78"/>
      <c r="DI206" s="78"/>
      <c r="DJ206" s="78"/>
      <c r="DK206" s="78"/>
      <c r="DL206" s="78"/>
      <c r="DM206" s="78"/>
      <c r="DN206" s="78"/>
      <c r="DO206" s="78"/>
      <c r="DP206" s="61"/>
      <c r="DQ206" s="78"/>
      <c r="DR206" s="78"/>
      <c r="DS206" s="78"/>
      <c r="DT206" s="78"/>
      <c r="DU206" s="78"/>
      <c r="DV206" s="78"/>
      <c r="DW206" s="78"/>
      <c r="DX206" s="78"/>
      <c r="DY206" s="78"/>
      <c r="DZ206" s="78"/>
      <c r="EA206" s="78"/>
      <c r="EB206" s="78"/>
      <c r="EC206" s="78"/>
      <c r="ED206" s="78"/>
    </row>
    <row r="207" spans="1:134" ht="26.4" x14ac:dyDescent="0.3">
      <c r="A207" s="81" t="s">
        <v>70</v>
      </c>
      <c r="B207" s="114" t="s">
        <v>1189</v>
      </c>
      <c r="C207" s="83" t="s">
        <v>1190</v>
      </c>
      <c r="D207" s="83" t="s">
        <v>841</v>
      </c>
      <c r="E207" s="84" t="s">
        <v>845</v>
      </c>
      <c r="F207" s="84" t="s">
        <v>845</v>
      </c>
      <c r="G207" s="84" t="s">
        <v>845</v>
      </c>
      <c r="H207" s="84" t="s">
        <v>845</v>
      </c>
      <c r="I207" s="84" t="s">
        <v>845</v>
      </c>
      <c r="J207" s="84" t="s">
        <v>844</v>
      </c>
      <c r="K207" s="84" t="s">
        <v>845</v>
      </c>
      <c r="L207" s="84" t="s">
        <v>845</v>
      </c>
      <c r="M207" s="84" t="s">
        <v>845</v>
      </c>
      <c r="N207" s="84" t="s">
        <v>845</v>
      </c>
      <c r="O207" s="84" t="s">
        <v>845</v>
      </c>
      <c r="P207" s="84" t="s">
        <v>845</v>
      </c>
      <c r="Q207" s="84" t="s">
        <v>845</v>
      </c>
      <c r="R207" s="84" t="s">
        <v>845</v>
      </c>
      <c r="S207" s="84" t="s">
        <v>845</v>
      </c>
      <c r="T207" s="84" t="s">
        <v>845</v>
      </c>
      <c r="U207" s="84" t="s">
        <v>845</v>
      </c>
      <c r="V207" s="84" t="s">
        <v>845</v>
      </c>
      <c r="W207" s="84" t="s">
        <v>845</v>
      </c>
      <c r="X207" s="84" t="s">
        <v>845</v>
      </c>
      <c r="Y207" s="84" t="s">
        <v>845</v>
      </c>
      <c r="Z207" s="84" t="s">
        <v>845</v>
      </c>
      <c r="AA207" s="84" t="s">
        <v>845</v>
      </c>
      <c r="AB207" s="84" t="s">
        <v>845</v>
      </c>
      <c r="AC207" s="84" t="s">
        <v>845</v>
      </c>
      <c r="AD207" s="84" t="s">
        <v>845</v>
      </c>
      <c r="AE207" s="84" t="s">
        <v>845</v>
      </c>
      <c r="AF207" s="84" t="s">
        <v>845</v>
      </c>
      <c r="AG207" s="84" t="s">
        <v>845</v>
      </c>
      <c r="AH207" s="84" t="s">
        <v>845</v>
      </c>
      <c r="AI207" s="84" t="s">
        <v>845</v>
      </c>
      <c r="AJ207" s="84" t="s">
        <v>845</v>
      </c>
      <c r="AK207" s="84" t="s">
        <v>845</v>
      </c>
      <c r="AL207" s="84" t="s">
        <v>845</v>
      </c>
      <c r="AM207" s="84" t="s">
        <v>845</v>
      </c>
      <c r="AN207" s="84" t="s">
        <v>845</v>
      </c>
      <c r="AO207" s="85" t="s">
        <v>845</v>
      </c>
      <c r="AP207" s="84" t="s">
        <v>845</v>
      </c>
      <c r="AQ207" s="84" t="s">
        <v>845</v>
      </c>
      <c r="AR207" s="84" t="s">
        <v>845</v>
      </c>
      <c r="AS207" s="84" t="s">
        <v>845</v>
      </c>
      <c r="AT207" s="84" t="s">
        <v>845</v>
      </c>
      <c r="AU207" s="84" t="s">
        <v>845</v>
      </c>
      <c r="AV207" s="84" t="s">
        <v>845</v>
      </c>
      <c r="AW207" s="84" t="s">
        <v>845</v>
      </c>
      <c r="AX207" s="84" t="s">
        <v>845</v>
      </c>
      <c r="AY207" s="84" t="s">
        <v>845</v>
      </c>
      <c r="AZ207" s="84" t="s">
        <v>845</v>
      </c>
      <c r="BA207" s="84" t="s">
        <v>845</v>
      </c>
      <c r="BB207" s="84" t="s">
        <v>844</v>
      </c>
      <c r="BC207" s="84" t="s">
        <v>845</v>
      </c>
      <c r="BD207" s="84" t="s">
        <v>845</v>
      </c>
      <c r="BE207" s="84" t="s">
        <v>844</v>
      </c>
      <c r="BF207" s="84" t="s">
        <v>844</v>
      </c>
      <c r="BG207" s="84" t="s">
        <v>845</v>
      </c>
      <c r="BH207" s="84" t="s">
        <v>845</v>
      </c>
      <c r="BI207" s="84" t="s">
        <v>845</v>
      </c>
      <c r="BJ207" s="86" t="s">
        <v>845</v>
      </c>
      <c r="BK207" s="87" t="s">
        <v>845</v>
      </c>
      <c r="BL207" s="86" t="s">
        <v>845</v>
      </c>
      <c r="BM207" s="84" t="s">
        <v>845</v>
      </c>
      <c r="BN207" s="84" t="s">
        <v>845</v>
      </c>
      <c r="BO207" s="84" t="s">
        <v>845</v>
      </c>
      <c r="BP207" s="84" t="s">
        <v>845</v>
      </c>
      <c r="BQ207" s="84" t="s">
        <v>845</v>
      </c>
      <c r="BR207" s="84" t="s">
        <v>845</v>
      </c>
      <c r="BS207" s="84" t="s">
        <v>845</v>
      </c>
      <c r="BT207" s="84" t="s">
        <v>845</v>
      </c>
      <c r="BU207" s="84" t="s">
        <v>845</v>
      </c>
      <c r="BV207" s="84" t="s">
        <v>845</v>
      </c>
      <c r="BW207" s="84" t="s">
        <v>845</v>
      </c>
      <c r="BX207" s="84" t="s">
        <v>845</v>
      </c>
      <c r="BY207" s="84" t="s">
        <v>845</v>
      </c>
      <c r="BZ207" s="84" t="s">
        <v>845</v>
      </c>
      <c r="CA207" s="84" t="s">
        <v>845</v>
      </c>
      <c r="CB207" s="84" t="s">
        <v>845</v>
      </c>
      <c r="CC207" s="84" t="s">
        <v>845</v>
      </c>
      <c r="CD207" s="84" t="s">
        <v>845</v>
      </c>
      <c r="CE207" s="84" t="s">
        <v>845</v>
      </c>
      <c r="CF207" s="84" t="s">
        <v>845</v>
      </c>
      <c r="CG207" s="84" t="s">
        <v>845</v>
      </c>
      <c r="CH207" s="84" t="s">
        <v>845</v>
      </c>
      <c r="CI207" s="84" t="s">
        <v>845</v>
      </c>
      <c r="CJ207" s="84" t="s">
        <v>845</v>
      </c>
      <c r="CK207" s="84" t="s">
        <v>845</v>
      </c>
      <c r="CL207" s="84" t="s">
        <v>845</v>
      </c>
      <c r="CM207" s="84" t="s">
        <v>845</v>
      </c>
      <c r="CN207" s="84" t="s">
        <v>845</v>
      </c>
      <c r="CO207" s="84" t="s">
        <v>845</v>
      </c>
      <c r="CP207" s="84" t="s">
        <v>845</v>
      </c>
      <c r="CQ207" s="84" t="s">
        <v>845</v>
      </c>
      <c r="CR207" s="84" t="s">
        <v>845</v>
      </c>
      <c r="CS207" s="84" t="s">
        <v>845</v>
      </c>
      <c r="CT207" s="84" t="s">
        <v>845</v>
      </c>
      <c r="CU207" s="84" t="s">
        <v>845</v>
      </c>
      <c r="CV207" s="84" t="s">
        <v>845</v>
      </c>
      <c r="CW207" s="84" t="s">
        <v>845</v>
      </c>
      <c r="CX207" s="84" t="s">
        <v>845</v>
      </c>
      <c r="CY207" s="84" t="s">
        <v>845</v>
      </c>
      <c r="CZ207" s="84" t="s">
        <v>845</v>
      </c>
      <c r="DA207" s="84" t="s">
        <v>845</v>
      </c>
      <c r="DB207" s="84" t="s">
        <v>845</v>
      </c>
      <c r="DC207" s="84" t="s">
        <v>845</v>
      </c>
      <c r="DD207" s="84" t="s">
        <v>845</v>
      </c>
      <c r="DE207" s="84" t="s">
        <v>845</v>
      </c>
      <c r="DF207" s="84" t="s">
        <v>845</v>
      </c>
      <c r="DG207" s="84" t="s">
        <v>845</v>
      </c>
      <c r="DH207" s="84" t="s">
        <v>845</v>
      </c>
      <c r="DI207" s="84" t="s">
        <v>845</v>
      </c>
      <c r="DJ207" s="84" t="s">
        <v>845</v>
      </c>
      <c r="DK207" s="84" t="s">
        <v>845</v>
      </c>
      <c r="DL207" s="84" t="s">
        <v>845</v>
      </c>
      <c r="DM207" s="84" t="s">
        <v>844</v>
      </c>
      <c r="DN207" s="84" t="s">
        <v>845</v>
      </c>
      <c r="DO207" s="84" t="s">
        <v>845</v>
      </c>
      <c r="DP207" s="87" t="s">
        <v>845</v>
      </c>
      <c r="DQ207" s="84" t="s">
        <v>845</v>
      </c>
      <c r="DR207" s="84" t="s">
        <v>845</v>
      </c>
      <c r="DS207" s="84" t="s">
        <v>845</v>
      </c>
      <c r="DT207" s="84" t="s">
        <v>845</v>
      </c>
      <c r="DU207" s="84" t="s">
        <v>845</v>
      </c>
      <c r="DV207" s="84" t="s">
        <v>845</v>
      </c>
      <c r="DW207" s="84" t="s">
        <v>845</v>
      </c>
      <c r="DX207" s="84" t="s">
        <v>845</v>
      </c>
      <c r="DY207" s="84" t="s">
        <v>845</v>
      </c>
      <c r="DZ207" s="84" t="s">
        <v>845</v>
      </c>
      <c r="EA207" s="84" t="s">
        <v>845</v>
      </c>
      <c r="EB207" s="84" t="s">
        <v>845</v>
      </c>
      <c r="EC207" s="84" t="s">
        <v>845</v>
      </c>
      <c r="ED207" s="84" t="s">
        <v>845</v>
      </c>
    </row>
    <row r="208" spans="1:134" ht="26.4" x14ac:dyDescent="0.3">
      <c r="A208" s="81" t="s">
        <v>71</v>
      </c>
      <c r="B208" s="114" t="s">
        <v>1191</v>
      </c>
      <c r="C208" s="83" t="s">
        <v>1190</v>
      </c>
      <c r="D208" s="83" t="s">
        <v>841</v>
      </c>
      <c r="E208" s="84" t="s">
        <v>845</v>
      </c>
      <c r="F208" s="84" t="s">
        <v>844</v>
      </c>
      <c r="G208" s="84" t="s">
        <v>844</v>
      </c>
      <c r="H208" s="84" t="s">
        <v>845</v>
      </c>
      <c r="I208" s="84" t="s">
        <v>844</v>
      </c>
      <c r="J208" s="85" t="s">
        <v>845</v>
      </c>
      <c r="K208" s="84" t="s">
        <v>845</v>
      </c>
      <c r="L208" s="84" t="s">
        <v>845</v>
      </c>
      <c r="M208" s="85" t="s">
        <v>845</v>
      </c>
      <c r="N208" s="84" t="s">
        <v>844</v>
      </c>
      <c r="O208" s="84" t="s">
        <v>844</v>
      </c>
      <c r="P208" s="84" t="s">
        <v>844</v>
      </c>
      <c r="Q208" s="84" t="s">
        <v>845</v>
      </c>
      <c r="R208" s="84" t="s">
        <v>845</v>
      </c>
      <c r="S208" s="84" t="s">
        <v>845</v>
      </c>
      <c r="T208" s="84" t="s">
        <v>844</v>
      </c>
      <c r="U208" s="84" t="s">
        <v>845</v>
      </c>
      <c r="V208" s="84" t="s">
        <v>845</v>
      </c>
      <c r="W208" s="84" t="s">
        <v>845</v>
      </c>
      <c r="X208" s="84" t="s">
        <v>845</v>
      </c>
      <c r="Y208" s="84" t="s">
        <v>845</v>
      </c>
      <c r="Z208" s="84" t="s">
        <v>845</v>
      </c>
      <c r="AA208" s="84" t="s">
        <v>845</v>
      </c>
      <c r="AB208" s="84" t="s">
        <v>845</v>
      </c>
      <c r="AC208" s="84" t="s">
        <v>845</v>
      </c>
      <c r="AD208" s="84" t="s">
        <v>844</v>
      </c>
      <c r="AE208" s="84" t="s">
        <v>844</v>
      </c>
      <c r="AF208" s="84" t="s">
        <v>845</v>
      </c>
      <c r="AG208" s="84" t="s">
        <v>844</v>
      </c>
      <c r="AH208" s="84" t="s">
        <v>845</v>
      </c>
      <c r="AI208" s="84" t="s">
        <v>845</v>
      </c>
      <c r="AJ208" s="85" t="s">
        <v>844</v>
      </c>
      <c r="AK208" s="84" t="s">
        <v>845</v>
      </c>
      <c r="AL208" s="84" t="s">
        <v>844</v>
      </c>
      <c r="AM208" s="84" t="s">
        <v>845</v>
      </c>
      <c r="AN208" s="84" t="s">
        <v>845</v>
      </c>
      <c r="AO208" s="84" t="s">
        <v>845</v>
      </c>
      <c r="AP208" s="85" t="s">
        <v>845</v>
      </c>
      <c r="AQ208" s="84" t="s">
        <v>845</v>
      </c>
      <c r="AR208" s="84" t="s">
        <v>845</v>
      </c>
      <c r="AS208" s="84" t="s">
        <v>845</v>
      </c>
      <c r="AT208" s="84" t="s">
        <v>844</v>
      </c>
      <c r="AU208" s="84" t="s">
        <v>845</v>
      </c>
      <c r="AV208" s="84" t="s">
        <v>845</v>
      </c>
      <c r="AW208" s="84" t="s">
        <v>845</v>
      </c>
      <c r="AX208" s="84" t="s">
        <v>845</v>
      </c>
      <c r="AY208" s="84" t="s">
        <v>845</v>
      </c>
      <c r="AZ208" s="84" t="s">
        <v>845</v>
      </c>
      <c r="BA208" s="89" t="s">
        <v>845</v>
      </c>
      <c r="BB208" s="84" t="s">
        <v>844</v>
      </c>
      <c r="BC208" s="84" t="s">
        <v>845</v>
      </c>
      <c r="BD208" s="84" t="s">
        <v>845</v>
      </c>
      <c r="BE208" s="84" t="s">
        <v>845</v>
      </c>
      <c r="BF208" s="84" t="s">
        <v>845</v>
      </c>
      <c r="BG208" s="84" t="s">
        <v>845</v>
      </c>
      <c r="BH208" s="85" t="s">
        <v>845</v>
      </c>
      <c r="BI208" s="84" t="s">
        <v>845</v>
      </c>
      <c r="BJ208" s="86" t="s">
        <v>845</v>
      </c>
      <c r="BK208" s="87" t="s">
        <v>845</v>
      </c>
      <c r="BL208" s="86" t="s">
        <v>845</v>
      </c>
      <c r="BM208" s="84" t="s">
        <v>844</v>
      </c>
      <c r="BN208" s="84" t="s">
        <v>845</v>
      </c>
      <c r="BO208" s="84" t="s">
        <v>845</v>
      </c>
      <c r="BP208" s="84" t="s">
        <v>845</v>
      </c>
      <c r="BQ208" s="85" t="s">
        <v>845</v>
      </c>
      <c r="BR208" s="84" t="s">
        <v>845</v>
      </c>
      <c r="BS208" s="84" t="s">
        <v>844</v>
      </c>
      <c r="BT208" s="84" t="s">
        <v>844</v>
      </c>
      <c r="BU208" s="84" t="s">
        <v>845</v>
      </c>
      <c r="BV208" s="84" t="s">
        <v>845</v>
      </c>
      <c r="BW208" s="84" t="s">
        <v>844</v>
      </c>
      <c r="BX208" s="84" t="s">
        <v>845</v>
      </c>
      <c r="BY208" s="84" t="s">
        <v>845</v>
      </c>
      <c r="BZ208" s="84" t="s">
        <v>845</v>
      </c>
      <c r="CA208" s="84" t="s">
        <v>845</v>
      </c>
      <c r="CB208" s="84" t="s">
        <v>845</v>
      </c>
      <c r="CC208" s="84" t="s">
        <v>845</v>
      </c>
      <c r="CD208" s="85" t="s">
        <v>844</v>
      </c>
      <c r="CE208" s="84" t="s">
        <v>845</v>
      </c>
      <c r="CF208" s="84" t="s">
        <v>844</v>
      </c>
      <c r="CG208" s="84" t="s">
        <v>845</v>
      </c>
      <c r="CH208" s="84" t="s">
        <v>845</v>
      </c>
      <c r="CI208" s="84" t="s">
        <v>845</v>
      </c>
      <c r="CJ208" s="84" t="s">
        <v>844</v>
      </c>
      <c r="CK208" s="84" t="s">
        <v>845</v>
      </c>
      <c r="CL208" s="84" t="s">
        <v>844</v>
      </c>
      <c r="CM208" s="84" t="s">
        <v>844</v>
      </c>
      <c r="CN208" s="84" t="s">
        <v>845</v>
      </c>
      <c r="CO208" s="85" t="s">
        <v>844</v>
      </c>
      <c r="CP208" s="84" t="s">
        <v>845</v>
      </c>
      <c r="CQ208" s="84" t="s">
        <v>845</v>
      </c>
      <c r="CR208" s="84" t="s">
        <v>845</v>
      </c>
      <c r="CS208" s="84" t="s">
        <v>845</v>
      </c>
      <c r="CT208" s="84" t="s">
        <v>845</v>
      </c>
      <c r="CU208" s="84" t="s">
        <v>845</v>
      </c>
      <c r="CV208" s="84" t="s">
        <v>845</v>
      </c>
      <c r="CW208" s="84" t="s">
        <v>845</v>
      </c>
      <c r="CX208" s="84" t="s">
        <v>845</v>
      </c>
      <c r="CY208" s="84" t="s">
        <v>845</v>
      </c>
      <c r="CZ208" s="84" t="s">
        <v>845</v>
      </c>
      <c r="DA208" s="84" t="s">
        <v>845</v>
      </c>
      <c r="DB208" s="84" t="s">
        <v>845</v>
      </c>
      <c r="DC208" s="84" t="s">
        <v>845</v>
      </c>
      <c r="DD208" s="84" t="s">
        <v>845</v>
      </c>
      <c r="DE208" s="84" t="s">
        <v>845</v>
      </c>
      <c r="DF208" s="84" t="s">
        <v>845</v>
      </c>
      <c r="DG208" s="84" t="s">
        <v>845</v>
      </c>
      <c r="DH208" s="84" t="s">
        <v>845</v>
      </c>
      <c r="DI208" s="84" t="s">
        <v>845</v>
      </c>
      <c r="DJ208" s="84" t="s">
        <v>845</v>
      </c>
      <c r="DK208" s="84" t="s">
        <v>845</v>
      </c>
      <c r="DL208" s="84" t="s">
        <v>845</v>
      </c>
      <c r="DM208" s="84" t="s">
        <v>845</v>
      </c>
      <c r="DN208" s="84" t="s">
        <v>845</v>
      </c>
      <c r="DO208" s="84" t="s">
        <v>845</v>
      </c>
      <c r="DP208" s="87" t="s">
        <v>845</v>
      </c>
      <c r="DQ208" s="84" t="s">
        <v>844</v>
      </c>
      <c r="DR208" s="84" t="s">
        <v>845</v>
      </c>
      <c r="DS208" s="84" t="s">
        <v>844</v>
      </c>
      <c r="DT208" s="84" t="s">
        <v>844</v>
      </c>
      <c r="DU208" s="84" t="s">
        <v>845</v>
      </c>
      <c r="DV208" s="84" t="s">
        <v>845</v>
      </c>
      <c r="DW208" s="84" t="s">
        <v>845</v>
      </c>
      <c r="DX208" s="84" t="s">
        <v>845</v>
      </c>
      <c r="DY208" s="84" t="s">
        <v>844</v>
      </c>
      <c r="DZ208" s="84" t="s">
        <v>845</v>
      </c>
      <c r="EA208" s="84" t="s">
        <v>845</v>
      </c>
      <c r="EB208" s="85" t="s">
        <v>845</v>
      </c>
      <c r="EC208" s="84" t="s">
        <v>844</v>
      </c>
      <c r="ED208" s="84" t="s">
        <v>845</v>
      </c>
    </row>
    <row r="209" spans="1:134" ht="26.4" x14ac:dyDescent="0.3">
      <c r="A209" s="81" t="s">
        <v>72</v>
      </c>
      <c r="B209" s="82" t="s">
        <v>1192</v>
      </c>
      <c r="C209" s="83" t="s">
        <v>1190</v>
      </c>
      <c r="D209" s="83" t="s">
        <v>841</v>
      </c>
      <c r="E209" s="84" t="s">
        <v>844</v>
      </c>
      <c r="F209" s="84" t="s">
        <v>844</v>
      </c>
      <c r="G209" s="84" t="s">
        <v>844</v>
      </c>
      <c r="H209" s="85" t="s">
        <v>845</v>
      </c>
      <c r="I209" s="85" t="s">
        <v>844</v>
      </c>
      <c r="J209" s="84" t="s">
        <v>845</v>
      </c>
      <c r="K209" s="84" t="s">
        <v>845</v>
      </c>
      <c r="L209" s="84" t="s">
        <v>845</v>
      </c>
      <c r="M209" s="84" t="s">
        <v>845</v>
      </c>
      <c r="N209" s="84" t="s">
        <v>844</v>
      </c>
      <c r="O209" s="84" t="s">
        <v>844</v>
      </c>
      <c r="P209" s="84" t="s">
        <v>844</v>
      </c>
      <c r="Q209" s="84" t="s">
        <v>845</v>
      </c>
      <c r="R209" s="84" t="s">
        <v>844</v>
      </c>
      <c r="S209" s="84" t="s">
        <v>845</v>
      </c>
      <c r="T209" s="85" t="s">
        <v>844</v>
      </c>
      <c r="U209" s="84" t="s">
        <v>845</v>
      </c>
      <c r="V209" s="84" t="s">
        <v>844</v>
      </c>
      <c r="W209" s="84" t="s">
        <v>845</v>
      </c>
      <c r="X209" s="84" t="s">
        <v>844</v>
      </c>
      <c r="Y209" s="84" t="s">
        <v>844</v>
      </c>
      <c r="Z209" s="84" t="s">
        <v>845</v>
      </c>
      <c r="AA209" s="84" t="s">
        <v>845</v>
      </c>
      <c r="AB209" s="84" t="s">
        <v>845</v>
      </c>
      <c r="AC209" s="84" t="s">
        <v>845</v>
      </c>
      <c r="AD209" s="84" t="s">
        <v>845</v>
      </c>
      <c r="AE209" s="84" t="s">
        <v>845</v>
      </c>
      <c r="AF209" s="84" t="s">
        <v>844</v>
      </c>
      <c r="AG209" s="84" t="s">
        <v>844</v>
      </c>
      <c r="AH209" s="84" t="s">
        <v>845</v>
      </c>
      <c r="AI209" s="84" t="s">
        <v>845</v>
      </c>
      <c r="AJ209" s="85" t="s">
        <v>844</v>
      </c>
      <c r="AK209" s="84" t="s">
        <v>844</v>
      </c>
      <c r="AL209" s="84" t="s">
        <v>844</v>
      </c>
      <c r="AM209" s="84" t="s">
        <v>845</v>
      </c>
      <c r="AN209" s="84" t="s">
        <v>844</v>
      </c>
      <c r="AO209" s="84" t="s">
        <v>845</v>
      </c>
      <c r="AP209" s="84" t="s">
        <v>844</v>
      </c>
      <c r="AQ209" s="84" t="s">
        <v>844</v>
      </c>
      <c r="AR209" s="84" t="s">
        <v>844</v>
      </c>
      <c r="AS209" s="84" t="s">
        <v>845</v>
      </c>
      <c r="AT209" s="89" t="s">
        <v>845</v>
      </c>
      <c r="AU209" s="84" t="s">
        <v>845</v>
      </c>
      <c r="AV209" s="85" t="s">
        <v>844</v>
      </c>
      <c r="AW209" s="84" t="s">
        <v>845</v>
      </c>
      <c r="AX209" s="84" t="s">
        <v>845</v>
      </c>
      <c r="AY209" s="84" t="s">
        <v>845</v>
      </c>
      <c r="AZ209" s="84" t="s">
        <v>845</v>
      </c>
      <c r="BA209" s="89" t="s">
        <v>845</v>
      </c>
      <c r="BB209" s="84" t="s">
        <v>845</v>
      </c>
      <c r="BC209" s="84" t="s">
        <v>844</v>
      </c>
      <c r="BD209" s="84" t="s">
        <v>845</v>
      </c>
      <c r="BE209" s="84" t="s">
        <v>844</v>
      </c>
      <c r="BF209" s="84" t="s">
        <v>845</v>
      </c>
      <c r="BG209" s="84" t="s">
        <v>844</v>
      </c>
      <c r="BH209" s="84" t="s">
        <v>845</v>
      </c>
      <c r="BI209" s="84" t="s">
        <v>845</v>
      </c>
      <c r="BJ209" s="86" t="s">
        <v>844</v>
      </c>
      <c r="BK209" s="87" t="s">
        <v>845</v>
      </c>
      <c r="BL209" s="86" t="s">
        <v>845</v>
      </c>
      <c r="BM209" s="84" t="s">
        <v>845</v>
      </c>
      <c r="BN209" s="85" t="s">
        <v>844</v>
      </c>
      <c r="BO209" s="84" t="s">
        <v>845</v>
      </c>
      <c r="BP209" s="84" t="s">
        <v>845</v>
      </c>
      <c r="BQ209" s="84" t="s">
        <v>845</v>
      </c>
      <c r="BR209" s="84" t="s">
        <v>844</v>
      </c>
      <c r="BS209" s="84" t="s">
        <v>844</v>
      </c>
      <c r="BT209" s="84" t="s">
        <v>845</v>
      </c>
      <c r="BU209" s="84" t="s">
        <v>845</v>
      </c>
      <c r="BV209" s="84" t="s">
        <v>844</v>
      </c>
      <c r="BW209" s="89" t="s">
        <v>845</v>
      </c>
      <c r="BX209" s="89" t="s">
        <v>845</v>
      </c>
      <c r="BY209" s="84" t="s">
        <v>845</v>
      </c>
      <c r="BZ209" s="84" t="s">
        <v>845</v>
      </c>
      <c r="CA209" s="84" t="s">
        <v>844</v>
      </c>
      <c r="CB209" s="85" t="s">
        <v>844</v>
      </c>
      <c r="CC209" s="84" t="s">
        <v>845</v>
      </c>
      <c r="CD209" s="84" t="s">
        <v>844</v>
      </c>
      <c r="CE209" s="84" t="s">
        <v>845</v>
      </c>
      <c r="CF209" s="84" t="s">
        <v>844</v>
      </c>
      <c r="CG209" s="84" t="s">
        <v>845</v>
      </c>
      <c r="CH209" s="84" t="s">
        <v>844</v>
      </c>
      <c r="CI209" s="84" t="s">
        <v>845</v>
      </c>
      <c r="CJ209" s="84" t="s">
        <v>845</v>
      </c>
      <c r="CK209" s="84" t="s">
        <v>844</v>
      </c>
      <c r="CL209" s="84" t="s">
        <v>844</v>
      </c>
      <c r="CM209" s="84" t="s">
        <v>845</v>
      </c>
      <c r="CN209" s="84" t="s">
        <v>845</v>
      </c>
      <c r="CO209" s="84" t="s">
        <v>845</v>
      </c>
      <c r="CP209" s="84" t="s">
        <v>844</v>
      </c>
      <c r="CQ209" s="85" t="s">
        <v>845</v>
      </c>
      <c r="CR209" s="84" t="s">
        <v>845</v>
      </c>
      <c r="CS209" s="84" t="s">
        <v>845</v>
      </c>
      <c r="CT209" s="84" t="s">
        <v>845</v>
      </c>
      <c r="CU209" s="84" t="s">
        <v>845</v>
      </c>
      <c r="CV209" s="84" t="s">
        <v>844</v>
      </c>
      <c r="CW209" s="84" t="s">
        <v>845</v>
      </c>
      <c r="CX209" s="84" t="s">
        <v>845</v>
      </c>
      <c r="CY209" s="84" t="s">
        <v>845</v>
      </c>
      <c r="CZ209" s="85" t="s">
        <v>844</v>
      </c>
      <c r="DA209" s="84" t="s">
        <v>845</v>
      </c>
      <c r="DB209" s="84" t="s">
        <v>845</v>
      </c>
      <c r="DC209" s="84" t="s">
        <v>845</v>
      </c>
      <c r="DD209" s="84" t="s">
        <v>845</v>
      </c>
      <c r="DE209" s="84" t="s">
        <v>845</v>
      </c>
      <c r="DF209" s="84" t="s">
        <v>844</v>
      </c>
      <c r="DG209" s="84" t="s">
        <v>844</v>
      </c>
      <c r="DH209" s="84" t="s">
        <v>844</v>
      </c>
      <c r="DI209" s="84" t="s">
        <v>844</v>
      </c>
      <c r="DJ209" s="89" t="s">
        <v>844</v>
      </c>
      <c r="DK209" s="84" t="s">
        <v>844</v>
      </c>
      <c r="DL209" s="84" t="s">
        <v>845</v>
      </c>
      <c r="DM209" s="84" t="s">
        <v>844</v>
      </c>
      <c r="DN209" s="84" t="s">
        <v>844</v>
      </c>
      <c r="DO209" s="84" t="s">
        <v>845</v>
      </c>
      <c r="DP209" s="87" t="s">
        <v>844</v>
      </c>
      <c r="DQ209" s="84" t="s">
        <v>845</v>
      </c>
      <c r="DR209" s="84" t="s">
        <v>845</v>
      </c>
      <c r="DS209" s="84" t="s">
        <v>844</v>
      </c>
      <c r="DT209" s="84" t="s">
        <v>844</v>
      </c>
      <c r="DU209" s="84" t="s">
        <v>845</v>
      </c>
      <c r="DV209" s="84" t="s">
        <v>845</v>
      </c>
      <c r="DW209" s="84" t="s">
        <v>844</v>
      </c>
      <c r="DX209" s="84" t="s">
        <v>845</v>
      </c>
      <c r="DY209" s="84" t="s">
        <v>844</v>
      </c>
      <c r="DZ209" s="84" t="s">
        <v>845</v>
      </c>
      <c r="EA209" s="84" t="s">
        <v>845</v>
      </c>
      <c r="EB209" s="85" t="s">
        <v>845</v>
      </c>
      <c r="EC209" s="84" t="s">
        <v>845</v>
      </c>
      <c r="ED209" s="84" t="s">
        <v>845</v>
      </c>
    </row>
    <row r="210" spans="1:134" x14ac:dyDescent="0.3">
      <c r="A210" s="74"/>
      <c r="B210" s="80"/>
      <c r="C210" s="77"/>
      <c r="D210" s="77"/>
      <c r="E210" s="78"/>
      <c r="F210" s="78"/>
      <c r="G210" s="78"/>
      <c r="H210" s="78"/>
      <c r="I210" s="78"/>
      <c r="J210" s="78"/>
      <c r="K210" s="78"/>
      <c r="L210" s="78"/>
      <c r="M210" s="78"/>
      <c r="N210" s="78"/>
      <c r="O210" s="78"/>
      <c r="P210" s="78"/>
      <c r="Q210" s="78"/>
      <c r="R210" s="78"/>
      <c r="S210" s="78"/>
      <c r="T210" s="78"/>
      <c r="U210" s="78"/>
      <c r="V210" s="78"/>
      <c r="W210" s="78"/>
      <c r="X210" s="78"/>
      <c r="Y210" s="78"/>
      <c r="Z210" s="78"/>
      <c r="AA210" s="78"/>
      <c r="AB210" s="78"/>
      <c r="AC210" s="78"/>
      <c r="AD210" s="78"/>
      <c r="AE210" s="78"/>
      <c r="AF210" s="78"/>
      <c r="AG210" s="78"/>
      <c r="AH210" s="78"/>
      <c r="AI210" s="78"/>
      <c r="AJ210" s="78"/>
      <c r="AK210" s="78"/>
      <c r="AL210" s="78"/>
      <c r="AM210" s="78"/>
      <c r="AN210" s="78"/>
      <c r="AO210" s="78"/>
      <c r="AP210" s="78"/>
      <c r="AQ210" s="78"/>
      <c r="AR210" s="78"/>
      <c r="AS210" s="78"/>
      <c r="AT210" s="78"/>
      <c r="AU210" s="78"/>
      <c r="AV210" s="78"/>
      <c r="AW210" s="78"/>
      <c r="AX210" s="78"/>
      <c r="AY210" s="78"/>
      <c r="AZ210" s="78"/>
      <c r="BA210" s="78"/>
      <c r="BB210" s="78"/>
      <c r="BC210" s="78"/>
      <c r="BD210" s="78"/>
      <c r="BE210" s="78"/>
      <c r="BF210" s="78"/>
      <c r="BG210" s="78"/>
      <c r="BH210" s="78"/>
      <c r="BI210" s="78"/>
      <c r="BJ210" s="73"/>
      <c r="BK210" s="61"/>
      <c r="BL210" s="73"/>
      <c r="BM210" s="78"/>
      <c r="BN210" s="78"/>
      <c r="BO210" s="78"/>
      <c r="BP210" s="78"/>
      <c r="BQ210" s="78"/>
      <c r="BR210" s="78"/>
      <c r="BS210" s="78"/>
      <c r="BT210" s="78"/>
      <c r="BU210" s="78"/>
      <c r="BV210" s="78"/>
      <c r="BW210" s="78"/>
      <c r="BX210" s="78"/>
      <c r="BY210" s="78"/>
      <c r="BZ210" s="78"/>
      <c r="CA210" s="78"/>
      <c r="CB210" s="78"/>
      <c r="CC210" s="78"/>
      <c r="CD210" s="78"/>
      <c r="CE210" s="78"/>
      <c r="CF210" s="78"/>
      <c r="CG210" s="78"/>
      <c r="CH210" s="78"/>
      <c r="CI210" s="78"/>
      <c r="CJ210" s="78"/>
      <c r="CK210" s="78"/>
      <c r="CL210" s="78"/>
      <c r="CM210" s="78"/>
      <c r="CN210" s="78"/>
      <c r="CO210" s="78"/>
      <c r="CP210" s="78"/>
      <c r="CQ210" s="78"/>
      <c r="CR210" s="78"/>
      <c r="CS210" s="78"/>
      <c r="CT210" s="78"/>
      <c r="CU210" s="78"/>
      <c r="CV210" s="78"/>
      <c r="CW210" s="78"/>
      <c r="CX210" s="78"/>
      <c r="CY210" s="78"/>
      <c r="CZ210" s="78"/>
      <c r="DA210" s="78"/>
      <c r="DB210" s="78"/>
      <c r="DC210" s="78"/>
      <c r="DD210" s="78"/>
      <c r="DE210" s="78"/>
      <c r="DF210" s="78"/>
      <c r="DG210" s="78"/>
      <c r="DH210" s="78"/>
      <c r="DI210" s="78"/>
      <c r="DJ210" s="78"/>
      <c r="DK210" s="78"/>
      <c r="DL210" s="78"/>
      <c r="DM210" s="78"/>
      <c r="DN210" s="78"/>
      <c r="DO210" s="78"/>
      <c r="DP210" s="61"/>
      <c r="DQ210" s="78"/>
      <c r="DR210" s="78"/>
      <c r="DS210" s="78"/>
      <c r="DT210" s="78"/>
      <c r="DU210" s="78"/>
      <c r="DV210" s="78"/>
      <c r="DW210" s="78"/>
      <c r="DX210" s="78"/>
      <c r="DY210" s="78"/>
      <c r="DZ210" s="78"/>
      <c r="EA210" s="78"/>
      <c r="EB210" s="78"/>
      <c r="EC210" s="78"/>
      <c r="ED210" s="78"/>
    </row>
    <row r="211" spans="1:134" ht="26.4" x14ac:dyDescent="0.3">
      <c r="A211" s="74">
        <v>58</v>
      </c>
      <c r="B211" s="80" t="s">
        <v>1193</v>
      </c>
      <c r="C211" s="77" t="s">
        <v>1194</v>
      </c>
      <c r="D211" s="77" t="s">
        <v>841</v>
      </c>
      <c r="E211" s="78"/>
      <c r="F211" s="78"/>
      <c r="G211" s="78"/>
      <c r="H211" s="78"/>
      <c r="I211" s="78"/>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8"/>
      <c r="AK211" s="78"/>
      <c r="AL211" s="78"/>
      <c r="AM211" s="78"/>
      <c r="AN211" s="78"/>
      <c r="AO211" s="78"/>
      <c r="AP211" s="78"/>
      <c r="AQ211" s="78"/>
      <c r="AR211" s="78"/>
      <c r="AS211" s="78"/>
      <c r="AT211" s="78"/>
      <c r="AU211" s="78"/>
      <c r="AV211" s="78"/>
      <c r="AW211" s="78"/>
      <c r="AX211" s="78"/>
      <c r="AY211" s="78"/>
      <c r="AZ211" s="78"/>
      <c r="BA211" s="78"/>
      <c r="BB211" s="78"/>
      <c r="BC211" s="78"/>
      <c r="BD211" s="78"/>
      <c r="BE211" s="78"/>
      <c r="BF211" s="78"/>
      <c r="BG211" s="78"/>
      <c r="BH211" s="78"/>
      <c r="BI211" s="78"/>
      <c r="BJ211" s="73"/>
      <c r="BK211" s="61"/>
      <c r="BL211" s="73"/>
      <c r="BM211" s="78"/>
      <c r="BN211" s="78"/>
      <c r="BO211" s="78"/>
      <c r="BP211" s="78"/>
      <c r="BQ211" s="78"/>
      <c r="BR211" s="78"/>
      <c r="BS211" s="78"/>
      <c r="BT211" s="78"/>
      <c r="BU211" s="78"/>
      <c r="BV211" s="78"/>
      <c r="BW211" s="78"/>
      <c r="BX211" s="78"/>
      <c r="BY211" s="78"/>
      <c r="BZ211" s="78"/>
      <c r="CA211" s="78"/>
      <c r="CB211" s="78"/>
      <c r="CC211" s="78"/>
      <c r="CD211" s="78"/>
      <c r="CE211" s="78"/>
      <c r="CF211" s="78"/>
      <c r="CG211" s="78"/>
      <c r="CH211" s="78"/>
      <c r="CI211" s="78"/>
      <c r="CJ211" s="78"/>
      <c r="CK211" s="78"/>
      <c r="CL211" s="78"/>
      <c r="CM211" s="78"/>
      <c r="CN211" s="78"/>
      <c r="CO211" s="78"/>
      <c r="CP211" s="78"/>
      <c r="CQ211" s="78"/>
      <c r="CR211" s="78"/>
      <c r="CS211" s="78"/>
      <c r="CT211" s="78"/>
      <c r="CU211" s="78"/>
      <c r="CV211" s="78"/>
      <c r="CW211" s="78"/>
      <c r="CX211" s="78"/>
      <c r="CY211" s="78"/>
      <c r="CZ211" s="78"/>
      <c r="DA211" s="78"/>
      <c r="DB211" s="78"/>
      <c r="DC211" s="78"/>
      <c r="DD211" s="78"/>
      <c r="DE211" s="78"/>
      <c r="DF211" s="78"/>
      <c r="DG211" s="78"/>
      <c r="DH211" s="78"/>
      <c r="DI211" s="78"/>
      <c r="DJ211" s="78"/>
      <c r="DK211" s="78"/>
      <c r="DL211" s="78"/>
      <c r="DM211" s="78"/>
      <c r="DN211" s="78"/>
      <c r="DO211" s="78"/>
      <c r="DP211" s="61"/>
      <c r="DQ211" s="78"/>
      <c r="DR211" s="78"/>
      <c r="DS211" s="78"/>
      <c r="DT211" s="78"/>
      <c r="DU211" s="78"/>
      <c r="DV211" s="78"/>
      <c r="DW211" s="78"/>
      <c r="DX211" s="78"/>
      <c r="DY211" s="78"/>
      <c r="DZ211" s="78"/>
      <c r="EA211" s="78"/>
      <c r="EB211" s="78"/>
      <c r="EC211" s="78"/>
      <c r="ED211" s="78"/>
    </row>
    <row r="212" spans="1:134" x14ac:dyDescent="0.3">
      <c r="A212" s="74"/>
      <c r="B212" s="80"/>
      <c r="C212" s="77"/>
      <c r="D212" s="77"/>
      <c r="E212" s="78"/>
      <c r="F212" s="78"/>
      <c r="G212" s="78"/>
      <c r="H212" s="78"/>
      <c r="I212" s="78"/>
      <c r="J212" s="78"/>
      <c r="K212" s="78"/>
      <c r="L212" s="78"/>
      <c r="M212" s="78"/>
      <c r="N212" s="78"/>
      <c r="O212" s="78"/>
      <c r="P212" s="78"/>
      <c r="Q212" s="78"/>
      <c r="R212" s="78"/>
      <c r="S212" s="78"/>
      <c r="T212" s="78"/>
      <c r="U212" s="78"/>
      <c r="V212" s="78"/>
      <c r="W212" s="78"/>
      <c r="X212" s="78"/>
      <c r="Y212" s="78"/>
      <c r="Z212" s="78"/>
      <c r="AA212" s="78"/>
      <c r="AB212" s="78"/>
      <c r="AC212" s="78"/>
      <c r="AD212" s="78"/>
      <c r="AE212" s="78"/>
      <c r="AF212" s="78"/>
      <c r="AG212" s="78"/>
      <c r="AH212" s="78"/>
      <c r="AI212" s="78"/>
      <c r="AJ212" s="78"/>
      <c r="AK212" s="78"/>
      <c r="AL212" s="78"/>
      <c r="AM212" s="78"/>
      <c r="AN212" s="78"/>
      <c r="AO212" s="78"/>
      <c r="AP212" s="78"/>
      <c r="AQ212" s="78"/>
      <c r="AR212" s="78"/>
      <c r="AS212" s="78"/>
      <c r="AT212" s="78"/>
      <c r="AU212" s="78"/>
      <c r="AV212" s="78"/>
      <c r="AW212" s="78"/>
      <c r="AX212" s="78"/>
      <c r="AY212" s="78"/>
      <c r="AZ212" s="78"/>
      <c r="BA212" s="78"/>
      <c r="BB212" s="78"/>
      <c r="BC212" s="78"/>
      <c r="BD212" s="78"/>
      <c r="BE212" s="78"/>
      <c r="BF212" s="78"/>
      <c r="BG212" s="78"/>
      <c r="BH212" s="78"/>
      <c r="BI212" s="78"/>
      <c r="BJ212" s="73"/>
      <c r="BK212" s="61"/>
      <c r="BL212" s="73"/>
      <c r="BM212" s="78"/>
      <c r="BN212" s="78"/>
      <c r="BO212" s="78"/>
      <c r="BP212" s="78"/>
      <c r="BQ212" s="78"/>
      <c r="BR212" s="78"/>
      <c r="BS212" s="78"/>
      <c r="BT212" s="78"/>
      <c r="BU212" s="78"/>
      <c r="BV212" s="78"/>
      <c r="BW212" s="78"/>
      <c r="BX212" s="78"/>
      <c r="BY212" s="78"/>
      <c r="BZ212" s="78"/>
      <c r="CA212" s="78"/>
      <c r="CB212" s="78"/>
      <c r="CC212" s="78"/>
      <c r="CD212" s="78"/>
      <c r="CE212" s="78"/>
      <c r="CF212" s="78"/>
      <c r="CG212" s="78"/>
      <c r="CH212" s="78"/>
      <c r="CI212" s="78"/>
      <c r="CJ212" s="78"/>
      <c r="CK212" s="78"/>
      <c r="CL212" s="78"/>
      <c r="CM212" s="78"/>
      <c r="CN212" s="78"/>
      <c r="CO212" s="78"/>
      <c r="CP212" s="78"/>
      <c r="CQ212" s="78"/>
      <c r="CR212" s="78"/>
      <c r="CS212" s="78"/>
      <c r="CT212" s="78"/>
      <c r="CU212" s="78"/>
      <c r="CV212" s="78"/>
      <c r="CW212" s="78"/>
      <c r="CX212" s="78"/>
      <c r="CY212" s="78"/>
      <c r="CZ212" s="78"/>
      <c r="DA212" s="78"/>
      <c r="DB212" s="78"/>
      <c r="DC212" s="78"/>
      <c r="DD212" s="78"/>
      <c r="DE212" s="78"/>
      <c r="DF212" s="78"/>
      <c r="DG212" s="78"/>
      <c r="DH212" s="78"/>
      <c r="DI212" s="78"/>
      <c r="DJ212" s="78"/>
      <c r="DK212" s="78"/>
      <c r="DL212" s="78"/>
      <c r="DM212" s="78"/>
      <c r="DN212" s="78"/>
      <c r="DO212" s="78"/>
      <c r="DP212" s="61"/>
      <c r="DQ212" s="78"/>
      <c r="DR212" s="78"/>
      <c r="DS212" s="78"/>
      <c r="DT212" s="78"/>
      <c r="DU212" s="78"/>
      <c r="DV212" s="78"/>
      <c r="DW212" s="78"/>
      <c r="DX212" s="78"/>
      <c r="DY212" s="78"/>
      <c r="DZ212" s="78"/>
      <c r="EA212" s="78"/>
      <c r="EB212" s="78"/>
      <c r="EC212" s="78"/>
      <c r="ED212" s="78"/>
    </row>
    <row r="213" spans="1:134" x14ac:dyDescent="0.3">
      <c r="A213" s="74"/>
      <c r="B213" s="79" t="s">
        <v>1195</v>
      </c>
      <c r="C213" s="77"/>
      <c r="D213" s="77"/>
      <c r="E213" s="78"/>
      <c r="F213" s="78"/>
      <c r="G213" s="78"/>
      <c r="H213" s="78"/>
      <c r="I213" s="78"/>
      <c r="J213" s="78"/>
      <c r="K213" s="78"/>
      <c r="L213" s="78"/>
      <c r="M213" s="78"/>
      <c r="N213" s="78"/>
      <c r="O213" s="78"/>
      <c r="P213" s="78"/>
      <c r="Q213" s="78"/>
      <c r="R213" s="78"/>
      <c r="S213" s="78"/>
      <c r="T213" s="78"/>
      <c r="U213" s="78"/>
      <c r="V213" s="78"/>
      <c r="W213" s="78"/>
      <c r="X213" s="78"/>
      <c r="Y213" s="78"/>
      <c r="Z213" s="78"/>
      <c r="AA213" s="78"/>
      <c r="AB213" s="78"/>
      <c r="AC213" s="78"/>
      <c r="AD213" s="78"/>
      <c r="AE213" s="78"/>
      <c r="AF213" s="78"/>
      <c r="AG213" s="78"/>
      <c r="AH213" s="78"/>
      <c r="AI213" s="78"/>
      <c r="AJ213" s="78"/>
      <c r="AK213" s="78"/>
      <c r="AL213" s="78"/>
      <c r="AM213" s="78"/>
      <c r="AN213" s="78"/>
      <c r="AO213" s="78"/>
      <c r="AP213" s="78"/>
      <c r="AQ213" s="78"/>
      <c r="AR213" s="78"/>
      <c r="AS213" s="78"/>
      <c r="AT213" s="78"/>
      <c r="AU213" s="78"/>
      <c r="AV213" s="78"/>
      <c r="AW213" s="78"/>
      <c r="AX213" s="78"/>
      <c r="AY213" s="78"/>
      <c r="AZ213" s="78"/>
      <c r="BA213" s="78"/>
      <c r="BB213" s="78"/>
      <c r="BC213" s="78"/>
      <c r="BD213" s="78"/>
      <c r="BE213" s="78"/>
      <c r="BF213" s="78"/>
      <c r="BG213" s="78"/>
      <c r="BH213" s="78"/>
      <c r="BI213" s="78"/>
      <c r="BJ213" s="73"/>
      <c r="BK213" s="61"/>
      <c r="BL213" s="73"/>
      <c r="BM213" s="78"/>
      <c r="BN213" s="78"/>
      <c r="BO213" s="78"/>
      <c r="BP213" s="78"/>
      <c r="BQ213" s="78"/>
      <c r="BR213" s="78"/>
      <c r="BS213" s="78"/>
      <c r="BT213" s="78"/>
      <c r="BU213" s="78"/>
      <c r="BV213" s="78"/>
      <c r="BW213" s="78"/>
      <c r="BX213" s="78"/>
      <c r="BY213" s="78"/>
      <c r="BZ213" s="78"/>
      <c r="CA213" s="78"/>
      <c r="CB213" s="78"/>
      <c r="CC213" s="78"/>
      <c r="CD213" s="78"/>
      <c r="CE213" s="78"/>
      <c r="CF213" s="78"/>
      <c r="CG213" s="78"/>
      <c r="CH213" s="78"/>
      <c r="CI213" s="78"/>
      <c r="CJ213" s="78"/>
      <c r="CK213" s="78"/>
      <c r="CL213" s="78"/>
      <c r="CM213" s="78"/>
      <c r="CN213" s="78"/>
      <c r="CO213" s="78"/>
      <c r="CP213" s="78"/>
      <c r="CQ213" s="78"/>
      <c r="CR213" s="78"/>
      <c r="CS213" s="78"/>
      <c r="CT213" s="78"/>
      <c r="CU213" s="78"/>
      <c r="CV213" s="78"/>
      <c r="CW213" s="78"/>
      <c r="CX213" s="78"/>
      <c r="CY213" s="78"/>
      <c r="CZ213" s="78"/>
      <c r="DA213" s="78"/>
      <c r="DB213" s="78"/>
      <c r="DC213" s="78"/>
      <c r="DD213" s="78"/>
      <c r="DE213" s="78"/>
      <c r="DF213" s="78"/>
      <c r="DG213" s="78"/>
      <c r="DH213" s="78"/>
      <c r="DI213" s="78"/>
      <c r="DJ213" s="78"/>
      <c r="DK213" s="78"/>
      <c r="DL213" s="78"/>
      <c r="DM213" s="78"/>
      <c r="DN213" s="78"/>
      <c r="DO213" s="78"/>
      <c r="DP213" s="61"/>
      <c r="DQ213" s="78"/>
      <c r="DR213" s="78"/>
      <c r="DS213" s="78"/>
      <c r="DT213" s="78"/>
      <c r="DU213" s="78"/>
      <c r="DV213" s="78"/>
      <c r="DW213" s="78"/>
      <c r="DX213" s="78"/>
      <c r="DY213" s="78"/>
      <c r="DZ213" s="78"/>
      <c r="EA213" s="78"/>
      <c r="EB213" s="78"/>
      <c r="EC213" s="78"/>
      <c r="ED213" s="78"/>
    </row>
    <row r="214" spans="1:134" ht="39.6" x14ac:dyDescent="0.3">
      <c r="A214" s="81" t="s">
        <v>73</v>
      </c>
      <c r="B214" s="114" t="s">
        <v>1196</v>
      </c>
      <c r="C214" s="83" t="s">
        <v>843</v>
      </c>
      <c r="D214" s="83" t="s">
        <v>841</v>
      </c>
      <c r="E214" s="84" t="s">
        <v>844</v>
      </c>
      <c r="F214" s="84" t="s">
        <v>845</v>
      </c>
      <c r="G214" s="84" t="s">
        <v>845</v>
      </c>
      <c r="H214" s="84" t="s">
        <v>845</v>
      </c>
      <c r="I214" s="84" t="s">
        <v>845</v>
      </c>
      <c r="J214" s="84" t="s">
        <v>845</v>
      </c>
      <c r="K214" s="84" t="s">
        <v>845</v>
      </c>
      <c r="L214" s="85" t="s">
        <v>844</v>
      </c>
      <c r="M214" s="84" t="s">
        <v>845</v>
      </c>
      <c r="N214" s="84" t="s">
        <v>844</v>
      </c>
      <c r="O214" s="84" t="s">
        <v>844</v>
      </c>
      <c r="P214" s="85" t="s">
        <v>844</v>
      </c>
      <c r="Q214" s="84" t="s">
        <v>845</v>
      </c>
      <c r="R214" s="84" t="s">
        <v>845</v>
      </c>
      <c r="S214" s="84" t="s">
        <v>845</v>
      </c>
      <c r="T214" s="84" t="s">
        <v>845</v>
      </c>
      <c r="U214" s="84" t="s">
        <v>845</v>
      </c>
      <c r="V214" s="84" t="s">
        <v>845</v>
      </c>
      <c r="W214" s="84" t="s">
        <v>845</v>
      </c>
      <c r="X214" s="84" t="s">
        <v>845</v>
      </c>
      <c r="Y214" s="84" t="s">
        <v>845</v>
      </c>
      <c r="Z214" s="84" t="s">
        <v>845</v>
      </c>
      <c r="AA214" s="84" t="s">
        <v>845</v>
      </c>
      <c r="AB214" s="84" t="s">
        <v>845</v>
      </c>
      <c r="AC214" s="84" t="s">
        <v>844</v>
      </c>
      <c r="AD214" s="84" t="s">
        <v>844</v>
      </c>
      <c r="AE214" s="84" t="s">
        <v>845</v>
      </c>
      <c r="AF214" s="84" t="s">
        <v>845</v>
      </c>
      <c r="AG214" s="84" t="s">
        <v>845</v>
      </c>
      <c r="AH214" s="85" t="s">
        <v>844</v>
      </c>
      <c r="AI214" s="84" t="s">
        <v>845</v>
      </c>
      <c r="AJ214" s="85" t="s">
        <v>844</v>
      </c>
      <c r="AK214" s="84" t="s">
        <v>845</v>
      </c>
      <c r="AL214" s="84" t="s">
        <v>844</v>
      </c>
      <c r="AM214" s="84" t="s">
        <v>845</v>
      </c>
      <c r="AN214" s="85" t="s">
        <v>844</v>
      </c>
      <c r="AO214" s="84" t="s">
        <v>844</v>
      </c>
      <c r="AP214" s="84" t="s">
        <v>845</v>
      </c>
      <c r="AQ214" s="84" t="s">
        <v>844</v>
      </c>
      <c r="AR214" s="84" t="s">
        <v>844</v>
      </c>
      <c r="AS214" s="84" t="s">
        <v>844</v>
      </c>
      <c r="AT214" s="84" t="s">
        <v>845</v>
      </c>
      <c r="AU214" s="84" t="s">
        <v>844</v>
      </c>
      <c r="AV214" s="85" t="s">
        <v>844</v>
      </c>
      <c r="AW214" s="84" t="s">
        <v>844</v>
      </c>
      <c r="AX214" s="85" t="s">
        <v>844</v>
      </c>
      <c r="AY214" s="84" t="s">
        <v>845</v>
      </c>
      <c r="AZ214" s="84" t="s">
        <v>844</v>
      </c>
      <c r="BA214" s="84" t="s">
        <v>845</v>
      </c>
      <c r="BB214" s="84" t="s">
        <v>844</v>
      </c>
      <c r="BC214" s="84" t="s">
        <v>845</v>
      </c>
      <c r="BD214" s="84" t="s">
        <v>845</v>
      </c>
      <c r="BE214" s="84" t="s">
        <v>844</v>
      </c>
      <c r="BF214" s="84" t="s">
        <v>844</v>
      </c>
      <c r="BG214" s="84" t="s">
        <v>845</v>
      </c>
      <c r="BH214" s="84" t="s">
        <v>845</v>
      </c>
      <c r="BI214" s="84" t="s">
        <v>845</v>
      </c>
      <c r="BJ214" s="86" t="s">
        <v>845</v>
      </c>
      <c r="BK214" s="87" t="s">
        <v>844</v>
      </c>
      <c r="BL214" s="86" t="s">
        <v>845</v>
      </c>
      <c r="BM214" s="84" t="s">
        <v>844</v>
      </c>
      <c r="BN214" s="84" t="s">
        <v>845</v>
      </c>
      <c r="BO214" s="84" t="s">
        <v>845</v>
      </c>
      <c r="BP214" s="84" t="s">
        <v>845</v>
      </c>
      <c r="BQ214" s="84" t="s">
        <v>844</v>
      </c>
      <c r="BR214" s="84" t="s">
        <v>845</v>
      </c>
      <c r="BS214" s="84" t="s">
        <v>845</v>
      </c>
      <c r="BT214" s="84" t="s">
        <v>845</v>
      </c>
      <c r="BU214" s="84" t="s">
        <v>845</v>
      </c>
      <c r="BV214" s="84" t="s">
        <v>845</v>
      </c>
      <c r="BW214" s="84" t="s">
        <v>845</v>
      </c>
      <c r="BX214" s="84" t="s">
        <v>845</v>
      </c>
      <c r="BY214" s="85" t="s">
        <v>844</v>
      </c>
      <c r="BZ214" s="84" t="s">
        <v>845</v>
      </c>
      <c r="CA214" s="84" t="s">
        <v>845</v>
      </c>
      <c r="CB214" s="84" t="s">
        <v>845</v>
      </c>
      <c r="CC214" s="84" t="s">
        <v>845</v>
      </c>
      <c r="CD214" s="84" t="s">
        <v>845</v>
      </c>
      <c r="CE214" s="84" t="s">
        <v>845</v>
      </c>
      <c r="CF214" s="84" t="s">
        <v>845</v>
      </c>
      <c r="CG214" s="84" t="s">
        <v>845</v>
      </c>
      <c r="CH214" s="84" t="s">
        <v>845</v>
      </c>
      <c r="CI214" s="84" t="s">
        <v>845</v>
      </c>
      <c r="CJ214" s="84" t="s">
        <v>844</v>
      </c>
      <c r="CK214" s="84" t="s">
        <v>844</v>
      </c>
      <c r="CL214" s="84" t="s">
        <v>844</v>
      </c>
      <c r="CM214" s="84" t="s">
        <v>844</v>
      </c>
      <c r="CN214" s="84" t="s">
        <v>844</v>
      </c>
      <c r="CO214" s="84" t="s">
        <v>845</v>
      </c>
      <c r="CP214" s="84" t="s">
        <v>845</v>
      </c>
      <c r="CQ214" s="84" t="s">
        <v>844</v>
      </c>
      <c r="CR214" s="84" t="s">
        <v>844</v>
      </c>
      <c r="CS214" s="84" t="s">
        <v>844</v>
      </c>
      <c r="CT214" s="84" t="s">
        <v>845</v>
      </c>
      <c r="CU214" s="84" t="s">
        <v>845</v>
      </c>
      <c r="CV214" s="84" t="s">
        <v>845</v>
      </c>
      <c r="CW214" s="84" t="s">
        <v>844</v>
      </c>
      <c r="CX214" s="84" t="s">
        <v>845</v>
      </c>
      <c r="CY214" s="84" t="s">
        <v>845</v>
      </c>
      <c r="CZ214" s="84" t="s">
        <v>845</v>
      </c>
      <c r="DA214" s="85" t="s">
        <v>844</v>
      </c>
      <c r="DB214" s="84" t="s">
        <v>845</v>
      </c>
      <c r="DC214" s="84" t="s">
        <v>845</v>
      </c>
      <c r="DD214" s="84" t="s">
        <v>845</v>
      </c>
      <c r="DE214" s="84" t="s">
        <v>845</v>
      </c>
      <c r="DF214" s="84" t="s">
        <v>845</v>
      </c>
      <c r="DG214" s="84" t="s">
        <v>845</v>
      </c>
      <c r="DH214" s="84" t="s">
        <v>845</v>
      </c>
      <c r="DI214" s="84" t="s">
        <v>845</v>
      </c>
      <c r="DJ214" s="84" t="s">
        <v>845</v>
      </c>
      <c r="DK214" s="84" t="s">
        <v>845</v>
      </c>
      <c r="DL214" s="84" t="s">
        <v>845</v>
      </c>
      <c r="DM214" s="84" t="s">
        <v>844</v>
      </c>
      <c r="DN214" s="85" t="s">
        <v>845</v>
      </c>
      <c r="DO214" s="84" t="s">
        <v>845</v>
      </c>
      <c r="DP214" s="87" t="s">
        <v>845</v>
      </c>
      <c r="DQ214" s="84" t="s">
        <v>845</v>
      </c>
      <c r="DR214" s="84" t="s">
        <v>845</v>
      </c>
      <c r="DS214" s="84" t="s">
        <v>845</v>
      </c>
      <c r="DT214" s="84" t="s">
        <v>845</v>
      </c>
      <c r="DU214" s="84" t="s">
        <v>844</v>
      </c>
      <c r="DV214" s="84" t="s">
        <v>845</v>
      </c>
      <c r="DW214" s="85" t="s">
        <v>844</v>
      </c>
      <c r="DX214" s="84" t="s">
        <v>845</v>
      </c>
      <c r="DY214" s="84" t="s">
        <v>845</v>
      </c>
      <c r="DZ214" s="84" t="s">
        <v>845</v>
      </c>
      <c r="EA214" s="84" t="s">
        <v>845</v>
      </c>
      <c r="EB214" s="84" t="s">
        <v>845</v>
      </c>
      <c r="EC214" s="84" t="s">
        <v>845</v>
      </c>
      <c r="ED214" s="84" t="s">
        <v>845</v>
      </c>
    </row>
    <row r="215" spans="1:134" ht="26.4" x14ac:dyDescent="0.3">
      <c r="A215" s="106">
        <v>61</v>
      </c>
      <c r="B215" s="107" t="s">
        <v>1197</v>
      </c>
      <c r="C215" s="108" t="s">
        <v>1184</v>
      </c>
      <c r="D215" s="108" t="s">
        <v>841</v>
      </c>
      <c r="E215" s="110" t="s">
        <v>844</v>
      </c>
      <c r="F215" s="85" t="s">
        <v>844</v>
      </c>
      <c r="G215" s="110" t="s">
        <v>844</v>
      </c>
      <c r="H215" s="109" t="s">
        <v>844</v>
      </c>
      <c r="I215" s="110" t="s">
        <v>844</v>
      </c>
      <c r="J215" s="110" t="s">
        <v>844</v>
      </c>
      <c r="K215" s="110" t="s">
        <v>844</v>
      </c>
      <c r="L215" s="109" t="s">
        <v>844</v>
      </c>
      <c r="M215" s="110" t="s">
        <v>845</v>
      </c>
      <c r="N215" s="110" t="s">
        <v>844</v>
      </c>
      <c r="O215" s="110" t="s">
        <v>844</v>
      </c>
      <c r="P215" s="109" t="s">
        <v>844</v>
      </c>
      <c r="Q215" s="110" t="s">
        <v>845</v>
      </c>
      <c r="R215" s="110" t="s">
        <v>844</v>
      </c>
      <c r="S215" s="109" t="s">
        <v>844</v>
      </c>
      <c r="T215" s="109" t="s">
        <v>845</v>
      </c>
      <c r="U215" s="110" t="s">
        <v>845</v>
      </c>
      <c r="V215" s="110" t="s">
        <v>845</v>
      </c>
      <c r="W215" s="85" t="s">
        <v>844</v>
      </c>
      <c r="X215" s="85" t="s">
        <v>844</v>
      </c>
      <c r="Y215" s="109" t="s">
        <v>844</v>
      </c>
      <c r="Z215" s="110" t="s">
        <v>844</v>
      </c>
      <c r="AA215" s="110" t="s">
        <v>845</v>
      </c>
      <c r="AB215" s="110" t="s">
        <v>845</v>
      </c>
      <c r="AC215" s="109" t="s">
        <v>844</v>
      </c>
      <c r="AD215" s="110" t="s">
        <v>845</v>
      </c>
      <c r="AE215" s="110" t="s">
        <v>845</v>
      </c>
      <c r="AF215" s="109" t="s">
        <v>845</v>
      </c>
      <c r="AG215" s="110" t="s">
        <v>844</v>
      </c>
      <c r="AH215" s="110" t="s">
        <v>845</v>
      </c>
      <c r="AI215" s="110" t="s">
        <v>845</v>
      </c>
      <c r="AJ215" s="85" t="s">
        <v>844</v>
      </c>
      <c r="AK215" s="110" t="s">
        <v>845</v>
      </c>
      <c r="AL215" s="110" t="s">
        <v>845</v>
      </c>
      <c r="AM215" s="109" t="s">
        <v>845</v>
      </c>
      <c r="AN215" s="85" t="s">
        <v>844</v>
      </c>
      <c r="AO215" s="110" t="s">
        <v>844</v>
      </c>
      <c r="AP215" s="109" t="s">
        <v>845</v>
      </c>
      <c r="AQ215" s="109" t="s">
        <v>844</v>
      </c>
      <c r="AR215" s="110" t="s">
        <v>844</v>
      </c>
      <c r="AS215" s="110" t="s">
        <v>845</v>
      </c>
      <c r="AT215" s="110" t="s">
        <v>845</v>
      </c>
      <c r="AU215" s="110" t="s">
        <v>844</v>
      </c>
      <c r="AV215" s="110" t="s">
        <v>844</v>
      </c>
      <c r="AW215" s="110" t="s">
        <v>844</v>
      </c>
      <c r="AX215" s="110" t="s">
        <v>844</v>
      </c>
      <c r="AY215" s="110" t="s">
        <v>845</v>
      </c>
      <c r="AZ215" s="110" t="s">
        <v>845</v>
      </c>
      <c r="BA215" s="110" t="s">
        <v>845</v>
      </c>
      <c r="BB215" s="110" t="s">
        <v>844</v>
      </c>
      <c r="BC215" s="110" t="s">
        <v>844</v>
      </c>
      <c r="BD215" s="110" t="s">
        <v>845</v>
      </c>
      <c r="BE215" s="110" t="s">
        <v>844</v>
      </c>
      <c r="BF215" s="110" t="s">
        <v>844</v>
      </c>
      <c r="BG215" s="110" t="s">
        <v>845</v>
      </c>
      <c r="BH215" s="109" t="s">
        <v>844</v>
      </c>
      <c r="BI215" s="110" t="s">
        <v>844</v>
      </c>
      <c r="BJ215" s="111" t="s">
        <v>845</v>
      </c>
      <c r="BK215" s="113" t="s">
        <v>845</v>
      </c>
      <c r="BL215" s="111" t="s">
        <v>845</v>
      </c>
      <c r="BM215" s="110" t="s">
        <v>844</v>
      </c>
      <c r="BN215" s="109" t="s">
        <v>844</v>
      </c>
      <c r="BO215" s="109" t="s">
        <v>844</v>
      </c>
      <c r="BP215" s="110" t="s">
        <v>845</v>
      </c>
      <c r="BQ215" s="109" t="s">
        <v>844</v>
      </c>
      <c r="BR215" s="110" t="s">
        <v>845</v>
      </c>
      <c r="BS215" s="110" t="s">
        <v>844</v>
      </c>
      <c r="BT215" s="110" t="s">
        <v>845</v>
      </c>
      <c r="BU215" s="110" t="s">
        <v>845</v>
      </c>
      <c r="BV215" s="109" t="s">
        <v>845</v>
      </c>
      <c r="BW215" s="110" t="s">
        <v>845</v>
      </c>
      <c r="BX215" s="109" t="s">
        <v>845</v>
      </c>
      <c r="BY215" s="85" t="s">
        <v>844</v>
      </c>
      <c r="BZ215" s="110" t="s">
        <v>844</v>
      </c>
      <c r="CA215" s="110" t="s">
        <v>845</v>
      </c>
      <c r="CB215" s="109" t="s">
        <v>845</v>
      </c>
      <c r="CC215" s="85" t="s">
        <v>844</v>
      </c>
      <c r="CD215" s="110" t="s">
        <v>845</v>
      </c>
      <c r="CE215" s="110" t="s">
        <v>845</v>
      </c>
      <c r="CF215" s="109" t="s">
        <v>845</v>
      </c>
      <c r="CG215" s="110" t="s">
        <v>845</v>
      </c>
      <c r="CH215" s="109" t="s">
        <v>844</v>
      </c>
      <c r="CI215" s="110" t="s">
        <v>845</v>
      </c>
      <c r="CJ215" s="110" t="s">
        <v>844</v>
      </c>
      <c r="CK215" s="110" t="s">
        <v>844</v>
      </c>
      <c r="CL215" s="110" t="s">
        <v>845</v>
      </c>
      <c r="CM215" s="110" t="s">
        <v>844</v>
      </c>
      <c r="CN215" s="110" t="s">
        <v>844</v>
      </c>
      <c r="CO215" s="85" t="s">
        <v>844</v>
      </c>
      <c r="CP215" s="110" t="s">
        <v>845</v>
      </c>
      <c r="CQ215" s="109" t="s">
        <v>844</v>
      </c>
      <c r="CR215" s="109" t="s">
        <v>844</v>
      </c>
      <c r="CS215" s="109" t="s">
        <v>844</v>
      </c>
      <c r="CT215" s="110" t="s">
        <v>844</v>
      </c>
      <c r="CU215" s="110" t="s">
        <v>845</v>
      </c>
      <c r="CV215" s="110" t="s">
        <v>845</v>
      </c>
      <c r="CW215" s="109" t="s">
        <v>844</v>
      </c>
      <c r="CX215" s="110" t="s">
        <v>845</v>
      </c>
      <c r="CY215" s="110" t="s">
        <v>845</v>
      </c>
      <c r="CZ215" s="110" t="s">
        <v>844</v>
      </c>
      <c r="DA215" s="85" t="s">
        <v>844</v>
      </c>
      <c r="DB215" s="110" t="s">
        <v>845</v>
      </c>
      <c r="DC215" s="110" t="s">
        <v>845</v>
      </c>
      <c r="DD215" s="110" t="s">
        <v>845</v>
      </c>
      <c r="DE215" s="110" t="s">
        <v>845</v>
      </c>
      <c r="DF215" s="110" t="s">
        <v>845</v>
      </c>
      <c r="DG215" s="110" t="s">
        <v>845</v>
      </c>
      <c r="DH215" s="110" t="s">
        <v>845</v>
      </c>
      <c r="DI215" s="109" t="s">
        <v>845</v>
      </c>
      <c r="DJ215" s="109" t="s">
        <v>845</v>
      </c>
      <c r="DK215" s="110" t="s">
        <v>845</v>
      </c>
      <c r="DL215" s="110" t="s">
        <v>845</v>
      </c>
      <c r="DM215" s="110" t="s">
        <v>844</v>
      </c>
      <c r="DN215" s="109" t="s">
        <v>844</v>
      </c>
      <c r="DO215" s="110" t="s">
        <v>845</v>
      </c>
      <c r="DP215" s="113" t="s">
        <v>845</v>
      </c>
      <c r="DQ215" s="110" t="s">
        <v>844</v>
      </c>
      <c r="DR215" s="110" t="s">
        <v>845</v>
      </c>
      <c r="DS215" s="110" t="s">
        <v>844</v>
      </c>
      <c r="DT215" s="109" t="s">
        <v>844</v>
      </c>
      <c r="DU215" s="110" t="s">
        <v>844</v>
      </c>
      <c r="DV215" s="109" t="s">
        <v>845</v>
      </c>
      <c r="DW215" s="85" t="s">
        <v>844</v>
      </c>
      <c r="DX215" s="110" t="s">
        <v>844</v>
      </c>
      <c r="DY215" s="109" t="s">
        <v>844</v>
      </c>
      <c r="DZ215" s="109" t="s">
        <v>845</v>
      </c>
      <c r="EA215" s="109" t="s">
        <v>844</v>
      </c>
      <c r="EB215" s="109" t="s">
        <v>845</v>
      </c>
      <c r="EC215" s="109" t="s">
        <v>845</v>
      </c>
      <c r="ED215" s="109" t="s">
        <v>845</v>
      </c>
    </row>
    <row r="216" spans="1:134" ht="26.4" x14ac:dyDescent="0.3">
      <c r="A216" s="81" t="s">
        <v>74</v>
      </c>
      <c r="B216" s="114" t="s">
        <v>1198</v>
      </c>
      <c r="C216" s="83" t="s">
        <v>843</v>
      </c>
      <c r="D216" s="83" t="s">
        <v>841</v>
      </c>
      <c r="E216" s="84" t="s">
        <v>844</v>
      </c>
      <c r="F216" s="84" t="s">
        <v>844</v>
      </c>
      <c r="G216" s="84" t="s">
        <v>844</v>
      </c>
      <c r="H216" s="84" t="s">
        <v>844</v>
      </c>
      <c r="I216" s="84" t="s">
        <v>845</v>
      </c>
      <c r="J216" s="84" t="s">
        <v>845</v>
      </c>
      <c r="K216" s="85" t="s">
        <v>844</v>
      </c>
      <c r="L216" s="84" t="s">
        <v>844</v>
      </c>
      <c r="M216" s="84" t="s">
        <v>845</v>
      </c>
      <c r="N216" s="84" t="s">
        <v>844</v>
      </c>
      <c r="O216" s="84" t="s">
        <v>845</v>
      </c>
      <c r="P216" s="84" t="s">
        <v>844</v>
      </c>
      <c r="Q216" s="84" t="s">
        <v>845</v>
      </c>
      <c r="R216" s="84" t="s">
        <v>845</v>
      </c>
      <c r="S216" s="84" t="s">
        <v>844</v>
      </c>
      <c r="T216" s="84" t="s">
        <v>845</v>
      </c>
      <c r="U216" s="84" t="s">
        <v>845</v>
      </c>
      <c r="V216" s="84" t="s">
        <v>845</v>
      </c>
      <c r="W216" s="84" t="s">
        <v>845</v>
      </c>
      <c r="X216" s="84" t="s">
        <v>845</v>
      </c>
      <c r="Y216" s="84" t="s">
        <v>844</v>
      </c>
      <c r="Z216" s="84" t="s">
        <v>845</v>
      </c>
      <c r="AA216" s="84" t="s">
        <v>845</v>
      </c>
      <c r="AB216" s="84" t="s">
        <v>845</v>
      </c>
      <c r="AC216" s="84" t="s">
        <v>844</v>
      </c>
      <c r="AD216" s="84" t="s">
        <v>845</v>
      </c>
      <c r="AE216" s="84" t="s">
        <v>845</v>
      </c>
      <c r="AF216" s="84" t="s">
        <v>844</v>
      </c>
      <c r="AG216" s="84" t="s">
        <v>845</v>
      </c>
      <c r="AH216" s="84" t="s">
        <v>844</v>
      </c>
      <c r="AI216" s="84" t="s">
        <v>845</v>
      </c>
      <c r="AJ216" s="84" t="s">
        <v>845</v>
      </c>
      <c r="AK216" s="85" t="s">
        <v>844</v>
      </c>
      <c r="AL216" s="84" t="s">
        <v>845</v>
      </c>
      <c r="AM216" s="84" t="s">
        <v>845</v>
      </c>
      <c r="AN216" s="84" t="s">
        <v>845</v>
      </c>
      <c r="AO216" s="84" t="s">
        <v>844</v>
      </c>
      <c r="AP216" s="84" t="s">
        <v>845</v>
      </c>
      <c r="AQ216" s="84" t="s">
        <v>845</v>
      </c>
      <c r="AR216" s="84" t="s">
        <v>845</v>
      </c>
      <c r="AS216" s="84" t="s">
        <v>845</v>
      </c>
      <c r="AT216" s="84" t="s">
        <v>844</v>
      </c>
      <c r="AU216" s="84" t="s">
        <v>844</v>
      </c>
      <c r="AV216" s="84" t="s">
        <v>844</v>
      </c>
      <c r="AW216" s="84" t="s">
        <v>844</v>
      </c>
      <c r="AX216" s="84" t="s">
        <v>844</v>
      </c>
      <c r="AY216" s="84" t="s">
        <v>845</v>
      </c>
      <c r="AZ216" s="84" t="s">
        <v>845</v>
      </c>
      <c r="BA216" s="84" t="s">
        <v>845</v>
      </c>
      <c r="BB216" s="84" t="s">
        <v>845</v>
      </c>
      <c r="BC216" s="84" t="s">
        <v>845</v>
      </c>
      <c r="BD216" s="84" t="s">
        <v>845</v>
      </c>
      <c r="BE216" s="84" t="s">
        <v>845</v>
      </c>
      <c r="BF216" s="84" t="s">
        <v>845</v>
      </c>
      <c r="BG216" s="84" t="s">
        <v>845</v>
      </c>
      <c r="BH216" s="84" t="s">
        <v>845</v>
      </c>
      <c r="BI216" s="84" t="s">
        <v>845</v>
      </c>
      <c r="BJ216" s="86" t="s">
        <v>845</v>
      </c>
      <c r="BK216" s="87" t="s">
        <v>845</v>
      </c>
      <c r="BL216" s="86" t="s">
        <v>845</v>
      </c>
      <c r="BM216" s="84" t="s">
        <v>845</v>
      </c>
      <c r="BN216" s="84" t="s">
        <v>844</v>
      </c>
      <c r="BO216" s="84" t="s">
        <v>845</v>
      </c>
      <c r="BP216" s="84" t="s">
        <v>845</v>
      </c>
      <c r="BQ216" s="84" t="s">
        <v>844</v>
      </c>
      <c r="BR216" s="84" t="s">
        <v>845</v>
      </c>
      <c r="BS216" s="84" t="s">
        <v>844</v>
      </c>
      <c r="BT216" s="84" t="s">
        <v>845</v>
      </c>
      <c r="BU216" s="84" t="s">
        <v>845</v>
      </c>
      <c r="BV216" s="84" t="s">
        <v>845</v>
      </c>
      <c r="BW216" s="84" t="s">
        <v>845</v>
      </c>
      <c r="BX216" s="84" t="s">
        <v>845</v>
      </c>
      <c r="BY216" s="84" t="s">
        <v>844</v>
      </c>
      <c r="BZ216" s="84" t="s">
        <v>844</v>
      </c>
      <c r="CA216" s="84" t="s">
        <v>845</v>
      </c>
      <c r="CB216" s="84" t="s">
        <v>845</v>
      </c>
      <c r="CC216" s="84" t="s">
        <v>845</v>
      </c>
      <c r="CD216" s="84" t="s">
        <v>845</v>
      </c>
      <c r="CE216" s="84" t="s">
        <v>845</v>
      </c>
      <c r="CF216" s="84" t="s">
        <v>845</v>
      </c>
      <c r="CG216" s="84" t="s">
        <v>845</v>
      </c>
      <c r="CH216" s="84" t="s">
        <v>845</v>
      </c>
      <c r="CI216" s="84" t="s">
        <v>845</v>
      </c>
      <c r="CJ216" s="84" t="s">
        <v>844</v>
      </c>
      <c r="CK216" s="84" t="s">
        <v>845</v>
      </c>
      <c r="CL216" s="84" t="s">
        <v>845</v>
      </c>
      <c r="CM216" s="84" t="s">
        <v>845</v>
      </c>
      <c r="CN216" s="84" t="s">
        <v>845</v>
      </c>
      <c r="CO216" s="84" t="s">
        <v>845</v>
      </c>
      <c r="CP216" s="84" t="s">
        <v>845</v>
      </c>
      <c r="CQ216" s="84" t="s">
        <v>845</v>
      </c>
      <c r="CR216" s="84" t="s">
        <v>845</v>
      </c>
      <c r="CS216" s="84" t="s">
        <v>845</v>
      </c>
      <c r="CT216" s="84" t="s">
        <v>845</v>
      </c>
      <c r="CU216" s="84" t="s">
        <v>845</v>
      </c>
      <c r="CV216" s="84" t="s">
        <v>845</v>
      </c>
      <c r="CW216" s="84" t="s">
        <v>844</v>
      </c>
      <c r="CX216" s="84" t="s">
        <v>844</v>
      </c>
      <c r="CY216" s="84" t="s">
        <v>845</v>
      </c>
      <c r="CZ216" s="84" t="s">
        <v>845</v>
      </c>
      <c r="DA216" s="84" t="s">
        <v>845</v>
      </c>
      <c r="DB216" s="84" t="s">
        <v>845</v>
      </c>
      <c r="DC216" s="84" t="s">
        <v>845</v>
      </c>
      <c r="DD216" s="84" t="s">
        <v>845</v>
      </c>
      <c r="DE216" s="84" t="s">
        <v>845</v>
      </c>
      <c r="DF216" s="84" t="s">
        <v>845</v>
      </c>
      <c r="DG216" s="84" t="s">
        <v>845</v>
      </c>
      <c r="DH216" s="84" t="s">
        <v>845</v>
      </c>
      <c r="DI216" s="84" t="s">
        <v>845</v>
      </c>
      <c r="DJ216" s="84" t="s">
        <v>845</v>
      </c>
      <c r="DK216" s="84" t="s">
        <v>845</v>
      </c>
      <c r="DL216" s="84" t="s">
        <v>845</v>
      </c>
      <c r="DM216" s="84" t="s">
        <v>845</v>
      </c>
      <c r="DN216" s="84" t="s">
        <v>845</v>
      </c>
      <c r="DO216" s="84" t="s">
        <v>845</v>
      </c>
      <c r="DP216" s="87" t="s">
        <v>845</v>
      </c>
      <c r="DQ216" s="84" t="s">
        <v>844</v>
      </c>
      <c r="DR216" s="84" t="s">
        <v>845</v>
      </c>
      <c r="DS216" s="84" t="s">
        <v>845</v>
      </c>
      <c r="DT216" s="84" t="s">
        <v>845</v>
      </c>
      <c r="DU216" s="85" t="s">
        <v>844</v>
      </c>
      <c r="DV216" s="85" t="s">
        <v>844</v>
      </c>
      <c r="DW216" s="84" t="s">
        <v>844</v>
      </c>
      <c r="DX216" s="84" t="s">
        <v>844</v>
      </c>
      <c r="DY216" s="84" t="s">
        <v>845</v>
      </c>
      <c r="DZ216" s="84" t="s">
        <v>845</v>
      </c>
      <c r="EA216" s="84" t="s">
        <v>845</v>
      </c>
      <c r="EB216" s="84" t="s">
        <v>845</v>
      </c>
      <c r="EC216" s="84" t="s">
        <v>845</v>
      </c>
      <c r="ED216" s="84" t="s">
        <v>845</v>
      </c>
    </row>
    <row r="217" spans="1:134" x14ac:dyDescent="0.3">
      <c r="A217" s="70"/>
      <c r="B217" s="103"/>
      <c r="C217" s="77"/>
      <c r="D217" s="77"/>
      <c r="E217" s="78"/>
      <c r="F217" s="78"/>
      <c r="G217" s="78"/>
      <c r="H217" s="78"/>
      <c r="I217" s="78"/>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8"/>
      <c r="AK217" s="78"/>
      <c r="AL217" s="78"/>
      <c r="AM217" s="78"/>
      <c r="AN217" s="78"/>
      <c r="AO217" s="78"/>
      <c r="AP217" s="78"/>
      <c r="AQ217" s="78"/>
      <c r="AR217" s="78"/>
      <c r="AS217" s="78"/>
      <c r="AT217" s="78"/>
      <c r="AU217" s="78"/>
      <c r="AV217" s="78"/>
      <c r="AW217" s="78"/>
      <c r="AX217" s="78"/>
      <c r="AY217" s="78"/>
      <c r="AZ217" s="78"/>
      <c r="BA217" s="78"/>
      <c r="BB217" s="78"/>
      <c r="BC217" s="78"/>
      <c r="BD217" s="78"/>
      <c r="BE217" s="78"/>
      <c r="BF217" s="78"/>
      <c r="BG217" s="78"/>
      <c r="BH217" s="78"/>
      <c r="BI217" s="78"/>
      <c r="BJ217" s="73"/>
      <c r="BK217" s="61"/>
      <c r="BL217" s="73"/>
      <c r="BM217" s="78"/>
      <c r="BN217" s="78"/>
      <c r="BO217" s="78"/>
      <c r="BP217" s="78"/>
      <c r="BQ217" s="78"/>
      <c r="BR217" s="78"/>
      <c r="BS217" s="78"/>
      <c r="BT217" s="78"/>
      <c r="BU217" s="78"/>
      <c r="BV217" s="78"/>
      <c r="BW217" s="78"/>
      <c r="BX217" s="78"/>
      <c r="BY217" s="78"/>
      <c r="BZ217" s="78"/>
      <c r="CA217" s="78"/>
      <c r="CB217" s="78"/>
      <c r="CC217" s="78"/>
      <c r="CD217" s="78"/>
      <c r="CE217" s="78"/>
      <c r="CF217" s="78"/>
      <c r="CG217" s="78"/>
      <c r="CH217" s="78"/>
      <c r="CI217" s="78"/>
      <c r="CJ217" s="78"/>
      <c r="CK217" s="78"/>
      <c r="CL217" s="78"/>
      <c r="CM217" s="78"/>
      <c r="CN217" s="78"/>
      <c r="CO217" s="78"/>
      <c r="CP217" s="78"/>
      <c r="CQ217" s="78"/>
      <c r="CR217" s="78"/>
      <c r="CS217" s="78"/>
      <c r="CT217" s="78"/>
      <c r="CU217" s="78"/>
      <c r="CV217" s="78"/>
      <c r="CW217" s="78"/>
      <c r="CX217" s="78"/>
      <c r="CY217" s="78"/>
      <c r="CZ217" s="78"/>
      <c r="DA217" s="78"/>
      <c r="DB217" s="78"/>
      <c r="DC217" s="78"/>
      <c r="DD217" s="78"/>
      <c r="DE217" s="78"/>
      <c r="DF217" s="78"/>
      <c r="DG217" s="78"/>
      <c r="DH217" s="78"/>
      <c r="DI217" s="78"/>
      <c r="DJ217" s="78"/>
      <c r="DK217" s="78"/>
      <c r="DL217" s="78"/>
      <c r="DM217" s="78"/>
      <c r="DN217" s="78"/>
      <c r="DO217" s="78"/>
      <c r="DP217" s="61"/>
      <c r="DQ217" s="78"/>
      <c r="DR217" s="78"/>
      <c r="DS217" s="78"/>
      <c r="DT217" s="78"/>
      <c r="DU217" s="78"/>
      <c r="DV217" s="78"/>
      <c r="DW217" s="78"/>
      <c r="DX217" s="78"/>
      <c r="DY217" s="78"/>
      <c r="DZ217" s="78"/>
      <c r="EA217" s="78"/>
      <c r="EB217" s="78"/>
      <c r="EC217" s="78"/>
      <c r="ED217" s="78"/>
    </row>
    <row r="218" spans="1:134" x14ac:dyDescent="0.3">
      <c r="A218" s="129"/>
      <c r="B218" s="101"/>
      <c r="C218" s="101"/>
      <c r="D218" s="101"/>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c r="AA218" s="102"/>
      <c r="AB218" s="102"/>
      <c r="AC218" s="102"/>
      <c r="AD218" s="102"/>
      <c r="AE218" s="102"/>
      <c r="AF218" s="102"/>
      <c r="AG218" s="102"/>
      <c r="AH218" s="102"/>
      <c r="AI218" s="102"/>
      <c r="AJ218" s="102"/>
      <c r="AK218" s="102"/>
      <c r="AL218" s="102"/>
      <c r="AM218" s="102"/>
      <c r="AN218" s="102"/>
      <c r="AO218" s="102"/>
      <c r="AP218" s="102"/>
      <c r="AQ218" s="102"/>
      <c r="AR218" s="102"/>
      <c r="AS218" s="102"/>
      <c r="AT218" s="102"/>
      <c r="AU218" s="102"/>
      <c r="AV218" s="102"/>
      <c r="AW218" s="102"/>
      <c r="AX218" s="102"/>
      <c r="AY218" s="102"/>
      <c r="AZ218" s="102"/>
      <c r="BA218" s="102"/>
      <c r="BB218" s="102"/>
      <c r="BC218" s="102"/>
      <c r="BD218" s="102"/>
      <c r="BE218" s="102"/>
      <c r="BF218" s="102"/>
      <c r="BG218" s="102"/>
      <c r="BH218" s="102"/>
      <c r="BI218" s="102"/>
      <c r="BJ218" s="86"/>
      <c r="BK218" s="87"/>
      <c r="BL218" s="86"/>
      <c r="BM218" s="102"/>
      <c r="BN218" s="102"/>
      <c r="BO218" s="102"/>
      <c r="BP218" s="102"/>
      <c r="BQ218" s="102"/>
      <c r="BR218" s="102"/>
      <c r="BS218" s="102"/>
      <c r="BT218" s="102"/>
      <c r="BU218" s="102"/>
      <c r="BV218" s="102"/>
      <c r="BW218" s="102"/>
      <c r="BX218" s="102"/>
      <c r="BY218" s="102"/>
      <c r="BZ218" s="102"/>
      <c r="CA218" s="102"/>
      <c r="CB218" s="102"/>
      <c r="CC218" s="102"/>
      <c r="CD218" s="102"/>
      <c r="CE218" s="102"/>
      <c r="CF218" s="102"/>
      <c r="CG218" s="102"/>
      <c r="CH218" s="102"/>
      <c r="CI218" s="102"/>
      <c r="CJ218" s="102"/>
      <c r="CK218" s="102"/>
      <c r="CL218" s="102"/>
      <c r="CM218" s="102"/>
      <c r="CN218" s="102"/>
      <c r="CO218" s="102"/>
      <c r="CP218" s="102"/>
      <c r="CQ218" s="102"/>
      <c r="CR218" s="102"/>
      <c r="CS218" s="102"/>
      <c r="CT218" s="102"/>
      <c r="CU218" s="102"/>
      <c r="CV218" s="102"/>
      <c r="CW218" s="102"/>
      <c r="CX218" s="102"/>
      <c r="CY218" s="102"/>
      <c r="CZ218" s="102"/>
      <c r="DA218" s="102"/>
      <c r="DB218" s="102"/>
      <c r="DC218" s="102"/>
      <c r="DD218" s="102"/>
      <c r="DE218" s="102"/>
      <c r="DF218" s="102"/>
      <c r="DG218" s="102"/>
      <c r="DH218" s="102"/>
      <c r="DI218" s="102"/>
      <c r="DJ218" s="102"/>
      <c r="DK218" s="102"/>
      <c r="DL218" s="102"/>
      <c r="DM218" s="102"/>
      <c r="DN218" s="102"/>
      <c r="DO218" s="102"/>
      <c r="DP218" s="87"/>
      <c r="DQ218" s="102"/>
      <c r="DR218" s="102"/>
      <c r="DS218" s="102"/>
      <c r="DT218" s="102"/>
      <c r="DU218" s="102"/>
      <c r="DV218" s="102"/>
      <c r="DW218" s="102"/>
      <c r="DX218" s="102"/>
      <c r="DY218" s="102"/>
      <c r="DZ218" s="102"/>
      <c r="EA218" s="102"/>
      <c r="EB218" s="102"/>
      <c r="EC218" s="102"/>
      <c r="ED218" s="102"/>
    </row>
    <row r="219" spans="1:134" x14ac:dyDescent="0.3">
      <c r="A219" s="142" t="s">
        <v>1199</v>
      </c>
      <c r="B219" s="143" t="s">
        <v>1200</v>
      </c>
      <c r="C219" s="144"/>
      <c r="D219" s="144"/>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c r="AX219" s="145"/>
      <c r="AY219" s="145"/>
      <c r="AZ219" s="145"/>
      <c r="BA219" s="145"/>
      <c r="BB219" s="145"/>
      <c r="BC219" s="145"/>
      <c r="BD219" s="145"/>
      <c r="BE219" s="145"/>
      <c r="BF219" s="145"/>
      <c r="BG219" s="145"/>
      <c r="BH219" s="145"/>
      <c r="BI219" s="145"/>
      <c r="BJ219" s="104"/>
      <c r="BK219" s="61"/>
      <c r="BL219" s="104"/>
      <c r="BM219" s="145"/>
      <c r="BN219" s="145"/>
      <c r="BO219" s="145"/>
      <c r="BP219" s="145"/>
      <c r="BQ219" s="145"/>
      <c r="BR219" s="145"/>
      <c r="BS219" s="145"/>
      <c r="BT219" s="145"/>
      <c r="BU219" s="145"/>
      <c r="BV219" s="145"/>
      <c r="BW219" s="145"/>
      <c r="BX219" s="145"/>
      <c r="BY219" s="145"/>
      <c r="BZ219" s="145"/>
      <c r="CA219" s="145"/>
      <c r="CB219" s="145"/>
      <c r="CC219" s="145"/>
      <c r="CD219" s="145"/>
      <c r="CE219" s="145"/>
      <c r="CF219" s="145"/>
      <c r="CG219" s="145"/>
      <c r="CH219" s="145"/>
      <c r="CI219" s="145"/>
      <c r="CJ219" s="145"/>
      <c r="CK219" s="145"/>
      <c r="CL219" s="145"/>
      <c r="CM219" s="145"/>
      <c r="CN219" s="145"/>
      <c r="CO219" s="145"/>
      <c r="CP219" s="145"/>
      <c r="CQ219" s="145"/>
      <c r="CR219" s="145"/>
      <c r="CS219" s="145"/>
      <c r="CT219" s="145"/>
      <c r="CU219" s="145"/>
      <c r="CV219" s="145"/>
      <c r="CW219" s="145"/>
      <c r="CX219" s="145"/>
      <c r="CY219" s="145"/>
      <c r="CZ219" s="145"/>
      <c r="DA219" s="145"/>
      <c r="DB219" s="145"/>
      <c r="DC219" s="145"/>
      <c r="DD219" s="145"/>
      <c r="DE219" s="145"/>
      <c r="DF219" s="145"/>
      <c r="DG219" s="145"/>
      <c r="DH219" s="145"/>
      <c r="DI219" s="145"/>
      <c r="DJ219" s="145"/>
      <c r="DK219" s="145"/>
      <c r="DL219" s="145"/>
      <c r="DM219" s="145"/>
      <c r="DN219" s="145"/>
      <c r="DO219" s="145"/>
      <c r="DP219" s="61"/>
      <c r="DQ219" s="145"/>
      <c r="DR219" s="145"/>
      <c r="DS219" s="145"/>
      <c r="DT219" s="145"/>
      <c r="DU219" s="145"/>
      <c r="DV219" s="145"/>
      <c r="DW219" s="145"/>
      <c r="DX219" s="145"/>
      <c r="DY219" s="145"/>
      <c r="DZ219" s="145"/>
      <c r="EA219" s="145"/>
      <c r="EB219" s="145"/>
      <c r="EC219" s="145"/>
      <c r="ED219" s="145"/>
    </row>
    <row r="220" spans="1:134" x14ac:dyDescent="0.3">
      <c r="A220" s="81">
        <v>67</v>
      </c>
      <c r="B220" s="146" t="s">
        <v>1201</v>
      </c>
      <c r="C220" s="83" t="s">
        <v>843</v>
      </c>
      <c r="D220" s="147" t="s">
        <v>1202</v>
      </c>
      <c r="E220" s="148">
        <v>3</v>
      </c>
      <c r="F220" s="148">
        <v>3</v>
      </c>
      <c r="G220" s="148">
        <v>3</v>
      </c>
      <c r="H220" s="148">
        <v>3</v>
      </c>
      <c r="I220" s="148">
        <v>3</v>
      </c>
      <c r="J220" s="148">
        <v>3</v>
      </c>
      <c r="K220" s="148">
        <v>3</v>
      </c>
      <c r="L220" s="148">
        <v>0</v>
      </c>
      <c r="M220" s="148">
        <v>3</v>
      </c>
      <c r="N220" s="148">
        <v>3</v>
      </c>
      <c r="O220" s="148">
        <v>3</v>
      </c>
      <c r="P220" s="148">
        <v>3</v>
      </c>
      <c r="Q220" s="150">
        <v>3</v>
      </c>
      <c r="R220" s="148">
        <v>3</v>
      </c>
      <c r="S220" s="148">
        <v>3</v>
      </c>
      <c r="T220" s="149">
        <v>0</v>
      </c>
      <c r="U220" s="148">
        <v>3</v>
      </c>
      <c r="V220" s="148">
        <v>3</v>
      </c>
      <c r="W220" s="148">
        <v>3</v>
      </c>
      <c r="X220" s="149">
        <v>3</v>
      </c>
      <c r="Y220" s="148">
        <v>3</v>
      </c>
      <c r="Z220" s="148">
        <v>3</v>
      </c>
      <c r="AA220" s="148">
        <v>3</v>
      </c>
      <c r="AB220" s="148">
        <v>3</v>
      </c>
      <c r="AC220" s="148">
        <v>3</v>
      </c>
      <c r="AD220" s="148">
        <v>3</v>
      </c>
      <c r="AE220" s="148">
        <v>3</v>
      </c>
      <c r="AF220" s="148">
        <v>0</v>
      </c>
      <c r="AG220" s="148">
        <v>3</v>
      </c>
      <c r="AH220" s="148">
        <v>3</v>
      </c>
      <c r="AI220" s="148">
        <v>3</v>
      </c>
      <c r="AJ220" s="148">
        <v>3</v>
      </c>
      <c r="AK220" s="148">
        <v>3</v>
      </c>
      <c r="AL220" s="148">
        <v>0</v>
      </c>
      <c r="AM220" s="148">
        <v>3</v>
      </c>
      <c r="AN220" s="148">
        <v>3</v>
      </c>
      <c r="AO220" s="148">
        <v>3</v>
      </c>
      <c r="AP220" s="148">
        <v>3</v>
      </c>
      <c r="AQ220" s="148">
        <v>3</v>
      </c>
      <c r="AR220" s="148">
        <v>3</v>
      </c>
      <c r="AS220" s="148">
        <v>3</v>
      </c>
      <c r="AT220" s="148">
        <v>3</v>
      </c>
      <c r="AU220" s="148">
        <v>3</v>
      </c>
      <c r="AV220" s="148">
        <v>0</v>
      </c>
      <c r="AW220" s="148">
        <v>0</v>
      </c>
      <c r="AX220" s="148">
        <v>0</v>
      </c>
      <c r="AY220" s="148">
        <v>3</v>
      </c>
      <c r="AZ220" s="148">
        <v>3</v>
      </c>
      <c r="BA220" s="148">
        <v>3</v>
      </c>
      <c r="BB220" s="148">
        <v>3</v>
      </c>
      <c r="BC220" s="148">
        <v>3</v>
      </c>
      <c r="BD220" s="148">
        <v>0</v>
      </c>
      <c r="BE220" s="148">
        <v>0</v>
      </c>
      <c r="BF220" s="148">
        <v>3</v>
      </c>
      <c r="BG220" s="148">
        <v>3</v>
      </c>
      <c r="BH220" s="149">
        <v>0</v>
      </c>
      <c r="BI220" s="148">
        <v>3</v>
      </c>
      <c r="BJ220" s="207">
        <v>3</v>
      </c>
      <c r="BK220" s="208">
        <v>3</v>
      </c>
      <c r="BL220" s="207">
        <v>3</v>
      </c>
      <c r="BM220" s="149">
        <v>3</v>
      </c>
      <c r="BN220" s="148">
        <v>3</v>
      </c>
      <c r="BO220" s="148">
        <v>3</v>
      </c>
      <c r="BP220" s="148">
        <v>0</v>
      </c>
      <c r="BQ220" s="149">
        <v>3</v>
      </c>
      <c r="BR220" s="148">
        <v>0</v>
      </c>
      <c r="BS220" s="148">
        <v>0</v>
      </c>
      <c r="BT220" s="148">
        <v>0</v>
      </c>
      <c r="BU220" s="148">
        <v>3</v>
      </c>
      <c r="BV220" s="148">
        <v>3</v>
      </c>
      <c r="BW220" s="148">
        <v>3</v>
      </c>
      <c r="BX220" s="148">
        <v>3</v>
      </c>
      <c r="BY220" s="148">
        <v>3</v>
      </c>
      <c r="BZ220" s="148">
        <v>0</v>
      </c>
      <c r="CA220" s="148">
        <v>3</v>
      </c>
      <c r="CB220" s="148">
        <v>3</v>
      </c>
      <c r="CC220" s="149">
        <v>3</v>
      </c>
      <c r="CD220" s="148">
        <v>3</v>
      </c>
      <c r="CE220" s="148">
        <v>3</v>
      </c>
      <c r="CF220" s="148">
        <v>0</v>
      </c>
      <c r="CG220" s="148">
        <v>3</v>
      </c>
      <c r="CH220" s="148">
        <v>3</v>
      </c>
      <c r="CI220" s="148">
        <v>3</v>
      </c>
      <c r="CJ220" s="148">
        <v>0</v>
      </c>
      <c r="CK220" s="148">
        <v>3</v>
      </c>
      <c r="CL220" s="148">
        <v>0</v>
      </c>
      <c r="CM220" s="148">
        <v>0</v>
      </c>
      <c r="CN220" s="148">
        <v>3</v>
      </c>
      <c r="CO220" s="148">
        <v>3</v>
      </c>
      <c r="CP220" s="148">
        <v>3</v>
      </c>
      <c r="CQ220" s="148">
        <v>0</v>
      </c>
      <c r="CR220" s="148">
        <v>3</v>
      </c>
      <c r="CS220" s="148">
        <v>3</v>
      </c>
      <c r="CT220" s="148">
        <v>3</v>
      </c>
      <c r="CU220" s="148">
        <v>3</v>
      </c>
      <c r="CV220" s="149">
        <v>3</v>
      </c>
      <c r="CW220" s="148">
        <v>3</v>
      </c>
      <c r="CX220" s="148">
        <v>3</v>
      </c>
      <c r="CY220" s="148">
        <v>3</v>
      </c>
      <c r="CZ220" s="148">
        <v>3</v>
      </c>
      <c r="DA220" s="148">
        <v>3</v>
      </c>
      <c r="DB220" s="148">
        <v>3</v>
      </c>
      <c r="DC220" s="148">
        <v>0</v>
      </c>
      <c r="DD220" s="148">
        <v>3</v>
      </c>
      <c r="DE220" s="148">
        <v>3</v>
      </c>
      <c r="DF220" s="148">
        <v>3</v>
      </c>
      <c r="DG220" s="148">
        <v>3</v>
      </c>
      <c r="DH220" s="148">
        <v>3</v>
      </c>
      <c r="DI220" s="148">
        <v>3</v>
      </c>
      <c r="DJ220" s="148">
        <v>3</v>
      </c>
      <c r="DK220" s="148">
        <v>3</v>
      </c>
      <c r="DL220" s="148">
        <v>3</v>
      </c>
      <c r="DM220" s="148">
        <v>3</v>
      </c>
      <c r="DN220" s="148">
        <v>3</v>
      </c>
      <c r="DO220" s="148">
        <v>3</v>
      </c>
      <c r="DP220" s="208">
        <v>3</v>
      </c>
      <c r="DQ220" s="148">
        <v>3</v>
      </c>
      <c r="DR220" s="148">
        <v>3</v>
      </c>
      <c r="DS220" s="148">
        <v>3</v>
      </c>
      <c r="DT220" s="148">
        <v>3</v>
      </c>
      <c r="DU220" s="148">
        <v>3</v>
      </c>
      <c r="DV220" s="148">
        <v>3</v>
      </c>
      <c r="DW220" s="148">
        <v>0</v>
      </c>
      <c r="DX220" s="148">
        <v>3</v>
      </c>
      <c r="DY220" s="148">
        <v>0</v>
      </c>
      <c r="DZ220" s="148">
        <v>3</v>
      </c>
      <c r="EA220" s="148">
        <v>0</v>
      </c>
      <c r="EB220" s="148">
        <v>0</v>
      </c>
      <c r="EC220" s="148">
        <v>3</v>
      </c>
      <c r="ED220" s="148">
        <v>3</v>
      </c>
    </row>
    <row r="221" spans="1:134" ht="26.4" x14ac:dyDescent="0.3">
      <c r="A221" s="81">
        <v>72</v>
      </c>
      <c r="B221" s="82" t="s">
        <v>1203</v>
      </c>
      <c r="C221" s="83" t="s">
        <v>843</v>
      </c>
      <c r="D221" s="83" t="s">
        <v>1202</v>
      </c>
      <c r="E221" s="149">
        <v>0</v>
      </c>
      <c r="F221" s="149">
        <v>0</v>
      </c>
      <c r="G221" s="149">
        <v>0</v>
      </c>
      <c r="H221" s="148">
        <v>0</v>
      </c>
      <c r="I221" s="149">
        <v>0</v>
      </c>
      <c r="J221" s="149">
        <v>0</v>
      </c>
      <c r="K221" s="149">
        <v>0</v>
      </c>
      <c r="L221" s="148">
        <v>0</v>
      </c>
      <c r="M221" s="149">
        <v>0</v>
      </c>
      <c r="N221" s="148">
        <v>0</v>
      </c>
      <c r="O221" s="148">
        <v>0</v>
      </c>
      <c r="P221" s="148">
        <v>0</v>
      </c>
      <c r="Q221" s="150">
        <v>3</v>
      </c>
      <c r="R221" s="148">
        <v>0</v>
      </c>
      <c r="S221" s="148">
        <v>0</v>
      </c>
      <c r="T221" s="149">
        <v>0</v>
      </c>
      <c r="U221" s="148">
        <v>3</v>
      </c>
      <c r="V221" s="148">
        <v>0</v>
      </c>
      <c r="W221" s="148">
        <v>0</v>
      </c>
      <c r="X221" s="148">
        <v>0</v>
      </c>
      <c r="Y221" s="148">
        <v>0</v>
      </c>
      <c r="Z221" s="148">
        <v>0</v>
      </c>
      <c r="AA221" s="148">
        <v>0</v>
      </c>
      <c r="AB221" s="148">
        <v>0</v>
      </c>
      <c r="AC221" s="148">
        <v>0</v>
      </c>
      <c r="AD221" s="148">
        <v>3</v>
      </c>
      <c r="AE221" s="150">
        <v>0</v>
      </c>
      <c r="AF221" s="148">
        <v>0</v>
      </c>
      <c r="AG221" s="150">
        <v>0</v>
      </c>
      <c r="AH221" s="148">
        <v>3</v>
      </c>
      <c r="AI221" s="148">
        <v>0</v>
      </c>
      <c r="AJ221" s="148">
        <v>0</v>
      </c>
      <c r="AK221" s="148">
        <v>0</v>
      </c>
      <c r="AL221" s="148">
        <v>0</v>
      </c>
      <c r="AM221" s="149">
        <v>0</v>
      </c>
      <c r="AN221" s="149">
        <v>0</v>
      </c>
      <c r="AO221" s="148">
        <v>0</v>
      </c>
      <c r="AP221" s="148">
        <v>3</v>
      </c>
      <c r="AQ221" s="148">
        <v>0</v>
      </c>
      <c r="AR221" s="150">
        <v>0</v>
      </c>
      <c r="AS221" s="148">
        <v>0</v>
      </c>
      <c r="AT221" s="150">
        <v>3</v>
      </c>
      <c r="AU221" s="148">
        <v>0</v>
      </c>
      <c r="AV221" s="148">
        <v>0</v>
      </c>
      <c r="AW221" s="148">
        <v>1</v>
      </c>
      <c r="AX221" s="148">
        <v>0</v>
      </c>
      <c r="AY221" s="148">
        <v>0</v>
      </c>
      <c r="AZ221" s="148">
        <v>0</v>
      </c>
      <c r="BA221" s="150">
        <v>3</v>
      </c>
      <c r="BB221" s="148">
        <v>0</v>
      </c>
      <c r="BC221" s="148">
        <v>0</v>
      </c>
      <c r="BD221" s="148">
        <v>0</v>
      </c>
      <c r="BE221" s="148">
        <v>0</v>
      </c>
      <c r="BF221" s="148">
        <v>0</v>
      </c>
      <c r="BG221" s="148">
        <v>0</v>
      </c>
      <c r="BH221" s="148">
        <v>0</v>
      </c>
      <c r="BI221" s="148">
        <v>0</v>
      </c>
      <c r="BJ221" s="207">
        <v>0</v>
      </c>
      <c r="BK221" s="208">
        <v>0</v>
      </c>
      <c r="BL221" s="207">
        <v>3</v>
      </c>
      <c r="BM221" s="148">
        <v>0</v>
      </c>
      <c r="BN221" s="148">
        <v>0</v>
      </c>
      <c r="BO221" s="149">
        <v>0</v>
      </c>
      <c r="BP221" s="148">
        <v>0</v>
      </c>
      <c r="BQ221" s="148">
        <v>0</v>
      </c>
      <c r="BR221" s="148">
        <v>0</v>
      </c>
      <c r="BS221" s="148">
        <v>0</v>
      </c>
      <c r="BT221" s="148">
        <v>0</v>
      </c>
      <c r="BU221" s="150">
        <v>3</v>
      </c>
      <c r="BV221" s="148">
        <v>0</v>
      </c>
      <c r="BW221" s="148">
        <v>0</v>
      </c>
      <c r="BX221" s="149">
        <v>3</v>
      </c>
      <c r="BY221" s="148">
        <v>0</v>
      </c>
      <c r="BZ221" s="148">
        <v>0</v>
      </c>
      <c r="CA221" s="148">
        <v>3</v>
      </c>
      <c r="CB221" s="149">
        <v>0</v>
      </c>
      <c r="CC221" s="149">
        <v>0</v>
      </c>
      <c r="CD221" s="148">
        <v>0</v>
      </c>
      <c r="CE221" s="148">
        <v>0</v>
      </c>
      <c r="CF221" s="148">
        <v>0</v>
      </c>
      <c r="CG221" s="148">
        <v>3</v>
      </c>
      <c r="CH221" s="148">
        <v>0</v>
      </c>
      <c r="CI221" s="148">
        <v>3</v>
      </c>
      <c r="CJ221" s="148">
        <v>0</v>
      </c>
      <c r="CK221" s="148">
        <v>3</v>
      </c>
      <c r="CL221" s="148">
        <v>3</v>
      </c>
      <c r="CM221" s="148">
        <v>0</v>
      </c>
      <c r="CN221" s="148">
        <v>0</v>
      </c>
      <c r="CO221" s="148">
        <v>0</v>
      </c>
      <c r="CP221" s="148">
        <v>3</v>
      </c>
      <c r="CQ221" s="148">
        <v>0</v>
      </c>
      <c r="CR221" s="148">
        <v>0</v>
      </c>
      <c r="CS221" s="148">
        <v>0</v>
      </c>
      <c r="CT221" s="148">
        <v>3</v>
      </c>
      <c r="CU221" s="148">
        <v>0</v>
      </c>
      <c r="CV221" s="148">
        <v>0</v>
      </c>
      <c r="CW221" s="149">
        <v>0</v>
      </c>
      <c r="CX221" s="148">
        <v>0</v>
      </c>
      <c r="CY221" s="150">
        <v>3</v>
      </c>
      <c r="CZ221" s="148">
        <v>1</v>
      </c>
      <c r="DA221" s="148">
        <v>3</v>
      </c>
      <c r="DB221" s="148">
        <v>3</v>
      </c>
      <c r="DC221" s="148">
        <v>3</v>
      </c>
      <c r="DD221" s="150">
        <v>3</v>
      </c>
      <c r="DE221" s="149">
        <v>0</v>
      </c>
      <c r="DF221" s="148">
        <v>3</v>
      </c>
      <c r="DG221" s="148">
        <v>0</v>
      </c>
      <c r="DH221" s="148">
        <v>3</v>
      </c>
      <c r="DI221" s="150">
        <v>3</v>
      </c>
      <c r="DJ221" s="148">
        <v>3</v>
      </c>
      <c r="DK221" s="148">
        <v>0</v>
      </c>
      <c r="DL221" s="150">
        <v>3</v>
      </c>
      <c r="DM221" s="148">
        <v>3</v>
      </c>
      <c r="DN221" s="148">
        <v>0</v>
      </c>
      <c r="DO221" s="148">
        <v>3</v>
      </c>
      <c r="DP221" s="208">
        <v>3</v>
      </c>
      <c r="DQ221" s="148">
        <v>3</v>
      </c>
      <c r="DR221" s="148">
        <v>0</v>
      </c>
      <c r="DS221" s="148">
        <v>0</v>
      </c>
      <c r="DT221" s="148">
        <v>0</v>
      </c>
      <c r="DU221" s="149">
        <v>0</v>
      </c>
      <c r="DV221" s="148">
        <v>3</v>
      </c>
      <c r="DW221" s="148">
        <v>0</v>
      </c>
      <c r="DX221" s="149">
        <v>0</v>
      </c>
      <c r="DY221" s="148">
        <v>0</v>
      </c>
      <c r="DZ221" s="149">
        <v>0</v>
      </c>
      <c r="EA221" s="148">
        <v>0</v>
      </c>
      <c r="EB221" s="148">
        <v>0</v>
      </c>
      <c r="EC221" s="148">
        <v>0</v>
      </c>
      <c r="ED221" s="148">
        <v>3</v>
      </c>
    </row>
    <row r="222" spans="1:134" x14ac:dyDescent="0.3">
      <c r="A222" s="81">
        <v>73</v>
      </c>
      <c r="B222" s="82" t="s">
        <v>1204</v>
      </c>
      <c r="C222" s="83" t="s">
        <v>843</v>
      </c>
      <c r="D222" s="83" t="s">
        <v>1202</v>
      </c>
      <c r="E222" s="148">
        <v>0</v>
      </c>
      <c r="F222" s="148">
        <v>0</v>
      </c>
      <c r="G222" s="148">
        <v>0</v>
      </c>
      <c r="H222" s="148">
        <v>0</v>
      </c>
      <c r="I222" s="148">
        <v>0</v>
      </c>
      <c r="J222" s="148">
        <v>0</v>
      </c>
      <c r="K222" s="149">
        <v>0</v>
      </c>
      <c r="L222" s="148">
        <v>0</v>
      </c>
      <c r="M222" s="148">
        <v>3</v>
      </c>
      <c r="N222" s="148">
        <v>0</v>
      </c>
      <c r="O222" s="148">
        <v>0</v>
      </c>
      <c r="P222" s="148">
        <v>0</v>
      </c>
      <c r="Q222" s="151">
        <v>3</v>
      </c>
      <c r="R222" s="148">
        <v>3</v>
      </c>
      <c r="S222" s="148">
        <v>0</v>
      </c>
      <c r="T222" s="148">
        <v>0</v>
      </c>
      <c r="U222" s="148">
        <v>0</v>
      </c>
      <c r="V222" s="148">
        <v>0</v>
      </c>
      <c r="W222" s="148">
        <v>0</v>
      </c>
      <c r="X222" s="148">
        <v>0</v>
      </c>
      <c r="Y222" s="148">
        <v>0</v>
      </c>
      <c r="Z222" s="148">
        <v>0</v>
      </c>
      <c r="AA222" s="148">
        <v>3</v>
      </c>
      <c r="AB222" s="148">
        <v>0</v>
      </c>
      <c r="AC222" s="149">
        <v>0</v>
      </c>
      <c r="AD222" s="148">
        <v>0</v>
      </c>
      <c r="AE222" s="150">
        <v>0</v>
      </c>
      <c r="AF222" s="148">
        <v>3</v>
      </c>
      <c r="AG222" s="148">
        <v>0</v>
      </c>
      <c r="AH222" s="148">
        <v>1</v>
      </c>
      <c r="AI222" s="148">
        <v>0</v>
      </c>
      <c r="AJ222" s="148">
        <v>3</v>
      </c>
      <c r="AK222" s="149">
        <v>0</v>
      </c>
      <c r="AL222" s="148">
        <v>0</v>
      </c>
      <c r="AM222" s="149">
        <v>0</v>
      </c>
      <c r="AN222" s="148">
        <v>0</v>
      </c>
      <c r="AO222" s="149">
        <v>0</v>
      </c>
      <c r="AP222" s="150">
        <v>0</v>
      </c>
      <c r="AQ222" s="148">
        <v>0</v>
      </c>
      <c r="AR222" s="148">
        <v>3</v>
      </c>
      <c r="AS222" s="148">
        <v>0</v>
      </c>
      <c r="AT222" s="148">
        <v>0</v>
      </c>
      <c r="AU222" s="148">
        <v>3</v>
      </c>
      <c r="AV222" s="148">
        <v>3</v>
      </c>
      <c r="AW222" s="148">
        <v>0</v>
      </c>
      <c r="AX222" s="148">
        <v>3</v>
      </c>
      <c r="AY222" s="148">
        <v>3</v>
      </c>
      <c r="AZ222" s="148">
        <v>0</v>
      </c>
      <c r="BA222" s="148">
        <v>0</v>
      </c>
      <c r="BB222" s="148">
        <v>3</v>
      </c>
      <c r="BC222" s="148">
        <v>3</v>
      </c>
      <c r="BD222" s="148">
        <v>0</v>
      </c>
      <c r="BE222" s="148">
        <v>0</v>
      </c>
      <c r="BF222" s="148">
        <v>0</v>
      </c>
      <c r="BG222" s="148">
        <v>0</v>
      </c>
      <c r="BH222" s="148">
        <v>3</v>
      </c>
      <c r="BI222" s="148">
        <v>0</v>
      </c>
      <c r="BJ222" s="207">
        <v>0</v>
      </c>
      <c r="BK222" s="208">
        <v>3</v>
      </c>
      <c r="BL222" s="206">
        <v>0</v>
      </c>
      <c r="BM222" s="148">
        <v>0</v>
      </c>
      <c r="BN222" s="148">
        <v>0</v>
      </c>
      <c r="BO222" s="148">
        <v>3</v>
      </c>
      <c r="BP222" s="148">
        <v>0</v>
      </c>
      <c r="BQ222" s="149">
        <v>0</v>
      </c>
      <c r="BR222" s="148">
        <v>0</v>
      </c>
      <c r="BS222" s="148">
        <v>0</v>
      </c>
      <c r="BT222" s="148">
        <v>0</v>
      </c>
      <c r="BU222" s="150">
        <v>3</v>
      </c>
      <c r="BV222" s="148">
        <v>3</v>
      </c>
      <c r="BW222" s="150">
        <v>3</v>
      </c>
      <c r="BX222" s="148">
        <v>3</v>
      </c>
      <c r="BY222" s="148">
        <v>0</v>
      </c>
      <c r="BZ222" s="148">
        <v>0</v>
      </c>
      <c r="CA222" s="148">
        <v>0</v>
      </c>
      <c r="CB222" s="148">
        <v>0</v>
      </c>
      <c r="CC222" s="148">
        <v>0</v>
      </c>
      <c r="CD222" s="149">
        <v>0</v>
      </c>
      <c r="CE222" s="148">
        <v>3</v>
      </c>
      <c r="CF222" s="148">
        <v>0</v>
      </c>
      <c r="CG222" s="148">
        <v>0</v>
      </c>
      <c r="CH222" s="148">
        <v>3</v>
      </c>
      <c r="CI222" s="148">
        <v>0</v>
      </c>
      <c r="CJ222" s="148">
        <v>3</v>
      </c>
      <c r="CK222" s="148">
        <v>3</v>
      </c>
      <c r="CL222" s="148">
        <v>0</v>
      </c>
      <c r="CM222" s="148">
        <v>0</v>
      </c>
      <c r="CN222" s="149">
        <v>0</v>
      </c>
      <c r="CO222" s="148">
        <v>3</v>
      </c>
      <c r="CP222" s="148">
        <v>0</v>
      </c>
      <c r="CQ222" s="148">
        <v>0</v>
      </c>
      <c r="CR222" s="148">
        <v>3</v>
      </c>
      <c r="CS222" s="148">
        <v>0</v>
      </c>
      <c r="CT222" s="148">
        <v>0</v>
      </c>
      <c r="CU222" s="148">
        <v>0</v>
      </c>
      <c r="CV222" s="148">
        <v>0</v>
      </c>
      <c r="CW222" s="148">
        <v>0</v>
      </c>
      <c r="CX222" s="148">
        <v>0</v>
      </c>
      <c r="CY222" s="148">
        <v>0</v>
      </c>
      <c r="CZ222" s="148">
        <v>0</v>
      </c>
      <c r="DA222" s="148">
        <v>3</v>
      </c>
      <c r="DB222" s="148">
        <v>3</v>
      </c>
      <c r="DC222" s="148">
        <v>3</v>
      </c>
      <c r="DD222" s="148">
        <v>3</v>
      </c>
      <c r="DE222" s="148">
        <v>3</v>
      </c>
      <c r="DF222" s="148">
        <v>0</v>
      </c>
      <c r="DG222" s="148">
        <v>0</v>
      </c>
      <c r="DH222" s="148">
        <v>0</v>
      </c>
      <c r="DI222" s="148">
        <v>3</v>
      </c>
      <c r="DJ222" s="148">
        <v>3</v>
      </c>
      <c r="DK222" s="148">
        <v>0</v>
      </c>
      <c r="DL222" s="148">
        <v>3</v>
      </c>
      <c r="DM222" s="148">
        <v>0</v>
      </c>
      <c r="DN222" s="149">
        <v>0</v>
      </c>
      <c r="DO222" s="148">
        <v>0</v>
      </c>
      <c r="DP222" s="208">
        <v>0</v>
      </c>
      <c r="DQ222" s="148">
        <v>0</v>
      </c>
      <c r="DR222" s="148">
        <v>3</v>
      </c>
      <c r="DS222" s="148">
        <v>0</v>
      </c>
      <c r="DT222" s="148">
        <v>3</v>
      </c>
      <c r="DU222" s="149">
        <v>0</v>
      </c>
      <c r="DV222" s="148">
        <v>3</v>
      </c>
      <c r="DW222" s="148">
        <v>0</v>
      </c>
      <c r="DX222" s="148">
        <v>0</v>
      </c>
      <c r="DY222" s="148">
        <v>0</v>
      </c>
      <c r="DZ222" s="148">
        <v>0</v>
      </c>
      <c r="EA222" s="148">
        <v>3</v>
      </c>
      <c r="EB222" s="149">
        <v>0</v>
      </c>
      <c r="EC222" s="148">
        <v>0</v>
      </c>
      <c r="ED222" s="149">
        <v>3</v>
      </c>
    </row>
    <row r="223" spans="1:134" ht="39.6" x14ac:dyDescent="0.3">
      <c r="A223" s="81">
        <v>75</v>
      </c>
      <c r="B223" s="82" t="s">
        <v>1205</v>
      </c>
      <c r="C223" s="83" t="s">
        <v>843</v>
      </c>
      <c r="D223" s="83" t="s">
        <v>1202</v>
      </c>
      <c r="E223" s="149">
        <v>0</v>
      </c>
      <c r="F223" s="148">
        <v>3</v>
      </c>
      <c r="G223" s="148">
        <v>3</v>
      </c>
      <c r="H223" s="148">
        <v>3</v>
      </c>
      <c r="I223" s="148">
        <v>3</v>
      </c>
      <c r="J223" s="148">
        <v>3</v>
      </c>
      <c r="K223" s="148">
        <v>3</v>
      </c>
      <c r="L223" s="148">
        <v>0</v>
      </c>
      <c r="M223" s="148">
        <v>3</v>
      </c>
      <c r="N223" s="148">
        <v>0</v>
      </c>
      <c r="O223" s="148">
        <v>0</v>
      </c>
      <c r="P223" s="148">
        <v>0</v>
      </c>
      <c r="Q223" s="148">
        <v>3</v>
      </c>
      <c r="R223" s="148">
        <v>3</v>
      </c>
      <c r="S223" s="148">
        <v>0</v>
      </c>
      <c r="T223" s="149">
        <v>0</v>
      </c>
      <c r="U223" s="148">
        <v>3</v>
      </c>
      <c r="V223" s="148">
        <v>3</v>
      </c>
      <c r="W223" s="148">
        <v>3</v>
      </c>
      <c r="X223" s="148">
        <v>3</v>
      </c>
      <c r="Y223" s="148">
        <v>3</v>
      </c>
      <c r="Z223" s="148">
        <v>3</v>
      </c>
      <c r="AA223" s="148">
        <v>3</v>
      </c>
      <c r="AB223" s="149">
        <v>0</v>
      </c>
      <c r="AC223" s="148">
        <v>3</v>
      </c>
      <c r="AD223" s="148">
        <v>3</v>
      </c>
      <c r="AE223" s="148">
        <v>3</v>
      </c>
      <c r="AF223" s="148">
        <v>3</v>
      </c>
      <c r="AG223" s="148">
        <v>3</v>
      </c>
      <c r="AH223" s="148">
        <v>3</v>
      </c>
      <c r="AI223" s="148">
        <v>0</v>
      </c>
      <c r="AJ223" s="148">
        <v>3</v>
      </c>
      <c r="AK223" s="148">
        <v>0</v>
      </c>
      <c r="AL223" s="148">
        <v>0</v>
      </c>
      <c r="AM223" s="149">
        <v>0</v>
      </c>
      <c r="AN223" s="149">
        <v>0</v>
      </c>
      <c r="AO223" s="148">
        <v>3</v>
      </c>
      <c r="AP223" s="148">
        <v>3</v>
      </c>
      <c r="AQ223" s="148">
        <v>3</v>
      </c>
      <c r="AR223" s="148">
        <v>3</v>
      </c>
      <c r="AS223" s="149">
        <v>0</v>
      </c>
      <c r="AT223" s="148">
        <v>3</v>
      </c>
      <c r="AU223" s="148">
        <v>3</v>
      </c>
      <c r="AV223" s="148">
        <v>3</v>
      </c>
      <c r="AW223" s="148">
        <v>3</v>
      </c>
      <c r="AX223" s="148">
        <v>3</v>
      </c>
      <c r="AY223" s="148">
        <v>3</v>
      </c>
      <c r="AZ223" s="148">
        <v>3</v>
      </c>
      <c r="BA223" s="150">
        <v>3</v>
      </c>
      <c r="BB223" s="148">
        <v>3</v>
      </c>
      <c r="BC223" s="148">
        <v>3</v>
      </c>
      <c r="BD223" s="148">
        <v>3</v>
      </c>
      <c r="BE223" s="148">
        <v>3</v>
      </c>
      <c r="BF223" s="148">
        <v>0</v>
      </c>
      <c r="BG223" s="148">
        <v>3</v>
      </c>
      <c r="BH223" s="148">
        <v>3</v>
      </c>
      <c r="BI223" s="148">
        <v>3</v>
      </c>
      <c r="BJ223" s="207">
        <v>3</v>
      </c>
      <c r="BK223" s="208">
        <v>3</v>
      </c>
      <c r="BL223" s="207">
        <v>3</v>
      </c>
      <c r="BM223" s="148">
        <v>0</v>
      </c>
      <c r="BN223" s="148">
        <v>0</v>
      </c>
      <c r="BO223" s="148">
        <v>3</v>
      </c>
      <c r="BP223" s="148">
        <v>0</v>
      </c>
      <c r="BQ223" s="148">
        <v>3</v>
      </c>
      <c r="BR223" s="148">
        <v>3</v>
      </c>
      <c r="BS223" s="148">
        <v>0</v>
      </c>
      <c r="BT223" s="148">
        <v>0</v>
      </c>
      <c r="BU223" s="148">
        <v>3</v>
      </c>
      <c r="BV223" s="148">
        <v>3</v>
      </c>
      <c r="BW223" s="148">
        <v>3</v>
      </c>
      <c r="BX223" s="148">
        <v>3</v>
      </c>
      <c r="BY223" s="148">
        <v>3</v>
      </c>
      <c r="BZ223" s="148">
        <v>3</v>
      </c>
      <c r="CA223" s="148">
        <v>3</v>
      </c>
      <c r="CB223" s="149">
        <v>0</v>
      </c>
      <c r="CC223" s="148">
        <v>3</v>
      </c>
      <c r="CD223" s="148">
        <v>3</v>
      </c>
      <c r="CE223" s="148">
        <v>3</v>
      </c>
      <c r="CF223" s="148">
        <v>0</v>
      </c>
      <c r="CG223" s="148">
        <v>3</v>
      </c>
      <c r="CH223" s="151">
        <v>3</v>
      </c>
      <c r="CI223" s="148">
        <v>3</v>
      </c>
      <c r="CJ223" s="148">
        <v>0</v>
      </c>
      <c r="CK223" s="148">
        <v>3</v>
      </c>
      <c r="CL223" s="148">
        <v>0</v>
      </c>
      <c r="CM223" s="148">
        <v>3</v>
      </c>
      <c r="CN223" s="148">
        <v>3</v>
      </c>
      <c r="CO223" s="148">
        <v>3</v>
      </c>
      <c r="CP223" s="148">
        <v>3</v>
      </c>
      <c r="CQ223" s="148">
        <v>3</v>
      </c>
      <c r="CR223" s="148">
        <v>0</v>
      </c>
      <c r="CS223" s="148">
        <v>3</v>
      </c>
      <c r="CT223" s="148">
        <v>3</v>
      </c>
      <c r="CU223" s="148">
        <v>0</v>
      </c>
      <c r="CV223" s="148">
        <v>0</v>
      </c>
      <c r="CW223" s="148">
        <v>3</v>
      </c>
      <c r="CX223" s="148">
        <v>3</v>
      </c>
      <c r="CY223" s="148">
        <v>3</v>
      </c>
      <c r="CZ223" s="148">
        <v>3</v>
      </c>
      <c r="DA223" s="148">
        <v>3</v>
      </c>
      <c r="DB223" s="148">
        <v>3</v>
      </c>
      <c r="DC223" s="148">
        <v>3</v>
      </c>
      <c r="DD223" s="148">
        <v>0</v>
      </c>
      <c r="DE223" s="148">
        <v>3</v>
      </c>
      <c r="DF223" s="149">
        <v>0</v>
      </c>
      <c r="DG223" s="148">
        <v>3</v>
      </c>
      <c r="DH223" s="148">
        <v>3</v>
      </c>
      <c r="DI223" s="148">
        <v>3</v>
      </c>
      <c r="DJ223" s="148">
        <v>3</v>
      </c>
      <c r="DK223" s="148">
        <v>3</v>
      </c>
      <c r="DL223" s="148">
        <v>3</v>
      </c>
      <c r="DM223" s="148">
        <v>3</v>
      </c>
      <c r="DN223" s="148">
        <v>3</v>
      </c>
      <c r="DO223" s="148">
        <v>3</v>
      </c>
      <c r="DP223" s="208">
        <v>3</v>
      </c>
      <c r="DQ223" s="148">
        <v>3</v>
      </c>
      <c r="DR223" s="148">
        <v>3</v>
      </c>
      <c r="DS223" s="148">
        <v>3</v>
      </c>
      <c r="DT223" s="148">
        <v>3</v>
      </c>
      <c r="DU223" s="148">
        <v>3</v>
      </c>
      <c r="DV223" s="149">
        <v>0</v>
      </c>
      <c r="DW223" s="148">
        <v>0</v>
      </c>
      <c r="DX223" s="148">
        <v>3</v>
      </c>
      <c r="DY223" s="148">
        <v>3</v>
      </c>
      <c r="DZ223" s="149">
        <v>0</v>
      </c>
      <c r="EA223" s="148">
        <v>3</v>
      </c>
      <c r="EB223" s="149">
        <v>3</v>
      </c>
      <c r="EC223" s="148">
        <v>3</v>
      </c>
      <c r="ED223" s="148">
        <v>3</v>
      </c>
    </row>
    <row r="224" spans="1:134" ht="26.4" x14ac:dyDescent="0.3">
      <c r="A224" s="81">
        <v>76</v>
      </c>
      <c r="B224" s="82" t="s">
        <v>1206</v>
      </c>
      <c r="C224" s="83" t="s">
        <v>843</v>
      </c>
      <c r="D224" s="83" t="s">
        <v>1202</v>
      </c>
      <c r="E224" s="149">
        <v>0</v>
      </c>
      <c r="F224" s="149">
        <v>0</v>
      </c>
      <c r="G224" s="149">
        <v>0</v>
      </c>
      <c r="H224" s="148">
        <v>0</v>
      </c>
      <c r="I224" s="149">
        <v>0</v>
      </c>
      <c r="J224" s="149">
        <v>0</v>
      </c>
      <c r="K224" s="149">
        <v>0</v>
      </c>
      <c r="L224" s="148">
        <v>0</v>
      </c>
      <c r="M224" s="149">
        <v>0</v>
      </c>
      <c r="N224" s="148">
        <v>0</v>
      </c>
      <c r="O224" s="148">
        <v>0</v>
      </c>
      <c r="P224" s="148">
        <v>0</v>
      </c>
      <c r="Q224" s="148">
        <v>0</v>
      </c>
      <c r="R224" s="148">
        <v>0</v>
      </c>
      <c r="S224" s="148">
        <v>0</v>
      </c>
      <c r="T224" s="149">
        <v>0</v>
      </c>
      <c r="U224" s="148">
        <v>3</v>
      </c>
      <c r="V224" s="148">
        <v>0</v>
      </c>
      <c r="W224" s="148">
        <v>0</v>
      </c>
      <c r="X224" s="148">
        <v>0</v>
      </c>
      <c r="Y224" s="148">
        <v>0</v>
      </c>
      <c r="Z224" s="148">
        <v>0</v>
      </c>
      <c r="AA224" s="148">
        <v>0</v>
      </c>
      <c r="AB224" s="148">
        <v>0</v>
      </c>
      <c r="AC224" s="148">
        <v>0</v>
      </c>
      <c r="AD224" s="148">
        <v>0</v>
      </c>
      <c r="AE224" s="150">
        <v>0</v>
      </c>
      <c r="AF224" s="148">
        <v>0</v>
      </c>
      <c r="AG224" s="150">
        <v>0</v>
      </c>
      <c r="AH224" s="150">
        <v>0</v>
      </c>
      <c r="AI224" s="148">
        <v>0</v>
      </c>
      <c r="AJ224" s="148">
        <v>0</v>
      </c>
      <c r="AK224" s="148">
        <v>0</v>
      </c>
      <c r="AL224" s="148">
        <v>0</v>
      </c>
      <c r="AM224" s="149">
        <v>0</v>
      </c>
      <c r="AN224" s="148">
        <v>0</v>
      </c>
      <c r="AO224" s="148">
        <v>0</v>
      </c>
      <c r="AP224" s="149">
        <v>0</v>
      </c>
      <c r="AQ224" s="148">
        <v>0</v>
      </c>
      <c r="AR224" s="148">
        <v>0</v>
      </c>
      <c r="AS224" s="148">
        <v>0</v>
      </c>
      <c r="AT224" s="148">
        <v>0</v>
      </c>
      <c r="AU224" s="148">
        <v>0</v>
      </c>
      <c r="AV224" s="148">
        <v>0</v>
      </c>
      <c r="AW224" s="148">
        <v>0</v>
      </c>
      <c r="AX224" s="148"/>
      <c r="AY224" s="150">
        <v>0</v>
      </c>
      <c r="AZ224" s="148">
        <v>0</v>
      </c>
      <c r="BA224" s="148">
        <v>0</v>
      </c>
      <c r="BB224" s="148">
        <v>0</v>
      </c>
      <c r="BC224" s="148">
        <v>0</v>
      </c>
      <c r="BD224" s="148">
        <v>3</v>
      </c>
      <c r="BE224" s="148">
        <v>0</v>
      </c>
      <c r="BF224" s="148">
        <v>0</v>
      </c>
      <c r="BG224" s="148">
        <v>0</v>
      </c>
      <c r="BH224" s="148">
        <v>0</v>
      </c>
      <c r="BI224" s="148">
        <v>0</v>
      </c>
      <c r="BJ224" s="207">
        <v>0</v>
      </c>
      <c r="BK224" s="208">
        <v>0</v>
      </c>
      <c r="BL224" s="207">
        <v>0</v>
      </c>
      <c r="BM224" s="148">
        <v>0</v>
      </c>
      <c r="BN224" s="148">
        <v>0</v>
      </c>
      <c r="BO224" s="148">
        <v>0</v>
      </c>
      <c r="BP224" s="148">
        <v>0</v>
      </c>
      <c r="BQ224" s="148">
        <v>0</v>
      </c>
      <c r="BR224" s="148">
        <v>0</v>
      </c>
      <c r="BS224" s="148">
        <v>0</v>
      </c>
      <c r="BT224" s="148">
        <v>0</v>
      </c>
      <c r="BU224" s="148">
        <v>0</v>
      </c>
      <c r="BV224" s="148">
        <v>0</v>
      </c>
      <c r="BW224" s="148">
        <v>0</v>
      </c>
      <c r="BX224" s="148">
        <v>0</v>
      </c>
      <c r="BY224" s="148">
        <v>0</v>
      </c>
      <c r="BZ224" s="148">
        <v>0</v>
      </c>
      <c r="CA224" s="148">
        <v>0</v>
      </c>
      <c r="CB224" s="149">
        <v>0</v>
      </c>
      <c r="CC224" s="148">
        <v>0</v>
      </c>
      <c r="CD224" s="148">
        <v>0</v>
      </c>
      <c r="CE224" s="148">
        <v>0</v>
      </c>
      <c r="CF224" s="148">
        <v>0</v>
      </c>
      <c r="CG224" s="148">
        <v>0</v>
      </c>
      <c r="CH224" s="150">
        <v>3</v>
      </c>
      <c r="CI224" s="148">
        <v>0</v>
      </c>
      <c r="CJ224" s="148">
        <v>0</v>
      </c>
      <c r="CK224" s="148">
        <v>0</v>
      </c>
      <c r="CL224" s="148">
        <v>0</v>
      </c>
      <c r="CM224" s="148">
        <v>0</v>
      </c>
      <c r="CN224" s="148">
        <v>0</v>
      </c>
      <c r="CO224" s="148">
        <v>0</v>
      </c>
      <c r="CP224" s="148">
        <v>0</v>
      </c>
      <c r="CQ224" s="148">
        <v>0</v>
      </c>
      <c r="CR224" s="148">
        <v>0</v>
      </c>
      <c r="CS224" s="148">
        <v>0</v>
      </c>
      <c r="CT224" s="148">
        <v>3</v>
      </c>
      <c r="CU224" s="148">
        <v>0</v>
      </c>
      <c r="CV224" s="148">
        <v>0</v>
      </c>
      <c r="CW224" s="149">
        <v>0</v>
      </c>
      <c r="CX224" s="148">
        <v>0</v>
      </c>
      <c r="CY224" s="148">
        <v>0</v>
      </c>
      <c r="CZ224" s="148">
        <v>0</v>
      </c>
      <c r="DA224" s="148">
        <v>0</v>
      </c>
      <c r="DB224" s="148">
        <v>0</v>
      </c>
      <c r="DC224" s="148">
        <v>0</v>
      </c>
      <c r="DD224" s="148">
        <v>3</v>
      </c>
      <c r="DE224" s="148">
        <v>0</v>
      </c>
      <c r="DF224" s="148">
        <v>0</v>
      </c>
      <c r="DG224" s="148">
        <v>0</v>
      </c>
      <c r="DH224" s="148">
        <v>0</v>
      </c>
      <c r="DI224" s="148">
        <v>0</v>
      </c>
      <c r="DJ224" s="148">
        <v>0</v>
      </c>
      <c r="DK224" s="148">
        <v>0</v>
      </c>
      <c r="DL224" s="148">
        <v>0</v>
      </c>
      <c r="DM224" s="148">
        <v>0</v>
      </c>
      <c r="DN224" s="148">
        <v>0</v>
      </c>
      <c r="DO224" s="150">
        <v>3</v>
      </c>
      <c r="DP224" s="208">
        <v>0</v>
      </c>
      <c r="DQ224" s="148">
        <v>0</v>
      </c>
      <c r="DR224" s="148">
        <v>0</v>
      </c>
      <c r="DS224" s="148">
        <v>0</v>
      </c>
      <c r="DT224" s="148">
        <v>0</v>
      </c>
      <c r="DU224" s="149">
        <v>0</v>
      </c>
      <c r="DV224" s="149">
        <v>0</v>
      </c>
      <c r="DW224" s="148">
        <v>0</v>
      </c>
      <c r="DX224" s="149">
        <v>0</v>
      </c>
      <c r="DY224" s="148">
        <v>0</v>
      </c>
      <c r="DZ224" s="149">
        <v>0</v>
      </c>
      <c r="EA224" s="148">
        <v>0</v>
      </c>
      <c r="EB224" s="148">
        <v>0</v>
      </c>
      <c r="EC224" s="148">
        <v>0</v>
      </c>
      <c r="ED224" s="148">
        <v>0</v>
      </c>
    </row>
    <row r="225" spans="1:134" x14ac:dyDescent="0.3">
      <c r="A225" s="81" t="s">
        <v>75</v>
      </c>
      <c r="B225" s="82" t="s">
        <v>1207</v>
      </c>
      <c r="C225" s="83" t="s">
        <v>843</v>
      </c>
      <c r="D225" s="83" t="s">
        <v>1202</v>
      </c>
      <c r="E225" s="148">
        <v>3</v>
      </c>
      <c r="F225" s="148">
        <v>3</v>
      </c>
      <c r="G225" s="148">
        <v>3</v>
      </c>
      <c r="H225" s="148">
        <v>0</v>
      </c>
      <c r="I225" s="148">
        <v>3</v>
      </c>
      <c r="J225" s="148">
        <v>3</v>
      </c>
      <c r="K225" s="148">
        <v>3</v>
      </c>
      <c r="L225" s="148">
        <v>3</v>
      </c>
      <c r="M225" s="148">
        <v>3</v>
      </c>
      <c r="N225" s="148">
        <v>3</v>
      </c>
      <c r="O225" s="148">
        <v>3</v>
      </c>
      <c r="P225" s="149">
        <v>3</v>
      </c>
      <c r="Q225" s="148">
        <v>3</v>
      </c>
      <c r="R225" s="148">
        <v>3</v>
      </c>
      <c r="S225" s="148">
        <v>3</v>
      </c>
      <c r="T225" s="148">
        <v>3</v>
      </c>
      <c r="U225" s="148">
        <v>3</v>
      </c>
      <c r="V225" s="148">
        <v>3</v>
      </c>
      <c r="W225" s="148">
        <v>3</v>
      </c>
      <c r="X225" s="148">
        <v>3</v>
      </c>
      <c r="Y225" s="148">
        <v>3</v>
      </c>
      <c r="Z225" s="148">
        <v>0</v>
      </c>
      <c r="AA225" s="148">
        <v>3</v>
      </c>
      <c r="AB225" s="148">
        <v>3</v>
      </c>
      <c r="AC225" s="148">
        <v>3</v>
      </c>
      <c r="AD225" s="148">
        <v>3</v>
      </c>
      <c r="AE225" s="148">
        <v>3</v>
      </c>
      <c r="AF225" s="148">
        <v>3</v>
      </c>
      <c r="AG225" s="148">
        <v>3</v>
      </c>
      <c r="AH225" s="148">
        <v>3</v>
      </c>
      <c r="AI225" s="148">
        <v>3</v>
      </c>
      <c r="AJ225" s="148">
        <v>3</v>
      </c>
      <c r="AK225" s="148">
        <v>3</v>
      </c>
      <c r="AL225" s="148">
        <v>3</v>
      </c>
      <c r="AM225" s="148">
        <v>3</v>
      </c>
      <c r="AN225" s="148">
        <v>3</v>
      </c>
      <c r="AO225" s="148">
        <v>3</v>
      </c>
      <c r="AP225" s="148">
        <v>3</v>
      </c>
      <c r="AQ225" s="148">
        <v>3</v>
      </c>
      <c r="AR225" s="148">
        <v>3</v>
      </c>
      <c r="AS225" s="148">
        <v>3</v>
      </c>
      <c r="AT225" s="148">
        <v>0</v>
      </c>
      <c r="AU225" s="149">
        <v>3</v>
      </c>
      <c r="AV225" s="149">
        <v>3</v>
      </c>
      <c r="AW225" s="148">
        <v>3</v>
      </c>
      <c r="AX225" s="148">
        <v>3</v>
      </c>
      <c r="AY225" s="148">
        <v>3</v>
      </c>
      <c r="AZ225" s="148">
        <v>3</v>
      </c>
      <c r="BA225" s="148">
        <v>3</v>
      </c>
      <c r="BB225" s="148">
        <v>3</v>
      </c>
      <c r="BC225" s="148">
        <v>3</v>
      </c>
      <c r="BD225" s="148">
        <v>3</v>
      </c>
      <c r="BE225" s="148">
        <v>3</v>
      </c>
      <c r="BF225" s="148">
        <v>0</v>
      </c>
      <c r="BG225" s="148">
        <v>3</v>
      </c>
      <c r="BH225" s="148">
        <v>3</v>
      </c>
      <c r="BI225" s="148">
        <v>3</v>
      </c>
      <c r="BJ225" s="207">
        <v>3</v>
      </c>
      <c r="BK225" s="208">
        <v>3</v>
      </c>
      <c r="BL225" s="207">
        <v>3</v>
      </c>
      <c r="BM225" s="148">
        <v>3</v>
      </c>
      <c r="BN225" s="148">
        <v>3</v>
      </c>
      <c r="BO225" s="148">
        <v>3</v>
      </c>
      <c r="BP225" s="148">
        <v>3</v>
      </c>
      <c r="BQ225" s="148">
        <v>3</v>
      </c>
      <c r="BR225" s="148">
        <v>3</v>
      </c>
      <c r="BS225" s="148">
        <v>3</v>
      </c>
      <c r="BT225" s="148">
        <v>3</v>
      </c>
      <c r="BU225" s="148">
        <v>3</v>
      </c>
      <c r="BV225" s="148">
        <v>3</v>
      </c>
      <c r="BW225" s="148">
        <v>3</v>
      </c>
      <c r="BX225" s="148">
        <v>3</v>
      </c>
      <c r="BY225" s="148">
        <v>3</v>
      </c>
      <c r="BZ225" s="148">
        <v>3</v>
      </c>
      <c r="CA225" s="148">
        <v>3</v>
      </c>
      <c r="CB225" s="148">
        <v>3</v>
      </c>
      <c r="CC225" s="148">
        <v>3</v>
      </c>
      <c r="CD225" s="148">
        <v>3</v>
      </c>
      <c r="CE225" s="148">
        <v>0</v>
      </c>
      <c r="CF225" s="148">
        <v>3</v>
      </c>
      <c r="CG225" s="148">
        <v>3</v>
      </c>
      <c r="CH225" s="148">
        <v>3</v>
      </c>
      <c r="CI225" s="148">
        <v>3</v>
      </c>
      <c r="CJ225" s="148">
        <v>3</v>
      </c>
      <c r="CK225" s="148">
        <v>3</v>
      </c>
      <c r="CL225" s="148">
        <v>3</v>
      </c>
      <c r="CM225" s="148">
        <v>3</v>
      </c>
      <c r="CN225" s="148">
        <v>3</v>
      </c>
      <c r="CO225" s="148">
        <v>3</v>
      </c>
      <c r="CP225" s="148">
        <v>3</v>
      </c>
      <c r="CQ225" s="148">
        <v>0</v>
      </c>
      <c r="CR225" s="148">
        <v>3</v>
      </c>
      <c r="CS225" s="148">
        <v>3</v>
      </c>
      <c r="CT225" s="148">
        <v>3</v>
      </c>
      <c r="CU225" s="148">
        <v>3</v>
      </c>
      <c r="CV225" s="148">
        <v>3</v>
      </c>
      <c r="CW225" s="148">
        <v>3</v>
      </c>
      <c r="CX225" s="148">
        <v>3</v>
      </c>
      <c r="CY225" s="148">
        <v>3</v>
      </c>
      <c r="CZ225" s="148">
        <v>3</v>
      </c>
      <c r="DA225" s="148">
        <v>3</v>
      </c>
      <c r="DB225" s="148">
        <v>3</v>
      </c>
      <c r="DC225" s="148">
        <v>3</v>
      </c>
      <c r="DD225" s="148">
        <v>3</v>
      </c>
      <c r="DE225" s="148">
        <v>3</v>
      </c>
      <c r="DF225" s="148">
        <v>3</v>
      </c>
      <c r="DG225" s="148">
        <v>3</v>
      </c>
      <c r="DH225" s="148">
        <v>3</v>
      </c>
      <c r="DI225" s="148">
        <v>3</v>
      </c>
      <c r="DJ225" s="148">
        <v>3</v>
      </c>
      <c r="DK225" s="148">
        <v>3</v>
      </c>
      <c r="DL225" s="148">
        <v>3</v>
      </c>
      <c r="DM225" s="148">
        <v>3</v>
      </c>
      <c r="DN225" s="148">
        <v>3</v>
      </c>
      <c r="DO225" s="148">
        <v>3</v>
      </c>
      <c r="DP225" s="208">
        <v>3</v>
      </c>
      <c r="DQ225" s="148">
        <v>3</v>
      </c>
      <c r="DR225" s="148">
        <v>3</v>
      </c>
      <c r="DS225" s="148">
        <v>3</v>
      </c>
      <c r="DT225" s="148">
        <v>3</v>
      </c>
      <c r="DU225" s="148">
        <v>3</v>
      </c>
      <c r="DV225" s="148">
        <v>3</v>
      </c>
      <c r="DW225" s="148">
        <v>3</v>
      </c>
      <c r="DX225" s="148">
        <v>3</v>
      </c>
      <c r="DY225" s="148">
        <v>3</v>
      </c>
      <c r="DZ225" s="148">
        <v>3</v>
      </c>
      <c r="EA225" s="148">
        <v>3</v>
      </c>
      <c r="EB225" s="148">
        <v>3</v>
      </c>
      <c r="EC225" s="148">
        <v>3</v>
      </c>
      <c r="ED225" s="148">
        <v>3</v>
      </c>
    </row>
    <row r="226" spans="1:134" ht="66" x14ac:dyDescent="0.3">
      <c r="A226" s="153">
        <v>105</v>
      </c>
      <c r="B226" s="154" t="s">
        <v>1208</v>
      </c>
      <c r="C226" s="155" t="s">
        <v>843</v>
      </c>
      <c r="D226" s="155" t="s">
        <v>1202</v>
      </c>
      <c r="E226" s="149">
        <v>0</v>
      </c>
      <c r="F226" s="148"/>
      <c r="G226" s="149">
        <v>0</v>
      </c>
      <c r="H226" s="148"/>
      <c r="I226" s="149">
        <v>0</v>
      </c>
      <c r="J226" s="149">
        <v>1</v>
      </c>
      <c r="K226" s="149">
        <v>0</v>
      </c>
      <c r="L226" s="148"/>
      <c r="M226" s="149">
        <v>1</v>
      </c>
      <c r="N226" s="148"/>
      <c r="O226" s="148"/>
      <c r="P226" s="148"/>
      <c r="Q226" s="148">
        <v>0</v>
      </c>
      <c r="R226" s="148">
        <v>0</v>
      </c>
      <c r="S226" s="148"/>
      <c r="T226" s="148"/>
      <c r="U226" s="148">
        <v>0</v>
      </c>
      <c r="V226" s="148"/>
      <c r="W226" s="148">
        <v>0</v>
      </c>
      <c r="X226" s="148">
        <v>3</v>
      </c>
      <c r="Y226" s="149">
        <v>0</v>
      </c>
      <c r="Z226" s="148"/>
      <c r="AA226" s="148"/>
      <c r="AB226" s="148">
        <v>0</v>
      </c>
      <c r="AC226" s="149">
        <v>0</v>
      </c>
      <c r="AD226" s="148"/>
      <c r="AE226" s="148"/>
      <c r="AF226" s="148"/>
      <c r="AG226" s="148"/>
      <c r="AH226" s="148"/>
      <c r="AI226" s="148"/>
      <c r="AJ226" s="148">
        <v>0</v>
      </c>
      <c r="AK226" s="148">
        <v>3</v>
      </c>
      <c r="AL226" s="148"/>
      <c r="AM226" s="148"/>
      <c r="AN226" s="148">
        <v>3</v>
      </c>
      <c r="AO226" s="149">
        <v>1</v>
      </c>
      <c r="AP226" s="148">
        <v>3</v>
      </c>
      <c r="AQ226" s="149">
        <v>0</v>
      </c>
      <c r="AR226" s="148"/>
      <c r="AS226" s="149">
        <v>0</v>
      </c>
      <c r="AT226" s="148"/>
      <c r="AU226" s="148"/>
      <c r="AV226" s="148"/>
      <c r="AW226" s="148"/>
      <c r="AX226" s="148"/>
      <c r="AY226" s="150">
        <v>0</v>
      </c>
      <c r="AZ226" s="148">
        <v>1</v>
      </c>
      <c r="BA226" s="148"/>
      <c r="BB226" s="148"/>
      <c r="BC226" s="148">
        <v>3</v>
      </c>
      <c r="BD226" s="148">
        <v>3</v>
      </c>
      <c r="BE226" s="148"/>
      <c r="BF226" s="148"/>
      <c r="BG226" s="148"/>
      <c r="BH226" s="148"/>
      <c r="BI226" s="148"/>
      <c r="BJ226" s="149">
        <v>0</v>
      </c>
      <c r="BK226" s="208">
        <v>3</v>
      </c>
      <c r="BL226" s="149">
        <v>3</v>
      </c>
      <c r="BM226" s="148"/>
      <c r="BN226" s="148"/>
      <c r="BO226" s="149">
        <v>0</v>
      </c>
      <c r="BP226" s="148"/>
      <c r="BQ226" s="149">
        <v>0</v>
      </c>
      <c r="BR226" s="148"/>
      <c r="BS226" s="148"/>
      <c r="BT226" s="148"/>
      <c r="BU226" s="148"/>
      <c r="BV226" s="148"/>
      <c r="BW226" s="148"/>
      <c r="BX226" s="149">
        <v>0</v>
      </c>
      <c r="BY226" s="148">
        <v>3</v>
      </c>
      <c r="BZ226" s="148"/>
      <c r="CA226" s="148"/>
      <c r="CB226" s="148"/>
      <c r="CC226" s="148">
        <v>0</v>
      </c>
      <c r="CD226" s="148">
        <v>0</v>
      </c>
      <c r="CE226" s="148"/>
      <c r="CF226" s="148"/>
      <c r="CG226" s="148"/>
      <c r="CH226" s="148"/>
      <c r="CI226" s="148"/>
      <c r="CJ226" s="148"/>
      <c r="CK226" s="148"/>
      <c r="CL226" s="148"/>
      <c r="CM226" s="148"/>
      <c r="CN226" s="148">
        <v>0</v>
      </c>
      <c r="CO226" s="148">
        <v>3</v>
      </c>
      <c r="CP226" s="148">
        <v>0</v>
      </c>
      <c r="CQ226" s="148"/>
      <c r="CR226" s="149">
        <v>0</v>
      </c>
      <c r="CS226" s="149">
        <v>0</v>
      </c>
      <c r="CT226" s="148"/>
      <c r="CU226" s="148"/>
      <c r="CV226" s="148"/>
      <c r="CW226" s="148"/>
      <c r="CX226" s="148"/>
      <c r="CY226" s="149">
        <v>0</v>
      </c>
      <c r="CZ226" s="148"/>
      <c r="DA226" s="148"/>
      <c r="DB226" s="149">
        <v>0</v>
      </c>
      <c r="DC226" s="148">
        <v>3</v>
      </c>
      <c r="DD226" s="150">
        <v>0</v>
      </c>
      <c r="DE226" s="148"/>
      <c r="DF226" s="149">
        <v>0</v>
      </c>
      <c r="DG226" s="148"/>
      <c r="DH226" s="149">
        <v>3</v>
      </c>
      <c r="DI226" s="148">
        <v>3</v>
      </c>
      <c r="DJ226" s="149">
        <v>0</v>
      </c>
      <c r="DK226" s="149">
        <v>0</v>
      </c>
      <c r="DL226" s="149">
        <v>0</v>
      </c>
      <c r="DM226" s="148">
        <v>3</v>
      </c>
      <c r="DN226" s="149">
        <v>0</v>
      </c>
      <c r="DO226" s="148"/>
      <c r="DP226" s="209">
        <v>0</v>
      </c>
      <c r="DQ226" s="148"/>
      <c r="DR226" s="149">
        <v>1</v>
      </c>
      <c r="DS226" s="148"/>
      <c r="DT226" s="149">
        <v>0</v>
      </c>
      <c r="DU226" s="149">
        <v>1</v>
      </c>
      <c r="DV226" s="148"/>
      <c r="DW226" s="148"/>
      <c r="DX226" s="149"/>
      <c r="DY226" s="148"/>
      <c r="DZ226" s="148"/>
      <c r="EA226" s="148"/>
      <c r="EB226" s="148">
        <v>3</v>
      </c>
      <c r="EC226" s="149">
        <v>0</v>
      </c>
      <c r="ED226" s="148">
        <v>3</v>
      </c>
    </row>
    <row r="227" spans="1:134" ht="26.4" x14ac:dyDescent="0.3">
      <c r="A227" s="81">
        <v>79</v>
      </c>
      <c r="B227" s="82" t="s">
        <v>1209</v>
      </c>
      <c r="C227" s="83" t="s">
        <v>843</v>
      </c>
      <c r="D227" s="83" t="s">
        <v>1202</v>
      </c>
      <c r="E227" s="149">
        <v>0</v>
      </c>
      <c r="F227" s="149">
        <v>0</v>
      </c>
      <c r="G227" s="149">
        <v>0</v>
      </c>
      <c r="H227" s="148">
        <v>0</v>
      </c>
      <c r="I227" s="149">
        <v>0</v>
      </c>
      <c r="J227" s="149">
        <v>0</v>
      </c>
      <c r="K227" s="149">
        <v>0</v>
      </c>
      <c r="L227" s="148">
        <v>0</v>
      </c>
      <c r="M227" s="149">
        <v>0</v>
      </c>
      <c r="N227" s="148">
        <v>0</v>
      </c>
      <c r="O227" s="148">
        <v>0</v>
      </c>
      <c r="P227" s="148">
        <v>0</v>
      </c>
      <c r="Q227" s="148">
        <v>0</v>
      </c>
      <c r="R227" s="148">
        <v>0</v>
      </c>
      <c r="S227" s="148">
        <v>0</v>
      </c>
      <c r="T227" s="149">
        <v>0</v>
      </c>
      <c r="U227" s="148">
        <v>3</v>
      </c>
      <c r="V227" s="148">
        <v>0</v>
      </c>
      <c r="W227" s="148">
        <v>0</v>
      </c>
      <c r="X227" s="148">
        <v>0</v>
      </c>
      <c r="Y227" s="148">
        <v>0</v>
      </c>
      <c r="Z227" s="148">
        <v>0</v>
      </c>
      <c r="AA227" s="148">
        <v>0</v>
      </c>
      <c r="AB227" s="148">
        <v>0</v>
      </c>
      <c r="AC227" s="148">
        <v>0</v>
      </c>
      <c r="AD227" s="148">
        <v>3</v>
      </c>
      <c r="AE227" s="148">
        <v>3</v>
      </c>
      <c r="AF227" s="148">
        <v>0</v>
      </c>
      <c r="AG227" s="148">
        <v>3</v>
      </c>
      <c r="AH227" s="148">
        <v>3</v>
      </c>
      <c r="AI227" s="148">
        <v>0</v>
      </c>
      <c r="AJ227" s="148">
        <v>0</v>
      </c>
      <c r="AK227" s="148">
        <v>0</v>
      </c>
      <c r="AL227" s="148">
        <v>0</v>
      </c>
      <c r="AM227" s="149">
        <v>0</v>
      </c>
      <c r="AN227" s="148">
        <v>0</v>
      </c>
      <c r="AO227" s="148">
        <v>3</v>
      </c>
      <c r="AP227" s="148">
        <v>3</v>
      </c>
      <c r="AQ227" s="148">
        <v>3</v>
      </c>
      <c r="AR227" s="148">
        <v>3</v>
      </c>
      <c r="AS227" s="148">
        <v>0</v>
      </c>
      <c r="AT227" s="150">
        <v>3</v>
      </c>
      <c r="AU227" s="148">
        <v>3</v>
      </c>
      <c r="AV227" s="148">
        <v>3</v>
      </c>
      <c r="AW227" s="148">
        <v>3</v>
      </c>
      <c r="AX227" s="148">
        <v>3</v>
      </c>
      <c r="AY227" s="148">
        <v>3</v>
      </c>
      <c r="AZ227" s="148">
        <v>3</v>
      </c>
      <c r="BA227" s="148">
        <v>0</v>
      </c>
      <c r="BB227" s="148">
        <v>0</v>
      </c>
      <c r="BC227" s="148">
        <v>3</v>
      </c>
      <c r="BD227" s="148">
        <v>3</v>
      </c>
      <c r="BE227" s="148">
        <v>0</v>
      </c>
      <c r="BF227" s="148">
        <v>0</v>
      </c>
      <c r="BG227" s="148">
        <v>3</v>
      </c>
      <c r="BH227" s="148">
        <v>0</v>
      </c>
      <c r="BI227" s="148">
        <v>3</v>
      </c>
      <c r="BJ227" s="207">
        <v>0</v>
      </c>
      <c r="BK227" s="208">
        <v>3</v>
      </c>
      <c r="BL227" s="207">
        <v>0</v>
      </c>
      <c r="BM227" s="148">
        <v>0</v>
      </c>
      <c r="BN227" s="148">
        <v>0</v>
      </c>
      <c r="BO227" s="149">
        <v>0</v>
      </c>
      <c r="BP227" s="148">
        <v>0</v>
      </c>
      <c r="BQ227" s="149">
        <v>0</v>
      </c>
      <c r="BR227" s="148">
        <v>0</v>
      </c>
      <c r="BS227" s="148">
        <v>0</v>
      </c>
      <c r="BT227" s="148">
        <v>0</v>
      </c>
      <c r="BU227" s="148">
        <v>0</v>
      </c>
      <c r="BV227" s="148">
        <v>0</v>
      </c>
      <c r="BW227" s="148">
        <v>0</v>
      </c>
      <c r="BX227" s="148">
        <f>3</f>
        <v>3</v>
      </c>
      <c r="BY227" s="148">
        <v>0</v>
      </c>
      <c r="BZ227" s="148">
        <v>0</v>
      </c>
      <c r="CA227" s="148">
        <v>0</v>
      </c>
      <c r="CB227" s="149">
        <v>0</v>
      </c>
      <c r="CC227" s="148">
        <v>0</v>
      </c>
      <c r="CD227" s="148">
        <v>0</v>
      </c>
      <c r="CE227" s="148">
        <v>0</v>
      </c>
      <c r="CF227" s="148">
        <v>0</v>
      </c>
      <c r="CG227" s="148">
        <v>0</v>
      </c>
      <c r="CH227" s="148">
        <v>0</v>
      </c>
      <c r="CI227" s="148">
        <v>0</v>
      </c>
      <c r="CJ227" s="148">
        <v>0</v>
      </c>
      <c r="CK227" s="148">
        <v>3</v>
      </c>
      <c r="CL227" s="148">
        <v>0</v>
      </c>
      <c r="CM227" s="148">
        <v>0</v>
      </c>
      <c r="CN227" s="148">
        <v>0</v>
      </c>
      <c r="CO227" s="148">
        <v>0</v>
      </c>
      <c r="CP227" s="149">
        <v>3</v>
      </c>
      <c r="CQ227" s="148">
        <v>0</v>
      </c>
      <c r="CR227" s="148">
        <v>3</v>
      </c>
      <c r="CS227" s="148">
        <v>3</v>
      </c>
      <c r="CT227" s="148">
        <v>3</v>
      </c>
      <c r="CU227" s="148">
        <v>0</v>
      </c>
      <c r="CV227" s="148">
        <v>0</v>
      </c>
      <c r="CW227" s="149">
        <v>0</v>
      </c>
      <c r="CX227" s="148">
        <v>3</v>
      </c>
      <c r="CY227" s="148">
        <v>0</v>
      </c>
      <c r="CZ227" s="148">
        <v>3</v>
      </c>
      <c r="DA227" s="148">
        <v>3</v>
      </c>
      <c r="DB227" s="148">
        <v>3</v>
      </c>
      <c r="DC227" s="148">
        <v>3</v>
      </c>
      <c r="DD227" s="148">
        <v>3</v>
      </c>
      <c r="DE227" s="148">
        <v>3</v>
      </c>
      <c r="DF227" s="148">
        <v>0</v>
      </c>
      <c r="DG227" s="148">
        <v>3</v>
      </c>
      <c r="DH227" s="148">
        <v>0</v>
      </c>
      <c r="DI227" s="148">
        <v>3</v>
      </c>
      <c r="DJ227" s="148">
        <v>3</v>
      </c>
      <c r="DK227" s="148">
        <v>0</v>
      </c>
      <c r="DL227" s="148">
        <v>3</v>
      </c>
      <c r="DM227" s="148">
        <v>3</v>
      </c>
      <c r="DN227" s="148">
        <v>0</v>
      </c>
      <c r="DO227" s="148">
        <v>3</v>
      </c>
      <c r="DP227" s="208">
        <v>3</v>
      </c>
      <c r="DQ227" s="148">
        <v>3</v>
      </c>
      <c r="DR227" s="148">
        <v>0</v>
      </c>
      <c r="DS227" s="148">
        <v>3</v>
      </c>
      <c r="DT227" s="148">
        <v>0</v>
      </c>
      <c r="DU227" s="149">
        <v>0</v>
      </c>
      <c r="DV227" s="149">
        <v>0</v>
      </c>
      <c r="DW227" s="148">
        <v>0</v>
      </c>
      <c r="DX227" s="149">
        <v>0</v>
      </c>
      <c r="DY227" s="148">
        <v>0</v>
      </c>
      <c r="DZ227" s="149">
        <v>0</v>
      </c>
      <c r="EA227" s="148">
        <v>0</v>
      </c>
      <c r="EB227" s="148">
        <v>3</v>
      </c>
      <c r="EC227" s="148">
        <v>0</v>
      </c>
      <c r="ED227" s="148">
        <v>0</v>
      </c>
    </row>
    <row r="228" spans="1:134" ht="26.4" x14ac:dyDescent="0.3">
      <c r="A228" s="81" t="s">
        <v>76</v>
      </c>
      <c r="B228" s="82" t="s">
        <v>1210</v>
      </c>
      <c r="C228" s="83" t="s">
        <v>843</v>
      </c>
      <c r="D228" s="83" t="s">
        <v>1211</v>
      </c>
      <c r="E228" s="149">
        <v>0</v>
      </c>
      <c r="F228" s="149">
        <v>0</v>
      </c>
      <c r="G228" s="149">
        <v>0</v>
      </c>
      <c r="H228" s="148">
        <v>0</v>
      </c>
      <c r="I228" s="149">
        <v>0</v>
      </c>
      <c r="J228" s="149">
        <v>0</v>
      </c>
      <c r="K228" s="149">
        <v>0</v>
      </c>
      <c r="L228" s="148">
        <v>0</v>
      </c>
      <c r="M228" s="149">
        <v>0</v>
      </c>
      <c r="N228" s="148">
        <v>0</v>
      </c>
      <c r="O228" s="148">
        <v>0</v>
      </c>
      <c r="P228" s="148">
        <v>0</v>
      </c>
      <c r="Q228" s="148">
        <v>0</v>
      </c>
      <c r="R228" s="149">
        <v>0</v>
      </c>
      <c r="S228" s="148">
        <v>0</v>
      </c>
      <c r="T228" s="149">
        <v>0</v>
      </c>
      <c r="U228" s="148">
        <v>4</v>
      </c>
      <c r="V228" s="148">
        <v>0</v>
      </c>
      <c r="W228" s="149">
        <v>0</v>
      </c>
      <c r="X228" s="149">
        <v>0</v>
      </c>
      <c r="Y228" s="148">
        <v>4</v>
      </c>
      <c r="Z228" s="148">
        <v>0</v>
      </c>
      <c r="AA228" s="148">
        <v>4</v>
      </c>
      <c r="AB228" s="149">
        <v>0</v>
      </c>
      <c r="AC228" s="148">
        <v>0</v>
      </c>
      <c r="AD228" s="148">
        <v>0</v>
      </c>
      <c r="AE228" s="148">
        <v>4</v>
      </c>
      <c r="AF228" s="148">
        <v>0</v>
      </c>
      <c r="AG228" s="148">
        <v>4</v>
      </c>
      <c r="AH228" s="150">
        <v>0</v>
      </c>
      <c r="AI228" s="148">
        <v>0</v>
      </c>
      <c r="AJ228" s="149">
        <v>0</v>
      </c>
      <c r="AK228" s="149">
        <v>0</v>
      </c>
      <c r="AL228" s="148">
        <v>0</v>
      </c>
      <c r="AM228" s="149">
        <v>0</v>
      </c>
      <c r="AN228" s="149">
        <v>0</v>
      </c>
      <c r="AO228" s="148">
        <v>0</v>
      </c>
      <c r="AP228" s="149">
        <v>0</v>
      </c>
      <c r="AQ228" s="148">
        <v>0</v>
      </c>
      <c r="AR228" s="148">
        <v>0</v>
      </c>
      <c r="AS228" s="148">
        <v>0</v>
      </c>
      <c r="AT228" s="150">
        <v>4</v>
      </c>
      <c r="AU228" s="148">
        <v>0</v>
      </c>
      <c r="AV228" s="149">
        <v>0</v>
      </c>
      <c r="AW228" s="148">
        <v>0</v>
      </c>
      <c r="AX228" s="148">
        <v>0</v>
      </c>
      <c r="AY228" s="148">
        <v>0</v>
      </c>
      <c r="AZ228" s="148">
        <v>0</v>
      </c>
      <c r="BA228" s="149">
        <v>0</v>
      </c>
      <c r="BB228" s="148">
        <v>0</v>
      </c>
      <c r="BC228" s="148">
        <v>0</v>
      </c>
      <c r="BD228" s="148">
        <v>0</v>
      </c>
      <c r="BE228" s="148">
        <v>0</v>
      </c>
      <c r="BF228" s="148">
        <v>0</v>
      </c>
      <c r="BG228" s="148">
        <v>0</v>
      </c>
      <c r="BH228" s="148">
        <v>0</v>
      </c>
      <c r="BI228" s="148">
        <v>0</v>
      </c>
      <c r="BJ228" s="207">
        <v>0</v>
      </c>
      <c r="BK228" s="208">
        <v>0</v>
      </c>
      <c r="BL228" s="207">
        <v>4</v>
      </c>
      <c r="BM228" s="148">
        <v>0</v>
      </c>
      <c r="BN228" s="148">
        <v>0</v>
      </c>
      <c r="BO228" s="149">
        <v>0</v>
      </c>
      <c r="BP228" s="148">
        <v>0</v>
      </c>
      <c r="BQ228" s="148">
        <v>0</v>
      </c>
      <c r="BR228" s="148">
        <v>0</v>
      </c>
      <c r="BS228" s="148">
        <v>0</v>
      </c>
      <c r="BT228" s="148">
        <v>0</v>
      </c>
      <c r="BU228" s="148">
        <v>4</v>
      </c>
      <c r="BV228" s="148">
        <v>0</v>
      </c>
      <c r="BW228" s="148">
        <v>0</v>
      </c>
      <c r="BX228" s="150">
        <v>4</v>
      </c>
      <c r="BY228" s="149">
        <v>0</v>
      </c>
      <c r="BZ228" s="148">
        <v>4</v>
      </c>
      <c r="CA228" s="148">
        <v>0</v>
      </c>
      <c r="CB228" s="149">
        <v>0</v>
      </c>
      <c r="CC228" s="149">
        <v>0</v>
      </c>
      <c r="CD228" s="149">
        <v>0</v>
      </c>
      <c r="CE228" s="148">
        <v>4</v>
      </c>
      <c r="CF228" s="148">
        <v>0</v>
      </c>
      <c r="CG228" s="148">
        <v>4</v>
      </c>
      <c r="CH228" s="148">
        <v>0</v>
      </c>
      <c r="CI228" s="148">
        <v>4</v>
      </c>
      <c r="CJ228" s="148">
        <v>0</v>
      </c>
      <c r="CK228" s="148">
        <v>0</v>
      </c>
      <c r="CL228" s="148">
        <v>4</v>
      </c>
      <c r="CM228" s="148">
        <v>0</v>
      </c>
      <c r="CN228" s="149">
        <v>0</v>
      </c>
      <c r="CO228" s="149">
        <v>0</v>
      </c>
      <c r="CP228" s="149">
        <v>0</v>
      </c>
      <c r="CQ228" s="148">
        <v>0</v>
      </c>
      <c r="CR228" s="148">
        <v>0</v>
      </c>
      <c r="CS228" s="148">
        <v>0</v>
      </c>
      <c r="CT228" s="148">
        <v>4</v>
      </c>
      <c r="CU228" s="148">
        <v>0</v>
      </c>
      <c r="CV228" s="148">
        <v>0</v>
      </c>
      <c r="CW228" s="149">
        <v>0</v>
      </c>
      <c r="CX228" s="148">
        <v>0</v>
      </c>
      <c r="CY228" s="148">
        <v>4</v>
      </c>
      <c r="CZ228" s="148">
        <v>0</v>
      </c>
      <c r="DA228" s="148">
        <v>0</v>
      </c>
      <c r="DB228" s="150">
        <v>4</v>
      </c>
      <c r="DC228" s="148">
        <v>0</v>
      </c>
      <c r="DD228" s="148">
        <v>0</v>
      </c>
      <c r="DE228" s="148">
        <v>1</v>
      </c>
      <c r="DF228" s="148">
        <v>4</v>
      </c>
      <c r="DG228" s="148">
        <v>0</v>
      </c>
      <c r="DH228" s="148">
        <v>4</v>
      </c>
      <c r="DI228" s="149">
        <v>3</v>
      </c>
      <c r="DJ228" s="148">
        <v>4</v>
      </c>
      <c r="DK228" s="148">
        <v>4</v>
      </c>
      <c r="DL228" s="148">
        <v>4</v>
      </c>
      <c r="DM228" s="148">
        <v>0</v>
      </c>
      <c r="DN228" s="148">
        <v>0</v>
      </c>
      <c r="DO228" s="148">
        <v>4</v>
      </c>
      <c r="DP228" s="209">
        <v>4</v>
      </c>
      <c r="DQ228" s="148">
        <v>4</v>
      </c>
      <c r="DR228" s="148">
        <v>0</v>
      </c>
      <c r="DS228" s="148">
        <v>0</v>
      </c>
      <c r="DT228" s="148">
        <v>0</v>
      </c>
      <c r="DU228" s="149">
        <v>0</v>
      </c>
      <c r="DV228" s="149">
        <v>0</v>
      </c>
      <c r="DW228" s="148">
        <v>0</v>
      </c>
      <c r="DX228" s="149">
        <v>0</v>
      </c>
      <c r="DY228" s="148">
        <v>0</v>
      </c>
      <c r="DZ228" s="149">
        <v>0</v>
      </c>
      <c r="EA228" s="148">
        <v>0</v>
      </c>
      <c r="EB228" s="149">
        <v>0</v>
      </c>
      <c r="EC228" s="149">
        <v>0</v>
      </c>
      <c r="ED228" s="149">
        <v>0</v>
      </c>
    </row>
    <row r="229" spans="1:134" x14ac:dyDescent="0.3">
      <c r="A229" s="81" t="s">
        <v>74</v>
      </c>
      <c r="B229" s="82" t="s">
        <v>1212</v>
      </c>
      <c r="C229" s="83" t="s">
        <v>843</v>
      </c>
      <c r="D229" s="83" t="s">
        <v>1202</v>
      </c>
      <c r="E229" s="148">
        <v>3</v>
      </c>
      <c r="F229" s="149">
        <v>0</v>
      </c>
      <c r="G229" s="148">
        <v>3</v>
      </c>
      <c r="H229" s="148">
        <v>3</v>
      </c>
      <c r="I229" s="148">
        <v>3</v>
      </c>
      <c r="J229" s="148">
        <v>3</v>
      </c>
      <c r="K229" s="148">
        <v>3</v>
      </c>
      <c r="L229" s="148">
        <v>0</v>
      </c>
      <c r="M229" s="148">
        <v>3</v>
      </c>
      <c r="N229" s="148"/>
      <c r="O229" s="148">
        <v>3</v>
      </c>
      <c r="P229" s="148">
        <v>3</v>
      </c>
      <c r="Q229" s="148">
        <v>3</v>
      </c>
      <c r="R229" s="148">
        <v>3</v>
      </c>
      <c r="S229" s="148">
        <v>0</v>
      </c>
      <c r="T229" s="148">
        <v>3</v>
      </c>
      <c r="U229" s="148">
        <v>3</v>
      </c>
      <c r="V229" s="148">
        <v>0</v>
      </c>
      <c r="W229" s="148">
        <v>3</v>
      </c>
      <c r="X229" s="148">
        <v>3</v>
      </c>
      <c r="Y229" s="148">
        <v>3</v>
      </c>
      <c r="Z229" s="148">
        <v>3</v>
      </c>
      <c r="AA229" s="148">
        <v>3</v>
      </c>
      <c r="AB229" s="148">
        <v>3</v>
      </c>
      <c r="AC229" s="148">
        <v>0</v>
      </c>
      <c r="AD229" s="148">
        <v>3</v>
      </c>
      <c r="AE229" s="148">
        <v>3</v>
      </c>
      <c r="AF229" s="148">
        <v>3</v>
      </c>
      <c r="AG229" s="148">
        <v>3</v>
      </c>
      <c r="AH229" s="148">
        <v>3</v>
      </c>
      <c r="AI229" s="148">
        <v>3</v>
      </c>
      <c r="AJ229" s="148">
        <v>0</v>
      </c>
      <c r="AK229" s="148">
        <v>3</v>
      </c>
      <c r="AL229" s="148">
        <v>3</v>
      </c>
      <c r="AM229" s="148">
        <v>3</v>
      </c>
      <c r="AN229" s="148">
        <v>0</v>
      </c>
      <c r="AO229" s="149">
        <v>0</v>
      </c>
      <c r="AP229" s="148">
        <v>3</v>
      </c>
      <c r="AQ229" s="148">
        <v>3</v>
      </c>
      <c r="AR229" s="150">
        <v>0</v>
      </c>
      <c r="AS229" s="149">
        <v>0</v>
      </c>
      <c r="AT229" s="148">
        <v>3</v>
      </c>
      <c r="AU229" s="148">
        <v>3</v>
      </c>
      <c r="AV229" s="148">
        <v>3</v>
      </c>
      <c r="AW229" s="148">
        <v>3</v>
      </c>
      <c r="AX229" s="148">
        <v>3</v>
      </c>
      <c r="AY229" s="148">
        <v>3</v>
      </c>
      <c r="AZ229" s="148">
        <v>0</v>
      </c>
      <c r="BA229" s="148">
        <v>3</v>
      </c>
      <c r="BB229" s="149">
        <v>3</v>
      </c>
      <c r="BC229" s="148">
        <v>0</v>
      </c>
      <c r="BD229" s="148">
        <v>3</v>
      </c>
      <c r="BE229" s="148">
        <v>0</v>
      </c>
      <c r="BF229" s="148">
        <v>3</v>
      </c>
      <c r="BG229" s="148">
        <v>3</v>
      </c>
      <c r="BH229" s="148">
        <v>3</v>
      </c>
      <c r="BI229" s="148">
        <v>0</v>
      </c>
      <c r="BJ229" s="207">
        <v>3</v>
      </c>
      <c r="BK229" s="208">
        <v>3</v>
      </c>
      <c r="BL229" s="207">
        <v>3</v>
      </c>
      <c r="BM229" s="148">
        <v>3</v>
      </c>
      <c r="BN229" s="148">
        <v>3</v>
      </c>
      <c r="BO229" s="148">
        <v>3</v>
      </c>
      <c r="BP229" s="148">
        <v>0</v>
      </c>
      <c r="BQ229" s="148">
        <v>0</v>
      </c>
      <c r="BR229" s="148">
        <v>0</v>
      </c>
      <c r="BS229" s="148">
        <v>3</v>
      </c>
      <c r="BT229" s="148">
        <v>0</v>
      </c>
      <c r="BU229" s="148">
        <v>3</v>
      </c>
      <c r="BV229" s="148">
        <v>3</v>
      </c>
      <c r="BW229" s="148">
        <v>3</v>
      </c>
      <c r="BX229" s="148">
        <v>3</v>
      </c>
      <c r="BY229" s="148">
        <v>0</v>
      </c>
      <c r="BZ229" s="148">
        <v>3</v>
      </c>
      <c r="CA229" s="148">
        <v>3</v>
      </c>
      <c r="CB229" s="148">
        <v>3</v>
      </c>
      <c r="CC229" s="148">
        <v>0</v>
      </c>
      <c r="CD229" s="148">
        <v>0</v>
      </c>
      <c r="CE229" s="148">
        <v>0</v>
      </c>
      <c r="CF229" s="148">
        <v>3</v>
      </c>
      <c r="CG229" s="148">
        <v>3</v>
      </c>
      <c r="CH229" s="149">
        <v>3</v>
      </c>
      <c r="CI229" s="148">
        <v>0</v>
      </c>
      <c r="CJ229" s="148">
        <v>3</v>
      </c>
      <c r="CK229" s="148">
        <v>3</v>
      </c>
      <c r="CL229" s="148"/>
      <c r="CM229" s="148">
        <v>3</v>
      </c>
      <c r="CN229" s="148">
        <v>3</v>
      </c>
      <c r="CO229" s="148">
        <v>0</v>
      </c>
      <c r="CP229" s="148">
        <v>3</v>
      </c>
      <c r="CQ229" s="149">
        <v>0</v>
      </c>
      <c r="CR229" s="148">
        <v>3</v>
      </c>
      <c r="CS229" s="148">
        <v>3</v>
      </c>
      <c r="CT229" s="148"/>
      <c r="CU229" s="148"/>
      <c r="CV229" s="148">
        <v>0</v>
      </c>
      <c r="CW229" s="149">
        <v>0</v>
      </c>
      <c r="CX229" s="148">
        <v>3</v>
      </c>
      <c r="CY229" s="148">
        <v>3</v>
      </c>
      <c r="CZ229" s="148">
        <v>3</v>
      </c>
      <c r="DA229" s="148">
        <v>3</v>
      </c>
      <c r="DB229" s="148">
        <v>3</v>
      </c>
      <c r="DC229" s="148">
        <v>3</v>
      </c>
      <c r="DD229" s="148">
        <v>3</v>
      </c>
      <c r="DE229" s="148">
        <v>3</v>
      </c>
      <c r="DF229" s="148">
        <v>3</v>
      </c>
      <c r="DG229" s="148">
        <v>3</v>
      </c>
      <c r="DH229" s="148">
        <v>0</v>
      </c>
      <c r="DI229" s="148">
        <v>3</v>
      </c>
      <c r="DJ229" s="148">
        <v>3</v>
      </c>
      <c r="DK229" s="148">
        <v>0</v>
      </c>
      <c r="DL229" s="148">
        <v>3</v>
      </c>
      <c r="DM229" s="148">
        <v>3</v>
      </c>
      <c r="DN229" s="148">
        <v>3</v>
      </c>
      <c r="DO229" s="148">
        <v>0</v>
      </c>
      <c r="DP229" s="208">
        <v>0</v>
      </c>
      <c r="DQ229" s="148">
        <v>0</v>
      </c>
      <c r="DR229" s="148">
        <v>3</v>
      </c>
      <c r="DS229" s="148">
        <v>3</v>
      </c>
      <c r="DT229" s="148">
        <v>3</v>
      </c>
      <c r="DU229" s="148">
        <v>3</v>
      </c>
      <c r="DV229" s="148">
        <v>3</v>
      </c>
      <c r="DW229" s="148">
        <v>3</v>
      </c>
      <c r="DX229" s="149">
        <v>0</v>
      </c>
      <c r="DY229" s="148">
        <v>3</v>
      </c>
      <c r="DZ229" s="148">
        <v>3</v>
      </c>
      <c r="EA229" s="148">
        <v>3</v>
      </c>
      <c r="EB229" s="148">
        <v>0</v>
      </c>
      <c r="EC229" s="148">
        <v>0</v>
      </c>
      <c r="ED229" s="148">
        <v>3</v>
      </c>
    </row>
    <row r="230" spans="1:134" x14ac:dyDescent="0.3">
      <c r="A230" s="81">
        <v>21</v>
      </c>
      <c r="B230" s="82" t="s">
        <v>1213</v>
      </c>
      <c r="C230" s="83" t="s">
        <v>843</v>
      </c>
      <c r="D230" s="156" t="s">
        <v>1214</v>
      </c>
      <c r="E230" s="148">
        <v>2</v>
      </c>
      <c r="F230" s="149">
        <v>0</v>
      </c>
      <c r="G230" s="149">
        <v>0</v>
      </c>
      <c r="H230" s="148">
        <v>0</v>
      </c>
      <c r="I230" s="148">
        <v>2</v>
      </c>
      <c r="J230" s="148">
        <v>2</v>
      </c>
      <c r="K230" s="148">
        <v>2</v>
      </c>
      <c r="L230" s="148">
        <v>0</v>
      </c>
      <c r="M230" s="149">
        <v>0</v>
      </c>
      <c r="N230" s="148">
        <v>0</v>
      </c>
      <c r="O230" s="148">
        <v>0</v>
      </c>
      <c r="P230" s="148">
        <v>0</v>
      </c>
      <c r="Q230" s="148">
        <v>2</v>
      </c>
      <c r="R230" s="148">
        <v>0</v>
      </c>
      <c r="S230" s="148">
        <v>0</v>
      </c>
      <c r="T230" s="148">
        <v>2</v>
      </c>
      <c r="U230" s="150">
        <v>2</v>
      </c>
      <c r="V230" s="148">
        <v>2</v>
      </c>
      <c r="W230" s="148">
        <v>0</v>
      </c>
      <c r="X230" s="148">
        <v>0</v>
      </c>
      <c r="Y230" s="148">
        <v>0</v>
      </c>
      <c r="Z230" s="148">
        <v>2</v>
      </c>
      <c r="AA230" s="148">
        <v>0</v>
      </c>
      <c r="AB230" s="148">
        <v>0</v>
      </c>
      <c r="AC230" s="148">
        <v>0</v>
      </c>
      <c r="AD230" s="151">
        <v>2</v>
      </c>
      <c r="AE230" s="148">
        <v>2</v>
      </c>
      <c r="AF230" s="148">
        <v>0</v>
      </c>
      <c r="AG230" s="148">
        <v>2</v>
      </c>
      <c r="AH230" s="148">
        <v>2</v>
      </c>
      <c r="AI230" s="148">
        <v>0</v>
      </c>
      <c r="AJ230" s="148">
        <v>0</v>
      </c>
      <c r="AK230" s="148">
        <v>0</v>
      </c>
      <c r="AL230" s="148">
        <v>0</v>
      </c>
      <c r="AM230" s="149">
        <v>0</v>
      </c>
      <c r="AN230" s="148">
        <v>0</v>
      </c>
      <c r="AO230" s="148">
        <v>0</v>
      </c>
      <c r="AP230" s="149">
        <v>2</v>
      </c>
      <c r="AQ230" s="148">
        <v>0</v>
      </c>
      <c r="AR230" s="148">
        <v>0</v>
      </c>
      <c r="AS230" s="148">
        <v>0</v>
      </c>
      <c r="AT230" s="150">
        <v>2</v>
      </c>
      <c r="AU230" s="148">
        <v>0</v>
      </c>
      <c r="AV230" s="148">
        <v>0</v>
      </c>
      <c r="AW230" s="148">
        <v>0</v>
      </c>
      <c r="AX230" s="148">
        <v>0</v>
      </c>
      <c r="AY230" s="148">
        <v>0</v>
      </c>
      <c r="AZ230" s="148">
        <v>0</v>
      </c>
      <c r="BA230" s="150">
        <v>1</v>
      </c>
      <c r="BB230" s="148">
        <v>0</v>
      </c>
      <c r="BC230" s="148">
        <v>0</v>
      </c>
      <c r="BD230" s="148">
        <v>0</v>
      </c>
      <c r="BE230" s="148">
        <v>0</v>
      </c>
      <c r="BF230" s="148">
        <v>0</v>
      </c>
      <c r="BG230" s="148">
        <v>0</v>
      </c>
      <c r="BH230" s="148">
        <v>0</v>
      </c>
      <c r="BI230" s="148">
        <v>0</v>
      </c>
      <c r="BJ230" s="207">
        <v>2</v>
      </c>
      <c r="BK230" s="208">
        <v>0</v>
      </c>
      <c r="BL230" s="207">
        <v>0</v>
      </c>
      <c r="BM230" s="148">
        <v>0</v>
      </c>
      <c r="BN230" s="148">
        <v>0</v>
      </c>
      <c r="BO230" s="148">
        <v>2</v>
      </c>
      <c r="BP230" s="148">
        <v>0</v>
      </c>
      <c r="BQ230" s="148">
        <v>2</v>
      </c>
      <c r="BR230" s="148">
        <v>0</v>
      </c>
      <c r="BS230" s="148">
        <v>0</v>
      </c>
      <c r="BT230" s="148">
        <v>0</v>
      </c>
      <c r="BU230" s="148">
        <v>0</v>
      </c>
      <c r="BV230" s="148">
        <v>0</v>
      </c>
      <c r="BW230" s="148">
        <v>0</v>
      </c>
      <c r="BX230" s="150">
        <v>2</v>
      </c>
      <c r="BY230" s="148">
        <v>0</v>
      </c>
      <c r="BZ230" s="148">
        <v>2</v>
      </c>
      <c r="CA230" s="148">
        <v>0</v>
      </c>
      <c r="CB230" s="149">
        <v>0</v>
      </c>
      <c r="CC230" s="148">
        <v>0</v>
      </c>
      <c r="CD230" s="148">
        <v>0</v>
      </c>
      <c r="CE230" s="148">
        <v>2</v>
      </c>
      <c r="CF230" s="148">
        <v>0</v>
      </c>
      <c r="CG230" s="148">
        <v>2</v>
      </c>
      <c r="CH230" s="148">
        <v>0</v>
      </c>
      <c r="CI230" s="148">
        <v>2</v>
      </c>
      <c r="CJ230" s="148">
        <v>0</v>
      </c>
      <c r="CK230" s="148">
        <v>0</v>
      </c>
      <c r="CL230" s="148">
        <v>0</v>
      </c>
      <c r="CM230" s="148">
        <v>0</v>
      </c>
      <c r="CN230" s="148">
        <v>0</v>
      </c>
      <c r="CO230" s="148">
        <v>0</v>
      </c>
      <c r="CP230" s="149">
        <v>0</v>
      </c>
      <c r="CQ230" s="148">
        <v>0</v>
      </c>
      <c r="CR230" s="148">
        <v>0</v>
      </c>
      <c r="CS230" s="148">
        <v>0</v>
      </c>
      <c r="CT230" s="148">
        <v>2</v>
      </c>
      <c r="CU230" s="148">
        <v>0</v>
      </c>
      <c r="CV230" s="148">
        <v>0</v>
      </c>
      <c r="CW230" s="149">
        <v>0</v>
      </c>
      <c r="CX230" s="148">
        <v>0</v>
      </c>
      <c r="CY230" s="148">
        <v>2</v>
      </c>
      <c r="CZ230" s="148">
        <v>0</v>
      </c>
      <c r="DA230" s="148">
        <v>0</v>
      </c>
      <c r="DB230" s="150">
        <v>2</v>
      </c>
      <c r="DC230" s="148">
        <v>0</v>
      </c>
      <c r="DD230" s="148">
        <v>2</v>
      </c>
      <c r="DE230" s="148">
        <v>0</v>
      </c>
      <c r="DF230" s="148">
        <v>2</v>
      </c>
      <c r="DG230" s="148">
        <v>0</v>
      </c>
      <c r="DH230" s="148">
        <v>2</v>
      </c>
      <c r="DI230" s="148">
        <v>0</v>
      </c>
      <c r="DJ230" s="148">
        <v>2</v>
      </c>
      <c r="DK230" s="148">
        <v>0</v>
      </c>
      <c r="DL230" s="148">
        <v>2</v>
      </c>
      <c r="DM230" s="148">
        <v>0</v>
      </c>
      <c r="DN230" s="148">
        <v>0</v>
      </c>
      <c r="DO230" s="150">
        <v>2</v>
      </c>
      <c r="DP230" s="208">
        <v>2</v>
      </c>
      <c r="DQ230" s="148">
        <v>0</v>
      </c>
      <c r="DR230" s="148">
        <v>0</v>
      </c>
      <c r="DS230" s="148">
        <v>0</v>
      </c>
      <c r="DT230" s="149">
        <v>0</v>
      </c>
      <c r="DU230" s="148">
        <v>2</v>
      </c>
      <c r="DV230" s="148">
        <v>2</v>
      </c>
      <c r="DW230" s="148">
        <v>0</v>
      </c>
      <c r="DX230" s="148">
        <v>2</v>
      </c>
      <c r="DY230" s="148">
        <v>0</v>
      </c>
      <c r="DZ230" s="148">
        <v>2</v>
      </c>
      <c r="EA230" s="148">
        <v>0</v>
      </c>
      <c r="EB230" s="148">
        <v>0</v>
      </c>
      <c r="EC230" s="148">
        <v>2</v>
      </c>
      <c r="ED230" s="148">
        <v>0</v>
      </c>
    </row>
    <row r="231" spans="1:134" x14ac:dyDescent="0.3">
      <c r="A231" s="81">
        <v>71</v>
      </c>
      <c r="B231" s="82" t="s">
        <v>1215</v>
      </c>
      <c r="C231" s="83" t="s">
        <v>843</v>
      </c>
      <c r="D231" s="157" t="s">
        <v>1214</v>
      </c>
      <c r="E231" s="148">
        <v>2</v>
      </c>
      <c r="F231" s="149">
        <v>0</v>
      </c>
      <c r="G231" s="149">
        <v>0</v>
      </c>
      <c r="H231" s="148">
        <v>0</v>
      </c>
      <c r="I231" s="148">
        <v>2</v>
      </c>
      <c r="J231" s="148">
        <v>2</v>
      </c>
      <c r="K231" s="149">
        <v>0</v>
      </c>
      <c r="L231" s="148">
        <v>0</v>
      </c>
      <c r="M231" s="149">
        <v>2</v>
      </c>
      <c r="N231" s="148">
        <v>1</v>
      </c>
      <c r="O231" s="148">
        <v>0</v>
      </c>
      <c r="P231" s="148">
        <v>0</v>
      </c>
      <c r="Q231" s="148">
        <v>2</v>
      </c>
      <c r="R231" s="148">
        <v>2</v>
      </c>
      <c r="S231" s="148">
        <v>0</v>
      </c>
      <c r="T231" s="149">
        <v>2</v>
      </c>
      <c r="U231" s="150">
        <v>2</v>
      </c>
      <c r="V231" s="148">
        <v>0</v>
      </c>
      <c r="W231" s="149">
        <v>0</v>
      </c>
      <c r="X231" s="148">
        <v>1</v>
      </c>
      <c r="Y231" s="148">
        <v>0</v>
      </c>
      <c r="Z231" s="148">
        <v>0</v>
      </c>
      <c r="AA231" s="148">
        <v>2</v>
      </c>
      <c r="AB231" s="149">
        <v>2</v>
      </c>
      <c r="AC231" s="148">
        <v>0</v>
      </c>
      <c r="AD231" s="148">
        <v>2</v>
      </c>
      <c r="AE231" s="148">
        <v>2</v>
      </c>
      <c r="AF231" s="148">
        <v>0</v>
      </c>
      <c r="AG231" s="148">
        <v>2</v>
      </c>
      <c r="AH231" s="148">
        <v>2</v>
      </c>
      <c r="AI231" s="148">
        <v>1</v>
      </c>
      <c r="AJ231" s="149">
        <v>0</v>
      </c>
      <c r="AK231" s="148">
        <v>0</v>
      </c>
      <c r="AL231" s="148">
        <v>0</v>
      </c>
      <c r="AM231" s="149">
        <v>0</v>
      </c>
      <c r="AN231" s="148">
        <v>2</v>
      </c>
      <c r="AO231" s="148">
        <v>0</v>
      </c>
      <c r="AP231" s="148">
        <v>2</v>
      </c>
      <c r="AQ231" s="148">
        <v>0</v>
      </c>
      <c r="AR231" s="148">
        <v>1</v>
      </c>
      <c r="AS231" s="148">
        <v>0</v>
      </c>
      <c r="AT231" s="150">
        <v>2</v>
      </c>
      <c r="AU231" s="148">
        <v>0</v>
      </c>
      <c r="AV231" s="148">
        <v>0</v>
      </c>
      <c r="AW231" s="148">
        <v>0</v>
      </c>
      <c r="AX231" s="148">
        <v>1</v>
      </c>
      <c r="AY231" s="148">
        <v>0</v>
      </c>
      <c r="AZ231" s="148">
        <v>0</v>
      </c>
      <c r="BA231" s="150">
        <v>2</v>
      </c>
      <c r="BB231" s="148">
        <v>0</v>
      </c>
      <c r="BC231" s="148">
        <v>0</v>
      </c>
      <c r="BD231" s="148">
        <v>1</v>
      </c>
      <c r="BE231" s="148">
        <v>0</v>
      </c>
      <c r="BF231" s="148">
        <v>0</v>
      </c>
      <c r="BG231" s="148">
        <v>3</v>
      </c>
      <c r="BH231" s="148">
        <v>1</v>
      </c>
      <c r="BI231" s="148">
        <v>0</v>
      </c>
      <c r="BJ231" s="207">
        <v>2</v>
      </c>
      <c r="BK231" s="208">
        <v>1</v>
      </c>
      <c r="BL231" s="207">
        <v>2</v>
      </c>
      <c r="BM231" s="148">
        <v>0</v>
      </c>
      <c r="BN231" s="148">
        <v>0</v>
      </c>
      <c r="BO231" s="149">
        <v>0</v>
      </c>
      <c r="BP231" s="148">
        <v>0</v>
      </c>
      <c r="BQ231" s="148">
        <v>0</v>
      </c>
      <c r="BR231" s="148">
        <v>0</v>
      </c>
      <c r="BS231" s="148">
        <v>2</v>
      </c>
      <c r="BT231" s="148">
        <v>1</v>
      </c>
      <c r="BU231" s="149">
        <v>2</v>
      </c>
      <c r="BV231" s="148">
        <v>0</v>
      </c>
      <c r="BW231" s="148">
        <v>2</v>
      </c>
      <c r="BX231" s="148">
        <v>2</v>
      </c>
      <c r="BY231" s="149">
        <v>0</v>
      </c>
      <c r="BZ231" s="148">
        <v>0</v>
      </c>
      <c r="CA231" s="148">
        <v>0</v>
      </c>
      <c r="CB231" s="148">
        <v>1</v>
      </c>
      <c r="CC231" s="149">
        <v>0</v>
      </c>
      <c r="CD231" s="149">
        <v>0</v>
      </c>
      <c r="CE231" s="148">
        <v>2</v>
      </c>
      <c r="CF231" s="148">
        <v>0</v>
      </c>
      <c r="CG231" s="148">
        <v>2</v>
      </c>
      <c r="CH231" s="151">
        <v>2</v>
      </c>
      <c r="CI231" s="148">
        <v>0</v>
      </c>
      <c r="CJ231" s="148">
        <v>0</v>
      </c>
      <c r="CK231" s="148">
        <v>2</v>
      </c>
      <c r="CL231" s="148">
        <v>2</v>
      </c>
      <c r="CM231" s="148">
        <v>0</v>
      </c>
      <c r="CN231" s="149">
        <v>1</v>
      </c>
      <c r="CO231" s="148">
        <v>2</v>
      </c>
      <c r="CP231" s="149">
        <v>0</v>
      </c>
      <c r="CQ231" s="148">
        <v>0</v>
      </c>
      <c r="CR231" s="148">
        <v>0</v>
      </c>
      <c r="CS231" s="148">
        <v>2</v>
      </c>
      <c r="CT231" s="148">
        <v>2</v>
      </c>
      <c r="CU231" s="149">
        <v>1</v>
      </c>
      <c r="CV231" s="148">
        <v>0</v>
      </c>
      <c r="CW231" s="148">
        <v>1</v>
      </c>
      <c r="CX231" s="148">
        <v>2</v>
      </c>
      <c r="CY231" s="150">
        <v>2</v>
      </c>
      <c r="CZ231" s="148">
        <v>1</v>
      </c>
      <c r="DA231" s="148">
        <v>1</v>
      </c>
      <c r="DB231" s="148">
        <v>2</v>
      </c>
      <c r="DC231" s="148">
        <v>2</v>
      </c>
      <c r="DD231" s="148">
        <v>1</v>
      </c>
      <c r="DE231" s="148">
        <v>0</v>
      </c>
      <c r="DF231" s="149">
        <v>1</v>
      </c>
      <c r="DG231" s="148">
        <v>1</v>
      </c>
      <c r="DH231" s="149">
        <v>1</v>
      </c>
      <c r="DI231" s="148">
        <v>1</v>
      </c>
      <c r="DJ231" s="150">
        <v>1</v>
      </c>
      <c r="DK231" s="148">
        <v>0</v>
      </c>
      <c r="DL231" s="148">
        <v>2</v>
      </c>
      <c r="DM231" s="148">
        <v>1</v>
      </c>
      <c r="DN231" s="148">
        <v>0</v>
      </c>
      <c r="DO231" s="150">
        <v>2</v>
      </c>
      <c r="DP231" s="208">
        <v>0</v>
      </c>
      <c r="DQ231" s="148">
        <v>0</v>
      </c>
      <c r="DR231" s="148">
        <v>1</v>
      </c>
      <c r="DS231" s="148">
        <v>0</v>
      </c>
      <c r="DT231" s="149">
        <v>1</v>
      </c>
      <c r="DU231" s="148">
        <v>2</v>
      </c>
      <c r="DV231" s="149">
        <v>0</v>
      </c>
      <c r="DW231" s="148">
        <v>2</v>
      </c>
      <c r="DX231" s="149">
        <v>0</v>
      </c>
      <c r="DY231" s="148">
        <v>1</v>
      </c>
      <c r="DZ231" s="149">
        <v>0</v>
      </c>
      <c r="EA231" s="148">
        <v>0</v>
      </c>
      <c r="EB231" s="149">
        <v>0</v>
      </c>
      <c r="EC231" s="148">
        <v>1</v>
      </c>
      <c r="ED231" s="148">
        <v>2</v>
      </c>
    </row>
    <row r="232" spans="1:134" ht="40.200000000000003" x14ac:dyDescent="0.3">
      <c r="A232" s="81" t="s">
        <v>78</v>
      </c>
      <c r="B232" s="158" t="s">
        <v>1216</v>
      </c>
      <c r="C232" s="83" t="s">
        <v>843</v>
      </c>
      <c r="D232" s="83" t="s">
        <v>1202</v>
      </c>
      <c r="E232" s="148">
        <v>0</v>
      </c>
      <c r="F232" s="148">
        <v>0</v>
      </c>
      <c r="G232" s="148">
        <v>0</v>
      </c>
      <c r="H232" s="149">
        <v>0</v>
      </c>
      <c r="I232" s="148">
        <v>0</v>
      </c>
      <c r="J232" s="148">
        <v>0</v>
      </c>
      <c r="K232" s="148">
        <v>0</v>
      </c>
      <c r="L232" s="149">
        <v>0</v>
      </c>
      <c r="M232" s="148">
        <v>0</v>
      </c>
      <c r="N232" s="148">
        <v>0</v>
      </c>
      <c r="O232" s="149">
        <v>0</v>
      </c>
      <c r="P232" s="149">
        <v>0</v>
      </c>
      <c r="Q232" s="150">
        <v>0</v>
      </c>
      <c r="R232" s="148">
        <v>0</v>
      </c>
      <c r="S232" s="149">
        <v>0</v>
      </c>
      <c r="T232" s="148">
        <v>0</v>
      </c>
      <c r="U232" s="148">
        <v>0</v>
      </c>
      <c r="V232" s="148">
        <v>0</v>
      </c>
      <c r="W232" s="148">
        <v>0</v>
      </c>
      <c r="X232" s="148">
        <v>0</v>
      </c>
      <c r="Y232" s="148">
        <v>0</v>
      </c>
      <c r="Z232" s="148">
        <v>0</v>
      </c>
      <c r="AA232" s="148">
        <v>0</v>
      </c>
      <c r="AB232" s="148">
        <v>0</v>
      </c>
      <c r="AC232" s="148">
        <v>0</v>
      </c>
      <c r="AD232" s="148">
        <v>0</v>
      </c>
      <c r="AE232" s="148">
        <v>0</v>
      </c>
      <c r="AF232" s="148">
        <v>0</v>
      </c>
      <c r="AG232" s="148">
        <v>0</v>
      </c>
      <c r="AH232" s="148">
        <v>0</v>
      </c>
      <c r="AI232" s="148">
        <v>0</v>
      </c>
      <c r="AJ232" s="148">
        <v>0</v>
      </c>
      <c r="AK232" s="148">
        <v>0</v>
      </c>
      <c r="AL232" s="148">
        <v>0</v>
      </c>
      <c r="AM232" s="148">
        <v>3</v>
      </c>
      <c r="AN232" s="148">
        <v>0</v>
      </c>
      <c r="AO232" s="148">
        <v>0</v>
      </c>
      <c r="AP232" s="148">
        <v>3</v>
      </c>
      <c r="AQ232" s="148">
        <v>0</v>
      </c>
      <c r="AR232" s="148">
        <v>0</v>
      </c>
      <c r="AS232" s="148">
        <v>0</v>
      </c>
      <c r="AT232" s="148">
        <v>0</v>
      </c>
      <c r="AU232" s="148">
        <v>0</v>
      </c>
      <c r="AV232" s="148">
        <v>0</v>
      </c>
      <c r="AW232" s="148">
        <v>0</v>
      </c>
      <c r="AX232" s="148">
        <v>0</v>
      </c>
      <c r="AY232" s="148">
        <v>0</v>
      </c>
      <c r="AZ232" s="148">
        <v>0</v>
      </c>
      <c r="BA232" s="149">
        <v>0</v>
      </c>
      <c r="BB232" s="148">
        <v>0</v>
      </c>
      <c r="BC232" s="148">
        <v>0</v>
      </c>
      <c r="BD232" s="148">
        <v>0</v>
      </c>
      <c r="BE232" s="148">
        <v>0</v>
      </c>
      <c r="BF232" s="148">
        <v>0</v>
      </c>
      <c r="BG232" s="148">
        <v>3</v>
      </c>
      <c r="BH232" s="148">
        <v>0</v>
      </c>
      <c r="BI232" s="148">
        <v>0</v>
      </c>
      <c r="BJ232" s="207">
        <v>0</v>
      </c>
      <c r="BK232" s="208">
        <v>3</v>
      </c>
      <c r="BL232" s="207">
        <v>0</v>
      </c>
      <c r="BM232" s="149">
        <v>0</v>
      </c>
      <c r="BN232" s="149">
        <v>0</v>
      </c>
      <c r="BO232" s="148">
        <v>0</v>
      </c>
      <c r="BP232" s="150">
        <v>3</v>
      </c>
      <c r="BQ232" s="148">
        <v>0</v>
      </c>
      <c r="BR232" s="148">
        <v>3</v>
      </c>
      <c r="BS232" s="150">
        <v>3</v>
      </c>
      <c r="BT232" s="150">
        <v>0</v>
      </c>
      <c r="BU232" s="149">
        <v>0</v>
      </c>
      <c r="BV232" s="148">
        <v>0</v>
      </c>
      <c r="BW232" s="150">
        <v>3</v>
      </c>
      <c r="BX232" s="148">
        <v>0</v>
      </c>
      <c r="BY232" s="148">
        <v>0</v>
      </c>
      <c r="BZ232" s="148">
        <v>0</v>
      </c>
      <c r="CA232" s="148">
        <v>0</v>
      </c>
      <c r="CB232" s="148">
        <v>3</v>
      </c>
      <c r="CC232" s="148">
        <v>0</v>
      </c>
      <c r="CD232" s="148">
        <v>0</v>
      </c>
      <c r="CE232" s="148">
        <v>0</v>
      </c>
      <c r="CF232" s="148">
        <v>0</v>
      </c>
      <c r="CG232" s="148">
        <v>0</v>
      </c>
      <c r="CH232" s="148">
        <v>0</v>
      </c>
      <c r="CI232" s="148">
        <v>3</v>
      </c>
      <c r="CJ232" s="148">
        <v>0</v>
      </c>
      <c r="CK232" s="148">
        <v>0</v>
      </c>
      <c r="CL232" s="148">
        <v>3</v>
      </c>
      <c r="CM232" s="148">
        <v>0</v>
      </c>
      <c r="CN232" s="148">
        <v>0</v>
      </c>
      <c r="CO232" s="148">
        <v>3</v>
      </c>
      <c r="CP232" s="148">
        <v>3</v>
      </c>
      <c r="CQ232" s="148">
        <v>0</v>
      </c>
      <c r="CR232" s="148">
        <v>0</v>
      </c>
      <c r="CS232" s="148">
        <v>0</v>
      </c>
      <c r="CT232" s="148"/>
      <c r="CU232" s="148">
        <v>0</v>
      </c>
      <c r="CV232" s="148">
        <v>0</v>
      </c>
      <c r="CW232" s="148">
        <v>0</v>
      </c>
      <c r="CX232" s="148">
        <v>0</v>
      </c>
      <c r="CY232" s="148">
        <v>0</v>
      </c>
      <c r="CZ232" s="148">
        <v>0</v>
      </c>
      <c r="DA232" s="148">
        <v>0</v>
      </c>
      <c r="DB232" s="148">
        <v>3</v>
      </c>
      <c r="DC232" s="148">
        <v>3</v>
      </c>
      <c r="DD232" s="148">
        <v>0</v>
      </c>
      <c r="DE232" s="148">
        <v>0</v>
      </c>
      <c r="DF232" s="148">
        <v>0</v>
      </c>
      <c r="DG232" s="148">
        <v>0</v>
      </c>
      <c r="DH232" s="148">
        <v>3</v>
      </c>
      <c r="DI232" s="148">
        <v>0</v>
      </c>
      <c r="DJ232" s="148">
        <v>3</v>
      </c>
      <c r="DK232" s="148">
        <v>0</v>
      </c>
      <c r="DL232" s="148">
        <v>3</v>
      </c>
      <c r="DM232" s="148">
        <v>0</v>
      </c>
      <c r="DN232" s="148">
        <v>0</v>
      </c>
      <c r="DO232" s="148">
        <v>0</v>
      </c>
      <c r="DP232" s="208">
        <v>3</v>
      </c>
      <c r="DQ232" s="148">
        <v>0</v>
      </c>
      <c r="DR232" s="148">
        <v>0</v>
      </c>
      <c r="DS232" s="148">
        <v>0</v>
      </c>
      <c r="DT232" s="148">
        <v>0</v>
      </c>
      <c r="DU232" s="148">
        <v>0</v>
      </c>
      <c r="DV232" s="148">
        <v>0</v>
      </c>
      <c r="DW232" s="149">
        <v>0</v>
      </c>
      <c r="DX232" s="148">
        <v>0</v>
      </c>
      <c r="DY232" s="148">
        <v>0</v>
      </c>
      <c r="DZ232" s="148">
        <v>0</v>
      </c>
      <c r="EA232" s="148">
        <v>0</v>
      </c>
      <c r="EB232" s="148">
        <v>0</v>
      </c>
      <c r="EC232" s="148">
        <v>0</v>
      </c>
      <c r="ED232" s="148">
        <v>0</v>
      </c>
    </row>
    <row r="233" spans="1:134" x14ac:dyDescent="0.3">
      <c r="A233" s="81"/>
      <c r="B233" s="158" t="s">
        <v>1217</v>
      </c>
      <c r="C233" s="83" t="s">
        <v>843</v>
      </c>
      <c r="D233" s="159" t="s">
        <v>1168</v>
      </c>
      <c r="E233" s="160">
        <v>44295</v>
      </c>
      <c r="F233" s="160">
        <v>44298</v>
      </c>
      <c r="G233" s="160">
        <v>44300</v>
      </c>
      <c r="H233" s="160">
        <v>44117</v>
      </c>
      <c r="I233" s="160">
        <v>44295</v>
      </c>
      <c r="J233" s="160">
        <v>44295</v>
      </c>
      <c r="K233" s="160">
        <v>44293</v>
      </c>
      <c r="L233" s="160">
        <v>44146</v>
      </c>
      <c r="M233" s="160">
        <v>44298</v>
      </c>
      <c r="N233" s="160">
        <v>44361</v>
      </c>
      <c r="O233" s="160">
        <v>44295</v>
      </c>
      <c r="P233" s="160">
        <v>44112</v>
      </c>
      <c r="Q233" s="160">
        <v>44291</v>
      </c>
      <c r="R233" s="160">
        <v>44293</v>
      </c>
      <c r="S233" s="160">
        <v>44117</v>
      </c>
      <c r="T233" s="160">
        <v>44201</v>
      </c>
      <c r="U233" s="160">
        <v>44263</v>
      </c>
      <c r="V233" s="160">
        <v>44298</v>
      </c>
      <c r="W233" s="160">
        <v>44239</v>
      </c>
      <c r="X233" s="160">
        <v>44299</v>
      </c>
      <c r="Y233" s="164">
        <v>44062</v>
      </c>
      <c r="Z233" s="160">
        <v>44278</v>
      </c>
      <c r="AA233" s="160">
        <v>44295</v>
      </c>
      <c r="AB233" s="160">
        <v>44293</v>
      </c>
      <c r="AC233" s="163">
        <v>44443</v>
      </c>
      <c r="AD233" s="164">
        <v>44281</v>
      </c>
      <c r="AE233" s="160">
        <v>44293</v>
      </c>
      <c r="AF233" s="160">
        <v>44179</v>
      </c>
      <c r="AG233" s="160">
        <v>44286</v>
      </c>
      <c r="AH233" s="160">
        <v>44293</v>
      </c>
      <c r="AI233" s="160">
        <v>44294</v>
      </c>
      <c r="AJ233" s="160">
        <v>44292</v>
      </c>
      <c r="AK233" s="160">
        <v>44286</v>
      </c>
      <c r="AL233" s="160">
        <v>44299</v>
      </c>
      <c r="AM233" s="160">
        <v>44194</v>
      </c>
      <c r="AN233" s="160">
        <v>44292</v>
      </c>
      <c r="AO233" s="160">
        <v>44299</v>
      </c>
      <c r="AP233" s="162">
        <v>43735</v>
      </c>
      <c r="AQ233" s="160">
        <v>44075</v>
      </c>
      <c r="AR233" s="160">
        <v>43986</v>
      </c>
      <c r="AS233" s="160">
        <v>44328</v>
      </c>
      <c r="AT233" s="160">
        <v>44294</v>
      </c>
      <c r="AU233" s="160">
        <v>43962</v>
      </c>
      <c r="AV233" s="160">
        <v>43993</v>
      </c>
      <c r="AW233" s="160">
        <v>43957</v>
      </c>
      <c r="AX233" s="160">
        <v>43986</v>
      </c>
      <c r="AY233" s="160">
        <v>44286</v>
      </c>
      <c r="AZ233" s="160">
        <v>44295</v>
      </c>
      <c r="BA233" s="160">
        <v>44137</v>
      </c>
      <c r="BB233" s="160">
        <v>44294</v>
      </c>
      <c r="BC233" s="160">
        <v>44301</v>
      </c>
      <c r="BD233" s="160">
        <v>44294</v>
      </c>
      <c r="BE233" s="160">
        <v>44299</v>
      </c>
      <c r="BF233" s="160">
        <v>44297</v>
      </c>
      <c r="BG233" s="164">
        <v>44271</v>
      </c>
      <c r="BH233" s="160">
        <v>44053</v>
      </c>
      <c r="BI233" s="164">
        <v>44299</v>
      </c>
      <c r="BJ233" s="210">
        <v>44033</v>
      </c>
      <c r="BK233" s="211">
        <v>44279</v>
      </c>
      <c r="BL233" s="210">
        <v>44209</v>
      </c>
      <c r="BM233" s="160">
        <v>44301</v>
      </c>
      <c r="BN233" s="161" t="s">
        <v>1218</v>
      </c>
      <c r="BO233" s="160">
        <v>44046</v>
      </c>
      <c r="BP233" s="160">
        <v>44279</v>
      </c>
      <c r="BQ233" s="160">
        <v>44077</v>
      </c>
      <c r="BR233" s="160">
        <v>44286</v>
      </c>
      <c r="BS233" s="160">
        <v>44277</v>
      </c>
      <c r="BT233" s="160">
        <v>44294</v>
      </c>
      <c r="BU233" s="160">
        <v>44301</v>
      </c>
      <c r="BV233" s="160">
        <v>44111</v>
      </c>
      <c r="BW233" s="160">
        <v>44281</v>
      </c>
      <c r="BX233" s="163">
        <v>44435</v>
      </c>
      <c r="BY233" s="160">
        <v>44300</v>
      </c>
      <c r="BZ233" s="160">
        <v>44298</v>
      </c>
      <c r="CA233" s="160">
        <v>44287</v>
      </c>
      <c r="CB233" s="160">
        <v>44188</v>
      </c>
      <c r="CC233" s="160">
        <v>44291</v>
      </c>
      <c r="CD233" s="160">
        <v>44279</v>
      </c>
      <c r="CE233" s="160">
        <v>44299</v>
      </c>
      <c r="CF233" s="160">
        <v>44116</v>
      </c>
      <c r="CG233" s="160">
        <v>44279</v>
      </c>
      <c r="CH233" s="160">
        <v>44111</v>
      </c>
      <c r="CI233" s="160">
        <v>44330</v>
      </c>
      <c r="CJ233" s="160">
        <v>44295</v>
      </c>
      <c r="CK233" s="160">
        <v>43978</v>
      </c>
      <c r="CL233" s="160">
        <v>44286</v>
      </c>
      <c r="CM233" s="160">
        <v>44292</v>
      </c>
      <c r="CN233" s="160">
        <v>44291</v>
      </c>
      <c r="CO233" s="160">
        <v>44284</v>
      </c>
      <c r="CP233" s="160">
        <v>44284</v>
      </c>
      <c r="CQ233" s="160">
        <v>44119</v>
      </c>
      <c r="CR233" s="160">
        <v>44116</v>
      </c>
      <c r="CS233" s="160">
        <v>44140</v>
      </c>
      <c r="CT233" s="161"/>
      <c r="CU233" s="160">
        <v>44287</v>
      </c>
      <c r="CV233" s="160">
        <v>44315</v>
      </c>
      <c r="CW233" s="160">
        <v>44176</v>
      </c>
      <c r="CX233" s="160">
        <v>44287</v>
      </c>
      <c r="CY233" s="160">
        <v>44291</v>
      </c>
      <c r="CZ233" s="160">
        <v>43950</v>
      </c>
      <c r="DA233" s="160">
        <v>43940</v>
      </c>
      <c r="DB233" s="160">
        <v>44069</v>
      </c>
      <c r="DC233" s="160">
        <v>43915</v>
      </c>
      <c r="DD233" s="160">
        <v>44286</v>
      </c>
      <c r="DE233" s="160">
        <v>43936</v>
      </c>
      <c r="DF233" s="160">
        <v>44007</v>
      </c>
      <c r="DG233" s="160">
        <v>44293</v>
      </c>
      <c r="DH233" s="160">
        <v>44281</v>
      </c>
      <c r="DI233" s="160">
        <v>44074</v>
      </c>
      <c r="DJ233" s="160">
        <v>43999</v>
      </c>
      <c r="DK233" s="160">
        <v>44285</v>
      </c>
      <c r="DL233" s="160">
        <v>44013</v>
      </c>
      <c r="DM233" s="160">
        <v>44287</v>
      </c>
      <c r="DN233" s="163">
        <v>44433</v>
      </c>
      <c r="DO233" s="164">
        <v>44286</v>
      </c>
      <c r="DP233" s="211">
        <v>44286</v>
      </c>
      <c r="DQ233" s="164">
        <v>44287</v>
      </c>
      <c r="DR233" s="160">
        <v>44287</v>
      </c>
      <c r="DS233" s="164">
        <v>44293</v>
      </c>
      <c r="DT233" s="160">
        <v>44110</v>
      </c>
      <c r="DU233" s="160">
        <v>44299</v>
      </c>
      <c r="DV233" s="160">
        <v>44209</v>
      </c>
      <c r="DW233" s="160">
        <v>44113</v>
      </c>
      <c r="DX233" s="160">
        <v>44292</v>
      </c>
      <c r="DY233" s="160">
        <v>44150</v>
      </c>
      <c r="DZ233" s="160">
        <v>44193</v>
      </c>
      <c r="EA233" s="160">
        <v>44112</v>
      </c>
      <c r="EB233" s="160">
        <v>44119</v>
      </c>
      <c r="EC233" s="160">
        <v>44084</v>
      </c>
      <c r="ED233" s="160">
        <v>44116</v>
      </c>
    </row>
    <row r="234" spans="1:134" x14ac:dyDescent="0.3">
      <c r="A234" s="81"/>
      <c r="B234" s="158" t="s">
        <v>1219</v>
      </c>
      <c r="C234" s="83" t="s">
        <v>843</v>
      </c>
      <c r="D234" s="159" t="s">
        <v>1168</v>
      </c>
      <c r="E234" s="165">
        <v>44313</v>
      </c>
      <c r="F234" s="165">
        <v>44314</v>
      </c>
      <c r="G234" s="165">
        <v>44314</v>
      </c>
      <c r="H234" s="165">
        <v>44132</v>
      </c>
      <c r="I234" s="165">
        <v>44312</v>
      </c>
      <c r="J234" s="165">
        <v>44314</v>
      </c>
      <c r="K234" s="165">
        <v>44315</v>
      </c>
      <c r="L234" s="165">
        <v>44162</v>
      </c>
      <c r="M234" s="165">
        <v>44314</v>
      </c>
      <c r="N234" s="165">
        <v>44376</v>
      </c>
      <c r="O234" s="165">
        <v>44315</v>
      </c>
      <c r="P234" s="165">
        <v>44127</v>
      </c>
      <c r="Q234" s="165">
        <v>44313</v>
      </c>
      <c r="R234" s="165">
        <v>44316</v>
      </c>
      <c r="S234" s="165">
        <v>44132</v>
      </c>
      <c r="T234" s="165">
        <v>44223</v>
      </c>
      <c r="U234" s="165">
        <v>44285</v>
      </c>
      <c r="V234" s="165">
        <v>44313</v>
      </c>
      <c r="W234" s="165">
        <v>44254</v>
      </c>
      <c r="X234" s="165">
        <v>44314</v>
      </c>
      <c r="Y234" s="212">
        <v>44085</v>
      </c>
      <c r="Z234" s="165">
        <v>44293</v>
      </c>
      <c r="AA234" s="165">
        <v>44312</v>
      </c>
      <c r="AB234" s="165">
        <v>44315</v>
      </c>
      <c r="AC234" s="222">
        <v>44464</v>
      </c>
      <c r="AD234" s="212">
        <v>44308</v>
      </c>
      <c r="AE234" s="165">
        <v>44314</v>
      </c>
      <c r="AF234" s="165">
        <v>44194</v>
      </c>
      <c r="AG234" s="166">
        <v>44309</v>
      </c>
      <c r="AH234" s="166">
        <v>44315</v>
      </c>
      <c r="AI234" s="166">
        <v>44314</v>
      </c>
      <c r="AJ234" s="166">
        <v>44314</v>
      </c>
      <c r="AK234" s="166">
        <v>44301</v>
      </c>
      <c r="AL234" s="166">
        <v>44314</v>
      </c>
      <c r="AM234" s="166">
        <v>44225</v>
      </c>
      <c r="AN234" s="166">
        <v>44315</v>
      </c>
      <c r="AO234" s="166">
        <v>44314</v>
      </c>
      <c r="AP234" s="168">
        <v>43768</v>
      </c>
      <c r="AQ234" s="166">
        <v>44091</v>
      </c>
      <c r="AR234" s="166">
        <v>44008</v>
      </c>
      <c r="AS234" s="166">
        <v>44344</v>
      </c>
      <c r="AT234" s="166">
        <v>44309</v>
      </c>
      <c r="AU234" s="166">
        <v>43980</v>
      </c>
      <c r="AV234" s="166">
        <v>44008</v>
      </c>
      <c r="AW234" s="166">
        <v>43979</v>
      </c>
      <c r="AX234" s="166">
        <v>44008</v>
      </c>
      <c r="AY234" s="166">
        <v>44309</v>
      </c>
      <c r="AZ234" s="166">
        <v>44312</v>
      </c>
      <c r="BA234" s="166">
        <v>44162</v>
      </c>
      <c r="BB234" s="166">
        <v>44316</v>
      </c>
      <c r="BC234" s="166">
        <v>44316</v>
      </c>
      <c r="BD234" s="166">
        <v>44316</v>
      </c>
      <c r="BE234" s="160">
        <v>44315</v>
      </c>
      <c r="BF234" s="160">
        <v>44313</v>
      </c>
      <c r="BG234" s="164">
        <v>44308</v>
      </c>
      <c r="BH234" s="161" t="s">
        <v>1220</v>
      </c>
      <c r="BI234" s="164">
        <v>44316</v>
      </c>
      <c r="BJ234" s="210">
        <v>44057</v>
      </c>
      <c r="BK234" s="211">
        <v>44314</v>
      </c>
      <c r="BL234" s="210">
        <v>44225</v>
      </c>
      <c r="BM234" s="160">
        <v>44316</v>
      </c>
      <c r="BN234" s="160">
        <v>44161</v>
      </c>
      <c r="BO234" s="160">
        <v>44068</v>
      </c>
      <c r="BP234" s="160">
        <v>44313</v>
      </c>
      <c r="BQ234" s="160">
        <v>44099</v>
      </c>
      <c r="BR234" s="160">
        <v>44314</v>
      </c>
      <c r="BS234" s="160">
        <v>44313</v>
      </c>
      <c r="BT234" s="160">
        <v>44309</v>
      </c>
      <c r="BU234" s="160">
        <v>44316</v>
      </c>
      <c r="BV234" s="160">
        <v>44134</v>
      </c>
      <c r="BW234" s="160">
        <v>44316</v>
      </c>
      <c r="BX234" s="163">
        <v>44455</v>
      </c>
      <c r="BY234" s="160">
        <v>44315</v>
      </c>
      <c r="BZ234" s="160">
        <v>44314</v>
      </c>
      <c r="CA234" s="160">
        <v>44309</v>
      </c>
      <c r="CB234" s="160">
        <v>44218</v>
      </c>
      <c r="CC234" s="160">
        <v>44313</v>
      </c>
      <c r="CD234" s="160">
        <v>44301</v>
      </c>
      <c r="CE234" s="166">
        <v>44314</v>
      </c>
      <c r="CF234" s="166">
        <v>44132</v>
      </c>
      <c r="CG234" s="166">
        <v>44302</v>
      </c>
      <c r="CH234" s="166">
        <v>44127</v>
      </c>
      <c r="CI234" s="166">
        <v>44362</v>
      </c>
      <c r="CJ234" s="166">
        <v>44312</v>
      </c>
      <c r="CK234" s="166">
        <v>44000</v>
      </c>
      <c r="CL234" s="166">
        <v>44315</v>
      </c>
      <c r="CM234" s="166">
        <v>44314</v>
      </c>
      <c r="CN234" s="165">
        <v>44314</v>
      </c>
      <c r="CO234" s="166">
        <v>44316</v>
      </c>
      <c r="CP234" s="165">
        <v>44313</v>
      </c>
      <c r="CQ234" s="166">
        <v>44134</v>
      </c>
      <c r="CR234" s="166">
        <v>44132</v>
      </c>
      <c r="CS234" s="165">
        <v>44162</v>
      </c>
      <c r="CT234" s="167"/>
      <c r="CU234" s="166">
        <v>44302</v>
      </c>
      <c r="CV234" s="167" t="s">
        <v>1222</v>
      </c>
      <c r="CW234" s="166">
        <v>44193</v>
      </c>
      <c r="CX234" s="166">
        <v>44313</v>
      </c>
      <c r="CY234" s="166">
        <v>44315</v>
      </c>
      <c r="CZ234" s="166">
        <v>43972</v>
      </c>
      <c r="DA234" s="166">
        <v>43955</v>
      </c>
      <c r="DB234" s="166">
        <v>44098</v>
      </c>
      <c r="DC234" s="166">
        <v>43950</v>
      </c>
      <c r="DD234" s="166">
        <v>44308</v>
      </c>
      <c r="DE234" s="160">
        <v>43951</v>
      </c>
      <c r="DF234" s="160">
        <v>44029</v>
      </c>
      <c r="DG234" s="160">
        <v>44314</v>
      </c>
      <c r="DH234" s="160">
        <v>44312</v>
      </c>
      <c r="DI234" s="160">
        <v>44098</v>
      </c>
      <c r="DJ234" s="160">
        <v>44028</v>
      </c>
      <c r="DK234" s="160">
        <v>44308</v>
      </c>
      <c r="DL234" s="160">
        <v>44042</v>
      </c>
      <c r="DM234" s="160">
        <v>44309</v>
      </c>
      <c r="DN234" s="163">
        <v>44449</v>
      </c>
      <c r="DO234" s="164">
        <v>44309</v>
      </c>
      <c r="DP234" s="211">
        <v>44316</v>
      </c>
      <c r="DQ234" s="164">
        <v>44309</v>
      </c>
      <c r="DR234" s="160">
        <v>44309</v>
      </c>
      <c r="DS234" s="164">
        <v>44315</v>
      </c>
      <c r="DT234" s="161" t="s">
        <v>1221</v>
      </c>
      <c r="DU234" s="160">
        <v>44315</v>
      </c>
      <c r="DV234" s="160">
        <v>44224</v>
      </c>
      <c r="DW234" s="160">
        <v>44132</v>
      </c>
      <c r="DX234" s="160">
        <v>44314</v>
      </c>
      <c r="DY234" s="160">
        <v>44165</v>
      </c>
      <c r="DZ234" s="160">
        <v>44217</v>
      </c>
      <c r="EA234" s="160">
        <v>44127</v>
      </c>
      <c r="EB234" s="160">
        <v>44134</v>
      </c>
      <c r="EC234" s="160">
        <v>44099</v>
      </c>
      <c r="ED234" s="160">
        <v>44131</v>
      </c>
    </row>
    <row r="235" spans="1:134" x14ac:dyDescent="0.3">
      <c r="A235" s="81" t="s">
        <v>81</v>
      </c>
      <c r="B235" s="82" t="s">
        <v>1223</v>
      </c>
      <c r="C235" s="83" t="s">
        <v>843</v>
      </c>
      <c r="D235" s="159" t="s">
        <v>1214</v>
      </c>
      <c r="E235" s="85">
        <v>0</v>
      </c>
      <c r="F235" s="84">
        <v>0</v>
      </c>
      <c r="G235" s="85">
        <v>0</v>
      </c>
      <c r="H235" s="84">
        <v>0</v>
      </c>
      <c r="I235" s="85">
        <v>0</v>
      </c>
      <c r="J235" s="85">
        <v>0</v>
      </c>
      <c r="K235" s="85">
        <v>0</v>
      </c>
      <c r="L235" s="84">
        <v>0</v>
      </c>
      <c r="M235" s="85">
        <v>0</v>
      </c>
      <c r="N235" s="84">
        <v>0</v>
      </c>
      <c r="O235" s="84">
        <v>0</v>
      </c>
      <c r="P235" s="84">
        <v>0</v>
      </c>
      <c r="Q235" s="89">
        <v>2</v>
      </c>
      <c r="R235" s="84">
        <v>0</v>
      </c>
      <c r="S235" s="84">
        <v>0</v>
      </c>
      <c r="T235" s="85">
        <v>0</v>
      </c>
      <c r="U235" s="84">
        <v>2</v>
      </c>
      <c r="V235" s="84">
        <v>0</v>
      </c>
      <c r="W235" s="84">
        <v>0</v>
      </c>
      <c r="X235" s="84">
        <v>0</v>
      </c>
      <c r="Y235" s="84">
        <v>0</v>
      </c>
      <c r="Z235" s="84">
        <v>0</v>
      </c>
      <c r="AA235" s="84">
        <v>0</v>
      </c>
      <c r="AB235" s="84">
        <v>0</v>
      </c>
      <c r="AC235" s="84">
        <v>0</v>
      </c>
      <c r="AD235" s="84">
        <v>0</v>
      </c>
      <c r="AE235" s="148">
        <v>1</v>
      </c>
      <c r="AF235" s="148">
        <v>0</v>
      </c>
      <c r="AG235" s="148">
        <v>1</v>
      </c>
      <c r="AH235" s="148">
        <v>1</v>
      </c>
      <c r="AI235" s="148">
        <v>0</v>
      </c>
      <c r="AJ235" s="148">
        <v>0</v>
      </c>
      <c r="AK235" s="148">
        <v>0</v>
      </c>
      <c r="AL235" s="148">
        <v>0</v>
      </c>
      <c r="AM235" s="149">
        <v>0</v>
      </c>
      <c r="AN235" s="148">
        <v>0</v>
      </c>
      <c r="AO235" s="148">
        <v>0</v>
      </c>
      <c r="AP235" s="148">
        <v>0</v>
      </c>
      <c r="AQ235" s="148">
        <v>0</v>
      </c>
      <c r="AR235" s="148">
        <v>0</v>
      </c>
      <c r="AS235" s="148">
        <v>0</v>
      </c>
      <c r="AT235" s="148">
        <v>0</v>
      </c>
      <c r="AU235" s="148">
        <v>0</v>
      </c>
      <c r="AV235" s="148">
        <v>0</v>
      </c>
      <c r="AW235" s="148">
        <v>0</v>
      </c>
      <c r="AX235" s="148">
        <v>0</v>
      </c>
      <c r="AY235" s="148">
        <v>0</v>
      </c>
      <c r="AZ235" s="148">
        <v>0</v>
      </c>
      <c r="BA235" s="148">
        <v>0</v>
      </c>
      <c r="BB235" s="148">
        <v>0</v>
      </c>
      <c r="BC235" s="148">
        <v>0</v>
      </c>
      <c r="BD235" s="148">
        <v>0</v>
      </c>
      <c r="BE235" s="148">
        <v>0</v>
      </c>
      <c r="BF235" s="148">
        <v>0</v>
      </c>
      <c r="BG235" s="148">
        <v>0</v>
      </c>
      <c r="BH235" s="148"/>
      <c r="BI235" s="148">
        <v>0</v>
      </c>
      <c r="BJ235" s="207">
        <v>0</v>
      </c>
      <c r="BK235" s="208">
        <v>0</v>
      </c>
      <c r="BL235" s="207">
        <v>0</v>
      </c>
      <c r="BM235" s="148">
        <v>0</v>
      </c>
      <c r="BN235" s="148">
        <v>0</v>
      </c>
      <c r="BO235" s="148">
        <v>0</v>
      </c>
      <c r="BP235" s="148">
        <v>0</v>
      </c>
      <c r="BQ235" s="148">
        <v>0</v>
      </c>
      <c r="BR235" s="148">
        <v>0</v>
      </c>
      <c r="BS235" s="148">
        <v>0</v>
      </c>
      <c r="BT235" s="148">
        <v>0</v>
      </c>
      <c r="BU235" s="148">
        <v>2</v>
      </c>
      <c r="BV235" s="148">
        <v>0</v>
      </c>
      <c r="BW235" s="148">
        <v>0</v>
      </c>
      <c r="BX235" s="148">
        <v>0</v>
      </c>
      <c r="BY235" s="148">
        <v>0</v>
      </c>
      <c r="BZ235" s="148">
        <v>0</v>
      </c>
      <c r="CA235" s="148">
        <v>0</v>
      </c>
      <c r="CB235" s="149">
        <v>0</v>
      </c>
      <c r="CC235" s="148">
        <v>0</v>
      </c>
      <c r="CD235" s="148">
        <v>0</v>
      </c>
      <c r="CE235" s="148">
        <v>0</v>
      </c>
      <c r="CF235" s="148">
        <v>0</v>
      </c>
      <c r="CG235" s="148">
        <v>0</v>
      </c>
      <c r="CH235" s="148">
        <v>0</v>
      </c>
      <c r="CI235" s="148">
        <v>0</v>
      </c>
      <c r="CJ235" s="148">
        <v>0</v>
      </c>
      <c r="CK235" s="148">
        <v>0</v>
      </c>
      <c r="CL235" s="148">
        <v>0</v>
      </c>
      <c r="CM235" s="148">
        <v>0</v>
      </c>
      <c r="CN235" s="148">
        <v>0</v>
      </c>
      <c r="CO235" s="148">
        <v>0</v>
      </c>
      <c r="CP235" s="148">
        <v>0</v>
      </c>
      <c r="CQ235" s="148">
        <v>0</v>
      </c>
      <c r="CR235" s="148">
        <v>0</v>
      </c>
      <c r="CS235" s="148">
        <v>0</v>
      </c>
      <c r="CT235" s="148">
        <v>1</v>
      </c>
      <c r="CU235" s="148">
        <v>0</v>
      </c>
      <c r="CV235" s="148">
        <v>0</v>
      </c>
      <c r="CW235" s="149">
        <v>0</v>
      </c>
      <c r="CX235" s="148">
        <v>0</v>
      </c>
      <c r="CY235" s="148">
        <v>0</v>
      </c>
      <c r="CZ235" s="148">
        <v>0</v>
      </c>
      <c r="DA235" s="148">
        <v>0</v>
      </c>
      <c r="DB235" s="148">
        <v>0</v>
      </c>
      <c r="DC235" s="148">
        <v>0</v>
      </c>
      <c r="DD235" s="148">
        <v>0</v>
      </c>
      <c r="DE235" s="148">
        <v>0</v>
      </c>
      <c r="DF235" s="148">
        <v>2</v>
      </c>
      <c r="DG235" s="148">
        <v>0</v>
      </c>
      <c r="DH235" s="148">
        <v>0</v>
      </c>
      <c r="DI235" s="149">
        <v>2</v>
      </c>
      <c r="DJ235" s="149">
        <v>0</v>
      </c>
      <c r="DK235" s="148">
        <v>0</v>
      </c>
      <c r="DL235" s="150">
        <v>2</v>
      </c>
      <c r="DM235" s="148">
        <v>0</v>
      </c>
      <c r="DN235" s="148">
        <v>0</v>
      </c>
      <c r="DO235" s="148">
        <v>0</v>
      </c>
      <c r="DP235" s="208">
        <v>0</v>
      </c>
      <c r="DQ235" s="148">
        <v>0</v>
      </c>
      <c r="DR235" s="149">
        <v>0</v>
      </c>
      <c r="DS235" s="148">
        <v>0</v>
      </c>
      <c r="DT235" s="148">
        <v>0</v>
      </c>
      <c r="DU235" s="149">
        <v>0</v>
      </c>
      <c r="DV235" s="149">
        <v>0</v>
      </c>
      <c r="DW235" s="148">
        <v>0</v>
      </c>
      <c r="DX235" s="148">
        <v>0</v>
      </c>
      <c r="DY235" s="148">
        <v>0</v>
      </c>
      <c r="DZ235" s="149">
        <v>0</v>
      </c>
      <c r="EA235" s="148">
        <v>0</v>
      </c>
      <c r="EB235" s="148">
        <v>0</v>
      </c>
      <c r="EC235" s="148">
        <v>0</v>
      </c>
      <c r="ED235" s="148">
        <v>0</v>
      </c>
    </row>
    <row r="236" spans="1:134" ht="36" x14ac:dyDescent="0.3">
      <c r="A236" s="169" t="s">
        <v>82</v>
      </c>
      <c r="B236" s="170" t="s">
        <v>1224</v>
      </c>
      <c r="C236" s="83" t="s">
        <v>843</v>
      </c>
      <c r="D236" s="83" t="s">
        <v>1202</v>
      </c>
      <c r="E236" s="148">
        <v>0</v>
      </c>
      <c r="F236" s="148">
        <v>0</v>
      </c>
      <c r="G236" s="148">
        <v>0</v>
      </c>
      <c r="H236" s="148">
        <v>0</v>
      </c>
      <c r="I236" s="148">
        <v>0</v>
      </c>
      <c r="J236" s="148">
        <v>0</v>
      </c>
      <c r="K236" s="148">
        <v>0</v>
      </c>
      <c r="L236" s="148">
        <v>0</v>
      </c>
      <c r="M236" s="148">
        <v>0</v>
      </c>
      <c r="N236" s="148">
        <v>0</v>
      </c>
      <c r="O236" s="148">
        <v>0</v>
      </c>
      <c r="P236" s="148">
        <v>0</v>
      </c>
      <c r="Q236" s="148">
        <v>3</v>
      </c>
      <c r="R236" s="148">
        <v>0</v>
      </c>
      <c r="S236" s="148">
        <v>0</v>
      </c>
      <c r="T236" s="148">
        <v>0</v>
      </c>
      <c r="U236" s="148">
        <v>3</v>
      </c>
      <c r="V236" s="148">
        <v>0</v>
      </c>
      <c r="W236" s="148">
        <v>0</v>
      </c>
      <c r="X236" s="148">
        <v>0</v>
      </c>
      <c r="Y236" s="148">
        <v>0</v>
      </c>
      <c r="Z236" s="148">
        <v>0</v>
      </c>
      <c r="AA236" s="148">
        <v>3</v>
      </c>
      <c r="AB236" s="148">
        <v>0</v>
      </c>
      <c r="AC236" s="148">
        <v>0</v>
      </c>
      <c r="AD236" s="148">
        <v>0</v>
      </c>
      <c r="AE236" s="148">
        <v>0</v>
      </c>
      <c r="AF236" s="148">
        <v>0</v>
      </c>
      <c r="AG236" s="148">
        <v>0</v>
      </c>
      <c r="AH236" s="148">
        <v>0</v>
      </c>
      <c r="AI236" s="148">
        <v>0</v>
      </c>
      <c r="AJ236" s="148">
        <v>0</v>
      </c>
      <c r="AK236" s="148">
        <v>0</v>
      </c>
      <c r="AL236" s="148">
        <v>0</v>
      </c>
      <c r="AM236" s="149">
        <v>0</v>
      </c>
      <c r="AN236" s="148">
        <v>0</v>
      </c>
      <c r="AO236" s="148">
        <v>0</v>
      </c>
      <c r="AP236" s="148">
        <v>0</v>
      </c>
      <c r="AQ236" s="148">
        <v>0</v>
      </c>
      <c r="AR236" s="148">
        <v>0</v>
      </c>
      <c r="AS236" s="148">
        <v>0</v>
      </c>
      <c r="AT236" s="148">
        <v>0</v>
      </c>
      <c r="AU236" s="148">
        <v>0</v>
      </c>
      <c r="AV236" s="148">
        <v>0</v>
      </c>
      <c r="AW236" s="148">
        <v>0</v>
      </c>
      <c r="AX236" s="148">
        <v>3</v>
      </c>
      <c r="AY236" s="148">
        <v>0</v>
      </c>
      <c r="AZ236" s="148">
        <v>0</v>
      </c>
      <c r="BA236" s="150">
        <v>2</v>
      </c>
      <c r="BB236" s="148">
        <v>0</v>
      </c>
      <c r="BC236" s="148">
        <v>0</v>
      </c>
      <c r="BD236" s="148">
        <v>0</v>
      </c>
      <c r="BE236" s="148">
        <v>0</v>
      </c>
      <c r="BF236" s="148">
        <v>0</v>
      </c>
      <c r="BG236" s="148">
        <v>0</v>
      </c>
      <c r="BH236" s="148">
        <v>0</v>
      </c>
      <c r="BI236" s="148">
        <v>0</v>
      </c>
      <c r="BJ236" s="207">
        <v>0</v>
      </c>
      <c r="BK236" s="208">
        <v>0</v>
      </c>
      <c r="BL236" s="207">
        <v>3</v>
      </c>
      <c r="BM236" s="148">
        <v>0</v>
      </c>
      <c r="BN236" s="148">
        <v>0</v>
      </c>
      <c r="BO236" s="148">
        <v>0</v>
      </c>
      <c r="BP236" s="148">
        <v>0</v>
      </c>
      <c r="BQ236" s="148">
        <v>0</v>
      </c>
      <c r="BR236" s="148">
        <v>0</v>
      </c>
      <c r="BS236" s="148">
        <v>0</v>
      </c>
      <c r="BT236" s="148">
        <v>0</v>
      </c>
      <c r="BU236" s="148">
        <v>3</v>
      </c>
      <c r="BV236" s="148">
        <v>0</v>
      </c>
      <c r="BW236" s="148">
        <v>0</v>
      </c>
      <c r="BX236" s="150">
        <v>3</v>
      </c>
      <c r="BY236" s="148">
        <v>0</v>
      </c>
      <c r="BZ236" s="148">
        <v>0</v>
      </c>
      <c r="CA236" s="148">
        <v>0</v>
      </c>
      <c r="CB236" s="148">
        <v>0</v>
      </c>
      <c r="CC236" s="148">
        <v>0</v>
      </c>
      <c r="CD236" s="149">
        <v>0</v>
      </c>
      <c r="CE236" s="148">
        <v>0</v>
      </c>
      <c r="CF236" s="148">
        <v>0</v>
      </c>
      <c r="CG236" s="148">
        <v>3</v>
      </c>
      <c r="CH236" s="148">
        <v>3</v>
      </c>
      <c r="CI236" s="148">
        <v>3</v>
      </c>
      <c r="CJ236" s="148">
        <v>0</v>
      </c>
      <c r="CK236" s="148">
        <v>3</v>
      </c>
      <c r="CL236" s="148">
        <v>0</v>
      </c>
      <c r="CM236" s="148">
        <v>0</v>
      </c>
      <c r="CN236" s="148">
        <v>0</v>
      </c>
      <c r="CO236" s="148">
        <v>0</v>
      </c>
      <c r="CP236" s="148">
        <v>0</v>
      </c>
      <c r="CQ236" s="148">
        <v>0</v>
      </c>
      <c r="CR236" s="148">
        <v>0</v>
      </c>
      <c r="CS236" s="148">
        <v>0</v>
      </c>
      <c r="CT236" s="148">
        <v>0</v>
      </c>
      <c r="CU236" s="148">
        <v>0</v>
      </c>
      <c r="CV236" s="148">
        <v>0</v>
      </c>
      <c r="CW236" s="148">
        <v>0</v>
      </c>
      <c r="CX236" s="148">
        <v>0</v>
      </c>
      <c r="CY236" s="148">
        <v>3</v>
      </c>
      <c r="CZ236" s="148">
        <v>0</v>
      </c>
      <c r="DA236" s="148">
        <v>3</v>
      </c>
      <c r="DB236" s="148">
        <v>3</v>
      </c>
      <c r="DC236" s="148">
        <v>0</v>
      </c>
      <c r="DD236" s="148">
        <v>0</v>
      </c>
      <c r="DE236" s="148">
        <v>0</v>
      </c>
      <c r="DF236" s="148">
        <v>3</v>
      </c>
      <c r="DG236" s="148">
        <v>0</v>
      </c>
      <c r="DH236" s="148">
        <v>3</v>
      </c>
      <c r="DI236" s="149">
        <v>0</v>
      </c>
      <c r="DJ236" s="148">
        <v>3</v>
      </c>
      <c r="DK236" s="148">
        <v>3</v>
      </c>
      <c r="DL236" s="148">
        <v>3</v>
      </c>
      <c r="DM236" s="148">
        <v>0</v>
      </c>
      <c r="DN236" s="148">
        <v>0</v>
      </c>
      <c r="DO236" s="148">
        <v>0</v>
      </c>
      <c r="DP236" s="208">
        <v>3</v>
      </c>
      <c r="DQ236" s="148">
        <v>0</v>
      </c>
      <c r="DR236" s="148">
        <v>3</v>
      </c>
      <c r="DS236" s="148">
        <v>3</v>
      </c>
      <c r="DT236" s="148">
        <v>0</v>
      </c>
      <c r="DU236" s="148">
        <v>0</v>
      </c>
      <c r="DV236" s="149">
        <v>0</v>
      </c>
      <c r="DW236" s="148">
        <v>0</v>
      </c>
      <c r="DX236" s="148">
        <v>0</v>
      </c>
      <c r="DY236" s="148">
        <v>0</v>
      </c>
      <c r="DZ236" s="148">
        <v>0</v>
      </c>
      <c r="EA236" s="148">
        <v>0</v>
      </c>
      <c r="EB236" s="148">
        <v>0</v>
      </c>
      <c r="EC236" s="149">
        <v>0</v>
      </c>
      <c r="ED236" s="148">
        <v>0</v>
      </c>
    </row>
    <row r="237" spans="1:134" x14ac:dyDescent="0.3">
      <c r="A237" s="74"/>
      <c r="B237" s="141"/>
      <c r="C237" s="77"/>
      <c r="D237" s="77"/>
      <c r="E237" s="78"/>
      <c r="F237" s="78"/>
      <c r="G237" s="78"/>
      <c r="H237" s="78"/>
      <c r="I237" s="78"/>
      <c r="J237" s="78"/>
      <c r="K237" s="78"/>
      <c r="L237" s="78"/>
      <c r="M237" s="78"/>
      <c r="N237" s="78"/>
      <c r="O237" s="78"/>
      <c r="P237" s="78"/>
      <c r="Q237" s="78"/>
      <c r="R237" s="78"/>
      <c r="S237" s="78"/>
      <c r="T237" s="78"/>
      <c r="U237" s="78"/>
      <c r="V237" s="78"/>
      <c r="W237" s="78"/>
      <c r="X237" s="78"/>
      <c r="Y237" s="78"/>
      <c r="Z237" s="78"/>
      <c r="AA237" s="78"/>
      <c r="AB237" s="78"/>
      <c r="AC237" s="78"/>
      <c r="AD237" s="78"/>
      <c r="AE237" s="78"/>
      <c r="AF237" s="78"/>
      <c r="AG237" s="78"/>
      <c r="AH237" s="78"/>
      <c r="AI237" s="78"/>
      <c r="AJ237" s="78"/>
      <c r="AK237" s="78"/>
      <c r="AL237" s="78"/>
      <c r="AM237" s="78"/>
      <c r="AN237" s="78"/>
      <c r="AO237" s="78"/>
      <c r="AP237" s="78"/>
      <c r="AQ237" s="78"/>
      <c r="AR237" s="78"/>
      <c r="AS237" s="78"/>
      <c r="AT237" s="78"/>
      <c r="AU237" s="78"/>
      <c r="AV237" s="78"/>
      <c r="AW237" s="78"/>
      <c r="AX237" s="78"/>
      <c r="AY237" s="78"/>
      <c r="AZ237" s="78"/>
      <c r="BA237" s="78"/>
      <c r="BB237" s="78"/>
      <c r="BC237" s="78"/>
      <c r="BD237" s="78"/>
      <c r="BE237" s="78"/>
      <c r="BF237" s="78"/>
      <c r="BG237" s="78"/>
      <c r="BH237" s="78"/>
      <c r="BI237" s="78"/>
      <c r="BJ237" s="65"/>
      <c r="BK237" s="61"/>
      <c r="BL237" s="65"/>
      <c r="BM237" s="78"/>
      <c r="BN237" s="78"/>
      <c r="BO237" s="78"/>
      <c r="BP237" s="78"/>
      <c r="BQ237" s="78"/>
      <c r="BR237" s="78"/>
      <c r="BS237" s="78"/>
      <c r="BT237" s="78"/>
      <c r="BU237" s="78"/>
      <c r="BV237" s="78"/>
      <c r="BW237" s="78"/>
      <c r="BX237" s="78"/>
      <c r="BY237" s="78"/>
      <c r="BZ237" s="78"/>
      <c r="CA237" s="78"/>
      <c r="CB237" s="78"/>
      <c r="CC237" s="78"/>
      <c r="CD237" s="78"/>
      <c r="CE237" s="78"/>
      <c r="CF237" s="78"/>
      <c r="CG237" s="78"/>
      <c r="CH237" s="78"/>
      <c r="CI237" s="78"/>
      <c r="CJ237" s="78"/>
      <c r="CK237" s="78"/>
      <c r="CL237" s="78"/>
      <c r="CM237" s="78"/>
      <c r="CN237" s="78"/>
      <c r="CO237" s="171"/>
      <c r="CP237" s="78"/>
      <c r="CQ237" s="78"/>
      <c r="CR237" s="78"/>
      <c r="CS237" s="78"/>
      <c r="CT237" s="78"/>
      <c r="CU237" s="78"/>
      <c r="CV237" s="78"/>
      <c r="CW237" s="78"/>
      <c r="CX237" s="78"/>
      <c r="CY237" s="78"/>
      <c r="CZ237" s="78"/>
      <c r="DA237" s="78"/>
      <c r="DB237" s="78"/>
      <c r="DC237" s="78"/>
      <c r="DD237" s="78"/>
      <c r="DE237" s="78"/>
      <c r="DF237" s="78"/>
      <c r="DG237" s="78"/>
      <c r="DH237" s="78"/>
      <c r="DI237" s="78"/>
      <c r="DJ237" s="78"/>
      <c r="DK237" s="78"/>
      <c r="DL237" s="78"/>
      <c r="DM237" s="78"/>
      <c r="DN237" s="78"/>
      <c r="DO237" s="78"/>
      <c r="DP237" s="61"/>
      <c r="DQ237" s="78"/>
      <c r="DR237" s="78"/>
      <c r="DS237" s="78"/>
      <c r="DT237" s="78"/>
      <c r="DU237" s="78"/>
      <c r="DV237" s="78"/>
      <c r="DW237" s="78"/>
      <c r="DX237" s="78"/>
      <c r="DY237" s="78"/>
      <c r="DZ237" s="78"/>
      <c r="EA237" s="78"/>
      <c r="EB237" s="78"/>
      <c r="EC237" s="78"/>
      <c r="ED237" s="78"/>
    </row>
    <row r="238" spans="1:134" x14ac:dyDescent="0.3">
      <c r="A238" s="172"/>
      <c r="B238" s="173" t="s">
        <v>1225</v>
      </c>
      <c r="C238" s="99"/>
      <c r="D238" s="99"/>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c r="BG238" s="100"/>
      <c r="BH238" s="100"/>
      <c r="BI238" s="100"/>
      <c r="BJ238" s="65"/>
      <c r="BK238" s="61"/>
      <c r="BL238" s="65"/>
      <c r="BM238" s="100"/>
      <c r="BN238" s="100"/>
      <c r="BO238" s="100"/>
      <c r="BP238" s="100">
        <v>3</v>
      </c>
      <c r="BQ238" s="100"/>
      <c r="BR238" s="100">
        <v>9</v>
      </c>
      <c r="BS238" s="100">
        <v>8</v>
      </c>
      <c r="BT238" s="100">
        <v>7</v>
      </c>
      <c r="BU238" s="100"/>
      <c r="BV238" s="100"/>
      <c r="BW238" s="100">
        <v>14</v>
      </c>
      <c r="BX238" s="100"/>
      <c r="BY238" s="100"/>
      <c r="BZ238" s="100"/>
      <c r="CA238" s="100"/>
      <c r="CB238" s="100"/>
      <c r="CC238" s="100"/>
      <c r="CD238" s="100"/>
      <c r="CE238" s="100"/>
      <c r="CF238" s="100"/>
      <c r="CG238" s="100"/>
      <c r="CH238" s="100"/>
      <c r="CI238" s="100"/>
      <c r="CJ238" s="100"/>
      <c r="CK238" s="100"/>
      <c r="CL238" s="100"/>
      <c r="CM238" s="100"/>
      <c r="CN238" s="100"/>
      <c r="CO238" s="100"/>
      <c r="CP238" s="100"/>
      <c r="CQ238" s="100"/>
      <c r="CR238" s="100"/>
      <c r="CS238" s="100"/>
      <c r="CT238" s="100"/>
      <c r="CU238" s="100"/>
      <c r="CV238" s="100"/>
      <c r="CW238" s="100"/>
      <c r="CX238" s="100"/>
      <c r="CY238" s="100"/>
      <c r="CZ238" s="100"/>
      <c r="DA238" s="100"/>
      <c r="DB238" s="100"/>
      <c r="DC238" s="100"/>
      <c r="DD238" s="100"/>
      <c r="DE238" s="100"/>
      <c r="DF238" s="100"/>
      <c r="DG238" s="100"/>
      <c r="DH238" s="100"/>
      <c r="DI238" s="100"/>
      <c r="DJ238" s="100"/>
      <c r="DK238" s="100"/>
      <c r="DL238" s="100"/>
      <c r="DM238" s="100"/>
      <c r="DN238" s="100"/>
      <c r="DO238" s="100"/>
      <c r="DP238" s="61"/>
      <c r="DQ238" s="100"/>
      <c r="DR238" s="100"/>
      <c r="DS238" s="100"/>
      <c r="DT238" s="100"/>
      <c r="DU238" s="100"/>
      <c r="DV238" s="100"/>
      <c r="DW238" s="100"/>
      <c r="DX238" s="100"/>
      <c r="DY238" s="100"/>
      <c r="DZ238" s="100"/>
      <c r="EA238" s="100"/>
      <c r="EB238" s="100"/>
      <c r="EC238" s="100"/>
      <c r="ED238" s="100"/>
    </row>
    <row r="239" spans="1:134" x14ac:dyDescent="0.3">
      <c r="A239" s="125"/>
      <c r="B239" s="103"/>
      <c r="C239" s="77"/>
      <c r="D239" s="77"/>
      <c r="E239" s="78"/>
      <c r="F239" s="78"/>
      <c r="G239" s="78"/>
      <c r="H239" s="78"/>
      <c r="I239" s="78"/>
      <c r="J239" s="78"/>
      <c r="K239" s="78"/>
      <c r="L239" s="78"/>
      <c r="M239" s="78"/>
      <c r="N239" s="78"/>
      <c r="O239" s="78"/>
      <c r="P239" s="78"/>
      <c r="Q239" s="78"/>
      <c r="R239" s="78"/>
      <c r="S239" s="78"/>
      <c r="T239" s="78"/>
      <c r="U239" s="78"/>
      <c r="V239" s="78"/>
      <c r="W239" s="78"/>
      <c r="X239" s="78"/>
      <c r="Y239" s="78"/>
      <c r="Z239" s="78"/>
      <c r="AA239" s="78"/>
      <c r="AB239" s="78"/>
      <c r="AC239" s="78"/>
      <c r="AD239" s="78"/>
      <c r="AE239" s="78"/>
      <c r="AF239" s="78"/>
      <c r="AG239" s="78"/>
      <c r="AH239" s="78"/>
      <c r="AI239" s="78"/>
      <c r="AJ239" s="78"/>
      <c r="AK239" s="78"/>
      <c r="AL239" s="78"/>
      <c r="AM239" s="78"/>
      <c r="AN239" s="78"/>
      <c r="AO239" s="78"/>
      <c r="AP239" s="78"/>
      <c r="AQ239" s="78"/>
      <c r="AR239" s="78"/>
      <c r="AS239" s="78"/>
      <c r="AT239" s="78"/>
      <c r="AU239" s="78"/>
      <c r="AV239" s="78"/>
      <c r="AW239" s="78"/>
      <c r="AX239" s="78"/>
      <c r="AY239" s="78"/>
      <c r="AZ239" s="78"/>
      <c r="BA239" s="78"/>
      <c r="BB239" s="78"/>
      <c r="BC239" s="78"/>
      <c r="BD239" s="78"/>
      <c r="BE239" s="78"/>
      <c r="BF239" s="78"/>
      <c r="BG239" s="78"/>
      <c r="BH239" s="78"/>
      <c r="BI239" s="78"/>
      <c r="BJ239" s="65"/>
      <c r="BK239" s="61"/>
      <c r="BL239" s="65"/>
      <c r="BM239" s="78"/>
      <c r="BN239" s="78"/>
      <c r="BO239" s="78"/>
      <c r="BP239" s="78"/>
      <c r="BQ239" s="78"/>
      <c r="BR239" s="78"/>
      <c r="BS239" s="78"/>
      <c r="BT239" s="78"/>
      <c r="BU239" s="78"/>
      <c r="BV239" s="78"/>
      <c r="BW239" s="78"/>
      <c r="BX239" s="78"/>
      <c r="BY239" s="78"/>
      <c r="BZ239" s="78"/>
      <c r="CA239" s="78"/>
      <c r="CB239" s="78"/>
      <c r="CC239" s="78"/>
      <c r="CD239" s="78"/>
      <c r="CE239" s="78"/>
      <c r="CF239" s="78"/>
      <c r="CG239" s="78"/>
      <c r="CH239" s="78"/>
      <c r="CI239" s="78"/>
      <c r="CJ239" s="78"/>
      <c r="CK239" s="78"/>
      <c r="CL239" s="78"/>
      <c r="CM239" s="78"/>
      <c r="CN239" s="78"/>
      <c r="CO239" s="78"/>
      <c r="CP239" s="78"/>
      <c r="CQ239" s="78"/>
      <c r="CR239" s="78"/>
      <c r="CS239" s="78"/>
      <c r="CT239" s="78"/>
      <c r="CU239" s="78"/>
      <c r="CV239" s="78"/>
      <c r="CW239" s="78"/>
      <c r="CX239" s="78"/>
      <c r="CY239" s="78"/>
      <c r="CZ239" s="78"/>
      <c r="DA239" s="78"/>
      <c r="DB239" s="78"/>
      <c r="DC239" s="78"/>
      <c r="DD239" s="78"/>
      <c r="DE239" s="78"/>
      <c r="DF239" s="78"/>
      <c r="DG239" s="78"/>
      <c r="DH239" s="78"/>
      <c r="DI239" s="78"/>
      <c r="DJ239" s="78"/>
      <c r="DK239" s="78"/>
      <c r="DL239" s="78"/>
      <c r="DM239" s="78"/>
      <c r="DN239" s="78"/>
      <c r="DO239" s="78"/>
      <c r="DP239" s="61"/>
      <c r="DQ239" s="78"/>
      <c r="DR239" s="78"/>
      <c r="DS239" s="78"/>
      <c r="DT239" s="78"/>
      <c r="DU239" s="78"/>
      <c r="DV239" s="78"/>
      <c r="DW239" s="78"/>
      <c r="DX239" s="78"/>
      <c r="DY239" s="78"/>
      <c r="DZ239" s="78"/>
      <c r="EA239" s="78"/>
      <c r="EB239" s="78"/>
      <c r="EC239" s="78"/>
      <c r="ED239" s="78"/>
    </row>
    <row r="240" spans="1:134" x14ac:dyDescent="0.3">
      <c r="A240" s="174" t="s">
        <v>1226</v>
      </c>
      <c r="B240" s="143" t="s">
        <v>1227</v>
      </c>
      <c r="C240" s="144"/>
      <c r="D240" s="144"/>
      <c r="E240" s="145"/>
      <c r="F240" s="145"/>
      <c r="G240" s="145"/>
      <c r="H240" s="145"/>
      <c r="I240" s="145"/>
      <c r="J240" s="145"/>
      <c r="K240" s="145"/>
      <c r="L240" s="145"/>
      <c r="M240" s="145"/>
      <c r="N240" s="145"/>
      <c r="O240" s="145"/>
      <c r="P240" s="145"/>
      <c r="Q240" s="145"/>
      <c r="R240" s="145"/>
      <c r="S240" s="145"/>
      <c r="T240" s="145"/>
      <c r="U240" s="145"/>
      <c r="V240" s="145"/>
      <c r="W240" s="145"/>
      <c r="X240" s="145"/>
      <c r="Y240" s="145"/>
      <c r="Z240" s="145"/>
      <c r="AA240" s="145"/>
      <c r="AB240" s="145"/>
      <c r="AC240" s="145"/>
      <c r="AD240" s="145"/>
      <c r="AE240" s="145"/>
      <c r="AF240" s="145"/>
      <c r="AG240" s="145"/>
      <c r="AH240" s="145"/>
      <c r="AI240" s="145"/>
      <c r="AJ240" s="145"/>
      <c r="AK240" s="145"/>
      <c r="AL240" s="145"/>
      <c r="AM240" s="145"/>
      <c r="AN240" s="145"/>
      <c r="AO240" s="145"/>
      <c r="AP240" s="145"/>
      <c r="AQ240" s="145"/>
      <c r="AR240" s="145"/>
      <c r="AS240" s="145"/>
      <c r="AT240" s="145"/>
      <c r="AU240" s="145"/>
      <c r="AV240" s="145"/>
      <c r="AW240" s="145"/>
      <c r="AX240" s="145"/>
      <c r="AY240" s="145"/>
      <c r="AZ240" s="145"/>
      <c r="BA240" s="145"/>
      <c r="BB240" s="145"/>
      <c r="BC240" s="145"/>
      <c r="BD240" s="145"/>
      <c r="BE240" s="145"/>
      <c r="BF240" s="145"/>
      <c r="BG240" s="145"/>
      <c r="BH240" s="145"/>
      <c r="BI240" s="145"/>
      <c r="BJ240" s="175"/>
      <c r="BK240" s="61"/>
      <c r="BL240" s="175"/>
      <c r="BM240" s="145"/>
      <c r="BN240" s="145"/>
      <c r="BO240" s="145"/>
      <c r="BP240" s="145"/>
      <c r="BQ240" s="145"/>
      <c r="BR240" s="145"/>
      <c r="BS240" s="145"/>
      <c r="BT240" s="145"/>
      <c r="BU240" s="145"/>
      <c r="BV240" s="145"/>
      <c r="BW240" s="145"/>
      <c r="BX240" s="145"/>
      <c r="BY240" s="145"/>
      <c r="BZ240" s="145"/>
      <c r="CA240" s="145"/>
      <c r="CB240" s="145"/>
      <c r="CC240" s="145"/>
      <c r="CD240" s="145"/>
      <c r="CE240" s="145"/>
      <c r="CF240" s="145"/>
      <c r="CG240" s="145"/>
      <c r="CH240" s="145"/>
      <c r="CI240" s="145"/>
      <c r="CJ240" s="145"/>
      <c r="CK240" s="145"/>
      <c r="CL240" s="145"/>
      <c r="CM240" s="145"/>
      <c r="CN240" s="145"/>
      <c r="CO240" s="145"/>
      <c r="CP240" s="145"/>
      <c r="CQ240" s="145"/>
      <c r="CR240" s="145"/>
      <c r="CS240" s="145"/>
      <c r="CT240" s="145"/>
      <c r="CU240" s="145"/>
      <c r="CV240" s="145"/>
      <c r="CW240" s="145"/>
      <c r="CX240" s="145"/>
      <c r="CY240" s="145"/>
      <c r="CZ240" s="145"/>
      <c r="DA240" s="145"/>
      <c r="DB240" s="145"/>
      <c r="DC240" s="145"/>
      <c r="DD240" s="145"/>
      <c r="DE240" s="145"/>
      <c r="DF240" s="145"/>
      <c r="DG240" s="145"/>
      <c r="DH240" s="145"/>
      <c r="DI240" s="145"/>
      <c r="DJ240" s="145"/>
      <c r="DK240" s="145"/>
      <c r="DL240" s="145"/>
      <c r="DM240" s="145"/>
      <c r="DN240" s="145"/>
      <c r="DO240" s="145"/>
      <c r="DP240" s="61"/>
      <c r="DQ240" s="145"/>
      <c r="DR240" s="145"/>
      <c r="DS240" s="145"/>
      <c r="DT240" s="145"/>
      <c r="DU240" s="145"/>
      <c r="DV240" s="145"/>
      <c r="DW240" s="145"/>
      <c r="DX240" s="145"/>
      <c r="DY240" s="145"/>
      <c r="DZ240" s="145"/>
      <c r="EA240" s="145"/>
      <c r="EB240" s="145"/>
      <c r="EC240" s="145"/>
      <c r="ED240" s="145"/>
    </row>
    <row r="241" spans="1:134" x14ac:dyDescent="0.3">
      <c r="A241" s="81">
        <v>80</v>
      </c>
      <c r="B241" s="146" t="s">
        <v>1228</v>
      </c>
      <c r="C241" s="83" t="s">
        <v>843</v>
      </c>
      <c r="D241" s="147" t="s">
        <v>1214</v>
      </c>
      <c r="E241" s="148">
        <v>0</v>
      </c>
      <c r="F241" s="148">
        <v>0</v>
      </c>
      <c r="G241" s="148">
        <v>0</v>
      </c>
      <c r="H241" s="148">
        <v>0</v>
      </c>
      <c r="I241" s="148">
        <v>0</v>
      </c>
      <c r="J241" s="148">
        <v>0</v>
      </c>
      <c r="K241" s="149">
        <v>2</v>
      </c>
      <c r="L241" s="148">
        <v>0</v>
      </c>
      <c r="M241" s="148">
        <v>0</v>
      </c>
      <c r="N241" s="148">
        <v>0</v>
      </c>
      <c r="O241" s="148">
        <v>0</v>
      </c>
      <c r="P241" s="148">
        <v>0</v>
      </c>
      <c r="Q241" s="148">
        <v>0</v>
      </c>
      <c r="R241" s="148">
        <v>0</v>
      </c>
      <c r="S241" s="149">
        <v>0</v>
      </c>
      <c r="T241" s="148">
        <v>0</v>
      </c>
      <c r="U241" s="148">
        <v>0</v>
      </c>
      <c r="V241" s="148"/>
      <c r="W241" s="148">
        <v>0</v>
      </c>
      <c r="X241" s="148">
        <v>0</v>
      </c>
      <c r="Y241" s="148">
        <v>0</v>
      </c>
      <c r="Z241" s="148"/>
      <c r="AA241" s="148"/>
      <c r="AB241" s="148">
        <v>0</v>
      </c>
      <c r="AC241" s="148">
        <v>0</v>
      </c>
      <c r="AD241" s="148">
        <v>0</v>
      </c>
      <c r="AE241" s="148">
        <v>0</v>
      </c>
      <c r="AF241" s="148">
        <v>0</v>
      </c>
      <c r="AG241" s="148">
        <v>0</v>
      </c>
      <c r="AH241" s="148">
        <v>0</v>
      </c>
      <c r="AI241" s="148">
        <v>0</v>
      </c>
      <c r="AJ241" s="148">
        <v>0</v>
      </c>
      <c r="AK241" s="148">
        <v>0</v>
      </c>
      <c r="AL241" s="148">
        <v>0</v>
      </c>
      <c r="AM241" s="148">
        <v>0</v>
      </c>
      <c r="AN241" s="148">
        <v>0</v>
      </c>
      <c r="AO241" s="148">
        <v>0</v>
      </c>
      <c r="AP241" s="148">
        <v>0</v>
      </c>
      <c r="AQ241" s="148">
        <v>0</v>
      </c>
      <c r="AR241" s="148">
        <v>0</v>
      </c>
      <c r="AS241" s="148">
        <v>0</v>
      </c>
      <c r="AT241" s="148">
        <v>0</v>
      </c>
      <c r="AU241" s="148">
        <v>0</v>
      </c>
      <c r="AV241" s="148">
        <v>0</v>
      </c>
      <c r="AW241" s="148">
        <v>0</v>
      </c>
      <c r="AX241" s="148">
        <v>0</v>
      </c>
      <c r="AY241" s="148">
        <v>0</v>
      </c>
      <c r="AZ241" s="148">
        <v>0</v>
      </c>
      <c r="BA241" s="148">
        <v>0</v>
      </c>
      <c r="BB241" s="148">
        <v>0</v>
      </c>
      <c r="BC241" s="148">
        <v>0</v>
      </c>
      <c r="BD241" s="148">
        <v>0</v>
      </c>
      <c r="BE241" s="148">
        <v>0</v>
      </c>
      <c r="BF241" s="148">
        <v>0</v>
      </c>
      <c r="BG241" s="148">
        <v>0</v>
      </c>
      <c r="BH241" s="148">
        <v>0</v>
      </c>
      <c r="BI241" s="148">
        <v>0</v>
      </c>
      <c r="BJ241" s="213">
        <v>0</v>
      </c>
      <c r="BK241" s="208">
        <v>0</v>
      </c>
      <c r="BL241" s="213">
        <v>0</v>
      </c>
      <c r="BM241" s="148">
        <v>2</v>
      </c>
      <c r="BN241" s="148">
        <v>0</v>
      </c>
      <c r="BO241" s="148">
        <v>0</v>
      </c>
      <c r="BP241" s="148">
        <v>2</v>
      </c>
      <c r="BQ241" s="148">
        <v>0</v>
      </c>
      <c r="BR241" s="148">
        <v>0</v>
      </c>
      <c r="BS241" s="148">
        <v>0</v>
      </c>
      <c r="BT241" s="148">
        <v>0</v>
      </c>
      <c r="BU241" s="148">
        <v>0</v>
      </c>
      <c r="BV241" s="148">
        <v>0</v>
      </c>
      <c r="BW241" s="148">
        <v>0</v>
      </c>
      <c r="BX241" s="148">
        <v>0</v>
      </c>
      <c r="BY241" s="148">
        <v>0</v>
      </c>
      <c r="BZ241" s="148"/>
      <c r="CA241" s="148"/>
      <c r="CB241" s="148">
        <v>0</v>
      </c>
      <c r="CC241" s="148">
        <v>0</v>
      </c>
      <c r="CD241" s="148">
        <v>0</v>
      </c>
      <c r="CE241" s="148"/>
      <c r="CF241" s="148">
        <v>0</v>
      </c>
      <c r="CG241" s="148"/>
      <c r="CH241" s="148">
        <v>0</v>
      </c>
      <c r="CI241" s="148"/>
      <c r="CJ241" s="148">
        <v>0</v>
      </c>
      <c r="CK241" s="148">
        <v>0</v>
      </c>
      <c r="CL241" s="148">
        <v>0</v>
      </c>
      <c r="CM241" s="148">
        <v>0</v>
      </c>
      <c r="CN241" s="148">
        <v>0</v>
      </c>
      <c r="CO241" s="148">
        <v>0</v>
      </c>
      <c r="CP241" s="148">
        <v>0</v>
      </c>
      <c r="CQ241" s="148">
        <v>0</v>
      </c>
      <c r="CR241" s="148">
        <v>0</v>
      </c>
      <c r="CS241" s="148">
        <v>0</v>
      </c>
      <c r="CT241" s="148">
        <v>0</v>
      </c>
      <c r="CU241" s="148">
        <v>0</v>
      </c>
      <c r="CV241" s="148">
        <v>0</v>
      </c>
      <c r="CW241" s="148">
        <v>0</v>
      </c>
      <c r="CX241" s="148">
        <v>0</v>
      </c>
      <c r="CY241" s="148">
        <v>0</v>
      </c>
      <c r="CZ241" s="148">
        <v>0</v>
      </c>
      <c r="DA241" s="148">
        <v>0</v>
      </c>
      <c r="DB241" s="148">
        <v>0</v>
      </c>
      <c r="DC241" s="148">
        <v>0</v>
      </c>
      <c r="DD241" s="148">
        <v>0</v>
      </c>
      <c r="DE241" s="148">
        <v>0</v>
      </c>
      <c r="DF241" s="149">
        <v>0</v>
      </c>
      <c r="DG241" s="148">
        <v>0</v>
      </c>
      <c r="DH241" s="148">
        <v>0</v>
      </c>
      <c r="DI241" s="148">
        <v>0</v>
      </c>
      <c r="DJ241" s="148">
        <v>0</v>
      </c>
      <c r="DK241" s="148">
        <v>0</v>
      </c>
      <c r="DL241" s="148">
        <v>0</v>
      </c>
      <c r="DM241" s="148">
        <v>0</v>
      </c>
      <c r="DN241" s="148">
        <v>0</v>
      </c>
      <c r="DO241" s="148">
        <v>0</v>
      </c>
      <c r="DP241" s="208">
        <v>0</v>
      </c>
      <c r="DQ241" s="148">
        <v>0</v>
      </c>
      <c r="DR241" s="148">
        <v>0</v>
      </c>
      <c r="DS241" s="148">
        <v>0</v>
      </c>
      <c r="DT241" s="148">
        <v>0</v>
      </c>
      <c r="DU241" s="148">
        <v>0</v>
      </c>
      <c r="DV241" s="148">
        <v>0</v>
      </c>
      <c r="DW241" s="148">
        <v>0</v>
      </c>
      <c r="DX241" s="148">
        <v>0</v>
      </c>
      <c r="DY241" s="148">
        <v>0</v>
      </c>
      <c r="DZ241" s="148">
        <v>0</v>
      </c>
      <c r="EA241" s="148">
        <v>0</v>
      </c>
      <c r="EB241" s="148">
        <v>0</v>
      </c>
      <c r="EC241" s="148">
        <v>0</v>
      </c>
      <c r="ED241" s="148">
        <v>0</v>
      </c>
    </row>
    <row r="242" spans="1:134" x14ac:dyDescent="0.3">
      <c r="A242" s="74">
        <v>81</v>
      </c>
      <c r="B242" s="80" t="s">
        <v>1229</v>
      </c>
      <c r="C242" s="77" t="s">
        <v>849</v>
      </c>
      <c r="D242" s="77" t="s">
        <v>1202</v>
      </c>
      <c r="E242" s="78"/>
      <c r="F242" s="78"/>
      <c r="G242" s="78"/>
      <c r="H242" s="78"/>
      <c r="I242" s="78"/>
      <c r="J242" s="78"/>
      <c r="K242" s="78"/>
      <c r="L242" s="78"/>
      <c r="M242" s="78"/>
      <c r="N242" s="78"/>
      <c r="O242" s="78"/>
      <c r="P242" s="78"/>
      <c r="Q242" s="78"/>
      <c r="R242" s="78"/>
      <c r="S242" s="78"/>
      <c r="T242" s="78"/>
      <c r="U242" s="78"/>
      <c r="V242" s="78"/>
      <c r="W242" s="78"/>
      <c r="X242" s="78"/>
      <c r="Y242" s="78"/>
      <c r="Z242" s="78"/>
      <c r="AA242" s="78"/>
      <c r="AB242" s="78"/>
      <c r="AC242" s="78"/>
      <c r="AD242" s="78"/>
      <c r="AE242" s="78"/>
      <c r="AF242" s="78"/>
      <c r="AG242" s="78"/>
      <c r="AH242" s="78"/>
      <c r="AI242" s="78"/>
      <c r="AJ242" s="78"/>
      <c r="AK242" s="78"/>
      <c r="AL242" s="78"/>
      <c r="AM242" s="78"/>
      <c r="AN242" s="78"/>
      <c r="AO242" s="78"/>
      <c r="AP242" s="78"/>
      <c r="AQ242" s="78"/>
      <c r="AR242" s="78"/>
      <c r="AS242" s="78"/>
      <c r="AT242" s="78"/>
      <c r="AU242" s="78"/>
      <c r="AV242" s="78"/>
      <c r="AW242" s="78"/>
      <c r="AX242" s="78"/>
      <c r="AY242" s="78"/>
      <c r="AZ242" s="78"/>
      <c r="BA242" s="78"/>
      <c r="BB242" s="78"/>
      <c r="BC242" s="78"/>
      <c r="BD242" s="78"/>
      <c r="BE242" s="78"/>
      <c r="BF242" s="78"/>
      <c r="BG242" s="78"/>
      <c r="BH242" s="78"/>
      <c r="BI242" s="78"/>
      <c r="BJ242" s="65"/>
      <c r="BK242" s="61"/>
      <c r="BL242" s="65"/>
      <c r="BM242" s="78"/>
      <c r="BN242" s="78"/>
      <c r="BO242" s="78"/>
      <c r="BP242" s="78"/>
      <c r="BQ242" s="78"/>
      <c r="BR242" s="78"/>
      <c r="BS242" s="78"/>
      <c r="BT242" s="78"/>
      <c r="BU242" s="78"/>
      <c r="BV242" s="78"/>
      <c r="BW242" s="78"/>
      <c r="BX242" s="78"/>
      <c r="BY242" s="78"/>
      <c r="BZ242" s="78"/>
      <c r="CA242" s="78"/>
      <c r="CB242" s="78"/>
      <c r="CC242" s="78"/>
      <c r="CD242" s="78"/>
      <c r="CE242" s="78"/>
      <c r="CF242" s="78"/>
      <c r="CG242" s="78"/>
      <c r="CH242" s="78"/>
      <c r="CI242" s="78"/>
      <c r="CJ242" s="78"/>
      <c r="CK242" s="78"/>
      <c r="CL242" s="78"/>
      <c r="CM242" s="78"/>
      <c r="CN242" s="78"/>
      <c r="CO242" s="78"/>
      <c r="CP242" s="78"/>
      <c r="CQ242" s="78"/>
      <c r="CR242" s="78"/>
      <c r="CS242" s="78"/>
      <c r="CT242" s="78"/>
      <c r="CU242" s="78"/>
      <c r="CV242" s="78"/>
      <c r="CW242" s="78"/>
      <c r="CX242" s="78"/>
      <c r="CY242" s="78"/>
      <c r="CZ242" s="78"/>
      <c r="DA242" s="78"/>
      <c r="DB242" s="78"/>
      <c r="DC242" s="78"/>
      <c r="DD242" s="78"/>
      <c r="DE242" s="78"/>
      <c r="DF242" s="78"/>
      <c r="DG242" s="78"/>
      <c r="DH242" s="78"/>
      <c r="DI242" s="78"/>
      <c r="DJ242" s="78"/>
      <c r="DK242" s="78"/>
      <c r="DL242" s="78"/>
      <c r="DM242" s="78"/>
      <c r="DN242" s="78"/>
      <c r="DO242" s="78"/>
      <c r="DP242" s="61"/>
      <c r="DQ242" s="78"/>
      <c r="DR242" s="78"/>
      <c r="DS242" s="78"/>
      <c r="DT242" s="78"/>
      <c r="DU242" s="78"/>
      <c r="DV242" s="78"/>
      <c r="DW242" s="78"/>
      <c r="DX242" s="78"/>
      <c r="DY242" s="78"/>
      <c r="DZ242" s="78"/>
      <c r="EA242" s="78"/>
      <c r="EB242" s="78"/>
      <c r="EC242" s="78"/>
      <c r="ED242" s="78"/>
    </row>
    <row r="243" spans="1:134" x14ac:dyDescent="0.3">
      <c r="A243" s="74">
        <v>82</v>
      </c>
      <c r="B243" s="80" t="s">
        <v>1230</v>
      </c>
      <c r="C243" s="77" t="s">
        <v>849</v>
      </c>
      <c r="D243" s="77" t="s">
        <v>1231</v>
      </c>
      <c r="E243" s="78"/>
      <c r="F243" s="78"/>
      <c r="G243" s="78"/>
      <c r="H243" s="78"/>
      <c r="I243" s="78"/>
      <c r="J243" s="78"/>
      <c r="K243" s="78"/>
      <c r="L243" s="78"/>
      <c r="M243" s="78"/>
      <c r="N243" s="78"/>
      <c r="O243" s="78"/>
      <c r="P243" s="78"/>
      <c r="Q243" s="78"/>
      <c r="R243" s="78"/>
      <c r="S243" s="78"/>
      <c r="T243" s="78"/>
      <c r="U243" s="78"/>
      <c r="V243" s="78"/>
      <c r="W243" s="78"/>
      <c r="X243" s="78"/>
      <c r="Y243" s="78"/>
      <c r="Z243" s="78"/>
      <c r="AA243" s="78"/>
      <c r="AB243" s="78"/>
      <c r="AC243" s="78"/>
      <c r="AD243" s="78"/>
      <c r="AE243" s="78"/>
      <c r="AF243" s="78"/>
      <c r="AG243" s="78"/>
      <c r="AH243" s="78"/>
      <c r="AI243" s="78"/>
      <c r="AJ243" s="78"/>
      <c r="AK243" s="78"/>
      <c r="AL243" s="78"/>
      <c r="AM243" s="78"/>
      <c r="AN243" s="78"/>
      <c r="AO243" s="78"/>
      <c r="AP243" s="78"/>
      <c r="AQ243" s="78"/>
      <c r="AR243" s="78"/>
      <c r="AS243" s="78"/>
      <c r="AT243" s="78"/>
      <c r="AU243" s="78"/>
      <c r="AV243" s="78"/>
      <c r="AW243" s="78"/>
      <c r="AX243" s="78"/>
      <c r="AY243" s="78"/>
      <c r="AZ243" s="78"/>
      <c r="BA243" s="78"/>
      <c r="BB243" s="78"/>
      <c r="BC243" s="78"/>
      <c r="BD243" s="78"/>
      <c r="BE243" s="78"/>
      <c r="BF243" s="78"/>
      <c r="BG243" s="78"/>
      <c r="BH243" s="78"/>
      <c r="BI243" s="78"/>
      <c r="BJ243" s="65"/>
      <c r="BK243" s="61"/>
      <c r="BL243" s="65"/>
      <c r="BM243" s="78"/>
      <c r="BN243" s="78"/>
      <c r="BO243" s="78"/>
      <c r="BP243" s="78"/>
      <c r="BQ243" s="78"/>
      <c r="BR243" s="78"/>
      <c r="BS243" s="78"/>
      <c r="BT243" s="78"/>
      <c r="BU243" s="78"/>
      <c r="BV243" s="78"/>
      <c r="BW243" s="78"/>
      <c r="BX243" s="78"/>
      <c r="BY243" s="78"/>
      <c r="BZ243" s="78"/>
      <c r="CA243" s="78"/>
      <c r="CB243" s="78"/>
      <c r="CC243" s="78"/>
      <c r="CD243" s="78"/>
      <c r="CE243" s="78"/>
      <c r="CF243" s="78"/>
      <c r="CG243" s="78"/>
      <c r="CH243" s="78"/>
      <c r="CI243" s="78"/>
      <c r="CJ243" s="78"/>
      <c r="CK243" s="78"/>
      <c r="CL243" s="78"/>
      <c r="CM243" s="78"/>
      <c r="CN243" s="78"/>
      <c r="CO243" s="78"/>
      <c r="CP243" s="78"/>
      <c r="CQ243" s="78"/>
      <c r="CR243" s="78"/>
      <c r="CS243" s="78"/>
      <c r="CT243" s="78"/>
      <c r="CU243" s="78"/>
      <c r="CV243" s="78"/>
      <c r="CW243" s="78"/>
      <c r="CX243" s="78"/>
      <c r="CY243" s="78"/>
      <c r="CZ243" s="78"/>
      <c r="DA243" s="78"/>
      <c r="DB243" s="78"/>
      <c r="DC243" s="78"/>
      <c r="DD243" s="78"/>
      <c r="DE243" s="78"/>
      <c r="DF243" s="78"/>
      <c r="DG243" s="78"/>
      <c r="DH243" s="78"/>
      <c r="DI243" s="78"/>
      <c r="DJ243" s="78"/>
      <c r="DK243" s="78"/>
      <c r="DL243" s="78"/>
      <c r="DM243" s="78"/>
      <c r="DN243" s="78"/>
      <c r="DO243" s="78"/>
      <c r="DP243" s="61"/>
      <c r="DQ243" s="78"/>
      <c r="DR243" s="78"/>
      <c r="DS243" s="78"/>
      <c r="DT243" s="78"/>
      <c r="DU243" s="78"/>
      <c r="DV243" s="78"/>
      <c r="DW243" s="78"/>
      <c r="DX243" s="78"/>
      <c r="DY243" s="78"/>
      <c r="DZ243" s="78"/>
      <c r="EA243" s="78"/>
      <c r="EB243" s="78"/>
      <c r="EC243" s="78"/>
      <c r="ED243" s="78"/>
    </row>
    <row r="244" spans="1:134" x14ac:dyDescent="0.3">
      <c r="A244" s="74">
        <v>83</v>
      </c>
      <c r="B244" s="80" t="s">
        <v>1232</v>
      </c>
      <c r="C244" s="77" t="s">
        <v>849</v>
      </c>
      <c r="D244" s="77" t="s">
        <v>1202</v>
      </c>
      <c r="E244" s="78"/>
      <c r="F244" s="78"/>
      <c r="G244" s="78"/>
      <c r="H244" s="78"/>
      <c r="I244" s="78"/>
      <c r="J244" s="78"/>
      <c r="K244" s="78"/>
      <c r="L244" s="78"/>
      <c r="M244" s="78"/>
      <c r="N244" s="78"/>
      <c r="O244" s="78"/>
      <c r="P244" s="78"/>
      <c r="Q244" s="78"/>
      <c r="R244" s="78"/>
      <c r="S244" s="78"/>
      <c r="T244" s="78"/>
      <c r="U244" s="78"/>
      <c r="V244" s="78"/>
      <c r="W244" s="78"/>
      <c r="X244" s="78"/>
      <c r="Y244" s="78"/>
      <c r="Z244" s="78"/>
      <c r="AA244" s="78"/>
      <c r="AB244" s="78"/>
      <c r="AC244" s="78"/>
      <c r="AD244" s="78"/>
      <c r="AE244" s="78"/>
      <c r="AF244" s="78"/>
      <c r="AG244" s="78"/>
      <c r="AH244" s="78"/>
      <c r="AI244" s="78"/>
      <c r="AJ244" s="78"/>
      <c r="AK244" s="78"/>
      <c r="AL244" s="78"/>
      <c r="AM244" s="78"/>
      <c r="AN244" s="78"/>
      <c r="AO244" s="78"/>
      <c r="AP244" s="78"/>
      <c r="AQ244" s="78"/>
      <c r="AR244" s="78"/>
      <c r="AS244" s="78"/>
      <c r="AT244" s="78"/>
      <c r="AU244" s="78"/>
      <c r="AV244" s="78"/>
      <c r="AW244" s="78"/>
      <c r="AX244" s="78"/>
      <c r="AY244" s="78"/>
      <c r="AZ244" s="78"/>
      <c r="BA244" s="78"/>
      <c r="BB244" s="78"/>
      <c r="BC244" s="78"/>
      <c r="BD244" s="78"/>
      <c r="BE244" s="78"/>
      <c r="BF244" s="78"/>
      <c r="BG244" s="78"/>
      <c r="BH244" s="78"/>
      <c r="BI244" s="78"/>
      <c r="BJ244" s="65"/>
      <c r="BK244" s="61"/>
      <c r="BL244" s="65"/>
      <c r="BM244" s="78"/>
      <c r="BN244" s="78"/>
      <c r="BO244" s="78"/>
      <c r="BP244" s="78"/>
      <c r="BQ244" s="78"/>
      <c r="BR244" s="78"/>
      <c r="BS244" s="78"/>
      <c r="BT244" s="78"/>
      <c r="BU244" s="78"/>
      <c r="BV244" s="78"/>
      <c r="BW244" s="78"/>
      <c r="BX244" s="78"/>
      <c r="BY244" s="78"/>
      <c r="BZ244" s="78"/>
      <c r="CA244" s="78"/>
      <c r="CB244" s="78"/>
      <c r="CC244" s="78"/>
      <c r="CD244" s="78"/>
      <c r="CE244" s="78"/>
      <c r="CF244" s="78"/>
      <c r="CG244" s="78"/>
      <c r="CH244" s="78"/>
      <c r="CI244" s="78"/>
      <c r="CJ244" s="78"/>
      <c r="CK244" s="78"/>
      <c r="CL244" s="78"/>
      <c r="CM244" s="78"/>
      <c r="CN244" s="78"/>
      <c r="CO244" s="78"/>
      <c r="CP244" s="78"/>
      <c r="CQ244" s="78"/>
      <c r="CR244" s="78"/>
      <c r="CS244" s="78"/>
      <c r="CT244" s="78"/>
      <c r="CU244" s="78"/>
      <c r="CV244" s="78"/>
      <c r="CW244" s="78"/>
      <c r="CX244" s="78"/>
      <c r="CY244" s="78"/>
      <c r="CZ244" s="78"/>
      <c r="DA244" s="78"/>
      <c r="DB244" s="78"/>
      <c r="DC244" s="78"/>
      <c r="DD244" s="78"/>
      <c r="DE244" s="78"/>
      <c r="DF244" s="78"/>
      <c r="DG244" s="78"/>
      <c r="DH244" s="78"/>
      <c r="DI244" s="78"/>
      <c r="DJ244" s="78"/>
      <c r="DK244" s="78"/>
      <c r="DL244" s="78"/>
      <c r="DM244" s="78"/>
      <c r="DN244" s="78"/>
      <c r="DO244" s="78"/>
      <c r="DP244" s="61"/>
      <c r="DQ244" s="78"/>
      <c r="DR244" s="78"/>
      <c r="DS244" s="78"/>
      <c r="DT244" s="78"/>
      <c r="DU244" s="78"/>
      <c r="DV244" s="78"/>
      <c r="DW244" s="78"/>
      <c r="DX244" s="78"/>
      <c r="DY244" s="78"/>
      <c r="DZ244" s="78"/>
      <c r="EA244" s="78"/>
      <c r="EB244" s="78"/>
      <c r="EC244" s="78"/>
      <c r="ED244" s="78"/>
    </row>
    <row r="245" spans="1:134" x14ac:dyDescent="0.3">
      <c r="A245" s="74">
        <v>84</v>
      </c>
      <c r="B245" s="80" t="s">
        <v>1233</v>
      </c>
      <c r="C245" s="77" t="s">
        <v>849</v>
      </c>
      <c r="D245" s="77" t="s">
        <v>1234</v>
      </c>
      <c r="E245" s="78"/>
      <c r="F245" s="78"/>
      <c r="G245" s="78"/>
      <c r="H245" s="78"/>
      <c r="I245" s="78"/>
      <c r="J245" s="78"/>
      <c r="K245" s="78"/>
      <c r="L245" s="78"/>
      <c r="M245" s="78"/>
      <c r="N245" s="78"/>
      <c r="O245" s="78"/>
      <c r="P245" s="78"/>
      <c r="Q245" s="78"/>
      <c r="R245" s="78"/>
      <c r="S245" s="78"/>
      <c r="T245" s="78"/>
      <c r="U245" s="78"/>
      <c r="V245" s="78"/>
      <c r="W245" s="78"/>
      <c r="X245" s="78"/>
      <c r="Y245" s="78"/>
      <c r="Z245" s="78"/>
      <c r="AA245" s="78"/>
      <c r="AB245" s="78"/>
      <c r="AC245" s="78"/>
      <c r="AD245" s="78"/>
      <c r="AE245" s="78"/>
      <c r="AF245" s="78"/>
      <c r="AG245" s="78"/>
      <c r="AH245" s="78"/>
      <c r="AI245" s="78"/>
      <c r="AJ245" s="78"/>
      <c r="AK245" s="78"/>
      <c r="AL245" s="78"/>
      <c r="AM245" s="78"/>
      <c r="AN245" s="78"/>
      <c r="AO245" s="78"/>
      <c r="AP245" s="78"/>
      <c r="AQ245" s="78"/>
      <c r="AR245" s="78"/>
      <c r="AS245" s="78"/>
      <c r="AT245" s="78"/>
      <c r="AU245" s="78"/>
      <c r="AV245" s="78"/>
      <c r="AW245" s="78"/>
      <c r="AX245" s="78"/>
      <c r="AY245" s="78"/>
      <c r="AZ245" s="78"/>
      <c r="BA245" s="78"/>
      <c r="BB245" s="78"/>
      <c r="BC245" s="78"/>
      <c r="BD245" s="78"/>
      <c r="BE245" s="78"/>
      <c r="BF245" s="78"/>
      <c r="BG245" s="78"/>
      <c r="BH245" s="78"/>
      <c r="BI245" s="78"/>
      <c r="BJ245" s="65"/>
      <c r="BK245" s="61"/>
      <c r="BL245" s="65"/>
      <c r="BM245" s="78"/>
      <c r="BN245" s="78"/>
      <c r="BO245" s="78"/>
      <c r="BP245" s="78"/>
      <c r="BQ245" s="78"/>
      <c r="BR245" s="78"/>
      <c r="BS245" s="78"/>
      <c r="BT245" s="78"/>
      <c r="BU245" s="78"/>
      <c r="BV245" s="78"/>
      <c r="BW245" s="78"/>
      <c r="BX245" s="78"/>
      <c r="BY245" s="78"/>
      <c r="BZ245" s="78"/>
      <c r="CA245" s="78"/>
      <c r="CB245" s="78"/>
      <c r="CC245" s="78"/>
      <c r="CD245" s="78"/>
      <c r="CE245" s="78"/>
      <c r="CF245" s="78"/>
      <c r="CG245" s="78"/>
      <c r="CH245" s="78"/>
      <c r="CI245" s="78"/>
      <c r="CJ245" s="78"/>
      <c r="CK245" s="78"/>
      <c r="CL245" s="78"/>
      <c r="CM245" s="78"/>
      <c r="CN245" s="78"/>
      <c r="CO245" s="78"/>
      <c r="CP245" s="78"/>
      <c r="CQ245" s="78"/>
      <c r="CR245" s="78"/>
      <c r="CS245" s="78"/>
      <c r="CT245" s="78"/>
      <c r="CU245" s="78"/>
      <c r="CV245" s="78"/>
      <c r="CW245" s="78"/>
      <c r="CX245" s="78"/>
      <c r="CY245" s="78"/>
      <c r="CZ245" s="78"/>
      <c r="DA245" s="78"/>
      <c r="DB245" s="78"/>
      <c r="DC245" s="78"/>
      <c r="DD245" s="78"/>
      <c r="DE245" s="78"/>
      <c r="DF245" s="78"/>
      <c r="DG245" s="78"/>
      <c r="DH245" s="78"/>
      <c r="DI245" s="78"/>
      <c r="DJ245" s="78"/>
      <c r="DK245" s="78"/>
      <c r="DL245" s="78"/>
      <c r="DM245" s="78"/>
      <c r="DN245" s="78"/>
      <c r="DO245" s="78"/>
      <c r="DP245" s="61"/>
      <c r="DQ245" s="78"/>
      <c r="DR245" s="78"/>
      <c r="DS245" s="78"/>
      <c r="DT245" s="78"/>
      <c r="DU245" s="78"/>
      <c r="DV245" s="78"/>
      <c r="DW245" s="78"/>
      <c r="DX245" s="78"/>
      <c r="DY245" s="78"/>
      <c r="DZ245" s="78"/>
      <c r="EA245" s="78"/>
      <c r="EB245" s="78"/>
      <c r="EC245" s="78"/>
      <c r="ED245" s="78"/>
    </row>
    <row r="246" spans="1:134" ht="26.4" x14ac:dyDescent="0.3">
      <c r="A246" s="74">
        <v>85</v>
      </c>
      <c r="B246" s="80" t="s">
        <v>1235</v>
      </c>
      <c r="C246" s="77" t="s">
        <v>849</v>
      </c>
      <c r="D246" s="77" t="s">
        <v>1202</v>
      </c>
      <c r="E246" s="78"/>
      <c r="F246" s="78"/>
      <c r="G246" s="78"/>
      <c r="H246" s="78"/>
      <c r="I246" s="78"/>
      <c r="J246" s="78"/>
      <c r="K246" s="78"/>
      <c r="L246" s="78"/>
      <c r="M246" s="78"/>
      <c r="N246" s="78"/>
      <c r="O246" s="78"/>
      <c r="P246" s="78"/>
      <c r="Q246" s="78"/>
      <c r="R246" s="78"/>
      <c r="S246" s="78"/>
      <c r="T246" s="78"/>
      <c r="U246" s="78"/>
      <c r="V246" s="78"/>
      <c r="W246" s="78"/>
      <c r="X246" s="78"/>
      <c r="Y246" s="78"/>
      <c r="Z246" s="78"/>
      <c r="AA246" s="78"/>
      <c r="AB246" s="78"/>
      <c r="AC246" s="78"/>
      <c r="AD246" s="78"/>
      <c r="AE246" s="78"/>
      <c r="AF246" s="78"/>
      <c r="AG246" s="78"/>
      <c r="AH246" s="78"/>
      <c r="AI246" s="78"/>
      <c r="AJ246" s="78"/>
      <c r="AK246" s="78"/>
      <c r="AL246" s="78"/>
      <c r="AM246" s="78"/>
      <c r="AN246" s="78"/>
      <c r="AO246" s="78"/>
      <c r="AP246" s="78"/>
      <c r="AQ246" s="78"/>
      <c r="AR246" s="78"/>
      <c r="AS246" s="78"/>
      <c r="AT246" s="78"/>
      <c r="AU246" s="78"/>
      <c r="AV246" s="78"/>
      <c r="AW246" s="78"/>
      <c r="AX246" s="78"/>
      <c r="AY246" s="78"/>
      <c r="AZ246" s="78"/>
      <c r="BA246" s="78"/>
      <c r="BB246" s="78"/>
      <c r="BC246" s="78"/>
      <c r="BD246" s="78"/>
      <c r="BE246" s="78"/>
      <c r="BF246" s="78"/>
      <c r="BG246" s="78"/>
      <c r="BH246" s="78"/>
      <c r="BI246" s="78"/>
      <c r="BJ246" s="65"/>
      <c r="BK246" s="61"/>
      <c r="BL246" s="65"/>
      <c r="BM246" s="78"/>
      <c r="BN246" s="78"/>
      <c r="BO246" s="78"/>
      <c r="BP246" s="78"/>
      <c r="BQ246" s="78"/>
      <c r="BR246" s="78"/>
      <c r="BS246" s="78"/>
      <c r="BT246" s="78"/>
      <c r="BU246" s="78"/>
      <c r="BV246" s="78"/>
      <c r="BW246" s="78"/>
      <c r="BX246" s="78"/>
      <c r="BY246" s="78"/>
      <c r="BZ246" s="78"/>
      <c r="CA246" s="78"/>
      <c r="CB246" s="78"/>
      <c r="CC246" s="78"/>
      <c r="CD246" s="78"/>
      <c r="CE246" s="78"/>
      <c r="CF246" s="78"/>
      <c r="CG246" s="78"/>
      <c r="CH246" s="78"/>
      <c r="CI246" s="78"/>
      <c r="CJ246" s="78"/>
      <c r="CK246" s="78"/>
      <c r="CL246" s="78"/>
      <c r="CM246" s="78"/>
      <c r="CN246" s="78"/>
      <c r="CO246" s="78"/>
      <c r="CP246" s="78"/>
      <c r="CQ246" s="78"/>
      <c r="CR246" s="78"/>
      <c r="CS246" s="78"/>
      <c r="CT246" s="78"/>
      <c r="CU246" s="78"/>
      <c r="CV246" s="78"/>
      <c r="CW246" s="78"/>
      <c r="CX246" s="78"/>
      <c r="CY246" s="78"/>
      <c r="CZ246" s="78"/>
      <c r="DA246" s="78"/>
      <c r="DB246" s="78"/>
      <c r="DC246" s="78"/>
      <c r="DD246" s="78"/>
      <c r="DE246" s="78"/>
      <c r="DF246" s="78"/>
      <c r="DG246" s="78"/>
      <c r="DH246" s="78"/>
      <c r="DI246" s="78"/>
      <c r="DJ246" s="78"/>
      <c r="DK246" s="78"/>
      <c r="DL246" s="78"/>
      <c r="DM246" s="78"/>
      <c r="DN246" s="78"/>
      <c r="DO246" s="78"/>
      <c r="DP246" s="61"/>
      <c r="DQ246" s="78"/>
      <c r="DR246" s="78"/>
      <c r="DS246" s="78"/>
      <c r="DT246" s="78"/>
      <c r="DU246" s="78"/>
      <c r="DV246" s="78"/>
      <c r="DW246" s="78"/>
      <c r="DX246" s="78"/>
      <c r="DY246" s="78"/>
      <c r="DZ246" s="78"/>
      <c r="EA246" s="78"/>
      <c r="EB246" s="78"/>
      <c r="EC246" s="78"/>
      <c r="ED246" s="78"/>
    </row>
    <row r="247" spans="1:134" x14ac:dyDescent="0.3">
      <c r="A247" s="81">
        <v>86</v>
      </c>
      <c r="B247" s="82" t="s">
        <v>1236</v>
      </c>
      <c r="C247" s="83" t="s">
        <v>843</v>
      </c>
      <c r="D247" s="83" t="s">
        <v>1202</v>
      </c>
      <c r="E247" s="148">
        <v>0</v>
      </c>
      <c r="F247" s="148">
        <v>0</v>
      </c>
      <c r="G247" s="148">
        <v>0</v>
      </c>
      <c r="H247" s="148">
        <v>0</v>
      </c>
      <c r="I247" s="148">
        <v>0</v>
      </c>
      <c r="J247" s="148">
        <v>0</v>
      </c>
      <c r="K247" s="148">
        <v>0</v>
      </c>
      <c r="L247" s="148">
        <v>0</v>
      </c>
      <c r="M247" s="148">
        <v>0</v>
      </c>
      <c r="N247" s="148">
        <v>0</v>
      </c>
      <c r="O247" s="148">
        <v>0</v>
      </c>
      <c r="P247" s="148">
        <v>0</v>
      </c>
      <c r="Q247" s="148">
        <v>0</v>
      </c>
      <c r="R247" s="148">
        <v>0</v>
      </c>
      <c r="S247" s="148">
        <v>0</v>
      </c>
      <c r="T247" s="148">
        <v>0</v>
      </c>
      <c r="U247" s="148">
        <v>0</v>
      </c>
      <c r="V247" s="148"/>
      <c r="W247" s="148">
        <v>0</v>
      </c>
      <c r="X247" s="148">
        <v>0</v>
      </c>
      <c r="Y247" s="148">
        <v>0</v>
      </c>
      <c r="Z247" s="148"/>
      <c r="AA247" s="148"/>
      <c r="AB247" s="148">
        <v>0</v>
      </c>
      <c r="AC247" s="148">
        <v>0</v>
      </c>
      <c r="AD247" s="148">
        <v>0</v>
      </c>
      <c r="AE247" s="148">
        <v>0</v>
      </c>
      <c r="AF247" s="148">
        <v>0</v>
      </c>
      <c r="AG247" s="148">
        <v>0</v>
      </c>
      <c r="AH247" s="148">
        <v>0</v>
      </c>
      <c r="AI247" s="148">
        <v>0</v>
      </c>
      <c r="AJ247" s="148">
        <v>0</v>
      </c>
      <c r="AK247" s="148">
        <v>0</v>
      </c>
      <c r="AL247" s="148">
        <v>0</v>
      </c>
      <c r="AM247" s="148">
        <v>0</v>
      </c>
      <c r="AN247" s="148">
        <v>0</v>
      </c>
      <c r="AO247" s="148">
        <v>0</v>
      </c>
      <c r="AP247" s="148">
        <v>0</v>
      </c>
      <c r="AQ247" s="148">
        <v>0</v>
      </c>
      <c r="AR247" s="148">
        <v>0</v>
      </c>
      <c r="AS247" s="148">
        <v>0</v>
      </c>
      <c r="AT247" s="148">
        <v>0</v>
      </c>
      <c r="AU247" s="148">
        <v>0</v>
      </c>
      <c r="AV247" s="148">
        <v>0</v>
      </c>
      <c r="AW247" s="148">
        <v>3</v>
      </c>
      <c r="AX247" s="148">
        <v>0</v>
      </c>
      <c r="AY247" s="148">
        <v>0</v>
      </c>
      <c r="AZ247" s="148">
        <v>0</v>
      </c>
      <c r="BA247" s="148">
        <v>0</v>
      </c>
      <c r="BB247" s="148">
        <v>0</v>
      </c>
      <c r="BC247" s="148">
        <v>0</v>
      </c>
      <c r="BD247" s="148">
        <v>0</v>
      </c>
      <c r="BE247" s="148">
        <v>0</v>
      </c>
      <c r="BF247" s="148">
        <v>0</v>
      </c>
      <c r="BG247" s="148">
        <v>0</v>
      </c>
      <c r="BH247" s="148">
        <v>0</v>
      </c>
      <c r="BI247" s="148">
        <v>0</v>
      </c>
      <c r="BJ247" s="213">
        <v>0</v>
      </c>
      <c r="BK247" s="208">
        <v>0</v>
      </c>
      <c r="BL247" s="213">
        <v>0</v>
      </c>
      <c r="BM247" s="148">
        <v>0</v>
      </c>
      <c r="BN247" s="148">
        <v>0</v>
      </c>
      <c r="BO247" s="148">
        <v>0</v>
      </c>
      <c r="BP247" s="148">
        <v>0</v>
      </c>
      <c r="BQ247" s="148">
        <v>0</v>
      </c>
      <c r="BR247" s="148">
        <v>0</v>
      </c>
      <c r="BS247" s="148">
        <v>0</v>
      </c>
      <c r="BT247" s="148">
        <v>0</v>
      </c>
      <c r="BU247" s="148">
        <v>0</v>
      </c>
      <c r="BV247" s="148">
        <v>0</v>
      </c>
      <c r="BW247" s="148">
        <v>0</v>
      </c>
      <c r="BX247" s="148">
        <v>0</v>
      </c>
      <c r="BY247" s="148">
        <v>0</v>
      </c>
      <c r="BZ247" s="148"/>
      <c r="CA247" s="148"/>
      <c r="CB247" s="148">
        <v>0</v>
      </c>
      <c r="CC247" s="148">
        <v>0</v>
      </c>
      <c r="CD247" s="148">
        <v>0</v>
      </c>
      <c r="CE247" s="148"/>
      <c r="CF247" s="148">
        <v>0</v>
      </c>
      <c r="CG247" s="148"/>
      <c r="CH247" s="148">
        <v>0</v>
      </c>
      <c r="CI247" s="148"/>
      <c r="CJ247" s="148">
        <v>0</v>
      </c>
      <c r="CK247" s="84">
        <v>0</v>
      </c>
      <c r="CL247" s="148">
        <v>0</v>
      </c>
      <c r="CM247" s="148">
        <v>0</v>
      </c>
      <c r="CN247" s="148">
        <v>0</v>
      </c>
      <c r="CO247" s="148">
        <v>0</v>
      </c>
      <c r="CP247" s="148">
        <v>0</v>
      </c>
      <c r="CQ247" s="148">
        <v>3</v>
      </c>
      <c r="CR247" s="148">
        <v>0</v>
      </c>
      <c r="CS247" s="148">
        <v>0</v>
      </c>
      <c r="CT247" s="148">
        <v>0</v>
      </c>
      <c r="CU247" s="148">
        <v>0</v>
      </c>
      <c r="CV247" s="148">
        <v>0</v>
      </c>
      <c r="CW247" s="148">
        <v>0</v>
      </c>
      <c r="CX247" s="148">
        <v>0</v>
      </c>
      <c r="CY247" s="148">
        <v>0</v>
      </c>
      <c r="CZ247" s="148">
        <v>0</v>
      </c>
      <c r="DA247" s="148">
        <v>0</v>
      </c>
      <c r="DB247" s="148">
        <v>0</v>
      </c>
      <c r="DC247" s="148">
        <v>0</v>
      </c>
      <c r="DD247" s="148">
        <v>0</v>
      </c>
      <c r="DE247" s="148">
        <v>0</v>
      </c>
      <c r="DF247" s="148">
        <v>0</v>
      </c>
      <c r="DG247" s="148">
        <v>0</v>
      </c>
      <c r="DH247" s="148">
        <v>0</v>
      </c>
      <c r="DI247" s="148">
        <v>0</v>
      </c>
      <c r="DJ247" s="148">
        <v>0</v>
      </c>
      <c r="DK247" s="148">
        <v>0</v>
      </c>
      <c r="DL247" s="148">
        <v>0</v>
      </c>
      <c r="DM247" s="148">
        <v>0</v>
      </c>
      <c r="DN247" s="148">
        <v>0</v>
      </c>
      <c r="DO247" s="148">
        <v>0</v>
      </c>
      <c r="DP247" s="208">
        <v>0</v>
      </c>
      <c r="DQ247" s="148">
        <v>0</v>
      </c>
      <c r="DR247" s="148">
        <v>0</v>
      </c>
      <c r="DS247" s="148">
        <v>0</v>
      </c>
      <c r="DT247" s="148">
        <v>0</v>
      </c>
      <c r="DU247" s="148">
        <v>0</v>
      </c>
      <c r="DV247" s="148">
        <v>0</v>
      </c>
      <c r="DW247" s="148">
        <v>0</v>
      </c>
      <c r="DX247" s="148">
        <v>0</v>
      </c>
      <c r="DY247" s="148">
        <v>0</v>
      </c>
      <c r="DZ247" s="148">
        <v>0</v>
      </c>
      <c r="EA247" s="148">
        <v>0</v>
      </c>
      <c r="EB247" s="148">
        <v>0</v>
      </c>
      <c r="EC247" s="148">
        <v>0</v>
      </c>
      <c r="ED247" s="149">
        <v>3</v>
      </c>
    </row>
    <row r="248" spans="1:134" ht="26.4" x14ac:dyDescent="0.3">
      <c r="A248" s="81" t="s">
        <v>83</v>
      </c>
      <c r="B248" s="82" t="s">
        <v>1237</v>
      </c>
      <c r="C248" s="83" t="s">
        <v>843</v>
      </c>
      <c r="D248" s="83" t="s">
        <v>1214</v>
      </c>
      <c r="E248" s="149">
        <v>2</v>
      </c>
      <c r="F248" s="148">
        <v>0</v>
      </c>
      <c r="G248" s="148">
        <v>0</v>
      </c>
      <c r="H248" s="148">
        <v>0</v>
      </c>
      <c r="I248" s="148">
        <v>0</v>
      </c>
      <c r="J248" s="149">
        <v>2</v>
      </c>
      <c r="K248" s="148">
        <v>0</v>
      </c>
      <c r="L248" s="148">
        <v>0</v>
      </c>
      <c r="M248" s="148">
        <v>0</v>
      </c>
      <c r="N248" s="148">
        <v>0</v>
      </c>
      <c r="O248" s="148">
        <v>0</v>
      </c>
      <c r="P248" s="148">
        <v>0</v>
      </c>
      <c r="Q248" s="148">
        <v>0</v>
      </c>
      <c r="R248" s="148">
        <v>0</v>
      </c>
      <c r="S248" s="148">
        <v>0</v>
      </c>
      <c r="T248" s="148">
        <v>0</v>
      </c>
      <c r="U248" s="148">
        <v>0</v>
      </c>
      <c r="V248" s="148"/>
      <c r="W248" s="148">
        <v>0</v>
      </c>
      <c r="X248" s="148">
        <v>0</v>
      </c>
      <c r="Y248" s="148">
        <v>0</v>
      </c>
      <c r="Z248" s="148"/>
      <c r="AA248" s="148"/>
      <c r="AB248" s="148">
        <v>0</v>
      </c>
      <c r="AC248" s="148">
        <v>2</v>
      </c>
      <c r="AD248" s="148">
        <v>0</v>
      </c>
      <c r="AE248" s="148">
        <v>0</v>
      </c>
      <c r="AF248" s="148">
        <v>2</v>
      </c>
      <c r="AG248" s="148">
        <v>0</v>
      </c>
      <c r="AH248" s="148">
        <v>0</v>
      </c>
      <c r="AI248" s="148">
        <v>0</v>
      </c>
      <c r="AJ248" s="148">
        <v>0</v>
      </c>
      <c r="AK248" s="149">
        <v>2</v>
      </c>
      <c r="AL248" s="148">
        <v>0</v>
      </c>
      <c r="AM248" s="148">
        <v>0</v>
      </c>
      <c r="AN248" s="148">
        <v>0</v>
      </c>
      <c r="AO248" s="148">
        <v>0</v>
      </c>
      <c r="AP248" s="148">
        <v>0</v>
      </c>
      <c r="AQ248" s="148">
        <v>0</v>
      </c>
      <c r="AR248" s="148">
        <v>0</v>
      </c>
      <c r="AS248" s="148">
        <v>0</v>
      </c>
      <c r="AT248" s="148">
        <v>0</v>
      </c>
      <c r="AU248" s="148">
        <v>0</v>
      </c>
      <c r="AV248" s="148">
        <v>0</v>
      </c>
      <c r="AW248" s="148">
        <v>0</v>
      </c>
      <c r="AX248" s="148">
        <v>0</v>
      </c>
      <c r="AY248" s="148">
        <v>0</v>
      </c>
      <c r="AZ248" s="148">
        <v>0</v>
      </c>
      <c r="BA248" s="148">
        <v>0</v>
      </c>
      <c r="BB248" s="148">
        <v>0</v>
      </c>
      <c r="BC248" s="148">
        <v>0</v>
      </c>
      <c r="BD248" s="148">
        <v>0</v>
      </c>
      <c r="BE248" s="148">
        <v>0</v>
      </c>
      <c r="BF248" s="148">
        <v>0</v>
      </c>
      <c r="BG248" s="148">
        <v>0</v>
      </c>
      <c r="BH248" s="149">
        <v>0</v>
      </c>
      <c r="BI248" s="148">
        <v>0</v>
      </c>
      <c r="BJ248" s="213">
        <v>0</v>
      </c>
      <c r="BK248" s="208">
        <v>0</v>
      </c>
      <c r="BL248" s="213">
        <v>2</v>
      </c>
      <c r="BM248" s="148">
        <v>0</v>
      </c>
      <c r="BN248" s="148">
        <v>0</v>
      </c>
      <c r="BO248" s="148">
        <v>0</v>
      </c>
      <c r="BP248" s="148">
        <v>0</v>
      </c>
      <c r="BQ248" s="148">
        <v>0</v>
      </c>
      <c r="BR248" s="148">
        <v>0</v>
      </c>
      <c r="BS248" s="148">
        <v>0</v>
      </c>
      <c r="BT248" s="148">
        <v>0</v>
      </c>
      <c r="BU248" s="148">
        <v>0</v>
      </c>
      <c r="BV248" s="148">
        <v>0</v>
      </c>
      <c r="BW248" s="148">
        <v>0</v>
      </c>
      <c r="BX248" s="148">
        <v>0</v>
      </c>
      <c r="BY248" s="148">
        <v>0</v>
      </c>
      <c r="BZ248" s="148"/>
      <c r="CA248" s="148"/>
      <c r="CB248" s="148">
        <v>0</v>
      </c>
      <c r="CC248" s="148">
        <v>0</v>
      </c>
      <c r="CD248" s="148">
        <v>0</v>
      </c>
      <c r="CE248" s="148"/>
      <c r="CF248" s="148">
        <v>0</v>
      </c>
      <c r="CG248" s="148"/>
      <c r="CH248" s="148">
        <v>0</v>
      </c>
      <c r="CI248" s="148"/>
      <c r="CJ248" s="148">
        <v>0</v>
      </c>
      <c r="CK248" s="148">
        <v>0</v>
      </c>
      <c r="CL248" s="148">
        <v>0</v>
      </c>
      <c r="CM248" s="148">
        <v>0</v>
      </c>
      <c r="CN248" s="148">
        <v>0</v>
      </c>
      <c r="CO248" s="148">
        <v>0</v>
      </c>
      <c r="CP248" s="148">
        <v>0</v>
      </c>
      <c r="CQ248" s="148">
        <v>0</v>
      </c>
      <c r="CR248" s="148">
        <v>0</v>
      </c>
      <c r="CS248" s="148">
        <v>2</v>
      </c>
      <c r="CT248" s="148">
        <v>0</v>
      </c>
      <c r="CU248" s="148">
        <v>0</v>
      </c>
      <c r="CV248" s="148">
        <v>0</v>
      </c>
      <c r="CW248" s="148">
        <v>0</v>
      </c>
      <c r="CX248" s="148">
        <v>0</v>
      </c>
      <c r="CY248" s="149">
        <v>0</v>
      </c>
      <c r="CZ248" s="148">
        <v>0</v>
      </c>
      <c r="DA248" s="148">
        <v>0</v>
      </c>
      <c r="DB248" s="150">
        <v>0</v>
      </c>
      <c r="DC248" s="148">
        <v>0</v>
      </c>
      <c r="DD248" s="148">
        <v>0</v>
      </c>
      <c r="DE248" s="148">
        <v>0</v>
      </c>
      <c r="DF248" s="148">
        <v>0</v>
      </c>
      <c r="DG248" s="148">
        <v>0</v>
      </c>
      <c r="DH248" s="149">
        <v>0</v>
      </c>
      <c r="DI248" s="148">
        <v>0</v>
      </c>
      <c r="DJ248" s="148">
        <v>0</v>
      </c>
      <c r="DK248" s="149">
        <v>0</v>
      </c>
      <c r="DL248" s="148">
        <v>0</v>
      </c>
      <c r="DM248" s="148">
        <v>0</v>
      </c>
      <c r="DN248" s="148">
        <v>0</v>
      </c>
      <c r="DO248" s="148">
        <v>0</v>
      </c>
      <c r="DP248" s="208">
        <v>0</v>
      </c>
      <c r="DQ248" s="148">
        <v>0</v>
      </c>
      <c r="DR248" s="149">
        <v>0</v>
      </c>
      <c r="DS248" s="148">
        <v>0</v>
      </c>
      <c r="DT248" s="148">
        <v>0</v>
      </c>
      <c r="DU248" s="148">
        <v>0</v>
      </c>
      <c r="DV248" s="148">
        <v>0</v>
      </c>
      <c r="DW248" s="148">
        <v>0</v>
      </c>
      <c r="DX248" s="148">
        <v>0</v>
      </c>
      <c r="DY248" s="148">
        <v>0</v>
      </c>
      <c r="DZ248" s="148">
        <v>0</v>
      </c>
      <c r="EA248" s="148">
        <v>0</v>
      </c>
      <c r="EB248" s="148">
        <v>0</v>
      </c>
      <c r="EC248" s="149">
        <v>0</v>
      </c>
      <c r="ED248" s="148">
        <v>0</v>
      </c>
    </row>
    <row r="249" spans="1:134" ht="26.4" x14ac:dyDescent="0.3">
      <c r="A249" s="176">
        <v>87</v>
      </c>
      <c r="B249" s="177" t="s">
        <v>1238</v>
      </c>
      <c r="C249" s="178" t="s">
        <v>909</v>
      </c>
      <c r="D249" s="178" t="s">
        <v>1234</v>
      </c>
      <c r="E249" s="152">
        <v>0</v>
      </c>
      <c r="F249" s="152">
        <v>0</v>
      </c>
      <c r="G249" s="152">
        <v>0</v>
      </c>
      <c r="H249" s="94">
        <v>0</v>
      </c>
      <c r="I249" s="152">
        <v>0</v>
      </c>
      <c r="J249" s="152">
        <v>0</v>
      </c>
      <c r="K249" s="152">
        <v>0</v>
      </c>
      <c r="L249" s="94">
        <v>0</v>
      </c>
      <c r="M249" s="152">
        <v>0</v>
      </c>
      <c r="N249" s="152">
        <v>0</v>
      </c>
      <c r="O249" s="152">
        <v>0</v>
      </c>
      <c r="P249" s="94">
        <v>0</v>
      </c>
      <c r="Q249" s="152">
        <v>0</v>
      </c>
      <c r="R249" s="152">
        <v>0</v>
      </c>
      <c r="S249" s="94">
        <v>0</v>
      </c>
      <c r="T249" s="94">
        <v>0</v>
      </c>
      <c r="U249" s="152">
        <v>0</v>
      </c>
      <c r="V249" s="152">
        <v>0</v>
      </c>
      <c r="W249" s="152">
        <v>0</v>
      </c>
      <c r="X249" s="152">
        <v>0</v>
      </c>
      <c r="Y249" s="94">
        <v>0</v>
      </c>
      <c r="Z249" s="152">
        <v>0</v>
      </c>
      <c r="AA249" s="152">
        <v>0</v>
      </c>
      <c r="AB249" s="152">
        <v>0</v>
      </c>
      <c r="AC249" s="94">
        <v>0</v>
      </c>
      <c r="AD249" s="152">
        <v>0</v>
      </c>
      <c r="AE249" s="152">
        <v>0</v>
      </c>
      <c r="AF249" s="94">
        <v>0</v>
      </c>
      <c r="AG249" s="152">
        <v>0</v>
      </c>
      <c r="AH249" s="152">
        <v>0</v>
      </c>
      <c r="AI249" s="152">
        <v>0</v>
      </c>
      <c r="AJ249" s="152">
        <v>0</v>
      </c>
      <c r="AK249" s="152">
        <v>0</v>
      </c>
      <c r="AL249" s="152">
        <v>0</v>
      </c>
      <c r="AM249" s="94">
        <v>0</v>
      </c>
      <c r="AN249" s="152">
        <v>0</v>
      </c>
      <c r="AO249" s="152">
        <v>0</v>
      </c>
      <c r="AP249" s="94">
        <v>0</v>
      </c>
      <c r="AQ249" s="94">
        <v>0</v>
      </c>
      <c r="AR249" s="152">
        <v>0</v>
      </c>
      <c r="AS249" s="152">
        <v>0</v>
      </c>
      <c r="AT249" s="152">
        <v>0</v>
      </c>
      <c r="AU249" s="152">
        <v>0</v>
      </c>
      <c r="AV249" s="152">
        <v>0</v>
      </c>
      <c r="AW249" s="152">
        <v>0</v>
      </c>
      <c r="AX249" s="152">
        <v>0</v>
      </c>
      <c r="AY249" s="152">
        <v>0</v>
      </c>
      <c r="AZ249" s="152">
        <v>0</v>
      </c>
      <c r="BA249" s="94">
        <v>0</v>
      </c>
      <c r="BB249" s="152">
        <v>0</v>
      </c>
      <c r="BC249" s="152">
        <v>0</v>
      </c>
      <c r="BD249" s="152">
        <v>0</v>
      </c>
      <c r="BE249" s="152">
        <v>0</v>
      </c>
      <c r="BF249" s="152">
        <v>0</v>
      </c>
      <c r="BG249" s="152">
        <v>0</v>
      </c>
      <c r="BH249" s="94">
        <v>0</v>
      </c>
      <c r="BI249" s="152">
        <v>0</v>
      </c>
      <c r="BJ249" s="179">
        <v>0</v>
      </c>
      <c r="BK249" s="180">
        <v>0</v>
      </c>
      <c r="BL249" s="179">
        <v>0</v>
      </c>
      <c r="BM249" s="152">
        <v>0</v>
      </c>
      <c r="BN249" s="94">
        <v>0</v>
      </c>
      <c r="BO249" s="94">
        <v>0</v>
      </c>
      <c r="BP249" s="152">
        <v>0</v>
      </c>
      <c r="BQ249" s="94">
        <v>0</v>
      </c>
      <c r="BR249" s="152">
        <v>0</v>
      </c>
      <c r="BS249" s="152">
        <v>0</v>
      </c>
      <c r="BT249" s="152">
        <v>0</v>
      </c>
      <c r="BU249" s="152">
        <v>0</v>
      </c>
      <c r="BV249" s="94">
        <v>0</v>
      </c>
      <c r="BW249" s="152">
        <v>0</v>
      </c>
      <c r="BX249" s="94">
        <v>0</v>
      </c>
      <c r="BY249" s="152">
        <v>0</v>
      </c>
      <c r="BZ249" s="152">
        <v>0</v>
      </c>
      <c r="CA249" s="152">
        <v>0</v>
      </c>
      <c r="CB249" s="94">
        <v>0</v>
      </c>
      <c r="CC249" s="152">
        <v>0</v>
      </c>
      <c r="CD249" s="152">
        <v>0</v>
      </c>
      <c r="CE249" s="152">
        <v>0</v>
      </c>
      <c r="CF249" s="94">
        <v>0</v>
      </c>
      <c r="CG249" s="152">
        <v>0</v>
      </c>
      <c r="CH249" s="94">
        <v>0</v>
      </c>
      <c r="CI249" s="152">
        <v>0</v>
      </c>
      <c r="CJ249" s="152">
        <v>0</v>
      </c>
      <c r="CK249" s="152">
        <v>0</v>
      </c>
      <c r="CL249" s="152">
        <v>0</v>
      </c>
      <c r="CM249" s="152">
        <v>0</v>
      </c>
      <c r="CN249" s="152">
        <v>0</v>
      </c>
      <c r="CO249" s="152">
        <v>0</v>
      </c>
      <c r="CP249" s="152">
        <v>0</v>
      </c>
      <c r="CQ249" s="94">
        <v>0</v>
      </c>
      <c r="CR249" s="94">
        <v>0</v>
      </c>
      <c r="CS249" s="94">
        <v>0</v>
      </c>
      <c r="CT249" s="152">
        <v>0</v>
      </c>
      <c r="CU249" s="152">
        <v>0</v>
      </c>
      <c r="CV249" s="152">
        <v>0</v>
      </c>
      <c r="CW249" s="94">
        <v>0</v>
      </c>
      <c r="CX249" s="152">
        <v>0</v>
      </c>
      <c r="CY249" s="152">
        <v>0</v>
      </c>
      <c r="CZ249" s="152">
        <v>0</v>
      </c>
      <c r="DA249" s="152">
        <v>0</v>
      </c>
      <c r="DB249" s="94">
        <v>0</v>
      </c>
      <c r="DC249" s="152">
        <v>0</v>
      </c>
      <c r="DD249" s="152">
        <v>0</v>
      </c>
      <c r="DE249" s="152">
        <v>0</v>
      </c>
      <c r="DF249" s="152">
        <v>0</v>
      </c>
      <c r="DG249" s="152">
        <v>0</v>
      </c>
      <c r="DH249" s="152">
        <v>0</v>
      </c>
      <c r="DI249" s="94">
        <v>0</v>
      </c>
      <c r="DJ249" s="94">
        <v>0</v>
      </c>
      <c r="DK249" s="152">
        <v>0</v>
      </c>
      <c r="DL249" s="152">
        <v>0</v>
      </c>
      <c r="DM249" s="152">
        <v>0</v>
      </c>
      <c r="DN249" s="94">
        <v>0</v>
      </c>
      <c r="DO249" s="152">
        <v>0</v>
      </c>
      <c r="DP249" s="180">
        <v>0</v>
      </c>
      <c r="DQ249" s="152">
        <v>0</v>
      </c>
      <c r="DR249" s="152">
        <v>0</v>
      </c>
      <c r="DS249" s="152">
        <v>0</v>
      </c>
      <c r="DT249" s="94">
        <v>0</v>
      </c>
      <c r="DU249" s="152">
        <v>0</v>
      </c>
      <c r="DV249" s="94">
        <v>0</v>
      </c>
      <c r="DW249" s="94">
        <v>0</v>
      </c>
      <c r="DX249" s="152">
        <v>0</v>
      </c>
      <c r="DY249" s="94">
        <v>0</v>
      </c>
      <c r="DZ249" s="94">
        <v>0</v>
      </c>
      <c r="EA249" s="94">
        <v>0</v>
      </c>
      <c r="EB249" s="94">
        <v>0</v>
      </c>
      <c r="EC249" s="94">
        <v>0</v>
      </c>
      <c r="ED249" s="94">
        <v>0</v>
      </c>
    </row>
    <row r="250" spans="1:134" ht="26.4" x14ac:dyDescent="0.3">
      <c r="A250" s="176">
        <v>88</v>
      </c>
      <c r="B250" s="177" t="s">
        <v>1239</v>
      </c>
      <c r="C250" s="178" t="s">
        <v>909</v>
      </c>
      <c r="D250" s="178" t="s">
        <v>1240</v>
      </c>
      <c r="E250" s="152">
        <v>0</v>
      </c>
      <c r="F250" s="152">
        <v>0</v>
      </c>
      <c r="G250" s="152">
        <v>0</v>
      </c>
      <c r="H250" s="94">
        <v>0</v>
      </c>
      <c r="I250" s="152">
        <v>0</v>
      </c>
      <c r="J250" s="152">
        <v>0</v>
      </c>
      <c r="K250" s="152">
        <v>0</v>
      </c>
      <c r="L250" s="94">
        <v>0</v>
      </c>
      <c r="M250" s="152">
        <v>0</v>
      </c>
      <c r="N250" s="152">
        <v>0</v>
      </c>
      <c r="O250" s="152">
        <v>0</v>
      </c>
      <c r="P250" s="94">
        <v>0</v>
      </c>
      <c r="Q250" s="152">
        <v>0</v>
      </c>
      <c r="R250" s="152">
        <v>0</v>
      </c>
      <c r="S250" s="94">
        <v>0</v>
      </c>
      <c r="T250" s="94">
        <v>0</v>
      </c>
      <c r="U250" s="152">
        <v>0</v>
      </c>
      <c r="V250" s="152">
        <v>0</v>
      </c>
      <c r="W250" s="152">
        <v>0</v>
      </c>
      <c r="X250" s="152">
        <v>0</v>
      </c>
      <c r="Y250" s="94">
        <v>0</v>
      </c>
      <c r="Z250" s="152">
        <v>0</v>
      </c>
      <c r="AA250" s="152">
        <v>0</v>
      </c>
      <c r="AB250" s="152">
        <v>0</v>
      </c>
      <c r="AC250" s="94">
        <v>0</v>
      </c>
      <c r="AD250" s="152">
        <v>0</v>
      </c>
      <c r="AE250" s="152">
        <v>0</v>
      </c>
      <c r="AF250" s="94">
        <v>0</v>
      </c>
      <c r="AG250" s="152">
        <v>0</v>
      </c>
      <c r="AH250" s="152">
        <v>0</v>
      </c>
      <c r="AI250" s="152">
        <v>0</v>
      </c>
      <c r="AJ250" s="152">
        <v>0</v>
      </c>
      <c r="AK250" s="152">
        <v>0</v>
      </c>
      <c r="AL250" s="152">
        <v>0</v>
      </c>
      <c r="AM250" s="94">
        <v>0</v>
      </c>
      <c r="AN250" s="152">
        <v>0</v>
      </c>
      <c r="AO250" s="152">
        <v>0</v>
      </c>
      <c r="AP250" s="94">
        <v>0</v>
      </c>
      <c r="AQ250" s="92">
        <v>8</v>
      </c>
      <c r="AR250" s="152">
        <v>0</v>
      </c>
      <c r="AS250" s="152">
        <v>0</v>
      </c>
      <c r="AT250" s="152">
        <v>0</v>
      </c>
      <c r="AU250" s="152">
        <v>0</v>
      </c>
      <c r="AV250" s="152">
        <v>0</v>
      </c>
      <c r="AW250" s="152">
        <v>0</v>
      </c>
      <c r="AX250" s="152">
        <v>0</v>
      </c>
      <c r="AY250" s="152">
        <v>0</v>
      </c>
      <c r="AZ250" s="152">
        <v>0</v>
      </c>
      <c r="BA250" s="94">
        <v>0</v>
      </c>
      <c r="BB250" s="152">
        <v>0</v>
      </c>
      <c r="BC250" s="152">
        <v>0</v>
      </c>
      <c r="BD250" s="152">
        <v>0</v>
      </c>
      <c r="BE250" s="152">
        <v>0</v>
      </c>
      <c r="BF250" s="152">
        <v>0</v>
      </c>
      <c r="BG250" s="152">
        <v>0</v>
      </c>
      <c r="BH250" s="94">
        <v>0</v>
      </c>
      <c r="BI250" s="152">
        <v>0</v>
      </c>
      <c r="BJ250" s="179">
        <v>0</v>
      </c>
      <c r="BK250" s="180">
        <v>0</v>
      </c>
      <c r="BL250" s="179">
        <v>0</v>
      </c>
      <c r="BM250" s="152">
        <v>0</v>
      </c>
      <c r="BN250" s="94">
        <v>0</v>
      </c>
      <c r="BO250" s="94">
        <v>0</v>
      </c>
      <c r="BP250" s="152">
        <v>0</v>
      </c>
      <c r="BQ250" s="94">
        <v>0</v>
      </c>
      <c r="BR250" s="152">
        <v>0</v>
      </c>
      <c r="BS250" s="152">
        <v>0</v>
      </c>
      <c r="BT250" s="152">
        <v>0</v>
      </c>
      <c r="BU250" s="152">
        <v>0</v>
      </c>
      <c r="BV250" s="94">
        <v>0</v>
      </c>
      <c r="BW250" s="152">
        <v>0</v>
      </c>
      <c r="BX250" s="94">
        <v>0</v>
      </c>
      <c r="BY250" s="152">
        <v>0</v>
      </c>
      <c r="BZ250" s="152">
        <v>0</v>
      </c>
      <c r="CA250" s="152">
        <v>0</v>
      </c>
      <c r="CB250" s="94">
        <v>0</v>
      </c>
      <c r="CC250" s="152">
        <v>0</v>
      </c>
      <c r="CD250" s="152">
        <v>0</v>
      </c>
      <c r="CE250" s="152">
        <v>0</v>
      </c>
      <c r="CF250" s="94">
        <v>0</v>
      </c>
      <c r="CG250" s="152">
        <v>0</v>
      </c>
      <c r="CH250" s="94">
        <v>0</v>
      </c>
      <c r="CI250" s="152">
        <v>0</v>
      </c>
      <c r="CJ250" s="152">
        <v>0</v>
      </c>
      <c r="CK250" s="152">
        <v>0</v>
      </c>
      <c r="CL250" s="152">
        <v>0</v>
      </c>
      <c r="CM250" s="152">
        <v>0</v>
      </c>
      <c r="CN250" s="152">
        <v>0</v>
      </c>
      <c r="CO250" s="152">
        <v>0</v>
      </c>
      <c r="CP250" s="152">
        <v>0</v>
      </c>
      <c r="CQ250" s="94">
        <v>0</v>
      </c>
      <c r="CR250" s="94">
        <v>0</v>
      </c>
      <c r="CS250" s="94">
        <v>0</v>
      </c>
      <c r="CT250" s="152">
        <v>0</v>
      </c>
      <c r="CU250" s="152">
        <v>0</v>
      </c>
      <c r="CV250" s="152">
        <v>0</v>
      </c>
      <c r="CW250" s="94">
        <v>0</v>
      </c>
      <c r="CX250" s="152">
        <v>0</v>
      </c>
      <c r="CY250" s="152">
        <v>0</v>
      </c>
      <c r="CZ250" s="152">
        <v>0</v>
      </c>
      <c r="DA250" s="152">
        <v>0</v>
      </c>
      <c r="DB250" s="94">
        <v>0</v>
      </c>
      <c r="DC250" s="152">
        <v>0</v>
      </c>
      <c r="DD250" s="152">
        <v>0</v>
      </c>
      <c r="DE250" s="152">
        <v>0</v>
      </c>
      <c r="DF250" s="152">
        <v>0</v>
      </c>
      <c r="DG250" s="152">
        <v>0</v>
      </c>
      <c r="DH250" s="152">
        <v>0</v>
      </c>
      <c r="DI250" s="94">
        <v>0</v>
      </c>
      <c r="DJ250" s="94">
        <v>0</v>
      </c>
      <c r="DK250" s="152">
        <v>0</v>
      </c>
      <c r="DL250" s="152">
        <v>0</v>
      </c>
      <c r="DM250" s="152">
        <v>0</v>
      </c>
      <c r="DN250" s="94">
        <v>0</v>
      </c>
      <c r="DO250" s="152">
        <v>0</v>
      </c>
      <c r="DP250" s="180">
        <v>0</v>
      </c>
      <c r="DQ250" s="152">
        <v>0</v>
      </c>
      <c r="DR250" s="152">
        <v>0</v>
      </c>
      <c r="DS250" s="152">
        <v>0</v>
      </c>
      <c r="DT250" s="94">
        <v>0</v>
      </c>
      <c r="DU250" s="152">
        <v>0</v>
      </c>
      <c r="DV250" s="94">
        <v>0</v>
      </c>
      <c r="DW250" s="94">
        <v>0</v>
      </c>
      <c r="DX250" s="152">
        <v>0</v>
      </c>
      <c r="DY250" s="94">
        <v>0</v>
      </c>
      <c r="DZ250" s="94">
        <v>0</v>
      </c>
      <c r="EA250" s="94">
        <v>0</v>
      </c>
      <c r="EB250" s="94">
        <v>0</v>
      </c>
      <c r="EC250" s="94">
        <v>0</v>
      </c>
      <c r="ED250" s="94">
        <v>0</v>
      </c>
    </row>
    <row r="251" spans="1:134" ht="26.4" x14ac:dyDescent="0.3">
      <c r="A251" s="176">
        <v>89</v>
      </c>
      <c r="B251" s="177" t="s">
        <v>1241</v>
      </c>
      <c r="C251" s="178" t="s">
        <v>909</v>
      </c>
      <c r="D251" s="178" t="s">
        <v>1242</v>
      </c>
      <c r="E251" s="152">
        <v>0</v>
      </c>
      <c r="F251" s="152">
        <v>0</v>
      </c>
      <c r="G251" s="152">
        <v>0</v>
      </c>
      <c r="H251" s="94">
        <v>0</v>
      </c>
      <c r="I251" s="152">
        <v>0</v>
      </c>
      <c r="J251" s="152">
        <v>0</v>
      </c>
      <c r="K251" s="152">
        <v>0</v>
      </c>
      <c r="L251" s="94">
        <v>0</v>
      </c>
      <c r="M251" s="152">
        <v>0</v>
      </c>
      <c r="N251" s="152">
        <v>0</v>
      </c>
      <c r="O251" s="152">
        <v>0</v>
      </c>
      <c r="P251" s="94">
        <v>0</v>
      </c>
      <c r="Q251" s="152">
        <v>0</v>
      </c>
      <c r="R251" s="152">
        <v>3</v>
      </c>
      <c r="S251" s="94">
        <v>0</v>
      </c>
      <c r="T251" s="94">
        <v>0</v>
      </c>
      <c r="U251" s="152">
        <v>0</v>
      </c>
      <c r="V251" s="152">
        <v>0</v>
      </c>
      <c r="W251" s="152">
        <v>0</v>
      </c>
      <c r="X251" s="152">
        <v>0</v>
      </c>
      <c r="Y251" s="94">
        <v>3</v>
      </c>
      <c r="Z251" s="152">
        <v>0</v>
      </c>
      <c r="AA251" s="152">
        <v>0</v>
      </c>
      <c r="AB251" s="152">
        <v>0</v>
      </c>
      <c r="AC251" s="94">
        <v>0</v>
      </c>
      <c r="AD251" s="152">
        <v>0</v>
      </c>
      <c r="AE251" s="152">
        <v>0</v>
      </c>
      <c r="AF251" s="94">
        <v>0</v>
      </c>
      <c r="AG251" s="152">
        <v>0</v>
      </c>
      <c r="AH251" s="152">
        <v>0</v>
      </c>
      <c r="AI251" s="152">
        <v>0</v>
      </c>
      <c r="AJ251" s="152">
        <v>0</v>
      </c>
      <c r="AK251" s="152">
        <v>0</v>
      </c>
      <c r="AL251" s="152">
        <v>0</v>
      </c>
      <c r="AM251" s="94">
        <v>0</v>
      </c>
      <c r="AN251" s="152">
        <v>0</v>
      </c>
      <c r="AO251" s="152">
        <v>0</v>
      </c>
      <c r="AP251" s="94">
        <v>0</v>
      </c>
      <c r="AQ251" s="94">
        <v>0</v>
      </c>
      <c r="AR251" s="152">
        <v>0</v>
      </c>
      <c r="AS251" s="152">
        <v>0</v>
      </c>
      <c r="AT251" s="152">
        <v>0</v>
      </c>
      <c r="AU251" s="152">
        <v>0</v>
      </c>
      <c r="AV251" s="152">
        <v>0</v>
      </c>
      <c r="AW251" s="152">
        <v>0</v>
      </c>
      <c r="AX251" s="152">
        <v>0</v>
      </c>
      <c r="AY251" s="152">
        <v>0</v>
      </c>
      <c r="AZ251" s="152">
        <v>0</v>
      </c>
      <c r="BA251" s="94">
        <v>0</v>
      </c>
      <c r="BB251" s="152">
        <v>0</v>
      </c>
      <c r="BC251" s="152">
        <v>0</v>
      </c>
      <c r="BD251" s="152">
        <v>0</v>
      </c>
      <c r="BE251" s="152">
        <v>0</v>
      </c>
      <c r="BF251" s="152">
        <v>0</v>
      </c>
      <c r="BG251" s="152">
        <v>0</v>
      </c>
      <c r="BH251" s="94">
        <v>0</v>
      </c>
      <c r="BI251" s="152">
        <v>0</v>
      </c>
      <c r="BJ251" s="179">
        <v>0</v>
      </c>
      <c r="BK251" s="180">
        <v>0</v>
      </c>
      <c r="BL251" s="179">
        <v>0</v>
      </c>
      <c r="BM251" s="152">
        <v>0</v>
      </c>
      <c r="BN251" s="94">
        <v>0</v>
      </c>
      <c r="BO251" s="94">
        <v>0</v>
      </c>
      <c r="BP251" s="152">
        <v>0</v>
      </c>
      <c r="BQ251" s="94">
        <v>0</v>
      </c>
      <c r="BR251" s="152">
        <v>0</v>
      </c>
      <c r="BS251" s="152">
        <v>0</v>
      </c>
      <c r="BT251" s="152">
        <v>0</v>
      </c>
      <c r="BU251" s="152">
        <v>0</v>
      </c>
      <c r="BV251" s="94">
        <v>0</v>
      </c>
      <c r="BW251" s="152">
        <v>0</v>
      </c>
      <c r="BX251" s="94">
        <v>0</v>
      </c>
      <c r="BY251" s="152">
        <v>0</v>
      </c>
      <c r="BZ251" s="152">
        <v>0</v>
      </c>
      <c r="CA251" s="152">
        <v>0</v>
      </c>
      <c r="CB251" s="94">
        <v>0</v>
      </c>
      <c r="CC251" s="152">
        <v>3</v>
      </c>
      <c r="CD251" s="152">
        <v>0</v>
      </c>
      <c r="CE251" s="152">
        <v>0</v>
      </c>
      <c r="CF251" s="94">
        <v>0</v>
      </c>
      <c r="CG251" s="152">
        <v>0</v>
      </c>
      <c r="CH251" s="94">
        <v>0</v>
      </c>
      <c r="CI251" s="152">
        <v>0</v>
      </c>
      <c r="CJ251" s="152">
        <v>0</v>
      </c>
      <c r="CK251" s="152">
        <v>0</v>
      </c>
      <c r="CL251" s="152">
        <v>0</v>
      </c>
      <c r="CM251" s="152">
        <v>0</v>
      </c>
      <c r="CN251" s="152">
        <v>0</v>
      </c>
      <c r="CO251" s="152">
        <v>0</v>
      </c>
      <c r="CP251" s="152">
        <v>0</v>
      </c>
      <c r="CQ251" s="94">
        <v>0</v>
      </c>
      <c r="CR251" s="94">
        <v>0</v>
      </c>
      <c r="CS251" s="94">
        <v>0</v>
      </c>
      <c r="CT251" s="152">
        <v>0</v>
      </c>
      <c r="CU251" s="152">
        <v>0</v>
      </c>
      <c r="CV251" s="152">
        <v>0</v>
      </c>
      <c r="CW251" s="94">
        <v>0</v>
      </c>
      <c r="CX251" s="152">
        <v>0</v>
      </c>
      <c r="CY251" s="152">
        <v>0</v>
      </c>
      <c r="CZ251" s="152">
        <v>0</v>
      </c>
      <c r="DA251" s="152">
        <v>0</v>
      </c>
      <c r="DB251" s="94">
        <v>0</v>
      </c>
      <c r="DC251" s="152">
        <v>0</v>
      </c>
      <c r="DD251" s="152">
        <v>0</v>
      </c>
      <c r="DE251" s="152">
        <v>0</v>
      </c>
      <c r="DF251" s="152">
        <v>0</v>
      </c>
      <c r="DG251" s="152">
        <v>0</v>
      </c>
      <c r="DH251" s="152">
        <v>0</v>
      </c>
      <c r="DI251" s="94">
        <v>0</v>
      </c>
      <c r="DJ251" s="94">
        <v>0</v>
      </c>
      <c r="DK251" s="152">
        <v>0</v>
      </c>
      <c r="DL251" s="152">
        <v>0</v>
      </c>
      <c r="DM251" s="152">
        <v>0</v>
      </c>
      <c r="DN251" s="94">
        <v>3</v>
      </c>
      <c r="DO251" s="152">
        <v>0</v>
      </c>
      <c r="DP251" s="180">
        <v>0</v>
      </c>
      <c r="DQ251" s="152">
        <v>0</v>
      </c>
      <c r="DR251" s="152">
        <v>0</v>
      </c>
      <c r="DS251" s="152">
        <v>0</v>
      </c>
      <c r="DT251" s="94">
        <v>0</v>
      </c>
      <c r="DU251" s="152">
        <v>0</v>
      </c>
      <c r="DV251" s="94">
        <v>0</v>
      </c>
      <c r="DW251" s="94">
        <v>0</v>
      </c>
      <c r="DX251" s="152">
        <v>0</v>
      </c>
      <c r="DY251" s="94">
        <v>0</v>
      </c>
      <c r="DZ251" s="94">
        <v>0</v>
      </c>
      <c r="EA251" s="94">
        <v>0</v>
      </c>
      <c r="EB251" s="94">
        <v>0</v>
      </c>
      <c r="EC251" s="94">
        <v>0</v>
      </c>
      <c r="ED251" s="94">
        <v>0</v>
      </c>
    </row>
    <row r="252" spans="1:134" ht="52.8" x14ac:dyDescent="0.3">
      <c r="A252" s="176">
        <v>90</v>
      </c>
      <c r="B252" s="177" t="s">
        <v>1243</v>
      </c>
      <c r="C252" s="178" t="s">
        <v>909</v>
      </c>
      <c r="D252" s="178" t="s">
        <v>1242</v>
      </c>
      <c r="E252" s="152">
        <v>0</v>
      </c>
      <c r="F252" s="152">
        <v>0</v>
      </c>
      <c r="G252" s="152">
        <v>0</v>
      </c>
      <c r="H252" s="94">
        <v>3</v>
      </c>
      <c r="I252" s="152">
        <v>0</v>
      </c>
      <c r="J252" s="152">
        <v>0</v>
      </c>
      <c r="K252" s="152">
        <v>3</v>
      </c>
      <c r="L252" s="94">
        <v>0</v>
      </c>
      <c r="M252" s="152">
        <v>0</v>
      </c>
      <c r="N252" s="152">
        <v>0</v>
      </c>
      <c r="O252" s="152">
        <v>0</v>
      </c>
      <c r="P252" s="94">
        <v>0</v>
      </c>
      <c r="Q252" s="152">
        <v>3</v>
      </c>
      <c r="R252" s="152">
        <v>0</v>
      </c>
      <c r="S252" s="94">
        <v>3</v>
      </c>
      <c r="T252" s="94">
        <v>3</v>
      </c>
      <c r="U252" s="92">
        <v>9</v>
      </c>
      <c r="V252" s="152">
        <v>6</v>
      </c>
      <c r="W252" s="152">
        <v>0</v>
      </c>
      <c r="X252" s="152">
        <v>0</v>
      </c>
      <c r="Y252" s="94">
        <v>0</v>
      </c>
      <c r="Z252" s="152">
        <v>0</v>
      </c>
      <c r="AA252" s="152">
        <v>0</v>
      </c>
      <c r="AB252" s="152">
        <v>0</v>
      </c>
      <c r="AC252" s="94">
        <v>0</v>
      </c>
      <c r="AD252" s="152">
        <v>0</v>
      </c>
      <c r="AE252" s="152">
        <v>0</v>
      </c>
      <c r="AF252" s="94">
        <v>0</v>
      </c>
      <c r="AG252" s="152">
        <v>0</v>
      </c>
      <c r="AH252" s="152">
        <v>0</v>
      </c>
      <c r="AI252" s="152">
        <v>0</v>
      </c>
      <c r="AJ252" s="152">
        <v>9</v>
      </c>
      <c r="AK252" s="152">
        <v>0</v>
      </c>
      <c r="AL252" s="152">
        <v>0</v>
      </c>
      <c r="AM252" s="94">
        <v>0</v>
      </c>
      <c r="AN252" s="152">
        <v>0</v>
      </c>
      <c r="AO252" s="152">
        <v>0</v>
      </c>
      <c r="AP252" s="94">
        <v>0</v>
      </c>
      <c r="AQ252" s="94">
        <v>0</v>
      </c>
      <c r="AR252" s="152">
        <v>0</v>
      </c>
      <c r="AS252" s="152">
        <v>0</v>
      </c>
      <c r="AT252" s="152">
        <v>0</v>
      </c>
      <c r="AU252" s="152">
        <v>0</v>
      </c>
      <c r="AV252" s="152">
        <v>0</v>
      </c>
      <c r="AW252" s="152">
        <v>0</v>
      </c>
      <c r="AX252" s="152">
        <v>0</v>
      </c>
      <c r="AY252" s="152">
        <v>0</v>
      </c>
      <c r="AZ252" s="152">
        <v>0</v>
      </c>
      <c r="BA252" s="94">
        <v>0</v>
      </c>
      <c r="BB252" s="152">
        <v>0</v>
      </c>
      <c r="BC252" s="152">
        <v>0</v>
      </c>
      <c r="BD252" s="152">
        <v>0</v>
      </c>
      <c r="BE252" s="152">
        <v>0</v>
      </c>
      <c r="BF252" s="152">
        <v>6</v>
      </c>
      <c r="BG252" s="152">
        <v>0</v>
      </c>
      <c r="BH252" s="94">
        <v>0</v>
      </c>
      <c r="BI252" s="152">
        <v>0</v>
      </c>
      <c r="BJ252" s="179">
        <v>3</v>
      </c>
      <c r="BK252" s="180">
        <v>0</v>
      </c>
      <c r="BL252" s="179">
        <v>0</v>
      </c>
      <c r="BM252" s="152">
        <v>0</v>
      </c>
      <c r="BN252" s="94">
        <v>0</v>
      </c>
      <c r="BO252" s="94">
        <v>0</v>
      </c>
      <c r="BP252" s="152">
        <v>3</v>
      </c>
      <c r="BQ252" s="94">
        <v>0</v>
      </c>
      <c r="BR252" s="152">
        <v>0</v>
      </c>
      <c r="BS252" s="152">
        <v>0</v>
      </c>
      <c r="BT252" s="152">
        <v>0</v>
      </c>
      <c r="BU252" s="152">
        <v>0</v>
      </c>
      <c r="BV252" s="94">
        <v>3</v>
      </c>
      <c r="BW252" s="152">
        <v>0</v>
      </c>
      <c r="BX252" s="94">
        <v>0</v>
      </c>
      <c r="BY252" s="152">
        <v>3</v>
      </c>
      <c r="BZ252" s="152">
        <v>0</v>
      </c>
      <c r="CA252" s="152">
        <v>0</v>
      </c>
      <c r="CB252" s="94">
        <v>3</v>
      </c>
      <c r="CC252" s="152">
        <v>3</v>
      </c>
      <c r="CD252" s="152">
        <v>0</v>
      </c>
      <c r="CE252" s="152">
        <v>3</v>
      </c>
      <c r="CF252" s="94">
        <v>0</v>
      </c>
      <c r="CG252" s="152">
        <v>0</v>
      </c>
      <c r="CH252" s="94">
        <v>6</v>
      </c>
      <c r="CI252" s="152">
        <v>3</v>
      </c>
      <c r="CJ252" s="152">
        <v>0</v>
      </c>
      <c r="CK252" s="152">
        <v>3</v>
      </c>
      <c r="CL252" s="152">
        <v>0</v>
      </c>
      <c r="CM252" s="152">
        <v>0</v>
      </c>
      <c r="CN252" s="152">
        <v>0</v>
      </c>
      <c r="CO252" s="152">
        <v>0</v>
      </c>
      <c r="CP252" s="152">
        <v>0</v>
      </c>
      <c r="CQ252" s="94">
        <v>0</v>
      </c>
      <c r="CR252" s="94">
        <v>0</v>
      </c>
      <c r="CS252" s="94">
        <v>3</v>
      </c>
      <c r="CT252" s="152">
        <v>0</v>
      </c>
      <c r="CU252" s="152">
        <v>0</v>
      </c>
      <c r="CV252" s="152">
        <v>0</v>
      </c>
      <c r="CW252" s="94">
        <v>0</v>
      </c>
      <c r="CX252" s="152">
        <v>0</v>
      </c>
      <c r="CY252" s="152">
        <v>0</v>
      </c>
      <c r="CZ252" s="152">
        <v>0</v>
      </c>
      <c r="DA252" s="152">
        <v>0</v>
      </c>
      <c r="DB252" s="94">
        <v>0</v>
      </c>
      <c r="DC252" s="152">
        <v>0</v>
      </c>
      <c r="DD252" s="152">
        <v>0</v>
      </c>
      <c r="DE252" s="152">
        <v>0</v>
      </c>
      <c r="DF252" s="152">
        <v>0</v>
      </c>
      <c r="DG252" s="152">
        <v>0</v>
      </c>
      <c r="DH252" s="152">
        <v>0</v>
      </c>
      <c r="DI252" s="94">
        <v>0</v>
      </c>
      <c r="DJ252" s="94">
        <v>0</v>
      </c>
      <c r="DK252" s="152">
        <v>0</v>
      </c>
      <c r="DL252" s="152">
        <v>0</v>
      </c>
      <c r="DM252" s="152">
        <v>0</v>
      </c>
      <c r="DN252" s="94">
        <v>0</v>
      </c>
      <c r="DO252" s="152">
        <v>3</v>
      </c>
      <c r="DP252" s="180">
        <v>0</v>
      </c>
      <c r="DQ252" s="152">
        <v>0</v>
      </c>
      <c r="DR252" s="152">
        <v>3</v>
      </c>
      <c r="DS252" s="152">
        <v>0</v>
      </c>
      <c r="DT252" s="94">
        <v>0</v>
      </c>
      <c r="DU252" s="152">
        <v>0</v>
      </c>
      <c r="DV252" s="94">
        <v>0</v>
      </c>
      <c r="DW252" s="94">
        <v>0</v>
      </c>
      <c r="DX252" s="152">
        <v>3</v>
      </c>
      <c r="DY252" s="94">
        <v>0</v>
      </c>
      <c r="DZ252" s="94">
        <v>0</v>
      </c>
      <c r="EA252" s="94">
        <v>0</v>
      </c>
      <c r="EB252" s="94">
        <v>0</v>
      </c>
      <c r="EC252" s="94">
        <v>3</v>
      </c>
      <c r="ED252" s="94">
        <v>0</v>
      </c>
    </row>
    <row r="253" spans="1:134" ht="26.4" x14ac:dyDescent="0.3">
      <c r="A253" s="176">
        <v>91</v>
      </c>
      <c r="B253" s="182" t="s">
        <v>1244</v>
      </c>
      <c r="C253" s="178" t="s">
        <v>909</v>
      </c>
      <c r="D253" s="178" t="s">
        <v>1245</v>
      </c>
      <c r="E253" s="152">
        <v>0</v>
      </c>
      <c r="F253" s="152">
        <v>0</v>
      </c>
      <c r="G253" s="152">
        <v>0</v>
      </c>
      <c r="H253" s="94">
        <v>0</v>
      </c>
      <c r="I253" s="152">
        <v>0</v>
      </c>
      <c r="J253" s="152">
        <v>0</v>
      </c>
      <c r="K253" s="152">
        <v>6</v>
      </c>
      <c r="L253" s="94">
        <v>0</v>
      </c>
      <c r="M253" s="152">
        <v>0</v>
      </c>
      <c r="N253" s="152">
        <v>0</v>
      </c>
      <c r="O253" s="152">
        <v>0</v>
      </c>
      <c r="P253" s="94">
        <v>0</v>
      </c>
      <c r="Q253" s="152">
        <v>0</v>
      </c>
      <c r="R253" s="152">
        <v>0</v>
      </c>
      <c r="S253" s="94">
        <v>3</v>
      </c>
      <c r="T253" s="94">
        <v>0</v>
      </c>
      <c r="U253" s="152">
        <v>0</v>
      </c>
      <c r="V253" s="152">
        <v>0</v>
      </c>
      <c r="W253" s="152">
        <v>0</v>
      </c>
      <c r="X253" s="152">
        <v>0</v>
      </c>
      <c r="Y253" s="94">
        <v>0</v>
      </c>
      <c r="Z253" s="152">
        <v>0</v>
      </c>
      <c r="AA253" s="152">
        <v>0</v>
      </c>
      <c r="AB253" s="152">
        <v>0</v>
      </c>
      <c r="AC253" s="94">
        <v>0</v>
      </c>
      <c r="AD253" s="152">
        <v>0</v>
      </c>
      <c r="AE253" s="152">
        <v>0</v>
      </c>
      <c r="AF253" s="94">
        <v>0</v>
      </c>
      <c r="AG253" s="152">
        <v>0</v>
      </c>
      <c r="AH253" s="152">
        <v>0</v>
      </c>
      <c r="AI253" s="152">
        <v>0</v>
      </c>
      <c r="AJ253" s="152">
        <v>0</v>
      </c>
      <c r="AK253" s="152">
        <v>0</v>
      </c>
      <c r="AL253" s="152">
        <v>0</v>
      </c>
      <c r="AM253" s="94">
        <v>0</v>
      </c>
      <c r="AN253" s="152">
        <v>0</v>
      </c>
      <c r="AO253" s="152">
        <v>0</v>
      </c>
      <c r="AP253" s="94">
        <v>0</v>
      </c>
      <c r="AQ253" s="94">
        <v>0</v>
      </c>
      <c r="AR253" s="152">
        <v>0</v>
      </c>
      <c r="AS253" s="152">
        <v>0</v>
      </c>
      <c r="AT253" s="152">
        <v>0</v>
      </c>
      <c r="AU253" s="152">
        <v>0</v>
      </c>
      <c r="AV253" s="152">
        <v>0</v>
      </c>
      <c r="AW253" s="152">
        <v>0</v>
      </c>
      <c r="AX253" s="152">
        <v>0</v>
      </c>
      <c r="AY253" s="152">
        <v>0</v>
      </c>
      <c r="AZ253" s="152">
        <v>0</v>
      </c>
      <c r="BA253" s="94">
        <v>3</v>
      </c>
      <c r="BB253" s="152">
        <v>0</v>
      </c>
      <c r="BC253" s="152">
        <v>0</v>
      </c>
      <c r="BD253" s="152">
        <v>0</v>
      </c>
      <c r="BE253" s="152">
        <v>0</v>
      </c>
      <c r="BF253" s="152">
        <v>0</v>
      </c>
      <c r="BG253" s="152">
        <v>0</v>
      </c>
      <c r="BH253" s="94">
        <v>0</v>
      </c>
      <c r="BI253" s="152">
        <v>0</v>
      </c>
      <c r="BJ253" s="179">
        <v>0</v>
      </c>
      <c r="BK253" s="180">
        <v>0</v>
      </c>
      <c r="BL253" s="179">
        <v>0</v>
      </c>
      <c r="BM253" s="152">
        <v>0</v>
      </c>
      <c r="BN253" s="94">
        <v>0</v>
      </c>
      <c r="BO253" s="94">
        <v>0</v>
      </c>
      <c r="BP253" s="152">
        <v>0</v>
      </c>
      <c r="BQ253" s="94">
        <v>0</v>
      </c>
      <c r="BR253" s="152">
        <v>0</v>
      </c>
      <c r="BS253" s="152">
        <v>0</v>
      </c>
      <c r="BT253" s="152">
        <v>3</v>
      </c>
      <c r="BU253" s="152">
        <v>3</v>
      </c>
      <c r="BV253" s="94">
        <v>0</v>
      </c>
      <c r="BW253" s="152">
        <v>0</v>
      </c>
      <c r="BX253" s="94">
        <v>0</v>
      </c>
      <c r="BY253" s="152">
        <v>0</v>
      </c>
      <c r="BZ253" s="152">
        <v>0</v>
      </c>
      <c r="CA253" s="152">
        <v>0</v>
      </c>
      <c r="CB253" s="94">
        <v>0</v>
      </c>
      <c r="CC253" s="152">
        <v>3</v>
      </c>
      <c r="CD253" s="152">
        <v>0</v>
      </c>
      <c r="CE253" s="152">
        <v>0</v>
      </c>
      <c r="CF253" s="94">
        <v>0</v>
      </c>
      <c r="CG253" s="152">
        <v>0</v>
      </c>
      <c r="CH253" s="94">
        <v>0</v>
      </c>
      <c r="CI253" s="152">
        <v>0</v>
      </c>
      <c r="CJ253" s="152">
        <v>0</v>
      </c>
      <c r="CK253" s="152">
        <v>0</v>
      </c>
      <c r="CL253" s="152">
        <v>0</v>
      </c>
      <c r="CM253" s="152">
        <v>0</v>
      </c>
      <c r="CN253" s="152">
        <v>0</v>
      </c>
      <c r="CO253" s="152">
        <v>0</v>
      </c>
      <c r="CP253" s="152">
        <v>0</v>
      </c>
      <c r="CQ253" s="94">
        <v>0</v>
      </c>
      <c r="CR253" s="94">
        <v>0</v>
      </c>
      <c r="CS253" s="94">
        <v>0</v>
      </c>
      <c r="CT253" s="152">
        <v>0</v>
      </c>
      <c r="CU253" s="152">
        <v>3</v>
      </c>
      <c r="CV253" s="152">
        <v>0</v>
      </c>
      <c r="CW253" s="94">
        <v>0</v>
      </c>
      <c r="CX253" s="152">
        <v>0</v>
      </c>
      <c r="CY253" s="152">
        <v>0</v>
      </c>
      <c r="CZ253" s="152">
        <v>0</v>
      </c>
      <c r="DA253" s="152">
        <v>0</v>
      </c>
      <c r="DB253" s="94">
        <v>0</v>
      </c>
      <c r="DC253" s="152">
        <v>0</v>
      </c>
      <c r="DD253" s="152">
        <v>0</v>
      </c>
      <c r="DE253" s="152">
        <v>0</v>
      </c>
      <c r="DF253" s="152">
        <v>0</v>
      </c>
      <c r="DG253" s="152">
        <v>0</v>
      </c>
      <c r="DH253" s="152">
        <v>0</v>
      </c>
      <c r="DI253" s="94">
        <v>0</v>
      </c>
      <c r="DJ253" s="94">
        <v>0</v>
      </c>
      <c r="DK253" s="152">
        <v>0</v>
      </c>
      <c r="DL253" s="152">
        <v>6</v>
      </c>
      <c r="DM253" s="152">
        <v>0</v>
      </c>
      <c r="DN253" s="94">
        <v>0</v>
      </c>
      <c r="DO253" s="152">
        <v>0</v>
      </c>
      <c r="DP253" s="180">
        <v>0</v>
      </c>
      <c r="DQ253" s="152">
        <v>0</v>
      </c>
      <c r="DR253" s="152">
        <v>0</v>
      </c>
      <c r="DS253" s="152">
        <v>0</v>
      </c>
      <c r="DT253" s="94">
        <v>0</v>
      </c>
      <c r="DU253" s="152">
        <v>0</v>
      </c>
      <c r="DV253" s="94">
        <v>0</v>
      </c>
      <c r="DW253" s="94">
        <v>0</v>
      </c>
      <c r="DX253" s="152">
        <v>0</v>
      </c>
      <c r="DY253" s="94">
        <v>0</v>
      </c>
      <c r="DZ253" s="94">
        <v>0</v>
      </c>
      <c r="EA253" s="94">
        <v>0</v>
      </c>
      <c r="EB253" s="94">
        <v>0</v>
      </c>
      <c r="EC253" s="94">
        <v>0</v>
      </c>
      <c r="ED253" s="94">
        <v>0</v>
      </c>
    </row>
    <row r="254" spans="1:134" ht="26.4" x14ac:dyDescent="0.3">
      <c r="A254" s="176">
        <v>92</v>
      </c>
      <c r="B254" s="182" t="s">
        <v>1246</v>
      </c>
      <c r="C254" s="178" t="s">
        <v>909</v>
      </c>
      <c r="D254" s="178" t="s">
        <v>1247</v>
      </c>
      <c r="E254" s="152">
        <v>0</v>
      </c>
      <c r="F254" s="152">
        <v>0</v>
      </c>
      <c r="G254" s="152">
        <v>0</v>
      </c>
      <c r="H254" s="94">
        <v>0</v>
      </c>
      <c r="I254" s="152">
        <v>0</v>
      </c>
      <c r="J254" s="152">
        <v>0</v>
      </c>
      <c r="K254" s="152">
        <v>0</v>
      </c>
      <c r="L254" s="94">
        <v>0</v>
      </c>
      <c r="M254" s="152">
        <v>0</v>
      </c>
      <c r="N254" s="152">
        <v>0</v>
      </c>
      <c r="O254" s="152">
        <v>0</v>
      </c>
      <c r="P254" s="94">
        <v>0</v>
      </c>
      <c r="Q254" s="152">
        <v>0</v>
      </c>
      <c r="R254" s="152">
        <v>0</v>
      </c>
      <c r="S254" s="94">
        <v>0</v>
      </c>
      <c r="T254" s="94">
        <v>0</v>
      </c>
      <c r="U254" s="152">
        <v>0</v>
      </c>
      <c r="V254" s="152">
        <v>0</v>
      </c>
      <c r="W254" s="152">
        <v>0</v>
      </c>
      <c r="X254" s="152">
        <v>0</v>
      </c>
      <c r="Y254" s="94">
        <v>0</v>
      </c>
      <c r="Z254" s="152">
        <v>0</v>
      </c>
      <c r="AA254" s="152">
        <v>0</v>
      </c>
      <c r="AB254" s="152">
        <v>0</v>
      </c>
      <c r="AC254" s="94">
        <v>0</v>
      </c>
      <c r="AD254" s="152">
        <v>0</v>
      </c>
      <c r="AE254" s="152">
        <v>0</v>
      </c>
      <c r="AF254" s="94">
        <v>0</v>
      </c>
      <c r="AG254" s="152">
        <v>0</v>
      </c>
      <c r="AH254" s="152">
        <v>0</v>
      </c>
      <c r="AI254" s="152">
        <v>0</v>
      </c>
      <c r="AJ254" s="152">
        <v>0</v>
      </c>
      <c r="AK254" s="152">
        <v>0</v>
      </c>
      <c r="AL254" s="152">
        <v>0</v>
      </c>
      <c r="AM254" s="94">
        <v>0</v>
      </c>
      <c r="AN254" s="152">
        <v>0</v>
      </c>
      <c r="AO254" s="152">
        <v>0</v>
      </c>
      <c r="AP254" s="94">
        <v>0</v>
      </c>
      <c r="AQ254" s="94">
        <v>0</v>
      </c>
      <c r="AR254" s="152">
        <v>0</v>
      </c>
      <c r="AS254" s="152">
        <v>0</v>
      </c>
      <c r="AT254" s="152">
        <v>0</v>
      </c>
      <c r="AU254" s="152">
        <v>0</v>
      </c>
      <c r="AV254" s="152">
        <v>0</v>
      </c>
      <c r="AW254" s="152">
        <v>0</v>
      </c>
      <c r="AX254" s="152">
        <v>0</v>
      </c>
      <c r="AY254" s="152">
        <v>0</v>
      </c>
      <c r="AZ254" s="152">
        <v>0</v>
      </c>
      <c r="BA254" s="94">
        <v>0</v>
      </c>
      <c r="BB254" s="152">
        <v>0</v>
      </c>
      <c r="BC254" s="152">
        <v>0</v>
      </c>
      <c r="BD254" s="152">
        <v>0</v>
      </c>
      <c r="BE254" s="152">
        <v>0</v>
      </c>
      <c r="BF254" s="152">
        <v>0</v>
      </c>
      <c r="BG254" s="152">
        <v>0</v>
      </c>
      <c r="BH254" s="94">
        <v>0</v>
      </c>
      <c r="BI254" s="152">
        <v>0</v>
      </c>
      <c r="BJ254" s="179">
        <v>0</v>
      </c>
      <c r="BK254" s="180">
        <v>0</v>
      </c>
      <c r="BL254" s="179">
        <v>0</v>
      </c>
      <c r="BM254" s="152">
        <v>0</v>
      </c>
      <c r="BN254" s="94">
        <v>0</v>
      </c>
      <c r="BO254" s="94">
        <v>0</v>
      </c>
      <c r="BP254" s="152">
        <v>0</v>
      </c>
      <c r="BQ254" s="94">
        <v>0</v>
      </c>
      <c r="BR254" s="152">
        <v>0</v>
      </c>
      <c r="BS254" s="152">
        <v>0</v>
      </c>
      <c r="BT254" s="152">
        <v>0</v>
      </c>
      <c r="BU254" s="152">
        <v>0</v>
      </c>
      <c r="BV254" s="94">
        <v>0</v>
      </c>
      <c r="BW254" s="152">
        <v>0</v>
      </c>
      <c r="BX254" s="94">
        <v>0</v>
      </c>
      <c r="BY254" s="152">
        <v>0</v>
      </c>
      <c r="BZ254" s="152">
        <v>0</v>
      </c>
      <c r="CA254" s="152">
        <v>0</v>
      </c>
      <c r="CB254" s="94">
        <v>0</v>
      </c>
      <c r="CC254" s="152">
        <v>0</v>
      </c>
      <c r="CD254" s="152">
        <v>0</v>
      </c>
      <c r="CE254" s="152">
        <v>0</v>
      </c>
      <c r="CF254" s="94">
        <v>0</v>
      </c>
      <c r="CG254" s="152">
        <v>0</v>
      </c>
      <c r="CH254" s="94">
        <v>0</v>
      </c>
      <c r="CI254" s="152">
        <v>0</v>
      </c>
      <c r="CJ254" s="152">
        <v>0</v>
      </c>
      <c r="CK254" s="152">
        <v>0</v>
      </c>
      <c r="CL254" s="152">
        <v>0</v>
      </c>
      <c r="CM254" s="152">
        <v>0</v>
      </c>
      <c r="CN254" s="152">
        <v>0</v>
      </c>
      <c r="CO254" s="152">
        <v>0</v>
      </c>
      <c r="CP254" s="152">
        <v>0</v>
      </c>
      <c r="CQ254" s="94">
        <v>0</v>
      </c>
      <c r="CR254" s="94">
        <v>0</v>
      </c>
      <c r="CS254" s="94">
        <v>0</v>
      </c>
      <c r="CT254" s="152">
        <v>0</v>
      </c>
      <c r="CU254" s="152">
        <v>0</v>
      </c>
      <c r="CV254" s="152">
        <v>0</v>
      </c>
      <c r="CW254" s="94">
        <v>0</v>
      </c>
      <c r="CX254" s="152">
        <v>0</v>
      </c>
      <c r="CY254" s="152">
        <v>0</v>
      </c>
      <c r="CZ254" s="152">
        <v>0</v>
      </c>
      <c r="DA254" s="152">
        <v>0</v>
      </c>
      <c r="DB254" s="94">
        <v>0</v>
      </c>
      <c r="DC254" s="152">
        <v>0</v>
      </c>
      <c r="DD254" s="152">
        <v>0</v>
      </c>
      <c r="DE254" s="152">
        <v>0</v>
      </c>
      <c r="DF254" s="152">
        <v>0</v>
      </c>
      <c r="DG254" s="152">
        <v>0</v>
      </c>
      <c r="DH254" s="152">
        <v>0</v>
      </c>
      <c r="DI254" s="94">
        <v>0</v>
      </c>
      <c r="DJ254" s="94">
        <v>0</v>
      </c>
      <c r="DK254" s="152">
        <v>0</v>
      </c>
      <c r="DL254" s="152">
        <v>0</v>
      </c>
      <c r="DM254" s="152">
        <v>0</v>
      </c>
      <c r="DN254" s="94">
        <v>0</v>
      </c>
      <c r="DO254" s="152">
        <v>0</v>
      </c>
      <c r="DP254" s="180">
        <v>0</v>
      </c>
      <c r="DQ254" s="152">
        <v>0</v>
      </c>
      <c r="DR254" s="152">
        <v>0</v>
      </c>
      <c r="DS254" s="152">
        <v>0</v>
      </c>
      <c r="DT254" s="94">
        <v>0</v>
      </c>
      <c r="DU254" s="152">
        <v>0</v>
      </c>
      <c r="DV254" s="94">
        <v>0</v>
      </c>
      <c r="DW254" s="94">
        <v>0</v>
      </c>
      <c r="DX254" s="152">
        <v>0</v>
      </c>
      <c r="DY254" s="94">
        <v>0</v>
      </c>
      <c r="DZ254" s="94">
        <v>0</v>
      </c>
      <c r="EA254" s="94">
        <v>0</v>
      </c>
      <c r="EB254" s="94">
        <v>0</v>
      </c>
      <c r="EC254" s="94">
        <v>0</v>
      </c>
      <c r="ED254" s="94">
        <v>0</v>
      </c>
    </row>
    <row r="255" spans="1:134" ht="26.4" x14ac:dyDescent="0.3">
      <c r="A255" s="176">
        <v>93</v>
      </c>
      <c r="B255" s="182" t="s">
        <v>1248</v>
      </c>
      <c r="C255" s="178" t="s">
        <v>909</v>
      </c>
      <c r="D255" s="178" t="s">
        <v>1231</v>
      </c>
      <c r="E255" s="152">
        <v>0</v>
      </c>
      <c r="F255" s="152">
        <v>0</v>
      </c>
      <c r="G255" s="152">
        <v>0</v>
      </c>
      <c r="H255" s="94">
        <v>0</v>
      </c>
      <c r="I255" s="152">
        <v>0</v>
      </c>
      <c r="J255" s="152">
        <v>0</v>
      </c>
      <c r="K255" s="152">
        <v>0</v>
      </c>
      <c r="L255" s="94">
        <v>0</v>
      </c>
      <c r="M255" s="152">
        <v>0</v>
      </c>
      <c r="N255" s="152">
        <v>0</v>
      </c>
      <c r="O255" s="152">
        <v>0</v>
      </c>
      <c r="P255" s="94">
        <v>0</v>
      </c>
      <c r="Q255" s="152">
        <v>0</v>
      </c>
      <c r="R255" s="152">
        <v>0</v>
      </c>
      <c r="S255" s="94">
        <v>0</v>
      </c>
      <c r="T255" s="94">
        <v>0</v>
      </c>
      <c r="U255" s="152">
        <v>0</v>
      </c>
      <c r="V255" s="152">
        <v>0</v>
      </c>
      <c r="W255" s="152">
        <v>0</v>
      </c>
      <c r="X255" s="152">
        <v>0</v>
      </c>
      <c r="Y255" s="94">
        <v>0</v>
      </c>
      <c r="Z255" s="152">
        <v>0</v>
      </c>
      <c r="AA255" s="152">
        <v>0</v>
      </c>
      <c r="AB255" s="152">
        <v>0</v>
      </c>
      <c r="AC255" s="94">
        <v>0</v>
      </c>
      <c r="AD255" s="152">
        <v>0</v>
      </c>
      <c r="AE255" s="152">
        <v>0</v>
      </c>
      <c r="AF255" s="94">
        <v>0</v>
      </c>
      <c r="AG255" s="152">
        <v>0</v>
      </c>
      <c r="AH255" s="152">
        <v>0</v>
      </c>
      <c r="AI255" s="152">
        <v>0</v>
      </c>
      <c r="AJ255" s="152">
        <v>0</v>
      </c>
      <c r="AK255" s="152">
        <v>0</v>
      </c>
      <c r="AL255" s="152">
        <v>0</v>
      </c>
      <c r="AM255" s="94">
        <v>0</v>
      </c>
      <c r="AN255" s="152">
        <v>0</v>
      </c>
      <c r="AO255" s="152">
        <v>0</v>
      </c>
      <c r="AP255" s="94">
        <v>0</v>
      </c>
      <c r="AQ255" s="94">
        <v>0</v>
      </c>
      <c r="AR255" s="152">
        <v>0</v>
      </c>
      <c r="AS255" s="152">
        <v>0</v>
      </c>
      <c r="AT255" s="152">
        <v>0</v>
      </c>
      <c r="AU255" s="152">
        <v>0</v>
      </c>
      <c r="AV255" s="152">
        <v>0</v>
      </c>
      <c r="AW255" s="152">
        <v>0</v>
      </c>
      <c r="AX255" s="152">
        <v>0</v>
      </c>
      <c r="AY255" s="152">
        <v>0</v>
      </c>
      <c r="AZ255" s="152">
        <v>0</v>
      </c>
      <c r="BA255" s="94">
        <v>0</v>
      </c>
      <c r="BB255" s="152">
        <v>0</v>
      </c>
      <c r="BC255" s="152">
        <v>0</v>
      </c>
      <c r="BD255" s="152">
        <v>0</v>
      </c>
      <c r="BE255" s="152">
        <v>0</v>
      </c>
      <c r="BF255" s="152">
        <v>0</v>
      </c>
      <c r="BG255" s="152">
        <v>0</v>
      </c>
      <c r="BH255" s="94">
        <v>0</v>
      </c>
      <c r="BI255" s="152">
        <v>0</v>
      </c>
      <c r="BJ255" s="179">
        <v>0</v>
      </c>
      <c r="BK255" s="180">
        <v>0</v>
      </c>
      <c r="BL255" s="179">
        <v>0</v>
      </c>
      <c r="BM255" s="152">
        <v>0</v>
      </c>
      <c r="BN255" s="94">
        <v>0</v>
      </c>
      <c r="BO255" s="94">
        <v>0</v>
      </c>
      <c r="BP255" s="152">
        <v>0</v>
      </c>
      <c r="BQ255" s="94">
        <v>0</v>
      </c>
      <c r="BR255" s="152">
        <v>0</v>
      </c>
      <c r="BS255" s="152">
        <v>0</v>
      </c>
      <c r="BT255" s="152">
        <v>0</v>
      </c>
      <c r="BU255" s="152">
        <v>0</v>
      </c>
      <c r="BV255" s="94">
        <v>0</v>
      </c>
      <c r="BW255" s="152">
        <v>0</v>
      </c>
      <c r="BX255" s="94">
        <v>0</v>
      </c>
      <c r="BY255" s="152">
        <v>0</v>
      </c>
      <c r="BZ255" s="152">
        <v>0</v>
      </c>
      <c r="CA255" s="152">
        <v>0</v>
      </c>
      <c r="CB255" s="94">
        <v>0</v>
      </c>
      <c r="CC255" s="152">
        <v>0</v>
      </c>
      <c r="CD255" s="152">
        <v>0</v>
      </c>
      <c r="CE255" s="152">
        <v>0</v>
      </c>
      <c r="CF255" s="94">
        <v>0</v>
      </c>
      <c r="CG255" s="152">
        <v>0</v>
      </c>
      <c r="CH255" s="94">
        <v>0</v>
      </c>
      <c r="CI255" s="152">
        <v>0</v>
      </c>
      <c r="CJ255" s="152">
        <v>0</v>
      </c>
      <c r="CK255" s="152">
        <v>0</v>
      </c>
      <c r="CL255" s="152">
        <v>0</v>
      </c>
      <c r="CM255" s="152">
        <v>0</v>
      </c>
      <c r="CN255" s="152">
        <v>0</v>
      </c>
      <c r="CO255" s="152">
        <v>0</v>
      </c>
      <c r="CP255" s="152">
        <v>0</v>
      </c>
      <c r="CQ255" s="94">
        <v>0</v>
      </c>
      <c r="CR255" s="94">
        <v>0</v>
      </c>
      <c r="CS255" s="94">
        <v>0</v>
      </c>
      <c r="CT255" s="152">
        <v>0</v>
      </c>
      <c r="CU255" s="152">
        <v>0</v>
      </c>
      <c r="CV255" s="152">
        <v>0</v>
      </c>
      <c r="CW255" s="94">
        <v>0</v>
      </c>
      <c r="CX255" s="152">
        <v>0</v>
      </c>
      <c r="CY255" s="152">
        <v>0</v>
      </c>
      <c r="CZ255" s="152">
        <v>0</v>
      </c>
      <c r="DA255" s="152">
        <v>0</v>
      </c>
      <c r="DB255" s="94">
        <v>0</v>
      </c>
      <c r="DC255" s="152">
        <v>0</v>
      </c>
      <c r="DD255" s="152">
        <v>0</v>
      </c>
      <c r="DE255" s="152">
        <v>0</v>
      </c>
      <c r="DF255" s="152">
        <v>0</v>
      </c>
      <c r="DG255" s="152">
        <v>0</v>
      </c>
      <c r="DH255" s="152">
        <v>0</v>
      </c>
      <c r="DI255" s="94">
        <v>0</v>
      </c>
      <c r="DJ255" s="94">
        <v>0</v>
      </c>
      <c r="DK255" s="152">
        <v>0</v>
      </c>
      <c r="DL255" s="152">
        <v>0</v>
      </c>
      <c r="DM255" s="152">
        <v>0</v>
      </c>
      <c r="DN255" s="94">
        <v>0</v>
      </c>
      <c r="DO255" s="152">
        <v>0</v>
      </c>
      <c r="DP255" s="180">
        <v>0</v>
      </c>
      <c r="DQ255" s="152">
        <v>0</v>
      </c>
      <c r="DR255" s="152">
        <v>0</v>
      </c>
      <c r="DS255" s="152">
        <v>0</v>
      </c>
      <c r="DT255" s="94">
        <v>0</v>
      </c>
      <c r="DU255" s="152">
        <v>0</v>
      </c>
      <c r="DV255" s="94">
        <v>0</v>
      </c>
      <c r="DW255" s="94">
        <v>0</v>
      </c>
      <c r="DX255" s="152">
        <v>0</v>
      </c>
      <c r="DY255" s="94">
        <v>0</v>
      </c>
      <c r="DZ255" s="94">
        <v>0</v>
      </c>
      <c r="EA255" s="94">
        <v>0</v>
      </c>
      <c r="EB255" s="94">
        <v>0</v>
      </c>
      <c r="EC255" s="94">
        <v>0</v>
      </c>
      <c r="ED255" s="94">
        <v>0</v>
      </c>
    </row>
    <row r="256" spans="1:134" ht="26.4" x14ac:dyDescent="0.3">
      <c r="A256" s="176">
        <v>94</v>
      </c>
      <c r="B256" s="182" t="s">
        <v>1249</v>
      </c>
      <c r="C256" s="178" t="s">
        <v>909</v>
      </c>
      <c r="D256" s="178" t="s">
        <v>1250</v>
      </c>
      <c r="E256" s="152">
        <v>15</v>
      </c>
      <c r="F256" s="152">
        <v>0</v>
      </c>
      <c r="G256" s="152">
        <v>0</v>
      </c>
      <c r="H256" s="94">
        <v>0</v>
      </c>
      <c r="I256" s="152">
        <v>0</v>
      </c>
      <c r="J256" s="152">
        <v>0</v>
      </c>
      <c r="K256" s="152">
        <v>0</v>
      </c>
      <c r="L256" s="94">
        <v>0</v>
      </c>
      <c r="M256" s="152">
        <v>0</v>
      </c>
      <c r="N256" s="152">
        <v>0</v>
      </c>
      <c r="O256" s="152">
        <v>0</v>
      </c>
      <c r="P256" s="94">
        <v>0</v>
      </c>
      <c r="Q256" s="152">
        <v>0</v>
      </c>
      <c r="R256" s="152">
        <v>0</v>
      </c>
      <c r="S256" s="94">
        <v>0</v>
      </c>
      <c r="T256" s="94">
        <v>0</v>
      </c>
      <c r="U256" s="152">
        <v>0</v>
      </c>
      <c r="V256" s="152">
        <v>5</v>
      </c>
      <c r="W256" s="152">
        <v>0</v>
      </c>
      <c r="X256" s="152">
        <v>0</v>
      </c>
      <c r="Y256" s="94">
        <v>0</v>
      </c>
      <c r="Z256" s="152">
        <v>0</v>
      </c>
      <c r="AA256" s="152">
        <v>0</v>
      </c>
      <c r="AB256" s="152">
        <v>0</v>
      </c>
      <c r="AC256" s="94">
        <v>0</v>
      </c>
      <c r="AD256" s="152">
        <v>0</v>
      </c>
      <c r="AE256" s="152">
        <v>0</v>
      </c>
      <c r="AF256" s="94">
        <v>10</v>
      </c>
      <c r="AG256" s="152">
        <v>0</v>
      </c>
      <c r="AH256" s="152">
        <v>0</v>
      </c>
      <c r="AI256" s="152">
        <v>0</v>
      </c>
      <c r="AJ256" s="152">
        <v>0</v>
      </c>
      <c r="AK256" s="152">
        <v>0</v>
      </c>
      <c r="AL256" s="152">
        <v>0</v>
      </c>
      <c r="AM256" s="94">
        <v>0</v>
      </c>
      <c r="AN256" s="152">
        <v>0</v>
      </c>
      <c r="AO256" s="152">
        <v>0</v>
      </c>
      <c r="AP256" s="94">
        <v>0</v>
      </c>
      <c r="AQ256" s="94">
        <v>0</v>
      </c>
      <c r="AR256" s="152">
        <v>10</v>
      </c>
      <c r="AS256" s="152">
        <v>0</v>
      </c>
      <c r="AT256" s="152">
        <v>0</v>
      </c>
      <c r="AU256" s="152">
        <v>0</v>
      </c>
      <c r="AV256" s="152">
        <v>0</v>
      </c>
      <c r="AW256" s="152">
        <v>0</v>
      </c>
      <c r="AX256" s="152">
        <v>0</v>
      </c>
      <c r="AY256" s="152">
        <v>0</v>
      </c>
      <c r="AZ256" s="152">
        <v>0</v>
      </c>
      <c r="BA256" s="94">
        <v>0</v>
      </c>
      <c r="BB256" s="152">
        <v>0</v>
      </c>
      <c r="BC256" s="152">
        <v>5</v>
      </c>
      <c r="BD256" s="152">
        <v>0</v>
      </c>
      <c r="BE256" s="152">
        <v>0</v>
      </c>
      <c r="BF256" s="152">
        <v>10</v>
      </c>
      <c r="BG256" s="152">
        <v>0</v>
      </c>
      <c r="BH256" s="94">
        <v>0</v>
      </c>
      <c r="BI256" s="152">
        <v>0</v>
      </c>
      <c r="BJ256" s="179">
        <v>0</v>
      </c>
      <c r="BK256" s="180">
        <v>0</v>
      </c>
      <c r="BL256" s="179">
        <v>0</v>
      </c>
      <c r="BM256" s="152">
        <v>0</v>
      </c>
      <c r="BN256" s="94">
        <v>10</v>
      </c>
      <c r="BO256" s="94">
        <v>0</v>
      </c>
      <c r="BP256" s="152">
        <v>0</v>
      </c>
      <c r="BQ256" s="94">
        <v>0</v>
      </c>
      <c r="BR256" s="152">
        <v>0</v>
      </c>
      <c r="BS256" s="152">
        <v>0</v>
      </c>
      <c r="BT256" s="152">
        <v>0</v>
      </c>
      <c r="BU256" s="152">
        <v>0</v>
      </c>
      <c r="BV256" s="94">
        <v>0</v>
      </c>
      <c r="BW256" s="152">
        <v>0</v>
      </c>
      <c r="BX256" s="94">
        <v>0</v>
      </c>
      <c r="BY256" s="152">
        <v>0</v>
      </c>
      <c r="BZ256" s="152">
        <v>0</v>
      </c>
      <c r="CA256" s="152">
        <v>0</v>
      </c>
      <c r="CB256" s="94">
        <v>0</v>
      </c>
      <c r="CC256" s="152">
        <v>0</v>
      </c>
      <c r="CD256" s="152">
        <v>0</v>
      </c>
      <c r="CE256" s="152">
        <v>0</v>
      </c>
      <c r="CF256" s="94">
        <v>0</v>
      </c>
      <c r="CG256" s="152">
        <v>0</v>
      </c>
      <c r="CH256" s="94">
        <v>0</v>
      </c>
      <c r="CI256" s="152">
        <v>0</v>
      </c>
      <c r="CJ256" s="152">
        <v>0</v>
      </c>
      <c r="CK256" s="152">
        <v>0</v>
      </c>
      <c r="CL256" s="152">
        <v>0</v>
      </c>
      <c r="CM256" s="152">
        <v>0</v>
      </c>
      <c r="CN256" s="152">
        <v>0</v>
      </c>
      <c r="CO256" s="152">
        <v>0</v>
      </c>
      <c r="CP256" s="152">
        <v>0</v>
      </c>
      <c r="CQ256" s="94">
        <v>0</v>
      </c>
      <c r="CR256" s="94">
        <v>0</v>
      </c>
      <c r="CS256" s="94">
        <v>0</v>
      </c>
      <c r="CT256" s="152">
        <v>0</v>
      </c>
      <c r="CU256" s="152">
        <v>0</v>
      </c>
      <c r="CV256" s="152">
        <v>0</v>
      </c>
      <c r="CW256" s="94">
        <v>10</v>
      </c>
      <c r="CX256" s="152">
        <v>0</v>
      </c>
      <c r="CY256" s="152">
        <v>0</v>
      </c>
      <c r="CZ256" s="152">
        <v>0</v>
      </c>
      <c r="DA256" s="152">
        <v>0</v>
      </c>
      <c r="DB256" s="94">
        <v>0</v>
      </c>
      <c r="DC256" s="152">
        <v>0</v>
      </c>
      <c r="DD256" s="152">
        <v>0</v>
      </c>
      <c r="DE256" s="152">
        <v>0</v>
      </c>
      <c r="DF256" s="152">
        <v>0</v>
      </c>
      <c r="DG256" s="152">
        <v>0</v>
      </c>
      <c r="DH256" s="152">
        <v>0</v>
      </c>
      <c r="DI256" s="94">
        <v>0</v>
      </c>
      <c r="DJ256" s="94">
        <v>0</v>
      </c>
      <c r="DK256" s="152">
        <v>0</v>
      </c>
      <c r="DL256" s="152">
        <v>0</v>
      </c>
      <c r="DM256" s="152">
        <v>0</v>
      </c>
      <c r="DN256" s="94">
        <v>0</v>
      </c>
      <c r="DO256" s="152">
        <v>0</v>
      </c>
      <c r="DP256" s="180">
        <v>0</v>
      </c>
      <c r="DQ256" s="152">
        <v>0</v>
      </c>
      <c r="DR256" s="152">
        <v>0</v>
      </c>
      <c r="DS256" s="152">
        <v>0</v>
      </c>
      <c r="DT256" s="94">
        <v>0</v>
      </c>
      <c r="DU256" s="152">
        <v>0</v>
      </c>
      <c r="DV256" s="94">
        <v>0</v>
      </c>
      <c r="DW256" s="94">
        <v>10</v>
      </c>
      <c r="DX256" s="152">
        <v>0</v>
      </c>
      <c r="DY256" s="94">
        <v>5</v>
      </c>
      <c r="DZ256" s="94">
        <v>0</v>
      </c>
      <c r="EA256" s="94">
        <v>0</v>
      </c>
      <c r="EB256" s="94">
        <v>10</v>
      </c>
      <c r="EC256" s="94">
        <v>0</v>
      </c>
      <c r="ED256" s="94">
        <v>0</v>
      </c>
    </row>
    <row r="257" spans="1:134" ht="26.4" x14ac:dyDescent="0.3">
      <c r="A257" s="176">
        <v>95</v>
      </c>
      <c r="B257" s="182" t="s">
        <v>1251</v>
      </c>
      <c r="C257" s="178" t="s">
        <v>909</v>
      </c>
      <c r="D257" s="178" t="s">
        <v>1234</v>
      </c>
      <c r="E257" s="152">
        <v>0</v>
      </c>
      <c r="F257" s="152">
        <v>0</v>
      </c>
      <c r="G257" s="152">
        <v>0</v>
      </c>
      <c r="H257" s="94">
        <v>0</v>
      </c>
      <c r="I257" s="152">
        <v>0</v>
      </c>
      <c r="J257" s="152">
        <v>0</v>
      </c>
      <c r="K257" s="152">
        <v>0</v>
      </c>
      <c r="L257" s="94">
        <v>0</v>
      </c>
      <c r="M257" s="152">
        <v>0</v>
      </c>
      <c r="N257" s="152">
        <v>5</v>
      </c>
      <c r="O257" s="152">
        <v>0</v>
      </c>
      <c r="P257" s="94">
        <v>0</v>
      </c>
      <c r="Q257" s="152">
        <v>0</v>
      </c>
      <c r="R257" s="152">
        <v>0</v>
      </c>
      <c r="S257" s="94">
        <v>0</v>
      </c>
      <c r="T257" s="94">
        <v>0</v>
      </c>
      <c r="U257" s="152">
        <v>0</v>
      </c>
      <c r="V257" s="152">
        <v>0</v>
      </c>
      <c r="W257" s="152">
        <v>0</v>
      </c>
      <c r="X257" s="152">
        <v>0</v>
      </c>
      <c r="Y257" s="94">
        <v>0</v>
      </c>
      <c r="Z257" s="152">
        <v>0</v>
      </c>
      <c r="AA257" s="152">
        <v>0</v>
      </c>
      <c r="AB257" s="152">
        <v>0</v>
      </c>
      <c r="AC257" s="94">
        <v>3</v>
      </c>
      <c r="AD257" s="152">
        <v>0</v>
      </c>
      <c r="AE257" s="152">
        <v>0</v>
      </c>
      <c r="AF257" s="94">
        <v>0</v>
      </c>
      <c r="AG257" s="152">
        <v>0</v>
      </c>
      <c r="AH257" s="152">
        <v>0</v>
      </c>
      <c r="AI257" s="92">
        <v>5</v>
      </c>
      <c r="AJ257" s="152">
        <v>0</v>
      </c>
      <c r="AK257" s="92">
        <v>5</v>
      </c>
      <c r="AL257" s="152">
        <v>0</v>
      </c>
      <c r="AM257" s="94">
        <v>0</v>
      </c>
      <c r="AN257" s="152">
        <v>0</v>
      </c>
      <c r="AO257" s="152">
        <v>0</v>
      </c>
      <c r="AP257" s="94">
        <v>0</v>
      </c>
      <c r="AQ257" s="94">
        <v>5</v>
      </c>
      <c r="AR257" s="152">
        <v>0</v>
      </c>
      <c r="AS257" s="152">
        <v>5</v>
      </c>
      <c r="AT257" s="152">
        <v>0</v>
      </c>
      <c r="AU257" s="152">
        <v>0</v>
      </c>
      <c r="AV257" s="152">
        <v>0</v>
      </c>
      <c r="AW257" s="152">
        <v>5</v>
      </c>
      <c r="AX257" s="152">
        <v>0</v>
      </c>
      <c r="AY257" s="152">
        <v>0</v>
      </c>
      <c r="AZ257" s="152">
        <v>0</v>
      </c>
      <c r="BA257" s="94">
        <v>0</v>
      </c>
      <c r="BB257" s="152">
        <v>0</v>
      </c>
      <c r="BC257" s="152">
        <v>0</v>
      </c>
      <c r="BD257" s="152">
        <v>0</v>
      </c>
      <c r="BE257" s="152">
        <v>0</v>
      </c>
      <c r="BF257" s="152">
        <v>0</v>
      </c>
      <c r="BG257" s="152">
        <v>0</v>
      </c>
      <c r="BH257" s="94">
        <v>0</v>
      </c>
      <c r="BI257" s="152">
        <v>0</v>
      </c>
      <c r="BJ257" s="179">
        <v>5</v>
      </c>
      <c r="BK257" s="180">
        <v>0</v>
      </c>
      <c r="BL257" s="179">
        <v>0</v>
      </c>
      <c r="BM257" s="152">
        <v>0</v>
      </c>
      <c r="BN257" s="92">
        <v>5</v>
      </c>
      <c r="BO257" s="94">
        <v>0</v>
      </c>
      <c r="BP257" s="152">
        <v>0</v>
      </c>
      <c r="BQ257" s="94">
        <v>0</v>
      </c>
      <c r="BR257" s="152">
        <v>0</v>
      </c>
      <c r="BS257" s="152">
        <v>0</v>
      </c>
      <c r="BT257" s="152">
        <v>0</v>
      </c>
      <c r="BU257" s="152">
        <v>0</v>
      </c>
      <c r="BV257" s="94">
        <v>0</v>
      </c>
      <c r="BW257" s="152">
        <v>0</v>
      </c>
      <c r="BX257" s="94">
        <v>5</v>
      </c>
      <c r="BY257" s="152">
        <v>0</v>
      </c>
      <c r="BZ257" s="152">
        <v>0</v>
      </c>
      <c r="CA257" s="152">
        <v>0</v>
      </c>
      <c r="CB257" s="94">
        <v>0</v>
      </c>
      <c r="CC257" s="152">
        <v>0</v>
      </c>
      <c r="CD257" s="152">
        <v>0</v>
      </c>
      <c r="CE257" s="152">
        <v>0</v>
      </c>
      <c r="CF257" s="94">
        <v>0</v>
      </c>
      <c r="CG257" s="152">
        <v>0</v>
      </c>
      <c r="CH257" s="94">
        <v>0</v>
      </c>
      <c r="CI257" s="152">
        <v>0</v>
      </c>
      <c r="CJ257" s="152">
        <v>0</v>
      </c>
      <c r="CK257" s="152">
        <v>0</v>
      </c>
      <c r="CL257" s="152">
        <v>0</v>
      </c>
      <c r="CM257" s="152">
        <v>0</v>
      </c>
      <c r="CN257" s="92">
        <v>5</v>
      </c>
      <c r="CO257" s="152">
        <v>3</v>
      </c>
      <c r="CP257" s="152">
        <v>0</v>
      </c>
      <c r="CQ257" s="94">
        <v>0</v>
      </c>
      <c r="CR257" s="94">
        <v>3</v>
      </c>
      <c r="CS257" s="94">
        <v>0</v>
      </c>
      <c r="CT257" s="152">
        <v>0</v>
      </c>
      <c r="CU257" s="152">
        <v>0</v>
      </c>
      <c r="CV257" s="152">
        <v>3</v>
      </c>
      <c r="CW257" s="94">
        <v>0</v>
      </c>
      <c r="CX257" s="152">
        <v>3</v>
      </c>
      <c r="CY257" s="152">
        <v>0</v>
      </c>
      <c r="CZ257" s="152">
        <v>0</v>
      </c>
      <c r="DA257" s="152">
        <v>0</v>
      </c>
      <c r="DB257" s="94">
        <v>0</v>
      </c>
      <c r="DC257" s="152">
        <v>0</v>
      </c>
      <c r="DD257" s="152">
        <v>0</v>
      </c>
      <c r="DE257" s="152">
        <v>5</v>
      </c>
      <c r="DF257" s="152">
        <v>0</v>
      </c>
      <c r="DG257" s="152">
        <v>0</v>
      </c>
      <c r="DH257" s="152">
        <v>0</v>
      </c>
      <c r="DI257" s="94">
        <v>0</v>
      </c>
      <c r="DJ257" s="94">
        <v>0</v>
      </c>
      <c r="DK257" s="152">
        <v>0</v>
      </c>
      <c r="DL257" s="152">
        <v>0</v>
      </c>
      <c r="DM257" s="152">
        <v>0</v>
      </c>
      <c r="DN257" s="94">
        <v>0</v>
      </c>
      <c r="DO257" s="152">
        <v>0</v>
      </c>
      <c r="DP257" s="180">
        <v>0</v>
      </c>
      <c r="DQ257" s="152">
        <v>0</v>
      </c>
      <c r="DR257" s="152">
        <v>0</v>
      </c>
      <c r="DS257" s="152">
        <v>5</v>
      </c>
      <c r="DT257" s="94">
        <v>0</v>
      </c>
      <c r="DU257" s="152">
        <v>0</v>
      </c>
      <c r="DV257" s="94">
        <v>0</v>
      </c>
      <c r="DW257" s="92">
        <v>5</v>
      </c>
      <c r="DX257" s="152">
        <v>0</v>
      </c>
      <c r="DY257" s="94">
        <v>0</v>
      </c>
      <c r="DZ257" s="94">
        <v>0</v>
      </c>
      <c r="EA257" s="94">
        <v>0</v>
      </c>
      <c r="EB257" s="92">
        <v>5</v>
      </c>
      <c r="EC257" s="94">
        <v>0</v>
      </c>
      <c r="ED257" s="94">
        <v>0</v>
      </c>
    </row>
    <row r="258" spans="1:134" ht="26.4" x14ac:dyDescent="0.3">
      <c r="A258" s="176">
        <v>96</v>
      </c>
      <c r="B258" s="182" t="s">
        <v>1252</v>
      </c>
      <c r="C258" s="178" t="s">
        <v>909</v>
      </c>
      <c r="D258" s="178" t="s">
        <v>1245</v>
      </c>
      <c r="E258" s="152">
        <v>0</v>
      </c>
      <c r="F258" s="152">
        <v>0</v>
      </c>
      <c r="G258" s="152">
        <v>0</v>
      </c>
      <c r="H258" s="94">
        <v>0</v>
      </c>
      <c r="I258" s="152">
        <v>0</v>
      </c>
      <c r="J258" s="152">
        <v>0</v>
      </c>
      <c r="K258" s="152">
        <v>0</v>
      </c>
      <c r="L258" s="94">
        <v>0</v>
      </c>
      <c r="M258" s="152">
        <v>0</v>
      </c>
      <c r="N258" s="152">
        <v>0</v>
      </c>
      <c r="O258" s="152">
        <v>0</v>
      </c>
      <c r="P258" s="94">
        <v>0</v>
      </c>
      <c r="Q258" s="152">
        <v>0</v>
      </c>
      <c r="R258" s="152">
        <v>0</v>
      </c>
      <c r="S258" s="94">
        <v>0</v>
      </c>
      <c r="T258" s="94">
        <v>0</v>
      </c>
      <c r="U258" s="152">
        <v>0</v>
      </c>
      <c r="V258" s="152">
        <v>0</v>
      </c>
      <c r="W258" s="152">
        <v>0</v>
      </c>
      <c r="X258" s="152">
        <v>0</v>
      </c>
      <c r="Y258" s="94">
        <v>0</v>
      </c>
      <c r="Z258" s="152">
        <v>0</v>
      </c>
      <c r="AA258" s="152">
        <v>0</v>
      </c>
      <c r="AB258" s="152">
        <v>0</v>
      </c>
      <c r="AC258" s="94">
        <v>5</v>
      </c>
      <c r="AD258" s="152">
        <v>3</v>
      </c>
      <c r="AE258" s="152">
        <v>0</v>
      </c>
      <c r="AF258" s="94">
        <v>0</v>
      </c>
      <c r="AG258" s="152">
        <v>0</v>
      </c>
      <c r="AH258" s="152">
        <v>0</v>
      </c>
      <c r="AI258" s="152">
        <v>0</v>
      </c>
      <c r="AJ258" s="152">
        <v>0</v>
      </c>
      <c r="AK258" s="152">
        <v>3</v>
      </c>
      <c r="AL258" s="152">
        <v>0</v>
      </c>
      <c r="AM258" s="94">
        <v>0</v>
      </c>
      <c r="AN258" s="152">
        <v>0</v>
      </c>
      <c r="AO258" s="152">
        <v>0</v>
      </c>
      <c r="AP258" s="94">
        <v>0</v>
      </c>
      <c r="AQ258" s="94">
        <v>0</v>
      </c>
      <c r="AR258" s="152">
        <v>0</v>
      </c>
      <c r="AS258" s="152">
        <v>0</v>
      </c>
      <c r="AT258" s="152">
        <v>0</v>
      </c>
      <c r="AU258" s="152">
        <v>0</v>
      </c>
      <c r="AV258" s="152">
        <v>0</v>
      </c>
      <c r="AW258" s="152">
        <v>0</v>
      </c>
      <c r="AX258" s="152">
        <v>0</v>
      </c>
      <c r="AY258" s="152">
        <v>0</v>
      </c>
      <c r="AZ258" s="152">
        <v>0</v>
      </c>
      <c r="BA258" s="94">
        <v>0</v>
      </c>
      <c r="BB258" s="152">
        <v>0</v>
      </c>
      <c r="BC258" s="152">
        <v>0</v>
      </c>
      <c r="BD258" s="152">
        <v>0</v>
      </c>
      <c r="BE258" s="152">
        <v>0</v>
      </c>
      <c r="BF258" s="152">
        <v>0</v>
      </c>
      <c r="BG258" s="152">
        <v>0</v>
      </c>
      <c r="BH258" s="94">
        <v>0</v>
      </c>
      <c r="BI258" s="152">
        <v>0</v>
      </c>
      <c r="BJ258" s="179">
        <v>0</v>
      </c>
      <c r="BK258" s="180">
        <v>0</v>
      </c>
      <c r="BL258" s="179">
        <v>0</v>
      </c>
      <c r="BM258" s="152">
        <v>0</v>
      </c>
      <c r="BN258" s="94">
        <v>0</v>
      </c>
      <c r="BO258" s="94">
        <v>0</v>
      </c>
      <c r="BP258" s="152">
        <v>0</v>
      </c>
      <c r="BQ258" s="94">
        <v>0</v>
      </c>
      <c r="BR258" s="152">
        <v>0</v>
      </c>
      <c r="BS258" s="152">
        <v>0</v>
      </c>
      <c r="BT258" s="152">
        <v>0</v>
      </c>
      <c r="BU258" s="152">
        <v>0</v>
      </c>
      <c r="BV258" s="94">
        <v>0</v>
      </c>
      <c r="BW258" s="152">
        <v>0</v>
      </c>
      <c r="BX258" s="94">
        <v>0</v>
      </c>
      <c r="BY258" s="152">
        <v>0</v>
      </c>
      <c r="BZ258" s="152">
        <v>0</v>
      </c>
      <c r="CA258" s="152">
        <v>0</v>
      </c>
      <c r="CB258" s="94">
        <v>0</v>
      </c>
      <c r="CC258" s="152">
        <v>0</v>
      </c>
      <c r="CD258" s="152">
        <v>0</v>
      </c>
      <c r="CE258" s="152">
        <v>0</v>
      </c>
      <c r="CF258" s="94">
        <v>0</v>
      </c>
      <c r="CG258" s="152">
        <v>0</v>
      </c>
      <c r="CH258" s="94">
        <v>0</v>
      </c>
      <c r="CI258" s="152">
        <v>0</v>
      </c>
      <c r="CJ258" s="152">
        <v>0</v>
      </c>
      <c r="CK258" s="152">
        <v>0</v>
      </c>
      <c r="CL258" s="152">
        <v>0</v>
      </c>
      <c r="CM258" s="152">
        <v>0</v>
      </c>
      <c r="CN258" s="152">
        <v>0</v>
      </c>
      <c r="CO258" s="152">
        <v>0</v>
      </c>
      <c r="CP258" s="152">
        <v>0</v>
      </c>
      <c r="CQ258" s="94">
        <v>0</v>
      </c>
      <c r="CR258" s="94">
        <v>0</v>
      </c>
      <c r="CS258" s="94">
        <v>0</v>
      </c>
      <c r="CT258" s="152">
        <v>0</v>
      </c>
      <c r="CU258" s="152">
        <v>0</v>
      </c>
      <c r="CV258" s="152">
        <v>0</v>
      </c>
      <c r="CW258" s="94">
        <v>0</v>
      </c>
      <c r="CX258" s="152">
        <v>0</v>
      </c>
      <c r="CY258" s="152">
        <v>0</v>
      </c>
      <c r="CZ258" s="152">
        <v>0</v>
      </c>
      <c r="DA258" s="152">
        <v>0</v>
      </c>
      <c r="DB258" s="94">
        <v>0</v>
      </c>
      <c r="DC258" s="152">
        <v>0</v>
      </c>
      <c r="DD258" s="152">
        <v>0</v>
      </c>
      <c r="DE258" s="152">
        <v>0</v>
      </c>
      <c r="DF258" s="152">
        <v>0</v>
      </c>
      <c r="DG258" s="152">
        <v>0</v>
      </c>
      <c r="DH258" s="152">
        <v>0</v>
      </c>
      <c r="DI258" s="94">
        <v>0</v>
      </c>
      <c r="DJ258" s="94">
        <v>0</v>
      </c>
      <c r="DK258" s="152">
        <v>0</v>
      </c>
      <c r="DL258" s="152">
        <v>0</v>
      </c>
      <c r="DM258" s="152">
        <v>0</v>
      </c>
      <c r="DN258" s="94">
        <v>0</v>
      </c>
      <c r="DO258" s="152">
        <v>0</v>
      </c>
      <c r="DP258" s="180">
        <v>0</v>
      </c>
      <c r="DQ258" s="152">
        <v>0</v>
      </c>
      <c r="DR258" s="152">
        <v>0</v>
      </c>
      <c r="DS258" s="152">
        <v>0</v>
      </c>
      <c r="DT258" s="94">
        <v>0</v>
      </c>
      <c r="DU258" s="152">
        <v>0</v>
      </c>
      <c r="DV258" s="94">
        <v>0</v>
      </c>
      <c r="DW258" s="94">
        <v>0</v>
      </c>
      <c r="DX258" s="152">
        <v>0</v>
      </c>
      <c r="DY258" s="94">
        <v>0</v>
      </c>
      <c r="DZ258" s="94">
        <v>0</v>
      </c>
      <c r="EA258" s="94">
        <v>0</v>
      </c>
      <c r="EB258" s="94">
        <v>0</v>
      </c>
      <c r="EC258" s="94">
        <v>0</v>
      </c>
      <c r="ED258" s="94">
        <v>0</v>
      </c>
    </row>
    <row r="259" spans="1:134" ht="39.6" x14ac:dyDescent="0.3">
      <c r="A259" s="176">
        <v>97</v>
      </c>
      <c r="B259" s="182" t="s">
        <v>1253</v>
      </c>
      <c r="C259" s="178" t="s">
        <v>909</v>
      </c>
      <c r="D259" s="178" t="s">
        <v>1247</v>
      </c>
      <c r="E259" s="152">
        <v>0</v>
      </c>
      <c r="F259" s="152">
        <v>0</v>
      </c>
      <c r="G259" s="152">
        <v>0</v>
      </c>
      <c r="H259" s="94">
        <v>0</v>
      </c>
      <c r="I259" s="152">
        <v>0</v>
      </c>
      <c r="J259" s="152">
        <v>0</v>
      </c>
      <c r="K259" s="152">
        <v>0</v>
      </c>
      <c r="L259" s="94">
        <v>0</v>
      </c>
      <c r="M259" s="152">
        <v>0</v>
      </c>
      <c r="N259" s="152">
        <v>0</v>
      </c>
      <c r="O259" s="152">
        <v>0</v>
      </c>
      <c r="P259" s="94">
        <v>0</v>
      </c>
      <c r="Q259" s="152">
        <v>0</v>
      </c>
      <c r="R259" s="152">
        <v>0</v>
      </c>
      <c r="S259" s="94">
        <v>0</v>
      </c>
      <c r="T259" s="94">
        <v>0</v>
      </c>
      <c r="U259" s="152">
        <v>0</v>
      </c>
      <c r="V259" s="152">
        <v>0</v>
      </c>
      <c r="W259" s="152">
        <v>0</v>
      </c>
      <c r="X259" s="152">
        <v>0</v>
      </c>
      <c r="Y259" s="94">
        <v>0</v>
      </c>
      <c r="Z259" s="152">
        <v>0</v>
      </c>
      <c r="AA259" s="152">
        <v>0</v>
      </c>
      <c r="AB259" s="152">
        <v>0</v>
      </c>
      <c r="AC259" s="94">
        <v>0</v>
      </c>
      <c r="AD259" s="152">
        <v>0</v>
      </c>
      <c r="AE259" s="152">
        <v>0</v>
      </c>
      <c r="AF259" s="94">
        <v>0</v>
      </c>
      <c r="AG259" s="152">
        <v>0</v>
      </c>
      <c r="AH259" s="152">
        <v>0</v>
      </c>
      <c r="AI259" s="152">
        <v>0</v>
      </c>
      <c r="AJ259" s="152">
        <v>0</v>
      </c>
      <c r="AK259" s="152">
        <v>0</v>
      </c>
      <c r="AL259" s="152">
        <v>0</v>
      </c>
      <c r="AM259" s="94">
        <v>0</v>
      </c>
      <c r="AN259" s="152">
        <v>0</v>
      </c>
      <c r="AO259" s="152">
        <v>0</v>
      </c>
      <c r="AP259" s="94">
        <v>0</v>
      </c>
      <c r="AQ259" s="94">
        <v>0</v>
      </c>
      <c r="AR259" s="152">
        <v>0</v>
      </c>
      <c r="AS259" s="152">
        <v>0</v>
      </c>
      <c r="AT259" s="152">
        <v>0</v>
      </c>
      <c r="AU259" s="152">
        <v>0</v>
      </c>
      <c r="AV259" s="152">
        <v>0</v>
      </c>
      <c r="AW259" s="152">
        <v>0</v>
      </c>
      <c r="AX259" s="152">
        <v>0</v>
      </c>
      <c r="AY259" s="152">
        <v>0</v>
      </c>
      <c r="AZ259" s="152">
        <v>0</v>
      </c>
      <c r="BA259" s="94">
        <v>0</v>
      </c>
      <c r="BB259" s="152">
        <v>0</v>
      </c>
      <c r="BC259" s="152">
        <v>0</v>
      </c>
      <c r="BD259" s="152">
        <v>0</v>
      </c>
      <c r="BE259" s="152">
        <v>0</v>
      </c>
      <c r="BF259" s="152">
        <v>0</v>
      </c>
      <c r="BG259" s="152">
        <v>0</v>
      </c>
      <c r="BH259" s="94">
        <v>0</v>
      </c>
      <c r="BI259" s="152">
        <v>0</v>
      </c>
      <c r="BJ259" s="179">
        <v>0</v>
      </c>
      <c r="BK259" s="180">
        <v>0</v>
      </c>
      <c r="BL259" s="179">
        <v>0</v>
      </c>
      <c r="BM259" s="152">
        <v>0</v>
      </c>
      <c r="BN259" s="94">
        <v>0</v>
      </c>
      <c r="BO259" s="94">
        <v>0</v>
      </c>
      <c r="BP259" s="152">
        <v>0</v>
      </c>
      <c r="BQ259" s="94">
        <v>0</v>
      </c>
      <c r="BR259" s="152">
        <v>0</v>
      </c>
      <c r="BS259" s="152">
        <v>0</v>
      </c>
      <c r="BT259" s="152">
        <v>0</v>
      </c>
      <c r="BU259" s="152">
        <v>0</v>
      </c>
      <c r="BV259" s="94">
        <v>0</v>
      </c>
      <c r="BW259" s="152">
        <v>0</v>
      </c>
      <c r="BX259" s="94">
        <v>0</v>
      </c>
      <c r="BY259" s="152">
        <v>3</v>
      </c>
      <c r="BZ259" s="152">
        <v>0</v>
      </c>
      <c r="CA259" s="152">
        <v>0</v>
      </c>
      <c r="CB259" s="94">
        <v>0</v>
      </c>
      <c r="CC259" s="152">
        <v>0</v>
      </c>
      <c r="CD259" s="152">
        <v>0</v>
      </c>
      <c r="CE259" s="152">
        <v>0</v>
      </c>
      <c r="CF259" s="94">
        <v>0</v>
      </c>
      <c r="CG259" s="152">
        <v>0</v>
      </c>
      <c r="CH259" s="94">
        <v>0</v>
      </c>
      <c r="CI259" s="152">
        <v>0</v>
      </c>
      <c r="CJ259" s="152">
        <v>0</v>
      </c>
      <c r="CK259" s="152">
        <v>0</v>
      </c>
      <c r="CL259" s="152">
        <v>0</v>
      </c>
      <c r="CM259" s="152">
        <v>0</v>
      </c>
      <c r="CN259" s="152">
        <v>0</v>
      </c>
      <c r="CO259" s="152">
        <v>0</v>
      </c>
      <c r="CP259" s="152">
        <v>0</v>
      </c>
      <c r="CQ259" s="94">
        <v>0</v>
      </c>
      <c r="CR259" s="94">
        <v>0</v>
      </c>
      <c r="CS259" s="94">
        <v>0</v>
      </c>
      <c r="CT259" s="152">
        <v>0</v>
      </c>
      <c r="CU259" s="152">
        <v>0</v>
      </c>
      <c r="CV259" s="152">
        <v>0</v>
      </c>
      <c r="CW259" s="94">
        <v>0</v>
      </c>
      <c r="CX259" s="152">
        <v>0</v>
      </c>
      <c r="CY259" s="152">
        <v>0</v>
      </c>
      <c r="CZ259" s="152">
        <v>0</v>
      </c>
      <c r="DA259" s="152">
        <v>0</v>
      </c>
      <c r="DB259" s="94">
        <v>0</v>
      </c>
      <c r="DC259" s="152">
        <v>0</v>
      </c>
      <c r="DD259" s="152">
        <v>0</v>
      </c>
      <c r="DE259" s="152">
        <v>0</v>
      </c>
      <c r="DF259" s="152">
        <v>0</v>
      </c>
      <c r="DG259" s="152">
        <v>0</v>
      </c>
      <c r="DH259" s="152">
        <v>0</v>
      </c>
      <c r="DI259" s="94">
        <v>0</v>
      </c>
      <c r="DJ259" s="94">
        <v>0</v>
      </c>
      <c r="DK259" s="152">
        <v>0</v>
      </c>
      <c r="DL259" s="152">
        <v>0</v>
      </c>
      <c r="DM259" s="152">
        <v>0</v>
      </c>
      <c r="DN259" s="94">
        <v>0</v>
      </c>
      <c r="DO259" s="152">
        <v>0</v>
      </c>
      <c r="DP259" s="180">
        <v>0</v>
      </c>
      <c r="DQ259" s="152">
        <v>9</v>
      </c>
      <c r="DR259" s="152">
        <v>0</v>
      </c>
      <c r="DS259" s="152">
        <v>0</v>
      </c>
      <c r="DT259" s="94">
        <v>0</v>
      </c>
      <c r="DU259" s="152">
        <v>0</v>
      </c>
      <c r="DV259" s="94">
        <v>0</v>
      </c>
      <c r="DW259" s="94">
        <v>3</v>
      </c>
      <c r="DX259" s="152">
        <v>0</v>
      </c>
      <c r="DY259" s="94">
        <v>0</v>
      </c>
      <c r="DZ259" s="94">
        <v>9</v>
      </c>
      <c r="EA259" s="94">
        <v>0</v>
      </c>
      <c r="EB259" s="94">
        <v>0</v>
      </c>
      <c r="EC259" s="94">
        <v>0</v>
      </c>
      <c r="ED259" s="94">
        <v>0</v>
      </c>
    </row>
    <row r="260" spans="1:134" x14ac:dyDescent="0.3">
      <c r="A260" s="74">
        <v>98</v>
      </c>
      <c r="B260" s="80" t="s">
        <v>1254</v>
      </c>
      <c r="C260" s="77" t="s">
        <v>849</v>
      </c>
      <c r="D260" s="77" t="s">
        <v>1202</v>
      </c>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78"/>
      <c r="AS260" s="78"/>
      <c r="AT260" s="78"/>
      <c r="AU260" s="78"/>
      <c r="AV260" s="78"/>
      <c r="AW260" s="78"/>
      <c r="AX260" s="78"/>
      <c r="AY260" s="78"/>
      <c r="AZ260" s="78"/>
      <c r="BA260" s="78"/>
      <c r="BB260" s="78"/>
      <c r="BC260" s="78"/>
      <c r="BD260" s="78"/>
      <c r="BE260" s="78"/>
      <c r="BF260" s="78"/>
      <c r="BG260" s="78"/>
      <c r="BH260" s="78"/>
      <c r="BI260" s="78"/>
      <c r="BJ260" s="65"/>
      <c r="BK260" s="61"/>
      <c r="BL260" s="65"/>
      <c r="BM260" s="78"/>
      <c r="BN260" s="78"/>
      <c r="BO260" s="78"/>
      <c r="BP260" s="78"/>
      <c r="BQ260" s="78"/>
      <c r="BR260" s="78"/>
      <c r="BS260" s="78"/>
      <c r="BT260" s="78"/>
      <c r="BU260" s="78"/>
      <c r="BV260" s="78"/>
      <c r="BW260" s="78"/>
      <c r="BX260" s="78"/>
      <c r="BY260" s="78"/>
      <c r="BZ260" s="78"/>
      <c r="CA260" s="78"/>
      <c r="CB260" s="78"/>
      <c r="CC260" s="78"/>
      <c r="CD260" s="78"/>
      <c r="CE260" s="78"/>
      <c r="CF260" s="78"/>
      <c r="CG260" s="78"/>
      <c r="CH260" s="78"/>
      <c r="CI260" s="78"/>
      <c r="CJ260" s="78"/>
      <c r="CK260" s="78"/>
      <c r="CL260" s="78"/>
      <c r="CM260" s="78"/>
      <c r="CN260" s="78"/>
      <c r="CO260" s="78"/>
      <c r="CP260" s="78"/>
      <c r="CQ260" s="78"/>
      <c r="CR260" s="78"/>
      <c r="CS260" s="78"/>
      <c r="CT260" s="78"/>
      <c r="CU260" s="78"/>
      <c r="CV260" s="78"/>
      <c r="CW260" s="78"/>
      <c r="CX260" s="78"/>
      <c r="CY260" s="78"/>
      <c r="CZ260" s="78"/>
      <c r="DA260" s="78"/>
      <c r="DB260" s="78"/>
      <c r="DC260" s="78"/>
      <c r="DD260" s="78"/>
      <c r="DE260" s="78"/>
      <c r="DF260" s="78"/>
      <c r="DG260" s="78"/>
      <c r="DH260" s="78"/>
      <c r="DI260" s="78">
        <v>3</v>
      </c>
      <c r="DJ260" s="78"/>
      <c r="DK260" s="78"/>
      <c r="DL260" s="78"/>
      <c r="DM260" s="78"/>
      <c r="DN260" s="78"/>
      <c r="DO260" s="78"/>
      <c r="DP260" s="61"/>
      <c r="DQ260" s="78"/>
      <c r="DR260" s="78"/>
      <c r="DS260" s="78"/>
      <c r="DT260" s="78"/>
      <c r="DU260" s="78"/>
      <c r="DV260" s="78"/>
      <c r="DW260" s="78"/>
      <c r="DX260" s="78"/>
      <c r="DY260" s="78"/>
      <c r="DZ260" s="78"/>
      <c r="EA260" s="78"/>
      <c r="EB260" s="78"/>
      <c r="EC260" s="78"/>
      <c r="ED260" s="78">
        <v>3</v>
      </c>
    </row>
    <row r="261" spans="1:134" ht="26.4" x14ac:dyDescent="0.3">
      <c r="A261" s="176">
        <v>99</v>
      </c>
      <c r="B261" s="182" t="s">
        <v>1255</v>
      </c>
      <c r="C261" s="178" t="s">
        <v>909</v>
      </c>
      <c r="D261" s="178" t="s">
        <v>1234</v>
      </c>
      <c r="E261" s="152">
        <v>0</v>
      </c>
      <c r="F261" s="152">
        <v>0</v>
      </c>
      <c r="G261" s="152">
        <v>0</v>
      </c>
      <c r="H261" s="94">
        <v>0</v>
      </c>
      <c r="I261" s="152">
        <v>0</v>
      </c>
      <c r="J261" s="152">
        <v>0</v>
      </c>
      <c r="K261" s="152">
        <v>0</v>
      </c>
      <c r="L261" s="94">
        <v>0</v>
      </c>
      <c r="M261" s="152">
        <v>5</v>
      </c>
      <c r="N261" s="152">
        <v>0</v>
      </c>
      <c r="O261" s="152">
        <v>0</v>
      </c>
      <c r="P261" s="94">
        <v>0</v>
      </c>
      <c r="Q261" s="92">
        <v>0</v>
      </c>
      <c r="R261" s="152">
        <v>0</v>
      </c>
      <c r="S261" s="94">
        <v>0</v>
      </c>
      <c r="T261" s="94">
        <v>0</v>
      </c>
      <c r="U261" s="152">
        <v>0</v>
      </c>
      <c r="V261" s="152">
        <v>0</v>
      </c>
      <c r="W261" s="152">
        <v>0</v>
      </c>
      <c r="X261" s="152">
        <v>0</v>
      </c>
      <c r="Y261" s="94">
        <v>0</v>
      </c>
      <c r="Z261" s="92">
        <v>5</v>
      </c>
      <c r="AA261" s="152">
        <v>0</v>
      </c>
      <c r="AB261" s="152">
        <v>0</v>
      </c>
      <c r="AC261" s="94">
        <v>0</v>
      </c>
      <c r="AD261" s="152">
        <v>0</v>
      </c>
      <c r="AE261" s="152">
        <v>0</v>
      </c>
      <c r="AF261" s="94">
        <v>0</v>
      </c>
      <c r="AG261" s="152">
        <v>0</v>
      </c>
      <c r="AH261" s="152">
        <v>0</v>
      </c>
      <c r="AI261" s="152">
        <v>0</v>
      </c>
      <c r="AJ261" s="152">
        <v>0</v>
      </c>
      <c r="AK261" s="152">
        <v>0</v>
      </c>
      <c r="AL261" s="152">
        <v>0</v>
      </c>
      <c r="AM261" s="94">
        <v>0</v>
      </c>
      <c r="AN261" s="152">
        <v>0</v>
      </c>
      <c r="AO261" s="152">
        <v>0</v>
      </c>
      <c r="AP261" s="94">
        <v>0</v>
      </c>
      <c r="AQ261" s="94">
        <v>0</v>
      </c>
      <c r="AR261" s="152">
        <v>0</v>
      </c>
      <c r="AS261" s="152">
        <v>0</v>
      </c>
      <c r="AT261" s="152">
        <v>0</v>
      </c>
      <c r="AU261" s="152">
        <v>0</v>
      </c>
      <c r="AV261" s="152">
        <v>0</v>
      </c>
      <c r="AW261" s="152">
        <v>0</v>
      </c>
      <c r="AX261" s="152">
        <v>0</v>
      </c>
      <c r="AY261" s="152">
        <v>0</v>
      </c>
      <c r="AZ261" s="152">
        <v>0</v>
      </c>
      <c r="BA261" s="94">
        <v>0</v>
      </c>
      <c r="BB261" s="152">
        <v>0</v>
      </c>
      <c r="BC261" s="152">
        <v>0</v>
      </c>
      <c r="BD261" s="152">
        <v>0</v>
      </c>
      <c r="BE261" s="152">
        <v>0</v>
      </c>
      <c r="BF261" s="152">
        <v>0</v>
      </c>
      <c r="BG261" s="152">
        <v>0</v>
      </c>
      <c r="BH261" s="94">
        <v>0</v>
      </c>
      <c r="BI261" s="152">
        <v>0</v>
      </c>
      <c r="BJ261" s="179">
        <v>0</v>
      </c>
      <c r="BK261" s="180">
        <v>0</v>
      </c>
      <c r="BL261" s="179">
        <v>0</v>
      </c>
      <c r="BM261" s="152">
        <v>0</v>
      </c>
      <c r="BN261" s="94">
        <v>0</v>
      </c>
      <c r="BO261" s="94">
        <v>0</v>
      </c>
      <c r="BP261" s="152">
        <v>0</v>
      </c>
      <c r="BQ261" s="94">
        <v>0</v>
      </c>
      <c r="BR261" s="152">
        <v>0</v>
      </c>
      <c r="BS261" s="152">
        <v>0</v>
      </c>
      <c r="BT261" s="152">
        <v>0</v>
      </c>
      <c r="BU261" s="152">
        <v>0</v>
      </c>
      <c r="BV261" s="94">
        <v>0</v>
      </c>
      <c r="BW261" s="152">
        <v>0</v>
      </c>
      <c r="BX261" s="94">
        <v>0</v>
      </c>
      <c r="BY261" s="152">
        <v>0</v>
      </c>
      <c r="BZ261" s="152">
        <v>0</v>
      </c>
      <c r="CA261" s="152">
        <v>0</v>
      </c>
      <c r="CB261" s="92">
        <v>5</v>
      </c>
      <c r="CC261" s="152">
        <v>0</v>
      </c>
      <c r="CD261" s="152">
        <v>0</v>
      </c>
      <c r="CE261" s="152">
        <v>0</v>
      </c>
      <c r="CF261" s="94">
        <v>0</v>
      </c>
      <c r="CG261" s="152">
        <v>0</v>
      </c>
      <c r="CH261" s="94">
        <v>0</v>
      </c>
      <c r="CI261" s="152">
        <v>0</v>
      </c>
      <c r="CJ261" s="152">
        <v>0</v>
      </c>
      <c r="CK261" s="152">
        <v>0</v>
      </c>
      <c r="CL261" s="152">
        <v>0</v>
      </c>
      <c r="CM261" s="152">
        <v>0</v>
      </c>
      <c r="CN261" s="152">
        <v>0</v>
      </c>
      <c r="CO261" s="152">
        <v>0</v>
      </c>
      <c r="CP261" s="152">
        <v>0</v>
      </c>
      <c r="CQ261" s="94">
        <v>0</v>
      </c>
      <c r="CR261" s="94">
        <v>0</v>
      </c>
      <c r="CS261" s="94">
        <v>0</v>
      </c>
      <c r="CT261" s="152">
        <v>0</v>
      </c>
      <c r="CU261" s="152">
        <v>0</v>
      </c>
      <c r="CV261" s="152">
        <v>0</v>
      </c>
      <c r="CW261" s="94">
        <v>0</v>
      </c>
      <c r="CX261" s="152">
        <v>0</v>
      </c>
      <c r="CY261" s="152">
        <v>0</v>
      </c>
      <c r="CZ261" s="152">
        <v>0</v>
      </c>
      <c r="DA261" s="152">
        <v>0</v>
      </c>
      <c r="DB261" s="94">
        <v>0</v>
      </c>
      <c r="DC261" s="152">
        <v>0</v>
      </c>
      <c r="DD261" s="152">
        <v>0</v>
      </c>
      <c r="DE261" s="152">
        <v>0</v>
      </c>
      <c r="DF261" s="152">
        <v>0</v>
      </c>
      <c r="DG261" s="152">
        <v>0</v>
      </c>
      <c r="DH261" s="152">
        <v>0</v>
      </c>
      <c r="DI261" s="94">
        <v>0</v>
      </c>
      <c r="DJ261" s="94">
        <v>0</v>
      </c>
      <c r="DK261" s="152">
        <v>0</v>
      </c>
      <c r="DL261" s="152">
        <v>0</v>
      </c>
      <c r="DM261" s="152">
        <v>0</v>
      </c>
      <c r="DN261" s="94">
        <v>0</v>
      </c>
      <c r="DO261" s="152">
        <v>0</v>
      </c>
      <c r="DP261" s="180">
        <v>0</v>
      </c>
      <c r="DQ261" s="152">
        <v>0</v>
      </c>
      <c r="DR261" s="152">
        <v>0</v>
      </c>
      <c r="DS261" s="152">
        <v>0</v>
      </c>
      <c r="DT261" s="94">
        <v>0</v>
      </c>
      <c r="DU261" s="152">
        <v>0</v>
      </c>
      <c r="DV261" s="94">
        <v>5</v>
      </c>
      <c r="DW261" s="94">
        <v>0</v>
      </c>
      <c r="DX261" s="152">
        <v>0</v>
      </c>
      <c r="DY261" s="94">
        <v>0</v>
      </c>
      <c r="DZ261" s="94">
        <v>5</v>
      </c>
      <c r="EA261" s="94">
        <v>0</v>
      </c>
      <c r="EB261" s="94">
        <v>0</v>
      </c>
      <c r="EC261" s="94">
        <v>0</v>
      </c>
      <c r="ED261" s="94">
        <v>0</v>
      </c>
    </row>
    <row r="262" spans="1:134" ht="26.4" x14ac:dyDescent="0.3">
      <c r="A262" s="176">
        <v>100</v>
      </c>
      <c r="B262" s="182" t="s">
        <v>1256</v>
      </c>
      <c r="C262" s="178" t="s">
        <v>909</v>
      </c>
      <c r="D262" s="178" t="s">
        <v>1234</v>
      </c>
      <c r="E262" s="152">
        <v>0</v>
      </c>
      <c r="F262" s="152">
        <v>0</v>
      </c>
      <c r="G262" s="152">
        <v>0</v>
      </c>
      <c r="H262" s="94">
        <v>0</v>
      </c>
      <c r="I262" s="152">
        <v>0</v>
      </c>
      <c r="J262" s="152">
        <v>0</v>
      </c>
      <c r="K262" s="152">
        <v>0</v>
      </c>
      <c r="L262" s="94">
        <v>0</v>
      </c>
      <c r="M262" s="152">
        <v>3</v>
      </c>
      <c r="N262" s="152">
        <v>0</v>
      </c>
      <c r="O262" s="152">
        <v>0</v>
      </c>
      <c r="P262" s="94">
        <v>0</v>
      </c>
      <c r="Q262" s="152">
        <v>0</v>
      </c>
      <c r="R262" s="152">
        <v>0</v>
      </c>
      <c r="S262" s="94">
        <v>0</v>
      </c>
      <c r="T262" s="94">
        <v>0</v>
      </c>
      <c r="U262" s="152">
        <v>0</v>
      </c>
      <c r="V262" s="152">
        <v>0</v>
      </c>
      <c r="W262" s="152">
        <v>0</v>
      </c>
      <c r="X262" s="152">
        <v>0</v>
      </c>
      <c r="Y262" s="94">
        <v>0</v>
      </c>
      <c r="Z262" s="152">
        <v>0</v>
      </c>
      <c r="AA262" s="152">
        <v>0</v>
      </c>
      <c r="AB262" s="152">
        <v>0</v>
      </c>
      <c r="AC262" s="94">
        <v>0</v>
      </c>
      <c r="AD262" s="152">
        <v>0</v>
      </c>
      <c r="AE262" s="152">
        <v>0</v>
      </c>
      <c r="AF262" s="94">
        <v>0</v>
      </c>
      <c r="AG262" s="152">
        <v>0</v>
      </c>
      <c r="AH262" s="152">
        <v>0</v>
      </c>
      <c r="AI262" s="152">
        <v>0</v>
      </c>
      <c r="AJ262" s="152">
        <v>0</v>
      </c>
      <c r="AK262" s="152">
        <v>0</v>
      </c>
      <c r="AL262" s="152">
        <v>0</v>
      </c>
      <c r="AM262" s="94">
        <v>0</v>
      </c>
      <c r="AN262" s="152">
        <v>0</v>
      </c>
      <c r="AO262" s="152">
        <v>0</v>
      </c>
      <c r="AP262" s="94">
        <v>0</v>
      </c>
      <c r="AQ262" s="94">
        <v>0</v>
      </c>
      <c r="AR262" s="152">
        <v>0</v>
      </c>
      <c r="AS262" s="152">
        <v>0</v>
      </c>
      <c r="AT262" s="152">
        <v>0</v>
      </c>
      <c r="AU262" s="152">
        <v>0</v>
      </c>
      <c r="AV262" s="152">
        <v>0</v>
      </c>
      <c r="AW262" s="152">
        <v>0</v>
      </c>
      <c r="AX262" s="152">
        <v>0</v>
      </c>
      <c r="AY262" s="152">
        <v>0</v>
      </c>
      <c r="AZ262" s="152">
        <v>0</v>
      </c>
      <c r="BA262" s="94">
        <v>3</v>
      </c>
      <c r="BB262" s="152">
        <v>0</v>
      </c>
      <c r="BC262" s="152">
        <v>0</v>
      </c>
      <c r="BD262" s="152">
        <v>0</v>
      </c>
      <c r="BE262" s="152">
        <v>0</v>
      </c>
      <c r="BF262" s="152">
        <v>0</v>
      </c>
      <c r="BG262" s="152">
        <v>0</v>
      </c>
      <c r="BH262" s="94">
        <v>0</v>
      </c>
      <c r="BI262" s="152">
        <v>0</v>
      </c>
      <c r="BJ262" s="179">
        <v>0</v>
      </c>
      <c r="BK262" s="180">
        <v>0</v>
      </c>
      <c r="BL262" s="179">
        <v>0</v>
      </c>
      <c r="BM262" s="181">
        <v>5</v>
      </c>
      <c r="BN262" s="94">
        <v>0</v>
      </c>
      <c r="BO262" s="94">
        <v>0</v>
      </c>
      <c r="BP262" s="152">
        <v>0</v>
      </c>
      <c r="BQ262" s="94">
        <v>0</v>
      </c>
      <c r="BR262" s="152">
        <v>0</v>
      </c>
      <c r="BS262" s="152">
        <v>0</v>
      </c>
      <c r="BT262" s="152">
        <v>3</v>
      </c>
      <c r="BU262" s="152">
        <v>0</v>
      </c>
      <c r="BV262" s="94">
        <v>0</v>
      </c>
      <c r="BW262" s="152">
        <v>0</v>
      </c>
      <c r="BX262" s="94">
        <v>0</v>
      </c>
      <c r="BY262" s="152">
        <v>0</v>
      </c>
      <c r="BZ262" s="152">
        <v>0</v>
      </c>
      <c r="CA262" s="152">
        <v>0</v>
      </c>
      <c r="CB262" s="94">
        <v>0</v>
      </c>
      <c r="CC262" s="152">
        <v>0</v>
      </c>
      <c r="CD262" s="152">
        <v>0</v>
      </c>
      <c r="CE262" s="152">
        <v>0</v>
      </c>
      <c r="CF262" s="94">
        <v>0</v>
      </c>
      <c r="CG262" s="152">
        <v>0</v>
      </c>
      <c r="CH262" s="94">
        <v>0</v>
      </c>
      <c r="CI262" s="152">
        <v>0</v>
      </c>
      <c r="CJ262" s="152">
        <v>0</v>
      </c>
      <c r="CK262" s="152">
        <v>0</v>
      </c>
      <c r="CL262" s="152">
        <v>0</v>
      </c>
      <c r="CM262" s="152">
        <v>0</v>
      </c>
      <c r="CN262" s="152">
        <v>0</v>
      </c>
      <c r="CO262" s="152">
        <v>0</v>
      </c>
      <c r="CP262" s="152">
        <v>0</v>
      </c>
      <c r="CQ262" s="94">
        <v>0</v>
      </c>
      <c r="CR262" s="94">
        <v>0</v>
      </c>
      <c r="CS262" s="94">
        <v>0</v>
      </c>
      <c r="CT262" s="152">
        <v>0</v>
      </c>
      <c r="CU262" s="152">
        <v>0</v>
      </c>
      <c r="CV262" s="152">
        <v>0</v>
      </c>
      <c r="CW262" s="94">
        <v>0</v>
      </c>
      <c r="CX262" s="152">
        <v>0</v>
      </c>
      <c r="CY262" s="152">
        <v>0</v>
      </c>
      <c r="CZ262" s="152">
        <v>0</v>
      </c>
      <c r="DA262" s="152">
        <v>0</v>
      </c>
      <c r="DB262" s="94">
        <v>0</v>
      </c>
      <c r="DC262" s="152">
        <v>0</v>
      </c>
      <c r="DD262" s="152">
        <v>0</v>
      </c>
      <c r="DE262" s="152">
        <v>0</v>
      </c>
      <c r="DF262" s="152">
        <v>0</v>
      </c>
      <c r="DG262" s="152">
        <v>0</v>
      </c>
      <c r="DH262" s="152">
        <v>0</v>
      </c>
      <c r="DI262" s="94">
        <v>0</v>
      </c>
      <c r="DJ262" s="94">
        <v>0</v>
      </c>
      <c r="DK262" s="152">
        <v>0</v>
      </c>
      <c r="DL262" s="152">
        <v>0</v>
      </c>
      <c r="DM262" s="152">
        <v>0</v>
      </c>
      <c r="DN262" s="94">
        <v>0</v>
      </c>
      <c r="DO262" s="152">
        <v>0</v>
      </c>
      <c r="DP262" s="180">
        <v>0</v>
      </c>
      <c r="DQ262" s="152">
        <v>0</v>
      </c>
      <c r="DR262" s="152">
        <v>0</v>
      </c>
      <c r="DS262" s="152">
        <v>0</v>
      </c>
      <c r="DT262" s="94">
        <v>0</v>
      </c>
      <c r="DU262" s="152">
        <v>0</v>
      </c>
      <c r="DV262" s="94">
        <v>0</v>
      </c>
      <c r="DW262" s="94">
        <v>0</v>
      </c>
      <c r="DX262" s="152">
        <v>0</v>
      </c>
      <c r="DY262" s="94">
        <v>0</v>
      </c>
      <c r="DZ262" s="94">
        <v>0</v>
      </c>
      <c r="EA262" s="94">
        <v>0</v>
      </c>
      <c r="EB262" s="94">
        <v>0</v>
      </c>
      <c r="EC262" s="94">
        <v>0</v>
      </c>
      <c r="ED262" s="94">
        <v>0</v>
      </c>
    </row>
    <row r="263" spans="1:134" ht="26.4" x14ac:dyDescent="0.3">
      <c r="A263" s="176">
        <v>101</v>
      </c>
      <c r="B263" s="182" t="s">
        <v>1257</v>
      </c>
      <c r="C263" s="178" t="s">
        <v>909</v>
      </c>
      <c r="D263" s="178" t="s">
        <v>1234</v>
      </c>
      <c r="E263" s="152">
        <v>0</v>
      </c>
      <c r="F263" s="152">
        <v>0</v>
      </c>
      <c r="G263" s="152">
        <v>0</v>
      </c>
      <c r="H263" s="94">
        <v>0</v>
      </c>
      <c r="I263" s="152">
        <v>0</v>
      </c>
      <c r="J263" s="152">
        <v>0</v>
      </c>
      <c r="K263" s="152">
        <v>0</v>
      </c>
      <c r="L263" s="94">
        <v>0</v>
      </c>
      <c r="M263" s="152">
        <v>0</v>
      </c>
      <c r="N263" s="152">
        <v>0</v>
      </c>
      <c r="O263" s="152">
        <v>0</v>
      </c>
      <c r="P263" s="94">
        <v>0</v>
      </c>
      <c r="Q263" s="152">
        <v>0</v>
      </c>
      <c r="R263" s="152">
        <v>5</v>
      </c>
      <c r="S263" s="94">
        <v>0</v>
      </c>
      <c r="T263" s="94">
        <v>0</v>
      </c>
      <c r="U263" s="152">
        <v>3</v>
      </c>
      <c r="V263" s="152">
        <v>0</v>
      </c>
      <c r="W263" s="152">
        <v>0</v>
      </c>
      <c r="X263" s="152">
        <v>0</v>
      </c>
      <c r="Y263" s="94">
        <v>0</v>
      </c>
      <c r="Z263" s="152">
        <v>0</v>
      </c>
      <c r="AA263" s="152">
        <v>3</v>
      </c>
      <c r="AB263" s="152">
        <v>0</v>
      </c>
      <c r="AC263" s="94">
        <v>0</v>
      </c>
      <c r="AD263" s="152">
        <v>0</v>
      </c>
      <c r="AE263" s="152">
        <v>0</v>
      </c>
      <c r="AF263" s="92">
        <v>5</v>
      </c>
      <c r="AG263" s="152">
        <v>0</v>
      </c>
      <c r="AH263" s="152">
        <v>0</v>
      </c>
      <c r="AI263" s="152">
        <v>3</v>
      </c>
      <c r="AJ263" s="152">
        <v>3</v>
      </c>
      <c r="AK263" s="152">
        <v>5</v>
      </c>
      <c r="AL263" s="152">
        <v>0</v>
      </c>
      <c r="AM263" s="94">
        <v>0</v>
      </c>
      <c r="AN263" s="152">
        <v>0</v>
      </c>
      <c r="AO263" s="152">
        <v>3</v>
      </c>
      <c r="AP263" s="94">
        <v>0</v>
      </c>
      <c r="AQ263" s="94">
        <v>0</v>
      </c>
      <c r="AR263" s="152">
        <v>0</v>
      </c>
      <c r="AS263" s="152">
        <v>3</v>
      </c>
      <c r="AT263" s="152">
        <v>0</v>
      </c>
      <c r="AU263" s="152">
        <v>0</v>
      </c>
      <c r="AV263" s="152">
        <v>0</v>
      </c>
      <c r="AW263" s="152">
        <v>0</v>
      </c>
      <c r="AX263" s="152">
        <v>0</v>
      </c>
      <c r="AY263" s="152">
        <v>5</v>
      </c>
      <c r="AZ263" s="152">
        <v>0</v>
      </c>
      <c r="BA263" s="94">
        <v>0</v>
      </c>
      <c r="BB263" s="152">
        <v>3</v>
      </c>
      <c r="BC263" s="152">
        <v>5</v>
      </c>
      <c r="BD263" s="152">
        <v>0</v>
      </c>
      <c r="BE263" s="152">
        <v>5</v>
      </c>
      <c r="BF263" s="152">
        <v>3</v>
      </c>
      <c r="BG263" s="152">
        <v>5</v>
      </c>
      <c r="BH263" s="94">
        <v>5</v>
      </c>
      <c r="BI263" s="152">
        <v>0</v>
      </c>
      <c r="BJ263" s="179">
        <v>0</v>
      </c>
      <c r="BK263" s="180">
        <v>0</v>
      </c>
      <c r="BL263" s="179">
        <v>0</v>
      </c>
      <c r="BM263" s="152">
        <v>0</v>
      </c>
      <c r="BN263" s="94">
        <v>3</v>
      </c>
      <c r="BO263" s="94">
        <v>0</v>
      </c>
      <c r="BP263" s="152">
        <v>0</v>
      </c>
      <c r="BQ263" s="94">
        <v>0</v>
      </c>
      <c r="BR263" s="152">
        <v>0</v>
      </c>
      <c r="BS263" s="152">
        <v>0</v>
      </c>
      <c r="BT263" s="152">
        <v>0</v>
      </c>
      <c r="BU263" s="152">
        <v>0</v>
      </c>
      <c r="BV263" s="94">
        <v>0</v>
      </c>
      <c r="BW263" s="152">
        <v>0</v>
      </c>
      <c r="BX263" s="94">
        <v>0</v>
      </c>
      <c r="BY263" s="152">
        <v>0</v>
      </c>
      <c r="BZ263" s="152">
        <v>0</v>
      </c>
      <c r="CA263" s="152">
        <v>0</v>
      </c>
      <c r="CB263" s="94">
        <v>0</v>
      </c>
      <c r="CC263" s="152">
        <v>0</v>
      </c>
      <c r="CD263" s="152">
        <v>0</v>
      </c>
      <c r="CE263" s="152">
        <v>0</v>
      </c>
      <c r="CF263" s="94">
        <v>3</v>
      </c>
      <c r="CG263" s="152">
        <v>0</v>
      </c>
      <c r="CH263" s="94">
        <v>0</v>
      </c>
      <c r="CI263" s="152">
        <v>3</v>
      </c>
      <c r="CJ263" s="152">
        <v>0</v>
      </c>
      <c r="CK263" s="152">
        <v>0</v>
      </c>
      <c r="CL263" s="152">
        <v>0</v>
      </c>
      <c r="CM263" s="152">
        <v>0</v>
      </c>
      <c r="CN263" s="152">
        <v>0</v>
      </c>
      <c r="CO263" s="152">
        <v>3</v>
      </c>
      <c r="CP263" s="152">
        <v>0</v>
      </c>
      <c r="CQ263" s="94">
        <v>0</v>
      </c>
      <c r="CR263" s="94">
        <v>0</v>
      </c>
      <c r="CS263" s="94">
        <v>0</v>
      </c>
      <c r="CT263" s="152">
        <v>5</v>
      </c>
      <c r="CU263" s="152">
        <v>0</v>
      </c>
      <c r="CV263" s="152">
        <v>3</v>
      </c>
      <c r="CW263" s="94">
        <v>0</v>
      </c>
      <c r="CX263" s="92">
        <v>5</v>
      </c>
      <c r="CY263" s="152">
        <v>0</v>
      </c>
      <c r="CZ263" s="152">
        <v>5</v>
      </c>
      <c r="DA263" s="152">
        <v>5</v>
      </c>
      <c r="DB263" s="94">
        <v>0</v>
      </c>
      <c r="DC263" s="152">
        <v>0</v>
      </c>
      <c r="DD263" s="152">
        <v>0</v>
      </c>
      <c r="DE263" s="152">
        <v>0</v>
      </c>
      <c r="DF263" s="152">
        <v>0</v>
      </c>
      <c r="DG263" s="152">
        <v>0</v>
      </c>
      <c r="DH263" s="152">
        <v>0</v>
      </c>
      <c r="DI263" s="94">
        <v>0</v>
      </c>
      <c r="DJ263" s="94">
        <v>0</v>
      </c>
      <c r="DK263" s="152">
        <v>0</v>
      </c>
      <c r="DL263" s="152">
        <v>0</v>
      </c>
      <c r="DM263" s="152">
        <v>0</v>
      </c>
      <c r="DN263" s="94">
        <v>0</v>
      </c>
      <c r="DO263" s="152">
        <v>0</v>
      </c>
      <c r="DP263" s="180">
        <v>0</v>
      </c>
      <c r="DQ263" s="152">
        <v>0</v>
      </c>
      <c r="DR263" s="152">
        <v>0</v>
      </c>
      <c r="DS263" s="152">
        <v>0</v>
      </c>
      <c r="DT263" s="94">
        <v>3</v>
      </c>
      <c r="DU263" s="152">
        <v>0</v>
      </c>
      <c r="DV263" s="94">
        <v>0</v>
      </c>
      <c r="DW263" s="94">
        <v>3</v>
      </c>
      <c r="DX263" s="152">
        <v>3</v>
      </c>
      <c r="DY263" s="94">
        <v>0</v>
      </c>
      <c r="DZ263" s="94">
        <v>0</v>
      </c>
      <c r="EA263" s="94">
        <v>0</v>
      </c>
      <c r="EB263" s="94">
        <v>3</v>
      </c>
      <c r="EC263" s="94">
        <v>0</v>
      </c>
      <c r="ED263" s="94">
        <v>0</v>
      </c>
    </row>
    <row r="264" spans="1:134" ht="26.4" x14ac:dyDescent="0.3">
      <c r="A264" s="81">
        <v>102</v>
      </c>
      <c r="B264" s="82" t="s">
        <v>1258</v>
      </c>
      <c r="C264" s="83" t="s">
        <v>843</v>
      </c>
      <c r="D264" s="83" t="s">
        <v>1202</v>
      </c>
      <c r="E264" s="148">
        <v>0</v>
      </c>
      <c r="F264" s="148">
        <v>0</v>
      </c>
      <c r="G264" s="148">
        <v>0</v>
      </c>
      <c r="H264" s="148">
        <v>0</v>
      </c>
      <c r="I264" s="148">
        <v>0</v>
      </c>
      <c r="J264" s="148">
        <v>0</v>
      </c>
      <c r="K264" s="148">
        <v>3</v>
      </c>
      <c r="L264" s="148">
        <v>0</v>
      </c>
      <c r="M264" s="148">
        <v>3</v>
      </c>
      <c r="N264" s="148">
        <v>0</v>
      </c>
      <c r="O264" s="148">
        <v>0</v>
      </c>
      <c r="P264" s="148">
        <v>0</v>
      </c>
      <c r="Q264" s="148">
        <v>0</v>
      </c>
      <c r="R264" s="148">
        <v>0</v>
      </c>
      <c r="S264" s="148">
        <v>0</v>
      </c>
      <c r="T264" s="148">
        <v>0</v>
      </c>
      <c r="U264" s="148">
        <v>0</v>
      </c>
      <c r="V264" s="148"/>
      <c r="W264" s="148">
        <v>0</v>
      </c>
      <c r="X264" s="148">
        <v>0</v>
      </c>
      <c r="Y264" s="148">
        <v>0</v>
      </c>
      <c r="Z264" s="148"/>
      <c r="AA264" s="148"/>
      <c r="AB264" s="148">
        <v>0</v>
      </c>
      <c r="AC264" s="148">
        <v>0</v>
      </c>
      <c r="AD264" s="148">
        <v>0</v>
      </c>
      <c r="AE264" s="148">
        <v>0</v>
      </c>
      <c r="AF264" s="148">
        <v>0</v>
      </c>
      <c r="AG264" s="148">
        <v>0</v>
      </c>
      <c r="AH264" s="148">
        <v>0</v>
      </c>
      <c r="AI264" s="148">
        <v>0</v>
      </c>
      <c r="AJ264" s="148">
        <v>0</v>
      </c>
      <c r="AK264" s="148">
        <v>0</v>
      </c>
      <c r="AL264" s="148">
        <v>3</v>
      </c>
      <c r="AM264" s="148">
        <v>0</v>
      </c>
      <c r="AN264" s="148">
        <v>0</v>
      </c>
      <c r="AO264" s="148">
        <v>0</v>
      </c>
      <c r="AP264" s="148">
        <v>0</v>
      </c>
      <c r="AQ264" s="148">
        <v>0</v>
      </c>
      <c r="AR264" s="148">
        <v>0</v>
      </c>
      <c r="AS264" s="148">
        <v>0</v>
      </c>
      <c r="AT264" s="148">
        <v>0</v>
      </c>
      <c r="AU264" s="148">
        <v>0</v>
      </c>
      <c r="AV264" s="148">
        <v>0</v>
      </c>
      <c r="AW264" s="148">
        <v>0</v>
      </c>
      <c r="AX264" s="148">
        <v>0</v>
      </c>
      <c r="AY264" s="148">
        <v>0</v>
      </c>
      <c r="AZ264" s="148">
        <v>0</v>
      </c>
      <c r="BA264" s="148">
        <v>0</v>
      </c>
      <c r="BB264" s="148">
        <v>0</v>
      </c>
      <c r="BC264" s="148">
        <v>0</v>
      </c>
      <c r="BD264" s="148">
        <v>0</v>
      </c>
      <c r="BE264" s="148">
        <v>0</v>
      </c>
      <c r="BF264" s="148">
        <v>0</v>
      </c>
      <c r="BG264" s="148">
        <v>0</v>
      </c>
      <c r="BH264" s="148">
        <v>0</v>
      </c>
      <c r="BI264" s="148">
        <v>0</v>
      </c>
      <c r="BJ264" s="213">
        <v>0</v>
      </c>
      <c r="BK264" s="208">
        <v>0</v>
      </c>
      <c r="BL264" s="214">
        <v>3</v>
      </c>
      <c r="BM264" s="148">
        <v>0</v>
      </c>
      <c r="BN264" s="148">
        <v>0</v>
      </c>
      <c r="BO264" s="148">
        <v>0</v>
      </c>
      <c r="BP264" s="148">
        <v>0</v>
      </c>
      <c r="BQ264" s="149">
        <v>0</v>
      </c>
      <c r="BR264" s="148">
        <v>0</v>
      </c>
      <c r="BS264" s="148">
        <v>0</v>
      </c>
      <c r="BT264" s="148">
        <v>0</v>
      </c>
      <c r="BU264" s="148">
        <v>0</v>
      </c>
      <c r="BV264" s="148">
        <v>0</v>
      </c>
      <c r="BW264" s="148">
        <v>0</v>
      </c>
      <c r="BX264" s="148">
        <v>0</v>
      </c>
      <c r="BY264" s="148">
        <v>0</v>
      </c>
      <c r="BZ264" s="148"/>
      <c r="CA264" s="148"/>
      <c r="CB264" s="148">
        <v>0</v>
      </c>
      <c r="CC264" s="148">
        <v>0</v>
      </c>
      <c r="CD264" s="148">
        <v>0</v>
      </c>
      <c r="CE264" s="148"/>
      <c r="CF264" s="148">
        <v>0</v>
      </c>
      <c r="CG264" s="148"/>
      <c r="CH264" s="148">
        <v>0</v>
      </c>
      <c r="CI264" s="148"/>
      <c r="CJ264" s="148">
        <v>3</v>
      </c>
      <c r="CK264" s="148">
        <v>0</v>
      </c>
      <c r="CL264" s="148">
        <v>0</v>
      </c>
      <c r="CM264" s="148">
        <v>0</v>
      </c>
      <c r="CN264" s="148">
        <v>0</v>
      </c>
      <c r="CO264" s="148">
        <v>0</v>
      </c>
      <c r="CP264" s="148">
        <v>0</v>
      </c>
      <c r="CQ264" s="148">
        <v>0</v>
      </c>
      <c r="CR264" s="148">
        <v>0</v>
      </c>
      <c r="CS264" s="148">
        <v>0</v>
      </c>
      <c r="CT264" s="148">
        <v>0</v>
      </c>
      <c r="CU264" s="148">
        <v>0</v>
      </c>
      <c r="CV264" s="148">
        <v>0</v>
      </c>
      <c r="CW264" s="148">
        <v>0</v>
      </c>
      <c r="CX264" s="148">
        <v>0</v>
      </c>
      <c r="CY264" s="148">
        <v>0</v>
      </c>
      <c r="CZ264" s="148">
        <v>0</v>
      </c>
      <c r="DA264" s="148">
        <v>0</v>
      </c>
      <c r="DB264" s="148">
        <v>0</v>
      </c>
      <c r="DC264" s="148">
        <v>0</v>
      </c>
      <c r="DD264" s="148">
        <v>0</v>
      </c>
      <c r="DE264" s="148">
        <v>0</v>
      </c>
      <c r="DF264" s="148">
        <v>0</v>
      </c>
      <c r="DG264" s="148">
        <v>0</v>
      </c>
      <c r="DH264" s="148">
        <v>0</v>
      </c>
      <c r="DI264" s="148">
        <v>0</v>
      </c>
      <c r="DJ264" s="148">
        <v>0</v>
      </c>
      <c r="DK264" s="148">
        <v>0</v>
      </c>
      <c r="DL264" s="148">
        <v>0</v>
      </c>
      <c r="DM264" s="148">
        <v>0</v>
      </c>
      <c r="DN264" s="148">
        <v>0</v>
      </c>
      <c r="DO264" s="148">
        <v>0</v>
      </c>
      <c r="DP264" s="208">
        <v>0</v>
      </c>
      <c r="DQ264" s="148">
        <v>0</v>
      </c>
      <c r="DR264" s="148">
        <v>0</v>
      </c>
      <c r="DS264" s="148">
        <v>0</v>
      </c>
      <c r="DT264" s="148">
        <v>0</v>
      </c>
      <c r="DU264" s="148">
        <v>0</v>
      </c>
      <c r="DV264" s="148">
        <v>0</v>
      </c>
      <c r="DW264" s="148">
        <v>0</v>
      </c>
      <c r="DX264" s="148">
        <v>0</v>
      </c>
      <c r="DY264" s="148">
        <v>0</v>
      </c>
      <c r="DZ264" s="148">
        <v>3</v>
      </c>
      <c r="EA264" s="148">
        <v>0</v>
      </c>
      <c r="EB264" s="148">
        <v>0</v>
      </c>
      <c r="EC264" s="148">
        <v>0</v>
      </c>
      <c r="ED264" s="148">
        <v>0</v>
      </c>
    </row>
    <row r="265" spans="1:134" x14ac:dyDescent="0.3">
      <c r="A265" s="74">
        <v>103</v>
      </c>
      <c r="B265" s="80" t="s">
        <v>1259</v>
      </c>
      <c r="C265" s="77" t="s">
        <v>849</v>
      </c>
      <c r="D265" s="77" t="s">
        <v>1234</v>
      </c>
      <c r="E265" s="78"/>
      <c r="F265" s="78"/>
      <c r="G265" s="78"/>
      <c r="H265" s="78"/>
      <c r="I265" s="78"/>
      <c r="J265" s="78"/>
      <c r="K265" s="78"/>
      <c r="L265" s="78"/>
      <c r="M265" s="78"/>
      <c r="N265" s="78"/>
      <c r="O265" s="78"/>
      <c r="P265" s="78"/>
      <c r="Q265" s="78"/>
      <c r="R265" s="78"/>
      <c r="S265" s="78"/>
      <c r="T265" s="78"/>
      <c r="U265" s="78"/>
      <c r="V265" s="78"/>
      <c r="W265" s="78"/>
      <c r="X265" s="78"/>
      <c r="Y265" s="78"/>
      <c r="Z265" s="78"/>
      <c r="AA265" s="78"/>
      <c r="AB265" s="78"/>
      <c r="AC265" s="78"/>
      <c r="AD265" s="78"/>
      <c r="AE265" s="78"/>
      <c r="AF265" s="78"/>
      <c r="AG265" s="78"/>
      <c r="AH265" s="78"/>
      <c r="AI265" s="78"/>
      <c r="AJ265" s="78"/>
      <c r="AK265" s="78"/>
      <c r="AL265" s="78"/>
      <c r="AM265" s="78"/>
      <c r="AN265" s="78"/>
      <c r="AO265" s="78"/>
      <c r="AP265" s="78"/>
      <c r="AQ265" s="78"/>
      <c r="AR265" s="78"/>
      <c r="AS265" s="78"/>
      <c r="AT265" s="78"/>
      <c r="AU265" s="78"/>
      <c r="AV265" s="78"/>
      <c r="AW265" s="78"/>
      <c r="AX265" s="78"/>
      <c r="AY265" s="78"/>
      <c r="AZ265" s="78"/>
      <c r="BA265" s="78"/>
      <c r="BB265" s="78"/>
      <c r="BC265" s="78"/>
      <c r="BD265" s="78"/>
      <c r="BE265" s="78"/>
      <c r="BF265" s="78"/>
      <c r="BG265" s="78"/>
      <c r="BH265" s="78"/>
      <c r="BI265" s="78"/>
      <c r="BJ265" s="65"/>
      <c r="BK265" s="61"/>
      <c r="BL265" s="65"/>
      <c r="BM265" s="78"/>
      <c r="BN265" s="78"/>
      <c r="BO265" s="78"/>
      <c r="BP265" s="78"/>
      <c r="BQ265" s="78"/>
      <c r="BR265" s="78"/>
      <c r="BS265" s="78"/>
      <c r="BT265" s="78"/>
      <c r="BU265" s="78"/>
      <c r="BV265" s="78"/>
      <c r="BW265" s="78"/>
      <c r="BX265" s="78"/>
      <c r="BY265" s="78"/>
      <c r="BZ265" s="78"/>
      <c r="CA265" s="78"/>
      <c r="CB265" s="78"/>
      <c r="CC265" s="78"/>
      <c r="CD265" s="78"/>
      <c r="CE265" s="78"/>
      <c r="CF265" s="78"/>
      <c r="CG265" s="78"/>
      <c r="CH265" s="78"/>
      <c r="CI265" s="78"/>
      <c r="CJ265" s="78"/>
      <c r="CK265" s="78"/>
      <c r="CL265" s="78"/>
      <c r="CM265" s="78"/>
      <c r="CN265" s="78"/>
      <c r="CO265" s="78"/>
      <c r="CP265" s="78"/>
      <c r="CQ265" s="78"/>
      <c r="CR265" s="78"/>
      <c r="CS265" s="78"/>
      <c r="CT265" s="78"/>
      <c r="CU265" s="78"/>
      <c r="CV265" s="78"/>
      <c r="CW265" s="78"/>
      <c r="CX265" s="78"/>
      <c r="CY265" s="78"/>
      <c r="CZ265" s="78"/>
      <c r="DA265" s="78"/>
      <c r="DB265" s="78"/>
      <c r="DC265" s="78"/>
      <c r="DD265" s="78"/>
      <c r="DE265" s="78"/>
      <c r="DF265" s="78"/>
      <c r="DG265" s="78"/>
      <c r="DH265" s="78"/>
      <c r="DI265" s="78"/>
      <c r="DJ265" s="78"/>
      <c r="DK265" s="78"/>
      <c r="DL265" s="78"/>
      <c r="DM265" s="78"/>
      <c r="DN265" s="78"/>
      <c r="DO265" s="78"/>
      <c r="DP265" s="61"/>
      <c r="DQ265" s="78"/>
      <c r="DR265" s="78"/>
      <c r="DS265" s="78"/>
      <c r="DT265" s="78"/>
      <c r="DU265" s="78"/>
      <c r="DV265" s="78"/>
      <c r="DW265" s="78"/>
      <c r="DX265" s="78"/>
      <c r="DY265" s="78"/>
      <c r="DZ265" s="78"/>
      <c r="EA265" s="78"/>
      <c r="EB265" s="78"/>
      <c r="EC265" s="78"/>
      <c r="ED265" s="78"/>
    </row>
    <row r="266" spans="1:134" ht="26.4" x14ac:dyDescent="0.3">
      <c r="A266" s="176">
        <v>104</v>
      </c>
      <c r="B266" s="182" t="s">
        <v>1260</v>
      </c>
      <c r="C266" s="178" t="s">
        <v>909</v>
      </c>
      <c r="D266" s="178" t="s">
        <v>1247</v>
      </c>
      <c r="E266" s="152">
        <v>0</v>
      </c>
      <c r="F266" s="152">
        <v>0</v>
      </c>
      <c r="G266" s="152">
        <v>0</v>
      </c>
      <c r="H266" s="94">
        <v>0</v>
      </c>
      <c r="I266" s="152">
        <v>0</v>
      </c>
      <c r="J266" s="152">
        <v>0</v>
      </c>
      <c r="K266" s="152">
        <v>0</v>
      </c>
      <c r="L266" s="94">
        <v>0</v>
      </c>
      <c r="M266" s="152">
        <v>0</v>
      </c>
      <c r="N266" s="152">
        <v>0</v>
      </c>
      <c r="O266" s="152">
        <v>0</v>
      </c>
      <c r="P266" s="94">
        <v>0</v>
      </c>
      <c r="Q266" s="152">
        <v>0</v>
      </c>
      <c r="R266" s="152">
        <v>0</v>
      </c>
      <c r="S266" s="94">
        <v>0</v>
      </c>
      <c r="T266" s="94">
        <v>0</v>
      </c>
      <c r="U266" s="152">
        <v>0</v>
      </c>
      <c r="V266" s="152">
        <v>0</v>
      </c>
      <c r="W266" s="152">
        <v>0</v>
      </c>
      <c r="X266" s="152">
        <v>0</v>
      </c>
      <c r="Y266" s="94">
        <v>0</v>
      </c>
      <c r="Z266" s="152">
        <v>0</v>
      </c>
      <c r="AA266" s="152">
        <v>0</v>
      </c>
      <c r="AB266" s="152">
        <v>0</v>
      </c>
      <c r="AC266" s="94">
        <v>0</v>
      </c>
      <c r="AD266" s="152">
        <v>0</v>
      </c>
      <c r="AE266" s="152">
        <v>0</v>
      </c>
      <c r="AF266" s="94">
        <v>0</v>
      </c>
      <c r="AG266" s="152">
        <v>0</v>
      </c>
      <c r="AH266" s="152">
        <v>0</v>
      </c>
      <c r="AI266" s="152">
        <v>0</v>
      </c>
      <c r="AJ266" s="152">
        <v>0</v>
      </c>
      <c r="AK266" s="152">
        <v>0</v>
      </c>
      <c r="AL266" s="152">
        <v>0</v>
      </c>
      <c r="AM266" s="94">
        <v>0</v>
      </c>
      <c r="AN266" s="152">
        <v>0</v>
      </c>
      <c r="AO266" s="152">
        <v>0</v>
      </c>
      <c r="AP266" s="94">
        <v>0</v>
      </c>
      <c r="AQ266" s="94">
        <v>0</v>
      </c>
      <c r="AR266" s="152">
        <v>0</v>
      </c>
      <c r="AS266" s="152">
        <v>0</v>
      </c>
      <c r="AT266" s="152">
        <v>0</v>
      </c>
      <c r="AU266" s="152">
        <v>0</v>
      </c>
      <c r="AV266" s="152">
        <v>0</v>
      </c>
      <c r="AW266" s="152">
        <v>0</v>
      </c>
      <c r="AX266" s="152">
        <v>0</v>
      </c>
      <c r="AY266" s="152">
        <v>0</v>
      </c>
      <c r="AZ266" s="152">
        <v>0</v>
      </c>
      <c r="BA266" s="94">
        <v>0</v>
      </c>
      <c r="BB266" s="152">
        <v>0</v>
      </c>
      <c r="BC266" s="152">
        <v>0</v>
      </c>
      <c r="BD266" s="152">
        <v>0</v>
      </c>
      <c r="BE266" s="152">
        <v>0</v>
      </c>
      <c r="BF266" s="152">
        <v>0</v>
      </c>
      <c r="BG266" s="152">
        <v>0</v>
      </c>
      <c r="BH266" s="94">
        <v>0</v>
      </c>
      <c r="BI266" s="152">
        <v>0</v>
      </c>
      <c r="BJ266" s="179">
        <v>0</v>
      </c>
      <c r="BK266" s="180">
        <v>0</v>
      </c>
      <c r="BL266" s="179">
        <v>0</v>
      </c>
      <c r="BM266" s="152">
        <v>0</v>
      </c>
      <c r="BN266" s="94">
        <v>0</v>
      </c>
      <c r="BO266" s="94">
        <v>0</v>
      </c>
      <c r="BP266" s="152">
        <v>0</v>
      </c>
      <c r="BQ266" s="94">
        <v>0</v>
      </c>
      <c r="BR266" s="152">
        <v>0</v>
      </c>
      <c r="BS266" s="152">
        <v>0</v>
      </c>
      <c r="BT266" s="152">
        <v>0</v>
      </c>
      <c r="BU266" s="152">
        <v>0</v>
      </c>
      <c r="BV266" s="94">
        <v>0</v>
      </c>
      <c r="BW266" s="152">
        <v>0</v>
      </c>
      <c r="BX266" s="94">
        <v>0</v>
      </c>
      <c r="BY266" s="152">
        <v>0</v>
      </c>
      <c r="BZ266" s="152">
        <v>0</v>
      </c>
      <c r="CA266" s="152">
        <v>0</v>
      </c>
      <c r="CB266" s="94">
        <v>0</v>
      </c>
      <c r="CC266" s="152">
        <v>0</v>
      </c>
      <c r="CD266" s="152">
        <v>0</v>
      </c>
      <c r="CE266" s="152">
        <v>0</v>
      </c>
      <c r="CF266" s="94">
        <v>0</v>
      </c>
      <c r="CG266" s="152">
        <v>0</v>
      </c>
      <c r="CH266" s="94">
        <v>0</v>
      </c>
      <c r="CI266" s="152">
        <v>0</v>
      </c>
      <c r="CJ266" s="152">
        <v>0</v>
      </c>
      <c r="CK266" s="152">
        <v>0</v>
      </c>
      <c r="CL266" s="152">
        <v>0</v>
      </c>
      <c r="CM266" s="152">
        <v>0</v>
      </c>
      <c r="CN266" s="152">
        <v>0</v>
      </c>
      <c r="CO266" s="152">
        <v>0</v>
      </c>
      <c r="CP266" s="152">
        <v>0</v>
      </c>
      <c r="CQ266" s="94">
        <v>0</v>
      </c>
      <c r="CR266" s="94">
        <v>3</v>
      </c>
      <c r="CS266" s="94">
        <v>0</v>
      </c>
      <c r="CT266" s="152">
        <v>0</v>
      </c>
      <c r="CU266" s="152">
        <v>0</v>
      </c>
      <c r="CV266" s="152">
        <v>3</v>
      </c>
      <c r="CW266" s="94">
        <v>0</v>
      </c>
      <c r="CX266" s="152">
        <v>0</v>
      </c>
      <c r="CY266" s="152">
        <v>0</v>
      </c>
      <c r="CZ266" s="152">
        <v>0</v>
      </c>
      <c r="DA266" s="152">
        <v>0</v>
      </c>
      <c r="DB266" s="94">
        <v>0</v>
      </c>
      <c r="DC266" s="152">
        <v>0</v>
      </c>
      <c r="DD266" s="152">
        <v>0</v>
      </c>
      <c r="DE266" s="152">
        <v>0</v>
      </c>
      <c r="DF266" s="152">
        <v>0</v>
      </c>
      <c r="DG266" s="152">
        <v>0</v>
      </c>
      <c r="DH266" s="152">
        <v>0</v>
      </c>
      <c r="DI266" s="94">
        <v>0</v>
      </c>
      <c r="DJ266" s="94">
        <v>0</v>
      </c>
      <c r="DK266" s="152">
        <v>0</v>
      </c>
      <c r="DL266" s="152">
        <v>0</v>
      </c>
      <c r="DM266" s="152">
        <v>0</v>
      </c>
      <c r="DN266" s="94">
        <v>0</v>
      </c>
      <c r="DO266" s="152">
        <v>0</v>
      </c>
      <c r="DP266" s="180">
        <v>0</v>
      </c>
      <c r="DQ266" s="152">
        <v>0</v>
      </c>
      <c r="DR266" s="152">
        <v>0</v>
      </c>
      <c r="DS266" s="152">
        <v>0</v>
      </c>
      <c r="DT266" s="94">
        <v>0</v>
      </c>
      <c r="DU266" s="152">
        <v>0</v>
      </c>
      <c r="DV266" s="94">
        <v>0</v>
      </c>
      <c r="DW266" s="94">
        <v>0</v>
      </c>
      <c r="DX266" s="152">
        <v>0</v>
      </c>
      <c r="DY266" s="94">
        <v>0</v>
      </c>
      <c r="DZ266" s="94">
        <v>0</v>
      </c>
      <c r="EA266" s="94">
        <v>0</v>
      </c>
      <c r="EB266" s="94">
        <v>0</v>
      </c>
      <c r="EC266" s="94">
        <v>0</v>
      </c>
      <c r="ED266" s="94">
        <v>0</v>
      </c>
    </row>
    <row r="267" spans="1:134" ht="26.4" x14ac:dyDescent="0.3">
      <c r="A267" s="81" t="s">
        <v>84</v>
      </c>
      <c r="B267" s="114" t="s">
        <v>1261</v>
      </c>
      <c r="C267" s="83" t="s">
        <v>843</v>
      </c>
      <c r="D267" s="83" t="s">
        <v>1234</v>
      </c>
      <c r="E267" s="148">
        <v>0</v>
      </c>
      <c r="F267" s="148">
        <v>0</v>
      </c>
      <c r="G267" s="148">
        <v>0</v>
      </c>
      <c r="H267" s="148">
        <v>0</v>
      </c>
      <c r="I267" s="148">
        <v>0</v>
      </c>
      <c r="J267" s="148">
        <v>0</v>
      </c>
      <c r="K267" s="148">
        <v>0</v>
      </c>
      <c r="L267" s="148">
        <v>0</v>
      </c>
      <c r="M267" s="148">
        <v>0</v>
      </c>
      <c r="N267" s="148">
        <v>0</v>
      </c>
      <c r="O267" s="148">
        <v>0</v>
      </c>
      <c r="P267" s="148">
        <v>0</v>
      </c>
      <c r="Q267" s="148">
        <v>0</v>
      </c>
      <c r="R267" s="148">
        <v>0</v>
      </c>
      <c r="S267" s="148">
        <v>0</v>
      </c>
      <c r="T267" s="148">
        <v>0</v>
      </c>
      <c r="U267" s="148">
        <v>0</v>
      </c>
      <c r="V267" s="148"/>
      <c r="W267" s="148">
        <v>0</v>
      </c>
      <c r="X267" s="148">
        <v>0</v>
      </c>
      <c r="Y267" s="148">
        <v>0</v>
      </c>
      <c r="Z267" s="148"/>
      <c r="AA267" s="148"/>
      <c r="AB267" s="148">
        <v>0</v>
      </c>
      <c r="AC267" s="148">
        <v>0</v>
      </c>
      <c r="AD267" s="148">
        <v>0</v>
      </c>
      <c r="AE267" s="148">
        <v>0</v>
      </c>
      <c r="AF267" s="148">
        <v>0</v>
      </c>
      <c r="AG267" s="148">
        <v>0</v>
      </c>
      <c r="AH267" s="148">
        <v>0</v>
      </c>
      <c r="AI267" s="148">
        <v>0</v>
      </c>
      <c r="AJ267" s="148">
        <v>0</v>
      </c>
      <c r="AK267" s="148">
        <v>0</v>
      </c>
      <c r="AL267" s="148">
        <v>0</v>
      </c>
      <c r="AM267" s="148">
        <v>0</v>
      </c>
      <c r="AN267" s="148">
        <v>0</v>
      </c>
      <c r="AO267" s="148">
        <v>0</v>
      </c>
      <c r="AP267" s="148">
        <v>0</v>
      </c>
      <c r="AQ267" s="148">
        <v>0</v>
      </c>
      <c r="AR267" s="148">
        <v>0</v>
      </c>
      <c r="AS267" s="148">
        <v>0</v>
      </c>
      <c r="AT267" s="148">
        <v>0</v>
      </c>
      <c r="AU267" s="148">
        <v>0</v>
      </c>
      <c r="AV267" s="148">
        <v>0</v>
      </c>
      <c r="AW267" s="148">
        <v>0</v>
      </c>
      <c r="AX267" s="148">
        <v>0</v>
      </c>
      <c r="AY267" s="148">
        <v>0</v>
      </c>
      <c r="AZ267" s="148">
        <v>0</v>
      </c>
      <c r="BA267" s="148">
        <v>0</v>
      </c>
      <c r="BB267" s="148">
        <v>0</v>
      </c>
      <c r="BC267" s="148">
        <v>0</v>
      </c>
      <c r="BD267" s="148">
        <v>0</v>
      </c>
      <c r="BE267" s="148">
        <v>0</v>
      </c>
      <c r="BF267" s="148">
        <v>0</v>
      </c>
      <c r="BG267" s="148">
        <v>0</v>
      </c>
      <c r="BH267" s="148">
        <v>0</v>
      </c>
      <c r="BI267" s="148">
        <v>0</v>
      </c>
      <c r="BJ267" s="213">
        <v>0</v>
      </c>
      <c r="BK267" s="208">
        <v>0</v>
      </c>
      <c r="BL267" s="213">
        <v>0</v>
      </c>
      <c r="BM267" s="148">
        <v>0</v>
      </c>
      <c r="BN267" s="148">
        <v>0</v>
      </c>
      <c r="BO267" s="148">
        <v>0</v>
      </c>
      <c r="BP267" s="148">
        <v>0</v>
      </c>
      <c r="BQ267" s="148">
        <v>0</v>
      </c>
      <c r="BR267" s="148">
        <v>0</v>
      </c>
      <c r="BS267" s="148">
        <v>0</v>
      </c>
      <c r="BT267" s="148">
        <v>0</v>
      </c>
      <c r="BU267" s="148">
        <v>0</v>
      </c>
      <c r="BV267" s="148">
        <v>0</v>
      </c>
      <c r="BW267" s="148">
        <v>0</v>
      </c>
      <c r="BX267" s="148">
        <v>0</v>
      </c>
      <c r="BY267" s="148">
        <v>0</v>
      </c>
      <c r="BZ267" s="148"/>
      <c r="CA267" s="148"/>
      <c r="CB267" s="148">
        <v>0</v>
      </c>
      <c r="CC267" s="148">
        <v>0</v>
      </c>
      <c r="CD267" s="148">
        <v>0</v>
      </c>
      <c r="CE267" s="148"/>
      <c r="CF267" s="148">
        <v>0</v>
      </c>
      <c r="CG267" s="148"/>
      <c r="CH267" s="148">
        <v>0</v>
      </c>
      <c r="CI267" s="148"/>
      <c r="CJ267" s="148">
        <v>0</v>
      </c>
      <c r="CK267" s="148">
        <v>0</v>
      </c>
      <c r="CL267" s="148">
        <v>0</v>
      </c>
      <c r="CM267" s="148">
        <v>0</v>
      </c>
      <c r="CN267" s="148">
        <v>0</v>
      </c>
      <c r="CO267" s="148">
        <v>0</v>
      </c>
      <c r="CP267" s="148">
        <v>0</v>
      </c>
      <c r="CQ267" s="148">
        <v>0</v>
      </c>
      <c r="CR267" s="148">
        <v>0</v>
      </c>
      <c r="CS267" s="148">
        <v>0</v>
      </c>
      <c r="CT267" s="148">
        <v>0</v>
      </c>
      <c r="CU267" s="148">
        <v>0</v>
      </c>
      <c r="CV267" s="148">
        <v>0</v>
      </c>
      <c r="CW267" s="148">
        <v>0</v>
      </c>
      <c r="CX267" s="148">
        <v>0</v>
      </c>
      <c r="CY267" s="148">
        <v>0</v>
      </c>
      <c r="CZ267" s="148">
        <v>0</v>
      </c>
      <c r="DA267" s="148">
        <v>0</v>
      </c>
      <c r="DB267" s="148">
        <v>0</v>
      </c>
      <c r="DC267" s="148">
        <v>0</v>
      </c>
      <c r="DD267" s="148">
        <v>0</v>
      </c>
      <c r="DE267" s="148">
        <v>0</v>
      </c>
      <c r="DF267" s="148">
        <v>0</v>
      </c>
      <c r="DG267" s="148">
        <v>0</v>
      </c>
      <c r="DH267" s="148">
        <v>0</v>
      </c>
      <c r="DI267" s="148">
        <v>0</v>
      </c>
      <c r="DJ267" s="148">
        <v>0</v>
      </c>
      <c r="DK267" s="148">
        <v>0</v>
      </c>
      <c r="DL267" s="148">
        <v>0</v>
      </c>
      <c r="DM267" s="148">
        <v>0</v>
      </c>
      <c r="DN267" s="148">
        <v>0</v>
      </c>
      <c r="DO267" s="148">
        <v>0</v>
      </c>
      <c r="DP267" s="208">
        <v>0</v>
      </c>
      <c r="DQ267" s="148">
        <v>0</v>
      </c>
      <c r="DR267" s="148">
        <v>0</v>
      </c>
      <c r="DS267" s="148">
        <v>0</v>
      </c>
      <c r="DT267" s="148">
        <v>0</v>
      </c>
      <c r="DU267" s="148">
        <v>0</v>
      </c>
      <c r="DV267" s="148">
        <v>0</v>
      </c>
      <c r="DW267" s="148">
        <v>0</v>
      </c>
      <c r="DX267" s="148">
        <v>0</v>
      </c>
      <c r="DY267" s="148">
        <v>0</v>
      </c>
      <c r="DZ267" s="148">
        <v>0</v>
      </c>
      <c r="EA267" s="148">
        <v>0</v>
      </c>
      <c r="EB267" s="148">
        <v>0</v>
      </c>
      <c r="EC267" s="148">
        <v>0</v>
      </c>
      <c r="ED267" s="148">
        <v>0</v>
      </c>
    </row>
    <row r="268" spans="1:134" ht="39.6" x14ac:dyDescent="0.3">
      <c r="A268" s="81" t="s">
        <v>85</v>
      </c>
      <c r="B268" s="82" t="s">
        <v>1262</v>
      </c>
      <c r="C268" s="83" t="s">
        <v>1263</v>
      </c>
      <c r="D268" s="83" t="s">
        <v>1202</v>
      </c>
      <c r="E268" s="148">
        <v>0</v>
      </c>
      <c r="F268" s="148">
        <v>0</v>
      </c>
      <c r="G268" s="148">
        <v>0</v>
      </c>
      <c r="H268" s="148">
        <v>3</v>
      </c>
      <c r="I268" s="148">
        <v>3</v>
      </c>
      <c r="J268" s="148">
        <v>0</v>
      </c>
      <c r="K268" s="148">
        <v>0</v>
      </c>
      <c r="L268" s="148">
        <v>0</v>
      </c>
      <c r="M268" s="149">
        <v>3</v>
      </c>
      <c r="N268" s="148">
        <v>0</v>
      </c>
      <c r="O268" s="148">
        <v>3</v>
      </c>
      <c r="P268" s="148">
        <v>0</v>
      </c>
      <c r="Q268" s="148">
        <v>0</v>
      </c>
      <c r="R268" s="148">
        <v>3</v>
      </c>
      <c r="S268" s="148">
        <v>0</v>
      </c>
      <c r="T268" s="148">
        <v>0</v>
      </c>
      <c r="U268" s="148">
        <v>0</v>
      </c>
      <c r="V268" s="148"/>
      <c r="W268" s="148">
        <v>3</v>
      </c>
      <c r="X268" s="148">
        <v>0</v>
      </c>
      <c r="Y268" s="148">
        <v>3</v>
      </c>
      <c r="Z268" s="148"/>
      <c r="AA268" s="148"/>
      <c r="AB268" s="148">
        <v>0</v>
      </c>
      <c r="AC268" s="148">
        <v>0</v>
      </c>
      <c r="AD268" s="148">
        <v>0</v>
      </c>
      <c r="AE268" s="148">
        <v>3</v>
      </c>
      <c r="AF268" s="148">
        <v>0</v>
      </c>
      <c r="AG268" s="148">
        <v>0</v>
      </c>
      <c r="AH268" s="148">
        <v>0</v>
      </c>
      <c r="AI268" s="148">
        <v>0</v>
      </c>
      <c r="AJ268" s="148">
        <v>0</v>
      </c>
      <c r="AK268" s="148">
        <v>0</v>
      </c>
      <c r="AL268" s="148">
        <v>0</v>
      </c>
      <c r="AM268" s="149">
        <v>3</v>
      </c>
      <c r="AN268" s="148">
        <v>3</v>
      </c>
      <c r="AO268" s="148">
        <v>0</v>
      </c>
      <c r="AP268" s="148">
        <v>0</v>
      </c>
      <c r="AQ268" s="148">
        <v>0</v>
      </c>
      <c r="AR268" s="148">
        <v>0</v>
      </c>
      <c r="AS268" s="148">
        <v>0</v>
      </c>
      <c r="AT268" s="148">
        <v>0</v>
      </c>
      <c r="AU268" s="148">
        <v>0</v>
      </c>
      <c r="AV268" s="148">
        <v>0</v>
      </c>
      <c r="AW268" s="148">
        <v>0</v>
      </c>
      <c r="AX268" s="148">
        <v>3</v>
      </c>
      <c r="AY268" s="148">
        <v>0</v>
      </c>
      <c r="AZ268" s="148">
        <v>0</v>
      </c>
      <c r="BA268" s="148">
        <v>0</v>
      </c>
      <c r="BB268" s="148">
        <v>3</v>
      </c>
      <c r="BC268" s="148">
        <v>0</v>
      </c>
      <c r="BD268" s="148">
        <v>0</v>
      </c>
      <c r="BE268" s="148">
        <v>0</v>
      </c>
      <c r="BF268" s="148">
        <v>0</v>
      </c>
      <c r="BG268" s="148">
        <v>3</v>
      </c>
      <c r="BH268" s="148">
        <v>0</v>
      </c>
      <c r="BI268" s="148">
        <v>0</v>
      </c>
      <c r="BJ268" s="213">
        <v>3</v>
      </c>
      <c r="BK268" s="208">
        <v>0</v>
      </c>
      <c r="BL268" s="213">
        <v>0</v>
      </c>
      <c r="BM268" s="148">
        <v>0</v>
      </c>
      <c r="BN268" s="148">
        <v>3</v>
      </c>
      <c r="BO268" s="148">
        <v>0</v>
      </c>
      <c r="BP268" s="148">
        <v>0</v>
      </c>
      <c r="BQ268" s="148">
        <v>0</v>
      </c>
      <c r="BR268" s="148">
        <v>0</v>
      </c>
      <c r="BS268" s="148">
        <v>0</v>
      </c>
      <c r="BT268" s="148">
        <v>0</v>
      </c>
      <c r="BU268" s="148">
        <v>0</v>
      </c>
      <c r="BV268" s="148">
        <v>0</v>
      </c>
      <c r="BW268" s="148">
        <v>0</v>
      </c>
      <c r="BX268" s="148">
        <v>0</v>
      </c>
      <c r="BY268" s="148">
        <v>3</v>
      </c>
      <c r="BZ268" s="148"/>
      <c r="CA268" s="148"/>
      <c r="CB268" s="148">
        <v>0</v>
      </c>
      <c r="CC268" s="148">
        <v>0</v>
      </c>
      <c r="CD268" s="148">
        <v>0</v>
      </c>
      <c r="CE268" s="148"/>
      <c r="CF268" s="148">
        <v>0</v>
      </c>
      <c r="CG268" s="148"/>
      <c r="CH268" s="148">
        <v>0</v>
      </c>
      <c r="CI268" s="148"/>
      <c r="CJ268" s="148">
        <v>0</v>
      </c>
      <c r="CK268" s="148">
        <v>0</v>
      </c>
      <c r="CL268" s="148">
        <v>3</v>
      </c>
      <c r="CM268" s="148">
        <v>0</v>
      </c>
      <c r="CN268" s="148">
        <v>0</v>
      </c>
      <c r="CO268" s="148">
        <v>0</v>
      </c>
      <c r="CP268" s="148">
        <v>0</v>
      </c>
      <c r="CQ268" s="148">
        <v>0</v>
      </c>
      <c r="CR268" s="148">
        <v>0</v>
      </c>
      <c r="CS268" s="148">
        <v>3</v>
      </c>
      <c r="CT268" s="148">
        <v>0</v>
      </c>
      <c r="CU268" s="148">
        <v>0</v>
      </c>
      <c r="CV268" s="148">
        <v>0</v>
      </c>
      <c r="CW268" s="148">
        <v>0</v>
      </c>
      <c r="CX268" s="148">
        <v>0</v>
      </c>
      <c r="CY268" s="148">
        <v>0</v>
      </c>
      <c r="CZ268" s="148">
        <v>0</v>
      </c>
      <c r="DA268" s="148">
        <v>3</v>
      </c>
      <c r="DB268" s="148">
        <v>0</v>
      </c>
      <c r="DC268" s="148">
        <v>0</v>
      </c>
      <c r="DD268" s="148">
        <v>0</v>
      </c>
      <c r="DE268" s="148">
        <v>3</v>
      </c>
      <c r="DF268" s="148">
        <v>0</v>
      </c>
      <c r="DG268" s="148">
        <v>0</v>
      </c>
      <c r="DH268" s="148">
        <v>0</v>
      </c>
      <c r="DI268" s="148">
        <v>0</v>
      </c>
      <c r="DJ268" s="148">
        <v>0</v>
      </c>
      <c r="DK268" s="148">
        <v>0</v>
      </c>
      <c r="DL268" s="148">
        <v>0</v>
      </c>
      <c r="DM268" s="148">
        <v>0</v>
      </c>
      <c r="DN268" s="148">
        <v>0</v>
      </c>
      <c r="DO268" s="148">
        <v>0</v>
      </c>
      <c r="DP268" s="208">
        <v>0</v>
      </c>
      <c r="DQ268" s="148">
        <v>0</v>
      </c>
      <c r="DR268" s="148">
        <v>0</v>
      </c>
      <c r="DS268" s="148">
        <v>3</v>
      </c>
      <c r="DT268" s="148">
        <v>3</v>
      </c>
      <c r="DU268" s="148">
        <v>0</v>
      </c>
      <c r="DV268" s="148">
        <v>0</v>
      </c>
      <c r="DW268" s="148">
        <v>0</v>
      </c>
      <c r="DX268" s="148">
        <v>0</v>
      </c>
      <c r="DY268" s="148">
        <v>0</v>
      </c>
      <c r="DZ268" s="148">
        <v>0</v>
      </c>
      <c r="EA268" s="148">
        <v>3</v>
      </c>
      <c r="EB268" s="148">
        <v>0</v>
      </c>
      <c r="EC268" s="148">
        <v>0</v>
      </c>
      <c r="ED268" s="148">
        <v>0</v>
      </c>
    </row>
    <row r="269" spans="1:134" x14ac:dyDescent="0.3">
      <c r="A269" s="81" t="s">
        <v>86</v>
      </c>
      <c r="B269" s="158" t="s">
        <v>1264</v>
      </c>
      <c r="C269" s="83" t="s">
        <v>843</v>
      </c>
      <c r="D269" s="83" t="s">
        <v>1202</v>
      </c>
      <c r="E269" s="148">
        <v>0</v>
      </c>
      <c r="F269" s="148">
        <v>0</v>
      </c>
      <c r="G269" s="148">
        <v>0</v>
      </c>
      <c r="H269" s="148">
        <v>0</v>
      </c>
      <c r="I269" s="149">
        <v>0</v>
      </c>
      <c r="J269" s="148">
        <v>0</v>
      </c>
      <c r="K269" s="149">
        <v>0</v>
      </c>
      <c r="L269" s="148">
        <v>0</v>
      </c>
      <c r="M269" s="149">
        <v>0</v>
      </c>
      <c r="N269" s="148">
        <v>0</v>
      </c>
      <c r="O269" s="148">
        <v>0</v>
      </c>
      <c r="P269" s="148">
        <v>0</v>
      </c>
      <c r="Q269" s="183">
        <v>3</v>
      </c>
      <c r="R269" s="148">
        <v>0</v>
      </c>
      <c r="S269" s="148">
        <v>0</v>
      </c>
      <c r="T269" s="148">
        <v>0</v>
      </c>
      <c r="U269" s="148">
        <v>0</v>
      </c>
      <c r="V269" s="148"/>
      <c r="W269" s="148">
        <v>0</v>
      </c>
      <c r="X269" s="148">
        <v>0</v>
      </c>
      <c r="Y269" s="148">
        <v>0</v>
      </c>
      <c r="Z269" s="148"/>
      <c r="AA269" s="148"/>
      <c r="AB269" s="148">
        <v>0</v>
      </c>
      <c r="AC269" s="148">
        <v>0</v>
      </c>
      <c r="AD269" s="148">
        <v>0</v>
      </c>
      <c r="AE269" s="148">
        <v>1</v>
      </c>
      <c r="AF269" s="148">
        <v>0</v>
      </c>
      <c r="AG269" s="148">
        <v>0</v>
      </c>
      <c r="AH269" s="148">
        <v>0</v>
      </c>
      <c r="AI269" s="148">
        <v>0</v>
      </c>
      <c r="AJ269" s="149">
        <v>0</v>
      </c>
      <c r="AK269" s="148">
        <v>0</v>
      </c>
      <c r="AL269" s="148"/>
      <c r="AM269" s="148">
        <v>0</v>
      </c>
      <c r="AN269" s="148">
        <v>0</v>
      </c>
      <c r="AO269" s="148">
        <v>0</v>
      </c>
      <c r="AP269" s="148">
        <v>0</v>
      </c>
      <c r="AQ269" s="148">
        <v>0</v>
      </c>
      <c r="AR269" s="148">
        <v>0</v>
      </c>
      <c r="AS269" s="148">
        <v>0</v>
      </c>
      <c r="AT269" s="148">
        <v>0</v>
      </c>
      <c r="AU269" s="148">
        <v>0</v>
      </c>
      <c r="AV269" s="148">
        <v>0</v>
      </c>
      <c r="AW269" s="148">
        <v>3</v>
      </c>
      <c r="AX269" s="148">
        <v>3</v>
      </c>
      <c r="AY269" s="148">
        <v>0</v>
      </c>
      <c r="AZ269" s="148">
        <v>0</v>
      </c>
      <c r="BA269" s="148">
        <v>0</v>
      </c>
      <c r="BB269" s="148">
        <v>0</v>
      </c>
      <c r="BC269" s="148">
        <v>0</v>
      </c>
      <c r="BD269" s="148">
        <v>3</v>
      </c>
      <c r="BE269" s="148">
        <v>0</v>
      </c>
      <c r="BF269" s="148">
        <v>0</v>
      </c>
      <c r="BG269" s="148">
        <v>0</v>
      </c>
      <c r="BH269" s="149">
        <v>3</v>
      </c>
      <c r="BI269" s="148">
        <v>0</v>
      </c>
      <c r="BJ269" s="213">
        <v>0</v>
      </c>
      <c r="BK269" s="208">
        <v>0</v>
      </c>
      <c r="BL269" s="213">
        <v>0</v>
      </c>
      <c r="BM269" s="148">
        <v>0</v>
      </c>
      <c r="BN269" s="148">
        <v>0</v>
      </c>
      <c r="BO269" s="149">
        <v>3</v>
      </c>
      <c r="BP269" s="148">
        <v>0</v>
      </c>
      <c r="BQ269" s="148">
        <v>0</v>
      </c>
      <c r="BR269" s="148">
        <v>0</v>
      </c>
      <c r="BS269" s="148">
        <v>0</v>
      </c>
      <c r="BT269" s="148">
        <v>0</v>
      </c>
      <c r="BU269" s="148">
        <v>0</v>
      </c>
      <c r="BV269" s="148">
        <v>0</v>
      </c>
      <c r="BW269" s="148">
        <v>0</v>
      </c>
      <c r="BX269" s="148">
        <v>0</v>
      </c>
      <c r="BY269" s="148">
        <v>0</v>
      </c>
      <c r="BZ269" s="148"/>
      <c r="CA269" s="148"/>
      <c r="CB269" s="148">
        <v>0</v>
      </c>
      <c r="CC269" s="148">
        <v>0</v>
      </c>
      <c r="CD269" s="148">
        <v>0</v>
      </c>
      <c r="CE269" s="148"/>
      <c r="CF269" s="148">
        <v>0</v>
      </c>
      <c r="CG269" s="148"/>
      <c r="CH269" s="148">
        <v>3</v>
      </c>
      <c r="CI269" s="148"/>
      <c r="CJ269" s="148">
        <v>0</v>
      </c>
      <c r="CK269" s="148">
        <v>0</v>
      </c>
      <c r="CL269" s="148">
        <v>0</v>
      </c>
      <c r="CM269" s="148">
        <v>0</v>
      </c>
      <c r="CN269" s="148">
        <v>0</v>
      </c>
      <c r="CO269" s="148">
        <v>0</v>
      </c>
      <c r="CP269" s="148">
        <v>0</v>
      </c>
      <c r="CQ269" s="148">
        <v>0</v>
      </c>
      <c r="CR269" s="148">
        <v>0</v>
      </c>
      <c r="CS269" s="148">
        <v>0</v>
      </c>
      <c r="CT269" s="148">
        <v>0</v>
      </c>
      <c r="CU269" s="148">
        <v>0</v>
      </c>
      <c r="CV269" s="148">
        <v>0</v>
      </c>
      <c r="CW269" s="148">
        <v>0</v>
      </c>
      <c r="CX269" s="148">
        <v>0</v>
      </c>
      <c r="CY269" s="148">
        <v>0</v>
      </c>
      <c r="CZ269" s="148">
        <v>0</v>
      </c>
      <c r="DA269" s="148">
        <v>3</v>
      </c>
      <c r="DB269" s="148">
        <v>0</v>
      </c>
      <c r="DC269" s="148">
        <v>0</v>
      </c>
      <c r="DD269" s="148">
        <v>0</v>
      </c>
      <c r="DE269" s="148">
        <v>0</v>
      </c>
      <c r="DF269" s="148">
        <v>3</v>
      </c>
      <c r="DG269" s="148">
        <v>3</v>
      </c>
      <c r="DH269" s="148">
        <v>0</v>
      </c>
      <c r="DI269" s="148">
        <v>0</v>
      </c>
      <c r="DJ269" s="148">
        <v>0</v>
      </c>
      <c r="DK269" s="148">
        <v>3</v>
      </c>
      <c r="DL269" s="148">
        <v>3</v>
      </c>
      <c r="DM269" s="148">
        <v>0</v>
      </c>
      <c r="DN269" s="148">
        <v>0</v>
      </c>
      <c r="DO269" s="148">
        <v>0</v>
      </c>
      <c r="DP269" s="208">
        <v>0</v>
      </c>
      <c r="DQ269" s="148">
        <v>3</v>
      </c>
      <c r="DR269" s="148">
        <v>0</v>
      </c>
      <c r="DS269" s="148">
        <v>0</v>
      </c>
      <c r="DT269" s="148">
        <v>3</v>
      </c>
      <c r="DU269" s="148">
        <v>0</v>
      </c>
      <c r="DV269" s="148">
        <v>0</v>
      </c>
      <c r="DW269" s="148">
        <v>0</v>
      </c>
      <c r="DX269" s="149">
        <v>3</v>
      </c>
      <c r="DY269" s="148">
        <v>0</v>
      </c>
      <c r="DZ269" s="148">
        <v>0</v>
      </c>
      <c r="EA269" s="148">
        <v>3</v>
      </c>
      <c r="EB269" s="149">
        <v>3</v>
      </c>
      <c r="EC269" s="148">
        <v>0</v>
      </c>
      <c r="ED269" s="149">
        <v>3</v>
      </c>
    </row>
    <row r="270" spans="1:134" ht="39.6" x14ac:dyDescent="0.3">
      <c r="A270" s="176" t="s">
        <v>87</v>
      </c>
      <c r="B270" s="184" t="s">
        <v>1265</v>
      </c>
      <c r="C270" s="178" t="s">
        <v>1266</v>
      </c>
      <c r="D270" s="178" t="s">
        <v>1234</v>
      </c>
      <c r="E270" s="152">
        <v>0</v>
      </c>
      <c r="F270" s="152">
        <v>0</v>
      </c>
      <c r="G270" s="152">
        <v>0</v>
      </c>
      <c r="H270" s="94">
        <v>0</v>
      </c>
      <c r="I270" s="152">
        <v>0</v>
      </c>
      <c r="J270" s="152">
        <v>0</v>
      </c>
      <c r="K270" s="152">
        <v>0</v>
      </c>
      <c r="L270" s="94">
        <v>0</v>
      </c>
      <c r="M270" s="152">
        <v>0</v>
      </c>
      <c r="N270" s="152">
        <v>0</v>
      </c>
      <c r="O270" s="152">
        <v>0</v>
      </c>
      <c r="P270" s="94">
        <v>0</v>
      </c>
      <c r="Q270" s="152">
        <v>0</v>
      </c>
      <c r="R270" s="152">
        <v>0</v>
      </c>
      <c r="S270" s="94">
        <v>0</v>
      </c>
      <c r="T270" s="94">
        <v>0</v>
      </c>
      <c r="U270" s="152">
        <v>0</v>
      </c>
      <c r="V270" s="152">
        <v>0</v>
      </c>
      <c r="W270" s="152">
        <v>0</v>
      </c>
      <c r="X270" s="152">
        <v>0</v>
      </c>
      <c r="Y270" s="94">
        <v>0</v>
      </c>
      <c r="Z270" s="152">
        <v>0</v>
      </c>
      <c r="AA270" s="152">
        <v>5</v>
      </c>
      <c r="AB270" s="152">
        <v>0</v>
      </c>
      <c r="AC270" s="94">
        <v>0</v>
      </c>
      <c r="AD270" s="152">
        <v>0</v>
      </c>
      <c r="AE270" s="152">
        <v>0</v>
      </c>
      <c r="AF270" s="94">
        <v>0</v>
      </c>
      <c r="AG270" s="152">
        <v>0</v>
      </c>
      <c r="AH270" s="152">
        <v>0</v>
      </c>
      <c r="AI270" s="152">
        <v>0</v>
      </c>
      <c r="AJ270" s="152">
        <v>0</v>
      </c>
      <c r="AK270" s="152">
        <v>0</v>
      </c>
      <c r="AL270" s="152">
        <v>0</v>
      </c>
      <c r="AM270" s="94">
        <v>0</v>
      </c>
      <c r="AN270" s="152">
        <v>0</v>
      </c>
      <c r="AO270" s="152">
        <v>0</v>
      </c>
      <c r="AP270" s="94">
        <v>0</v>
      </c>
      <c r="AQ270" s="94">
        <v>0</v>
      </c>
      <c r="AR270" s="152">
        <v>0</v>
      </c>
      <c r="AS270" s="152">
        <v>0</v>
      </c>
      <c r="AT270" s="152">
        <v>0</v>
      </c>
      <c r="AU270" s="152">
        <v>0</v>
      </c>
      <c r="AV270" s="152">
        <v>0</v>
      </c>
      <c r="AW270" s="152">
        <v>0</v>
      </c>
      <c r="AX270" s="152">
        <v>0</v>
      </c>
      <c r="AY270" s="152">
        <v>0</v>
      </c>
      <c r="AZ270" s="152">
        <v>0</v>
      </c>
      <c r="BA270" s="94">
        <v>0</v>
      </c>
      <c r="BB270" s="152">
        <v>0</v>
      </c>
      <c r="BC270" s="152">
        <v>0</v>
      </c>
      <c r="BD270" s="152">
        <v>0</v>
      </c>
      <c r="BE270" s="152">
        <v>0</v>
      </c>
      <c r="BF270" s="152">
        <v>0</v>
      </c>
      <c r="BG270" s="152">
        <v>0</v>
      </c>
      <c r="BH270" s="94">
        <v>0</v>
      </c>
      <c r="BI270" s="152">
        <v>0</v>
      </c>
      <c r="BJ270" s="179">
        <v>0</v>
      </c>
      <c r="BK270" s="180">
        <v>0</v>
      </c>
      <c r="BL270" s="179">
        <v>0</v>
      </c>
      <c r="BM270" s="152">
        <v>0</v>
      </c>
      <c r="BN270" s="94">
        <v>0</v>
      </c>
      <c r="BO270" s="94">
        <v>0</v>
      </c>
      <c r="BP270" s="152">
        <v>0</v>
      </c>
      <c r="BQ270" s="94">
        <v>0</v>
      </c>
      <c r="BR270" s="152">
        <v>0</v>
      </c>
      <c r="BS270" s="152">
        <v>0</v>
      </c>
      <c r="BT270" s="152">
        <v>0</v>
      </c>
      <c r="BU270" s="152">
        <v>0</v>
      </c>
      <c r="BV270" s="94">
        <v>0</v>
      </c>
      <c r="BW270" s="152">
        <v>0</v>
      </c>
      <c r="BX270" s="94">
        <v>0</v>
      </c>
      <c r="BY270" s="152">
        <v>0</v>
      </c>
      <c r="BZ270" s="152">
        <v>0</v>
      </c>
      <c r="CA270" s="152">
        <v>0</v>
      </c>
      <c r="CB270" s="94">
        <v>0</v>
      </c>
      <c r="CC270" s="152">
        <v>0</v>
      </c>
      <c r="CD270" s="152">
        <v>0</v>
      </c>
      <c r="CE270" s="152">
        <v>0</v>
      </c>
      <c r="CF270" s="94">
        <v>0</v>
      </c>
      <c r="CG270" s="152">
        <v>0</v>
      </c>
      <c r="CH270" s="94">
        <v>0</v>
      </c>
      <c r="CI270" s="152">
        <v>0</v>
      </c>
      <c r="CJ270" s="152">
        <v>0</v>
      </c>
      <c r="CK270" s="152"/>
      <c r="CL270" s="152">
        <v>0</v>
      </c>
      <c r="CM270" s="152">
        <v>0</v>
      </c>
      <c r="CN270" s="152">
        <v>0</v>
      </c>
      <c r="CO270" s="152">
        <v>5</v>
      </c>
      <c r="CP270" s="152">
        <v>0</v>
      </c>
      <c r="CQ270" s="94">
        <v>0</v>
      </c>
      <c r="CR270" s="94">
        <v>0</v>
      </c>
      <c r="CS270" s="94">
        <v>0</v>
      </c>
      <c r="CT270" s="152">
        <v>0</v>
      </c>
      <c r="CU270" s="152">
        <v>0</v>
      </c>
      <c r="CV270" s="152">
        <v>0</v>
      </c>
      <c r="CW270" s="94">
        <v>0</v>
      </c>
      <c r="CX270" s="152">
        <v>0</v>
      </c>
      <c r="CY270" s="152">
        <v>0</v>
      </c>
      <c r="CZ270" s="152">
        <v>0</v>
      </c>
      <c r="DA270" s="152">
        <v>0</v>
      </c>
      <c r="DB270" s="94">
        <v>0</v>
      </c>
      <c r="DC270" s="152">
        <v>0</v>
      </c>
      <c r="DD270" s="152">
        <v>0</v>
      </c>
      <c r="DE270" s="152">
        <v>0</v>
      </c>
      <c r="DF270" s="152">
        <v>0</v>
      </c>
      <c r="DG270" s="152">
        <v>0</v>
      </c>
      <c r="DH270" s="152">
        <v>0</v>
      </c>
      <c r="DI270" s="94">
        <v>0</v>
      </c>
      <c r="DJ270" s="94">
        <v>0</v>
      </c>
      <c r="DK270" s="152">
        <v>0</v>
      </c>
      <c r="DL270" s="152">
        <v>0</v>
      </c>
      <c r="DM270" s="152">
        <v>0</v>
      </c>
      <c r="DN270" s="94">
        <v>0</v>
      </c>
      <c r="DO270" s="152">
        <v>0</v>
      </c>
      <c r="DP270" s="180">
        <v>0</v>
      </c>
      <c r="DQ270" s="152">
        <v>0</v>
      </c>
      <c r="DR270" s="152">
        <v>0</v>
      </c>
      <c r="DS270" s="152">
        <v>0</v>
      </c>
      <c r="DT270" s="94">
        <v>0</v>
      </c>
      <c r="DU270" s="152">
        <v>0</v>
      </c>
      <c r="DV270" s="94">
        <v>0</v>
      </c>
      <c r="DW270" s="94">
        <v>0</v>
      </c>
      <c r="DX270" s="152">
        <v>0</v>
      </c>
      <c r="DY270" s="94">
        <v>0</v>
      </c>
      <c r="DZ270" s="94">
        <v>0</v>
      </c>
      <c r="EA270" s="94">
        <v>0</v>
      </c>
      <c r="EB270" s="94">
        <v>5</v>
      </c>
      <c r="EC270" s="94">
        <v>0</v>
      </c>
      <c r="ED270" s="94">
        <v>0</v>
      </c>
    </row>
    <row r="271" spans="1:134" ht="27.6" thickBot="1" x14ac:dyDescent="0.35">
      <c r="A271" s="81" t="s">
        <v>88</v>
      </c>
      <c r="B271" s="158" t="s">
        <v>1267</v>
      </c>
      <c r="C271" s="83" t="s">
        <v>843</v>
      </c>
      <c r="D271" s="185" t="s">
        <v>1202</v>
      </c>
      <c r="E271" s="148">
        <v>0</v>
      </c>
      <c r="F271" s="148">
        <v>0</v>
      </c>
      <c r="G271" s="148">
        <v>0</v>
      </c>
      <c r="H271" s="148">
        <v>0</v>
      </c>
      <c r="I271" s="148">
        <v>0</v>
      </c>
      <c r="J271" s="148">
        <v>0</v>
      </c>
      <c r="K271" s="148">
        <v>0</v>
      </c>
      <c r="L271" s="148">
        <v>0</v>
      </c>
      <c r="M271" s="148">
        <v>0</v>
      </c>
      <c r="N271" s="148">
        <v>0</v>
      </c>
      <c r="O271" s="148">
        <v>0</v>
      </c>
      <c r="P271" s="148">
        <v>0</v>
      </c>
      <c r="Q271" s="148">
        <v>0</v>
      </c>
      <c r="R271" s="148">
        <v>0</v>
      </c>
      <c r="S271" s="148">
        <v>0</v>
      </c>
      <c r="T271" s="148">
        <v>0</v>
      </c>
      <c r="U271" s="148">
        <v>0</v>
      </c>
      <c r="V271" s="148"/>
      <c r="W271" s="148">
        <v>0</v>
      </c>
      <c r="X271" s="148">
        <v>0</v>
      </c>
      <c r="Y271" s="148">
        <v>0</v>
      </c>
      <c r="Z271" s="148"/>
      <c r="AA271" s="148"/>
      <c r="AB271" s="148">
        <v>0</v>
      </c>
      <c r="AC271" s="148">
        <v>0</v>
      </c>
      <c r="AD271" s="148">
        <v>0</v>
      </c>
      <c r="AE271" s="148">
        <v>0</v>
      </c>
      <c r="AF271" s="148">
        <v>0</v>
      </c>
      <c r="AG271" s="148">
        <v>0</v>
      </c>
      <c r="AH271" s="148">
        <v>0</v>
      </c>
      <c r="AI271" s="148">
        <v>0</v>
      </c>
      <c r="AJ271" s="148">
        <v>0</v>
      </c>
      <c r="AK271" s="148">
        <v>0</v>
      </c>
      <c r="AL271" s="148">
        <v>0</v>
      </c>
      <c r="AM271" s="148">
        <v>0</v>
      </c>
      <c r="AN271" s="148">
        <v>0</v>
      </c>
      <c r="AO271" s="148">
        <v>0</v>
      </c>
      <c r="AP271" s="148">
        <v>0</v>
      </c>
      <c r="AQ271" s="148">
        <v>0</v>
      </c>
      <c r="AR271" s="148">
        <v>0</v>
      </c>
      <c r="AS271" s="148">
        <v>0</v>
      </c>
      <c r="AT271" s="148">
        <v>0</v>
      </c>
      <c r="AU271" s="148">
        <v>0</v>
      </c>
      <c r="AV271" s="148">
        <v>0</v>
      </c>
      <c r="AW271" s="148">
        <v>0</v>
      </c>
      <c r="AX271" s="148">
        <v>0</v>
      </c>
      <c r="AY271" s="148">
        <v>0</v>
      </c>
      <c r="AZ271" s="148">
        <v>0</v>
      </c>
      <c r="BA271" s="148">
        <v>0</v>
      </c>
      <c r="BB271" s="148">
        <v>0</v>
      </c>
      <c r="BC271" s="148">
        <v>0</v>
      </c>
      <c r="BD271" s="148">
        <v>0</v>
      </c>
      <c r="BE271" s="148">
        <v>0</v>
      </c>
      <c r="BF271" s="148">
        <v>0</v>
      </c>
      <c r="BG271" s="148">
        <v>0</v>
      </c>
      <c r="BH271" s="148">
        <v>0</v>
      </c>
      <c r="BI271" s="148">
        <v>0</v>
      </c>
      <c r="BJ271" s="213">
        <v>0</v>
      </c>
      <c r="BK271" s="208">
        <v>0</v>
      </c>
      <c r="BL271" s="213">
        <v>0</v>
      </c>
      <c r="BM271" s="148">
        <v>0</v>
      </c>
      <c r="BN271" s="148">
        <v>0</v>
      </c>
      <c r="BO271" s="148">
        <v>0</v>
      </c>
      <c r="BP271" s="148">
        <v>0</v>
      </c>
      <c r="BQ271" s="148">
        <v>0</v>
      </c>
      <c r="BR271" s="148">
        <v>0</v>
      </c>
      <c r="BS271" s="148">
        <v>0</v>
      </c>
      <c r="BT271" s="148">
        <v>0</v>
      </c>
      <c r="BU271" s="148">
        <v>0</v>
      </c>
      <c r="BV271" s="148">
        <v>0</v>
      </c>
      <c r="BW271" s="148">
        <v>0</v>
      </c>
      <c r="BX271" s="148">
        <v>0</v>
      </c>
      <c r="BY271" s="148">
        <v>0</v>
      </c>
      <c r="BZ271" s="148"/>
      <c r="CA271" s="148"/>
      <c r="CB271" s="148">
        <v>0</v>
      </c>
      <c r="CC271" s="148">
        <v>0</v>
      </c>
      <c r="CD271" s="148">
        <v>0</v>
      </c>
      <c r="CE271" s="148"/>
      <c r="CF271" s="148">
        <v>0</v>
      </c>
      <c r="CG271" s="148"/>
      <c r="CH271" s="148">
        <v>0</v>
      </c>
      <c r="CI271" s="148"/>
      <c r="CJ271" s="148">
        <v>0</v>
      </c>
      <c r="CK271" s="148">
        <v>0</v>
      </c>
      <c r="CL271" s="148">
        <v>0</v>
      </c>
      <c r="CM271" s="148">
        <v>0</v>
      </c>
      <c r="CN271" s="148">
        <v>0</v>
      </c>
      <c r="CO271" s="148">
        <v>0</v>
      </c>
      <c r="CP271" s="148">
        <v>0</v>
      </c>
      <c r="CQ271" s="148">
        <v>0</v>
      </c>
      <c r="CR271" s="148">
        <v>0</v>
      </c>
      <c r="CS271" s="148">
        <v>0</v>
      </c>
      <c r="CT271" s="148">
        <v>0</v>
      </c>
      <c r="CU271" s="148">
        <v>0</v>
      </c>
      <c r="CV271" s="148">
        <v>0</v>
      </c>
      <c r="CW271" s="148">
        <v>0</v>
      </c>
      <c r="CX271" s="148">
        <v>0</v>
      </c>
      <c r="CY271" s="148">
        <v>0</v>
      </c>
      <c r="CZ271" s="148">
        <v>0</v>
      </c>
      <c r="DA271" s="148">
        <v>0</v>
      </c>
      <c r="DB271" s="148">
        <v>0</v>
      </c>
      <c r="DC271" s="148">
        <v>0</v>
      </c>
      <c r="DD271" s="148">
        <v>0</v>
      </c>
      <c r="DE271" s="148">
        <v>0</v>
      </c>
      <c r="DF271" s="148">
        <v>0</v>
      </c>
      <c r="DG271" s="148">
        <v>0</v>
      </c>
      <c r="DH271" s="148">
        <v>0</v>
      </c>
      <c r="DI271" s="148">
        <v>0</v>
      </c>
      <c r="DJ271" s="148">
        <v>0</v>
      </c>
      <c r="DK271" s="148">
        <v>0</v>
      </c>
      <c r="DL271" s="148">
        <v>0</v>
      </c>
      <c r="DM271" s="148">
        <v>0</v>
      </c>
      <c r="DN271" s="148">
        <v>0</v>
      </c>
      <c r="DO271" s="148">
        <v>0</v>
      </c>
      <c r="DP271" s="208">
        <v>0</v>
      </c>
      <c r="DQ271" s="148">
        <v>0</v>
      </c>
      <c r="DR271" s="148">
        <v>0</v>
      </c>
      <c r="DS271" s="148">
        <v>0</v>
      </c>
      <c r="DT271" s="148">
        <v>0</v>
      </c>
      <c r="DU271" s="148">
        <v>0</v>
      </c>
      <c r="DV271" s="148">
        <v>0</v>
      </c>
      <c r="DW271" s="148">
        <v>0</v>
      </c>
      <c r="DX271" s="148">
        <v>0</v>
      </c>
      <c r="DY271" s="148">
        <v>0</v>
      </c>
      <c r="DZ271" s="148">
        <v>0</v>
      </c>
      <c r="EA271" s="148">
        <v>0</v>
      </c>
      <c r="EB271" s="148">
        <v>0</v>
      </c>
      <c r="EC271" s="148">
        <v>0</v>
      </c>
      <c r="ED271" s="148">
        <v>0</v>
      </c>
    </row>
    <row r="272" spans="1:134" ht="40.799999999999997" thickBot="1" x14ac:dyDescent="0.35">
      <c r="A272" s="186" t="s">
        <v>89</v>
      </c>
      <c r="B272" s="187" t="s">
        <v>1268</v>
      </c>
      <c r="C272" s="185" t="s">
        <v>843</v>
      </c>
      <c r="D272" s="185" t="s">
        <v>1202</v>
      </c>
      <c r="E272" s="148">
        <v>0</v>
      </c>
      <c r="F272" s="148">
        <v>0</v>
      </c>
      <c r="G272" s="148">
        <v>0</v>
      </c>
      <c r="H272" s="148">
        <v>0</v>
      </c>
      <c r="I272" s="148">
        <v>0</v>
      </c>
      <c r="J272" s="148">
        <v>0</v>
      </c>
      <c r="K272" s="148">
        <v>0</v>
      </c>
      <c r="L272" s="148">
        <v>0</v>
      </c>
      <c r="M272" s="148">
        <v>0</v>
      </c>
      <c r="N272" s="148">
        <v>3</v>
      </c>
      <c r="O272" s="148">
        <v>0</v>
      </c>
      <c r="P272" s="148">
        <v>0</v>
      </c>
      <c r="Q272" s="148">
        <v>0</v>
      </c>
      <c r="R272" s="148">
        <v>0</v>
      </c>
      <c r="S272" s="148">
        <v>0</v>
      </c>
      <c r="T272" s="148">
        <v>0</v>
      </c>
      <c r="U272" s="148">
        <v>0</v>
      </c>
      <c r="V272" s="148"/>
      <c r="W272" s="148">
        <v>0</v>
      </c>
      <c r="X272" s="148">
        <v>0</v>
      </c>
      <c r="Y272" s="148">
        <v>0</v>
      </c>
      <c r="Z272" s="148"/>
      <c r="AA272" s="148"/>
      <c r="AB272" s="148">
        <v>0</v>
      </c>
      <c r="AC272" s="149">
        <v>0</v>
      </c>
      <c r="AD272" s="148">
        <v>0</v>
      </c>
      <c r="AE272" s="148">
        <v>0</v>
      </c>
      <c r="AF272" s="148">
        <v>0</v>
      </c>
      <c r="AG272" s="148">
        <v>0</v>
      </c>
      <c r="AH272" s="148">
        <v>0</v>
      </c>
      <c r="AI272" s="148">
        <v>0</v>
      </c>
      <c r="AJ272" s="148">
        <v>0</v>
      </c>
      <c r="AK272" s="148">
        <v>0</v>
      </c>
      <c r="AL272" s="148">
        <v>0</v>
      </c>
      <c r="AM272" s="148">
        <v>0</v>
      </c>
      <c r="AN272" s="148">
        <v>0</v>
      </c>
      <c r="AO272" s="148">
        <v>0</v>
      </c>
      <c r="AP272" s="148">
        <v>0</v>
      </c>
      <c r="AQ272" s="148">
        <v>0</v>
      </c>
      <c r="AR272" s="148">
        <v>0</v>
      </c>
      <c r="AS272" s="148">
        <v>0</v>
      </c>
      <c r="AT272" s="148">
        <v>0</v>
      </c>
      <c r="AU272" s="148">
        <v>0</v>
      </c>
      <c r="AV272" s="148">
        <v>0</v>
      </c>
      <c r="AW272" s="148">
        <v>0</v>
      </c>
      <c r="AX272" s="148">
        <v>0</v>
      </c>
      <c r="AY272" s="148">
        <v>0</v>
      </c>
      <c r="AZ272" s="148">
        <v>3</v>
      </c>
      <c r="BA272" s="148">
        <v>0</v>
      </c>
      <c r="BB272" s="148">
        <v>0</v>
      </c>
      <c r="BC272" s="148">
        <v>3</v>
      </c>
      <c r="BD272" s="148">
        <v>0</v>
      </c>
      <c r="BE272" s="148">
        <v>0</v>
      </c>
      <c r="BF272" s="148">
        <v>0</v>
      </c>
      <c r="BG272" s="148">
        <v>0</v>
      </c>
      <c r="BH272" s="148">
        <v>0</v>
      </c>
      <c r="BI272" s="148">
        <v>0</v>
      </c>
      <c r="BJ272" s="213">
        <v>0</v>
      </c>
      <c r="BK272" s="208">
        <v>0</v>
      </c>
      <c r="BL272" s="213">
        <v>0</v>
      </c>
      <c r="BM272" s="148">
        <v>0</v>
      </c>
      <c r="BN272" s="148">
        <v>0</v>
      </c>
      <c r="BO272" s="149">
        <v>0</v>
      </c>
      <c r="BP272" s="148">
        <v>0</v>
      </c>
      <c r="BQ272" s="149">
        <v>0</v>
      </c>
      <c r="BR272" s="148">
        <v>0</v>
      </c>
      <c r="BS272" s="148">
        <v>0</v>
      </c>
      <c r="BT272" s="148">
        <v>0</v>
      </c>
      <c r="BU272" s="148">
        <v>0</v>
      </c>
      <c r="BV272" s="148">
        <v>0</v>
      </c>
      <c r="BW272" s="148">
        <v>0</v>
      </c>
      <c r="BX272" s="148">
        <v>0</v>
      </c>
      <c r="BY272" s="148">
        <v>0</v>
      </c>
      <c r="BZ272" s="148"/>
      <c r="CA272" s="148"/>
      <c r="CB272" s="148">
        <v>0</v>
      </c>
      <c r="CC272" s="148">
        <v>0</v>
      </c>
      <c r="CD272" s="149">
        <v>3</v>
      </c>
      <c r="CE272" s="148"/>
      <c r="CF272" s="148">
        <v>0</v>
      </c>
      <c r="CG272" s="148"/>
      <c r="CH272" s="148">
        <v>0</v>
      </c>
      <c r="CI272" s="148"/>
      <c r="CJ272" s="148">
        <v>0</v>
      </c>
      <c r="CK272" s="148">
        <v>0</v>
      </c>
      <c r="CL272" s="148">
        <v>0</v>
      </c>
      <c r="CM272" s="148">
        <v>0</v>
      </c>
      <c r="CN272" s="148">
        <v>0</v>
      </c>
      <c r="CO272" s="148">
        <v>0</v>
      </c>
      <c r="CP272" s="148">
        <v>0</v>
      </c>
      <c r="CQ272" s="148">
        <v>0</v>
      </c>
      <c r="CR272" s="148">
        <v>0</v>
      </c>
      <c r="CS272" s="148">
        <v>0</v>
      </c>
      <c r="CT272" s="148">
        <v>0</v>
      </c>
      <c r="CU272" s="148">
        <v>0</v>
      </c>
      <c r="CV272" s="148">
        <v>0</v>
      </c>
      <c r="CW272" s="148">
        <v>0</v>
      </c>
      <c r="CX272" s="148">
        <v>0</v>
      </c>
      <c r="CY272" s="148">
        <v>0</v>
      </c>
      <c r="CZ272" s="148">
        <v>0</v>
      </c>
      <c r="DA272" s="148">
        <v>0</v>
      </c>
      <c r="DB272" s="148">
        <v>0</v>
      </c>
      <c r="DC272" s="148">
        <v>0</v>
      </c>
      <c r="DD272" s="150">
        <v>0</v>
      </c>
      <c r="DE272" s="148">
        <v>0</v>
      </c>
      <c r="DF272" s="148">
        <v>0</v>
      </c>
      <c r="DG272" s="148">
        <v>0</v>
      </c>
      <c r="DH272" s="148">
        <v>0</v>
      </c>
      <c r="DI272" s="148">
        <v>0</v>
      </c>
      <c r="DJ272" s="148">
        <v>0</v>
      </c>
      <c r="DK272" s="148">
        <v>0</v>
      </c>
      <c r="DL272" s="148">
        <v>0</v>
      </c>
      <c r="DM272" s="148">
        <v>0</v>
      </c>
      <c r="DN272" s="148">
        <v>0</v>
      </c>
      <c r="DO272" s="148">
        <v>0</v>
      </c>
      <c r="DP272" s="208">
        <v>0</v>
      </c>
      <c r="DQ272" s="148">
        <v>0</v>
      </c>
      <c r="DR272" s="148">
        <v>0</v>
      </c>
      <c r="DS272" s="148">
        <v>0</v>
      </c>
      <c r="DT272" s="148">
        <v>0</v>
      </c>
      <c r="DU272" s="148">
        <v>0</v>
      </c>
      <c r="DV272" s="148">
        <v>0</v>
      </c>
      <c r="DW272" s="148">
        <v>0</v>
      </c>
      <c r="DX272" s="148">
        <v>0</v>
      </c>
      <c r="DY272" s="148">
        <v>0</v>
      </c>
      <c r="DZ272" s="148">
        <v>0</v>
      </c>
      <c r="EA272" s="148">
        <v>0</v>
      </c>
      <c r="EB272" s="148">
        <v>0</v>
      </c>
      <c r="EC272" s="148">
        <v>0</v>
      </c>
      <c r="ED272" s="148">
        <v>0</v>
      </c>
    </row>
  </sheetData>
  <sortState xmlns:xlrd2="http://schemas.microsoft.com/office/spreadsheetml/2017/richdata2" columnSort="1" ref="E1:ED273">
    <sortCondition descending="1" ref="E9:ED9"/>
    <sortCondition ref="E3:ED3"/>
  </sortState>
  <mergeCells count="1">
    <mergeCell ref="A1:C3"/>
  </mergeCells>
  <dataValidations count="7">
    <dataValidation type="whole" allowBlank="1" showInputMessage="1" showErrorMessage="1" prompt="Only the percentage amount" sqref="CX226:DA226 CJ226:CP226" xr:uid="{30F44C34-33F5-4E55-9C87-3819E1F36F45}">
      <formula1>0</formula1>
      <formula2>100</formula2>
    </dataValidation>
    <dataValidation type="whole" allowBlank="1" showInputMessage="1" showErrorMessage="1" sqref="CQ226:CW226" xr:uid="{77B00ACD-40B1-4C92-8FF0-FB7439013548}">
      <formula1>0</formula1>
      <formula2>3</formula2>
    </dataValidation>
    <dataValidation type="whole" allowBlank="1" showInputMessage="1" showErrorMessage="1" sqref="DB226:DD226" xr:uid="{AD826406-156C-4860-B2DA-1D493EE84DB1}">
      <formula1>0</formula1>
      <formula2>100</formula2>
    </dataValidation>
    <dataValidation type="whole" allowBlank="1" showInputMessage="1" showErrorMessage="1" prompt="Only the percentage amount" sqref="E226:CD226 DE226:DI226" xr:uid="{10B68ED8-5B88-4C2D-AA01-79808753EE91}">
      <formula1>5</formula1>
      <formula2>100</formula2>
    </dataValidation>
    <dataValidation type="whole" allowBlank="1" showInputMessage="1" showErrorMessage="1" prompt="Only whole numbers" sqref="BP223:CD225 CK248 BS220:CD222 BP220:BQ222 CE220:ED225 CL247:ED248 DJ226:ED226 E247:CJ248 E241:ED241 E264:ED264 E267:ED269 E227:ED232 E271:ED272 E235:ED236 E220:BO225" xr:uid="{0F007E15-B405-40E3-88EF-2F66E12A1FBD}">
      <formula1>0</formula1>
      <formula2>5</formula2>
    </dataValidation>
    <dataValidation type="list" allowBlank="1" showInputMessage="1" showErrorMessage="1" sqref="E68:ED70 BX71" xr:uid="{6A059336-1C46-4CAF-84E2-91953BF408EE}">
      <formula1>"E, B1, B2, B3, B4, O, ND, NA"</formula1>
    </dataValidation>
    <dataValidation type="list" allowBlank="1" showInputMessage="1" showErrorMessage="1" sqref="E185:BI186 E111:AQ112 BP112:CD112 AR110:AR112 CA110:CA111 BX72:BX77 BY202:BY204 CB111:CD111 DF205 CK58 CK54:CK56 DO114:DP114 AS111:BO112 CF205:DD205 CJ114:DN115 E179:BI183 DC50:ED51 BY71:ED77 CE111:ED112 CL54:ED60 DQ114:ED115 DH205:ED205 BP111:BZ111 BK185:ED186 BK179:ED183 E103:ED104 E81:ED81 E101:ED101 E108:ED109 E92:ED99 E129:ED129 E121:ED127 E136:ED136 E131:ED134 E154:ED154 E140:ED141 E156:ED162 E171:ED171 E174:ED177 E165:ED165 E200:ED201 E207:ED209 E214:ED214 E216:ED216 E196:ED197 E31:ED33 E84:ED85 E26:ED26 E46:ED47 E114:CH115 E205:CC205 E71:BW77 E54:CJ60 E50:DA51 BE89:CD89" xr:uid="{E7BB54CB-C122-40FD-930B-EFF164D89F31}">
      <formula1>"Y, N"</formula1>
    </dataValidation>
  </dataValidations>
  <hyperlinks>
    <hyperlink ref="P7" r:id="rId1" xr:uid="{2993BE13-76C3-4340-B518-8B09411DCC3D}"/>
    <hyperlink ref="P8" r:id="rId2" xr:uid="{E0C79784-33A6-4D8F-A354-F82732AF23AB}"/>
    <hyperlink ref="P5" r:id="rId3" xr:uid="{5EE5406A-DD91-416B-AB55-CDBEFF8E72EF}"/>
    <hyperlink ref="DW5" r:id="rId4" xr:uid="{F79F2A4B-8A19-4890-9AB4-EA2E371D5ACF}"/>
    <hyperlink ref="DW7" r:id="rId5" xr:uid="{3D2F9195-1DD9-4442-B322-8BF535D9B127}"/>
    <hyperlink ref="DW8" r:id="rId6" xr:uid="{523FB27A-86BA-4A84-B2D5-D969172750DF}"/>
    <hyperlink ref="S8" r:id="rId7" xr:uid="{2AF1977A-2523-445F-83C1-59E8B38CCC86}"/>
    <hyperlink ref="BN8" r:id="rId8" xr:uid="{A1220216-1748-483B-A562-02CDCA5945D2}"/>
    <hyperlink ref="H8" r:id="rId9" xr:uid="{3646E94D-0631-4164-BD3A-CC6F12A5386B}"/>
    <hyperlink ref="L6" r:id="rId10" xr:uid="{2CD2BE00-75B2-4334-853D-DC70B129F7AA}"/>
    <hyperlink ref="H5" r:id="rId11" xr:uid="{E00CF259-226E-46D6-A49B-3CD86E2895E5}"/>
    <hyperlink ref="BV5" r:id="rId12" xr:uid="{CB949069-79D1-4284-A703-78C34F1E66AF}"/>
    <hyperlink ref="DY5" r:id="rId13" xr:uid="{34A1D34D-D1D4-42F3-9556-5271F52687A1}"/>
    <hyperlink ref="CF5" r:id="rId14" xr:uid="{B4A93266-A18B-48DF-BE69-F6D1595BC344}"/>
    <hyperlink ref="EB5" r:id="rId15" xr:uid="{9B70B27A-D2D9-4BCD-923F-6F3B2A3185B3}"/>
    <hyperlink ref="EB6" r:id="rId16" xr:uid="{108CB645-3A1D-415D-B5E3-3AC88CB2F05C}"/>
    <hyperlink ref="EB8" r:id="rId17" xr:uid="{C19D40B5-3732-4613-9AFB-E2B7421826B3}"/>
    <hyperlink ref="ED5" r:id="rId18" xr:uid="{030FEF9E-920D-4441-8FFA-8E8BAB1FC8BB}"/>
    <hyperlink ref="ED8" r:id="rId19" xr:uid="{11EC84B1-6BC0-4255-8A08-63A35EC5EE48}"/>
    <hyperlink ref="BH5" r:id="rId20" xr:uid="{4B84F069-5C6C-4C7C-BD27-806A705F8573}"/>
    <hyperlink ref="BH8" r:id="rId21" xr:uid="{5C683FF0-403E-4A10-AA70-DA3FC5BB10AD}"/>
    <hyperlink ref="BX5" r:id="rId22" xr:uid="{04A2AE0F-78E3-4A66-9E11-843A3E646AEE}"/>
    <hyperlink ref="DJ5" r:id="rId23" xr:uid="{B8C15F75-6C95-4FDF-830E-6CE74E885DDD}"/>
    <hyperlink ref="DJ6" r:id="rId24" xr:uid="{5D764EAF-5C42-4463-A719-11C5F3C20344}"/>
    <hyperlink ref="DB5" r:id="rId25" xr:uid="{9D145D38-A5A3-46D5-AFE5-D191DE14051A}"/>
    <hyperlink ref="BS7" r:id="rId26" xr:uid="{321B54BE-DCB6-44C8-B94D-8247FDDA6ADB}"/>
    <hyperlink ref="BP8" r:id="rId27" xr:uid="{758579F2-42CB-4892-B951-223288C14517}"/>
    <hyperlink ref="BR8" r:id="rId28" xr:uid="{D28B9974-E803-43F8-BDD5-BFBD9462DF72}"/>
    <hyperlink ref="BS8" r:id="rId29" xr:uid="{AD2664F9-8CC1-46E7-876D-1742B162B711}"/>
    <hyperlink ref="BT8" r:id="rId30" xr:uid="{23F15EED-69D2-4602-81F0-F96B76D8E0E5}"/>
    <hyperlink ref="CL5" r:id="rId31" xr:uid="{B83E2237-1DE8-4006-80AB-95287D0F240D}"/>
    <hyperlink ref="DG5" r:id="rId32" xr:uid="{67AC104A-F8C3-4950-B333-3AD5396D714D}"/>
    <hyperlink ref="E5" r:id="rId33" xr:uid="{8CD3672E-91CE-47B6-8502-C6B04D327E58}"/>
    <hyperlink ref="F5" r:id="rId34" xr:uid="{EB222384-2A59-44DD-9330-76FF03A05877}"/>
    <hyperlink ref="DU5" r:id="rId35" xr:uid="{0489295E-BF45-4A36-864D-7E486224228D}"/>
    <hyperlink ref="G5" r:id="rId36" xr:uid="{7DE072FF-B465-4E40-A71B-81D2CE1F7A92}"/>
    <hyperlink ref="I5" r:id="rId37" xr:uid="{A61E4642-2225-4813-90A5-39D68D4EF2F8}"/>
    <hyperlink ref="J5" r:id="rId38" xr:uid="{11D0E163-CB5A-414E-A2B1-494D26AAEBDA}"/>
    <hyperlink ref="E8" r:id="rId39" xr:uid="{E2A92261-4DC3-4E1B-91F2-9B2D240A6967}"/>
    <hyperlink ref="F8" r:id="rId40" xr:uid="{36C18FB7-2336-4868-89D0-73BD9057C73A}"/>
    <hyperlink ref="G6" r:id="rId41" xr:uid="{F2A68F81-7C19-40FC-84C8-79A4D1F729FB}"/>
    <hyperlink ref="G8" r:id="rId42" xr:uid="{1F3DA1B2-DE41-4B54-AD0B-7AE61BEBCB62}"/>
    <hyperlink ref="K5" r:id="rId43" xr:uid="{766231E5-8321-4D5B-BC0E-B7B1C1AB3009}"/>
    <hyperlink ref="DX5" r:id="rId44" xr:uid="{5190F9FC-6B2D-4B98-9AFF-BE7F3D6FC203}"/>
    <hyperlink ref="M5" r:id="rId45" xr:uid="{0E022E4F-CDDD-45CA-9678-EB77D76D160F}"/>
    <hyperlink ref="K8" r:id="rId46" xr:uid="{AD9CB709-EB5D-48A6-88AB-D49A74C67445}"/>
    <hyperlink ref="K6" r:id="rId47" xr:uid="{6ACD97EA-B525-47A2-8B10-073793254B6A}"/>
    <hyperlink ref="DX8" r:id="rId48" xr:uid="{181A9924-F369-4B86-8BCB-6E88FBEF2718}"/>
    <hyperlink ref="M8" r:id="rId49" xr:uid="{82A37903-1449-49A3-8A14-9B008093C362}"/>
    <hyperlink ref="M6" r:id="rId50" xr:uid="{ADBE8320-E472-49E3-ABD4-607382535F45}"/>
    <hyperlink ref="AI5" r:id="rId51" xr:uid="{DC4B97CB-0082-4183-9ABA-8A733E385D0E}"/>
    <hyperlink ref="AI7" r:id="rId52" xr:uid="{46C52EEC-EE40-4554-9802-C45F15792009}"/>
    <hyperlink ref="CV5" r:id="rId53" xr:uid="{F9305B6A-8AD3-4E99-8E0D-F7A7D0CA85D1}"/>
    <hyperlink ref="AU5" r:id="rId54" xr:uid="{88E3656A-2E4B-4FF5-A14A-0FF16A288204}"/>
    <hyperlink ref="AU7" r:id="rId55" xr:uid="{F712F324-D999-492E-87B1-364EA4B35238}"/>
    <hyperlink ref="AU8" r:id="rId56" xr:uid="{B993231C-0464-4803-BD60-CD5CD92496F8}"/>
    <hyperlink ref="AW7" r:id="rId57" xr:uid="{191D383A-299A-4D25-BDEC-06FB7F648D89}"/>
    <hyperlink ref="AW8" r:id="rId58" xr:uid="{E8021A40-FE90-46FC-A3AC-E2E5F443C99B}"/>
    <hyperlink ref="AX5" r:id="rId59" xr:uid="{ED250152-D8B4-45A5-824F-0C21BE0C8E12}"/>
    <hyperlink ref="CZ5" r:id="rId60" xr:uid="{696B5A56-B2CA-46B9-805B-89C419A1D3B2}"/>
    <hyperlink ref="DA5" r:id="rId61" xr:uid="{51A5428E-1580-430C-AD8A-BDD2EBC00FC7}"/>
    <hyperlink ref="AX7" r:id="rId62" xr:uid="{7DB2F1F1-CD4C-44B8-8C6B-9225E0BD5CA5}"/>
    <hyperlink ref="AX8" r:id="rId63" xr:uid="{C1FA3C2B-4FCC-4E5C-A7EE-059DC04F4CA2}"/>
    <hyperlink ref="DA7" r:id="rId64" xr:uid="{BEF57743-ED94-4BCA-B830-B422FB571DF6}"/>
    <hyperlink ref="DA8" r:id="rId65" xr:uid="{C4D7CB8B-75BE-433A-B448-311F40275C26}"/>
    <hyperlink ref="CZ7" r:id="rId66" xr:uid="{FE5631B0-1841-4400-8C53-1789F8B77588}"/>
    <hyperlink ref="CZ8" r:id="rId67" xr:uid="{9177DFFE-5F17-419D-A7F8-B5542632271B}"/>
    <hyperlink ref="AU6" r:id="rId68" xr:uid="{B145ADE7-D511-4A06-83FC-2AA8BD10B4A8}"/>
    <hyperlink ref="AW5" r:id="rId69" xr:uid="{18A16D59-823A-4896-99AE-75A0E727A39F}"/>
    <hyperlink ref="AX6" r:id="rId70" xr:uid="{AA7ABE80-2C80-4D8D-94A9-44A3A0F023A0}"/>
    <hyperlink ref="DP5" r:id="rId71" xr:uid="{D93F1445-D5B5-4794-B9E5-296B968E5908}"/>
    <hyperlink ref="DP6" r:id="rId72" xr:uid="{4FAA6A4B-7951-4A89-9EB1-B20891674798}"/>
    <hyperlink ref="AV7" r:id="rId73" xr:uid="{787E244C-B01A-404E-A726-C987CDA9DD7F}"/>
    <hyperlink ref="AV8" r:id="rId74" xr:uid="{3C8B7D61-2622-4C6B-9599-9CDB22DD3FCA}"/>
    <hyperlink ref="AV5" r:id="rId75" xr:uid="{B35E1458-1D08-4A77-A4E4-F329D0E75599}"/>
    <hyperlink ref="AV6" r:id="rId76" xr:uid="{FB18ACAE-7965-4ABC-90B6-26AEAF954927}"/>
    <hyperlink ref="U5" r:id="rId77" xr:uid="{5837D039-4270-455F-AA2B-67002886E9ED}"/>
    <hyperlink ref="DD5" r:id="rId78" xr:uid="{550F745B-BA1B-402B-9C51-303E628E393C}"/>
    <hyperlink ref="AY5" r:id="rId79" xr:uid="{A9191BDD-2A80-423D-81DD-77319417EA47}"/>
    <hyperlink ref="BM5" r:id="rId80" xr:uid="{21F19AC5-F06D-4F22-A841-1708A84FD810}"/>
    <hyperlink ref="BM7" r:id="rId81" xr:uid="{749EE7EC-699E-47EC-A60E-9128ADCC44FF}"/>
    <hyperlink ref="O5" r:id="rId82" xr:uid="{35BA5185-DCCC-4B29-99E7-CEBF42989C47}"/>
    <hyperlink ref="O8" r:id="rId83" xr:uid="{180E3DBD-73FF-454E-8BCB-2E0B6097BBB4}"/>
    <hyperlink ref="O6" r:id="rId84" xr:uid="{2A9429DD-3ECA-4A48-8F2B-9801F06F1DA0}"/>
    <hyperlink ref="BM8" r:id="rId85" xr:uid="{C1806243-290A-410B-85C8-1E220F22C141}"/>
    <hyperlink ref="DR5" r:id="rId86" xr:uid="{B9DE5E8A-F2BD-4336-8CDD-0710DA324BF5}"/>
    <hyperlink ref="DE6" r:id="rId87" xr:uid="{2AC7D1BE-ED87-4FE0-B131-1E074759446C}"/>
    <hyperlink ref="DE5" r:id="rId88" xr:uid="{E4642F29-8D3F-491E-9CF9-E368E16C3EDF}"/>
    <hyperlink ref="DE7" r:id="rId89" xr:uid="{A33FD788-53E4-455D-BEAB-C028F396B805}"/>
    <hyperlink ref="DE8" r:id="rId90" xr:uid="{ECE7C19C-7A61-4C76-8B93-8AABFF03B2EC}"/>
    <hyperlink ref="DH5" r:id="rId91" xr:uid="{58C69083-0187-4604-85CE-CB272027522B}"/>
    <hyperlink ref="DH8" r:id="rId92" xr:uid="{703E2A65-0212-4CE7-AD7D-F9B21435A1A6}"/>
    <hyperlink ref="DL5" r:id="rId93" xr:uid="{31FA47A8-9FA5-423B-95F0-63480CF8DE39}"/>
    <hyperlink ref="DL6" r:id="rId94" xr:uid="{7DA1F27F-272F-4DD0-B577-B315932186F5}"/>
    <hyperlink ref="DL8" r:id="rId95" xr:uid="{793790C8-F864-4B98-B709-B083BBB2F940}"/>
    <hyperlink ref="BU5" r:id="rId96" xr:uid="{3AE10C54-9A4F-404D-AA4D-BC3E5C1282EE}"/>
    <hyperlink ref="BU6" r:id="rId97" xr:uid="{2AF2E16B-3784-4927-843E-75E5AB7FB953}"/>
    <hyperlink ref="AR5" r:id="rId98" xr:uid="{58450B32-1FDF-4358-A008-CD43979BDA8F}"/>
    <hyperlink ref="AR7" r:id="rId99" xr:uid="{157C9DBC-1668-4D3A-B787-13F9B6285866}"/>
    <hyperlink ref="AR8" r:id="rId100" xr:uid="{390C77BF-A8F0-4000-9C3A-72672D615D9A}"/>
    <hyperlink ref="DK5" r:id="rId101" xr:uid="{28442747-EC5A-425D-9DA5-30ADD1B18312}"/>
    <hyperlink ref="CY5" r:id="rId102" xr:uid="{19D596D8-24E4-41F2-8624-D252AD6CFCB1}"/>
    <hyperlink ref="CK8" r:id="rId103" xr:uid="{FD00F7AA-3B13-4611-918C-9E499A61E249}"/>
    <hyperlink ref="CK7" r:id="rId104" xr:uid="{36BFA339-079C-4919-A769-F5C3D23340B9}"/>
    <hyperlink ref="CK5" r:id="rId105" xr:uid="{2D57936B-4F3B-44DA-A69E-AA59B287C0F9}"/>
    <hyperlink ref="CH5" r:id="rId106" xr:uid="{49471FBD-B2EA-4666-A129-3D3E7057FEBC}"/>
    <hyperlink ref="CH8" r:id="rId107" xr:uid="{18A25639-783A-4CAA-9A86-6B8D6AEC90A6}"/>
    <hyperlink ref="Q8" r:id="rId108" xr:uid="{B7FF7D67-FE95-4330-9464-DD44084C1AAB}"/>
    <hyperlink ref="Q5" r:id="rId109" xr:uid="{77F8F454-89A1-471C-8C97-4092CDDB797C}"/>
    <hyperlink ref="AD5" r:id="rId110" xr:uid="{199FCC0F-D969-4A46-B7FB-40ED67C1D1B6}"/>
  </hyperlinks>
  <pageMargins left="0.7" right="0.7" top="0.75" bottom="0.75" header="0.3" footer="0.3"/>
  <legacyDrawing r:id="rId1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5A86-C027-4EC6-A151-EA776B32F50F}">
  <sheetPr>
    <tabColor rgb="FFFFFF00"/>
  </sheetPr>
  <dimension ref="A1:FX134"/>
  <sheetViews>
    <sheetView topLeftCell="EZ1" zoomScale="90" zoomScaleNormal="90" workbookViewId="0">
      <selection activeCell="FQ1" activeCellId="1" sqref="AP73 FQ1:FQ1048576"/>
    </sheetView>
  </sheetViews>
  <sheetFormatPr defaultRowHeight="14.4" x14ac:dyDescent="0.25"/>
  <cols>
    <col min="3" max="3" width="35.33203125" customWidth="1"/>
    <col min="4" max="4" width="12.109375" customWidth="1"/>
    <col min="5" max="5" width="19.5546875" bestFit="1" customWidth="1"/>
    <col min="6" max="6" width="18.5546875" customWidth="1"/>
    <col min="7" max="7" width="22.21875" customWidth="1"/>
    <col min="8" max="8" width="34.77734375" customWidth="1"/>
    <col min="9" max="9" width="10.21875" customWidth="1"/>
  </cols>
  <sheetData>
    <row r="1" spans="1:180" ht="31.8" customHeight="1" thickTop="1" thickBot="1" x14ac:dyDescent="0.3">
      <c r="A1" s="1" t="s">
        <v>0</v>
      </c>
      <c r="B1" s="2" t="s">
        <v>1</v>
      </c>
      <c r="C1" s="2" t="s">
        <v>2</v>
      </c>
      <c r="D1" s="3" t="s">
        <v>3</v>
      </c>
      <c r="E1" s="4" t="s">
        <v>4</v>
      </c>
      <c r="F1" s="5" t="s">
        <v>5</v>
      </c>
      <c r="G1" s="6" t="s">
        <v>6</v>
      </c>
      <c r="H1" s="7" t="s">
        <v>7</v>
      </c>
      <c r="I1" s="7" t="s">
        <v>1269</v>
      </c>
      <c r="J1" s="8">
        <v>1</v>
      </c>
      <c r="K1" s="8">
        <v>2</v>
      </c>
      <c r="L1" s="8">
        <v>3</v>
      </c>
      <c r="M1" s="8">
        <v>8</v>
      </c>
      <c r="N1" s="9">
        <v>9</v>
      </c>
      <c r="O1" s="8">
        <v>10</v>
      </c>
      <c r="P1" s="8">
        <v>5</v>
      </c>
      <c r="Q1" s="9" t="s">
        <v>8</v>
      </c>
      <c r="R1" s="9" t="s">
        <v>9</v>
      </c>
      <c r="S1" s="9" t="s">
        <v>10</v>
      </c>
      <c r="T1" s="8">
        <v>11</v>
      </c>
      <c r="U1" s="10" t="s">
        <v>11</v>
      </c>
      <c r="V1" s="8">
        <v>14</v>
      </c>
      <c r="W1" s="8" t="s">
        <v>12</v>
      </c>
      <c r="X1" s="8">
        <v>17</v>
      </c>
      <c r="Y1" s="8">
        <v>18</v>
      </c>
      <c r="Z1" s="8">
        <v>19</v>
      </c>
      <c r="AA1" s="9" t="s">
        <v>13</v>
      </c>
      <c r="AB1" s="9">
        <v>69</v>
      </c>
      <c r="AC1" s="9">
        <v>20</v>
      </c>
      <c r="AD1" s="9">
        <v>22</v>
      </c>
      <c r="AE1" s="9">
        <v>23</v>
      </c>
      <c r="AF1" s="9">
        <v>24</v>
      </c>
      <c r="AG1" s="9">
        <v>25</v>
      </c>
      <c r="AH1" s="9">
        <v>26</v>
      </c>
      <c r="AI1" s="9">
        <v>27</v>
      </c>
      <c r="AJ1" s="9" t="s">
        <v>14</v>
      </c>
      <c r="AK1" s="9" t="s">
        <v>15</v>
      </c>
      <c r="AL1" s="8">
        <v>28</v>
      </c>
      <c r="AM1" s="8">
        <v>29</v>
      </c>
      <c r="AN1" s="8">
        <v>30</v>
      </c>
      <c r="AO1" s="9" t="s">
        <v>16</v>
      </c>
      <c r="AP1" s="9" t="s">
        <v>17</v>
      </c>
      <c r="AQ1" s="9">
        <v>32</v>
      </c>
      <c r="AR1" s="9">
        <v>33</v>
      </c>
      <c r="AS1" s="9" t="s">
        <v>18</v>
      </c>
      <c r="AT1" s="9">
        <v>34</v>
      </c>
      <c r="AU1" s="9">
        <v>35</v>
      </c>
      <c r="AV1" s="9" t="s">
        <v>19</v>
      </c>
      <c r="AW1" s="9" t="s">
        <v>20</v>
      </c>
      <c r="AX1" s="9" t="s">
        <v>21</v>
      </c>
      <c r="AY1" s="8">
        <v>37</v>
      </c>
      <c r="AZ1" s="9">
        <v>38</v>
      </c>
      <c r="BA1" s="9" t="s">
        <v>22</v>
      </c>
      <c r="BB1" s="9" t="s">
        <v>23</v>
      </c>
      <c r="BC1" s="8" t="s">
        <v>24</v>
      </c>
      <c r="BD1" s="9" t="s">
        <v>25</v>
      </c>
      <c r="BE1" s="9" t="s">
        <v>26</v>
      </c>
      <c r="BF1" s="9" t="s">
        <v>27</v>
      </c>
      <c r="BG1" s="9" t="s">
        <v>28</v>
      </c>
      <c r="BH1" s="9" t="s">
        <v>29</v>
      </c>
      <c r="BI1" s="9" t="s">
        <v>30</v>
      </c>
      <c r="BJ1" s="9" t="s">
        <v>31</v>
      </c>
      <c r="BK1" s="9" t="s">
        <v>32</v>
      </c>
      <c r="BL1" s="9" t="s">
        <v>33</v>
      </c>
      <c r="BM1" s="9" t="s">
        <v>34</v>
      </c>
      <c r="BN1" s="9" t="s">
        <v>35</v>
      </c>
      <c r="BO1" s="9">
        <v>62</v>
      </c>
      <c r="BP1" s="9">
        <v>64</v>
      </c>
      <c r="BQ1" s="8">
        <v>66</v>
      </c>
      <c r="BR1" s="9" t="s">
        <v>36</v>
      </c>
      <c r="BS1" s="9" t="s">
        <v>37</v>
      </c>
      <c r="BT1" s="9" t="s">
        <v>38</v>
      </c>
      <c r="BU1" s="9" t="s">
        <v>39</v>
      </c>
      <c r="BV1" s="9" t="s">
        <v>40</v>
      </c>
      <c r="BW1" s="9" t="s">
        <v>41</v>
      </c>
      <c r="BX1" s="9" t="s">
        <v>42</v>
      </c>
      <c r="BY1" s="9" t="s">
        <v>43</v>
      </c>
      <c r="BZ1" s="9" t="s">
        <v>44</v>
      </c>
      <c r="CA1" s="9" t="s">
        <v>45</v>
      </c>
      <c r="CB1" s="9" t="s">
        <v>46</v>
      </c>
      <c r="CC1" s="9" t="s">
        <v>47</v>
      </c>
      <c r="CD1" s="9" t="s">
        <v>48</v>
      </c>
      <c r="CE1" s="9" t="s">
        <v>49</v>
      </c>
      <c r="CF1" s="9" t="s">
        <v>50</v>
      </c>
      <c r="CG1" s="9" t="s">
        <v>51</v>
      </c>
      <c r="CH1" s="9">
        <v>39</v>
      </c>
      <c r="CI1" s="9">
        <v>50</v>
      </c>
      <c r="CJ1" s="9">
        <v>51</v>
      </c>
      <c r="CK1" s="8">
        <v>40</v>
      </c>
      <c r="CL1" s="8">
        <v>41</v>
      </c>
      <c r="CM1" s="8">
        <v>42</v>
      </c>
      <c r="CN1" s="8">
        <v>43</v>
      </c>
      <c r="CO1" s="8">
        <v>44</v>
      </c>
      <c r="CP1" s="9">
        <v>47</v>
      </c>
      <c r="CQ1" s="9">
        <v>48</v>
      </c>
      <c r="CR1" s="9">
        <v>49</v>
      </c>
      <c r="CS1" s="9" t="s">
        <v>52</v>
      </c>
      <c r="CT1" s="9" t="s">
        <v>53</v>
      </c>
      <c r="CU1" s="9" t="s">
        <v>54</v>
      </c>
      <c r="CV1" s="9">
        <v>74</v>
      </c>
      <c r="CW1" s="9" t="s">
        <v>55</v>
      </c>
      <c r="CX1" s="9" t="s">
        <v>56</v>
      </c>
      <c r="CY1" s="9" t="s">
        <v>57</v>
      </c>
      <c r="CZ1" s="9" t="s">
        <v>58</v>
      </c>
      <c r="DA1" s="9" t="s">
        <v>59</v>
      </c>
      <c r="DB1" s="9" t="s">
        <v>60</v>
      </c>
      <c r="DC1" s="9" t="s">
        <v>61</v>
      </c>
      <c r="DD1" s="9" t="s">
        <v>62</v>
      </c>
      <c r="DE1" s="9" t="s">
        <v>63</v>
      </c>
      <c r="DF1" s="9" t="s">
        <v>64</v>
      </c>
      <c r="DG1" s="9" t="s">
        <v>65</v>
      </c>
      <c r="DH1" s="9" t="s">
        <v>66</v>
      </c>
      <c r="DI1" s="9">
        <v>6</v>
      </c>
      <c r="DJ1" s="9">
        <v>7</v>
      </c>
      <c r="DK1" s="8">
        <v>52</v>
      </c>
      <c r="DL1" s="8" t="s">
        <v>67</v>
      </c>
      <c r="DM1" s="9" t="s">
        <v>68</v>
      </c>
      <c r="DN1" s="9" t="s">
        <v>69</v>
      </c>
      <c r="DO1" s="9">
        <v>77</v>
      </c>
      <c r="DP1" s="9">
        <v>53</v>
      </c>
      <c r="DQ1" s="8">
        <v>54</v>
      </c>
      <c r="DR1" s="8">
        <v>55</v>
      </c>
      <c r="DS1" s="8">
        <v>56</v>
      </c>
      <c r="DT1" s="9">
        <v>57</v>
      </c>
      <c r="DU1" s="9" t="s">
        <v>70</v>
      </c>
      <c r="DV1" s="9" t="s">
        <v>71</v>
      </c>
      <c r="DW1" s="9" t="s">
        <v>72</v>
      </c>
      <c r="DX1" s="8">
        <v>58</v>
      </c>
      <c r="DY1" s="9" t="s">
        <v>73</v>
      </c>
      <c r="DZ1" s="8">
        <v>61</v>
      </c>
      <c r="EA1" s="9" t="s">
        <v>74</v>
      </c>
      <c r="EB1" s="9">
        <v>67</v>
      </c>
      <c r="EC1" s="9">
        <v>72</v>
      </c>
      <c r="ED1" s="9">
        <v>73</v>
      </c>
      <c r="EE1" s="9">
        <v>75</v>
      </c>
      <c r="EF1" s="9">
        <v>76</v>
      </c>
      <c r="EG1" s="9" t="s">
        <v>75</v>
      </c>
      <c r="EH1" s="9">
        <v>105</v>
      </c>
      <c r="EI1" s="9">
        <v>79</v>
      </c>
      <c r="EJ1" s="9" t="s">
        <v>76</v>
      </c>
      <c r="EK1" s="9" t="s">
        <v>77</v>
      </c>
      <c r="EL1" s="9">
        <v>21</v>
      </c>
      <c r="EM1" s="9">
        <v>71</v>
      </c>
      <c r="EN1" s="9" t="s">
        <v>78</v>
      </c>
      <c r="EO1" s="11" t="s">
        <v>79</v>
      </c>
      <c r="EP1" s="11" t="s">
        <v>80</v>
      </c>
      <c r="EQ1" s="9" t="s">
        <v>81</v>
      </c>
      <c r="ER1" s="9" t="s">
        <v>82</v>
      </c>
      <c r="ES1" s="9">
        <v>80</v>
      </c>
      <c r="ET1" s="8">
        <v>81</v>
      </c>
      <c r="EU1" s="8">
        <v>82</v>
      </c>
      <c r="EV1" s="9">
        <v>83</v>
      </c>
      <c r="EW1" s="9">
        <v>84</v>
      </c>
      <c r="EX1" s="8">
        <v>85</v>
      </c>
      <c r="EY1" s="9">
        <v>86</v>
      </c>
      <c r="EZ1" s="9" t="s">
        <v>83</v>
      </c>
      <c r="FA1" s="8">
        <v>87</v>
      </c>
      <c r="FB1" s="8">
        <v>88</v>
      </c>
      <c r="FC1" s="8">
        <v>89</v>
      </c>
      <c r="FD1" s="8">
        <v>90</v>
      </c>
      <c r="FE1" s="8">
        <v>91</v>
      </c>
      <c r="FF1" s="8">
        <v>92</v>
      </c>
      <c r="FG1" s="8">
        <v>93</v>
      </c>
      <c r="FH1" s="8">
        <v>94</v>
      </c>
      <c r="FI1" s="8">
        <v>95</v>
      </c>
      <c r="FJ1" s="8">
        <v>96</v>
      </c>
      <c r="FK1" s="8">
        <v>97</v>
      </c>
      <c r="FL1" s="8">
        <v>98</v>
      </c>
      <c r="FM1" s="8">
        <v>99</v>
      </c>
      <c r="FN1" s="8">
        <v>100</v>
      </c>
      <c r="FO1" s="8">
        <v>101</v>
      </c>
      <c r="FP1" s="9">
        <v>102</v>
      </c>
      <c r="FQ1" s="8">
        <v>103</v>
      </c>
      <c r="FR1" s="8">
        <v>104</v>
      </c>
      <c r="FS1" s="9" t="s">
        <v>84</v>
      </c>
      <c r="FT1" s="9" t="s">
        <v>85</v>
      </c>
      <c r="FU1" s="9" t="s">
        <v>86</v>
      </c>
      <c r="FV1" s="8" t="s">
        <v>87</v>
      </c>
      <c r="FW1" s="9" t="s">
        <v>88</v>
      </c>
      <c r="FX1" s="9" t="s">
        <v>89</v>
      </c>
    </row>
    <row r="2" spans="1:180" ht="23.4" thickBot="1" x14ac:dyDescent="0.3">
      <c r="A2" s="12">
        <v>186</v>
      </c>
      <c r="B2" s="13" t="s">
        <v>170</v>
      </c>
      <c r="C2" s="14" t="s">
        <v>171</v>
      </c>
      <c r="D2" s="15">
        <v>44196</v>
      </c>
      <c r="E2" s="16">
        <f>_xlfn.IFNA(VLOOKUP($B2,'[4]SGTI 2021 General Full List'!$G$2:$AD$528,24,FALSE),VLOOKUP($B2,'[5]SGTI 2021 TrustReits Full List'!$G$2:$AC$43,23,FALSE))</f>
        <v>49120000</v>
      </c>
      <c r="F2" s="16" t="str">
        <f t="shared" ref="F2:F65" si="0">IF(E2&lt;300000000,"Small",IF(E2&lt;1000000000,"Mid",IF(E2&gt;1000000000,"Big")))</f>
        <v>Small</v>
      </c>
      <c r="G2" s="16" t="str">
        <f>_xlfn.IFNA(VLOOKUP($B2,'[4]SGTI 2021 General Full List'!$G$2:$AD$528,21,FALSE),VLOOKUP($B2,'[5]SGTI 2021 TrustReits Full List'!$G$2:$AB$43,20,FALSE))</f>
        <v xml:space="preserve">REAL ESTATE </v>
      </c>
      <c r="H2" s="16" t="str">
        <f>_xlfn.IFNA(VLOOKUP($B2,'[4]SGTI 2021 General Full List'!$G$2:$AD$528,23,FALSE),VLOOKUP($B2,'[5]SGTI 2021 TrustReits Full List'!$G$2:$AB$43,22,FALSE))</f>
        <v>Real Estate</v>
      </c>
      <c r="I2" s="16" t="s">
        <v>1272</v>
      </c>
      <c r="J2" s="17">
        <f>VLOOKUP($B2,'[6]2021 DD Batch123456'!$B$3:$AT$590,5,FALSE)</f>
        <v>3</v>
      </c>
      <c r="K2" s="17">
        <f>VLOOKUP($B2,'[6]2021 DD Batch123456'!$B$3:$AT$590,6,FALSE)</f>
        <v>3</v>
      </c>
      <c r="L2" s="17">
        <f>VLOOKUP($B2,'[6]2021 DD Batch123456'!$B$3:$AT$590,7,FALSE)</f>
        <v>2</v>
      </c>
      <c r="M2" s="17" t="str">
        <f>VLOOKUP($B2,'[6]2021 DD Batch123456'!$B$3:$AT$590,12,FALSE)</f>
        <v>N</v>
      </c>
      <c r="N2" s="17" t="str">
        <f>HLOOKUP($B2,'[6]SGTI 2021 Clean Data'!$E$2:$ZQ$272,25,FALSE)</f>
        <v>Y</v>
      </c>
      <c r="O2" s="17" t="str">
        <f>VLOOKUP($B2,'[6]2021 DD Batch123456'!$B$3:$AT$590,13,FALSE)</f>
        <v>Y</v>
      </c>
      <c r="P2" s="17" t="str">
        <f>VLOOKUP($B2,'[6]2021 DD Batch123456'!$B$3:$AT$590,14,FALSE)</f>
        <v>Y</v>
      </c>
      <c r="Q2" s="17" t="str">
        <f>HLOOKUP($B2,'[6]SGTI 2021 Clean Data'!$E$2:$ZQ$272,30,FALSE)</f>
        <v>Y</v>
      </c>
      <c r="R2" s="17" t="str">
        <f>HLOOKUP($B2,'[6]SGTI 2021 Clean Data'!$E$2:$ZQ$272,31,FALSE)</f>
        <v>Y</v>
      </c>
      <c r="S2" s="17" t="str">
        <f>HLOOKUP($B2,'[6]SGTI 2021 Clean Data'!$E$2:$ZQ$272,32,FALSE)</f>
        <v>Y</v>
      </c>
      <c r="T2" s="17">
        <f>VLOOKUP($B2,'[6]2021 DD Batch123456'!$B$3:$AT$590,36,FALSE)</f>
        <v>2</v>
      </c>
      <c r="U2" s="17">
        <f>VLOOKUP($B2,'[6]2021 DD Batch123456'!$B$3:$AT$590,40,FALSE)</f>
        <v>2</v>
      </c>
      <c r="V2" s="17">
        <f>VLOOKUP($B2,'[6]2021 DD Batch123456'!$B$3:$AT$590,37,FALSE)</f>
        <v>2</v>
      </c>
      <c r="W2" s="17" t="str">
        <f>VLOOKUP($B2,'[6]2021 DD Batch123456'!$B$3:$AT$590,41,FALSE)</f>
        <v>Y</v>
      </c>
      <c r="X2" s="17">
        <f>VLOOKUP($B2,'[6]2021 DD Batch123456'!$B$3:$AT$590,15,FALSE)</f>
        <v>3</v>
      </c>
      <c r="Y2" s="17">
        <f>VLOOKUP($B2,'[6]2021 DD Batch123456'!$B$3:$AT$590,16,FALSE)</f>
        <v>2</v>
      </c>
      <c r="Z2" s="17" t="str">
        <f>VLOOKUP($B2,'[6]2021 DD Batch123456'!$B$3:$AT$590,18,FALSE)</f>
        <v>Y</v>
      </c>
      <c r="AA2" s="17" t="str">
        <f>HLOOKUP($B2,'[6]SGTI 2021 Clean Data'!$E$2:$ZQ$272,45,FALSE)</f>
        <v>Y</v>
      </c>
      <c r="AB2" s="17" t="str">
        <f>HLOOKUP($B2,'[6]SGTI 2021 Clean Data'!$E$2:$ZQ$272,46,FALSE)</f>
        <v>Y</v>
      </c>
      <c r="AC2" s="17" t="str">
        <f>HLOOKUP($B2,'[6]SGTI 2021 Clean Data'!$E$2:$ZQ$272,49,FALSE)</f>
        <v>N</v>
      </c>
      <c r="AD2" s="17" t="str">
        <f>HLOOKUP($B2,'[6]SGTI 2021 Clean Data'!$E$2:$ZQ$272,50,FALSE)</f>
        <v>Y</v>
      </c>
      <c r="AE2" s="17" t="str">
        <f>HLOOKUP($B2,'[6]SGTI 2021 Clean Data'!$E$2:$ZQ$272,53,FALSE)</f>
        <v>Y</v>
      </c>
      <c r="AF2" s="17" t="str">
        <f>HLOOKUP($B2,'[6]SGTI 2021 Clean Data'!$E$2:$ZQ$272,54,FALSE)</f>
        <v>Y</v>
      </c>
      <c r="AG2" s="17" t="str">
        <f>HLOOKUP($B2,'[6]SGTI 2021 Clean Data'!$E$2:$ZQ$272,55,FALSE)</f>
        <v>Y</v>
      </c>
      <c r="AH2" s="17" t="str">
        <f>HLOOKUP($B2,'[6]SGTI 2021 Clean Data'!$E$2:$ZQ$272,56,FALSE)</f>
        <v>Y</v>
      </c>
      <c r="AI2" s="17" t="str">
        <f>HLOOKUP($B2,'[6]SGTI 2021 Clean Data'!$E$2:$ZQ$272,57,FALSE)</f>
        <v>N</v>
      </c>
      <c r="AJ2" s="17" t="str">
        <f>HLOOKUP($B2,'[6]SGTI 2021 Clean Data'!$E$2:$ZQ$272,58,FALSE)</f>
        <v>N</v>
      </c>
      <c r="AK2" s="17" t="str">
        <f>HLOOKUP($B2,'[6]SGTI 2021 Clean Data'!$E$2:$ZQ$272,59,FALSE)</f>
        <v>Y</v>
      </c>
      <c r="AL2" s="17">
        <f>VLOOKUP($B2,'[6]2021 DD Batch123456'!$B$3:$AT$590,19,FALSE)</f>
        <v>3</v>
      </c>
      <c r="AM2" s="17">
        <f>VLOOKUP($B2,'[6]2021 DD Batch123456'!$B$3:$AT$590,20,FALSE)</f>
        <v>2</v>
      </c>
      <c r="AN2" s="17" t="str">
        <f>VLOOKUP($B2,'[6]2021 DD Batch123456'!$B$3:$AT$590,22,FALSE)</f>
        <v>Y</v>
      </c>
      <c r="AO2" s="17" t="str">
        <f>HLOOKUP($B2,'[6]SGTI 2021 Clean Data'!$E$2:$ZQ$272,67,FALSE)</f>
        <v>E</v>
      </c>
      <c r="AP2" s="17" t="str">
        <f>HLOOKUP($B2,'[6]SGTI 2021 Clean Data'!$E$2:$ZQ$272,68,FALSE)</f>
        <v>E</v>
      </c>
      <c r="AQ2" s="17" t="str">
        <f>HLOOKUP($B2,'[6]SGTI 2021 Clean Data'!$E$2:$ZQ$272,69,FALSE)</f>
        <v>B3</v>
      </c>
      <c r="AR2" s="17" t="str">
        <f>HLOOKUP($B2,'[6]SGTI 2021 Clean Data'!$E$2:$ZQ$272,70,FALSE)</f>
        <v>Y</v>
      </c>
      <c r="AS2" s="17" t="str">
        <f>HLOOKUP($B2,'[6]SGTI 2021 Clean Data'!$E$2:$ZQ$272,71,FALSE)</f>
        <v>Y</v>
      </c>
      <c r="AT2" s="17" t="str">
        <f>HLOOKUP($B2,'[6]SGTI 2021 Clean Data'!$E$2:$ZQ$272,72,FALSE)</f>
        <v>Y</v>
      </c>
      <c r="AU2" s="17" t="str">
        <f>HLOOKUP($B2,'[6]SGTI 2021 Clean Data'!$E$2:$ZQ$272,73,FALSE)</f>
        <v>N</v>
      </c>
      <c r="AV2" s="17" t="str">
        <f>HLOOKUP($B2,'[6]SGTI 2021 Clean Data'!$E$2:$ZQ$272,74,FALSE)</f>
        <v>N</v>
      </c>
      <c r="AW2" s="17" t="str">
        <f>HLOOKUP($B2,'[6]SGTI 2021 Clean Data'!$E$2:$ZQ$272,75,FALSE)</f>
        <v>N</v>
      </c>
      <c r="AX2" s="17" t="str">
        <f>HLOOKUP($B2,'[6]SGTI 2021 Clean Data'!$E$2:$ZQ$272,76,FALSE)</f>
        <v>N</v>
      </c>
      <c r="AY2" s="17" t="str">
        <f>VLOOKUP($B2,'[6]2021 DD Batch123456'!$B$3:$AT$590,35,FALSE)</f>
        <v>E</v>
      </c>
      <c r="AZ2" s="17" t="str">
        <f>HLOOKUP($B2,'[6]SGTI 2021 Clean Data'!$E$2:$ZQ$272,80,FALSE)</f>
        <v>N</v>
      </c>
      <c r="BA2" s="17" t="str">
        <f>HLOOKUP($B2,'[6]SGTI 2021 Clean Data'!$E$2:$ZQ$272,83,FALSE)</f>
        <v>Y</v>
      </c>
      <c r="BB2" s="17" t="str">
        <f>HLOOKUP($B2,'[6]SGTI 2021 Clean Data'!$E$2:$ZQ$272,84,FALSE)</f>
        <v>N</v>
      </c>
      <c r="BC2" s="17" t="str">
        <f>HLOOKUP($B2,'[6]SGTI 2021 Clean Data'!$E$2:$ZQ$272,89,FALSE)</f>
        <v>NA</v>
      </c>
      <c r="BD2" s="17" t="str">
        <f>HLOOKUP($B2,'[6]SGTI 2021 Clean Data'!$E$2:$ZQ$272,91,FALSE)</f>
        <v>Y</v>
      </c>
      <c r="BE2" s="17" t="str">
        <f>HLOOKUP($B2,'[6]SGTI 2021 Clean Data'!$E$2:$ZQ$272,92,FALSE)</f>
        <v>Y</v>
      </c>
      <c r="BF2" s="17" t="str">
        <f>HLOOKUP($B2,'[6]SGTI 2021 Clean Data'!$E$2:$ZQ$272,93,FALSE)</f>
        <v>Y</v>
      </c>
      <c r="BG2" s="17" t="str">
        <f>HLOOKUP($B2,'[6]SGTI 2021 Clean Data'!$E$2:$ZQ$272,94,FALSE)</f>
        <v>Y</v>
      </c>
      <c r="BH2" s="17" t="str">
        <f>HLOOKUP($B2,'[6]SGTI 2021 Clean Data'!$E$2:$ZQ$272,95,FALSE)</f>
        <v>Y</v>
      </c>
      <c r="BI2" s="17" t="str">
        <f>HLOOKUP($B2,'[6]SGTI 2021 Clean Data'!$E$2:$ZQ$272,96,FALSE)</f>
        <v>Y</v>
      </c>
      <c r="BJ2" s="17" t="str">
        <f>HLOOKUP($B2,'[6]SGTI 2021 Clean Data'!$E$2:$ZQ$272,97,FALSE)</f>
        <v>Y</v>
      </c>
      <c r="BK2" s="17" t="str">
        <f>HLOOKUP($B2,'[6]SGTI 2021 Clean Data'!$E$2:$ZQ$272,98,FALSE)</f>
        <v>Y</v>
      </c>
      <c r="BL2" s="17" t="str">
        <f>HLOOKUP($B2,'[6]SGTI 2021 Clean Data'!$E$2:$ZQ$272,100,FALSE)</f>
        <v>Y</v>
      </c>
      <c r="BM2" s="17" t="str">
        <f>HLOOKUP($B2,'[6]SGTI 2021 Clean Data'!$E$2:$ZQ$272,102,FALSE)</f>
        <v>Y</v>
      </c>
      <c r="BN2" s="17" t="str">
        <f>HLOOKUP($B2,'[6]SGTI 2021 Clean Data'!$E$2:$ZQ$272,103,FALSE)</f>
        <v>Y</v>
      </c>
      <c r="BO2" s="17" t="str">
        <f>HLOOKUP($B2,'[6]SGTI 2021 Clean Data'!$E$2:$ZQ$272,107,FALSE)</f>
        <v>N</v>
      </c>
      <c r="BP2" s="17" t="str">
        <f>HLOOKUP($B2,'[6]SGTI 2021 Clean Data'!$E$2:$ZQ$272,108,FALSE)</f>
        <v>Y</v>
      </c>
      <c r="BQ2" s="17" t="str">
        <f>HLOOKUP($B2,'[6]SGTI 2021 Clean Data'!$E$2:$ZQ$272,109,FALSE)</f>
        <v>Y</v>
      </c>
      <c r="BR2" s="17" t="str">
        <f>HLOOKUP($B2,'[6]SGTI 2021 Clean Data'!$E$2:$ZQ$272,110,FALSE)</f>
        <v>Y</v>
      </c>
      <c r="BS2" s="17" t="str">
        <f>HLOOKUP($B2,'[6]SGTI 2021 Clean Data'!$E$2:$ZQ$272,111,FALSE)</f>
        <v>N</v>
      </c>
      <c r="BT2" s="17" t="str">
        <f>HLOOKUP($B2,'[6]SGTI 2021 Clean Data'!$E$2:$ZQ$272,113,FALSE)</f>
        <v>N</v>
      </c>
      <c r="BU2" s="17" t="str">
        <f>HLOOKUP($B2,'[6]SGTI 2021 Clean Data'!$E$2:$ZQ$272,114,FALSE)</f>
        <v>Y</v>
      </c>
      <c r="BV2" s="17" t="str">
        <f>HLOOKUP($B2,'[6]SGTI 2021 Clean Data'!$E$2:$ZQ$272,120,FALSE)</f>
        <v>N</v>
      </c>
      <c r="BW2" s="17" t="str">
        <f>HLOOKUP($B2,'[6]SGTI 2021 Clean Data'!$E$2:$ZQ$272,121,FALSE)</f>
        <v>N</v>
      </c>
      <c r="BX2" s="17" t="str">
        <f>HLOOKUP($B2,'[6]SGTI 2021 Clean Data'!$E$2:$ZQ$272,122,FALSE)</f>
        <v>N</v>
      </c>
      <c r="BY2" s="17" t="str">
        <f>HLOOKUP($B2,'[6]SGTI 2021 Clean Data'!$E$2:$ZQ$272,123,FALSE)</f>
        <v>N</v>
      </c>
      <c r="BZ2" s="17" t="str">
        <f>HLOOKUP($B2,'[6]SGTI 2021 Clean Data'!$E$2:$ZQ$272,124,FALSE)</f>
        <v>N</v>
      </c>
      <c r="CA2" s="17" t="str">
        <f>HLOOKUP($B2,'[6]SGTI 2021 Clean Data'!$E$2:$ZQ$272,125,FALSE)</f>
        <v>N</v>
      </c>
      <c r="CB2" s="17" t="str">
        <f>HLOOKUP($B2,'[6]SGTI 2021 Clean Data'!$E$2:$ZQ$272,126,FALSE)</f>
        <v>N</v>
      </c>
      <c r="CC2" s="17" t="str">
        <f>HLOOKUP($B2,'[6]SGTI 2021 Clean Data'!$E$2:$ZQ$272,128,FALSE)</f>
        <v>Y</v>
      </c>
      <c r="CD2" s="17" t="str">
        <f>HLOOKUP($B2,'[6]SGTI 2021 Clean Data'!$E$2:$ZQ$272,130,FALSE)</f>
        <v>N</v>
      </c>
      <c r="CE2" s="17" t="str">
        <f>HLOOKUP($B2,'[6]SGTI 2021 Clean Data'!$E$2:$ZQ$272,131,FALSE)</f>
        <v>N</v>
      </c>
      <c r="CF2" s="17" t="str">
        <f>HLOOKUP($B2,'[6]SGTI 2021 Clean Data'!$E$2:$ZQ$272,132,FALSE)</f>
        <v>N</v>
      </c>
      <c r="CG2" s="17" t="str">
        <f>HLOOKUP($B2,'[6]SGTI 2021 Clean Data'!$E$2:$ZQ$272,133,FALSE)</f>
        <v>N</v>
      </c>
      <c r="CH2" s="17" t="str">
        <f>HLOOKUP($B2,'[6]SGTI 2021 Clean Data'!$E$2:$ZQ$272,135,FALSE)</f>
        <v>N</v>
      </c>
      <c r="CI2" s="17" t="str">
        <f>HLOOKUP($B2,'[6]SGTI 2021 Clean Data'!$E$2:$ZQ$272,139,FALSE)</f>
        <v>Y</v>
      </c>
      <c r="CJ2" s="17" t="str">
        <f>HLOOKUP($B2,'[6]SGTI 2021 Clean Data'!$E$2:$ZQ$272,140,FALSE)</f>
        <v>Y</v>
      </c>
      <c r="CK2" s="17" t="str">
        <f>VLOOKUP($B2,'[6]2021 DD Batch123456'!$B$3:$AT$590,26,FALSE)</f>
        <v>N</v>
      </c>
      <c r="CL2" s="17" t="str">
        <f>VLOOKUP($B2,'[6]2021 DD Batch123456'!$B$3:$AT$590,27,FALSE)</f>
        <v>N</v>
      </c>
      <c r="CM2" s="17" t="str">
        <f>VLOOKUP($B2,'[6]2021 DD Batch123456'!$B$3:$AT$590,31,FALSE)</f>
        <v>N</v>
      </c>
      <c r="CN2" s="17" t="str">
        <f>VLOOKUP($B2,'[6]2021 DD Batch123456'!$B$3:$AT$590,32,FALSE)</f>
        <v>Y</v>
      </c>
      <c r="CO2" s="17" t="str">
        <f>VLOOKUP($B2,'[6]2021 DD Batch123456'!$B$3:$AT$590,33,FALSE)</f>
        <v>Y</v>
      </c>
      <c r="CP2" s="17" t="str">
        <f>HLOOKUP($B2,'[6]SGTI 2021 Clean Data'!$E$2:$ZQ$272,153,FALSE)</f>
        <v>Y</v>
      </c>
      <c r="CQ2" s="17" t="str">
        <f>HLOOKUP($B2,'[6]SGTI 2021 Clean Data'!$E$2:$ZQ$272,155,FALSE)</f>
        <v>Y</v>
      </c>
      <c r="CR2" s="17" t="str">
        <f>HLOOKUP($B2,'[6]SGTI 2021 Clean Data'!$E$2:$ZQ$272,156,FALSE)</f>
        <v>Y</v>
      </c>
      <c r="CS2" s="17" t="str">
        <f>HLOOKUP($B2,'[6]SGTI 2021 Clean Data'!$E$2:$ZQ$272,157,FALSE)</f>
        <v>Y</v>
      </c>
      <c r="CT2" s="17" t="str">
        <f>HLOOKUP($B2,'[6]SGTI 2021 Clean Data'!$E$2:$ZQ$272,158,FALSE)</f>
        <v>Y</v>
      </c>
      <c r="CU2" s="17" t="str">
        <f>HLOOKUP($B2,'[6]SGTI 2021 Clean Data'!$E$2:$ZQ$272,159,FALSE)</f>
        <v>Y</v>
      </c>
      <c r="CV2" s="17" t="str">
        <f>HLOOKUP($B2,'[6]SGTI 2021 Clean Data'!$E$2:$ZQ$272,160,FALSE)</f>
        <v>Y</v>
      </c>
      <c r="CW2" s="17" t="str">
        <f>HLOOKUP($B2,'[6]SGTI 2021 Clean Data'!$E$2:$ZQ$272,161,FALSE)</f>
        <v>Y</v>
      </c>
      <c r="CX2" s="17" t="str">
        <f>HLOOKUP($B2,'[6]SGTI 2021 Clean Data'!$E$2:$ZQ$272,164,FALSE)</f>
        <v>Y</v>
      </c>
      <c r="CY2" s="17" t="str">
        <f>HLOOKUP($B2,'[6]SGTI 2021 Clean Data'!$E$2:$ZQ$272,170,FALSE)</f>
        <v>Y</v>
      </c>
      <c r="CZ2" s="17" t="str">
        <f>HLOOKUP($B2,'[6]SGTI 2021 Clean Data'!$E$2:$ZQ$272,173,FALSE)</f>
        <v>N</v>
      </c>
      <c r="DA2" s="17" t="str">
        <f>HLOOKUP($B2,'[6]SGTI 2021 Clean Data'!$E$2:$ZQ$272,174,FALSE)</f>
        <v>Y</v>
      </c>
      <c r="DB2" s="17" t="str">
        <f>HLOOKUP($B2,'[6]SGTI 2021 Clean Data'!$E$2:$ZQ$272,175,FALSE)</f>
        <v>Y</v>
      </c>
      <c r="DC2" s="17" t="str">
        <f>HLOOKUP($B2,'[6]SGTI 2021 Clean Data'!$E$2:$ZQ$272,176,FALSE)</f>
        <v>N</v>
      </c>
      <c r="DD2" s="17" t="str">
        <f>HLOOKUP($B2,'[6]SGTI 2021 Clean Data'!$E$2:$ZQ$272,178,FALSE)</f>
        <v>Y</v>
      </c>
      <c r="DE2" s="17" t="str">
        <f>HLOOKUP($B2,'[6]SGTI 2021 Clean Data'!$E$2:$ZQ$272,179,FALSE)</f>
        <v>Y</v>
      </c>
      <c r="DF2" s="17" t="str">
        <f>HLOOKUP($B2,'[6]SGTI 2021 Clean Data'!$E$2:$ZQ$272,180,FALSE)</f>
        <v>Y</v>
      </c>
      <c r="DG2" s="17" t="str">
        <f>HLOOKUP($B2,'[6]SGTI 2021 Clean Data'!$E$2:$ZQ$272,181,FALSE)</f>
        <v>Y</v>
      </c>
      <c r="DH2" s="17" t="str">
        <f>HLOOKUP($B2,'[6]SGTI 2021 Clean Data'!$E$2:$ZQ$272,182,FALSE)</f>
        <v>N</v>
      </c>
      <c r="DI2" s="17" t="str">
        <f>HLOOKUP($B2,'[6]SGTI 2021 Clean Data'!$E$2:$ZQ$272,184,FALSE)</f>
        <v>Y</v>
      </c>
      <c r="DJ2" s="17" t="str">
        <f>HLOOKUP($B2,'[6]SGTI 2021 Clean Data'!$E$2:$ZQ$272,185,FALSE)</f>
        <v>Y</v>
      </c>
      <c r="DK2" s="17">
        <f>HLOOKUP($B2,'[6]SGTI 2021 Clean Data'!$E$2:$ZQ$272,190,FALSE)</f>
        <v>54</v>
      </c>
      <c r="DL2" s="17" t="str">
        <f>HLOOKUP($B2,'[6]SGTI 2021 Clean Data'!$E$2:$ZQ$272,191,FALSE)</f>
        <v>Y</v>
      </c>
      <c r="DM2" s="17" t="str">
        <f>HLOOKUP($B2,'[6]SGTI 2021 Clean Data'!$E$2:$ZQ$272,195,FALSE)</f>
        <v>Y</v>
      </c>
      <c r="DN2" s="17" t="str">
        <f>HLOOKUP($B2,'[6]SGTI 2021 Clean Data'!$E$2:$ZQ$272,196,FALSE)</f>
        <v>N</v>
      </c>
      <c r="DO2" s="17" t="str">
        <f>HLOOKUP($B2,'[6]SGTI 2021 Clean Data'!$E$2:$ZQ$272,199,FALSE)</f>
        <v>N</v>
      </c>
      <c r="DP2" s="17" t="str">
        <f>HLOOKUP($B2,'[6]SGTI 2021 Clean Data'!$E$2:$ZQ$272,200,FALSE)</f>
        <v>Y</v>
      </c>
      <c r="DQ2" s="17" t="str">
        <f>HLOOKUP($B2,'[6]SGTI 2021 Clean Data'!$E$2:$ZQ$272,201,FALSE)</f>
        <v>Y</v>
      </c>
      <c r="DR2" s="17" t="str">
        <f>HLOOKUP($B2,'[6]SGTI 2021 Clean Data'!$E$2:$ZQ$272,202,FALSE)</f>
        <v>N</v>
      </c>
      <c r="DS2" s="17" t="str">
        <f>HLOOKUP($B2,'[6]SGTI 2021 Clean Data'!$E$2:$ZQ$272,203,FALSE)</f>
        <v>N</v>
      </c>
      <c r="DT2" s="17" t="str">
        <f>HLOOKUP($B2,'[6]SGTI 2021 Clean Data'!$E$2:$ZQ$272,204,FALSE)</f>
        <v>N</v>
      </c>
      <c r="DU2" s="17" t="str">
        <f>HLOOKUP($B2,'[6]SGTI 2021 Clean Data'!$E$2:$ZQ$272,206,FALSE)</f>
        <v>Y</v>
      </c>
      <c r="DV2" s="17" t="str">
        <f>HLOOKUP($B2,'[6]SGTI 2021 Clean Data'!$E$2:$ZQ$272,207,FALSE)</f>
        <v>Y</v>
      </c>
      <c r="DW2" s="17" t="str">
        <f>HLOOKUP($B2,'[6]SGTI 2021 Clean Data'!$E$2:$ZQ$272,208,FALSE)</f>
        <v>N</v>
      </c>
      <c r="DX2" s="17"/>
      <c r="DY2" s="17" t="str">
        <f>HLOOKUP($B2,'[6]SGTI 2021 Clean Data'!$E$2:$ZQ$272,213,FALSE)</f>
        <v>N</v>
      </c>
      <c r="DZ2" s="17" t="str">
        <f>HLOOKUP($B2,'[6]SGTI 2021 Clean Data'!$E$2:$ZQ$272,214,FALSE)</f>
        <v>N</v>
      </c>
      <c r="EA2" s="17" t="str">
        <f>HLOOKUP($B2,'[6]SGTI 2021 Clean Data'!$E$2:$ZQ$272,215,FALSE)</f>
        <v>N</v>
      </c>
      <c r="EB2" s="17">
        <f>HLOOKUP($B2,'[6]SGTI 2021 Clean Data'!$E$2:$ZQ$272,219,FALSE)</f>
        <v>3</v>
      </c>
      <c r="EC2" s="17">
        <f>HLOOKUP($B2,'[6]SGTI 2021 Clean Data'!$E$2:$ZQ$272,220,FALSE)</f>
        <v>0</v>
      </c>
      <c r="ED2" s="17">
        <f>HLOOKUP($B2,'[6]SGTI 2021 Clean Data'!$E$2:$ZQ$272,221,FALSE)</f>
        <v>0</v>
      </c>
      <c r="EE2" s="17">
        <f>HLOOKUP($B2,'[6]SGTI 2021 Clean Data'!$E$2:$ZQ$272,222,FALSE)</f>
        <v>0</v>
      </c>
      <c r="EF2" s="17">
        <f>HLOOKUP($B2,'[6]SGTI 2021 Clean Data'!$E$2:$ZQ$272,223,FALSE)</f>
        <v>0</v>
      </c>
      <c r="EG2" s="17">
        <f>HLOOKUP($B2,'[6]SGTI 2021 Clean Data'!$E$2:$ZQ$272,224,FALSE)</f>
        <v>3</v>
      </c>
      <c r="EH2" s="17">
        <f>HLOOKUP($B2,'[6]SGTI 2021 Clean Data'!$E$2:$ZQ$272,225,FALSE)</f>
        <v>0</v>
      </c>
      <c r="EI2" s="17">
        <f>HLOOKUP($B2,'[6]SGTI 2021 Clean Data'!$E$2:$ZQ$272,226,FALSE)</f>
        <v>0</v>
      </c>
      <c r="EJ2" s="17">
        <f>HLOOKUP($B2,'[6]SGTI 2021 Clean Data'!$E$2:$ZQ$272,227,FALSE)</f>
        <v>0</v>
      </c>
      <c r="EK2" s="17">
        <f>HLOOKUP($B2,'[6]SGTI 2021 Clean Data'!$E$2:$ZQ$272,228,FALSE)</f>
        <v>3</v>
      </c>
      <c r="EL2" s="17">
        <f>HLOOKUP($B2,'[6]SGTI 2021 Clean Data'!$E$2:$ZQ$272,229,FALSE)</f>
        <v>2</v>
      </c>
      <c r="EM2" s="17">
        <f>HLOOKUP($B2,'[6]SGTI 2021 Clean Data'!$E$2:$ZQ$272,230,FALSE)</f>
        <v>2</v>
      </c>
      <c r="EN2" s="17">
        <f>HLOOKUP($B2,'[6]SGTI 2021 Clean Data'!$E$2:$ZQ$272,231,FALSE)</f>
        <v>0</v>
      </c>
      <c r="EO2" s="18">
        <f>HLOOKUP($B2,'[6]SGTI 2021 Clean Data'!$E$2:$ZQ$272,232,FALSE)</f>
        <v>44295</v>
      </c>
      <c r="EP2" s="18">
        <f>HLOOKUP($B2,'[6]SGTI 2021 Clean Data'!$E$2:$ZQ$272,233,FALSE)</f>
        <v>44313</v>
      </c>
      <c r="EQ2" s="17">
        <f>HLOOKUP($B2,'[6]SGTI 2021 Clean Data'!$E$2:$ZQ$272,234,FALSE)</f>
        <v>0</v>
      </c>
      <c r="ER2" s="17">
        <f>HLOOKUP($B2,'[6]SGTI 2021 Clean Data'!$E$2:$ZQ$272,235,FALSE)</f>
        <v>0</v>
      </c>
      <c r="ES2" s="17">
        <f>HLOOKUP($B2,'[6]SGTI 2021 Clean Data'!$E$2:$ZQ$272,240,FALSE)</f>
        <v>0</v>
      </c>
      <c r="ET2" s="17">
        <f>VLOOKUP($B2,'[6]2021 DD Batch123456'!$B$3:$AT$590,42,FALSE)</f>
        <v>0</v>
      </c>
      <c r="EU2" s="17"/>
      <c r="EV2" s="17"/>
      <c r="EW2" s="17"/>
      <c r="EX2" s="17">
        <f>VLOOKUP($B2,'[6]2021 DD Batch123456'!$B$3:$AT$590,44,FALSE)</f>
        <v>2</v>
      </c>
      <c r="EY2" s="17">
        <f>HLOOKUP($B2,'[6]SGTI 2021 Clean Data'!$E$2:$ZQ$272,246,FALSE)</f>
        <v>0</v>
      </c>
      <c r="EZ2" s="17">
        <f>HLOOKUP($B2,'[6]SGTI 2021 Clean Data'!$E$2:$ZQ$272,247,FALSE)</f>
        <v>2</v>
      </c>
      <c r="FA2" s="17">
        <f>HLOOKUP($B2,'[6]SGTI 2021 Clean Data'!$E$2:$ZQ$272,248,FALSE)</f>
        <v>0</v>
      </c>
      <c r="FB2" s="17">
        <f>HLOOKUP($B2,'[6]SGTI 2021 Clean Data'!$E$2:$ZQ$272,249,FALSE)</f>
        <v>0</v>
      </c>
      <c r="FC2" s="17">
        <f>HLOOKUP($B2,'[6]SGTI 2021 Clean Data'!$E$2:$ZQ$272,250,FALSE)</f>
        <v>0</v>
      </c>
      <c r="FD2" s="17">
        <f>HLOOKUP($B2,'[6]SGTI 2021 Clean Data'!$E$2:$ZQ$272,251,FALSE)</f>
        <v>0</v>
      </c>
      <c r="FE2" s="17">
        <f>HLOOKUP($B2,'[6]SGTI 2021 Clean Data'!$E$2:$ZQ$272,252,FALSE)</f>
        <v>0</v>
      </c>
      <c r="FF2" s="17">
        <f>HLOOKUP($B2,'[6]SGTI 2021 Clean Data'!$E$2:$ZQ$272,253,FALSE)</f>
        <v>0</v>
      </c>
      <c r="FG2" s="17">
        <f>HLOOKUP($B2,'[6]SGTI 2021 Clean Data'!$E$2:$ZQ$272,254,FALSE)</f>
        <v>0</v>
      </c>
      <c r="FH2" s="17">
        <f>HLOOKUP($B2,'[6]SGTI 2021 Clean Data'!$E$2:$ZQ$272,255,FALSE)</f>
        <v>15</v>
      </c>
      <c r="FI2" s="17">
        <f>HLOOKUP($B2,'[6]SGTI 2021 Clean Data'!$E$2:$ZQ$272,256,FALSE)</f>
        <v>0</v>
      </c>
      <c r="FJ2" s="17">
        <f>HLOOKUP($B2,'[6]SGTI 2021 Clean Data'!$E$2:$ZQ$272,257,FALSE)</f>
        <v>0</v>
      </c>
      <c r="FK2" s="17">
        <f>HLOOKUP($B2,'[6]SGTI 2021 Clean Data'!$E$2:$ZQ$272,258,FALSE)</f>
        <v>0</v>
      </c>
      <c r="FL2" s="17"/>
      <c r="FM2" s="17">
        <f>HLOOKUP($B2,'[6]SGTI 2021 Clean Data'!$E$2:$ZQ$272,260,FALSE)</f>
        <v>0</v>
      </c>
      <c r="FN2" s="17">
        <f>HLOOKUP($B2,'[6]SGTI 2021 Clean Data'!$E$2:$ZQ$272,261,FALSE)</f>
        <v>0</v>
      </c>
      <c r="FO2" s="17">
        <f>HLOOKUP($B2,'[6]SGTI 2021 Clean Data'!$E$2:$ZQ$272,262,FALSE)</f>
        <v>0</v>
      </c>
      <c r="FP2" s="17">
        <f>HLOOKUP($B2,'[6]SGTI 2021 Clean Data'!$E$2:$ZQ$272,263,FALSE)</f>
        <v>0</v>
      </c>
      <c r="FQ2" s="17"/>
      <c r="FR2" s="17">
        <f>HLOOKUP($B2,'[6]SGTI 2021 Clean Data'!$E$2:$ZQ$272,265,FALSE)</f>
        <v>0</v>
      </c>
      <c r="FS2" s="17">
        <f>HLOOKUP($B2,'[6]SGTI 2021 Clean Data'!$E$2:$ZQ$272,266,FALSE)</f>
        <v>0</v>
      </c>
      <c r="FT2" s="17">
        <f>HLOOKUP($B2,'[6]SGTI 2021 Clean Data'!$E$2:$ZQ$272,267,FALSE)</f>
        <v>0</v>
      </c>
      <c r="FU2" s="17">
        <f>HLOOKUP($B2,'[6]SGTI 2021 Clean Data'!$E$2:$ZQ$272,268,FALSE)</f>
        <v>0</v>
      </c>
      <c r="FV2" s="17">
        <f>HLOOKUP($B2,'[6]SGTI 2021 Clean Data'!$E$2:$ZQ$272,269,FALSE)</f>
        <v>0</v>
      </c>
      <c r="FW2" s="17">
        <f>HLOOKUP($B2,'[6]SGTI 2021 Clean Data'!$E$2:$ZQ$272,270,FALSE)</f>
        <v>0</v>
      </c>
      <c r="FX2" s="17">
        <f>HLOOKUP($B2,'[6]SGTI 2021 Clean Data'!$E$2:$ZQ$272,271,FALSE)</f>
        <v>0</v>
      </c>
    </row>
    <row r="3" spans="1:180" ht="24" thickTop="1" thickBot="1" x14ac:dyDescent="0.3">
      <c r="A3" s="12">
        <v>188</v>
      </c>
      <c r="B3" s="13" t="s">
        <v>172</v>
      </c>
      <c r="C3" s="14" t="s">
        <v>173</v>
      </c>
      <c r="D3" s="15">
        <v>44196</v>
      </c>
      <c r="E3" s="16">
        <f>_xlfn.IFNA(VLOOKUP($B3,'[4]SGTI 2021 General Full List'!$G$2:$AD$528,24,FALSE),VLOOKUP($B3,'[5]SGTI 2021 TrustReits Full List'!$G$2:$AC$43,23,FALSE))</f>
        <v>98490000</v>
      </c>
      <c r="F3" s="16" t="str">
        <f t="shared" si="0"/>
        <v>Small</v>
      </c>
      <c r="G3" s="16" t="str">
        <f>_xlfn.IFNA(VLOOKUP($B3,'[4]SGTI 2021 General Full List'!$G$2:$AD$528,21,FALSE),VLOOKUP($B3,'[5]SGTI 2021 TrustReits Full List'!$G$2:$AB$43,20,FALSE))</f>
        <v>CONSUMER DISCRETIONARY</v>
      </c>
      <c r="H3" s="16" t="str">
        <f>_xlfn.IFNA(VLOOKUP($B3,'[4]SGTI 2021 General Full List'!$G$2:$AD$528,23,FALSE),VLOOKUP($B3,'[5]SGTI 2021 TrustReits Full List'!$G$2:$AB$43,22,FALSE))</f>
        <v>Food &amp; Beverages</v>
      </c>
      <c r="I3" s="16" t="s">
        <v>1272</v>
      </c>
      <c r="J3" s="17">
        <f>VLOOKUP($B3,'[6]2021 DD Batch123456'!$B$3:$AT$590,5,FALSE)</f>
        <v>7</v>
      </c>
      <c r="K3" s="17">
        <f>VLOOKUP($B3,'[6]2021 DD Batch123456'!$B$3:$AT$590,6,FALSE)</f>
        <v>7</v>
      </c>
      <c r="L3" s="17">
        <f>VLOOKUP($B3,'[6]2021 DD Batch123456'!$B$3:$AT$590,7,FALSE)</f>
        <v>2</v>
      </c>
      <c r="M3" s="17" t="str">
        <f>VLOOKUP($B3,'[6]2021 DD Batch123456'!$B$3:$AT$590,12,FALSE)</f>
        <v>N</v>
      </c>
      <c r="N3" s="17" t="str">
        <f>HLOOKUP($B3,'[6]SGTI 2021 Clean Data'!$E$2:$ZQ$272,25,FALSE)</f>
        <v>N</v>
      </c>
      <c r="O3" s="17" t="str">
        <f>VLOOKUP($B3,'[6]2021 DD Batch123456'!$B$3:$AT$590,13,FALSE)</f>
        <v>N</v>
      </c>
      <c r="P3" s="17" t="str">
        <f>VLOOKUP($B3,'[6]2021 DD Batch123456'!$B$3:$AT$590,14,FALSE)</f>
        <v>N</v>
      </c>
      <c r="Q3" s="17" t="str">
        <f>HLOOKUP($B3,'[6]SGTI 2021 Clean Data'!$E$2:$ZQ$272,30,FALSE)</f>
        <v>N</v>
      </c>
      <c r="R3" s="17" t="str">
        <f>HLOOKUP($B3,'[6]SGTI 2021 Clean Data'!$E$2:$ZQ$272,31,FALSE)</f>
        <v>N</v>
      </c>
      <c r="S3" s="17" t="str">
        <f>HLOOKUP($B3,'[6]SGTI 2021 Clean Data'!$E$2:$ZQ$272,32,FALSE)</f>
        <v>Y</v>
      </c>
      <c r="T3" s="17">
        <f>VLOOKUP($B3,'[6]2021 DD Batch123456'!$B$3:$AT$590,36,FALSE)</f>
        <v>5</v>
      </c>
      <c r="U3" s="17">
        <f>VLOOKUP($B3,'[6]2021 DD Batch123456'!$B$3:$AT$590,40,FALSE)</f>
        <v>0</v>
      </c>
      <c r="V3" s="17">
        <f>VLOOKUP($B3,'[6]2021 DD Batch123456'!$B$3:$AT$590,37,FALSE)</f>
        <v>4</v>
      </c>
      <c r="W3" s="17" t="str">
        <f>VLOOKUP($B3,'[6]2021 DD Batch123456'!$B$3:$AT$590,41,FALSE)</f>
        <v>Y</v>
      </c>
      <c r="X3" s="17">
        <f>VLOOKUP($B3,'[6]2021 DD Batch123456'!$B$3:$AT$590,15,FALSE)</f>
        <v>3</v>
      </c>
      <c r="Y3" s="17">
        <f>VLOOKUP($B3,'[6]2021 DD Batch123456'!$B$3:$AT$590,16,FALSE)</f>
        <v>2</v>
      </c>
      <c r="Z3" s="17" t="str">
        <f>VLOOKUP($B3,'[6]2021 DD Batch123456'!$B$3:$AT$590,18,FALSE)</f>
        <v>Y</v>
      </c>
      <c r="AA3" s="17" t="str">
        <f>HLOOKUP($B3,'[6]SGTI 2021 Clean Data'!$E$2:$ZQ$272,45,FALSE)</f>
        <v>Y</v>
      </c>
      <c r="AB3" s="17" t="str">
        <f>HLOOKUP($B3,'[6]SGTI 2021 Clean Data'!$E$2:$ZQ$272,46,FALSE)</f>
        <v>N</v>
      </c>
      <c r="AC3" s="17" t="str">
        <f>HLOOKUP($B3,'[6]SGTI 2021 Clean Data'!$E$2:$ZQ$272,49,FALSE)</f>
        <v>N</v>
      </c>
      <c r="AD3" s="17" t="str">
        <f>HLOOKUP($B3,'[6]SGTI 2021 Clean Data'!$E$2:$ZQ$272,50,FALSE)</f>
        <v>Y</v>
      </c>
      <c r="AE3" s="17" t="str">
        <f>HLOOKUP($B3,'[6]SGTI 2021 Clean Data'!$E$2:$ZQ$272,53,FALSE)</f>
        <v>Y</v>
      </c>
      <c r="AF3" s="17" t="str">
        <f>HLOOKUP($B3,'[6]SGTI 2021 Clean Data'!$E$2:$ZQ$272,54,FALSE)</f>
        <v>Y</v>
      </c>
      <c r="AG3" s="17" t="str">
        <f>HLOOKUP($B3,'[6]SGTI 2021 Clean Data'!$E$2:$ZQ$272,55,FALSE)</f>
        <v>Y</v>
      </c>
      <c r="AH3" s="17" t="str">
        <f>HLOOKUP($B3,'[6]SGTI 2021 Clean Data'!$E$2:$ZQ$272,56,FALSE)</f>
        <v>Y</v>
      </c>
      <c r="AI3" s="17" t="str">
        <f>HLOOKUP($B3,'[6]SGTI 2021 Clean Data'!$E$2:$ZQ$272,57,FALSE)</f>
        <v>N</v>
      </c>
      <c r="AJ3" s="17" t="str">
        <f>HLOOKUP($B3,'[6]SGTI 2021 Clean Data'!$E$2:$ZQ$272,58,FALSE)</f>
        <v>N</v>
      </c>
      <c r="AK3" s="17" t="str">
        <f>HLOOKUP($B3,'[6]SGTI 2021 Clean Data'!$E$2:$ZQ$272,59,FALSE)</f>
        <v>Y</v>
      </c>
      <c r="AL3" s="17">
        <f>VLOOKUP($B3,'[6]2021 DD Batch123456'!$B$3:$AT$590,19,FALSE)</f>
        <v>3</v>
      </c>
      <c r="AM3" s="17">
        <f>VLOOKUP($B3,'[6]2021 DD Batch123456'!$B$3:$AT$590,20,FALSE)</f>
        <v>2</v>
      </c>
      <c r="AN3" s="17" t="str">
        <f>VLOOKUP($B3,'[6]2021 DD Batch123456'!$B$3:$AT$590,22,FALSE)</f>
        <v>Y</v>
      </c>
      <c r="AO3" s="17" t="str">
        <f>HLOOKUP($B3,'[6]SGTI 2021 Clean Data'!$E$2:$ZQ$272,67,FALSE)</f>
        <v>B3</v>
      </c>
      <c r="AP3" s="17" t="str">
        <f>HLOOKUP($B3,'[6]SGTI 2021 Clean Data'!$E$2:$ZQ$272,68,FALSE)</f>
        <v>B3</v>
      </c>
      <c r="AQ3" s="17" t="str">
        <f>HLOOKUP($B3,'[6]SGTI 2021 Clean Data'!$E$2:$ZQ$272,69,FALSE)</f>
        <v>B1</v>
      </c>
      <c r="AR3" s="17" t="str">
        <f>HLOOKUP($B3,'[6]SGTI 2021 Clean Data'!$E$2:$ZQ$272,70,FALSE)</f>
        <v>Y</v>
      </c>
      <c r="AS3" s="17" t="str">
        <f>HLOOKUP($B3,'[6]SGTI 2021 Clean Data'!$E$2:$ZQ$272,71,FALSE)</f>
        <v>Y</v>
      </c>
      <c r="AT3" s="17" t="str">
        <f>HLOOKUP($B3,'[6]SGTI 2021 Clean Data'!$E$2:$ZQ$272,72,FALSE)</f>
        <v>Y</v>
      </c>
      <c r="AU3" s="17" t="str">
        <f>HLOOKUP($B3,'[6]SGTI 2021 Clean Data'!$E$2:$ZQ$272,73,FALSE)</f>
        <v>N</v>
      </c>
      <c r="AV3" s="17" t="str">
        <f>HLOOKUP($B3,'[6]SGTI 2021 Clean Data'!$E$2:$ZQ$272,74,FALSE)</f>
        <v>Y</v>
      </c>
      <c r="AW3" s="17" t="str">
        <f>HLOOKUP($B3,'[6]SGTI 2021 Clean Data'!$E$2:$ZQ$272,75,FALSE)</f>
        <v>N</v>
      </c>
      <c r="AX3" s="17" t="str">
        <f>HLOOKUP($B3,'[6]SGTI 2021 Clean Data'!$E$2:$ZQ$272,76,FALSE)</f>
        <v>N</v>
      </c>
      <c r="AY3" s="17" t="str">
        <f>VLOOKUP($B3,'[6]2021 DD Batch123456'!$B$3:$AT$590,35,FALSE)</f>
        <v>B3</v>
      </c>
      <c r="AZ3" s="17" t="str">
        <f>HLOOKUP($B3,'[6]SGTI 2021 Clean Data'!$E$2:$ZQ$272,80,FALSE)</f>
        <v>N</v>
      </c>
      <c r="BA3" s="17" t="str">
        <f>HLOOKUP($B3,'[6]SGTI 2021 Clean Data'!$E$2:$ZQ$272,83,FALSE)</f>
        <v>Y</v>
      </c>
      <c r="BB3" s="17" t="str">
        <f>HLOOKUP($B3,'[6]SGTI 2021 Clean Data'!$E$2:$ZQ$272,84,FALSE)</f>
        <v>Y</v>
      </c>
      <c r="BC3" s="17" t="str">
        <f>HLOOKUP($B3,'[6]SGTI 2021 Clean Data'!$E$2:$ZQ$272,89,FALSE)</f>
        <v>Y</v>
      </c>
      <c r="BD3" s="17" t="str">
        <f>HLOOKUP($B3,'[6]SGTI 2021 Clean Data'!$E$2:$ZQ$272,91,FALSE)</f>
        <v>Y</v>
      </c>
      <c r="BE3" s="17" t="str">
        <f>HLOOKUP($B3,'[6]SGTI 2021 Clean Data'!$E$2:$ZQ$272,92,FALSE)</f>
        <v>Y</v>
      </c>
      <c r="BF3" s="17" t="str">
        <f>HLOOKUP($B3,'[6]SGTI 2021 Clean Data'!$E$2:$ZQ$272,93,FALSE)</f>
        <v>Y</v>
      </c>
      <c r="BG3" s="17" t="str">
        <f>HLOOKUP($B3,'[6]SGTI 2021 Clean Data'!$E$2:$ZQ$272,94,FALSE)</f>
        <v>Y</v>
      </c>
      <c r="BH3" s="17" t="str">
        <f>HLOOKUP($B3,'[6]SGTI 2021 Clean Data'!$E$2:$ZQ$272,95,FALSE)</f>
        <v>Y</v>
      </c>
      <c r="BI3" s="17" t="str">
        <f>HLOOKUP($B3,'[6]SGTI 2021 Clean Data'!$E$2:$ZQ$272,96,FALSE)</f>
        <v>N</v>
      </c>
      <c r="BJ3" s="17" t="str">
        <f>HLOOKUP($B3,'[6]SGTI 2021 Clean Data'!$E$2:$ZQ$272,97,FALSE)</f>
        <v>N</v>
      </c>
      <c r="BK3" s="17" t="str">
        <f>HLOOKUP($B3,'[6]SGTI 2021 Clean Data'!$E$2:$ZQ$272,98,FALSE)</f>
        <v>Y</v>
      </c>
      <c r="BL3" s="17" t="str">
        <f>HLOOKUP($B3,'[6]SGTI 2021 Clean Data'!$E$2:$ZQ$272,100,FALSE)</f>
        <v>Y</v>
      </c>
      <c r="BM3" s="17" t="str">
        <f>HLOOKUP($B3,'[6]SGTI 2021 Clean Data'!$E$2:$ZQ$272,102,FALSE)</f>
        <v>Y</v>
      </c>
      <c r="BN3" s="17" t="str">
        <f>HLOOKUP($B3,'[6]SGTI 2021 Clean Data'!$E$2:$ZQ$272,103,FALSE)</f>
        <v>Y</v>
      </c>
      <c r="BO3" s="17" t="str">
        <f>HLOOKUP($B3,'[6]SGTI 2021 Clean Data'!$E$2:$ZQ$272,107,FALSE)</f>
        <v>N</v>
      </c>
      <c r="BP3" s="17" t="str">
        <f>HLOOKUP($B3,'[6]SGTI 2021 Clean Data'!$E$2:$ZQ$272,108,FALSE)</f>
        <v>Y</v>
      </c>
      <c r="BQ3" s="17" t="str">
        <f>HLOOKUP($B3,'[6]SGTI 2021 Clean Data'!$E$2:$ZQ$272,109,FALSE)</f>
        <v>Y</v>
      </c>
      <c r="BR3" s="17" t="str">
        <f>HLOOKUP($B3,'[6]SGTI 2021 Clean Data'!$E$2:$ZQ$272,110,FALSE)</f>
        <v>Y</v>
      </c>
      <c r="BS3" s="17" t="str">
        <f>HLOOKUP($B3,'[6]SGTI 2021 Clean Data'!$E$2:$ZQ$272,111,FALSE)</f>
        <v>N</v>
      </c>
      <c r="BT3" s="17" t="str">
        <f>HLOOKUP($B3,'[6]SGTI 2021 Clean Data'!$E$2:$ZQ$272,113,FALSE)</f>
        <v>N</v>
      </c>
      <c r="BU3" s="17" t="str">
        <f>HLOOKUP($B3,'[6]SGTI 2021 Clean Data'!$E$2:$ZQ$272,114,FALSE)</f>
        <v>N</v>
      </c>
      <c r="BV3" s="17" t="str">
        <f>HLOOKUP($B3,'[6]SGTI 2021 Clean Data'!$E$2:$ZQ$272,120,FALSE)</f>
        <v>Y</v>
      </c>
      <c r="BW3" s="17" t="str">
        <f>HLOOKUP($B3,'[6]SGTI 2021 Clean Data'!$E$2:$ZQ$272,121,FALSE)</f>
        <v>Y</v>
      </c>
      <c r="BX3" s="17" t="str">
        <f>HLOOKUP($B3,'[6]SGTI 2021 Clean Data'!$E$2:$ZQ$272,122,FALSE)</f>
        <v>Y</v>
      </c>
      <c r="BY3" s="17" t="str">
        <f>HLOOKUP($B3,'[6]SGTI 2021 Clean Data'!$E$2:$ZQ$272,123,FALSE)</f>
        <v>Y</v>
      </c>
      <c r="BZ3" s="17" t="str">
        <f>HLOOKUP($B3,'[6]SGTI 2021 Clean Data'!$E$2:$ZQ$272,124,FALSE)</f>
        <v>Y</v>
      </c>
      <c r="CA3" s="17" t="str">
        <f>HLOOKUP($B3,'[6]SGTI 2021 Clean Data'!$E$2:$ZQ$272,125,FALSE)</f>
        <v>N</v>
      </c>
      <c r="CB3" s="17" t="str">
        <f>HLOOKUP($B3,'[6]SGTI 2021 Clean Data'!$E$2:$ZQ$272,126,FALSE)</f>
        <v>N</v>
      </c>
      <c r="CC3" s="17" t="str">
        <f>HLOOKUP($B3,'[6]SGTI 2021 Clean Data'!$E$2:$ZQ$272,128,FALSE)</f>
        <v>Y</v>
      </c>
      <c r="CD3" s="17" t="str">
        <f>HLOOKUP($B3,'[6]SGTI 2021 Clean Data'!$E$2:$ZQ$272,130,FALSE)</f>
        <v>Y</v>
      </c>
      <c r="CE3" s="17" t="str">
        <f>HLOOKUP($B3,'[6]SGTI 2021 Clean Data'!$E$2:$ZQ$272,131,FALSE)</f>
        <v>Y</v>
      </c>
      <c r="CF3" s="17" t="str">
        <f>HLOOKUP($B3,'[6]SGTI 2021 Clean Data'!$E$2:$ZQ$272,132,FALSE)</f>
        <v>Y</v>
      </c>
      <c r="CG3" s="17" t="str">
        <f>HLOOKUP($B3,'[6]SGTI 2021 Clean Data'!$E$2:$ZQ$272,133,FALSE)</f>
        <v>Y</v>
      </c>
      <c r="CH3" s="17" t="str">
        <f>HLOOKUP($B3,'[6]SGTI 2021 Clean Data'!$E$2:$ZQ$272,135,FALSE)</f>
        <v>N</v>
      </c>
      <c r="CI3" s="17" t="str">
        <f>HLOOKUP($B3,'[6]SGTI 2021 Clean Data'!$E$2:$ZQ$272,139,FALSE)</f>
        <v>Y</v>
      </c>
      <c r="CJ3" s="17" t="str">
        <f>HLOOKUP($B3,'[6]SGTI 2021 Clean Data'!$E$2:$ZQ$272,140,FALSE)</f>
        <v>Y</v>
      </c>
      <c r="CK3" s="17" t="str">
        <f>VLOOKUP($B3,'[6]2021 DD Batch123456'!$B$3:$AT$590,26,FALSE)</f>
        <v>N</v>
      </c>
      <c r="CL3" s="17" t="str">
        <f>VLOOKUP($B3,'[6]2021 DD Batch123456'!$B$3:$AT$590,27,FALSE)</f>
        <v>N</v>
      </c>
      <c r="CM3" s="17" t="str">
        <f>VLOOKUP($B3,'[6]2021 DD Batch123456'!$B$3:$AT$590,31,FALSE)</f>
        <v>N</v>
      </c>
      <c r="CN3" s="17" t="str">
        <f>VLOOKUP($B3,'[6]2021 DD Batch123456'!$B$3:$AT$590,32,FALSE)</f>
        <v>Y</v>
      </c>
      <c r="CO3" s="17" t="str">
        <f>VLOOKUP($B3,'[6]2021 DD Batch123456'!$B$3:$AT$590,33,FALSE)</f>
        <v>Y</v>
      </c>
      <c r="CP3" s="17" t="str">
        <f>HLOOKUP($B3,'[6]SGTI 2021 Clean Data'!$E$2:$ZQ$272,153,FALSE)</f>
        <v>Y</v>
      </c>
      <c r="CQ3" s="17" t="str">
        <f>HLOOKUP($B3,'[6]SGTI 2021 Clean Data'!$E$2:$ZQ$272,155,FALSE)</f>
        <v>Y</v>
      </c>
      <c r="CR3" s="17" t="str">
        <f>HLOOKUP($B3,'[6]SGTI 2021 Clean Data'!$E$2:$ZQ$272,156,FALSE)</f>
        <v>Y</v>
      </c>
      <c r="CS3" s="17" t="str">
        <f>HLOOKUP($B3,'[6]SGTI 2021 Clean Data'!$E$2:$ZQ$272,157,FALSE)</f>
        <v>Y</v>
      </c>
      <c r="CT3" s="17" t="str">
        <f>HLOOKUP($B3,'[6]SGTI 2021 Clean Data'!$E$2:$ZQ$272,158,FALSE)</f>
        <v>Y</v>
      </c>
      <c r="CU3" s="17" t="str">
        <f>HLOOKUP($B3,'[6]SGTI 2021 Clean Data'!$E$2:$ZQ$272,159,FALSE)</f>
        <v>N</v>
      </c>
      <c r="CV3" s="17" t="str">
        <f>HLOOKUP($B3,'[6]SGTI 2021 Clean Data'!$E$2:$ZQ$272,160,FALSE)</f>
        <v>Y</v>
      </c>
      <c r="CW3" s="17" t="str">
        <f>HLOOKUP($B3,'[6]SGTI 2021 Clean Data'!$E$2:$ZQ$272,161,FALSE)</f>
        <v>Y</v>
      </c>
      <c r="CX3" s="17" t="str">
        <f>HLOOKUP($B3,'[6]SGTI 2021 Clean Data'!$E$2:$ZQ$272,164,FALSE)</f>
        <v>Y</v>
      </c>
      <c r="CY3" s="17" t="str">
        <f>HLOOKUP($B3,'[6]SGTI 2021 Clean Data'!$E$2:$ZQ$272,170,FALSE)</f>
        <v>Y</v>
      </c>
      <c r="CZ3" s="17" t="str">
        <f>HLOOKUP($B3,'[6]SGTI 2021 Clean Data'!$E$2:$ZQ$272,173,FALSE)</f>
        <v>Y</v>
      </c>
      <c r="DA3" s="17" t="str">
        <f>HLOOKUP($B3,'[6]SGTI 2021 Clean Data'!$E$2:$ZQ$272,174,FALSE)</f>
        <v>Y</v>
      </c>
      <c r="DB3" s="17" t="str">
        <f>HLOOKUP($B3,'[6]SGTI 2021 Clean Data'!$E$2:$ZQ$272,175,FALSE)</f>
        <v>Y</v>
      </c>
      <c r="DC3" s="17" t="str">
        <f>HLOOKUP($B3,'[6]SGTI 2021 Clean Data'!$E$2:$ZQ$272,176,FALSE)</f>
        <v>N</v>
      </c>
      <c r="DD3" s="17" t="str">
        <f>HLOOKUP($B3,'[6]SGTI 2021 Clean Data'!$E$2:$ZQ$272,178,FALSE)</f>
        <v>N</v>
      </c>
      <c r="DE3" s="17" t="str">
        <f>HLOOKUP($B3,'[6]SGTI 2021 Clean Data'!$E$2:$ZQ$272,179,FALSE)</f>
        <v>N</v>
      </c>
      <c r="DF3" s="17" t="str">
        <f>HLOOKUP($B3,'[6]SGTI 2021 Clean Data'!$E$2:$ZQ$272,180,FALSE)</f>
        <v>Y</v>
      </c>
      <c r="DG3" s="17" t="str">
        <f>HLOOKUP($B3,'[6]SGTI 2021 Clean Data'!$E$2:$ZQ$272,181,FALSE)</f>
        <v>Y</v>
      </c>
      <c r="DH3" s="17" t="str">
        <f>HLOOKUP($B3,'[6]SGTI 2021 Clean Data'!$E$2:$ZQ$272,182,FALSE)</f>
        <v>N</v>
      </c>
      <c r="DI3" s="17" t="str">
        <f>HLOOKUP($B3,'[6]SGTI 2021 Clean Data'!$E$2:$ZQ$272,184,FALSE)</f>
        <v>N</v>
      </c>
      <c r="DJ3" s="17" t="str">
        <f>HLOOKUP($B3,'[6]SGTI 2021 Clean Data'!$E$2:$ZQ$272,185,FALSE)</f>
        <v>Y</v>
      </c>
      <c r="DK3" s="17">
        <f>HLOOKUP($B3,'[6]SGTI 2021 Clean Data'!$E$2:$ZQ$272,190,FALSE)</f>
        <v>57</v>
      </c>
      <c r="DL3" s="17" t="str">
        <f>HLOOKUP($B3,'[6]SGTI 2021 Clean Data'!$E$2:$ZQ$272,191,FALSE)</f>
        <v>Y</v>
      </c>
      <c r="DM3" s="17" t="str">
        <f>HLOOKUP($B3,'[6]SGTI 2021 Clean Data'!$E$2:$ZQ$272,195,FALSE)</f>
        <v>N</v>
      </c>
      <c r="DN3" s="17" t="str">
        <f>HLOOKUP($B3,'[6]SGTI 2021 Clean Data'!$E$2:$ZQ$272,196,FALSE)</f>
        <v>N</v>
      </c>
      <c r="DO3" s="17" t="str">
        <f>HLOOKUP($B3,'[6]SGTI 2021 Clean Data'!$E$2:$ZQ$272,199,FALSE)</f>
        <v>N</v>
      </c>
      <c r="DP3" s="17" t="str">
        <f>HLOOKUP($B3,'[6]SGTI 2021 Clean Data'!$E$2:$ZQ$272,200,FALSE)</f>
        <v>Y</v>
      </c>
      <c r="DQ3" s="17" t="str">
        <f>HLOOKUP($B3,'[6]SGTI 2021 Clean Data'!$E$2:$ZQ$272,201,FALSE)</f>
        <v>Y</v>
      </c>
      <c r="DR3" s="17" t="str">
        <f>HLOOKUP($B3,'[6]SGTI 2021 Clean Data'!$E$2:$ZQ$272,202,FALSE)</f>
        <v>N</v>
      </c>
      <c r="DS3" s="17" t="str">
        <f>HLOOKUP($B3,'[6]SGTI 2021 Clean Data'!$E$2:$ZQ$272,203,FALSE)</f>
        <v>Y</v>
      </c>
      <c r="DT3" s="17" t="str">
        <f>HLOOKUP($B3,'[6]SGTI 2021 Clean Data'!$E$2:$ZQ$272,204,FALSE)</f>
        <v>N</v>
      </c>
      <c r="DU3" s="17" t="str">
        <f>HLOOKUP($B3,'[6]SGTI 2021 Clean Data'!$E$2:$ZQ$272,206,FALSE)</f>
        <v>Y</v>
      </c>
      <c r="DV3" s="17" t="str">
        <f>HLOOKUP($B3,'[6]SGTI 2021 Clean Data'!$E$2:$ZQ$272,207,FALSE)</f>
        <v>N</v>
      </c>
      <c r="DW3" s="17" t="str">
        <f>HLOOKUP($B3,'[6]SGTI 2021 Clean Data'!$E$2:$ZQ$272,208,FALSE)</f>
        <v>N</v>
      </c>
      <c r="DX3" s="17"/>
      <c r="DY3" s="17" t="str">
        <f>HLOOKUP($B3,'[6]SGTI 2021 Clean Data'!$E$2:$ZQ$272,213,FALSE)</f>
        <v>Y</v>
      </c>
      <c r="DZ3" s="17" t="str">
        <f>HLOOKUP($B3,'[6]SGTI 2021 Clean Data'!$E$2:$ZQ$272,214,FALSE)</f>
        <v>N</v>
      </c>
      <c r="EA3" s="17" t="str">
        <f>HLOOKUP($B3,'[6]SGTI 2021 Clean Data'!$E$2:$ZQ$272,215,FALSE)</f>
        <v>N</v>
      </c>
      <c r="EB3" s="17">
        <f>HLOOKUP($B3,'[6]SGTI 2021 Clean Data'!$E$2:$ZQ$272,219,FALSE)</f>
        <v>3</v>
      </c>
      <c r="EC3" s="17">
        <f>HLOOKUP($B3,'[6]SGTI 2021 Clean Data'!$E$2:$ZQ$272,220,FALSE)</f>
        <v>0</v>
      </c>
      <c r="ED3" s="17">
        <f>HLOOKUP($B3,'[6]SGTI 2021 Clean Data'!$E$2:$ZQ$272,221,FALSE)</f>
        <v>0</v>
      </c>
      <c r="EE3" s="17">
        <f>HLOOKUP($B3,'[6]SGTI 2021 Clean Data'!$E$2:$ZQ$272,222,FALSE)</f>
        <v>3</v>
      </c>
      <c r="EF3" s="17">
        <f>HLOOKUP($B3,'[6]SGTI 2021 Clean Data'!$E$2:$ZQ$272,223,FALSE)</f>
        <v>0</v>
      </c>
      <c r="EG3" s="17">
        <f>HLOOKUP($B3,'[6]SGTI 2021 Clean Data'!$E$2:$ZQ$272,224,FALSE)</f>
        <v>3</v>
      </c>
      <c r="EH3" s="17">
        <f>HLOOKUP($B3,'[6]SGTI 2021 Clean Data'!$E$2:$ZQ$272,225,FALSE)</f>
        <v>0</v>
      </c>
      <c r="EI3" s="17">
        <f>HLOOKUP($B3,'[6]SGTI 2021 Clean Data'!$E$2:$ZQ$272,226,FALSE)</f>
        <v>0</v>
      </c>
      <c r="EJ3" s="17">
        <f>HLOOKUP($B3,'[6]SGTI 2021 Clean Data'!$E$2:$ZQ$272,227,FALSE)</f>
        <v>0</v>
      </c>
      <c r="EK3" s="17">
        <f>HLOOKUP($B3,'[6]SGTI 2021 Clean Data'!$E$2:$ZQ$272,228,FALSE)</f>
        <v>0</v>
      </c>
      <c r="EL3" s="17">
        <f>HLOOKUP($B3,'[6]SGTI 2021 Clean Data'!$E$2:$ZQ$272,229,FALSE)</f>
        <v>0</v>
      </c>
      <c r="EM3" s="17">
        <f>HLOOKUP($B3,'[6]SGTI 2021 Clean Data'!$E$2:$ZQ$272,230,FALSE)</f>
        <v>0</v>
      </c>
      <c r="EN3" s="17">
        <f>HLOOKUP($B3,'[6]SGTI 2021 Clean Data'!$E$2:$ZQ$272,231,FALSE)</f>
        <v>0</v>
      </c>
      <c r="EO3" s="18">
        <f>HLOOKUP($B3,'[6]SGTI 2021 Clean Data'!$E$2:$ZQ$272,232,FALSE)</f>
        <v>44298</v>
      </c>
      <c r="EP3" s="18">
        <f>HLOOKUP($B3,'[6]SGTI 2021 Clean Data'!$E$2:$ZQ$272,233,FALSE)</f>
        <v>44314</v>
      </c>
      <c r="EQ3" s="17">
        <f>HLOOKUP($B3,'[6]SGTI 2021 Clean Data'!$E$2:$ZQ$272,234,FALSE)</f>
        <v>0</v>
      </c>
      <c r="ER3" s="17">
        <f>HLOOKUP($B3,'[6]SGTI 2021 Clean Data'!$E$2:$ZQ$272,235,FALSE)</f>
        <v>0</v>
      </c>
      <c r="ES3" s="17">
        <f>HLOOKUP($B3,'[6]SGTI 2021 Clean Data'!$E$2:$ZQ$272,240,FALSE)</f>
        <v>0</v>
      </c>
      <c r="ET3" s="17">
        <f>VLOOKUP($B3,'[6]2021 DD Batch123456'!$B$3:$AT$590,42,FALSE)</f>
        <v>2</v>
      </c>
      <c r="EU3" s="17"/>
      <c r="EV3" s="17"/>
      <c r="EW3" s="17"/>
      <c r="EX3" s="17">
        <f>VLOOKUP($B3,'[6]2021 DD Batch123456'!$B$3:$AT$590,44,FALSE)</f>
        <v>0</v>
      </c>
      <c r="EY3" s="17">
        <f>HLOOKUP($B3,'[6]SGTI 2021 Clean Data'!$E$2:$ZQ$272,246,FALSE)</f>
        <v>0</v>
      </c>
      <c r="EZ3" s="17">
        <f>HLOOKUP($B3,'[6]SGTI 2021 Clean Data'!$E$2:$ZQ$272,247,FALSE)</f>
        <v>0</v>
      </c>
      <c r="FA3" s="17">
        <f>HLOOKUP($B3,'[6]SGTI 2021 Clean Data'!$E$2:$ZQ$272,248,FALSE)</f>
        <v>0</v>
      </c>
      <c r="FB3" s="17">
        <f>HLOOKUP($B3,'[6]SGTI 2021 Clean Data'!$E$2:$ZQ$272,249,FALSE)</f>
        <v>0</v>
      </c>
      <c r="FC3" s="17">
        <f>HLOOKUP($B3,'[6]SGTI 2021 Clean Data'!$E$2:$ZQ$272,250,FALSE)</f>
        <v>0</v>
      </c>
      <c r="FD3" s="17">
        <f>HLOOKUP($B3,'[6]SGTI 2021 Clean Data'!$E$2:$ZQ$272,251,FALSE)</f>
        <v>0</v>
      </c>
      <c r="FE3" s="17">
        <f>HLOOKUP($B3,'[6]SGTI 2021 Clean Data'!$E$2:$ZQ$272,252,FALSE)</f>
        <v>0</v>
      </c>
      <c r="FF3" s="17">
        <f>HLOOKUP($B3,'[6]SGTI 2021 Clean Data'!$E$2:$ZQ$272,253,FALSE)</f>
        <v>0</v>
      </c>
      <c r="FG3" s="17">
        <f>HLOOKUP($B3,'[6]SGTI 2021 Clean Data'!$E$2:$ZQ$272,254,FALSE)</f>
        <v>0</v>
      </c>
      <c r="FH3" s="17">
        <f>HLOOKUP($B3,'[6]SGTI 2021 Clean Data'!$E$2:$ZQ$272,255,FALSE)</f>
        <v>0</v>
      </c>
      <c r="FI3" s="17">
        <f>HLOOKUP($B3,'[6]SGTI 2021 Clean Data'!$E$2:$ZQ$272,256,FALSE)</f>
        <v>0</v>
      </c>
      <c r="FJ3" s="17">
        <f>HLOOKUP($B3,'[6]SGTI 2021 Clean Data'!$E$2:$ZQ$272,257,FALSE)</f>
        <v>0</v>
      </c>
      <c r="FK3" s="17">
        <f>HLOOKUP($B3,'[6]SGTI 2021 Clean Data'!$E$2:$ZQ$272,258,FALSE)</f>
        <v>0</v>
      </c>
      <c r="FL3" s="17"/>
      <c r="FM3" s="17">
        <f>HLOOKUP($B3,'[6]SGTI 2021 Clean Data'!$E$2:$ZQ$272,260,FALSE)</f>
        <v>0</v>
      </c>
      <c r="FN3" s="17">
        <f>HLOOKUP($B3,'[6]SGTI 2021 Clean Data'!$E$2:$ZQ$272,261,FALSE)</f>
        <v>0</v>
      </c>
      <c r="FO3" s="17">
        <f>HLOOKUP($B3,'[6]SGTI 2021 Clean Data'!$E$2:$ZQ$272,262,FALSE)</f>
        <v>0</v>
      </c>
      <c r="FP3" s="17">
        <f>HLOOKUP($B3,'[6]SGTI 2021 Clean Data'!$E$2:$ZQ$272,263,FALSE)</f>
        <v>0</v>
      </c>
      <c r="FQ3" s="17"/>
      <c r="FR3" s="17">
        <f>HLOOKUP($B3,'[6]SGTI 2021 Clean Data'!$E$2:$ZQ$272,265,FALSE)</f>
        <v>0</v>
      </c>
      <c r="FS3" s="17">
        <f>HLOOKUP($B3,'[6]SGTI 2021 Clean Data'!$E$2:$ZQ$272,266,FALSE)</f>
        <v>0</v>
      </c>
      <c r="FT3" s="17">
        <f>HLOOKUP($B3,'[6]SGTI 2021 Clean Data'!$E$2:$ZQ$272,267,FALSE)</f>
        <v>0</v>
      </c>
      <c r="FU3" s="17">
        <f>HLOOKUP($B3,'[6]SGTI 2021 Clean Data'!$E$2:$ZQ$272,268,FALSE)</f>
        <v>0</v>
      </c>
      <c r="FV3" s="17">
        <f>HLOOKUP($B3,'[6]SGTI 2021 Clean Data'!$E$2:$ZQ$272,269,FALSE)</f>
        <v>0</v>
      </c>
      <c r="FW3" s="17">
        <f>HLOOKUP($B3,'[6]SGTI 2021 Clean Data'!$E$2:$ZQ$272,270,FALSE)</f>
        <v>0</v>
      </c>
      <c r="FX3" s="17">
        <f>HLOOKUP($B3,'[6]SGTI 2021 Clean Data'!$E$2:$ZQ$272,271,FALSE)</f>
        <v>0</v>
      </c>
    </row>
    <row r="4" spans="1:180" ht="24" thickTop="1" thickBot="1" x14ac:dyDescent="0.3">
      <c r="A4" s="12">
        <v>191</v>
      </c>
      <c r="B4" s="13" t="s">
        <v>176</v>
      </c>
      <c r="C4" s="14" t="s">
        <v>177</v>
      </c>
      <c r="D4" s="15">
        <v>44196</v>
      </c>
      <c r="E4" s="16">
        <f>_xlfn.IFNA(VLOOKUP($B4,'[4]SGTI 2021 General Full List'!$G$2:$AD$528,24,FALSE),VLOOKUP($B4,'[5]SGTI 2021 TrustReits Full List'!$G$2:$AC$43,23,FALSE))</f>
        <v>85860000</v>
      </c>
      <c r="F4" s="16" t="str">
        <f t="shared" si="0"/>
        <v>Small</v>
      </c>
      <c r="G4" s="16" t="str">
        <f>_xlfn.IFNA(VLOOKUP($B4,'[4]SGTI 2021 General Full List'!$G$2:$AD$528,21,FALSE),VLOOKUP($B4,'[5]SGTI 2021 TrustReits Full List'!$G$2:$AB$43,20,FALSE))</f>
        <v>CONSUMER DISCRETIONARY</v>
      </c>
      <c r="H4" s="16" t="str">
        <f>_xlfn.IFNA(VLOOKUP($B4,'[4]SGTI 2021 General Full List'!$G$2:$AD$528,23,FALSE),VLOOKUP($B4,'[5]SGTI 2021 TrustReits Full List'!$G$2:$AB$43,22,FALSE))</f>
        <v>Cyclical Consumer Services</v>
      </c>
      <c r="I4" s="16" t="s">
        <v>1272</v>
      </c>
      <c r="J4" s="17">
        <f>VLOOKUP($B4,'[6]2021 DD Batch123456'!$B$3:$AT$590,5,FALSE)</f>
        <v>6</v>
      </c>
      <c r="K4" s="17">
        <f>VLOOKUP($B4,'[6]2021 DD Batch123456'!$B$3:$AT$590,6,FALSE)</f>
        <v>6</v>
      </c>
      <c r="L4" s="17">
        <f>VLOOKUP($B4,'[6]2021 DD Batch123456'!$B$3:$AT$590,7,FALSE)</f>
        <v>3</v>
      </c>
      <c r="M4" s="17" t="str">
        <f>VLOOKUP($B4,'[6]2021 DD Batch123456'!$B$3:$AT$590,12,FALSE)</f>
        <v>N</v>
      </c>
      <c r="N4" s="17" t="str">
        <f>HLOOKUP($B4,'[6]SGTI 2021 Clean Data'!$E$2:$ZQ$272,25,FALSE)</f>
        <v>Y</v>
      </c>
      <c r="O4" s="17" t="str">
        <f>VLOOKUP($B4,'[6]2021 DD Batch123456'!$B$3:$AT$590,13,FALSE)</f>
        <v>Y</v>
      </c>
      <c r="P4" s="17" t="str">
        <f>VLOOKUP($B4,'[6]2021 DD Batch123456'!$B$3:$AT$590,14,FALSE)</f>
        <v>N</v>
      </c>
      <c r="Q4" s="17" t="str">
        <f>HLOOKUP($B4,'[6]SGTI 2021 Clean Data'!$E$2:$ZQ$272,30,FALSE)</f>
        <v>N</v>
      </c>
      <c r="R4" s="17" t="str">
        <f>HLOOKUP($B4,'[6]SGTI 2021 Clean Data'!$E$2:$ZQ$272,31,FALSE)</f>
        <v>Y</v>
      </c>
      <c r="S4" s="17" t="str">
        <f>HLOOKUP($B4,'[6]SGTI 2021 Clean Data'!$E$2:$ZQ$272,32,FALSE)</f>
        <v>Y</v>
      </c>
      <c r="T4" s="17">
        <f>VLOOKUP($B4,'[6]2021 DD Batch123456'!$B$3:$AT$590,36,FALSE)</f>
        <v>5</v>
      </c>
      <c r="U4" s="17">
        <f>VLOOKUP($B4,'[6]2021 DD Batch123456'!$B$3:$AT$590,40,FALSE)</f>
        <v>0</v>
      </c>
      <c r="V4" s="17">
        <f>VLOOKUP($B4,'[6]2021 DD Batch123456'!$B$3:$AT$590,37,FALSE)</f>
        <v>2</v>
      </c>
      <c r="W4" s="17" t="str">
        <f>VLOOKUP($B4,'[6]2021 DD Batch123456'!$B$3:$AT$590,41,FALSE)</f>
        <v>Y</v>
      </c>
      <c r="X4" s="17">
        <f>VLOOKUP($B4,'[6]2021 DD Batch123456'!$B$3:$AT$590,15,FALSE)</f>
        <v>3</v>
      </c>
      <c r="Y4" s="17">
        <f>VLOOKUP($B4,'[6]2021 DD Batch123456'!$B$3:$AT$590,16,FALSE)</f>
        <v>2</v>
      </c>
      <c r="Z4" s="17" t="str">
        <f>VLOOKUP($B4,'[6]2021 DD Batch123456'!$B$3:$AT$590,18,FALSE)</f>
        <v>Y</v>
      </c>
      <c r="AA4" s="17" t="str">
        <f>HLOOKUP($B4,'[6]SGTI 2021 Clean Data'!$E$2:$ZQ$272,45,FALSE)</f>
        <v>N</v>
      </c>
      <c r="AB4" s="17" t="str">
        <f>HLOOKUP($B4,'[6]SGTI 2021 Clean Data'!$E$2:$ZQ$272,46,FALSE)</f>
        <v>Y</v>
      </c>
      <c r="AC4" s="17" t="str">
        <f>HLOOKUP($B4,'[6]SGTI 2021 Clean Data'!$E$2:$ZQ$272,49,FALSE)</f>
        <v>Y</v>
      </c>
      <c r="AD4" s="17" t="str">
        <f>HLOOKUP($B4,'[6]SGTI 2021 Clean Data'!$E$2:$ZQ$272,50,FALSE)</f>
        <v>Y</v>
      </c>
      <c r="AE4" s="17" t="str">
        <f>HLOOKUP($B4,'[6]SGTI 2021 Clean Data'!$E$2:$ZQ$272,53,FALSE)</f>
        <v>Y</v>
      </c>
      <c r="AF4" s="17" t="str">
        <f>HLOOKUP($B4,'[6]SGTI 2021 Clean Data'!$E$2:$ZQ$272,54,FALSE)</f>
        <v>Y</v>
      </c>
      <c r="AG4" s="17" t="str">
        <f>HLOOKUP($B4,'[6]SGTI 2021 Clean Data'!$E$2:$ZQ$272,55,FALSE)</f>
        <v>Y</v>
      </c>
      <c r="AH4" s="17" t="str">
        <f>HLOOKUP($B4,'[6]SGTI 2021 Clean Data'!$E$2:$ZQ$272,56,FALSE)</f>
        <v>Y</v>
      </c>
      <c r="AI4" s="17" t="str">
        <f>HLOOKUP($B4,'[6]SGTI 2021 Clean Data'!$E$2:$ZQ$272,57,FALSE)</f>
        <v>N</v>
      </c>
      <c r="AJ4" s="17" t="str">
        <f>HLOOKUP($B4,'[6]SGTI 2021 Clean Data'!$E$2:$ZQ$272,58,FALSE)</f>
        <v>Y</v>
      </c>
      <c r="AK4" s="17" t="str">
        <f>HLOOKUP($B4,'[6]SGTI 2021 Clean Data'!$E$2:$ZQ$272,59,FALSE)</f>
        <v>Y</v>
      </c>
      <c r="AL4" s="17">
        <f>VLOOKUP($B4,'[6]2021 DD Batch123456'!$B$3:$AT$590,19,FALSE)</f>
        <v>3</v>
      </c>
      <c r="AM4" s="17">
        <f>VLOOKUP($B4,'[6]2021 DD Batch123456'!$B$3:$AT$590,20,FALSE)</f>
        <v>2</v>
      </c>
      <c r="AN4" s="17" t="str">
        <f>VLOOKUP($B4,'[6]2021 DD Batch123456'!$B$3:$AT$590,22,FALSE)</f>
        <v>Y</v>
      </c>
      <c r="AO4" s="17" t="str">
        <f>HLOOKUP($B4,'[6]SGTI 2021 Clean Data'!$E$2:$ZQ$272,67,FALSE)</f>
        <v>B1</v>
      </c>
      <c r="AP4" s="17" t="str">
        <f>HLOOKUP($B4,'[6]SGTI 2021 Clean Data'!$E$2:$ZQ$272,68,FALSE)</f>
        <v>B3</v>
      </c>
      <c r="AQ4" s="17" t="str">
        <f>HLOOKUP($B4,'[6]SGTI 2021 Clean Data'!$E$2:$ZQ$272,69,FALSE)</f>
        <v>B1</v>
      </c>
      <c r="AR4" s="17" t="str">
        <f>HLOOKUP($B4,'[6]SGTI 2021 Clean Data'!$E$2:$ZQ$272,70,FALSE)</f>
        <v>Y</v>
      </c>
      <c r="AS4" s="17" t="str">
        <f>HLOOKUP($B4,'[6]SGTI 2021 Clean Data'!$E$2:$ZQ$272,71,FALSE)</f>
        <v>Y</v>
      </c>
      <c r="AT4" s="17" t="str">
        <f>HLOOKUP($B4,'[6]SGTI 2021 Clean Data'!$E$2:$ZQ$272,72,FALSE)</f>
        <v>Y</v>
      </c>
      <c r="AU4" s="17" t="str">
        <f>HLOOKUP($B4,'[6]SGTI 2021 Clean Data'!$E$2:$ZQ$272,73,FALSE)</f>
        <v>N</v>
      </c>
      <c r="AV4" s="17" t="str">
        <f>HLOOKUP($B4,'[6]SGTI 2021 Clean Data'!$E$2:$ZQ$272,74,FALSE)</f>
        <v>Y</v>
      </c>
      <c r="AW4" s="17" t="str">
        <f>HLOOKUP($B4,'[6]SGTI 2021 Clean Data'!$E$2:$ZQ$272,75,FALSE)</f>
        <v>N</v>
      </c>
      <c r="AX4" s="17" t="str">
        <f>HLOOKUP($B4,'[6]SGTI 2021 Clean Data'!$E$2:$ZQ$272,76,FALSE)</f>
        <v>N</v>
      </c>
      <c r="AY4" s="17" t="str">
        <f>VLOOKUP($B4,'[6]2021 DD Batch123456'!$B$3:$AT$590,35,FALSE)</f>
        <v>B1</v>
      </c>
      <c r="AZ4" s="17" t="str">
        <f>HLOOKUP($B4,'[6]SGTI 2021 Clean Data'!$E$2:$ZQ$272,80,FALSE)</f>
        <v>N</v>
      </c>
      <c r="BA4" s="17" t="str">
        <f>HLOOKUP($B4,'[6]SGTI 2021 Clean Data'!$E$2:$ZQ$272,83,FALSE)</f>
        <v>Y</v>
      </c>
      <c r="BB4" s="17" t="str">
        <f>HLOOKUP($B4,'[6]SGTI 2021 Clean Data'!$E$2:$ZQ$272,84,FALSE)</f>
        <v>Y</v>
      </c>
      <c r="BC4" s="17" t="str">
        <f>HLOOKUP($B4,'[6]SGTI 2021 Clean Data'!$E$2:$ZQ$272,89,FALSE)</f>
        <v>Y</v>
      </c>
      <c r="BD4" s="17" t="str">
        <f>HLOOKUP($B4,'[6]SGTI 2021 Clean Data'!$E$2:$ZQ$272,91,FALSE)</f>
        <v>Y</v>
      </c>
      <c r="BE4" s="17" t="str">
        <f>HLOOKUP($B4,'[6]SGTI 2021 Clean Data'!$E$2:$ZQ$272,92,FALSE)</f>
        <v>Y</v>
      </c>
      <c r="BF4" s="17" t="str">
        <f>HLOOKUP($B4,'[6]SGTI 2021 Clean Data'!$E$2:$ZQ$272,93,FALSE)</f>
        <v>Y</v>
      </c>
      <c r="BG4" s="17" t="str">
        <f>HLOOKUP($B4,'[6]SGTI 2021 Clean Data'!$E$2:$ZQ$272,94,FALSE)</f>
        <v>Y</v>
      </c>
      <c r="BH4" s="17" t="str">
        <f>HLOOKUP($B4,'[6]SGTI 2021 Clean Data'!$E$2:$ZQ$272,95,FALSE)</f>
        <v>Y</v>
      </c>
      <c r="BI4" s="17" t="str">
        <f>HLOOKUP($B4,'[6]SGTI 2021 Clean Data'!$E$2:$ZQ$272,96,FALSE)</f>
        <v>Y</v>
      </c>
      <c r="BJ4" s="17" t="str">
        <f>HLOOKUP($B4,'[6]SGTI 2021 Clean Data'!$E$2:$ZQ$272,97,FALSE)</f>
        <v>Y</v>
      </c>
      <c r="BK4" s="17" t="str">
        <f>HLOOKUP($B4,'[6]SGTI 2021 Clean Data'!$E$2:$ZQ$272,98,FALSE)</f>
        <v>Y</v>
      </c>
      <c r="BL4" s="17" t="str">
        <f>HLOOKUP($B4,'[6]SGTI 2021 Clean Data'!$E$2:$ZQ$272,100,FALSE)</f>
        <v>Y</v>
      </c>
      <c r="BM4" s="17" t="str">
        <f>HLOOKUP($B4,'[6]SGTI 2021 Clean Data'!$E$2:$ZQ$272,102,FALSE)</f>
        <v>N</v>
      </c>
      <c r="BN4" s="17" t="str">
        <f>HLOOKUP($B4,'[6]SGTI 2021 Clean Data'!$E$2:$ZQ$272,103,FALSE)</f>
        <v>Y</v>
      </c>
      <c r="BO4" s="17" t="str">
        <f>HLOOKUP($B4,'[6]SGTI 2021 Clean Data'!$E$2:$ZQ$272,107,FALSE)</f>
        <v>Y</v>
      </c>
      <c r="BP4" s="17" t="str">
        <f>HLOOKUP($B4,'[6]SGTI 2021 Clean Data'!$E$2:$ZQ$272,108,FALSE)</f>
        <v>Y</v>
      </c>
      <c r="BQ4" s="17" t="str">
        <f>HLOOKUP($B4,'[6]SGTI 2021 Clean Data'!$E$2:$ZQ$272,109,FALSE)</f>
        <v>Y</v>
      </c>
      <c r="BR4" s="17" t="str">
        <f>HLOOKUP($B4,'[6]SGTI 2021 Clean Data'!$E$2:$ZQ$272,110,FALSE)</f>
        <v>Y</v>
      </c>
      <c r="BS4" s="17" t="str">
        <f>HLOOKUP($B4,'[6]SGTI 2021 Clean Data'!$E$2:$ZQ$272,111,FALSE)</f>
        <v>Y</v>
      </c>
      <c r="BT4" s="17" t="str">
        <f>HLOOKUP($B4,'[6]SGTI 2021 Clean Data'!$E$2:$ZQ$272,113,FALSE)</f>
        <v>N</v>
      </c>
      <c r="BU4" s="17" t="str">
        <f>HLOOKUP($B4,'[6]SGTI 2021 Clean Data'!$E$2:$ZQ$272,114,FALSE)</f>
        <v>N</v>
      </c>
      <c r="BV4" s="17" t="str">
        <f>HLOOKUP($B4,'[6]SGTI 2021 Clean Data'!$E$2:$ZQ$272,120,FALSE)</f>
        <v>Y</v>
      </c>
      <c r="BW4" s="17" t="str">
        <f>HLOOKUP($B4,'[6]SGTI 2021 Clean Data'!$E$2:$ZQ$272,121,FALSE)</f>
        <v>Y</v>
      </c>
      <c r="BX4" s="17" t="str">
        <f>HLOOKUP($B4,'[6]SGTI 2021 Clean Data'!$E$2:$ZQ$272,122,FALSE)</f>
        <v>Y</v>
      </c>
      <c r="BY4" s="17" t="str">
        <f>HLOOKUP($B4,'[6]SGTI 2021 Clean Data'!$E$2:$ZQ$272,123,FALSE)</f>
        <v>Y</v>
      </c>
      <c r="BZ4" s="17" t="str">
        <f>HLOOKUP($B4,'[6]SGTI 2021 Clean Data'!$E$2:$ZQ$272,124,FALSE)</f>
        <v>N</v>
      </c>
      <c r="CA4" s="17" t="str">
        <f>HLOOKUP($B4,'[6]SGTI 2021 Clean Data'!$E$2:$ZQ$272,125,FALSE)</f>
        <v>N</v>
      </c>
      <c r="CB4" s="17" t="str">
        <f>HLOOKUP($B4,'[6]SGTI 2021 Clean Data'!$E$2:$ZQ$272,126,FALSE)</f>
        <v>N</v>
      </c>
      <c r="CC4" s="17" t="str">
        <f>HLOOKUP($B4,'[6]SGTI 2021 Clean Data'!$E$2:$ZQ$272,128,FALSE)</f>
        <v>N</v>
      </c>
      <c r="CD4" s="17" t="str">
        <f>HLOOKUP($B4,'[6]SGTI 2021 Clean Data'!$E$2:$ZQ$272,130,FALSE)</f>
        <v>Y</v>
      </c>
      <c r="CE4" s="17" t="str">
        <f>HLOOKUP($B4,'[6]SGTI 2021 Clean Data'!$E$2:$ZQ$272,131,FALSE)</f>
        <v>N</v>
      </c>
      <c r="CF4" s="17" t="str">
        <f>HLOOKUP($B4,'[6]SGTI 2021 Clean Data'!$E$2:$ZQ$272,132,FALSE)</f>
        <v>Y</v>
      </c>
      <c r="CG4" s="17" t="str">
        <f>HLOOKUP($B4,'[6]SGTI 2021 Clean Data'!$E$2:$ZQ$272,133,FALSE)</f>
        <v>Y</v>
      </c>
      <c r="CH4" s="17" t="str">
        <f>HLOOKUP($B4,'[6]SGTI 2021 Clean Data'!$E$2:$ZQ$272,135,FALSE)</f>
        <v>N</v>
      </c>
      <c r="CI4" s="17" t="str">
        <f>HLOOKUP($B4,'[6]SGTI 2021 Clean Data'!$E$2:$ZQ$272,139,FALSE)</f>
        <v>Y</v>
      </c>
      <c r="CJ4" s="17" t="str">
        <f>HLOOKUP($B4,'[6]SGTI 2021 Clean Data'!$E$2:$ZQ$272,140,FALSE)</f>
        <v>Y</v>
      </c>
      <c r="CK4" s="17" t="str">
        <f>VLOOKUP($B4,'[6]2021 DD Batch123456'!$B$3:$AT$590,26,FALSE)</f>
        <v>N</v>
      </c>
      <c r="CL4" s="17" t="str">
        <f>VLOOKUP($B4,'[6]2021 DD Batch123456'!$B$3:$AT$590,27,FALSE)</f>
        <v>N</v>
      </c>
      <c r="CM4" s="17" t="str">
        <f>VLOOKUP($B4,'[6]2021 DD Batch123456'!$B$3:$AT$590,31,FALSE)</f>
        <v>Y</v>
      </c>
      <c r="CN4" s="17">
        <f>VLOOKUP($B4,'[6]2021 DD Batch123456'!$B$3:$AT$590,32,FALSE)</f>
        <v>0</v>
      </c>
      <c r="CO4" s="17" t="str">
        <f>VLOOKUP($B4,'[6]2021 DD Batch123456'!$B$3:$AT$590,33,FALSE)</f>
        <v>Y</v>
      </c>
      <c r="CP4" s="17" t="str">
        <f>HLOOKUP($B4,'[6]SGTI 2021 Clean Data'!$E$2:$ZQ$272,153,FALSE)</f>
        <v>Y</v>
      </c>
      <c r="CQ4" s="17" t="str">
        <f>HLOOKUP($B4,'[6]SGTI 2021 Clean Data'!$E$2:$ZQ$272,155,FALSE)</f>
        <v>Y</v>
      </c>
      <c r="CR4" s="17" t="str">
        <f>HLOOKUP($B4,'[6]SGTI 2021 Clean Data'!$E$2:$ZQ$272,156,FALSE)</f>
        <v>Y</v>
      </c>
      <c r="CS4" s="17" t="str">
        <f>HLOOKUP($B4,'[6]SGTI 2021 Clean Data'!$E$2:$ZQ$272,157,FALSE)</f>
        <v>Y</v>
      </c>
      <c r="CT4" s="17" t="str">
        <f>HLOOKUP($B4,'[6]SGTI 2021 Clean Data'!$E$2:$ZQ$272,158,FALSE)</f>
        <v>N</v>
      </c>
      <c r="CU4" s="17" t="str">
        <f>HLOOKUP($B4,'[6]SGTI 2021 Clean Data'!$E$2:$ZQ$272,159,FALSE)</f>
        <v>Y</v>
      </c>
      <c r="CV4" s="17" t="str">
        <f>HLOOKUP($B4,'[6]SGTI 2021 Clean Data'!$E$2:$ZQ$272,160,FALSE)</f>
        <v>Y</v>
      </c>
      <c r="CW4" s="17" t="str">
        <f>HLOOKUP($B4,'[6]SGTI 2021 Clean Data'!$E$2:$ZQ$272,161,FALSE)</f>
        <v>Y</v>
      </c>
      <c r="CX4" s="17" t="str">
        <f>HLOOKUP($B4,'[6]SGTI 2021 Clean Data'!$E$2:$ZQ$272,164,FALSE)</f>
        <v>Y</v>
      </c>
      <c r="CY4" s="17" t="str">
        <f>HLOOKUP($B4,'[6]SGTI 2021 Clean Data'!$E$2:$ZQ$272,170,FALSE)</f>
        <v>Y</v>
      </c>
      <c r="CZ4" s="17" t="str">
        <f>HLOOKUP($B4,'[6]SGTI 2021 Clean Data'!$E$2:$ZQ$272,173,FALSE)</f>
        <v>N</v>
      </c>
      <c r="DA4" s="17" t="str">
        <f>HLOOKUP($B4,'[6]SGTI 2021 Clean Data'!$E$2:$ZQ$272,174,FALSE)</f>
        <v>Y</v>
      </c>
      <c r="DB4" s="17" t="str">
        <f>HLOOKUP($B4,'[6]SGTI 2021 Clean Data'!$E$2:$ZQ$272,175,FALSE)</f>
        <v>N</v>
      </c>
      <c r="DC4" s="17" t="str">
        <f>HLOOKUP($B4,'[6]SGTI 2021 Clean Data'!$E$2:$ZQ$272,176,FALSE)</f>
        <v>N</v>
      </c>
      <c r="DD4" s="17" t="str">
        <f>HLOOKUP($B4,'[6]SGTI 2021 Clean Data'!$E$2:$ZQ$272,178,FALSE)</f>
        <v>N</v>
      </c>
      <c r="DE4" s="17" t="str">
        <f>HLOOKUP($B4,'[6]SGTI 2021 Clean Data'!$E$2:$ZQ$272,179,FALSE)</f>
        <v>Y</v>
      </c>
      <c r="DF4" s="17" t="str">
        <f>HLOOKUP($B4,'[6]SGTI 2021 Clean Data'!$E$2:$ZQ$272,180,FALSE)</f>
        <v>Y</v>
      </c>
      <c r="DG4" s="17" t="str">
        <f>HLOOKUP($B4,'[6]SGTI 2021 Clean Data'!$E$2:$ZQ$272,181,FALSE)</f>
        <v>Y</v>
      </c>
      <c r="DH4" s="17" t="str">
        <f>HLOOKUP($B4,'[6]SGTI 2021 Clean Data'!$E$2:$ZQ$272,182,FALSE)</f>
        <v>N</v>
      </c>
      <c r="DI4" s="17" t="str">
        <f>HLOOKUP($B4,'[6]SGTI 2021 Clean Data'!$E$2:$ZQ$272,184,FALSE)</f>
        <v>Y</v>
      </c>
      <c r="DJ4" s="17" t="str">
        <f>HLOOKUP($B4,'[6]SGTI 2021 Clean Data'!$E$2:$ZQ$272,185,FALSE)</f>
        <v>Y</v>
      </c>
      <c r="DK4" s="17">
        <f>HLOOKUP($B4,'[6]SGTI 2021 Clean Data'!$E$2:$ZQ$272,190,FALSE)</f>
        <v>53</v>
      </c>
      <c r="DL4" s="17" t="str">
        <f>HLOOKUP($B4,'[6]SGTI 2021 Clean Data'!$E$2:$ZQ$272,191,FALSE)</f>
        <v>Y</v>
      </c>
      <c r="DM4" s="17" t="str">
        <f>HLOOKUP($B4,'[6]SGTI 2021 Clean Data'!$E$2:$ZQ$272,195,FALSE)</f>
        <v>N</v>
      </c>
      <c r="DN4" s="17" t="str">
        <f>HLOOKUP($B4,'[6]SGTI 2021 Clean Data'!$E$2:$ZQ$272,196,FALSE)</f>
        <v>N</v>
      </c>
      <c r="DO4" s="17" t="str">
        <f>HLOOKUP($B4,'[6]SGTI 2021 Clean Data'!$E$2:$ZQ$272,199,FALSE)</f>
        <v>N</v>
      </c>
      <c r="DP4" s="17" t="str">
        <f>HLOOKUP($B4,'[6]SGTI 2021 Clean Data'!$E$2:$ZQ$272,200,FALSE)</f>
        <v>Y</v>
      </c>
      <c r="DQ4" s="17" t="str">
        <f>HLOOKUP($B4,'[6]SGTI 2021 Clean Data'!$E$2:$ZQ$272,201,FALSE)</f>
        <v>N</v>
      </c>
      <c r="DR4" s="17" t="str">
        <f>HLOOKUP($B4,'[6]SGTI 2021 Clean Data'!$E$2:$ZQ$272,202,FALSE)</f>
        <v>Y</v>
      </c>
      <c r="DS4" s="17" t="str">
        <f>HLOOKUP($B4,'[6]SGTI 2021 Clean Data'!$E$2:$ZQ$272,203,FALSE)</f>
        <v>Y</v>
      </c>
      <c r="DT4" s="17" t="str">
        <f>HLOOKUP($B4,'[6]SGTI 2021 Clean Data'!$E$2:$ZQ$272,204,FALSE)</f>
        <v>N</v>
      </c>
      <c r="DU4" s="17" t="str">
        <f>HLOOKUP($B4,'[6]SGTI 2021 Clean Data'!$E$2:$ZQ$272,206,FALSE)</f>
        <v>Y</v>
      </c>
      <c r="DV4" s="17" t="str">
        <f>HLOOKUP($B4,'[6]SGTI 2021 Clean Data'!$E$2:$ZQ$272,207,FALSE)</f>
        <v>N</v>
      </c>
      <c r="DW4" s="17" t="str">
        <f>HLOOKUP($B4,'[6]SGTI 2021 Clean Data'!$E$2:$ZQ$272,208,FALSE)</f>
        <v>N</v>
      </c>
      <c r="DX4" s="17"/>
      <c r="DY4" s="17" t="str">
        <f>HLOOKUP($B4,'[6]SGTI 2021 Clean Data'!$E$2:$ZQ$272,213,FALSE)</f>
        <v>Y</v>
      </c>
      <c r="DZ4" s="17" t="str">
        <f>HLOOKUP($B4,'[6]SGTI 2021 Clean Data'!$E$2:$ZQ$272,214,FALSE)</f>
        <v>N</v>
      </c>
      <c r="EA4" s="17" t="str">
        <f>HLOOKUP($B4,'[6]SGTI 2021 Clean Data'!$E$2:$ZQ$272,215,FALSE)</f>
        <v>N</v>
      </c>
      <c r="EB4" s="17">
        <f>HLOOKUP($B4,'[6]SGTI 2021 Clean Data'!$E$2:$ZQ$272,219,FALSE)</f>
        <v>3</v>
      </c>
      <c r="EC4" s="17">
        <f>HLOOKUP($B4,'[6]SGTI 2021 Clean Data'!$E$2:$ZQ$272,220,FALSE)</f>
        <v>0</v>
      </c>
      <c r="ED4" s="17">
        <f>HLOOKUP($B4,'[6]SGTI 2021 Clean Data'!$E$2:$ZQ$272,221,FALSE)</f>
        <v>0</v>
      </c>
      <c r="EE4" s="17">
        <f>HLOOKUP($B4,'[6]SGTI 2021 Clean Data'!$E$2:$ZQ$272,222,FALSE)</f>
        <v>3</v>
      </c>
      <c r="EF4" s="17">
        <f>HLOOKUP($B4,'[6]SGTI 2021 Clean Data'!$E$2:$ZQ$272,223,FALSE)</f>
        <v>0</v>
      </c>
      <c r="EG4" s="17">
        <f>HLOOKUP($B4,'[6]SGTI 2021 Clean Data'!$E$2:$ZQ$272,224,FALSE)</f>
        <v>3</v>
      </c>
      <c r="EH4" s="17">
        <f>HLOOKUP($B4,'[6]SGTI 2021 Clean Data'!$E$2:$ZQ$272,225,FALSE)</f>
        <v>0</v>
      </c>
      <c r="EI4" s="17">
        <f>HLOOKUP($B4,'[6]SGTI 2021 Clean Data'!$E$2:$ZQ$272,226,FALSE)</f>
        <v>0</v>
      </c>
      <c r="EJ4" s="17">
        <f>HLOOKUP($B4,'[6]SGTI 2021 Clean Data'!$E$2:$ZQ$272,227,FALSE)</f>
        <v>0</v>
      </c>
      <c r="EK4" s="17">
        <f>HLOOKUP($B4,'[6]SGTI 2021 Clean Data'!$E$2:$ZQ$272,228,FALSE)</f>
        <v>3</v>
      </c>
      <c r="EL4" s="17">
        <f>HLOOKUP($B4,'[6]SGTI 2021 Clean Data'!$E$2:$ZQ$272,229,FALSE)</f>
        <v>0</v>
      </c>
      <c r="EM4" s="17">
        <f>HLOOKUP($B4,'[6]SGTI 2021 Clean Data'!$E$2:$ZQ$272,230,FALSE)</f>
        <v>0</v>
      </c>
      <c r="EN4" s="17">
        <f>HLOOKUP($B4,'[6]SGTI 2021 Clean Data'!$E$2:$ZQ$272,231,FALSE)</f>
        <v>0</v>
      </c>
      <c r="EO4" s="18">
        <f>HLOOKUP($B4,'[6]SGTI 2021 Clean Data'!$E$2:$ZQ$272,232,FALSE)</f>
        <v>44300</v>
      </c>
      <c r="EP4" s="18">
        <f>HLOOKUP($B4,'[6]SGTI 2021 Clean Data'!$E$2:$ZQ$272,233,FALSE)</f>
        <v>44314</v>
      </c>
      <c r="EQ4" s="17">
        <f>HLOOKUP($B4,'[6]SGTI 2021 Clean Data'!$E$2:$ZQ$272,234,FALSE)</f>
        <v>0</v>
      </c>
      <c r="ER4" s="17">
        <f>HLOOKUP($B4,'[6]SGTI 2021 Clean Data'!$E$2:$ZQ$272,235,FALSE)</f>
        <v>0</v>
      </c>
      <c r="ES4" s="17">
        <f>HLOOKUP($B4,'[6]SGTI 2021 Clean Data'!$E$2:$ZQ$272,240,FALSE)</f>
        <v>0</v>
      </c>
      <c r="ET4" s="17">
        <f>VLOOKUP($B4,'[6]2021 DD Batch123456'!$B$3:$AT$590,42,FALSE)</f>
        <v>0</v>
      </c>
      <c r="EU4" s="17"/>
      <c r="EV4" s="17"/>
      <c r="EW4" s="17"/>
      <c r="EX4" s="17">
        <f>VLOOKUP($B4,'[6]2021 DD Batch123456'!$B$3:$AT$590,44,FALSE)</f>
        <v>0</v>
      </c>
      <c r="EY4" s="17">
        <f>HLOOKUP($B4,'[6]SGTI 2021 Clean Data'!$E$2:$ZQ$272,246,FALSE)</f>
        <v>0</v>
      </c>
      <c r="EZ4" s="17">
        <f>HLOOKUP($B4,'[6]SGTI 2021 Clean Data'!$E$2:$ZQ$272,247,FALSE)</f>
        <v>0</v>
      </c>
      <c r="FA4" s="17">
        <f>HLOOKUP($B4,'[6]SGTI 2021 Clean Data'!$E$2:$ZQ$272,248,FALSE)</f>
        <v>0</v>
      </c>
      <c r="FB4" s="17">
        <f>HLOOKUP($B4,'[6]SGTI 2021 Clean Data'!$E$2:$ZQ$272,249,FALSE)</f>
        <v>0</v>
      </c>
      <c r="FC4" s="17">
        <f>HLOOKUP($B4,'[6]SGTI 2021 Clean Data'!$E$2:$ZQ$272,250,FALSE)</f>
        <v>0</v>
      </c>
      <c r="FD4" s="17">
        <f>HLOOKUP($B4,'[6]SGTI 2021 Clean Data'!$E$2:$ZQ$272,251,FALSE)</f>
        <v>0</v>
      </c>
      <c r="FE4" s="17">
        <f>HLOOKUP($B4,'[6]SGTI 2021 Clean Data'!$E$2:$ZQ$272,252,FALSE)</f>
        <v>0</v>
      </c>
      <c r="FF4" s="17">
        <f>HLOOKUP($B4,'[6]SGTI 2021 Clean Data'!$E$2:$ZQ$272,253,FALSE)</f>
        <v>0</v>
      </c>
      <c r="FG4" s="17">
        <f>HLOOKUP($B4,'[6]SGTI 2021 Clean Data'!$E$2:$ZQ$272,254,FALSE)</f>
        <v>0</v>
      </c>
      <c r="FH4" s="17">
        <f>HLOOKUP($B4,'[6]SGTI 2021 Clean Data'!$E$2:$ZQ$272,255,FALSE)</f>
        <v>0</v>
      </c>
      <c r="FI4" s="17">
        <f>HLOOKUP($B4,'[6]SGTI 2021 Clean Data'!$E$2:$ZQ$272,256,FALSE)</f>
        <v>0</v>
      </c>
      <c r="FJ4" s="17">
        <f>HLOOKUP($B4,'[6]SGTI 2021 Clean Data'!$E$2:$ZQ$272,257,FALSE)</f>
        <v>0</v>
      </c>
      <c r="FK4" s="17">
        <f>HLOOKUP($B4,'[6]SGTI 2021 Clean Data'!$E$2:$ZQ$272,258,FALSE)</f>
        <v>0</v>
      </c>
      <c r="FL4" s="17"/>
      <c r="FM4" s="17">
        <f>HLOOKUP($B4,'[6]SGTI 2021 Clean Data'!$E$2:$ZQ$272,260,FALSE)</f>
        <v>0</v>
      </c>
      <c r="FN4" s="17">
        <f>HLOOKUP($B4,'[6]SGTI 2021 Clean Data'!$E$2:$ZQ$272,261,FALSE)</f>
        <v>0</v>
      </c>
      <c r="FO4" s="17">
        <f>HLOOKUP($B4,'[6]SGTI 2021 Clean Data'!$E$2:$ZQ$272,262,FALSE)</f>
        <v>0</v>
      </c>
      <c r="FP4" s="17">
        <f>HLOOKUP($B4,'[6]SGTI 2021 Clean Data'!$E$2:$ZQ$272,263,FALSE)</f>
        <v>0</v>
      </c>
      <c r="FQ4" s="17"/>
      <c r="FR4" s="17">
        <f>HLOOKUP($B4,'[6]SGTI 2021 Clean Data'!$E$2:$ZQ$272,265,FALSE)</f>
        <v>0</v>
      </c>
      <c r="FS4" s="17">
        <f>HLOOKUP($B4,'[6]SGTI 2021 Clean Data'!$E$2:$ZQ$272,266,FALSE)</f>
        <v>0</v>
      </c>
      <c r="FT4" s="17">
        <f>HLOOKUP($B4,'[6]SGTI 2021 Clean Data'!$E$2:$ZQ$272,267,FALSE)</f>
        <v>0</v>
      </c>
      <c r="FU4" s="17">
        <f>HLOOKUP($B4,'[6]SGTI 2021 Clean Data'!$E$2:$ZQ$272,268,FALSE)</f>
        <v>0</v>
      </c>
      <c r="FV4" s="17">
        <f>HLOOKUP($B4,'[6]SGTI 2021 Clean Data'!$E$2:$ZQ$272,269,FALSE)</f>
        <v>0</v>
      </c>
      <c r="FW4" s="17">
        <f>HLOOKUP($B4,'[6]SGTI 2021 Clean Data'!$E$2:$ZQ$272,270,FALSE)</f>
        <v>0</v>
      </c>
      <c r="FX4" s="17">
        <f>HLOOKUP($B4,'[6]SGTI 2021 Clean Data'!$E$2:$ZQ$272,271,FALSE)</f>
        <v>0</v>
      </c>
    </row>
    <row r="5" spans="1:180" ht="24" thickTop="1" thickBot="1" x14ac:dyDescent="0.3">
      <c r="A5" s="12">
        <v>36</v>
      </c>
      <c r="B5" s="13" t="s">
        <v>106</v>
      </c>
      <c r="C5" s="14" t="s">
        <v>107</v>
      </c>
      <c r="D5" s="15">
        <v>44012</v>
      </c>
      <c r="E5" s="16">
        <f>_xlfn.IFNA(VLOOKUP($B5,'[4]SGTI 2021 General Full List'!$G$2:$AD$528,24,FALSE),VLOOKUP($B5,'[5]SGTI 2021 TrustReits Full List'!$G$2:$AC$43,23,FALSE))</f>
        <v>36588640</v>
      </c>
      <c r="F5" s="16" t="str">
        <f t="shared" si="0"/>
        <v>Small</v>
      </c>
      <c r="G5" s="16" t="str">
        <f>_xlfn.IFNA(VLOOKUP($B5,'[4]SGTI 2021 General Full List'!$G$2:$AD$528,21,FALSE),VLOOKUP($B5,'[5]SGTI 2021 TrustReits Full List'!$G$2:$AB$43,20,FALSE))</f>
        <v>HEALTH CARE</v>
      </c>
      <c r="H5" s="16" t="str">
        <f>_xlfn.IFNA(VLOOKUP($B5,'[4]SGTI 2021 General Full List'!$G$2:$AD$528,23,FALSE),VLOOKUP($B5,'[5]SGTI 2021 TrustReits Full List'!$G$2:$AB$43,22,FALSE))</f>
        <v>Healthcare Services</v>
      </c>
      <c r="I5" s="16" t="s">
        <v>1272</v>
      </c>
      <c r="J5" s="17">
        <f>VLOOKUP($B5,'[6]2021 DD Batch123456'!$B$3:$AT$590,5,FALSE)</f>
        <v>5</v>
      </c>
      <c r="K5" s="17">
        <f>VLOOKUP($B5,'[6]2021 DD Batch123456'!$B$3:$AT$590,6,FALSE)</f>
        <v>5</v>
      </c>
      <c r="L5" s="17">
        <f>VLOOKUP($B5,'[6]2021 DD Batch123456'!$B$3:$AT$590,7,FALSE)</f>
        <v>3</v>
      </c>
      <c r="M5" s="17" t="str">
        <f>VLOOKUP($B5,'[6]2021 DD Batch123456'!$B$3:$AT$590,12,FALSE)</f>
        <v>N</v>
      </c>
      <c r="N5" s="17" t="str">
        <f>HLOOKUP($B5,'[6]SGTI 2021 Clean Data'!$E$2:$ZQ$272,25,FALSE)</f>
        <v>N</v>
      </c>
      <c r="O5" s="17" t="str">
        <f>VLOOKUP($B5,'[6]2021 DD Batch123456'!$B$3:$AT$590,13,FALSE)</f>
        <v>Y</v>
      </c>
      <c r="P5" s="17" t="str">
        <f>VLOOKUP($B5,'[6]2021 DD Batch123456'!$B$3:$AT$590,14,FALSE)</f>
        <v>Y</v>
      </c>
      <c r="Q5" s="17" t="str">
        <f>HLOOKUP($B5,'[6]SGTI 2021 Clean Data'!$E$2:$ZQ$272,30,FALSE)</f>
        <v>N</v>
      </c>
      <c r="R5" s="17" t="str">
        <f>HLOOKUP($B5,'[6]SGTI 2021 Clean Data'!$E$2:$ZQ$272,31,FALSE)</f>
        <v>N</v>
      </c>
      <c r="S5" s="17" t="str">
        <f>HLOOKUP($B5,'[6]SGTI 2021 Clean Data'!$E$2:$ZQ$272,32,FALSE)</f>
        <v>Y</v>
      </c>
      <c r="T5" s="17">
        <f>VLOOKUP($B5,'[6]2021 DD Batch123456'!$B$3:$AT$590,36,FALSE)</f>
        <v>2</v>
      </c>
      <c r="U5" s="17">
        <f>VLOOKUP($B5,'[6]2021 DD Batch123456'!$B$3:$AT$590,40,FALSE)</f>
        <v>2</v>
      </c>
      <c r="V5" s="17">
        <f>VLOOKUP($B5,'[6]2021 DD Batch123456'!$B$3:$AT$590,37,FALSE)</f>
        <v>2</v>
      </c>
      <c r="W5" s="17" t="str">
        <f>VLOOKUP($B5,'[6]2021 DD Batch123456'!$B$3:$AT$590,41,FALSE)</f>
        <v>Y</v>
      </c>
      <c r="X5" s="17">
        <f>VLOOKUP($B5,'[6]2021 DD Batch123456'!$B$3:$AT$590,15,FALSE)</f>
        <v>3</v>
      </c>
      <c r="Y5" s="17">
        <f>VLOOKUP($B5,'[6]2021 DD Batch123456'!$B$3:$AT$590,16,FALSE)</f>
        <v>3</v>
      </c>
      <c r="Z5" s="17" t="str">
        <f>VLOOKUP($B5,'[6]2021 DD Batch123456'!$B$3:$AT$590,18,FALSE)</f>
        <v>Y</v>
      </c>
      <c r="AA5" s="17" t="str">
        <f>HLOOKUP($B5,'[6]SGTI 2021 Clean Data'!$E$2:$ZQ$272,45,FALSE)</f>
        <v>N</v>
      </c>
      <c r="AB5" s="17" t="str">
        <f>HLOOKUP($B5,'[6]SGTI 2021 Clean Data'!$E$2:$ZQ$272,46,FALSE)</f>
        <v>Y</v>
      </c>
      <c r="AC5" s="17" t="str">
        <f>HLOOKUP($B5,'[6]SGTI 2021 Clean Data'!$E$2:$ZQ$272,49,FALSE)</f>
        <v>N</v>
      </c>
      <c r="AD5" s="17" t="str">
        <f>HLOOKUP($B5,'[6]SGTI 2021 Clean Data'!$E$2:$ZQ$272,50,FALSE)</f>
        <v>Y</v>
      </c>
      <c r="AE5" s="17" t="str">
        <f>HLOOKUP($B5,'[6]SGTI 2021 Clean Data'!$E$2:$ZQ$272,53,FALSE)</f>
        <v>Y</v>
      </c>
      <c r="AF5" s="17" t="str">
        <f>HLOOKUP($B5,'[6]SGTI 2021 Clean Data'!$E$2:$ZQ$272,54,FALSE)</f>
        <v>Y</v>
      </c>
      <c r="AG5" s="17" t="str">
        <f>HLOOKUP($B5,'[6]SGTI 2021 Clean Data'!$E$2:$ZQ$272,55,FALSE)</f>
        <v>Y</v>
      </c>
      <c r="AH5" s="17" t="str">
        <f>HLOOKUP($B5,'[6]SGTI 2021 Clean Data'!$E$2:$ZQ$272,56,FALSE)</f>
        <v>Y</v>
      </c>
      <c r="AI5" s="17" t="str">
        <f>HLOOKUP($B5,'[6]SGTI 2021 Clean Data'!$E$2:$ZQ$272,57,FALSE)</f>
        <v>N</v>
      </c>
      <c r="AJ5" s="17" t="str">
        <f>HLOOKUP($B5,'[6]SGTI 2021 Clean Data'!$E$2:$ZQ$272,58,FALSE)</f>
        <v>N</v>
      </c>
      <c r="AK5" s="17" t="str">
        <f>HLOOKUP($B5,'[6]SGTI 2021 Clean Data'!$E$2:$ZQ$272,59,FALSE)</f>
        <v>Y</v>
      </c>
      <c r="AL5" s="17">
        <f>VLOOKUP($B5,'[6]2021 DD Batch123456'!$B$3:$AT$590,19,FALSE)</f>
        <v>3</v>
      </c>
      <c r="AM5" s="17">
        <f>VLOOKUP($B5,'[6]2021 DD Batch123456'!$B$3:$AT$590,20,FALSE)</f>
        <v>3</v>
      </c>
      <c r="AN5" s="17" t="str">
        <f>VLOOKUP($B5,'[6]2021 DD Batch123456'!$B$3:$AT$590,22,FALSE)</f>
        <v>Y</v>
      </c>
      <c r="AO5" s="17" t="str">
        <f>HLOOKUP($B5,'[6]SGTI 2021 Clean Data'!$E$2:$ZQ$272,67,FALSE)</f>
        <v>B3</v>
      </c>
      <c r="AP5" s="17" t="str">
        <f>HLOOKUP($B5,'[6]SGTI 2021 Clean Data'!$E$2:$ZQ$272,68,FALSE)</f>
        <v>B2</v>
      </c>
      <c r="AQ5" s="17" t="str">
        <f>HLOOKUP($B5,'[6]SGTI 2021 Clean Data'!$E$2:$ZQ$272,69,FALSE)</f>
        <v>B3</v>
      </c>
      <c r="AR5" s="17" t="str">
        <f>HLOOKUP($B5,'[6]SGTI 2021 Clean Data'!$E$2:$ZQ$272,70,FALSE)</f>
        <v>Y</v>
      </c>
      <c r="AS5" s="17" t="str">
        <f>HLOOKUP($B5,'[6]SGTI 2021 Clean Data'!$E$2:$ZQ$272,71,FALSE)</f>
        <v>Y</v>
      </c>
      <c r="AT5" s="17" t="str">
        <f>HLOOKUP($B5,'[6]SGTI 2021 Clean Data'!$E$2:$ZQ$272,72,FALSE)</f>
        <v>Y</v>
      </c>
      <c r="AU5" s="17" t="str">
        <f>HLOOKUP($B5,'[6]SGTI 2021 Clean Data'!$E$2:$ZQ$272,73,FALSE)</f>
        <v>N</v>
      </c>
      <c r="AV5" s="17" t="str">
        <f>HLOOKUP($B5,'[6]SGTI 2021 Clean Data'!$E$2:$ZQ$272,74,FALSE)</f>
        <v>N</v>
      </c>
      <c r="AW5" s="17" t="str">
        <f>HLOOKUP($B5,'[6]SGTI 2021 Clean Data'!$E$2:$ZQ$272,75,FALSE)</f>
        <v>N</v>
      </c>
      <c r="AX5" s="17" t="str">
        <f>HLOOKUP($B5,'[6]SGTI 2021 Clean Data'!$E$2:$ZQ$272,76,FALSE)</f>
        <v>N</v>
      </c>
      <c r="AY5" s="17" t="str">
        <f>VLOOKUP($B5,'[6]2021 DD Batch123456'!$B$3:$AT$590,35,FALSE)</f>
        <v>B1</v>
      </c>
      <c r="AZ5" s="17" t="str">
        <f>HLOOKUP($B5,'[6]SGTI 2021 Clean Data'!$E$2:$ZQ$272,80,FALSE)</f>
        <v>N</v>
      </c>
      <c r="BA5" s="17" t="str">
        <f>HLOOKUP($B5,'[6]SGTI 2021 Clean Data'!$E$2:$ZQ$272,83,FALSE)</f>
        <v>Y</v>
      </c>
      <c r="BB5" s="17" t="str">
        <f>HLOOKUP($B5,'[6]SGTI 2021 Clean Data'!$E$2:$ZQ$272,84,FALSE)</f>
        <v>N</v>
      </c>
      <c r="BC5" s="17" t="str">
        <f>HLOOKUP($B5,'[6]SGTI 2021 Clean Data'!$E$2:$ZQ$272,89,FALSE)</f>
        <v>Y</v>
      </c>
      <c r="BD5" s="17" t="str">
        <f>HLOOKUP($B5,'[6]SGTI 2021 Clean Data'!$E$2:$ZQ$272,91,FALSE)</f>
        <v>Y</v>
      </c>
      <c r="BE5" s="17" t="str">
        <f>HLOOKUP($B5,'[6]SGTI 2021 Clean Data'!$E$2:$ZQ$272,92,FALSE)</f>
        <v>N</v>
      </c>
      <c r="BF5" s="17" t="str">
        <f>HLOOKUP($B5,'[6]SGTI 2021 Clean Data'!$E$2:$ZQ$272,93,FALSE)</f>
        <v>N</v>
      </c>
      <c r="BG5" s="17" t="str">
        <f>HLOOKUP($B5,'[6]SGTI 2021 Clean Data'!$E$2:$ZQ$272,94,FALSE)</f>
        <v>Y</v>
      </c>
      <c r="BH5" s="17" t="str">
        <f>HLOOKUP($B5,'[6]SGTI 2021 Clean Data'!$E$2:$ZQ$272,95,FALSE)</f>
        <v>Y</v>
      </c>
      <c r="BI5" s="17" t="str">
        <f>HLOOKUP($B5,'[6]SGTI 2021 Clean Data'!$E$2:$ZQ$272,96,FALSE)</f>
        <v>Y</v>
      </c>
      <c r="BJ5" s="17" t="str">
        <f>HLOOKUP($B5,'[6]SGTI 2021 Clean Data'!$E$2:$ZQ$272,97,FALSE)</f>
        <v>Y</v>
      </c>
      <c r="BK5" s="17" t="str">
        <f>HLOOKUP($B5,'[6]SGTI 2021 Clean Data'!$E$2:$ZQ$272,98,FALSE)</f>
        <v>Y</v>
      </c>
      <c r="BL5" s="17" t="str">
        <f>HLOOKUP($B5,'[6]SGTI 2021 Clean Data'!$E$2:$ZQ$272,100,FALSE)</f>
        <v>Y</v>
      </c>
      <c r="BM5" s="17" t="str">
        <f>HLOOKUP($B5,'[6]SGTI 2021 Clean Data'!$E$2:$ZQ$272,102,FALSE)</f>
        <v>N</v>
      </c>
      <c r="BN5" s="17" t="str">
        <f>HLOOKUP($B5,'[6]SGTI 2021 Clean Data'!$E$2:$ZQ$272,103,FALSE)</f>
        <v>N</v>
      </c>
      <c r="BO5" s="17" t="str">
        <f>HLOOKUP($B5,'[6]SGTI 2021 Clean Data'!$E$2:$ZQ$272,107,FALSE)</f>
        <v>Y</v>
      </c>
      <c r="BP5" s="17" t="str">
        <f>HLOOKUP($B5,'[6]SGTI 2021 Clean Data'!$E$2:$ZQ$272,108,FALSE)</f>
        <v>Y</v>
      </c>
      <c r="BQ5" s="17" t="str">
        <f>HLOOKUP($B5,'[6]SGTI 2021 Clean Data'!$E$2:$ZQ$272,109,FALSE)</f>
        <v>Y</v>
      </c>
      <c r="BR5" s="17" t="str">
        <f>HLOOKUP($B5,'[6]SGTI 2021 Clean Data'!$E$2:$ZQ$272,110,FALSE)</f>
        <v>Y</v>
      </c>
      <c r="BS5" s="17" t="str">
        <f>HLOOKUP($B5,'[6]SGTI 2021 Clean Data'!$E$2:$ZQ$272,111,FALSE)</f>
        <v>Y</v>
      </c>
      <c r="BT5" s="17" t="str">
        <f>HLOOKUP($B5,'[6]SGTI 2021 Clean Data'!$E$2:$ZQ$272,113,FALSE)</f>
        <v>N</v>
      </c>
      <c r="BU5" s="17" t="str">
        <f>HLOOKUP($B5,'[6]SGTI 2021 Clean Data'!$E$2:$ZQ$272,114,FALSE)</f>
        <v>N</v>
      </c>
      <c r="BV5" s="17" t="str">
        <f>HLOOKUP($B5,'[6]SGTI 2021 Clean Data'!$E$2:$ZQ$272,120,FALSE)</f>
        <v>Y</v>
      </c>
      <c r="BW5" s="17" t="str">
        <f>HLOOKUP($B5,'[6]SGTI 2021 Clean Data'!$E$2:$ZQ$272,121,FALSE)</f>
        <v>N</v>
      </c>
      <c r="BX5" s="17" t="str">
        <f>HLOOKUP($B5,'[6]SGTI 2021 Clean Data'!$E$2:$ZQ$272,122,FALSE)</f>
        <v>Y</v>
      </c>
      <c r="BY5" s="17" t="str">
        <f>HLOOKUP($B5,'[6]SGTI 2021 Clean Data'!$E$2:$ZQ$272,123,FALSE)</f>
        <v>Y</v>
      </c>
      <c r="BZ5" s="17" t="str">
        <f>HLOOKUP($B5,'[6]SGTI 2021 Clean Data'!$E$2:$ZQ$272,124,FALSE)</f>
        <v>N</v>
      </c>
      <c r="CA5" s="17" t="str">
        <f>HLOOKUP($B5,'[6]SGTI 2021 Clean Data'!$E$2:$ZQ$272,125,FALSE)</f>
        <v>N</v>
      </c>
      <c r="CB5" s="17" t="str">
        <f>HLOOKUP($B5,'[6]SGTI 2021 Clean Data'!$E$2:$ZQ$272,126,FALSE)</f>
        <v>N</v>
      </c>
      <c r="CC5" s="17" t="str">
        <f>HLOOKUP($B5,'[6]SGTI 2021 Clean Data'!$E$2:$ZQ$272,128,FALSE)</f>
        <v>Y</v>
      </c>
      <c r="CD5" s="17" t="str">
        <f>HLOOKUP($B5,'[6]SGTI 2021 Clean Data'!$E$2:$ZQ$272,130,FALSE)</f>
        <v>Y</v>
      </c>
      <c r="CE5" s="17" t="str">
        <f>HLOOKUP($B5,'[6]SGTI 2021 Clean Data'!$E$2:$ZQ$272,131,FALSE)</f>
        <v>N</v>
      </c>
      <c r="CF5" s="17" t="str">
        <f>HLOOKUP($B5,'[6]SGTI 2021 Clean Data'!$E$2:$ZQ$272,132,FALSE)</f>
        <v>Y</v>
      </c>
      <c r="CG5" s="17" t="str">
        <f>HLOOKUP($B5,'[6]SGTI 2021 Clean Data'!$E$2:$ZQ$272,133,FALSE)</f>
        <v>N</v>
      </c>
      <c r="CH5" s="17" t="str">
        <f>HLOOKUP($B5,'[6]SGTI 2021 Clean Data'!$E$2:$ZQ$272,135,FALSE)</f>
        <v>N</v>
      </c>
      <c r="CI5" s="17" t="str">
        <f>HLOOKUP($B5,'[6]SGTI 2021 Clean Data'!$E$2:$ZQ$272,139,FALSE)</f>
        <v>Y</v>
      </c>
      <c r="CJ5" s="17" t="str">
        <f>HLOOKUP($B5,'[6]SGTI 2021 Clean Data'!$E$2:$ZQ$272,140,FALSE)</f>
        <v>N</v>
      </c>
      <c r="CK5" s="17" t="str">
        <f>VLOOKUP($B5,'[6]2021 DD Batch123456'!$B$3:$AT$590,26,FALSE)</f>
        <v>Y</v>
      </c>
      <c r="CL5" s="17">
        <f>VLOOKUP($B5,'[6]2021 DD Batch123456'!$B$3:$AT$590,27,FALSE)</f>
        <v>0</v>
      </c>
      <c r="CM5" s="17" t="str">
        <f>VLOOKUP($B5,'[6]2021 DD Batch123456'!$B$3:$AT$590,31,FALSE)</f>
        <v>N</v>
      </c>
      <c r="CN5" s="17" t="str">
        <f>VLOOKUP($B5,'[6]2021 DD Batch123456'!$B$3:$AT$590,32,FALSE)</f>
        <v>N</v>
      </c>
      <c r="CO5" s="17" t="str">
        <f>VLOOKUP($B5,'[6]2021 DD Batch123456'!$B$3:$AT$590,33,FALSE)</f>
        <v>N</v>
      </c>
      <c r="CP5" s="17" t="str">
        <f>HLOOKUP($B5,'[6]SGTI 2021 Clean Data'!$E$2:$ZQ$272,153,FALSE)</f>
        <v>N</v>
      </c>
      <c r="CQ5" s="17" t="str">
        <f>HLOOKUP($B5,'[6]SGTI 2021 Clean Data'!$E$2:$ZQ$272,155,FALSE)</f>
        <v>N</v>
      </c>
      <c r="CR5" s="17" t="str">
        <f>HLOOKUP($B5,'[6]SGTI 2021 Clean Data'!$E$2:$ZQ$272,156,FALSE)</f>
        <v>Y</v>
      </c>
      <c r="CS5" s="17" t="str">
        <f>HLOOKUP($B5,'[6]SGTI 2021 Clean Data'!$E$2:$ZQ$272,157,FALSE)</f>
        <v>Y</v>
      </c>
      <c r="CT5" s="17" t="str">
        <f>HLOOKUP($B5,'[6]SGTI 2021 Clean Data'!$E$2:$ZQ$272,158,FALSE)</f>
        <v>Y</v>
      </c>
      <c r="CU5" s="17" t="str">
        <f>HLOOKUP($B5,'[6]SGTI 2021 Clean Data'!$E$2:$ZQ$272,159,FALSE)</f>
        <v>Y</v>
      </c>
      <c r="CV5" s="17" t="str">
        <f>HLOOKUP($B5,'[6]SGTI 2021 Clean Data'!$E$2:$ZQ$272,160,FALSE)</f>
        <v>Y</v>
      </c>
      <c r="CW5" s="17" t="str">
        <f>HLOOKUP($B5,'[6]SGTI 2021 Clean Data'!$E$2:$ZQ$272,161,FALSE)</f>
        <v>Y</v>
      </c>
      <c r="CX5" s="17" t="str">
        <f>HLOOKUP($B5,'[6]SGTI 2021 Clean Data'!$E$2:$ZQ$272,164,FALSE)</f>
        <v>Y</v>
      </c>
      <c r="CY5" s="17" t="str">
        <f>HLOOKUP($B5,'[6]SGTI 2021 Clean Data'!$E$2:$ZQ$272,170,FALSE)</f>
        <v>Y</v>
      </c>
      <c r="CZ5" s="17" t="str">
        <f>HLOOKUP($B5,'[6]SGTI 2021 Clean Data'!$E$2:$ZQ$272,173,FALSE)</f>
        <v>Y</v>
      </c>
      <c r="DA5" s="17" t="str">
        <f>HLOOKUP($B5,'[6]SGTI 2021 Clean Data'!$E$2:$ZQ$272,174,FALSE)</f>
        <v>Y</v>
      </c>
      <c r="DB5" s="17" t="str">
        <f>HLOOKUP($B5,'[6]SGTI 2021 Clean Data'!$E$2:$ZQ$272,175,FALSE)</f>
        <v>N</v>
      </c>
      <c r="DC5" s="17" t="str">
        <f>HLOOKUP($B5,'[6]SGTI 2021 Clean Data'!$E$2:$ZQ$272,176,FALSE)</f>
        <v>N</v>
      </c>
      <c r="DD5" s="17" t="str">
        <f>HLOOKUP($B5,'[6]SGTI 2021 Clean Data'!$E$2:$ZQ$272,178,FALSE)</f>
        <v>N</v>
      </c>
      <c r="DE5" s="17" t="str">
        <f>HLOOKUP($B5,'[6]SGTI 2021 Clean Data'!$E$2:$ZQ$272,179,FALSE)</f>
        <v>Y</v>
      </c>
      <c r="DF5" s="17" t="str">
        <f>HLOOKUP($B5,'[6]SGTI 2021 Clean Data'!$E$2:$ZQ$272,180,FALSE)</f>
        <v>Y</v>
      </c>
      <c r="DG5" s="17" t="str">
        <f>HLOOKUP($B5,'[6]SGTI 2021 Clean Data'!$E$2:$ZQ$272,181,FALSE)</f>
        <v>Y</v>
      </c>
      <c r="DH5" s="17" t="str">
        <f>HLOOKUP($B5,'[6]SGTI 2021 Clean Data'!$E$2:$ZQ$272,182,FALSE)</f>
        <v>N</v>
      </c>
      <c r="DI5" s="17" t="str">
        <f>HLOOKUP($B5,'[6]SGTI 2021 Clean Data'!$E$2:$ZQ$272,184,FALSE)</f>
        <v>N</v>
      </c>
      <c r="DJ5" s="17" t="str">
        <f>HLOOKUP($B5,'[6]SGTI 2021 Clean Data'!$E$2:$ZQ$272,185,FALSE)</f>
        <v>Y</v>
      </c>
      <c r="DK5" s="17">
        <f>HLOOKUP($B5,'[6]SGTI 2021 Clean Data'!$E$2:$ZQ$272,190,FALSE)</f>
        <v>105</v>
      </c>
      <c r="DL5" s="17" t="str">
        <f>HLOOKUP($B5,'[6]SGTI 2021 Clean Data'!$E$2:$ZQ$272,191,FALSE)</f>
        <v>N</v>
      </c>
      <c r="DM5" s="17" t="str">
        <f>HLOOKUP($B5,'[6]SGTI 2021 Clean Data'!$E$2:$ZQ$272,195,FALSE)</f>
        <v>N</v>
      </c>
      <c r="DN5" s="17" t="str">
        <f>HLOOKUP($B5,'[6]SGTI 2021 Clean Data'!$E$2:$ZQ$272,196,FALSE)</f>
        <v>N</v>
      </c>
      <c r="DO5" s="17" t="str">
        <f>HLOOKUP($B5,'[6]SGTI 2021 Clean Data'!$E$2:$ZQ$272,199,FALSE)</f>
        <v>N</v>
      </c>
      <c r="DP5" s="17" t="str">
        <f>HLOOKUP($B5,'[6]SGTI 2021 Clean Data'!$E$2:$ZQ$272,200,FALSE)</f>
        <v>Y</v>
      </c>
      <c r="DQ5" s="17" t="str">
        <f>HLOOKUP($B5,'[6]SGTI 2021 Clean Data'!$E$2:$ZQ$272,201,FALSE)</f>
        <v>Y</v>
      </c>
      <c r="DR5" s="17" t="str">
        <f>HLOOKUP($B5,'[6]SGTI 2021 Clean Data'!$E$2:$ZQ$272,202,FALSE)</f>
        <v>Y</v>
      </c>
      <c r="DS5" s="17" t="str">
        <f>HLOOKUP($B5,'[6]SGTI 2021 Clean Data'!$E$2:$ZQ$272,203,FALSE)</f>
        <v>Y</v>
      </c>
      <c r="DT5" s="17" t="str">
        <f>HLOOKUP($B5,'[6]SGTI 2021 Clean Data'!$E$2:$ZQ$272,204,FALSE)</f>
        <v>Y</v>
      </c>
      <c r="DU5" s="17" t="str">
        <f>HLOOKUP($B5,'[6]SGTI 2021 Clean Data'!$E$2:$ZQ$272,206,FALSE)</f>
        <v>Y</v>
      </c>
      <c r="DV5" s="17" t="str">
        <f>HLOOKUP($B5,'[6]SGTI 2021 Clean Data'!$E$2:$ZQ$272,207,FALSE)</f>
        <v>Y</v>
      </c>
      <c r="DW5" s="17" t="str">
        <f>HLOOKUP($B5,'[6]SGTI 2021 Clean Data'!$E$2:$ZQ$272,208,FALSE)</f>
        <v>Y</v>
      </c>
      <c r="DX5" s="17"/>
      <c r="DY5" s="17" t="str">
        <f>HLOOKUP($B5,'[6]SGTI 2021 Clean Data'!$E$2:$ZQ$272,213,FALSE)</f>
        <v>Y</v>
      </c>
      <c r="DZ5" s="17" t="str">
        <f>HLOOKUP($B5,'[6]SGTI 2021 Clean Data'!$E$2:$ZQ$272,214,FALSE)</f>
        <v>N</v>
      </c>
      <c r="EA5" s="17" t="str">
        <f>HLOOKUP($B5,'[6]SGTI 2021 Clean Data'!$E$2:$ZQ$272,215,FALSE)</f>
        <v>N</v>
      </c>
      <c r="EB5" s="17">
        <f>HLOOKUP($B5,'[6]SGTI 2021 Clean Data'!$E$2:$ZQ$272,219,FALSE)</f>
        <v>3</v>
      </c>
      <c r="EC5" s="17">
        <f>HLOOKUP($B5,'[6]SGTI 2021 Clean Data'!$E$2:$ZQ$272,220,FALSE)</f>
        <v>0</v>
      </c>
      <c r="ED5" s="17">
        <f>HLOOKUP($B5,'[6]SGTI 2021 Clean Data'!$E$2:$ZQ$272,221,FALSE)</f>
        <v>0</v>
      </c>
      <c r="EE5" s="17">
        <f>HLOOKUP($B5,'[6]SGTI 2021 Clean Data'!$E$2:$ZQ$272,222,FALSE)</f>
        <v>3</v>
      </c>
      <c r="EF5" s="17">
        <f>HLOOKUP($B5,'[6]SGTI 2021 Clean Data'!$E$2:$ZQ$272,223,FALSE)</f>
        <v>0</v>
      </c>
      <c r="EG5" s="17">
        <f>HLOOKUP($B5,'[6]SGTI 2021 Clean Data'!$E$2:$ZQ$272,224,FALSE)</f>
        <v>0</v>
      </c>
      <c r="EH5" s="17">
        <f>HLOOKUP($B5,'[6]SGTI 2021 Clean Data'!$E$2:$ZQ$272,225,FALSE)</f>
        <v>0</v>
      </c>
      <c r="EI5" s="17">
        <f>HLOOKUP($B5,'[6]SGTI 2021 Clean Data'!$E$2:$ZQ$272,226,FALSE)</f>
        <v>0</v>
      </c>
      <c r="EJ5" s="17">
        <f>HLOOKUP($B5,'[6]SGTI 2021 Clean Data'!$E$2:$ZQ$272,227,FALSE)</f>
        <v>0</v>
      </c>
      <c r="EK5" s="17">
        <f>HLOOKUP($B5,'[6]SGTI 2021 Clean Data'!$E$2:$ZQ$272,228,FALSE)</f>
        <v>3</v>
      </c>
      <c r="EL5" s="17">
        <f>HLOOKUP($B5,'[6]SGTI 2021 Clean Data'!$E$2:$ZQ$272,229,FALSE)</f>
        <v>0</v>
      </c>
      <c r="EM5" s="17">
        <f>HLOOKUP($B5,'[6]SGTI 2021 Clean Data'!$E$2:$ZQ$272,230,FALSE)</f>
        <v>0</v>
      </c>
      <c r="EN5" s="17">
        <f>HLOOKUP($B5,'[6]SGTI 2021 Clean Data'!$E$2:$ZQ$272,231,FALSE)</f>
        <v>0</v>
      </c>
      <c r="EO5" s="18">
        <f>HLOOKUP($B5,'[6]SGTI 2021 Clean Data'!$E$2:$ZQ$272,232,FALSE)</f>
        <v>44117</v>
      </c>
      <c r="EP5" s="18">
        <f>HLOOKUP($B5,'[6]SGTI 2021 Clean Data'!$E$2:$ZQ$272,233,FALSE)</f>
        <v>44132</v>
      </c>
      <c r="EQ5" s="17">
        <f>HLOOKUP($B5,'[6]SGTI 2021 Clean Data'!$E$2:$ZQ$272,234,FALSE)</f>
        <v>0</v>
      </c>
      <c r="ER5" s="17">
        <f>HLOOKUP($B5,'[6]SGTI 2021 Clean Data'!$E$2:$ZQ$272,235,FALSE)</f>
        <v>0</v>
      </c>
      <c r="ES5" s="17">
        <f>HLOOKUP($B5,'[6]SGTI 2021 Clean Data'!$E$2:$ZQ$272,240,FALSE)</f>
        <v>0</v>
      </c>
      <c r="ET5" s="17">
        <f>VLOOKUP($B5,'[6]2021 DD Batch123456'!$B$3:$AT$590,42,FALSE)</f>
        <v>0</v>
      </c>
      <c r="EU5" s="17"/>
      <c r="EV5" s="17"/>
      <c r="EW5" s="17"/>
      <c r="EX5" s="17">
        <f>VLOOKUP($B5,'[6]2021 DD Batch123456'!$B$3:$AT$590,44,FALSE)</f>
        <v>2</v>
      </c>
      <c r="EY5" s="17">
        <f>HLOOKUP($B5,'[6]SGTI 2021 Clean Data'!$E$2:$ZQ$272,246,FALSE)</f>
        <v>0</v>
      </c>
      <c r="EZ5" s="17">
        <f>HLOOKUP($B5,'[6]SGTI 2021 Clean Data'!$E$2:$ZQ$272,247,FALSE)</f>
        <v>0</v>
      </c>
      <c r="FA5" s="17">
        <f>HLOOKUP($B5,'[6]SGTI 2021 Clean Data'!$E$2:$ZQ$272,248,FALSE)</f>
        <v>0</v>
      </c>
      <c r="FB5" s="17">
        <f>HLOOKUP($B5,'[6]SGTI 2021 Clean Data'!$E$2:$ZQ$272,249,FALSE)</f>
        <v>0</v>
      </c>
      <c r="FC5" s="17">
        <f>HLOOKUP($B5,'[6]SGTI 2021 Clean Data'!$E$2:$ZQ$272,250,FALSE)</f>
        <v>0</v>
      </c>
      <c r="FD5" s="17">
        <f>HLOOKUP($B5,'[6]SGTI 2021 Clean Data'!$E$2:$ZQ$272,251,FALSE)</f>
        <v>3</v>
      </c>
      <c r="FE5" s="17">
        <f>HLOOKUP($B5,'[6]SGTI 2021 Clean Data'!$E$2:$ZQ$272,252,FALSE)</f>
        <v>0</v>
      </c>
      <c r="FF5" s="17">
        <f>HLOOKUP($B5,'[6]SGTI 2021 Clean Data'!$E$2:$ZQ$272,253,FALSE)</f>
        <v>0</v>
      </c>
      <c r="FG5" s="17">
        <f>HLOOKUP($B5,'[6]SGTI 2021 Clean Data'!$E$2:$ZQ$272,254,FALSE)</f>
        <v>0</v>
      </c>
      <c r="FH5" s="17">
        <f>HLOOKUP($B5,'[6]SGTI 2021 Clean Data'!$E$2:$ZQ$272,255,FALSE)</f>
        <v>0</v>
      </c>
      <c r="FI5" s="17">
        <f>HLOOKUP($B5,'[6]SGTI 2021 Clean Data'!$E$2:$ZQ$272,256,FALSE)</f>
        <v>0</v>
      </c>
      <c r="FJ5" s="17">
        <f>HLOOKUP($B5,'[6]SGTI 2021 Clean Data'!$E$2:$ZQ$272,257,FALSE)</f>
        <v>0</v>
      </c>
      <c r="FK5" s="17">
        <f>HLOOKUP($B5,'[6]SGTI 2021 Clean Data'!$E$2:$ZQ$272,258,FALSE)</f>
        <v>0</v>
      </c>
      <c r="FL5" s="17"/>
      <c r="FM5" s="17">
        <f>HLOOKUP($B5,'[6]SGTI 2021 Clean Data'!$E$2:$ZQ$272,260,FALSE)</f>
        <v>0</v>
      </c>
      <c r="FN5" s="17">
        <f>HLOOKUP($B5,'[6]SGTI 2021 Clean Data'!$E$2:$ZQ$272,261,FALSE)</f>
        <v>0</v>
      </c>
      <c r="FO5" s="17">
        <f>HLOOKUP($B5,'[6]SGTI 2021 Clean Data'!$E$2:$ZQ$272,262,FALSE)</f>
        <v>0</v>
      </c>
      <c r="FP5" s="17">
        <f>HLOOKUP($B5,'[6]SGTI 2021 Clean Data'!$E$2:$ZQ$272,263,FALSE)</f>
        <v>0</v>
      </c>
      <c r="FQ5" s="17"/>
      <c r="FR5" s="17">
        <f>HLOOKUP($B5,'[6]SGTI 2021 Clean Data'!$E$2:$ZQ$272,265,FALSE)</f>
        <v>0</v>
      </c>
      <c r="FS5" s="17">
        <f>HLOOKUP($B5,'[6]SGTI 2021 Clean Data'!$E$2:$ZQ$272,266,FALSE)</f>
        <v>0</v>
      </c>
      <c r="FT5" s="17">
        <f>HLOOKUP($B5,'[6]SGTI 2021 Clean Data'!$E$2:$ZQ$272,267,FALSE)</f>
        <v>3</v>
      </c>
      <c r="FU5" s="17">
        <f>HLOOKUP($B5,'[6]SGTI 2021 Clean Data'!$E$2:$ZQ$272,268,FALSE)</f>
        <v>0</v>
      </c>
      <c r="FV5" s="17">
        <f>HLOOKUP($B5,'[6]SGTI 2021 Clean Data'!$E$2:$ZQ$272,269,FALSE)</f>
        <v>0</v>
      </c>
      <c r="FW5" s="17">
        <f>HLOOKUP($B5,'[6]SGTI 2021 Clean Data'!$E$2:$ZQ$272,270,FALSE)</f>
        <v>0</v>
      </c>
      <c r="FX5" s="17">
        <f>HLOOKUP($B5,'[6]SGTI 2021 Clean Data'!$E$2:$ZQ$272,271,FALSE)</f>
        <v>0</v>
      </c>
    </row>
    <row r="6" spans="1:180" ht="24" thickTop="1" thickBot="1" x14ac:dyDescent="0.3">
      <c r="A6" s="12">
        <v>192</v>
      </c>
      <c r="B6" s="13" t="s">
        <v>178</v>
      </c>
      <c r="C6" s="14" t="s">
        <v>179</v>
      </c>
      <c r="D6" s="15">
        <v>44196</v>
      </c>
      <c r="E6" s="16">
        <f>_xlfn.IFNA(VLOOKUP($B6,'[4]SGTI 2021 General Full List'!$G$2:$AD$528,24,FALSE),VLOOKUP($B6,'[5]SGTI 2021 TrustReits Full List'!$G$2:$AC$43,23,FALSE))</f>
        <v>206989200</v>
      </c>
      <c r="F6" s="16" t="str">
        <f t="shared" si="0"/>
        <v>Small</v>
      </c>
      <c r="G6" s="16" t="str">
        <f>_xlfn.IFNA(VLOOKUP($B6,'[4]SGTI 2021 General Full List'!$G$2:$AD$528,21,FALSE),VLOOKUP($B6,'[5]SGTI 2021 TrustReits Full List'!$G$2:$AB$43,20,FALSE))</f>
        <v>CONSUMER DISCRETIONARY</v>
      </c>
      <c r="H6" s="16" t="str">
        <f>_xlfn.IFNA(VLOOKUP($B6,'[4]SGTI 2021 General Full List'!$G$2:$AD$528,23,FALSE),VLOOKUP($B6,'[5]SGTI 2021 TrustReits Full List'!$G$2:$AB$43,22,FALSE))</f>
        <v>Cyclical Consumer Services</v>
      </c>
      <c r="I6" s="16" t="s">
        <v>1272</v>
      </c>
      <c r="J6" s="17">
        <f>VLOOKUP($B6,'[6]2021 DD Batch123456'!$B$3:$AT$590,5,FALSE)</f>
        <v>6</v>
      </c>
      <c r="K6" s="17">
        <f>VLOOKUP($B6,'[6]2021 DD Batch123456'!$B$3:$AT$590,6,FALSE)</f>
        <v>6</v>
      </c>
      <c r="L6" s="17">
        <f>VLOOKUP($B6,'[6]2021 DD Batch123456'!$B$3:$AT$590,7,FALSE)</f>
        <v>3</v>
      </c>
      <c r="M6" s="17" t="str">
        <f>VLOOKUP($B6,'[6]2021 DD Batch123456'!$B$3:$AT$590,12,FALSE)</f>
        <v>N</v>
      </c>
      <c r="N6" s="17" t="str">
        <f>HLOOKUP($B6,'[6]SGTI 2021 Clean Data'!$E$2:$ZQ$272,25,FALSE)</f>
        <v>N</v>
      </c>
      <c r="O6" s="17" t="str">
        <f>VLOOKUP($B6,'[6]2021 DD Batch123456'!$B$3:$AT$590,13,FALSE)</f>
        <v>N</v>
      </c>
      <c r="P6" s="17" t="str">
        <f>VLOOKUP($B6,'[6]2021 DD Batch123456'!$B$3:$AT$590,14,FALSE)</f>
        <v>Y</v>
      </c>
      <c r="Q6" s="17" t="str">
        <f>HLOOKUP($B6,'[6]SGTI 2021 Clean Data'!$E$2:$ZQ$272,30,FALSE)</f>
        <v>N</v>
      </c>
      <c r="R6" s="17" t="str">
        <f>HLOOKUP($B6,'[6]SGTI 2021 Clean Data'!$E$2:$ZQ$272,31,FALSE)</f>
        <v>Y</v>
      </c>
      <c r="S6" s="17" t="str">
        <f>HLOOKUP($B6,'[6]SGTI 2021 Clean Data'!$E$2:$ZQ$272,32,FALSE)</f>
        <v>Y</v>
      </c>
      <c r="T6" s="17">
        <f>VLOOKUP($B6,'[6]2021 DD Batch123456'!$B$3:$AT$590,36,FALSE)</f>
        <v>3</v>
      </c>
      <c r="U6" s="17">
        <f>VLOOKUP($B6,'[6]2021 DD Batch123456'!$B$3:$AT$590,40,FALSE)</f>
        <v>2</v>
      </c>
      <c r="V6" s="17">
        <f>VLOOKUP($B6,'[6]2021 DD Batch123456'!$B$3:$AT$590,37,FALSE)</f>
        <v>2</v>
      </c>
      <c r="W6" s="17" t="str">
        <f>VLOOKUP($B6,'[6]2021 DD Batch123456'!$B$3:$AT$590,41,FALSE)</f>
        <v>Y</v>
      </c>
      <c r="X6" s="17">
        <f>VLOOKUP($B6,'[6]2021 DD Batch123456'!$B$3:$AT$590,15,FALSE)</f>
        <v>3</v>
      </c>
      <c r="Y6" s="17">
        <f>VLOOKUP($B6,'[6]2021 DD Batch123456'!$B$3:$AT$590,16,FALSE)</f>
        <v>2</v>
      </c>
      <c r="Z6" s="17" t="str">
        <f>VLOOKUP($B6,'[6]2021 DD Batch123456'!$B$3:$AT$590,18,FALSE)</f>
        <v>Y</v>
      </c>
      <c r="AA6" s="17" t="str">
        <f>HLOOKUP($B6,'[6]SGTI 2021 Clean Data'!$E$2:$ZQ$272,45,FALSE)</f>
        <v>N</v>
      </c>
      <c r="AB6" s="17" t="str">
        <f>HLOOKUP($B6,'[6]SGTI 2021 Clean Data'!$E$2:$ZQ$272,46,FALSE)</f>
        <v>Y</v>
      </c>
      <c r="AC6" s="17" t="str">
        <f>HLOOKUP($B6,'[6]SGTI 2021 Clean Data'!$E$2:$ZQ$272,49,FALSE)</f>
        <v>N</v>
      </c>
      <c r="AD6" s="17" t="str">
        <f>HLOOKUP($B6,'[6]SGTI 2021 Clean Data'!$E$2:$ZQ$272,50,FALSE)</f>
        <v>Y</v>
      </c>
      <c r="AE6" s="17" t="str">
        <f>HLOOKUP($B6,'[6]SGTI 2021 Clean Data'!$E$2:$ZQ$272,53,FALSE)</f>
        <v>Y</v>
      </c>
      <c r="AF6" s="17" t="str">
        <f>HLOOKUP($B6,'[6]SGTI 2021 Clean Data'!$E$2:$ZQ$272,54,FALSE)</f>
        <v>Y</v>
      </c>
      <c r="AG6" s="17" t="str">
        <f>HLOOKUP($B6,'[6]SGTI 2021 Clean Data'!$E$2:$ZQ$272,55,FALSE)</f>
        <v>Y</v>
      </c>
      <c r="AH6" s="17" t="str">
        <f>HLOOKUP($B6,'[6]SGTI 2021 Clean Data'!$E$2:$ZQ$272,56,FALSE)</f>
        <v>Y</v>
      </c>
      <c r="AI6" s="17" t="str">
        <f>HLOOKUP($B6,'[6]SGTI 2021 Clean Data'!$E$2:$ZQ$272,57,FALSE)</f>
        <v>N</v>
      </c>
      <c r="AJ6" s="17" t="str">
        <f>HLOOKUP($B6,'[6]SGTI 2021 Clean Data'!$E$2:$ZQ$272,58,FALSE)</f>
        <v>N</v>
      </c>
      <c r="AK6" s="17" t="str">
        <f>HLOOKUP($B6,'[6]SGTI 2021 Clean Data'!$E$2:$ZQ$272,59,FALSE)</f>
        <v>Y</v>
      </c>
      <c r="AL6" s="17">
        <f>VLOOKUP($B6,'[6]2021 DD Batch123456'!$B$3:$AT$590,19,FALSE)</f>
        <v>4</v>
      </c>
      <c r="AM6" s="17">
        <f>VLOOKUP($B6,'[6]2021 DD Batch123456'!$B$3:$AT$590,20,FALSE)</f>
        <v>3</v>
      </c>
      <c r="AN6" s="17" t="str">
        <f>VLOOKUP($B6,'[6]2021 DD Batch123456'!$B$3:$AT$590,22,FALSE)</f>
        <v>Y</v>
      </c>
      <c r="AO6" s="17" t="str">
        <f>HLOOKUP($B6,'[6]SGTI 2021 Clean Data'!$E$2:$ZQ$272,67,FALSE)</f>
        <v>B3</v>
      </c>
      <c r="AP6" s="17" t="str">
        <f>HLOOKUP($B6,'[6]SGTI 2021 Clean Data'!$E$2:$ZQ$272,68,FALSE)</f>
        <v>ND</v>
      </c>
      <c r="AQ6" s="17" t="str">
        <f>HLOOKUP($B6,'[6]SGTI 2021 Clean Data'!$E$2:$ZQ$272,69,FALSE)</f>
        <v>ND</v>
      </c>
      <c r="AR6" s="17" t="str">
        <f>HLOOKUP($B6,'[6]SGTI 2021 Clean Data'!$E$2:$ZQ$272,70,FALSE)</f>
        <v>N</v>
      </c>
      <c r="AS6" s="17" t="str">
        <f>HLOOKUP($B6,'[6]SGTI 2021 Clean Data'!$E$2:$ZQ$272,71,FALSE)</f>
        <v>N</v>
      </c>
      <c r="AT6" s="17" t="str">
        <f>HLOOKUP($B6,'[6]SGTI 2021 Clean Data'!$E$2:$ZQ$272,72,FALSE)</f>
        <v>N</v>
      </c>
      <c r="AU6" s="17" t="str">
        <f>HLOOKUP($B6,'[6]SGTI 2021 Clean Data'!$E$2:$ZQ$272,73,FALSE)</f>
        <v>Y</v>
      </c>
      <c r="AV6" s="17" t="str">
        <f>HLOOKUP($B6,'[6]SGTI 2021 Clean Data'!$E$2:$ZQ$272,74,FALSE)</f>
        <v>Y</v>
      </c>
      <c r="AW6" s="17" t="str">
        <f>HLOOKUP($B6,'[6]SGTI 2021 Clean Data'!$E$2:$ZQ$272,75,FALSE)</f>
        <v>N</v>
      </c>
      <c r="AX6" s="17" t="str">
        <f>HLOOKUP($B6,'[6]SGTI 2021 Clean Data'!$E$2:$ZQ$272,76,FALSE)</f>
        <v>Y</v>
      </c>
      <c r="AY6" s="17">
        <f>VLOOKUP($B6,'[6]2021 DD Batch123456'!$B$3:$AT$590,35,FALSE)</f>
        <v>0</v>
      </c>
      <c r="AZ6" s="17" t="str">
        <f>HLOOKUP($B6,'[6]SGTI 2021 Clean Data'!$E$2:$ZQ$272,80,FALSE)</f>
        <v>N</v>
      </c>
      <c r="BA6" s="17" t="str">
        <f>HLOOKUP($B6,'[6]SGTI 2021 Clean Data'!$E$2:$ZQ$272,83,FALSE)</f>
        <v>Y</v>
      </c>
      <c r="BB6" s="17" t="str">
        <f>HLOOKUP($B6,'[6]SGTI 2021 Clean Data'!$E$2:$ZQ$272,84,FALSE)</f>
        <v>N</v>
      </c>
      <c r="BC6" s="17" t="str">
        <f>HLOOKUP($B6,'[6]SGTI 2021 Clean Data'!$E$2:$ZQ$272,89,FALSE)</f>
        <v>Y</v>
      </c>
      <c r="BD6" s="17" t="str">
        <f>HLOOKUP($B6,'[6]SGTI 2021 Clean Data'!$E$2:$ZQ$272,91,FALSE)</f>
        <v>Y</v>
      </c>
      <c r="BE6" s="17" t="str">
        <f>HLOOKUP($B6,'[6]SGTI 2021 Clean Data'!$E$2:$ZQ$272,92,FALSE)</f>
        <v>Y</v>
      </c>
      <c r="BF6" s="17" t="str">
        <f>HLOOKUP($B6,'[6]SGTI 2021 Clean Data'!$E$2:$ZQ$272,93,FALSE)</f>
        <v>Y</v>
      </c>
      <c r="BG6" s="17" t="str">
        <f>HLOOKUP($B6,'[6]SGTI 2021 Clean Data'!$E$2:$ZQ$272,94,FALSE)</f>
        <v>Y</v>
      </c>
      <c r="BH6" s="17" t="str">
        <f>HLOOKUP($B6,'[6]SGTI 2021 Clean Data'!$E$2:$ZQ$272,95,FALSE)</f>
        <v>Y</v>
      </c>
      <c r="BI6" s="17" t="str">
        <f>HLOOKUP($B6,'[6]SGTI 2021 Clean Data'!$E$2:$ZQ$272,96,FALSE)</f>
        <v>Y</v>
      </c>
      <c r="BJ6" s="17" t="str">
        <f>HLOOKUP($B6,'[6]SGTI 2021 Clean Data'!$E$2:$ZQ$272,97,FALSE)</f>
        <v>Y</v>
      </c>
      <c r="BK6" s="17" t="str">
        <f>HLOOKUP($B6,'[6]SGTI 2021 Clean Data'!$E$2:$ZQ$272,98,FALSE)</f>
        <v>Y</v>
      </c>
      <c r="BL6" s="17" t="str">
        <f>HLOOKUP($B6,'[6]SGTI 2021 Clean Data'!$E$2:$ZQ$272,100,FALSE)</f>
        <v>Y</v>
      </c>
      <c r="BM6" s="17" t="str">
        <f>HLOOKUP($B6,'[6]SGTI 2021 Clean Data'!$E$2:$ZQ$272,102,FALSE)</f>
        <v>Y</v>
      </c>
      <c r="BN6" s="17" t="str">
        <f>HLOOKUP($B6,'[6]SGTI 2021 Clean Data'!$E$2:$ZQ$272,103,FALSE)</f>
        <v>Y</v>
      </c>
      <c r="BO6" s="17" t="str">
        <f>HLOOKUP($B6,'[6]SGTI 2021 Clean Data'!$E$2:$ZQ$272,107,FALSE)</f>
        <v>Y</v>
      </c>
      <c r="BP6" s="17" t="str">
        <f>HLOOKUP($B6,'[6]SGTI 2021 Clean Data'!$E$2:$ZQ$272,108,FALSE)</f>
        <v>Y</v>
      </c>
      <c r="BQ6" s="17" t="str">
        <f>HLOOKUP($B6,'[6]SGTI 2021 Clean Data'!$E$2:$ZQ$272,109,FALSE)</f>
        <v>Y</v>
      </c>
      <c r="BR6" s="17" t="str">
        <f>HLOOKUP($B6,'[6]SGTI 2021 Clean Data'!$E$2:$ZQ$272,110,FALSE)</f>
        <v>Y</v>
      </c>
      <c r="BS6" s="17" t="str">
        <f>HLOOKUP($B6,'[6]SGTI 2021 Clean Data'!$E$2:$ZQ$272,111,FALSE)</f>
        <v>Y</v>
      </c>
      <c r="BT6" s="17" t="str">
        <f>HLOOKUP($B6,'[6]SGTI 2021 Clean Data'!$E$2:$ZQ$272,113,FALSE)</f>
        <v>N</v>
      </c>
      <c r="BU6" s="17" t="str">
        <f>HLOOKUP($B6,'[6]SGTI 2021 Clean Data'!$E$2:$ZQ$272,114,FALSE)</f>
        <v>N</v>
      </c>
      <c r="BV6" s="17" t="str">
        <f>HLOOKUP($B6,'[6]SGTI 2021 Clean Data'!$E$2:$ZQ$272,120,FALSE)</f>
        <v>Y</v>
      </c>
      <c r="BW6" s="17" t="str">
        <f>HLOOKUP($B6,'[6]SGTI 2021 Clean Data'!$E$2:$ZQ$272,121,FALSE)</f>
        <v>N</v>
      </c>
      <c r="BX6" s="17" t="str">
        <f>HLOOKUP($B6,'[6]SGTI 2021 Clean Data'!$E$2:$ZQ$272,122,FALSE)</f>
        <v>Y</v>
      </c>
      <c r="BY6" s="17" t="str">
        <f>HLOOKUP($B6,'[6]SGTI 2021 Clean Data'!$E$2:$ZQ$272,123,FALSE)</f>
        <v>Y</v>
      </c>
      <c r="BZ6" s="17" t="str">
        <f>HLOOKUP($B6,'[6]SGTI 2021 Clean Data'!$E$2:$ZQ$272,124,FALSE)</f>
        <v>Y</v>
      </c>
      <c r="CA6" s="17" t="str">
        <f>HLOOKUP($B6,'[6]SGTI 2021 Clean Data'!$E$2:$ZQ$272,125,FALSE)</f>
        <v>N</v>
      </c>
      <c r="CB6" s="17" t="str">
        <f>HLOOKUP($B6,'[6]SGTI 2021 Clean Data'!$E$2:$ZQ$272,126,FALSE)</f>
        <v>N</v>
      </c>
      <c r="CC6" s="17" t="str">
        <f>HLOOKUP($B6,'[6]SGTI 2021 Clean Data'!$E$2:$ZQ$272,128,FALSE)</f>
        <v>Y</v>
      </c>
      <c r="CD6" s="17" t="str">
        <f>HLOOKUP($B6,'[6]SGTI 2021 Clean Data'!$E$2:$ZQ$272,130,FALSE)</f>
        <v>Y</v>
      </c>
      <c r="CE6" s="17" t="str">
        <f>HLOOKUP($B6,'[6]SGTI 2021 Clean Data'!$E$2:$ZQ$272,131,FALSE)</f>
        <v>Y</v>
      </c>
      <c r="CF6" s="17" t="str">
        <f>HLOOKUP($B6,'[6]SGTI 2021 Clean Data'!$E$2:$ZQ$272,132,FALSE)</f>
        <v>Y</v>
      </c>
      <c r="CG6" s="17" t="str">
        <f>HLOOKUP($B6,'[6]SGTI 2021 Clean Data'!$E$2:$ZQ$272,133,FALSE)</f>
        <v>Y</v>
      </c>
      <c r="CH6" s="17" t="str">
        <f>HLOOKUP($B6,'[6]SGTI 2021 Clean Data'!$E$2:$ZQ$272,135,FALSE)</f>
        <v>N</v>
      </c>
      <c r="CI6" s="17" t="str">
        <f>HLOOKUP($B6,'[6]SGTI 2021 Clean Data'!$E$2:$ZQ$272,139,FALSE)</f>
        <v>Y</v>
      </c>
      <c r="CJ6" s="17" t="str">
        <f>HLOOKUP($B6,'[6]SGTI 2021 Clean Data'!$E$2:$ZQ$272,140,FALSE)</f>
        <v>Y</v>
      </c>
      <c r="CK6" s="17" t="str">
        <f>VLOOKUP($B6,'[6]2021 DD Batch123456'!$B$3:$AT$590,26,FALSE)</f>
        <v>N</v>
      </c>
      <c r="CL6" s="17" t="str">
        <f>VLOOKUP($B6,'[6]2021 DD Batch123456'!$B$3:$AT$590,27,FALSE)</f>
        <v>N</v>
      </c>
      <c r="CM6" s="17" t="str">
        <f>VLOOKUP($B6,'[6]2021 DD Batch123456'!$B$3:$AT$590,31,FALSE)</f>
        <v>Y</v>
      </c>
      <c r="CN6" s="17">
        <f>VLOOKUP($B6,'[6]2021 DD Batch123456'!$B$3:$AT$590,32,FALSE)</f>
        <v>0</v>
      </c>
      <c r="CO6" s="17" t="str">
        <f>VLOOKUP($B6,'[6]2021 DD Batch123456'!$B$3:$AT$590,33,FALSE)</f>
        <v>Y</v>
      </c>
      <c r="CP6" s="17" t="str">
        <f>HLOOKUP($B6,'[6]SGTI 2021 Clean Data'!$E$2:$ZQ$272,153,FALSE)</f>
        <v>Y</v>
      </c>
      <c r="CQ6" s="17" t="str">
        <f>HLOOKUP($B6,'[6]SGTI 2021 Clean Data'!$E$2:$ZQ$272,155,FALSE)</f>
        <v>Y</v>
      </c>
      <c r="CR6" s="17" t="str">
        <f>HLOOKUP($B6,'[6]SGTI 2021 Clean Data'!$E$2:$ZQ$272,156,FALSE)</f>
        <v>Y</v>
      </c>
      <c r="CS6" s="17" t="str">
        <f>HLOOKUP($B6,'[6]SGTI 2021 Clean Data'!$E$2:$ZQ$272,157,FALSE)</f>
        <v>Y</v>
      </c>
      <c r="CT6" s="17" t="str">
        <f>HLOOKUP($B6,'[6]SGTI 2021 Clean Data'!$E$2:$ZQ$272,158,FALSE)</f>
        <v>N</v>
      </c>
      <c r="CU6" s="17" t="str">
        <f>HLOOKUP($B6,'[6]SGTI 2021 Clean Data'!$E$2:$ZQ$272,159,FALSE)</f>
        <v>Y</v>
      </c>
      <c r="CV6" s="17" t="str">
        <f>HLOOKUP($B6,'[6]SGTI 2021 Clean Data'!$E$2:$ZQ$272,160,FALSE)</f>
        <v>Y</v>
      </c>
      <c r="CW6" s="17" t="str">
        <f>HLOOKUP($B6,'[6]SGTI 2021 Clean Data'!$E$2:$ZQ$272,161,FALSE)</f>
        <v>Y</v>
      </c>
      <c r="CX6" s="17" t="str">
        <f>HLOOKUP($B6,'[6]SGTI 2021 Clean Data'!$E$2:$ZQ$272,164,FALSE)</f>
        <v>Y</v>
      </c>
      <c r="CY6" s="17" t="str">
        <f>HLOOKUP($B6,'[6]SGTI 2021 Clean Data'!$E$2:$ZQ$272,170,FALSE)</f>
        <v>Y</v>
      </c>
      <c r="CZ6" s="17" t="str">
        <f>HLOOKUP($B6,'[6]SGTI 2021 Clean Data'!$E$2:$ZQ$272,173,FALSE)</f>
        <v>Y</v>
      </c>
      <c r="DA6" s="17" t="str">
        <f>HLOOKUP($B6,'[6]SGTI 2021 Clean Data'!$E$2:$ZQ$272,174,FALSE)</f>
        <v>Y</v>
      </c>
      <c r="DB6" s="17" t="str">
        <f>HLOOKUP($B6,'[6]SGTI 2021 Clean Data'!$E$2:$ZQ$272,175,FALSE)</f>
        <v>Y</v>
      </c>
      <c r="DC6" s="17" t="str">
        <f>HLOOKUP($B6,'[6]SGTI 2021 Clean Data'!$E$2:$ZQ$272,176,FALSE)</f>
        <v>N</v>
      </c>
      <c r="DD6" s="17" t="str">
        <f>HLOOKUP($B6,'[6]SGTI 2021 Clean Data'!$E$2:$ZQ$272,178,FALSE)</f>
        <v>N</v>
      </c>
      <c r="DE6" s="17" t="str">
        <f>HLOOKUP($B6,'[6]SGTI 2021 Clean Data'!$E$2:$ZQ$272,179,FALSE)</f>
        <v>Y</v>
      </c>
      <c r="DF6" s="17" t="str">
        <f>HLOOKUP($B6,'[6]SGTI 2021 Clean Data'!$E$2:$ZQ$272,180,FALSE)</f>
        <v>Y</v>
      </c>
      <c r="DG6" s="17" t="str">
        <f>HLOOKUP($B6,'[6]SGTI 2021 Clean Data'!$E$2:$ZQ$272,181,FALSE)</f>
        <v>Y</v>
      </c>
      <c r="DH6" s="17" t="str">
        <f>HLOOKUP($B6,'[6]SGTI 2021 Clean Data'!$E$2:$ZQ$272,182,FALSE)</f>
        <v>N</v>
      </c>
      <c r="DI6" s="17" t="str">
        <f>HLOOKUP($B6,'[6]SGTI 2021 Clean Data'!$E$2:$ZQ$272,184,FALSE)</f>
        <v>Y</v>
      </c>
      <c r="DJ6" s="17" t="str">
        <f>HLOOKUP($B6,'[6]SGTI 2021 Clean Data'!$E$2:$ZQ$272,185,FALSE)</f>
        <v>Y</v>
      </c>
      <c r="DK6" s="17">
        <f>HLOOKUP($B6,'[6]SGTI 2021 Clean Data'!$E$2:$ZQ$272,190,FALSE)</f>
        <v>54</v>
      </c>
      <c r="DL6" s="17" t="str">
        <f>HLOOKUP($B6,'[6]SGTI 2021 Clean Data'!$E$2:$ZQ$272,191,FALSE)</f>
        <v>Y</v>
      </c>
      <c r="DM6" s="17" t="str">
        <f>HLOOKUP($B6,'[6]SGTI 2021 Clean Data'!$E$2:$ZQ$272,195,FALSE)</f>
        <v>N</v>
      </c>
      <c r="DN6" s="17" t="str">
        <f>HLOOKUP($B6,'[6]SGTI 2021 Clean Data'!$E$2:$ZQ$272,196,FALSE)</f>
        <v>N</v>
      </c>
      <c r="DO6" s="17" t="str">
        <f>HLOOKUP($B6,'[6]SGTI 2021 Clean Data'!$E$2:$ZQ$272,199,FALSE)</f>
        <v>N</v>
      </c>
      <c r="DP6" s="17" t="str">
        <f>HLOOKUP($B6,'[6]SGTI 2021 Clean Data'!$E$2:$ZQ$272,200,FALSE)</f>
        <v>Y</v>
      </c>
      <c r="DQ6" s="17" t="str">
        <f>HLOOKUP($B6,'[6]SGTI 2021 Clean Data'!$E$2:$ZQ$272,201,FALSE)</f>
        <v>Y</v>
      </c>
      <c r="DR6" s="17" t="str">
        <f>HLOOKUP($B6,'[6]SGTI 2021 Clean Data'!$E$2:$ZQ$272,202,FALSE)</f>
        <v>Y</v>
      </c>
      <c r="DS6" s="17" t="str">
        <f>HLOOKUP($B6,'[6]SGTI 2021 Clean Data'!$E$2:$ZQ$272,203,FALSE)</f>
        <v>Y</v>
      </c>
      <c r="DT6" s="17" t="str">
        <f>HLOOKUP($B6,'[6]SGTI 2021 Clean Data'!$E$2:$ZQ$272,204,FALSE)</f>
        <v>Y</v>
      </c>
      <c r="DU6" s="17" t="str">
        <f>HLOOKUP($B6,'[6]SGTI 2021 Clean Data'!$E$2:$ZQ$272,206,FALSE)</f>
        <v>Y</v>
      </c>
      <c r="DV6" s="17" t="str">
        <f>HLOOKUP($B6,'[6]SGTI 2021 Clean Data'!$E$2:$ZQ$272,207,FALSE)</f>
        <v>N</v>
      </c>
      <c r="DW6" s="17" t="str">
        <f>HLOOKUP($B6,'[6]SGTI 2021 Clean Data'!$E$2:$ZQ$272,208,FALSE)</f>
        <v>N</v>
      </c>
      <c r="DX6" s="17"/>
      <c r="DY6" s="17" t="str">
        <f>HLOOKUP($B6,'[6]SGTI 2021 Clean Data'!$E$2:$ZQ$272,213,FALSE)</f>
        <v>Y</v>
      </c>
      <c r="DZ6" s="17" t="str">
        <f>HLOOKUP($B6,'[6]SGTI 2021 Clean Data'!$E$2:$ZQ$272,214,FALSE)</f>
        <v>N</v>
      </c>
      <c r="EA6" s="17" t="str">
        <f>HLOOKUP($B6,'[6]SGTI 2021 Clean Data'!$E$2:$ZQ$272,215,FALSE)</f>
        <v>Y</v>
      </c>
      <c r="EB6" s="17">
        <f>HLOOKUP($B6,'[6]SGTI 2021 Clean Data'!$E$2:$ZQ$272,219,FALSE)</f>
        <v>3</v>
      </c>
      <c r="EC6" s="17">
        <f>HLOOKUP($B6,'[6]SGTI 2021 Clean Data'!$E$2:$ZQ$272,220,FALSE)</f>
        <v>0</v>
      </c>
      <c r="ED6" s="17">
        <f>HLOOKUP($B6,'[6]SGTI 2021 Clean Data'!$E$2:$ZQ$272,221,FALSE)</f>
        <v>0</v>
      </c>
      <c r="EE6" s="17">
        <f>HLOOKUP($B6,'[6]SGTI 2021 Clean Data'!$E$2:$ZQ$272,222,FALSE)</f>
        <v>3</v>
      </c>
      <c r="EF6" s="17">
        <f>HLOOKUP($B6,'[6]SGTI 2021 Clean Data'!$E$2:$ZQ$272,223,FALSE)</f>
        <v>0</v>
      </c>
      <c r="EG6" s="17">
        <f>HLOOKUP($B6,'[6]SGTI 2021 Clean Data'!$E$2:$ZQ$272,224,FALSE)</f>
        <v>3</v>
      </c>
      <c r="EH6" s="17">
        <f>HLOOKUP($B6,'[6]SGTI 2021 Clean Data'!$E$2:$ZQ$272,225,FALSE)</f>
        <v>0</v>
      </c>
      <c r="EI6" s="17">
        <f>HLOOKUP($B6,'[6]SGTI 2021 Clean Data'!$E$2:$ZQ$272,226,FALSE)</f>
        <v>0</v>
      </c>
      <c r="EJ6" s="17">
        <f>HLOOKUP($B6,'[6]SGTI 2021 Clean Data'!$E$2:$ZQ$272,227,FALSE)</f>
        <v>0</v>
      </c>
      <c r="EK6" s="17">
        <f>HLOOKUP($B6,'[6]SGTI 2021 Clean Data'!$E$2:$ZQ$272,228,FALSE)</f>
        <v>3</v>
      </c>
      <c r="EL6" s="17">
        <f>HLOOKUP($B6,'[6]SGTI 2021 Clean Data'!$E$2:$ZQ$272,229,FALSE)</f>
        <v>2</v>
      </c>
      <c r="EM6" s="17">
        <f>HLOOKUP($B6,'[6]SGTI 2021 Clean Data'!$E$2:$ZQ$272,230,FALSE)</f>
        <v>2</v>
      </c>
      <c r="EN6" s="17">
        <f>HLOOKUP($B6,'[6]SGTI 2021 Clean Data'!$E$2:$ZQ$272,231,FALSE)</f>
        <v>0</v>
      </c>
      <c r="EO6" s="18">
        <f>HLOOKUP($B6,'[6]SGTI 2021 Clean Data'!$E$2:$ZQ$272,232,FALSE)</f>
        <v>44295</v>
      </c>
      <c r="EP6" s="18">
        <f>HLOOKUP($B6,'[6]SGTI 2021 Clean Data'!$E$2:$ZQ$272,233,FALSE)</f>
        <v>44312</v>
      </c>
      <c r="EQ6" s="17">
        <f>HLOOKUP($B6,'[6]SGTI 2021 Clean Data'!$E$2:$ZQ$272,234,FALSE)</f>
        <v>0</v>
      </c>
      <c r="ER6" s="17">
        <f>HLOOKUP($B6,'[6]SGTI 2021 Clean Data'!$E$2:$ZQ$272,235,FALSE)</f>
        <v>0</v>
      </c>
      <c r="ES6" s="17">
        <f>HLOOKUP($B6,'[6]SGTI 2021 Clean Data'!$E$2:$ZQ$272,240,FALSE)</f>
        <v>0</v>
      </c>
      <c r="ET6" s="17">
        <f>VLOOKUP($B6,'[6]2021 DD Batch123456'!$B$3:$AT$590,42,FALSE)</f>
        <v>0</v>
      </c>
      <c r="EU6" s="17"/>
      <c r="EV6" s="17"/>
      <c r="EW6" s="17"/>
      <c r="EX6" s="17">
        <f>VLOOKUP($B6,'[6]2021 DD Batch123456'!$B$3:$AT$590,44,FALSE)</f>
        <v>0</v>
      </c>
      <c r="EY6" s="17">
        <f>HLOOKUP($B6,'[6]SGTI 2021 Clean Data'!$E$2:$ZQ$272,246,FALSE)</f>
        <v>0</v>
      </c>
      <c r="EZ6" s="17">
        <f>HLOOKUP($B6,'[6]SGTI 2021 Clean Data'!$E$2:$ZQ$272,247,FALSE)</f>
        <v>0</v>
      </c>
      <c r="FA6" s="17">
        <f>HLOOKUP($B6,'[6]SGTI 2021 Clean Data'!$E$2:$ZQ$272,248,FALSE)</f>
        <v>0</v>
      </c>
      <c r="FB6" s="17">
        <f>HLOOKUP($B6,'[6]SGTI 2021 Clean Data'!$E$2:$ZQ$272,249,FALSE)</f>
        <v>0</v>
      </c>
      <c r="FC6" s="17">
        <f>HLOOKUP($B6,'[6]SGTI 2021 Clean Data'!$E$2:$ZQ$272,250,FALSE)</f>
        <v>0</v>
      </c>
      <c r="FD6" s="17">
        <f>HLOOKUP($B6,'[6]SGTI 2021 Clean Data'!$E$2:$ZQ$272,251,FALSE)</f>
        <v>0</v>
      </c>
      <c r="FE6" s="17">
        <f>HLOOKUP($B6,'[6]SGTI 2021 Clean Data'!$E$2:$ZQ$272,252,FALSE)</f>
        <v>0</v>
      </c>
      <c r="FF6" s="17">
        <f>HLOOKUP($B6,'[6]SGTI 2021 Clean Data'!$E$2:$ZQ$272,253,FALSE)</f>
        <v>0</v>
      </c>
      <c r="FG6" s="17">
        <f>HLOOKUP($B6,'[6]SGTI 2021 Clean Data'!$E$2:$ZQ$272,254,FALSE)</f>
        <v>0</v>
      </c>
      <c r="FH6" s="17">
        <f>HLOOKUP($B6,'[6]SGTI 2021 Clean Data'!$E$2:$ZQ$272,255,FALSE)</f>
        <v>0</v>
      </c>
      <c r="FI6" s="17">
        <f>HLOOKUP($B6,'[6]SGTI 2021 Clean Data'!$E$2:$ZQ$272,256,FALSE)</f>
        <v>0</v>
      </c>
      <c r="FJ6" s="17">
        <f>HLOOKUP($B6,'[6]SGTI 2021 Clean Data'!$E$2:$ZQ$272,257,FALSE)</f>
        <v>0</v>
      </c>
      <c r="FK6" s="17">
        <f>HLOOKUP($B6,'[6]SGTI 2021 Clean Data'!$E$2:$ZQ$272,258,FALSE)</f>
        <v>0</v>
      </c>
      <c r="FL6" s="17"/>
      <c r="FM6" s="17">
        <f>HLOOKUP($B6,'[6]SGTI 2021 Clean Data'!$E$2:$ZQ$272,260,FALSE)</f>
        <v>0</v>
      </c>
      <c r="FN6" s="17">
        <f>HLOOKUP($B6,'[6]SGTI 2021 Clean Data'!$E$2:$ZQ$272,261,FALSE)</f>
        <v>0</v>
      </c>
      <c r="FO6" s="17">
        <f>HLOOKUP($B6,'[6]SGTI 2021 Clean Data'!$E$2:$ZQ$272,262,FALSE)</f>
        <v>0</v>
      </c>
      <c r="FP6" s="17">
        <f>HLOOKUP($B6,'[6]SGTI 2021 Clean Data'!$E$2:$ZQ$272,263,FALSE)</f>
        <v>0</v>
      </c>
      <c r="FQ6" s="17"/>
      <c r="FR6" s="17">
        <f>HLOOKUP($B6,'[6]SGTI 2021 Clean Data'!$E$2:$ZQ$272,265,FALSE)</f>
        <v>0</v>
      </c>
      <c r="FS6" s="17">
        <f>HLOOKUP($B6,'[6]SGTI 2021 Clean Data'!$E$2:$ZQ$272,266,FALSE)</f>
        <v>0</v>
      </c>
      <c r="FT6" s="17">
        <f>HLOOKUP($B6,'[6]SGTI 2021 Clean Data'!$E$2:$ZQ$272,267,FALSE)</f>
        <v>3</v>
      </c>
      <c r="FU6" s="17">
        <f>HLOOKUP($B6,'[6]SGTI 2021 Clean Data'!$E$2:$ZQ$272,268,FALSE)</f>
        <v>0</v>
      </c>
      <c r="FV6" s="17">
        <f>HLOOKUP($B6,'[6]SGTI 2021 Clean Data'!$E$2:$ZQ$272,269,FALSE)</f>
        <v>0</v>
      </c>
      <c r="FW6" s="17">
        <f>HLOOKUP($B6,'[6]SGTI 2021 Clean Data'!$E$2:$ZQ$272,270,FALSE)</f>
        <v>0</v>
      </c>
      <c r="FX6" s="17">
        <f>HLOOKUP($B6,'[6]SGTI 2021 Clean Data'!$E$2:$ZQ$272,271,FALSE)</f>
        <v>0</v>
      </c>
    </row>
    <row r="7" spans="1:180" ht="24" thickTop="1" thickBot="1" x14ac:dyDescent="0.3">
      <c r="A7" s="12">
        <v>194</v>
      </c>
      <c r="B7" s="13" t="s">
        <v>180</v>
      </c>
      <c r="C7" s="14" t="s">
        <v>181</v>
      </c>
      <c r="D7" s="15">
        <v>44196</v>
      </c>
      <c r="E7" s="16">
        <f>_xlfn.IFNA(VLOOKUP($B7,'[4]SGTI 2021 General Full List'!$G$2:$AD$528,24,FALSE),VLOOKUP($B7,'[5]SGTI 2021 TrustReits Full List'!$G$2:$AC$43,23,FALSE))</f>
        <v>29450870</v>
      </c>
      <c r="F7" s="16" t="str">
        <f t="shared" si="0"/>
        <v>Small</v>
      </c>
      <c r="G7" s="16" t="str">
        <f>_xlfn.IFNA(VLOOKUP($B7,'[4]SGTI 2021 General Full List'!$G$2:$AD$528,21,FALSE),VLOOKUP($B7,'[5]SGTI 2021 TrustReits Full List'!$G$2:$AB$43,20,FALSE))</f>
        <v>MATERIALS</v>
      </c>
      <c r="H7" s="16" t="str">
        <f>_xlfn.IFNA(VLOOKUP($B7,'[4]SGTI 2021 General Full List'!$G$2:$AD$528,23,FALSE),VLOOKUP($B7,'[5]SGTI 2021 TrustReits Full List'!$G$2:$AB$43,22,FALSE))</f>
        <v>Chemicals</v>
      </c>
      <c r="I7" s="16" t="s">
        <v>1272</v>
      </c>
      <c r="J7" s="17">
        <f>VLOOKUP($B7,'[6]2021 DD Batch123456'!$B$3:$AT$590,5,FALSE)</f>
        <v>8</v>
      </c>
      <c r="K7" s="17">
        <f>VLOOKUP($B7,'[6]2021 DD Batch123456'!$B$3:$AT$590,6,FALSE)</f>
        <v>8</v>
      </c>
      <c r="L7" s="17">
        <f>VLOOKUP($B7,'[6]2021 DD Batch123456'!$B$3:$AT$590,7,FALSE)</f>
        <v>4</v>
      </c>
      <c r="M7" s="17" t="str">
        <f>VLOOKUP($B7,'[6]2021 DD Batch123456'!$B$3:$AT$590,12,FALSE)</f>
        <v>N</v>
      </c>
      <c r="N7" s="17" t="str">
        <f>HLOOKUP($B7,'[6]SGTI 2021 Clean Data'!$E$2:$ZQ$272,25,FALSE)</f>
        <v>N</v>
      </c>
      <c r="O7" s="17" t="str">
        <f>VLOOKUP($B7,'[6]2021 DD Batch123456'!$B$3:$AT$590,13,FALSE)</f>
        <v>Y</v>
      </c>
      <c r="P7" s="17" t="str">
        <f>VLOOKUP($B7,'[6]2021 DD Batch123456'!$B$3:$AT$590,14,FALSE)</f>
        <v>N</v>
      </c>
      <c r="Q7" s="17" t="str">
        <f>HLOOKUP($B7,'[6]SGTI 2021 Clean Data'!$E$2:$ZQ$272,30,FALSE)</f>
        <v>N</v>
      </c>
      <c r="R7" s="17" t="str">
        <f>HLOOKUP($B7,'[6]SGTI 2021 Clean Data'!$E$2:$ZQ$272,31,FALSE)</f>
        <v>Y</v>
      </c>
      <c r="S7" s="17" t="str">
        <f>HLOOKUP($B7,'[6]SGTI 2021 Clean Data'!$E$2:$ZQ$272,32,FALSE)</f>
        <v>Y</v>
      </c>
      <c r="T7" s="17">
        <f>VLOOKUP($B7,'[6]2021 DD Batch123456'!$B$3:$AT$590,36,FALSE)</f>
        <v>2</v>
      </c>
      <c r="U7" s="17">
        <f>VLOOKUP($B7,'[6]2021 DD Batch123456'!$B$3:$AT$590,40,FALSE)</f>
        <v>0</v>
      </c>
      <c r="V7" s="17">
        <f>VLOOKUP($B7,'[6]2021 DD Batch123456'!$B$3:$AT$590,37,FALSE)</f>
        <v>2</v>
      </c>
      <c r="W7" s="17" t="str">
        <f>VLOOKUP($B7,'[6]2021 DD Batch123456'!$B$3:$AT$590,41,FALSE)</f>
        <v>Y</v>
      </c>
      <c r="X7" s="17">
        <f>VLOOKUP($B7,'[6]2021 DD Batch123456'!$B$3:$AT$590,15,FALSE)</f>
        <v>5</v>
      </c>
      <c r="Y7" s="17">
        <f>VLOOKUP($B7,'[6]2021 DD Batch123456'!$B$3:$AT$590,16,FALSE)</f>
        <v>4</v>
      </c>
      <c r="Z7" s="17" t="str">
        <f>VLOOKUP($B7,'[6]2021 DD Batch123456'!$B$3:$AT$590,18,FALSE)</f>
        <v>Y</v>
      </c>
      <c r="AA7" s="17" t="str">
        <f>HLOOKUP($B7,'[6]SGTI 2021 Clean Data'!$E$2:$ZQ$272,45,FALSE)</f>
        <v>N</v>
      </c>
      <c r="AB7" s="17" t="str">
        <f>HLOOKUP($B7,'[6]SGTI 2021 Clean Data'!$E$2:$ZQ$272,46,FALSE)</f>
        <v>Y</v>
      </c>
      <c r="AC7" s="17" t="str">
        <f>HLOOKUP($B7,'[6]SGTI 2021 Clean Data'!$E$2:$ZQ$272,49,FALSE)</f>
        <v>N</v>
      </c>
      <c r="AD7" s="17" t="str">
        <f>HLOOKUP($B7,'[6]SGTI 2021 Clean Data'!$E$2:$ZQ$272,50,FALSE)</f>
        <v>Y</v>
      </c>
      <c r="AE7" s="17" t="str">
        <f>HLOOKUP($B7,'[6]SGTI 2021 Clean Data'!$E$2:$ZQ$272,53,FALSE)</f>
        <v>Y</v>
      </c>
      <c r="AF7" s="17" t="str">
        <f>HLOOKUP($B7,'[6]SGTI 2021 Clean Data'!$E$2:$ZQ$272,54,FALSE)</f>
        <v>Y</v>
      </c>
      <c r="AG7" s="17" t="str">
        <f>HLOOKUP($B7,'[6]SGTI 2021 Clean Data'!$E$2:$ZQ$272,55,FALSE)</f>
        <v>N</v>
      </c>
      <c r="AH7" s="17" t="str">
        <f>HLOOKUP($B7,'[6]SGTI 2021 Clean Data'!$E$2:$ZQ$272,56,FALSE)</f>
        <v>N</v>
      </c>
      <c r="AI7" s="17" t="str">
        <f>HLOOKUP($B7,'[6]SGTI 2021 Clean Data'!$E$2:$ZQ$272,57,FALSE)</f>
        <v>N</v>
      </c>
      <c r="AJ7" s="17" t="str">
        <f>HLOOKUP($B7,'[6]SGTI 2021 Clean Data'!$E$2:$ZQ$272,58,FALSE)</f>
        <v>N</v>
      </c>
      <c r="AK7" s="17" t="str">
        <f>HLOOKUP($B7,'[6]SGTI 2021 Clean Data'!$E$2:$ZQ$272,59,FALSE)</f>
        <v>Y</v>
      </c>
      <c r="AL7" s="17">
        <f>VLOOKUP($B7,'[6]2021 DD Batch123456'!$B$3:$AT$590,19,FALSE)</f>
        <v>5</v>
      </c>
      <c r="AM7" s="17">
        <f>VLOOKUP($B7,'[6]2021 DD Batch123456'!$B$3:$AT$590,20,FALSE)</f>
        <v>4</v>
      </c>
      <c r="AN7" s="17" t="str">
        <f>VLOOKUP($B7,'[6]2021 DD Batch123456'!$B$3:$AT$590,22,FALSE)</f>
        <v>Y</v>
      </c>
      <c r="AO7" s="17" t="str">
        <f>HLOOKUP($B7,'[6]SGTI 2021 Clean Data'!$E$2:$ZQ$272,67,FALSE)</f>
        <v>B1</v>
      </c>
      <c r="AP7" s="17" t="str">
        <f>HLOOKUP($B7,'[6]SGTI 2021 Clean Data'!$E$2:$ZQ$272,68,FALSE)</f>
        <v>B1</v>
      </c>
      <c r="AQ7" s="17" t="str">
        <f>HLOOKUP($B7,'[6]SGTI 2021 Clean Data'!$E$2:$ZQ$272,69,FALSE)</f>
        <v>B1</v>
      </c>
      <c r="AR7" s="17" t="str">
        <f>HLOOKUP($B7,'[6]SGTI 2021 Clean Data'!$E$2:$ZQ$272,70,FALSE)</f>
        <v>N</v>
      </c>
      <c r="AS7" s="17" t="str">
        <f>HLOOKUP($B7,'[6]SGTI 2021 Clean Data'!$E$2:$ZQ$272,71,FALSE)</f>
        <v>Y</v>
      </c>
      <c r="AT7" s="17" t="str">
        <f>HLOOKUP($B7,'[6]SGTI 2021 Clean Data'!$E$2:$ZQ$272,72,FALSE)</f>
        <v>Y</v>
      </c>
      <c r="AU7" s="17" t="str">
        <f>HLOOKUP($B7,'[6]SGTI 2021 Clean Data'!$E$2:$ZQ$272,73,FALSE)</f>
        <v>N</v>
      </c>
      <c r="AV7" s="17" t="str">
        <f>HLOOKUP($B7,'[6]SGTI 2021 Clean Data'!$E$2:$ZQ$272,74,FALSE)</f>
        <v>N</v>
      </c>
      <c r="AW7" s="17" t="str">
        <f>HLOOKUP($B7,'[6]SGTI 2021 Clean Data'!$E$2:$ZQ$272,75,FALSE)</f>
        <v>N</v>
      </c>
      <c r="AX7" s="17" t="str">
        <f>HLOOKUP($B7,'[6]SGTI 2021 Clean Data'!$E$2:$ZQ$272,76,FALSE)</f>
        <v>N</v>
      </c>
      <c r="AY7" s="17" t="str">
        <f>VLOOKUP($B7,'[6]2021 DD Batch123456'!$B$3:$AT$590,35,FALSE)</f>
        <v>B1</v>
      </c>
      <c r="AZ7" s="17" t="str">
        <f>HLOOKUP($B7,'[6]SGTI 2021 Clean Data'!$E$2:$ZQ$272,80,FALSE)</f>
        <v>N</v>
      </c>
      <c r="BA7" s="17" t="str">
        <f>HLOOKUP($B7,'[6]SGTI 2021 Clean Data'!$E$2:$ZQ$272,83,FALSE)</f>
        <v>Y</v>
      </c>
      <c r="BB7" s="17" t="str">
        <f>HLOOKUP($B7,'[6]SGTI 2021 Clean Data'!$E$2:$ZQ$272,84,FALSE)</f>
        <v>N</v>
      </c>
      <c r="BC7" s="17" t="str">
        <f>HLOOKUP($B7,'[6]SGTI 2021 Clean Data'!$E$2:$ZQ$272,89,FALSE)</f>
        <v>Y</v>
      </c>
      <c r="BD7" s="17" t="str">
        <f>HLOOKUP($B7,'[6]SGTI 2021 Clean Data'!$E$2:$ZQ$272,91,FALSE)</f>
        <v>Y</v>
      </c>
      <c r="BE7" s="17" t="str">
        <f>HLOOKUP($B7,'[6]SGTI 2021 Clean Data'!$E$2:$ZQ$272,92,FALSE)</f>
        <v>Y</v>
      </c>
      <c r="BF7" s="17" t="str">
        <f>HLOOKUP($B7,'[6]SGTI 2021 Clean Data'!$E$2:$ZQ$272,93,FALSE)</f>
        <v>Y</v>
      </c>
      <c r="BG7" s="17" t="str">
        <f>HLOOKUP($B7,'[6]SGTI 2021 Clean Data'!$E$2:$ZQ$272,94,FALSE)</f>
        <v>Y</v>
      </c>
      <c r="BH7" s="17" t="str">
        <f>HLOOKUP($B7,'[6]SGTI 2021 Clean Data'!$E$2:$ZQ$272,95,FALSE)</f>
        <v>Y</v>
      </c>
      <c r="BI7" s="17" t="str">
        <f>HLOOKUP($B7,'[6]SGTI 2021 Clean Data'!$E$2:$ZQ$272,96,FALSE)</f>
        <v>Y</v>
      </c>
      <c r="BJ7" s="17" t="str">
        <f>HLOOKUP($B7,'[6]SGTI 2021 Clean Data'!$E$2:$ZQ$272,97,FALSE)</f>
        <v>Y</v>
      </c>
      <c r="BK7" s="17" t="str">
        <f>HLOOKUP($B7,'[6]SGTI 2021 Clean Data'!$E$2:$ZQ$272,98,FALSE)</f>
        <v>Y</v>
      </c>
      <c r="BL7" s="17" t="str">
        <f>HLOOKUP($B7,'[6]SGTI 2021 Clean Data'!$E$2:$ZQ$272,100,FALSE)</f>
        <v>Y</v>
      </c>
      <c r="BM7" s="17" t="str">
        <f>HLOOKUP($B7,'[6]SGTI 2021 Clean Data'!$E$2:$ZQ$272,102,FALSE)</f>
        <v>Y</v>
      </c>
      <c r="BN7" s="17" t="str">
        <f>HLOOKUP($B7,'[6]SGTI 2021 Clean Data'!$E$2:$ZQ$272,103,FALSE)</f>
        <v>N</v>
      </c>
      <c r="BO7" s="17" t="str">
        <f>HLOOKUP($B7,'[6]SGTI 2021 Clean Data'!$E$2:$ZQ$272,107,FALSE)</f>
        <v>Y</v>
      </c>
      <c r="BP7" s="17" t="str">
        <f>HLOOKUP($B7,'[6]SGTI 2021 Clean Data'!$E$2:$ZQ$272,108,FALSE)</f>
        <v>Y</v>
      </c>
      <c r="BQ7" s="17" t="str">
        <f>HLOOKUP($B7,'[6]SGTI 2021 Clean Data'!$E$2:$ZQ$272,109,FALSE)</f>
        <v>Y</v>
      </c>
      <c r="BR7" s="17" t="str">
        <f>HLOOKUP($B7,'[6]SGTI 2021 Clean Data'!$E$2:$ZQ$272,110,FALSE)</f>
        <v>Y</v>
      </c>
      <c r="BS7" s="17" t="str">
        <f>HLOOKUP($B7,'[6]SGTI 2021 Clean Data'!$E$2:$ZQ$272,111,FALSE)</f>
        <v>N</v>
      </c>
      <c r="BT7" s="17" t="str">
        <f>HLOOKUP($B7,'[6]SGTI 2021 Clean Data'!$E$2:$ZQ$272,113,FALSE)</f>
        <v>N</v>
      </c>
      <c r="BU7" s="17" t="str">
        <f>HLOOKUP($B7,'[6]SGTI 2021 Clean Data'!$E$2:$ZQ$272,114,FALSE)</f>
        <v>Y</v>
      </c>
      <c r="BV7" s="17" t="str">
        <f>HLOOKUP($B7,'[6]SGTI 2021 Clean Data'!$E$2:$ZQ$272,120,FALSE)</f>
        <v>Y</v>
      </c>
      <c r="BW7" s="17" t="str">
        <f>HLOOKUP($B7,'[6]SGTI 2021 Clean Data'!$E$2:$ZQ$272,121,FALSE)</f>
        <v>N</v>
      </c>
      <c r="BX7" s="17" t="str">
        <f>HLOOKUP($B7,'[6]SGTI 2021 Clean Data'!$E$2:$ZQ$272,122,FALSE)</f>
        <v>Y</v>
      </c>
      <c r="BY7" s="17" t="str">
        <f>HLOOKUP($B7,'[6]SGTI 2021 Clean Data'!$E$2:$ZQ$272,123,FALSE)</f>
        <v>N</v>
      </c>
      <c r="BZ7" s="17" t="str">
        <f>HLOOKUP($B7,'[6]SGTI 2021 Clean Data'!$E$2:$ZQ$272,124,FALSE)</f>
        <v>Y</v>
      </c>
      <c r="CA7" s="17" t="str">
        <f>HLOOKUP($B7,'[6]SGTI 2021 Clean Data'!$E$2:$ZQ$272,125,FALSE)</f>
        <v>N</v>
      </c>
      <c r="CB7" s="17" t="str">
        <f>HLOOKUP($B7,'[6]SGTI 2021 Clean Data'!$E$2:$ZQ$272,126,FALSE)</f>
        <v>N</v>
      </c>
      <c r="CC7" s="17" t="str">
        <f>HLOOKUP($B7,'[6]SGTI 2021 Clean Data'!$E$2:$ZQ$272,128,FALSE)</f>
        <v>N</v>
      </c>
      <c r="CD7" s="17" t="str">
        <f>HLOOKUP($B7,'[6]SGTI 2021 Clean Data'!$E$2:$ZQ$272,130,FALSE)</f>
        <v>Y</v>
      </c>
      <c r="CE7" s="17" t="str">
        <f>HLOOKUP($B7,'[6]SGTI 2021 Clean Data'!$E$2:$ZQ$272,131,FALSE)</f>
        <v>Y</v>
      </c>
      <c r="CF7" s="17" t="str">
        <f>HLOOKUP($B7,'[6]SGTI 2021 Clean Data'!$E$2:$ZQ$272,132,FALSE)</f>
        <v>Y</v>
      </c>
      <c r="CG7" s="17" t="str">
        <f>HLOOKUP($B7,'[6]SGTI 2021 Clean Data'!$E$2:$ZQ$272,133,FALSE)</f>
        <v>Y</v>
      </c>
      <c r="CH7" s="17" t="str">
        <f>HLOOKUP($B7,'[6]SGTI 2021 Clean Data'!$E$2:$ZQ$272,135,FALSE)</f>
        <v>N</v>
      </c>
      <c r="CI7" s="17" t="str">
        <f>HLOOKUP($B7,'[6]SGTI 2021 Clean Data'!$E$2:$ZQ$272,139,FALSE)</f>
        <v>Y</v>
      </c>
      <c r="CJ7" s="17" t="str">
        <f>HLOOKUP($B7,'[6]SGTI 2021 Clean Data'!$E$2:$ZQ$272,140,FALSE)</f>
        <v>Y</v>
      </c>
      <c r="CK7" s="17" t="str">
        <f>VLOOKUP($B7,'[6]2021 DD Batch123456'!$B$3:$AT$590,26,FALSE)</f>
        <v>N</v>
      </c>
      <c r="CL7" s="17" t="str">
        <f>VLOOKUP($B7,'[6]2021 DD Batch123456'!$B$3:$AT$590,27,FALSE)</f>
        <v>N</v>
      </c>
      <c r="CM7" s="17" t="str">
        <f>VLOOKUP($B7,'[6]2021 DD Batch123456'!$B$3:$AT$590,31,FALSE)</f>
        <v>Y</v>
      </c>
      <c r="CN7" s="17">
        <f>VLOOKUP($B7,'[6]2021 DD Batch123456'!$B$3:$AT$590,32,FALSE)</f>
        <v>0</v>
      </c>
      <c r="CO7" s="17" t="str">
        <f>VLOOKUP($B7,'[6]2021 DD Batch123456'!$B$3:$AT$590,33,FALSE)</f>
        <v>Y</v>
      </c>
      <c r="CP7" s="17" t="str">
        <f>HLOOKUP($B7,'[6]SGTI 2021 Clean Data'!$E$2:$ZQ$272,153,FALSE)</f>
        <v>Y</v>
      </c>
      <c r="CQ7" s="17" t="str">
        <f>HLOOKUP($B7,'[6]SGTI 2021 Clean Data'!$E$2:$ZQ$272,155,FALSE)</f>
        <v>N</v>
      </c>
      <c r="CR7" s="17" t="str">
        <f>HLOOKUP($B7,'[6]SGTI 2021 Clean Data'!$E$2:$ZQ$272,156,FALSE)</f>
        <v>Y</v>
      </c>
      <c r="CS7" s="17" t="str">
        <f>HLOOKUP($B7,'[6]SGTI 2021 Clean Data'!$E$2:$ZQ$272,157,FALSE)</f>
        <v>N</v>
      </c>
      <c r="CT7" s="17" t="str">
        <f>HLOOKUP($B7,'[6]SGTI 2021 Clean Data'!$E$2:$ZQ$272,158,FALSE)</f>
        <v>N</v>
      </c>
      <c r="CU7" s="17" t="str">
        <f>HLOOKUP($B7,'[6]SGTI 2021 Clean Data'!$E$2:$ZQ$272,159,FALSE)</f>
        <v>N</v>
      </c>
      <c r="CV7" s="17" t="str">
        <f>HLOOKUP($B7,'[6]SGTI 2021 Clean Data'!$E$2:$ZQ$272,160,FALSE)</f>
        <v>Y</v>
      </c>
      <c r="CW7" s="17" t="str">
        <f>HLOOKUP($B7,'[6]SGTI 2021 Clean Data'!$E$2:$ZQ$272,161,FALSE)</f>
        <v>Y</v>
      </c>
      <c r="CX7" s="17" t="str">
        <f>HLOOKUP($B7,'[6]SGTI 2021 Clean Data'!$E$2:$ZQ$272,164,FALSE)</f>
        <v>Y</v>
      </c>
      <c r="CY7" s="17" t="str">
        <f>HLOOKUP($B7,'[6]SGTI 2021 Clean Data'!$E$2:$ZQ$272,170,FALSE)</f>
        <v>Y</v>
      </c>
      <c r="CZ7" s="17" t="str">
        <f>HLOOKUP($B7,'[6]SGTI 2021 Clean Data'!$E$2:$ZQ$272,173,FALSE)</f>
        <v>Y</v>
      </c>
      <c r="DA7" s="17" t="str">
        <f>HLOOKUP($B7,'[6]SGTI 2021 Clean Data'!$E$2:$ZQ$272,174,FALSE)</f>
        <v>Y</v>
      </c>
      <c r="DB7" s="17" t="str">
        <f>HLOOKUP($B7,'[6]SGTI 2021 Clean Data'!$E$2:$ZQ$272,175,FALSE)</f>
        <v>N</v>
      </c>
      <c r="DC7" s="17" t="str">
        <f>HLOOKUP($B7,'[6]SGTI 2021 Clean Data'!$E$2:$ZQ$272,176,FALSE)</f>
        <v>N</v>
      </c>
      <c r="DD7" s="17" t="str">
        <f>HLOOKUP($B7,'[6]SGTI 2021 Clean Data'!$E$2:$ZQ$272,178,FALSE)</f>
        <v>N</v>
      </c>
      <c r="DE7" s="17" t="str">
        <f>HLOOKUP($B7,'[6]SGTI 2021 Clean Data'!$E$2:$ZQ$272,179,FALSE)</f>
        <v>N</v>
      </c>
      <c r="DF7" s="17" t="str">
        <f>HLOOKUP($B7,'[6]SGTI 2021 Clean Data'!$E$2:$ZQ$272,180,FALSE)</f>
        <v>Y</v>
      </c>
      <c r="DG7" s="17" t="str">
        <f>HLOOKUP($B7,'[6]SGTI 2021 Clean Data'!$E$2:$ZQ$272,181,FALSE)</f>
        <v>Y</v>
      </c>
      <c r="DH7" s="17" t="str">
        <f>HLOOKUP($B7,'[6]SGTI 2021 Clean Data'!$E$2:$ZQ$272,182,FALSE)</f>
        <v>N</v>
      </c>
      <c r="DI7" s="17" t="str">
        <f>HLOOKUP($B7,'[6]SGTI 2021 Clean Data'!$E$2:$ZQ$272,184,FALSE)</f>
        <v>Y</v>
      </c>
      <c r="DJ7" s="17" t="str">
        <f>HLOOKUP($B7,'[6]SGTI 2021 Clean Data'!$E$2:$ZQ$272,185,FALSE)</f>
        <v>Y</v>
      </c>
      <c r="DK7" s="17">
        <f>HLOOKUP($B7,'[6]SGTI 2021 Clean Data'!$E$2:$ZQ$272,190,FALSE)</f>
        <v>57</v>
      </c>
      <c r="DL7" s="17" t="str">
        <f>HLOOKUP($B7,'[6]SGTI 2021 Clean Data'!$E$2:$ZQ$272,191,FALSE)</f>
        <v>Y</v>
      </c>
      <c r="DM7" s="17" t="str">
        <f>HLOOKUP($B7,'[6]SGTI 2021 Clean Data'!$E$2:$ZQ$272,195,FALSE)</f>
        <v>N</v>
      </c>
      <c r="DN7" s="17" t="str">
        <f>HLOOKUP($B7,'[6]SGTI 2021 Clean Data'!$E$2:$ZQ$272,196,FALSE)</f>
        <v>N</v>
      </c>
      <c r="DO7" s="17" t="str">
        <f>HLOOKUP($B7,'[6]SGTI 2021 Clean Data'!$E$2:$ZQ$272,199,FALSE)</f>
        <v>N</v>
      </c>
      <c r="DP7" s="17" t="str">
        <f>HLOOKUP($B7,'[6]SGTI 2021 Clean Data'!$E$2:$ZQ$272,200,FALSE)</f>
        <v>Y</v>
      </c>
      <c r="DQ7" s="17" t="str">
        <f>HLOOKUP($B7,'[6]SGTI 2021 Clean Data'!$E$2:$ZQ$272,201,FALSE)</f>
        <v>Y</v>
      </c>
      <c r="DR7" s="17" t="str">
        <f>HLOOKUP($B7,'[6]SGTI 2021 Clean Data'!$E$2:$ZQ$272,202,FALSE)</f>
        <v>Y</v>
      </c>
      <c r="DS7" s="17" t="str">
        <f>HLOOKUP($B7,'[6]SGTI 2021 Clean Data'!$E$2:$ZQ$272,203,FALSE)</f>
        <v>Y</v>
      </c>
      <c r="DT7" s="17" t="str">
        <f>HLOOKUP($B7,'[6]SGTI 2021 Clean Data'!$E$2:$ZQ$272,204,FALSE)</f>
        <v>N</v>
      </c>
      <c r="DU7" s="17" t="str">
        <f>HLOOKUP($B7,'[6]SGTI 2021 Clean Data'!$E$2:$ZQ$272,206,FALSE)</f>
        <v>N</v>
      </c>
      <c r="DV7" s="17" t="str">
        <f>HLOOKUP($B7,'[6]SGTI 2021 Clean Data'!$E$2:$ZQ$272,207,FALSE)</f>
        <v>Y</v>
      </c>
      <c r="DW7" s="17" t="str">
        <f>HLOOKUP($B7,'[6]SGTI 2021 Clean Data'!$E$2:$ZQ$272,208,FALSE)</f>
        <v>Y</v>
      </c>
      <c r="DX7" s="17"/>
      <c r="DY7" s="17" t="str">
        <f>HLOOKUP($B7,'[6]SGTI 2021 Clean Data'!$E$2:$ZQ$272,213,FALSE)</f>
        <v>Y</v>
      </c>
      <c r="DZ7" s="17" t="str">
        <f>HLOOKUP($B7,'[6]SGTI 2021 Clean Data'!$E$2:$ZQ$272,214,FALSE)</f>
        <v>N</v>
      </c>
      <c r="EA7" s="17" t="str">
        <f>HLOOKUP($B7,'[6]SGTI 2021 Clean Data'!$E$2:$ZQ$272,215,FALSE)</f>
        <v>Y</v>
      </c>
      <c r="EB7" s="17">
        <f>HLOOKUP($B7,'[6]SGTI 2021 Clean Data'!$E$2:$ZQ$272,219,FALSE)</f>
        <v>3</v>
      </c>
      <c r="EC7" s="17">
        <f>HLOOKUP($B7,'[6]SGTI 2021 Clean Data'!$E$2:$ZQ$272,220,FALSE)</f>
        <v>0</v>
      </c>
      <c r="ED7" s="17">
        <f>HLOOKUP($B7,'[6]SGTI 2021 Clean Data'!$E$2:$ZQ$272,221,FALSE)</f>
        <v>0</v>
      </c>
      <c r="EE7" s="17">
        <f>HLOOKUP($B7,'[6]SGTI 2021 Clean Data'!$E$2:$ZQ$272,222,FALSE)</f>
        <v>3</v>
      </c>
      <c r="EF7" s="17">
        <f>HLOOKUP($B7,'[6]SGTI 2021 Clean Data'!$E$2:$ZQ$272,223,FALSE)</f>
        <v>0</v>
      </c>
      <c r="EG7" s="17">
        <f>HLOOKUP($B7,'[6]SGTI 2021 Clean Data'!$E$2:$ZQ$272,224,FALSE)</f>
        <v>3</v>
      </c>
      <c r="EH7" s="17">
        <f>HLOOKUP($B7,'[6]SGTI 2021 Clean Data'!$E$2:$ZQ$272,225,FALSE)</f>
        <v>1</v>
      </c>
      <c r="EI7" s="17">
        <f>HLOOKUP($B7,'[6]SGTI 2021 Clean Data'!$E$2:$ZQ$272,226,FALSE)</f>
        <v>0</v>
      </c>
      <c r="EJ7" s="17">
        <f>HLOOKUP($B7,'[6]SGTI 2021 Clean Data'!$E$2:$ZQ$272,227,FALSE)</f>
        <v>0</v>
      </c>
      <c r="EK7" s="17">
        <f>HLOOKUP($B7,'[6]SGTI 2021 Clean Data'!$E$2:$ZQ$272,228,FALSE)</f>
        <v>3</v>
      </c>
      <c r="EL7" s="17">
        <f>HLOOKUP($B7,'[6]SGTI 2021 Clean Data'!$E$2:$ZQ$272,229,FALSE)</f>
        <v>2</v>
      </c>
      <c r="EM7" s="17">
        <f>HLOOKUP($B7,'[6]SGTI 2021 Clean Data'!$E$2:$ZQ$272,230,FALSE)</f>
        <v>2</v>
      </c>
      <c r="EN7" s="17">
        <f>HLOOKUP($B7,'[6]SGTI 2021 Clean Data'!$E$2:$ZQ$272,231,FALSE)</f>
        <v>0</v>
      </c>
      <c r="EO7" s="18">
        <f>HLOOKUP($B7,'[6]SGTI 2021 Clean Data'!$E$2:$ZQ$272,232,FALSE)</f>
        <v>44295</v>
      </c>
      <c r="EP7" s="18">
        <f>HLOOKUP($B7,'[6]SGTI 2021 Clean Data'!$E$2:$ZQ$272,233,FALSE)</f>
        <v>44314</v>
      </c>
      <c r="EQ7" s="17">
        <f>HLOOKUP($B7,'[6]SGTI 2021 Clean Data'!$E$2:$ZQ$272,234,FALSE)</f>
        <v>0</v>
      </c>
      <c r="ER7" s="17">
        <f>HLOOKUP($B7,'[6]SGTI 2021 Clean Data'!$E$2:$ZQ$272,235,FALSE)</f>
        <v>0</v>
      </c>
      <c r="ES7" s="17">
        <f>HLOOKUP($B7,'[6]SGTI 2021 Clean Data'!$E$2:$ZQ$272,240,FALSE)</f>
        <v>0</v>
      </c>
      <c r="ET7" s="17">
        <f>VLOOKUP($B7,'[6]2021 DD Batch123456'!$B$3:$AT$590,42,FALSE)</f>
        <v>2</v>
      </c>
      <c r="EU7" s="17"/>
      <c r="EV7" s="17"/>
      <c r="EW7" s="17"/>
      <c r="EX7" s="17">
        <f>VLOOKUP($B7,'[6]2021 DD Batch123456'!$B$3:$AT$590,44,FALSE)</f>
        <v>0</v>
      </c>
      <c r="EY7" s="17">
        <f>HLOOKUP($B7,'[6]SGTI 2021 Clean Data'!$E$2:$ZQ$272,246,FALSE)</f>
        <v>0</v>
      </c>
      <c r="EZ7" s="17">
        <f>HLOOKUP($B7,'[6]SGTI 2021 Clean Data'!$E$2:$ZQ$272,247,FALSE)</f>
        <v>2</v>
      </c>
      <c r="FA7" s="17">
        <f>HLOOKUP($B7,'[6]SGTI 2021 Clean Data'!$E$2:$ZQ$272,248,FALSE)</f>
        <v>0</v>
      </c>
      <c r="FB7" s="17">
        <f>HLOOKUP($B7,'[6]SGTI 2021 Clean Data'!$E$2:$ZQ$272,249,FALSE)</f>
        <v>0</v>
      </c>
      <c r="FC7" s="17">
        <f>HLOOKUP($B7,'[6]SGTI 2021 Clean Data'!$E$2:$ZQ$272,250,FALSE)</f>
        <v>0</v>
      </c>
      <c r="FD7" s="17">
        <f>HLOOKUP($B7,'[6]SGTI 2021 Clean Data'!$E$2:$ZQ$272,251,FALSE)</f>
        <v>0</v>
      </c>
      <c r="FE7" s="17">
        <f>HLOOKUP($B7,'[6]SGTI 2021 Clean Data'!$E$2:$ZQ$272,252,FALSE)</f>
        <v>0</v>
      </c>
      <c r="FF7" s="17">
        <f>HLOOKUP($B7,'[6]SGTI 2021 Clean Data'!$E$2:$ZQ$272,253,FALSE)</f>
        <v>0</v>
      </c>
      <c r="FG7" s="17">
        <f>HLOOKUP($B7,'[6]SGTI 2021 Clean Data'!$E$2:$ZQ$272,254,FALSE)</f>
        <v>0</v>
      </c>
      <c r="FH7" s="17">
        <f>HLOOKUP($B7,'[6]SGTI 2021 Clean Data'!$E$2:$ZQ$272,255,FALSE)</f>
        <v>0</v>
      </c>
      <c r="FI7" s="17">
        <f>HLOOKUP($B7,'[6]SGTI 2021 Clean Data'!$E$2:$ZQ$272,256,FALSE)</f>
        <v>0</v>
      </c>
      <c r="FJ7" s="17">
        <f>HLOOKUP($B7,'[6]SGTI 2021 Clean Data'!$E$2:$ZQ$272,257,FALSE)</f>
        <v>0</v>
      </c>
      <c r="FK7" s="17">
        <f>HLOOKUP($B7,'[6]SGTI 2021 Clean Data'!$E$2:$ZQ$272,258,FALSE)</f>
        <v>0</v>
      </c>
      <c r="FL7" s="17"/>
      <c r="FM7" s="17">
        <f>HLOOKUP($B7,'[6]SGTI 2021 Clean Data'!$E$2:$ZQ$272,260,FALSE)</f>
        <v>0</v>
      </c>
      <c r="FN7" s="17">
        <f>HLOOKUP($B7,'[6]SGTI 2021 Clean Data'!$E$2:$ZQ$272,261,FALSE)</f>
        <v>0</v>
      </c>
      <c r="FO7" s="17">
        <f>HLOOKUP($B7,'[6]SGTI 2021 Clean Data'!$E$2:$ZQ$272,262,FALSE)</f>
        <v>0</v>
      </c>
      <c r="FP7" s="17">
        <f>HLOOKUP($B7,'[6]SGTI 2021 Clean Data'!$E$2:$ZQ$272,263,FALSE)</f>
        <v>0</v>
      </c>
      <c r="FQ7" s="17"/>
      <c r="FR7" s="17">
        <f>HLOOKUP($B7,'[6]SGTI 2021 Clean Data'!$E$2:$ZQ$272,265,FALSE)</f>
        <v>0</v>
      </c>
      <c r="FS7" s="17">
        <f>HLOOKUP($B7,'[6]SGTI 2021 Clean Data'!$E$2:$ZQ$272,266,FALSE)</f>
        <v>0</v>
      </c>
      <c r="FT7" s="17">
        <f>HLOOKUP($B7,'[6]SGTI 2021 Clean Data'!$E$2:$ZQ$272,267,FALSE)</f>
        <v>0</v>
      </c>
      <c r="FU7" s="17">
        <f>HLOOKUP($B7,'[6]SGTI 2021 Clean Data'!$E$2:$ZQ$272,268,FALSE)</f>
        <v>0</v>
      </c>
      <c r="FV7" s="17">
        <f>HLOOKUP($B7,'[6]SGTI 2021 Clean Data'!$E$2:$ZQ$272,269,FALSE)</f>
        <v>0</v>
      </c>
      <c r="FW7" s="17">
        <f>HLOOKUP($B7,'[6]SGTI 2021 Clean Data'!$E$2:$ZQ$272,270,FALSE)</f>
        <v>0</v>
      </c>
      <c r="FX7" s="17">
        <f>HLOOKUP($B7,'[6]SGTI 2021 Clean Data'!$E$2:$ZQ$272,271,FALSE)</f>
        <v>0</v>
      </c>
    </row>
    <row r="8" spans="1:180" ht="24" thickTop="1" thickBot="1" x14ac:dyDescent="0.3">
      <c r="A8" s="12">
        <v>201</v>
      </c>
      <c r="B8" s="13" t="s">
        <v>182</v>
      </c>
      <c r="C8" s="14" t="s">
        <v>183</v>
      </c>
      <c r="D8" s="15">
        <v>44196</v>
      </c>
      <c r="E8" s="16">
        <f>_xlfn.IFNA(VLOOKUP($B8,'[4]SGTI 2021 General Full List'!$G$2:$AD$528,24,FALSE),VLOOKUP($B8,'[5]SGTI 2021 TrustReits Full List'!$G$2:$AC$43,23,FALSE))</f>
        <v>19040000</v>
      </c>
      <c r="F8" s="16" t="str">
        <f t="shared" si="0"/>
        <v>Small</v>
      </c>
      <c r="G8" s="16" t="str">
        <f>_xlfn.IFNA(VLOOKUP($B8,'[4]SGTI 2021 General Full List'!$G$2:$AD$528,21,FALSE),VLOOKUP($B8,'[5]SGTI 2021 TrustReits Full List'!$G$2:$AB$43,20,FALSE))</f>
        <v>HEALTH CARE</v>
      </c>
      <c r="H8" s="16" t="str">
        <f>_xlfn.IFNA(VLOOKUP($B8,'[4]SGTI 2021 General Full List'!$G$2:$AD$528,23,FALSE),VLOOKUP($B8,'[5]SGTI 2021 TrustReits Full List'!$G$2:$AB$43,22,FALSE))</f>
        <v>Healthcare Services</v>
      </c>
      <c r="I8" s="16" t="s">
        <v>1272</v>
      </c>
      <c r="J8" s="17">
        <f>VLOOKUP($B8,'[6]2021 DD Batch123456'!$B$3:$AT$590,5,FALSE)</f>
        <v>4</v>
      </c>
      <c r="K8" s="17">
        <f>VLOOKUP($B8,'[6]2021 DD Batch123456'!$B$3:$AT$590,6,FALSE)</f>
        <v>4</v>
      </c>
      <c r="L8" s="17">
        <f>VLOOKUP($B8,'[6]2021 DD Batch123456'!$B$3:$AT$590,7,FALSE)</f>
        <v>2</v>
      </c>
      <c r="M8" s="17">
        <f>VLOOKUP($B8,'[6]2021 DD Batch123456'!$B$3:$AT$590,12,FALSE)</f>
        <v>0</v>
      </c>
      <c r="N8" s="17" t="str">
        <f>HLOOKUP($B8,'[6]SGTI 2021 Clean Data'!$E$2:$ZQ$272,25,FALSE)</f>
        <v>Y</v>
      </c>
      <c r="O8" s="17" t="str">
        <f>VLOOKUP($B8,'[6]2021 DD Batch123456'!$B$3:$AT$590,13,FALSE)</f>
        <v>Y</v>
      </c>
      <c r="P8" s="17" t="str">
        <f>VLOOKUP($B8,'[6]2021 DD Batch123456'!$B$3:$AT$590,14,FALSE)</f>
        <v>N</v>
      </c>
      <c r="Q8" s="17" t="str">
        <f>HLOOKUP($B8,'[6]SGTI 2021 Clean Data'!$E$2:$ZQ$272,30,FALSE)</f>
        <v>N</v>
      </c>
      <c r="R8" s="17" t="str">
        <f>HLOOKUP($B8,'[6]SGTI 2021 Clean Data'!$E$2:$ZQ$272,31,FALSE)</f>
        <v>Y</v>
      </c>
      <c r="S8" s="17" t="str">
        <f>HLOOKUP($B8,'[6]SGTI 2021 Clean Data'!$E$2:$ZQ$272,32,FALSE)</f>
        <v>N</v>
      </c>
      <c r="T8" s="17">
        <f>VLOOKUP($B8,'[6]2021 DD Batch123456'!$B$3:$AT$590,36,FALSE)</f>
        <v>7</v>
      </c>
      <c r="U8" s="17">
        <f>VLOOKUP($B8,'[6]2021 DD Batch123456'!$B$3:$AT$590,40,FALSE)</f>
        <v>2</v>
      </c>
      <c r="V8" s="17">
        <f>VLOOKUP($B8,'[6]2021 DD Batch123456'!$B$3:$AT$590,37,FALSE)</f>
        <v>2</v>
      </c>
      <c r="W8" s="17" t="str">
        <f>VLOOKUP($B8,'[6]2021 DD Batch123456'!$B$3:$AT$590,41,FALSE)</f>
        <v>Y</v>
      </c>
      <c r="X8" s="17">
        <f>VLOOKUP($B8,'[6]2021 DD Batch123456'!$B$3:$AT$590,15,FALSE)</f>
        <v>2</v>
      </c>
      <c r="Y8" s="17">
        <f>VLOOKUP($B8,'[6]2021 DD Batch123456'!$B$3:$AT$590,16,FALSE)</f>
        <v>1</v>
      </c>
      <c r="Z8" s="17" t="str">
        <f>VLOOKUP($B8,'[6]2021 DD Batch123456'!$B$3:$AT$590,18,FALSE)</f>
        <v>Y</v>
      </c>
      <c r="AA8" s="17" t="str">
        <f>HLOOKUP($B8,'[6]SGTI 2021 Clean Data'!$E$2:$ZQ$272,45,FALSE)</f>
        <v>Y</v>
      </c>
      <c r="AB8" s="17" t="str">
        <f>HLOOKUP($B8,'[6]SGTI 2021 Clean Data'!$E$2:$ZQ$272,46,FALSE)</f>
        <v>N</v>
      </c>
      <c r="AC8" s="17" t="str">
        <f>HLOOKUP($B8,'[6]SGTI 2021 Clean Data'!$E$2:$ZQ$272,49,FALSE)</f>
        <v>N</v>
      </c>
      <c r="AD8" s="17" t="str">
        <f>HLOOKUP($B8,'[6]SGTI 2021 Clean Data'!$E$2:$ZQ$272,50,FALSE)</f>
        <v>Y</v>
      </c>
      <c r="AE8" s="17" t="str">
        <f>HLOOKUP($B8,'[6]SGTI 2021 Clean Data'!$E$2:$ZQ$272,53,FALSE)</f>
        <v>Y</v>
      </c>
      <c r="AF8" s="17" t="str">
        <f>HLOOKUP($B8,'[6]SGTI 2021 Clean Data'!$E$2:$ZQ$272,54,FALSE)</f>
        <v>Y</v>
      </c>
      <c r="AG8" s="17" t="str">
        <f>HLOOKUP($B8,'[6]SGTI 2021 Clean Data'!$E$2:$ZQ$272,55,FALSE)</f>
        <v>Y</v>
      </c>
      <c r="AH8" s="17" t="str">
        <f>HLOOKUP($B8,'[6]SGTI 2021 Clean Data'!$E$2:$ZQ$272,56,FALSE)</f>
        <v>Y</v>
      </c>
      <c r="AI8" s="17" t="str">
        <f>HLOOKUP($B8,'[6]SGTI 2021 Clean Data'!$E$2:$ZQ$272,57,FALSE)</f>
        <v>N</v>
      </c>
      <c r="AJ8" s="17" t="str">
        <f>HLOOKUP($B8,'[6]SGTI 2021 Clean Data'!$E$2:$ZQ$272,58,FALSE)</f>
        <v>N</v>
      </c>
      <c r="AK8" s="17" t="str">
        <f>HLOOKUP($B8,'[6]SGTI 2021 Clean Data'!$E$2:$ZQ$272,59,FALSE)</f>
        <v>Y</v>
      </c>
      <c r="AL8" s="17">
        <f>VLOOKUP($B8,'[6]2021 DD Batch123456'!$B$3:$AT$590,19,FALSE)</f>
        <v>2</v>
      </c>
      <c r="AM8" s="17">
        <f>VLOOKUP($B8,'[6]2021 DD Batch123456'!$B$3:$AT$590,20,FALSE)</f>
        <v>1</v>
      </c>
      <c r="AN8" s="17" t="str">
        <f>VLOOKUP($B8,'[6]2021 DD Batch123456'!$B$3:$AT$590,22,FALSE)</f>
        <v>Y</v>
      </c>
      <c r="AO8" s="17" t="str">
        <f>HLOOKUP($B8,'[6]SGTI 2021 Clean Data'!$E$2:$ZQ$272,67,FALSE)</f>
        <v>NA</v>
      </c>
      <c r="AP8" s="17" t="str">
        <f>HLOOKUP($B8,'[6]SGTI 2021 Clean Data'!$E$2:$ZQ$272,68,FALSE)</f>
        <v>NA</v>
      </c>
      <c r="AQ8" s="17" t="str">
        <f>HLOOKUP($B8,'[6]SGTI 2021 Clean Data'!$E$2:$ZQ$272,69,FALSE)</f>
        <v>ND</v>
      </c>
      <c r="AR8" s="17" t="str">
        <f>HLOOKUP($B8,'[6]SGTI 2021 Clean Data'!$E$2:$ZQ$272,70,FALSE)</f>
        <v>N</v>
      </c>
      <c r="AS8" s="17" t="str">
        <f>HLOOKUP($B8,'[6]SGTI 2021 Clean Data'!$E$2:$ZQ$272,71,FALSE)</f>
        <v>Y</v>
      </c>
      <c r="AT8" s="17" t="str">
        <f>HLOOKUP($B8,'[6]SGTI 2021 Clean Data'!$E$2:$ZQ$272,72,FALSE)</f>
        <v>Y</v>
      </c>
      <c r="AU8" s="17" t="str">
        <f>HLOOKUP($B8,'[6]SGTI 2021 Clean Data'!$E$2:$ZQ$272,73,FALSE)</f>
        <v>Y</v>
      </c>
      <c r="AV8" s="17" t="str">
        <f>HLOOKUP($B8,'[6]SGTI 2021 Clean Data'!$E$2:$ZQ$272,74,FALSE)</f>
        <v>Y</v>
      </c>
      <c r="AW8" s="17" t="str">
        <f>HLOOKUP($B8,'[6]SGTI 2021 Clean Data'!$E$2:$ZQ$272,75,FALSE)</f>
        <v>N</v>
      </c>
      <c r="AX8" s="17" t="str">
        <f>HLOOKUP($B8,'[6]SGTI 2021 Clean Data'!$E$2:$ZQ$272,76,FALSE)</f>
        <v>N</v>
      </c>
      <c r="AY8" s="17" t="str">
        <f>VLOOKUP($B8,'[6]2021 DD Batch123456'!$B$3:$AT$590,35,FALSE)</f>
        <v>B3</v>
      </c>
      <c r="AZ8" s="17" t="str">
        <f>HLOOKUP($B8,'[6]SGTI 2021 Clean Data'!$E$2:$ZQ$272,80,FALSE)</f>
        <v>N</v>
      </c>
      <c r="BA8" s="17" t="str">
        <f>HLOOKUP($B8,'[6]SGTI 2021 Clean Data'!$E$2:$ZQ$272,83,FALSE)</f>
        <v>Y</v>
      </c>
      <c r="BB8" s="17" t="str">
        <f>HLOOKUP($B8,'[6]SGTI 2021 Clean Data'!$E$2:$ZQ$272,84,FALSE)</f>
        <v>N</v>
      </c>
      <c r="BC8" s="17" t="str">
        <f>HLOOKUP($B8,'[6]SGTI 2021 Clean Data'!$E$2:$ZQ$272,89,FALSE)</f>
        <v>N</v>
      </c>
      <c r="BD8" s="17" t="str">
        <f>HLOOKUP($B8,'[6]SGTI 2021 Clean Data'!$E$2:$ZQ$272,91,FALSE)</f>
        <v>Y</v>
      </c>
      <c r="BE8" s="17" t="str">
        <f>HLOOKUP($B8,'[6]SGTI 2021 Clean Data'!$E$2:$ZQ$272,92,FALSE)</f>
        <v>Y</v>
      </c>
      <c r="BF8" s="17" t="str">
        <f>HLOOKUP($B8,'[6]SGTI 2021 Clean Data'!$E$2:$ZQ$272,93,FALSE)</f>
        <v>Y</v>
      </c>
      <c r="BG8" s="17" t="str">
        <f>HLOOKUP($B8,'[6]SGTI 2021 Clean Data'!$E$2:$ZQ$272,94,FALSE)</f>
        <v>Y</v>
      </c>
      <c r="BH8" s="17" t="str">
        <f>HLOOKUP($B8,'[6]SGTI 2021 Clean Data'!$E$2:$ZQ$272,95,FALSE)</f>
        <v>Y</v>
      </c>
      <c r="BI8" s="17" t="str">
        <f>HLOOKUP($B8,'[6]SGTI 2021 Clean Data'!$E$2:$ZQ$272,96,FALSE)</f>
        <v>Y</v>
      </c>
      <c r="BJ8" s="17" t="str">
        <f>HLOOKUP($B8,'[6]SGTI 2021 Clean Data'!$E$2:$ZQ$272,97,FALSE)</f>
        <v>Y</v>
      </c>
      <c r="BK8" s="17" t="str">
        <f>HLOOKUP($B8,'[6]SGTI 2021 Clean Data'!$E$2:$ZQ$272,98,FALSE)</f>
        <v>Y</v>
      </c>
      <c r="BL8" s="17" t="str">
        <f>HLOOKUP($B8,'[6]SGTI 2021 Clean Data'!$E$2:$ZQ$272,100,FALSE)</f>
        <v>Y</v>
      </c>
      <c r="BM8" s="17" t="str">
        <f>HLOOKUP($B8,'[6]SGTI 2021 Clean Data'!$E$2:$ZQ$272,102,FALSE)</f>
        <v>Y</v>
      </c>
      <c r="BN8" s="17" t="str">
        <f>HLOOKUP($B8,'[6]SGTI 2021 Clean Data'!$E$2:$ZQ$272,103,FALSE)</f>
        <v>Y</v>
      </c>
      <c r="BO8" s="17" t="str">
        <f>HLOOKUP($B8,'[6]SGTI 2021 Clean Data'!$E$2:$ZQ$272,107,FALSE)</f>
        <v>Y</v>
      </c>
      <c r="BP8" s="17" t="str">
        <f>HLOOKUP($B8,'[6]SGTI 2021 Clean Data'!$E$2:$ZQ$272,108,FALSE)</f>
        <v>Y</v>
      </c>
      <c r="BQ8" s="17" t="str">
        <f>HLOOKUP($B8,'[6]SGTI 2021 Clean Data'!$E$2:$ZQ$272,109,FALSE)</f>
        <v>Y</v>
      </c>
      <c r="BR8" s="17" t="str">
        <f>HLOOKUP($B8,'[6]SGTI 2021 Clean Data'!$E$2:$ZQ$272,110,FALSE)</f>
        <v>Y</v>
      </c>
      <c r="BS8" s="17" t="str">
        <f>HLOOKUP($B8,'[6]SGTI 2021 Clean Data'!$E$2:$ZQ$272,111,FALSE)</f>
        <v>Y</v>
      </c>
      <c r="BT8" s="17" t="str">
        <f>HLOOKUP($B8,'[6]SGTI 2021 Clean Data'!$E$2:$ZQ$272,113,FALSE)</f>
        <v>N</v>
      </c>
      <c r="BU8" s="17" t="str">
        <f>HLOOKUP($B8,'[6]SGTI 2021 Clean Data'!$E$2:$ZQ$272,114,FALSE)</f>
        <v>Y</v>
      </c>
      <c r="BV8" s="17" t="str">
        <f>HLOOKUP($B8,'[6]SGTI 2021 Clean Data'!$E$2:$ZQ$272,120,FALSE)</f>
        <v>Y</v>
      </c>
      <c r="BW8" s="17" t="str">
        <f>HLOOKUP($B8,'[6]SGTI 2021 Clean Data'!$E$2:$ZQ$272,121,FALSE)</f>
        <v>N</v>
      </c>
      <c r="BX8" s="17" t="str">
        <f>HLOOKUP($B8,'[6]SGTI 2021 Clean Data'!$E$2:$ZQ$272,122,FALSE)</f>
        <v>Y</v>
      </c>
      <c r="BY8" s="17" t="str">
        <f>HLOOKUP($B8,'[6]SGTI 2021 Clean Data'!$E$2:$ZQ$272,123,FALSE)</f>
        <v>Y</v>
      </c>
      <c r="BZ8" s="17" t="str">
        <f>HLOOKUP($B8,'[6]SGTI 2021 Clean Data'!$E$2:$ZQ$272,124,FALSE)</f>
        <v>N</v>
      </c>
      <c r="CA8" s="17" t="str">
        <f>HLOOKUP($B8,'[6]SGTI 2021 Clean Data'!$E$2:$ZQ$272,125,FALSE)</f>
        <v>N</v>
      </c>
      <c r="CB8" s="17" t="str">
        <f>HLOOKUP($B8,'[6]SGTI 2021 Clean Data'!$E$2:$ZQ$272,126,FALSE)</f>
        <v>N</v>
      </c>
      <c r="CC8" s="17" t="str">
        <f>HLOOKUP($B8,'[6]SGTI 2021 Clean Data'!$E$2:$ZQ$272,128,FALSE)</f>
        <v>Y</v>
      </c>
      <c r="CD8" s="17" t="str">
        <f>HLOOKUP($B8,'[6]SGTI 2021 Clean Data'!$E$2:$ZQ$272,130,FALSE)</f>
        <v>N</v>
      </c>
      <c r="CE8" s="17" t="str">
        <f>HLOOKUP($B8,'[6]SGTI 2021 Clean Data'!$E$2:$ZQ$272,131,FALSE)</f>
        <v>N</v>
      </c>
      <c r="CF8" s="17" t="str">
        <f>HLOOKUP($B8,'[6]SGTI 2021 Clean Data'!$E$2:$ZQ$272,132,FALSE)</f>
        <v>Y</v>
      </c>
      <c r="CG8" s="17" t="str">
        <f>HLOOKUP($B8,'[6]SGTI 2021 Clean Data'!$E$2:$ZQ$272,133,FALSE)</f>
        <v>N</v>
      </c>
      <c r="CH8" s="17" t="str">
        <f>HLOOKUP($B8,'[6]SGTI 2021 Clean Data'!$E$2:$ZQ$272,135,FALSE)</f>
        <v>Y</v>
      </c>
      <c r="CI8" s="17" t="str">
        <f>HLOOKUP($B8,'[6]SGTI 2021 Clean Data'!$E$2:$ZQ$272,139,FALSE)</f>
        <v>Y</v>
      </c>
      <c r="CJ8" s="17" t="str">
        <f>HLOOKUP($B8,'[6]SGTI 2021 Clean Data'!$E$2:$ZQ$272,140,FALSE)</f>
        <v>Y</v>
      </c>
      <c r="CK8" s="17" t="str">
        <f>VLOOKUP($B8,'[6]2021 DD Batch123456'!$B$3:$AT$590,26,FALSE)</f>
        <v>N</v>
      </c>
      <c r="CL8" s="17" t="str">
        <f>VLOOKUP($B8,'[6]2021 DD Batch123456'!$B$3:$AT$590,27,FALSE)</f>
        <v>N</v>
      </c>
      <c r="CM8" s="17" t="str">
        <f>VLOOKUP($B8,'[6]2021 DD Batch123456'!$B$3:$AT$590,31,FALSE)</f>
        <v>Y</v>
      </c>
      <c r="CN8" s="17">
        <f>VLOOKUP($B8,'[6]2021 DD Batch123456'!$B$3:$AT$590,32,FALSE)</f>
        <v>0</v>
      </c>
      <c r="CO8" s="17" t="str">
        <f>VLOOKUP($B8,'[6]2021 DD Batch123456'!$B$3:$AT$590,33,FALSE)</f>
        <v>Y</v>
      </c>
      <c r="CP8" s="17" t="str">
        <f>HLOOKUP($B8,'[6]SGTI 2021 Clean Data'!$E$2:$ZQ$272,153,FALSE)</f>
        <v>Y</v>
      </c>
      <c r="CQ8" s="17" t="str">
        <f>HLOOKUP($B8,'[6]SGTI 2021 Clean Data'!$E$2:$ZQ$272,155,FALSE)</f>
        <v>Y</v>
      </c>
      <c r="CR8" s="17" t="str">
        <f>HLOOKUP($B8,'[6]SGTI 2021 Clean Data'!$E$2:$ZQ$272,156,FALSE)</f>
        <v>Y</v>
      </c>
      <c r="CS8" s="17" t="str">
        <f>HLOOKUP($B8,'[6]SGTI 2021 Clean Data'!$E$2:$ZQ$272,157,FALSE)</f>
        <v>Y</v>
      </c>
      <c r="CT8" s="17" t="str">
        <f>HLOOKUP($B8,'[6]SGTI 2021 Clean Data'!$E$2:$ZQ$272,158,FALSE)</f>
        <v>Y</v>
      </c>
      <c r="CU8" s="17" t="str">
        <f>HLOOKUP($B8,'[6]SGTI 2021 Clean Data'!$E$2:$ZQ$272,159,FALSE)</f>
        <v>Y</v>
      </c>
      <c r="CV8" s="17" t="str">
        <f>HLOOKUP($B8,'[6]SGTI 2021 Clean Data'!$E$2:$ZQ$272,160,FALSE)</f>
        <v>Y</v>
      </c>
      <c r="CW8" s="17" t="str">
        <f>HLOOKUP($B8,'[6]SGTI 2021 Clean Data'!$E$2:$ZQ$272,161,FALSE)</f>
        <v>Y</v>
      </c>
      <c r="CX8" s="17" t="str">
        <f>HLOOKUP($B8,'[6]SGTI 2021 Clean Data'!$E$2:$ZQ$272,164,FALSE)</f>
        <v>Y</v>
      </c>
      <c r="CY8" s="17" t="str">
        <f>HLOOKUP($B8,'[6]SGTI 2021 Clean Data'!$E$2:$ZQ$272,170,FALSE)</f>
        <v>Y</v>
      </c>
      <c r="CZ8" s="17" t="str">
        <f>HLOOKUP($B8,'[6]SGTI 2021 Clean Data'!$E$2:$ZQ$272,173,FALSE)</f>
        <v>Y</v>
      </c>
      <c r="DA8" s="17" t="str">
        <f>HLOOKUP($B8,'[6]SGTI 2021 Clean Data'!$E$2:$ZQ$272,174,FALSE)</f>
        <v>Y</v>
      </c>
      <c r="DB8" s="17" t="str">
        <f>HLOOKUP($B8,'[6]SGTI 2021 Clean Data'!$E$2:$ZQ$272,175,FALSE)</f>
        <v>N</v>
      </c>
      <c r="DC8" s="17" t="str">
        <f>HLOOKUP($B8,'[6]SGTI 2021 Clean Data'!$E$2:$ZQ$272,176,FALSE)</f>
        <v>N</v>
      </c>
      <c r="DD8" s="17" t="str">
        <f>HLOOKUP($B8,'[6]SGTI 2021 Clean Data'!$E$2:$ZQ$272,178,FALSE)</f>
        <v>Y</v>
      </c>
      <c r="DE8" s="17" t="str">
        <f>HLOOKUP($B8,'[6]SGTI 2021 Clean Data'!$E$2:$ZQ$272,179,FALSE)</f>
        <v>N</v>
      </c>
      <c r="DF8" s="17" t="str">
        <f>HLOOKUP($B8,'[6]SGTI 2021 Clean Data'!$E$2:$ZQ$272,180,FALSE)</f>
        <v>Y</v>
      </c>
      <c r="DG8" s="17" t="str">
        <f>HLOOKUP($B8,'[6]SGTI 2021 Clean Data'!$E$2:$ZQ$272,181,FALSE)</f>
        <v>Y</v>
      </c>
      <c r="DH8" s="17" t="str">
        <f>HLOOKUP($B8,'[6]SGTI 2021 Clean Data'!$E$2:$ZQ$272,182,FALSE)</f>
        <v>N</v>
      </c>
      <c r="DI8" s="17" t="str">
        <f>HLOOKUP($B8,'[6]SGTI 2021 Clean Data'!$E$2:$ZQ$272,184,FALSE)</f>
        <v>N</v>
      </c>
      <c r="DJ8" s="17" t="str">
        <f>HLOOKUP($B8,'[6]SGTI 2021 Clean Data'!$E$2:$ZQ$272,185,FALSE)</f>
        <v>Y</v>
      </c>
      <c r="DK8" s="17">
        <f>HLOOKUP($B8,'[6]SGTI 2021 Clean Data'!$E$2:$ZQ$272,190,FALSE)</f>
        <v>56</v>
      </c>
      <c r="DL8" s="17" t="str">
        <f>HLOOKUP($B8,'[6]SGTI 2021 Clean Data'!$E$2:$ZQ$272,191,FALSE)</f>
        <v>Y</v>
      </c>
      <c r="DM8" s="17" t="str">
        <f>HLOOKUP($B8,'[6]SGTI 2021 Clean Data'!$E$2:$ZQ$272,195,FALSE)</f>
        <v>Y</v>
      </c>
      <c r="DN8" s="17" t="str">
        <f>HLOOKUP($B8,'[6]SGTI 2021 Clean Data'!$E$2:$ZQ$272,196,FALSE)</f>
        <v>N</v>
      </c>
      <c r="DO8" s="17" t="str">
        <f>HLOOKUP($B8,'[6]SGTI 2021 Clean Data'!$E$2:$ZQ$272,199,FALSE)</f>
        <v>N</v>
      </c>
      <c r="DP8" s="17" t="str">
        <f>HLOOKUP($B8,'[6]SGTI 2021 Clean Data'!$E$2:$ZQ$272,200,FALSE)</f>
        <v>Y</v>
      </c>
      <c r="DQ8" s="17" t="str">
        <f>HLOOKUP($B8,'[6]SGTI 2021 Clean Data'!$E$2:$ZQ$272,201,FALSE)</f>
        <v>Y</v>
      </c>
      <c r="DR8" s="17" t="str">
        <f>HLOOKUP($B8,'[6]SGTI 2021 Clean Data'!$E$2:$ZQ$272,202,FALSE)</f>
        <v>Y</v>
      </c>
      <c r="DS8" s="17" t="str">
        <f>HLOOKUP($B8,'[6]SGTI 2021 Clean Data'!$E$2:$ZQ$272,203,FALSE)</f>
        <v>Y</v>
      </c>
      <c r="DT8" s="17" t="str">
        <f>HLOOKUP($B8,'[6]SGTI 2021 Clean Data'!$E$2:$ZQ$272,204,FALSE)</f>
        <v>Y</v>
      </c>
      <c r="DU8" s="17" t="str">
        <f>HLOOKUP($B8,'[6]SGTI 2021 Clean Data'!$E$2:$ZQ$272,206,FALSE)</f>
        <v>Y</v>
      </c>
      <c r="DV8" s="17" t="str">
        <f>HLOOKUP($B8,'[6]SGTI 2021 Clean Data'!$E$2:$ZQ$272,207,FALSE)</f>
        <v>Y</v>
      </c>
      <c r="DW8" s="17" t="str">
        <f>HLOOKUP($B8,'[6]SGTI 2021 Clean Data'!$E$2:$ZQ$272,208,FALSE)</f>
        <v>Y</v>
      </c>
      <c r="DX8" s="17"/>
      <c r="DY8" s="17" t="str">
        <f>HLOOKUP($B8,'[6]SGTI 2021 Clean Data'!$E$2:$ZQ$272,213,FALSE)</f>
        <v>Y</v>
      </c>
      <c r="DZ8" s="17" t="str">
        <f>HLOOKUP($B8,'[6]SGTI 2021 Clean Data'!$E$2:$ZQ$272,214,FALSE)</f>
        <v>N</v>
      </c>
      <c r="EA8" s="17" t="str">
        <f>HLOOKUP($B8,'[6]SGTI 2021 Clean Data'!$E$2:$ZQ$272,215,FALSE)</f>
        <v>N</v>
      </c>
      <c r="EB8" s="17">
        <f>HLOOKUP($B8,'[6]SGTI 2021 Clean Data'!$E$2:$ZQ$272,219,FALSE)</f>
        <v>3</v>
      </c>
      <c r="EC8" s="17">
        <f>HLOOKUP($B8,'[6]SGTI 2021 Clean Data'!$E$2:$ZQ$272,220,FALSE)</f>
        <v>0</v>
      </c>
      <c r="ED8" s="17">
        <f>HLOOKUP($B8,'[6]SGTI 2021 Clean Data'!$E$2:$ZQ$272,221,FALSE)</f>
        <v>0</v>
      </c>
      <c r="EE8" s="17">
        <f>HLOOKUP($B8,'[6]SGTI 2021 Clean Data'!$E$2:$ZQ$272,222,FALSE)</f>
        <v>3</v>
      </c>
      <c r="EF8" s="17">
        <f>HLOOKUP($B8,'[6]SGTI 2021 Clean Data'!$E$2:$ZQ$272,223,FALSE)</f>
        <v>0</v>
      </c>
      <c r="EG8" s="17">
        <f>HLOOKUP($B8,'[6]SGTI 2021 Clean Data'!$E$2:$ZQ$272,224,FALSE)</f>
        <v>3</v>
      </c>
      <c r="EH8" s="17">
        <f>HLOOKUP($B8,'[6]SGTI 2021 Clean Data'!$E$2:$ZQ$272,225,FALSE)</f>
        <v>0</v>
      </c>
      <c r="EI8" s="17">
        <f>HLOOKUP($B8,'[6]SGTI 2021 Clean Data'!$E$2:$ZQ$272,226,FALSE)</f>
        <v>0</v>
      </c>
      <c r="EJ8" s="17">
        <f>HLOOKUP($B8,'[6]SGTI 2021 Clean Data'!$E$2:$ZQ$272,227,FALSE)</f>
        <v>0</v>
      </c>
      <c r="EK8" s="17">
        <f>HLOOKUP($B8,'[6]SGTI 2021 Clean Data'!$E$2:$ZQ$272,228,FALSE)</f>
        <v>3</v>
      </c>
      <c r="EL8" s="17">
        <f>HLOOKUP($B8,'[6]SGTI 2021 Clean Data'!$E$2:$ZQ$272,229,FALSE)</f>
        <v>2</v>
      </c>
      <c r="EM8" s="17">
        <f>HLOOKUP($B8,'[6]SGTI 2021 Clean Data'!$E$2:$ZQ$272,230,FALSE)</f>
        <v>0</v>
      </c>
      <c r="EN8" s="17">
        <f>HLOOKUP($B8,'[6]SGTI 2021 Clean Data'!$E$2:$ZQ$272,231,FALSE)</f>
        <v>0</v>
      </c>
      <c r="EO8" s="18">
        <f>HLOOKUP($B8,'[6]SGTI 2021 Clean Data'!$E$2:$ZQ$272,232,FALSE)</f>
        <v>44293</v>
      </c>
      <c r="EP8" s="18">
        <f>HLOOKUP($B8,'[6]SGTI 2021 Clean Data'!$E$2:$ZQ$272,233,FALSE)</f>
        <v>44315</v>
      </c>
      <c r="EQ8" s="17">
        <f>HLOOKUP($B8,'[6]SGTI 2021 Clean Data'!$E$2:$ZQ$272,234,FALSE)</f>
        <v>0</v>
      </c>
      <c r="ER8" s="17">
        <f>HLOOKUP($B8,'[6]SGTI 2021 Clean Data'!$E$2:$ZQ$272,235,FALSE)</f>
        <v>0</v>
      </c>
      <c r="ES8" s="17">
        <f>HLOOKUP($B8,'[6]SGTI 2021 Clean Data'!$E$2:$ZQ$272,240,FALSE)</f>
        <v>2</v>
      </c>
      <c r="ET8" s="17">
        <f>VLOOKUP($B8,'[6]2021 DD Batch123456'!$B$3:$AT$590,42,FALSE)</f>
        <v>1</v>
      </c>
      <c r="EU8" s="17"/>
      <c r="EV8" s="17"/>
      <c r="EW8" s="17"/>
      <c r="EX8" s="17">
        <f>VLOOKUP($B8,'[6]2021 DD Batch123456'!$B$3:$AT$590,44,FALSE)</f>
        <v>0</v>
      </c>
      <c r="EY8" s="17">
        <f>HLOOKUP($B8,'[6]SGTI 2021 Clean Data'!$E$2:$ZQ$272,246,FALSE)</f>
        <v>0</v>
      </c>
      <c r="EZ8" s="17">
        <f>HLOOKUP($B8,'[6]SGTI 2021 Clean Data'!$E$2:$ZQ$272,247,FALSE)</f>
        <v>0</v>
      </c>
      <c r="FA8" s="17">
        <f>HLOOKUP($B8,'[6]SGTI 2021 Clean Data'!$E$2:$ZQ$272,248,FALSE)</f>
        <v>0</v>
      </c>
      <c r="FB8" s="17">
        <f>HLOOKUP($B8,'[6]SGTI 2021 Clean Data'!$E$2:$ZQ$272,249,FALSE)</f>
        <v>0</v>
      </c>
      <c r="FC8" s="17">
        <f>HLOOKUP($B8,'[6]SGTI 2021 Clean Data'!$E$2:$ZQ$272,250,FALSE)</f>
        <v>0</v>
      </c>
      <c r="FD8" s="17">
        <f>HLOOKUP($B8,'[6]SGTI 2021 Clean Data'!$E$2:$ZQ$272,251,FALSE)</f>
        <v>3</v>
      </c>
      <c r="FE8" s="17">
        <f>HLOOKUP($B8,'[6]SGTI 2021 Clean Data'!$E$2:$ZQ$272,252,FALSE)</f>
        <v>6</v>
      </c>
      <c r="FF8" s="17">
        <f>HLOOKUP($B8,'[6]SGTI 2021 Clean Data'!$E$2:$ZQ$272,253,FALSE)</f>
        <v>0</v>
      </c>
      <c r="FG8" s="17">
        <f>HLOOKUP($B8,'[6]SGTI 2021 Clean Data'!$E$2:$ZQ$272,254,FALSE)</f>
        <v>0</v>
      </c>
      <c r="FH8" s="17">
        <f>HLOOKUP($B8,'[6]SGTI 2021 Clean Data'!$E$2:$ZQ$272,255,FALSE)</f>
        <v>0</v>
      </c>
      <c r="FI8" s="17">
        <f>HLOOKUP($B8,'[6]SGTI 2021 Clean Data'!$E$2:$ZQ$272,256,FALSE)</f>
        <v>0</v>
      </c>
      <c r="FJ8" s="17">
        <f>HLOOKUP($B8,'[6]SGTI 2021 Clean Data'!$E$2:$ZQ$272,257,FALSE)</f>
        <v>0</v>
      </c>
      <c r="FK8" s="17">
        <f>HLOOKUP($B8,'[6]SGTI 2021 Clean Data'!$E$2:$ZQ$272,258,FALSE)</f>
        <v>0</v>
      </c>
      <c r="FL8" s="17"/>
      <c r="FM8" s="17">
        <f>HLOOKUP($B8,'[6]SGTI 2021 Clean Data'!$E$2:$ZQ$272,260,FALSE)</f>
        <v>0</v>
      </c>
      <c r="FN8" s="17">
        <f>HLOOKUP($B8,'[6]SGTI 2021 Clean Data'!$E$2:$ZQ$272,261,FALSE)</f>
        <v>0</v>
      </c>
      <c r="FO8" s="17">
        <f>HLOOKUP($B8,'[6]SGTI 2021 Clean Data'!$E$2:$ZQ$272,262,FALSE)</f>
        <v>0</v>
      </c>
      <c r="FP8" s="17">
        <f>HLOOKUP($B8,'[6]SGTI 2021 Clean Data'!$E$2:$ZQ$272,263,FALSE)</f>
        <v>3</v>
      </c>
      <c r="FQ8" s="17"/>
      <c r="FR8" s="17">
        <f>HLOOKUP($B8,'[6]SGTI 2021 Clean Data'!$E$2:$ZQ$272,265,FALSE)</f>
        <v>0</v>
      </c>
      <c r="FS8" s="17">
        <f>HLOOKUP($B8,'[6]SGTI 2021 Clean Data'!$E$2:$ZQ$272,266,FALSE)</f>
        <v>0</v>
      </c>
      <c r="FT8" s="17">
        <f>HLOOKUP($B8,'[6]SGTI 2021 Clean Data'!$E$2:$ZQ$272,267,FALSE)</f>
        <v>0</v>
      </c>
      <c r="FU8" s="17">
        <f>HLOOKUP($B8,'[6]SGTI 2021 Clean Data'!$E$2:$ZQ$272,268,FALSE)</f>
        <v>0</v>
      </c>
      <c r="FV8" s="17">
        <f>HLOOKUP($B8,'[6]SGTI 2021 Clean Data'!$E$2:$ZQ$272,269,FALSE)</f>
        <v>0</v>
      </c>
      <c r="FW8" s="17">
        <f>HLOOKUP($B8,'[6]SGTI 2021 Clean Data'!$E$2:$ZQ$272,270,FALSE)</f>
        <v>0</v>
      </c>
      <c r="FX8" s="17">
        <f>HLOOKUP($B8,'[6]SGTI 2021 Clean Data'!$E$2:$ZQ$272,271,FALSE)</f>
        <v>0</v>
      </c>
    </row>
    <row r="9" spans="1:180" ht="24" thickTop="1" thickBot="1" x14ac:dyDescent="0.3">
      <c r="A9" s="12">
        <v>27</v>
      </c>
      <c r="B9" s="13" t="s">
        <v>104</v>
      </c>
      <c r="C9" s="14" t="s">
        <v>105</v>
      </c>
      <c r="D9" s="15">
        <v>44043</v>
      </c>
      <c r="E9" s="16">
        <f>_xlfn.IFNA(VLOOKUP($B9,'[4]SGTI 2021 General Full List'!$G$2:$AD$528,24,FALSE),VLOOKUP($B9,'[5]SGTI 2021 TrustReits Full List'!$G$2:$AC$43,23,FALSE))</f>
        <v>40936000</v>
      </c>
      <c r="F9" s="16" t="str">
        <f t="shared" si="0"/>
        <v>Small</v>
      </c>
      <c r="G9" s="16" t="str">
        <f>_xlfn.IFNA(VLOOKUP($B9,'[4]SGTI 2021 General Full List'!$G$2:$AD$528,21,FALSE),VLOOKUP($B9,'[5]SGTI 2021 TrustReits Full List'!$G$2:$AB$43,20,FALSE))</f>
        <v>INDUSTRIALS</v>
      </c>
      <c r="H9" s="16" t="str">
        <f>_xlfn.IFNA(VLOOKUP($B9,'[4]SGTI 2021 General Full List'!$G$2:$AD$528,23,FALSE),VLOOKUP($B9,'[5]SGTI 2021 TrustReits Full List'!$G$2:$AB$43,22,FALSE))</f>
        <v>Industrial &amp; Commercial Services</v>
      </c>
      <c r="I9" s="16" t="s">
        <v>1272</v>
      </c>
      <c r="J9" s="17">
        <f>VLOOKUP($B9,'[6]2021 DD Batch123456'!$B$3:$AT$590,5,FALSE)</f>
        <v>6</v>
      </c>
      <c r="K9" s="17">
        <f>VLOOKUP($B9,'[6]2021 DD Batch123456'!$B$3:$AT$590,6,FALSE)</f>
        <v>6</v>
      </c>
      <c r="L9" s="17">
        <f>VLOOKUP($B9,'[6]2021 DD Batch123456'!$B$3:$AT$590,7,FALSE)</f>
        <v>2</v>
      </c>
      <c r="M9" s="17" t="str">
        <f>VLOOKUP($B9,'[6]2021 DD Batch123456'!$B$3:$AT$590,12,FALSE)</f>
        <v>N</v>
      </c>
      <c r="N9" s="17" t="str">
        <f>HLOOKUP($B9,'[6]SGTI 2021 Clean Data'!$E$2:$ZQ$272,25,FALSE)</f>
        <v>Y</v>
      </c>
      <c r="O9" s="17" t="str">
        <f>VLOOKUP($B9,'[6]2021 DD Batch123456'!$B$3:$AT$590,13,FALSE)</f>
        <v>Y</v>
      </c>
      <c r="P9" s="17" t="str">
        <f>VLOOKUP($B9,'[6]2021 DD Batch123456'!$B$3:$AT$590,14,FALSE)</f>
        <v>Y</v>
      </c>
      <c r="Q9" s="17" t="str">
        <f>HLOOKUP($B9,'[6]SGTI 2021 Clean Data'!$E$2:$ZQ$272,30,FALSE)</f>
        <v>N</v>
      </c>
      <c r="R9" s="17" t="str">
        <f>HLOOKUP($B9,'[6]SGTI 2021 Clean Data'!$E$2:$ZQ$272,31,FALSE)</f>
        <v>Y</v>
      </c>
      <c r="S9" s="17" t="str">
        <f>HLOOKUP($B9,'[6]SGTI 2021 Clean Data'!$E$2:$ZQ$272,32,FALSE)</f>
        <v>N</v>
      </c>
      <c r="T9" s="17">
        <f>VLOOKUP($B9,'[6]2021 DD Batch123456'!$B$3:$AT$590,36,FALSE)</f>
        <v>4</v>
      </c>
      <c r="U9" s="17">
        <f>VLOOKUP($B9,'[6]2021 DD Batch123456'!$B$3:$AT$590,40,FALSE)</f>
        <v>2</v>
      </c>
      <c r="V9" s="17">
        <f>VLOOKUP($B9,'[6]2021 DD Batch123456'!$B$3:$AT$590,37,FALSE)</f>
        <v>3</v>
      </c>
      <c r="W9" s="17" t="str">
        <f>VLOOKUP($B9,'[6]2021 DD Batch123456'!$B$3:$AT$590,41,FALSE)</f>
        <v>Y</v>
      </c>
      <c r="X9" s="17">
        <f>VLOOKUP($B9,'[6]2021 DD Batch123456'!$B$3:$AT$590,15,FALSE)</f>
        <v>3</v>
      </c>
      <c r="Y9" s="17">
        <f>VLOOKUP($B9,'[6]2021 DD Batch123456'!$B$3:$AT$590,16,FALSE)</f>
        <v>2</v>
      </c>
      <c r="Z9" s="17" t="str">
        <f>VLOOKUP($B9,'[6]2021 DD Batch123456'!$B$3:$AT$590,18,FALSE)</f>
        <v>Y</v>
      </c>
      <c r="AA9" s="17" t="str">
        <f>HLOOKUP($B9,'[6]SGTI 2021 Clean Data'!$E$2:$ZQ$272,45,FALSE)</f>
        <v>N</v>
      </c>
      <c r="AB9" s="17" t="str">
        <f>HLOOKUP($B9,'[6]SGTI 2021 Clean Data'!$E$2:$ZQ$272,46,FALSE)</f>
        <v>N</v>
      </c>
      <c r="AC9" s="17" t="str">
        <f>HLOOKUP($B9,'[6]SGTI 2021 Clean Data'!$E$2:$ZQ$272,49,FALSE)</f>
        <v>N</v>
      </c>
      <c r="AD9" s="17" t="str">
        <f>HLOOKUP($B9,'[6]SGTI 2021 Clean Data'!$E$2:$ZQ$272,50,FALSE)</f>
        <v>N</v>
      </c>
      <c r="AE9" s="17" t="str">
        <f>HLOOKUP($B9,'[6]SGTI 2021 Clean Data'!$E$2:$ZQ$272,53,FALSE)</f>
        <v>Y</v>
      </c>
      <c r="AF9" s="17" t="str">
        <f>HLOOKUP($B9,'[6]SGTI 2021 Clean Data'!$E$2:$ZQ$272,54,FALSE)</f>
        <v>Y</v>
      </c>
      <c r="AG9" s="17" t="str">
        <f>HLOOKUP($B9,'[6]SGTI 2021 Clean Data'!$E$2:$ZQ$272,55,FALSE)</f>
        <v>N</v>
      </c>
      <c r="AH9" s="17" t="str">
        <f>HLOOKUP($B9,'[6]SGTI 2021 Clean Data'!$E$2:$ZQ$272,56,FALSE)</f>
        <v>N</v>
      </c>
      <c r="AI9" s="17" t="str">
        <f>HLOOKUP($B9,'[6]SGTI 2021 Clean Data'!$E$2:$ZQ$272,57,FALSE)</f>
        <v>N</v>
      </c>
      <c r="AJ9" s="17" t="str">
        <f>HLOOKUP($B9,'[6]SGTI 2021 Clean Data'!$E$2:$ZQ$272,58,FALSE)</f>
        <v>N</v>
      </c>
      <c r="AK9" s="17" t="str">
        <f>HLOOKUP($B9,'[6]SGTI 2021 Clean Data'!$E$2:$ZQ$272,59,FALSE)</f>
        <v>Y</v>
      </c>
      <c r="AL9" s="17">
        <f>VLOOKUP($B9,'[6]2021 DD Batch123456'!$B$3:$AT$590,19,FALSE)</f>
        <v>3</v>
      </c>
      <c r="AM9" s="17">
        <f>VLOOKUP($B9,'[6]2021 DD Batch123456'!$B$3:$AT$590,20,FALSE)</f>
        <v>2</v>
      </c>
      <c r="AN9" s="17" t="str">
        <f>VLOOKUP($B9,'[6]2021 DD Batch123456'!$B$3:$AT$590,22,FALSE)</f>
        <v>Y</v>
      </c>
      <c r="AO9" s="17" t="str">
        <f>HLOOKUP($B9,'[6]SGTI 2021 Clean Data'!$E$2:$ZQ$272,67,FALSE)</f>
        <v>B3</v>
      </c>
      <c r="AP9" s="17" t="str">
        <f>HLOOKUP($B9,'[6]SGTI 2021 Clean Data'!$E$2:$ZQ$272,68,FALSE)</f>
        <v>B3</v>
      </c>
      <c r="AQ9" s="17" t="str">
        <f>HLOOKUP($B9,'[6]SGTI 2021 Clean Data'!$E$2:$ZQ$272,69,FALSE)</f>
        <v>B3</v>
      </c>
      <c r="AR9" s="17" t="str">
        <f>HLOOKUP($B9,'[6]SGTI 2021 Clean Data'!$E$2:$ZQ$272,70,FALSE)</f>
        <v>Y</v>
      </c>
      <c r="AS9" s="17" t="str">
        <f>HLOOKUP($B9,'[6]SGTI 2021 Clean Data'!$E$2:$ZQ$272,71,FALSE)</f>
        <v>Y</v>
      </c>
      <c r="AT9" s="17" t="str">
        <f>HLOOKUP($B9,'[6]SGTI 2021 Clean Data'!$E$2:$ZQ$272,72,FALSE)</f>
        <v>Y</v>
      </c>
      <c r="AU9" s="17" t="str">
        <f>HLOOKUP($B9,'[6]SGTI 2021 Clean Data'!$E$2:$ZQ$272,73,FALSE)</f>
        <v>Y</v>
      </c>
      <c r="AV9" s="17" t="str">
        <f>HLOOKUP($B9,'[6]SGTI 2021 Clean Data'!$E$2:$ZQ$272,74,FALSE)</f>
        <v>N</v>
      </c>
      <c r="AW9" s="17" t="str">
        <f>HLOOKUP($B9,'[6]SGTI 2021 Clean Data'!$E$2:$ZQ$272,75,FALSE)</f>
        <v>N</v>
      </c>
      <c r="AX9" s="17" t="str">
        <f>HLOOKUP($B9,'[6]SGTI 2021 Clean Data'!$E$2:$ZQ$272,76,FALSE)</f>
        <v>N</v>
      </c>
      <c r="AY9" s="17" t="str">
        <f>VLOOKUP($B9,'[6]2021 DD Batch123456'!$B$3:$AT$590,35,FALSE)</f>
        <v>B3</v>
      </c>
      <c r="AZ9" s="17" t="str">
        <f>HLOOKUP($B9,'[6]SGTI 2021 Clean Data'!$E$2:$ZQ$272,80,FALSE)</f>
        <v>N</v>
      </c>
      <c r="BA9" s="17" t="str">
        <f>HLOOKUP($B9,'[6]SGTI 2021 Clean Data'!$E$2:$ZQ$272,83,FALSE)</f>
        <v>Y</v>
      </c>
      <c r="BB9" s="17" t="str">
        <f>HLOOKUP($B9,'[6]SGTI 2021 Clean Data'!$E$2:$ZQ$272,84,FALSE)</f>
        <v>N</v>
      </c>
      <c r="BC9" s="17" t="str">
        <f>HLOOKUP($B9,'[6]SGTI 2021 Clean Data'!$E$2:$ZQ$272,89,FALSE)</f>
        <v>NA</v>
      </c>
      <c r="BD9" s="17" t="str">
        <f>HLOOKUP($B9,'[6]SGTI 2021 Clean Data'!$E$2:$ZQ$272,91,FALSE)</f>
        <v>Y</v>
      </c>
      <c r="BE9" s="17" t="str">
        <f>HLOOKUP($B9,'[6]SGTI 2021 Clean Data'!$E$2:$ZQ$272,92,FALSE)</f>
        <v>Y</v>
      </c>
      <c r="BF9" s="17" t="str">
        <f>HLOOKUP($B9,'[6]SGTI 2021 Clean Data'!$E$2:$ZQ$272,93,FALSE)</f>
        <v>Y</v>
      </c>
      <c r="BG9" s="17" t="str">
        <f>HLOOKUP($B9,'[6]SGTI 2021 Clean Data'!$E$2:$ZQ$272,94,FALSE)</f>
        <v>Y</v>
      </c>
      <c r="BH9" s="17" t="str">
        <f>HLOOKUP($B9,'[6]SGTI 2021 Clean Data'!$E$2:$ZQ$272,95,FALSE)</f>
        <v>N</v>
      </c>
      <c r="BI9" s="17" t="str">
        <f>HLOOKUP($B9,'[6]SGTI 2021 Clean Data'!$E$2:$ZQ$272,96,FALSE)</f>
        <v>N</v>
      </c>
      <c r="BJ9" s="17" t="str">
        <f>HLOOKUP($B9,'[6]SGTI 2021 Clean Data'!$E$2:$ZQ$272,97,FALSE)</f>
        <v>N</v>
      </c>
      <c r="BK9" s="17" t="str">
        <f>HLOOKUP($B9,'[6]SGTI 2021 Clean Data'!$E$2:$ZQ$272,98,FALSE)</f>
        <v>Y</v>
      </c>
      <c r="BL9" s="17" t="str">
        <f>HLOOKUP($B9,'[6]SGTI 2021 Clean Data'!$E$2:$ZQ$272,100,FALSE)</f>
        <v>Y</v>
      </c>
      <c r="BM9" s="17" t="str">
        <f>HLOOKUP($B9,'[6]SGTI 2021 Clean Data'!$E$2:$ZQ$272,102,FALSE)</f>
        <v>Y</v>
      </c>
      <c r="BN9" s="17" t="str">
        <f>HLOOKUP($B9,'[6]SGTI 2021 Clean Data'!$E$2:$ZQ$272,103,FALSE)</f>
        <v>Y</v>
      </c>
      <c r="BO9" s="17" t="str">
        <f>HLOOKUP($B9,'[6]SGTI 2021 Clean Data'!$E$2:$ZQ$272,107,FALSE)</f>
        <v>Y</v>
      </c>
      <c r="BP9" s="17" t="str">
        <f>HLOOKUP($B9,'[6]SGTI 2021 Clean Data'!$E$2:$ZQ$272,108,FALSE)</f>
        <v>Y</v>
      </c>
      <c r="BQ9" s="17" t="str">
        <f>HLOOKUP($B9,'[6]SGTI 2021 Clean Data'!$E$2:$ZQ$272,109,FALSE)</f>
        <v>Y</v>
      </c>
      <c r="BR9" s="17" t="str">
        <f>HLOOKUP($B9,'[6]SGTI 2021 Clean Data'!$E$2:$ZQ$272,110,FALSE)</f>
        <v>Y</v>
      </c>
      <c r="BS9" s="17" t="str">
        <f>HLOOKUP($B9,'[6]SGTI 2021 Clean Data'!$E$2:$ZQ$272,111,FALSE)</f>
        <v>Y</v>
      </c>
      <c r="BT9" s="17" t="str">
        <f>HLOOKUP($B9,'[6]SGTI 2021 Clean Data'!$E$2:$ZQ$272,113,FALSE)</f>
        <v>N</v>
      </c>
      <c r="BU9" s="17" t="str">
        <f>HLOOKUP($B9,'[6]SGTI 2021 Clean Data'!$E$2:$ZQ$272,114,FALSE)</f>
        <v>Y</v>
      </c>
      <c r="BV9" s="17" t="str">
        <f>HLOOKUP($B9,'[6]SGTI 2021 Clean Data'!$E$2:$ZQ$272,120,FALSE)</f>
        <v>N</v>
      </c>
      <c r="BW9" s="17" t="str">
        <f>HLOOKUP($B9,'[6]SGTI 2021 Clean Data'!$E$2:$ZQ$272,121,FALSE)</f>
        <v>N</v>
      </c>
      <c r="BX9" s="17" t="str">
        <f>HLOOKUP($B9,'[6]SGTI 2021 Clean Data'!$E$2:$ZQ$272,122,FALSE)</f>
        <v>Y</v>
      </c>
      <c r="BY9" s="17" t="str">
        <f>HLOOKUP($B9,'[6]SGTI 2021 Clean Data'!$E$2:$ZQ$272,123,FALSE)</f>
        <v>N</v>
      </c>
      <c r="BZ9" s="17" t="str">
        <f>HLOOKUP($B9,'[6]SGTI 2021 Clean Data'!$E$2:$ZQ$272,124,FALSE)</f>
        <v>N</v>
      </c>
      <c r="CA9" s="17" t="str">
        <f>HLOOKUP($B9,'[6]SGTI 2021 Clean Data'!$E$2:$ZQ$272,125,FALSE)</f>
        <v>N</v>
      </c>
      <c r="CB9" s="17" t="str">
        <f>HLOOKUP($B9,'[6]SGTI 2021 Clean Data'!$E$2:$ZQ$272,126,FALSE)</f>
        <v>N</v>
      </c>
      <c r="CC9" s="17" t="str">
        <f>HLOOKUP($B9,'[6]SGTI 2021 Clean Data'!$E$2:$ZQ$272,128,FALSE)</f>
        <v>N</v>
      </c>
      <c r="CD9" s="17" t="str">
        <f>HLOOKUP($B9,'[6]SGTI 2021 Clean Data'!$E$2:$ZQ$272,130,FALSE)</f>
        <v>Y</v>
      </c>
      <c r="CE9" s="17" t="str">
        <f>HLOOKUP($B9,'[6]SGTI 2021 Clean Data'!$E$2:$ZQ$272,131,FALSE)</f>
        <v>Y</v>
      </c>
      <c r="CF9" s="17" t="str">
        <f>HLOOKUP($B9,'[6]SGTI 2021 Clean Data'!$E$2:$ZQ$272,132,FALSE)</f>
        <v>Y</v>
      </c>
      <c r="CG9" s="17" t="str">
        <f>HLOOKUP($B9,'[6]SGTI 2021 Clean Data'!$E$2:$ZQ$272,133,FALSE)</f>
        <v>N</v>
      </c>
      <c r="CH9" s="17" t="str">
        <f>HLOOKUP($B9,'[6]SGTI 2021 Clean Data'!$E$2:$ZQ$272,135,FALSE)</f>
        <v>N</v>
      </c>
      <c r="CI9" s="17" t="str">
        <f>HLOOKUP($B9,'[6]SGTI 2021 Clean Data'!$E$2:$ZQ$272,139,FALSE)</f>
        <v>Y</v>
      </c>
      <c r="CJ9" s="17" t="str">
        <f>HLOOKUP($B9,'[6]SGTI 2021 Clean Data'!$E$2:$ZQ$272,140,FALSE)</f>
        <v>Y</v>
      </c>
      <c r="CK9" s="17" t="str">
        <f>VLOOKUP($B9,'[6]2021 DD Batch123456'!$B$3:$AT$590,26,FALSE)</f>
        <v>N</v>
      </c>
      <c r="CL9" s="17" t="str">
        <f>VLOOKUP($B9,'[6]2021 DD Batch123456'!$B$3:$AT$590,27,FALSE)</f>
        <v>N</v>
      </c>
      <c r="CM9" s="17" t="str">
        <f>VLOOKUP($B9,'[6]2021 DD Batch123456'!$B$3:$AT$590,31,FALSE)</f>
        <v>Y</v>
      </c>
      <c r="CN9" s="17">
        <f>VLOOKUP($B9,'[6]2021 DD Batch123456'!$B$3:$AT$590,32,FALSE)</f>
        <v>0</v>
      </c>
      <c r="CO9" s="17" t="str">
        <f>VLOOKUP($B9,'[6]2021 DD Batch123456'!$B$3:$AT$590,33,FALSE)</f>
        <v>Y</v>
      </c>
      <c r="CP9" s="17" t="str">
        <f>HLOOKUP($B9,'[6]SGTI 2021 Clean Data'!$E$2:$ZQ$272,153,FALSE)</f>
        <v>N</v>
      </c>
      <c r="CQ9" s="17" t="str">
        <f>HLOOKUP($B9,'[6]SGTI 2021 Clean Data'!$E$2:$ZQ$272,155,FALSE)</f>
        <v>Y</v>
      </c>
      <c r="CR9" s="17" t="str">
        <f>HLOOKUP($B9,'[6]SGTI 2021 Clean Data'!$E$2:$ZQ$272,156,FALSE)</f>
        <v>Y</v>
      </c>
      <c r="CS9" s="17" t="str">
        <f>HLOOKUP($B9,'[6]SGTI 2021 Clean Data'!$E$2:$ZQ$272,157,FALSE)</f>
        <v>Y</v>
      </c>
      <c r="CT9" s="17" t="str">
        <f>HLOOKUP($B9,'[6]SGTI 2021 Clean Data'!$E$2:$ZQ$272,158,FALSE)</f>
        <v>Y</v>
      </c>
      <c r="CU9" s="17" t="str">
        <f>HLOOKUP($B9,'[6]SGTI 2021 Clean Data'!$E$2:$ZQ$272,159,FALSE)</f>
        <v>Y</v>
      </c>
      <c r="CV9" s="17" t="str">
        <f>HLOOKUP($B9,'[6]SGTI 2021 Clean Data'!$E$2:$ZQ$272,160,FALSE)</f>
        <v>Y</v>
      </c>
      <c r="CW9" s="17" t="str">
        <f>HLOOKUP($B9,'[6]SGTI 2021 Clean Data'!$E$2:$ZQ$272,161,FALSE)</f>
        <v>Y</v>
      </c>
      <c r="CX9" s="17" t="str">
        <f>HLOOKUP($B9,'[6]SGTI 2021 Clean Data'!$E$2:$ZQ$272,164,FALSE)</f>
        <v>N</v>
      </c>
      <c r="CY9" s="17" t="str">
        <f>HLOOKUP($B9,'[6]SGTI 2021 Clean Data'!$E$2:$ZQ$272,170,FALSE)</f>
        <v>Y</v>
      </c>
      <c r="CZ9" s="17" t="str">
        <f>HLOOKUP($B9,'[6]SGTI 2021 Clean Data'!$E$2:$ZQ$272,173,FALSE)</f>
        <v>N</v>
      </c>
      <c r="DA9" s="17" t="str">
        <f>HLOOKUP($B9,'[6]SGTI 2021 Clean Data'!$E$2:$ZQ$272,174,FALSE)</f>
        <v>Y</v>
      </c>
      <c r="DB9" s="17" t="str">
        <f>HLOOKUP($B9,'[6]SGTI 2021 Clean Data'!$E$2:$ZQ$272,175,FALSE)</f>
        <v>N</v>
      </c>
      <c r="DC9" s="17" t="str">
        <f>HLOOKUP($B9,'[6]SGTI 2021 Clean Data'!$E$2:$ZQ$272,176,FALSE)</f>
        <v>N</v>
      </c>
      <c r="DD9" s="17" t="str">
        <f>HLOOKUP($B9,'[6]SGTI 2021 Clean Data'!$E$2:$ZQ$272,178,FALSE)</f>
        <v>N</v>
      </c>
      <c r="DE9" s="17" t="str">
        <f>HLOOKUP($B9,'[6]SGTI 2021 Clean Data'!$E$2:$ZQ$272,179,FALSE)</f>
        <v>N</v>
      </c>
      <c r="DF9" s="17" t="str">
        <f>HLOOKUP($B9,'[6]SGTI 2021 Clean Data'!$E$2:$ZQ$272,180,FALSE)</f>
        <v>Y</v>
      </c>
      <c r="DG9" s="17" t="str">
        <f>HLOOKUP($B9,'[6]SGTI 2021 Clean Data'!$E$2:$ZQ$272,181,FALSE)</f>
        <v>N</v>
      </c>
      <c r="DH9" s="17" t="str">
        <f>HLOOKUP($B9,'[6]SGTI 2021 Clean Data'!$E$2:$ZQ$272,182,FALSE)</f>
        <v>N</v>
      </c>
      <c r="DI9" s="17" t="str">
        <f>HLOOKUP($B9,'[6]SGTI 2021 Clean Data'!$E$2:$ZQ$272,184,FALSE)</f>
        <v>Y</v>
      </c>
      <c r="DJ9" s="17" t="str">
        <f>HLOOKUP($B9,'[6]SGTI 2021 Clean Data'!$E$2:$ZQ$272,185,FALSE)</f>
        <v>Y</v>
      </c>
      <c r="DK9" s="17">
        <f>HLOOKUP($B9,'[6]SGTI 2021 Clean Data'!$E$2:$ZQ$272,190,FALSE)</f>
        <v>103</v>
      </c>
      <c r="DL9" s="17" t="str">
        <f>HLOOKUP($B9,'[6]SGTI 2021 Clean Data'!$E$2:$ZQ$272,191,FALSE)</f>
        <v>N</v>
      </c>
      <c r="DM9" s="17" t="str">
        <f>HLOOKUP($B9,'[6]SGTI 2021 Clean Data'!$E$2:$ZQ$272,195,FALSE)</f>
        <v>Y</v>
      </c>
      <c r="DN9" s="17" t="str">
        <f>HLOOKUP($B9,'[6]SGTI 2021 Clean Data'!$E$2:$ZQ$272,196,FALSE)</f>
        <v>N</v>
      </c>
      <c r="DO9" s="17" t="str">
        <f>HLOOKUP($B9,'[6]SGTI 2021 Clean Data'!$E$2:$ZQ$272,199,FALSE)</f>
        <v>N</v>
      </c>
      <c r="DP9" s="17" t="str">
        <f>HLOOKUP($B9,'[6]SGTI 2021 Clean Data'!$E$2:$ZQ$272,200,FALSE)</f>
        <v>Y</v>
      </c>
      <c r="DQ9" s="17" t="str">
        <f>HLOOKUP($B9,'[6]SGTI 2021 Clean Data'!$E$2:$ZQ$272,201,FALSE)</f>
        <v>N</v>
      </c>
      <c r="DR9" s="17" t="str">
        <f>HLOOKUP($B9,'[6]SGTI 2021 Clean Data'!$E$2:$ZQ$272,202,FALSE)</f>
        <v>Y</v>
      </c>
      <c r="DS9" s="17" t="str">
        <f>HLOOKUP($B9,'[6]SGTI 2021 Clean Data'!$E$2:$ZQ$272,203,FALSE)</f>
        <v>Y</v>
      </c>
      <c r="DT9" s="17" t="str">
        <f>HLOOKUP($B9,'[6]SGTI 2021 Clean Data'!$E$2:$ZQ$272,204,FALSE)</f>
        <v>N</v>
      </c>
      <c r="DU9" s="17" t="str">
        <f>HLOOKUP($B9,'[6]SGTI 2021 Clean Data'!$E$2:$ZQ$272,206,FALSE)</f>
        <v>Y</v>
      </c>
      <c r="DV9" s="17" t="str">
        <f>HLOOKUP($B9,'[6]SGTI 2021 Clean Data'!$E$2:$ZQ$272,207,FALSE)</f>
        <v>Y</v>
      </c>
      <c r="DW9" s="17" t="str">
        <f>HLOOKUP($B9,'[6]SGTI 2021 Clean Data'!$E$2:$ZQ$272,208,FALSE)</f>
        <v>Y</v>
      </c>
      <c r="DX9" s="17"/>
      <c r="DY9" s="17" t="str">
        <f>HLOOKUP($B9,'[6]SGTI 2021 Clean Data'!$E$2:$ZQ$272,213,FALSE)</f>
        <v>N</v>
      </c>
      <c r="DZ9" s="17" t="str">
        <f>HLOOKUP($B9,'[6]SGTI 2021 Clean Data'!$E$2:$ZQ$272,214,FALSE)</f>
        <v>N</v>
      </c>
      <c r="EA9" s="17" t="str">
        <f>HLOOKUP($B9,'[6]SGTI 2021 Clean Data'!$E$2:$ZQ$272,215,FALSE)</f>
        <v>N</v>
      </c>
      <c r="EB9" s="17">
        <f>HLOOKUP($B9,'[6]SGTI 2021 Clean Data'!$E$2:$ZQ$272,219,FALSE)</f>
        <v>0</v>
      </c>
      <c r="EC9" s="17">
        <f>HLOOKUP($B9,'[6]SGTI 2021 Clean Data'!$E$2:$ZQ$272,220,FALSE)</f>
        <v>0</v>
      </c>
      <c r="ED9" s="17">
        <f>HLOOKUP($B9,'[6]SGTI 2021 Clean Data'!$E$2:$ZQ$272,221,FALSE)</f>
        <v>0</v>
      </c>
      <c r="EE9" s="17">
        <f>HLOOKUP($B9,'[6]SGTI 2021 Clean Data'!$E$2:$ZQ$272,222,FALSE)</f>
        <v>0</v>
      </c>
      <c r="EF9" s="17">
        <f>HLOOKUP($B9,'[6]SGTI 2021 Clean Data'!$E$2:$ZQ$272,223,FALSE)</f>
        <v>0</v>
      </c>
      <c r="EG9" s="17">
        <f>HLOOKUP($B9,'[6]SGTI 2021 Clean Data'!$E$2:$ZQ$272,224,FALSE)</f>
        <v>3</v>
      </c>
      <c r="EH9" s="17">
        <f>HLOOKUP($B9,'[6]SGTI 2021 Clean Data'!$E$2:$ZQ$272,225,FALSE)</f>
        <v>0</v>
      </c>
      <c r="EI9" s="17">
        <f>HLOOKUP($B9,'[6]SGTI 2021 Clean Data'!$E$2:$ZQ$272,226,FALSE)</f>
        <v>0</v>
      </c>
      <c r="EJ9" s="17">
        <f>HLOOKUP($B9,'[6]SGTI 2021 Clean Data'!$E$2:$ZQ$272,227,FALSE)</f>
        <v>0</v>
      </c>
      <c r="EK9" s="17">
        <f>HLOOKUP($B9,'[6]SGTI 2021 Clean Data'!$E$2:$ZQ$272,228,FALSE)</f>
        <v>0</v>
      </c>
      <c r="EL9" s="17">
        <f>HLOOKUP($B9,'[6]SGTI 2021 Clean Data'!$E$2:$ZQ$272,229,FALSE)</f>
        <v>0</v>
      </c>
      <c r="EM9" s="17">
        <f>HLOOKUP($B9,'[6]SGTI 2021 Clean Data'!$E$2:$ZQ$272,230,FALSE)</f>
        <v>0</v>
      </c>
      <c r="EN9" s="17">
        <f>HLOOKUP($B9,'[6]SGTI 2021 Clean Data'!$E$2:$ZQ$272,231,FALSE)</f>
        <v>0</v>
      </c>
      <c r="EO9" s="18">
        <f>HLOOKUP($B9,'[6]SGTI 2021 Clean Data'!$E$2:$ZQ$272,232,FALSE)</f>
        <v>44146</v>
      </c>
      <c r="EP9" s="18">
        <f>HLOOKUP($B9,'[6]SGTI 2021 Clean Data'!$E$2:$ZQ$272,233,FALSE)</f>
        <v>44162</v>
      </c>
      <c r="EQ9" s="17">
        <f>HLOOKUP($B9,'[6]SGTI 2021 Clean Data'!$E$2:$ZQ$272,234,FALSE)</f>
        <v>0</v>
      </c>
      <c r="ER9" s="17">
        <f>HLOOKUP($B9,'[6]SGTI 2021 Clean Data'!$E$2:$ZQ$272,235,FALSE)</f>
        <v>0</v>
      </c>
      <c r="ES9" s="17">
        <f>HLOOKUP($B9,'[6]SGTI 2021 Clean Data'!$E$2:$ZQ$272,240,FALSE)</f>
        <v>0</v>
      </c>
      <c r="ET9" s="17">
        <f>VLOOKUP($B9,'[6]2021 DD Batch123456'!$B$3:$AT$590,42,FALSE)</f>
        <v>0</v>
      </c>
      <c r="EU9" s="17"/>
      <c r="EV9" s="17"/>
      <c r="EW9" s="17"/>
      <c r="EX9" s="17">
        <f>VLOOKUP($B9,'[6]2021 DD Batch123456'!$B$3:$AT$590,44,FALSE)</f>
        <v>0</v>
      </c>
      <c r="EY9" s="17">
        <f>HLOOKUP($B9,'[6]SGTI 2021 Clean Data'!$E$2:$ZQ$272,246,FALSE)</f>
        <v>0</v>
      </c>
      <c r="EZ9" s="17">
        <f>HLOOKUP($B9,'[6]SGTI 2021 Clean Data'!$E$2:$ZQ$272,247,FALSE)</f>
        <v>0</v>
      </c>
      <c r="FA9" s="17">
        <f>HLOOKUP($B9,'[6]SGTI 2021 Clean Data'!$E$2:$ZQ$272,248,FALSE)</f>
        <v>0</v>
      </c>
      <c r="FB9" s="17">
        <f>HLOOKUP($B9,'[6]SGTI 2021 Clean Data'!$E$2:$ZQ$272,249,FALSE)</f>
        <v>0</v>
      </c>
      <c r="FC9" s="17">
        <f>HLOOKUP($B9,'[6]SGTI 2021 Clean Data'!$E$2:$ZQ$272,250,FALSE)</f>
        <v>0</v>
      </c>
      <c r="FD9" s="17">
        <f>HLOOKUP($B9,'[6]SGTI 2021 Clean Data'!$E$2:$ZQ$272,251,FALSE)</f>
        <v>0</v>
      </c>
      <c r="FE9" s="17">
        <f>HLOOKUP($B9,'[6]SGTI 2021 Clean Data'!$E$2:$ZQ$272,252,FALSE)</f>
        <v>0</v>
      </c>
      <c r="FF9" s="17">
        <f>HLOOKUP($B9,'[6]SGTI 2021 Clean Data'!$E$2:$ZQ$272,253,FALSE)</f>
        <v>0</v>
      </c>
      <c r="FG9" s="17">
        <f>HLOOKUP($B9,'[6]SGTI 2021 Clean Data'!$E$2:$ZQ$272,254,FALSE)</f>
        <v>0</v>
      </c>
      <c r="FH9" s="17">
        <f>HLOOKUP($B9,'[6]SGTI 2021 Clean Data'!$E$2:$ZQ$272,255,FALSE)</f>
        <v>0</v>
      </c>
      <c r="FI9" s="17">
        <f>HLOOKUP($B9,'[6]SGTI 2021 Clean Data'!$E$2:$ZQ$272,256,FALSE)</f>
        <v>0</v>
      </c>
      <c r="FJ9" s="17">
        <f>HLOOKUP($B9,'[6]SGTI 2021 Clean Data'!$E$2:$ZQ$272,257,FALSE)</f>
        <v>0</v>
      </c>
      <c r="FK9" s="17">
        <f>HLOOKUP($B9,'[6]SGTI 2021 Clean Data'!$E$2:$ZQ$272,258,FALSE)</f>
        <v>0</v>
      </c>
      <c r="FL9" s="17"/>
      <c r="FM9" s="17">
        <f>HLOOKUP($B9,'[6]SGTI 2021 Clean Data'!$E$2:$ZQ$272,260,FALSE)</f>
        <v>0</v>
      </c>
      <c r="FN9" s="17">
        <f>HLOOKUP($B9,'[6]SGTI 2021 Clean Data'!$E$2:$ZQ$272,261,FALSE)</f>
        <v>0</v>
      </c>
      <c r="FO9" s="17">
        <f>HLOOKUP($B9,'[6]SGTI 2021 Clean Data'!$E$2:$ZQ$272,262,FALSE)</f>
        <v>0</v>
      </c>
      <c r="FP9" s="17">
        <f>HLOOKUP($B9,'[6]SGTI 2021 Clean Data'!$E$2:$ZQ$272,263,FALSE)</f>
        <v>0</v>
      </c>
      <c r="FQ9" s="17"/>
      <c r="FR9" s="17">
        <f>HLOOKUP($B9,'[6]SGTI 2021 Clean Data'!$E$2:$ZQ$272,265,FALSE)</f>
        <v>0</v>
      </c>
      <c r="FS9" s="17">
        <f>HLOOKUP($B9,'[6]SGTI 2021 Clean Data'!$E$2:$ZQ$272,266,FALSE)</f>
        <v>0</v>
      </c>
      <c r="FT9" s="17">
        <f>HLOOKUP($B9,'[6]SGTI 2021 Clean Data'!$E$2:$ZQ$272,267,FALSE)</f>
        <v>0</v>
      </c>
      <c r="FU9" s="17">
        <f>HLOOKUP($B9,'[6]SGTI 2021 Clean Data'!$E$2:$ZQ$272,268,FALSE)</f>
        <v>0</v>
      </c>
      <c r="FV9" s="17">
        <f>HLOOKUP($B9,'[6]SGTI 2021 Clean Data'!$E$2:$ZQ$272,269,FALSE)</f>
        <v>0</v>
      </c>
      <c r="FW9" s="17">
        <f>HLOOKUP($B9,'[6]SGTI 2021 Clean Data'!$E$2:$ZQ$272,270,FALSE)</f>
        <v>0</v>
      </c>
      <c r="FX9" s="17">
        <f>HLOOKUP($B9,'[6]SGTI 2021 Clean Data'!$E$2:$ZQ$272,271,FALSE)</f>
        <v>0</v>
      </c>
    </row>
    <row r="10" spans="1:180" ht="24" thickTop="1" thickBot="1" x14ac:dyDescent="0.3">
      <c r="A10" s="12">
        <v>206</v>
      </c>
      <c r="B10" s="13" t="s">
        <v>186</v>
      </c>
      <c r="C10" s="14" t="s">
        <v>187</v>
      </c>
      <c r="D10" s="15">
        <v>44196</v>
      </c>
      <c r="E10" s="16">
        <f>_xlfn.IFNA(VLOOKUP($B10,'[4]SGTI 2021 General Full List'!$G$2:$AD$528,24,FALSE),VLOOKUP($B10,'[5]SGTI 2021 TrustReits Full List'!$G$2:$AC$43,23,FALSE))</f>
        <v>249917640</v>
      </c>
      <c r="F10" s="16" t="str">
        <f t="shared" si="0"/>
        <v>Small</v>
      </c>
      <c r="G10" s="16" t="str">
        <f>_xlfn.IFNA(VLOOKUP($B10,'[4]SGTI 2021 General Full List'!$G$2:$AD$528,21,FALSE),VLOOKUP($B10,'[5]SGTI 2021 TrustReits Full List'!$G$2:$AB$43,20,FALSE))</f>
        <v>CONSUMER DISCRETIONARY</v>
      </c>
      <c r="H10" s="16" t="str">
        <f>_xlfn.IFNA(VLOOKUP($B10,'[4]SGTI 2021 General Full List'!$G$2:$AD$528,23,FALSE),VLOOKUP($B10,'[5]SGTI 2021 TrustReits Full List'!$G$2:$AB$43,22,FALSE))</f>
        <v>Cyclical Consumer Services</v>
      </c>
      <c r="I10" s="16" t="s">
        <v>1272</v>
      </c>
      <c r="J10" s="17">
        <f>VLOOKUP($B10,'[6]2021 DD Batch123456'!$B$3:$AT$590,5,FALSE)</f>
        <v>12</v>
      </c>
      <c r="K10" s="17">
        <f>VLOOKUP($B10,'[6]2021 DD Batch123456'!$B$3:$AT$590,6,FALSE)</f>
        <v>12</v>
      </c>
      <c r="L10" s="17">
        <f>VLOOKUP($B10,'[6]2021 DD Batch123456'!$B$3:$AT$590,7,FALSE)</f>
        <v>7</v>
      </c>
      <c r="M10" s="17" t="str">
        <f>VLOOKUP($B10,'[6]2021 DD Batch123456'!$B$3:$AT$590,12,FALSE)</f>
        <v>N</v>
      </c>
      <c r="N10" s="17" t="str">
        <f>HLOOKUP($B10,'[6]SGTI 2021 Clean Data'!$E$2:$ZQ$272,25,FALSE)</f>
        <v>N</v>
      </c>
      <c r="O10" s="17" t="str">
        <f>VLOOKUP($B10,'[6]2021 DD Batch123456'!$B$3:$AT$590,13,FALSE)</f>
        <v>Y</v>
      </c>
      <c r="P10" s="17" t="str">
        <f>VLOOKUP($B10,'[6]2021 DD Batch123456'!$B$3:$AT$590,14,FALSE)</f>
        <v>Y</v>
      </c>
      <c r="Q10" s="17" t="str">
        <f>HLOOKUP($B10,'[6]SGTI 2021 Clean Data'!$E$2:$ZQ$272,30,FALSE)</f>
        <v>Y</v>
      </c>
      <c r="R10" s="17" t="str">
        <f>HLOOKUP($B10,'[6]SGTI 2021 Clean Data'!$E$2:$ZQ$272,31,FALSE)</f>
        <v>Y</v>
      </c>
      <c r="S10" s="17" t="str">
        <f>HLOOKUP($B10,'[6]SGTI 2021 Clean Data'!$E$2:$ZQ$272,32,FALSE)</f>
        <v>Y</v>
      </c>
      <c r="T10" s="17">
        <f>VLOOKUP($B10,'[6]2021 DD Batch123456'!$B$3:$AT$590,36,FALSE)</f>
        <v>6</v>
      </c>
      <c r="U10" s="17">
        <f>VLOOKUP($B10,'[6]2021 DD Batch123456'!$B$3:$AT$590,40,FALSE)</f>
        <v>0</v>
      </c>
      <c r="V10" s="17">
        <f>VLOOKUP($B10,'[6]2021 DD Batch123456'!$B$3:$AT$590,37,FALSE)</f>
        <v>5</v>
      </c>
      <c r="W10" s="17" t="str">
        <f>VLOOKUP($B10,'[6]2021 DD Batch123456'!$B$3:$AT$590,41,FALSE)</f>
        <v>Y</v>
      </c>
      <c r="X10" s="17">
        <f>VLOOKUP($B10,'[6]2021 DD Batch123456'!$B$3:$AT$590,15,FALSE)</f>
        <v>3</v>
      </c>
      <c r="Y10" s="17">
        <f>VLOOKUP($B10,'[6]2021 DD Batch123456'!$B$3:$AT$590,16,FALSE)</f>
        <v>3</v>
      </c>
      <c r="Z10" s="17" t="str">
        <f>VLOOKUP($B10,'[6]2021 DD Batch123456'!$B$3:$AT$590,18,FALSE)</f>
        <v>Y</v>
      </c>
      <c r="AA10" s="17" t="str">
        <f>HLOOKUP($B10,'[6]SGTI 2021 Clean Data'!$E$2:$ZQ$272,45,FALSE)</f>
        <v>N</v>
      </c>
      <c r="AB10" s="17" t="str">
        <f>HLOOKUP($B10,'[6]SGTI 2021 Clean Data'!$E$2:$ZQ$272,46,FALSE)</f>
        <v>N</v>
      </c>
      <c r="AC10" s="17" t="str">
        <f>HLOOKUP($B10,'[6]SGTI 2021 Clean Data'!$E$2:$ZQ$272,49,FALSE)</f>
        <v>N</v>
      </c>
      <c r="AD10" s="17" t="str">
        <f>HLOOKUP($B10,'[6]SGTI 2021 Clean Data'!$E$2:$ZQ$272,50,FALSE)</f>
        <v>Y</v>
      </c>
      <c r="AE10" s="17" t="str">
        <f>HLOOKUP($B10,'[6]SGTI 2021 Clean Data'!$E$2:$ZQ$272,53,FALSE)</f>
        <v>Y</v>
      </c>
      <c r="AF10" s="17" t="str">
        <f>HLOOKUP($B10,'[6]SGTI 2021 Clean Data'!$E$2:$ZQ$272,54,FALSE)</f>
        <v>Y</v>
      </c>
      <c r="AG10" s="17" t="str">
        <f>HLOOKUP($B10,'[6]SGTI 2021 Clean Data'!$E$2:$ZQ$272,55,FALSE)</f>
        <v>Y</v>
      </c>
      <c r="AH10" s="17" t="str">
        <f>HLOOKUP($B10,'[6]SGTI 2021 Clean Data'!$E$2:$ZQ$272,56,FALSE)</f>
        <v>Y</v>
      </c>
      <c r="AI10" s="17" t="str">
        <f>HLOOKUP($B10,'[6]SGTI 2021 Clean Data'!$E$2:$ZQ$272,57,FALSE)</f>
        <v>N</v>
      </c>
      <c r="AJ10" s="17" t="str">
        <f>HLOOKUP($B10,'[6]SGTI 2021 Clean Data'!$E$2:$ZQ$272,58,FALSE)</f>
        <v>Y</v>
      </c>
      <c r="AK10" s="17" t="str">
        <f>HLOOKUP($B10,'[6]SGTI 2021 Clean Data'!$E$2:$ZQ$272,59,FALSE)</f>
        <v>Y</v>
      </c>
      <c r="AL10" s="17">
        <f>VLOOKUP($B10,'[6]2021 DD Batch123456'!$B$3:$AT$590,19,FALSE)</f>
        <v>3</v>
      </c>
      <c r="AM10" s="17">
        <f>VLOOKUP($B10,'[6]2021 DD Batch123456'!$B$3:$AT$590,20,FALSE)</f>
        <v>3</v>
      </c>
      <c r="AN10" s="17" t="str">
        <f>VLOOKUP($B10,'[6]2021 DD Batch123456'!$B$3:$AT$590,22,FALSE)</f>
        <v>Y</v>
      </c>
      <c r="AO10" s="17" t="str">
        <f>HLOOKUP($B10,'[6]SGTI 2021 Clean Data'!$E$2:$ZQ$272,67,FALSE)</f>
        <v>E</v>
      </c>
      <c r="AP10" s="17" t="str">
        <f>HLOOKUP($B10,'[6]SGTI 2021 Clean Data'!$E$2:$ZQ$272,68,FALSE)</f>
        <v>E</v>
      </c>
      <c r="AQ10" s="17" t="str">
        <f>HLOOKUP($B10,'[6]SGTI 2021 Clean Data'!$E$2:$ZQ$272,69,FALSE)</f>
        <v>B2</v>
      </c>
      <c r="AR10" s="17" t="str">
        <f>HLOOKUP($B10,'[6]SGTI 2021 Clean Data'!$E$2:$ZQ$272,70,FALSE)</f>
        <v>Y</v>
      </c>
      <c r="AS10" s="17" t="str">
        <f>HLOOKUP($B10,'[6]SGTI 2021 Clean Data'!$E$2:$ZQ$272,71,FALSE)</f>
        <v>Y</v>
      </c>
      <c r="AT10" s="17" t="str">
        <f>HLOOKUP($B10,'[6]SGTI 2021 Clean Data'!$E$2:$ZQ$272,72,FALSE)</f>
        <v>Y</v>
      </c>
      <c r="AU10" s="17" t="str">
        <f>HLOOKUP($B10,'[6]SGTI 2021 Clean Data'!$E$2:$ZQ$272,73,FALSE)</f>
        <v>Y</v>
      </c>
      <c r="AV10" s="17" t="str">
        <f>HLOOKUP($B10,'[6]SGTI 2021 Clean Data'!$E$2:$ZQ$272,74,FALSE)</f>
        <v>N</v>
      </c>
      <c r="AW10" s="17" t="str">
        <f>HLOOKUP($B10,'[6]SGTI 2021 Clean Data'!$E$2:$ZQ$272,75,FALSE)</f>
        <v>Y</v>
      </c>
      <c r="AX10" s="17" t="str">
        <f>HLOOKUP($B10,'[6]SGTI 2021 Clean Data'!$E$2:$ZQ$272,76,FALSE)</f>
        <v>Y</v>
      </c>
      <c r="AY10" s="17" t="str">
        <f>VLOOKUP($B10,'[6]2021 DD Batch123456'!$B$3:$AT$590,35,FALSE)</f>
        <v>E</v>
      </c>
      <c r="AZ10" s="17" t="str">
        <f>HLOOKUP($B10,'[6]SGTI 2021 Clean Data'!$E$2:$ZQ$272,80,FALSE)</f>
        <v>Y</v>
      </c>
      <c r="BA10" s="17" t="str">
        <f>HLOOKUP($B10,'[6]SGTI 2021 Clean Data'!$E$2:$ZQ$272,83,FALSE)</f>
        <v>Y</v>
      </c>
      <c r="BB10" s="17" t="str">
        <f>HLOOKUP($B10,'[6]SGTI 2021 Clean Data'!$E$2:$ZQ$272,84,FALSE)</f>
        <v>Y</v>
      </c>
      <c r="BC10" s="17" t="str">
        <f>HLOOKUP($B10,'[6]SGTI 2021 Clean Data'!$E$2:$ZQ$272,89,FALSE)</f>
        <v>N</v>
      </c>
      <c r="BD10" s="17" t="str">
        <f>HLOOKUP($B10,'[6]SGTI 2021 Clean Data'!$E$2:$ZQ$272,91,FALSE)</f>
        <v>N</v>
      </c>
      <c r="BE10" s="17" t="str">
        <f>HLOOKUP($B10,'[6]SGTI 2021 Clean Data'!$E$2:$ZQ$272,92,FALSE)</f>
        <v>Y</v>
      </c>
      <c r="BF10" s="17" t="str">
        <f>HLOOKUP($B10,'[6]SGTI 2021 Clean Data'!$E$2:$ZQ$272,93,FALSE)</f>
        <v>Y</v>
      </c>
      <c r="BG10" s="17" t="str">
        <f>HLOOKUP($B10,'[6]SGTI 2021 Clean Data'!$E$2:$ZQ$272,94,FALSE)</f>
        <v>Y</v>
      </c>
      <c r="BH10" s="17" t="str">
        <f>HLOOKUP($B10,'[6]SGTI 2021 Clean Data'!$E$2:$ZQ$272,95,FALSE)</f>
        <v>Y</v>
      </c>
      <c r="BI10" s="17" t="str">
        <f>HLOOKUP($B10,'[6]SGTI 2021 Clean Data'!$E$2:$ZQ$272,96,FALSE)</f>
        <v>Y</v>
      </c>
      <c r="BJ10" s="17" t="str">
        <f>HLOOKUP($B10,'[6]SGTI 2021 Clean Data'!$E$2:$ZQ$272,97,FALSE)</f>
        <v>Y</v>
      </c>
      <c r="BK10" s="17" t="str">
        <f>HLOOKUP($B10,'[6]SGTI 2021 Clean Data'!$E$2:$ZQ$272,98,FALSE)</f>
        <v>Y</v>
      </c>
      <c r="BL10" s="17" t="str">
        <f>HLOOKUP($B10,'[6]SGTI 2021 Clean Data'!$E$2:$ZQ$272,100,FALSE)</f>
        <v>Y</v>
      </c>
      <c r="BM10" s="17" t="str">
        <f>HLOOKUP($B10,'[6]SGTI 2021 Clean Data'!$E$2:$ZQ$272,102,FALSE)</f>
        <v>Y</v>
      </c>
      <c r="BN10" s="17" t="str">
        <f>HLOOKUP($B10,'[6]SGTI 2021 Clean Data'!$E$2:$ZQ$272,103,FALSE)</f>
        <v>Y</v>
      </c>
      <c r="BO10" s="17" t="str">
        <f>HLOOKUP($B10,'[6]SGTI 2021 Clean Data'!$E$2:$ZQ$272,107,FALSE)</f>
        <v>Y</v>
      </c>
      <c r="BP10" s="17" t="str">
        <f>HLOOKUP($B10,'[6]SGTI 2021 Clean Data'!$E$2:$ZQ$272,108,FALSE)</f>
        <v>Y</v>
      </c>
      <c r="BQ10" s="17" t="str">
        <f>HLOOKUP($B10,'[6]SGTI 2021 Clean Data'!$E$2:$ZQ$272,109,FALSE)</f>
        <v>Y</v>
      </c>
      <c r="BR10" s="17" t="str">
        <f>HLOOKUP($B10,'[6]SGTI 2021 Clean Data'!$E$2:$ZQ$272,110,FALSE)</f>
        <v>Y</v>
      </c>
      <c r="BS10" s="17" t="str">
        <f>HLOOKUP($B10,'[6]SGTI 2021 Clean Data'!$E$2:$ZQ$272,111,FALSE)</f>
        <v>Y</v>
      </c>
      <c r="BT10" s="17" t="str">
        <f>HLOOKUP($B10,'[6]SGTI 2021 Clean Data'!$E$2:$ZQ$272,113,FALSE)</f>
        <v>Y</v>
      </c>
      <c r="BU10" s="17" t="str">
        <f>HLOOKUP($B10,'[6]SGTI 2021 Clean Data'!$E$2:$ZQ$272,114,FALSE)</f>
        <v>Y</v>
      </c>
      <c r="BV10" s="17" t="str">
        <f>HLOOKUP($B10,'[6]SGTI 2021 Clean Data'!$E$2:$ZQ$272,120,FALSE)</f>
        <v>Y</v>
      </c>
      <c r="BW10" s="17" t="str">
        <f>HLOOKUP($B10,'[6]SGTI 2021 Clean Data'!$E$2:$ZQ$272,121,FALSE)</f>
        <v>Y</v>
      </c>
      <c r="BX10" s="17" t="str">
        <f>HLOOKUP($B10,'[6]SGTI 2021 Clean Data'!$E$2:$ZQ$272,122,FALSE)</f>
        <v>Y</v>
      </c>
      <c r="BY10" s="17" t="str">
        <f>HLOOKUP($B10,'[6]SGTI 2021 Clean Data'!$E$2:$ZQ$272,123,FALSE)</f>
        <v>Y</v>
      </c>
      <c r="BZ10" s="17" t="str">
        <f>HLOOKUP($B10,'[6]SGTI 2021 Clean Data'!$E$2:$ZQ$272,124,FALSE)</f>
        <v>Y</v>
      </c>
      <c r="CA10" s="17" t="str">
        <f>HLOOKUP($B10,'[6]SGTI 2021 Clean Data'!$E$2:$ZQ$272,125,FALSE)</f>
        <v>N</v>
      </c>
      <c r="CB10" s="17" t="str">
        <f>HLOOKUP($B10,'[6]SGTI 2021 Clean Data'!$E$2:$ZQ$272,126,FALSE)</f>
        <v>N</v>
      </c>
      <c r="CC10" s="17" t="str">
        <f>HLOOKUP($B10,'[6]SGTI 2021 Clean Data'!$E$2:$ZQ$272,128,FALSE)</f>
        <v>Y</v>
      </c>
      <c r="CD10" s="17" t="str">
        <f>HLOOKUP($B10,'[6]SGTI 2021 Clean Data'!$E$2:$ZQ$272,130,FALSE)</f>
        <v>Y</v>
      </c>
      <c r="CE10" s="17" t="str">
        <f>HLOOKUP($B10,'[6]SGTI 2021 Clean Data'!$E$2:$ZQ$272,131,FALSE)</f>
        <v>Y</v>
      </c>
      <c r="CF10" s="17" t="str">
        <f>HLOOKUP($B10,'[6]SGTI 2021 Clean Data'!$E$2:$ZQ$272,132,FALSE)</f>
        <v>Y</v>
      </c>
      <c r="CG10" s="17" t="str">
        <f>HLOOKUP($B10,'[6]SGTI 2021 Clean Data'!$E$2:$ZQ$272,133,FALSE)</f>
        <v>Y</v>
      </c>
      <c r="CH10" s="17" t="str">
        <f>HLOOKUP($B10,'[6]SGTI 2021 Clean Data'!$E$2:$ZQ$272,135,FALSE)</f>
        <v>Y</v>
      </c>
      <c r="CI10" s="17" t="str">
        <f>HLOOKUP($B10,'[6]SGTI 2021 Clean Data'!$E$2:$ZQ$272,139,FALSE)</f>
        <v>Y</v>
      </c>
      <c r="CJ10" s="17" t="str">
        <f>HLOOKUP($B10,'[6]SGTI 2021 Clean Data'!$E$2:$ZQ$272,140,FALSE)</f>
        <v>Y</v>
      </c>
      <c r="CK10" s="17" t="str">
        <f>VLOOKUP($B10,'[6]2021 DD Batch123456'!$B$3:$AT$590,26,FALSE)</f>
        <v>Y</v>
      </c>
      <c r="CL10" s="17">
        <f>VLOOKUP($B10,'[6]2021 DD Batch123456'!$B$3:$AT$590,27,FALSE)</f>
        <v>0</v>
      </c>
      <c r="CM10" s="17" t="str">
        <f>VLOOKUP($B10,'[6]2021 DD Batch123456'!$B$3:$AT$590,31,FALSE)</f>
        <v>Y</v>
      </c>
      <c r="CN10" s="17">
        <f>VLOOKUP($B10,'[6]2021 DD Batch123456'!$B$3:$AT$590,32,FALSE)</f>
        <v>0</v>
      </c>
      <c r="CO10" s="17" t="str">
        <f>VLOOKUP($B10,'[6]2021 DD Batch123456'!$B$3:$AT$590,33,FALSE)</f>
        <v>Y</v>
      </c>
      <c r="CP10" s="17" t="str">
        <f>HLOOKUP($B10,'[6]SGTI 2021 Clean Data'!$E$2:$ZQ$272,153,FALSE)</f>
        <v>Y</v>
      </c>
      <c r="CQ10" s="17" t="str">
        <f>HLOOKUP($B10,'[6]SGTI 2021 Clean Data'!$E$2:$ZQ$272,155,FALSE)</f>
        <v>Y</v>
      </c>
      <c r="CR10" s="17" t="str">
        <f>HLOOKUP($B10,'[6]SGTI 2021 Clean Data'!$E$2:$ZQ$272,156,FALSE)</f>
        <v>Y</v>
      </c>
      <c r="CS10" s="17" t="str">
        <f>HLOOKUP($B10,'[6]SGTI 2021 Clean Data'!$E$2:$ZQ$272,157,FALSE)</f>
        <v>Y</v>
      </c>
      <c r="CT10" s="17" t="str">
        <f>HLOOKUP($B10,'[6]SGTI 2021 Clean Data'!$E$2:$ZQ$272,158,FALSE)</f>
        <v>N</v>
      </c>
      <c r="CU10" s="17" t="str">
        <f>HLOOKUP($B10,'[6]SGTI 2021 Clean Data'!$E$2:$ZQ$272,159,FALSE)</f>
        <v>Y</v>
      </c>
      <c r="CV10" s="17" t="str">
        <f>HLOOKUP($B10,'[6]SGTI 2021 Clean Data'!$E$2:$ZQ$272,160,FALSE)</f>
        <v>Y</v>
      </c>
      <c r="CW10" s="17" t="str">
        <f>HLOOKUP($B10,'[6]SGTI 2021 Clean Data'!$E$2:$ZQ$272,161,FALSE)</f>
        <v>Y</v>
      </c>
      <c r="CX10" s="17" t="str">
        <f>HLOOKUP($B10,'[6]SGTI 2021 Clean Data'!$E$2:$ZQ$272,164,FALSE)</f>
        <v>Y</v>
      </c>
      <c r="CY10" s="17" t="str">
        <f>HLOOKUP($B10,'[6]SGTI 2021 Clean Data'!$E$2:$ZQ$272,170,FALSE)</f>
        <v>Y</v>
      </c>
      <c r="CZ10" s="17" t="str">
        <f>HLOOKUP($B10,'[6]SGTI 2021 Clean Data'!$E$2:$ZQ$272,173,FALSE)</f>
        <v>Y</v>
      </c>
      <c r="DA10" s="17" t="str">
        <f>HLOOKUP($B10,'[6]SGTI 2021 Clean Data'!$E$2:$ZQ$272,174,FALSE)</f>
        <v>Y</v>
      </c>
      <c r="DB10" s="17" t="str">
        <f>HLOOKUP($B10,'[6]SGTI 2021 Clean Data'!$E$2:$ZQ$272,175,FALSE)</f>
        <v>Y</v>
      </c>
      <c r="DC10" s="17" t="str">
        <f>HLOOKUP($B10,'[6]SGTI 2021 Clean Data'!$E$2:$ZQ$272,176,FALSE)</f>
        <v>Y</v>
      </c>
      <c r="DD10" s="17" t="str">
        <f>HLOOKUP($B10,'[6]SGTI 2021 Clean Data'!$E$2:$ZQ$272,178,FALSE)</f>
        <v>Y</v>
      </c>
      <c r="DE10" s="17" t="str">
        <f>HLOOKUP($B10,'[6]SGTI 2021 Clean Data'!$E$2:$ZQ$272,179,FALSE)</f>
        <v>N</v>
      </c>
      <c r="DF10" s="17" t="str">
        <f>HLOOKUP($B10,'[6]SGTI 2021 Clean Data'!$E$2:$ZQ$272,180,FALSE)</f>
        <v>Y</v>
      </c>
      <c r="DG10" s="17" t="str">
        <f>HLOOKUP($B10,'[6]SGTI 2021 Clean Data'!$E$2:$ZQ$272,181,FALSE)</f>
        <v>Y</v>
      </c>
      <c r="DH10" s="17" t="str">
        <f>HLOOKUP($B10,'[6]SGTI 2021 Clean Data'!$E$2:$ZQ$272,182,FALSE)</f>
        <v>N</v>
      </c>
      <c r="DI10" s="17" t="str">
        <f>HLOOKUP($B10,'[6]SGTI 2021 Clean Data'!$E$2:$ZQ$272,184,FALSE)</f>
        <v>N</v>
      </c>
      <c r="DJ10" s="17" t="str">
        <f>HLOOKUP($B10,'[6]SGTI 2021 Clean Data'!$E$2:$ZQ$272,185,FALSE)</f>
        <v>Y</v>
      </c>
      <c r="DK10" s="17">
        <f>HLOOKUP($B10,'[6]SGTI 2021 Clean Data'!$E$2:$ZQ$272,190,FALSE)</f>
        <v>57</v>
      </c>
      <c r="DL10" s="17" t="str">
        <f>HLOOKUP($B10,'[6]SGTI 2021 Clean Data'!$E$2:$ZQ$272,191,FALSE)</f>
        <v>Y</v>
      </c>
      <c r="DM10" s="17" t="str">
        <f>HLOOKUP($B10,'[6]SGTI 2021 Clean Data'!$E$2:$ZQ$272,195,FALSE)</f>
        <v>Y</v>
      </c>
      <c r="DN10" s="17" t="str">
        <f>HLOOKUP($B10,'[6]SGTI 2021 Clean Data'!$E$2:$ZQ$272,196,FALSE)</f>
        <v>Y</v>
      </c>
      <c r="DO10" s="17" t="str">
        <f>HLOOKUP($B10,'[6]SGTI 2021 Clean Data'!$E$2:$ZQ$272,199,FALSE)</f>
        <v>Y</v>
      </c>
      <c r="DP10" s="17" t="str">
        <f>HLOOKUP($B10,'[6]SGTI 2021 Clean Data'!$E$2:$ZQ$272,200,FALSE)</f>
        <v>Y</v>
      </c>
      <c r="DQ10" s="17" t="str">
        <f>HLOOKUP($B10,'[6]SGTI 2021 Clean Data'!$E$2:$ZQ$272,201,FALSE)</f>
        <v>Y</v>
      </c>
      <c r="DR10" s="17" t="str">
        <f>HLOOKUP($B10,'[6]SGTI 2021 Clean Data'!$E$2:$ZQ$272,202,FALSE)</f>
        <v>Y</v>
      </c>
      <c r="DS10" s="17" t="str">
        <f>HLOOKUP($B10,'[6]SGTI 2021 Clean Data'!$E$2:$ZQ$272,203,FALSE)</f>
        <v>Y</v>
      </c>
      <c r="DT10" s="17" t="str">
        <f>HLOOKUP($B10,'[6]SGTI 2021 Clean Data'!$E$2:$ZQ$272,204,FALSE)</f>
        <v>Y</v>
      </c>
      <c r="DU10" s="17" t="str">
        <f>HLOOKUP($B10,'[6]SGTI 2021 Clean Data'!$E$2:$ZQ$272,206,FALSE)</f>
        <v>Y</v>
      </c>
      <c r="DV10" s="17" t="str">
        <f>HLOOKUP($B10,'[6]SGTI 2021 Clean Data'!$E$2:$ZQ$272,207,FALSE)</f>
        <v>Y</v>
      </c>
      <c r="DW10" s="17" t="str">
        <f>HLOOKUP($B10,'[6]SGTI 2021 Clean Data'!$E$2:$ZQ$272,208,FALSE)</f>
        <v>Y</v>
      </c>
      <c r="DX10" s="17"/>
      <c r="DY10" s="17" t="str">
        <f>HLOOKUP($B10,'[6]SGTI 2021 Clean Data'!$E$2:$ZQ$272,213,FALSE)</f>
        <v>Y</v>
      </c>
      <c r="DZ10" s="17" t="str">
        <f>HLOOKUP($B10,'[6]SGTI 2021 Clean Data'!$E$2:$ZQ$272,214,FALSE)</f>
        <v>Y</v>
      </c>
      <c r="EA10" s="17" t="str">
        <f>HLOOKUP($B10,'[6]SGTI 2021 Clean Data'!$E$2:$ZQ$272,215,FALSE)</f>
        <v>Y</v>
      </c>
      <c r="EB10" s="17">
        <f>HLOOKUP($B10,'[6]SGTI 2021 Clean Data'!$E$2:$ZQ$272,219,FALSE)</f>
        <v>3</v>
      </c>
      <c r="EC10" s="17">
        <f>HLOOKUP($B10,'[6]SGTI 2021 Clean Data'!$E$2:$ZQ$272,220,FALSE)</f>
        <v>0</v>
      </c>
      <c r="ED10" s="17">
        <f>HLOOKUP($B10,'[6]SGTI 2021 Clean Data'!$E$2:$ZQ$272,221,FALSE)</f>
        <v>3</v>
      </c>
      <c r="EE10" s="17">
        <f>HLOOKUP($B10,'[6]SGTI 2021 Clean Data'!$E$2:$ZQ$272,222,FALSE)</f>
        <v>3</v>
      </c>
      <c r="EF10" s="17">
        <f>HLOOKUP($B10,'[6]SGTI 2021 Clean Data'!$E$2:$ZQ$272,223,FALSE)</f>
        <v>0</v>
      </c>
      <c r="EG10" s="17">
        <f>HLOOKUP($B10,'[6]SGTI 2021 Clean Data'!$E$2:$ZQ$272,224,FALSE)</f>
        <v>3</v>
      </c>
      <c r="EH10" s="17">
        <f>HLOOKUP($B10,'[6]SGTI 2021 Clean Data'!$E$2:$ZQ$272,225,FALSE)</f>
        <v>1</v>
      </c>
      <c r="EI10" s="17">
        <f>HLOOKUP($B10,'[6]SGTI 2021 Clean Data'!$E$2:$ZQ$272,226,FALSE)</f>
        <v>0</v>
      </c>
      <c r="EJ10" s="17">
        <f>HLOOKUP($B10,'[6]SGTI 2021 Clean Data'!$E$2:$ZQ$272,227,FALSE)</f>
        <v>0</v>
      </c>
      <c r="EK10" s="17">
        <f>HLOOKUP($B10,'[6]SGTI 2021 Clean Data'!$E$2:$ZQ$272,228,FALSE)</f>
        <v>3</v>
      </c>
      <c r="EL10" s="17">
        <f>HLOOKUP($B10,'[6]SGTI 2021 Clean Data'!$E$2:$ZQ$272,229,FALSE)</f>
        <v>0</v>
      </c>
      <c r="EM10" s="17">
        <f>HLOOKUP($B10,'[6]SGTI 2021 Clean Data'!$E$2:$ZQ$272,230,FALSE)</f>
        <v>2</v>
      </c>
      <c r="EN10" s="17">
        <f>HLOOKUP($B10,'[6]SGTI 2021 Clean Data'!$E$2:$ZQ$272,231,FALSE)</f>
        <v>0</v>
      </c>
      <c r="EO10" s="18">
        <f>HLOOKUP($B10,'[6]SGTI 2021 Clean Data'!$E$2:$ZQ$272,232,FALSE)</f>
        <v>44298</v>
      </c>
      <c r="EP10" s="18">
        <f>HLOOKUP($B10,'[6]SGTI 2021 Clean Data'!$E$2:$ZQ$272,233,FALSE)</f>
        <v>44314</v>
      </c>
      <c r="EQ10" s="17">
        <f>HLOOKUP($B10,'[6]SGTI 2021 Clean Data'!$E$2:$ZQ$272,234,FALSE)</f>
        <v>0</v>
      </c>
      <c r="ER10" s="17">
        <f>HLOOKUP($B10,'[6]SGTI 2021 Clean Data'!$E$2:$ZQ$272,235,FALSE)</f>
        <v>0</v>
      </c>
      <c r="ES10" s="17">
        <f>HLOOKUP($B10,'[6]SGTI 2021 Clean Data'!$E$2:$ZQ$272,240,FALSE)</f>
        <v>0</v>
      </c>
      <c r="ET10" s="17">
        <f>VLOOKUP($B10,'[6]2021 DD Batch123456'!$B$3:$AT$590,42,FALSE)</f>
        <v>2</v>
      </c>
      <c r="EU10" s="17"/>
      <c r="EV10" s="17"/>
      <c r="EW10" s="17"/>
      <c r="EX10" s="17">
        <f>VLOOKUP($B10,'[6]2021 DD Batch123456'!$B$3:$AT$590,44,FALSE)</f>
        <v>0</v>
      </c>
      <c r="EY10" s="17">
        <f>HLOOKUP($B10,'[6]SGTI 2021 Clean Data'!$E$2:$ZQ$272,246,FALSE)</f>
        <v>0</v>
      </c>
      <c r="EZ10" s="17">
        <f>HLOOKUP($B10,'[6]SGTI 2021 Clean Data'!$E$2:$ZQ$272,247,FALSE)</f>
        <v>0</v>
      </c>
      <c r="FA10" s="17">
        <f>HLOOKUP($B10,'[6]SGTI 2021 Clean Data'!$E$2:$ZQ$272,248,FALSE)</f>
        <v>0</v>
      </c>
      <c r="FB10" s="17">
        <f>HLOOKUP($B10,'[6]SGTI 2021 Clean Data'!$E$2:$ZQ$272,249,FALSE)</f>
        <v>0</v>
      </c>
      <c r="FC10" s="17">
        <f>HLOOKUP($B10,'[6]SGTI 2021 Clean Data'!$E$2:$ZQ$272,250,FALSE)</f>
        <v>0</v>
      </c>
      <c r="FD10" s="17">
        <f>HLOOKUP($B10,'[6]SGTI 2021 Clean Data'!$E$2:$ZQ$272,251,FALSE)</f>
        <v>0</v>
      </c>
      <c r="FE10" s="17">
        <f>HLOOKUP($B10,'[6]SGTI 2021 Clean Data'!$E$2:$ZQ$272,252,FALSE)</f>
        <v>0</v>
      </c>
      <c r="FF10" s="17">
        <f>HLOOKUP($B10,'[6]SGTI 2021 Clean Data'!$E$2:$ZQ$272,253,FALSE)</f>
        <v>0</v>
      </c>
      <c r="FG10" s="17">
        <f>HLOOKUP($B10,'[6]SGTI 2021 Clean Data'!$E$2:$ZQ$272,254,FALSE)</f>
        <v>0</v>
      </c>
      <c r="FH10" s="17">
        <f>HLOOKUP($B10,'[6]SGTI 2021 Clean Data'!$E$2:$ZQ$272,255,FALSE)</f>
        <v>0</v>
      </c>
      <c r="FI10" s="17">
        <f>HLOOKUP($B10,'[6]SGTI 2021 Clean Data'!$E$2:$ZQ$272,256,FALSE)</f>
        <v>0</v>
      </c>
      <c r="FJ10" s="17">
        <f>HLOOKUP($B10,'[6]SGTI 2021 Clean Data'!$E$2:$ZQ$272,257,FALSE)</f>
        <v>0</v>
      </c>
      <c r="FK10" s="17">
        <f>HLOOKUP($B10,'[6]SGTI 2021 Clean Data'!$E$2:$ZQ$272,258,FALSE)</f>
        <v>0</v>
      </c>
      <c r="FL10" s="17"/>
      <c r="FM10" s="17">
        <f>HLOOKUP($B10,'[6]SGTI 2021 Clean Data'!$E$2:$ZQ$272,260,FALSE)</f>
        <v>5</v>
      </c>
      <c r="FN10" s="17">
        <f>HLOOKUP($B10,'[6]SGTI 2021 Clean Data'!$E$2:$ZQ$272,261,FALSE)</f>
        <v>3</v>
      </c>
      <c r="FO10" s="17">
        <f>HLOOKUP($B10,'[6]SGTI 2021 Clean Data'!$E$2:$ZQ$272,262,FALSE)</f>
        <v>0</v>
      </c>
      <c r="FP10" s="17">
        <f>HLOOKUP($B10,'[6]SGTI 2021 Clean Data'!$E$2:$ZQ$272,263,FALSE)</f>
        <v>3</v>
      </c>
      <c r="FQ10" s="17"/>
      <c r="FR10" s="17">
        <f>HLOOKUP($B10,'[6]SGTI 2021 Clean Data'!$E$2:$ZQ$272,265,FALSE)</f>
        <v>0</v>
      </c>
      <c r="FS10" s="17">
        <f>HLOOKUP($B10,'[6]SGTI 2021 Clean Data'!$E$2:$ZQ$272,266,FALSE)</f>
        <v>0</v>
      </c>
      <c r="FT10" s="17">
        <f>HLOOKUP($B10,'[6]SGTI 2021 Clean Data'!$E$2:$ZQ$272,267,FALSE)</f>
        <v>3</v>
      </c>
      <c r="FU10" s="17">
        <f>HLOOKUP($B10,'[6]SGTI 2021 Clean Data'!$E$2:$ZQ$272,268,FALSE)</f>
        <v>0</v>
      </c>
      <c r="FV10" s="17">
        <f>HLOOKUP($B10,'[6]SGTI 2021 Clean Data'!$E$2:$ZQ$272,269,FALSE)</f>
        <v>0</v>
      </c>
      <c r="FW10" s="17">
        <f>HLOOKUP($B10,'[6]SGTI 2021 Clean Data'!$E$2:$ZQ$272,270,FALSE)</f>
        <v>0</v>
      </c>
      <c r="FX10" s="17">
        <f>HLOOKUP($B10,'[6]SGTI 2021 Clean Data'!$E$2:$ZQ$272,271,FALSE)</f>
        <v>0</v>
      </c>
    </row>
    <row r="11" spans="1:180" ht="24" thickTop="1" thickBot="1" x14ac:dyDescent="0.3">
      <c r="A11" s="12">
        <v>556</v>
      </c>
      <c r="B11" s="13" t="s">
        <v>348</v>
      </c>
      <c r="C11" s="14" t="s">
        <v>349</v>
      </c>
      <c r="D11" s="15">
        <v>44196</v>
      </c>
      <c r="E11" s="16">
        <f>_xlfn.IFNA(VLOOKUP($B11,'[4]SGTI 2021 General Full List'!$G$2:$AD$528,24,FALSE),VLOOKUP($B11,'[5]SGTI 2021 TrustReits Full List'!$G$2:$AC$43,23,FALSE))</f>
        <v>17930000</v>
      </c>
      <c r="F11" s="16" t="str">
        <f t="shared" si="0"/>
        <v>Small</v>
      </c>
      <c r="G11" s="16" t="str">
        <f>_xlfn.IFNA(VLOOKUP($B11,'[4]SGTI 2021 General Full List'!$G$2:$AD$528,21,FALSE),VLOOKUP($B11,'[5]SGTI 2021 TrustReits Full List'!$G$2:$AB$43,20,FALSE))</f>
        <v>INDUSTRIALS</v>
      </c>
      <c r="H11" s="16" t="str">
        <f>_xlfn.IFNA(VLOOKUP($B11,'[4]SGTI 2021 General Full List'!$G$2:$AD$528,23,FALSE),VLOOKUP($B11,'[5]SGTI 2021 TrustReits Full List'!$G$2:$AB$43,22,FALSE))</f>
        <v>Healthcare Services</v>
      </c>
      <c r="I11" s="16" t="s">
        <v>1272</v>
      </c>
      <c r="J11" s="17">
        <f>VLOOKUP($B11,'[6]2021 DD Batch123456'!$B$3:$AT$590,5,FALSE)</f>
        <v>6</v>
      </c>
      <c r="K11" s="17">
        <f>VLOOKUP($B11,'[6]2021 DD Batch123456'!$B$3:$AT$590,6,FALSE)</f>
        <v>6</v>
      </c>
      <c r="L11" s="17">
        <f>VLOOKUP($B11,'[6]2021 DD Batch123456'!$B$3:$AT$590,7,FALSE)</f>
        <v>3</v>
      </c>
      <c r="M11" s="17" t="str">
        <f>VLOOKUP($B11,'[6]2021 DD Batch123456'!$B$3:$AT$590,12,FALSE)</f>
        <v>N</v>
      </c>
      <c r="N11" s="17" t="str">
        <f>HLOOKUP($B11,'[6]SGTI 2021 Clean Data'!$E$2:$ZQ$272,25,FALSE)</f>
        <v>N</v>
      </c>
      <c r="O11" s="17" t="str">
        <f>VLOOKUP($B11,'[6]2021 DD Batch123456'!$B$3:$AT$590,13,FALSE)</f>
        <v>Y</v>
      </c>
      <c r="P11" s="17" t="str">
        <f>VLOOKUP($B11,'[6]2021 DD Batch123456'!$B$3:$AT$590,14,FALSE)</f>
        <v>N</v>
      </c>
      <c r="Q11" s="17" t="str">
        <f>HLOOKUP($B11,'[6]SGTI 2021 Clean Data'!$E$2:$ZQ$272,30,FALSE)</f>
        <v>N</v>
      </c>
      <c r="R11" s="17" t="str">
        <f>HLOOKUP($B11,'[6]SGTI 2021 Clean Data'!$E$2:$ZQ$272,31,FALSE)</f>
        <v>Y</v>
      </c>
      <c r="S11" s="17" t="str">
        <f>HLOOKUP($B11,'[6]SGTI 2021 Clean Data'!$E$2:$ZQ$272,32,FALSE)</f>
        <v>Y</v>
      </c>
      <c r="T11" s="17">
        <f>VLOOKUP($B11,'[6]2021 DD Batch123456'!$B$3:$AT$590,36,FALSE)</f>
        <v>8</v>
      </c>
      <c r="U11" s="17">
        <f>VLOOKUP($B11,'[6]2021 DD Batch123456'!$B$3:$AT$590,40,FALSE)</f>
        <v>2</v>
      </c>
      <c r="V11" s="17">
        <f>VLOOKUP($B11,'[6]2021 DD Batch123456'!$B$3:$AT$590,37,FALSE)</f>
        <v>4</v>
      </c>
      <c r="W11" s="17" t="str">
        <f>VLOOKUP($B11,'[6]2021 DD Batch123456'!$B$3:$AT$590,41,FALSE)</f>
        <v>Y</v>
      </c>
      <c r="X11" s="17">
        <f>VLOOKUP($B11,'[6]2021 DD Batch123456'!$B$3:$AT$590,15,FALSE)</f>
        <v>3</v>
      </c>
      <c r="Y11" s="17">
        <f>VLOOKUP($B11,'[6]2021 DD Batch123456'!$B$3:$AT$590,16,FALSE)</f>
        <v>3</v>
      </c>
      <c r="Z11" s="17" t="str">
        <f>VLOOKUP($B11,'[6]2021 DD Batch123456'!$B$3:$AT$590,18,FALSE)</f>
        <v>Y</v>
      </c>
      <c r="AA11" s="17" t="str">
        <f>HLOOKUP($B11,'[6]SGTI 2021 Clean Data'!$E$2:$ZQ$272,45,FALSE)</f>
        <v>N</v>
      </c>
      <c r="AB11" s="17" t="str">
        <f>HLOOKUP($B11,'[6]SGTI 2021 Clean Data'!$E$2:$ZQ$272,46,FALSE)</f>
        <v>N</v>
      </c>
      <c r="AC11" s="17" t="str">
        <f>HLOOKUP($B11,'[6]SGTI 2021 Clean Data'!$E$2:$ZQ$272,49,FALSE)</f>
        <v>N</v>
      </c>
      <c r="AD11" s="17" t="str">
        <f>HLOOKUP($B11,'[6]SGTI 2021 Clean Data'!$E$2:$ZQ$272,50,FALSE)</f>
        <v>Y</v>
      </c>
      <c r="AE11" s="17" t="str">
        <f>HLOOKUP($B11,'[6]SGTI 2021 Clean Data'!$E$2:$ZQ$272,53,FALSE)</f>
        <v>N</v>
      </c>
      <c r="AF11" s="17" t="str">
        <f>HLOOKUP($B11,'[6]SGTI 2021 Clean Data'!$E$2:$ZQ$272,54,FALSE)</f>
        <v>Y</v>
      </c>
      <c r="AG11" s="17" t="str">
        <f>HLOOKUP($B11,'[6]SGTI 2021 Clean Data'!$E$2:$ZQ$272,55,FALSE)</f>
        <v>N</v>
      </c>
      <c r="AH11" s="17" t="str">
        <f>HLOOKUP($B11,'[6]SGTI 2021 Clean Data'!$E$2:$ZQ$272,56,FALSE)</f>
        <v>N</v>
      </c>
      <c r="AI11" s="17" t="str">
        <f>HLOOKUP($B11,'[6]SGTI 2021 Clean Data'!$E$2:$ZQ$272,57,FALSE)</f>
        <v>N</v>
      </c>
      <c r="AJ11" s="17" t="str">
        <f>HLOOKUP($B11,'[6]SGTI 2021 Clean Data'!$E$2:$ZQ$272,58,FALSE)</f>
        <v>N</v>
      </c>
      <c r="AK11" s="17" t="str">
        <f>HLOOKUP($B11,'[6]SGTI 2021 Clean Data'!$E$2:$ZQ$272,59,FALSE)</f>
        <v>Y</v>
      </c>
      <c r="AL11" s="17">
        <f>VLOOKUP($B11,'[6]2021 DD Batch123456'!$B$3:$AT$590,19,FALSE)</f>
        <v>3</v>
      </c>
      <c r="AM11" s="17">
        <f>VLOOKUP($B11,'[6]2021 DD Batch123456'!$B$3:$AT$590,20,FALSE)</f>
        <v>3</v>
      </c>
      <c r="AN11" s="17" t="str">
        <f>VLOOKUP($B11,'[6]2021 DD Batch123456'!$B$3:$AT$590,22,FALSE)</f>
        <v>Y</v>
      </c>
      <c r="AO11" s="17" t="str">
        <f>HLOOKUP($B11,'[6]SGTI 2021 Clean Data'!$E$2:$ZQ$272,67,FALSE)</f>
        <v>B2</v>
      </c>
      <c r="AP11" s="17" t="str">
        <f>HLOOKUP($B11,'[6]SGTI 2021 Clean Data'!$E$2:$ZQ$272,68,FALSE)</f>
        <v>B3</v>
      </c>
      <c r="AQ11" s="17" t="str">
        <f>HLOOKUP($B11,'[6]SGTI 2021 Clean Data'!$E$2:$ZQ$272,69,FALSE)</f>
        <v>B2</v>
      </c>
      <c r="AR11" s="17" t="str">
        <f>HLOOKUP($B11,'[6]SGTI 2021 Clean Data'!$E$2:$ZQ$272,70,FALSE)</f>
        <v>Y</v>
      </c>
      <c r="AS11" s="17" t="str">
        <f>HLOOKUP($B11,'[6]SGTI 2021 Clean Data'!$E$2:$ZQ$272,71,FALSE)</f>
        <v>N</v>
      </c>
      <c r="AT11" s="17" t="str">
        <f>HLOOKUP($B11,'[6]SGTI 2021 Clean Data'!$E$2:$ZQ$272,72,FALSE)</f>
        <v>Y</v>
      </c>
      <c r="AU11" s="17" t="str">
        <f>HLOOKUP($B11,'[6]SGTI 2021 Clean Data'!$E$2:$ZQ$272,73,FALSE)</f>
        <v>Y</v>
      </c>
      <c r="AV11" s="17" t="str">
        <f>HLOOKUP($B11,'[6]SGTI 2021 Clean Data'!$E$2:$ZQ$272,74,FALSE)</f>
        <v>N</v>
      </c>
      <c r="AW11" s="17" t="str">
        <f>HLOOKUP($B11,'[6]SGTI 2021 Clean Data'!$E$2:$ZQ$272,75,FALSE)</f>
        <v>N</v>
      </c>
      <c r="AX11" s="17" t="str">
        <f>HLOOKUP($B11,'[6]SGTI 2021 Clean Data'!$E$2:$ZQ$272,76,FALSE)</f>
        <v>N</v>
      </c>
      <c r="AY11" s="17" t="str">
        <f>VLOOKUP($B11,'[6]2021 DD Batch123456'!$B$3:$AT$590,35,FALSE)</f>
        <v>B3</v>
      </c>
      <c r="AZ11" s="17" t="str">
        <f>HLOOKUP($B11,'[6]SGTI 2021 Clean Data'!$E$2:$ZQ$272,80,FALSE)</f>
        <v>N</v>
      </c>
      <c r="BA11" s="17" t="str">
        <f>HLOOKUP($B11,'[6]SGTI 2021 Clean Data'!$E$2:$ZQ$272,83,FALSE)</f>
        <v>Y</v>
      </c>
      <c r="BB11" s="17" t="str">
        <f>HLOOKUP($B11,'[6]SGTI 2021 Clean Data'!$E$2:$ZQ$272,84,FALSE)</f>
        <v>N</v>
      </c>
      <c r="BC11" s="17" t="str">
        <f>HLOOKUP($B11,'[6]SGTI 2021 Clean Data'!$E$2:$ZQ$272,89,FALSE)</f>
        <v>NA</v>
      </c>
      <c r="BD11" s="17">
        <f>HLOOKUP($B11,'[6]SGTI 2021 Clean Data'!$E$2:$ZQ$272,91,FALSE)</f>
        <v>0</v>
      </c>
      <c r="BE11" s="17">
        <f>HLOOKUP($B11,'[6]SGTI 2021 Clean Data'!$E$2:$ZQ$272,92,FALSE)</f>
        <v>0</v>
      </c>
      <c r="BF11" s="17">
        <f>HLOOKUP($B11,'[6]SGTI 2021 Clean Data'!$E$2:$ZQ$272,93,FALSE)</f>
        <v>0</v>
      </c>
      <c r="BG11" s="17">
        <f>HLOOKUP($B11,'[6]SGTI 2021 Clean Data'!$E$2:$ZQ$272,94,FALSE)</f>
        <v>0</v>
      </c>
      <c r="BH11" s="17">
        <f>HLOOKUP($B11,'[6]SGTI 2021 Clean Data'!$E$2:$ZQ$272,95,FALSE)</f>
        <v>0</v>
      </c>
      <c r="BI11" s="17">
        <f>HLOOKUP($B11,'[6]SGTI 2021 Clean Data'!$E$2:$ZQ$272,96,FALSE)</f>
        <v>0</v>
      </c>
      <c r="BJ11" s="17">
        <f>HLOOKUP($B11,'[6]SGTI 2021 Clean Data'!$E$2:$ZQ$272,97,FALSE)</f>
        <v>0</v>
      </c>
      <c r="BK11" s="17">
        <f>HLOOKUP($B11,'[6]SGTI 2021 Clean Data'!$E$2:$ZQ$272,98,FALSE)</f>
        <v>0</v>
      </c>
      <c r="BL11" s="17" t="str">
        <f>HLOOKUP($B11,'[6]SGTI 2021 Clean Data'!$E$2:$ZQ$272,100,FALSE)</f>
        <v>Y</v>
      </c>
      <c r="BM11" s="17" t="str">
        <f>HLOOKUP($B11,'[6]SGTI 2021 Clean Data'!$E$2:$ZQ$272,102,FALSE)</f>
        <v>Y</v>
      </c>
      <c r="BN11" s="17" t="str">
        <f>HLOOKUP($B11,'[6]SGTI 2021 Clean Data'!$E$2:$ZQ$272,103,FALSE)</f>
        <v>Y</v>
      </c>
      <c r="BO11" s="17" t="str">
        <f>HLOOKUP($B11,'[6]SGTI 2021 Clean Data'!$E$2:$ZQ$272,107,FALSE)</f>
        <v>Y</v>
      </c>
      <c r="BP11" s="17" t="str">
        <f>HLOOKUP($B11,'[6]SGTI 2021 Clean Data'!$E$2:$ZQ$272,108,FALSE)</f>
        <v>Y</v>
      </c>
      <c r="BQ11" s="17">
        <f>HLOOKUP($B11,'[6]SGTI 2021 Clean Data'!$E$2:$ZQ$272,109,FALSE)</f>
        <v>0</v>
      </c>
      <c r="BR11" s="17" t="str">
        <f>HLOOKUP($B11,'[6]SGTI 2021 Clean Data'!$E$2:$ZQ$272,110,FALSE)</f>
        <v>Y</v>
      </c>
      <c r="BS11" s="17" t="str">
        <f>HLOOKUP($B11,'[6]SGTI 2021 Clean Data'!$E$2:$ZQ$272,111,FALSE)</f>
        <v>Y</v>
      </c>
      <c r="BT11" s="17" t="str">
        <f>HLOOKUP($B11,'[6]SGTI 2021 Clean Data'!$E$2:$ZQ$272,113,FALSE)</f>
        <v>N</v>
      </c>
      <c r="BU11" s="17" t="str">
        <f>HLOOKUP($B11,'[6]SGTI 2021 Clean Data'!$E$2:$ZQ$272,114,FALSE)</f>
        <v>Y</v>
      </c>
      <c r="BV11" s="17" t="str">
        <f>HLOOKUP($B11,'[6]SGTI 2021 Clean Data'!$E$2:$ZQ$272,120,FALSE)</f>
        <v>N</v>
      </c>
      <c r="BW11" s="17" t="str">
        <f>HLOOKUP($B11,'[6]SGTI 2021 Clean Data'!$E$2:$ZQ$272,121,FALSE)</f>
        <v>Y</v>
      </c>
      <c r="BX11" s="17" t="str">
        <f>HLOOKUP($B11,'[6]SGTI 2021 Clean Data'!$E$2:$ZQ$272,122,FALSE)</f>
        <v>Y</v>
      </c>
      <c r="BY11" s="17" t="str">
        <f>HLOOKUP($B11,'[6]SGTI 2021 Clean Data'!$E$2:$ZQ$272,123,FALSE)</f>
        <v>Y</v>
      </c>
      <c r="BZ11" s="17" t="str">
        <f>HLOOKUP($B11,'[6]SGTI 2021 Clean Data'!$E$2:$ZQ$272,124,FALSE)</f>
        <v>Y</v>
      </c>
      <c r="CA11" s="17" t="str">
        <f>HLOOKUP($B11,'[6]SGTI 2021 Clean Data'!$E$2:$ZQ$272,125,FALSE)</f>
        <v>N</v>
      </c>
      <c r="CB11" s="17" t="str">
        <f>HLOOKUP($B11,'[6]SGTI 2021 Clean Data'!$E$2:$ZQ$272,126,FALSE)</f>
        <v>N</v>
      </c>
      <c r="CC11" s="17" t="str">
        <f>HLOOKUP($B11,'[6]SGTI 2021 Clean Data'!$E$2:$ZQ$272,128,FALSE)</f>
        <v>N</v>
      </c>
      <c r="CD11" s="17" t="str">
        <f>HLOOKUP($B11,'[6]SGTI 2021 Clean Data'!$E$2:$ZQ$272,130,FALSE)</f>
        <v>N</v>
      </c>
      <c r="CE11" s="17" t="str">
        <f>HLOOKUP($B11,'[6]SGTI 2021 Clean Data'!$E$2:$ZQ$272,131,FALSE)</f>
        <v>N</v>
      </c>
      <c r="CF11" s="17" t="str">
        <f>HLOOKUP($B11,'[6]SGTI 2021 Clean Data'!$E$2:$ZQ$272,132,FALSE)</f>
        <v>Y</v>
      </c>
      <c r="CG11" s="17" t="str">
        <f>HLOOKUP($B11,'[6]SGTI 2021 Clean Data'!$E$2:$ZQ$272,133,FALSE)</f>
        <v>Y</v>
      </c>
      <c r="CH11" s="17" t="str">
        <f>HLOOKUP($B11,'[6]SGTI 2021 Clean Data'!$E$2:$ZQ$272,135,FALSE)</f>
        <v>N</v>
      </c>
      <c r="CI11" s="17" t="str">
        <f>HLOOKUP($B11,'[6]SGTI 2021 Clean Data'!$E$2:$ZQ$272,139,FALSE)</f>
        <v>Y</v>
      </c>
      <c r="CJ11" s="17" t="str">
        <f>HLOOKUP($B11,'[6]SGTI 2021 Clean Data'!$E$2:$ZQ$272,140,FALSE)</f>
        <v>N</v>
      </c>
      <c r="CK11" s="17" t="str">
        <f>VLOOKUP($B11,'[6]2021 DD Batch123456'!$B$3:$AT$590,26,FALSE)</f>
        <v>Y</v>
      </c>
      <c r="CL11" s="17">
        <f>VLOOKUP($B11,'[6]2021 DD Batch123456'!$B$3:$AT$590,27,FALSE)</f>
        <v>0</v>
      </c>
      <c r="CM11" s="17" t="str">
        <f>VLOOKUP($B11,'[6]2021 DD Batch123456'!$B$3:$AT$590,31,FALSE)</f>
        <v>N</v>
      </c>
      <c r="CN11" s="17" t="str">
        <f>VLOOKUP($B11,'[6]2021 DD Batch123456'!$B$3:$AT$590,32,FALSE)</f>
        <v>N</v>
      </c>
      <c r="CO11" s="17" t="str">
        <f>VLOOKUP($B11,'[6]2021 DD Batch123456'!$B$3:$AT$590,33,FALSE)</f>
        <v>N</v>
      </c>
      <c r="CP11" s="17" t="str">
        <f>HLOOKUP($B11,'[6]SGTI 2021 Clean Data'!$E$2:$ZQ$272,153,FALSE)</f>
        <v>Y</v>
      </c>
      <c r="CQ11" s="17" t="str">
        <f>HLOOKUP($B11,'[6]SGTI 2021 Clean Data'!$E$2:$ZQ$272,155,FALSE)</f>
        <v>Y</v>
      </c>
      <c r="CR11" s="17" t="str">
        <f>HLOOKUP($B11,'[6]SGTI 2021 Clean Data'!$E$2:$ZQ$272,156,FALSE)</f>
        <v>Y</v>
      </c>
      <c r="CS11" s="17" t="str">
        <f>HLOOKUP($B11,'[6]SGTI 2021 Clean Data'!$E$2:$ZQ$272,157,FALSE)</f>
        <v>Y</v>
      </c>
      <c r="CT11" s="17" t="str">
        <f>HLOOKUP($B11,'[6]SGTI 2021 Clean Data'!$E$2:$ZQ$272,158,FALSE)</f>
        <v>Y</v>
      </c>
      <c r="CU11" s="17" t="str">
        <f>HLOOKUP($B11,'[6]SGTI 2021 Clean Data'!$E$2:$ZQ$272,159,FALSE)</f>
        <v>N</v>
      </c>
      <c r="CV11" s="17" t="str">
        <f>HLOOKUP($B11,'[6]SGTI 2021 Clean Data'!$E$2:$ZQ$272,160,FALSE)</f>
        <v>Y</v>
      </c>
      <c r="CW11" s="17" t="str">
        <f>HLOOKUP($B11,'[6]SGTI 2021 Clean Data'!$E$2:$ZQ$272,161,FALSE)</f>
        <v>Y</v>
      </c>
      <c r="CX11" s="17" t="str">
        <f>HLOOKUP($B11,'[6]SGTI 2021 Clean Data'!$E$2:$ZQ$272,164,FALSE)</f>
        <v>Y</v>
      </c>
      <c r="CY11" s="17" t="str">
        <f>HLOOKUP($B11,'[6]SGTI 2021 Clean Data'!$E$2:$ZQ$272,170,FALSE)</f>
        <v>Y</v>
      </c>
      <c r="CZ11" s="17" t="str">
        <f>HLOOKUP($B11,'[6]SGTI 2021 Clean Data'!$E$2:$ZQ$272,173,FALSE)</f>
        <v>N</v>
      </c>
      <c r="DA11" s="17" t="str">
        <f>HLOOKUP($B11,'[6]SGTI 2021 Clean Data'!$E$2:$ZQ$272,174,FALSE)</f>
        <v>Y</v>
      </c>
      <c r="DB11" s="17" t="str">
        <f>HLOOKUP($B11,'[6]SGTI 2021 Clean Data'!$E$2:$ZQ$272,175,FALSE)</f>
        <v>N</v>
      </c>
      <c r="DC11" s="17" t="str">
        <f>HLOOKUP($B11,'[6]SGTI 2021 Clean Data'!$E$2:$ZQ$272,176,FALSE)</f>
        <v>N</v>
      </c>
      <c r="DD11" s="17" t="str">
        <f>HLOOKUP($B11,'[6]SGTI 2021 Clean Data'!$E$2:$ZQ$272,178,FALSE)</f>
        <v>Y</v>
      </c>
      <c r="DE11" s="17" t="str">
        <f>HLOOKUP($B11,'[6]SGTI 2021 Clean Data'!$E$2:$ZQ$272,179,FALSE)</f>
        <v>N</v>
      </c>
      <c r="DF11" s="17" t="str">
        <f>HLOOKUP($B11,'[6]SGTI 2021 Clean Data'!$E$2:$ZQ$272,180,FALSE)</f>
        <v>Y</v>
      </c>
      <c r="DG11" s="17" t="str">
        <f>HLOOKUP($B11,'[6]SGTI 2021 Clean Data'!$E$2:$ZQ$272,181,FALSE)</f>
        <v>Y</v>
      </c>
      <c r="DH11" s="17" t="str">
        <f>HLOOKUP($B11,'[6]SGTI 2021 Clean Data'!$E$2:$ZQ$272,182,FALSE)</f>
        <v>N</v>
      </c>
      <c r="DI11" s="17" t="str">
        <f>HLOOKUP($B11,'[6]SGTI 2021 Clean Data'!$E$2:$ZQ$272,184,FALSE)</f>
        <v>Y</v>
      </c>
      <c r="DJ11" s="17" t="str">
        <f>HLOOKUP($B11,'[6]SGTI 2021 Clean Data'!$E$2:$ZQ$272,185,FALSE)</f>
        <v>Y</v>
      </c>
      <c r="DK11" s="17">
        <f>HLOOKUP($B11,'[6]SGTI 2021 Clean Data'!$E$2:$ZQ$272,190,FALSE)</f>
        <v>165</v>
      </c>
      <c r="DL11" s="17" t="str">
        <f>HLOOKUP($B11,'[6]SGTI 2021 Clean Data'!$E$2:$ZQ$272,191,FALSE)</f>
        <v>N</v>
      </c>
      <c r="DM11" s="17" t="str">
        <f>HLOOKUP($B11,'[6]SGTI 2021 Clean Data'!$E$2:$ZQ$272,195,FALSE)</f>
        <v>N</v>
      </c>
      <c r="DN11" s="17" t="str">
        <f>HLOOKUP($B11,'[6]SGTI 2021 Clean Data'!$E$2:$ZQ$272,196,FALSE)</f>
        <v>N</v>
      </c>
      <c r="DO11" s="17" t="str">
        <f>HLOOKUP($B11,'[6]SGTI 2021 Clean Data'!$E$2:$ZQ$272,199,FALSE)</f>
        <v>Y</v>
      </c>
      <c r="DP11" s="17" t="str">
        <f>HLOOKUP($B11,'[6]SGTI 2021 Clean Data'!$E$2:$ZQ$272,200,FALSE)</f>
        <v>Y</v>
      </c>
      <c r="DQ11" s="17" t="str">
        <f>HLOOKUP($B11,'[6]SGTI 2021 Clean Data'!$E$2:$ZQ$272,201,FALSE)</f>
        <v>Y</v>
      </c>
      <c r="DR11" s="17" t="str">
        <f>HLOOKUP($B11,'[6]SGTI 2021 Clean Data'!$E$2:$ZQ$272,202,FALSE)</f>
        <v>N</v>
      </c>
      <c r="DS11" s="17" t="str">
        <f>HLOOKUP($B11,'[6]SGTI 2021 Clean Data'!$E$2:$ZQ$272,203,FALSE)</f>
        <v>Y</v>
      </c>
      <c r="DT11" s="17" t="str">
        <f>HLOOKUP($B11,'[6]SGTI 2021 Clean Data'!$E$2:$ZQ$272,204,FALSE)</f>
        <v>N</v>
      </c>
      <c r="DU11" s="17" t="str">
        <f>HLOOKUP($B11,'[6]SGTI 2021 Clean Data'!$E$2:$ZQ$272,206,FALSE)</f>
        <v>Y</v>
      </c>
      <c r="DV11" s="17" t="str">
        <f>HLOOKUP($B11,'[6]SGTI 2021 Clean Data'!$E$2:$ZQ$272,207,FALSE)</f>
        <v>N</v>
      </c>
      <c r="DW11" s="17" t="str">
        <f>HLOOKUP($B11,'[6]SGTI 2021 Clean Data'!$E$2:$ZQ$272,208,FALSE)</f>
        <v>N</v>
      </c>
      <c r="DX11" s="17"/>
      <c r="DY11" s="17" t="str">
        <f>HLOOKUP($B11,'[6]SGTI 2021 Clean Data'!$E$2:$ZQ$272,213,FALSE)</f>
        <v>N</v>
      </c>
      <c r="DZ11" s="17" t="str">
        <f>HLOOKUP($B11,'[6]SGTI 2021 Clean Data'!$E$2:$ZQ$272,214,FALSE)</f>
        <v>N</v>
      </c>
      <c r="EA11" s="17" t="str">
        <f>HLOOKUP($B11,'[6]SGTI 2021 Clean Data'!$E$2:$ZQ$272,215,FALSE)</f>
        <v>N</v>
      </c>
      <c r="EB11" s="17">
        <f>HLOOKUP($B11,'[6]SGTI 2021 Clean Data'!$E$2:$ZQ$272,219,FALSE)</f>
        <v>3</v>
      </c>
      <c r="EC11" s="17">
        <f>HLOOKUP($B11,'[6]SGTI 2021 Clean Data'!$E$2:$ZQ$272,220,FALSE)</f>
        <v>0</v>
      </c>
      <c r="ED11" s="17">
        <f>HLOOKUP($B11,'[6]SGTI 2021 Clean Data'!$E$2:$ZQ$272,221,FALSE)</f>
        <v>0</v>
      </c>
      <c r="EE11" s="17">
        <f>HLOOKUP($B11,'[6]SGTI 2021 Clean Data'!$E$2:$ZQ$272,222,FALSE)</f>
        <v>0</v>
      </c>
      <c r="EF11" s="17">
        <f>HLOOKUP($B11,'[6]SGTI 2021 Clean Data'!$E$2:$ZQ$272,223,FALSE)</f>
        <v>0</v>
      </c>
      <c r="EG11" s="17">
        <f>HLOOKUP($B11,'[6]SGTI 2021 Clean Data'!$E$2:$ZQ$272,224,FALSE)</f>
        <v>3</v>
      </c>
      <c r="EH11" s="17">
        <f>HLOOKUP($B11,'[6]SGTI 2021 Clean Data'!$E$2:$ZQ$272,225,FALSE)</f>
        <v>0</v>
      </c>
      <c r="EI11" s="17">
        <f>HLOOKUP($B11,'[6]SGTI 2021 Clean Data'!$E$2:$ZQ$272,226,FALSE)</f>
        <v>0</v>
      </c>
      <c r="EJ11" s="17">
        <f>HLOOKUP($B11,'[6]SGTI 2021 Clean Data'!$E$2:$ZQ$272,227,FALSE)</f>
        <v>0</v>
      </c>
      <c r="EK11" s="17">
        <f>HLOOKUP($B11,'[6]SGTI 2021 Clean Data'!$E$2:$ZQ$272,228,FALSE)</f>
        <v>0</v>
      </c>
      <c r="EL11" s="17">
        <f>HLOOKUP($B11,'[6]SGTI 2021 Clean Data'!$E$2:$ZQ$272,229,FALSE)</f>
        <v>0</v>
      </c>
      <c r="EM11" s="17">
        <f>HLOOKUP($B11,'[6]SGTI 2021 Clean Data'!$E$2:$ZQ$272,230,FALSE)</f>
        <v>1</v>
      </c>
      <c r="EN11" s="17">
        <f>HLOOKUP($B11,'[6]SGTI 2021 Clean Data'!$E$2:$ZQ$272,231,FALSE)</f>
        <v>0</v>
      </c>
      <c r="EO11" s="18">
        <f>HLOOKUP($B11,'[6]SGTI 2021 Clean Data'!$E$2:$ZQ$272,232,FALSE)</f>
        <v>44361</v>
      </c>
      <c r="EP11" s="18">
        <f>HLOOKUP($B11,'[6]SGTI 2021 Clean Data'!$E$2:$ZQ$272,233,FALSE)</f>
        <v>44376</v>
      </c>
      <c r="EQ11" s="17">
        <f>HLOOKUP($B11,'[6]SGTI 2021 Clean Data'!$E$2:$ZQ$272,234,FALSE)</f>
        <v>0</v>
      </c>
      <c r="ER11" s="17">
        <f>HLOOKUP($B11,'[6]SGTI 2021 Clean Data'!$E$2:$ZQ$272,235,FALSE)</f>
        <v>0</v>
      </c>
      <c r="ES11" s="17">
        <f>HLOOKUP($B11,'[6]SGTI 2021 Clean Data'!$E$2:$ZQ$272,240,FALSE)</f>
        <v>0</v>
      </c>
      <c r="ET11" s="17">
        <f>VLOOKUP($B11,'[6]2021 DD Batch123456'!$B$3:$AT$590,42,FALSE)</f>
        <v>0</v>
      </c>
      <c r="EU11" s="17"/>
      <c r="EV11" s="17"/>
      <c r="EW11" s="17"/>
      <c r="EX11" s="17">
        <f>VLOOKUP($B11,'[6]2021 DD Batch123456'!$B$3:$AT$590,44,FALSE)</f>
        <v>2</v>
      </c>
      <c r="EY11" s="17">
        <f>HLOOKUP($B11,'[6]SGTI 2021 Clean Data'!$E$2:$ZQ$272,246,FALSE)</f>
        <v>0</v>
      </c>
      <c r="EZ11" s="17">
        <f>HLOOKUP($B11,'[6]SGTI 2021 Clean Data'!$E$2:$ZQ$272,247,FALSE)</f>
        <v>0</v>
      </c>
      <c r="FA11" s="17">
        <f>HLOOKUP($B11,'[6]SGTI 2021 Clean Data'!$E$2:$ZQ$272,248,FALSE)</f>
        <v>0</v>
      </c>
      <c r="FB11" s="17">
        <f>HLOOKUP($B11,'[6]SGTI 2021 Clean Data'!$E$2:$ZQ$272,249,FALSE)</f>
        <v>0</v>
      </c>
      <c r="FC11" s="17">
        <f>HLOOKUP($B11,'[6]SGTI 2021 Clean Data'!$E$2:$ZQ$272,250,FALSE)</f>
        <v>0</v>
      </c>
      <c r="FD11" s="17">
        <f>HLOOKUP($B11,'[6]SGTI 2021 Clean Data'!$E$2:$ZQ$272,251,FALSE)</f>
        <v>0</v>
      </c>
      <c r="FE11" s="17">
        <f>HLOOKUP($B11,'[6]SGTI 2021 Clean Data'!$E$2:$ZQ$272,252,FALSE)</f>
        <v>0</v>
      </c>
      <c r="FF11" s="17">
        <f>HLOOKUP($B11,'[6]SGTI 2021 Clean Data'!$E$2:$ZQ$272,253,FALSE)</f>
        <v>0</v>
      </c>
      <c r="FG11" s="17">
        <f>HLOOKUP($B11,'[6]SGTI 2021 Clean Data'!$E$2:$ZQ$272,254,FALSE)</f>
        <v>0</v>
      </c>
      <c r="FH11" s="17">
        <f>HLOOKUP($B11,'[6]SGTI 2021 Clean Data'!$E$2:$ZQ$272,255,FALSE)</f>
        <v>0</v>
      </c>
      <c r="FI11" s="17">
        <f>HLOOKUP($B11,'[6]SGTI 2021 Clean Data'!$E$2:$ZQ$272,256,FALSE)</f>
        <v>5</v>
      </c>
      <c r="FJ11" s="17">
        <f>HLOOKUP($B11,'[6]SGTI 2021 Clean Data'!$E$2:$ZQ$272,257,FALSE)</f>
        <v>0</v>
      </c>
      <c r="FK11" s="17">
        <f>HLOOKUP($B11,'[6]SGTI 2021 Clean Data'!$E$2:$ZQ$272,258,FALSE)</f>
        <v>0</v>
      </c>
      <c r="FL11" s="17"/>
      <c r="FM11" s="17">
        <f>HLOOKUP($B11,'[6]SGTI 2021 Clean Data'!$E$2:$ZQ$272,260,FALSE)</f>
        <v>0</v>
      </c>
      <c r="FN11" s="17">
        <f>HLOOKUP($B11,'[6]SGTI 2021 Clean Data'!$E$2:$ZQ$272,261,FALSE)</f>
        <v>0</v>
      </c>
      <c r="FO11" s="17">
        <f>HLOOKUP($B11,'[6]SGTI 2021 Clean Data'!$E$2:$ZQ$272,262,FALSE)</f>
        <v>0</v>
      </c>
      <c r="FP11" s="17">
        <f>HLOOKUP($B11,'[6]SGTI 2021 Clean Data'!$E$2:$ZQ$272,263,FALSE)</f>
        <v>0</v>
      </c>
      <c r="FQ11" s="17"/>
      <c r="FR11" s="17">
        <f>HLOOKUP($B11,'[6]SGTI 2021 Clean Data'!$E$2:$ZQ$272,265,FALSE)</f>
        <v>0</v>
      </c>
      <c r="FS11" s="17">
        <f>HLOOKUP($B11,'[6]SGTI 2021 Clean Data'!$E$2:$ZQ$272,266,FALSE)</f>
        <v>0</v>
      </c>
      <c r="FT11" s="17">
        <f>HLOOKUP($B11,'[6]SGTI 2021 Clean Data'!$E$2:$ZQ$272,267,FALSE)</f>
        <v>0</v>
      </c>
      <c r="FU11" s="17">
        <f>HLOOKUP($B11,'[6]SGTI 2021 Clean Data'!$E$2:$ZQ$272,268,FALSE)</f>
        <v>0</v>
      </c>
      <c r="FV11" s="17">
        <f>HLOOKUP($B11,'[6]SGTI 2021 Clean Data'!$E$2:$ZQ$272,269,FALSE)</f>
        <v>0</v>
      </c>
      <c r="FW11" s="17">
        <f>HLOOKUP($B11,'[6]SGTI 2021 Clean Data'!$E$2:$ZQ$272,270,FALSE)</f>
        <v>0</v>
      </c>
      <c r="FX11" s="17">
        <f>HLOOKUP($B11,'[6]SGTI 2021 Clean Data'!$E$2:$ZQ$272,271,FALSE)</f>
        <v>3</v>
      </c>
    </row>
    <row r="12" spans="1:180" ht="24" thickTop="1" thickBot="1" x14ac:dyDescent="0.3">
      <c r="A12" s="12">
        <v>406</v>
      </c>
      <c r="B12" s="13" t="s">
        <v>290</v>
      </c>
      <c r="C12" s="14" t="s">
        <v>291</v>
      </c>
      <c r="D12" s="15">
        <v>44196</v>
      </c>
      <c r="E12" s="16">
        <f>_xlfn.IFNA(VLOOKUP($B12,'[4]SGTI 2021 General Full List'!$G$2:$AD$528,24,FALSE),VLOOKUP($B12,'[5]SGTI 2021 TrustReits Full List'!$G$2:$AC$43,23,FALSE))</f>
        <v>387466800</v>
      </c>
      <c r="F12" s="16" t="str">
        <f t="shared" si="0"/>
        <v>Mid</v>
      </c>
      <c r="G12" s="16" t="str">
        <f>_xlfn.IFNA(VLOOKUP($B12,'[4]SGTI 2021 General Full List'!$G$2:$AD$528,21,FALSE),VLOOKUP($B12,'[5]SGTI 2021 TrustReits Full List'!$G$2:$AB$43,20,FALSE))</f>
        <v>INDUSTRIALS</v>
      </c>
      <c r="H12" s="16" t="str">
        <f>_xlfn.IFNA(VLOOKUP($B12,'[4]SGTI 2021 General Full List'!$G$2:$AD$528,23,FALSE),VLOOKUP($B12,'[5]SGTI 2021 TrustReits Full List'!$G$2:$AB$43,22,FALSE))</f>
        <v>Cyclical Consumer Services</v>
      </c>
      <c r="I12" s="16" t="s">
        <v>1272</v>
      </c>
      <c r="J12" s="17">
        <f>VLOOKUP($B12,'[6]2021 DD Batch123456'!$B$3:$AT$590,5,FALSE)</f>
        <v>6</v>
      </c>
      <c r="K12" s="17">
        <f>VLOOKUP($B12,'[6]2021 DD Batch123456'!$B$3:$AT$590,6,FALSE)</f>
        <v>6</v>
      </c>
      <c r="L12" s="17">
        <f>VLOOKUP($B12,'[6]2021 DD Batch123456'!$B$3:$AT$590,7,FALSE)</f>
        <v>3</v>
      </c>
      <c r="M12" s="17" t="str">
        <f>VLOOKUP($B12,'[6]2021 DD Batch123456'!$B$3:$AT$590,12,FALSE)</f>
        <v>N</v>
      </c>
      <c r="N12" s="17" t="str">
        <f>HLOOKUP($B12,'[6]SGTI 2021 Clean Data'!$E$2:$ZQ$272,25,FALSE)</f>
        <v>N</v>
      </c>
      <c r="O12" s="17" t="str">
        <f>VLOOKUP($B12,'[6]2021 DD Batch123456'!$B$3:$AT$590,13,FALSE)</f>
        <v>N</v>
      </c>
      <c r="P12" s="17" t="str">
        <f>VLOOKUP($B12,'[6]2021 DD Batch123456'!$B$3:$AT$590,14,FALSE)</f>
        <v>N</v>
      </c>
      <c r="Q12" s="17" t="str">
        <f>HLOOKUP($B12,'[6]SGTI 2021 Clean Data'!$E$2:$ZQ$272,30,FALSE)</f>
        <v>N</v>
      </c>
      <c r="R12" s="17" t="str">
        <f>HLOOKUP($B12,'[6]SGTI 2021 Clean Data'!$E$2:$ZQ$272,31,FALSE)</f>
        <v>Y</v>
      </c>
      <c r="S12" s="17" t="str">
        <f>HLOOKUP($B12,'[6]SGTI 2021 Clean Data'!$E$2:$ZQ$272,32,FALSE)</f>
        <v>Y</v>
      </c>
      <c r="T12" s="17">
        <f>VLOOKUP($B12,'[6]2021 DD Batch123456'!$B$3:$AT$590,36,FALSE)</f>
        <v>4</v>
      </c>
      <c r="U12" s="17">
        <f>VLOOKUP($B12,'[6]2021 DD Batch123456'!$B$3:$AT$590,40,FALSE)</f>
        <v>2</v>
      </c>
      <c r="V12" s="17">
        <f>VLOOKUP($B12,'[6]2021 DD Batch123456'!$B$3:$AT$590,37,FALSE)</f>
        <v>4</v>
      </c>
      <c r="W12" s="17" t="str">
        <f>VLOOKUP($B12,'[6]2021 DD Batch123456'!$B$3:$AT$590,41,FALSE)</f>
        <v>Y</v>
      </c>
      <c r="X12" s="17">
        <f>VLOOKUP($B12,'[6]2021 DD Batch123456'!$B$3:$AT$590,15,FALSE)</f>
        <v>4</v>
      </c>
      <c r="Y12" s="17">
        <f>VLOOKUP($B12,'[6]2021 DD Batch123456'!$B$3:$AT$590,16,FALSE)</f>
        <v>3</v>
      </c>
      <c r="Z12" s="17" t="str">
        <f>VLOOKUP($B12,'[6]2021 DD Batch123456'!$B$3:$AT$590,18,FALSE)</f>
        <v>Y</v>
      </c>
      <c r="AA12" s="17" t="str">
        <f>HLOOKUP($B12,'[6]SGTI 2021 Clean Data'!$E$2:$ZQ$272,45,FALSE)</f>
        <v>N</v>
      </c>
      <c r="AB12" s="17" t="str">
        <f>HLOOKUP($B12,'[6]SGTI 2021 Clean Data'!$E$2:$ZQ$272,46,FALSE)</f>
        <v>N</v>
      </c>
      <c r="AC12" s="17" t="str">
        <f>HLOOKUP($B12,'[6]SGTI 2021 Clean Data'!$E$2:$ZQ$272,49,FALSE)</f>
        <v>N</v>
      </c>
      <c r="AD12" s="17" t="str">
        <f>HLOOKUP($B12,'[6]SGTI 2021 Clean Data'!$E$2:$ZQ$272,50,FALSE)</f>
        <v>Y</v>
      </c>
      <c r="AE12" s="17" t="str">
        <f>HLOOKUP($B12,'[6]SGTI 2021 Clean Data'!$E$2:$ZQ$272,53,FALSE)</f>
        <v>Y</v>
      </c>
      <c r="AF12" s="17" t="str">
        <f>HLOOKUP($B12,'[6]SGTI 2021 Clean Data'!$E$2:$ZQ$272,54,FALSE)</f>
        <v>Y</v>
      </c>
      <c r="AG12" s="17" t="str">
        <f>HLOOKUP($B12,'[6]SGTI 2021 Clean Data'!$E$2:$ZQ$272,55,FALSE)</f>
        <v>Y</v>
      </c>
      <c r="AH12" s="17" t="str">
        <f>HLOOKUP($B12,'[6]SGTI 2021 Clean Data'!$E$2:$ZQ$272,56,FALSE)</f>
        <v>Y</v>
      </c>
      <c r="AI12" s="17" t="str">
        <f>HLOOKUP($B12,'[6]SGTI 2021 Clean Data'!$E$2:$ZQ$272,57,FALSE)</f>
        <v>N</v>
      </c>
      <c r="AJ12" s="17" t="str">
        <f>HLOOKUP($B12,'[6]SGTI 2021 Clean Data'!$E$2:$ZQ$272,58,FALSE)</f>
        <v>N</v>
      </c>
      <c r="AK12" s="17" t="str">
        <f>HLOOKUP($B12,'[6]SGTI 2021 Clean Data'!$E$2:$ZQ$272,59,FALSE)</f>
        <v>Y</v>
      </c>
      <c r="AL12" s="17">
        <f>VLOOKUP($B12,'[6]2021 DD Batch123456'!$B$3:$AT$590,19,FALSE)</f>
        <v>3</v>
      </c>
      <c r="AM12" s="17">
        <f>VLOOKUP($B12,'[6]2021 DD Batch123456'!$B$3:$AT$590,20,FALSE)</f>
        <v>3</v>
      </c>
      <c r="AN12" s="17" t="str">
        <f>VLOOKUP($B12,'[6]2021 DD Batch123456'!$B$3:$AT$590,22,FALSE)</f>
        <v>Y</v>
      </c>
      <c r="AO12" s="17" t="str">
        <f>HLOOKUP($B12,'[6]SGTI 2021 Clean Data'!$E$2:$ZQ$272,67,FALSE)</f>
        <v>B3</v>
      </c>
      <c r="AP12" s="17" t="str">
        <f>HLOOKUP($B12,'[6]SGTI 2021 Clean Data'!$E$2:$ZQ$272,68,FALSE)</f>
        <v>B3</v>
      </c>
      <c r="AQ12" s="17" t="str">
        <f>HLOOKUP($B12,'[6]SGTI 2021 Clean Data'!$E$2:$ZQ$272,69,FALSE)</f>
        <v>O</v>
      </c>
      <c r="AR12" s="17" t="str">
        <f>HLOOKUP($B12,'[6]SGTI 2021 Clean Data'!$E$2:$ZQ$272,70,FALSE)</f>
        <v>N</v>
      </c>
      <c r="AS12" s="17" t="str">
        <f>HLOOKUP($B12,'[6]SGTI 2021 Clean Data'!$E$2:$ZQ$272,71,FALSE)</f>
        <v>Y</v>
      </c>
      <c r="AT12" s="17" t="str">
        <f>HLOOKUP($B12,'[6]SGTI 2021 Clean Data'!$E$2:$ZQ$272,72,FALSE)</f>
        <v>Y</v>
      </c>
      <c r="AU12" s="17" t="str">
        <f>HLOOKUP($B12,'[6]SGTI 2021 Clean Data'!$E$2:$ZQ$272,73,FALSE)</f>
        <v>N</v>
      </c>
      <c r="AV12" s="17" t="str">
        <f>HLOOKUP($B12,'[6]SGTI 2021 Clean Data'!$E$2:$ZQ$272,74,FALSE)</f>
        <v>N</v>
      </c>
      <c r="AW12" s="17" t="str">
        <f>HLOOKUP($B12,'[6]SGTI 2021 Clean Data'!$E$2:$ZQ$272,75,FALSE)</f>
        <v>N</v>
      </c>
      <c r="AX12" s="17" t="str">
        <f>HLOOKUP($B12,'[6]SGTI 2021 Clean Data'!$E$2:$ZQ$272,76,FALSE)</f>
        <v>N</v>
      </c>
      <c r="AY12" s="17" t="str">
        <f>VLOOKUP($B12,'[6]2021 DD Batch123456'!$B$3:$AT$590,35,FALSE)</f>
        <v>B3</v>
      </c>
      <c r="AZ12" s="17" t="str">
        <f>HLOOKUP($B12,'[6]SGTI 2021 Clean Data'!$E$2:$ZQ$272,80,FALSE)</f>
        <v>N</v>
      </c>
      <c r="BA12" s="17" t="str">
        <f>HLOOKUP($B12,'[6]SGTI 2021 Clean Data'!$E$2:$ZQ$272,83,FALSE)</f>
        <v>Y</v>
      </c>
      <c r="BB12" s="17" t="str">
        <f>HLOOKUP($B12,'[6]SGTI 2021 Clean Data'!$E$2:$ZQ$272,84,FALSE)</f>
        <v>N</v>
      </c>
      <c r="BC12" s="17" t="str">
        <f>HLOOKUP($B12,'[6]SGTI 2021 Clean Data'!$E$2:$ZQ$272,89,FALSE)</f>
        <v>Y</v>
      </c>
      <c r="BD12" s="17" t="str">
        <f>HLOOKUP($B12,'[6]SGTI 2021 Clean Data'!$E$2:$ZQ$272,91,FALSE)</f>
        <v>Y</v>
      </c>
      <c r="BE12" s="17" t="str">
        <f>HLOOKUP($B12,'[6]SGTI 2021 Clean Data'!$E$2:$ZQ$272,92,FALSE)</f>
        <v>Y</v>
      </c>
      <c r="BF12" s="17" t="str">
        <f>HLOOKUP($B12,'[6]SGTI 2021 Clean Data'!$E$2:$ZQ$272,93,FALSE)</f>
        <v>Y</v>
      </c>
      <c r="BG12" s="17" t="str">
        <f>HLOOKUP($B12,'[6]SGTI 2021 Clean Data'!$E$2:$ZQ$272,94,FALSE)</f>
        <v>Y</v>
      </c>
      <c r="BH12" s="17" t="str">
        <f>HLOOKUP($B12,'[6]SGTI 2021 Clean Data'!$E$2:$ZQ$272,95,FALSE)</f>
        <v>Y</v>
      </c>
      <c r="BI12" s="17" t="str">
        <f>HLOOKUP($B12,'[6]SGTI 2021 Clean Data'!$E$2:$ZQ$272,96,FALSE)</f>
        <v>Y</v>
      </c>
      <c r="BJ12" s="17" t="str">
        <f>HLOOKUP($B12,'[6]SGTI 2021 Clean Data'!$E$2:$ZQ$272,97,FALSE)</f>
        <v>Y</v>
      </c>
      <c r="BK12" s="17" t="str">
        <f>HLOOKUP($B12,'[6]SGTI 2021 Clean Data'!$E$2:$ZQ$272,98,FALSE)</f>
        <v>Y</v>
      </c>
      <c r="BL12" s="17" t="str">
        <f>HLOOKUP($B12,'[6]SGTI 2021 Clean Data'!$E$2:$ZQ$272,100,FALSE)</f>
        <v>Y</v>
      </c>
      <c r="BM12" s="17" t="str">
        <f>HLOOKUP($B12,'[6]SGTI 2021 Clean Data'!$E$2:$ZQ$272,102,FALSE)</f>
        <v>Y</v>
      </c>
      <c r="BN12" s="17" t="str">
        <f>HLOOKUP($B12,'[6]SGTI 2021 Clean Data'!$E$2:$ZQ$272,103,FALSE)</f>
        <v>Y</v>
      </c>
      <c r="BO12" s="17" t="str">
        <f>HLOOKUP($B12,'[6]SGTI 2021 Clean Data'!$E$2:$ZQ$272,107,FALSE)</f>
        <v>Y</v>
      </c>
      <c r="BP12" s="17" t="str">
        <f>HLOOKUP($B12,'[6]SGTI 2021 Clean Data'!$E$2:$ZQ$272,108,FALSE)</f>
        <v>Y</v>
      </c>
      <c r="BQ12" s="17" t="str">
        <f>HLOOKUP($B12,'[6]SGTI 2021 Clean Data'!$E$2:$ZQ$272,109,FALSE)</f>
        <v>Y</v>
      </c>
      <c r="BR12" s="17" t="str">
        <f>HLOOKUP($B12,'[6]SGTI 2021 Clean Data'!$E$2:$ZQ$272,110,FALSE)</f>
        <v>Y</v>
      </c>
      <c r="BS12" s="17" t="str">
        <f>HLOOKUP($B12,'[6]SGTI 2021 Clean Data'!$E$2:$ZQ$272,111,FALSE)</f>
        <v>Y</v>
      </c>
      <c r="BT12" s="17" t="str">
        <f>HLOOKUP($B12,'[6]SGTI 2021 Clean Data'!$E$2:$ZQ$272,113,FALSE)</f>
        <v>N</v>
      </c>
      <c r="BU12" s="17" t="str">
        <f>HLOOKUP($B12,'[6]SGTI 2021 Clean Data'!$E$2:$ZQ$272,114,FALSE)</f>
        <v>N</v>
      </c>
      <c r="BV12" s="17" t="str">
        <f>HLOOKUP($B12,'[6]SGTI 2021 Clean Data'!$E$2:$ZQ$272,120,FALSE)</f>
        <v>Y</v>
      </c>
      <c r="BW12" s="17" t="str">
        <f>HLOOKUP($B12,'[6]SGTI 2021 Clean Data'!$E$2:$ZQ$272,121,FALSE)</f>
        <v>N</v>
      </c>
      <c r="BX12" s="17" t="str">
        <f>HLOOKUP($B12,'[6]SGTI 2021 Clean Data'!$E$2:$ZQ$272,122,FALSE)</f>
        <v>Y</v>
      </c>
      <c r="BY12" s="17" t="str">
        <f>HLOOKUP($B12,'[6]SGTI 2021 Clean Data'!$E$2:$ZQ$272,123,FALSE)</f>
        <v>N</v>
      </c>
      <c r="BZ12" s="17" t="str">
        <f>HLOOKUP($B12,'[6]SGTI 2021 Clean Data'!$E$2:$ZQ$272,124,FALSE)</f>
        <v>Y</v>
      </c>
      <c r="CA12" s="17" t="str">
        <f>HLOOKUP($B12,'[6]SGTI 2021 Clean Data'!$E$2:$ZQ$272,125,FALSE)</f>
        <v>N</v>
      </c>
      <c r="CB12" s="17" t="str">
        <f>HLOOKUP($B12,'[6]SGTI 2021 Clean Data'!$E$2:$ZQ$272,126,FALSE)</f>
        <v>N</v>
      </c>
      <c r="CC12" s="17" t="str">
        <f>HLOOKUP($B12,'[6]SGTI 2021 Clean Data'!$E$2:$ZQ$272,128,FALSE)</f>
        <v>Y</v>
      </c>
      <c r="CD12" s="17" t="str">
        <f>HLOOKUP($B12,'[6]SGTI 2021 Clean Data'!$E$2:$ZQ$272,130,FALSE)</f>
        <v>Y</v>
      </c>
      <c r="CE12" s="17" t="str">
        <f>HLOOKUP($B12,'[6]SGTI 2021 Clean Data'!$E$2:$ZQ$272,131,FALSE)</f>
        <v>N</v>
      </c>
      <c r="CF12" s="17" t="str">
        <f>HLOOKUP($B12,'[6]SGTI 2021 Clean Data'!$E$2:$ZQ$272,132,FALSE)</f>
        <v>Y</v>
      </c>
      <c r="CG12" s="17" t="str">
        <f>HLOOKUP($B12,'[6]SGTI 2021 Clean Data'!$E$2:$ZQ$272,133,FALSE)</f>
        <v>Y</v>
      </c>
      <c r="CH12" s="17" t="str">
        <f>HLOOKUP($B12,'[6]SGTI 2021 Clean Data'!$E$2:$ZQ$272,135,FALSE)</f>
        <v>N</v>
      </c>
      <c r="CI12" s="17" t="str">
        <f>HLOOKUP($B12,'[6]SGTI 2021 Clean Data'!$E$2:$ZQ$272,139,FALSE)</f>
        <v>Y</v>
      </c>
      <c r="CJ12" s="17" t="str">
        <f>HLOOKUP($B12,'[6]SGTI 2021 Clean Data'!$E$2:$ZQ$272,140,FALSE)</f>
        <v>N</v>
      </c>
      <c r="CK12" s="17" t="str">
        <f>VLOOKUP($B12,'[6]2021 DD Batch123456'!$B$3:$AT$590,26,FALSE)</f>
        <v>Y</v>
      </c>
      <c r="CL12" s="17">
        <f>VLOOKUP($B12,'[6]2021 DD Batch123456'!$B$3:$AT$590,27,FALSE)</f>
        <v>0</v>
      </c>
      <c r="CM12" s="17" t="str">
        <f>VLOOKUP($B12,'[6]2021 DD Batch123456'!$B$3:$AT$590,31,FALSE)</f>
        <v>Y</v>
      </c>
      <c r="CN12" s="17">
        <f>VLOOKUP($B12,'[6]2021 DD Batch123456'!$B$3:$AT$590,32,FALSE)</f>
        <v>0</v>
      </c>
      <c r="CO12" s="17" t="str">
        <f>VLOOKUP($B12,'[6]2021 DD Batch123456'!$B$3:$AT$590,33,FALSE)</f>
        <v>Y</v>
      </c>
      <c r="CP12" s="17" t="str">
        <f>HLOOKUP($B12,'[6]SGTI 2021 Clean Data'!$E$2:$ZQ$272,153,FALSE)</f>
        <v>N</v>
      </c>
      <c r="CQ12" s="17" t="str">
        <f>HLOOKUP($B12,'[6]SGTI 2021 Clean Data'!$E$2:$ZQ$272,155,FALSE)</f>
        <v>Y</v>
      </c>
      <c r="CR12" s="17" t="str">
        <f>HLOOKUP($B12,'[6]SGTI 2021 Clean Data'!$E$2:$ZQ$272,156,FALSE)</f>
        <v>Y</v>
      </c>
      <c r="CS12" s="17" t="str">
        <f>HLOOKUP($B12,'[6]SGTI 2021 Clean Data'!$E$2:$ZQ$272,157,FALSE)</f>
        <v>Y</v>
      </c>
      <c r="CT12" s="17" t="str">
        <f>HLOOKUP($B12,'[6]SGTI 2021 Clean Data'!$E$2:$ZQ$272,158,FALSE)</f>
        <v>N</v>
      </c>
      <c r="CU12" s="17" t="str">
        <f>HLOOKUP($B12,'[6]SGTI 2021 Clean Data'!$E$2:$ZQ$272,159,FALSE)</f>
        <v>Y</v>
      </c>
      <c r="CV12" s="17" t="str">
        <f>HLOOKUP($B12,'[6]SGTI 2021 Clean Data'!$E$2:$ZQ$272,160,FALSE)</f>
        <v>Y</v>
      </c>
      <c r="CW12" s="17" t="str">
        <f>HLOOKUP($B12,'[6]SGTI 2021 Clean Data'!$E$2:$ZQ$272,161,FALSE)</f>
        <v>Y</v>
      </c>
      <c r="CX12" s="17" t="str">
        <f>HLOOKUP($B12,'[6]SGTI 2021 Clean Data'!$E$2:$ZQ$272,164,FALSE)</f>
        <v>N</v>
      </c>
      <c r="CY12" s="17" t="str">
        <f>HLOOKUP($B12,'[6]SGTI 2021 Clean Data'!$E$2:$ZQ$272,170,FALSE)</f>
        <v>Y</v>
      </c>
      <c r="CZ12" s="17" t="str">
        <f>HLOOKUP($B12,'[6]SGTI 2021 Clean Data'!$E$2:$ZQ$272,173,FALSE)</f>
        <v>N</v>
      </c>
      <c r="DA12" s="17" t="str">
        <f>HLOOKUP($B12,'[6]SGTI 2021 Clean Data'!$E$2:$ZQ$272,174,FALSE)</f>
        <v>Y</v>
      </c>
      <c r="DB12" s="17" t="str">
        <f>HLOOKUP($B12,'[6]SGTI 2021 Clean Data'!$E$2:$ZQ$272,175,FALSE)</f>
        <v>Y</v>
      </c>
      <c r="DC12" s="17" t="str">
        <f>HLOOKUP($B12,'[6]SGTI 2021 Clean Data'!$E$2:$ZQ$272,176,FALSE)</f>
        <v>N</v>
      </c>
      <c r="DD12" s="17" t="str">
        <f>HLOOKUP($B12,'[6]SGTI 2021 Clean Data'!$E$2:$ZQ$272,178,FALSE)</f>
        <v>N</v>
      </c>
      <c r="DE12" s="17" t="str">
        <f>HLOOKUP($B12,'[6]SGTI 2021 Clean Data'!$E$2:$ZQ$272,179,FALSE)</f>
        <v>Y</v>
      </c>
      <c r="DF12" s="17" t="str">
        <f>HLOOKUP($B12,'[6]SGTI 2021 Clean Data'!$E$2:$ZQ$272,180,FALSE)</f>
        <v>Y</v>
      </c>
      <c r="DG12" s="17" t="str">
        <f>HLOOKUP($B12,'[6]SGTI 2021 Clean Data'!$E$2:$ZQ$272,181,FALSE)</f>
        <v>Y</v>
      </c>
      <c r="DH12" s="17" t="str">
        <f>HLOOKUP($B12,'[6]SGTI 2021 Clean Data'!$E$2:$ZQ$272,182,FALSE)</f>
        <v>N</v>
      </c>
      <c r="DI12" s="17" t="str">
        <f>HLOOKUP($B12,'[6]SGTI 2021 Clean Data'!$E$2:$ZQ$272,184,FALSE)</f>
        <v>Y</v>
      </c>
      <c r="DJ12" s="17" t="str">
        <f>HLOOKUP($B12,'[6]SGTI 2021 Clean Data'!$E$2:$ZQ$272,185,FALSE)</f>
        <v>Y</v>
      </c>
      <c r="DK12" s="17">
        <f>HLOOKUP($B12,'[6]SGTI 2021 Clean Data'!$E$2:$ZQ$272,190,FALSE)</f>
        <v>99</v>
      </c>
      <c r="DL12" s="17" t="str">
        <f>HLOOKUP($B12,'[6]SGTI 2021 Clean Data'!$E$2:$ZQ$272,191,FALSE)</f>
        <v>N</v>
      </c>
      <c r="DM12" s="17" t="str">
        <f>HLOOKUP($B12,'[6]SGTI 2021 Clean Data'!$E$2:$ZQ$272,195,FALSE)</f>
        <v>N</v>
      </c>
      <c r="DN12" s="17" t="str">
        <f>HLOOKUP($B12,'[6]SGTI 2021 Clean Data'!$E$2:$ZQ$272,196,FALSE)</f>
        <v>N</v>
      </c>
      <c r="DO12" s="17" t="str">
        <f>HLOOKUP($B12,'[6]SGTI 2021 Clean Data'!$E$2:$ZQ$272,199,FALSE)</f>
        <v>N</v>
      </c>
      <c r="DP12" s="17" t="str">
        <f>HLOOKUP($B12,'[6]SGTI 2021 Clean Data'!$E$2:$ZQ$272,200,FALSE)</f>
        <v>Y</v>
      </c>
      <c r="DQ12" s="17" t="str">
        <f>HLOOKUP($B12,'[6]SGTI 2021 Clean Data'!$E$2:$ZQ$272,201,FALSE)</f>
        <v>Y</v>
      </c>
      <c r="DR12" s="17" t="str">
        <f>HLOOKUP($B12,'[6]SGTI 2021 Clean Data'!$E$2:$ZQ$272,202,FALSE)</f>
        <v>Y</v>
      </c>
      <c r="DS12" s="17" t="str">
        <f>HLOOKUP($B12,'[6]SGTI 2021 Clean Data'!$E$2:$ZQ$272,203,FALSE)</f>
        <v>Y</v>
      </c>
      <c r="DT12" s="17" t="str">
        <f>HLOOKUP($B12,'[6]SGTI 2021 Clean Data'!$E$2:$ZQ$272,204,FALSE)</f>
        <v>Y</v>
      </c>
      <c r="DU12" s="17" t="str">
        <f>HLOOKUP($B12,'[6]SGTI 2021 Clean Data'!$E$2:$ZQ$272,206,FALSE)</f>
        <v>Y</v>
      </c>
      <c r="DV12" s="17" t="str">
        <f>HLOOKUP($B12,'[6]SGTI 2021 Clean Data'!$E$2:$ZQ$272,207,FALSE)</f>
        <v>N</v>
      </c>
      <c r="DW12" s="17" t="str">
        <f>HLOOKUP($B12,'[6]SGTI 2021 Clean Data'!$E$2:$ZQ$272,208,FALSE)</f>
        <v>N</v>
      </c>
      <c r="DX12" s="17"/>
      <c r="DY12" s="17" t="str">
        <f>HLOOKUP($B12,'[6]SGTI 2021 Clean Data'!$E$2:$ZQ$272,213,FALSE)</f>
        <v>N</v>
      </c>
      <c r="DZ12" s="17" t="str">
        <f>HLOOKUP($B12,'[6]SGTI 2021 Clean Data'!$E$2:$ZQ$272,214,FALSE)</f>
        <v>N</v>
      </c>
      <c r="EA12" s="17" t="str">
        <f>HLOOKUP($B12,'[6]SGTI 2021 Clean Data'!$E$2:$ZQ$272,215,FALSE)</f>
        <v>Y</v>
      </c>
      <c r="EB12" s="17">
        <f>HLOOKUP($B12,'[6]SGTI 2021 Clean Data'!$E$2:$ZQ$272,219,FALSE)</f>
        <v>3</v>
      </c>
      <c r="EC12" s="17">
        <f>HLOOKUP($B12,'[6]SGTI 2021 Clean Data'!$E$2:$ZQ$272,220,FALSE)</f>
        <v>0</v>
      </c>
      <c r="ED12" s="17">
        <f>HLOOKUP($B12,'[6]SGTI 2021 Clean Data'!$E$2:$ZQ$272,221,FALSE)</f>
        <v>0</v>
      </c>
      <c r="EE12" s="17">
        <f>HLOOKUP($B12,'[6]SGTI 2021 Clean Data'!$E$2:$ZQ$272,222,FALSE)</f>
        <v>0</v>
      </c>
      <c r="EF12" s="17">
        <f>HLOOKUP($B12,'[6]SGTI 2021 Clean Data'!$E$2:$ZQ$272,223,FALSE)</f>
        <v>0</v>
      </c>
      <c r="EG12" s="17">
        <f>HLOOKUP($B12,'[6]SGTI 2021 Clean Data'!$E$2:$ZQ$272,224,FALSE)</f>
        <v>3</v>
      </c>
      <c r="EH12" s="17">
        <f>HLOOKUP($B12,'[6]SGTI 2021 Clean Data'!$E$2:$ZQ$272,225,FALSE)</f>
        <v>0</v>
      </c>
      <c r="EI12" s="17">
        <f>HLOOKUP($B12,'[6]SGTI 2021 Clean Data'!$E$2:$ZQ$272,226,FALSE)</f>
        <v>0</v>
      </c>
      <c r="EJ12" s="17">
        <f>HLOOKUP($B12,'[6]SGTI 2021 Clean Data'!$E$2:$ZQ$272,227,FALSE)</f>
        <v>0</v>
      </c>
      <c r="EK12" s="17">
        <f>HLOOKUP($B12,'[6]SGTI 2021 Clean Data'!$E$2:$ZQ$272,228,FALSE)</f>
        <v>3</v>
      </c>
      <c r="EL12" s="17">
        <f>HLOOKUP($B12,'[6]SGTI 2021 Clean Data'!$E$2:$ZQ$272,229,FALSE)</f>
        <v>0</v>
      </c>
      <c r="EM12" s="17">
        <f>HLOOKUP($B12,'[6]SGTI 2021 Clean Data'!$E$2:$ZQ$272,230,FALSE)</f>
        <v>0</v>
      </c>
      <c r="EN12" s="17">
        <f>HLOOKUP($B12,'[6]SGTI 2021 Clean Data'!$E$2:$ZQ$272,231,FALSE)</f>
        <v>0</v>
      </c>
      <c r="EO12" s="18">
        <f>HLOOKUP($B12,'[6]SGTI 2021 Clean Data'!$E$2:$ZQ$272,232,FALSE)</f>
        <v>44295</v>
      </c>
      <c r="EP12" s="18">
        <f>HLOOKUP($B12,'[6]SGTI 2021 Clean Data'!$E$2:$ZQ$272,233,FALSE)</f>
        <v>44315</v>
      </c>
      <c r="EQ12" s="17">
        <f>HLOOKUP($B12,'[6]SGTI 2021 Clean Data'!$E$2:$ZQ$272,234,FALSE)</f>
        <v>0</v>
      </c>
      <c r="ER12" s="17">
        <f>HLOOKUP($B12,'[6]SGTI 2021 Clean Data'!$E$2:$ZQ$272,235,FALSE)</f>
        <v>0</v>
      </c>
      <c r="ES12" s="17">
        <f>HLOOKUP($B12,'[6]SGTI 2021 Clean Data'!$E$2:$ZQ$272,240,FALSE)</f>
        <v>0</v>
      </c>
      <c r="ET12" s="17">
        <f>VLOOKUP($B12,'[6]2021 DD Batch123456'!$B$3:$AT$590,42,FALSE)</f>
        <v>3</v>
      </c>
      <c r="EU12" s="17"/>
      <c r="EV12" s="17"/>
      <c r="EW12" s="17"/>
      <c r="EX12" s="17">
        <f>VLOOKUP($B12,'[6]2021 DD Batch123456'!$B$3:$AT$590,44,FALSE)</f>
        <v>2</v>
      </c>
      <c r="EY12" s="17">
        <f>HLOOKUP($B12,'[6]SGTI 2021 Clean Data'!$E$2:$ZQ$272,246,FALSE)</f>
        <v>0</v>
      </c>
      <c r="EZ12" s="17">
        <f>HLOOKUP($B12,'[6]SGTI 2021 Clean Data'!$E$2:$ZQ$272,247,FALSE)</f>
        <v>0</v>
      </c>
      <c r="FA12" s="17">
        <f>HLOOKUP($B12,'[6]SGTI 2021 Clean Data'!$E$2:$ZQ$272,248,FALSE)</f>
        <v>0</v>
      </c>
      <c r="FB12" s="17">
        <f>HLOOKUP($B12,'[6]SGTI 2021 Clean Data'!$E$2:$ZQ$272,249,FALSE)</f>
        <v>0</v>
      </c>
      <c r="FC12" s="17">
        <f>HLOOKUP($B12,'[6]SGTI 2021 Clean Data'!$E$2:$ZQ$272,250,FALSE)</f>
        <v>0</v>
      </c>
      <c r="FD12" s="17">
        <f>HLOOKUP($B12,'[6]SGTI 2021 Clean Data'!$E$2:$ZQ$272,251,FALSE)</f>
        <v>0</v>
      </c>
      <c r="FE12" s="17">
        <f>HLOOKUP($B12,'[6]SGTI 2021 Clean Data'!$E$2:$ZQ$272,252,FALSE)</f>
        <v>0</v>
      </c>
      <c r="FF12" s="17">
        <f>HLOOKUP($B12,'[6]SGTI 2021 Clean Data'!$E$2:$ZQ$272,253,FALSE)</f>
        <v>0</v>
      </c>
      <c r="FG12" s="17">
        <f>HLOOKUP($B12,'[6]SGTI 2021 Clean Data'!$E$2:$ZQ$272,254,FALSE)</f>
        <v>0</v>
      </c>
      <c r="FH12" s="17">
        <f>HLOOKUP($B12,'[6]SGTI 2021 Clean Data'!$E$2:$ZQ$272,255,FALSE)</f>
        <v>0</v>
      </c>
      <c r="FI12" s="17">
        <f>HLOOKUP($B12,'[6]SGTI 2021 Clean Data'!$E$2:$ZQ$272,256,FALSE)</f>
        <v>0</v>
      </c>
      <c r="FJ12" s="17">
        <f>HLOOKUP($B12,'[6]SGTI 2021 Clean Data'!$E$2:$ZQ$272,257,FALSE)</f>
        <v>0</v>
      </c>
      <c r="FK12" s="17">
        <f>HLOOKUP($B12,'[6]SGTI 2021 Clean Data'!$E$2:$ZQ$272,258,FALSE)</f>
        <v>0</v>
      </c>
      <c r="FL12" s="17"/>
      <c r="FM12" s="17">
        <f>HLOOKUP($B12,'[6]SGTI 2021 Clean Data'!$E$2:$ZQ$272,260,FALSE)</f>
        <v>0</v>
      </c>
      <c r="FN12" s="17">
        <f>HLOOKUP($B12,'[6]SGTI 2021 Clean Data'!$E$2:$ZQ$272,261,FALSE)</f>
        <v>0</v>
      </c>
      <c r="FO12" s="17">
        <f>HLOOKUP($B12,'[6]SGTI 2021 Clean Data'!$E$2:$ZQ$272,262,FALSE)</f>
        <v>0</v>
      </c>
      <c r="FP12" s="17">
        <f>HLOOKUP($B12,'[6]SGTI 2021 Clean Data'!$E$2:$ZQ$272,263,FALSE)</f>
        <v>0</v>
      </c>
      <c r="FQ12" s="17"/>
      <c r="FR12" s="17">
        <f>HLOOKUP($B12,'[6]SGTI 2021 Clean Data'!$E$2:$ZQ$272,265,FALSE)</f>
        <v>0</v>
      </c>
      <c r="FS12" s="17">
        <f>HLOOKUP($B12,'[6]SGTI 2021 Clean Data'!$E$2:$ZQ$272,266,FALSE)</f>
        <v>0</v>
      </c>
      <c r="FT12" s="17">
        <f>HLOOKUP($B12,'[6]SGTI 2021 Clean Data'!$E$2:$ZQ$272,267,FALSE)</f>
        <v>3</v>
      </c>
      <c r="FU12" s="17">
        <f>HLOOKUP($B12,'[6]SGTI 2021 Clean Data'!$E$2:$ZQ$272,268,FALSE)</f>
        <v>0</v>
      </c>
      <c r="FV12" s="17">
        <f>HLOOKUP($B12,'[6]SGTI 2021 Clean Data'!$E$2:$ZQ$272,269,FALSE)</f>
        <v>0</v>
      </c>
      <c r="FW12" s="17">
        <f>HLOOKUP($B12,'[6]SGTI 2021 Clean Data'!$E$2:$ZQ$272,270,FALSE)</f>
        <v>0</v>
      </c>
      <c r="FX12" s="17">
        <f>HLOOKUP($B12,'[6]SGTI 2021 Clean Data'!$E$2:$ZQ$272,271,FALSE)</f>
        <v>0</v>
      </c>
    </row>
    <row r="13" spans="1:180" ht="24" thickTop="1" thickBot="1" x14ac:dyDescent="0.3">
      <c r="A13" s="12">
        <v>43</v>
      </c>
      <c r="B13" s="13" t="s">
        <v>112</v>
      </c>
      <c r="C13" s="14" t="s">
        <v>113</v>
      </c>
      <c r="D13" s="15">
        <v>44012</v>
      </c>
      <c r="E13" s="16">
        <f>_xlfn.IFNA(VLOOKUP($B13,'[4]SGTI 2021 General Full List'!$G$2:$AD$528,24,FALSE),VLOOKUP($B13,'[5]SGTI 2021 TrustReits Full List'!$G$2:$AC$43,23,FALSE))</f>
        <v>25929600</v>
      </c>
      <c r="F13" s="16" t="str">
        <f t="shared" si="0"/>
        <v>Small</v>
      </c>
      <c r="G13" s="16" t="str">
        <f>_xlfn.IFNA(VLOOKUP($B13,'[4]SGTI 2021 General Full List'!$G$2:$AD$528,21,FALSE),VLOOKUP($B13,'[5]SGTI 2021 TrustReits Full List'!$G$2:$AB$43,20,FALSE))</f>
        <v xml:space="preserve">FINANCIALS </v>
      </c>
      <c r="H13" s="16" t="str">
        <f>_xlfn.IFNA(VLOOKUP($B13,'[4]SGTI 2021 General Full List'!$G$2:$AD$528,23,FALSE),VLOOKUP($B13,'[5]SGTI 2021 TrustReits Full List'!$G$2:$AB$43,22,FALSE))</f>
        <v>Banking &amp; Investment Services</v>
      </c>
      <c r="I13" s="16" t="s">
        <v>1272</v>
      </c>
      <c r="J13" s="17">
        <f>VLOOKUP($B13,'[6]2021 DD Batch123456'!$B$3:$AT$590,5,FALSE)</f>
        <v>4</v>
      </c>
      <c r="K13" s="17">
        <f>VLOOKUP($B13,'[6]2021 DD Batch123456'!$B$3:$AT$590,6,FALSE)</f>
        <v>4</v>
      </c>
      <c r="L13" s="17">
        <f>VLOOKUP($B13,'[6]2021 DD Batch123456'!$B$3:$AT$590,7,FALSE)</f>
        <v>3</v>
      </c>
      <c r="M13" s="17" t="str">
        <f>VLOOKUP($B13,'[6]2021 DD Batch123456'!$B$3:$AT$590,12,FALSE)</f>
        <v>N</v>
      </c>
      <c r="N13" s="17" t="str">
        <f>HLOOKUP($B13,'[6]SGTI 2021 Clean Data'!$E$2:$ZQ$272,25,FALSE)</f>
        <v>Y</v>
      </c>
      <c r="O13" s="17" t="str">
        <f>VLOOKUP($B13,'[6]2021 DD Batch123456'!$B$3:$AT$590,13,FALSE)</f>
        <v>N</v>
      </c>
      <c r="P13" s="17" t="str">
        <f>VLOOKUP($B13,'[6]2021 DD Batch123456'!$B$3:$AT$590,14,FALSE)</f>
        <v>Y</v>
      </c>
      <c r="Q13" s="17" t="str">
        <f>HLOOKUP($B13,'[6]SGTI 2021 Clean Data'!$E$2:$ZQ$272,30,FALSE)</f>
        <v>N</v>
      </c>
      <c r="R13" s="17" t="str">
        <f>HLOOKUP($B13,'[6]SGTI 2021 Clean Data'!$E$2:$ZQ$272,31,FALSE)</f>
        <v>N</v>
      </c>
      <c r="S13" s="17" t="str">
        <f>HLOOKUP($B13,'[6]SGTI 2021 Clean Data'!$E$2:$ZQ$272,32,FALSE)</f>
        <v>Y</v>
      </c>
      <c r="T13" s="17">
        <f>VLOOKUP($B13,'[6]2021 DD Batch123456'!$B$3:$AT$590,36,FALSE)</f>
        <v>4</v>
      </c>
      <c r="U13" s="17">
        <f>VLOOKUP($B13,'[6]2021 DD Batch123456'!$B$3:$AT$590,40,FALSE)</f>
        <v>2</v>
      </c>
      <c r="V13" s="17">
        <f>VLOOKUP($B13,'[6]2021 DD Batch123456'!$B$3:$AT$590,37,FALSE)</f>
        <v>4</v>
      </c>
      <c r="W13" s="17" t="str">
        <f>VLOOKUP($B13,'[6]2021 DD Batch123456'!$B$3:$AT$590,41,FALSE)</f>
        <v>Y</v>
      </c>
      <c r="X13" s="17">
        <f>VLOOKUP($B13,'[6]2021 DD Batch123456'!$B$3:$AT$590,15,FALSE)</f>
        <v>4</v>
      </c>
      <c r="Y13" s="17">
        <f>VLOOKUP($B13,'[6]2021 DD Batch123456'!$B$3:$AT$590,16,FALSE)</f>
        <v>3</v>
      </c>
      <c r="Z13" s="17" t="str">
        <f>VLOOKUP($B13,'[6]2021 DD Batch123456'!$B$3:$AT$590,18,FALSE)</f>
        <v>Y</v>
      </c>
      <c r="AA13" s="17" t="str">
        <f>HLOOKUP($B13,'[6]SGTI 2021 Clean Data'!$E$2:$ZQ$272,45,FALSE)</f>
        <v>Y</v>
      </c>
      <c r="AB13" s="17" t="str">
        <f>HLOOKUP($B13,'[6]SGTI 2021 Clean Data'!$E$2:$ZQ$272,46,FALSE)</f>
        <v>N</v>
      </c>
      <c r="AC13" s="17" t="str">
        <f>HLOOKUP($B13,'[6]SGTI 2021 Clean Data'!$E$2:$ZQ$272,49,FALSE)</f>
        <v>N</v>
      </c>
      <c r="AD13" s="17" t="str">
        <f>HLOOKUP($B13,'[6]SGTI 2021 Clean Data'!$E$2:$ZQ$272,50,FALSE)</f>
        <v>Y</v>
      </c>
      <c r="AE13" s="17" t="str">
        <f>HLOOKUP($B13,'[6]SGTI 2021 Clean Data'!$E$2:$ZQ$272,53,FALSE)</f>
        <v>Y</v>
      </c>
      <c r="AF13" s="17" t="str">
        <f>HLOOKUP($B13,'[6]SGTI 2021 Clean Data'!$E$2:$ZQ$272,54,FALSE)</f>
        <v>Y</v>
      </c>
      <c r="AG13" s="17" t="str">
        <f>HLOOKUP($B13,'[6]SGTI 2021 Clean Data'!$E$2:$ZQ$272,55,FALSE)</f>
        <v>Y</v>
      </c>
      <c r="AH13" s="17" t="str">
        <f>HLOOKUP($B13,'[6]SGTI 2021 Clean Data'!$E$2:$ZQ$272,56,FALSE)</f>
        <v>N</v>
      </c>
      <c r="AI13" s="17" t="str">
        <f>HLOOKUP($B13,'[6]SGTI 2021 Clean Data'!$E$2:$ZQ$272,57,FALSE)</f>
        <v>N</v>
      </c>
      <c r="AJ13" s="17" t="str">
        <f>HLOOKUP($B13,'[6]SGTI 2021 Clean Data'!$E$2:$ZQ$272,58,FALSE)</f>
        <v>N</v>
      </c>
      <c r="AK13" s="17" t="str">
        <f>HLOOKUP($B13,'[6]SGTI 2021 Clean Data'!$E$2:$ZQ$272,59,FALSE)</f>
        <v>N</v>
      </c>
      <c r="AL13" s="17">
        <f>VLOOKUP($B13,'[6]2021 DD Batch123456'!$B$3:$AT$590,19,FALSE)</f>
        <v>4</v>
      </c>
      <c r="AM13" s="17">
        <f>VLOOKUP($B13,'[6]2021 DD Batch123456'!$B$3:$AT$590,20,FALSE)</f>
        <v>3</v>
      </c>
      <c r="AN13" s="17" t="str">
        <f>VLOOKUP($B13,'[6]2021 DD Batch123456'!$B$3:$AT$590,22,FALSE)</f>
        <v>Y</v>
      </c>
      <c r="AO13" s="17" t="str">
        <f>HLOOKUP($B13,'[6]SGTI 2021 Clean Data'!$E$2:$ZQ$272,67,FALSE)</f>
        <v>E</v>
      </c>
      <c r="AP13" s="17" t="str">
        <f>HLOOKUP($B13,'[6]SGTI 2021 Clean Data'!$E$2:$ZQ$272,68,FALSE)</f>
        <v>E</v>
      </c>
      <c r="AQ13" s="17" t="str">
        <f>HLOOKUP($B13,'[6]SGTI 2021 Clean Data'!$E$2:$ZQ$272,69,FALSE)</f>
        <v>E</v>
      </c>
      <c r="AR13" s="17" t="str">
        <f>HLOOKUP($B13,'[6]SGTI 2021 Clean Data'!$E$2:$ZQ$272,70,FALSE)</f>
        <v>Y</v>
      </c>
      <c r="AS13" s="17" t="str">
        <f>HLOOKUP($B13,'[6]SGTI 2021 Clean Data'!$E$2:$ZQ$272,71,FALSE)</f>
        <v>Y</v>
      </c>
      <c r="AT13" s="17" t="str">
        <f>HLOOKUP($B13,'[6]SGTI 2021 Clean Data'!$E$2:$ZQ$272,72,FALSE)</f>
        <v>Y</v>
      </c>
      <c r="AU13" s="17" t="str">
        <f>HLOOKUP($B13,'[6]SGTI 2021 Clean Data'!$E$2:$ZQ$272,73,FALSE)</f>
        <v>Y</v>
      </c>
      <c r="AV13" s="17" t="str">
        <f>HLOOKUP($B13,'[6]SGTI 2021 Clean Data'!$E$2:$ZQ$272,74,FALSE)</f>
        <v>N</v>
      </c>
      <c r="AW13" s="17" t="str">
        <f>HLOOKUP($B13,'[6]SGTI 2021 Clean Data'!$E$2:$ZQ$272,75,FALSE)</f>
        <v>N</v>
      </c>
      <c r="AX13" s="17" t="str">
        <f>HLOOKUP($B13,'[6]SGTI 2021 Clean Data'!$E$2:$ZQ$272,76,FALSE)</f>
        <v>N</v>
      </c>
      <c r="AY13" s="17" t="str">
        <f>VLOOKUP($B13,'[6]2021 DD Batch123456'!$B$3:$AT$590,35,FALSE)</f>
        <v>E</v>
      </c>
      <c r="AZ13" s="17" t="str">
        <f>HLOOKUP($B13,'[6]SGTI 2021 Clean Data'!$E$2:$ZQ$272,80,FALSE)</f>
        <v>N</v>
      </c>
      <c r="BA13" s="17" t="str">
        <f>HLOOKUP($B13,'[6]SGTI 2021 Clean Data'!$E$2:$ZQ$272,83,FALSE)</f>
        <v>Y</v>
      </c>
      <c r="BB13" s="17" t="str">
        <f>HLOOKUP($B13,'[6]SGTI 2021 Clean Data'!$E$2:$ZQ$272,84,FALSE)</f>
        <v>N</v>
      </c>
      <c r="BC13" s="17" t="str">
        <f>HLOOKUP($B13,'[6]SGTI 2021 Clean Data'!$E$2:$ZQ$272,89,FALSE)</f>
        <v>Y</v>
      </c>
      <c r="BD13" s="17" t="str">
        <f>HLOOKUP($B13,'[6]SGTI 2021 Clean Data'!$E$2:$ZQ$272,91,FALSE)</f>
        <v>Y</v>
      </c>
      <c r="BE13" s="17" t="str">
        <f>HLOOKUP($B13,'[6]SGTI 2021 Clean Data'!$E$2:$ZQ$272,92,FALSE)</f>
        <v>Y</v>
      </c>
      <c r="BF13" s="17" t="str">
        <f>HLOOKUP($B13,'[6]SGTI 2021 Clean Data'!$E$2:$ZQ$272,93,FALSE)</f>
        <v>N</v>
      </c>
      <c r="BG13" s="17" t="str">
        <f>HLOOKUP($B13,'[6]SGTI 2021 Clean Data'!$E$2:$ZQ$272,94,FALSE)</f>
        <v>Y</v>
      </c>
      <c r="BH13" s="17" t="str">
        <f>HLOOKUP($B13,'[6]SGTI 2021 Clean Data'!$E$2:$ZQ$272,95,FALSE)</f>
        <v>Y</v>
      </c>
      <c r="BI13" s="17" t="str">
        <f>HLOOKUP($B13,'[6]SGTI 2021 Clean Data'!$E$2:$ZQ$272,96,FALSE)</f>
        <v>Y</v>
      </c>
      <c r="BJ13" s="17" t="str">
        <f>HLOOKUP($B13,'[6]SGTI 2021 Clean Data'!$E$2:$ZQ$272,97,FALSE)</f>
        <v>Y</v>
      </c>
      <c r="BK13" s="17" t="str">
        <f>HLOOKUP($B13,'[6]SGTI 2021 Clean Data'!$E$2:$ZQ$272,98,FALSE)</f>
        <v>Y</v>
      </c>
      <c r="BL13" s="17" t="str">
        <f>HLOOKUP($B13,'[6]SGTI 2021 Clean Data'!$E$2:$ZQ$272,100,FALSE)</f>
        <v>Y</v>
      </c>
      <c r="BM13" s="17" t="str">
        <f>HLOOKUP($B13,'[6]SGTI 2021 Clean Data'!$E$2:$ZQ$272,102,FALSE)</f>
        <v>Y</v>
      </c>
      <c r="BN13" s="17" t="str">
        <f>HLOOKUP($B13,'[6]SGTI 2021 Clean Data'!$E$2:$ZQ$272,103,FALSE)</f>
        <v>N</v>
      </c>
      <c r="BO13" s="17" t="str">
        <f>HLOOKUP($B13,'[6]SGTI 2021 Clean Data'!$E$2:$ZQ$272,107,FALSE)</f>
        <v>Y</v>
      </c>
      <c r="BP13" s="17" t="str">
        <f>HLOOKUP($B13,'[6]SGTI 2021 Clean Data'!$E$2:$ZQ$272,108,FALSE)</f>
        <v>Y</v>
      </c>
      <c r="BQ13" s="17" t="str">
        <f>HLOOKUP($B13,'[6]SGTI 2021 Clean Data'!$E$2:$ZQ$272,109,FALSE)</f>
        <v>Y</v>
      </c>
      <c r="BR13" s="17" t="str">
        <f>HLOOKUP($B13,'[6]SGTI 2021 Clean Data'!$E$2:$ZQ$272,110,FALSE)</f>
        <v>Y</v>
      </c>
      <c r="BS13" s="17" t="str">
        <f>HLOOKUP($B13,'[6]SGTI 2021 Clean Data'!$E$2:$ZQ$272,111,FALSE)</f>
        <v>Y</v>
      </c>
      <c r="BT13" s="17" t="str">
        <f>HLOOKUP($B13,'[6]SGTI 2021 Clean Data'!$E$2:$ZQ$272,113,FALSE)</f>
        <v>N</v>
      </c>
      <c r="BU13" s="17" t="str">
        <f>HLOOKUP($B13,'[6]SGTI 2021 Clean Data'!$E$2:$ZQ$272,114,FALSE)</f>
        <v>N</v>
      </c>
      <c r="BV13" s="17" t="str">
        <f>HLOOKUP($B13,'[6]SGTI 2021 Clean Data'!$E$2:$ZQ$272,120,FALSE)</f>
        <v>Y</v>
      </c>
      <c r="BW13" s="17" t="str">
        <f>HLOOKUP($B13,'[6]SGTI 2021 Clean Data'!$E$2:$ZQ$272,121,FALSE)</f>
        <v>N</v>
      </c>
      <c r="BX13" s="17" t="str">
        <f>HLOOKUP($B13,'[6]SGTI 2021 Clean Data'!$E$2:$ZQ$272,122,FALSE)</f>
        <v>Y</v>
      </c>
      <c r="BY13" s="17" t="str">
        <f>HLOOKUP($B13,'[6]SGTI 2021 Clean Data'!$E$2:$ZQ$272,123,FALSE)</f>
        <v>Y</v>
      </c>
      <c r="BZ13" s="17" t="str">
        <f>HLOOKUP($B13,'[6]SGTI 2021 Clean Data'!$E$2:$ZQ$272,124,FALSE)</f>
        <v>Y</v>
      </c>
      <c r="CA13" s="17" t="str">
        <f>HLOOKUP($B13,'[6]SGTI 2021 Clean Data'!$E$2:$ZQ$272,125,FALSE)</f>
        <v>N</v>
      </c>
      <c r="CB13" s="17" t="str">
        <f>HLOOKUP($B13,'[6]SGTI 2021 Clean Data'!$E$2:$ZQ$272,126,FALSE)</f>
        <v>N</v>
      </c>
      <c r="CC13" s="17" t="str">
        <f>HLOOKUP($B13,'[6]SGTI 2021 Clean Data'!$E$2:$ZQ$272,128,FALSE)</f>
        <v>Y</v>
      </c>
      <c r="CD13" s="17" t="str">
        <f>HLOOKUP($B13,'[6]SGTI 2021 Clean Data'!$E$2:$ZQ$272,130,FALSE)</f>
        <v>Y</v>
      </c>
      <c r="CE13" s="17" t="str">
        <f>HLOOKUP($B13,'[6]SGTI 2021 Clean Data'!$E$2:$ZQ$272,131,FALSE)</f>
        <v>N</v>
      </c>
      <c r="CF13" s="17" t="str">
        <f>HLOOKUP($B13,'[6]SGTI 2021 Clean Data'!$E$2:$ZQ$272,132,FALSE)</f>
        <v>Y</v>
      </c>
      <c r="CG13" s="17" t="str">
        <f>HLOOKUP($B13,'[6]SGTI 2021 Clean Data'!$E$2:$ZQ$272,133,FALSE)</f>
        <v>Y</v>
      </c>
      <c r="CH13" s="17" t="str">
        <f>HLOOKUP($B13,'[6]SGTI 2021 Clean Data'!$E$2:$ZQ$272,135,FALSE)</f>
        <v>Y</v>
      </c>
      <c r="CI13" s="17" t="str">
        <f>HLOOKUP($B13,'[6]SGTI 2021 Clean Data'!$E$2:$ZQ$272,139,FALSE)</f>
        <v>Y</v>
      </c>
      <c r="CJ13" s="17" t="str">
        <f>HLOOKUP($B13,'[6]SGTI 2021 Clean Data'!$E$2:$ZQ$272,140,FALSE)</f>
        <v>N</v>
      </c>
      <c r="CK13" s="17" t="str">
        <f>VLOOKUP($B13,'[6]2021 DD Batch123456'!$B$3:$AT$590,26,FALSE)</f>
        <v>N</v>
      </c>
      <c r="CL13" s="17" t="str">
        <f>VLOOKUP($B13,'[6]2021 DD Batch123456'!$B$3:$AT$590,27,FALSE)</f>
        <v>N</v>
      </c>
      <c r="CM13" s="17" t="str">
        <f>VLOOKUP($B13,'[6]2021 DD Batch123456'!$B$3:$AT$590,31,FALSE)</f>
        <v>Y</v>
      </c>
      <c r="CN13" s="17">
        <f>VLOOKUP($B13,'[6]2021 DD Batch123456'!$B$3:$AT$590,32,FALSE)</f>
        <v>0</v>
      </c>
      <c r="CO13" s="17" t="str">
        <f>VLOOKUP($B13,'[6]2021 DD Batch123456'!$B$3:$AT$590,33,FALSE)</f>
        <v>Y</v>
      </c>
      <c r="CP13" s="17" t="str">
        <f>HLOOKUP($B13,'[6]SGTI 2021 Clean Data'!$E$2:$ZQ$272,153,FALSE)</f>
        <v>Y</v>
      </c>
      <c r="CQ13" s="17" t="str">
        <f>HLOOKUP($B13,'[6]SGTI 2021 Clean Data'!$E$2:$ZQ$272,155,FALSE)</f>
        <v>Y</v>
      </c>
      <c r="CR13" s="17" t="str">
        <f>HLOOKUP($B13,'[6]SGTI 2021 Clean Data'!$E$2:$ZQ$272,156,FALSE)</f>
        <v>Y</v>
      </c>
      <c r="CS13" s="17" t="str">
        <f>HLOOKUP($B13,'[6]SGTI 2021 Clean Data'!$E$2:$ZQ$272,157,FALSE)</f>
        <v>Y</v>
      </c>
      <c r="CT13" s="17" t="str">
        <f>HLOOKUP($B13,'[6]SGTI 2021 Clean Data'!$E$2:$ZQ$272,158,FALSE)</f>
        <v>Y</v>
      </c>
      <c r="CU13" s="17" t="str">
        <f>HLOOKUP($B13,'[6]SGTI 2021 Clean Data'!$E$2:$ZQ$272,159,FALSE)</f>
        <v>Y</v>
      </c>
      <c r="CV13" s="17" t="str">
        <f>HLOOKUP($B13,'[6]SGTI 2021 Clean Data'!$E$2:$ZQ$272,160,FALSE)</f>
        <v>Y</v>
      </c>
      <c r="CW13" s="17" t="str">
        <f>HLOOKUP($B13,'[6]SGTI 2021 Clean Data'!$E$2:$ZQ$272,161,FALSE)</f>
        <v>Y</v>
      </c>
      <c r="CX13" s="17" t="str">
        <f>HLOOKUP($B13,'[6]SGTI 2021 Clean Data'!$E$2:$ZQ$272,164,FALSE)</f>
        <v>Y</v>
      </c>
      <c r="CY13" s="17" t="str">
        <f>HLOOKUP($B13,'[6]SGTI 2021 Clean Data'!$E$2:$ZQ$272,170,FALSE)</f>
        <v>Y</v>
      </c>
      <c r="CZ13" s="17" t="str">
        <f>HLOOKUP($B13,'[6]SGTI 2021 Clean Data'!$E$2:$ZQ$272,173,FALSE)</f>
        <v>Y</v>
      </c>
      <c r="DA13" s="17" t="str">
        <f>HLOOKUP($B13,'[6]SGTI 2021 Clean Data'!$E$2:$ZQ$272,174,FALSE)</f>
        <v>N</v>
      </c>
      <c r="DB13" s="17" t="str">
        <f>HLOOKUP($B13,'[6]SGTI 2021 Clean Data'!$E$2:$ZQ$272,175,FALSE)</f>
        <v>N</v>
      </c>
      <c r="DC13" s="17" t="str">
        <f>HLOOKUP($B13,'[6]SGTI 2021 Clean Data'!$E$2:$ZQ$272,176,FALSE)</f>
        <v>N</v>
      </c>
      <c r="DD13" s="17" t="str">
        <f>HLOOKUP($B13,'[6]SGTI 2021 Clean Data'!$E$2:$ZQ$272,178,FALSE)</f>
        <v>N</v>
      </c>
      <c r="DE13" s="17" t="str">
        <f>HLOOKUP($B13,'[6]SGTI 2021 Clean Data'!$E$2:$ZQ$272,179,FALSE)</f>
        <v>Y</v>
      </c>
      <c r="DF13" s="17" t="str">
        <f>HLOOKUP($B13,'[6]SGTI 2021 Clean Data'!$E$2:$ZQ$272,180,FALSE)</f>
        <v>Y</v>
      </c>
      <c r="DG13" s="17" t="str">
        <f>HLOOKUP($B13,'[6]SGTI 2021 Clean Data'!$E$2:$ZQ$272,181,FALSE)</f>
        <v>N</v>
      </c>
      <c r="DH13" s="17" t="str">
        <f>HLOOKUP($B13,'[6]SGTI 2021 Clean Data'!$E$2:$ZQ$272,182,FALSE)</f>
        <v>N</v>
      </c>
      <c r="DI13" s="17" t="str">
        <f>HLOOKUP($B13,'[6]SGTI 2021 Clean Data'!$E$2:$ZQ$272,184,FALSE)</f>
        <v>Y</v>
      </c>
      <c r="DJ13" s="17" t="str">
        <f>HLOOKUP($B13,'[6]SGTI 2021 Clean Data'!$E$2:$ZQ$272,185,FALSE)</f>
        <v>Y</v>
      </c>
      <c r="DK13" s="17">
        <f>HLOOKUP($B13,'[6]SGTI 2021 Clean Data'!$E$2:$ZQ$272,190,FALSE)</f>
        <v>99</v>
      </c>
      <c r="DL13" s="17" t="str">
        <f>HLOOKUP($B13,'[6]SGTI 2021 Clean Data'!$E$2:$ZQ$272,191,FALSE)</f>
        <v>N</v>
      </c>
      <c r="DM13" s="17" t="str">
        <f>HLOOKUP($B13,'[6]SGTI 2021 Clean Data'!$E$2:$ZQ$272,195,FALSE)</f>
        <v>N</v>
      </c>
      <c r="DN13" s="17" t="str">
        <f>HLOOKUP($B13,'[6]SGTI 2021 Clean Data'!$E$2:$ZQ$272,196,FALSE)</f>
        <v>N</v>
      </c>
      <c r="DO13" s="17" t="str">
        <f>HLOOKUP($B13,'[6]SGTI 2021 Clean Data'!$E$2:$ZQ$272,199,FALSE)</f>
        <v>N</v>
      </c>
      <c r="DP13" s="17" t="str">
        <f>HLOOKUP($B13,'[6]SGTI 2021 Clean Data'!$E$2:$ZQ$272,200,FALSE)</f>
        <v>Y</v>
      </c>
      <c r="DQ13" s="17" t="str">
        <f>HLOOKUP($B13,'[6]SGTI 2021 Clean Data'!$E$2:$ZQ$272,201,FALSE)</f>
        <v>Y</v>
      </c>
      <c r="DR13" s="17" t="str">
        <f>HLOOKUP($B13,'[6]SGTI 2021 Clean Data'!$E$2:$ZQ$272,202,FALSE)</f>
        <v>N</v>
      </c>
      <c r="DS13" s="17" t="str">
        <f>HLOOKUP($B13,'[6]SGTI 2021 Clean Data'!$E$2:$ZQ$272,203,FALSE)</f>
        <v>Y</v>
      </c>
      <c r="DT13" s="17" t="str">
        <f>HLOOKUP($B13,'[6]SGTI 2021 Clean Data'!$E$2:$ZQ$272,204,FALSE)</f>
        <v>N</v>
      </c>
      <c r="DU13" s="17" t="str">
        <f>HLOOKUP($B13,'[6]SGTI 2021 Clean Data'!$E$2:$ZQ$272,206,FALSE)</f>
        <v>Y</v>
      </c>
      <c r="DV13" s="17" t="str">
        <f>HLOOKUP($B13,'[6]SGTI 2021 Clean Data'!$E$2:$ZQ$272,207,FALSE)</f>
        <v>N</v>
      </c>
      <c r="DW13" s="17" t="str">
        <f>HLOOKUP($B13,'[6]SGTI 2021 Clean Data'!$E$2:$ZQ$272,208,FALSE)</f>
        <v>N</v>
      </c>
      <c r="DX13" s="17"/>
      <c r="DY13" s="17" t="str">
        <f>HLOOKUP($B13,'[6]SGTI 2021 Clean Data'!$E$2:$ZQ$272,213,FALSE)</f>
        <v>N</v>
      </c>
      <c r="DZ13" s="17" t="str">
        <f>HLOOKUP($B13,'[6]SGTI 2021 Clean Data'!$E$2:$ZQ$272,214,FALSE)</f>
        <v>N</v>
      </c>
      <c r="EA13" s="17" t="str">
        <f>HLOOKUP($B13,'[6]SGTI 2021 Clean Data'!$E$2:$ZQ$272,215,FALSE)</f>
        <v>N</v>
      </c>
      <c r="EB13" s="17">
        <f>HLOOKUP($B13,'[6]SGTI 2021 Clean Data'!$E$2:$ZQ$272,219,FALSE)</f>
        <v>3</v>
      </c>
      <c r="EC13" s="17">
        <f>HLOOKUP($B13,'[6]SGTI 2021 Clean Data'!$E$2:$ZQ$272,220,FALSE)</f>
        <v>0</v>
      </c>
      <c r="ED13" s="17">
        <f>HLOOKUP($B13,'[6]SGTI 2021 Clean Data'!$E$2:$ZQ$272,221,FALSE)</f>
        <v>0</v>
      </c>
      <c r="EE13" s="17">
        <f>HLOOKUP($B13,'[6]SGTI 2021 Clean Data'!$E$2:$ZQ$272,222,FALSE)</f>
        <v>0</v>
      </c>
      <c r="EF13" s="17">
        <f>HLOOKUP($B13,'[6]SGTI 2021 Clean Data'!$E$2:$ZQ$272,223,FALSE)</f>
        <v>0</v>
      </c>
      <c r="EG13" s="17">
        <f>HLOOKUP($B13,'[6]SGTI 2021 Clean Data'!$E$2:$ZQ$272,224,FALSE)</f>
        <v>3</v>
      </c>
      <c r="EH13" s="17">
        <f>HLOOKUP($B13,'[6]SGTI 2021 Clean Data'!$E$2:$ZQ$272,225,FALSE)</f>
        <v>0</v>
      </c>
      <c r="EI13" s="17">
        <f>HLOOKUP($B13,'[6]SGTI 2021 Clean Data'!$E$2:$ZQ$272,226,FALSE)</f>
        <v>0</v>
      </c>
      <c r="EJ13" s="17">
        <f>HLOOKUP($B13,'[6]SGTI 2021 Clean Data'!$E$2:$ZQ$272,227,FALSE)</f>
        <v>0</v>
      </c>
      <c r="EK13" s="17">
        <f>HLOOKUP($B13,'[6]SGTI 2021 Clean Data'!$E$2:$ZQ$272,228,FALSE)</f>
        <v>3</v>
      </c>
      <c r="EL13" s="17">
        <f>HLOOKUP($B13,'[6]SGTI 2021 Clean Data'!$E$2:$ZQ$272,229,FALSE)</f>
        <v>0</v>
      </c>
      <c r="EM13" s="17">
        <f>HLOOKUP($B13,'[6]SGTI 2021 Clean Data'!$E$2:$ZQ$272,230,FALSE)</f>
        <v>0</v>
      </c>
      <c r="EN13" s="17">
        <f>HLOOKUP($B13,'[6]SGTI 2021 Clean Data'!$E$2:$ZQ$272,231,FALSE)</f>
        <v>0</v>
      </c>
      <c r="EO13" s="18">
        <f>HLOOKUP($B13,'[6]SGTI 2021 Clean Data'!$E$2:$ZQ$272,232,FALSE)</f>
        <v>44112</v>
      </c>
      <c r="EP13" s="18">
        <f>HLOOKUP($B13,'[6]SGTI 2021 Clean Data'!$E$2:$ZQ$272,233,FALSE)</f>
        <v>44127</v>
      </c>
      <c r="EQ13" s="17">
        <f>HLOOKUP($B13,'[6]SGTI 2021 Clean Data'!$E$2:$ZQ$272,234,FALSE)</f>
        <v>0</v>
      </c>
      <c r="ER13" s="17">
        <f>HLOOKUP($B13,'[6]SGTI 2021 Clean Data'!$E$2:$ZQ$272,235,FALSE)</f>
        <v>0</v>
      </c>
      <c r="ES13" s="17">
        <f>HLOOKUP($B13,'[6]SGTI 2021 Clean Data'!$E$2:$ZQ$272,240,FALSE)</f>
        <v>0</v>
      </c>
      <c r="ET13" s="17">
        <f>VLOOKUP($B13,'[6]2021 DD Batch123456'!$B$3:$AT$590,42,FALSE)</f>
        <v>0</v>
      </c>
      <c r="EU13" s="17"/>
      <c r="EV13" s="17"/>
      <c r="EW13" s="17"/>
      <c r="EX13" s="17">
        <f>VLOOKUP($B13,'[6]2021 DD Batch123456'!$B$3:$AT$590,44,FALSE)</f>
        <v>2</v>
      </c>
      <c r="EY13" s="17">
        <f>HLOOKUP($B13,'[6]SGTI 2021 Clean Data'!$E$2:$ZQ$272,246,FALSE)</f>
        <v>0</v>
      </c>
      <c r="EZ13" s="17">
        <f>HLOOKUP($B13,'[6]SGTI 2021 Clean Data'!$E$2:$ZQ$272,247,FALSE)</f>
        <v>0</v>
      </c>
      <c r="FA13" s="17">
        <f>HLOOKUP($B13,'[6]SGTI 2021 Clean Data'!$E$2:$ZQ$272,248,FALSE)</f>
        <v>0</v>
      </c>
      <c r="FB13" s="17">
        <f>HLOOKUP($B13,'[6]SGTI 2021 Clean Data'!$E$2:$ZQ$272,249,FALSE)</f>
        <v>0</v>
      </c>
      <c r="FC13" s="17">
        <f>HLOOKUP($B13,'[6]SGTI 2021 Clean Data'!$E$2:$ZQ$272,250,FALSE)</f>
        <v>0</v>
      </c>
      <c r="FD13" s="17">
        <f>HLOOKUP($B13,'[6]SGTI 2021 Clean Data'!$E$2:$ZQ$272,251,FALSE)</f>
        <v>0</v>
      </c>
      <c r="FE13" s="17">
        <f>HLOOKUP($B13,'[6]SGTI 2021 Clean Data'!$E$2:$ZQ$272,252,FALSE)</f>
        <v>0</v>
      </c>
      <c r="FF13" s="17">
        <f>HLOOKUP($B13,'[6]SGTI 2021 Clean Data'!$E$2:$ZQ$272,253,FALSE)</f>
        <v>0</v>
      </c>
      <c r="FG13" s="17">
        <f>HLOOKUP($B13,'[6]SGTI 2021 Clean Data'!$E$2:$ZQ$272,254,FALSE)</f>
        <v>0</v>
      </c>
      <c r="FH13" s="17">
        <f>HLOOKUP($B13,'[6]SGTI 2021 Clean Data'!$E$2:$ZQ$272,255,FALSE)</f>
        <v>0</v>
      </c>
      <c r="FI13" s="17">
        <f>HLOOKUP($B13,'[6]SGTI 2021 Clean Data'!$E$2:$ZQ$272,256,FALSE)</f>
        <v>0</v>
      </c>
      <c r="FJ13" s="17">
        <f>HLOOKUP($B13,'[6]SGTI 2021 Clean Data'!$E$2:$ZQ$272,257,FALSE)</f>
        <v>0</v>
      </c>
      <c r="FK13" s="17">
        <f>HLOOKUP($B13,'[6]SGTI 2021 Clean Data'!$E$2:$ZQ$272,258,FALSE)</f>
        <v>0</v>
      </c>
      <c r="FL13" s="17"/>
      <c r="FM13" s="17">
        <f>HLOOKUP($B13,'[6]SGTI 2021 Clean Data'!$E$2:$ZQ$272,260,FALSE)</f>
        <v>0</v>
      </c>
      <c r="FN13" s="17">
        <f>HLOOKUP($B13,'[6]SGTI 2021 Clean Data'!$E$2:$ZQ$272,261,FALSE)</f>
        <v>0</v>
      </c>
      <c r="FO13" s="17">
        <f>HLOOKUP($B13,'[6]SGTI 2021 Clean Data'!$E$2:$ZQ$272,262,FALSE)</f>
        <v>0</v>
      </c>
      <c r="FP13" s="17">
        <f>HLOOKUP($B13,'[6]SGTI 2021 Clean Data'!$E$2:$ZQ$272,263,FALSE)</f>
        <v>0</v>
      </c>
      <c r="FQ13" s="17"/>
      <c r="FR13" s="17">
        <f>HLOOKUP($B13,'[6]SGTI 2021 Clean Data'!$E$2:$ZQ$272,265,FALSE)</f>
        <v>0</v>
      </c>
      <c r="FS13" s="17">
        <f>HLOOKUP($B13,'[6]SGTI 2021 Clean Data'!$E$2:$ZQ$272,266,FALSE)</f>
        <v>0</v>
      </c>
      <c r="FT13" s="17">
        <f>HLOOKUP($B13,'[6]SGTI 2021 Clean Data'!$E$2:$ZQ$272,267,FALSE)</f>
        <v>0</v>
      </c>
      <c r="FU13" s="17">
        <f>HLOOKUP($B13,'[6]SGTI 2021 Clean Data'!$E$2:$ZQ$272,268,FALSE)</f>
        <v>0</v>
      </c>
      <c r="FV13" s="17">
        <f>HLOOKUP($B13,'[6]SGTI 2021 Clean Data'!$E$2:$ZQ$272,269,FALSE)</f>
        <v>0</v>
      </c>
      <c r="FW13" s="17">
        <f>HLOOKUP($B13,'[6]SGTI 2021 Clean Data'!$E$2:$ZQ$272,270,FALSE)</f>
        <v>0</v>
      </c>
      <c r="FX13" s="17">
        <f>HLOOKUP($B13,'[6]SGTI 2021 Clean Data'!$E$2:$ZQ$272,271,FALSE)</f>
        <v>0</v>
      </c>
    </row>
    <row r="14" spans="1:180" ht="24" thickTop="1" thickBot="1" x14ac:dyDescent="0.3">
      <c r="A14" s="12">
        <v>214</v>
      </c>
      <c r="B14" s="13" t="s">
        <v>188</v>
      </c>
      <c r="C14" s="14" t="s">
        <v>189</v>
      </c>
      <c r="D14" s="15">
        <v>44196</v>
      </c>
      <c r="E14" s="16">
        <f>_xlfn.IFNA(VLOOKUP($B14,'[4]SGTI 2021 General Full List'!$G$2:$AD$528,24,FALSE),VLOOKUP($B14,'[5]SGTI 2021 TrustReits Full List'!$G$2:$AC$43,23,FALSE))</f>
        <v>18995400000</v>
      </c>
      <c r="F14" s="16" t="str">
        <f t="shared" si="0"/>
        <v>Big</v>
      </c>
      <c r="G14" s="16" t="str">
        <f>_xlfn.IFNA(VLOOKUP($B14,'[4]SGTI 2021 General Full List'!$G$2:$AD$528,21,FALSE),VLOOKUP($B14,'[5]SGTI 2021 TrustReits Full List'!$G$2:$AB$43,20,FALSE))</f>
        <v xml:space="preserve">REAL ESTATE </v>
      </c>
      <c r="H14" s="16" t="str">
        <f>_xlfn.IFNA(VLOOKUP($B14,'[4]SGTI 2021 General Full List'!$G$2:$AD$528,23,FALSE),VLOOKUP($B14,'[5]SGTI 2021 TrustReits Full List'!$G$2:$AB$43,22,FALSE))</f>
        <v>Real Estate</v>
      </c>
      <c r="I14" s="16" t="s">
        <v>1272</v>
      </c>
      <c r="J14" s="17">
        <f>VLOOKUP($B14,'[6]2021 DD Batch123456'!$B$3:$AT$590,5,FALSE)</f>
        <v>12</v>
      </c>
      <c r="K14" s="17">
        <f>VLOOKUP($B14,'[6]2021 DD Batch123456'!$B$3:$AT$590,6,FALSE)</f>
        <v>12</v>
      </c>
      <c r="L14" s="17">
        <f>VLOOKUP($B14,'[6]2021 DD Batch123456'!$B$3:$AT$590,7,FALSE)</f>
        <v>10</v>
      </c>
      <c r="M14" s="17" t="str">
        <f>VLOOKUP($B14,'[6]2021 DD Batch123456'!$B$3:$AT$590,12,FALSE)</f>
        <v>Y</v>
      </c>
      <c r="N14" s="17" t="str">
        <f>HLOOKUP($B14,'[6]SGTI 2021 Clean Data'!$E$2:$ZQ$272,25,FALSE)</f>
        <v>Y</v>
      </c>
      <c r="O14" s="17" t="str">
        <f>VLOOKUP($B14,'[6]2021 DD Batch123456'!$B$3:$AT$590,13,FALSE)</f>
        <v>N</v>
      </c>
      <c r="P14" s="17" t="str">
        <f>VLOOKUP($B14,'[6]2021 DD Batch123456'!$B$3:$AT$590,14,FALSE)</f>
        <v>N</v>
      </c>
      <c r="Q14" s="17" t="str">
        <f>HLOOKUP($B14,'[6]SGTI 2021 Clean Data'!$E$2:$ZQ$272,30,FALSE)</f>
        <v>Y</v>
      </c>
      <c r="R14" s="17" t="str">
        <f>HLOOKUP($B14,'[6]SGTI 2021 Clean Data'!$E$2:$ZQ$272,31,FALSE)</f>
        <v>Y</v>
      </c>
      <c r="S14" s="17" t="str">
        <f>HLOOKUP($B14,'[6]SGTI 2021 Clean Data'!$E$2:$ZQ$272,32,FALSE)</f>
        <v>Y</v>
      </c>
      <c r="T14" s="17">
        <f>VLOOKUP($B14,'[6]2021 DD Batch123456'!$B$3:$AT$590,36,FALSE)</f>
        <v>5</v>
      </c>
      <c r="U14" s="17">
        <f>VLOOKUP($B14,'[6]2021 DD Batch123456'!$B$3:$AT$590,40,FALSE)</f>
        <v>0</v>
      </c>
      <c r="V14" s="17">
        <f>VLOOKUP($B14,'[6]2021 DD Batch123456'!$B$3:$AT$590,37,FALSE)</f>
        <v>4</v>
      </c>
      <c r="W14" s="17" t="str">
        <f>VLOOKUP($B14,'[6]2021 DD Batch123456'!$B$3:$AT$590,41,FALSE)</f>
        <v>Y</v>
      </c>
      <c r="X14" s="17">
        <f>VLOOKUP($B14,'[6]2021 DD Batch123456'!$B$3:$AT$590,15,FALSE)</f>
        <v>4</v>
      </c>
      <c r="Y14" s="17">
        <f>VLOOKUP($B14,'[6]2021 DD Batch123456'!$B$3:$AT$590,16,FALSE)</f>
        <v>4</v>
      </c>
      <c r="Z14" s="17" t="str">
        <f>VLOOKUP($B14,'[6]2021 DD Batch123456'!$B$3:$AT$590,18,FALSE)</f>
        <v>Y</v>
      </c>
      <c r="AA14" s="17" t="str">
        <f>HLOOKUP($B14,'[6]SGTI 2021 Clean Data'!$E$2:$ZQ$272,45,FALSE)</f>
        <v>Y</v>
      </c>
      <c r="AB14" s="17" t="str">
        <f>HLOOKUP($B14,'[6]SGTI 2021 Clean Data'!$E$2:$ZQ$272,46,FALSE)</f>
        <v>N</v>
      </c>
      <c r="AC14" s="17" t="str">
        <f>HLOOKUP($B14,'[6]SGTI 2021 Clean Data'!$E$2:$ZQ$272,49,FALSE)</f>
        <v>Y</v>
      </c>
      <c r="AD14" s="17" t="str">
        <f>HLOOKUP($B14,'[6]SGTI 2021 Clean Data'!$E$2:$ZQ$272,50,FALSE)</f>
        <v>Y</v>
      </c>
      <c r="AE14" s="17" t="str">
        <f>HLOOKUP($B14,'[6]SGTI 2021 Clean Data'!$E$2:$ZQ$272,53,FALSE)</f>
        <v>Y</v>
      </c>
      <c r="AF14" s="17" t="str">
        <f>HLOOKUP($B14,'[6]SGTI 2021 Clean Data'!$E$2:$ZQ$272,54,FALSE)</f>
        <v>Y</v>
      </c>
      <c r="AG14" s="17" t="str">
        <f>HLOOKUP($B14,'[6]SGTI 2021 Clean Data'!$E$2:$ZQ$272,55,FALSE)</f>
        <v>Y</v>
      </c>
      <c r="AH14" s="17" t="str">
        <f>HLOOKUP($B14,'[6]SGTI 2021 Clean Data'!$E$2:$ZQ$272,56,FALSE)</f>
        <v>Y</v>
      </c>
      <c r="AI14" s="17" t="str">
        <f>HLOOKUP($B14,'[6]SGTI 2021 Clean Data'!$E$2:$ZQ$272,57,FALSE)</f>
        <v>Y</v>
      </c>
      <c r="AJ14" s="17" t="str">
        <f>HLOOKUP($B14,'[6]SGTI 2021 Clean Data'!$E$2:$ZQ$272,58,FALSE)</f>
        <v>N</v>
      </c>
      <c r="AK14" s="17" t="str">
        <f>HLOOKUP($B14,'[6]SGTI 2021 Clean Data'!$E$2:$ZQ$272,59,FALSE)</f>
        <v>Y</v>
      </c>
      <c r="AL14" s="17">
        <f>VLOOKUP($B14,'[6]2021 DD Batch123456'!$B$3:$AT$590,19,FALSE)</f>
        <v>5</v>
      </c>
      <c r="AM14" s="17">
        <f>VLOOKUP($B14,'[6]2021 DD Batch123456'!$B$3:$AT$590,20,FALSE)</f>
        <v>4</v>
      </c>
      <c r="AN14" s="17" t="str">
        <f>VLOOKUP($B14,'[6]2021 DD Batch123456'!$B$3:$AT$590,22,FALSE)</f>
        <v>Y</v>
      </c>
      <c r="AO14" s="17" t="str">
        <f>HLOOKUP($B14,'[6]SGTI 2021 Clean Data'!$E$2:$ZQ$272,67,FALSE)</f>
        <v>E</v>
      </c>
      <c r="AP14" s="17" t="str">
        <f>HLOOKUP($B14,'[6]SGTI 2021 Clean Data'!$E$2:$ZQ$272,68,FALSE)</f>
        <v>E</v>
      </c>
      <c r="AQ14" s="17" t="str">
        <f>HLOOKUP($B14,'[6]SGTI 2021 Clean Data'!$E$2:$ZQ$272,69,FALSE)</f>
        <v>B3</v>
      </c>
      <c r="AR14" s="17" t="str">
        <f>HLOOKUP($B14,'[6]SGTI 2021 Clean Data'!$E$2:$ZQ$272,70,FALSE)</f>
        <v>Y</v>
      </c>
      <c r="AS14" s="17" t="str">
        <f>HLOOKUP($B14,'[6]SGTI 2021 Clean Data'!$E$2:$ZQ$272,71,FALSE)</f>
        <v>Y</v>
      </c>
      <c r="AT14" s="17" t="str">
        <f>HLOOKUP($B14,'[6]SGTI 2021 Clean Data'!$E$2:$ZQ$272,72,FALSE)</f>
        <v>Y</v>
      </c>
      <c r="AU14" s="17" t="str">
        <f>HLOOKUP($B14,'[6]SGTI 2021 Clean Data'!$E$2:$ZQ$272,73,FALSE)</f>
        <v>Y</v>
      </c>
      <c r="AV14" s="17" t="str">
        <f>HLOOKUP($B14,'[6]SGTI 2021 Clean Data'!$E$2:$ZQ$272,74,FALSE)</f>
        <v>Y</v>
      </c>
      <c r="AW14" s="17" t="str">
        <f>HLOOKUP($B14,'[6]SGTI 2021 Clean Data'!$E$2:$ZQ$272,75,FALSE)</f>
        <v>Y</v>
      </c>
      <c r="AX14" s="17" t="str">
        <f>HLOOKUP($B14,'[6]SGTI 2021 Clean Data'!$E$2:$ZQ$272,76,FALSE)</f>
        <v>Y</v>
      </c>
      <c r="AY14" s="17" t="str">
        <f>VLOOKUP($B14,'[6]2021 DD Batch123456'!$B$3:$AT$590,35,FALSE)</f>
        <v>E</v>
      </c>
      <c r="AZ14" s="17" t="str">
        <f>HLOOKUP($B14,'[6]SGTI 2021 Clean Data'!$E$2:$ZQ$272,80,FALSE)</f>
        <v>Y</v>
      </c>
      <c r="BA14" s="17" t="str">
        <f>HLOOKUP($B14,'[6]SGTI 2021 Clean Data'!$E$2:$ZQ$272,83,FALSE)</f>
        <v>Y</v>
      </c>
      <c r="BB14" s="17" t="str">
        <f>HLOOKUP($B14,'[6]SGTI 2021 Clean Data'!$E$2:$ZQ$272,84,FALSE)</f>
        <v>Y</v>
      </c>
      <c r="BC14" s="17" t="str">
        <f>HLOOKUP($B14,'[6]SGTI 2021 Clean Data'!$E$2:$ZQ$272,89,FALSE)</f>
        <v>Y</v>
      </c>
      <c r="BD14" s="17" t="str">
        <f>HLOOKUP($B14,'[6]SGTI 2021 Clean Data'!$E$2:$ZQ$272,91,FALSE)</f>
        <v>Y</v>
      </c>
      <c r="BE14" s="17" t="str">
        <f>HLOOKUP($B14,'[6]SGTI 2021 Clean Data'!$E$2:$ZQ$272,92,FALSE)</f>
        <v>Y</v>
      </c>
      <c r="BF14" s="17" t="str">
        <f>HLOOKUP($B14,'[6]SGTI 2021 Clean Data'!$E$2:$ZQ$272,93,FALSE)</f>
        <v>Y</v>
      </c>
      <c r="BG14" s="17" t="str">
        <f>HLOOKUP($B14,'[6]SGTI 2021 Clean Data'!$E$2:$ZQ$272,94,FALSE)</f>
        <v>Y</v>
      </c>
      <c r="BH14" s="17" t="str">
        <f>HLOOKUP($B14,'[6]SGTI 2021 Clean Data'!$E$2:$ZQ$272,95,FALSE)</f>
        <v>Y</v>
      </c>
      <c r="BI14" s="17" t="str">
        <f>HLOOKUP($B14,'[6]SGTI 2021 Clean Data'!$E$2:$ZQ$272,96,FALSE)</f>
        <v>Y</v>
      </c>
      <c r="BJ14" s="17" t="str">
        <f>HLOOKUP($B14,'[6]SGTI 2021 Clean Data'!$E$2:$ZQ$272,97,FALSE)</f>
        <v>Y</v>
      </c>
      <c r="BK14" s="17" t="str">
        <f>HLOOKUP($B14,'[6]SGTI 2021 Clean Data'!$E$2:$ZQ$272,98,FALSE)</f>
        <v>Y</v>
      </c>
      <c r="BL14" s="17" t="str">
        <f>HLOOKUP($B14,'[6]SGTI 2021 Clean Data'!$E$2:$ZQ$272,100,FALSE)</f>
        <v>Y</v>
      </c>
      <c r="BM14" s="17" t="str">
        <f>HLOOKUP($B14,'[6]SGTI 2021 Clean Data'!$E$2:$ZQ$272,102,FALSE)</f>
        <v>Y</v>
      </c>
      <c r="BN14" s="17" t="str">
        <f>HLOOKUP($B14,'[6]SGTI 2021 Clean Data'!$E$2:$ZQ$272,103,FALSE)</f>
        <v>Y</v>
      </c>
      <c r="BO14" s="17" t="str">
        <f>HLOOKUP($B14,'[6]SGTI 2021 Clean Data'!$E$2:$ZQ$272,107,FALSE)</f>
        <v>Y</v>
      </c>
      <c r="BP14" s="17" t="str">
        <f>HLOOKUP($B14,'[6]SGTI 2021 Clean Data'!$E$2:$ZQ$272,108,FALSE)</f>
        <v>Y</v>
      </c>
      <c r="BQ14" s="17" t="str">
        <f>HLOOKUP($B14,'[6]SGTI 2021 Clean Data'!$E$2:$ZQ$272,109,FALSE)</f>
        <v>Y</v>
      </c>
      <c r="BR14" s="17" t="str">
        <f>HLOOKUP($B14,'[6]SGTI 2021 Clean Data'!$E$2:$ZQ$272,110,FALSE)</f>
        <v>Y</v>
      </c>
      <c r="BS14" s="17" t="str">
        <f>HLOOKUP($B14,'[6]SGTI 2021 Clean Data'!$E$2:$ZQ$272,111,FALSE)</f>
        <v>Y</v>
      </c>
      <c r="BT14" s="17" t="str">
        <f>HLOOKUP($B14,'[6]SGTI 2021 Clean Data'!$E$2:$ZQ$272,113,FALSE)</f>
        <v>Y</v>
      </c>
      <c r="BU14" s="17" t="str">
        <f>HLOOKUP($B14,'[6]SGTI 2021 Clean Data'!$E$2:$ZQ$272,114,FALSE)</f>
        <v>Y</v>
      </c>
      <c r="BV14" s="17" t="str">
        <f>HLOOKUP($B14,'[6]SGTI 2021 Clean Data'!$E$2:$ZQ$272,120,FALSE)</f>
        <v>Y</v>
      </c>
      <c r="BW14" s="17" t="str">
        <f>HLOOKUP($B14,'[6]SGTI 2021 Clean Data'!$E$2:$ZQ$272,121,FALSE)</f>
        <v>Y</v>
      </c>
      <c r="BX14" s="17" t="str">
        <f>HLOOKUP($B14,'[6]SGTI 2021 Clean Data'!$E$2:$ZQ$272,122,FALSE)</f>
        <v>Y</v>
      </c>
      <c r="BY14" s="17" t="str">
        <f>HLOOKUP($B14,'[6]SGTI 2021 Clean Data'!$E$2:$ZQ$272,123,FALSE)</f>
        <v>Y</v>
      </c>
      <c r="BZ14" s="17" t="str">
        <f>HLOOKUP($B14,'[6]SGTI 2021 Clean Data'!$E$2:$ZQ$272,124,FALSE)</f>
        <v>Y</v>
      </c>
      <c r="CA14" s="17" t="str">
        <f>HLOOKUP($B14,'[6]SGTI 2021 Clean Data'!$E$2:$ZQ$272,125,FALSE)</f>
        <v>Y</v>
      </c>
      <c r="CB14" s="17" t="str">
        <f>HLOOKUP($B14,'[6]SGTI 2021 Clean Data'!$E$2:$ZQ$272,126,FALSE)</f>
        <v>Y</v>
      </c>
      <c r="CC14" s="17" t="str">
        <f>HLOOKUP($B14,'[6]SGTI 2021 Clean Data'!$E$2:$ZQ$272,128,FALSE)</f>
        <v>Y</v>
      </c>
      <c r="CD14" s="17" t="str">
        <f>HLOOKUP($B14,'[6]SGTI 2021 Clean Data'!$E$2:$ZQ$272,130,FALSE)</f>
        <v>Y</v>
      </c>
      <c r="CE14" s="17" t="str">
        <f>HLOOKUP($B14,'[6]SGTI 2021 Clean Data'!$E$2:$ZQ$272,131,FALSE)</f>
        <v>Y</v>
      </c>
      <c r="CF14" s="17" t="str">
        <f>HLOOKUP($B14,'[6]SGTI 2021 Clean Data'!$E$2:$ZQ$272,132,FALSE)</f>
        <v>Y</v>
      </c>
      <c r="CG14" s="17" t="str">
        <f>HLOOKUP($B14,'[6]SGTI 2021 Clean Data'!$E$2:$ZQ$272,133,FALSE)</f>
        <v>Y</v>
      </c>
      <c r="CH14" s="17" t="str">
        <f>HLOOKUP($B14,'[6]SGTI 2021 Clean Data'!$E$2:$ZQ$272,135,FALSE)</f>
        <v>Y</v>
      </c>
      <c r="CI14" s="17" t="str">
        <f>HLOOKUP($B14,'[6]SGTI 2021 Clean Data'!$E$2:$ZQ$272,139,FALSE)</f>
        <v>Y</v>
      </c>
      <c r="CJ14" s="17" t="str">
        <f>HLOOKUP($B14,'[6]SGTI 2021 Clean Data'!$E$2:$ZQ$272,140,FALSE)</f>
        <v>N</v>
      </c>
      <c r="CK14" s="17" t="str">
        <f>VLOOKUP($B14,'[6]2021 DD Batch123456'!$B$3:$AT$590,26,FALSE)</f>
        <v>Y</v>
      </c>
      <c r="CL14" s="17">
        <f>VLOOKUP($B14,'[6]2021 DD Batch123456'!$B$3:$AT$590,27,FALSE)</f>
        <v>0</v>
      </c>
      <c r="CM14" s="17" t="str">
        <f>VLOOKUP($B14,'[6]2021 DD Batch123456'!$B$3:$AT$590,31,FALSE)</f>
        <v>N</v>
      </c>
      <c r="CN14" s="17" t="str">
        <f>VLOOKUP($B14,'[6]2021 DD Batch123456'!$B$3:$AT$590,32,FALSE)</f>
        <v>Y</v>
      </c>
      <c r="CO14" s="17" t="str">
        <f>VLOOKUP($B14,'[6]2021 DD Batch123456'!$B$3:$AT$590,33,FALSE)</f>
        <v>Y</v>
      </c>
      <c r="CP14" s="17" t="str">
        <f>HLOOKUP($B14,'[6]SGTI 2021 Clean Data'!$E$2:$ZQ$272,153,FALSE)</f>
        <v>Y</v>
      </c>
      <c r="CQ14" s="17" t="str">
        <f>HLOOKUP($B14,'[6]SGTI 2021 Clean Data'!$E$2:$ZQ$272,155,FALSE)</f>
        <v>Y</v>
      </c>
      <c r="CR14" s="17" t="str">
        <f>HLOOKUP($B14,'[6]SGTI 2021 Clean Data'!$E$2:$ZQ$272,156,FALSE)</f>
        <v>Y</v>
      </c>
      <c r="CS14" s="17" t="str">
        <f>HLOOKUP($B14,'[6]SGTI 2021 Clean Data'!$E$2:$ZQ$272,157,FALSE)</f>
        <v>Y</v>
      </c>
      <c r="CT14" s="17" t="str">
        <f>HLOOKUP($B14,'[6]SGTI 2021 Clean Data'!$E$2:$ZQ$272,158,FALSE)</f>
        <v>N</v>
      </c>
      <c r="CU14" s="17" t="str">
        <f>HLOOKUP($B14,'[6]SGTI 2021 Clean Data'!$E$2:$ZQ$272,159,FALSE)</f>
        <v>Y</v>
      </c>
      <c r="CV14" s="17" t="str">
        <f>HLOOKUP($B14,'[6]SGTI 2021 Clean Data'!$E$2:$ZQ$272,160,FALSE)</f>
        <v>Y</v>
      </c>
      <c r="CW14" s="17" t="str">
        <f>HLOOKUP($B14,'[6]SGTI 2021 Clean Data'!$E$2:$ZQ$272,161,FALSE)</f>
        <v>Y</v>
      </c>
      <c r="CX14" s="17" t="str">
        <f>HLOOKUP($B14,'[6]SGTI 2021 Clean Data'!$E$2:$ZQ$272,164,FALSE)</f>
        <v>Y</v>
      </c>
      <c r="CY14" s="17" t="str">
        <f>HLOOKUP($B14,'[6]SGTI 2021 Clean Data'!$E$2:$ZQ$272,170,FALSE)</f>
        <v>Y</v>
      </c>
      <c r="CZ14" s="17" t="str">
        <f>HLOOKUP($B14,'[6]SGTI 2021 Clean Data'!$E$2:$ZQ$272,173,FALSE)</f>
        <v>Y</v>
      </c>
      <c r="DA14" s="17" t="str">
        <f>HLOOKUP($B14,'[6]SGTI 2021 Clean Data'!$E$2:$ZQ$272,174,FALSE)</f>
        <v>Y</v>
      </c>
      <c r="DB14" s="17" t="str">
        <f>HLOOKUP($B14,'[6]SGTI 2021 Clean Data'!$E$2:$ZQ$272,175,FALSE)</f>
        <v>Y</v>
      </c>
      <c r="DC14" s="17" t="str">
        <f>HLOOKUP($B14,'[6]SGTI 2021 Clean Data'!$E$2:$ZQ$272,176,FALSE)</f>
        <v>Y</v>
      </c>
      <c r="DD14" s="17" t="str">
        <f>HLOOKUP($B14,'[6]SGTI 2021 Clean Data'!$E$2:$ZQ$272,178,FALSE)</f>
        <v>Y</v>
      </c>
      <c r="DE14" s="17" t="str">
        <f>HLOOKUP($B14,'[6]SGTI 2021 Clean Data'!$E$2:$ZQ$272,179,FALSE)</f>
        <v>Y</v>
      </c>
      <c r="DF14" s="17" t="str">
        <f>HLOOKUP($B14,'[6]SGTI 2021 Clean Data'!$E$2:$ZQ$272,180,FALSE)</f>
        <v>Y</v>
      </c>
      <c r="DG14" s="17" t="str">
        <f>HLOOKUP($B14,'[6]SGTI 2021 Clean Data'!$E$2:$ZQ$272,181,FALSE)</f>
        <v>Y</v>
      </c>
      <c r="DH14" s="17" t="str">
        <f>HLOOKUP($B14,'[6]SGTI 2021 Clean Data'!$E$2:$ZQ$272,182,FALSE)</f>
        <v>N</v>
      </c>
      <c r="DI14" s="17" t="str">
        <f>HLOOKUP($B14,'[6]SGTI 2021 Clean Data'!$E$2:$ZQ$272,184,FALSE)</f>
        <v>Y</v>
      </c>
      <c r="DJ14" s="17" t="str">
        <f>HLOOKUP($B14,'[6]SGTI 2021 Clean Data'!$E$2:$ZQ$272,185,FALSE)</f>
        <v>Y</v>
      </c>
      <c r="DK14" s="17">
        <f>HLOOKUP($B14,'[6]SGTI 2021 Clean Data'!$E$2:$ZQ$272,190,FALSE)</f>
        <v>95</v>
      </c>
      <c r="DL14" s="17" t="str">
        <f>HLOOKUP($B14,'[6]SGTI 2021 Clean Data'!$E$2:$ZQ$272,191,FALSE)</f>
        <v>N</v>
      </c>
      <c r="DM14" s="17" t="str">
        <f>HLOOKUP($B14,'[6]SGTI 2021 Clean Data'!$E$2:$ZQ$272,195,FALSE)</f>
        <v>Y</v>
      </c>
      <c r="DN14" s="17" t="str">
        <f>HLOOKUP($B14,'[6]SGTI 2021 Clean Data'!$E$2:$ZQ$272,196,FALSE)</f>
        <v>Y</v>
      </c>
      <c r="DO14" s="17" t="str">
        <f>HLOOKUP($B14,'[6]SGTI 2021 Clean Data'!$E$2:$ZQ$272,199,FALSE)</f>
        <v>Y</v>
      </c>
      <c r="DP14" s="17" t="str">
        <f>HLOOKUP($B14,'[6]SGTI 2021 Clean Data'!$E$2:$ZQ$272,200,FALSE)</f>
        <v>Y</v>
      </c>
      <c r="DQ14" s="17" t="str">
        <f>HLOOKUP($B14,'[6]SGTI 2021 Clean Data'!$E$2:$ZQ$272,201,FALSE)</f>
        <v>Y</v>
      </c>
      <c r="DR14" s="17" t="str">
        <f>HLOOKUP($B14,'[6]SGTI 2021 Clean Data'!$E$2:$ZQ$272,202,FALSE)</f>
        <v>Y</v>
      </c>
      <c r="DS14" s="17" t="str">
        <f>HLOOKUP($B14,'[6]SGTI 2021 Clean Data'!$E$2:$ZQ$272,203,FALSE)</f>
        <v>Y</v>
      </c>
      <c r="DT14" s="17" t="str">
        <f>HLOOKUP($B14,'[6]SGTI 2021 Clean Data'!$E$2:$ZQ$272,204,FALSE)</f>
        <v>Y</v>
      </c>
      <c r="DU14" s="17" t="str">
        <f>HLOOKUP($B14,'[6]SGTI 2021 Clean Data'!$E$2:$ZQ$272,206,FALSE)</f>
        <v>Y</v>
      </c>
      <c r="DV14" s="17" t="str">
        <f>HLOOKUP($B14,'[6]SGTI 2021 Clean Data'!$E$2:$ZQ$272,207,FALSE)</f>
        <v>Y</v>
      </c>
      <c r="DW14" s="17" t="str">
        <f>HLOOKUP($B14,'[6]SGTI 2021 Clean Data'!$E$2:$ZQ$272,208,FALSE)</f>
        <v>Y</v>
      </c>
      <c r="DX14" s="17"/>
      <c r="DY14" s="17" t="str">
        <f>HLOOKUP($B14,'[6]SGTI 2021 Clean Data'!$E$2:$ZQ$272,213,FALSE)</f>
        <v>Y</v>
      </c>
      <c r="DZ14" s="17" t="str">
        <f>HLOOKUP($B14,'[6]SGTI 2021 Clean Data'!$E$2:$ZQ$272,214,FALSE)</f>
        <v>Y</v>
      </c>
      <c r="EA14" s="17" t="str">
        <f>HLOOKUP($B14,'[6]SGTI 2021 Clean Data'!$E$2:$ZQ$272,215,FALSE)</f>
        <v>Y</v>
      </c>
      <c r="EB14" s="17">
        <f>HLOOKUP($B14,'[6]SGTI 2021 Clean Data'!$E$2:$ZQ$272,219,FALSE)</f>
        <v>3</v>
      </c>
      <c r="EC14" s="17">
        <f>HLOOKUP($B14,'[6]SGTI 2021 Clean Data'!$E$2:$ZQ$272,220,FALSE)</f>
        <v>3</v>
      </c>
      <c r="ED14" s="17">
        <f>HLOOKUP($B14,'[6]SGTI 2021 Clean Data'!$E$2:$ZQ$272,221,FALSE)</f>
        <v>3</v>
      </c>
      <c r="EE14" s="17">
        <f>HLOOKUP($B14,'[6]SGTI 2021 Clean Data'!$E$2:$ZQ$272,222,FALSE)</f>
        <v>3</v>
      </c>
      <c r="EF14" s="17">
        <f>HLOOKUP($B14,'[6]SGTI 2021 Clean Data'!$E$2:$ZQ$272,223,FALSE)</f>
        <v>0</v>
      </c>
      <c r="EG14" s="17">
        <f>HLOOKUP($B14,'[6]SGTI 2021 Clean Data'!$E$2:$ZQ$272,224,FALSE)</f>
        <v>3</v>
      </c>
      <c r="EH14" s="17">
        <f>HLOOKUP($B14,'[6]SGTI 2021 Clean Data'!$E$2:$ZQ$272,225,FALSE)</f>
        <v>0</v>
      </c>
      <c r="EI14" s="17">
        <f>HLOOKUP($B14,'[6]SGTI 2021 Clean Data'!$E$2:$ZQ$272,226,FALSE)</f>
        <v>0</v>
      </c>
      <c r="EJ14" s="17">
        <f>HLOOKUP($B14,'[6]SGTI 2021 Clean Data'!$E$2:$ZQ$272,227,FALSE)</f>
        <v>0</v>
      </c>
      <c r="EK14" s="17">
        <f>HLOOKUP($B14,'[6]SGTI 2021 Clean Data'!$E$2:$ZQ$272,228,FALSE)</f>
        <v>3</v>
      </c>
      <c r="EL14" s="17">
        <f>HLOOKUP($B14,'[6]SGTI 2021 Clean Data'!$E$2:$ZQ$272,229,FALSE)</f>
        <v>2</v>
      </c>
      <c r="EM14" s="17">
        <f>HLOOKUP($B14,'[6]SGTI 2021 Clean Data'!$E$2:$ZQ$272,230,FALSE)</f>
        <v>2</v>
      </c>
      <c r="EN14" s="17">
        <f>HLOOKUP($B14,'[6]SGTI 2021 Clean Data'!$E$2:$ZQ$272,231,FALSE)</f>
        <v>0</v>
      </c>
      <c r="EO14" s="18">
        <f>HLOOKUP($B14,'[6]SGTI 2021 Clean Data'!$E$2:$ZQ$272,232,FALSE)</f>
        <v>44291</v>
      </c>
      <c r="EP14" s="18">
        <f>HLOOKUP($B14,'[6]SGTI 2021 Clean Data'!$E$2:$ZQ$272,233,FALSE)</f>
        <v>44313</v>
      </c>
      <c r="EQ14" s="17">
        <f>HLOOKUP($B14,'[6]SGTI 2021 Clean Data'!$E$2:$ZQ$272,234,FALSE)</f>
        <v>2</v>
      </c>
      <c r="ER14" s="17">
        <f>HLOOKUP($B14,'[6]SGTI 2021 Clean Data'!$E$2:$ZQ$272,235,FALSE)</f>
        <v>3</v>
      </c>
      <c r="ES14" s="17">
        <f>HLOOKUP($B14,'[6]SGTI 2021 Clean Data'!$E$2:$ZQ$272,240,FALSE)</f>
        <v>0</v>
      </c>
      <c r="ET14" s="17">
        <f>VLOOKUP($B14,'[6]2021 DD Batch123456'!$B$3:$AT$590,42,FALSE)</f>
        <v>1</v>
      </c>
      <c r="EU14" s="17"/>
      <c r="EV14" s="17"/>
      <c r="EW14" s="17"/>
      <c r="EX14" s="17">
        <f>VLOOKUP($B14,'[6]2021 DD Batch123456'!$B$3:$AT$590,44,FALSE)</f>
        <v>0</v>
      </c>
      <c r="EY14" s="17">
        <f>HLOOKUP($B14,'[6]SGTI 2021 Clean Data'!$E$2:$ZQ$272,246,FALSE)</f>
        <v>0</v>
      </c>
      <c r="EZ14" s="17">
        <f>HLOOKUP($B14,'[6]SGTI 2021 Clean Data'!$E$2:$ZQ$272,247,FALSE)</f>
        <v>0</v>
      </c>
      <c r="FA14" s="17">
        <f>HLOOKUP($B14,'[6]SGTI 2021 Clean Data'!$E$2:$ZQ$272,248,FALSE)</f>
        <v>0</v>
      </c>
      <c r="FB14" s="17">
        <f>HLOOKUP($B14,'[6]SGTI 2021 Clean Data'!$E$2:$ZQ$272,249,FALSE)</f>
        <v>0</v>
      </c>
      <c r="FC14" s="17">
        <f>HLOOKUP($B14,'[6]SGTI 2021 Clean Data'!$E$2:$ZQ$272,250,FALSE)</f>
        <v>0</v>
      </c>
      <c r="FD14" s="17">
        <f>HLOOKUP($B14,'[6]SGTI 2021 Clean Data'!$E$2:$ZQ$272,251,FALSE)</f>
        <v>3</v>
      </c>
      <c r="FE14" s="17">
        <f>HLOOKUP($B14,'[6]SGTI 2021 Clean Data'!$E$2:$ZQ$272,252,FALSE)</f>
        <v>0</v>
      </c>
      <c r="FF14" s="17">
        <f>HLOOKUP($B14,'[6]SGTI 2021 Clean Data'!$E$2:$ZQ$272,253,FALSE)</f>
        <v>0</v>
      </c>
      <c r="FG14" s="17">
        <f>HLOOKUP($B14,'[6]SGTI 2021 Clean Data'!$E$2:$ZQ$272,254,FALSE)</f>
        <v>0</v>
      </c>
      <c r="FH14" s="17">
        <f>HLOOKUP($B14,'[6]SGTI 2021 Clean Data'!$E$2:$ZQ$272,255,FALSE)</f>
        <v>0</v>
      </c>
      <c r="FI14" s="17">
        <f>HLOOKUP($B14,'[6]SGTI 2021 Clean Data'!$E$2:$ZQ$272,256,FALSE)</f>
        <v>0</v>
      </c>
      <c r="FJ14" s="17">
        <f>HLOOKUP($B14,'[6]SGTI 2021 Clean Data'!$E$2:$ZQ$272,257,FALSE)</f>
        <v>0</v>
      </c>
      <c r="FK14" s="17">
        <f>HLOOKUP($B14,'[6]SGTI 2021 Clean Data'!$E$2:$ZQ$272,258,FALSE)</f>
        <v>0</v>
      </c>
      <c r="FL14" s="17"/>
      <c r="FM14" s="17">
        <f>HLOOKUP($B14,'[6]SGTI 2021 Clean Data'!$E$2:$ZQ$272,260,FALSE)</f>
        <v>0</v>
      </c>
      <c r="FN14" s="17">
        <f>HLOOKUP($B14,'[6]SGTI 2021 Clean Data'!$E$2:$ZQ$272,261,FALSE)</f>
        <v>0</v>
      </c>
      <c r="FO14" s="17">
        <f>HLOOKUP($B14,'[6]SGTI 2021 Clean Data'!$E$2:$ZQ$272,262,FALSE)</f>
        <v>0</v>
      </c>
      <c r="FP14" s="17">
        <f>HLOOKUP($B14,'[6]SGTI 2021 Clean Data'!$E$2:$ZQ$272,263,FALSE)</f>
        <v>0</v>
      </c>
      <c r="FQ14" s="17"/>
      <c r="FR14" s="17">
        <f>HLOOKUP($B14,'[6]SGTI 2021 Clean Data'!$E$2:$ZQ$272,265,FALSE)</f>
        <v>0</v>
      </c>
      <c r="FS14" s="17">
        <f>HLOOKUP($B14,'[6]SGTI 2021 Clean Data'!$E$2:$ZQ$272,266,FALSE)</f>
        <v>0</v>
      </c>
      <c r="FT14" s="17">
        <f>HLOOKUP($B14,'[6]SGTI 2021 Clean Data'!$E$2:$ZQ$272,267,FALSE)</f>
        <v>0</v>
      </c>
      <c r="FU14" s="17">
        <f>HLOOKUP($B14,'[6]SGTI 2021 Clean Data'!$E$2:$ZQ$272,268,FALSE)</f>
        <v>3</v>
      </c>
      <c r="FV14" s="17">
        <f>HLOOKUP($B14,'[6]SGTI 2021 Clean Data'!$E$2:$ZQ$272,269,FALSE)</f>
        <v>0</v>
      </c>
      <c r="FW14" s="17">
        <f>HLOOKUP($B14,'[6]SGTI 2021 Clean Data'!$E$2:$ZQ$272,270,FALSE)</f>
        <v>0</v>
      </c>
      <c r="FX14" s="17">
        <f>HLOOKUP($B14,'[6]SGTI 2021 Clean Data'!$E$2:$ZQ$272,271,FALSE)</f>
        <v>0</v>
      </c>
    </row>
    <row r="15" spans="1:180" ht="24" thickTop="1" thickBot="1" x14ac:dyDescent="0.3">
      <c r="A15" s="12">
        <v>528</v>
      </c>
      <c r="B15" s="13" t="s">
        <v>332</v>
      </c>
      <c r="C15" s="14" t="s">
        <v>333</v>
      </c>
      <c r="D15" s="15">
        <v>44196</v>
      </c>
      <c r="E15" s="16">
        <f>_xlfn.IFNA(VLOOKUP($B15,'[4]SGTI 2021 General Full List'!$G$2:$AD$528,24,FALSE),VLOOKUP($B15,'[5]SGTI 2021 TrustReits Full List'!$G$2:$AC$43,23,FALSE))</f>
        <v>57717400</v>
      </c>
      <c r="F15" s="16" t="str">
        <f t="shared" si="0"/>
        <v>Small</v>
      </c>
      <c r="G15" s="16" t="str">
        <f>_xlfn.IFNA(VLOOKUP($B15,'[4]SGTI 2021 General Full List'!$G$2:$AD$528,21,FALSE),VLOOKUP($B15,'[5]SGTI 2021 TrustReits Full List'!$G$2:$AB$43,20,FALSE))</f>
        <v xml:space="preserve">INFORMATION TECHNOLOGY </v>
      </c>
      <c r="H15" s="16" t="str">
        <f>_xlfn.IFNA(VLOOKUP($B15,'[4]SGTI 2021 General Full List'!$G$2:$AD$528,23,FALSE),VLOOKUP($B15,'[5]SGTI 2021 TrustReits Full List'!$G$2:$AB$43,22,FALSE))</f>
        <v>Technology Equipment</v>
      </c>
      <c r="I15" s="16" t="s">
        <v>1272</v>
      </c>
      <c r="J15" s="17">
        <f>VLOOKUP($B15,'[6]2021 DD Batch123456'!$B$3:$AT$590,5,FALSE)</f>
        <v>7</v>
      </c>
      <c r="K15" s="17">
        <f>VLOOKUP($B15,'[6]2021 DD Batch123456'!$B$3:$AT$590,6,FALSE)</f>
        <v>7</v>
      </c>
      <c r="L15" s="17">
        <f>VLOOKUP($B15,'[6]2021 DD Batch123456'!$B$3:$AT$590,7,FALSE)</f>
        <v>4</v>
      </c>
      <c r="M15" s="17" t="str">
        <f>VLOOKUP($B15,'[6]2021 DD Batch123456'!$B$3:$AT$590,12,FALSE)</f>
        <v>N</v>
      </c>
      <c r="N15" s="17" t="str">
        <f>HLOOKUP($B15,'[6]SGTI 2021 Clean Data'!$E$2:$ZQ$272,25,FALSE)</f>
        <v>N</v>
      </c>
      <c r="O15" s="17" t="str">
        <f>VLOOKUP($B15,'[6]2021 DD Batch123456'!$B$3:$AT$590,13,FALSE)</f>
        <v>Y</v>
      </c>
      <c r="P15" s="17" t="str">
        <f>VLOOKUP($B15,'[6]2021 DD Batch123456'!$B$3:$AT$590,14,FALSE)</f>
        <v>Y</v>
      </c>
      <c r="Q15" s="17" t="str">
        <f>HLOOKUP($B15,'[6]SGTI 2021 Clean Data'!$E$2:$ZQ$272,30,FALSE)</f>
        <v>N</v>
      </c>
      <c r="R15" s="17" t="str">
        <f>HLOOKUP($B15,'[6]SGTI 2021 Clean Data'!$E$2:$ZQ$272,31,FALSE)</f>
        <v>Y</v>
      </c>
      <c r="S15" s="17" t="str">
        <f>HLOOKUP($B15,'[6]SGTI 2021 Clean Data'!$E$2:$ZQ$272,32,FALSE)</f>
        <v>Y</v>
      </c>
      <c r="T15" s="17">
        <f>VLOOKUP($B15,'[6]2021 DD Batch123456'!$B$3:$AT$590,36,FALSE)</f>
        <v>5</v>
      </c>
      <c r="U15" s="17">
        <f>VLOOKUP($B15,'[6]2021 DD Batch123456'!$B$3:$AT$590,40,FALSE)</f>
        <v>2</v>
      </c>
      <c r="V15" s="17">
        <f>VLOOKUP($B15,'[6]2021 DD Batch123456'!$B$3:$AT$590,37,FALSE)</f>
        <v>4</v>
      </c>
      <c r="W15" s="17" t="str">
        <f>VLOOKUP($B15,'[6]2021 DD Batch123456'!$B$3:$AT$590,41,FALSE)</f>
        <v>Y</v>
      </c>
      <c r="X15" s="17">
        <f>VLOOKUP($B15,'[6]2021 DD Batch123456'!$B$3:$AT$590,15,FALSE)</f>
        <v>3</v>
      </c>
      <c r="Y15" s="17">
        <f>VLOOKUP($B15,'[6]2021 DD Batch123456'!$B$3:$AT$590,16,FALSE)</f>
        <v>3</v>
      </c>
      <c r="Z15" s="17" t="str">
        <f>VLOOKUP($B15,'[6]2021 DD Batch123456'!$B$3:$AT$590,18,FALSE)</f>
        <v>N</v>
      </c>
      <c r="AA15" s="17" t="str">
        <f>HLOOKUP($B15,'[6]SGTI 2021 Clean Data'!$E$2:$ZQ$272,45,FALSE)</f>
        <v>N</v>
      </c>
      <c r="AB15" s="17" t="str">
        <f>HLOOKUP($B15,'[6]SGTI 2021 Clean Data'!$E$2:$ZQ$272,46,FALSE)</f>
        <v>Y</v>
      </c>
      <c r="AC15" s="17" t="str">
        <f>HLOOKUP($B15,'[6]SGTI 2021 Clean Data'!$E$2:$ZQ$272,49,FALSE)</f>
        <v>N</v>
      </c>
      <c r="AD15" s="17" t="str">
        <f>HLOOKUP($B15,'[6]SGTI 2021 Clean Data'!$E$2:$ZQ$272,50,FALSE)</f>
        <v>Y</v>
      </c>
      <c r="AE15" s="17" t="str">
        <f>HLOOKUP($B15,'[6]SGTI 2021 Clean Data'!$E$2:$ZQ$272,53,FALSE)</f>
        <v>Y</v>
      </c>
      <c r="AF15" s="17" t="str">
        <f>HLOOKUP($B15,'[6]SGTI 2021 Clean Data'!$E$2:$ZQ$272,54,FALSE)</f>
        <v>Y</v>
      </c>
      <c r="AG15" s="17" t="str">
        <f>HLOOKUP($B15,'[6]SGTI 2021 Clean Data'!$E$2:$ZQ$272,55,FALSE)</f>
        <v>Y</v>
      </c>
      <c r="AH15" s="17" t="str">
        <f>HLOOKUP($B15,'[6]SGTI 2021 Clean Data'!$E$2:$ZQ$272,56,FALSE)</f>
        <v>Y</v>
      </c>
      <c r="AI15" s="17" t="str">
        <f>HLOOKUP($B15,'[6]SGTI 2021 Clean Data'!$E$2:$ZQ$272,57,FALSE)</f>
        <v>N</v>
      </c>
      <c r="AJ15" s="17" t="str">
        <f>HLOOKUP($B15,'[6]SGTI 2021 Clean Data'!$E$2:$ZQ$272,58,FALSE)</f>
        <v>N</v>
      </c>
      <c r="AK15" s="17" t="str">
        <f>HLOOKUP($B15,'[6]SGTI 2021 Clean Data'!$E$2:$ZQ$272,59,FALSE)</f>
        <v>Y</v>
      </c>
      <c r="AL15" s="17">
        <f>VLOOKUP($B15,'[6]2021 DD Batch123456'!$B$3:$AT$590,19,FALSE)</f>
        <v>3</v>
      </c>
      <c r="AM15" s="17">
        <f>VLOOKUP($B15,'[6]2021 DD Batch123456'!$B$3:$AT$590,20,FALSE)</f>
        <v>3</v>
      </c>
      <c r="AN15" s="17" t="str">
        <f>VLOOKUP($B15,'[6]2021 DD Batch123456'!$B$3:$AT$590,22,FALSE)</f>
        <v>N</v>
      </c>
      <c r="AO15" s="17" t="str">
        <f>HLOOKUP($B15,'[6]SGTI 2021 Clean Data'!$E$2:$ZQ$272,67,FALSE)</f>
        <v>E</v>
      </c>
      <c r="AP15" s="17" t="str">
        <f>HLOOKUP($B15,'[6]SGTI 2021 Clean Data'!$E$2:$ZQ$272,68,FALSE)</f>
        <v>E</v>
      </c>
      <c r="AQ15" s="17" t="str">
        <f>HLOOKUP($B15,'[6]SGTI 2021 Clean Data'!$E$2:$ZQ$272,69,FALSE)</f>
        <v>B3</v>
      </c>
      <c r="AR15" s="17" t="str">
        <f>HLOOKUP($B15,'[6]SGTI 2021 Clean Data'!$E$2:$ZQ$272,70,FALSE)</f>
        <v>Y</v>
      </c>
      <c r="AS15" s="17" t="str">
        <f>HLOOKUP($B15,'[6]SGTI 2021 Clean Data'!$E$2:$ZQ$272,71,FALSE)</f>
        <v>Y</v>
      </c>
      <c r="AT15" s="17" t="str">
        <f>HLOOKUP($B15,'[6]SGTI 2021 Clean Data'!$E$2:$ZQ$272,72,FALSE)</f>
        <v>Y</v>
      </c>
      <c r="AU15" s="17" t="str">
        <f>HLOOKUP($B15,'[6]SGTI 2021 Clean Data'!$E$2:$ZQ$272,73,FALSE)</f>
        <v>Y</v>
      </c>
      <c r="AV15" s="17" t="str">
        <f>HLOOKUP($B15,'[6]SGTI 2021 Clean Data'!$E$2:$ZQ$272,74,FALSE)</f>
        <v>Y</v>
      </c>
      <c r="AW15" s="17" t="str">
        <f>HLOOKUP($B15,'[6]SGTI 2021 Clean Data'!$E$2:$ZQ$272,75,FALSE)</f>
        <v>N</v>
      </c>
      <c r="AX15" s="17" t="str">
        <f>HLOOKUP($B15,'[6]SGTI 2021 Clean Data'!$E$2:$ZQ$272,76,FALSE)</f>
        <v>N</v>
      </c>
      <c r="AY15" s="17" t="str">
        <f>VLOOKUP($B15,'[6]2021 DD Batch123456'!$B$3:$AT$590,35,FALSE)</f>
        <v>E</v>
      </c>
      <c r="AZ15" s="17" t="str">
        <f>HLOOKUP($B15,'[6]SGTI 2021 Clean Data'!$E$2:$ZQ$272,80,FALSE)</f>
        <v>N</v>
      </c>
      <c r="BA15" s="17" t="str">
        <f>HLOOKUP($B15,'[6]SGTI 2021 Clean Data'!$E$2:$ZQ$272,83,FALSE)</f>
        <v>Y</v>
      </c>
      <c r="BB15" s="17" t="str">
        <f>HLOOKUP($B15,'[6]SGTI 2021 Clean Data'!$E$2:$ZQ$272,84,FALSE)</f>
        <v>Y</v>
      </c>
      <c r="BC15" s="17" t="str">
        <f>HLOOKUP($B15,'[6]SGTI 2021 Clean Data'!$E$2:$ZQ$272,89,FALSE)</f>
        <v>Y</v>
      </c>
      <c r="BD15" s="17" t="str">
        <f>HLOOKUP($B15,'[6]SGTI 2021 Clean Data'!$E$2:$ZQ$272,91,FALSE)</f>
        <v>Y</v>
      </c>
      <c r="BE15" s="17" t="str">
        <f>HLOOKUP($B15,'[6]SGTI 2021 Clean Data'!$E$2:$ZQ$272,92,FALSE)</f>
        <v>Y</v>
      </c>
      <c r="BF15" s="17" t="str">
        <f>HLOOKUP($B15,'[6]SGTI 2021 Clean Data'!$E$2:$ZQ$272,93,FALSE)</f>
        <v>Y</v>
      </c>
      <c r="BG15" s="17" t="str">
        <f>HLOOKUP($B15,'[6]SGTI 2021 Clean Data'!$E$2:$ZQ$272,94,FALSE)</f>
        <v>Y</v>
      </c>
      <c r="BH15" s="17" t="str">
        <f>HLOOKUP($B15,'[6]SGTI 2021 Clean Data'!$E$2:$ZQ$272,95,FALSE)</f>
        <v>Y</v>
      </c>
      <c r="BI15" s="17" t="str">
        <f>HLOOKUP($B15,'[6]SGTI 2021 Clean Data'!$E$2:$ZQ$272,96,FALSE)</f>
        <v>Y</v>
      </c>
      <c r="BJ15" s="17" t="str">
        <f>HLOOKUP($B15,'[6]SGTI 2021 Clean Data'!$E$2:$ZQ$272,97,FALSE)</f>
        <v>Y</v>
      </c>
      <c r="BK15" s="17" t="str">
        <f>HLOOKUP($B15,'[6]SGTI 2021 Clean Data'!$E$2:$ZQ$272,98,FALSE)</f>
        <v>Y</v>
      </c>
      <c r="BL15" s="17" t="str">
        <f>HLOOKUP($B15,'[6]SGTI 2021 Clean Data'!$E$2:$ZQ$272,100,FALSE)</f>
        <v>Y</v>
      </c>
      <c r="BM15" s="17" t="str">
        <f>HLOOKUP($B15,'[6]SGTI 2021 Clean Data'!$E$2:$ZQ$272,102,FALSE)</f>
        <v>Y</v>
      </c>
      <c r="BN15" s="17" t="str">
        <f>HLOOKUP($B15,'[6]SGTI 2021 Clean Data'!$E$2:$ZQ$272,103,FALSE)</f>
        <v>Y</v>
      </c>
      <c r="BO15" s="17" t="str">
        <f>HLOOKUP($B15,'[6]SGTI 2021 Clean Data'!$E$2:$ZQ$272,107,FALSE)</f>
        <v>Y</v>
      </c>
      <c r="BP15" s="17" t="str">
        <f>HLOOKUP($B15,'[6]SGTI 2021 Clean Data'!$E$2:$ZQ$272,108,FALSE)</f>
        <v>Y</v>
      </c>
      <c r="BQ15" s="17" t="str">
        <f>HLOOKUP($B15,'[6]SGTI 2021 Clean Data'!$E$2:$ZQ$272,109,FALSE)</f>
        <v>Y</v>
      </c>
      <c r="BR15" s="17" t="str">
        <f>HLOOKUP($B15,'[6]SGTI 2021 Clean Data'!$E$2:$ZQ$272,110,FALSE)</f>
        <v>Y</v>
      </c>
      <c r="BS15" s="17" t="str">
        <f>HLOOKUP($B15,'[6]SGTI 2021 Clean Data'!$E$2:$ZQ$272,111,FALSE)</f>
        <v>Y</v>
      </c>
      <c r="BT15" s="17" t="str">
        <f>HLOOKUP($B15,'[6]SGTI 2021 Clean Data'!$E$2:$ZQ$272,113,FALSE)</f>
        <v>N</v>
      </c>
      <c r="BU15" s="17" t="str">
        <f>HLOOKUP($B15,'[6]SGTI 2021 Clean Data'!$E$2:$ZQ$272,114,FALSE)</f>
        <v>N</v>
      </c>
      <c r="BV15" s="17" t="str">
        <f>HLOOKUP($B15,'[6]SGTI 2021 Clean Data'!$E$2:$ZQ$272,120,FALSE)</f>
        <v>Y</v>
      </c>
      <c r="BW15" s="17" t="str">
        <f>HLOOKUP($B15,'[6]SGTI 2021 Clean Data'!$E$2:$ZQ$272,121,FALSE)</f>
        <v>Y</v>
      </c>
      <c r="BX15" s="17" t="str">
        <f>HLOOKUP($B15,'[6]SGTI 2021 Clean Data'!$E$2:$ZQ$272,122,FALSE)</f>
        <v>Y</v>
      </c>
      <c r="BY15" s="17" t="str">
        <f>HLOOKUP($B15,'[6]SGTI 2021 Clean Data'!$E$2:$ZQ$272,123,FALSE)</f>
        <v>N</v>
      </c>
      <c r="BZ15" s="17" t="str">
        <f>HLOOKUP($B15,'[6]SGTI 2021 Clean Data'!$E$2:$ZQ$272,124,FALSE)</f>
        <v>Y</v>
      </c>
      <c r="CA15" s="17" t="str">
        <f>HLOOKUP($B15,'[6]SGTI 2021 Clean Data'!$E$2:$ZQ$272,125,FALSE)</f>
        <v>N</v>
      </c>
      <c r="CB15" s="17" t="str">
        <f>HLOOKUP($B15,'[6]SGTI 2021 Clean Data'!$E$2:$ZQ$272,126,FALSE)</f>
        <v>N</v>
      </c>
      <c r="CC15" s="17" t="str">
        <f>HLOOKUP($B15,'[6]SGTI 2021 Clean Data'!$E$2:$ZQ$272,128,FALSE)</f>
        <v>Y</v>
      </c>
      <c r="CD15" s="17" t="str">
        <f>HLOOKUP($B15,'[6]SGTI 2021 Clean Data'!$E$2:$ZQ$272,130,FALSE)</f>
        <v>Y</v>
      </c>
      <c r="CE15" s="17" t="str">
        <f>HLOOKUP($B15,'[6]SGTI 2021 Clean Data'!$E$2:$ZQ$272,131,FALSE)</f>
        <v>Y</v>
      </c>
      <c r="CF15" s="17" t="str">
        <f>HLOOKUP($B15,'[6]SGTI 2021 Clean Data'!$E$2:$ZQ$272,132,FALSE)</f>
        <v>Y</v>
      </c>
      <c r="CG15" s="17" t="str">
        <f>HLOOKUP($B15,'[6]SGTI 2021 Clean Data'!$E$2:$ZQ$272,133,FALSE)</f>
        <v>Y</v>
      </c>
      <c r="CH15" s="17" t="str">
        <f>HLOOKUP($B15,'[6]SGTI 2021 Clean Data'!$E$2:$ZQ$272,135,FALSE)</f>
        <v>Y</v>
      </c>
      <c r="CI15" s="17" t="str">
        <f>HLOOKUP($B15,'[6]SGTI 2021 Clean Data'!$E$2:$ZQ$272,139,FALSE)</f>
        <v>Y</v>
      </c>
      <c r="CJ15" s="17" t="str">
        <f>HLOOKUP($B15,'[6]SGTI 2021 Clean Data'!$E$2:$ZQ$272,140,FALSE)</f>
        <v>N</v>
      </c>
      <c r="CK15" s="17" t="str">
        <f>VLOOKUP($B15,'[6]2021 DD Batch123456'!$B$3:$AT$590,26,FALSE)</f>
        <v>Y</v>
      </c>
      <c r="CL15" s="17">
        <f>VLOOKUP($B15,'[6]2021 DD Batch123456'!$B$3:$AT$590,27,FALSE)</f>
        <v>0</v>
      </c>
      <c r="CM15" s="17" t="str">
        <f>VLOOKUP($B15,'[6]2021 DD Batch123456'!$B$3:$AT$590,31,FALSE)</f>
        <v>Y</v>
      </c>
      <c r="CN15" s="17">
        <f>VLOOKUP($B15,'[6]2021 DD Batch123456'!$B$3:$AT$590,32,FALSE)</f>
        <v>0</v>
      </c>
      <c r="CO15" s="17" t="str">
        <f>VLOOKUP($B15,'[6]2021 DD Batch123456'!$B$3:$AT$590,33,FALSE)</f>
        <v>N</v>
      </c>
      <c r="CP15" s="17" t="str">
        <f>HLOOKUP($B15,'[6]SGTI 2021 Clean Data'!$E$2:$ZQ$272,153,FALSE)</f>
        <v>Y</v>
      </c>
      <c r="CQ15" s="17" t="str">
        <f>HLOOKUP($B15,'[6]SGTI 2021 Clean Data'!$E$2:$ZQ$272,155,FALSE)</f>
        <v>Y</v>
      </c>
      <c r="CR15" s="17" t="str">
        <f>HLOOKUP($B15,'[6]SGTI 2021 Clean Data'!$E$2:$ZQ$272,156,FALSE)</f>
        <v>Y</v>
      </c>
      <c r="CS15" s="17" t="str">
        <f>HLOOKUP($B15,'[6]SGTI 2021 Clean Data'!$E$2:$ZQ$272,157,FALSE)</f>
        <v>Y</v>
      </c>
      <c r="CT15" s="17" t="str">
        <f>HLOOKUP($B15,'[6]SGTI 2021 Clean Data'!$E$2:$ZQ$272,158,FALSE)</f>
        <v>N</v>
      </c>
      <c r="CU15" s="17" t="str">
        <f>HLOOKUP($B15,'[6]SGTI 2021 Clean Data'!$E$2:$ZQ$272,159,FALSE)</f>
        <v>Y</v>
      </c>
      <c r="CV15" s="17" t="str">
        <f>HLOOKUP($B15,'[6]SGTI 2021 Clean Data'!$E$2:$ZQ$272,160,FALSE)</f>
        <v>Y</v>
      </c>
      <c r="CW15" s="17" t="str">
        <f>HLOOKUP($B15,'[6]SGTI 2021 Clean Data'!$E$2:$ZQ$272,161,FALSE)</f>
        <v>Y</v>
      </c>
      <c r="CX15" s="17" t="str">
        <f>HLOOKUP($B15,'[6]SGTI 2021 Clean Data'!$E$2:$ZQ$272,164,FALSE)</f>
        <v>Y</v>
      </c>
      <c r="CY15" s="17" t="str">
        <f>HLOOKUP($B15,'[6]SGTI 2021 Clean Data'!$E$2:$ZQ$272,170,FALSE)</f>
        <v>Y</v>
      </c>
      <c r="CZ15" s="17" t="str">
        <f>HLOOKUP($B15,'[6]SGTI 2021 Clean Data'!$E$2:$ZQ$272,173,FALSE)</f>
        <v>Y</v>
      </c>
      <c r="DA15" s="17" t="str">
        <f>HLOOKUP($B15,'[6]SGTI 2021 Clean Data'!$E$2:$ZQ$272,174,FALSE)</f>
        <v>Y</v>
      </c>
      <c r="DB15" s="17" t="str">
        <f>HLOOKUP($B15,'[6]SGTI 2021 Clean Data'!$E$2:$ZQ$272,175,FALSE)</f>
        <v>N</v>
      </c>
      <c r="DC15" s="17" t="str">
        <f>HLOOKUP($B15,'[6]SGTI 2021 Clean Data'!$E$2:$ZQ$272,176,FALSE)</f>
        <v>Y</v>
      </c>
      <c r="DD15" s="17" t="str">
        <f>HLOOKUP($B15,'[6]SGTI 2021 Clean Data'!$E$2:$ZQ$272,178,FALSE)</f>
        <v>Y</v>
      </c>
      <c r="DE15" s="17" t="str">
        <f>HLOOKUP($B15,'[6]SGTI 2021 Clean Data'!$E$2:$ZQ$272,179,FALSE)</f>
        <v>Y</v>
      </c>
      <c r="DF15" s="17" t="str">
        <f>HLOOKUP($B15,'[6]SGTI 2021 Clean Data'!$E$2:$ZQ$272,180,FALSE)</f>
        <v>Y</v>
      </c>
      <c r="DG15" s="17" t="str">
        <f>HLOOKUP($B15,'[6]SGTI 2021 Clean Data'!$E$2:$ZQ$272,181,FALSE)</f>
        <v>Y</v>
      </c>
      <c r="DH15" s="17" t="str">
        <f>HLOOKUP($B15,'[6]SGTI 2021 Clean Data'!$E$2:$ZQ$272,182,FALSE)</f>
        <v>N</v>
      </c>
      <c r="DI15" s="17" t="str">
        <f>HLOOKUP($B15,'[6]SGTI 2021 Clean Data'!$E$2:$ZQ$272,184,FALSE)</f>
        <v>Y</v>
      </c>
      <c r="DJ15" s="17" t="str">
        <f>HLOOKUP($B15,'[6]SGTI 2021 Clean Data'!$E$2:$ZQ$272,185,FALSE)</f>
        <v>Y</v>
      </c>
      <c r="DK15" s="17">
        <f>HLOOKUP($B15,'[6]SGTI 2021 Clean Data'!$E$2:$ZQ$272,190,FALSE)</f>
        <v>97</v>
      </c>
      <c r="DL15" s="17" t="str">
        <f>HLOOKUP($B15,'[6]SGTI 2021 Clean Data'!$E$2:$ZQ$272,191,FALSE)</f>
        <v>N</v>
      </c>
      <c r="DM15" s="17" t="str">
        <f>HLOOKUP($B15,'[6]SGTI 2021 Clean Data'!$E$2:$ZQ$272,195,FALSE)</f>
        <v>N</v>
      </c>
      <c r="DN15" s="17" t="str">
        <f>HLOOKUP($B15,'[6]SGTI 2021 Clean Data'!$E$2:$ZQ$272,196,FALSE)</f>
        <v>Y</v>
      </c>
      <c r="DO15" s="17" t="str">
        <f>HLOOKUP($B15,'[6]SGTI 2021 Clean Data'!$E$2:$ZQ$272,199,FALSE)</f>
        <v>N</v>
      </c>
      <c r="DP15" s="17" t="str">
        <f>HLOOKUP($B15,'[6]SGTI 2021 Clean Data'!$E$2:$ZQ$272,200,FALSE)</f>
        <v>N</v>
      </c>
      <c r="DQ15" s="17" t="str">
        <f>HLOOKUP($B15,'[6]SGTI 2021 Clean Data'!$E$2:$ZQ$272,201,FALSE)</f>
        <v>Y</v>
      </c>
      <c r="DR15" s="17" t="str">
        <f>HLOOKUP($B15,'[6]SGTI 2021 Clean Data'!$E$2:$ZQ$272,202,FALSE)</f>
        <v>Y</v>
      </c>
      <c r="DS15" s="17" t="str">
        <f>HLOOKUP($B15,'[6]SGTI 2021 Clean Data'!$E$2:$ZQ$272,203,FALSE)</f>
        <v>Y</v>
      </c>
      <c r="DT15" s="17" t="str">
        <f>HLOOKUP($B15,'[6]SGTI 2021 Clean Data'!$E$2:$ZQ$272,204,FALSE)</f>
        <v>Y</v>
      </c>
      <c r="DU15" s="17" t="str">
        <f>HLOOKUP($B15,'[6]SGTI 2021 Clean Data'!$E$2:$ZQ$272,206,FALSE)</f>
        <v>Y</v>
      </c>
      <c r="DV15" s="17" t="str">
        <f>HLOOKUP($B15,'[6]SGTI 2021 Clean Data'!$E$2:$ZQ$272,207,FALSE)</f>
        <v>Y</v>
      </c>
      <c r="DW15" s="17" t="str">
        <f>HLOOKUP($B15,'[6]SGTI 2021 Clean Data'!$E$2:$ZQ$272,208,FALSE)</f>
        <v>N</v>
      </c>
      <c r="DX15" s="17"/>
      <c r="DY15" s="17" t="str">
        <f>HLOOKUP($B15,'[6]SGTI 2021 Clean Data'!$E$2:$ZQ$272,213,FALSE)</f>
        <v>Y</v>
      </c>
      <c r="DZ15" s="17" t="str">
        <f>HLOOKUP($B15,'[6]SGTI 2021 Clean Data'!$E$2:$ZQ$272,214,FALSE)</f>
        <v>N</v>
      </c>
      <c r="EA15" s="17" t="str">
        <f>HLOOKUP($B15,'[6]SGTI 2021 Clean Data'!$E$2:$ZQ$272,215,FALSE)</f>
        <v>Y</v>
      </c>
      <c r="EB15" s="17">
        <f>HLOOKUP($B15,'[6]SGTI 2021 Clean Data'!$E$2:$ZQ$272,219,FALSE)</f>
        <v>3</v>
      </c>
      <c r="EC15" s="17">
        <f>HLOOKUP($B15,'[6]SGTI 2021 Clean Data'!$E$2:$ZQ$272,220,FALSE)</f>
        <v>0</v>
      </c>
      <c r="ED15" s="17">
        <f>HLOOKUP($B15,'[6]SGTI 2021 Clean Data'!$E$2:$ZQ$272,221,FALSE)</f>
        <v>3</v>
      </c>
      <c r="EE15" s="17">
        <f>HLOOKUP($B15,'[6]SGTI 2021 Clean Data'!$E$2:$ZQ$272,222,FALSE)</f>
        <v>3</v>
      </c>
      <c r="EF15" s="17">
        <f>HLOOKUP($B15,'[6]SGTI 2021 Clean Data'!$E$2:$ZQ$272,223,FALSE)</f>
        <v>0</v>
      </c>
      <c r="EG15" s="17">
        <f>HLOOKUP($B15,'[6]SGTI 2021 Clean Data'!$E$2:$ZQ$272,224,FALSE)</f>
        <v>3</v>
      </c>
      <c r="EH15" s="17">
        <f>HLOOKUP($B15,'[6]SGTI 2021 Clean Data'!$E$2:$ZQ$272,225,FALSE)</f>
        <v>0</v>
      </c>
      <c r="EI15" s="17">
        <f>HLOOKUP($B15,'[6]SGTI 2021 Clean Data'!$E$2:$ZQ$272,226,FALSE)</f>
        <v>0</v>
      </c>
      <c r="EJ15" s="17">
        <f>HLOOKUP($B15,'[6]SGTI 2021 Clean Data'!$E$2:$ZQ$272,227,FALSE)</f>
        <v>0</v>
      </c>
      <c r="EK15" s="17">
        <f>HLOOKUP($B15,'[6]SGTI 2021 Clean Data'!$E$2:$ZQ$272,228,FALSE)</f>
        <v>3</v>
      </c>
      <c r="EL15" s="17">
        <f>HLOOKUP($B15,'[6]SGTI 2021 Clean Data'!$E$2:$ZQ$272,229,FALSE)</f>
        <v>0</v>
      </c>
      <c r="EM15" s="17">
        <f>HLOOKUP($B15,'[6]SGTI 2021 Clean Data'!$E$2:$ZQ$272,230,FALSE)</f>
        <v>2</v>
      </c>
      <c r="EN15" s="17">
        <f>HLOOKUP($B15,'[6]SGTI 2021 Clean Data'!$E$2:$ZQ$272,231,FALSE)</f>
        <v>0</v>
      </c>
      <c r="EO15" s="18">
        <f>HLOOKUP($B15,'[6]SGTI 2021 Clean Data'!$E$2:$ZQ$272,232,FALSE)</f>
        <v>44293</v>
      </c>
      <c r="EP15" s="18">
        <f>HLOOKUP($B15,'[6]SGTI 2021 Clean Data'!$E$2:$ZQ$272,233,FALSE)</f>
        <v>44316</v>
      </c>
      <c r="EQ15" s="17">
        <f>HLOOKUP($B15,'[6]SGTI 2021 Clean Data'!$E$2:$ZQ$272,234,FALSE)</f>
        <v>0</v>
      </c>
      <c r="ER15" s="17">
        <f>HLOOKUP($B15,'[6]SGTI 2021 Clean Data'!$E$2:$ZQ$272,235,FALSE)</f>
        <v>0</v>
      </c>
      <c r="ES15" s="17">
        <f>HLOOKUP($B15,'[6]SGTI 2021 Clean Data'!$E$2:$ZQ$272,240,FALSE)</f>
        <v>0</v>
      </c>
      <c r="ET15" s="17">
        <f>VLOOKUP($B15,'[6]2021 DD Batch123456'!$B$3:$AT$590,42,FALSE)</f>
        <v>1</v>
      </c>
      <c r="EU15" s="17"/>
      <c r="EV15" s="17"/>
      <c r="EW15" s="17"/>
      <c r="EX15" s="17">
        <f>VLOOKUP($B15,'[6]2021 DD Batch123456'!$B$3:$AT$590,44,FALSE)</f>
        <v>0</v>
      </c>
      <c r="EY15" s="17">
        <f>HLOOKUP($B15,'[6]SGTI 2021 Clean Data'!$E$2:$ZQ$272,246,FALSE)</f>
        <v>0</v>
      </c>
      <c r="EZ15" s="17">
        <f>HLOOKUP($B15,'[6]SGTI 2021 Clean Data'!$E$2:$ZQ$272,247,FALSE)</f>
        <v>0</v>
      </c>
      <c r="FA15" s="17">
        <f>HLOOKUP($B15,'[6]SGTI 2021 Clean Data'!$E$2:$ZQ$272,248,FALSE)</f>
        <v>0</v>
      </c>
      <c r="FB15" s="17">
        <f>HLOOKUP($B15,'[6]SGTI 2021 Clean Data'!$E$2:$ZQ$272,249,FALSE)</f>
        <v>0</v>
      </c>
      <c r="FC15" s="17">
        <f>HLOOKUP($B15,'[6]SGTI 2021 Clean Data'!$E$2:$ZQ$272,250,FALSE)</f>
        <v>3</v>
      </c>
      <c r="FD15" s="17">
        <f>HLOOKUP($B15,'[6]SGTI 2021 Clean Data'!$E$2:$ZQ$272,251,FALSE)</f>
        <v>0</v>
      </c>
      <c r="FE15" s="17">
        <f>HLOOKUP($B15,'[6]SGTI 2021 Clean Data'!$E$2:$ZQ$272,252,FALSE)</f>
        <v>0</v>
      </c>
      <c r="FF15" s="17">
        <f>HLOOKUP($B15,'[6]SGTI 2021 Clean Data'!$E$2:$ZQ$272,253,FALSE)</f>
        <v>0</v>
      </c>
      <c r="FG15" s="17">
        <f>HLOOKUP($B15,'[6]SGTI 2021 Clean Data'!$E$2:$ZQ$272,254,FALSE)</f>
        <v>0</v>
      </c>
      <c r="FH15" s="17">
        <f>HLOOKUP($B15,'[6]SGTI 2021 Clean Data'!$E$2:$ZQ$272,255,FALSE)</f>
        <v>0</v>
      </c>
      <c r="FI15" s="17">
        <f>HLOOKUP($B15,'[6]SGTI 2021 Clean Data'!$E$2:$ZQ$272,256,FALSE)</f>
        <v>0</v>
      </c>
      <c r="FJ15" s="17">
        <f>HLOOKUP($B15,'[6]SGTI 2021 Clean Data'!$E$2:$ZQ$272,257,FALSE)</f>
        <v>0</v>
      </c>
      <c r="FK15" s="17">
        <f>HLOOKUP($B15,'[6]SGTI 2021 Clean Data'!$E$2:$ZQ$272,258,FALSE)</f>
        <v>0</v>
      </c>
      <c r="FL15" s="17"/>
      <c r="FM15" s="17">
        <f>HLOOKUP($B15,'[6]SGTI 2021 Clean Data'!$E$2:$ZQ$272,260,FALSE)</f>
        <v>0</v>
      </c>
      <c r="FN15" s="17">
        <f>HLOOKUP($B15,'[6]SGTI 2021 Clean Data'!$E$2:$ZQ$272,261,FALSE)</f>
        <v>0</v>
      </c>
      <c r="FO15" s="17">
        <f>HLOOKUP($B15,'[6]SGTI 2021 Clean Data'!$E$2:$ZQ$272,262,FALSE)</f>
        <v>5</v>
      </c>
      <c r="FP15" s="17">
        <f>HLOOKUP($B15,'[6]SGTI 2021 Clean Data'!$E$2:$ZQ$272,263,FALSE)</f>
        <v>0</v>
      </c>
      <c r="FQ15" s="17"/>
      <c r="FR15" s="17">
        <f>HLOOKUP($B15,'[6]SGTI 2021 Clean Data'!$E$2:$ZQ$272,265,FALSE)</f>
        <v>0</v>
      </c>
      <c r="FS15" s="17">
        <f>HLOOKUP($B15,'[6]SGTI 2021 Clean Data'!$E$2:$ZQ$272,266,FALSE)</f>
        <v>0</v>
      </c>
      <c r="FT15" s="17">
        <f>HLOOKUP($B15,'[6]SGTI 2021 Clean Data'!$E$2:$ZQ$272,267,FALSE)</f>
        <v>3</v>
      </c>
      <c r="FU15" s="17">
        <f>HLOOKUP($B15,'[6]SGTI 2021 Clean Data'!$E$2:$ZQ$272,268,FALSE)</f>
        <v>0</v>
      </c>
      <c r="FV15" s="17">
        <f>HLOOKUP($B15,'[6]SGTI 2021 Clean Data'!$E$2:$ZQ$272,269,FALSE)</f>
        <v>0</v>
      </c>
      <c r="FW15" s="17">
        <f>HLOOKUP($B15,'[6]SGTI 2021 Clean Data'!$E$2:$ZQ$272,270,FALSE)</f>
        <v>0</v>
      </c>
      <c r="FX15" s="17">
        <f>HLOOKUP($B15,'[6]SGTI 2021 Clean Data'!$E$2:$ZQ$272,271,FALSE)</f>
        <v>0</v>
      </c>
    </row>
    <row r="16" spans="1:180" ht="24" thickTop="1" thickBot="1" x14ac:dyDescent="0.3">
      <c r="A16" s="12">
        <v>44</v>
      </c>
      <c r="B16" s="13" t="s">
        <v>114</v>
      </c>
      <c r="C16" s="14" t="s">
        <v>115</v>
      </c>
      <c r="D16" s="15">
        <v>44012</v>
      </c>
      <c r="E16" s="16">
        <f>_xlfn.IFNA(VLOOKUP($B16,'[4]SGTI 2021 General Full List'!$G$2:$AD$528,24,FALSE),VLOOKUP($B16,'[5]SGTI 2021 TrustReits Full List'!$G$2:$AC$43,23,FALSE))</f>
        <v>19146300</v>
      </c>
      <c r="F16" s="16" t="str">
        <f t="shared" si="0"/>
        <v>Small</v>
      </c>
      <c r="G16" s="16" t="str">
        <f>_xlfn.IFNA(VLOOKUP($B16,'[4]SGTI 2021 General Full List'!$G$2:$AD$528,21,FALSE),VLOOKUP($B16,'[5]SGTI 2021 TrustReits Full List'!$G$2:$AB$43,20,FALSE))</f>
        <v>INDUSTRIALS</v>
      </c>
      <c r="H16" s="16" t="str">
        <f>_xlfn.IFNA(VLOOKUP($B16,'[4]SGTI 2021 General Full List'!$G$2:$AD$528,23,FALSE),VLOOKUP($B16,'[5]SGTI 2021 TrustReits Full List'!$G$2:$AB$43,22,FALSE))</f>
        <v>Industrial Goods</v>
      </c>
      <c r="I16" s="16" t="s">
        <v>1272</v>
      </c>
      <c r="J16" s="17">
        <f>VLOOKUP($B16,'[6]2021 DD Batch123456'!$B$3:$AT$590,5,FALSE)</f>
        <v>6</v>
      </c>
      <c r="K16" s="17">
        <f>VLOOKUP($B16,'[6]2021 DD Batch123456'!$B$3:$AT$590,6,FALSE)</f>
        <v>6</v>
      </c>
      <c r="L16" s="17">
        <f>VLOOKUP($B16,'[6]2021 DD Batch123456'!$B$3:$AT$590,7,FALSE)</f>
        <v>4</v>
      </c>
      <c r="M16" s="17" t="str">
        <f>VLOOKUP($B16,'[6]2021 DD Batch123456'!$B$3:$AT$590,12,FALSE)</f>
        <v>N</v>
      </c>
      <c r="N16" s="17" t="str">
        <f>HLOOKUP($B16,'[6]SGTI 2021 Clean Data'!$E$2:$ZQ$272,25,FALSE)</f>
        <v>N</v>
      </c>
      <c r="O16" s="17" t="str">
        <f>VLOOKUP($B16,'[6]2021 DD Batch123456'!$B$3:$AT$590,13,FALSE)</f>
        <v>Y</v>
      </c>
      <c r="P16" s="17" t="str">
        <f>VLOOKUP($B16,'[6]2021 DD Batch123456'!$B$3:$AT$590,14,FALSE)</f>
        <v>Y</v>
      </c>
      <c r="Q16" s="17" t="str">
        <f>HLOOKUP($B16,'[6]SGTI 2021 Clean Data'!$E$2:$ZQ$272,30,FALSE)</f>
        <v>N</v>
      </c>
      <c r="R16" s="17" t="str">
        <f>HLOOKUP($B16,'[6]SGTI 2021 Clean Data'!$E$2:$ZQ$272,31,FALSE)</f>
        <v>Y</v>
      </c>
      <c r="S16" s="17" t="str">
        <f>HLOOKUP($B16,'[6]SGTI 2021 Clean Data'!$E$2:$ZQ$272,32,FALSE)</f>
        <v>Y</v>
      </c>
      <c r="T16" s="17">
        <f>VLOOKUP($B16,'[6]2021 DD Batch123456'!$B$3:$AT$590,36,FALSE)</f>
        <v>3</v>
      </c>
      <c r="U16" s="17">
        <f>VLOOKUP($B16,'[6]2021 DD Batch123456'!$B$3:$AT$590,40,FALSE)</f>
        <v>2</v>
      </c>
      <c r="V16" s="17">
        <f>VLOOKUP($B16,'[6]2021 DD Batch123456'!$B$3:$AT$590,37,FALSE)</f>
        <v>3</v>
      </c>
      <c r="W16" s="17" t="str">
        <f>VLOOKUP($B16,'[6]2021 DD Batch123456'!$B$3:$AT$590,41,FALSE)</f>
        <v>Y</v>
      </c>
      <c r="X16" s="17">
        <f>VLOOKUP($B16,'[6]2021 DD Batch123456'!$B$3:$AT$590,15,FALSE)</f>
        <v>4</v>
      </c>
      <c r="Y16" s="17">
        <f>VLOOKUP($B16,'[6]2021 DD Batch123456'!$B$3:$AT$590,16,FALSE)</f>
        <v>4</v>
      </c>
      <c r="Z16" s="17" t="str">
        <f>VLOOKUP($B16,'[6]2021 DD Batch123456'!$B$3:$AT$590,18,FALSE)</f>
        <v>Y</v>
      </c>
      <c r="AA16" s="17" t="str">
        <f>HLOOKUP($B16,'[6]SGTI 2021 Clean Data'!$E$2:$ZQ$272,45,FALSE)</f>
        <v>N</v>
      </c>
      <c r="AB16" s="17" t="str">
        <f>HLOOKUP($B16,'[6]SGTI 2021 Clean Data'!$E$2:$ZQ$272,46,FALSE)</f>
        <v>N</v>
      </c>
      <c r="AC16" s="17" t="str">
        <f>HLOOKUP($B16,'[6]SGTI 2021 Clean Data'!$E$2:$ZQ$272,49,FALSE)</f>
        <v>Y</v>
      </c>
      <c r="AD16" s="17" t="str">
        <f>HLOOKUP($B16,'[6]SGTI 2021 Clean Data'!$E$2:$ZQ$272,50,FALSE)</f>
        <v>Y</v>
      </c>
      <c r="AE16" s="17" t="str">
        <f>HLOOKUP($B16,'[6]SGTI 2021 Clean Data'!$E$2:$ZQ$272,53,FALSE)</f>
        <v>Y</v>
      </c>
      <c r="AF16" s="17" t="str">
        <f>HLOOKUP($B16,'[6]SGTI 2021 Clean Data'!$E$2:$ZQ$272,54,FALSE)</f>
        <v>Y</v>
      </c>
      <c r="AG16" s="17" t="str">
        <f>HLOOKUP($B16,'[6]SGTI 2021 Clean Data'!$E$2:$ZQ$272,55,FALSE)</f>
        <v>Y</v>
      </c>
      <c r="AH16" s="17" t="str">
        <f>HLOOKUP($B16,'[6]SGTI 2021 Clean Data'!$E$2:$ZQ$272,56,FALSE)</f>
        <v>Y</v>
      </c>
      <c r="AI16" s="17" t="str">
        <f>HLOOKUP($B16,'[6]SGTI 2021 Clean Data'!$E$2:$ZQ$272,57,FALSE)</f>
        <v>N</v>
      </c>
      <c r="AJ16" s="17" t="str">
        <f>HLOOKUP($B16,'[6]SGTI 2021 Clean Data'!$E$2:$ZQ$272,58,FALSE)</f>
        <v>N</v>
      </c>
      <c r="AK16" s="17" t="str">
        <f>HLOOKUP($B16,'[6]SGTI 2021 Clean Data'!$E$2:$ZQ$272,59,FALSE)</f>
        <v>Y</v>
      </c>
      <c r="AL16" s="17">
        <f>VLOOKUP($B16,'[6]2021 DD Batch123456'!$B$3:$AT$590,19,FALSE)</f>
        <v>4</v>
      </c>
      <c r="AM16" s="17">
        <f>VLOOKUP($B16,'[6]2021 DD Batch123456'!$B$3:$AT$590,20,FALSE)</f>
        <v>4</v>
      </c>
      <c r="AN16" s="17" t="str">
        <f>VLOOKUP($B16,'[6]2021 DD Batch123456'!$B$3:$AT$590,22,FALSE)</f>
        <v>Y</v>
      </c>
      <c r="AO16" s="17" t="str">
        <f>HLOOKUP($B16,'[6]SGTI 2021 Clean Data'!$E$2:$ZQ$272,67,FALSE)</f>
        <v>B3</v>
      </c>
      <c r="AP16" s="17" t="str">
        <f>HLOOKUP($B16,'[6]SGTI 2021 Clean Data'!$E$2:$ZQ$272,68,FALSE)</f>
        <v>B3</v>
      </c>
      <c r="AQ16" s="17" t="str">
        <f>HLOOKUP($B16,'[6]SGTI 2021 Clean Data'!$E$2:$ZQ$272,69,FALSE)</f>
        <v>B1</v>
      </c>
      <c r="AR16" s="17" t="str">
        <f>HLOOKUP($B16,'[6]SGTI 2021 Clean Data'!$E$2:$ZQ$272,70,FALSE)</f>
        <v>Y</v>
      </c>
      <c r="AS16" s="17" t="str">
        <f>HLOOKUP($B16,'[6]SGTI 2021 Clean Data'!$E$2:$ZQ$272,71,FALSE)</f>
        <v>N</v>
      </c>
      <c r="AT16" s="17" t="str">
        <f>HLOOKUP($B16,'[6]SGTI 2021 Clean Data'!$E$2:$ZQ$272,72,FALSE)</f>
        <v>Y</v>
      </c>
      <c r="AU16" s="17" t="str">
        <f>HLOOKUP($B16,'[6]SGTI 2021 Clean Data'!$E$2:$ZQ$272,73,FALSE)</f>
        <v>Y</v>
      </c>
      <c r="AV16" s="17" t="str">
        <f>HLOOKUP($B16,'[6]SGTI 2021 Clean Data'!$E$2:$ZQ$272,74,FALSE)</f>
        <v>Y</v>
      </c>
      <c r="AW16" s="17" t="str">
        <f>HLOOKUP($B16,'[6]SGTI 2021 Clean Data'!$E$2:$ZQ$272,75,FALSE)</f>
        <v>Y</v>
      </c>
      <c r="AX16" s="17" t="str">
        <f>HLOOKUP($B16,'[6]SGTI 2021 Clean Data'!$E$2:$ZQ$272,76,FALSE)</f>
        <v>N</v>
      </c>
      <c r="AY16" s="17" t="str">
        <f>VLOOKUP($B16,'[6]2021 DD Batch123456'!$B$3:$AT$590,35,FALSE)</f>
        <v>B3</v>
      </c>
      <c r="AZ16" s="17" t="str">
        <f>HLOOKUP($B16,'[6]SGTI 2021 Clean Data'!$E$2:$ZQ$272,80,FALSE)</f>
        <v>N</v>
      </c>
      <c r="BA16" s="17" t="str">
        <f>HLOOKUP($B16,'[6]SGTI 2021 Clean Data'!$E$2:$ZQ$272,83,FALSE)</f>
        <v>Y</v>
      </c>
      <c r="BB16" s="17" t="str">
        <f>HLOOKUP($B16,'[6]SGTI 2021 Clean Data'!$E$2:$ZQ$272,84,FALSE)</f>
        <v>Y</v>
      </c>
      <c r="BC16" s="17" t="str">
        <f>HLOOKUP($B16,'[6]SGTI 2021 Clean Data'!$E$2:$ZQ$272,89,FALSE)</f>
        <v>Y</v>
      </c>
      <c r="BD16" s="17" t="str">
        <f>HLOOKUP($B16,'[6]SGTI 2021 Clean Data'!$E$2:$ZQ$272,91,FALSE)</f>
        <v>Y</v>
      </c>
      <c r="BE16" s="17" t="str">
        <f>HLOOKUP($B16,'[6]SGTI 2021 Clean Data'!$E$2:$ZQ$272,92,FALSE)</f>
        <v>Y</v>
      </c>
      <c r="BF16" s="17" t="str">
        <f>HLOOKUP($B16,'[6]SGTI 2021 Clean Data'!$E$2:$ZQ$272,93,FALSE)</f>
        <v>N</v>
      </c>
      <c r="BG16" s="17" t="str">
        <f>HLOOKUP($B16,'[6]SGTI 2021 Clean Data'!$E$2:$ZQ$272,94,FALSE)</f>
        <v>Y</v>
      </c>
      <c r="BH16" s="17" t="str">
        <f>HLOOKUP($B16,'[6]SGTI 2021 Clean Data'!$E$2:$ZQ$272,95,FALSE)</f>
        <v>N</v>
      </c>
      <c r="BI16" s="17" t="str">
        <f>HLOOKUP($B16,'[6]SGTI 2021 Clean Data'!$E$2:$ZQ$272,96,FALSE)</f>
        <v>N</v>
      </c>
      <c r="BJ16" s="17" t="str">
        <f>HLOOKUP($B16,'[6]SGTI 2021 Clean Data'!$E$2:$ZQ$272,97,FALSE)</f>
        <v>N</v>
      </c>
      <c r="BK16" s="17" t="str">
        <f>HLOOKUP($B16,'[6]SGTI 2021 Clean Data'!$E$2:$ZQ$272,98,FALSE)</f>
        <v>Y</v>
      </c>
      <c r="BL16" s="17" t="str">
        <f>HLOOKUP($B16,'[6]SGTI 2021 Clean Data'!$E$2:$ZQ$272,100,FALSE)</f>
        <v>Y</v>
      </c>
      <c r="BM16" s="17" t="str">
        <f>HLOOKUP($B16,'[6]SGTI 2021 Clean Data'!$E$2:$ZQ$272,102,FALSE)</f>
        <v>Y</v>
      </c>
      <c r="BN16" s="17" t="str">
        <f>HLOOKUP($B16,'[6]SGTI 2021 Clean Data'!$E$2:$ZQ$272,103,FALSE)</f>
        <v>N</v>
      </c>
      <c r="BO16" s="17" t="str">
        <f>HLOOKUP($B16,'[6]SGTI 2021 Clean Data'!$E$2:$ZQ$272,107,FALSE)</f>
        <v>Y</v>
      </c>
      <c r="BP16" s="17" t="str">
        <f>HLOOKUP($B16,'[6]SGTI 2021 Clean Data'!$E$2:$ZQ$272,108,FALSE)</f>
        <v>Y</v>
      </c>
      <c r="BQ16" s="17" t="str">
        <f>HLOOKUP($B16,'[6]SGTI 2021 Clean Data'!$E$2:$ZQ$272,109,FALSE)</f>
        <v>Y</v>
      </c>
      <c r="BR16" s="17" t="str">
        <f>HLOOKUP($B16,'[6]SGTI 2021 Clean Data'!$E$2:$ZQ$272,110,FALSE)</f>
        <v>Y</v>
      </c>
      <c r="BS16" s="17" t="str">
        <f>HLOOKUP($B16,'[6]SGTI 2021 Clean Data'!$E$2:$ZQ$272,111,FALSE)</f>
        <v>Y</v>
      </c>
      <c r="BT16" s="17" t="str">
        <f>HLOOKUP($B16,'[6]SGTI 2021 Clean Data'!$E$2:$ZQ$272,113,FALSE)</f>
        <v>N</v>
      </c>
      <c r="BU16" s="17" t="str">
        <f>HLOOKUP($B16,'[6]SGTI 2021 Clean Data'!$E$2:$ZQ$272,114,FALSE)</f>
        <v>N</v>
      </c>
      <c r="BV16" s="17" t="str">
        <f>HLOOKUP($B16,'[6]SGTI 2021 Clean Data'!$E$2:$ZQ$272,120,FALSE)</f>
        <v>N</v>
      </c>
      <c r="BW16" s="17" t="str">
        <f>HLOOKUP($B16,'[6]SGTI 2021 Clean Data'!$E$2:$ZQ$272,121,FALSE)</f>
        <v>N</v>
      </c>
      <c r="BX16" s="17" t="str">
        <f>HLOOKUP($B16,'[6]SGTI 2021 Clean Data'!$E$2:$ZQ$272,122,FALSE)</f>
        <v>N</v>
      </c>
      <c r="BY16" s="17" t="str">
        <f>HLOOKUP($B16,'[6]SGTI 2021 Clean Data'!$E$2:$ZQ$272,123,FALSE)</f>
        <v>N</v>
      </c>
      <c r="BZ16" s="17" t="str">
        <f>HLOOKUP($B16,'[6]SGTI 2021 Clean Data'!$E$2:$ZQ$272,124,FALSE)</f>
        <v>N</v>
      </c>
      <c r="CA16" s="17" t="str">
        <f>HLOOKUP($B16,'[6]SGTI 2021 Clean Data'!$E$2:$ZQ$272,125,FALSE)</f>
        <v>N</v>
      </c>
      <c r="CB16" s="17" t="str">
        <f>HLOOKUP($B16,'[6]SGTI 2021 Clean Data'!$E$2:$ZQ$272,126,FALSE)</f>
        <v>N</v>
      </c>
      <c r="CC16" s="17" t="str">
        <f>HLOOKUP($B16,'[6]SGTI 2021 Clean Data'!$E$2:$ZQ$272,128,FALSE)</f>
        <v>Y</v>
      </c>
      <c r="CD16" s="17" t="str">
        <f>HLOOKUP($B16,'[6]SGTI 2021 Clean Data'!$E$2:$ZQ$272,130,FALSE)</f>
        <v>Y</v>
      </c>
      <c r="CE16" s="17" t="str">
        <f>HLOOKUP($B16,'[6]SGTI 2021 Clean Data'!$E$2:$ZQ$272,131,FALSE)</f>
        <v>Y</v>
      </c>
      <c r="CF16" s="17" t="str">
        <f>HLOOKUP($B16,'[6]SGTI 2021 Clean Data'!$E$2:$ZQ$272,132,FALSE)</f>
        <v>N</v>
      </c>
      <c r="CG16" s="17" t="str">
        <f>HLOOKUP($B16,'[6]SGTI 2021 Clean Data'!$E$2:$ZQ$272,133,FALSE)</f>
        <v>N</v>
      </c>
      <c r="CH16" s="17" t="str">
        <f>HLOOKUP($B16,'[6]SGTI 2021 Clean Data'!$E$2:$ZQ$272,135,FALSE)</f>
        <v>N</v>
      </c>
      <c r="CI16" s="17" t="str">
        <f>HLOOKUP($B16,'[6]SGTI 2021 Clean Data'!$E$2:$ZQ$272,139,FALSE)</f>
        <v>Y</v>
      </c>
      <c r="CJ16" s="17" t="str">
        <f>HLOOKUP($B16,'[6]SGTI 2021 Clean Data'!$E$2:$ZQ$272,140,FALSE)</f>
        <v>N</v>
      </c>
      <c r="CK16" s="17" t="str">
        <f>VLOOKUP($B16,'[6]2021 DD Batch123456'!$B$3:$AT$590,26,FALSE)</f>
        <v>Y</v>
      </c>
      <c r="CL16" s="17">
        <f>VLOOKUP($B16,'[6]2021 DD Batch123456'!$B$3:$AT$590,27,FALSE)</f>
        <v>0</v>
      </c>
      <c r="CM16" s="17" t="str">
        <f>VLOOKUP($B16,'[6]2021 DD Batch123456'!$B$3:$AT$590,31,FALSE)</f>
        <v>Y</v>
      </c>
      <c r="CN16" s="17">
        <f>VLOOKUP($B16,'[6]2021 DD Batch123456'!$B$3:$AT$590,32,FALSE)</f>
        <v>0</v>
      </c>
      <c r="CO16" s="17" t="str">
        <f>VLOOKUP($B16,'[6]2021 DD Batch123456'!$B$3:$AT$590,33,FALSE)</f>
        <v>Y</v>
      </c>
      <c r="CP16" s="17" t="str">
        <f>HLOOKUP($B16,'[6]SGTI 2021 Clean Data'!$E$2:$ZQ$272,153,FALSE)</f>
        <v>N</v>
      </c>
      <c r="CQ16" s="17" t="str">
        <f>HLOOKUP($B16,'[6]SGTI 2021 Clean Data'!$E$2:$ZQ$272,155,FALSE)</f>
        <v>Y</v>
      </c>
      <c r="CR16" s="17" t="str">
        <f>HLOOKUP($B16,'[6]SGTI 2021 Clean Data'!$E$2:$ZQ$272,156,FALSE)</f>
        <v>Y</v>
      </c>
      <c r="CS16" s="17" t="str">
        <f>HLOOKUP($B16,'[6]SGTI 2021 Clean Data'!$E$2:$ZQ$272,157,FALSE)</f>
        <v>Y</v>
      </c>
      <c r="CT16" s="17" t="str">
        <f>HLOOKUP($B16,'[6]SGTI 2021 Clean Data'!$E$2:$ZQ$272,158,FALSE)</f>
        <v>Y</v>
      </c>
      <c r="CU16" s="17" t="str">
        <f>HLOOKUP($B16,'[6]SGTI 2021 Clean Data'!$E$2:$ZQ$272,159,FALSE)</f>
        <v>N</v>
      </c>
      <c r="CV16" s="17" t="str">
        <f>HLOOKUP($B16,'[6]SGTI 2021 Clean Data'!$E$2:$ZQ$272,160,FALSE)</f>
        <v>Y</v>
      </c>
      <c r="CW16" s="17" t="str">
        <f>HLOOKUP($B16,'[6]SGTI 2021 Clean Data'!$E$2:$ZQ$272,161,FALSE)</f>
        <v>Y</v>
      </c>
      <c r="CX16" s="17" t="str">
        <f>HLOOKUP($B16,'[6]SGTI 2021 Clean Data'!$E$2:$ZQ$272,164,FALSE)</f>
        <v>N</v>
      </c>
      <c r="CY16" s="17" t="str">
        <f>HLOOKUP($B16,'[6]SGTI 2021 Clean Data'!$E$2:$ZQ$272,170,FALSE)</f>
        <v>Y</v>
      </c>
      <c r="CZ16" s="17" t="str">
        <f>HLOOKUP($B16,'[6]SGTI 2021 Clean Data'!$E$2:$ZQ$272,173,FALSE)</f>
        <v>Y</v>
      </c>
      <c r="DA16" s="17" t="str">
        <f>HLOOKUP($B16,'[6]SGTI 2021 Clean Data'!$E$2:$ZQ$272,174,FALSE)</f>
        <v>Y</v>
      </c>
      <c r="DB16" s="17" t="str">
        <f>HLOOKUP($B16,'[6]SGTI 2021 Clean Data'!$E$2:$ZQ$272,175,FALSE)</f>
        <v>N</v>
      </c>
      <c r="DC16" s="17" t="str">
        <f>HLOOKUP($B16,'[6]SGTI 2021 Clean Data'!$E$2:$ZQ$272,176,FALSE)</f>
        <v>N</v>
      </c>
      <c r="DD16" s="17" t="str">
        <f>HLOOKUP($B16,'[6]SGTI 2021 Clean Data'!$E$2:$ZQ$272,178,FALSE)</f>
        <v>N</v>
      </c>
      <c r="DE16" s="17" t="str">
        <f>HLOOKUP($B16,'[6]SGTI 2021 Clean Data'!$E$2:$ZQ$272,179,FALSE)</f>
        <v>N</v>
      </c>
      <c r="DF16" s="17" t="str">
        <f>HLOOKUP($B16,'[6]SGTI 2021 Clean Data'!$E$2:$ZQ$272,180,FALSE)</f>
        <v>N</v>
      </c>
      <c r="DG16" s="17" t="str">
        <f>HLOOKUP($B16,'[6]SGTI 2021 Clean Data'!$E$2:$ZQ$272,181,FALSE)</f>
        <v>Y</v>
      </c>
      <c r="DH16" s="17" t="str">
        <f>HLOOKUP($B16,'[6]SGTI 2021 Clean Data'!$E$2:$ZQ$272,182,FALSE)</f>
        <v>N</v>
      </c>
      <c r="DI16" s="17" t="str">
        <f>HLOOKUP($B16,'[6]SGTI 2021 Clean Data'!$E$2:$ZQ$272,184,FALSE)</f>
        <v>N</v>
      </c>
      <c r="DJ16" s="17" t="str">
        <f>HLOOKUP($B16,'[6]SGTI 2021 Clean Data'!$E$2:$ZQ$272,185,FALSE)</f>
        <v>N</v>
      </c>
      <c r="DK16" s="17">
        <f>HLOOKUP($B16,'[6]SGTI 2021 Clean Data'!$E$2:$ZQ$272,190,FALSE)</f>
        <v>104</v>
      </c>
      <c r="DL16" s="17" t="str">
        <f>HLOOKUP($B16,'[6]SGTI 2021 Clean Data'!$E$2:$ZQ$272,191,FALSE)</f>
        <v>N</v>
      </c>
      <c r="DM16" s="17" t="str">
        <f>HLOOKUP($B16,'[6]SGTI 2021 Clean Data'!$E$2:$ZQ$272,195,FALSE)</f>
        <v>N</v>
      </c>
      <c r="DN16" s="17" t="str">
        <f>HLOOKUP($B16,'[6]SGTI 2021 Clean Data'!$E$2:$ZQ$272,196,FALSE)</f>
        <v>N</v>
      </c>
      <c r="DO16" s="17" t="str">
        <f>HLOOKUP($B16,'[6]SGTI 2021 Clean Data'!$E$2:$ZQ$272,199,FALSE)</f>
        <v>N</v>
      </c>
      <c r="DP16" s="17" t="str">
        <f>HLOOKUP($B16,'[6]SGTI 2021 Clean Data'!$E$2:$ZQ$272,200,FALSE)</f>
        <v>Y</v>
      </c>
      <c r="DQ16" s="17" t="str">
        <f>HLOOKUP($B16,'[6]SGTI 2021 Clean Data'!$E$2:$ZQ$272,201,FALSE)</f>
        <v>N</v>
      </c>
      <c r="DR16" s="17" t="str">
        <f>HLOOKUP($B16,'[6]SGTI 2021 Clean Data'!$E$2:$ZQ$272,202,FALSE)</f>
        <v>N</v>
      </c>
      <c r="DS16" s="17" t="str">
        <f>HLOOKUP($B16,'[6]SGTI 2021 Clean Data'!$E$2:$ZQ$272,203,FALSE)</f>
        <v>Y</v>
      </c>
      <c r="DT16" s="17" t="str">
        <f>HLOOKUP($B16,'[6]SGTI 2021 Clean Data'!$E$2:$ZQ$272,204,FALSE)</f>
        <v>Y</v>
      </c>
      <c r="DU16" s="17" t="str">
        <f>HLOOKUP($B16,'[6]SGTI 2021 Clean Data'!$E$2:$ZQ$272,206,FALSE)</f>
        <v>Y</v>
      </c>
      <c r="DV16" s="17" t="str">
        <f>HLOOKUP($B16,'[6]SGTI 2021 Clean Data'!$E$2:$ZQ$272,207,FALSE)</f>
        <v>Y</v>
      </c>
      <c r="DW16" s="17" t="str">
        <f>HLOOKUP($B16,'[6]SGTI 2021 Clean Data'!$E$2:$ZQ$272,208,FALSE)</f>
        <v>Y</v>
      </c>
      <c r="DX16" s="17"/>
      <c r="DY16" s="17" t="str">
        <f>HLOOKUP($B16,'[6]SGTI 2021 Clean Data'!$E$2:$ZQ$272,213,FALSE)</f>
        <v>Y</v>
      </c>
      <c r="DZ16" s="17" t="str">
        <f>HLOOKUP($B16,'[6]SGTI 2021 Clean Data'!$E$2:$ZQ$272,214,FALSE)</f>
        <v>N</v>
      </c>
      <c r="EA16" s="17" t="str">
        <f>HLOOKUP($B16,'[6]SGTI 2021 Clean Data'!$E$2:$ZQ$272,215,FALSE)</f>
        <v>N</v>
      </c>
      <c r="EB16" s="17">
        <f>HLOOKUP($B16,'[6]SGTI 2021 Clean Data'!$E$2:$ZQ$272,219,FALSE)</f>
        <v>3</v>
      </c>
      <c r="EC16" s="17">
        <f>HLOOKUP($B16,'[6]SGTI 2021 Clean Data'!$E$2:$ZQ$272,220,FALSE)</f>
        <v>0</v>
      </c>
      <c r="ED16" s="17">
        <f>HLOOKUP($B16,'[6]SGTI 2021 Clean Data'!$E$2:$ZQ$272,221,FALSE)</f>
        <v>0</v>
      </c>
      <c r="EE16" s="17">
        <f>HLOOKUP($B16,'[6]SGTI 2021 Clean Data'!$E$2:$ZQ$272,222,FALSE)</f>
        <v>0</v>
      </c>
      <c r="EF16" s="17">
        <f>HLOOKUP($B16,'[6]SGTI 2021 Clean Data'!$E$2:$ZQ$272,223,FALSE)</f>
        <v>0</v>
      </c>
      <c r="EG16" s="17">
        <f>HLOOKUP($B16,'[6]SGTI 2021 Clean Data'!$E$2:$ZQ$272,224,FALSE)</f>
        <v>3</v>
      </c>
      <c r="EH16" s="17">
        <f>HLOOKUP($B16,'[6]SGTI 2021 Clean Data'!$E$2:$ZQ$272,225,FALSE)</f>
        <v>0</v>
      </c>
      <c r="EI16" s="17">
        <f>HLOOKUP($B16,'[6]SGTI 2021 Clean Data'!$E$2:$ZQ$272,226,FALSE)</f>
        <v>0</v>
      </c>
      <c r="EJ16" s="17">
        <f>HLOOKUP($B16,'[6]SGTI 2021 Clean Data'!$E$2:$ZQ$272,227,FALSE)</f>
        <v>0</v>
      </c>
      <c r="EK16" s="17">
        <f>HLOOKUP($B16,'[6]SGTI 2021 Clean Data'!$E$2:$ZQ$272,228,FALSE)</f>
        <v>0</v>
      </c>
      <c r="EL16" s="17">
        <f>HLOOKUP($B16,'[6]SGTI 2021 Clean Data'!$E$2:$ZQ$272,229,FALSE)</f>
        <v>0</v>
      </c>
      <c r="EM16" s="17">
        <f>HLOOKUP($B16,'[6]SGTI 2021 Clean Data'!$E$2:$ZQ$272,230,FALSE)</f>
        <v>0</v>
      </c>
      <c r="EN16" s="17">
        <f>HLOOKUP($B16,'[6]SGTI 2021 Clean Data'!$E$2:$ZQ$272,231,FALSE)</f>
        <v>0</v>
      </c>
      <c r="EO16" s="18">
        <f>HLOOKUP($B16,'[6]SGTI 2021 Clean Data'!$E$2:$ZQ$272,232,FALSE)</f>
        <v>44117</v>
      </c>
      <c r="EP16" s="18">
        <f>HLOOKUP($B16,'[6]SGTI 2021 Clean Data'!$E$2:$ZQ$272,233,FALSE)</f>
        <v>44132</v>
      </c>
      <c r="EQ16" s="17">
        <f>HLOOKUP($B16,'[6]SGTI 2021 Clean Data'!$E$2:$ZQ$272,234,FALSE)</f>
        <v>0</v>
      </c>
      <c r="ER16" s="17">
        <f>HLOOKUP($B16,'[6]SGTI 2021 Clean Data'!$E$2:$ZQ$272,235,FALSE)</f>
        <v>0</v>
      </c>
      <c r="ES16" s="17">
        <f>HLOOKUP($B16,'[6]SGTI 2021 Clean Data'!$E$2:$ZQ$272,240,FALSE)</f>
        <v>0</v>
      </c>
      <c r="ET16" s="17">
        <f>VLOOKUP($B16,'[6]2021 DD Batch123456'!$B$3:$AT$590,42,FALSE)</f>
        <v>0</v>
      </c>
      <c r="EU16" s="17"/>
      <c r="EV16" s="17"/>
      <c r="EW16" s="17"/>
      <c r="EX16" s="17">
        <f>VLOOKUP($B16,'[6]2021 DD Batch123456'!$B$3:$AT$590,44,FALSE)</f>
        <v>0</v>
      </c>
      <c r="EY16" s="17">
        <f>HLOOKUP($B16,'[6]SGTI 2021 Clean Data'!$E$2:$ZQ$272,246,FALSE)</f>
        <v>0</v>
      </c>
      <c r="EZ16" s="17">
        <f>HLOOKUP($B16,'[6]SGTI 2021 Clean Data'!$E$2:$ZQ$272,247,FALSE)</f>
        <v>0</v>
      </c>
      <c r="FA16" s="17">
        <f>HLOOKUP($B16,'[6]SGTI 2021 Clean Data'!$E$2:$ZQ$272,248,FALSE)</f>
        <v>0</v>
      </c>
      <c r="FB16" s="17">
        <f>HLOOKUP($B16,'[6]SGTI 2021 Clean Data'!$E$2:$ZQ$272,249,FALSE)</f>
        <v>0</v>
      </c>
      <c r="FC16" s="17">
        <f>HLOOKUP($B16,'[6]SGTI 2021 Clean Data'!$E$2:$ZQ$272,250,FALSE)</f>
        <v>0</v>
      </c>
      <c r="FD16" s="17">
        <f>HLOOKUP($B16,'[6]SGTI 2021 Clean Data'!$E$2:$ZQ$272,251,FALSE)</f>
        <v>3</v>
      </c>
      <c r="FE16" s="17">
        <f>HLOOKUP($B16,'[6]SGTI 2021 Clean Data'!$E$2:$ZQ$272,252,FALSE)</f>
        <v>3</v>
      </c>
      <c r="FF16" s="17">
        <f>HLOOKUP($B16,'[6]SGTI 2021 Clean Data'!$E$2:$ZQ$272,253,FALSE)</f>
        <v>0</v>
      </c>
      <c r="FG16" s="17">
        <f>HLOOKUP($B16,'[6]SGTI 2021 Clean Data'!$E$2:$ZQ$272,254,FALSE)</f>
        <v>0</v>
      </c>
      <c r="FH16" s="17">
        <f>HLOOKUP($B16,'[6]SGTI 2021 Clean Data'!$E$2:$ZQ$272,255,FALSE)</f>
        <v>0</v>
      </c>
      <c r="FI16" s="17">
        <f>HLOOKUP($B16,'[6]SGTI 2021 Clean Data'!$E$2:$ZQ$272,256,FALSE)</f>
        <v>0</v>
      </c>
      <c r="FJ16" s="17">
        <f>HLOOKUP($B16,'[6]SGTI 2021 Clean Data'!$E$2:$ZQ$272,257,FALSE)</f>
        <v>0</v>
      </c>
      <c r="FK16" s="17">
        <f>HLOOKUP($B16,'[6]SGTI 2021 Clean Data'!$E$2:$ZQ$272,258,FALSE)</f>
        <v>0</v>
      </c>
      <c r="FL16" s="17"/>
      <c r="FM16" s="17">
        <f>HLOOKUP($B16,'[6]SGTI 2021 Clean Data'!$E$2:$ZQ$272,260,FALSE)</f>
        <v>0</v>
      </c>
      <c r="FN16" s="17">
        <f>HLOOKUP($B16,'[6]SGTI 2021 Clean Data'!$E$2:$ZQ$272,261,FALSE)</f>
        <v>0</v>
      </c>
      <c r="FO16" s="17">
        <f>HLOOKUP($B16,'[6]SGTI 2021 Clean Data'!$E$2:$ZQ$272,262,FALSE)</f>
        <v>0</v>
      </c>
      <c r="FP16" s="17">
        <f>HLOOKUP($B16,'[6]SGTI 2021 Clean Data'!$E$2:$ZQ$272,263,FALSE)</f>
        <v>0</v>
      </c>
      <c r="FQ16" s="17"/>
      <c r="FR16" s="17">
        <f>HLOOKUP($B16,'[6]SGTI 2021 Clean Data'!$E$2:$ZQ$272,265,FALSE)</f>
        <v>0</v>
      </c>
      <c r="FS16" s="17">
        <f>HLOOKUP($B16,'[6]SGTI 2021 Clean Data'!$E$2:$ZQ$272,266,FALSE)</f>
        <v>0</v>
      </c>
      <c r="FT16" s="17">
        <f>HLOOKUP($B16,'[6]SGTI 2021 Clean Data'!$E$2:$ZQ$272,267,FALSE)</f>
        <v>0</v>
      </c>
      <c r="FU16" s="17">
        <f>HLOOKUP($B16,'[6]SGTI 2021 Clean Data'!$E$2:$ZQ$272,268,FALSE)</f>
        <v>0</v>
      </c>
      <c r="FV16" s="17">
        <f>HLOOKUP($B16,'[6]SGTI 2021 Clean Data'!$E$2:$ZQ$272,269,FALSE)</f>
        <v>0</v>
      </c>
      <c r="FW16" s="17">
        <f>HLOOKUP($B16,'[6]SGTI 2021 Clean Data'!$E$2:$ZQ$272,270,FALSE)</f>
        <v>0</v>
      </c>
      <c r="FX16" s="17">
        <f>HLOOKUP($B16,'[6]SGTI 2021 Clean Data'!$E$2:$ZQ$272,271,FALSE)</f>
        <v>0</v>
      </c>
    </row>
    <row r="17" spans="1:180" ht="24" thickTop="1" thickBot="1" x14ac:dyDescent="0.3">
      <c r="A17" s="12">
        <v>7</v>
      </c>
      <c r="B17" s="13" t="s">
        <v>92</v>
      </c>
      <c r="C17" s="14" t="s">
        <v>93</v>
      </c>
      <c r="D17" s="15">
        <v>44104</v>
      </c>
      <c r="E17" s="16">
        <f>_xlfn.IFNA(VLOOKUP($B17,'[4]SGTI 2021 General Full List'!$G$2:$AD$528,24,FALSE),VLOOKUP($B17,'[5]SGTI 2021 TrustReits Full List'!$G$2:$AC$43,23,FALSE))</f>
        <v>27878000</v>
      </c>
      <c r="F17" s="16" t="str">
        <f t="shared" si="0"/>
        <v>Small</v>
      </c>
      <c r="G17" s="16" t="str">
        <f>_xlfn.IFNA(VLOOKUP($B17,'[4]SGTI 2021 General Full List'!$G$2:$AD$528,21,FALSE),VLOOKUP($B17,'[5]SGTI 2021 TrustReits Full List'!$G$2:$AB$43,20,FALSE))</f>
        <v xml:space="preserve">ENERGY </v>
      </c>
      <c r="H17" s="16" t="str">
        <f>_xlfn.IFNA(VLOOKUP($B17,'[4]SGTI 2021 General Full List'!$G$2:$AD$528,23,FALSE),VLOOKUP($B17,'[5]SGTI 2021 TrustReits Full List'!$G$2:$AB$43,22,FALSE))</f>
        <v>Mineral Resources</v>
      </c>
      <c r="I17" s="16" t="s">
        <v>1272</v>
      </c>
      <c r="J17" s="17">
        <f>VLOOKUP($B17,'[6]2021 DD Batch123456'!$B$3:$AT$590,5,FALSE)</f>
        <v>9</v>
      </c>
      <c r="K17" s="17">
        <f>VLOOKUP($B17,'[6]2021 DD Batch123456'!$B$3:$AT$590,6,FALSE)</f>
        <v>9</v>
      </c>
      <c r="L17" s="17">
        <f>VLOOKUP($B17,'[6]2021 DD Batch123456'!$B$3:$AT$590,7,FALSE)</f>
        <v>2</v>
      </c>
      <c r="M17" s="17" t="str">
        <f>VLOOKUP($B17,'[6]2021 DD Batch123456'!$B$3:$AT$590,12,FALSE)</f>
        <v>Y</v>
      </c>
      <c r="N17" s="17" t="str">
        <f>HLOOKUP($B17,'[6]SGTI 2021 Clean Data'!$E$2:$ZQ$272,25,FALSE)</f>
        <v>Y</v>
      </c>
      <c r="O17" s="17" t="str">
        <f>VLOOKUP($B17,'[6]2021 DD Batch123456'!$B$3:$AT$590,13,FALSE)</f>
        <v>N</v>
      </c>
      <c r="P17" s="17" t="str">
        <f>VLOOKUP($B17,'[6]2021 DD Batch123456'!$B$3:$AT$590,14,FALSE)</f>
        <v>N</v>
      </c>
      <c r="Q17" s="17" t="str">
        <f>HLOOKUP($B17,'[6]SGTI 2021 Clean Data'!$E$2:$ZQ$272,30,FALSE)</f>
        <v>Y</v>
      </c>
      <c r="R17" s="17" t="str">
        <f>HLOOKUP($B17,'[6]SGTI 2021 Clean Data'!$E$2:$ZQ$272,31,FALSE)</f>
        <v>Y</v>
      </c>
      <c r="S17" s="17" t="str">
        <f>HLOOKUP($B17,'[6]SGTI 2021 Clean Data'!$E$2:$ZQ$272,32,FALSE)</f>
        <v>Y</v>
      </c>
      <c r="T17" s="17">
        <f>VLOOKUP($B17,'[6]2021 DD Batch123456'!$B$3:$AT$590,36,FALSE)</f>
        <v>7</v>
      </c>
      <c r="U17" s="17">
        <f>VLOOKUP($B17,'[6]2021 DD Batch123456'!$B$3:$AT$590,40,FALSE)</f>
        <v>3</v>
      </c>
      <c r="V17" s="17">
        <f>VLOOKUP($B17,'[6]2021 DD Batch123456'!$B$3:$AT$590,37,FALSE)</f>
        <v>4</v>
      </c>
      <c r="W17" s="17" t="str">
        <f>VLOOKUP($B17,'[6]2021 DD Batch123456'!$B$3:$AT$590,41,FALSE)</f>
        <v>Y</v>
      </c>
      <c r="X17" s="17">
        <f>VLOOKUP($B17,'[6]2021 DD Batch123456'!$B$3:$AT$590,15,FALSE)</f>
        <v>4</v>
      </c>
      <c r="Y17" s="17">
        <f>VLOOKUP($B17,'[6]2021 DD Batch123456'!$B$3:$AT$590,16,FALSE)</f>
        <v>2</v>
      </c>
      <c r="Z17" s="17" t="str">
        <f>VLOOKUP($B17,'[6]2021 DD Batch123456'!$B$3:$AT$590,18,FALSE)</f>
        <v>Y</v>
      </c>
      <c r="AA17" s="17" t="str">
        <f>HLOOKUP($B17,'[6]SGTI 2021 Clean Data'!$E$2:$ZQ$272,45,FALSE)</f>
        <v>N</v>
      </c>
      <c r="AB17" s="17" t="str">
        <f>HLOOKUP($B17,'[6]SGTI 2021 Clean Data'!$E$2:$ZQ$272,46,FALSE)</f>
        <v>Y</v>
      </c>
      <c r="AC17" s="17" t="str">
        <f>HLOOKUP($B17,'[6]SGTI 2021 Clean Data'!$E$2:$ZQ$272,49,FALSE)</f>
        <v>N</v>
      </c>
      <c r="AD17" s="17" t="str">
        <f>HLOOKUP($B17,'[6]SGTI 2021 Clean Data'!$E$2:$ZQ$272,50,FALSE)</f>
        <v>Y</v>
      </c>
      <c r="AE17" s="17" t="str">
        <f>HLOOKUP($B17,'[6]SGTI 2021 Clean Data'!$E$2:$ZQ$272,53,FALSE)</f>
        <v>Y</v>
      </c>
      <c r="AF17" s="17" t="str">
        <f>HLOOKUP($B17,'[6]SGTI 2021 Clean Data'!$E$2:$ZQ$272,54,FALSE)</f>
        <v>Y</v>
      </c>
      <c r="AG17" s="17" t="str">
        <f>HLOOKUP($B17,'[6]SGTI 2021 Clean Data'!$E$2:$ZQ$272,55,FALSE)</f>
        <v>Y</v>
      </c>
      <c r="AH17" s="17" t="str">
        <f>HLOOKUP($B17,'[6]SGTI 2021 Clean Data'!$E$2:$ZQ$272,56,FALSE)</f>
        <v>Y</v>
      </c>
      <c r="AI17" s="17" t="str">
        <f>HLOOKUP($B17,'[6]SGTI 2021 Clean Data'!$E$2:$ZQ$272,57,FALSE)</f>
        <v>N</v>
      </c>
      <c r="AJ17" s="17" t="str">
        <f>HLOOKUP($B17,'[6]SGTI 2021 Clean Data'!$E$2:$ZQ$272,58,FALSE)</f>
        <v>N</v>
      </c>
      <c r="AK17" s="17" t="str">
        <f>HLOOKUP($B17,'[6]SGTI 2021 Clean Data'!$E$2:$ZQ$272,59,FALSE)</f>
        <v>Y</v>
      </c>
      <c r="AL17" s="17">
        <f>VLOOKUP($B17,'[6]2021 DD Batch123456'!$B$3:$AT$590,19,FALSE)</f>
        <v>4</v>
      </c>
      <c r="AM17" s="17">
        <f>VLOOKUP($B17,'[6]2021 DD Batch123456'!$B$3:$AT$590,20,FALSE)</f>
        <v>2</v>
      </c>
      <c r="AN17" s="17" t="str">
        <f>VLOOKUP($B17,'[6]2021 DD Batch123456'!$B$3:$AT$590,22,FALSE)</f>
        <v>Y</v>
      </c>
      <c r="AO17" s="17" t="str">
        <f>HLOOKUP($B17,'[6]SGTI 2021 Clean Data'!$E$2:$ZQ$272,67,FALSE)</f>
        <v>E</v>
      </c>
      <c r="AP17" s="17" t="str">
        <f>HLOOKUP($B17,'[6]SGTI 2021 Clean Data'!$E$2:$ZQ$272,68,FALSE)</f>
        <v>E</v>
      </c>
      <c r="AQ17" s="17" t="str">
        <f>HLOOKUP($B17,'[6]SGTI 2021 Clean Data'!$E$2:$ZQ$272,69,FALSE)</f>
        <v>B2</v>
      </c>
      <c r="AR17" s="17" t="str">
        <f>HLOOKUP($B17,'[6]SGTI 2021 Clean Data'!$E$2:$ZQ$272,70,FALSE)</f>
        <v>Y</v>
      </c>
      <c r="AS17" s="17" t="str">
        <f>HLOOKUP($B17,'[6]SGTI 2021 Clean Data'!$E$2:$ZQ$272,71,FALSE)</f>
        <v>Y</v>
      </c>
      <c r="AT17" s="17" t="str">
        <f>HLOOKUP($B17,'[6]SGTI 2021 Clean Data'!$E$2:$ZQ$272,72,FALSE)</f>
        <v>Y</v>
      </c>
      <c r="AU17" s="17" t="str">
        <f>HLOOKUP($B17,'[6]SGTI 2021 Clean Data'!$E$2:$ZQ$272,73,FALSE)</f>
        <v>Y</v>
      </c>
      <c r="AV17" s="17" t="str">
        <f>HLOOKUP($B17,'[6]SGTI 2021 Clean Data'!$E$2:$ZQ$272,74,FALSE)</f>
        <v>Y</v>
      </c>
      <c r="AW17" s="17" t="str">
        <f>HLOOKUP($B17,'[6]SGTI 2021 Clean Data'!$E$2:$ZQ$272,75,FALSE)</f>
        <v>N</v>
      </c>
      <c r="AX17" s="17" t="str">
        <f>HLOOKUP($B17,'[6]SGTI 2021 Clean Data'!$E$2:$ZQ$272,76,FALSE)</f>
        <v>Y</v>
      </c>
      <c r="AY17" s="17" t="str">
        <f>VLOOKUP($B17,'[6]2021 DD Batch123456'!$B$3:$AT$590,35,FALSE)</f>
        <v>E</v>
      </c>
      <c r="AZ17" s="17" t="str">
        <f>HLOOKUP($B17,'[6]SGTI 2021 Clean Data'!$E$2:$ZQ$272,80,FALSE)</f>
        <v>Y</v>
      </c>
      <c r="BA17" s="17" t="str">
        <f>HLOOKUP($B17,'[6]SGTI 2021 Clean Data'!$E$2:$ZQ$272,83,FALSE)</f>
        <v>Y</v>
      </c>
      <c r="BB17" s="17" t="str">
        <f>HLOOKUP($B17,'[6]SGTI 2021 Clean Data'!$E$2:$ZQ$272,84,FALSE)</f>
        <v>N</v>
      </c>
      <c r="BC17" s="17" t="str">
        <f>HLOOKUP($B17,'[6]SGTI 2021 Clean Data'!$E$2:$ZQ$272,89,FALSE)</f>
        <v>Y</v>
      </c>
      <c r="BD17" s="17" t="str">
        <f>HLOOKUP($B17,'[6]SGTI 2021 Clean Data'!$E$2:$ZQ$272,91,FALSE)</f>
        <v>Y</v>
      </c>
      <c r="BE17" s="17" t="str">
        <f>HLOOKUP($B17,'[6]SGTI 2021 Clean Data'!$E$2:$ZQ$272,92,FALSE)</f>
        <v>Y</v>
      </c>
      <c r="BF17" s="17" t="str">
        <f>HLOOKUP($B17,'[6]SGTI 2021 Clean Data'!$E$2:$ZQ$272,93,FALSE)</f>
        <v>N</v>
      </c>
      <c r="BG17" s="17" t="str">
        <f>HLOOKUP($B17,'[6]SGTI 2021 Clean Data'!$E$2:$ZQ$272,94,FALSE)</f>
        <v>Y</v>
      </c>
      <c r="BH17" s="17" t="str">
        <f>HLOOKUP($B17,'[6]SGTI 2021 Clean Data'!$E$2:$ZQ$272,95,FALSE)</f>
        <v>Y</v>
      </c>
      <c r="BI17" s="17" t="str">
        <f>HLOOKUP($B17,'[6]SGTI 2021 Clean Data'!$E$2:$ZQ$272,96,FALSE)</f>
        <v>Y</v>
      </c>
      <c r="BJ17" s="17" t="str">
        <f>HLOOKUP($B17,'[6]SGTI 2021 Clean Data'!$E$2:$ZQ$272,97,FALSE)</f>
        <v>Y</v>
      </c>
      <c r="BK17" s="17" t="str">
        <f>HLOOKUP($B17,'[6]SGTI 2021 Clean Data'!$E$2:$ZQ$272,98,FALSE)</f>
        <v>Y</v>
      </c>
      <c r="BL17" s="17" t="str">
        <f>HLOOKUP($B17,'[6]SGTI 2021 Clean Data'!$E$2:$ZQ$272,100,FALSE)</f>
        <v>Y</v>
      </c>
      <c r="BM17" s="17" t="str">
        <f>HLOOKUP($B17,'[6]SGTI 2021 Clean Data'!$E$2:$ZQ$272,102,FALSE)</f>
        <v>Y</v>
      </c>
      <c r="BN17" s="17" t="str">
        <f>HLOOKUP($B17,'[6]SGTI 2021 Clean Data'!$E$2:$ZQ$272,103,FALSE)</f>
        <v>Y</v>
      </c>
      <c r="BO17" s="17" t="str">
        <f>HLOOKUP($B17,'[6]SGTI 2021 Clean Data'!$E$2:$ZQ$272,107,FALSE)</f>
        <v>Y</v>
      </c>
      <c r="BP17" s="17" t="str">
        <f>HLOOKUP($B17,'[6]SGTI 2021 Clean Data'!$E$2:$ZQ$272,108,FALSE)</f>
        <v>Y</v>
      </c>
      <c r="BQ17" s="17" t="str">
        <f>HLOOKUP($B17,'[6]SGTI 2021 Clean Data'!$E$2:$ZQ$272,109,FALSE)</f>
        <v>Y</v>
      </c>
      <c r="BR17" s="17" t="str">
        <f>HLOOKUP($B17,'[6]SGTI 2021 Clean Data'!$E$2:$ZQ$272,110,FALSE)</f>
        <v>Y</v>
      </c>
      <c r="BS17" s="17" t="str">
        <f>HLOOKUP($B17,'[6]SGTI 2021 Clean Data'!$E$2:$ZQ$272,111,FALSE)</f>
        <v>Y</v>
      </c>
      <c r="BT17" s="17" t="str">
        <f>HLOOKUP($B17,'[6]SGTI 2021 Clean Data'!$E$2:$ZQ$272,113,FALSE)</f>
        <v>Y</v>
      </c>
      <c r="BU17" s="17" t="str">
        <f>HLOOKUP($B17,'[6]SGTI 2021 Clean Data'!$E$2:$ZQ$272,114,FALSE)</f>
        <v>Y</v>
      </c>
      <c r="BV17" s="17" t="str">
        <f>HLOOKUP($B17,'[6]SGTI 2021 Clean Data'!$E$2:$ZQ$272,120,FALSE)</f>
        <v>Y</v>
      </c>
      <c r="BW17" s="17" t="str">
        <f>HLOOKUP($B17,'[6]SGTI 2021 Clean Data'!$E$2:$ZQ$272,121,FALSE)</f>
        <v>Y</v>
      </c>
      <c r="BX17" s="17" t="str">
        <f>HLOOKUP($B17,'[6]SGTI 2021 Clean Data'!$E$2:$ZQ$272,122,FALSE)</f>
        <v>Y</v>
      </c>
      <c r="BY17" s="17" t="str">
        <f>HLOOKUP($B17,'[6]SGTI 2021 Clean Data'!$E$2:$ZQ$272,123,FALSE)</f>
        <v>Y</v>
      </c>
      <c r="BZ17" s="17" t="str">
        <f>HLOOKUP($B17,'[6]SGTI 2021 Clean Data'!$E$2:$ZQ$272,124,FALSE)</f>
        <v>Y</v>
      </c>
      <c r="CA17" s="17" t="str">
        <f>HLOOKUP($B17,'[6]SGTI 2021 Clean Data'!$E$2:$ZQ$272,125,FALSE)</f>
        <v>N</v>
      </c>
      <c r="CB17" s="17" t="str">
        <f>HLOOKUP($B17,'[6]SGTI 2021 Clean Data'!$E$2:$ZQ$272,126,FALSE)</f>
        <v>N</v>
      </c>
      <c r="CC17" s="17" t="str">
        <f>HLOOKUP($B17,'[6]SGTI 2021 Clean Data'!$E$2:$ZQ$272,128,FALSE)</f>
        <v>Y</v>
      </c>
      <c r="CD17" s="17" t="str">
        <f>HLOOKUP($B17,'[6]SGTI 2021 Clean Data'!$E$2:$ZQ$272,130,FALSE)</f>
        <v>Y</v>
      </c>
      <c r="CE17" s="17" t="str">
        <f>HLOOKUP($B17,'[6]SGTI 2021 Clean Data'!$E$2:$ZQ$272,131,FALSE)</f>
        <v>Y</v>
      </c>
      <c r="CF17" s="17" t="str">
        <f>HLOOKUP($B17,'[6]SGTI 2021 Clean Data'!$E$2:$ZQ$272,132,FALSE)</f>
        <v>Y</v>
      </c>
      <c r="CG17" s="17" t="str">
        <f>HLOOKUP($B17,'[6]SGTI 2021 Clean Data'!$E$2:$ZQ$272,133,FALSE)</f>
        <v>Y</v>
      </c>
      <c r="CH17" s="17" t="str">
        <f>HLOOKUP($B17,'[6]SGTI 2021 Clean Data'!$E$2:$ZQ$272,135,FALSE)</f>
        <v>N</v>
      </c>
      <c r="CI17" s="17" t="str">
        <f>HLOOKUP($B17,'[6]SGTI 2021 Clean Data'!$E$2:$ZQ$272,139,FALSE)</f>
        <v>Y</v>
      </c>
      <c r="CJ17" s="17" t="str">
        <f>HLOOKUP($B17,'[6]SGTI 2021 Clean Data'!$E$2:$ZQ$272,140,FALSE)</f>
        <v>Y</v>
      </c>
      <c r="CK17" s="17" t="str">
        <f>VLOOKUP($B17,'[6]2021 DD Batch123456'!$B$3:$AT$590,26,FALSE)</f>
        <v>N</v>
      </c>
      <c r="CL17" s="17" t="str">
        <f>VLOOKUP($B17,'[6]2021 DD Batch123456'!$B$3:$AT$590,27,FALSE)</f>
        <v>N</v>
      </c>
      <c r="CM17" s="17" t="str">
        <f>VLOOKUP($B17,'[6]2021 DD Batch123456'!$B$3:$AT$590,31,FALSE)</f>
        <v>Y</v>
      </c>
      <c r="CN17" s="17">
        <f>VLOOKUP($B17,'[6]2021 DD Batch123456'!$B$3:$AT$590,32,FALSE)</f>
        <v>0</v>
      </c>
      <c r="CO17" s="17" t="str">
        <f>VLOOKUP($B17,'[6]2021 DD Batch123456'!$B$3:$AT$590,33,FALSE)</f>
        <v>Y</v>
      </c>
      <c r="CP17" s="17" t="str">
        <f>HLOOKUP($B17,'[6]SGTI 2021 Clean Data'!$E$2:$ZQ$272,153,FALSE)</f>
        <v>Y</v>
      </c>
      <c r="CQ17" s="17" t="str">
        <f>HLOOKUP($B17,'[6]SGTI 2021 Clean Data'!$E$2:$ZQ$272,155,FALSE)</f>
        <v>Y</v>
      </c>
      <c r="CR17" s="17" t="str">
        <f>HLOOKUP($B17,'[6]SGTI 2021 Clean Data'!$E$2:$ZQ$272,156,FALSE)</f>
        <v>Y</v>
      </c>
      <c r="CS17" s="17" t="str">
        <f>HLOOKUP($B17,'[6]SGTI 2021 Clean Data'!$E$2:$ZQ$272,157,FALSE)</f>
        <v>Y</v>
      </c>
      <c r="CT17" s="17" t="str">
        <f>HLOOKUP($B17,'[6]SGTI 2021 Clean Data'!$E$2:$ZQ$272,158,FALSE)</f>
        <v>Y</v>
      </c>
      <c r="CU17" s="17" t="str">
        <f>HLOOKUP($B17,'[6]SGTI 2021 Clean Data'!$E$2:$ZQ$272,159,FALSE)</f>
        <v>Y</v>
      </c>
      <c r="CV17" s="17" t="str">
        <f>HLOOKUP($B17,'[6]SGTI 2021 Clean Data'!$E$2:$ZQ$272,160,FALSE)</f>
        <v>Y</v>
      </c>
      <c r="CW17" s="17" t="str">
        <f>HLOOKUP($B17,'[6]SGTI 2021 Clean Data'!$E$2:$ZQ$272,161,FALSE)</f>
        <v>Y</v>
      </c>
      <c r="CX17" s="17" t="str">
        <f>HLOOKUP($B17,'[6]SGTI 2021 Clean Data'!$E$2:$ZQ$272,164,FALSE)</f>
        <v>Y</v>
      </c>
      <c r="CY17" s="17" t="str">
        <f>HLOOKUP($B17,'[6]SGTI 2021 Clean Data'!$E$2:$ZQ$272,170,FALSE)</f>
        <v>Y</v>
      </c>
      <c r="CZ17" s="17" t="str">
        <f>HLOOKUP($B17,'[6]SGTI 2021 Clean Data'!$E$2:$ZQ$272,173,FALSE)</f>
        <v>Y</v>
      </c>
      <c r="DA17" s="17" t="str">
        <f>HLOOKUP($B17,'[6]SGTI 2021 Clean Data'!$E$2:$ZQ$272,174,FALSE)</f>
        <v>Y</v>
      </c>
      <c r="DB17" s="17" t="str">
        <f>HLOOKUP($B17,'[6]SGTI 2021 Clean Data'!$E$2:$ZQ$272,175,FALSE)</f>
        <v>Y</v>
      </c>
      <c r="DC17" s="17" t="str">
        <f>HLOOKUP($B17,'[6]SGTI 2021 Clean Data'!$E$2:$ZQ$272,176,FALSE)</f>
        <v>Y</v>
      </c>
      <c r="DD17" s="17" t="str">
        <f>HLOOKUP($B17,'[6]SGTI 2021 Clean Data'!$E$2:$ZQ$272,178,FALSE)</f>
        <v>Y</v>
      </c>
      <c r="DE17" s="17" t="str">
        <f>HLOOKUP($B17,'[6]SGTI 2021 Clean Data'!$E$2:$ZQ$272,179,FALSE)</f>
        <v>N</v>
      </c>
      <c r="DF17" s="17" t="str">
        <f>HLOOKUP($B17,'[6]SGTI 2021 Clean Data'!$E$2:$ZQ$272,180,FALSE)</f>
        <v>Y</v>
      </c>
      <c r="DG17" s="17" t="str">
        <f>HLOOKUP($B17,'[6]SGTI 2021 Clean Data'!$E$2:$ZQ$272,181,FALSE)</f>
        <v>Y</v>
      </c>
      <c r="DH17" s="17" t="str">
        <f>HLOOKUP($B17,'[6]SGTI 2021 Clean Data'!$E$2:$ZQ$272,182,FALSE)</f>
        <v>N</v>
      </c>
      <c r="DI17" s="17" t="str">
        <f>HLOOKUP($B17,'[6]SGTI 2021 Clean Data'!$E$2:$ZQ$272,184,FALSE)</f>
        <v>Y</v>
      </c>
      <c r="DJ17" s="17" t="str">
        <f>HLOOKUP($B17,'[6]SGTI 2021 Clean Data'!$E$2:$ZQ$272,185,FALSE)</f>
        <v>Y</v>
      </c>
      <c r="DK17" s="17">
        <f>HLOOKUP($B17,'[6]SGTI 2021 Clean Data'!$E$2:$ZQ$272,190,FALSE)</f>
        <v>51</v>
      </c>
      <c r="DL17" s="17" t="str">
        <f>HLOOKUP($B17,'[6]SGTI 2021 Clean Data'!$E$2:$ZQ$272,191,FALSE)</f>
        <v>Y</v>
      </c>
      <c r="DM17" s="17" t="str">
        <f>HLOOKUP($B17,'[6]SGTI 2021 Clean Data'!$E$2:$ZQ$272,195,FALSE)</f>
        <v>N</v>
      </c>
      <c r="DN17" s="17" t="str">
        <f>HLOOKUP($B17,'[6]SGTI 2021 Clean Data'!$E$2:$ZQ$272,196,FALSE)</f>
        <v>N</v>
      </c>
      <c r="DO17" s="17" t="str">
        <f>HLOOKUP($B17,'[6]SGTI 2021 Clean Data'!$E$2:$ZQ$272,199,FALSE)</f>
        <v>Y</v>
      </c>
      <c r="DP17" s="17" t="str">
        <f>HLOOKUP($B17,'[6]SGTI 2021 Clean Data'!$E$2:$ZQ$272,200,FALSE)</f>
        <v>Y</v>
      </c>
      <c r="DQ17" s="17" t="str">
        <f>HLOOKUP($B17,'[6]SGTI 2021 Clean Data'!$E$2:$ZQ$272,201,FALSE)</f>
        <v>Y</v>
      </c>
      <c r="DR17" s="17" t="str">
        <f>HLOOKUP($B17,'[6]SGTI 2021 Clean Data'!$E$2:$ZQ$272,202,FALSE)</f>
        <v>Y</v>
      </c>
      <c r="DS17" s="17" t="str">
        <f>HLOOKUP($B17,'[6]SGTI 2021 Clean Data'!$E$2:$ZQ$272,203,FALSE)</f>
        <v>Y</v>
      </c>
      <c r="DT17" s="17" t="str">
        <f>HLOOKUP($B17,'[6]SGTI 2021 Clean Data'!$E$2:$ZQ$272,204,FALSE)</f>
        <v>Y</v>
      </c>
      <c r="DU17" s="17" t="str">
        <f>HLOOKUP($B17,'[6]SGTI 2021 Clean Data'!$E$2:$ZQ$272,206,FALSE)</f>
        <v>Y</v>
      </c>
      <c r="DV17" s="17" t="str">
        <f>HLOOKUP($B17,'[6]SGTI 2021 Clean Data'!$E$2:$ZQ$272,207,FALSE)</f>
        <v>N</v>
      </c>
      <c r="DW17" s="17" t="str">
        <f>HLOOKUP($B17,'[6]SGTI 2021 Clean Data'!$E$2:$ZQ$272,208,FALSE)</f>
        <v>N</v>
      </c>
      <c r="DX17" s="17"/>
      <c r="DY17" s="17" t="str">
        <f>HLOOKUP($B17,'[6]SGTI 2021 Clean Data'!$E$2:$ZQ$272,213,FALSE)</f>
        <v>Y</v>
      </c>
      <c r="DZ17" s="17" t="str">
        <f>HLOOKUP($B17,'[6]SGTI 2021 Clean Data'!$E$2:$ZQ$272,214,FALSE)</f>
        <v>Y</v>
      </c>
      <c r="EA17" s="17" t="str">
        <f>HLOOKUP($B17,'[6]SGTI 2021 Clean Data'!$E$2:$ZQ$272,215,FALSE)</f>
        <v>Y</v>
      </c>
      <c r="EB17" s="17">
        <f>HLOOKUP($B17,'[6]SGTI 2021 Clean Data'!$E$2:$ZQ$272,219,FALSE)</f>
        <v>0</v>
      </c>
      <c r="EC17" s="17">
        <f>HLOOKUP($B17,'[6]SGTI 2021 Clean Data'!$E$2:$ZQ$272,220,FALSE)</f>
        <v>0</v>
      </c>
      <c r="ED17" s="17">
        <f>HLOOKUP($B17,'[6]SGTI 2021 Clean Data'!$E$2:$ZQ$272,221,FALSE)</f>
        <v>0</v>
      </c>
      <c r="EE17" s="17">
        <f>HLOOKUP($B17,'[6]SGTI 2021 Clean Data'!$E$2:$ZQ$272,222,FALSE)</f>
        <v>0</v>
      </c>
      <c r="EF17" s="17">
        <f>HLOOKUP($B17,'[6]SGTI 2021 Clean Data'!$E$2:$ZQ$272,223,FALSE)</f>
        <v>0</v>
      </c>
      <c r="EG17" s="17">
        <f>HLOOKUP($B17,'[6]SGTI 2021 Clean Data'!$E$2:$ZQ$272,224,FALSE)</f>
        <v>3</v>
      </c>
      <c r="EH17" s="17">
        <f>HLOOKUP($B17,'[6]SGTI 2021 Clean Data'!$E$2:$ZQ$272,225,FALSE)</f>
        <v>0</v>
      </c>
      <c r="EI17" s="17">
        <f>HLOOKUP($B17,'[6]SGTI 2021 Clean Data'!$E$2:$ZQ$272,226,FALSE)</f>
        <v>0</v>
      </c>
      <c r="EJ17" s="17">
        <f>HLOOKUP($B17,'[6]SGTI 2021 Clean Data'!$E$2:$ZQ$272,227,FALSE)</f>
        <v>0</v>
      </c>
      <c r="EK17" s="17">
        <f>HLOOKUP($B17,'[6]SGTI 2021 Clean Data'!$E$2:$ZQ$272,228,FALSE)</f>
        <v>3</v>
      </c>
      <c r="EL17" s="17">
        <f>HLOOKUP($B17,'[6]SGTI 2021 Clean Data'!$E$2:$ZQ$272,229,FALSE)</f>
        <v>2</v>
      </c>
      <c r="EM17" s="17">
        <f>HLOOKUP($B17,'[6]SGTI 2021 Clean Data'!$E$2:$ZQ$272,230,FALSE)</f>
        <v>2</v>
      </c>
      <c r="EN17" s="17">
        <f>HLOOKUP($B17,'[6]SGTI 2021 Clean Data'!$E$2:$ZQ$272,231,FALSE)</f>
        <v>0</v>
      </c>
      <c r="EO17" s="18">
        <f>HLOOKUP($B17,'[6]SGTI 2021 Clean Data'!$E$2:$ZQ$272,232,FALSE)</f>
        <v>44201</v>
      </c>
      <c r="EP17" s="18">
        <f>HLOOKUP($B17,'[6]SGTI 2021 Clean Data'!$E$2:$ZQ$272,233,FALSE)</f>
        <v>44223</v>
      </c>
      <c r="EQ17" s="17">
        <f>HLOOKUP($B17,'[6]SGTI 2021 Clean Data'!$E$2:$ZQ$272,234,FALSE)</f>
        <v>0</v>
      </c>
      <c r="ER17" s="17">
        <f>HLOOKUP($B17,'[6]SGTI 2021 Clean Data'!$E$2:$ZQ$272,235,FALSE)</f>
        <v>0</v>
      </c>
      <c r="ES17" s="17">
        <f>HLOOKUP($B17,'[6]SGTI 2021 Clean Data'!$E$2:$ZQ$272,240,FALSE)</f>
        <v>0</v>
      </c>
      <c r="ET17" s="17">
        <f>VLOOKUP($B17,'[6]2021 DD Batch123456'!$B$3:$AT$590,42,FALSE)</f>
        <v>1</v>
      </c>
      <c r="EU17" s="17"/>
      <c r="EV17" s="17"/>
      <c r="EW17" s="17"/>
      <c r="EX17" s="17">
        <f>VLOOKUP($B17,'[6]2021 DD Batch123456'!$B$3:$AT$590,44,FALSE)</f>
        <v>2</v>
      </c>
      <c r="EY17" s="17">
        <f>HLOOKUP($B17,'[6]SGTI 2021 Clean Data'!$E$2:$ZQ$272,246,FALSE)</f>
        <v>0</v>
      </c>
      <c r="EZ17" s="17">
        <f>HLOOKUP($B17,'[6]SGTI 2021 Clean Data'!$E$2:$ZQ$272,247,FALSE)</f>
        <v>0</v>
      </c>
      <c r="FA17" s="17">
        <f>HLOOKUP($B17,'[6]SGTI 2021 Clean Data'!$E$2:$ZQ$272,248,FALSE)</f>
        <v>0</v>
      </c>
      <c r="FB17" s="17">
        <f>HLOOKUP($B17,'[6]SGTI 2021 Clean Data'!$E$2:$ZQ$272,249,FALSE)</f>
        <v>0</v>
      </c>
      <c r="FC17" s="17">
        <f>HLOOKUP($B17,'[6]SGTI 2021 Clean Data'!$E$2:$ZQ$272,250,FALSE)</f>
        <v>0</v>
      </c>
      <c r="FD17" s="17">
        <f>HLOOKUP($B17,'[6]SGTI 2021 Clean Data'!$E$2:$ZQ$272,251,FALSE)</f>
        <v>3</v>
      </c>
      <c r="FE17" s="17">
        <f>HLOOKUP($B17,'[6]SGTI 2021 Clean Data'!$E$2:$ZQ$272,252,FALSE)</f>
        <v>0</v>
      </c>
      <c r="FF17" s="17">
        <f>HLOOKUP($B17,'[6]SGTI 2021 Clean Data'!$E$2:$ZQ$272,253,FALSE)</f>
        <v>0</v>
      </c>
      <c r="FG17" s="17">
        <f>HLOOKUP($B17,'[6]SGTI 2021 Clean Data'!$E$2:$ZQ$272,254,FALSE)</f>
        <v>0</v>
      </c>
      <c r="FH17" s="17">
        <f>HLOOKUP($B17,'[6]SGTI 2021 Clean Data'!$E$2:$ZQ$272,255,FALSE)</f>
        <v>0</v>
      </c>
      <c r="FI17" s="17">
        <f>HLOOKUP($B17,'[6]SGTI 2021 Clean Data'!$E$2:$ZQ$272,256,FALSE)</f>
        <v>0</v>
      </c>
      <c r="FJ17" s="17">
        <f>HLOOKUP($B17,'[6]SGTI 2021 Clean Data'!$E$2:$ZQ$272,257,FALSE)</f>
        <v>0</v>
      </c>
      <c r="FK17" s="17">
        <f>HLOOKUP($B17,'[6]SGTI 2021 Clean Data'!$E$2:$ZQ$272,258,FALSE)</f>
        <v>0</v>
      </c>
      <c r="FL17" s="17"/>
      <c r="FM17" s="17">
        <f>HLOOKUP($B17,'[6]SGTI 2021 Clean Data'!$E$2:$ZQ$272,260,FALSE)</f>
        <v>0</v>
      </c>
      <c r="FN17" s="17">
        <f>HLOOKUP($B17,'[6]SGTI 2021 Clean Data'!$E$2:$ZQ$272,261,FALSE)</f>
        <v>0</v>
      </c>
      <c r="FO17" s="17">
        <f>HLOOKUP($B17,'[6]SGTI 2021 Clean Data'!$E$2:$ZQ$272,262,FALSE)</f>
        <v>0</v>
      </c>
      <c r="FP17" s="17">
        <f>HLOOKUP($B17,'[6]SGTI 2021 Clean Data'!$E$2:$ZQ$272,263,FALSE)</f>
        <v>0</v>
      </c>
      <c r="FQ17" s="17"/>
      <c r="FR17" s="17">
        <f>HLOOKUP($B17,'[6]SGTI 2021 Clean Data'!$E$2:$ZQ$272,265,FALSE)</f>
        <v>0</v>
      </c>
      <c r="FS17" s="17">
        <f>HLOOKUP($B17,'[6]SGTI 2021 Clean Data'!$E$2:$ZQ$272,266,FALSE)</f>
        <v>0</v>
      </c>
      <c r="FT17" s="17">
        <f>HLOOKUP($B17,'[6]SGTI 2021 Clean Data'!$E$2:$ZQ$272,267,FALSE)</f>
        <v>0</v>
      </c>
      <c r="FU17" s="17">
        <f>HLOOKUP($B17,'[6]SGTI 2021 Clean Data'!$E$2:$ZQ$272,268,FALSE)</f>
        <v>0</v>
      </c>
      <c r="FV17" s="17">
        <f>HLOOKUP($B17,'[6]SGTI 2021 Clean Data'!$E$2:$ZQ$272,269,FALSE)</f>
        <v>0</v>
      </c>
      <c r="FW17" s="17">
        <f>HLOOKUP($B17,'[6]SGTI 2021 Clean Data'!$E$2:$ZQ$272,270,FALSE)</f>
        <v>0</v>
      </c>
      <c r="FX17" s="17">
        <f>HLOOKUP($B17,'[6]SGTI 2021 Clean Data'!$E$2:$ZQ$272,271,FALSE)</f>
        <v>0</v>
      </c>
    </row>
    <row r="18" spans="1:180" ht="24" thickTop="1" thickBot="1" x14ac:dyDescent="0.3">
      <c r="A18" s="12">
        <v>232</v>
      </c>
      <c r="B18" s="13" t="s">
        <v>200</v>
      </c>
      <c r="C18" s="14" t="s">
        <v>201</v>
      </c>
      <c r="D18" s="15">
        <v>44196</v>
      </c>
      <c r="E18" s="16">
        <f>_xlfn.IFNA(VLOOKUP($B18,'[4]SGTI 2021 General Full List'!$G$2:$AD$528,24,FALSE),VLOOKUP($B18,'[5]SGTI 2021 TrustReits Full List'!$G$2:$AC$43,23,FALSE))</f>
        <v>76712960000</v>
      </c>
      <c r="F18" s="16" t="str">
        <f t="shared" si="0"/>
        <v>Big</v>
      </c>
      <c r="G18" s="16" t="str">
        <f>_xlfn.IFNA(VLOOKUP($B18,'[4]SGTI 2021 General Full List'!$G$2:$AD$528,21,FALSE),VLOOKUP($B18,'[5]SGTI 2021 TrustReits Full List'!$G$2:$AB$43,20,FALSE))</f>
        <v xml:space="preserve">FINANCIALS </v>
      </c>
      <c r="H18" s="16" t="str">
        <f>_xlfn.IFNA(VLOOKUP($B18,'[4]SGTI 2021 General Full List'!$G$2:$AD$528,23,FALSE),VLOOKUP($B18,'[5]SGTI 2021 TrustReits Full List'!$G$2:$AB$43,22,FALSE))</f>
        <v>Banking &amp; Investment Services</v>
      </c>
      <c r="I18" s="16" t="s">
        <v>1272</v>
      </c>
      <c r="J18" s="17">
        <f>VLOOKUP($B18,'[6]2021 DD Batch123456'!$B$3:$AT$590,5,FALSE)</f>
        <v>11</v>
      </c>
      <c r="K18" s="17">
        <f>VLOOKUP($B18,'[6]2021 DD Batch123456'!$B$3:$AT$590,6,FALSE)</f>
        <v>11</v>
      </c>
      <c r="L18" s="17">
        <f>VLOOKUP($B18,'[6]2021 DD Batch123456'!$B$3:$AT$590,7,FALSE)</f>
        <v>8</v>
      </c>
      <c r="M18" s="17" t="str">
        <f>VLOOKUP($B18,'[6]2021 DD Batch123456'!$B$3:$AT$590,12,FALSE)</f>
        <v>Y</v>
      </c>
      <c r="N18" s="17" t="str">
        <f>HLOOKUP($B18,'[6]SGTI 2021 Clean Data'!$E$2:$ZQ$272,25,FALSE)</f>
        <v>Y</v>
      </c>
      <c r="O18" s="17" t="str">
        <f>VLOOKUP($B18,'[6]2021 DD Batch123456'!$B$3:$AT$590,13,FALSE)</f>
        <v>Y</v>
      </c>
      <c r="P18" s="17" t="str">
        <f>VLOOKUP($B18,'[6]2021 DD Batch123456'!$B$3:$AT$590,14,FALSE)</f>
        <v>Y</v>
      </c>
      <c r="Q18" s="17" t="str">
        <f>HLOOKUP($B18,'[6]SGTI 2021 Clean Data'!$E$2:$ZQ$272,30,FALSE)</f>
        <v>Y</v>
      </c>
      <c r="R18" s="17" t="str">
        <f>HLOOKUP($B18,'[6]SGTI 2021 Clean Data'!$E$2:$ZQ$272,31,FALSE)</f>
        <v>Y</v>
      </c>
      <c r="S18" s="17" t="str">
        <f>HLOOKUP($B18,'[6]SGTI 2021 Clean Data'!$E$2:$ZQ$272,32,FALSE)</f>
        <v>Y</v>
      </c>
      <c r="T18" s="17">
        <f>VLOOKUP($B18,'[6]2021 DD Batch123456'!$B$3:$AT$590,36,FALSE)</f>
        <v>6</v>
      </c>
      <c r="U18" s="17">
        <f>VLOOKUP($B18,'[6]2021 DD Batch123456'!$B$3:$AT$590,40,FALSE)</f>
        <v>0</v>
      </c>
      <c r="V18" s="17">
        <f>VLOOKUP($B18,'[6]2021 DD Batch123456'!$B$3:$AT$590,37,FALSE)</f>
        <v>4</v>
      </c>
      <c r="W18" s="17" t="str">
        <f>VLOOKUP($B18,'[6]2021 DD Batch123456'!$B$3:$AT$590,41,FALSE)</f>
        <v>Y</v>
      </c>
      <c r="X18" s="17">
        <f>VLOOKUP($B18,'[6]2021 DD Batch123456'!$B$3:$AT$590,15,FALSE)</f>
        <v>6</v>
      </c>
      <c r="Y18" s="17">
        <f>VLOOKUP($B18,'[6]2021 DD Batch123456'!$B$3:$AT$590,16,FALSE)</f>
        <v>5</v>
      </c>
      <c r="Z18" s="17" t="str">
        <f>VLOOKUP($B18,'[6]2021 DD Batch123456'!$B$3:$AT$590,18,FALSE)</f>
        <v>Y</v>
      </c>
      <c r="AA18" s="17" t="str">
        <f>HLOOKUP($B18,'[6]SGTI 2021 Clean Data'!$E$2:$ZQ$272,45,FALSE)</f>
        <v>Y</v>
      </c>
      <c r="AB18" s="17" t="str">
        <f>HLOOKUP($B18,'[6]SGTI 2021 Clean Data'!$E$2:$ZQ$272,46,FALSE)</f>
        <v>N</v>
      </c>
      <c r="AC18" s="17" t="str">
        <f>HLOOKUP($B18,'[6]SGTI 2021 Clean Data'!$E$2:$ZQ$272,49,FALSE)</f>
        <v>Y</v>
      </c>
      <c r="AD18" s="17" t="str">
        <f>HLOOKUP($B18,'[6]SGTI 2021 Clean Data'!$E$2:$ZQ$272,50,FALSE)</f>
        <v>Y</v>
      </c>
      <c r="AE18" s="17" t="str">
        <f>HLOOKUP($B18,'[6]SGTI 2021 Clean Data'!$E$2:$ZQ$272,53,FALSE)</f>
        <v>Y</v>
      </c>
      <c r="AF18" s="17" t="str">
        <f>HLOOKUP($B18,'[6]SGTI 2021 Clean Data'!$E$2:$ZQ$272,54,FALSE)</f>
        <v>Y</v>
      </c>
      <c r="AG18" s="17" t="str">
        <f>HLOOKUP($B18,'[6]SGTI 2021 Clean Data'!$E$2:$ZQ$272,55,FALSE)</f>
        <v>Y</v>
      </c>
      <c r="AH18" s="17" t="str">
        <f>HLOOKUP($B18,'[6]SGTI 2021 Clean Data'!$E$2:$ZQ$272,56,FALSE)</f>
        <v>Y</v>
      </c>
      <c r="AI18" s="17" t="str">
        <f>HLOOKUP($B18,'[6]SGTI 2021 Clean Data'!$E$2:$ZQ$272,57,FALSE)</f>
        <v>Y</v>
      </c>
      <c r="AJ18" s="17" t="str">
        <f>HLOOKUP($B18,'[6]SGTI 2021 Clean Data'!$E$2:$ZQ$272,58,FALSE)</f>
        <v>N</v>
      </c>
      <c r="AK18" s="17" t="str">
        <f>HLOOKUP($B18,'[6]SGTI 2021 Clean Data'!$E$2:$ZQ$272,59,FALSE)</f>
        <v>Y</v>
      </c>
      <c r="AL18" s="17">
        <f>VLOOKUP($B18,'[6]2021 DD Batch123456'!$B$3:$AT$590,19,FALSE)</f>
        <v>5</v>
      </c>
      <c r="AM18" s="17">
        <f>VLOOKUP($B18,'[6]2021 DD Batch123456'!$B$3:$AT$590,20,FALSE)</f>
        <v>4</v>
      </c>
      <c r="AN18" s="17" t="str">
        <f>VLOOKUP($B18,'[6]2021 DD Batch123456'!$B$3:$AT$590,22,FALSE)</f>
        <v>Y</v>
      </c>
      <c r="AO18" s="17" t="str">
        <f>HLOOKUP($B18,'[6]SGTI 2021 Clean Data'!$E$2:$ZQ$272,67,FALSE)</f>
        <v>E</v>
      </c>
      <c r="AP18" s="17" t="str">
        <f>HLOOKUP($B18,'[6]SGTI 2021 Clean Data'!$E$2:$ZQ$272,68,FALSE)</f>
        <v>E</v>
      </c>
      <c r="AQ18" s="17" t="str">
        <f>HLOOKUP($B18,'[6]SGTI 2021 Clean Data'!$E$2:$ZQ$272,69,FALSE)</f>
        <v>ND</v>
      </c>
      <c r="AR18" s="17" t="str">
        <f>HLOOKUP($B18,'[6]SGTI 2021 Clean Data'!$E$2:$ZQ$272,70,FALSE)</f>
        <v>N</v>
      </c>
      <c r="AS18" s="17" t="str">
        <f>HLOOKUP($B18,'[6]SGTI 2021 Clean Data'!$E$2:$ZQ$272,71,FALSE)</f>
        <v>Y</v>
      </c>
      <c r="AT18" s="17" t="str">
        <f>HLOOKUP($B18,'[6]SGTI 2021 Clean Data'!$E$2:$ZQ$272,72,FALSE)</f>
        <v>Y</v>
      </c>
      <c r="AU18" s="17" t="str">
        <f>HLOOKUP($B18,'[6]SGTI 2021 Clean Data'!$E$2:$ZQ$272,73,FALSE)</f>
        <v>Y</v>
      </c>
      <c r="AV18" s="17" t="str">
        <f>HLOOKUP($B18,'[6]SGTI 2021 Clean Data'!$E$2:$ZQ$272,74,FALSE)</f>
        <v>Y</v>
      </c>
      <c r="AW18" s="17" t="str">
        <f>HLOOKUP($B18,'[6]SGTI 2021 Clean Data'!$E$2:$ZQ$272,75,FALSE)</f>
        <v>Y</v>
      </c>
      <c r="AX18" s="17" t="str">
        <f>HLOOKUP($B18,'[6]SGTI 2021 Clean Data'!$E$2:$ZQ$272,76,FALSE)</f>
        <v>Y</v>
      </c>
      <c r="AY18" s="17" t="str">
        <f>VLOOKUP($B18,'[6]2021 DD Batch123456'!$B$3:$AT$590,35,FALSE)</f>
        <v>E</v>
      </c>
      <c r="AZ18" s="17" t="str">
        <f>HLOOKUP($B18,'[6]SGTI 2021 Clean Data'!$E$2:$ZQ$272,80,FALSE)</f>
        <v>Y</v>
      </c>
      <c r="BA18" s="17" t="str">
        <f>HLOOKUP($B18,'[6]SGTI 2021 Clean Data'!$E$2:$ZQ$272,83,FALSE)</f>
        <v>Y</v>
      </c>
      <c r="BB18" s="17" t="str">
        <f>HLOOKUP($B18,'[6]SGTI 2021 Clean Data'!$E$2:$ZQ$272,84,FALSE)</f>
        <v>Y</v>
      </c>
      <c r="BC18" s="17" t="str">
        <f>HLOOKUP($B18,'[6]SGTI 2021 Clean Data'!$E$2:$ZQ$272,89,FALSE)</f>
        <v>Y</v>
      </c>
      <c r="BD18" s="17" t="str">
        <f>HLOOKUP($B18,'[6]SGTI 2021 Clean Data'!$E$2:$ZQ$272,91,FALSE)</f>
        <v>Y</v>
      </c>
      <c r="BE18" s="17" t="str">
        <f>HLOOKUP($B18,'[6]SGTI 2021 Clean Data'!$E$2:$ZQ$272,92,FALSE)</f>
        <v>Y</v>
      </c>
      <c r="BF18" s="17" t="str">
        <f>HLOOKUP($B18,'[6]SGTI 2021 Clean Data'!$E$2:$ZQ$272,93,FALSE)</f>
        <v>Y</v>
      </c>
      <c r="BG18" s="17" t="str">
        <f>HLOOKUP($B18,'[6]SGTI 2021 Clean Data'!$E$2:$ZQ$272,94,FALSE)</f>
        <v>Y</v>
      </c>
      <c r="BH18" s="17" t="str">
        <f>HLOOKUP($B18,'[6]SGTI 2021 Clean Data'!$E$2:$ZQ$272,95,FALSE)</f>
        <v>Y</v>
      </c>
      <c r="BI18" s="17" t="str">
        <f>HLOOKUP($B18,'[6]SGTI 2021 Clean Data'!$E$2:$ZQ$272,96,FALSE)</f>
        <v>Y</v>
      </c>
      <c r="BJ18" s="17" t="str">
        <f>HLOOKUP($B18,'[6]SGTI 2021 Clean Data'!$E$2:$ZQ$272,97,FALSE)</f>
        <v>Y</v>
      </c>
      <c r="BK18" s="17" t="str">
        <f>HLOOKUP($B18,'[6]SGTI 2021 Clean Data'!$E$2:$ZQ$272,98,FALSE)</f>
        <v>Y</v>
      </c>
      <c r="BL18" s="17" t="str">
        <f>HLOOKUP($B18,'[6]SGTI 2021 Clean Data'!$E$2:$ZQ$272,100,FALSE)</f>
        <v>Y</v>
      </c>
      <c r="BM18" s="17" t="str">
        <f>HLOOKUP($B18,'[6]SGTI 2021 Clean Data'!$E$2:$ZQ$272,102,FALSE)</f>
        <v>Y</v>
      </c>
      <c r="BN18" s="17" t="str">
        <f>HLOOKUP($B18,'[6]SGTI 2021 Clean Data'!$E$2:$ZQ$272,103,FALSE)</f>
        <v>Y</v>
      </c>
      <c r="BO18" s="17" t="str">
        <f>HLOOKUP($B18,'[6]SGTI 2021 Clean Data'!$E$2:$ZQ$272,107,FALSE)</f>
        <v>Y</v>
      </c>
      <c r="BP18" s="17" t="str">
        <f>HLOOKUP($B18,'[6]SGTI 2021 Clean Data'!$E$2:$ZQ$272,108,FALSE)</f>
        <v>Y</v>
      </c>
      <c r="BQ18" s="17" t="str">
        <f>HLOOKUP($B18,'[6]SGTI 2021 Clean Data'!$E$2:$ZQ$272,109,FALSE)</f>
        <v>Y</v>
      </c>
      <c r="BR18" s="17" t="str">
        <f>HLOOKUP($B18,'[6]SGTI 2021 Clean Data'!$E$2:$ZQ$272,110,FALSE)</f>
        <v>Y</v>
      </c>
      <c r="BS18" s="17" t="str">
        <f>HLOOKUP($B18,'[6]SGTI 2021 Clean Data'!$E$2:$ZQ$272,111,FALSE)</f>
        <v>Y</v>
      </c>
      <c r="BT18" s="17" t="str">
        <f>HLOOKUP($B18,'[6]SGTI 2021 Clean Data'!$E$2:$ZQ$272,113,FALSE)</f>
        <v>Y</v>
      </c>
      <c r="BU18" s="17" t="str">
        <f>HLOOKUP($B18,'[6]SGTI 2021 Clean Data'!$E$2:$ZQ$272,114,FALSE)</f>
        <v>N</v>
      </c>
      <c r="BV18" s="17" t="str">
        <f>HLOOKUP($B18,'[6]SGTI 2021 Clean Data'!$E$2:$ZQ$272,120,FALSE)</f>
        <v>Y</v>
      </c>
      <c r="BW18" s="17" t="str">
        <f>HLOOKUP($B18,'[6]SGTI 2021 Clean Data'!$E$2:$ZQ$272,121,FALSE)</f>
        <v>Y</v>
      </c>
      <c r="BX18" s="17" t="str">
        <f>HLOOKUP($B18,'[6]SGTI 2021 Clean Data'!$E$2:$ZQ$272,122,FALSE)</f>
        <v>Y</v>
      </c>
      <c r="BY18" s="17" t="str">
        <f>HLOOKUP($B18,'[6]SGTI 2021 Clean Data'!$E$2:$ZQ$272,123,FALSE)</f>
        <v>Y</v>
      </c>
      <c r="BZ18" s="17" t="str">
        <f>HLOOKUP($B18,'[6]SGTI 2021 Clean Data'!$E$2:$ZQ$272,124,FALSE)</f>
        <v>Y</v>
      </c>
      <c r="CA18" s="17" t="str">
        <f>HLOOKUP($B18,'[6]SGTI 2021 Clean Data'!$E$2:$ZQ$272,125,FALSE)</f>
        <v>Y</v>
      </c>
      <c r="CB18" s="17" t="str">
        <f>HLOOKUP($B18,'[6]SGTI 2021 Clean Data'!$E$2:$ZQ$272,126,FALSE)</f>
        <v>Y</v>
      </c>
      <c r="CC18" s="17" t="str">
        <f>HLOOKUP($B18,'[6]SGTI 2021 Clean Data'!$E$2:$ZQ$272,128,FALSE)</f>
        <v>Y</v>
      </c>
      <c r="CD18" s="17" t="str">
        <f>HLOOKUP($B18,'[6]SGTI 2021 Clean Data'!$E$2:$ZQ$272,130,FALSE)</f>
        <v>Y</v>
      </c>
      <c r="CE18" s="17" t="str">
        <f>HLOOKUP($B18,'[6]SGTI 2021 Clean Data'!$E$2:$ZQ$272,131,FALSE)</f>
        <v>Y</v>
      </c>
      <c r="CF18" s="17" t="str">
        <f>HLOOKUP($B18,'[6]SGTI 2021 Clean Data'!$E$2:$ZQ$272,132,FALSE)</f>
        <v>Y</v>
      </c>
      <c r="CG18" s="17" t="str">
        <f>HLOOKUP($B18,'[6]SGTI 2021 Clean Data'!$E$2:$ZQ$272,133,FALSE)</f>
        <v>Y</v>
      </c>
      <c r="CH18" s="17" t="str">
        <f>HLOOKUP($B18,'[6]SGTI 2021 Clean Data'!$E$2:$ZQ$272,135,FALSE)</f>
        <v>Y</v>
      </c>
      <c r="CI18" s="17" t="str">
        <f>HLOOKUP($B18,'[6]SGTI 2021 Clean Data'!$E$2:$ZQ$272,139,FALSE)</f>
        <v>Y</v>
      </c>
      <c r="CJ18" s="17" t="str">
        <f>HLOOKUP($B18,'[6]SGTI 2021 Clean Data'!$E$2:$ZQ$272,140,FALSE)</f>
        <v>Y</v>
      </c>
      <c r="CK18" s="17" t="str">
        <f>VLOOKUP($B18,'[6]2021 DD Batch123456'!$B$3:$AT$590,26,FALSE)</f>
        <v>N</v>
      </c>
      <c r="CL18" s="17" t="str">
        <f>VLOOKUP($B18,'[6]2021 DD Batch123456'!$B$3:$AT$590,27,FALSE)</f>
        <v>N</v>
      </c>
      <c r="CM18" s="17" t="str">
        <f>VLOOKUP($B18,'[6]2021 DD Batch123456'!$B$3:$AT$590,31,FALSE)</f>
        <v>N</v>
      </c>
      <c r="CN18" s="17" t="str">
        <f>VLOOKUP($B18,'[6]2021 DD Batch123456'!$B$3:$AT$590,32,FALSE)</f>
        <v>Y</v>
      </c>
      <c r="CO18" s="17" t="str">
        <f>VLOOKUP($B18,'[6]2021 DD Batch123456'!$B$3:$AT$590,33,FALSE)</f>
        <v>Y</v>
      </c>
      <c r="CP18" s="17" t="str">
        <f>HLOOKUP($B18,'[6]SGTI 2021 Clean Data'!$E$2:$ZQ$272,153,FALSE)</f>
        <v>Y</v>
      </c>
      <c r="CQ18" s="17" t="str">
        <f>HLOOKUP($B18,'[6]SGTI 2021 Clean Data'!$E$2:$ZQ$272,155,FALSE)</f>
        <v>Y</v>
      </c>
      <c r="CR18" s="17" t="str">
        <f>HLOOKUP($B18,'[6]SGTI 2021 Clean Data'!$E$2:$ZQ$272,156,FALSE)</f>
        <v>Y</v>
      </c>
      <c r="CS18" s="17" t="str">
        <f>HLOOKUP($B18,'[6]SGTI 2021 Clean Data'!$E$2:$ZQ$272,157,FALSE)</f>
        <v>Y</v>
      </c>
      <c r="CT18" s="17" t="str">
        <f>HLOOKUP($B18,'[6]SGTI 2021 Clean Data'!$E$2:$ZQ$272,158,FALSE)</f>
        <v>Y</v>
      </c>
      <c r="CU18" s="17" t="str">
        <f>HLOOKUP($B18,'[6]SGTI 2021 Clean Data'!$E$2:$ZQ$272,159,FALSE)</f>
        <v>Y</v>
      </c>
      <c r="CV18" s="17" t="str">
        <f>HLOOKUP($B18,'[6]SGTI 2021 Clean Data'!$E$2:$ZQ$272,160,FALSE)</f>
        <v>Y</v>
      </c>
      <c r="CW18" s="17" t="str">
        <f>HLOOKUP($B18,'[6]SGTI 2021 Clean Data'!$E$2:$ZQ$272,161,FALSE)</f>
        <v>Y</v>
      </c>
      <c r="CX18" s="17" t="str">
        <f>HLOOKUP($B18,'[6]SGTI 2021 Clean Data'!$E$2:$ZQ$272,164,FALSE)</f>
        <v>Y</v>
      </c>
      <c r="CY18" s="17" t="str">
        <f>HLOOKUP($B18,'[6]SGTI 2021 Clean Data'!$E$2:$ZQ$272,170,FALSE)</f>
        <v>Y</v>
      </c>
      <c r="CZ18" s="17" t="str">
        <f>HLOOKUP($B18,'[6]SGTI 2021 Clean Data'!$E$2:$ZQ$272,173,FALSE)</f>
        <v>Y</v>
      </c>
      <c r="DA18" s="17" t="str">
        <f>HLOOKUP($B18,'[6]SGTI 2021 Clean Data'!$E$2:$ZQ$272,174,FALSE)</f>
        <v>Y</v>
      </c>
      <c r="DB18" s="17" t="str">
        <f>HLOOKUP($B18,'[6]SGTI 2021 Clean Data'!$E$2:$ZQ$272,175,FALSE)</f>
        <v>Y</v>
      </c>
      <c r="DC18" s="17" t="str">
        <f>HLOOKUP($B18,'[6]SGTI 2021 Clean Data'!$E$2:$ZQ$272,176,FALSE)</f>
        <v>Y</v>
      </c>
      <c r="DD18" s="17" t="str">
        <f>HLOOKUP($B18,'[6]SGTI 2021 Clean Data'!$E$2:$ZQ$272,178,FALSE)</f>
        <v>Y</v>
      </c>
      <c r="DE18" s="17" t="str">
        <f>HLOOKUP($B18,'[6]SGTI 2021 Clean Data'!$E$2:$ZQ$272,179,FALSE)</f>
        <v>Y</v>
      </c>
      <c r="DF18" s="17" t="str">
        <f>HLOOKUP($B18,'[6]SGTI 2021 Clean Data'!$E$2:$ZQ$272,180,FALSE)</f>
        <v>Y</v>
      </c>
      <c r="DG18" s="17" t="str">
        <f>HLOOKUP($B18,'[6]SGTI 2021 Clean Data'!$E$2:$ZQ$272,181,FALSE)</f>
        <v>Y</v>
      </c>
      <c r="DH18" s="17" t="str">
        <f>HLOOKUP($B18,'[6]SGTI 2021 Clean Data'!$E$2:$ZQ$272,182,FALSE)</f>
        <v>N</v>
      </c>
      <c r="DI18" s="17" t="str">
        <f>HLOOKUP($B18,'[6]SGTI 2021 Clean Data'!$E$2:$ZQ$272,184,FALSE)</f>
        <v>Y</v>
      </c>
      <c r="DJ18" s="17" t="str">
        <f>HLOOKUP($B18,'[6]SGTI 2021 Clean Data'!$E$2:$ZQ$272,185,FALSE)</f>
        <v>Y</v>
      </c>
      <c r="DK18" s="17">
        <f>HLOOKUP($B18,'[6]SGTI 2021 Clean Data'!$E$2:$ZQ$272,190,FALSE)</f>
        <v>68</v>
      </c>
      <c r="DL18" s="17" t="str">
        <f>HLOOKUP($B18,'[6]SGTI 2021 Clean Data'!$E$2:$ZQ$272,191,FALSE)</f>
        <v>N</v>
      </c>
      <c r="DM18" s="17" t="str">
        <f>HLOOKUP($B18,'[6]SGTI 2021 Clean Data'!$E$2:$ZQ$272,195,FALSE)</f>
        <v>Y</v>
      </c>
      <c r="DN18" s="17" t="str">
        <f>HLOOKUP($B18,'[6]SGTI 2021 Clean Data'!$E$2:$ZQ$272,196,FALSE)</f>
        <v>Y</v>
      </c>
      <c r="DO18" s="17" t="str">
        <f>HLOOKUP($B18,'[6]SGTI 2021 Clean Data'!$E$2:$ZQ$272,199,FALSE)</f>
        <v>Y</v>
      </c>
      <c r="DP18" s="17" t="str">
        <f>HLOOKUP($B18,'[6]SGTI 2021 Clean Data'!$E$2:$ZQ$272,200,FALSE)</f>
        <v>Y</v>
      </c>
      <c r="DQ18" s="17" t="str">
        <f>HLOOKUP($B18,'[6]SGTI 2021 Clean Data'!$E$2:$ZQ$272,201,FALSE)</f>
        <v>Y</v>
      </c>
      <c r="DR18" s="17" t="str">
        <f>HLOOKUP($B18,'[6]SGTI 2021 Clean Data'!$E$2:$ZQ$272,202,FALSE)</f>
        <v>Y</v>
      </c>
      <c r="DS18" s="17" t="str">
        <f>HLOOKUP($B18,'[6]SGTI 2021 Clean Data'!$E$2:$ZQ$272,203,FALSE)</f>
        <v>Y</v>
      </c>
      <c r="DT18" s="17" t="str">
        <f>HLOOKUP($B18,'[6]SGTI 2021 Clean Data'!$E$2:$ZQ$272,204,FALSE)</f>
        <v>Y</v>
      </c>
      <c r="DU18" s="17" t="str">
        <f>HLOOKUP($B18,'[6]SGTI 2021 Clean Data'!$E$2:$ZQ$272,206,FALSE)</f>
        <v>Y</v>
      </c>
      <c r="DV18" s="17" t="str">
        <f>HLOOKUP($B18,'[6]SGTI 2021 Clean Data'!$E$2:$ZQ$272,207,FALSE)</f>
        <v>Y</v>
      </c>
      <c r="DW18" s="17" t="str">
        <f>HLOOKUP($B18,'[6]SGTI 2021 Clean Data'!$E$2:$ZQ$272,208,FALSE)</f>
        <v>Y</v>
      </c>
      <c r="DX18" s="17"/>
      <c r="DY18" s="17" t="str">
        <f>HLOOKUP($B18,'[6]SGTI 2021 Clean Data'!$E$2:$ZQ$272,213,FALSE)</f>
        <v>Y</v>
      </c>
      <c r="DZ18" s="17" t="str">
        <f>HLOOKUP($B18,'[6]SGTI 2021 Clean Data'!$E$2:$ZQ$272,214,FALSE)</f>
        <v>Y</v>
      </c>
      <c r="EA18" s="17" t="str">
        <f>HLOOKUP($B18,'[6]SGTI 2021 Clean Data'!$E$2:$ZQ$272,215,FALSE)</f>
        <v>Y</v>
      </c>
      <c r="EB18" s="17">
        <f>HLOOKUP($B18,'[6]SGTI 2021 Clean Data'!$E$2:$ZQ$272,219,FALSE)</f>
        <v>3</v>
      </c>
      <c r="EC18" s="17">
        <f>HLOOKUP($B18,'[6]SGTI 2021 Clean Data'!$E$2:$ZQ$272,220,FALSE)</f>
        <v>3</v>
      </c>
      <c r="ED18" s="17">
        <f>HLOOKUP($B18,'[6]SGTI 2021 Clean Data'!$E$2:$ZQ$272,221,FALSE)</f>
        <v>0</v>
      </c>
      <c r="EE18" s="17">
        <f>HLOOKUP($B18,'[6]SGTI 2021 Clean Data'!$E$2:$ZQ$272,222,FALSE)</f>
        <v>3</v>
      </c>
      <c r="EF18" s="17">
        <f>HLOOKUP($B18,'[6]SGTI 2021 Clean Data'!$E$2:$ZQ$272,223,FALSE)</f>
        <v>3</v>
      </c>
      <c r="EG18" s="17">
        <f>HLOOKUP($B18,'[6]SGTI 2021 Clean Data'!$E$2:$ZQ$272,224,FALSE)</f>
        <v>3</v>
      </c>
      <c r="EH18" s="17">
        <f>HLOOKUP($B18,'[6]SGTI 2021 Clean Data'!$E$2:$ZQ$272,225,FALSE)</f>
        <v>0</v>
      </c>
      <c r="EI18" s="17">
        <f>HLOOKUP($B18,'[6]SGTI 2021 Clean Data'!$E$2:$ZQ$272,226,FALSE)</f>
        <v>3</v>
      </c>
      <c r="EJ18" s="17">
        <f>HLOOKUP($B18,'[6]SGTI 2021 Clean Data'!$E$2:$ZQ$272,227,FALSE)</f>
        <v>4</v>
      </c>
      <c r="EK18" s="17">
        <f>HLOOKUP($B18,'[6]SGTI 2021 Clean Data'!$E$2:$ZQ$272,228,FALSE)</f>
        <v>3</v>
      </c>
      <c r="EL18" s="17">
        <f>HLOOKUP($B18,'[6]SGTI 2021 Clean Data'!$E$2:$ZQ$272,229,FALSE)</f>
        <v>2</v>
      </c>
      <c r="EM18" s="17">
        <f>HLOOKUP($B18,'[6]SGTI 2021 Clean Data'!$E$2:$ZQ$272,230,FALSE)</f>
        <v>2</v>
      </c>
      <c r="EN18" s="17">
        <f>HLOOKUP($B18,'[6]SGTI 2021 Clean Data'!$E$2:$ZQ$272,231,FALSE)</f>
        <v>0</v>
      </c>
      <c r="EO18" s="18">
        <f>HLOOKUP($B18,'[6]SGTI 2021 Clean Data'!$E$2:$ZQ$272,232,FALSE)</f>
        <v>44263</v>
      </c>
      <c r="EP18" s="18">
        <f>HLOOKUP($B18,'[6]SGTI 2021 Clean Data'!$E$2:$ZQ$272,233,FALSE)</f>
        <v>44285</v>
      </c>
      <c r="EQ18" s="17">
        <f>HLOOKUP($B18,'[6]SGTI 2021 Clean Data'!$E$2:$ZQ$272,234,FALSE)</f>
        <v>2</v>
      </c>
      <c r="ER18" s="17">
        <f>HLOOKUP($B18,'[6]SGTI 2021 Clean Data'!$E$2:$ZQ$272,235,FALSE)</f>
        <v>3</v>
      </c>
      <c r="ES18" s="17">
        <f>HLOOKUP($B18,'[6]SGTI 2021 Clean Data'!$E$2:$ZQ$272,240,FALSE)</f>
        <v>0</v>
      </c>
      <c r="ET18" s="17">
        <f>VLOOKUP($B18,'[6]2021 DD Batch123456'!$B$3:$AT$590,42,FALSE)</f>
        <v>2</v>
      </c>
      <c r="EU18" s="17"/>
      <c r="EV18" s="17"/>
      <c r="EW18" s="17"/>
      <c r="EX18" s="17">
        <f>VLOOKUP($B18,'[6]2021 DD Batch123456'!$B$3:$AT$590,44,FALSE)</f>
        <v>0</v>
      </c>
      <c r="EY18" s="17">
        <f>HLOOKUP($B18,'[6]SGTI 2021 Clean Data'!$E$2:$ZQ$272,246,FALSE)</f>
        <v>0</v>
      </c>
      <c r="EZ18" s="17">
        <f>HLOOKUP($B18,'[6]SGTI 2021 Clean Data'!$E$2:$ZQ$272,247,FALSE)</f>
        <v>0</v>
      </c>
      <c r="FA18" s="17">
        <f>HLOOKUP($B18,'[6]SGTI 2021 Clean Data'!$E$2:$ZQ$272,248,FALSE)</f>
        <v>0</v>
      </c>
      <c r="FB18" s="17">
        <f>HLOOKUP($B18,'[6]SGTI 2021 Clean Data'!$E$2:$ZQ$272,249,FALSE)</f>
        <v>0</v>
      </c>
      <c r="FC18" s="17">
        <f>HLOOKUP($B18,'[6]SGTI 2021 Clean Data'!$E$2:$ZQ$272,250,FALSE)</f>
        <v>0</v>
      </c>
      <c r="FD18" s="17">
        <f>HLOOKUP($B18,'[6]SGTI 2021 Clean Data'!$E$2:$ZQ$272,251,FALSE)</f>
        <v>9</v>
      </c>
      <c r="FE18" s="17">
        <f>HLOOKUP($B18,'[6]SGTI 2021 Clean Data'!$E$2:$ZQ$272,252,FALSE)</f>
        <v>0</v>
      </c>
      <c r="FF18" s="17">
        <f>HLOOKUP($B18,'[6]SGTI 2021 Clean Data'!$E$2:$ZQ$272,253,FALSE)</f>
        <v>0</v>
      </c>
      <c r="FG18" s="17">
        <f>HLOOKUP($B18,'[6]SGTI 2021 Clean Data'!$E$2:$ZQ$272,254,FALSE)</f>
        <v>0</v>
      </c>
      <c r="FH18" s="17">
        <f>HLOOKUP($B18,'[6]SGTI 2021 Clean Data'!$E$2:$ZQ$272,255,FALSE)</f>
        <v>0</v>
      </c>
      <c r="FI18" s="17">
        <f>HLOOKUP($B18,'[6]SGTI 2021 Clean Data'!$E$2:$ZQ$272,256,FALSE)</f>
        <v>0</v>
      </c>
      <c r="FJ18" s="17">
        <f>HLOOKUP($B18,'[6]SGTI 2021 Clean Data'!$E$2:$ZQ$272,257,FALSE)</f>
        <v>0</v>
      </c>
      <c r="FK18" s="17">
        <f>HLOOKUP($B18,'[6]SGTI 2021 Clean Data'!$E$2:$ZQ$272,258,FALSE)</f>
        <v>0</v>
      </c>
      <c r="FL18" s="17"/>
      <c r="FM18" s="17">
        <f>HLOOKUP($B18,'[6]SGTI 2021 Clean Data'!$E$2:$ZQ$272,260,FALSE)</f>
        <v>0</v>
      </c>
      <c r="FN18" s="17">
        <f>HLOOKUP($B18,'[6]SGTI 2021 Clean Data'!$E$2:$ZQ$272,261,FALSE)</f>
        <v>0</v>
      </c>
      <c r="FO18" s="17">
        <f>HLOOKUP($B18,'[6]SGTI 2021 Clean Data'!$E$2:$ZQ$272,262,FALSE)</f>
        <v>3</v>
      </c>
      <c r="FP18" s="17">
        <f>HLOOKUP($B18,'[6]SGTI 2021 Clean Data'!$E$2:$ZQ$272,263,FALSE)</f>
        <v>0</v>
      </c>
      <c r="FQ18" s="17"/>
      <c r="FR18" s="17">
        <f>HLOOKUP($B18,'[6]SGTI 2021 Clean Data'!$E$2:$ZQ$272,265,FALSE)</f>
        <v>0</v>
      </c>
      <c r="FS18" s="17">
        <f>HLOOKUP($B18,'[6]SGTI 2021 Clean Data'!$E$2:$ZQ$272,266,FALSE)</f>
        <v>0</v>
      </c>
      <c r="FT18" s="17">
        <f>HLOOKUP($B18,'[6]SGTI 2021 Clean Data'!$E$2:$ZQ$272,267,FALSE)</f>
        <v>0</v>
      </c>
      <c r="FU18" s="17">
        <f>HLOOKUP($B18,'[6]SGTI 2021 Clean Data'!$E$2:$ZQ$272,268,FALSE)</f>
        <v>0</v>
      </c>
      <c r="FV18" s="17">
        <f>HLOOKUP($B18,'[6]SGTI 2021 Clean Data'!$E$2:$ZQ$272,269,FALSE)</f>
        <v>0</v>
      </c>
      <c r="FW18" s="17">
        <f>HLOOKUP($B18,'[6]SGTI 2021 Clean Data'!$E$2:$ZQ$272,270,FALSE)</f>
        <v>0</v>
      </c>
      <c r="FX18" s="17">
        <f>HLOOKUP($B18,'[6]SGTI 2021 Clean Data'!$E$2:$ZQ$272,271,FALSE)</f>
        <v>0</v>
      </c>
    </row>
    <row r="19" spans="1:180" ht="24" thickTop="1" thickBot="1" x14ac:dyDescent="0.3">
      <c r="A19" s="12">
        <v>233</v>
      </c>
      <c r="B19" s="13" t="s">
        <v>202</v>
      </c>
      <c r="C19" s="14" t="s">
        <v>203</v>
      </c>
      <c r="D19" s="15">
        <v>44196</v>
      </c>
      <c r="E19" s="16">
        <f>_xlfn.IFNA(VLOOKUP($B19,'[4]SGTI 2021 General Full List'!$G$2:$AD$528,24,FALSE),VLOOKUP($B19,'[5]SGTI 2021 TrustReits Full List'!$G$2:$AC$43,23,FALSE))</f>
        <v>535150000</v>
      </c>
      <c r="F19" s="16" t="str">
        <f t="shared" si="0"/>
        <v>Mid</v>
      </c>
      <c r="G19" s="16" t="str">
        <f>_xlfn.IFNA(VLOOKUP($B19,'[4]SGTI 2021 General Full List'!$G$2:$AD$528,21,FALSE),VLOOKUP($B19,'[5]SGTI 2021 TrustReits Full List'!$G$2:$AB$43,20,FALSE))</f>
        <v>CONSUMER STAPLES</v>
      </c>
      <c r="H19" s="16" t="str">
        <f>_xlfn.IFNA(VLOOKUP($B19,'[4]SGTI 2021 General Full List'!$G$2:$AD$528,23,FALSE),VLOOKUP($B19,'[5]SGTI 2021 TrustReits Full List'!$G$2:$AB$43,22,FALSE))</f>
        <v>Food &amp; Beverages</v>
      </c>
      <c r="I19" s="16" t="s">
        <v>1272</v>
      </c>
      <c r="J19" s="17">
        <f>VLOOKUP($B19,'[6]2021 DD Batch123456'!$B$3:$AT$590,5,FALSE)</f>
        <v>8</v>
      </c>
      <c r="K19" s="17">
        <f>VLOOKUP($B19,'[6]2021 DD Batch123456'!$B$3:$AT$590,6,FALSE)</f>
        <v>8</v>
      </c>
      <c r="L19" s="17">
        <f>VLOOKUP($B19,'[6]2021 DD Batch123456'!$B$3:$AT$590,7,FALSE)</f>
        <v>4</v>
      </c>
      <c r="M19" s="17" t="str">
        <f>VLOOKUP($B19,'[6]2021 DD Batch123456'!$B$3:$AT$590,12,FALSE)</f>
        <v>Y</v>
      </c>
      <c r="N19" s="17" t="str">
        <f>HLOOKUP($B19,'[6]SGTI 2021 Clean Data'!$E$2:$ZQ$272,25,FALSE)</f>
        <v>Y</v>
      </c>
      <c r="O19" s="17" t="str">
        <f>VLOOKUP($B19,'[6]2021 DD Batch123456'!$B$3:$AT$590,13,FALSE)</f>
        <v>N</v>
      </c>
      <c r="P19" s="17" t="str">
        <f>VLOOKUP($B19,'[6]2021 DD Batch123456'!$B$3:$AT$590,14,FALSE)</f>
        <v>Y</v>
      </c>
      <c r="Q19" s="17" t="str">
        <f>HLOOKUP($B19,'[6]SGTI 2021 Clean Data'!$E$2:$ZQ$272,30,FALSE)</f>
        <v>N</v>
      </c>
      <c r="R19" s="17" t="str">
        <f>HLOOKUP($B19,'[6]SGTI 2021 Clean Data'!$E$2:$ZQ$272,31,FALSE)</f>
        <v>Y</v>
      </c>
      <c r="S19" s="17" t="str">
        <f>HLOOKUP($B19,'[6]SGTI 2021 Clean Data'!$E$2:$ZQ$272,32,FALSE)</f>
        <v>Y</v>
      </c>
      <c r="T19" s="17">
        <f>VLOOKUP($B19,'[6]2021 DD Batch123456'!$B$3:$AT$590,36,FALSE)</f>
        <v>6</v>
      </c>
      <c r="U19" s="17">
        <f>VLOOKUP($B19,'[6]2021 DD Batch123456'!$B$3:$AT$590,40,FALSE)</f>
        <v>0</v>
      </c>
      <c r="V19" s="17">
        <f>VLOOKUP($B19,'[6]2021 DD Batch123456'!$B$3:$AT$590,37,FALSE)</f>
        <v>5</v>
      </c>
      <c r="W19" s="17" t="str">
        <f>VLOOKUP($B19,'[6]2021 DD Batch123456'!$B$3:$AT$590,41,FALSE)</f>
        <v>Y</v>
      </c>
      <c r="X19" s="17">
        <f>VLOOKUP($B19,'[6]2021 DD Batch123456'!$B$3:$AT$590,15,FALSE)</f>
        <v>6</v>
      </c>
      <c r="Y19" s="17">
        <f>VLOOKUP($B19,'[6]2021 DD Batch123456'!$B$3:$AT$590,16,FALSE)</f>
        <v>4</v>
      </c>
      <c r="Z19" s="17" t="str">
        <f>VLOOKUP($B19,'[6]2021 DD Batch123456'!$B$3:$AT$590,18,FALSE)</f>
        <v>Y</v>
      </c>
      <c r="AA19" s="17" t="str">
        <f>HLOOKUP($B19,'[6]SGTI 2021 Clean Data'!$E$2:$ZQ$272,45,FALSE)</f>
        <v>Y</v>
      </c>
      <c r="AB19" s="17" t="str">
        <f>HLOOKUP($B19,'[6]SGTI 2021 Clean Data'!$E$2:$ZQ$272,46,FALSE)</f>
        <v>Y</v>
      </c>
      <c r="AC19" s="17" t="str">
        <f>HLOOKUP($B19,'[6]SGTI 2021 Clean Data'!$E$2:$ZQ$272,49,FALSE)</f>
        <v>Y</v>
      </c>
      <c r="AD19" s="17" t="str">
        <f>HLOOKUP($B19,'[6]SGTI 2021 Clean Data'!$E$2:$ZQ$272,50,FALSE)</f>
        <v>Y</v>
      </c>
      <c r="AE19" s="17" t="str">
        <f>HLOOKUP($B19,'[6]SGTI 2021 Clean Data'!$E$2:$ZQ$272,53,FALSE)</f>
        <v>Y</v>
      </c>
      <c r="AF19" s="17" t="str">
        <f>HLOOKUP($B19,'[6]SGTI 2021 Clean Data'!$E$2:$ZQ$272,54,FALSE)</f>
        <v>Y</v>
      </c>
      <c r="AG19" s="17" t="str">
        <f>HLOOKUP($B19,'[6]SGTI 2021 Clean Data'!$E$2:$ZQ$272,55,FALSE)</f>
        <v>Y</v>
      </c>
      <c r="AH19" s="17" t="str">
        <f>HLOOKUP($B19,'[6]SGTI 2021 Clean Data'!$E$2:$ZQ$272,56,FALSE)</f>
        <v>Y</v>
      </c>
      <c r="AI19" s="17" t="str">
        <f>HLOOKUP($B19,'[6]SGTI 2021 Clean Data'!$E$2:$ZQ$272,57,FALSE)</f>
        <v>Y</v>
      </c>
      <c r="AJ19" s="17" t="str">
        <f>HLOOKUP($B19,'[6]SGTI 2021 Clean Data'!$E$2:$ZQ$272,58,FALSE)</f>
        <v>N</v>
      </c>
      <c r="AK19" s="17" t="str">
        <f>HLOOKUP($B19,'[6]SGTI 2021 Clean Data'!$E$2:$ZQ$272,59,FALSE)</f>
        <v>Y</v>
      </c>
      <c r="AL19" s="17">
        <f>VLOOKUP($B19,'[6]2021 DD Batch123456'!$B$3:$AT$590,19,FALSE)</f>
        <v>4</v>
      </c>
      <c r="AM19" s="17">
        <f>VLOOKUP($B19,'[6]2021 DD Batch123456'!$B$3:$AT$590,20,FALSE)</f>
        <v>3</v>
      </c>
      <c r="AN19" s="17" t="str">
        <f>VLOOKUP($B19,'[6]2021 DD Batch123456'!$B$3:$AT$590,22,FALSE)</f>
        <v>Y</v>
      </c>
      <c r="AO19" s="17" t="str">
        <f>HLOOKUP($B19,'[6]SGTI 2021 Clean Data'!$E$2:$ZQ$272,67,FALSE)</f>
        <v>B3</v>
      </c>
      <c r="AP19" s="17" t="str">
        <f>HLOOKUP($B19,'[6]SGTI 2021 Clean Data'!$E$2:$ZQ$272,68,FALSE)</f>
        <v>B3</v>
      </c>
      <c r="AQ19" s="17" t="str">
        <f>HLOOKUP($B19,'[6]SGTI 2021 Clean Data'!$E$2:$ZQ$272,69,FALSE)</f>
        <v>B3</v>
      </c>
      <c r="AR19" s="17" t="str">
        <f>HLOOKUP($B19,'[6]SGTI 2021 Clean Data'!$E$2:$ZQ$272,70,FALSE)</f>
        <v>Y</v>
      </c>
      <c r="AS19" s="17" t="str">
        <f>HLOOKUP($B19,'[6]SGTI 2021 Clean Data'!$E$2:$ZQ$272,71,FALSE)</f>
        <v>N</v>
      </c>
      <c r="AT19" s="17" t="str">
        <f>HLOOKUP($B19,'[6]SGTI 2021 Clean Data'!$E$2:$ZQ$272,72,FALSE)</f>
        <v>Y</v>
      </c>
      <c r="AU19" s="17" t="str">
        <f>HLOOKUP($B19,'[6]SGTI 2021 Clean Data'!$E$2:$ZQ$272,73,FALSE)</f>
        <v>Y</v>
      </c>
      <c r="AV19" s="17" t="str">
        <f>HLOOKUP($B19,'[6]SGTI 2021 Clean Data'!$E$2:$ZQ$272,74,FALSE)</f>
        <v>Y</v>
      </c>
      <c r="AW19" s="17" t="str">
        <f>HLOOKUP($B19,'[6]SGTI 2021 Clean Data'!$E$2:$ZQ$272,75,FALSE)</f>
        <v>N</v>
      </c>
      <c r="AX19" s="17" t="str">
        <f>HLOOKUP($B19,'[6]SGTI 2021 Clean Data'!$E$2:$ZQ$272,76,FALSE)</f>
        <v>Y</v>
      </c>
      <c r="AY19" s="17" t="str">
        <f>VLOOKUP($B19,'[6]2021 DD Batch123456'!$B$3:$AT$590,35,FALSE)</f>
        <v>E</v>
      </c>
      <c r="AZ19" s="17" t="str">
        <f>HLOOKUP($B19,'[6]SGTI 2021 Clean Data'!$E$2:$ZQ$272,80,FALSE)</f>
        <v>N</v>
      </c>
      <c r="BA19" s="17" t="str">
        <f>HLOOKUP($B19,'[6]SGTI 2021 Clean Data'!$E$2:$ZQ$272,83,FALSE)</f>
        <v>Y</v>
      </c>
      <c r="BB19" s="17" t="str">
        <f>HLOOKUP($B19,'[6]SGTI 2021 Clean Data'!$E$2:$ZQ$272,84,FALSE)</f>
        <v>N</v>
      </c>
      <c r="BC19" s="17" t="str">
        <f>HLOOKUP($B19,'[6]SGTI 2021 Clean Data'!$E$2:$ZQ$272,89,FALSE)</f>
        <v>Y</v>
      </c>
      <c r="BD19" s="17" t="str">
        <f>HLOOKUP($B19,'[6]SGTI 2021 Clean Data'!$E$2:$ZQ$272,91,FALSE)</f>
        <v>Y</v>
      </c>
      <c r="BE19" s="17" t="str">
        <f>HLOOKUP($B19,'[6]SGTI 2021 Clean Data'!$E$2:$ZQ$272,92,FALSE)</f>
        <v>Y</v>
      </c>
      <c r="BF19" s="17" t="str">
        <f>HLOOKUP($B19,'[6]SGTI 2021 Clean Data'!$E$2:$ZQ$272,93,FALSE)</f>
        <v>N</v>
      </c>
      <c r="BG19" s="17" t="str">
        <f>HLOOKUP($B19,'[6]SGTI 2021 Clean Data'!$E$2:$ZQ$272,94,FALSE)</f>
        <v>N</v>
      </c>
      <c r="BH19" s="17" t="str">
        <f>HLOOKUP($B19,'[6]SGTI 2021 Clean Data'!$E$2:$ZQ$272,95,FALSE)</f>
        <v>N</v>
      </c>
      <c r="BI19" s="17" t="str">
        <f>HLOOKUP($B19,'[6]SGTI 2021 Clean Data'!$E$2:$ZQ$272,96,FALSE)</f>
        <v>N</v>
      </c>
      <c r="BJ19" s="17" t="str">
        <f>HLOOKUP($B19,'[6]SGTI 2021 Clean Data'!$E$2:$ZQ$272,97,FALSE)</f>
        <v>N</v>
      </c>
      <c r="BK19" s="17" t="str">
        <f>HLOOKUP($B19,'[6]SGTI 2021 Clean Data'!$E$2:$ZQ$272,98,FALSE)</f>
        <v>N</v>
      </c>
      <c r="BL19" s="17" t="str">
        <f>HLOOKUP($B19,'[6]SGTI 2021 Clean Data'!$E$2:$ZQ$272,100,FALSE)</f>
        <v>Y</v>
      </c>
      <c r="BM19" s="17" t="str">
        <f>HLOOKUP($B19,'[6]SGTI 2021 Clean Data'!$E$2:$ZQ$272,102,FALSE)</f>
        <v>Y</v>
      </c>
      <c r="BN19" s="17" t="str">
        <f>HLOOKUP($B19,'[6]SGTI 2021 Clean Data'!$E$2:$ZQ$272,103,FALSE)</f>
        <v>Y</v>
      </c>
      <c r="BO19" s="17" t="str">
        <f>HLOOKUP($B19,'[6]SGTI 2021 Clean Data'!$E$2:$ZQ$272,107,FALSE)</f>
        <v>N</v>
      </c>
      <c r="BP19" s="17" t="str">
        <f>HLOOKUP($B19,'[6]SGTI 2021 Clean Data'!$E$2:$ZQ$272,108,FALSE)</f>
        <v>Y</v>
      </c>
      <c r="BQ19" s="17" t="str">
        <f>HLOOKUP($B19,'[6]SGTI 2021 Clean Data'!$E$2:$ZQ$272,109,FALSE)</f>
        <v>Y</v>
      </c>
      <c r="BR19" s="17" t="str">
        <f>HLOOKUP($B19,'[6]SGTI 2021 Clean Data'!$E$2:$ZQ$272,110,FALSE)</f>
        <v>Y</v>
      </c>
      <c r="BS19" s="17" t="str">
        <f>HLOOKUP($B19,'[6]SGTI 2021 Clean Data'!$E$2:$ZQ$272,111,FALSE)</f>
        <v>N</v>
      </c>
      <c r="BT19" s="17" t="str">
        <f>HLOOKUP($B19,'[6]SGTI 2021 Clean Data'!$E$2:$ZQ$272,113,FALSE)</f>
        <v>Y</v>
      </c>
      <c r="BU19" s="17">
        <f>HLOOKUP($B19,'[6]SGTI 2021 Clean Data'!$E$2:$ZQ$272,114,FALSE)</f>
        <v>0</v>
      </c>
      <c r="BV19" s="17" t="str">
        <f>HLOOKUP($B19,'[6]SGTI 2021 Clean Data'!$E$2:$ZQ$272,120,FALSE)</f>
        <v>Y</v>
      </c>
      <c r="BW19" s="17" t="str">
        <f>HLOOKUP($B19,'[6]SGTI 2021 Clean Data'!$E$2:$ZQ$272,121,FALSE)</f>
        <v>Y</v>
      </c>
      <c r="BX19" s="17" t="str">
        <f>HLOOKUP($B19,'[6]SGTI 2021 Clean Data'!$E$2:$ZQ$272,122,FALSE)</f>
        <v>Y</v>
      </c>
      <c r="BY19" s="17" t="str">
        <f>HLOOKUP($B19,'[6]SGTI 2021 Clean Data'!$E$2:$ZQ$272,123,FALSE)</f>
        <v>Y</v>
      </c>
      <c r="BZ19" s="17" t="str">
        <f>HLOOKUP($B19,'[6]SGTI 2021 Clean Data'!$E$2:$ZQ$272,124,FALSE)</f>
        <v>Y</v>
      </c>
      <c r="CA19" s="17" t="str">
        <f>HLOOKUP($B19,'[6]SGTI 2021 Clean Data'!$E$2:$ZQ$272,125,FALSE)</f>
        <v>N</v>
      </c>
      <c r="CB19" s="17" t="str">
        <f>HLOOKUP($B19,'[6]SGTI 2021 Clean Data'!$E$2:$ZQ$272,126,FALSE)</f>
        <v>N</v>
      </c>
      <c r="CC19" s="17" t="str">
        <f>HLOOKUP($B19,'[6]SGTI 2021 Clean Data'!$E$2:$ZQ$272,128,FALSE)</f>
        <v>N</v>
      </c>
      <c r="CD19" s="17" t="str">
        <f>HLOOKUP($B19,'[6]SGTI 2021 Clean Data'!$E$2:$ZQ$272,130,FALSE)</f>
        <v>Y</v>
      </c>
      <c r="CE19" s="17" t="str">
        <f>HLOOKUP($B19,'[6]SGTI 2021 Clean Data'!$E$2:$ZQ$272,131,FALSE)</f>
        <v>Y</v>
      </c>
      <c r="CF19" s="17" t="str">
        <f>HLOOKUP($B19,'[6]SGTI 2021 Clean Data'!$E$2:$ZQ$272,132,FALSE)</f>
        <v>Y</v>
      </c>
      <c r="CG19" s="17" t="str">
        <f>HLOOKUP($B19,'[6]SGTI 2021 Clean Data'!$E$2:$ZQ$272,133,FALSE)</f>
        <v>N</v>
      </c>
      <c r="CH19" s="17" t="str">
        <f>HLOOKUP($B19,'[6]SGTI 2021 Clean Data'!$E$2:$ZQ$272,135,FALSE)</f>
        <v>N</v>
      </c>
      <c r="CI19" s="17" t="str">
        <f>HLOOKUP($B19,'[6]SGTI 2021 Clean Data'!$E$2:$ZQ$272,139,FALSE)</f>
        <v>Y</v>
      </c>
      <c r="CJ19" s="17" t="str">
        <f>HLOOKUP($B19,'[6]SGTI 2021 Clean Data'!$E$2:$ZQ$272,140,FALSE)</f>
        <v>N</v>
      </c>
      <c r="CK19" s="17" t="str">
        <f>VLOOKUP($B19,'[6]2021 DD Batch123456'!$B$3:$AT$590,26,FALSE)</f>
        <v>Y</v>
      </c>
      <c r="CL19" s="17">
        <f>VLOOKUP($B19,'[6]2021 DD Batch123456'!$B$3:$AT$590,27,FALSE)</f>
        <v>0</v>
      </c>
      <c r="CM19" s="17" t="str">
        <f>VLOOKUP($B19,'[6]2021 DD Batch123456'!$B$3:$AT$590,31,FALSE)</f>
        <v>N</v>
      </c>
      <c r="CN19" s="17" t="str">
        <f>VLOOKUP($B19,'[6]2021 DD Batch123456'!$B$3:$AT$590,32,FALSE)</f>
        <v>Y</v>
      </c>
      <c r="CO19" s="17" t="str">
        <f>VLOOKUP($B19,'[6]2021 DD Batch123456'!$B$3:$AT$590,33,FALSE)</f>
        <v>Y</v>
      </c>
      <c r="CP19" s="17" t="str">
        <f>HLOOKUP($B19,'[6]SGTI 2021 Clean Data'!$E$2:$ZQ$272,153,FALSE)</f>
        <v>Y</v>
      </c>
      <c r="CQ19" s="17" t="str">
        <f>HLOOKUP($B19,'[6]SGTI 2021 Clean Data'!$E$2:$ZQ$272,155,FALSE)</f>
        <v>Y</v>
      </c>
      <c r="CR19" s="17" t="str">
        <f>HLOOKUP($B19,'[6]SGTI 2021 Clean Data'!$E$2:$ZQ$272,156,FALSE)</f>
        <v>Y</v>
      </c>
      <c r="CS19" s="17" t="str">
        <f>HLOOKUP($B19,'[6]SGTI 2021 Clean Data'!$E$2:$ZQ$272,157,FALSE)</f>
        <v>Y</v>
      </c>
      <c r="CT19" s="17" t="str">
        <f>HLOOKUP($B19,'[6]SGTI 2021 Clean Data'!$E$2:$ZQ$272,158,FALSE)</f>
        <v>Y</v>
      </c>
      <c r="CU19" s="17" t="str">
        <f>HLOOKUP($B19,'[6]SGTI 2021 Clean Data'!$E$2:$ZQ$272,159,FALSE)</f>
        <v>N</v>
      </c>
      <c r="CV19" s="17" t="str">
        <f>HLOOKUP($B19,'[6]SGTI 2021 Clean Data'!$E$2:$ZQ$272,160,FALSE)</f>
        <v>Y</v>
      </c>
      <c r="CW19" s="17" t="str">
        <f>HLOOKUP($B19,'[6]SGTI 2021 Clean Data'!$E$2:$ZQ$272,161,FALSE)</f>
        <v>Y</v>
      </c>
      <c r="CX19" s="17" t="str">
        <f>HLOOKUP($B19,'[6]SGTI 2021 Clean Data'!$E$2:$ZQ$272,164,FALSE)</f>
        <v>Y</v>
      </c>
      <c r="CY19" s="17" t="str">
        <f>HLOOKUP($B19,'[6]SGTI 2021 Clean Data'!$E$2:$ZQ$272,170,FALSE)</f>
        <v>Y</v>
      </c>
      <c r="CZ19" s="17" t="str">
        <f>HLOOKUP($B19,'[6]SGTI 2021 Clean Data'!$E$2:$ZQ$272,173,FALSE)</f>
        <v>Y</v>
      </c>
      <c r="DA19" s="17" t="str">
        <f>HLOOKUP($B19,'[6]SGTI 2021 Clean Data'!$E$2:$ZQ$272,174,FALSE)</f>
        <v>Y</v>
      </c>
      <c r="DB19" s="17" t="str">
        <f>HLOOKUP($B19,'[6]SGTI 2021 Clean Data'!$E$2:$ZQ$272,175,FALSE)</f>
        <v>N</v>
      </c>
      <c r="DC19" s="17" t="str">
        <f>HLOOKUP($B19,'[6]SGTI 2021 Clean Data'!$E$2:$ZQ$272,176,FALSE)</f>
        <v>N</v>
      </c>
      <c r="DD19" s="17" t="str">
        <f>HLOOKUP($B19,'[6]SGTI 2021 Clean Data'!$E$2:$ZQ$272,178,FALSE)</f>
        <v>Y</v>
      </c>
      <c r="DE19" s="17" t="str">
        <f>HLOOKUP($B19,'[6]SGTI 2021 Clean Data'!$E$2:$ZQ$272,179,FALSE)</f>
        <v>Y</v>
      </c>
      <c r="DF19" s="17" t="str">
        <f>HLOOKUP($B19,'[6]SGTI 2021 Clean Data'!$E$2:$ZQ$272,180,FALSE)</f>
        <v>Y</v>
      </c>
      <c r="DG19" s="17" t="str">
        <f>HLOOKUP($B19,'[6]SGTI 2021 Clean Data'!$E$2:$ZQ$272,181,FALSE)</f>
        <v>Y</v>
      </c>
      <c r="DH19" s="17" t="str">
        <f>HLOOKUP($B19,'[6]SGTI 2021 Clean Data'!$E$2:$ZQ$272,182,FALSE)</f>
        <v>Y</v>
      </c>
      <c r="DI19" s="17" t="str">
        <f>HLOOKUP($B19,'[6]SGTI 2021 Clean Data'!$E$2:$ZQ$272,184,FALSE)</f>
        <v>Y</v>
      </c>
      <c r="DJ19" s="17" t="str">
        <f>HLOOKUP($B19,'[6]SGTI 2021 Clean Data'!$E$2:$ZQ$272,185,FALSE)</f>
        <v>Y</v>
      </c>
      <c r="DK19" s="17">
        <f>HLOOKUP($B19,'[6]SGTI 2021 Clean Data'!$E$2:$ZQ$272,190,FALSE)</f>
        <v>103</v>
      </c>
      <c r="DL19" s="17" t="str">
        <f>HLOOKUP($B19,'[6]SGTI 2021 Clean Data'!$E$2:$ZQ$272,191,FALSE)</f>
        <v>N</v>
      </c>
      <c r="DM19" s="17" t="str">
        <f>HLOOKUP($B19,'[6]SGTI 2021 Clean Data'!$E$2:$ZQ$272,195,FALSE)</f>
        <v>Y</v>
      </c>
      <c r="DN19" s="17" t="str">
        <f>HLOOKUP($B19,'[6]SGTI 2021 Clean Data'!$E$2:$ZQ$272,196,FALSE)</f>
        <v>N</v>
      </c>
      <c r="DO19" s="17" t="str">
        <f>HLOOKUP($B19,'[6]SGTI 2021 Clean Data'!$E$2:$ZQ$272,199,FALSE)</f>
        <v>Y</v>
      </c>
      <c r="DP19" s="17" t="str">
        <f>HLOOKUP($B19,'[6]SGTI 2021 Clean Data'!$E$2:$ZQ$272,200,FALSE)</f>
        <v>Y</v>
      </c>
      <c r="DQ19" s="17" t="str">
        <f>HLOOKUP($B19,'[6]SGTI 2021 Clean Data'!$E$2:$ZQ$272,201,FALSE)</f>
        <v>Y</v>
      </c>
      <c r="DR19" s="17" t="str">
        <f>HLOOKUP($B19,'[6]SGTI 2021 Clean Data'!$E$2:$ZQ$272,202,FALSE)</f>
        <v>Y</v>
      </c>
      <c r="DS19" s="17" t="str">
        <f>HLOOKUP($B19,'[6]SGTI 2021 Clean Data'!$E$2:$ZQ$272,203,FALSE)</f>
        <v>Y</v>
      </c>
      <c r="DT19" s="17" t="str">
        <f>HLOOKUP($B19,'[6]SGTI 2021 Clean Data'!$E$2:$ZQ$272,204,FALSE)</f>
        <v>N</v>
      </c>
      <c r="DU19" s="17" t="str">
        <f>HLOOKUP($B19,'[6]SGTI 2021 Clean Data'!$E$2:$ZQ$272,206,FALSE)</f>
        <v>Y</v>
      </c>
      <c r="DV19" s="17" t="str">
        <f>HLOOKUP($B19,'[6]SGTI 2021 Clean Data'!$E$2:$ZQ$272,207,FALSE)</f>
        <v>Y</v>
      </c>
      <c r="DW19" s="17" t="str">
        <f>HLOOKUP($B19,'[6]SGTI 2021 Clean Data'!$E$2:$ZQ$272,208,FALSE)</f>
        <v>N</v>
      </c>
      <c r="DX19" s="17"/>
      <c r="DY19" s="17" t="str">
        <f>HLOOKUP($B19,'[6]SGTI 2021 Clean Data'!$E$2:$ZQ$272,213,FALSE)</f>
        <v>Y</v>
      </c>
      <c r="DZ19" s="17" t="str">
        <f>HLOOKUP($B19,'[6]SGTI 2021 Clean Data'!$E$2:$ZQ$272,214,FALSE)</f>
        <v>Y</v>
      </c>
      <c r="EA19" s="17" t="str">
        <f>HLOOKUP($B19,'[6]SGTI 2021 Clean Data'!$E$2:$ZQ$272,215,FALSE)</f>
        <v>Y</v>
      </c>
      <c r="EB19" s="17">
        <f>HLOOKUP($B19,'[6]SGTI 2021 Clean Data'!$E$2:$ZQ$272,219,FALSE)</f>
        <v>3</v>
      </c>
      <c r="EC19" s="17">
        <f>HLOOKUP($B19,'[6]SGTI 2021 Clean Data'!$E$2:$ZQ$272,220,FALSE)</f>
        <v>0</v>
      </c>
      <c r="ED19" s="17">
        <f>HLOOKUP($B19,'[6]SGTI 2021 Clean Data'!$E$2:$ZQ$272,221,FALSE)</f>
        <v>0</v>
      </c>
      <c r="EE19" s="17">
        <f>HLOOKUP($B19,'[6]SGTI 2021 Clean Data'!$E$2:$ZQ$272,222,FALSE)</f>
        <v>3</v>
      </c>
      <c r="EF19" s="17">
        <f>HLOOKUP($B19,'[6]SGTI 2021 Clean Data'!$E$2:$ZQ$272,223,FALSE)</f>
        <v>0</v>
      </c>
      <c r="EG19" s="17">
        <f>HLOOKUP($B19,'[6]SGTI 2021 Clean Data'!$E$2:$ZQ$272,224,FALSE)</f>
        <v>3</v>
      </c>
      <c r="EH19" s="17">
        <f>HLOOKUP($B19,'[6]SGTI 2021 Clean Data'!$E$2:$ZQ$272,225,FALSE)</f>
        <v>0</v>
      </c>
      <c r="EI19" s="17">
        <f>HLOOKUP($B19,'[6]SGTI 2021 Clean Data'!$E$2:$ZQ$272,226,FALSE)</f>
        <v>0</v>
      </c>
      <c r="EJ19" s="17">
        <f>HLOOKUP($B19,'[6]SGTI 2021 Clean Data'!$E$2:$ZQ$272,227,FALSE)</f>
        <v>0</v>
      </c>
      <c r="EK19" s="17">
        <f>HLOOKUP($B19,'[6]SGTI 2021 Clean Data'!$E$2:$ZQ$272,228,FALSE)</f>
        <v>0</v>
      </c>
      <c r="EL19" s="17">
        <f>HLOOKUP($B19,'[6]SGTI 2021 Clean Data'!$E$2:$ZQ$272,229,FALSE)</f>
        <v>2</v>
      </c>
      <c r="EM19" s="17">
        <f>HLOOKUP($B19,'[6]SGTI 2021 Clean Data'!$E$2:$ZQ$272,230,FALSE)</f>
        <v>0</v>
      </c>
      <c r="EN19" s="17">
        <f>HLOOKUP($B19,'[6]SGTI 2021 Clean Data'!$E$2:$ZQ$272,231,FALSE)</f>
        <v>0</v>
      </c>
      <c r="EO19" s="18">
        <f>HLOOKUP($B19,'[6]SGTI 2021 Clean Data'!$E$2:$ZQ$272,232,FALSE)</f>
        <v>44298</v>
      </c>
      <c r="EP19" s="18">
        <f>HLOOKUP($B19,'[6]SGTI 2021 Clean Data'!$E$2:$ZQ$272,233,FALSE)</f>
        <v>44313</v>
      </c>
      <c r="EQ19" s="17">
        <f>HLOOKUP($B19,'[6]SGTI 2021 Clean Data'!$E$2:$ZQ$272,234,FALSE)</f>
        <v>0</v>
      </c>
      <c r="ER19" s="17">
        <f>HLOOKUP($B19,'[6]SGTI 2021 Clean Data'!$E$2:$ZQ$272,235,FALSE)</f>
        <v>0</v>
      </c>
      <c r="ES19" s="17">
        <f>HLOOKUP($B19,'[6]SGTI 2021 Clean Data'!$E$2:$ZQ$272,240,FALSE)</f>
        <v>0</v>
      </c>
      <c r="ET19" s="17">
        <f>VLOOKUP($B19,'[6]2021 DD Batch123456'!$B$3:$AT$590,42,FALSE)</f>
        <v>2</v>
      </c>
      <c r="EU19" s="17"/>
      <c r="EV19" s="17"/>
      <c r="EW19" s="17"/>
      <c r="EX19" s="17">
        <f>VLOOKUP($B19,'[6]2021 DD Batch123456'!$B$3:$AT$590,44,FALSE)</f>
        <v>0</v>
      </c>
      <c r="EY19" s="17">
        <f>HLOOKUP($B19,'[6]SGTI 2021 Clean Data'!$E$2:$ZQ$272,246,FALSE)</f>
        <v>0</v>
      </c>
      <c r="EZ19" s="17">
        <f>HLOOKUP($B19,'[6]SGTI 2021 Clean Data'!$E$2:$ZQ$272,247,FALSE)</f>
        <v>0</v>
      </c>
      <c r="FA19" s="17">
        <f>HLOOKUP($B19,'[6]SGTI 2021 Clean Data'!$E$2:$ZQ$272,248,FALSE)</f>
        <v>0</v>
      </c>
      <c r="FB19" s="17">
        <f>HLOOKUP($B19,'[6]SGTI 2021 Clean Data'!$E$2:$ZQ$272,249,FALSE)</f>
        <v>0</v>
      </c>
      <c r="FC19" s="17">
        <f>HLOOKUP($B19,'[6]SGTI 2021 Clean Data'!$E$2:$ZQ$272,250,FALSE)</f>
        <v>0</v>
      </c>
      <c r="FD19" s="17">
        <f>HLOOKUP($B19,'[6]SGTI 2021 Clean Data'!$E$2:$ZQ$272,251,FALSE)</f>
        <v>6</v>
      </c>
      <c r="FE19" s="17">
        <f>HLOOKUP($B19,'[6]SGTI 2021 Clean Data'!$E$2:$ZQ$272,252,FALSE)</f>
        <v>0</v>
      </c>
      <c r="FF19" s="17">
        <f>HLOOKUP($B19,'[6]SGTI 2021 Clean Data'!$E$2:$ZQ$272,253,FALSE)</f>
        <v>0</v>
      </c>
      <c r="FG19" s="17">
        <f>HLOOKUP($B19,'[6]SGTI 2021 Clean Data'!$E$2:$ZQ$272,254,FALSE)</f>
        <v>0</v>
      </c>
      <c r="FH19" s="17">
        <f>HLOOKUP($B19,'[6]SGTI 2021 Clean Data'!$E$2:$ZQ$272,255,FALSE)</f>
        <v>5</v>
      </c>
      <c r="FI19" s="17">
        <f>HLOOKUP($B19,'[6]SGTI 2021 Clean Data'!$E$2:$ZQ$272,256,FALSE)</f>
        <v>0</v>
      </c>
      <c r="FJ19" s="17">
        <f>HLOOKUP($B19,'[6]SGTI 2021 Clean Data'!$E$2:$ZQ$272,257,FALSE)</f>
        <v>0</v>
      </c>
      <c r="FK19" s="17">
        <f>HLOOKUP($B19,'[6]SGTI 2021 Clean Data'!$E$2:$ZQ$272,258,FALSE)</f>
        <v>0</v>
      </c>
      <c r="FL19" s="17"/>
      <c r="FM19" s="17">
        <f>HLOOKUP($B19,'[6]SGTI 2021 Clean Data'!$E$2:$ZQ$272,260,FALSE)</f>
        <v>0</v>
      </c>
      <c r="FN19" s="17">
        <f>HLOOKUP($B19,'[6]SGTI 2021 Clean Data'!$E$2:$ZQ$272,261,FALSE)</f>
        <v>0</v>
      </c>
      <c r="FO19" s="17">
        <f>HLOOKUP($B19,'[6]SGTI 2021 Clean Data'!$E$2:$ZQ$272,262,FALSE)</f>
        <v>0</v>
      </c>
      <c r="FP19" s="17">
        <f>HLOOKUP($B19,'[6]SGTI 2021 Clean Data'!$E$2:$ZQ$272,263,FALSE)</f>
        <v>0</v>
      </c>
      <c r="FQ19" s="17"/>
      <c r="FR19" s="17">
        <f>HLOOKUP($B19,'[6]SGTI 2021 Clean Data'!$E$2:$ZQ$272,265,FALSE)</f>
        <v>0</v>
      </c>
      <c r="FS19" s="17">
        <f>HLOOKUP($B19,'[6]SGTI 2021 Clean Data'!$E$2:$ZQ$272,266,FALSE)</f>
        <v>0</v>
      </c>
      <c r="FT19" s="17">
        <f>HLOOKUP($B19,'[6]SGTI 2021 Clean Data'!$E$2:$ZQ$272,267,FALSE)</f>
        <v>0</v>
      </c>
      <c r="FU19" s="17">
        <f>HLOOKUP($B19,'[6]SGTI 2021 Clean Data'!$E$2:$ZQ$272,268,FALSE)</f>
        <v>0</v>
      </c>
      <c r="FV19" s="17">
        <f>HLOOKUP($B19,'[6]SGTI 2021 Clean Data'!$E$2:$ZQ$272,269,FALSE)</f>
        <v>0</v>
      </c>
      <c r="FW19" s="17">
        <f>HLOOKUP($B19,'[6]SGTI 2021 Clean Data'!$E$2:$ZQ$272,270,FALSE)</f>
        <v>0</v>
      </c>
      <c r="FX19" s="17">
        <f>HLOOKUP($B19,'[6]SGTI 2021 Clean Data'!$E$2:$ZQ$272,271,FALSE)</f>
        <v>0</v>
      </c>
    </row>
    <row r="20" spans="1:180" ht="24" thickTop="1" thickBot="1" x14ac:dyDescent="0.3">
      <c r="A20" s="12">
        <v>419</v>
      </c>
      <c r="B20" s="13" t="s">
        <v>294</v>
      </c>
      <c r="C20" s="14" t="s">
        <v>295</v>
      </c>
      <c r="D20" s="15">
        <v>44196</v>
      </c>
      <c r="E20" s="16">
        <f>_xlfn.IFNA(VLOOKUP($B20,'[4]SGTI 2021 General Full List'!$G$2:$AD$528,24,FALSE),VLOOKUP($B20,'[5]SGTI 2021 TrustReits Full List'!$G$2:$AC$43,23,FALSE))</f>
        <v>62063300</v>
      </c>
      <c r="F20" s="16" t="str">
        <f t="shared" si="0"/>
        <v>Small</v>
      </c>
      <c r="G20" s="16" t="str">
        <f>_xlfn.IFNA(VLOOKUP($B20,'[4]SGTI 2021 General Full List'!$G$2:$AD$528,21,FALSE),VLOOKUP($B20,'[5]SGTI 2021 TrustReits Full List'!$G$2:$AB$43,20,FALSE))</f>
        <v>INDUSTRIALS</v>
      </c>
      <c r="H20" s="16" t="str">
        <f>_xlfn.IFNA(VLOOKUP($B20,'[4]SGTI 2021 General Full List'!$G$2:$AD$528,23,FALSE),VLOOKUP($B20,'[5]SGTI 2021 TrustReits Full List'!$G$2:$AB$43,22,FALSE))</f>
        <v>Industrial &amp; Commercial Services</v>
      </c>
      <c r="I20" s="16" t="s">
        <v>1272</v>
      </c>
      <c r="J20" s="17">
        <f>VLOOKUP($B20,'[6]2021 DD Batch123456'!$B$3:$AT$590,5,FALSE)</f>
        <v>5</v>
      </c>
      <c r="K20" s="17">
        <f>VLOOKUP($B20,'[6]2021 DD Batch123456'!$B$3:$AT$590,6,FALSE)</f>
        <v>5</v>
      </c>
      <c r="L20" s="17">
        <f>VLOOKUP($B20,'[6]2021 DD Batch123456'!$B$3:$AT$590,7,FALSE)</f>
        <v>3</v>
      </c>
      <c r="M20" s="17" t="str">
        <f>VLOOKUP($B20,'[6]2021 DD Batch123456'!$B$3:$AT$590,12,FALSE)</f>
        <v>N</v>
      </c>
      <c r="N20" s="17" t="str">
        <f>HLOOKUP($B20,'[6]SGTI 2021 Clean Data'!$E$2:$ZQ$272,25,FALSE)</f>
        <v>N</v>
      </c>
      <c r="O20" s="17" t="str">
        <f>VLOOKUP($B20,'[6]2021 DD Batch123456'!$B$3:$AT$590,13,FALSE)</f>
        <v>Y</v>
      </c>
      <c r="P20" s="17" t="str">
        <f>VLOOKUP($B20,'[6]2021 DD Batch123456'!$B$3:$AT$590,14,FALSE)</f>
        <v>N</v>
      </c>
      <c r="Q20" s="17" t="str">
        <f>HLOOKUP($B20,'[6]SGTI 2021 Clean Data'!$E$2:$ZQ$272,30,FALSE)</f>
        <v>N</v>
      </c>
      <c r="R20" s="17" t="str">
        <f>HLOOKUP($B20,'[6]SGTI 2021 Clean Data'!$E$2:$ZQ$272,31,FALSE)</f>
        <v>Y</v>
      </c>
      <c r="S20" s="17" t="str">
        <f>HLOOKUP($B20,'[6]SGTI 2021 Clean Data'!$E$2:$ZQ$272,32,FALSE)</f>
        <v>Y</v>
      </c>
      <c r="T20" s="17">
        <f>VLOOKUP($B20,'[6]2021 DD Batch123456'!$B$3:$AT$590,36,FALSE)</f>
        <v>3</v>
      </c>
      <c r="U20" s="17">
        <f>VLOOKUP($B20,'[6]2021 DD Batch123456'!$B$3:$AT$590,40,FALSE)</f>
        <v>3</v>
      </c>
      <c r="V20" s="17">
        <f>VLOOKUP($B20,'[6]2021 DD Batch123456'!$B$3:$AT$590,37,FALSE)</f>
        <v>3</v>
      </c>
      <c r="W20" s="17" t="str">
        <f>VLOOKUP($B20,'[6]2021 DD Batch123456'!$B$3:$AT$590,41,FALSE)</f>
        <v>Y</v>
      </c>
      <c r="X20" s="17">
        <f>VLOOKUP($B20,'[6]2021 DD Batch123456'!$B$3:$AT$590,15,FALSE)</f>
        <v>3</v>
      </c>
      <c r="Y20" s="17">
        <f>VLOOKUP($B20,'[6]2021 DD Batch123456'!$B$3:$AT$590,16,FALSE)</f>
        <v>3</v>
      </c>
      <c r="Z20" s="17" t="str">
        <f>VLOOKUP($B20,'[6]2021 DD Batch123456'!$B$3:$AT$590,18,FALSE)</f>
        <v>Y</v>
      </c>
      <c r="AA20" s="17" t="str">
        <f>HLOOKUP($B20,'[6]SGTI 2021 Clean Data'!$E$2:$ZQ$272,45,FALSE)</f>
        <v>N</v>
      </c>
      <c r="AB20" s="17" t="str">
        <f>HLOOKUP($B20,'[6]SGTI 2021 Clean Data'!$E$2:$ZQ$272,46,FALSE)</f>
        <v>Y</v>
      </c>
      <c r="AC20" s="17" t="str">
        <f>HLOOKUP($B20,'[6]SGTI 2021 Clean Data'!$E$2:$ZQ$272,49,FALSE)</f>
        <v>Y</v>
      </c>
      <c r="AD20" s="17" t="str">
        <f>HLOOKUP($B20,'[6]SGTI 2021 Clean Data'!$E$2:$ZQ$272,50,FALSE)</f>
        <v>Y</v>
      </c>
      <c r="AE20" s="17" t="str">
        <f>HLOOKUP($B20,'[6]SGTI 2021 Clean Data'!$E$2:$ZQ$272,53,FALSE)</f>
        <v>Y</v>
      </c>
      <c r="AF20" s="17" t="str">
        <f>HLOOKUP($B20,'[6]SGTI 2021 Clean Data'!$E$2:$ZQ$272,54,FALSE)</f>
        <v>Y</v>
      </c>
      <c r="AG20" s="17" t="str">
        <f>HLOOKUP($B20,'[6]SGTI 2021 Clean Data'!$E$2:$ZQ$272,55,FALSE)</f>
        <v>N</v>
      </c>
      <c r="AH20" s="17" t="str">
        <f>HLOOKUP($B20,'[6]SGTI 2021 Clean Data'!$E$2:$ZQ$272,56,FALSE)</f>
        <v>Y</v>
      </c>
      <c r="AI20" s="17" t="str">
        <f>HLOOKUP($B20,'[6]SGTI 2021 Clean Data'!$E$2:$ZQ$272,57,FALSE)</f>
        <v>N</v>
      </c>
      <c r="AJ20" s="17" t="str">
        <f>HLOOKUP($B20,'[6]SGTI 2021 Clean Data'!$E$2:$ZQ$272,58,FALSE)</f>
        <v>Y</v>
      </c>
      <c r="AK20" s="17" t="str">
        <f>HLOOKUP($B20,'[6]SGTI 2021 Clean Data'!$E$2:$ZQ$272,59,FALSE)</f>
        <v>Y</v>
      </c>
      <c r="AL20" s="17">
        <f>VLOOKUP($B20,'[6]2021 DD Batch123456'!$B$3:$AT$590,19,FALSE)</f>
        <v>3</v>
      </c>
      <c r="AM20" s="17">
        <f>VLOOKUP($B20,'[6]2021 DD Batch123456'!$B$3:$AT$590,20,FALSE)</f>
        <v>3</v>
      </c>
      <c r="AN20" s="17" t="str">
        <f>VLOOKUP($B20,'[6]2021 DD Batch123456'!$B$3:$AT$590,22,FALSE)</f>
        <v>Y</v>
      </c>
      <c r="AO20" s="17" t="str">
        <f>HLOOKUP($B20,'[6]SGTI 2021 Clean Data'!$E$2:$ZQ$272,67,FALSE)</f>
        <v>E</v>
      </c>
      <c r="AP20" s="17" t="str">
        <f>HLOOKUP($B20,'[6]SGTI 2021 Clean Data'!$E$2:$ZQ$272,68,FALSE)</f>
        <v>E</v>
      </c>
      <c r="AQ20" s="17" t="str">
        <f>HLOOKUP($B20,'[6]SGTI 2021 Clean Data'!$E$2:$ZQ$272,69,FALSE)</f>
        <v>B3</v>
      </c>
      <c r="AR20" s="17" t="str">
        <f>HLOOKUP($B20,'[6]SGTI 2021 Clean Data'!$E$2:$ZQ$272,70,FALSE)</f>
        <v>Y</v>
      </c>
      <c r="AS20" s="17" t="str">
        <f>HLOOKUP($B20,'[6]SGTI 2021 Clean Data'!$E$2:$ZQ$272,71,FALSE)</f>
        <v>Y</v>
      </c>
      <c r="AT20" s="17" t="str">
        <f>HLOOKUP($B20,'[6]SGTI 2021 Clean Data'!$E$2:$ZQ$272,72,FALSE)</f>
        <v>Y</v>
      </c>
      <c r="AU20" s="17" t="str">
        <f>HLOOKUP($B20,'[6]SGTI 2021 Clean Data'!$E$2:$ZQ$272,73,FALSE)</f>
        <v>Y</v>
      </c>
      <c r="AV20" s="17" t="str">
        <f>HLOOKUP($B20,'[6]SGTI 2021 Clean Data'!$E$2:$ZQ$272,74,FALSE)</f>
        <v>Y</v>
      </c>
      <c r="AW20" s="17" t="str">
        <f>HLOOKUP($B20,'[6]SGTI 2021 Clean Data'!$E$2:$ZQ$272,75,FALSE)</f>
        <v>N</v>
      </c>
      <c r="AX20" s="17" t="str">
        <f>HLOOKUP($B20,'[6]SGTI 2021 Clean Data'!$E$2:$ZQ$272,76,FALSE)</f>
        <v>N</v>
      </c>
      <c r="AY20" s="17" t="str">
        <f>VLOOKUP($B20,'[6]2021 DD Batch123456'!$B$3:$AT$590,35,FALSE)</f>
        <v>E</v>
      </c>
      <c r="AZ20" s="17" t="str">
        <f>HLOOKUP($B20,'[6]SGTI 2021 Clean Data'!$E$2:$ZQ$272,80,FALSE)</f>
        <v>N</v>
      </c>
      <c r="BA20" s="17" t="str">
        <f>HLOOKUP($B20,'[6]SGTI 2021 Clean Data'!$E$2:$ZQ$272,83,FALSE)</f>
        <v>Y</v>
      </c>
      <c r="BB20" s="17" t="str">
        <f>HLOOKUP($B20,'[6]SGTI 2021 Clean Data'!$E$2:$ZQ$272,84,FALSE)</f>
        <v>Y</v>
      </c>
      <c r="BC20" s="17" t="str">
        <f>HLOOKUP($B20,'[6]SGTI 2021 Clean Data'!$E$2:$ZQ$272,89,FALSE)</f>
        <v>N</v>
      </c>
      <c r="BD20" s="17" t="str">
        <f>HLOOKUP($B20,'[6]SGTI 2021 Clean Data'!$E$2:$ZQ$272,91,FALSE)</f>
        <v>Y</v>
      </c>
      <c r="BE20" s="17" t="str">
        <f>HLOOKUP($B20,'[6]SGTI 2021 Clean Data'!$E$2:$ZQ$272,92,FALSE)</f>
        <v>Y</v>
      </c>
      <c r="BF20" s="17" t="str">
        <f>HLOOKUP($B20,'[6]SGTI 2021 Clean Data'!$E$2:$ZQ$272,93,FALSE)</f>
        <v>Y</v>
      </c>
      <c r="BG20" s="17" t="str">
        <f>HLOOKUP($B20,'[6]SGTI 2021 Clean Data'!$E$2:$ZQ$272,94,FALSE)</f>
        <v>Y</v>
      </c>
      <c r="BH20" s="17" t="str">
        <f>HLOOKUP($B20,'[6]SGTI 2021 Clean Data'!$E$2:$ZQ$272,95,FALSE)</f>
        <v>Y</v>
      </c>
      <c r="BI20" s="17" t="str">
        <f>HLOOKUP($B20,'[6]SGTI 2021 Clean Data'!$E$2:$ZQ$272,96,FALSE)</f>
        <v>Y</v>
      </c>
      <c r="BJ20" s="17" t="str">
        <f>HLOOKUP($B20,'[6]SGTI 2021 Clean Data'!$E$2:$ZQ$272,97,FALSE)</f>
        <v>Y</v>
      </c>
      <c r="BK20" s="17" t="str">
        <f>HLOOKUP($B20,'[6]SGTI 2021 Clean Data'!$E$2:$ZQ$272,98,FALSE)</f>
        <v>Y</v>
      </c>
      <c r="BL20" s="17" t="str">
        <f>HLOOKUP($B20,'[6]SGTI 2021 Clean Data'!$E$2:$ZQ$272,100,FALSE)</f>
        <v>Y</v>
      </c>
      <c r="BM20" s="17" t="str">
        <f>HLOOKUP($B20,'[6]SGTI 2021 Clean Data'!$E$2:$ZQ$272,102,FALSE)</f>
        <v>Y</v>
      </c>
      <c r="BN20" s="17" t="str">
        <f>HLOOKUP($B20,'[6]SGTI 2021 Clean Data'!$E$2:$ZQ$272,103,FALSE)</f>
        <v>Y</v>
      </c>
      <c r="BO20" s="17" t="str">
        <f>HLOOKUP($B20,'[6]SGTI 2021 Clean Data'!$E$2:$ZQ$272,107,FALSE)</f>
        <v>Y</v>
      </c>
      <c r="BP20" s="17" t="str">
        <f>HLOOKUP($B20,'[6]SGTI 2021 Clean Data'!$E$2:$ZQ$272,108,FALSE)</f>
        <v>Y</v>
      </c>
      <c r="BQ20" s="17" t="str">
        <f>HLOOKUP($B20,'[6]SGTI 2021 Clean Data'!$E$2:$ZQ$272,109,FALSE)</f>
        <v>Y</v>
      </c>
      <c r="BR20" s="17" t="str">
        <f>HLOOKUP($B20,'[6]SGTI 2021 Clean Data'!$E$2:$ZQ$272,110,FALSE)</f>
        <v>Y</v>
      </c>
      <c r="BS20" s="17" t="str">
        <f>HLOOKUP($B20,'[6]SGTI 2021 Clean Data'!$E$2:$ZQ$272,111,FALSE)</f>
        <v>Y</v>
      </c>
      <c r="BT20" s="17" t="str">
        <f>HLOOKUP($B20,'[6]SGTI 2021 Clean Data'!$E$2:$ZQ$272,113,FALSE)</f>
        <v>N</v>
      </c>
      <c r="BU20" s="17" t="str">
        <f>HLOOKUP($B20,'[6]SGTI 2021 Clean Data'!$E$2:$ZQ$272,114,FALSE)</f>
        <v>Y</v>
      </c>
      <c r="BV20" s="17" t="str">
        <f>HLOOKUP($B20,'[6]SGTI 2021 Clean Data'!$E$2:$ZQ$272,120,FALSE)</f>
        <v>N</v>
      </c>
      <c r="BW20" s="17" t="str">
        <f>HLOOKUP($B20,'[6]SGTI 2021 Clean Data'!$E$2:$ZQ$272,121,FALSE)</f>
        <v>N</v>
      </c>
      <c r="BX20" s="17" t="str">
        <f>HLOOKUP($B20,'[6]SGTI 2021 Clean Data'!$E$2:$ZQ$272,122,FALSE)</f>
        <v>Y</v>
      </c>
      <c r="BY20" s="17" t="str">
        <f>HLOOKUP($B20,'[6]SGTI 2021 Clean Data'!$E$2:$ZQ$272,123,FALSE)</f>
        <v>N</v>
      </c>
      <c r="BZ20" s="17" t="str">
        <f>HLOOKUP($B20,'[6]SGTI 2021 Clean Data'!$E$2:$ZQ$272,124,FALSE)</f>
        <v>Y</v>
      </c>
      <c r="CA20" s="17" t="str">
        <f>HLOOKUP($B20,'[6]SGTI 2021 Clean Data'!$E$2:$ZQ$272,125,FALSE)</f>
        <v>N</v>
      </c>
      <c r="CB20" s="17" t="str">
        <f>HLOOKUP($B20,'[6]SGTI 2021 Clean Data'!$E$2:$ZQ$272,126,FALSE)</f>
        <v>N</v>
      </c>
      <c r="CC20" s="17" t="str">
        <f>HLOOKUP($B20,'[6]SGTI 2021 Clean Data'!$E$2:$ZQ$272,128,FALSE)</f>
        <v>Y</v>
      </c>
      <c r="CD20" s="17" t="str">
        <f>HLOOKUP($B20,'[6]SGTI 2021 Clean Data'!$E$2:$ZQ$272,130,FALSE)</f>
        <v>N</v>
      </c>
      <c r="CE20" s="17" t="str">
        <f>HLOOKUP($B20,'[6]SGTI 2021 Clean Data'!$E$2:$ZQ$272,131,FALSE)</f>
        <v>N</v>
      </c>
      <c r="CF20" s="17" t="str">
        <f>HLOOKUP($B20,'[6]SGTI 2021 Clean Data'!$E$2:$ZQ$272,132,FALSE)</f>
        <v>Y</v>
      </c>
      <c r="CG20" s="17" t="str">
        <f>HLOOKUP($B20,'[6]SGTI 2021 Clean Data'!$E$2:$ZQ$272,133,FALSE)</f>
        <v>N</v>
      </c>
      <c r="CH20" s="17" t="str">
        <f>HLOOKUP($B20,'[6]SGTI 2021 Clean Data'!$E$2:$ZQ$272,135,FALSE)</f>
        <v>N</v>
      </c>
      <c r="CI20" s="17" t="str">
        <f>HLOOKUP($B20,'[6]SGTI 2021 Clean Data'!$E$2:$ZQ$272,139,FALSE)</f>
        <v>Y</v>
      </c>
      <c r="CJ20" s="17" t="str">
        <f>HLOOKUP($B20,'[6]SGTI 2021 Clean Data'!$E$2:$ZQ$272,140,FALSE)</f>
        <v>N</v>
      </c>
      <c r="CK20" s="17" t="str">
        <f>VLOOKUP($B20,'[6]2021 DD Batch123456'!$B$3:$AT$590,26,FALSE)</f>
        <v>Y</v>
      </c>
      <c r="CL20" s="17">
        <f>VLOOKUP($B20,'[6]2021 DD Batch123456'!$B$3:$AT$590,27,FALSE)</f>
        <v>0</v>
      </c>
      <c r="CM20" s="17" t="str">
        <f>VLOOKUP($B20,'[6]2021 DD Batch123456'!$B$3:$AT$590,31,FALSE)</f>
        <v>N</v>
      </c>
      <c r="CN20" s="17" t="str">
        <f>VLOOKUP($B20,'[6]2021 DD Batch123456'!$B$3:$AT$590,32,FALSE)</f>
        <v>Y</v>
      </c>
      <c r="CO20" s="17" t="str">
        <f>VLOOKUP($B20,'[6]2021 DD Batch123456'!$B$3:$AT$590,33,FALSE)</f>
        <v>Y</v>
      </c>
      <c r="CP20" s="17" t="str">
        <f>HLOOKUP($B20,'[6]SGTI 2021 Clean Data'!$E$2:$ZQ$272,153,FALSE)</f>
        <v>Y</v>
      </c>
      <c r="CQ20" s="17" t="str">
        <f>HLOOKUP($B20,'[6]SGTI 2021 Clean Data'!$E$2:$ZQ$272,155,FALSE)</f>
        <v>Y</v>
      </c>
      <c r="CR20" s="17" t="str">
        <f>HLOOKUP($B20,'[6]SGTI 2021 Clean Data'!$E$2:$ZQ$272,156,FALSE)</f>
        <v>Y</v>
      </c>
      <c r="CS20" s="17" t="str">
        <f>HLOOKUP($B20,'[6]SGTI 2021 Clean Data'!$E$2:$ZQ$272,157,FALSE)</f>
        <v>Y</v>
      </c>
      <c r="CT20" s="17" t="str">
        <f>HLOOKUP($B20,'[6]SGTI 2021 Clean Data'!$E$2:$ZQ$272,158,FALSE)</f>
        <v>Y</v>
      </c>
      <c r="CU20" s="17" t="str">
        <f>HLOOKUP($B20,'[6]SGTI 2021 Clean Data'!$E$2:$ZQ$272,159,FALSE)</f>
        <v>Y</v>
      </c>
      <c r="CV20" s="17" t="str">
        <f>HLOOKUP($B20,'[6]SGTI 2021 Clean Data'!$E$2:$ZQ$272,160,FALSE)</f>
        <v>Y</v>
      </c>
      <c r="CW20" s="17" t="str">
        <f>HLOOKUP($B20,'[6]SGTI 2021 Clean Data'!$E$2:$ZQ$272,161,FALSE)</f>
        <v>Y</v>
      </c>
      <c r="CX20" s="17" t="str">
        <f>HLOOKUP($B20,'[6]SGTI 2021 Clean Data'!$E$2:$ZQ$272,164,FALSE)</f>
        <v>Y</v>
      </c>
      <c r="CY20" s="17" t="str">
        <f>HLOOKUP($B20,'[6]SGTI 2021 Clean Data'!$E$2:$ZQ$272,170,FALSE)</f>
        <v>Y</v>
      </c>
      <c r="CZ20" s="17" t="str">
        <f>HLOOKUP($B20,'[6]SGTI 2021 Clean Data'!$E$2:$ZQ$272,173,FALSE)</f>
        <v>Y</v>
      </c>
      <c r="DA20" s="17" t="str">
        <f>HLOOKUP($B20,'[6]SGTI 2021 Clean Data'!$E$2:$ZQ$272,174,FALSE)</f>
        <v>Y</v>
      </c>
      <c r="DB20" s="17" t="str">
        <f>HLOOKUP($B20,'[6]SGTI 2021 Clean Data'!$E$2:$ZQ$272,175,FALSE)</f>
        <v>N</v>
      </c>
      <c r="DC20" s="17" t="str">
        <f>HLOOKUP($B20,'[6]SGTI 2021 Clean Data'!$E$2:$ZQ$272,176,FALSE)</f>
        <v>N</v>
      </c>
      <c r="DD20" s="17" t="str">
        <f>HLOOKUP($B20,'[6]SGTI 2021 Clean Data'!$E$2:$ZQ$272,178,FALSE)</f>
        <v>Y</v>
      </c>
      <c r="DE20" s="17" t="str">
        <f>HLOOKUP($B20,'[6]SGTI 2021 Clean Data'!$E$2:$ZQ$272,179,FALSE)</f>
        <v>N</v>
      </c>
      <c r="DF20" s="17" t="str">
        <f>HLOOKUP($B20,'[6]SGTI 2021 Clean Data'!$E$2:$ZQ$272,180,FALSE)</f>
        <v>Y</v>
      </c>
      <c r="DG20" s="17" t="str">
        <f>HLOOKUP($B20,'[6]SGTI 2021 Clean Data'!$E$2:$ZQ$272,181,FALSE)</f>
        <v>Y</v>
      </c>
      <c r="DH20" s="17" t="str">
        <f>HLOOKUP($B20,'[6]SGTI 2021 Clean Data'!$E$2:$ZQ$272,182,FALSE)</f>
        <v>N</v>
      </c>
      <c r="DI20" s="17" t="str">
        <f>HLOOKUP($B20,'[6]SGTI 2021 Clean Data'!$E$2:$ZQ$272,184,FALSE)</f>
        <v>Y</v>
      </c>
      <c r="DJ20" s="17" t="str">
        <f>HLOOKUP($B20,'[6]SGTI 2021 Clean Data'!$E$2:$ZQ$272,185,FALSE)</f>
        <v>Y</v>
      </c>
      <c r="DK20" s="17">
        <f>HLOOKUP($B20,'[6]SGTI 2021 Clean Data'!$E$2:$ZQ$272,190,FALSE)</f>
        <v>104</v>
      </c>
      <c r="DL20" s="17" t="str">
        <f>HLOOKUP($B20,'[6]SGTI 2021 Clean Data'!$E$2:$ZQ$272,191,FALSE)</f>
        <v>N</v>
      </c>
      <c r="DM20" s="17" t="str">
        <f>HLOOKUP($B20,'[6]SGTI 2021 Clean Data'!$E$2:$ZQ$272,195,FALSE)</f>
        <v>N</v>
      </c>
      <c r="DN20" s="17" t="str">
        <f>HLOOKUP($B20,'[6]SGTI 2021 Clean Data'!$E$2:$ZQ$272,196,FALSE)</f>
        <v>N</v>
      </c>
      <c r="DO20" s="17" t="str">
        <f>HLOOKUP($B20,'[6]SGTI 2021 Clean Data'!$E$2:$ZQ$272,199,FALSE)</f>
        <v>Y</v>
      </c>
      <c r="DP20" s="17" t="str">
        <f>HLOOKUP($B20,'[6]SGTI 2021 Clean Data'!$E$2:$ZQ$272,200,FALSE)</f>
        <v>Y</v>
      </c>
      <c r="DQ20" s="17" t="str">
        <f>HLOOKUP($B20,'[6]SGTI 2021 Clean Data'!$E$2:$ZQ$272,201,FALSE)</f>
        <v>Y</v>
      </c>
      <c r="DR20" s="17" t="str">
        <f>HLOOKUP($B20,'[6]SGTI 2021 Clean Data'!$E$2:$ZQ$272,202,FALSE)</f>
        <v>N</v>
      </c>
      <c r="DS20" s="17" t="str">
        <f>HLOOKUP($B20,'[6]SGTI 2021 Clean Data'!$E$2:$ZQ$272,203,FALSE)</f>
        <v>Y</v>
      </c>
      <c r="DT20" s="17" t="str">
        <f>HLOOKUP($B20,'[6]SGTI 2021 Clean Data'!$E$2:$ZQ$272,204,FALSE)</f>
        <v>N</v>
      </c>
      <c r="DU20" s="17" t="str">
        <f>HLOOKUP($B20,'[6]SGTI 2021 Clean Data'!$E$2:$ZQ$272,206,FALSE)</f>
        <v>Y</v>
      </c>
      <c r="DV20" s="17" t="str">
        <f>HLOOKUP($B20,'[6]SGTI 2021 Clean Data'!$E$2:$ZQ$272,207,FALSE)</f>
        <v>Y</v>
      </c>
      <c r="DW20" s="17" t="str">
        <f>HLOOKUP($B20,'[6]SGTI 2021 Clean Data'!$E$2:$ZQ$272,208,FALSE)</f>
        <v>Y</v>
      </c>
      <c r="DX20" s="17"/>
      <c r="DY20" s="17" t="str">
        <f>HLOOKUP($B20,'[6]SGTI 2021 Clean Data'!$E$2:$ZQ$272,213,FALSE)</f>
        <v>Y</v>
      </c>
      <c r="DZ20" s="17" t="str">
        <f>HLOOKUP($B20,'[6]SGTI 2021 Clean Data'!$E$2:$ZQ$272,214,FALSE)</f>
        <v>N</v>
      </c>
      <c r="EA20" s="17" t="str">
        <f>HLOOKUP($B20,'[6]SGTI 2021 Clean Data'!$E$2:$ZQ$272,215,FALSE)</f>
        <v>Y</v>
      </c>
      <c r="EB20" s="17">
        <f>HLOOKUP($B20,'[6]SGTI 2021 Clean Data'!$E$2:$ZQ$272,219,FALSE)</f>
        <v>3</v>
      </c>
      <c r="EC20" s="17">
        <f>HLOOKUP($B20,'[6]SGTI 2021 Clean Data'!$E$2:$ZQ$272,220,FALSE)</f>
        <v>0</v>
      </c>
      <c r="ED20" s="17">
        <f>HLOOKUP($B20,'[6]SGTI 2021 Clean Data'!$E$2:$ZQ$272,221,FALSE)</f>
        <v>0</v>
      </c>
      <c r="EE20" s="17">
        <f>HLOOKUP($B20,'[6]SGTI 2021 Clean Data'!$E$2:$ZQ$272,222,FALSE)</f>
        <v>3</v>
      </c>
      <c r="EF20" s="17">
        <f>HLOOKUP($B20,'[6]SGTI 2021 Clean Data'!$E$2:$ZQ$272,223,FALSE)</f>
        <v>0</v>
      </c>
      <c r="EG20" s="17">
        <f>HLOOKUP($B20,'[6]SGTI 2021 Clean Data'!$E$2:$ZQ$272,224,FALSE)</f>
        <v>3</v>
      </c>
      <c r="EH20" s="17">
        <f>HLOOKUP($B20,'[6]SGTI 2021 Clean Data'!$E$2:$ZQ$272,225,FALSE)</f>
        <v>0</v>
      </c>
      <c r="EI20" s="17">
        <f>HLOOKUP($B20,'[6]SGTI 2021 Clean Data'!$E$2:$ZQ$272,226,FALSE)</f>
        <v>0</v>
      </c>
      <c r="EJ20" s="17">
        <f>HLOOKUP($B20,'[6]SGTI 2021 Clean Data'!$E$2:$ZQ$272,227,FALSE)</f>
        <v>0</v>
      </c>
      <c r="EK20" s="17">
        <f>HLOOKUP($B20,'[6]SGTI 2021 Clean Data'!$E$2:$ZQ$272,228,FALSE)</f>
        <v>3</v>
      </c>
      <c r="EL20" s="17">
        <f>HLOOKUP($B20,'[6]SGTI 2021 Clean Data'!$E$2:$ZQ$272,229,FALSE)</f>
        <v>0</v>
      </c>
      <c r="EM20" s="17">
        <f>HLOOKUP($B20,'[6]SGTI 2021 Clean Data'!$E$2:$ZQ$272,230,FALSE)</f>
        <v>0</v>
      </c>
      <c r="EN20" s="17">
        <f>HLOOKUP($B20,'[6]SGTI 2021 Clean Data'!$E$2:$ZQ$272,231,FALSE)</f>
        <v>0</v>
      </c>
      <c r="EO20" s="18">
        <f>HLOOKUP($B20,'[6]SGTI 2021 Clean Data'!$E$2:$ZQ$272,232,FALSE)</f>
        <v>44239</v>
      </c>
      <c r="EP20" s="18">
        <f>HLOOKUP($B20,'[6]SGTI 2021 Clean Data'!$E$2:$ZQ$272,233,FALSE)</f>
        <v>44254</v>
      </c>
      <c r="EQ20" s="17">
        <f>HLOOKUP($B20,'[6]SGTI 2021 Clean Data'!$E$2:$ZQ$272,234,FALSE)</f>
        <v>0</v>
      </c>
      <c r="ER20" s="17">
        <f>HLOOKUP($B20,'[6]SGTI 2021 Clean Data'!$E$2:$ZQ$272,235,FALSE)</f>
        <v>0</v>
      </c>
      <c r="ES20" s="17">
        <f>HLOOKUP($B20,'[6]SGTI 2021 Clean Data'!$E$2:$ZQ$272,240,FALSE)</f>
        <v>0</v>
      </c>
      <c r="ET20" s="17">
        <f>VLOOKUP($B20,'[6]2021 DD Batch123456'!$B$3:$AT$590,42,FALSE)</f>
        <v>0</v>
      </c>
      <c r="EU20" s="17"/>
      <c r="EV20" s="17"/>
      <c r="EW20" s="17"/>
      <c r="EX20" s="17">
        <f>VLOOKUP($B20,'[6]2021 DD Batch123456'!$B$3:$AT$590,44,FALSE)</f>
        <v>2</v>
      </c>
      <c r="EY20" s="17">
        <f>HLOOKUP($B20,'[6]SGTI 2021 Clean Data'!$E$2:$ZQ$272,246,FALSE)</f>
        <v>0</v>
      </c>
      <c r="EZ20" s="17">
        <f>HLOOKUP($B20,'[6]SGTI 2021 Clean Data'!$E$2:$ZQ$272,247,FALSE)</f>
        <v>0</v>
      </c>
      <c r="FA20" s="17">
        <f>HLOOKUP($B20,'[6]SGTI 2021 Clean Data'!$E$2:$ZQ$272,248,FALSE)</f>
        <v>0</v>
      </c>
      <c r="FB20" s="17">
        <f>HLOOKUP($B20,'[6]SGTI 2021 Clean Data'!$E$2:$ZQ$272,249,FALSE)</f>
        <v>0</v>
      </c>
      <c r="FC20" s="17">
        <f>HLOOKUP($B20,'[6]SGTI 2021 Clean Data'!$E$2:$ZQ$272,250,FALSE)</f>
        <v>0</v>
      </c>
      <c r="FD20" s="17">
        <f>HLOOKUP($B20,'[6]SGTI 2021 Clean Data'!$E$2:$ZQ$272,251,FALSE)</f>
        <v>0</v>
      </c>
      <c r="FE20" s="17">
        <f>HLOOKUP($B20,'[6]SGTI 2021 Clean Data'!$E$2:$ZQ$272,252,FALSE)</f>
        <v>0</v>
      </c>
      <c r="FF20" s="17">
        <f>HLOOKUP($B20,'[6]SGTI 2021 Clean Data'!$E$2:$ZQ$272,253,FALSE)</f>
        <v>0</v>
      </c>
      <c r="FG20" s="17">
        <f>HLOOKUP($B20,'[6]SGTI 2021 Clean Data'!$E$2:$ZQ$272,254,FALSE)</f>
        <v>0</v>
      </c>
      <c r="FH20" s="17">
        <f>HLOOKUP($B20,'[6]SGTI 2021 Clean Data'!$E$2:$ZQ$272,255,FALSE)</f>
        <v>0</v>
      </c>
      <c r="FI20" s="17">
        <f>HLOOKUP($B20,'[6]SGTI 2021 Clean Data'!$E$2:$ZQ$272,256,FALSE)</f>
        <v>0</v>
      </c>
      <c r="FJ20" s="17">
        <f>HLOOKUP($B20,'[6]SGTI 2021 Clean Data'!$E$2:$ZQ$272,257,FALSE)</f>
        <v>0</v>
      </c>
      <c r="FK20" s="17">
        <f>HLOOKUP($B20,'[6]SGTI 2021 Clean Data'!$E$2:$ZQ$272,258,FALSE)</f>
        <v>0</v>
      </c>
      <c r="FL20" s="17"/>
      <c r="FM20" s="17">
        <f>HLOOKUP($B20,'[6]SGTI 2021 Clean Data'!$E$2:$ZQ$272,260,FALSE)</f>
        <v>0</v>
      </c>
      <c r="FN20" s="17">
        <f>HLOOKUP($B20,'[6]SGTI 2021 Clean Data'!$E$2:$ZQ$272,261,FALSE)</f>
        <v>0</v>
      </c>
      <c r="FO20" s="17">
        <f>HLOOKUP($B20,'[6]SGTI 2021 Clean Data'!$E$2:$ZQ$272,262,FALSE)</f>
        <v>0</v>
      </c>
      <c r="FP20" s="17">
        <f>HLOOKUP($B20,'[6]SGTI 2021 Clean Data'!$E$2:$ZQ$272,263,FALSE)</f>
        <v>0</v>
      </c>
      <c r="FQ20" s="17"/>
      <c r="FR20" s="17">
        <f>HLOOKUP($B20,'[6]SGTI 2021 Clean Data'!$E$2:$ZQ$272,265,FALSE)</f>
        <v>0</v>
      </c>
      <c r="FS20" s="17">
        <f>HLOOKUP($B20,'[6]SGTI 2021 Clean Data'!$E$2:$ZQ$272,266,FALSE)</f>
        <v>0</v>
      </c>
      <c r="FT20" s="17">
        <f>HLOOKUP($B20,'[6]SGTI 2021 Clean Data'!$E$2:$ZQ$272,267,FALSE)</f>
        <v>3</v>
      </c>
      <c r="FU20" s="17">
        <f>HLOOKUP($B20,'[6]SGTI 2021 Clean Data'!$E$2:$ZQ$272,268,FALSE)</f>
        <v>0</v>
      </c>
      <c r="FV20" s="17">
        <f>HLOOKUP($B20,'[6]SGTI 2021 Clean Data'!$E$2:$ZQ$272,269,FALSE)</f>
        <v>0</v>
      </c>
      <c r="FW20" s="17">
        <f>HLOOKUP($B20,'[6]SGTI 2021 Clean Data'!$E$2:$ZQ$272,270,FALSE)</f>
        <v>0</v>
      </c>
      <c r="FX20" s="17">
        <f>HLOOKUP($B20,'[6]SGTI 2021 Clean Data'!$E$2:$ZQ$272,271,FALSE)</f>
        <v>0</v>
      </c>
    </row>
    <row r="21" spans="1:180" ht="24" thickTop="1" thickBot="1" x14ac:dyDescent="0.3">
      <c r="A21" s="12">
        <v>420</v>
      </c>
      <c r="B21" s="13" t="s">
        <v>296</v>
      </c>
      <c r="C21" s="14" t="s">
        <v>297</v>
      </c>
      <c r="D21" s="15">
        <v>44196</v>
      </c>
      <c r="E21" s="16">
        <f>_xlfn.IFNA(VLOOKUP($B21,'[4]SGTI 2021 General Full List'!$G$2:$AD$528,24,FALSE),VLOOKUP($B21,'[5]SGTI 2021 TrustReits Full List'!$G$2:$AC$43,23,FALSE))</f>
        <v>22710000</v>
      </c>
      <c r="F21" s="16" t="str">
        <f t="shared" si="0"/>
        <v>Small</v>
      </c>
      <c r="G21" s="16" t="str">
        <f>_xlfn.IFNA(VLOOKUP($B21,'[4]SGTI 2021 General Full List'!$G$2:$AD$528,21,FALSE),VLOOKUP($B21,'[5]SGTI 2021 TrustReits Full List'!$G$2:$AB$43,20,FALSE))</f>
        <v>CONSUMER STAPLES</v>
      </c>
      <c r="H21" s="16" t="str">
        <f>_xlfn.IFNA(VLOOKUP($B21,'[4]SGTI 2021 General Full List'!$G$2:$AD$528,23,FALSE),VLOOKUP($B21,'[5]SGTI 2021 TrustReits Full List'!$G$2:$AB$43,22,FALSE))</f>
        <v>Food &amp; Beverages</v>
      </c>
      <c r="I21" s="16" t="s">
        <v>1272</v>
      </c>
      <c r="J21" s="17">
        <f>VLOOKUP($B21,'[6]2021 DD Batch123456'!$B$3:$AT$590,5,FALSE)</f>
        <v>4</v>
      </c>
      <c r="K21" s="17">
        <f>VLOOKUP($B21,'[6]2021 DD Batch123456'!$B$3:$AT$590,6,FALSE)</f>
        <v>4</v>
      </c>
      <c r="L21" s="17">
        <f>VLOOKUP($B21,'[6]2021 DD Batch123456'!$B$3:$AT$590,7,FALSE)</f>
        <v>2</v>
      </c>
      <c r="M21" s="17" t="str">
        <f>VLOOKUP($B21,'[6]2021 DD Batch123456'!$B$3:$AT$590,12,FALSE)</f>
        <v>Y</v>
      </c>
      <c r="N21" s="17" t="str">
        <f>HLOOKUP($B21,'[6]SGTI 2021 Clean Data'!$E$2:$ZQ$272,25,FALSE)</f>
        <v>Y</v>
      </c>
      <c r="O21" s="17" t="str">
        <f>VLOOKUP($B21,'[6]2021 DD Batch123456'!$B$3:$AT$590,13,FALSE)</f>
        <v>N</v>
      </c>
      <c r="P21" s="17" t="str">
        <f>VLOOKUP($B21,'[6]2021 DD Batch123456'!$B$3:$AT$590,14,FALSE)</f>
        <v>N</v>
      </c>
      <c r="Q21" s="17" t="str">
        <f>HLOOKUP($B21,'[6]SGTI 2021 Clean Data'!$E$2:$ZQ$272,30,FALSE)</f>
        <v>N</v>
      </c>
      <c r="R21" s="17" t="str">
        <f>HLOOKUP($B21,'[6]SGTI 2021 Clean Data'!$E$2:$ZQ$272,31,FALSE)</f>
        <v>Y</v>
      </c>
      <c r="S21" s="17" t="str">
        <f>HLOOKUP($B21,'[6]SGTI 2021 Clean Data'!$E$2:$ZQ$272,32,FALSE)</f>
        <v>Y</v>
      </c>
      <c r="T21" s="17">
        <f>VLOOKUP($B21,'[6]2021 DD Batch123456'!$B$3:$AT$590,36,FALSE)</f>
        <v>2</v>
      </c>
      <c r="U21" s="17">
        <f>VLOOKUP($B21,'[6]2021 DD Batch123456'!$B$3:$AT$590,40,FALSE)</f>
        <v>2</v>
      </c>
      <c r="V21" s="17">
        <f>VLOOKUP($B21,'[6]2021 DD Batch123456'!$B$3:$AT$590,37,FALSE)</f>
        <v>2</v>
      </c>
      <c r="W21" s="17" t="str">
        <f>VLOOKUP($B21,'[6]2021 DD Batch123456'!$B$3:$AT$590,41,FALSE)</f>
        <v>Y</v>
      </c>
      <c r="X21" s="17">
        <f>VLOOKUP($B21,'[6]2021 DD Batch123456'!$B$3:$AT$590,15,FALSE)</f>
        <v>3</v>
      </c>
      <c r="Y21" s="17">
        <f>VLOOKUP($B21,'[6]2021 DD Batch123456'!$B$3:$AT$590,16,FALSE)</f>
        <v>2</v>
      </c>
      <c r="Z21" s="17" t="str">
        <f>VLOOKUP($B21,'[6]2021 DD Batch123456'!$B$3:$AT$590,18,FALSE)</f>
        <v>Y</v>
      </c>
      <c r="AA21" s="17" t="str">
        <f>HLOOKUP($B21,'[6]SGTI 2021 Clean Data'!$E$2:$ZQ$272,45,FALSE)</f>
        <v>N</v>
      </c>
      <c r="AB21" s="17" t="str">
        <f>HLOOKUP($B21,'[6]SGTI 2021 Clean Data'!$E$2:$ZQ$272,46,FALSE)</f>
        <v>N</v>
      </c>
      <c r="AC21" s="17" t="str">
        <f>HLOOKUP($B21,'[6]SGTI 2021 Clean Data'!$E$2:$ZQ$272,49,FALSE)</f>
        <v>N</v>
      </c>
      <c r="AD21" s="17" t="str">
        <f>HLOOKUP($B21,'[6]SGTI 2021 Clean Data'!$E$2:$ZQ$272,50,FALSE)</f>
        <v>Y</v>
      </c>
      <c r="AE21" s="17" t="str">
        <f>HLOOKUP($B21,'[6]SGTI 2021 Clean Data'!$E$2:$ZQ$272,53,FALSE)</f>
        <v>Y</v>
      </c>
      <c r="AF21" s="17" t="str">
        <f>HLOOKUP($B21,'[6]SGTI 2021 Clean Data'!$E$2:$ZQ$272,54,FALSE)</f>
        <v>Y</v>
      </c>
      <c r="AG21" s="17" t="str">
        <f>HLOOKUP($B21,'[6]SGTI 2021 Clean Data'!$E$2:$ZQ$272,55,FALSE)</f>
        <v>Y</v>
      </c>
      <c r="AH21" s="17" t="str">
        <f>HLOOKUP($B21,'[6]SGTI 2021 Clean Data'!$E$2:$ZQ$272,56,FALSE)</f>
        <v>N</v>
      </c>
      <c r="AI21" s="17" t="str">
        <f>HLOOKUP($B21,'[6]SGTI 2021 Clean Data'!$E$2:$ZQ$272,57,FALSE)</f>
        <v>N</v>
      </c>
      <c r="AJ21" s="17" t="str">
        <f>HLOOKUP($B21,'[6]SGTI 2021 Clean Data'!$E$2:$ZQ$272,58,FALSE)</f>
        <v>N</v>
      </c>
      <c r="AK21" s="17" t="str">
        <f>HLOOKUP($B21,'[6]SGTI 2021 Clean Data'!$E$2:$ZQ$272,59,FALSE)</f>
        <v>N</v>
      </c>
      <c r="AL21" s="17">
        <f>VLOOKUP($B21,'[6]2021 DD Batch123456'!$B$3:$AT$590,19,FALSE)</f>
        <v>3</v>
      </c>
      <c r="AM21" s="17">
        <f>VLOOKUP($B21,'[6]2021 DD Batch123456'!$B$3:$AT$590,20,FALSE)</f>
        <v>2</v>
      </c>
      <c r="AN21" s="17" t="str">
        <f>VLOOKUP($B21,'[6]2021 DD Batch123456'!$B$3:$AT$590,22,FALSE)</f>
        <v>Y</v>
      </c>
      <c r="AO21" s="17" t="str">
        <f>HLOOKUP($B21,'[6]SGTI 2021 Clean Data'!$E$2:$ZQ$272,67,FALSE)</f>
        <v>B3</v>
      </c>
      <c r="AP21" s="17" t="str">
        <f>HLOOKUP($B21,'[6]SGTI 2021 Clean Data'!$E$2:$ZQ$272,68,FALSE)</f>
        <v>B3</v>
      </c>
      <c r="AQ21" s="17" t="str">
        <f>HLOOKUP($B21,'[6]SGTI 2021 Clean Data'!$E$2:$ZQ$272,69,FALSE)</f>
        <v>B3</v>
      </c>
      <c r="AR21" s="17" t="str">
        <f>HLOOKUP($B21,'[6]SGTI 2021 Clean Data'!$E$2:$ZQ$272,70,FALSE)</f>
        <v>N</v>
      </c>
      <c r="AS21" s="17" t="str">
        <f>HLOOKUP($B21,'[6]SGTI 2021 Clean Data'!$E$2:$ZQ$272,71,FALSE)</f>
        <v>N</v>
      </c>
      <c r="AT21" s="17" t="str">
        <f>HLOOKUP($B21,'[6]SGTI 2021 Clean Data'!$E$2:$ZQ$272,72,FALSE)</f>
        <v>Y</v>
      </c>
      <c r="AU21" s="17" t="str">
        <f>HLOOKUP($B21,'[6]SGTI 2021 Clean Data'!$E$2:$ZQ$272,73,FALSE)</f>
        <v>Y</v>
      </c>
      <c r="AV21" s="17" t="str">
        <f>HLOOKUP($B21,'[6]SGTI 2021 Clean Data'!$E$2:$ZQ$272,74,FALSE)</f>
        <v>N</v>
      </c>
      <c r="AW21" s="17" t="str">
        <f>HLOOKUP($B21,'[6]SGTI 2021 Clean Data'!$E$2:$ZQ$272,75,FALSE)</f>
        <v>N</v>
      </c>
      <c r="AX21" s="17" t="str">
        <f>HLOOKUP($B21,'[6]SGTI 2021 Clean Data'!$E$2:$ZQ$272,76,FALSE)</f>
        <v>N</v>
      </c>
      <c r="AY21" s="17" t="str">
        <f>VLOOKUP($B21,'[6]2021 DD Batch123456'!$B$3:$AT$590,35,FALSE)</f>
        <v>B3</v>
      </c>
      <c r="AZ21" s="17" t="str">
        <f>HLOOKUP($B21,'[6]SGTI 2021 Clean Data'!$E$2:$ZQ$272,80,FALSE)</f>
        <v>N</v>
      </c>
      <c r="BA21" s="17" t="str">
        <f>HLOOKUP($B21,'[6]SGTI 2021 Clean Data'!$E$2:$ZQ$272,83,FALSE)</f>
        <v>Y</v>
      </c>
      <c r="BB21" s="17" t="str">
        <f>HLOOKUP($B21,'[6]SGTI 2021 Clean Data'!$E$2:$ZQ$272,84,FALSE)</f>
        <v>N</v>
      </c>
      <c r="BC21" s="17" t="str">
        <f>HLOOKUP($B21,'[6]SGTI 2021 Clean Data'!$E$2:$ZQ$272,89,FALSE)</f>
        <v>N</v>
      </c>
      <c r="BD21" s="17" t="str">
        <f>HLOOKUP($B21,'[6]SGTI 2021 Clean Data'!$E$2:$ZQ$272,91,FALSE)</f>
        <v>Y</v>
      </c>
      <c r="BE21" s="17" t="str">
        <f>HLOOKUP($B21,'[6]SGTI 2021 Clean Data'!$E$2:$ZQ$272,92,FALSE)</f>
        <v>Y</v>
      </c>
      <c r="BF21" s="17" t="str">
        <f>HLOOKUP($B21,'[6]SGTI 2021 Clean Data'!$E$2:$ZQ$272,93,FALSE)</f>
        <v>Y</v>
      </c>
      <c r="BG21" s="17" t="str">
        <f>HLOOKUP($B21,'[6]SGTI 2021 Clean Data'!$E$2:$ZQ$272,94,FALSE)</f>
        <v>Y</v>
      </c>
      <c r="BH21" s="17" t="str">
        <f>HLOOKUP($B21,'[6]SGTI 2021 Clean Data'!$E$2:$ZQ$272,95,FALSE)</f>
        <v>Y</v>
      </c>
      <c r="BI21" s="17" t="str">
        <f>HLOOKUP($B21,'[6]SGTI 2021 Clean Data'!$E$2:$ZQ$272,96,FALSE)</f>
        <v>Y</v>
      </c>
      <c r="BJ21" s="17" t="str">
        <f>HLOOKUP($B21,'[6]SGTI 2021 Clean Data'!$E$2:$ZQ$272,97,FALSE)</f>
        <v>Y</v>
      </c>
      <c r="BK21" s="17" t="str">
        <f>HLOOKUP($B21,'[6]SGTI 2021 Clean Data'!$E$2:$ZQ$272,98,FALSE)</f>
        <v>Y</v>
      </c>
      <c r="BL21" s="17" t="str">
        <f>HLOOKUP($B21,'[6]SGTI 2021 Clean Data'!$E$2:$ZQ$272,100,FALSE)</f>
        <v>Y</v>
      </c>
      <c r="BM21" s="17" t="str">
        <f>HLOOKUP($B21,'[6]SGTI 2021 Clean Data'!$E$2:$ZQ$272,102,FALSE)</f>
        <v>N</v>
      </c>
      <c r="BN21" s="17" t="str">
        <f>HLOOKUP($B21,'[6]SGTI 2021 Clean Data'!$E$2:$ZQ$272,103,FALSE)</f>
        <v>N</v>
      </c>
      <c r="BO21" s="17" t="str">
        <f>HLOOKUP($B21,'[6]SGTI 2021 Clean Data'!$E$2:$ZQ$272,107,FALSE)</f>
        <v>Y</v>
      </c>
      <c r="BP21" s="17" t="str">
        <f>HLOOKUP($B21,'[6]SGTI 2021 Clean Data'!$E$2:$ZQ$272,108,FALSE)</f>
        <v>Y</v>
      </c>
      <c r="BQ21" s="17" t="str">
        <f>HLOOKUP($B21,'[6]SGTI 2021 Clean Data'!$E$2:$ZQ$272,109,FALSE)</f>
        <v>Y</v>
      </c>
      <c r="BR21" s="17" t="str">
        <f>HLOOKUP($B21,'[6]SGTI 2021 Clean Data'!$E$2:$ZQ$272,110,FALSE)</f>
        <v>Y</v>
      </c>
      <c r="BS21" s="17" t="str">
        <f>HLOOKUP($B21,'[6]SGTI 2021 Clean Data'!$E$2:$ZQ$272,111,FALSE)</f>
        <v>N</v>
      </c>
      <c r="BT21" s="17" t="str">
        <f>HLOOKUP($B21,'[6]SGTI 2021 Clean Data'!$E$2:$ZQ$272,113,FALSE)</f>
        <v>N</v>
      </c>
      <c r="BU21" s="17" t="str">
        <f>HLOOKUP($B21,'[6]SGTI 2021 Clean Data'!$E$2:$ZQ$272,114,FALSE)</f>
        <v>Y</v>
      </c>
      <c r="BV21" s="17" t="str">
        <f>HLOOKUP($B21,'[6]SGTI 2021 Clean Data'!$E$2:$ZQ$272,120,FALSE)</f>
        <v>N</v>
      </c>
      <c r="BW21" s="17" t="str">
        <f>HLOOKUP($B21,'[6]SGTI 2021 Clean Data'!$E$2:$ZQ$272,121,FALSE)</f>
        <v>N</v>
      </c>
      <c r="BX21" s="17" t="str">
        <f>HLOOKUP($B21,'[6]SGTI 2021 Clean Data'!$E$2:$ZQ$272,122,FALSE)</f>
        <v>Y</v>
      </c>
      <c r="BY21" s="17" t="str">
        <f>HLOOKUP($B21,'[6]SGTI 2021 Clean Data'!$E$2:$ZQ$272,123,FALSE)</f>
        <v>Y</v>
      </c>
      <c r="BZ21" s="17" t="str">
        <f>HLOOKUP($B21,'[6]SGTI 2021 Clean Data'!$E$2:$ZQ$272,124,FALSE)</f>
        <v>N</v>
      </c>
      <c r="CA21" s="17" t="str">
        <f>HLOOKUP($B21,'[6]SGTI 2021 Clean Data'!$E$2:$ZQ$272,125,FALSE)</f>
        <v>N</v>
      </c>
      <c r="CB21" s="17" t="str">
        <f>HLOOKUP($B21,'[6]SGTI 2021 Clean Data'!$E$2:$ZQ$272,126,FALSE)</f>
        <v>N</v>
      </c>
      <c r="CC21" s="17" t="str">
        <f>HLOOKUP($B21,'[6]SGTI 2021 Clean Data'!$E$2:$ZQ$272,128,FALSE)</f>
        <v>Y</v>
      </c>
      <c r="CD21" s="17" t="str">
        <f>HLOOKUP($B21,'[6]SGTI 2021 Clean Data'!$E$2:$ZQ$272,130,FALSE)</f>
        <v>Y</v>
      </c>
      <c r="CE21" s="17" t="str">
        <f>HLOOKUP($B21,'[6]SGTI 2021 Clean Data'!$E$2:$ZQ$272,131,FALSE)</f>
        <v>N</v>
      </c>
      <c r="CF21" s="17" t="str">
        <f>HLOOKUP($B21,'[6]SGTI 2021 Clean Data'!$E$2:$ZQ$272,132,FALSE)</f>
        <v>Y</v>
      </c>
      <c r="CG21" s="17" t="str">
        <f>HLOOKUP($B21,'[6]SGTI 2021 Clean Data'!$E$2:$ZQ$272,133,FALSE)</f>
        <v>N</v>
      </c>
      <c r="CH21" s="17" t="str">
        <f>HLOOKUP($B21,'[6]SGTI 2021 Clean Data'!$E$2:$ZQ$272,135,FALSE)</f>
        <v>N</v>
      </c>
      <c r="CI21" s="17" t="str">
        <f>HLOOKUP($B21,'[6]SGTI 2021 Clean Data'!$E$2:$ZQ$272,139,FALSE)</f>
        <v>Y</v>
      </c>
      <c r="CJ21" s="17" t="str">
        <f>HLOOKUP($B21,'[6]SGTI 2021 Clean Data'!$E$2:$ZQ$272,140,FALSE)</f>
        <v>N</v>
      </c>
      <c r="CK21" s="17" t="str">
        <f>VLOOKUP($B21,'[6]2021 DD Batch123456'!$B$3:$AT$590,26,FALSE)</f>
        <v>N</v>
      </c>
      <c r="CL21" s="17" t="str">
        <f>VLOOKUP($B21,'[6]2021 DD Batch123456'!$B$3:$AT$590,27,FALSE)</f>
        <v>N</v>
      </c>
      <c r="CM21" s="17" t="str">
        <f>VLOOKUP($B21,'[6]2021 DD Batch123456'!$B$3:$AT$590,31,FALSE)</f>
        <v>Y</v>
      </c>
      <c r="CN21" s="17">
        <f>VLOOKUP($B21,'[6]2021 DD Batch123456'!$B$3:$AT$590,32,FALSE)</f>
        <v>0</v>
      </c>
      <c r="CO21" s="17" t="str">
        <f>VLOOKUP($B21,'[6]2021 DD Batch123456'!$B$3:$AT$590,33,FALSE)</f>
        <v>Y</v>
      </c>
      <c r="CP21" s="17" t="str">
        <f>HLOOKUP($B21,'[6]SGTI 2021 Clean Data'!$E$2:$ZQ$272,153,FALSE)</f>
        <v>N</v>
      </c>
      <c r="CQ21" s="17" t="str">
        <f>HLOOKUP($B21,'[6]SGTI 2021 Clean Data'!$E$2:$ZQ$272,155,FALSE)</f>
        <v>N</v>
      </c>
      <c r="CR21" s="17" t="str">
        <f>HLOOKUP($B21,'[6]SGTI 2021 Clean Data'!$E$2:$ZQ$272,156,FALSE)</f>
        <v>Y</v>
      </c>
      <c r="CS21" s="17" t="str">
        <f>HLOOKUP($B21,'[6]SGTI 2021 Clean Data'!$E$2:$ZQ$272,157,FALSE)</f>
        <v>Y</v>
      </c>
      <c r="CT21" s="17" t="str">
        <f>HLOOKUP($B21,'[6]SGTI 2021 Clean Data'!$E$2:$ZQ$272,158,FALSE)</f>
        <v>Y</v>
      </c>
      <c r="CU21" s="17" t="str">
        <f>HLOOKUP($B21,'[6]SGTI 2021 Clean Data'!$E$2:$ZQ$272,159,FALSE)</f>
        <v>Y</v>
      </c>
      <c r="CV21" s="17" t="str">
        <f>HLOOKUP($B21,'[6]SGTI 2021 Clean Data'!$E$2:$ZQ$272,160,FALSE)</f>
        <v>Y</v>
      </c>
      <c r="CW21" s="17" t="str">
        <f>HLOOKUP($B21,'[6]SGTI 2021 Clean Data'!$E$2:$ZQ$272,161,FALSE)</f>
        <v>Y</v>
      </c>
      <c r="CX21" s="17" t="str">
        <f>HLOOKUP($B21,'[6]SGTI 2021 Clean Data'!$E$2:$ZQ$272,164,FALSE)</f>
        <v>Y</v>
      </c>
      <c r="CY21" s="17" t="str">
        <f>HLOOKUP($B21,'[6]SGTI 2021 Clean Data'!$E$2:$ZQ$272,170,FALSE)</f>
        <v>Y</v>
      </c>
      <c r="CZ21" s="17" t="str">
        <f>HLOOKUP($B21,'[6]SGTI 2021 Clean Data'!$E$2:$ZQ$272,173,FALSE)</f>
        <v>N</v>
      </c>
      <c r="DA21" s="17" t="str">
        <f>HLOOKUP($B21,'[6]SGTI 2021 Clean Data'!$E$2:$ZQ$272,174,FALSE)</f>
        <v>Y</v>
      </c>
      <c r="DB21" s="17" t="str">
        <f>HLOOKUP($B21,'[6]SGTI 2021 Clean Data'!$E$2:$ZQ$272,175,FALSE)</f>
        <v>N</v>
      </c>
      <c r="DC21" s="17" t="str">
        <f>HLOOKUP($B21,'[6]SGTI 2021 Clean Data'!$E$2:$ZQ$272,176,FALSE)</f>
        <v>N</v>
      </c>
      <c r="DD21" s="17" t="str">
        <f>HLOOKUP($B21,'[6]SGTI 2021 Clean Data'!$E$2:$ZQ$272,178,FALSE)</f>
        <v>Y</v>
      </c>
      <c r="DE21" s="17" t="str">
        <f>HLOOKUP($B21,'[6]SGTI 2021 Clean Data'!$E$2:$ZQ$272,179,FALSE)</f>
        <v>N</v>
      </c>
      <c r="DF21" s="17" t="str">
        <f>HLOOKUP($B21,'[6]SGTI 2021 Clean Data'!$E$2:$ZQ$272,180,FALSE)</f>
        <v>Y</v>
      </c>
      <c r="DG21" s="17" t="str">
        <f>HLOOKUP($B21,'[6]SGTI 2021 Clean Data'!$E$2:$ZQ$272,181,FALSE)</f>
        <v>Y</v>
      </c>
      <c r="DH21" s="17" t="str">
        <f>HLOOKUP($B21,'[6]SGTI 2021 Clean Data'!$E$2:$ZQ$272,182,FALSE)</f>
        <v>N</v>
      </c>
      <c r="DI21" s="17" t="str">
        <f>HLOOKUP($B21,'[6]SGTI 2021 Clean Data'!$E$2:$ZQ$272,184,FALSE)</f>
        <v>Y</v>
      </c>
      <c r="DJ21" s="17" t="str">
        <f>HLOOKUP($B21,'[6]SGTI 2021 Clean Data'!$E$2:$ZQ$272,185,FALSE)</f>
        <v>Y</v>
      </c>
      <c r="DK21" s="17">
        <f>HLOOKUP($B21,'[6]SGTI 2021 Clean Data'!$E$2:$ZQ$272,190,FALSE)</f>
        <v>103</v>
      </c>
      <c r="DL21" s="17" t="str">
        <f>HLOOKUP($B21,'[6]SGTI 2021 Clean Data'!$E$2:$ZQ$272,191,FALSE)</f>
        <v>N</v>
      </c>
      <c r="DM21" s="17" t="str">
        <f>HLOOKUP($B21,'[6]SGTI 2021 Clean Data'!$E$2:$ZQ$272,195,FALSE)</f>
        <v>N</v>
      </c>
      <c r="DN21" s="17" t="str">
        <f>HLOOKUP($B21,'[6]SGTI 2021 Clean Data'!$E$2:$ZQ$272,196,FALSE)</f>
        <v>N</v>
      </c>
      <c r="DO21" s="17" t="str">
        <f>HLOOKUP($B21,'[6]SGTI 2021 Clean Data'!$E$2:$ZQ$272,199,FALSE)</f>
        <v>Y</v>
      </c>
      <c r="DP21" s="17" t="str">
        <f>HLOOKUP($B21,'[6]SGTI 2021 Clean Data'!$E$2:$ZQ$272,200,FALSE)</f>
        <v>Y</v>
      </c>
      <c r="DQ21" s="17" t="str">
        <f>HLOOKUP($B21,'[6]SGTI 2021 Clean Data'!$E$2:$ZQ$272,201,FALSE)</f>
        <v>Y</v>
      </c>
      <c r="DR21" s="17" t="str">
        <f>HLOOKUP($B21,'[6]SGTI 2021 Clean Data'!$E$2:$ZQ$272,202,FALSE)</f>
        <v>N</v>
      </c>
      <c r="DS21" s="17" t="str">
        <f>HLOOKUP($B21,'[6]SGTI 2021 Clean Data'!$E$2:$ZQ$272,203,FALSE)</f>
        <v>Y</v>
      </c>
      <c r="DT21" s="17" t="str">
        <f>HLOOKUP($B21,'[6]SGTI 2021 Clean Data'!$E$2:$ZQ$272,204,FALSE)</f>
        <v>Y</v>
      </c>
      <c r="DU21" s="17" t="str">
        <f>HLOOKUP($B21,'[6]SGTI 2021 Clean Data'!$E$2:$ZQ$272,206,FALSE)</f>
        <v>Y</v>
      </c>
      <c r="DV21" s="17" t="str">
        <f>HLOOKUP($B21,'[6]SGTI 2021 Clean Data'!$E$2:$ZQ$272,207,FALSE)</f>
        <v>Y</v>
      </c>
      <c r="DW21" s="17" t="str">
        <f>HLOOKUP($B21,'[6]SGTI 2021 Clean Data'!$E$2:$ZQ$272,208,FALSE)</f>
        <v>N</v>
      </c>
      <c r="DX21" s="17"/>
      <c r="DY21" s="17" t="str">
        <f>HLOOKUP($B21,'[6]SGTI 2021 Clean Data'!$E$2:$ZQ$272,213,FALSE)</f>
        <v>Y</v>
      </c>
      <c r="DZ21" s="17" t="str">
        <f>HLOOKUP($B21,'[6]SGTI 2021 Clean Data'!$E$2:$ZQ$272,214,FALSE)</f>
        <v>N</v>
      </c>
      <c r="EA21" s="17" t="str">
        <f>HLOOKUP($B21,'[6]SGTI 2021 Clean Data'!$E$2:$ZQ$272,215,FALSE)</f>
        <v>Y</v>
      </c>
      <c r="EB21" s="17">
        <f>HLOOKUP($B21,'[6]SGTI 2021 Clean Data'!$E$2:$ZQ$272,219,FALSE)</f>
        <v>3</v>
      </c>
      <c r="EC21" s="17">
        <f>HLOOKUP($B21,'[6]SGTI 2021 Clean Data'!$E$2:$ZQ$272,220,FALSE)</f>
        <v>0</v>
      </c>
      <c r="ED21" s="17">
        <f>HLOOKUP($B21,'[6]SGTI 2021 Clean Data'!$E$2:$ZQ$272,221,FALSE)</f>
        <v>0</v>
      </c>
      <c r="EE21" s="17">
        <f>HLOOKUP($B21,'[6]SGTI 2021 Clean Data'!$E$2:$ZQ$272,222,FALSE)</f>
        <v>3</v>
      </c>
      <c r="EF21" s="17">
        <f>HLOOKUP($B21,'[6]SGTI 2021 Clean Data'!$E$2:$ZQ$272,223,FALSE)</f>
        <v>0</v>
      </c>
      <c r="EG21" s="17">
        <f>HLOOKUP($B21,'[6]SGTI 2021 Clean Data'!$E$2:$ZQ$272,224,FALSE)</f>
        <v>3</v>
      </c>
      <c r="EH21" s="17">
        <f>HLOOKUP($B21,'[6]SGTI 2021 Clean Data'!$E$2:$ZQ$272,225,FALSE)</f>
        <v>3</v>
      </c>
      <c r="EI21" s="17">
        <f>HLOOKUP($B21,'[6]SGTI 2021 Clean Data'!$E$2:$ZQ$272,226,FALSE)</f>
        <v>0</v>
      </c>
      <c r="EJ21" s="17">
        <f>HLOOKUP($B21,'[6]SGTI 2021 Clean Data'!$E$2:$ZQ$272,227,FALSE)</f>
        <v>0</v>
      </c>
      <c r="EK21" s="17">
        <f>HLOOKUP($B21,'[6]SGTI 2021 Clean Data'!$E$2:$ZQ$272,228,FALSE)</f>
        <v>3</v>
      </c>
      <c r="EL21" s="17">
        <f>HLOOKUP($B21,'[6]SGTI 2021 Clean Data'!$E$2:$ZQ$272,229,FALSE)</f>
        <v>0</v>
      </c>
      <c r="EM21" s="17">
        <f>HLOOKUP($B21,'[6]SGTI 2021 Clean Data'!$E$2:$ZQ$272,230,FALSE)</f>
        <v>1</v>
      </c>
      <c r="EN21" s="17">
        <f>HLOOKUP($B21,'[6]SGTI 2021 Clean Data'!$E$2:$ZQ$272,231,FALSE)</f>
        <v>0</v>
      </c>
      <c r="EO21" s="18">
        <f>HLOOKUP($B21,'[6]SGTI 2021 Clean Data'!$E$2:$ZQ$272,232,FALSE)</f>
        <v>44299</v>
      </c>
      <c r="EP21" s="18">
        <f>HLOOKUP($B21,'[6]SGTI 2021 Clean Data'!$E$2:$ZQ$272,233,FALSE)</f>
        <v>44314</v>
      </c>
      <c r="EQ21" s="17">
        <f>HLOOKUP($B21,'[6]SGTI 2021 Clean Data'!$E$2:$ZQ$272,234,FALSE)</f>
        <v>0</v>
      </c>
      <c r="ER21" s="17">
        <f>HLOOKUP($B21,'[6]SGTI 2021 Clean Data'!$E$2:$ZQ$272,235,FALSE)</f>
        <v>0</v>
      </c>
      <c r="ES21" s="17">
        <f>HLOOKUP($B21,'[6]SGTI 2021 Clean Data'!$E$2:$ZQ$272,240,FALSE)</f>
        <v>0</v>
      </c>
      <c r="ET21" s="17">
        <f>VLOOKUP($B21,'[6]2021 DD Batch123456'!$B$3:$AT$590,42,FALSE)</f>
        <v>0</v>
      </c>
      <c r="EU21" s="17"/>
      <c r="EV21" s="17"/>
      <c r="EW21" s="17"/>
      <c r="EX21" s="17">
        <f>VLOOKUP($B21,'[6]2021 DD Batch123456'!$B$3:$AT$590,44,FALSE)</f>
        <v>2</v>
      </c>
      <c r="EY21" s="17">
        <f>HLOOKUP($B21,'[6]SGTI 2021 Clean Data'!$E$2:$ZQ$272,246,FALSE)</f>
        <v>0</v>
      </c>
      <c r="EZ21" s="17">
        <f>HLOOKUP($B21,'[6]SGTI 2021 Clean Data'!$E$2:$ZQ$272,247,FALSE)</f>
        <v>0</v>
      </c>
      <c r="FA21" s="17">
        <f>HLOOKUP($B21,'[6]SGTI 2021 Clean Data'!$E$2:$ZQ$272,248,FALSE)</f>
        <v>0</v>
      </c>
      <c r="FB21" s="17">
        <f>HLOOKUP($B21,'[6]SGTI 2021 Clean Data'!$E$2:$ZQ$272,249,FALSE)</f>
        <v>0</v>
      </c>
      <c r="FC21" s="17">
        <f>HLOOKUP($B21,'[6]SGTI 2021 Clean Data'!$E$2:$ZQ$272,250,FALSE)</f>
        <v>0</v>
      </c>
      <c r="FD21" s="17">
        <f>HLOOKUP($B21,'[6]SGTI 2021 Clean Data'!$E$2:$ZQ$272,251,FALSE)</f>
        <v>0</v>
      </c>
      <c r="FE21" s="17">
        <f>HLOOKUP($B21,'[6]SGTI 2021 Clean Data'!$E$2:$ZQ$272,252,FALSE)</f>
        <v>0</v>
      </c>
      <c r="FF21" s="17">
        <f>HLOOKUP($B21,'[6]SGTI 2021 Clean Data'!$E$2:$ZQ$272,253,FALSE)</f>
        <v>0</v>
      </c>
      <c r="FG21" s="17">
        <f>HLOOKUP($B21,'[6]SGTI 2021 Clean Data'!$E$2:$ZQ$272,254,FALSE)</f>
        <v>0</v>
      </c>
      <c r="FH21" s="17">
        <f>HLOOKUP($B21,'[6]SGTI 2021 Clean Data'!$E$2:$ZQ$272,255,FALSE)</f>
        <v>0</v>
      </c>
      <c r="FI21" s="17">
        <f>HLOOKUP($B21,'[6]SGTI 2021 Clean Data'!$E$2:$ZQ$272,256,FALSE)</f>
        <v>0</v>
      </c>
      <c r="FJ21" s="17">
        <f>HLOOKUP($B21,'[6]SGTI 2021 Clean Data'!$E$2:$ZQ$272,257,FALSE)</f>
        <v>0</v>
      </c>
      <c r="FK21" s="17">
        <f>HLOOKUP($B21,'[6]SGTI 2021 Clean Data'!$E$2:$ZQ$272,258,FALSE)</f>
        <v>0</v>
      </c>
      <c r="FL21" s="17"/>
      <c r="FM21" s="17">
        <f>HLOOKUP($B21,'[6]SGTI 2021 Clean Data'!$E$2:$ZQ$272,260,FALSE)</f>
        <v>0</v>
      </c>
      <c r="FN21" s="17">
        <f>HLOOKUP($B21,'[6]SGTI 2021 Clean Data'!$E$2:$ZQ$272,261,FALSE)</f>
        <v>0</v>
      </c>
      <c r="FO21" s="17">
        <f>HLOOKUP($B21,'[6]SGTI 2021 Clean Data'!$E$2:$ZQ$272,262,FALSE)</f>
        <v>0</v>
      </c>
      <c r="FP21" s="17">
        <f>HLOOKUP($B21,'[6]SGTI 2021 Clean Data'!$E$2:$ZQ$272,263,FALSE)</f>
        <v>0</v>
      </c>
      <c r="FQ21" s="17"/>
      <c r="FR21" s="17">
        <f>HLOOKUP($B21,'[6]SGTI 2021 Clean Data'!$E$2:$ZQ$272,265,FALSE)</f>
        <v>0</v>
      </c>
      <c r="FS21" s="17">
        <f>HLOOKUP($B21,'[6]SGTI 2021 Clean Data'!$E$2:$ZQ$272,266,FALSE)</f>
        <v>0</v>
      </c>
      <c r="FT21" s="17">
        <f>HLOOKUP($B21,'[6]SGTI 2021 Clean Data'!$E$2:$ZQ$272,267,FALSE)</f>
        <v>0</v>
      </c>
      <c r="FU21" s="17">
        <f>HLOOKUP($B21,'[6]SGTI 2021 Clean Data'!$E$2:$ZQ$272,268,FALSE)</f>
        <v>0</v>
      </c>
      <c r="FV21" s="17">
        <f>HLOOKUP($B21,'[6]SGTI 2021 Clean Data'!$E$2:$ZQ$272,269,FALSE)</f>
        <v>0</v>
      </c>
      <c r="FW21" s="17">
        <f>HLOOKUP($B21,'[6]SGTI 2021 Clean Data'!$E$2:$ZQ$272,270,FALSE)</f>
        <v>0</v>
      </c>
      <c r="FX21" s="17">
        <f>HLOOKUP($B21,'[6]SGTI 2021 Clean Data'!$E$2:$ZQ$272,271,FALSE)</f>
        <v>0</v>
      </c>
    </row>
    <row r="22" spans="1:180" ht="24" thickTop="1" thickBot="1" x14ac:dyDescent="0.3">
      <c r="A22" s="12">
        <v>135</v>
      </c>
      <c r="B22" s="13" t="s">
        <v>152</v>
      </c>
      <c r="C22" s="14" t="s">
        <v>153</v>
      </c>
      <c r="D22" s="15">
        <v>43921</v>
      </c>
      <c r="E22" s="16">
        <f>_xlfn.IFNA(VLOOKUP($B22,'[4]SGTI 2021 General Full List'!$G$2:$AD$528,24,FALSE),VLOOKUP($B22,'[5]SGTI 2021 TrustReits Full List'!$G$2:$AC$43,23,FALSE))</f>
        <v>66250000</v>
      </c>
      <c r="F22" s="16" t="str">
        <f t="shared" si="0"/>
        <v>Small</v>
      </c>
      <c r="G22" s="16" t="str">
        <f>_xlfn.IFNA(VLOOKUP($B22,'[4]SGTI 2021 General Full List'!$G$2:$AD$528,21,FALSE),VLOOKUP($B22,'[5]SGTI 2021 TrustReits Full List'!$G$2:$AB$43,20,FALSE))</f>
        <v>CONSUMER DISCRETIONARY</v>
      </c>
      <c r="H22" s="16" t="str">
        <f>_xlfn.IFNA(VLOOKUP($B22,'[4]SGTI 2021 General Full List'!$G$2:$AD$528,23,FALSE),VLOOKUP($B22,'[5]SGTI 2021 TrustReits Full List'!$G$2:$AB$43,22,FALSE))</f>
        <v>Retailers</v>
      </c>
      <c r="I22" s="16" t="s">
        <v>1272</v>
      </c>
      <c r="J22" s="17">
        <f>VLOOKUP($B22,'[6]2021 DD Batch123456'!$B$3:$AT$590,5,FALSE)</f>
        <v>4</v>
      </c>
      <c r="K22" s="17">
        <f>VLOOKUP($B22,'[6]2021 DD Batch123456'!$B$3:$AT$590,6,FALSE)</f>
        <v>4</v>
      </c>
      <c r="L22" s="17">
        <f>VLOOKUP($B22,'[6]2021 DD Batch123456'!$B$3:$AT$590,7,FALSE)</f>
        <v>2</v>
      </c>
      <c r="M22" s="17" t="str">
        <f>VLOOKUP($B22,'[6]2021 DD Batch123456'!$B$3:$AT$590,12,FALSE)</f>
        <v>N</v>
      </c>
      <c r="N22" s="17" t="str">
        <f>HLOOKUP($B22,'[6]SGTI 2021 Clean Data'!$E$2:$ZQ$272,25,FALSE)</f>
        <v>N</v>
      </c>
      <c r="O22" s="17" t="str">
        <f>VLOOKUP($B22,'[6]2021 DD Batch123456'!$B$3:$AT$590,13,FALSE)</f>
        <v>Y</v>
      </c>
      <c r="P22" s="17" t="str">
        <f>VLOOKUP($B22,'[6]2021 DD Batch123456'!$B$3:$AT$590,14,FALSE)</f>
        <v>N</v>
      </c>
      <c r="Q22" s="17" t="str">
        <f>HLOOKUP($B22,'[6]SGTI 2021 Clean Data'!$E$2:$ZQ$272,30,FALSE)</f>
        <v>N</v>
      </c>
      <c r="R22" s="17" t="str">
        <f>HLOOKUP($B22,'[6]SGTI 2021 Clean Data'!$E$2:$ZQ$272,31,FALSE)</f>
        <v>Y</v>
      </c>
      <c r="S22" s="17" t="str">
        <f>HLOOKUP($B22,'[6]SGTI 2021 Clean Data'!$E$2:$ZQ$272,32,FALSE)</f>
        <v>Y</v>
      </c>
      <c r="T22" s="17">
        <f>VLOOKUP($B22,'[6]2021 DD Batch123456'!$B$3:$AT$590,36,FALSE)</f>
        <v>5</v>
      </c>
      <c r="U22" s="17">
        <f>VLOOKUP($B22,'[6]2021 DD Batch123456'!$B$3:$AT$590,40,FALSE)</f>
        <v>5</v>
      </c>
      <c r="V22" s="17">
        <f>VLOOKUP($B22,'[6]2021 DD Batch123456'!$B$3:$AT$590,37,FALSE)</f>
        <v>4</v>
      </c>
      <c r="W22" s="17" t="str">
        <f>VLOOKUP($B22,'[6]2021 DD Batch123456'!$B$3:$AT$590,41,FALSE)</f>
        <v>Y</v>
      </c>
      <c r="X22" s="17">
        <f>VLOOKUP($B22,'[6]2021 DD Batch123456'!$B$3:$AT$590,15,FALSE)</f>
        <v>2</v>
      </c>
      <c r="Y22" s="17">
        <f>VLOOKUP($B22,'[6]2021 DD Batch123456'!$B$3:$AT$590,16,FALSE)</f>
        <v>2</v>
      </c>
      <c r="Z22" s="17" t="str">
        <f>VLOOKUP($B22,'[6]2021 DD Batch123456'!$B$3:$AT$590,18,FALSE)</f>
        <v>Y</v>
      </c>
      <c r="AA22" s="17" t="str">
        <f>HLOOKUP($B22,'[6]SGTI 2021 Clean Data'!$E$2:$ZQ$272,45,FALSE)</f>
        <v>Y</v>
      </c>
      <c r="AB22" s="17" t="str">
        <f>HLOOKUP($B22,'[6]SGTI 2021 Clean Data'!$E$2:$ZQ$272,46,FALSE)</f>
        <v>N</v>
      </c>
      <c r="AC22" s="17" t="str">
        <f>HLOOKUP($B22,'[6]SGTI 2021 Clean Data'!$E$2:$ZQ$272,49,FALSE)</f>
        <v>Y</v>
      </c>
      <c r="AD22" s="17" t="str">
        <f>HLOOKUP($B22,'[6]SGTI 2021 Clean Data'!$E$2:$ZQ$272,50,FALSE)</f>
        <v>N</v>
      </c>
      <c r="AE22" s="17" t="str">
        <f>HLOOKUP($B22,'[6]SGTI 2021 Clean Data'!$E$2:$ZQ$272,53,FALSE)</f>
        <v>Y</v>
      </c>
      <c r="AF22" s="17" t="str">
        <f>HLOOKUP($B22,'[6]SGTI 2021 Clean Data'!$E$2:$ZQ$272,54,FALSE)</f>
        <v>Y</v>
      </c>
      <c r="AG22" s="17" t="str">
        <f>HLOOKUP($B22,'[6]SGTI 2021 Clean Data'!$E$2:$ZQ$272,55,FALSE)</f>
        <v>Y</v>
      </c>
      <c r="AH22" s="17" t="str">
        <f>HLOOKUP($B22,'[6]SGTI 2021 Clean Data'!$E$2:$ZQ$272,56,FALSE)</f>
        <v>Y</v>
      </c>
      <c r="AI22" s="17" t="str">
        <f>HLOOKUP($B22,'[6]SGTI 2021 Clean Data'!$E$2:$ZQ$272,57,FALSE)</f>
        <v>N</v>
      </c>
      <c r="AJ22" s="17" t="str">
        <f>HLOOKUP($B22,'[6]SGTI 2021 Clean Data'!$E$2:$ZQ$272,58,FALSE)</f>
        <v>N</v>
      </c>
      <c r="AK22" s="17" t="str">
        <f>HLOOKUP($B22,'[6]SGTI 2021 Clean Data'!$E$2:$ZQ$272,59,FALSE)</f>
        <v>Y</v>
      </c>
      <c r="AL22" s="17">
        <f>VLOOKUP($B22,'[6]2021 DD Batch123456'!$B$3:$AT$590,19,FALSE)</f>
        <v>2</v>
      </c>
      <c r="AM22" s="17">
        <f>VLOOKUP($B22,'[6]2021 DD Batch123456'!$B$3:$AT$590,20,FALSE)</f>
        <v>2</v>
      </c>
      <c r="AN22" s="17" t="str">
        <f>VLOOKUP($B22,'[6]2021 DD Batch123456'!$B$3:$AT$590,22,FALSE)</f>
        <v>N</v>
      </c>
      <c r="AO22" s="17" t="str">
        <f>HLOOKUP($B22,'[6]SGTI 2021 Clean Data'!$E$2:$ZQ$272,67,FALSE)</f>
        <v>E</v>
      </c>
      <c r="AP22" s="17" t="str">
        <f>HLOOKUP($B22,'[6]SGTI 2021 Clean Data'!$E$2:$ZQ$272,68,FALSE)</f>
        <v>E</v>
      </c>
      <c r="AQ22" s="17" t="str">
        <f>HLOOKUP($B22,'[6]SGTI 2021 Clean Data'!$E$2:$ZQ$272,69,FALSE)</f>
        <v>B3</v>
      </c>
      <c r="AR22" s="17" t="str">
        <f>HLOOKUP($B22,'[6]SGTI 2021 Clean Data'!$E$2:$ZQ$272,70,FALSE)</f>
        <v>Y</v>
      </c>
      <c r="AS22" s="17" t="str">
        <f>HLOOKUP($B22,'[6]SGTI 2021 Clean Data'!$E$2:$ZQ$272,71,FALSE)</f>
        <v>Y</v>
      </c>
      <c r="AT22" s="17" t="str">
        <f>HLOOKUP($B22,'[6]SGTI 2021 Clean Data'!$E$2:$ZQ$272,72,FALSE)</f>
        <v>Y</v>
      </c>
      <c r="AU22" s="17" t="str">
        <f>HLOOKUP($B22,'[6]SGTI 2021 Clean Data'!$E$2:$ZQ$272,73,FALSE)</f>
        <v>Y</v>
      </c>
      <c r="AV22" s="17" t="str">
        <f>HLOOKUP($B22,'[6]SGTI 2021 Clean Data'!$E$2:$ZQ$272,74,FALSE)</f>
        <v>Y</v>
      </c>
      <c r="AW22" s="17" t="str">
        <f>HLOOKUP($B22,'[6]SGTI 2021 Clean Data'!$E$2:$ZQ$272,75,FALSE)</f>
        <v>N</v>
      </c>
      <c r="AX22" s="17" t="str">
        <f>HLOOKUP($B22,'[6]SGTI 2021 Clean Data'!$E$2:$ZQ$272,76,FALSE)</f>
        <v>N</v>
      </c>
      <c r="AY22" s="17" t="str">
        <f>VLOOKUP($B22,'[6]2021 DD Batch123456'!$B$3:$AT$590,35,FALSE)</f>
        <v>E</v>
      </c>
      <c r="AZ22" s="17" t="str">
        <f>HLOOKUP($B22,'[6]SGTI 2021 Clean Data'!$E$2:$ZQ$272,80,FALSE)</f>
        <v>N</v>
      </c>
      <c r="BA22" s="17" t="str">
        <f>HLOOKUP($B22,'[6]SGTI 2021 Clean Data'!$E$2:$ZQ$272,83,FALSE)</f>
        <v>Y</v>
      </c>
      <c r="BB22" s="17" t="str">
        <f>HLOOKUP($B22,'[6]SGTI 2021 Clean Data'!$E$2:$ZQ$272,84,FALSE)</f>
        <v>Y</v>
      </c>
      <c r="BC22" s="17" t="str">
        <f>HLOOKUP($B22,'[6]SGTI 2021 Clean Data'!$E$2:$ZQ$272,89,FALSE)</f>
        <v>N/A</v>
      </c>
      <c r="BD22" s="17" t="str">
        <f>HLOOKUP($B22,'[6]SGTI 2021 Clean Data'!$E$2:$ZQ$272,91,FALSE)</f>
        <v>N</v>
      </c>
      <c r="BE22" s="17" t="str">
        <f>HLOOKUP($B22,'[6]SGTI 2021 Clean Data'!$E$2:$ZQ$272,92,FALSE)</f>
        <v>Y</v>
      </c>
      <c r="BF22" s="17" t="str">
        <f>HLOOKUP($B22,'[6]SGTI 2021 Clean Data'!$E$2:$ZQ$272,93,FALSE)</f>
        <v>Y</v>
      </c>
      <c r="BG22" s="17" t="str">
        <f>HLOOKUP($B22,'[6]SGTI 2021 Clean Data'!$E$2:$ZQ$272,94,FALSE)</f>
        <v>Y</v>
      </c>
      <c r="BH22" s="17" t="str">
        <f>HLOOKUP($B22,'[6]SGTI 2021 Clean Data'!$E$2:$ZQ$272,95,FALSE)</f>
        <v>Y</v>
      </c>
      <c r="BI22" s="17" t="str">
        <f>HLOOKUP($B22,'[6]SGTI 2021 Clean Data'!$E$2:$ZQ$272,96,FALSE)</f>
        <v>Y</v>
      </c>
      <c r="BJ22" s="17" t="str">
        <f>HLOOKUP($B22,'[6]SGTI 2021 Clean Data'!$E$2:$ZQ$272,97,FALSE)</f>
        <v>Y</v>
      </c>
      <c r="BK22" s="17" t="str">
        <f>HLOOKUP($B22,'[6]SGTI 2021 Clean Data'!$E$2:$ZQ$272,98,FALSE)</f>
        <v>Y</v>
      </c>
      <c r="BL22" s="17" t="str">
        <f>HLOOKUP($B22,'[6]SGTI 2021 Clean Data'!$E$2:$ZQ$272,100,FALSE)</f>
        <v>Y</v>
      </c>
      <c r="BM22" s="17" t="str">
        <f>HLOOKUP($B22,'[6]SGTI 2021 Clean Data'!$E$2:$ZQ$272,102,FALSE)</f>
        <v>Y</v>
      </c>
      <c r="BN22" s="17" t="str">
        <f>HLOOKUP($B22,'[6]SGTI 2021 Clean Data'!$E$2:$ZQ$272,103,FALSE)</f>
        <v>Y</v>
      </c>
      <c r="BO22" s="17" t="str">
        <f>HLOOKUP($B22,'[6]SGTI 2021 Clean Data'!$E$2:$ZQ$272,107,FALSE)</f>
        <v>Y</v>
      </c>
      <c r="BP22" s="17" t="str">
        <f>HLOOKUP($B22,'[6]SGTI 2021 Clean Data'!$E$2:$ZQ$272,108,FALSE)</f>
        <v>Y</v>
      </c>
      <c r="BQ22" s="17" t="str">
        <f>HLOOKUP($B22,'[6]SGTI 2021 Clean Data'!$E$2:$ZQ$272,109,FALSE)</f>
        <v>Y</v>
      </c>
      <c r="BR22" s="17" t="str">
        <f>HLOOKUP($B22,'[6]SGTI 2021 Clean Data'!$E$2:$ZQ$272,110,FALSE)</f>
        <v>Y</v>
      </c>
      <c r="BS22" s="17" t="str">
        <f>HLOOKUP($B22,'[6]SGTI 2021 Clean Data'!$E$2:$ZQ$272,111,FALSE)</f>
        <v>Y</v>
      </c>
      <c r="BT22" s="17" t="str">
        <f>HLOOKUP($B22,'[6]SGTI 2021 Clean Data'!$E$2:$ZQ$272,113,FALSE)</f>
        <v>N</v>
      </c>
      <c r="BU22" s="17" t="str">
        <f>HLOOKUP($B22,'[6]SGTI 2021 Clean Data'!$E$2:$ZQ$272,114,FALSE)</f>
        <v>Y</v>
      </c>
      <c r="BV22" s="17" t="str">
        <f>HLOOKUP($B22,'[6]SGTI 2021 Clean Data'!$E$2:$ZQ$272,120,FALSE)</f>
        <v>N</v>
      </c>
      <c r="BW22" s="17" t="str">
        <f>HLOOKUP($B22,'[6]SGTI 2021 Clean Data'!$E$2:$ZQ$272,121,FALSE)</f>
        <v>N</v>
      </c>
      <c r="BX22" s="17" t="str">
        <f>HLOOKUP($B22,'[6]SGTI 2021 Clean Data'!$E$2:$ZQ$272,122,FALSE)</f>
        <v>Y</v>
      </c>
      <c r="BY22" s="17" t="str">
        <f>HLOOKUP($B22,'[6]SGTI 2021 Clean Data'!$E$2:$ZQ$272,123,FALSE)</f>
        <v>Y</v>
      </c>
      <c r="BZ22" s="17" t="str">
        <f>HLOOKUP($B22,'[6]SGTI 2021 Clean Data'!$E$2:$ZQ$272,124,FALSE)</f>
        <v>N</v>
      </c>
      <c r="CA22" s="17" t="str">
        <f>HLOOKUP($B22,'[6]SGTI 2021 Clean Data'!$E$2:$ZQ$272,125,FALSE)</f>
        <v>N</v>
      </c>
      <c r="CB22" s="17" t="str">
        <f>HLOOKUP($B22,'[6]SGTI 2021 Clean Data'!$E$2:$ZQ$272,126,FALSE)</f>
        <v>N</v>
      </c>
      <c r="CC22" s="17" t="str">
        <f>HLOOKUP($B22,'[6]SGTI 2021 Clean Data'!$E$2:$ZQ$272,128,FALSE)</f>
        <v>N</v>
      </c>
      <c r="CD22" s="17" t="str">
        <f>HLOOKUP($B22,'[6]SGTI 2021 Clean Data'!$E$2:$ZQ$272,130,FALSE)</f>
        <v>Y</v>
      </c>
      <c r="CE22" s="17" t="str">
        <f>HLOOKUP($B22,'[6]SGTI 2021 Clean Data'!$E$2:$ZQ$272,131,FALSE)</f>
        <v>Y</v>
      </c>
      <c r="CF22" s="17" t="str">
        <f>HLOOKUP($B22,'[6]SGTI 2021 Clean Data'!$E$2:$ZQ$272,132,FALSE)</f>
        <v>N</v>
      </c>
      <c r="CG22" s="17" t="str">
        <f>HLOOKUP($B22,'[6]SGTI 2021 Clean Data'!$E$2:$ZQ$272,133,FALSE)</f>
        <v>N</v>
      </c>
      <c r="CH22" s="17" t="str">
        <f>HLOOKUP($B22,'[6]SGTI 2021 Clean Data'!$E$2:$ZQ$272,135,FALSE)</f>
        <v>N</v>
      </c>
      <c r="CI22" s="17" t="str">
        <f>HLOOKUP($B22,'[6]SGTI 2021 Clean Data'!$E$2:$ZQ$272,139,FALSE)</f>
        <v>Y</v>
      </c>
      <c r="CJ22" s="17" t="str">
        <f>HLOOKUP($B22,'[6]SGTI 2021 Clean Data'!$E$2:$ZQ$272,140,FALSE)</f>
        <v>Y</v>
      </c>
      <c r="CK22" s="17" t="str">
        <f>VLOOKUP($B22,'[6]2021 DD Batch123456'!$B$3:$AT$590,26,FALSE)</f>
        <v>Y</v>
      </c>
      <c r="CL22" s="17">
        <f>VLOOKUP($B22,'[6]2021 DD Batch123456'!$B$3:$AT$590,27,FALSE)</f>
        <v>0</v>
      </c>
      <c r="CM22" s="17" t="str">
        <f>VLOOKUP($B22,'[6]2021 DD Batch123456'!$B$3:$AT$590,31,FALSE)</f>
        <v>Y</v>
      </c>
      <c r="CN22" s="17">
        <f>VLOOKUP($B22,'[6]2021 DD Batch123456'!$B$3:$AT$590,32,FALSE)</f>
        <v>0</v>
      </c>
      <c r="CO22" s="17" t="str">
        <f>VLOOKUP($B22,'[6]2021 DD Batch123456'!$B$3:$AT$590,33,FALSE)</f>
        <v>Y</v>
      </c>
      <c r="CP22" s="17" t="str">
        <f>HLOOKUP($B22,'[6]SGTI 2021 Clean Data'!$E$2:$ZQ$272,153,FALSE)</f>
        <v>N</v>
      </c>
      <c r="CQ22" s="17" t="str">
        <f>HLOOKUP($B22,'[6]SGTI 2021 Clean Data'!$E$2:$ZQ$272,155,FALSE)</f>
        <v>N</v>
      </c>
      <c r="CR22" s="17" t="str">
        <f>HLOOKUP($B22,'[6]SGTI 2021 Clean Data'!$E$2:$ZQ$272,156,FALSE)</f>
        <v>Y</v>
      </c>
      <c r="CS22" s="17" t="str">
        <f>HLOOKUP($B22,'[6]SGTI 2021 Clean Data'!$E$2:$ZQ$272,157,FALSE)</f>
        <v>Y</v>
      </c>
      <c r="CT22" s="17" t="str">
        <f>HLOOKUP($B22,'[6]SGTI 2021 Clean Data'!$E$2:$ZQ$272,158,FALSE)</f>
        <v>Y</v>
      </c>
      <c r="CU22" s="17" t="str">
        <f>HLOOKUP($B22,'[6]SGTI 2021 Clean Data'!$E$2:$ZQ$272,159,FALSE)</f>
        <v>Y</v>
      </c>
      <c r="CV22" s="17" t="str">
        <f>HLOOKUP($B22,'[6]SGTI 2021 Clean Data'!$E$2:$ZQ$272,160,FALSE)</f>
        <v>Y</v>
      </c>
      <c r="CW22" s="17" t="str">
        <f>HLOOKUP($B22,'[6]SGTI 2021 Clean Data'!$E$2:$ZQ$272,161,FALSE)</f>
        <v>Y</v>
      </c>
      <c r="CX22" s="17" t="str">
        <f>HLOOKUP($B22,'[6]SGTI 2021 Clean Data'!$E$2:$ZQ$272,164,FALSE)</f>
        <v>Y</v>
      </c>
      <c r="CY22" s="17" t="str">
        <f>HLOOKUP($B22,'[6]SGTI 2021 Clean Data'!$E$2:$ZQ$272,170,FALSE)</f>
        <v>Y</v>
      </c>
      <c r="CZ22" s="17" t="str">
        <f>HLOOKUP($B22,'[6]SGTI 2021 Clean Data'!$E$2:$ZQ$272,173,FALSE)</f>
        <v>Y</v>
      </c>
      <c r="DA22" s="17" t="str">
        <f>HLOOKUP($B22,'[6]SGTI 2021 Clean Data'!$E$2:$ZQ$272,174,FALSE)</f>
        <v>Y</v>
      </c>
      <c r="DB22" s="17" t="str">
        <f>HLOOKUP($B22,'[6]SGTI 2021 Clean Data'!$E$2:$ZQ$272,175,FALSE)</f>
        <v>Y</v>
      </c>
      <c r="DC22" s="17" t="str">
        <f>HLOOKUP($B22,'[6]SGTI 2021 Clean Data'!$E$2:$ZQ$272,176,FALSE)</f>
        <v>N</v>
      </c>
      <c r="DD22" s="17" t="str">
        <f>HLOOKUP($B22,'[6]SGTI 2021 Clean Data'!$E$2:$ZQ$272,178,FALSE)</f>
        <v>Y</v>
      </c>
      <c r="DE22" s="17" t="str">
        <f>HLOOKUP($B22,'[6]SGTI 2021 Clean Data'!$E$2:$ZQ$272,179,FALSE)</f>
        <v>N</v>
      </c>
      <c r="DF22" s="17" t="str">
        <f>HLOOKUP($B22,'[6]SGTI 2021 Clean Data'!$E$2:$ZQ$272,180,FALSE)</f>
        <v>N</v>
      </c>
      <c r="DG22" s="17" t="str">
        <f>HLOOKUP($B22,'[6]SGTI 2021 Clean Data'!$E$2:$ZQ$272,181,FALSE)</f>
        <v>Y</v>
      </c>
      <c r="DH22" s="17" t="str">
        <f>HLOOKUP($B22,'[6]SGTI 2021 Clean Data'!$E$2:$ZQ$272,182,FALSE)</f>
        <v>Y</v>
      </c>
      <c r="DI22" s="17" t="str">
        <f>HLOOKUP($B22,'[6]SGTI 2021 Clean Data'!$E$2:$ZQ$272,184,FALSE)</f>
        <v>Y</v>
      </c>
      <c r="DJ22" s="17" t="str">
        <f>HLOOKUP($B22,'[6]SGTI 2021 Clean Data'!$E$2:$ZQ$272,185,FALSE)</f>
        <v>Y</v>
      </c>
      <c r="DK22" s="17">
        <f>HLOOKUP($B22,'[6]SGTI 2021 Clean Data'!$E$2:$ZQ$272,190,FALSE)</f>
        <v>92</v>
      </c>
      <c r="DL22" s="17" t="str">
        <f>HLOOKUP($B22,'[6]SGTI 2021 Clean Data'!$E$2:$ZQ$272,191,FALSE)</f>
        <v>N</v>
      </c>
      <c r="DM22" s="17" t="str">
        <f>HLOOKUP($B22,'[6]SGTI 2021 Clean Data'!$E$2:$ZQ$272,195,FALSE)</f>
        <v>N</v>
      </c>
      <c r="DN22" s="17" t="str">
        <f>HLOOKUP($B22,'[6]SGTI 2021 Clean Data'!$E$2:$ZQ$272,196,FALSE)</f>
        <v>N</v>
      </c>
      <c r="DO22" s="17" t="str">
        <f>HLOOKUP($B22,'[6]SGTI 2021 Clean Data'!$E$2:$ZQ$272,199,FALSE)</f>
        <v>Y</v>
      </c>
      <c r="DP22" s="17" t="str">
        <f>HLOOKUP($B22,'[6]SGTI 2021 Clean Data'!$E$2:$ZQ$272,200,FALSE)</f>
        <v>Y</v>
      </c>
      <c r="DQ22" s="17" t="str">
        <f>HLOOKUP($B22,'[6]SGTI 2021 Clean Data'!$E$2:$ZQ$272,201,FALSE)</f>
        <v>Y</v>
      </c>
      <c r="DR22" s="17" t="str">
        <f>HLOOKUP($B22,'[6]SGTI 2021 Clean Data'!$E$2:$ZQ$272,202,FALSE)</f>
        <v>Y</v>
      </c>
      <c r="DS22" s="17" t="str">
        <f>HLOOKUP($B22,'[6]SGTI 2021 Clean Data'!$E$2:$ZQ$272,203,FALSE)</f>
        <v>Y</v>
      </c>
      <c r="DT22" s="17" t="str">
        <f>HLOOKUP($B22,'[6]SGTI 2021 Clean Data'!$E$2:$ZQ$272,204,FALSE)</f>
        <v>Y</v>
      </c>
      <c r="DU22" s="17" t="str">
        <f>HLOOKUP($B22,'[6]SGTI 2021 Clean Data'!$E$2:$ZQ$272,206,FALSE)</f>
        <v>Y</v>
      </c>
      <c r="DV22" s="17" t="str">
        <f>HLOOKUP($B22,'[6]SGTI 2021 Clean Data'!$E$2:$ZQ$272,207,FALSE)</f>
        <v>Y</v>
      </c>
      <c r="DW22" s="17" t="str">
        <f>HLOOKUP($B22,'[6]SGTI 2021 Clean Data'!$E$2:$ZQ$272,208,FALSE)</f>
        <v>N</v>
      </c>
      <c r="DX22" s="17"/>
      <c r="DY22" s="17" t="str">
        <f>HLOOKUP($B22,'[6]SGTI 2021 Clean Data'!$E$2:$ZQ$272,213,FALSE)</f>
        <v>Y</v>
      </c>
      <c r="DZ22" s="17" t="str">
        <f>HLOOKUP($B22,'[6]SGTI 2021 Clean Data'!$E$2:$ZQ$272,214,FALSE)</f>
        <v>N</v>
      </c>
      <c r="EA22" s="17" t="str">
        <f>HLOOKUP($B22,'[6]SGTI 2021 Clean Data'!$E$2:$ZQ$272,215,FALSE)</f>
        <v>N</v>
      </c>
      <c r="EB22" s="17">
        <f>HLOOKUP($B22,'[6]SGTI 2021 Clean Data'!$E$2:$ZQ$272,219,FALSE)</f>
        <v>3</v>
      </c>
      <c r="EC22" s="17">
        <f>HLOOKUP($B22,'[6]SGTI 2021 Clean Data'!$E$2:$ZQ$272,220,FALSE)</f>
        <v>0</v>
      </c>
      <c r="ED22" s="17">
        <f>HLOOKUP($B22,'[6]SGTI 2021 Clean Data'!$E$2:$ZQ$272,221,FALSE)</f>
        <v>0</v>
      </c>
      <c r="EE22" s="17">
        <f>HLOOKUP($B22,'[6]SGTI 2021 Clean Data'!$E$2:$ZQ$272,222,FALSE)</f>
        <v>3</v>
      </c>
      <c r="EF22" s="17">
        <f>HLOOKUP($B22,'[6]SGTI 2021 Clean Data'!$E$2:$ZQ$272,223,FALSE)</f>
        <v>0</v>
      </c>
      <c r="EG22" s="17">
        <f>HLOOKUP($B22,'[6]SGTI 2021 Clean Data'!$E$2:$ZQ$272,224,FALSE)</f>
        <v>3</v>
      </c>
      <c r="EH22" s="17">
        <f>HLOOKUP($B22,'[6]SGTI 2021 Clean Data'!$E$2:$ZQ$272,225,FALSE)</f>
        <v>0</v>
      </c>
      <c r="EI22" s="17">
        <f>HLOOKUP($B22,'[6]SGTI 2021 Clean Data'!$E$2:$ZQ$272,226,FALSE)</f>
        <v>0</v>
      </c>
      <c r="EJ22" s="17">
        <f>HLOOKUP($B22,'[6]SGTI 2021 Clean Data'!$E$2:$ZQ$272,227,FALSE)</f>
        <v>4</v>
      </c>
      <c r="EK22" s="17">
        <f>HLOOKUP($B22,'[6]SGTI 2021 Clean Data'!$E$2:$ZQ$272,228,FALSE)</f>
        <v>3</v>
      </c>
      <c r="EL22" s="17">
        <f>HLOOKUP($B22,'[6]SGTI 2021 Clean Data'!$E$2:$ZQ$272,229,FALSE)</f>
        <v>0</v>
      </c>
      <c r="EM22" s="17">
        <f>HLOOKUP($B22,'[6]SGTI 2021 Clean Data'!$E$2:$ZQ$272,230,FALSE)</f>
        <v>0</v>
      </c>
      <c r="EN22" s="17">
        <f>HLOOKUP($B22,'[6]SGTI 2021 Clean Data'!$E$2:$ZQ$272,231,FALSE)</f>
        <v>0</v>
      </c>
      <c r="EO22" s="18">
        <f>HLOOKUP($B22,'[6]SGTI 2021 Clean Data'!$E$2:$ZQ$272,232,FALSE)</f>
        <v>44062</v>
      </c>
      <c r="EP22" s="18">
        <f>HLOOKUP($B22,'[6]SGTI 2021 Clean Data'!$E$2:$ZQ$272,233,FALSE)</f>
        <v>44085</v>
      </c>
      <c r="EQ22" s="17">
        <f>HLOOKUP($B22,'[6]SGTI 2021 Clean Data'!$E$2:$ZQ$272,234,FALSE)</f>
        <v>0</v>
      </c>
      <c r="ER22" s="17">
        <f>HLOOKUP($B22,'[6]SGTI 2021 Clean Data'!$E$2:$ZQ$272,235,FALSE)</f>
        <v>0</v>
      </c>
      <c r="ES22" s="17">
        <f>HLOOKUP($B22,'[6]SGTI 2021 Clean Data'!$E$2:$ZQ$272,240,FALSE)</f>
        <v>0</v>
      </c>
      <c r="ET22" s="17">
        <f>VLOOKUP($B22,'[6]2021 DD Batch123456'!$B$3:$AT$590,42,FALSE)</f>
        <v>0</v>
      </c>
      <c r="EU22" s="17"/>
      <c r="EV22" s="17"/>
      <c r="EW22" s="17"/>
      <c r="EX22" s="17">
        <f>VLOOKUP($B22,'[6]2021 DD Batch123456'!$B$3:$AT$590,44,FALSE)</f>
        <v>0</v>
      </c>
      <c r="EY22" s="17">
        <f>HLOOKUP($B22,'[6]SGTI 2021 Clean Data'!$E$2:$ZQ$272,246,FALSE)</f>
        <v>0</v>
      </c>
      <c r="EZ22" s="17">
        <f>HLOOKUP($B22,'[6]SGTI 2021 Clean Data'!$E$2:$ZQ$272,247,FALSE)</f>
        <v>0</v>
      </c>
      <c r="FA22" s="17">
        <f>HLOOKUP($B22,'[6]SGTI 2021 Clean Data'!$E$2:$ZQ$272,248,FALSE)</f>
        <v>0</v>
      </c>
      <c r="FB22" s="17">
        <f>HLOOKUP($B22,'[6]SGTI 2021 Clean Data'!$E$2:$ZQ$272,249,FALSE)</f>
        <v>0</v>
      </c>
      <c r="FC22" s="17">
        <f>HLOOKUP($B22,'[6]SGTI 2021 Clean Data'!$E$2:$ZQ$272,250,FALSE)</f>
        <v>3</v>
      </c>
      <c r="FD22" s="17">
        <f>HLOOKUP($B22,'[6]SGTI 2021 Clean Data'!$E$2:$ZQ$272,251,FALSE)</f>
        <v>0</v>
      </c>
      <c r="FE22" s="17">
        <f>HLOOKUP($B22,'[6]SGTI 2021 Clean Data'!$E$2:$ZQ$272,252,FALSE)</f>
        <v>0</v>
      </c>
      <c r="FF22" s="17">
        <f>HLOOKUP($B22,'[6]SGTI 2021 Clean Data'!$E$2:$ZQ$272,253,FALSE)</f>
        <v>0</v>
      </c>
      <c r="FG22" s="17">
        <f>HLOOKUP($B22,'[6]SGTI 2021 Clean Data'!$E$2:$ZQ$272,254,FALSE)</f>
        <v>0</v>
      </c>
      <c r="FH22" s="17">
        <f>HLOOKUP($B22,'[6]SGTI 2021 Clean Data'!$E$2:$ZQ$272,255,FALSE)</f>
        <v>0</v>
      </c>
      <c r="FI22" s="17">
        <f>HLOOKUP($B22,'[6]SGTI 2021 Clean Data'!$E$2:$ZQ$272,256,FALSE)</f>
        <v>0</v>
      </c>
      <c r="FJ22" s="17">
        <f>HLOOKUP($B22,'[6]SGTI 2021 Clean Data'!$E$2:$ZQ$272,257,FALSE)</f>
        <v>0</v>
      </c>
      <c r="FK22" s="17">
        <f>HLOOKUP($B22,'[6]SGTI 2021 Clean Data'!$E$2:$ZQ$272,258,FALSE)</f>
        <v>0</v>
      </c>
      <c r="FL22" s="17"/>
      <c r="FM22" s="17">
        <f>HLOOKUP($B22,'[6]SGTI 2021 Clean Data'!$E$2:$ZQ$272,260,FALSE)</f>
        <v>0</v>
      </c>
      <c r="FN22" s="17">
        <f>HLOOKUP($B22,'[6]SGTI 2021 Clean Data'!$E$2:$ZQ$272,261,FALSE)</f>
        <v>0</v>
      </c>
      <c r="FO22" s="17">
        <f>HLOOKUP($B22,'[6]SGTI 2021 Clean Data'!$E$2:$ZQ$272,262,FALSE)</f>
        <v>0</v>
      </c>
      <c r="FP22" s="17">
        <f>HLOOKUP($B22,'[6]SGTI 2021 Clean Data'!$E$2:$ZQ$272,263,FALSE)</f>
        <v>0</v>
      </c>
      <c r="FQ22" s="17"/>
      <c r="FR22" s="17">
        <f>HLOOKUP($B22,'[6]SGTI 2021 Clean Data'!$E$2:$ZQ$272,265,FALSE)</f>
        <v>0</v>
      </c>
      <c r="FS22" s="17">
        <f>HLOOKUP($B22,'[6]SGTI 2021 Clean Data'!$E$2:$ZQ$272,266,FALSE)</f>
        <v>0</v>
      </c>
      <c r="FT22" s="17">
        <f>HLOOKUP($B22,'[6]SGTI 2021 Clean Data'!$E$2:$ZQ$272,267,FALSE)</f>
        <v>3</v>
      </c>
      <c r="FU22" s="17">
        <f>HLOOKUP($B22,'[6]SGTI 2021 Clean Data'!$E$2:$ZQ$272,268,FALSE)</f>
        <v>0</v>
      </c>
      <c r="FV22" s="17">
        <f>HLOOKUP($B22,'[6]SGTI 2021 Clean Data'!$E$2:$ZQ$272,269,FALSE)</f>
        <v>0</v>
      </c>
      <c r="FW22" s="17">
        <f>HLOOKUP($B22,'[6]SGTI 2021 Clean Data'!$E$2:$ZQ$272,270,FALSE)</f>
        <v>0</v>
      </c>
      <c r="FX22" s="17">
        <f>HLOOKUP($B22,'[6]SGTI 2021 Clean Data'!$E$2:$ZQ$272,271,FALSE)</f>
        <v>0</v>
      </c>
    </row>
    <row r="23" spans="1:180" ht="24" thickTop="1" thickBot="1" x14ac:dyDescent="0.3">
      <c r="A23" s="12">
        <v>238</v>
      </c>
      <c r="B23" s="13" t="s">
        <v>204</v>
      </c>
      <c r="C23" s="14" t="s">
        <v>205</v>
      </c>
      <c r="D23" s="15">
        <v>44196</v>
      </c>
      <c r="E23" s="16">
        <f>_xlfn.IFNA(VLOOKUP($B23,'[4]SGTI 2021 General Full List'!$G$2:$AD$528,24,FALSE),VLOOKUP($B23,'[5]SGTI 2021 TrustReits Full List'!$G$2:$AC$43,23,FALSE))</f>
        <v>103120000</v>
      </c>
      <c r="F23" s="16" t="str">
        <f t="shared" si="0"/>
        <v>Small</v>
      </c>
      <c r="G23" s="16" t="str">
        <f>_xlfn.IFNA(VLOOKUP($B23,'[4]SGTI 2021 General Full List'!$G$2:$AD$528,21,FALSE),VLOOKUP($B23,'[5]SGTI 2021 TrustReits Full List'!$G$2:$AB$43,20,FALSE))</f>
        <v xml:space="preserve">INFORMATION TECHNOLOGY </v>
      </c>
      <c r="H23" s="16" t="str">
        <f>_xlfn.IFNA(VLOOKUP($B23,'[4]SGTI 2021 General Full List'!$G$2:$AD$528,23,FALSE),VLOOKUP($B23,'[5]SGTI 2021 TrustReits Full List'!$G$2:$AB$43,22,FALSE))</f>
        <v>Technology Equipment</v>
      </c>
      <c r="I23" s="16" t="s">
        <v>1272</v>
      </c>
      <c r="J23" s="17">
        <f>VLOOKUP($B23,'[6]2021 DD Batch123456'!$B$3:$AT$590,5,FALSE)</f>
        <v>8</v>
      </c>
      <c r="K23" s="17">
        <f>VLOOKUP($B23,'[6]2021 DD Batch123456'!$B$3:$AT$590,6,FALSE)</f>
        <v>8</v>
      </c>
      <c r="L23" s="17">
        <f>VLOOKUP($B23,'[6]2021 DD Batch123456'!$B$3:$AT$590,7,FALSE)</f>
        <v>4</v>
      </c>
      <c r="M23" s="17" t="str">
        <f>VLOOKUP($B23,'[6]2021 DD Batch123456'!$B$3:$AT$590,12,FALSE)</f>
        <v>N</v>
      </c>
      <c r="N23" s="17" t="str">
        <f>HLOOKUP($B23,'[6]SGTI 2021 Clean Data'!$E$2:$ZQ$272,25,FALSE)</f>
        <v>N</v>
      </c>
      <c r="O23" s="17" t="str">
        <f>VLOOKUP($B23,'[6]2021 DD Batch123456'!$B$3:$AT$590,13,FALSE)</f>
        <v>Y</v>
      </c>
      <c r="P23" s="17" t="str">
        <f>VLOOKUP($B23,'[6]2021 DD Batch123456'!$B$3:$AT$590,14,FALSE)</f>
        <v>N</v>
      </c>
      <c r="Q23" s="17" t="str">
        <f>HLOOKUP($B23,'[6]SGTI 2021 Clean Data'!$E$2:$ZQ$272,30,FALSE)</f>
        <v>Y</v>
      </c>
      <c r="R23" s="17" t="str">
        <f>HLOOKUP($B23,'[6]SGTI 2021 Clean Data'!$E$2:$ZQ$272,31,FALSE)</f>
        <v>Y</v>
      </c>
      <c r="S23" s="17" t="str">
        <f>HLOOKUP($B23,'[6]SGTI 2021 Clean Data'!$E$2:$ZQ$272,32,FALSE)</f>
        <v>Y</v>
      </c>
      <c r="T23" s="17">
        <f>VLOOKUP($B23,'[6]2021 DD Batch123456'!$B$3:$AT$590,36,FALSE)</f>
        <v>4</v>
      </c>
      <c r="U23" s="17">
        <f>VLOOKUP($B23,'[6]2021 DD Batch123456'!$B$3:$AT$590,40,FALSE)</f>
        <v>0</v>
      </c>
      <c r="V23" s="17">
        <f>VLOOKUP($B23,'[6]2021 DD Batch123456'!$B$3:$AT$590,37,FALSE)</f>
        <v>4</v>
      </c>
      <c r="W23" s="17" t="str">
        <f>VLOOKUP($B23,'[6]2021 DD Batch123456'!$B$3:$AT$590,41,FALSE)</f>
        <v>Y</v>
      </c>
      <c r="X23" s="17">
        <f>VLOOKUP($B23,'[6]2021 DD Batch123456'!$B$3:$AT$590,15,FALSE)</f>
        <v>4</v>
      </c>
      <c r="Y23" s="17">
        <f>VLOOKUP($B23,'[6]2021 DD Batch123456'!$B$3:$AT$590,16,FALSE)</f>
        <v>3</v>
      </c>
      <c r="Z23" s="17" t="str">
        <f>VLOOKUP($B23,'[6]2021 DD Batch123456'!$B$3:$AT$590,18,FALSE)</f>
        <v>Y</v>
      </c>
      <c r="AA23" s="17" t="str">
        <f>HLOOKUP($B23,'[6]SGTI 2021 Clean Data'!$E$2:$ZQ$272,45,FALSE)</f>
        <v>Y</v>
      </c>
      <c r="AB23" s="17" t="str">
        <f>HLOOKUP($B23,'[6]SGTI 2021 Clean Data'!$E$2:$ZQ$272,46,FALSE)</f>
        <v>N</v>
      </c>
      <c r="AC23" s="17" t="str">
        <f>HLOOKUP($B23,'[6]SGTI 2021 Clean Data'!$E$2:$ZQ$272,49,FALSE)</f>
        <v>N</v>
      </c>
      <c r="AD23" s="17" t="str">
        <f>HLOOKUP($B23,'[6]SGTI 2021 Clean Data'!$E$2:$ZQ$272,50,FALSE)</f>
        <v>Y</v>
      </c>
      <c r="AE23" s="17" t="str">
        <f>HLOOKUP($B23,'[6]SGTI 2021 Clean Data'!$E$2:$ZQ$272,53,FALSE)</f>
        <v>Y</v>
      </c>
      <c r="AF23" s="17" t="str">
        <f>HLOOKUP($B23,'[6]SGTI 2021 Clean Data'!$E$2:$ZQ$272,54,FALSE)</f>
        <v>Y</v>
      </c>
      <c r="AG23" s="17" t="str">
        <f>HLOOKUP($B23,'[6]SGTI 2021 Clean Data'!$E$2:$ZQ$272,55,FALSE)</f>
        <v>Y</v>
      </c>
      <c r="AH23" s="17" t="str">
        <f>HLOOKUP($B23,'[6]SGTI 2021 Clean Data'!$E$2:$ZQ$272,56,FALSE)</f>
        <v>Y</v>
      </c>
      <c r="AI23" s="17" t="str">
        <f>HLOOKUP($B23,'[6]SGTI 2021 Clean Data'!$E$2:$ZQ$272,57,FALSE)</f>
        <v>N</v>
      </c>
      <c r="AJ23" s="17" t="str">
        <f>HLOOKUP($B23,'[6]SGTI 2021 Clean Data'!$E$2:$ZQ$272,58,FALSE)</f>
        <v>N</v>
      </c>
      <c r="AK23" s="17" t="str">
        <f>HLOOKUP($B23,'[6]SGTI 2021 Clean Data'!$E$2:$ZQ$272,59,FALSE)</f>
        <v>Y</v>
      </c>
      <c r="AL23" s="17">
        <f>VLOOKUP($B23,'[6]2021 DD Batch123456'!$B$3:$AT$590,19,FALSE)</f>
        <v>3</v>
      </c>
      <c r="AM23" s="17">
        <f>VLOOKUP($B23,'[6]2021 DD Batch123456'!$B$3:$AT$590,20,FALSE)</f>
        <v>3</v>
      </c>
      <c r="AN23" s="17" t="str">
        <f>VLOOKUP($B23,'[6]2021 DD Batch123456'!$B$3:$AT$590,22,FALSE)</f>
        <v>Y</v>
      </c>
      <c r="AO23" s="17" t="str">
        <f>HLOOKUP($B23,'[6]SGTI 2021 Clean Data'!$E$2:$ZQ$272,67,FALSE)</f>
        <v>B4</v>
      </c>
      <c r="AP23" s="17" t="str">
        <f>HLOOKUP($B23,'[6]SGTI 2021 Clean Data'!$E$2:$ZQ$272,68,FALSE)</f>
        <v>B4</v>
      </c>
      <c r="AQ23" s="17" t="str">
        <f>HLOOKUP($B23,'[6]SGTI 2021 Clean Data'!$E$2:$ZQ$272,69,FALSE)</f>
        <v>B3</v>
      </c>
      <c r="AR23" s="17" t="str">
        <f>HLOOKUP($B23,'[6]SGTI 2021 Clean Data'!$E$2:$ZQ$272,70,FALSE)</f>
        <v>N</v>
      </c>
      <c r="AS23" s="17" t="str">
        <f>HLOOKUP($B23,'[6]SGTI 2021 Clean Data'!$E$2:$ZQ$272,71,FALSE)</f>
        <v>Y</v>
      </c>
      <c r="AT23" s="17" t="str">
        <f>HLOOKUP($B23,'[6]SGTI 2021 Clean Data'!$E$2:$ZQ$272,72,FALSE)</f>
        <v>Y</v>
      </c>
      <c r="AU23" s="17" t="str">
        <f>HLOOKUP($B23,'[6]SGTI 2021 Clean Data'!$E$2:$ZQ$272,73,FALSE)</f>
        <v>Y</v>
      </c>
      <c r="AV23" s="17" t="str">
        <f>HLOOKUP($B23,'[6]SGTI 2021 Clean Data'!$E$2:$ZQ$272,74,FALSE)</f>
        <v>N</v>
      </c>
      <c r="AW23" s="17" t="str">
        <f>HLOOKUP($B23,'[6]SGTI 2021 Clean Data'!$E$2:$ZQ$272,75,FALSE)</f>
        <v>N</v>
      </c>
      <c r="AX23" s="17" t="str">
        <f>HLOOKUP($B23,'[6]SGTI 2021 Clean Data'!$E$2:$ZQ$272,76,FALSE)</f>
        <v>N</v>
      </c>
      <c r="AY23" s="17" t="str">
        <f>VLOOKUP($B23,'[6]2021 DD Batch123456'!$B$3:$AT$590,35,FALSE)</f>
        <v>B3</v>
      </c>
      <c r="AZ23" s="17" t="str">
        <f>HLOOKUP($B23,'[6]SGTI 2021 Clean Data'!$E$2:$ZQ$272,80,FALSE)</f>
        <v>N</v>
      </c>
      <c r="BA23" s="17" t="str">
        <f>HLOOKUP($B23,'[6]SGTI 2021 Clean Data'!$E$2:$ZQ$272,83,FALSE)</f>
        <v>Y</v>
      </c>
      <c r="BB23" s="17" t="str">
        <f>HLOOKUP($B23,'[6]SGTI 2021 Clean Data'!$E$2:$ZQ$272,84,FALSE)</f>
        <v>N</v>
      </c>
      <c r="BC23" s="17" t="str">
        <f>HLOOKUP($B23,'[6]SGTI 2021 Clean Data'!$E$2:$ZQ$272,89,FALSE)</f>
        <v>Y</v>
      </c>
      <c r="BD23" s="17" t="str">
        <f>HLOOKUP($B23,'[6]SGTI 2021 Clean Data'!$E$2:$ZQ$272,91,FALSE)</f>
        <v>Y</v>
      </c>
      <c r="BE23" s="17" t="str">
        <f>HLOOKUP($B23,'[6]SGTI 2021 Clean Data'!$E$2:$ZQ$272,92,FALSE)</f>
        <v>Y</v>
      </c>
      <c r="BF23" s="17" t="str">
        <f>HLOOKUP($B23,'[6]SGTI 2021 Clean Data'!$E$2:$ZQ$272,93,FALSE)</f>
        <v>Y</v>
      </c>
      <c r="BG23" s="17" t="str">
        <f>HLOOKUP($B23,'[6]SGTI 2021 Clean Data'!$E$2:$ZQ$272,94,FALSE)</f>
        <v>Y</v>
      </c>
      <c r="BH23" s="17" t="str">
        <f>HLOOKUP($B23,'[6]SGTI 2021 Clean Data'!$E$2:$ZQ$272,95,FALSE)</f>
        <v>Y</v>
      </c>
      <c r="BI23" s="17" t="str">
        <f>HLOOKUP($B23,'[6]SGTI 2021 Clean Data'!$E$2:$ZQ$272,96,FALSE)</f>
        <v>Y</v>
      </c>
      <c r="BJ23" s="17" t="str">
        <f>HLOOKUP($B23,'[6]SGTI 2021 Clean Data'!$E$2:$ZQ$272,97,FALSE)</f>
        <v>Y</v>
      </c>
      <c r="BK23" s="17" t="str">
        <f>HLOOKUP($B23,'[6]SGTI 2021 Clean Data'!$E$2:$ZQ$272,98,FALSE)</f>
        <v>Y</v>
      </c>
      <c r="BL23" s="17" t="str">
        <f>HLOOKUP($B23,'[6]SGTI 2021 Clean Data'!$E$2:$ZQ$272,100,FALSE)</f>
        <v>Y</v>
      </c>
      <c r="BM23" s="17" t="str">
        <f>HLOOKUP($B23,'[6]SGTI 2021 Clean Data'!$E$2:$ZQ$272,102,FALSE)</f>
        <v>N</v>
      </c>
      <c r="BN23" s="17" t="str">
        <f>HLOOKUP($B23,'[6]SGTI 2021 Clean Data'!$E$2:$ZQ$272,103,FALSE)</f>
        <v>Y</v>
      </c>
      <c r="BO23" s="17" t="str">
        <f>HLOOKUP($B23,'[6]SGTI 2021 Clean Data'!$E$2:$ZQ$272,107,FALSE)</f>
        <v>Y</v>
      </c>
      <c r="BP23" s="17" t="str">
        <f>HLOOKUP($B23,'[6]SGTI 2021 Clean Data'!$E$2:$ZQ$272,108,FALSE)</f>
        <v>Y</v>
      </c>
      <c r="BQ23" s="17" t="str">
        <f>HLOOKUP($B23,'[6]SGTI 2021 Clean Data'!$E$2:$ZQ$272,109,FALSE)</f>
        <v>Y</v>
      </c>
      <c r="BR23" s="17" t="str">
        <f>HLOOKUP($B23,'[6]SGTI 2021 Clean Data'!$E$2:$ZQ$272,110,FALSE)</f>
        <v>Y</v>
      </c>
      <c r="BS23" s="17" t="str">
        <f>HLOOKUP($B23,'[6]SGTI 2021 Clean Data'!$E$2:$ZQ$272,111,FALSE)</f>
        <v>N</v>
      </c>
      <c r="BT23" s="17" t="str">
        <f>HLOOKUP($B23,'[6]SGTI 2021 Clean Data'!$E$2:$ZQ$272,113,FALSE)</f>
        <v>N</v>
      </c>
      <c r="BU23" s="17">
        <f>HLOOKUP($B23,'[6]SGTI 2021 Clean Data'!$E$2:$ZQ$272,114,FALSE)</f>
        <v>0</v>
      </c>
      <c r="BV23" s="17" t="str">
        <f>HLOOKUP($B23,'[6]SGTI 2021 Clean Data'!$E$2:$ZQ$272,120,FALSE)</f>
        <v>N</v>
      </c>
      <c r="BW23" s="17" t="str">
        <f>HLOOKUP($B23,'[6]SGTI 2021 Clean Data'!$E$2:$ZQ$272,121,FALSE)</f>
        <v>N</v>
      </c>
      <c r="BX23" s="17" t="str">
        <f>HLOOKUP($B23,'[6]SGTI 2021 Clean Data'!$E$2:$ZQ$272,122,FALSE)</f>
        <v>Y</v>
      </c>
      <c r="BY23" s="17" t="str">
        <f>HLOOKUP($B23,'[6]SGTI 2021 Clean Data'!$E$2:$ZQ$272,123,FALSE)</f>
        <v>N</v>
      </c>
      <c r="BZ23" s="17" t="str">
        <f>HLOOKUP($B23,'[6]SGTI 2021 Clean Data'!$E$2:$ZQ$272,124,FALSE)</f>
        <v>Y</v>
      </c>
      <c r="CA23" s="17" t="str">
        <f>HLOOKUP($B23,'[6]SGTI 2021 Clean Data'!$E$2:$ZQ$272,125,FALSE)</f>
        <v>N</v>
      </c>
      <c r="CB23" s="17" t="str">
        <f>HLOOKUP($B23,'[6]SGTI 2021 Clean Data'!$E$2:$ZQ$272,126,FALSE)</f>
        <v>N</v>
      </c>
      <c r="CC23" s="17" t="str">
        <f>HLOOKUP($B23,'[6]SGTI 2021 Clean Data'!$E$2:$ZQ$272,128,FALSE)</f>
        <v>Y</v>
      </c>
      <c r="CD23" s="17" t="str">
        <f>HLOOKUP($B23,'[6]SGTI 2021 Clean Data'!$E$2:$ZQ$272,130,FALSE)</f>
        <v>N</v>
      </c>
      <c r="CE23" s="17" t="str">
        <f>HLOOKUP($B23,'[6]SGTI 2021 Clean Data'!$E$2:$ZQ$272,131,FALSE)</f>
        <v>N</v>
      </c>
      <c r="CF23" s="17" t="str">
        <f>HLOOKUP($B23,'[6]SGTI 2021 Clean Data'!$E$2:$ZQ$272,132,FALSE)</f>
        <v>N</v>
      </c>
      <c r="CG23" s="17" t="str">
        <f>HLOOKUP($B23,'[6]SGTI 2021 Clean Data'!$E$2:$ZQ$272,133,FALSE)</f>
        <v>N</v>
      </c>
      <c r="CH23" s="17" t="str">
        <f>HLOOKUP($B23,'[6]SGTI 2021 Clean Data'!$E$2:$ZQ$272,135,FALSE)</f>
        <v>Y</v>
      </c>
      <c r="CI23" s="17" t="str">
        <f>HLOOKUP($B23,'[6]SGTI 2021 Clean Data'!$E$2:$ZQ$272,139,FALSE)</f>
        <v>Y</v>
      </c>
      <c r="CJ23" s="17" t="str">
        <f>HLOOKUP($B23,'[6]SGTI 2021 Clean Data'!$E$2:$ZQ$272,140,FALSE)</f>
        <v>N</v>
      </c>
      <c r="CK23" s="17" t="str">
        <f>VLOOKUP($B23,'[6]2021 DD Batch123456'!$B$3:$AT$590,26,FALSE)</f>
        <v>Y</v>
      </c>
      <c r="CL23" s="17">
        <f>VLOOKUP($B23,'[6]2021 DD Batch123456'!$B$3:$AT$590,27,FALSE)</f>
        <v>0</v>
      </c>
      <c r="CM23" s="17" t="str">
        <f>VLOOKUP($B23,'[6]2021 DD Batch123456'!$B$3:$AT$590,31,FALSE)</f>
        <v>Y</v>
      </c>
      <c r="CN23" s="17">
        <f>VLOOKUP($B23,'[6]2021 DD Batch123456'!$B$3:$AT$590,32,FALSE)</f>
        <v>0</v>
      </c>
      <c r="CO23" s="17" t="str">
        <f>VLOOKUP($B23,'[6]2021 DD Batch123456'!$B$3:$AT$590,33,FALSE)</f>
        <v>Y</v>
      </c>
      <c r="CP23" s="17" t="str">
        <f>HLOOKUP($B23,'[6]SGTI 2021 Clean Data'!$E$2:$ZQ$272,153,FALSE)</f>
        <v>Y</v>
      </c>
      <c r="CQ23" s="17" t="str">
        <f>HLOOKUP($B23,'[6]SGTI 2021 Clean Data'!$E$2:$ZQ$272,155,FALSE)</f>
        <v>Y</v>
      </c>
      <c r="CR23" s="17" t="str">
        <f>HLOOKUP($B23,'[6]SGTI 2021 Clean Data'!$E$2:$ZQ$272,156,FALSE)</f>
        <v>Y</v>
      </c>
      <c r="CS23" s="17" t="str">
        <f>HLOOKUP($B23,'[6]SGTI 2021 Clean Data'!$E$2:$ZQ$272,157,FALSE)</f>
        <v>Y</v>
      </c>
      <c r="CT23" s="17" t="str">
        <f>HLOOKUP($B23,'[6]SGTI 2021 Clean Data'!$E$2:$ZQ$272,158,FALSE)</f>
        <v>Y</v>
      </c>
      <c r="CU23" s="17" t="str">
        <f>HLOOKUP($B23,'[6]SGTI 2021 Clean Data'!$E$2:$ZQ$272,159,FALSE)</f>
        <v>N</v>
      </c>
      <c r="CV23" s="17" t="str">
        <f>HLOOKUP($B23,'[6]SGTI 2021 Clean Data'!$E$2:$ZQ$272,160,FALSE)</f>
        <v>Y</v>
      </c>
      <c r="CW23" s="17" t="str">
        <f>HLOOKUP($B23,'[6]SGTI 2021 Clean Data'!$E$2:$ZQ$272,161,FALSE)</f>
        <v>Y</v>
      </c>
      <c r="CX23" s="17" t="str">
        <f>HLOOKUP($B23,'[6]SGTI 2021 Clean Data'!$E$2:$ZQ$272,164,FALSE)</f>
        <v>Y</v>
      </c>
      <c r="CY23" s="17" t="str">
        <f>HLOOKUP($B23,'[6]SGTI 2021 Clean Data'!$E$2:$ZQ$272,170,FALSE)</f>
        <v>Y</v>
      </c>
      <c r="CZ23" s="17" t="str">
        <f>HLOOKUP($B23,'[6]SGTI 2021 Clean Data'!$E$2:$ZQ$272,173,FALSE)</f>
        <v>Y</v>
      </c>
      <c r="DA23" s="17" t="str">
        <f>HLOOKUP($B23,'[6]SGTI 2021 Clean Data'!$E$2:$ZQ$272,174,FALSE)</f>
        <v>Y</v>
      </c>
      <c r="DB23" s="17" t="str">
        <f>HLOOKUP($B23,'[6]SGTI 2021 Clean Data'!$E$2:$ZQ$272,175,FALSE)</f>
        <v>N</v>
      </c>
      <c r="DC23" s="17" t="str">
        <f>HLOOKUP($B23,'[6]SGTI 2021 Clean Data'!$E$2:$ZQ$272,176,FALSE)</f>
        <v>N</v>
      </c>
      <c r="DD23" s="17" t="str">
        <f>HLOOKUP($B23,'[6]SGTI 2021 Clean Data'!$E$2:$ZQ$272,178,FALSE)</f>
        <v>N</v>
      </c>
      <c r="DE23" s="17" t="str">
        <f>HLOOKUP($B23,'[6]SGTI 2021 Clean Data'!$E$2:$ZQ$272,179,FALSE)</f>
        <v>Y</v>
      </c>
      <c r="DF23" s="17" t="str">
        <f>HLOOKUP($B23,'[6]SGTI 2021 Clean Data'!$E$2:$ZQ$272,180,FALSE)</f>
        <v>Y</v>
      </c>
      <c r="DG23" s="17" t="str">
        <f>HLOOKUP($B23,'[6]SGTI 2021 Clean Data'!$E$2:$ZQ$272,181,FALSE)</f>
        <v>Y</v>
      </c>
      <c r="DH23" s="17" t="str">
        <f>HLOOKUP($B23,'[6]SGTI 2021 Clean Data'!$E$2:$ZQ$272,182,FALSE)</f>
        <v>N</v>
      </c>
      <c r="DI23" s="17" t="str">
        <f>HLOOKUP($B23,'[6]SGTI 2021 Clean Data'!$E$2:$ZQ$272,184,FALSE)</f>
        <v>Y</v>
      </c>
      <c r="DJ23" s="17" t="str">
        <f>HLOOKUP($B23,'[6]SGTI 2021 Clean Data'!$E$2:$ZQ$272,185,FALSE)</f>
        <v>Y</v>
      </c>
      <c r="DK23" s="17">
        <f>HLOOKUP($B23,'[6]SGTI 2021 Clean Data'!$E$2:$ZQ$272,190,FALSE)</f>
        <v>83</v>
      </c>
      <c r="DL23" s="17" t="str">
        <f>HLOOKUP($B23,'[6]SGTI 2021 Clean Data'!$E$2:$ZQ$272,191,FALSE)</f>
        <v>N</v>
      </c>
      <c r="DM23" s="17" t="str">
        <f>HLOOKUP($B23,'[6]SGTI 2021 Clean Data'!$E$2:$ZQ$272,195,FALSE)</f>
        <v>Y</v>
      </c>
      <c r="DN23" s="17" t="str">
        <f>HLOOKUP($B23,'[6]SGTI 2021 Clean Data'!$E$2:$ZQ$272,196,FALSE)</f>
        <v>Y</v>
      </c>
      <c r="DO23" s="17" t="str">
        <f>HLOOKUP($B23,'[6]SGTI 2021 Clean Data'!$E$2:$ZQ$272,199,FALSE)</f>
        <v>N</v>
      </c>
      <c r="DP23" s="17" t="str">
        <f>HLOOKUP($B23,'[6]SGTI 2021 Clean Data'!$E$2:$ZQ$272,200,FALSE)</f>
        <v>Y</v>
      </c>
      <c r="DQ23" s="17" t="str">
        <f>HLOOKUP($B23,'[6]SGTI 2021 Clean Data'!$E$2:$ZQ$272,201,FALSE)</f>
        <v>Y</v>
      </c>
      <c r="DR23" s="17" t="str">
        <f>HLOOKUP($B23,'[6]SGTI 2021 Clean Data'!$E$2:$ZQ$272,202,FALSE)</f>
        <v>Y</v>
      </c>
      <c r="DS23" s="17" t="str">
        <f>HLOOKUP($B23,'[6]SGTI 2021 Clean Data'!$E$2:$ZQ$272,203,FALSE)</f>
        <v>Y</v>
      </c>
      <c r="DT23" s="17" t="str">
        <f>HLOOKUP($B23,'[6]SGTI 2021 Clean Data'!$E$2:$ZQ$272,204,FALSE)</f>
        <v>Y</v>
      </c>
      <c r="DU23" s="17" t="str">
        <f>HLOOKUP($B23,'[6]SGTI 2021 Clean Data'!$E$2:$ZQ$272,206,FALSE)</f>
        <v>Y</v>
      </c>
      <c r="DV23" s="17" t="str">
        <f>HLOOKUP($B23,'[6]SGTI 2021 Clean Data'!$E$2:$ZQ$272,207,FALSE)</f>
        <v>Y</v>
      </c>
      <c r="DW23" s="17" t="str">
        <f>HLOOKUP($B23,'[6]SGTI 2021 Clean Data'!$E$2:$ZQ$272,208,FALSE)</f>
        <v>Y</v>
      </c>
      <c r="DX23" s="17"/>
      <c r="DY23" s="17" t="str">
        <f>HLOOKUP($B23,'[6]SGTI 2021 Clean Data'!$E$2:$ZQ$272,213,FALSE)</f>
        <v>Y</v>
      </c>
      <c r="DZ23" s="17" t="str">
        <f>HLOOKUP($B23,'[6]SGTI 2021 Clean Data'!$E$2:$ZQ$272,214,FALSE)</f>
        <v>N</v>
      </c>
      <c r="EA23" s="17" t="str">
        <f>HLOOKUP($B23,'[6]SGTI 2021 Clean Data'!$E$2:$ZQ$272,215,FALSE)</f>
        <v>Y</v>
      </c>
      <c r="EB23" s="17">
        <f>HLOOKUP($B23,'[6]SGTI 2021 Clean Data'!$E$2:$ZQ$272,219,FALSE)</f>
        <v>3</v>
      </c>
      <c r="EC23" s="17">
        <f>HLOOKUP($B23,'[6]SGTI 2021 Clean Data'!$E$2:$ZQ$272,220,FALSE)</f>
        <v>0</v>
      </c>
      <c r="ED23" s="17">
        <f>HLOOKUP($B23,'[6]SGTI 2021 Clean Data'!$E$2:$ZQ$272,221,FALSE)</f>
        <v>0</v>
      </c>
      <c r="EE23" s="17">
        <f>HLOOKUP($B23,'[6]SGTI 2021 Clean Data'!$E$2:$ZQ$272,222,FALSE)</f>
        <v>3</v>
      </c>
      <c r="EF23" s="17">
        <f>HLOOKUP($B23,'[6]SGTI 2021 Clean Data'!$E$2:$ZQ$272,223,FALSE)</f>
        <v>0</v>
      </c>
      <c r="EG23" s="17">
        <f>HLOOKUP($B23,'[6]SGTI 2021 Clean Data'!$E$2:$ZQ$272,224,FALSE)</f>
        <v>0</v>
      </c>
      <c r="EH23" s="17">
        <f>HLOOKUP($B23,'[6]SGTI 2021 Clean Data'!$E$2:$ZQ$272,225,FALSE)</f>
        <v>0</v>
      </c>
      <c r="EI23" s="17">
        <f>HLOOKUP($B23,'[6]SGTI 2021 Clean Data'!$E$2:$ZQ$272,226,FALSE)</f>
        <v>0</v>
      </c>
      <c r="EJ23" s="17">
        <f>HLOOKUP($B23,'[6]SGTI 2021 Clean Data'!$E$2:$ZQ$272,227,FALSE)</f>
        <v>0</v>
      </c>
      <c r="EK23" s="17">
        <f>HLOOKUP($B23,'[6]SGTI 2021 Clean Data'!$E$2:$ZQ$272,228,FALSE)</f>
        <v>3</v>
      </c>
      <c r="EL23" s="17">
        <f>HLOOKUP($B23,'[6]SGTI 2021 Clean Data'!$E$2:$ZQ$272,229,FALSE)</f>
        <v>2</v>
      </c>
      <c r="EM23" s="17">
        <f>HLOOKUP($B23,'[6]SGTI 2021 Clean Data'!$E$2:$ZQ$272,230,FALSE)</f>
        <v>0</v>
      </c>
      <c r="EN23" s="17">
        <f>HLOOKUP($B23,'[6]SGTI 2021 Clean Data'!$E$2:$ZQ$272,231,FALSE)</f>
        <v>0</v>
      </c>
      <c r="EO23" s="18">
        <f>HLOOKUP($B23,'[6]SGTI 2021 Clean Data'!$E$2:$ZQ$272,232,FALSE)</f>
        <v>44278</v>
      </c>
      <c r="EP23" s="18">
        <f>HLOOKUP($B23,'[6]SGTI 2021 Clean Data'!$E$2:$ZQ$272,233,FALSE)</f>
        <v>44293</v>
      </c>
      <c r="EQ23" s="17">
        <f>HLOOKUP($B23,'[6]SGTI 2021 Clean Data'!$E$2:$ZQ$272,234,FALSE)</f>
        <v>0</v>
      </c>
      <c r="ER23" s="17">
        <f>HLOOKUP($B23,'[6]SGTI 2021 Clean Data'!$E$2:$ZQ$272,235,FALSE)</f>
        <v>0</v>
      </c>
      <c r="ES23" s="17">
        <f>HLOOKUP($B23,'[6]SGTI 2021 Clean Data'!$E$2:$ZQ$272,240,FALSE)</f>
        <v>0</v>
      </c>
      <c r="ET23" s="17">
        <f>VLOOKUP($B23,'[6]2021 DD Batch123456'!$B$3:$AT$590,42,FALSE)</f>
        <v>3</v>
      </c>
      <c r="EU23" s="17"/>
      <c r="EV23" s="17"/>
      <c r="EW23" s="17"/>
      <c r="EX23" s="17">
        <f>VLOOKUP($B23,'[6]2021 DD Batch123456'!$B$3:$AT$590,44,FALSE)</f>
        <v>0</v>
      </c>
      <c r="EY23" s="17">
        <f>HLOOKUP($B23,'[6]SGTI 2021 Clean Data'!$E$2:$ZQ$272,246,FALSE)</f>
        <v>0</v>
      </c>
      <c r="EZ23" s="17">
        <f>HLOOKUP($B23,'[6]SGTI 2021 Clean Data'!$E$2:$ZQ$272,247,FALSE)</f>
        <v>0</v>
      </c>
      <c r="FA23" s="17">
        <f>HLOOKUP($B23,'[6]SGTI 2021 Clean Data'!$E$2:$ZQ$272,248,FALSE)</f>
        <v>0</v>
      </c>
      <c r="FB23" s="17">
        <f>HLOOKUP($B23,'[6]SGTI 2021 Clean Data'!$E$2:$ZQ$272,249,FALSE)</f>
        <v>0</v>
      </c>
      <c r="FC23" s="17">
        <f>HLOOKUP($B23,'[6]SGTI 2021 Clean Data'!$E$2:$ZQ$272,250,FALSE)</f>
        <v>0</v>
      </c>
      <c r="FD23" s="17">
        <f>HLOOKUP($B23,'[6]SGTI 2021 Clean Data'!$E$2:$ZQ$272,251,FALSE)</f>
        <v>0</v>
      </c>
      <c r="FE23" s="17">
        <f>HLOOKUP($B23,'[6]SGTI 2021 Clean Data'!$E$2:$ZQ$272,252,FALSE)</f>
        <v>0</v>
      </c>
      <c r="FF23" s="17">
        <f>HLOOKUP($B23,'[6]SGTI 2021 Clean Data'!$E$2:$ZQ$272,253,FALSE)</f>
        <v>0</v>
      </c>
      <c r="FG23" s="17">
        <f>HLOOKUP($B23,'[6]SGTI 2021 Clean Data'!$E$2:$ZQ$272,254,FALSE)</f>
        <v>0</v>
      </c>
      <c r="FH23" s="17">
        <f>HLOOKUP($B23,'[6]SGTI 2021 Clean Data'!$E$2:$ZQ$272,255,FALSE)</f>
        <v>0</v>
      </c>
      <c r="FI23" s="17">
        <f>HLOOKUP($B23,'[6]SGTI 2021 Clean Data'!$E$2:$ZQ$272,256,FALSE)</f>
        <v>0</v>
      </c>
      <c r="FJ23" s="17">
        <f>HLOOKUP($B23,'[6]SGTI 2021 Clean Data'!$E$2:$ZQ$272,257,FALSE)</f>
        <v>0</v>
      </c>
      <c r="FK23" s="17">
        <f>HLOOKUP($B23,'[6]SGTI 2021 Clean Data'!$E$2:$ZQ$272,258,FALSE)</f>
        <v>0</v>
      </c>
      <c r="FL23" s="17"/>
      <c r="FM23" s="17">
        <f>HLOOKUP($B23,'[6]SGTI 2021 Clean Data'!$E$2:$ZQ$272,260,FALSE)</f>
        <v>5</v>
      </c>
      <c r="FN23" s="17">
        <f>HLOOKUP($B23,'[6]SGTI 2021 Clean Data'!$E$2:$ZQ$272,261,FALSE)</f>
        <v>0</v>
      </c>
      <c r="FO23" s="17">
        <f>HLOOKUP($B23,'[6]SGTI 2021 Clean Data'!$E$2:$ZQ$272,262,FALSE)</f>
        <v>0</v>
      </c>
      <c r="FP23" s="17">
        <f>HLOOKUP($B23,'[6]SGTI 2021 Clean Data'!$E$2:$ZQ$272,263,FALSE)</f>
        <v>0</v>
      </c>
      <c r="FQ23" s="17"/>
      <c r="FR23" s="17">
        <f>HLOOKUP($B23,'[6]SGTI 2021 Clean Data'!$E$2:$ZQ$272,265,FALSE)</f>
        <v>0</v>
      </c>
      <c r="FS23" s="17">
        <f>HLOOKUP($B23,'[6]SGTI 2021 Clean Data'!$E$2:$ZQ$272,266,FALSE)</f>
        <v>0</v>
      </c>
      <c r="FT23" s="17">
        <f>HLOOKUP($B23,'[6]SGTI 2021 Clean Data'!$E$2:$ZQ$272,267,FALSE)</f>
        <v>0</v>
      </c>
      <c r="FU23" s="17">
        <f>HLOOKUP($B23,'[6]SGTI 2021 Clean Data'!$E$2:$ZQ$272,268,FALSE)</f>
        <v>0</v>
      </c>
      <c r="FV23" s="17">
        <f>HLOOKUP($B23,'[6]SGTI 2021 Clean Data'!$E$2:$ZQ$272,269,FALSE)</f>
        <v>0</v>
      </c>
      <c r="FW23" s="17">
        <f>HLOOKUP($B23,'[6]SGTI 2021 Clean Data'!$E$2:$ZQ$272,270,FALSE)</f>
        <v>0</v>
      </c>
      <c r="FX23" s="17">
        <f>HLOOKUP($B23,'[6]SGTI 2021 Clean Data'!$E$2:$ZQ$272,271,FALSE)</f>
        <v>0</v>
      </c>
    </row>
    <row r="24" spans="1:180" ht="24" thickTop="1" thickBot="1" x14ac:dyDescent="0.3">
      <c r="A24" s="12">
        <v>239</v>
      </c>
      <c r="B24" s="13" t="s">
        <v>206</v>
      </c>
      <c r="C24" s="14" t="s">
        <v>207</v>
      </c>
      <c r="D24" s="15">
        <v>44196</v>
      </c>
      <c r="E24" s="16">
        <f>_xlfn.IFNA(VLOOKUP($B24,'[4]SGTI 2021 General Full List'!$G$2:$AD$528,24,FALSE),VLOOKUP($B24,'[5]SGTI 2021 TrustReits Full List'!$G$2:$AC$43,23,FALSE))</f>
        <v>496480000</v>
      </c>
      <c r="F24" s="16" t="str">
        <f t="shared" si="0"/>
        <v>Mid</v>
      </c>
      <c r="G24" s="16" t="str">
        <f>_xlfn.IFNA(VLOOKUP($B24,'[4]SGTI 2021 General Full List'!$G$2:$AD$528,21,FALSE),VLOOKUP($B24,'[5]SGTI 2021 TrustReits Full List'!$G$2:$AB$43,20,FALSE))</f>
        <v xml:space="preserve">REAL ESTATE </v>
      </c>
      <c r="H24" s="16" t="str">
        <f>_xlfn.IFNA(VLOOKUP($B24,'[4]SGTI 2021 General Full List'!$G$2:$AD$528,23,FALSE),VLOOKUP($B24,'[5]SGTI 2021 TrustReits Full List'!$G$2:$AB$43,22,FALSE))</f>
        <v>Cyclical Consumer Services</v>
      </c>
      <c r="I24" s="16" t="s">
        <v>1272</v>
      </c>
      <c r="J24" s="17">
        <f>VLOOKUP($B24,'[6]2021 DD Batch123456'!$B$3:$AT$590,5,FALSE)</f>
        <v>7</v>
      </c>
      <c r="K24" s="17">
        <f>VLOOKUP($B24,'[6]2021 DD Batch123456'!$B$3:$AT$590,6,FALSE)</f>
        <v>7</v>
      </c>
      <c r="L24" s="17">
        <f>VLOOKUP($B24,'[6]2021 DD Batch123456'!$B$3:$AT$590,7,FALSE)</f>
        <v>3</v>
      </c>
      <c r="M24" s="17" t="str">
        <f>VLOOKUP($B24,'[6]2021 DD Batch123456'!$B$3:$AT$590,12,FALSE)</f>
        <v>N</v>
      </c>
      <c r="N24" s="17" t="str">
        <f>HLOOKUP($B24,'[6]SGTI 2021 Clean Data'!$E$2:$ZQ$272,25,FALSE)</f>
        <v>Y</v>
      </c>
      <c r="O24" s="17" t="str">
        <f>VLOOKUP($B24,'[6]2021 DD Batch123456'!$B$3:$AT$590,13,FALSE)</f>
        <v>Y</v>
      </c>
      <c r="P24" s="17" t="str">
        <f>VLOOKUP($B24,'[6]2021 DD Batch123456'!$B$3:$AT$590,14,FALSE)</f>
        <v>N</v>
      </c>
      <c r="Q24" s="17" t="str">
        <f>HLOOKUP($B24,'[6]SGTI 2021 Clean Data'!$E$2:$ZQ$272,30,FALSE)</f>
        <v>Y</v>
      </c>
      <c r="R24" s="17" t="str">
        <f>HLOOKUP($B24,'[6]SGTI 2021 Clean Data'!$E$2:$ZQ$272,31,FALSE)</f>
        <v>Y</v>
      </c>
      <c r="S24" s="17" t="str">
        <f>HLOOKUP($B24,'[6]SGTI 2021 Clean Data'!$E$2:$ZQ$272,32,FALSE)</f>
        <v>Y</v>
      </c>
      <c r="T24" s="17">
        <f>VLOOKUP($B24,'[6]2021 DD Batch123456'!$B$3:$AT$590,36,FALSE)</f>
        <v>5</v>
      </c>
      <c r="U24" s="17">
        <f>VLOOKUP($B24,'[6]2021 DD Batch123456'!$B$3:$AT$590,40,FALSE)</f>
        <v>0</v>
      </c>
      <c r="V24" s="17">
        <f>VLOOKUP($B24,'[6]2021 DD Batch123456'!$B$3:$AT$590,37,FALSE)</f>
        <v>5</v>
      </c>
      <c r="W24" s="17" t="str">
        <f>VLOOKUP($B24,'[6]2021 DD Batch123456'!$B$3:$AT$590,41,FALSE)</f>
        <v>Y</v>
      </c>
      <c r="X24" s="17">
        <f>VLOOKUP($B24,'[6]2021 DD Batch123456'!$B$3:$AT$590,15,FALSE)</f>
        <v>3</v>
      </c>
      <c r="Y24" s="17">
        <f>VLOOKUP($B24,'[6]2021 DD Batch123456'!$B$3:$AT$590,16,FALSE)</f>
        <v>1</v>
      </c>
      <c r="Z24" s="17" t="str">
        <f>VLOOKUP($B24,'[6]2021 DD Batch123456'!$B$3:$AT$590,18,FALSE)</f>
        <v>N</v>
      </c>
      <c r="AA24" s="17" t="str">
        <f>HLOOKUP($B24,'[6]SGTI 2021 Clean Data'!$E$2:$ZQ$272,45,FALSE)</f>
        <v>Y</v>
      </c>
      <c r="AB24" s="17" t="str">
        <f>HLOOKUP($B24,'[6]SGTI 2021 Clean Data'!$E$2:$ZQ$272,46,FALSE)</f>
        <v>N</v>
      </c>
      <c r="AC24" s="17" t="str">
        <f>HLOOKUP($B24,'[6]SGTI 2021 Clean Data'!$E$2:$ZQ$272,49,FALSE)</f>
        <v>Y</v>
      </c>
      <c r="AD24" s="17" t="str">
        <f>HLOOKUP($B24,'[6]SGTI 2021 Clean Data'!$E$2:$ZQ$272,50,FALSE)</f>
        <v>Y</v>
      </c>
      <c r="AE24" s="17" t="str">
        <f>HLOOKUP($B24,'[6]SGTI 2021 Clean Data'!$E$2:$ZQ$272,53,FALSE)</f>
        <v>Y</v>
      </c>
      <c r="AF24" s="17" t="str">
        <f>HLOOKUP($B24,'[6]SGTI 2021 Clean Data'!$E$2:$ZQ$272,54,FALSE)</f>
        <v>Y</v>
      </c>
      <c r="AG24" s="17" t="str">
        <f>HLOOKUP($B24,'[6]SGTI 2021 Clean Data'!$E$2:$ZQ$272,55,FALSE)</f>
        <v>Y</v>
      </c>
      <c r="AH24" s="17" t="str">
        <f>HLOOKUP($B24,'[6]SGTI 2021 Clean Data'!$E$2:$ZQ$272,56,FALSE)</f>
        <v>Y</v>
      </c>
      <c r="AI24" s="17" t="str">
        <f>HLOOKUP($B24,'[6]SGTI 2021 Clean Data'!$E$2:$ZQ$272,57,FALSE)</f>
        <v>N</v>
      </c>
      <c r="AJ24" s="17" t="str">
        <f>HLOOKUP($B24,'[6]SGTI 2021 Clean Data'!$E$2:$ZQ$272,58,FALSE)</f>
        <v>N</v>
      </c>
      <c r="AK24" s="17" t="str">
        <f>HLOOKUP($B24,'[6]SGTI 2021 Clean Data'!$E$2:$ZQ$272,59,FALSE)</f>
        <v>Y</v>
      </c>
      <c r="AL24" s="17">
        <f>VLOOKUP($B24,'[6]2021 DD Batch123456'!$B$3:$AT$590,19,FALSE)</f>
        <v>4</v>
      </c>
      <c r="AM24" s="17">
        <f>VLOOKUP($B24,'[6]2021 DD Batch123456'!$B$3:$AT$590,20,FALSE)</f>
        <v>2</v>
      </c>
      <c r="AN24" s="17" t="str">
        <f>VLOOKUP($B24,'[6]2021 DD Batch123456'!$B$3:$AT$590,22,FALSE)</f>
        <v>Y</v>
      </c>
      <c r="AO24" s="17" t="str">
        <f>HLOOKUP($B24,'[6]SGTI 2021 Clean Data'!$E$2:$ZQ$272,67,FALSE)</f>
        <v>B3</v>
      </c>
      <c r="AP24" s="17" t="str">
        <f>HLOOKUP($B24,'[6]SGTI 2021 Clean Data'!$E$2:$ZQ$272,68,FALSE)</f>
        <v>B3</v>
      </c>
      <c r="AQ24" s="17" t="str">
        <f>HLOOKUP($B24,'[6]SGTI 2021 Clean Data'!$E$2:$ZQ$272,69,FALSE)</f>
        <v>B3</v>
      </c>
      <c r="AR24" s="17" t="str">
        <f>HLOOKUP($B24,'[6]SGTI 2021 Clean Data'!$E$2:$ZQ$272,70,FALSE)</f>
        <v>Y</v>
      </c>
      <c r="AS24" s="17" t="str">
        <f>HLOOKUP($B24,'[6]SGTI 2021 Clean Data'!$E$2:$ZQ$272,71,FALSE)</f>
        <v>Y</v>
      </c>
      <c r="AT24" s="17" t="str">
        <f>HLOOKUP($B24,'[6]SGTI 2021 Clean Data'!$E$2:$ZQ$272,72,FALSE)</f>
        <v>Y</v>
      </c>
      <c r="AU24" s="17" t="str">
        <f>HLOOKUP($B24,'[6]SGTI 2021 Clean Data'!$E$2:$ZQ$272,73,FALSE)</f>
        <v>Y</v>
      </c>
      <c r="AV24" s="17" t="str">
        <f>HLOOKUP($B24,'[6]SGTI 2021 Clean Data'!$E$2:$ZQ$272,74,FALSE)</f>
        <v>Y</v>
      </c>
      <c r="AW24" s="17" t="str">
        <f>HLOOKUP($B24,'[6]SGTI 2021 Clean Data'!$E$2:$ZQ$272,75,FALSE)</f>
        <v>N</v>
      </c>
      <c r="AX24" s="17" t="str">
        <f>HLOOKUP($B24,'[6]SGTI 2021 Clean Data'!$E$2:$ZQ$272,76,FALSE)</f>
        <v>N</v>
      </c>
      <c r="AY24" s="17" t="str">
        <f>VLOOKUP($B24,'[6]2021 DD Batch123456'!$B$3:$AT$590,35,FALSE)</f>
        <v>E</v>
      </c>
      <c r="AZ24" s="17" t="str">
        <f>HLOOKUP($B24,'[6]SGTI 2021 Clean Data'!$E$2:$ZQ$272,80,FALSE)</f>
        <v>Y</v>
      </c>
      <c r="BA24" s="17" t="str">
        <f>HLOOKUP($B24,'[6]SGTI 2021 Clean Data'!$E$2:$ZQ$272,83,FALSE)</f>
        <v>Y</v>
      </c>
      <c r="BB24" s="17" t="str">
        <f>HLOOKUP($B24,'[6]SGTI 2021 Clean Data'!$E$2:$ZQ$272,84,FALSE)</f>
        <v>Y</v>
      </c>
      <c r="BC24" s="17" t="str">
        <f>HLOOKUP($B24,'[6]SGTI 2021 Clean Data'!$E$2:$ZQ$272,89,FALSE)</f>
        <v>Y</v>
      </c>
      <c r="BD24" s="17" t="str">
        <f>HLOOKUP($B24,'[6]SGTI 2021 Clean Data'!$E$2:$ZQ$272,91,FALSE)</f>
        <v>Y</v>
      </c>
      <c r="BE24" s="17" t="str">
        <f>HLOOKUP($B24,'[6]SGTI 2021 Clean Data'!$E$2:$ZQ$272,92,FALSE)</f>
        <v>Y</v>
      </c>
      <c r="BF24" s="17" t="str">
        <f>HLOOKUP($B24,'[6]SGTI 2021 Clean Data'!$E$2:$ZQ$272,93,FALSE)</f>
        <v>Y</v>
      </c>
      <c r="BG24" s="17" t="str">
        <f>HLOOKUP($B24,'[6]SGTI 2021 Clean Data'!$E$2:$ZQ$272,94,FALSE)</f>
        <v>Y</v>
      </c>
      <c r="BH24" s="17" t="str">
        <f>HLOOKUP($B24,'[6]SGTI 2021 Clean Data'!$E$2:$ZQ$272,95,FALSE)</f>
        <v>Y</v>
      </c>
      <c r="BI24" s="17" t="str">
        <f>HLOOKUP($B24,'[6]SGTI 2021 Clean Data'!$E$2:$ZQ$272,96,FALSE)</f>
        <v>Y</v>
      </c>
      <c r="BJ24" s="17" t="str">
        <f>HLOOKUP($B24,'[6]SGTI 2021 Clean Data'!$E$2:$ZQ$272,97,FALSE)</f>
        <v>Y</v>
      </c>
      <c r="BK24" s="17" t="str">
        <f>HLOOKUP($B24,'[6]SGTI 2021 Clean Data'!$E$2:$ZQ$272,98,FALSE)</f>
        <v>Y</v>
      </c>
      <c r="BL24" s="17" t="str">
        <f>HLOOKUP($B24,'[6]SGTI 2021 Clean Data'!$E$2:$ZQ$272,100,FALSE)</f>
        <v>Y</v>
      </c>
      <c r="BM24" s="17" t="str">
        <f>HLOOKUP($B24,'[6]SGTI 2021 Clean Data'!$E$2:$ZQ$272,102,FALSE)</f>
        <v>Y</v>
      </c>
      <c r="BN24" s="17" t="str">
        <f>HLOOKUP($B24,'[6]SGTI 2021 Clean Data'!$E$2:$ZQ$272,103,FALSE)</f>
        <v>N</v>
      </c>
      <c r="BO24" s="17" t="str">
        <f>HLOOKUP($B24,'[6]SGTI 2021 Clean Data'!$E$2:$ZQ$272,107,FALSE)</f>
        <v>Y</v>
      </c>
      <c r="BP24" s="17" t="str">
        <f>HLOOKUP($B24,'[6]SGTI 2021 Clean Data'!$E$2:$ZQ$272,108,FALSE)</f>
        <v>Y</v>
      </c>
      <c r="BQ24" s="17" t="str">
        <f>HLOOKUP($B24,'[6]SGTI 2021 Clean Data'!$E$2:$ZQ$272,109,FALSE)</f>
        <v>Y</v>
      </c>
      <c r="BR24" s="17" t="str">
        <f>HLOOKUP($B24,'[6]SGTI 2021 Clean Data'!$E$2:$ZQ$272,110,FALSE)</f>
        <v>Y</v>
      </c>
      <c r="BS24" s="17" t="str">
        <f>HLOOKUP($B24,'[6]SGTI 2021 Clean Data'!$E$2:$ZQ$272,111,FALSE)</f>
        <v>N</v>
      </c>
      <c r="BT24" s="17" t="str">
        <f>HLOOKUP($B24,'[6]SGTI 2021 Clean Data'!$E$2:$ZQ$272,113,FALSE)</f>
        <v>Y</v>
      </c>
      <c r="BU24" s="17">
        <f>HLOOKUP($B24,'[6]SGTI 2021 Clean Data'!$E$2:$ZQ$272,114,FALSE)</f>
        <v>0</v>
      </c>
      <c r="BV24" s="17" t="str">
        <f>HLOOKUP($B24,'[6]SGTI 2021 Clean Data'!$E$2:$ZQ$272,120,FALSE)</f>
        <v>Y</v>
      </c>
      <c r="BW24" s="17" t="str">
        <f>HLOOKUP($B24,'[6]SGTI 2021 Clean Data'!$E$2:$ZQ$272,121,FALSE)</f>
        <v>Y</v>
      </c>
      <c r="BX24" s="17" t="str">
        <f>HLOOKUP($B24,'[6]SGTI 2021 Clean Data'!$E$2:$ZQ$272,122,FALSE)</f>
        <v>Y</v>
      </c>
      <c r="BY24" s="17" t="str">
        <f>HLOOKUP($B24,'[6]SGTI 2021 Clean Data'!$E$2:$ZQ$272,123,FALSE)</f>
        <v>Y</v>
      </c>
      <c r="BZ24" s="17" t="str">
        <f>HLOOKUP($B24,'[6]SGTI 2021 Clean Data'!$E$2:$ZQ$272,124,FALSE)</f>
        <v>Y</v>
      </c>
      <c r="CA24" s="17" t="str">
        <f>HLOOKUP($B24,'[6]SGTI 2021 Clean Data'!$E$2:$ZQ$272,125,FALSE)</f>
        <v>N</v>
      </c>
      <c r="CB24" s="17" t="str">
        <f>HLOOKUP($B24,'[6]SGTI 2021 Clean Data'!$E$2:$ZQ$272,126,FALSE)</f>
        <v>N</v>
      </c>
      <c r="CC24" s="17" t="str">
        <f>HLOOKUP($B24,'[6]SGTI 2021 Clean Data'!$E$2:$ZQ$272,128,FALSE)</f>
        <v>Y</v>
      </c>
      <c r="CD24" s="17" t="str">
        <f>HLOOKUP($B24,'[6]SGTI 2021 Clean Data'!$E$2:$ZQ$272,130,FALSE)</f>
        <v>Y</v>
      </c>
      <c r="CE24" s="17" t="str">
        <f>HLOOKUP($B24,'[6]SGTI 2021 Clean Data'!$E$2:$ZQ$272,131,FALSE)</f>
        <v>Y</v>
      </c>
      <c r="CF24" s="17" t="str">
        <f>HLOOKUP($B24,'[6]SGTI 2021 Clean Data'!$E$2:$ZQ$272,132,FALSE)</f>
        <v>Y</v>
      </c>
      <c r="CG24" s="17" t="str">
        <f>HLOOKUP($B24,'[6]SGTI 2021 Clean Data'!$E$2:$ZQ$272,133,FALSE)</f>
        <v>Y</v>
      </c>
      <c r="CH24" s="17" t="str">
        <f>HLOOKUP($B24,'[6]SGTI 2021 Clean Data'!$E$2:$ZQ$272,135,FALSE)</f>
        <v>N</v>
      </c>
      <c r="CI24" s="17" t="str">
        <f>HLOOKUP($B24,'[6]SGTI 2021 Clean Data'!$E$2:$ZQ$272,139,FALSE)</f>
        <v>Y</v>
      </c>
      <c r="CJ24" s="17" t="str">
        <f>HLOOKUP($B24,'[6]SGTI 2021 Clean Data'!$E$2:$ZQ$272,140,FALSE)</f>
        <v>N</v>
      </c>
      <c r="CK24" s="17" t="str">
        <f>VLOOKUP($B24,'[6]2021 DD Batch123456'!$B$3:$AT$590,26,FALSE)</f>
        <v>N</v>
      </c>
      <c r="CL24" s="17" t="str">
        <f>VLOOKUP($B24,'[6]2021 DD Batch123456'!$B$3:$AT$590,27,FALSE)</f>
        <v>N</v>
      </c>
      <c r="CM24" s="17" t="str">
        <f>VLOOKUP($B24,'[6]2021 DD Batch123456'!$B$3:$AT$590,31,FALSE)</f>
        <v>N</v>
      </c>
      <c r="CN24" s="17" t="str">
        <f>VLOOKUP($B24,'[6]2021 DD Batch123456'!$B$3:$AT$590,32,FALSE)</f>
        <v>Y</v>
      </c>
      <c r="CO24" s="17" t="str">
        <f>VLOOKUP($B24,'[6]2021 DD Batch123456'!$B$3:$AT$590,33,FALSE)</f>
        <v>Y</v>
      </c>
      <c r="CP24" s="17" t="str">
        <f>HLOOKUP($B24,'[6]SGTI 2021 Clean Data'!$E$2:$ZQ$272,153,FALSE)</f>
        <v>Y</v>
      </c>
      <c r="CQ24" s="17" t="str">
        <f>HLOOKUP($B24,'[6]SGTI 2021 Clean Data'!$E$2:$ZQ$272,155,FALSE)</f>
        <v>Y</v>
      </c>
      <c r="CR24" s="17" t="str">
        <f>HLOOKUP($B24,'[6]SGTI 2021 Clean Data'!$E$2:$ZQ$272,156,FALSE)</f>
        <v>Y</v>
      </c>
      <c r="CS24" s="17" t="str">
        <f>HLOOKUP($B24,'[6]SGTI 2021 Clean Data'!$E$2:$ZQ$272,157,FALSE)</f>
        <v>Y</v>
      </c>
      <c r="CT24" s="17" t="str">
        <f>HLOOKUP($B24,'[6]SGTI 2021 Clean Data'!$E$2:$ZQ$272,158,FALSE)</f>
        <v>Y</v>
      </c>
      <c r="CU24" s="17" t="str">
        <f>HLOOKUP($B24,'[6]SGTI 2021 Clean Data'!$E$2:$ZQ$272,159,FALSE)</f>
        <v>Y</v>
      </c>
      <c r="CV24" s="17" t="str">
        <f>HLOOKUP($B24,'[6]SGTI 2021 Clean Data'!$E$2:$ZQ$272,160,FALSE)</f>
        <v>Y</v>
      </c>
      <c r="CW24" s="17" t="str">
        <f>HLOOKUP($B24,'[6]SGTI 2021 Clean Data'!$E$2:$ZQ$272,161,FALSE)</f>
        <v>Y</v>
      </c>
      <c r="CX24" s="17" t="str">
        <f>HLOOKUP($B24,'[6]SGTI 2021 Clean Data'!$E$2:$ZQ$272,164,FALSE)</f>
        <v>Y</v>
      </c>
      <c r="CY24" s="17" t="str">
        <f>HLOOKUP($B24,'[6]SGTI 2021 Clean Data'!$E$2:$ZQ$272,170,FALSE)</f>
        <v>Y</v>
      </c>
      <c r="CZ24" s="17" t="str">
        <f>HLOOKUP($B24,'[6]SGTI 2021 Clean Data'!$E$2:$ZQ$272,173,FALSE)</f>
        <v>Y</v>
      </c>
      <c r="DA24" s="17" t="str">
        <f>HLOOKUP($B24,'[6]SGTI 2021 Clean Data'!$E$2:$ZQ$272,174,FALSE)</f>
        <v>Y</v>
      </c>
      <c r="DB24" s="17" t="str">
        <f>HLOOKUP($B24,'[6]SGTI 2021 Clean Data'!$E$2:$ZQ$272,175,FALSE)</f>
        <v>Y</v>
      </c>
      <c r="DC24" s="17" t="str">
        <f>HLOOKUP($B24,'[6]SGTI 2021 Clean Data'!$E$2:$ZQ$272,176,FALSE)</f>
        <v>Y</v>
      </c>
      <c r="DD24" s="17" t="str">
        <f>HLOOKUP($B24,'[6]SGTI 2021 Clean Data'!$E$2:$ZQ$272,178,FALSE)</f>
        <v>Y</v>
      </c>
      <c r="DE24" s="17" t="str">
        <f>HLOOKUP($B24,'[6]SGTI 2021 Clean Data'!$E$2:$ZQ$272,179,FALSE)</f>
        <v>Y</v>
      </c>
      <c r="DF24" s="17" t="str">
        <f>HLOOKUP($B24,'[6]SGTI 2021 Clean Data'!$E$2:$ZQ$272,180,FALSE)</f>
        <v>Y</v>
      </c>
      <c r="DG24" s="17" t="str">
        <f>HLOOKUP($B24,'[6]SGTI 2021 Clean Data'!$E$2:$ZQ$272,181,FALSE)</f>
        <v>Y</v>
      </c>
      <c r="DH24" s="17" t="str">
        <f>HLOOKUP($B24,'[6]SGTI 2021 Clean Data'!$E$2:$ZQ$272,182,FALSE)</f>
        <v>N</v>
      </c>
      <c r="DI24" s="17" t="str">
        <f>HLOOKUP($B24,'[6]SGTI 2021 Clean Data'!$E$2:$ZQ$272,184,FALSE)</f>
        <v>Y</v>
      </c>
      <c r="DJ24" s="17" t="str">
        <f>HLOOKUP($B24,'[6]SGTI 2021 Clean Data'!$E$2:$ZQ$272,185,FALSE)</f>
        <v>Y</v>
      </c>
      <c r="DK24" s="17">
        <f>HLOOKUP($B24,'[6]SGTI 2021 Clean Data'!$E$2:$ZQ$272,190,FALSE)</f>
        <v>100</v>
      </c>
      <c r="DL24" s="17" t="str">
        <f>HLOOKUP($B24,'[6]SGTI 2021 Clean Data'!$E$2:$ZQ$272,191,FALSE)</f>
        <v>N</v>
      </c>
      <c r="DM24" s="17" t="str">
        <f>HLOOKUP($B24,'[6]SGTI 2021 Clean Data'!$E$2:$ZQ$272,195,FALSE)</f>
        <v>Y</v>
      </c>
      <c r="DN24" s="17" t="str">
        <f>HLOOKUP($B24,'[6]SGTI 2021 Clean Data'!$E$2:$ZQ$272,196,FALSE)</f>
        <v>Y</v>
      </c>
      <c r="DO24" s="17" t="str">
        <f>HLOOKUP($B24,'[6]SGTI 2021 Clean Data'!$E$2:$ZQ$272,199,FALSE)</f>
        <v>Y</v>
      </c>
      <c r="DP24" s="17" t="str">
        <f>HLOOKUP($B24,'[6]SGTI 2021 Clean Data'!$E$2:$ZQ$272,200,FALSE)</f>
        <v>Y</v>
      </c>
      <c r="DQ24" s="17" t="str">
        <f>HLOOKUP($B24,'[6]SGTI 2021 Clean Data'!$E$2:$ZQ$272,201,FALSE)</f>
        <v>Y</v>
      </c>
      <c r="DR24" s="17" t="str">
        <f>HLOOKUP($B24,'[6]SGTI 2021 Clean Data'!$E$2:$ZQ$272,202,FALSE)</f>
        <v>Y</v>
      </c>
      <c r="DS24" s="17" t="str">
        <f>HLOOKUP($B24,'[6]SGTI 2021 Clean Data'!$E$2:$ZQ$272,203,FALSE)</f>
        <v>Y</v>
      </c>
      <c r="DT24" s="17" t="str">
        <f>HLOOKUP($B24,'[6]SGTI 2021 Clean Data'!$E$2:$ZQ$272,204,FALSE)</f>
        <v>Y</v>
      </c>
      <c r="DU24" s="17" t="str">
        <f>HLOOKUP($B24,'[6]SGTI 2021 Clean Data'!$E$2:$ZQ$272,206,FALSE)</f>
        <v>Y</v>
      </c>
      <c r="DV24" s="17" t="str">
        <f>HLOOKUP($B24,'[6]SGTI 2021 Clean Data'!$E$2:$ZQ$272,207,FALSE)</f>
        <v>Y</v>
      </c>
      <c r="DW24" s="17" t="str">
        <f>HLOOKUP($B24,'[6]SGTI 2021 Clean Data'!$E$2:$ZQ$272,208,FALSE)</f>
        <v>Y</v>
      </c>
      <c r="DX24" s="17"/>
      <c r="DY24" s="17" t="str">
        <f>HLOOKUP($B24,'[6]SGTI 2021 Clean Data'!$E$2:$ZQ$272,213,FALSE)</f>
        <v>Y</v>
      </c>
      <c r="DZ24" s="17" t="str">
        <f>HLOOKUP($B24,'[6]SGTI 2021 Clean Data'!$E$2:$ZQ$272,214,FALSE)</f>
        <v>Y</v>
      </c>
      <c r="EA24" s="17" t="str">
        <f>HLOOKUP($B24,'[6]SGTI 2021 Clean Data'!$E$2:$ZQ$272,215,FALSE)</f>
        <v>Y</v>
      </c>
      <c r="EB24" s="17">
        <f>HLOOKUP($B24,'[6]SGTI 2021 Clean Data'!$E$2:$ZQ$272,219,FALSE)</f>
        <v>3</v>
      </c>
      <c r="EC24" s="17">
        <f>HLOOKUP($B24,'[6]SGTI 2021 Clean Data'!$E$2:$ZQ$272,220,FALSE)</f>
        <v>0</v>
      </c>
      <c r="ED24" s="17">
        <f>HLOOKUP($B24,'[6]SGTI 2021 Clean Data'!$E$2:$ZQ$272,221,FALSE)</f>
        <v>3</v>
      </c>
      <c r="EE24" s="17">
        <f>HLOOKUP($B24,'[6]SGTI 2021 Clean Data'!$E$2:$ZQ$272,222,FALSE)</f>
        <v>3</v>
      </c>
      <c r="EF24" s="17">
        <f>HLOOKUP($B24,'[6]SGTI 2021 Clean Data'!$E$2:$ZQ$272,223,FALSE)</f>
        <v>0</v>
      </c>
      <c r="EG24" s="17">
        <f>HLOOKUP($B24,'[6]SGTI 2021 Clean Data'!$E$2:$ZQ$272,224,FALSE)</f>
        <v>3</v>
      </c>
      <c r="EH24" s="17">
        <f>HLOOKUP($B24,'[6]SGTI 2021 Clean Data'!$E$2:$ZQ$272,225,FALSE)</f>
        <v>0</v>
      </c>
      <c r="EI24" s="17">
        <f>HLOOKUP($B24,'[6]SGTI 2021 Clean Data'!$E$2:$ZQ$272,226,FALSE)</f>
        <v>0</v>
      </c>
      <c r="EJ24" s="17">
        <f>HLOOKUP($B24,'[6]SGTI 2021 Clean Data'!$E$2:$ZQ$272,227,FALSE)</f>
        <v>4</v>
      </c>
      <c r="EK24" s="17">
        <f>HLOOKUP($B24,'[6]SGTI 2021 Clean Data'!$E$2:$ZQ$272,228,FALSE)</f>
        <v>3</v>
      </c>
      <c r="EL24" s="17">
        <f>HLOOKUP($B24,'[6]SGTI 2021 Clean Data'!$E$2:$ZQ$272,229,FALSE)</f>
        <v>0</v>
      </c>
      <c r="EM24" s="17">
        <f>HLOOKUP($B24,'[6]SGTI 2021 Clean Data'!$E$2:$ZQ$272,230,FALSE)</f>
        <v>2</v>
      </c>
      <c r="EN24" s="17">
        <f>HLOOKUP($B24,'[6]SGTI 2021 Clean Data'!$E$2:$ZQ$272,231,FALSE)</f>
        <v>0</v>
      </c>
      <c r="EO24" s="18">
        <f>HLOOKUP($B24,'[6]SGTI 2021 Clean Data'!$E$2:$ZQ$272,232,FALSE)</f>
        <v>44295</v>
      </c>
      <c r="EP24" s="18">
        <f>HLOOKUP($B24,'[6]SGTI 2021 Clean Data'!$E$2:$ZQ$272,233,FALSE)</f>
        <v>44312</v>
      </c>
      <c r="EQ24" s="17">
        <f>HLOOKUP($B24,'[6]SGTI 2021 Clean Data'!$E$2:$ZQ$272,234,FALSE)</f>
        <v>0</v>
      </c>
      <c r="ER24" s="17">
        <f>HLOOKUP($B24,'[6]SGTI 2021 Clean Data'!$E$2:$ZQ$272,235,FALSE)</f>
        <v>3</v>
      </c>
      <c r="ES24" s="17">
        <f>HLOOKUP($B24,'[6]SGTI 2021 Clean Data'!$E$2:$ZQ$272,240,FALSE)</f>
        <v>0</v>
      </c>
      <c r="ET24" s="17">
        <f>VLOOKUP($B24,'[6]2021 DD Batch123456'!$B$3:$AT$590,42,FALSE)</f>
        <v>0</v>
      </c>
      <c r="EU24" s="17"/>
      <c r="EV24" s="17"/>
      <c r="EW24" s="17"/>
      <c r="EX24" s="17">
        <f>VLOOKUP($B24,'[6]2021 DD Batch123456'!$B$3:$AT$590,44,FALSE)</f>
        <v>0</v>
      </c>
      <c r="EY24" s="17">
        <f>HLOOKUP($B24,'[6]SGTI 2021 Clean Data'!$E$2:$ZQ$272,246,FALSE)</f>
        <v>0</v>
      </c>
      <c r="EZ24" s="17">
        <f>HLOOKUP($B24,'[6]SGTI 2021 Clean Data'!$E$2:$ZQ$272,247,FALSE)</f>
        <v>0</v>
      </c>
      <c r="FA24" s="17">
        <f>HLOOKUP($B24,'[6]SGTI 2021 Clean Data'!$E$2:$ZQ$272,248,FALSE)</f>
        <v>0</v>
      </c>
      <c r="FB24" s="17">
        <f>HLOOKUP($B24,'[6]SGTI 2021 Clean Data'!$E$2:$ZQ$272,249,FALSE)</f>
        <v>0</v>
      </c>
      <c r="FC24" s="17">
        <f>HLOOKUP($B24,'[6]SGTI 2021 Clean Data'!$E$2:$ZQ$272,250,FALSE)</f>
        <v>0</v>
      </c>
      <c r="FD24" s="17">
        <f>HLOOKUP($B24,'[6]SGTI 2021 Clean Data'!$E$2:$ZQ$272,251,FALSE)</f>
        <v>0</v>
      </c>
      <c r="FE24" s="17">
        <f>HLOOKUP($B24,'[6]SGTI 2021 Clean Data'!$E$2:$ZQ$272,252,FALSE)</f>
        <v>0</v>
      </c>
      <c r="FF24" s="17">
        <f>HLOOKUP($B24,'[6]SGTI 2021 Clean Data'!$E$2:$ZQ$272,253,FALSE)</f>
        <v>0</v>
      </c>
      <c r="FG24" s="17">
        <f>HLOOKUP($B24,'[6]SGTI 2021 Clean Data'!$E$2:$ZQ$272,254,FALSE)</f>
        <v>0</v>
      </c>
      <c r="FH24" s="17">
        <f>HLOOKUP($B24,'[6]SGTI 2021 Clean Data'!$E$2:$ZQ$272,255,FALSE)</f>
        <v>0</v>
      </c>
      <c r="FI24" s="17">
        <f>HLOOKUP($B24,'[6]SGTI 2021 Clean Data'!$E$2:$ZQ$272,256,FALSE)</f>
        <v>0</v>
      </c>
      <c r="FJ24" s="17">
        <f>HLOOKUP($B24,'[6]SGTI 2021 Clean Data'!$E$2:$ZQ$272,257,FALSE)</f>
        <v>0</v>
      </c>
      <c r="FK24" s="17">
        <f>HLOOKUP($B24,'[6]SGTI 2021 Clean Data'!$E$2:$ZQ$272,258,FALSE)</f>
        <v>0</v>
      </c>
      <c r="FL24" s="17"/>
      <c r="FM24" s="17">
        <f>HLOOKUP($B24,'[6]SGTI 2021 Clean Data'!$E$2:$ZQ$272,260,FALSE)</f>
        <v>0</v>
      </c>
      <c r="FN24" s="17">
        <f>HLOOKUP($B24,'[6]SGTI 2021 Clean Data'!$E$2:$ZQ$272,261,FALSE)</f>
        <v>0</v>
      </c>
      <c r="FO24" s="17">
        <f>HLOOKUP($B24,'[6]SGTI 2021 Clean Data'!$E$2:$ZQ$272,262,FALSE)</f>
        <v>3</v>
      </c>
      <c r="FP24" s="17">
        <f>HLOOKUP($B24,'[6]SGTI 2021 Clean Data'!$E$2:$ZQ$272,263,FALSE)</f>
        <v>0</v>
      </c>
      <c r="FQ24" s="17"/>
      <c r="FR24" s="17">
        <f>HLOOKUP($B24,'[6]SGTI 2021 Clean Data'!$E$2:$ZQ$272,265,FALSE)</f>
        <v>0</v>
      </c>
      <c r="FS24" s="17">
        <f>HLOOKUP($B24,'[6]SGTI 2021 Clean Data'!$E$2:$ZQ$272,266,FALSE)</f>
        <v>0</v>
      </c>
      <c r="FT24" s="17">
        <f>HLOOKUP($B24,'[6]SGTI 2021 Clean Data'!$E$2:$ZQ$272,267,FALSE)</f>
        <v>0</v>
      </c>
      <c r="FU24" s="17">
        <f>HLOOKUP($B24,'[6]SGTI 2021 Clean Data'!$E$2:$ZQ$272,268,FALSE)</f>
        <v>0</v>
      </c>
      <c r="FV24" s="17">
        <f>HLOOKUP($B24,'[6]SGTI 2021 Clean Data'!$E$2:$ZQ$272,269,FALSE)</f>
        <v>5</v>
      </c>
      <c r="FW24" s="17">
        <f>HLOOKUP($B24,'[6]SGTI 2021 Clean Data'!$E$2:$ZQ$272,270,FALSE)</f>
        <v>0</v>
      </c>
      <c r="FX24" s="17">
        <f>HLOOKUP($B24,'[6]SGTI 2021 Clean Data'!$E$2:$ZQ$272,271,FALSE)</f>
        <v>0</v>
      </c>
    </row>
    <row r="25" spans="1:180" ht="24" thickTop="1" thickBot="1" x14ac:dyDescent="0.3">
      <c r="A25" s="12">
        <v>423</v>
      </c>
      <c r="B25" s="13" t="s">
        <v>300</v>
      </c>
      <c r="C25" s="14" t="s">
        <v>301</v>
      </c>
      <c r="D25" s="15">
        <v>44196</v>
      </c>
      <c r="E25" s="16">
        <f>_xlfn.IFNA(VLOOKUP($B25,'[4]SGTI 2021 General Full List'!$G$2:$AD$528,24,FALSE),VLOOKUP($B25,'[5]SGTI 2021 TrustReits Full List'!$G$2:$AC$43,23,FALSE))</f>
        <v>2117199999.9999998</v>
      </c>
      <c r="F25" s="16" t="str">
        <f t="shared" si="0"/>
        <v>Big</v>
      </c>
      <c r="G25" s="16" t="str">
        <f>_xlfn.IFNA(VLOOKUP($B25,'[4]SGTI 2021 General Full List'!$G$2:$AD$528,21,FALSE),VLOOKUP($B25,'[5]SGTI 2021 TrustReits Full List'!$G$2:$AB$43,20,FALSE))</f>
        <v>CONSUMER STAPLES</v>
      </c>
      <c r="H25" s="16" t="str">
        <f>_xlfn.IFNA(VLOOKUP($B25,'[4]SGTI 2021 General Full List'!$G$2:$AD$528,23,FALSE),VLOOKUP($B25,'[5]SGTI 2021 TrustReits Full List'!$G$2:$AB$43,22,FALSE))</f>
        <v>Food &amp; Beverages</v>
      </c>
      <c r="I25" s="16" t="s">
        <v>1272</v>
      </c>
      <c r="J25" s="17">
        <f>VLOOKUP($B25,'[6]2021 DD Batch123456'!$B$3:$AT$590,5,FALSE)</f>
        <v>9</v>
      </c>
      <c r="K25" s="17">
        <f>VLOOKUP($B25,'[6]2021 DD Batch123456'!$B$3:$AT$590,6,FALSE)</f>
        <v>9</v>
      </c>
      <c r="L25" s="17">
        <f>VLOOKUP($B25,'[6]2021 DD Batch123456'!$B$3:$AT$590,7,FALSE)</f>
        <v>6</v>
      </c>
      <c r="M25" s="17" t="str">
        <f>VLOOKUP($B25,'[6]2021 DD Batch123456'!$B$3:$AT$590,12,FALSE)</f>
        <v>Y</v>
      </c>
      <c r="N25" s="17" t="str">
        <f>HLOOKUP($B25,'[6]SGTI 2021 Clean Data'!$E$2:$ZQ$272,25,FALSE)</f>
        <v>Y</v>
      </c>
      <c r="O25" s="17" t="str">
        <f>VLOOKUP($B25,'[6]2021 DD Batch123456'!$B$3:$AT$590,13,FALSE)</f>
        <v>N</v>
      </c>
      <c r="P25" s="17" t="str">
        <f>VLOOKUP($B25,'[6]2021 DD Batch123456'!$B$3:$AT$590,14,FALSE)</f>
        <v>Y</v>
      </c>
      <c r="Q25" s="17" t="str">
        <f>HLOOKUP($B25,'[6]SGTI 2021 Clean Data'!$E$2:$ZQ$272,30,FALSE)</f>
        <v>Y</v>
      </c>
      <c r="R25" s="17" t="str">
        <f>HLOOKUP($B25,'[6]SGTI 2021 Clean Data'!$E$2:$ZQ$272,31,FALSE)</f>
        <v>Y</v>
      </c>
      <c r="S25" s="17" t="str">
        <f>HLOOKUP($B25,'[6]SGTI 2021 Clean Data'!$E$2:$ZQ$272,32,FALSE)</f>
        <v>Y</v>
      </c>
      <c r="T25" s="17">
        <f>VLOOKUP($B25,'[6]2021 DD Batch123456'!$B$3:$AT$590,36,FALSE)</f>
        <v>6</v>
      </c>
      <c r="U25" s="17">
        <f>VLOOKUP($B25,'[6]2021 DD Batch123456'!$B$3:$AT$590,40,FALSE)</f>
        <v>2</v>
      </c>
      <c r="V25" s="17">
        <f>VLOOKUP($B25,'[6]2021 DD Batch123456'!$B$3:$AT$590,37,FALSE)</f>
        <v>4</v>
      </c>
      <c r="W25" s="17" t="str">
        <f>VLOOKUP($B25,'[6]2021 DD Batch123456'!$B$3:$AT$590,41,FALSE)</f>
        <v>Y</v>
      </c>
      <c r="X25" s="17">
        <f>VLOOKUP($B25,'[6]2021 DD Batch123456'!$B$3:$AT$590,15,FALSE)</f>
        <v>3</v>
      </c>
      <c r="Y25" s="17">
        <f>VLOOKUP($B25,'[6]2021 DD Batch123456'!$B$3:$AT$590,16,FALSE)</f>
        <v>2</v>
      </c>
      <c r="Z25" s="17" t="str">
        <f>VLOOKUP($B25,'[6]2021 DD Batch123456'!$B$3:$AT$590,18,FALSE)</f>
        <v>Y</v>
      </c>
      <c r="AA25" s="17" t="str">
        <f>HLOOKUP($B25,'[6]SGTI 2021 Clean Data'!$E$2:$ZQ$272,45,FALSE)</f>
        <v>N</v>
      </c>
      <c r="AB25" s="17" t="str">
        <f>HLOOKUP($B25,'[6]SGTI 2021 Clean Data'!$E$2:$ZQ$272,46,FALSE)</f>
        <v>N</v>
      </c>
      <c r="AC25" s="17" t="str">
        <f>HLOOKUP($B25,'[6]SGTI 2021 Clean Data'!$E$2:$ZQ$272,49,FALSE)</f>
        <v>Y</v>
      </c>
      <c r="AD25" s="17" t="str">
        <f>HLOOKUP($B25,'[6]SGTI 2021 Clean Data'!$E$2:$ZQ$272,50,FALSE)</f>
        <v>Y</v>
      </c>
      <c r="AE25" s="17" t="str">
        <f>HLOOKUP($B25,'[6]SGTI 2021 Clean Data'!$E$2:$ZQ$272,53,FALSE)</f>
        <v>Y</v>
      </c>
      <c r="AF25" s="17" t="str">
        <f>HLOOKUP($B25,'[6]SGTI 2021 Clean Data'!$E$2:$ZQ$272,54,FALSE)</f>
        <v>Y</v>
      </c>
      <c r="AG25" s="17" t="str">
        <f>HLOOKUP($B25,'[6]SGTI 2021 Clean Data'!$E$2:$ZQ$272,55,FALSE)</f>
        <v>Y</v>
      </c>
      <c r="AH25" s="17" t="str">
        <f>HLOOKUP($B25,'[6]SGTI 2021 Clean Data'!$E$2:$ZQ$272,56,FALSE)</f>
        <v>N</v>
      </c>
      <c r="AI25" s="17" t="str">
        <f>HLOOKUP($B25,'[6]SGTI 2021 Clean Data'!$E$2:$ZQ$272,57,FALSE)</f>
        <v>N</v>
      </c>
      <c r="AJ25" s="17" t="str">
        <f>HLOOKUP($B25,'[6]SGTI 2021 Clean Data'!$E$2:$ZQ$272,58,FALSE)</f>
        <v>Y</v>
      </c>
      <c r="AK25" s="17" t="str">
        <f>HLOOKUP($B25,'[6]SGTI 2021 Clean Data'!$E$2:$ZQ$272,59,FALSE)</f>
        <v>Y</v>
      </c>
      <c r="AL25" s="17">
        <f>VLOOKUP($B25,'[6]2021 DD Batch123456'!$B$3:$AT$590,19,FALSE)</f>
        <v>3</v>
      </c>
      <c r="AM25" s="17">
        <f>VLOOKUP($B25,'[6]2021 DD Batch123456'!$B$3:$AT$590,20,FALSE)</f>
        <v>3</v>
      </c>
      <c r="AN25" s="17" t="str">
        <f>VLOOKUP($B25,'[6]2021 DD Batch123456'!$B$3:$AT$590,22,FALSE)</f>
        <v>Y</v>
      </c>
      <c r="AO25" s="17" t="str">
        <f>HLOOKUP($B25,'[6]SGTI 2021 Clean Data'!$E$2:$ZQ$272,67,FALSE)</f>
        <v>E</v>
      </c>
      <c r="AP25" s="17" t="str">
        <f>HLOOKUP($B25,'[6]SGTI 2021 Clean Data'!$E$2:$ZQ$272,68,FALSE)</f>
        <v>E</v>
      </c>
      <c r="AQ25" s="17" t="str">
        <f>HLOOKUP($B25,'[6]SGTI 2021 Clean Data'!$E$2:$ZQ$272,69,FALSE)</f>
        <v>B3</v>
      </c>
      <c r="AR25" s="17" t="str">
        <f>HLOOKUP($B25,'[6]SGTI 2021 Clean Data'!$E$2:$ZQ$272,70,FALSE)</f>
        <v>N</v>
      </c>
      <c r="AS25" s="17" t="str">
        <f>HLOOKUP($B25,'[6]SGTI 2021 Clean Data'!$E$2:$ZQ$272,71,FALSE)</f>
        <v>Y</v>
      </c>
      <c r="AT25" s="17" t="str">
        <f>HLOOKUP($B25,'[6]SGTI 2021 Clean Data'!$E$2:$ZQ$272,72,FALSE)</f>
        <v>Y</v>
      </c>
      <c r="AU25" s="17" t="str">
        <f>HLOOKUP($B25,'[6]SGTI 2021 Clean Data'!$E$2:$ZQ$272,73,FALSE)</f>
        <v>N</v>
      </c>
      <c r="AV25" s="17" t="str">
        <f>HLOOKUP($B25,'[6]SGTI 2021 Clean Data'!$E$2:$ZQ$272,74,FALSE)</f>
        <v>Y</v>
      </c>
      <c r="AW25" s="17" t="str">
        <f>HLOOKUP($B25,'[6]SGTI 2021 Clean Data'!$E$2:$ZQ$272,75,FALSE)</f>
        <v>N</v>
      </c>
      <c r="AX25" s="17" t="str">
        <f>HLOOKUP($B25,'[6]SGTI 2021 Clean Data'!$E$2:$ZQ$272,76,FALSE)</f>
        <v>N</v>
      </c>
      <c r="AY25" s="17" t="str">
        <f>VLOOKUP($B25,'[6]2021 DD Batch123456'!$B$3:$AT$590,35,FALSE)</f>
        <v>E</v>
      </c>
      <c r="AZ25" s="17" t="str">
        <f>HLOOKUP($B25,'[6]SGTI 2021 Clean Data'!$E$2:$ZQ$272,80,FALSE)</f>
        <v>Y</v>
      </c>
      <c r="BA25" s="17" t="str">
        <f>HLOOKUP($B25,'[6]SGTI 2021 Clean Data'!$E$2:$ZQ$272,83,FALSE)</f>
        <v>Y</v>
      </c>
      <c r="BB25" s="17" t="str">
        <f>HLOOKUP($B25,'[6]SGTI 2021 Clean Data'!$E$2:$ZQ$272,84,FALSE)</f>
        <v>N</v>
      </c>
      <c r="BC25" s="17" t="str">
        <f>HLOOKUP($B25,'[6]SGTI 2021 Clean Data'!$E$2:$ZQ$272,89,FALSE)</f>
        <v>Y</v>
      </c>
      <c r="BD25" s="17" t="str">
        <f>HLOOKUP($B25,'[6]SGTI 2021 Clean Data'!$E$2:$ZQ$272,91,FALSE)</f>
        <v>Y</v>
      </c>
      <c r="BE25" s="17" t="str">
        <f>HLOOKUP($B25,'[6]SGTI 2021 Clean Data'!$E$2:$ZQ$272,92,FALSE)</f>
        <v>Y</v>
      </c>
      <c r="BF25" s="17" t="str">
        <f>HLOOKUP($B25,'[6]SGTI 2021 Clean Data'!$E$2:$ZQ$272,93,FALSE)</f>
        <v>Y</v>
      </c>
      <c r="BG25" s="17" t="str">
        <f>HLOOKUP($B25,'[6]SGTI 2021 Clean Data'!$E$2:$ZQ$272,94,FALSE)</f>
        <v>Y</v>
      </c>
      <c r="BH25" s="17" t="str">
        <f>HLOOKUP($B25,'[6]SGTI 2021 Clean Data'!$E$2:$ZQ$272,95,FALSE)</f>
        <v>Y</v>
      </c>
      <c r="BI25" s="17" t="str">
        <f>HLOOKUP($B25,'[6]SGTI 2021 Clean Data'!$E$2:$ZQ$272,96,FALSE)</f>
        <v>Y</v>
      </c>
      <c r="BJ25" s="17" t="str">
        <f>HLOOKUP($B25,'[6]SGTI 2021 Clean Data'!$E$2:$ZQ$272,97,FALSE)</f>
        <v>Y</v>
      </c>
      <c r="BK25" s="17" t="str">
        <f>HLOOKUP($B25,'[6]SGTI 2021 Clean Data'!$E$2:$ZQ$272,98,FALSE)</f>
        <v>Y</v>
      </c>
      <c r="BL25" s="17" t="str">
        <f>HLOOKUP($B25,'[6]SGTI 2021 Clean Data'!$E$2:$ZQ$272,100,FALSE)</f>
        <v>N</v>
      </c>
      <c r="BM25" s="17" t="str">
        <f>HLOOKUP($B25,'[6]SGTI 2021 Clean Data'!$E$2:$ZQ$272,102,FALSE)</f>
        <v>Y</v>
      </c>
      <c r="BN25" s="17" t="str">
        <f>HLOOKUP($B25,'[6]SGTI 2021 Clean Data'!$E$2:$ZQ$272,103,FALSE)</f>
        <v>Y</v>
      </c>
      <c r="BO25" s="17" t="str">
        <f>HLOOKUP($B25,'[6]SGTI 2021 Clean Data'!$E$2:$ZQ$272,107,FALSE)</f>
        <v>Y</v>
      </c>
      <c r="BP25" s="17" t="str">
        <f>HLOOKUP($B25,'[6]SGTI 2021 Clean Data'!$E$2:$ZQ$272,108,FALSE)</f>
        <v>Y</v>
      </c>
      <c r="BQ25" s="17" t="str">
        <f>HLOOKUP($B25,'[6]SGTI 2021 Clean Data'!$E$2:$ZQ$272,109,FALSE)</f>
        <v>Y</v>
      </c>
      <c r="BR25" s="17" t="str">
        <f>HLOOKUP($B25,'[6]SGTI 2021 Clean Data'!$E$2:$ZQ$272,110,FALSE)</f>
        <v>Y</v>
      </c>
      <c r="BS25" s="17" t="str">
        <f>HLOOKUP($B25,'[6]SGTI 2021 Clean Data'!$E$2:$ZQ$272,111,FALSE)</f>
        <v>Y</v>
      </c>
      <c r="BT25" s="17" t="str">
        <f>HLOOKUP($B25,'[6]SGTI 2021 Clean Data'!$E$2:$ZQ$272,113,FALSE)</f>
        <v>Y</v>
      </c>
      <c r="BU25" s="17" t="str">
        <f>HLOOKUP($B25,'[6]SGTI 2021 Clean Data'!$E$2:$ZQ$272,114,FALSE)</f>
        <v>N</v>
      </c>
      <c r="BV25" s="17" t="str">
        <f>HLOOKUP($B25,'[6]SGTI 2021 Clean Data'!$E$2:$ZQ$272,120,FALSE)</f>
        <v>Y</v>
      </c>
      <c r="BW25" s="17" t="str">
        <f>HLOOKUP($B25,'[6]SGTI 2021 Clean Data'!$E$2:$ZQ$272,121,FALSE)</f>
        <v>Y</v>
      </c>
      <c r="BX25" s="17" t="str">
        <f>HLOOKUP($B25,'[6]SGTI 2021 Clean Data'!$E$2:$ZQ$272,122,FALSE)</f>
        <v>Y</v>
      </c>
      <c r="BY25" s="17" t="str">
        <f>HLOOKUP($B25,'[6]SGTI 2021 Clean Data'!$E$2:$ZQ$272,123,FALSE)</f>
        <v>Y</v>
      </c>
      <c r="BZ25" s="17" t="str">
        <f>HLOOKUP($B25,'[6]SGTI 2021 Clean Data'!$E$2:$ZQ$272,124,FALSE)</f>
        <v>N</v>
      </c>
      <c r="CA25" s="17" t="str">
        <f>HLOOKUP($B25,'[6]SGTI 2021 Clean Data'!$E$2:$ZQ$272,125,FALSE)</f>
        <v>Y</v>
      </c>
      <c r="CB25" s="17" t="str">
        <f>HLOOKUP($B25,'[6]SGTI 2021 Clean Data'!$E$2:$ZQ$272,126,FALSE)</f>
        <v>Y</v>
      </c>
      <c r="CC25" s="17" t="str">
        <f>HLOOKUP($B25,'[6]SGTI 2021 Clean Data'!$E$2:$ZQ$272,128,FALSE)</f>
        <v>Y</v>
      </c>
      <c r="CD25" s="17" t="str">
        <f>HLOOKUP($B25,'[6]SGTI 2021 Clean Data'!$E$2:$ZQ$272,130,FALSE)</f>
        <v>Y</v>
      </c>
      <c r="CE25" s="17" t="str">
        <f>HLOOKUP($B25,'[6]SGTI 2021 Clean Data'!$E$2:$ZQ$272,131,FALSE)</f>
        <v>Y</v>
      </c>
      <c r="CF25" s="17" t="str">
        <f>HLOOKUP($B25,'[6]SGTI 2021 Clean Data'!$E$2:$ZQ$272,132,FALSE)</f>
        <v>Y</v>
      </c>
      <c r="CG25" s="17" t="str">
        <f>HLOOKUP($B25,'[6]SGTI 2021 Clean Data'!$E$2:$ZQ$272,133,FALSE)</f>
        <v>Y</v>
      </c>
      <c r="CH25" s="17" t="str">
        <f>HLOOKUP($B25,'[6]SGTI 2021 Clean Data'!$E$2:$ZQ$272,135,FALSE)</f>
        <v>N</v>
      </c>
      <c r="CI25" s="17" t="str">
        <f>HLOOKUP($B25,'[6]SGTI 2021 Clean Data'!$E$2:$ZQ$272,139,FALSE)</f>
        <v>Y</v>
      </c>
      <c r="CJ25" s="17" t="str">
        <f>HLOOKUP($B25,'[6]SGTI 2021 Clean Data'!$E$2:$ZQ$272,140,FALSE)</f>
        <v>Y</v>
      </c>
      <c r="CK25" s="17" t="str">
        <f>VLOOKUP($B25,'[6]2021 DD Batch123456'!$B$3:$AT$590,26,FALSE)</f>
        <v>N</v>
      </c>
      <c r="CL25" s="17" t="str">
        <f>VLOOKUP($B25,'[6]2021 DD Batch123456'!$B$3:$AT$590,27,FALSE)</f>
        <v>N</v>
      </c>
      <c r="CM25" s="17" t="str">
        <f>VLOOKUP($B25,'[6]2021 DD Batch123456'!$B$3:$AT$590,31,FALSE)</f>
        <v>N</v>
      </c>
      <c r="CN25" s="17" t="str">
        <f>VLOOKUP($B25,'[6]2021 DD Batch123456'!$B$3:$AT$590,32,FALSE)</f>
        <v>Y</v>
      </c>
      <c r="CO25" s="17" t="str">
        <f>VLOOKUP($B25,'[6]2021 DD Batch123456'!$B$3:$AT$590,33,FALSE)</f>
        <v>Y</v>
      </c>
      <c r="CP25" s="17" t="str">
        <f>HLOOKUP($B25,'[6]SGTI 2021 Clean Data'!$E$2:$ZQ$272,153,FALSE)</f>
        <v>Y</v>
      </c>
      <c r="CQ25" s="17" t="str">
        <f>HLOOKUP($B25,'[6]SGTI 2021 Clean Data'!$E$2:$ZQ$272,155,FALSE)</f>
        <v>Y</v>
      </c>
      <c r="CR25" s="17" t="str">
        <f>HLOOKUP($B25,'[6]SGTI 2021 Clean Data'!$E$2:$ZQ$272,156,FALSE)</f>
        <v>Y</v>
      </c>
      <c r="CS25" s="17" t="str">
        <f>HLOOKUP($B25,'[6]SGTI 2021 Clean Data'!$E$2:$ZQ$272,157,FALSE)</f>
        <v>Y</v>
      </c>
      <c r="CT25" s="17" t="str">
        <f>HLOOKUP($B25,'[6]SGTI 2021 Clean Data'!$E$2:$ZQ$272,158,FALSE)</f>
        <v>N</v>
      </c>
      <c r="CU25" s="17" t="str">
        <f>HLOOKUP($B25,'[6]SGTI 2021 Clean Data'!$E$2:$ZQ$272,159,FALSE)</f>
        <v>N</v>
      </c>
      <c r="CV25" s="17" t="str">
        <f>HLOOKUP($B25,'[6]SGTI 2021 Clean Data'!$E$2:$ZQ$272,160,FALSE)</f>
        <v>Y</v>
      </c>
      <c r="CW25" s="17" t="str">
        <f>HLOOKUP($B25,'[6]SGTI 2021 Clean Data'!$E$2:$ZQ$272,161,FALSE)</f>
        <v>Y</v>
      </c>
      <c r="CX25" s="17" t="str">
        <f>HLOOKUP($B25,'[6]SGTI 2021 Clean Data'!$E$2:$ZQ$272,164,FALSE)</f>
        <v>Y</v>
      </c>
      <c r="CY25" s="17" t="str">
        <f>HLOOKUP($B25,'[6]SGTI 2021 Clean Data'!$E$2:$ZQ$272,170,FALSE)</f>
        <v>Y</v>
      </c>
      <c r="CZ25" s="17" t="str">
        <f>HLOOKUP($B25,'[6]SGTI 2021 Clean Data'!$E$2:$ZQ$272,173,FALSE)</f>
        <v>Y</v>
      </c>
      <c r="DA25" s="17" t="str">
        <f>HLOOKUP($B25,'[6]SGTI 2021 Clean Data'!$E$2:$ZQ$272,174,FALSE)</f>
        <v>Y</v>
      </c>
      <c r="DB25" s="17" t="str">
        <f>HLOOKUP($B25,'[6]SGTI 2021 Clean Data'!$E$2:$ZQ$272,175,FALSE)</f>
        <v>Y</v>
      </c>
      <c r="DC25" s="17" t="str">
        <f>HLOOKUP($B25,'[6]SGTI 2021 Clean Data'!$E$2:$ZQ$272,176,FALSE)</f>
        <v>N</v>
      </c>
      <c r="DD25" s="17" t="str">
        <f>HLOOKUP($B25,'[6]SGTI 2021 Clean Data'!$E$2:$ZQ$272,178,FALSE)</f>
        <v>Y</v>
      </c>
      <c r="DE25" s="17" t="str">
        <f>HLOOKUP($B25,'[6]SGTI 2021 Clean Data'!$E$2:$ZQ$272,179,FALSE)</f>
        <v>N</v>
      </c>
      <c r="DF25" s="17" t="str">
        <f>HLOOKUP($B25,'[6]SGTI 2021 Clean Data'!$E$2:$ZQ$272,180,FALSE)</f>
        <v>Y</v>
      </c>
      <c r="DG25" s="17" t="str">
        <f>HLOOKUP($B25,'[6]SGTI 2021 Clean Data'!$E$2:$ZQ$272,181,FALSE)</f>
        <v>Y</v>
      </c>
      <c r="DH25" s="17" t="str">
        <f>HLOOKUP($B25,'[6]SGTI 2021 Clean Data'!$E$2:$ZQ$272,182,FALSE)</f>
        <v>N</v>
      </c>
      <c r="DI25" s="17" t="str">
        <f>HLOOKUP($B25,'[6]SGTI 2021 Clean Data'!$E$2:$ZQ$272,184,FALSE)</f>
        <v>Y</v>
      </c>
      <c r="DJ25" s="17" t="str">
        <f>HLOOKUP($B25,'[6]SGTI 2021 Clean Data'!$E$2:$ZQ$272,185,FALSE)</f>
        <v>Y</v>
      </c>
      <c r="DK25" s="17">
        <f>HLOOKUP($B25,'[6]SGTI 2021 Clean Data'!$E$2:$ZQ$272,190,FALSE)</f>
        <v>97</v>
      </c>
      <c r="DL25" s="17" t="str">
        <f>HLOOKUP($B25,'[6]SGTI 2021 Clean Data'!$E$2:$ZQ$272,191,FALSE)</f>
        <v>N</v>
      </c>
      <c r="DM25" s="17" t="str">
        <f>HLOOKUP($B25,'[6]SGTI 2021 Clean Data'!$E$2:$ZQ$272,195,FALSE)</f>
        <v>Y</v>
      </c>
      <c r="DN25" s="17" t="str">
        <f>HLOOKUP($B25,'[6]SGTI 2021 Clean Data'!$E$2:$ZQ$272,196,FALSE)</f>
        <v>N</v>
      </c>
      <c r="DO25" s="17" t="str">
        <f>HLOOKUP($B25,'[6]SGTI 2021 Clean Data'!$E$2:$ZQ$272,199,FALSE)</f>
        <v>Y</v>
      </c>
      <c r="DP25" s="17" t="str">
        <f>HLOOKUP($B25,'[6]SGTI 2021 Clean Data'!$E$2:$ZQ$272,200,FALSE)</f>
        <v>Y</v>
      </c>
      <c r="DQ25" s="17" t="str">
        <f>HLOOKUP($B25,'[6]SGTI 2021 Clean Data'!$E$2:$ZQ$272,201,FALSE)</f>
        <v>Y</v>
      </c>
      <c r="DR25" s="17" t="str">
        <f>HLOOKUP($B25,'[6]SGTI 2021 Clean Data'!$E$2:$ZQ$272,202,FALSE)</f>
        <v>Y</v>
      </c>
      <c r="DS25" s="17" t="str">
        <f>HLOOKUP($B25,'[6]SGTI 2021 Clean Data'!$E$2:$ZQ$272,203,FALSE)</f>
        <v>Y</v>
      </c>
      <c r="DT25" s="17" t="str">
        <f>HLOOKUP($B25,'[6]SGTI 2021 Clean Data'!$E$2:$ZQ$272,204,FALSE)</f>
        <v>Y</v>
      </c>
      <c r="DU25" s="17" t="str">
        <f>HLOOKUP($B25,'[6]SGTI 2021 Clean Data'!$E$2:$ZQ$272,206,FALSE)</f>
        <v>Y</v>
      </c>
      <c r="DV25" s="17" t="str">
        <f>HLOOKUP($B25,'[6]SGTI 2021 Clean Data'!$E$2:$ZQ$272,207,FALSE)</f>
        <v>Y</v>
      </c>
      <c r="DW25" s="17" t="str">
        <f>HLOOKUP($B25,'[6]SGTI 2021 Clean Data'!$E$2:$ZQ$272,208,FALSE)</f>
        <v>Y</v>
      </c>
      <c r="DX25" s="17"/>
      <c r="DY25" s="17" t="str">
        <f>HLOOKUP($B25,'[6]SGTI 2021 Clean Data'!$E$2:$ZQ$272,213,FALSE)</f>
        <v>Y</v>
      </c>
      <c r="DZ25" s="17" t="str">
        <f>HLOOKUP($B25,'[6]SGTI 2021 Clean Data'!$E$2:$ZQ$272,214,FALSE)</f>
        <v>Y</v>
      </c>
      <c r="EA25" s="17" t="str">
        <f>HLOOKUP($B25,'[6]SGTI 2021 Clean Data'!$E$2:$ZQ$272,215,FALSE)</f>
        <v>Y</v>
      </c>
      <c r="EB25" s="17">
        <f>HLOOKUP($B25,'[6]SGTI 2021 Clean Data'!$E$2:$ZQ$272,219,FALSE)</f>
        <v>3</v>
      </c>
      <c r="EC25" s="17">
        <f>HLOOKUP($B25,'[6]SGTI 2021 Clean Data'!$E$2:$ZQ$272,220,FALSE)</f>
        <v>0</v>
      </c>
      <c r="ED25" s="17">
        <f>HLOOKUP($B25,'[6]SGTI 2021 Clean Data'!$E$2:$ZQ$272,221,FALSE)</f>
        <v>0</v>
      </c>
      <c r="EE25" s="17">
        <f>HLOOKUP($B25,'[6]SGTI 2021 Clean Data'!$E$2:$ZQ$272,222,FALSE)</f>
        <v>0</v>
      </c>
      <c r="EF25" s="17">
        <f>HLOOKUP($B25,'[6]SGTI 2021 Clean Data'!$E$2:$ZQ$272,223,FALSE)</f>
        <v>0</v>
      </c>
      <c r="EG25" s="17">
        <f>HLOOKUP($B25,'[6]SGTI 2021 Clean Data'!$E$2:$ZQ$272,224,FALSE)</f>
        <v>3</v>
      </c>
      <c r="EH25" s="17">
        <f>HLOOKUP($B25,'[6]SGTI 2021 Clean Data'!$E$2:$ZQ$272,225,FALSE)</f>
        <v>0</v>
      </c>
      <c r="EI25" s="17">
        <f>HLOOKUP($B25,'[6]SGTI 2021 Clean Data'!$E$2:$ZQ$272,226,FALSE)</f>
        <v>0</v>
      </c>
      <c r="EJ25" s="17">
        <f>HLOOKUP($B25,'[6]SGTI 2021 Clean Data'!$E$2:$ZQ$272,227,FALSE)</f>
        <v>0</v>
      </c>
      <c r="EK25" s="17">
        <f>HLOOKUP($B25,'[6]SGTI 2021 Clean Data'!$E$2:$ZQ$272,228,FALSE)</f>
        <v>3</v>
      </c>
      <c r="EL25" s="17">
        <f>HLOOKUP($B25,'[6]SGTI 2021 Clean Data'!$E$2:$ZQ$272,229,FALSE)</f>
        <v>0</v>
      </c>
      <c r="EM25" s="17">
        <f>HLOOKUP($B25,'[6]SGTI 2021 Clean Data'!$E$2:$ZQ$272,230,FALSE)</f>
        <v>2</v>
      </c>
      <c r="EN25" s="17">
        <f>HLOOKUP($B25,'[6]SGTI 2021 Clean Data'!$E$2:$ZQ$272,231,FALSE)</f>
        <v>0</v>
      </c>
      <c r="EO25" s="18">
        <f>HLOOKUP($B25,'[6]SGTI 2021 Clean Data'!$E$2:$ZQ$272,232,FALSE)</f>
        <v>44293</v>
      </c>
      <c r="EP25" s="18">
        <f>HLOOKUP($B25,'[6]SGTI 2021 Clean Data'!$E$2:$ZQ$272,233,FALSE)</f>
        <v>44315</v>
      </c>
      <c r="EQ25" s="17">
        <f>HLOOKUP($B25,'[6]SGTI 2021 Clean Data'!$E$2:$ZQ$272,234,FALSE)</f>
        <v>0</v>
      </c>
      <c r="ER25" s="17">
        <f>HLOOKUP($B25,'[6]SGTI 2021 Clean Data'!$E$2:$ZQ$272,235,FALSE)</f>
        <v>0</v>
      </c>
      <c r="ES25" s="17">
        <f>HLOOKUP($B25,'[6]SGTI 2021 Clean Data'!$E$2:$ZQ$272,240,FALSE)</f>
        <v>0</v>
      </c>
      <c r="ET25" s="17">
        <f>VLOOKUP($B25,'[6]2021 DD Batch123456'!$B$3:$AT$590,42,FALSE)</f>
        <v>3</v>
      </c>
      <c r="EU25" s="17"/>
      <c r="EV25" s="17"/>
      <c r="EW25" s="17"/>
      <c r="EX25" s="17">
        <f>VLOOKUP($B25,'[6]2021 DD Batch123456'!$B$3:$AT$590,44,FALSE)</f>
        <v>0</v>
      </c>
      <c r="EY25" s="17">
        <f>HLOOKUP($B25,'[6]SGTI 2021 Clean Data'!$E$2:$ZQ$272,246,FALSE)</f>
        <v>0</v>
      </c>
      <c r="EZ25" s="17">
        <f>HLOOKUP($B25,'[6]SGTI 2021 Clean Data'!$E$2:$ZQ$272,247,FALSE)</f>
        <v>0</v>
      </c>
      <c r="FA25" s="17">
        <f>HLOOKUP($B25,'[6]SGTI 2021 Clean Data'!$E$2:$ZQ$272,248,FALSE)</f>
        <v>0</v>
      </c>
      <c r="FB25" s="17">
        <f>HLOOKUP($B25,'[6]SGTI 2021 Clean Data'!$E$2:$ZQ$272,249,FALSE)</f>
        <v>0</v>
      </c>
      <c r="FC25" s="17">
        <f>HLOOKUP($B25,'[6]SGTI 2021 Clean Data'!$E$2:$ZQ$272,250,FALSE)</f>
        <v>0</v>
      </c>
      <c r="FD25" s="17">
        <f>HLOOKUP($B25,'[6]SGTI 2021 Clean Data'!$E$2:$ZQ$272,251,FALSE)</f>
        <v>0</v>
      </c>
      <c r="FE25" s="17">
        <f>HLOOKUP($B25,'[6]SGTI 2021 Clean Data'!$E$2:$ZQ$272,252,FALSE)</f>
        <v>0</v>
      </c>
      <c r="FF25" s="17">
        <f>HLOOKUP($B25,'[6]SGTI 2021 Clean Data'!$E$2:$ZQ$272,253,FALSE)</f>
        <v>0</v>
      </c>
      <c r="FG25" s="17">
        <f>HLOOKUP($B25,'[6]SGTI 2021 Clean Data'!$E$2:$ZQ$272,254,FALSE)</f>
        <v>0</v>
      </c>
      <c r="FH25" s="17">
        <f>HLOOKUP($B25,'[6]SGTI 2021 Clean Data'!$E$2:$ZQ$272,255,FALSE)</f>
        <v>0</v>
      </c>
      <c r="FI25" s="17">
        <f>HLOOKUP($B25,'[6]SGTI 2021 Clean Data'!$E$2:$ZQ$272,256,FALSE)</f>
        <v>0</v>
      </c>
      <c r="FJ25" s="17">
        <f>HLOOKUP($B25,'[6]SGTI 2021 Clean Data'!$E$2:$ZQ$272,257,FALSE)</f>
        <v>0</v>
      </c>
      <c r="FK25" s="17">
        <f>HLOOKUP($B25,'[6]SGTI 2021 Clean Data'!$E$2:$ZQ$272,258,FALSE)</f>
        <v>0</v>
      </c>
      <c r="FL25" s="17"/>
      <c r="FM25" s="17">
        <f>HLOOKUP($B25,'[6]SGTI 2021 Clean Data'!$E$2:$ZQ$272,260,FALSE)</f>
        <v>0</v>
      </c>
      <c r="FN25" s="17">
        <f>HLOOKUP($B25,'[6]SGTI 2021 Clean Data'!$E$2:$ZQ$272,261,FALSE)</f>
        <v>0</v>
      </c>
      <c r="FO25" s="17">
        <f>HLOOKUP($B25,'[6]SGTI 2021 Clean Data'!$E$2:$ZQ$272,262,FALSE)</f>
        <v>0</v>
      </c>
      <c r="FP25" s="17">
        <f>HLOOKUP($B25,'[6]SGTI 2021 Clean Data'!$E$2:$ZQ$272,263,FALSE)</f>
        <v>0</v>
      </c>
      <c r="FQ25" s="17"/>
      <c r="FR25" s="17">
        <f>HLOOKUP($B25,'[6]SGTI 2021 Clean Data'!$E$2:$ZQ$272,265,FALSE)</f>
        <v>0</v>
      </c>
      <c r="FS25" s="17">
        <f>HLOOKUP($B25,'[6]SGTI 2021 Clean Data'!$E$2:$ZQ$272,266,FALSE)</f>
        <v>0</v>
      </c>
      <c r="FT25" s="17">
        <f>HLOOKUP($B25,'[6]SGTI 2021 Clean Data'!$E$2:$ZQ$272,267,FALSE)</f>
        <v>0</v>
      </c>
      <c r="FU25" s="17">
        <f>HLOOKUP($B25,'[6]SGTI 2021 Clean Data'!$E$2:$ZQ$272,268,FALSE)</f>
        <v>0</v>
      </c>
      <c r="FV25" s="17">
        <f>HLOOKUP($B25,'[6]SGTI 2021 Clean Data'!$E$2:$ZQ$272,269,FALSE)</f>
        <v>0</v>
      </c>
      <c r="FW25" s="17">
        <f>HLOOKUP($B25,'[6]SGTI 2021 Clean Data'!$E$2:$ZQ$272,270,FALSE)</f>
        <v>0</v>
      </c>
      <c r="FX25" s="17">
        <f>HLOOKUP($B25,'[6]SGTI 2021 Clean Data'!$E$2:$ZQ$272,271,FALSE)</f>
        <v>0</v>
      </c>
    </row>
    <row r="26" spans="1:180" ht="24" thickTop="1" thickBot="1" x14ac:dyDescent="0.3">
      <c r="A26" s="12">
        <v>105</v>
      </c>
      <c r="B26" s="13" t="s">
        <v>142</v>
      </c>
      <c r="C26" s="14" t="s">
        <v>143</v>
      </c>
      <c r="D26" s="15">
        <v>43982</v>
      </c>
      <c r="E26" s="16">
        <f>_xlfn.IFNA(VLOOKUP($B26,'[4]SGTI 2021 General Full List'!$G$2:$AD$528,24,FALSE),VLOOKUP($B26,'[5]SGTI 2021 TrustReits Full List'!$G$2:$AC$43,23,FALSE))</f>
        <v>106490000</v>
      </c>
      <c r="F26" s="16" t="str">
        <f t="shared" si="0"/>
        <v>Small</v>
      </c>
      <c r="G26" s="16" t="str">
        <f>_xlfn.IFNA(VLOOKUP($B26,'[4]SGTI 2021 General Full List'!$G$2:$AD$528,21,FALSE),VLOOKUP($B26,'[5]SGTI 2021 TrustReits Full List'!$G$2:$AB$43,20,FALSE))</f>
        <v>INDUSTRIALS</v>
      </c>
      <c r="H26" s="16" t="str">
        <f>_xlfn.IFNA(VLOOKUP($B26,'[4]SGTI 2021 General Full List'!$G$2:$AD$528,23,FALSE),VLOOKUP($B26,'[5]SGTI 2021 TrustReits Full List'!$G$2:$AB$43,22,FALSE))</f>
        <v>Transportation</v>
      </c>
      <c r="I26" s="16" t="s">
        <v>1272</v>
      </c>
      <c r="J26" s="17">
        <f>VLOOKUP($B26,'[6]2021 DD Batch123456'!$B$3:$AT$590,5,FALSE)</f>
        <v>7</v>
      </c>
      <c r="K26" s="17">
        <f>VLOOKUP($B26,'[6]2021 DD Batch123456'!$B$3:$AT$590,6,FALSE)</f>
        <v>7</v>
      </c>
      <c r="L26" s="17">
        <f>VLOOKUP($B26,'[6]2021 DD Batch123456'!$B$3:$AT$590,7,FALSE)</f>
        <v>4</v>
      </c>
      <c r="M26" s="17" t="str">
        <f>VLOOKUP($B26,'[6]2021 DD Batch123456'!$B$3:$AT$590,12,FALSE)</f>
        <v>N</v>
      </c>
      <c r="N26" s="17" t="str">
        <f>HLOOKUP($B26,'[6]SGTI 2021 Clean Data'!$E$2:$ZQ$272,25,FALSE)</f>
        <v>N</v>
      </c>
      <c r="O26" s="17" t="str">
        <f>VLOOKUP($B26,'[6]2021 DD Batch123456'!$B$3:$AT$590,13,FALSE)</f>
        <v>Y</v>
      </c>
      <c r="P26" s="17" t="str">
        <f>VLOOKUP($B26,'[6]2021 DD Batch123456'!$B$3:$AT$590,14,FALSE)</f>
        <v>N</v>
      </c>
      <c r="Q26" s="17" t="str">
        <f>HLOOKUP($B26,'[6]SGTI 2021 Clean Data'!$E$2:$ZQ$272,30,FALSE)</f>
        <v>N</v>
      </c>
      <c r="R26" s="17" t="str">
        <f>HLOOKUP($B26,'[6]SGTI 2021 Clean Data'!$E$2:$ZQ$272,31,FALSE)</f>
        <v>Y</v>
      </c>
      <c r="S26" s="17" t="str">
        <f>HLOOKUP($B26,'[6]SGTI 2021 Clean Data'!$E$2:$ZQ$272,32,FALSE)</f>
        <v>Y</v>
      </c>
      <c r="T26" s="17">
        <f>VLOOKUP($B26,'[6]2021 DD Batch123456'!$B$3:$AT$590,36,FALSE)</f>
        <v>4</v>
      </c>
      <c r="U26" s="17">
        <f>VLOOKUP($B26,'[6]2021 DD Batch123456'!$B$3:$AT$590,40,FALSE)</f>
        <v>2</v>
      </c>
      <c r="V26" s="17">
        <f>VLOOKUP($B26,'[6]2021 DD Batch123456'!$B$3:$AT$590,37,FALSE)</f>
        <v>4</v>
      </c>
      <c r="W26" s="17" t="str">
        <f>VLOOKUP($B26,'[6]2021 DD Batch123456'!$B$3:$AT$590,41,FALSE)</f>
        <v>Y</v>
      </c>
      <c r="X26" s="17">
        <f>VLOOKUP($B26,'[6]2021 DD Batch123456'!$B$3:$AT$590,15,FALSE)</f>
        <v>2</v>
      </c>
      <c r="Y26" s="17">
        <f>VLOOKUP($B26,'[6]2021 DD Batch123456'!$B$3:$AT$590,16,FALSE)</f>
        <v>2</v>
      </c>
      <c r="Z26" s="17" t="str">
        <f>VLOOKUP($B26,'[6]2021 DD Batch123456'!$B$3:$AT$590,18,FALSE)</f>
        <v>Y</v>
      </c>
      <c r="AA26" s="17" t="str">
        <f>HLOOKUP($B26,'[6]SGTI 2021 Clean Data'!$E$2:$ZQ$272,45,FALSE)</f>
        <v>Y</v>
      </c>
      <c r="AB26" s="17" t="str">
        <f>HLOOKUP($B26,'[6]SGTI 2021 Clean Data'!$E$2:$ZQ$272,46,FALSE)</f>
        <v>N</v>
      </c>
      <c r="AC26" s="17" t="str">
        <f>HLOOKUP($B26,'[6]SGTI 2021 Clean Data'!$E$2:$ZQ$272,49,FALSE)</f>
        <v>N</v>
      </c>
      <c r="AD26" s="17" t="str">
        <f>HLOOKUP($B26,'[6]SGTI 2021 Clean Data'!$E$2:$ZQ$272,50,FALSE)</f>
        <v>Y</v>
      </c>
      <c r="AE26" s="17" t="str">
        <f>HLOOKUP($B26,'[6]SGTI 2021 Clean Data'!$E$2:$ZQ$272,53,FALSE)</f>
        <v>Y</v>
      </c>
      <c r="AF26" s="17" t="str">
        <f>HLOOKUP($B26,'[6]SGTI 2021 Clean Data'!$E$2:$ZQ$272,54,FALSE)</f>
        <v>Y</v>
      </c>
      <c r="AG26" s="17" t="str">
        <f>HLOOKUP($B26,'[6]SGTI 2021 Clean Data'!$E$2:$ZQ$272,55,FALSE)</f>
        <v>Y</v>
      </c>
      <c r="AH26" s="17" t="str">
        <f>HLOOKUP($B26,'[6]SGTI 2021 Clean Data'!$E$2:$ZQ$272,56,FALSE)</f>
        <v>N</v>
      </c>
      <c r="AI26" s="17" t="str">
        <f>HLOOKUP($B26,'[6]SGTI 2021 Clean Data'!$E$2:$ZQ$272,57,FALSE)</f>
        <v>N</v>
      </c>
      <c r="AJ26" s="17" t="str">
        <f>HLOOKUP($B26,'[6]SGTI 2021 Clean Data'!$E$2:$ZQ$272,58,FALSE)</f>
        <v>N</v>
      </c>
      <c r="AK26" s="17" t="str">
        <f>HLOOKUP($B26,'[6]SGTI 2021 Clean Data'!$E$2:$ZQ$272,59,FALSE)</f>
        <v>Y</v>
      </c>
      <c r="AL26" s="17">
        <f>VLOOKUP($B26,'[6]2021 DD Batch123456'!$B$3:$AT$590,19,FALSE)</f>
        <v>1</v>
      </c>
      <c r="AM26" s="17">
        <f>VLOOKUP($B26,'[6]2021 DD Batch123456'!$B$3:$AT$590,20,FALSE)</f>
        <v>1</v>
      </c>
      <c r="AN26" s="17" t="str">
        <f>VLOOKUP($B26,'[6]2021 DD Batch123456'!$B$3:$AT$590,22,FALSE)</f>
        <v>Y</v>
      </c>
      <c r="AO26" s="17" t="str">
        <f>HLOOKUP($B26,'[6]SGTI 2021 Clean Data'!$E$2:$ZQ$272,67,FALSE)</f>
        <v>B3</v>
      </c>
      <c r="AP26" s="17" t="str">
        <f>HLOOKUP($B26,'[6]SGTI 2021 Clean Data'!$E$2:$ZQ$272,68,FALSE)</f>
        <v>B4</v>
      </c>
      <c r="AQ26" s="17" t="str">
        <f>HLOOKUP($B26,'[6]SGTI 2021 Clean Data'!$E$2:$ZQ$272,69,FALSE)</f>
        <v>B3</v>
      </c>
      <c r="AR26" s="17" t="str">
        <f>HLOOKUP($B26,'[6]SGTI 2021 Clean Data'!$E$2:$ZQ$272,70,FALSE)</f>
        <v>Y</v>
      </c>
      <c r="AS26" s="17" t="str">
        <f>HLOOKUP($B26,'[6]SGTI 2021 Clean Data'!$E$2:$ZQ$272,71,FALSE)</f>
        <v>Y</v>
      </c>
      <c r="AT26" s="17" t="str">
        <f>HLOOKUP($B26,'[6]SGTI 2021 Clean Data'!$E$2:$ZQ$272,72,FALSE)</f>
        <v>Y</v>
      </c>
      <c r="AU26" s="17" t="str">
        <f>HLOOKUP($B26,'[6]SGTI 2021 Clean Data'!$E$2:$ZQ$272,73,FALSE)</f>
        <v>N</v>
      </c>
      <c r="AV26" s="17" t="str">
        <f>HLOOKUP($B26,'[6]SGTI 2021 Clean Data'!$E$2:$ZQ$272,74,FALSE)</f>
        <v>N</v>
      </c>
      <c r="AW26" s="17" t="str">
        <f>HLOOKUP($B26,'[6]SGTI 2021 Clean Data'!$E$2:$ZQ$272,75,FALSE)</f>
        <v>N</v>
      </c>
      <c r="AX26" s="17" t="str">
        <f>HLOOKUP($B26,'[6]SGTI 2021 Clean Data'!$E$2:$ZQ$272,76,FALSE)</f>
        <v>Y</v>
      </c>
      <c r="AY26" s="17" t="str">
        <f>VLOOKUP($B26,'[6]2021 DD Batch123456'!$B$3:$AT$590,35,FALSE)</f>
        <v>B3</v>
      </c>
      <c r="AZ26" s="17" t="str">
        <f>HLOOKUP($B26,'[6]SGTI 2021 Clean Data'!$E$2:$ZQ$272,80,FALSE)</f>
        <v>N</v>
      </c>
      <c r="BA26" s="17" t="str">
        <f>HLOOKUP($B26,'[6]SGTI 2021 Clean Data'!$E$2:$ZQ$272,83,FALSE)</f>
        <v>Y</v>
      </c>
      <c r="BB26" s="17" t="str">
        <f>HLOOKUP($B26,'[6]SGTI 2021 Clean Data'!$E$2:$ZQ$272,84,FALSE)</f>
        <v>N</v>
      </c>
      <c r="BC26" s="17" t="str">
        <f>HLOOKUP($B26,'[6]SGTI 2021 Clean Data'!$E$2:$ZQ$272,89,FALSE)</f>
        <v>N</v>
      </c>
      <c r="BD26" s="17" t="str">
        <f>HLOOKUP($B26,'[6]SGTI 2021 Clean Data'!$E$2:$ZQ$272,91,FALSE)</f>
        <v>Y</v>
      </c>
      <c r="BE26" s="17" t="str">
        <f>HLOOKUP($B26,'[6]SGTI 2021 Clean Data'!$E$2:$ZQ$272,92,FALSE)</f>
        <v>Y</v>
      </c>
      <c r="BF26" s="17" t="str">
        <f>HLOOKUP($B26,'[6]SGTI 2021 Clean Data'!$E$2:$ZQ$272,93,FALSE)</f>
        <v>Y</v>
      </c>
      <c r="BG26" s="17" t="str">
        <f>HLOOKUP($B26,'[6]SGTI 2021 Clean Data'!$E$2:$ZQ$272,94,FALSE)</f>
        <v>Y</v>
      </c>
      <c r="BH26" s="17" t="str">
        <f>HLOOKUP($B26,'[6]SGTI 2021 Clean Data'!$E$2:$ZQ$272,95,FALSE)</f>
        <v>N</v>
      </c>
      <c r="BI26" s="17" t="str">
        <f>HLOOKUP($B26,'[6]SGTI 2021 Clean Data'!$E$2:$ZQ$272,96,FALSE)</f>
        <v>N</v>
      </c>
      <c r="BJ26" s="17" t="str">
        <f>HLOOKUP($B26,'[6]SGTI 2021 Clean Data'!$E$2:$ZQ$272,97,FALSE)</f>
        <v>N</v>
      </c>
      <c r="BK26" s="17" t="str">
        <f>HLOOKUP($B26,'[6]SGTI 2021 Clean Data'!$E$2:$ZQ$272,98,FALSE)</f>
        <v>Y</v>
      </c>
      <c r="BL26" s="17" t="str">
        <f>HLOOKUP($B26,'[6]SGTI 2021 Clean Data'!$E$2:$ZQ$272,100,FALSE)</f>
        <v>Y</v>
      </c>
      <c r="BM26" s="17" t="str">
        <f>HLOOKUP($B26,'[6]SGTI 2021 Clean Data'!$E$2:$ZQ$272,102,FALSE)</f>
        <v>Y</v>
      </c>
      <c r="BN26" s="17" t="str">
        <f>HLOOKUP($B26,'[6]SGTI 2021 Clean Data'!$E$2:$ZQ$272,103,FALSE)</f>
        <v>Y</v>
      </c>
      <c r="BO26" s="17" t="str">
        <f>HLOOKUP($B26,'[6]SGTI 2021 Clean Data'!$E$2:$ZQ$272,107,FALSE)</f>
        <v>Y</v>
      </c>
      <c r="BP26" s="17" t="str">
        <f>HLOOKUP($B26,'[6]SGTI 2021 Clean Data'!$E$2:$ZQ$272,108,FALSE)</f>
        <v>Y</v>
      </c>
      <c r="BQ26" s="17" t="str">
        <f>HLOOKUP($B26,'[6]SGTI 2021 Clean Data'!$E$2:$ZQ$272,109,FALSE)</f>
        <v>Y</v>
      </c>
      <c r="BR26" s="17" t="str">
        <f>HLOOKUP($B26,'[6]SGTI 2021 Clean Data'!$E$2:$ZQ$272,110,FALSE)</f>
        <v>Y</v>
      </c>
      <c r="BS26" s="17" t="str">
        <f>HLOOKUP($B26,'[6]SGTI 2021 Clean Data'!$E$2:$ZQ$272,111,FALSE)</f>
        <v>Y</v>
      </c>
      <c r="BT26" s="17" t="str">
        <f>HLOOKUP($B26,'[6]SGTI 2021 Clean Data'!$E$2:$ZQ$272,113,FALSE)</f>
        <v>N</v>
      </c>
      <c r="BU26" s="17" t="str">
        <f>HLOOKUP($B26,'[6]SGTI 2021 Clean Data'!$E$2:$ZQ$272,114,FALSE)</f>
        <v>Y</v>
      </c>
      <c r="BV26" s="17" t="str">
        <f>HLOOKUP($B26,'[6]SGTI 2021 Clean Data'!$E$2:$ZQ$272,120,FALSE)</f>
        <v>Y</v>
      </c>
      <c r="BW26" s="17" t="str">
        <f>HLOOKUP($B26,'[6]SGTI 2021 Clean Data'!$E$2:$ZQ$272,121,FALSE)</f>
        <v>N</v>
      </c>
      <c r="BX26" s="17" t="str">
        <f>HLOOKUP($B26,'[6]SGTI 2021 Clean Data'!$E$2:$ZQ$272,122,FALSE)</f>
        <v>Y</v>
      </c>
      <c r="BY26" s="17" t="str">
        <f>HLOOKUP($B26,'[6]SGTI 2021 Clean Data'!$E$2:$ZQ$272,123,FALSE)</f>
        <v>Y</v>
      </c>
      <c r="BZ26" s="17" t="str">
        <f>HLOOKUP($B26,'[6]SGTI 2021 Clean Data'!$E$2:$ZQ$272,124,FALSE)</f>
        <v>N</v>
      </c>
      <c r="CA26" s="17" t="str">
        <f>HLOOKUP($B26,'[6]SGTI 2021 Clean Data'!$E$2:$ZQ$272,125,FALSE)</f>
        <v>N</v>
      </c>
      <c r="CB26" s="17" t="str">
        <f>HLOOKUP($B26,'[6]SGTI 2021 Clean Data'!$E$2:$ZQ$272,126,FALSE)</f>
        <v>N</v>
      </c>
      <c r="CC26" s="17" t="str">
        <f>HLOOKUP($B26,'[6]SGTI 2021 Clean Data'!$E$2:$ZQ$272,128,FALSE)</f>
        <v>Y</v>
      </c>
      <c r="CD26" s="17" t="str">
        <f>HLOOKUP($B26,'[6]SGTI 2021 Clean Data'!$E$2:$ZQ$272,130,FALSE)</f>
        <v>Y</v>
      </c>
      <c r="CE26" s="17" t="str">
        <f>HLOOKUP($B26,'[6]SGTI 2021 Clean Data'!$E$2:$ZQ$272,131,FALSE)</f>
        <v>Y</v>
      </c>
      <c r="CF26" s="17" t="str">
        <f>HLOOKUP($B26,'[6]SGTI 2021 Clean Data'!$E$2:$ZQ$272,132,FALSE)</f>
        <v>Y</v>
      </c>
      <c r="CG26" s="17" t="str">
        <f>HLOOKUP($B26,'[6]SGTI 2021 Clean Data'!$E$2:$ZQ$272,133,FALSE)</f>
        <v>N</v>
      </c>
      <c r="CH26" s="17" t="str">
        <f>HLOOKUP($B26,'[6]SGTI 2021 Clean Data'!$E$2:$ZQ$272,135,FALSE)</f>
        <v>N</v>
      </c>
      <c r="CI26" s="17" t="str">
        <f>HLOOKUP($B26,'[6]SGTI 2021 Clean Data'!$E$2:$ZQ$272,139,FALSE)</f>
        <v>Y</v>
      </c>
      <c r="CJ26" s="17" t="str">
        <f>HLOOKUP($B26,'[6]SGTI 2021 Clean Data'!$E$2:$ZQ$272,140,FALSE)</f>
        <v>N</v>
      </c>
      <c r="CK26" s="17" t="str">
        <f>VLOOKUP($B26,'[6]2021 DD Batch123456'!$B$3:$AT$590,26,FALSE)</f>
        <v>Y</v>
      </c>
      <c r="CL26" s="17">
        <f>VLOOKUP($B26,'[6]2021 DD Batch123456'!$B$3:$AT$590,27,FALSE)</f>
        <v>0</v>
      </c>
      <c r="CM26" s="17" t="str">
        <f>VLOOKUP($B26,'[6]2021 DD Batch123456'!$B$3:$AT$590,31,FALSE)</f>
        <v>Y</v>
      </c>
      <c r="CN26" s="17">
        <f>VLOOKUP($B26,'[6]2021 DD Batch123456'!$B$3:$AT$590,32,FALSE)</f>
        <v>0</v>
      </c>
      <c r="CO26" s="17" t="str">
        <f>VLOOKUP($B26,'[6]2021 DD Batch123456'!$B$3:$AT$590,33,FALSE)</f>
        <v>N</v>
      </c>
      <c r="CP26" s="17" t="str">
        <f>HLOOKUP($B26,'[6]SGTI 2021 Clean Data'!$E$2:$ZQ$272,153,FALSE)</f>
        <v>Y</v>
      </c>
      <c r="CQ26" s="17" t="str">
        <f>HLOOKUP($B26,'[6]SGTI 2021 Clean Data'!$E$2:$ZQ$272,155,FALSE)</f>
        <v>Y</v>
      </c>
      <c r="CR26" s="17" t="str">
        <f>HLOOKUP($B26,'[6]SGTI 2021 Clean Data'!$E$2:$ZQ$272,156,FALSE)</f>
        <v>Y</v>
      </c>
      <c r="CS26" s="17" t="str">
        <f>HLOOKUP($B26,'[6]SGTI 2021 Clean Data'!$E$2:$ZQ$272,157,FALSE)</f>
        <v>Y</v>
      </c>
      <c r="CT26" s="17" t="str">
        <f>HLOOKUP($B26,'[6]SGTI 2021 Clean Data'!$E$2:$ZQ$272,158,FALSE)</f>
        <v>Y</v>
      </c>
      <c r="CU26" s="17" t="str">
        <f>HLOOKUP($B26,'[6]SGTI 2021 Clean Data'!$E$2:$ZQ$272,159,FALSE)</f>
        <v>Y</v>
      </c>
      <c r="CV26" s="17" t="str">
        <f>HLOOKUP($B26,'[6]SGTI 2021 Clean Data'!$E$2:$ZQ$272,160,FALSE)</f>
        <v>Y</v>
      </c>
      <c r="CW26" s="17" t="str">
        <f>HLOOKUP($B26,'[6]SGTI 2021 Clean Data'!$E$2:$ZQ$272,161,FALSE)</f>
        <v>Y</v>
      </c>
      <c r="CX26" s="17" t="str">
        <f>HLOOKUP($B26,'[6]SGTI 2021 Clean Data'!$E$2:$ZQ$272,164,FALSE)</f>
        <v>Y</v>
      </c>
      <c r="CY26" s="17" t="str">
        <f>HLOOKUP($B26,'[6]SGTI 2021 Clean Data'!$E$2:$ZQ$272,170,FALSE)</f>
        <v>Y</v>
      </c>
      <c r="CZ26" s="17" t="str">
        <f>HLOOKUP($B26,'[6]SGTI 2021 Clean Data'!$E$2:$ZQ$272,173,FALSE)</f>
        <v>Y</v>
      </c>
      <c r="DA26" s="17" t="str">
        <f>HLOOKUP($B26,'[6]SGTI 2021 Clean Data'!$E$2:$ZQ$272,174,FALSE)</f>
        <v>Y</v>
      </c>
      <c r="DB26" s="17" t="str">
        <f>HLOOKUP($B26,'[6]SGTI 2021 Clean Data'!$E$2:$ZQ$272,175,FALSE)</f>
        <v>N</v>
      </c>
      <c r="DC26" s="17" t="str">
        <f>HLOOKUP($B26,'[6]SGTI 2021 Clean Data'!$E$2:$ZQ$272,176,FALSE)</f>
        <v>N</v>
      </c>
      <c r="DD26" s="17" t="str">
        <f>HLOOKUP($B26,'[6]SGTI 2021 Clean Data'!$E$2:$ZQ$272,178,FALSE)</f>
        <v>Y</v>
      </c>
      <c r="DE26" s="17" t="str">
        <f>HLOOKUP($B26,'[6]SGTI 2021 Clean Data'!$E$2:$ZQ$272,179,FALSE)</f>
        <v>N</v>
      </c>
      <c r="DF26" s="17" t="str">
        <f>HLOOKUP($B26,'[6]SGTI 2021 Clean Data'!$E$2:$ZQ$272,180,FALSE)</f>
        <v>Y</v>
      </c>
      <c r="DG26" s="17" t="str">
        <f>HLOOKUP($B26,'[6]SGTI 2021 Clean Data'!$E$2:$ZQ$272,181,FALSE)</f>
        <v>Y</v>
      </c>
      <c r="DH26" s="17" t="str">
        <f>HLOOKUP($B26,'[6]SGTI 2021 Clean Data'!$E$2:$ZQ$272,182,FALSE)</f>
        <v>N</v>
      </c>
      <c r="DI26" s="17" t="str">
        <f>HLOOKUP($B26,'[6]SGTI 2021 Clean Data'!$E$2:$ZQ$272,184,FALSE)</f>
        <v>Y</v>
      </c>
      <c r="DJ26" s="17" t="str">
        <f>HLOOKUP($B26,'[6]SGTI 2021 Clean Data'!$E$2:$ZQ$272,185,FALSE)</f>
        <v>Y</v>
      </c>
      <c r="DK26" s="17">
        <f>HLOOKUP($B26,'[6]SGTI 2021 Clean Data'!$E$2:$ZQ$272,190,FALSE)</f>
        <v>96</v>
      </c>
      <c r="DL26" s="17" t="str">
        <f>HLOOKUP($B26,'[6]SGTI 2021 Clean Data'!$E$2:$ZQ$272,191,FALSE)</f>
        <v>N</v>
      </c>
      <c r="DM26" s="17" t="str">
        <f>HLOOKUP($B26,'[6]SGTI 2021 Clean Data'!$E$2:$ZQ$272,195,FALSE)</f>
        <v>Y</v>
      </c>
      <c r="DN26" s="17" t="str">
        <f>HLOOKUP($B26,'[6]SGTI 2021 Clean Data'!$E$2:$ZQ$272,196,FALSE)</f>
        <v>N</v>
      </c>
      <c r="DO26" s="17" t="str">
        <f>HLOOKUP($B26,'[6]SGTI 2021 Clean Data'!$E$2:$ZQ$272,199,FALSE)</f>
        <v>N</v>
      </c>
      <c r="DP26" s="17" t="str">
        <f>HLOOKUP($B26,'[6]SGTI 2021 Clean Data'!$E$2:$ZQ$272,200,FALSE)</f>
        <v>Y</v>
      </c>
      <c r="DQ26" s="17" t="str">
        <f>HLOOKUP($B26,'[6]SGTI 2021 Clean Data'!$E$2:$ZQ$272,201,FALSE)</f>
        <v>Y</v>
      </c>
      <c r="DR26" s="17" t="str">
        <f>HLOOKUP($B26,'[6]SGTI 2021 Clean Data'!$E$2:$ZQ$272,202,FALSE)</f>
        <v>Y</v>
      </c>
      <c r="DS26" s="17" t="str">
        <f>HLOOKUP($B26,'[6]SGTI 2021 Clean Data'!$E$2:$ZQ$272,203,FALSE)</f>
        <v>Y</v>
      </c>
      <c r="DT26" s="17" t="str">
        <f>HLOOKUP($B26,'[6]SGTI 2021 Clean Data'!$E$2:$ZQ$272,204,FALSE)</f>
        <v>Y</v>
      </c>
      <c r="DU26" s="17" t="str">
        <f>HLOOKUP($B26,'[6]SGTI 2021 Clean Data'!$E$2:$ZQ$272,206,FALSE)</f>
        <v>Y</v>
      </c>
      <c r="DV26" s="17" t="str">
        <f>HLOOKUP($B26,'[6]SGTI 2021 Clean Data'!$E$2:$ZQ$272,207,FALSE)</f>
        <v>Y</v>
      </c>
      <c r="DW26" s="17" t="str">
        <f>HLOOKUP($B26,'[6]SGTI 2021 Clean Data'!$E$2:$ZQ$272,208,FALSE)</f>
        <v>Y</v>
      </c>
      <c r="DX26" s="17"/>
      <c r="DY26" s="17" t="str">
        <f>HLOOKUP($B26,'[6]SGTI 2021 Clean Data'!$E$2:$ZQ$272,213,FALSE)</f>
        <v>N</v>
      </c>
      <c r="DZ26" s="17" t="str">
        <f>HLOOKUP($B26,'[6]SGTI 2021 Clean Data'!$E$2:$ZQ$272,214,FALSE)</f>
        <v>N</v>
      </c>
      <c r="EA26" s="17" t="str">
        <f>HLOOKUP($B26,'[6]SGTI 2021 Clean Data'!$E$2:$ZQ$272,215,FALSE)</f>
        <v>N</v>
      </c>
      <c r="EB26" s="17">
        <f>HLOOKUP($B26,'[6]SGTI 2021 Clean Data'!$E$2:$ZQ$272,219,FALSE)</f>
        <v>3</v>
      </c>
      <c r="EC26" s="17">
        <f>HLOOKUP($B26,'[6]SGTI 2021 Clean Data'!$E$2:$ZQ$272,220,FALSE)</f>
        <v>0</v>
      </c>
      <c r="ED26" s="17">
        <f>HLOOKUP($B26,'[6]SGTI 2021 Clean Data'!$E$2:$ZQ$272,221,FALSE)</f>
        <v>0</v>
      </c>
      <c r="EE26" s="17">
        <f>HLOOKUP($B26,'[6]SGTI 2021 Clean Data'!$E$2:$ZQ$272,222,FALSE)</f>
        <v>3</v>
      </c>
      <c r="EF26" s="17">
        <f>HLOOKUP($B26,'[6]SGTI 2021 Clean Data'!$E$2:$ZQ$272,223,FALSE)</f>
        <v>0</v>
      </c>
      <c r="EG26" s="17">
        <f>HLOOKUP($B26,'[6]SGTI 2021 Clean Data'!$E$2:$ZQ$272,224,FALSE)</f>
        <v>3</v>
      </c>
      <c r="EH26" s="17">
        <f>HLOOKUP($B26,'[6]SGTI 2021 Clean Data'!$E$2:$ZQ$272,225,FALSE)</f>
        <v>0</v>
      </c>
      <c r="EI26" s="17">
        <f>HLOOKUP($B26,'[6]SGTI 2021 Clean Data'!$E$2:$ZQ$272,226,FALSE)</f>
        <v>0</v>
      </c>
      <c r="EJ26" s="17">
        <f>HLOOKUP($B26,'[6]SGTI 2021 Clean Data'!$E$2:$ZQ$272,227,FALSE)</f>
        <v>0</v>
      </c>
      <c r="EK26" s="17">
        <f>HLOOKUP($B26,'[6]SGTI 2021 Clean Data'!$E$2:$ZQ$272,228,FALSE)</f>
        <v>0</v>
      </c>
      <c r="EL26" s="17">
        <f>HLOOKUP($B26,'[6]SGTI 2021 Clean Data'!$E$2:$ZQ$272,229,FALSE)</f>
        <v>0</v>
      </c>
      <c r="EM26" s="17">
        <f>HLOOKUP($B26,'[6]SGTI 2021 Clean Data'!$E$2:$ZQ$272,230,FALSE)</f>
        <v>0</v>
      </c>
      <c r="EN26" s="17">
        <f>HLOOKUP($B26,'[6]SGTI 2021 Clean Data'!$E$2:$ZQ$272,231,FALSE)</f>
        <v>0</v>
      </c>
      <c r="EO26" s="18">
        <f>HLOOKUP($B26,'[6]SGTI 2021 Clean Data'!$E$2:$ZQ$272,232,FALSE)</f>
        <v>44443</v>
      </c>
      <c r="EP26" s="18">
        <f>HLOOKUP($B26,'[6]SGTI 2021 Clean Data'!$E$2:$ZQ$272,233,FALSE)</f>
        <v>44464</v>
      </c>
      <c r="EQ26" s="17">
        <f>HLOOKUP($B26,'[6]SGTI 2021 Clean Data'!$E$2:$ZQ$272,234,FALSE)</f>
        <v>0</v>
      </c>
      <c r="ER26" s="17">
        <f>HLOOKUP($B26,'[6]SGTI 2021 Clean Data'!$E$2:$ZQ$272,235,FALSE)</f>
        <v>0</v>
      </c>
      <c r="ES26" s="17">
        <f>HLOOKUP($B26,'[6]SGTI 2021 Clean Data'!$E$2:$ZQ$272,240,FALSE)</f>
        <v>0</v>
      </c>
      <c r="ET26" s="17">
        <f>VLOOKUP($B26,'[6]2021 DD Batch123456'!$B$3:$AT$590,42,FALSE)</f>
        <v>0</v>
      </c>
      <c r="EU26" s="17"/>
      <c r="EV26" s="17"/>
      <c r="EW26" s="17"/>
      <c r="EX26" s="17">
        <f>VLOOKUP($B26,'[6]2021 DD Batch123456'!$B$3:$AT$590,44,FALSE)</f>
        <v>0</v>
      </c>
      <c r="EY26" s="17">
        <f>HLOOKUP($B26,'[6]SGTI 2021 Clean Data'!$E$2:$ZQ$272,246,FALSE)</f>
        <v>0</v>
      </c>
      <c r="EZ26" s="17">
        <f>HLOOKUP($B26,'[6]SGTI 2021 Clean Data'!$E$2:$ZQ$272,247,FALSE)</f>
        <v>2</v>
      </c>
      <c r="FA26" s="17">
        <f>HLOOKUP($B26,'[6]SGTI 2021 Clean Data'!$E$2:$ZQ$272,248,FALSE)</f>
        <v>0</v>
      </c>
      <c r="FB26" s="17">
        <f>HLOOKUP($B26,'[6]SGTI 2021 Clean Data'!$E$2:$ZQ$272,249,FALSE)</f>
        <v>0</v>
      </c>
      <c r="FC26" s="17">
        <f>HLOOKUP($B26,'[6]SGTI 2021 Clean Data'!$E$2:$ZQ$272,250,FALSE)</f>
        <v>0</v>
      </c>
      <c r="FD26" s="17">
        <f>HLOOKUP($B26,'[6]SGTI 2021 Clean Data'!$E$2:$ZQ$272,251,FALSE)</f>
        <v>0</v>
      </c>
      <c r="FE26" s="17">
        <f>HLOOKUP($B26,'[6]SGTI 2021 Clean Data'!$E$2:$ZQ$272,252,FALSE)</f>
        <v>0</v>
      </c>
      <c r="FF26" s="17">
        <f>HLOOKUP($B26,'[6]SGTI 2021 Clean Data'!$E$2:$ZQ$272,253,FALSE)</f>
        <v>0</v>
      </c>
      <c r="FG26" s="17">
        <f>HLOOKUP($B26,'[6]SGTI 2021 Clean Data'!$E$2:$ZQ$272,254,FALSE)</f>
        <v>0</v>
      </c>
      <c r="FH26" s="17">
        <f>HLOOKUP($B26,'[6]SGTI 2021 Clean Data'!$E$2:$ZQ$272,255,FALSE)</f>
        <v>0</v>
      </c>
      <c r="FI26" s="17">
        <f>HLOOKUP($B26,'[6]SGTI 2021 Clean Data'!$E$2:$ZQ$272,256,FALSE)</f>
        <v>3</v>
      </c>
      <c r="FJ26" s="17">
        <f>HLOOKUP($B26,'[6]SGTI 2021 Clean Data'!$E$2:$ZQ$272,257,FALSE)</f>
        <v>5</v>
      </c>
      <c r="FK26" s="17">
        <f>HLOOKUP($B26,'[6]SGTI 2021 Clean Data'!$E$2:$ZQ$272,258,FALSE)</f>
        <v>0</v>
      </c>
      <c r="FL26" s="17"/>
      <c r="FM26" s="17">
        <f>HLOOKUP($B26,'[6]SGTI 2021 Clean Data'!$E$2:$ZQ$272,260,FALSE)</f>
        <v>0</v>
      </c>
      <c r="FN26" s="17">
        <f>HLOOKUP($B26,'[6]SGTI 2021 Clean Data'!$E$2:$ZQ$272,261,FALSE)</f>
        <v>0</v>
      </c>
      <c r="FO26" s="17">
        <f>HLOOKUP($B26,'[6]SGTI 2021 Clean Data'!$E$2:$ZQ$272,262,FALSE)</f>
        <v>0</v>
      </c>
      <c r="FP26" s="17">
        <f>HLOOKUP($B26,'[6]SGTI 2021 Clean Data'!$E$2:$ZQ$272,263,FALSE)</f>
        <v>0</v>
      </c>
      <c r="FQ26" s="17"/>
      <c r="FR26" s="17">
        <f>HLOOKUP($B26,'[6]SGTI 2021 Clean Data'!$E$2:$ZQ$272,265,FALSE)</f>
        <v>0</v>
      </c>
      <c r="FS26" s="17">
        <f>HLOOKUP($B26,'[6]SGTI 2021 Clean Data'!$E$2:$ZQ$272,266,FALSE)</f>
        <v>0</v>
      </c>
      <c r="FT26" s="17">
        <f>HLOOKUP($B26,'[6]SGTI 2021 Clean Data'!$E$2:$ZQ$272,267,FALSE)</f>
        <v>0</v>
      </c>
      <c r="FU26" s="17">
        <f>HLOOKUP($B26,'[6]SGTI 2021 Clean Data'!$E$2:$ZQ$272,268,FALSE)</f>
        <v>0</v>
      </c>
      <c r="FV26" s="17">
        <f>HLOOKUP($B26,'[6]SGTI 2021 Clean Data'!$E$2:$ZQ$272,269,FALSE)</f>
        <v>0</v>
      </c>
      <c r="FW26" s="17">
        <f>HLOOKUP($B26,'[6]SGTI 2021 Clean Data'!$E$2:$ZQ$272,270,FALSE)</f>
        <v>0</v>
      </c>
      <c r="FX26" s="17">
        <f>HLOOKUP($B26,'[6]SGTI 2021 Clean Data'!$E$2:$ZQ$272,271,FALSE)</f>
        <v>0</v>
      </c>
    </row>
    <row r="27" spans="1:180" ht="24" thickTop="1" thickBot="1" x14ac:dyDescent="0.3">
      <c r="A27" s="12">
        <v>533</v>
      </c>
      <c r="B27" s="13" t="s">
        <v>334</v>
      </c>
      <c r="C27" s="14" t="s">
        <v>335</v>
      </c>
      <c r="D27" s="15">
        <v>44196</v>
      </c>
      <c r="E27" s="16">
        <f>_xlfn.IFNA(VLOOKUP($B27,'[4]SGTI 2021 General Full List'!$G$2:$AD$528,24,FALSE),VLOOKUP($B27,'[5]SGTI 2021 TrustReits Full List'!$G$2:$AC$43,23,FALSE))</f>
        <v>264570000</v>
      </c>
      <c r="F27" s="16" t="str">
        <f t="shared" si="0"/>
        <v>Small</v>
      </c>
      <c r="G27" s="16" t="str">
        <f>_xlfn.IFNA(VLOOKUP($B27,'[4]SGTI 2021 General Full List'!$G$2:$AD$528,21,FALSE),VLOOKUP($B27,'[5]SGTI 2021 TrustReits Full List'!$G$2:$AB$43,20,FALSE))</f>
        <v xml:space="preserve">FINANCIALS </v>
      </c>
      <c r="H27" s="16" t="str">
        <f>_xlfn.IFNA(VLOOKUP($B27,'[4]SGTI 2021 General Full List'!$G$2:$AD$528,23,FALSE),VLOOKUP($B27,'[5]SGTI 2021 TrustReits Full List'!$G$2:$AB$43,22,FALSE))</f>
        <v>Collective Investments</v>
      </c>
      <c r="I27" s="16" t="s">
        <v>1272</v>
      </c>
      <c r="J27" s="17">
        <f>VLOOKUP($B27,'[6]2021 DD Batch123456'!$B$3:$AT$590,5,FALSE)</f>
        <v>6</v>
      </c>
      <c r="K27" s="17">
        <f>VLOOKUP($B27,'[6]2021 DD Batch123456'!$B$3:$AT$590,6,FALSE)</f>
        <v>6</v>
      </c>
      <c r="L27" s="17">
        <f>VLOOKUP($B27,'[6]2021 DD Batch123456'!$B$3:$AT$590,7,FALSE)</f>
        <v>4</v>
      </c>
      <c r="M27" s="17" t="str">
        <f>VLOOKUP($B27,'[6]2021 DD Batch123456'!$B$3:$AT$590,12,FALSE)</f>
        <v>N</v>
      </c>
      <c r="N27" s="17" t="str">
        <f>HLOOKUP($B27,'[6]SGTI 2021 Clean Data'!$E$2:$ZQ$272,25,FALSE)</f>
        <v>Y</v>
      </c>
      <c r="O27" s="17" t="str">
        <f>VLOOKUP($B27,'[6]2021 DD Batch123456'!$B$3:$AT$590,13,FALSE)</f>
        <v>Y</v>
      </c>
      <c r="P27" s="17" t="str">
        <f>VLOOKUP($B27,'[6]2021 DD Batch123456'!$B$3:$AT$590,14,FALSE)</f>
        <v>Y</v>
      </c>
      <c r="Q27" s="17" t="str">
        <f>HLOOKUP($B27,'[6]SGTI 2021 Clean Data'!$E$2:$ZQ$272,30,FALSE)</f>
        <v>Y</v>
      </c>
      <c r="R27" s="17" t="str">
        <f>HLOOKUP($B27,'[6]SGTI 2021 Clean Data'!$E$2:$ZQ$272,31,FALSE)</f>
        <v>Y</v>
      </c>
      <c r="S27" s="17" t="str">
        <f>HLOOKUP($B27,'[6]SGTI 2021 Clean Data'!$E$2:$ZQ$272,32,FALSE)</f>
        <v>Y</v>
      </c>
      <c r="T27" s="17">
        <f>VLOOKUP($B27,'[6]2021 DD Batch123456'!$B$3:$AT$590,36,FALSE)</f>
        <v>8</v>
      </c>
      <c r="U27" s="17">
        <f>VLOOKUP($B27,'[6]2021 DD Batch123456'!$B$3:$AT$590,40,FALSE)</f>
        <v>9</v>
      </c>
      <c r="V27" s="17">
        <f>VLOOKUP($B27,'[6]2021 DD Batch123456'!$B$3:$AT$590,37,FALSE)</f>
        <v>4</v>
      </c>
      <c r="W27" s="17" t="str">
        <f>VLOOKUP($B27,'[6]2021 DD Batch123456'!$B$3:$AT$590,41,FALSE)</f>
        <v>Y</v>
      </c>
      <c r="X27" s="17">
        <f>VLOOKUP($B27,'[6]2021 DD Batch123456'!$B$3:$AT$590,15,FALSE)</f>
        <v>3</v>
      </c>
      <c r="Y27" s="17">
        <f>VLOOKUP($B27,'[6]2021 DD Batch123456'!$B$3:$AT$590,16,FALSE)</f>
        <v>2</v>
      </c>
      <c r="Z27" s="17" t="str">
        <f>VLOOKUP($B27,'[6]2021 DD Batch123456'!$B$3:$AT$590,18,FALSE)</f>
        <v>N</v>
      </c>
      <c r="AA27" s="17" t="str">
        <f>HLOOKUP($B27,'[6]SGTI 2021 Clean Data'!$E$2:$ZQ$272,45,FALSE)</f>
        <v>Y</v>
      </c>
      <c r="AB27" s="17" t="str">
        <f>HLOOKUP($B27,'[6]SGTI 2021 Clean Data'!$E$2:$ZQ$272,46,FALSE)</f>
        <v>Y</v>
      </c>
      <c r="AC27" s="17" t="str">
        <f>HLOOKUP($B27,'[6]SGTI 2021 Clean Data'!$E$2:$ZQ$272,49,FALSE)</f>
        <v>Y</v>
      </c>
      <c r="AD27" s="17" t="str">
        <f>HLOOKUP($B27,'[6]SGTI 2021 Clean Data'!$E$2:$ZQ$272,50,FALSE)</f>
        <v>Y</v>
      </c>
      <c r="AE27" s="17" t="str">
        <f>HLOOKUP($B27,'[6]SGTI 2021 Clean Data'!$E$2:$ZQ$272,53,FALSE)</f>
        <v>Y</v>
      </c>
      <c r="AF27" s="17" t="str">
        <f>HLOOKUP($B27,'[6]SGTI 2021 Clean Data'!$E$2:$ZQ$272,54,FALSE)</f>
        <v>Y</v>
      </c>
      <c r="AG27" s="17" t="str">
        <f>HLOOKUP($B27,'[6]SGTI 2021 Clean Data'!$E$2:$ZQ$272,55,FALSE)</f>
        <v>Y</v>
      </c>
      <c r="AH27" s="17" t="str">
        <f>HLOOKUP($B27,'[6]SGTI 2021 Clean Data'!$E$2:$ZQ$272,56,FALSE)</f>
        <v>Y</v>
      </c>
      <c r="AI27" s="17" t="str">
        <f>HLOOKUP($B27,'[6]SGTI 2021 Clean Data'!$E$2:$ZQ$272,57,FALSE)</f>
        <v>N</v>
      </c>
      <c r="AJ27" s="17" t="str">
        <f>HLOOKUP($B27,'[6]SGTI 2021 Clean Data'!$E$2:$ZQ$272,58,FALSE)</f>
        <v>N</v>
      </c>
      <c r="AK27" s="17" t="str">
        <f>HLOOKUP($B27,'[6]SGTI 2021 Clean Data'!$E$2:$ZQ$272,59,FALSE)</f>
        <v>Y</v>
      </c>
      <c r="AL27" s="17">
        <f>VLOOKUP($B27,'[6]2021 DD Batch123456'!$B$3:$AT$590,19,FALSE)</f>
        <v>4</v>
      </c>
      <c r="AM27" s="17">
        <f>VLOOKUP($B27,'[6]2021 DD Batch123456'!$B$3:$AT$590,20,FALSE)</f>
        <v>4</v>
      </c>
      <c r="AN27" s="17" t="str">
        <f>VLOOKUP($B27,'[6]2021 DD Batch123456'!$B$3:$AT$590,22,FALSE)</f>
        <v>Y</v>
      </c>
      <c r="AO27" s="17" t="str">
        <f>HLOOKUP($B27,'[6]SGTI 2021 Clean Data'!$E$2:$ZQ$272,67,FALSE)</f>
        <v>E</v>
      </c>
      <c r="AP27" s="17" t="str">
        <f>HLOOKUP($B27,'[6]SGTI 2021 Clean Data'!$E$2:$ZQ$272,68,FALSE)</f>
        <v>E</v>
      </c>
      <c r="AQ27" s="17" t="str">
        <f>HLOOKUP($B27,'[6]SGTI 2021 Clean Data'!$E$2:$ZQ$272,69,FALSE)</f>
        <v>ND</v>
      </c>
      <c r="AR27" s="17" t="str">
        <f>HLOOKUP($B27,'[6]SGTI 2021 Clean Data'!$E$2:$ZQ$272,70,FALSE)</f>
        <v>N</v>
      </c>
      <c r="AS27" s="17" t="str">
        <f>HLOOKUP($B27,'[6]SGTI 2021 Clean Data'!$E$2:$ZQ$272,71,FALSE)</f>
        <v>N</v>
      </c>
      <c r="AT27" s="17" t="str">
        <f>HLOOKUP($B27,'[6]SGTI 2021 Clean Data'!$E$2:$ZQ$272,72,FALSE)</f>
        <v>N</v>
      </c>
      <c r="AU27" s="17" t="str">
        <f>HLOOKUP($B27,'[6]SGTI 2021 Clean Data'!$E$2:$ZQ$272,73,FALSE)</f>
        <v>N</v>
      </c>
      <c r="AV27" s="17" t="str">
        <f>HLOOKUP($B27,'[6]SGTI 2021 Clean Data'!$E$2:$ZQ$272,74,FALSE)</f>
        <v>N</v>
      </c>
      <c r="AW27" s="17" t="str">
        <f>HLOOKUP($B27,'[6]SGTI 2021 Clean Data'!$E$2:$ZQ$272,75,FALSE)</f>
        <v>N</v>
      </c>
      <c r="AX27" s="17" t="str">
        <f>HLOOKUP($B27,'[6]SGTI 2021 Clean Data'!$E$2:$ZQ$272,76,FALSE)</f>
        <v>N</v>
      </c>
      <c r="AY27" s="17" t="str">
        <f>VLOOKUP($B27,'[6]2021 DD Batch123456'!$B$3:$AT$590,35,FALSE)</f>
        <v>E</v>
      </c>
      <c r="AZ27" s="17" t="str">
        <f>HLOOKUP($B27,'[6]SGTI 2021 Clean Data'!$E$2:$ZQ$272,80,FALSE)</f>
        <v>Y</v>
      </c>
      <c r="BA27" s="17" t="str">
        <f>HLOOKUP($B27,'[6]SGTI 2021 Clean Data'!$E$2:$ZQ$272,83,FALSE)</f>
        <v>Y</v>
      </c>
      <c r="BB27" s="17" t="str">
        <f>HLOOKUP($B27,'[6]SGTI 2021 Clean Data'!$E$2:$ZQ$272,84,FALSE)</f>
        <v>Y</v>
      </c>
      <c r="BC27" s="17" t="str">
        <f>HLOOKUP($B27,'[6]SGTI 2021 Clean Data'!$E$2:$ZQ$272,89,FALSE)</f>
        <v>N/A</v>
      </c>
      <c r="BD27" s="17" t="str">
        <f>HLOOKUP($B27,'[6]SGTI 2021 Clean Data'!$E$2:$ZQ$272,91,FALSE)</f>
        <v>Y</v>
      </c>
      <c r="BE27" s="17" t="str">
        <f>HLOOKUP($B27,'[6]SGTI 2021 Clean Data'!$E$2:$ZQ$272,92,FALSE)</f>
        <v>Y</v>
      </c>
      <c r="BF27" s="17" t="str">
        <f>HLOOKUP($B27,'[6]SGTI 2021 Clean Data'!$E$2:$ZQ$272,93,FALSE)</f>
        <v>Y</v>
      </c>
      <c r="BG27" s="17" t="str">
        <f>HLOOKUP($B27,'[6]SGTI 2021 Clean Data'!$E$2:$ZQ$272,94,FALSE)</f>
        <v>Y</v>
      </c>
      <c r="BH27" s="17" t="str">
        <f>HLOOKUP($B27,'[6]SGTI 2021 Clean Data'!$E$2:$ZQ$272,95,FALSE)</f>
        <v>Y</v>
      </c>
      <c r="BI27" s="17" t="str">
        <f>HLOOKUP($B27,'[6]SGTI 2021 Clean Data'!$E$2:$ZQ$272,96,FALSE)</f>
        <v>N</v>
      </c>
      <c r="BJ27" s="17" t="str">
        <f>HLOOKUP($B27,'[6]SGTI 2021 Clean Data'!$E$2:$ZQ$272,97,FALSE)</f>
        <v>Y</v>
      </c>
      <c r="BK27" s="17" t="str">
        <f>HLOOKUP($B27,'[6]SGTI 2021 Clean Data'!$E$2:$ZQ$272,98,FALSE)</f>
        <v>Y</v>
      </c>
      <c r="BL27" s="17" t="str">
        <f>HLOOKUP($B27,'[6]SGTI 2021 Clean Data'!$E$2:$ZQ$272,100,FALSE)</f>
        <v>Y</v>
      </c>
      <c r="BM27" s="17" t="str">
        <f>HLOOKUP($B27,'[6]SGTI 2021 Clean Data'!$E$2:$ZQ$272,102,FALSE)</f>
        <v>Y</v>
      </c>
      <c r="BN27" s="17" t="str">
        <f>HLOOKUP($B27,'[6]SGTI 2021 Clean Data'!$E$2:$ZQ$272,103,FALSE)</f>
        <v>Y</v>
      </c>
      <c r="BO27" s="17" t="str">
        <f>HLOOKUP($B27,'[6]SGTI 2021 Clean Data'!$E$2:$ZQ$272,107,FALSE)</f>
        <v>Y</v>
      </c>
      <c r="BP27" s="17" t="str">
        <f>HLOOKUP($B27,'[6]SGTI 2021 Clean Data'!$E$2:$ZQ$272,108,FALSE)</f>
        <v>Y</v>
      </c>
      <c r="BQ27" s="17" t="str">
        <f>HLOOKUP($B27,'[6]SGTI 2021 Clean Data'!$E$2:$ZQ$272,109,FALSE)</f>
        <v>Y</v>
      </c>
      <c r="BR27" s="17" t="str">
        <f>HLOOKUP($B27,'[6]SGTI 2021 Clean Data'!$E$2:$ZQ$272,110,FALSE)</f>
        <v>Y</v>
      </c>
      <c r="BS27" s="17" t="str">
        <f>HLOOKUP($B27,'[6]SGTI 2021 Clean Data'!$E$2:$ZQ$272,111,FALSE)</f>
        <v>N</v>
      </c>
      <c r="BT27" s="17" t="str">
        <f>HLOOKUP($B27,'[6]SGTI 2021 Clean Data'!$E$2:$ZQ$272,113,FALSE)</f>
        <v>Y</v>
      </c>
      <c r="BU27" s="17" t="str">
        <f>HLOOKUP($B27,'[6]SGTI 2021 Clean Data'!$E$2:$ZQ$272,114,FALSE)</f>
        <v>N</v>
      </c>
      <c r="BV27" s="17" t="str">
        <f>HLOOKUP($B27,'[6]SGTI 2021 Clean Data'!$E$2:$ZQ$272,120,FALSE)</f>
        <v>N</v>
      </c>
      <c r="BW27" s="17" t="str">
        <f>HLOOKUP($B27,'[6]SGTI 2021 Clean Data'!$E$2:$ZQ$272,121,FALSE)</f>
        <v>Y</v>
      </c>
      <c r="BX27" s="17" t="str">
        <f>HLOOKUP($B27,'[6]SGTI 2021 Clean Data'!$E$2:$ZQ$272,122,FALSE)</f>
        <v>Y</v>
      </c>
      <c r="BY27" s="17" t="str">
        <f>HLOOKUP($B27,'[6]SGTI 2021 Clean Data'!$E$2:$ZQ$272,123,FALSE)</f>
        <v>Y</v>
      </c>
      <c r="BZ27" s="17" t="str">
        <f>HLOOKUP($B27,'[6]SGTI 2021 Clean Data'!$E$2:$ZQ$272,124,FALSE)</f>
        <v>Y</v>
      </c>
      <c r="CA27" s="17" t="str">
        <f>HLOOKUP($B27,'[6]SGTI 2021 Clean Data'!$E$2:$ZQ$272,125,FALSE)</f>
        <v>Y</v>
      </c>
      <c r="CB27" s="17" t="str">
        <f>HLOOKUP($B27,'[6]SGTI 2021 Clean Data'!$E$2:$ZQ$272,126,FALSE)</f>
        <v>Y</v>
      </c>
      <c r="CC27" s="17" t="str">
        <f>HLOOKUP($B27,'[6]SGTI 2021 Clean Data'!$E$2:$ZQ$272,128,FALSE)</f>
        <v>Y</v>
      </c>
      <c r="CD27" s="17" t="str">
        <f>HLOOKUP($B27,'[6]SGTI 2021 Clean Data'!$E$2:$ZQ$272,130,FALSE)</f>
        <v>N</v>
      </c>
      <c r="CE27" s="17" t="str">
        <f>HLOOKUP($B27,'[6]SGTI 2021 Clean Data'!$E$2:$ZQ$272,131,FALSE)</f>
        <v>N</v>
      </c>
      <c r="CF27" s="17" t="str">
        <f>HLOOKUP($B27,'[6]SGTI 2021 Clean Data'!$E$2:$ZQ$272,132,FALSE)</f>
        <v>Y</v>
      </c>
      <c r="CG27" s="17" t="str">
        <f>HLOOKUP($B27,'[6]SGTI 2021 Clean Data'!$E$2:$ZQ$272,133,FALSE)</f>
        <v>Y</v>
      </c>
      <c r="CH27" s="17" t="str">
        <f>HLOOKUP($B27,'[6]SGTI 2021 Clean Data'!$E$2:$ZQ$272,135,FALSE)</f>
        <v>N</v>
      </c>
      <c r="CI27" s="17" t="str">
        <f>HLOOKUP($B27,'[6]SGTI 2021 Clean Data'!$E$2:$ZQ$272,139,FALSE)</f>
        <v>Y</v>
      </c>
      <c r="CJ27" s="17" t="str">
        <f>HLOOKUP($B27,'[6]SGTI 2021 Clean Data'!$E$2:$ZQ$272,140,FALSE)</f>
        <v>Y</v>
      </c>
      <c r="CK27" s="17" t="str">
        <f>VLOOKUP($B27,'[6]2021 DD Batch123456'!$B$3:$AT$590,26,FALSE)</f>
        <v>Y</v>
      </c>
      <c r="CL27" s="17">
        <f>VLOOKUP($B27,'[6]2021 DD Batch123456'!$B$3:$AT$590,27,FALSE)</f>
        <v>0</v>
      </c>
      <c r="CM27" s="17" t="str">
        <f>VLOOKUP($B27,'[6]2021 DD Batch123456'!$B$3:$AT$590,31,FALSE)</f>
        <v>N</v>
      </c>
      <c r="CN27" s="17" t="str">
        <f>VLOOKUP($B27,'[6]2021 DD Batch123456'!$B$3:$AT$590,32,FALSE)</f>
        <v>N</v>
      </c>
      <c r="CO27" s="17" t="str">
        <f>VLOOKUP($B27,'[6]2021 DD Batch123456'!$B$3:$AT$590,33,FALSE)</f>
        <v>N</v>
      </c>
      <c r="CP27" s="17" t="str">
        <f>HLOOKUP($B27,'[6]SGTI 2021 Clean Data'!$E$2:$ZQ$272,153,FALSE)</f>
        <v>Y</v>
      </c>
      <c r="CQ27" s="17" t="str">
        <f>HLOOKUP($B27,'[6]SGTI 2021 Clean Data'!$E$2:$ZQ$272,155,FALSE)</f>
        <v>N</v>
      </c>
      <c r="CR27" s="17" t="str">
        <f>HLOOKUP($B27,'[6]SGTI 2021 Clean Data'!$E$2:$ZQ$272,156,FALSE)</f>
        <v>Y</v>
      </c>
      <c r="CS27" s="17" t="str">
        <f>HLOOKUP($B27,'[6]SGTI 2021 Clean Data'!$E$2:$ZQ$272,157,FALSE)</f>
        <v>Y</v>
      </c>
      <c r="CT27" s="17" t="str">
        <f>HLOOKUP($B27,'[6]SGTI 2021 Clean Data'!$E$2:$ZQ$272,158,FALSE)</f>
        <v>Y</v>
      </c>
      <c r="CU27" s="17" t="str">
        <f>HLOOKUP($B27,'[6]SGTI 2021 Clean Data'!$E$2:$ZQ$272,159,FALSE)</f>
        <v>N</v>
      </c>
      <c r="CV27" s="17" t="str">
        <f>HLOOKUP($B27,'[6]SGTI 2021 Clean Data'!$E$2:$ZQ$272,160,FALSE)</f>
        <v>Y</v>
      </c>
      <c r="CW27" s="17" t="str">
        <f>HLOOKUP($B27,'[6]SGTI 2021 Clean Data'!$E$2:$ZQ$272,161,FALSE)</f>
        <v>Y</v>
      </c>
      <c r="CX27" s="17" t="str">
        <f>HLOOKUP($B27,'[6]SGTI 2021 Clean Data'!$E$2:$ZQ$272,164,FALSE)</f>
        <v>Y</v>
      </c>
      <c r="CY27" s="17" t="str">
        <f>HLOOKUP($B27,'[6]SGTI 2021 Clean Data'!$E$2:$ZQ$272,170,FALSE)</f>
        <v>Y</v>
      </c>
      <c r="CZ27" s="17" t="str">
        <f>HLOOKUP($B27,'[6]SGTI 2021 Clean Data'!$E$2:$ZQ$272,173,FALSE)</f>
        <v>Y</v>
      </c>
      <c r="DA27" s="17" t="str">
        <f>HLOOKUP($B27,'[6]SGTI 2021 Clean Data'!$E$2:$ZQ$272,174,FALSE)</f>
        <v>Y</v>
      </c>
      <c r="DB27" s="17" t="str">
        <f>HLOOKUP($B27,'[6]SGTI 2021 Clean Data'!$E$2:$ZQ$272,175,FALSE)</f>
        <v>Y</v>
      </c>
      <c r="DC27" s="17" t="str">
        <f>HLOOKUP($B27,'[6]SGTI 2021 Clean Data'!$E$2:$ZQ$272,176,FALSE)</f>
        <v>Y</v>
      </c>
      <c r="DD27" s="17" t="str">
        <f>HLOOKUP($B27,'[6]SGTI 2021 Clean Data'!$E$2:$ZQ$272,178,FALSE)</f>
        <v>Y</v>
      </c>
      <c r="DE27" s="17" t="str">
        <f>HLOOKUP($B27,'[6]SGTI 2021 Clean Data'!$E$2:$ZQ$272,179,FALSE)</f>
        <v>Y</v>
      </c>
      <c r="DF27" s="17" t="str">
        <f>HLOOKUP($B27,'[6]SGTI 2021 Clean Data'!$E$2:$ZQ$272,180,FALSE)</f>
        <v>Y</v>
      </c>
      <c r="DG27" s="17" t="str">
        <f>HLOOKUP($B27,'[6]SGTI 2021 Clean Data'!$E$2:$ZQ$272,181,FALSE)</f>
        <v>Y</v>
      </c>
      <c r="DH27" s="17" t="str">
        <f>HLOOKUP($B27,'[6]SGTI 2021 Clean Data'!$E$2:$ZQ$272,182,FALSE)</f>
        <v>N</v>
      </c>
      <c r="DI27" s="17" t="str">
        <f>HLOOKUP($B27,'[6]SGTI 2021 Clean Data'!$E$2:$ZQ$272,184,FALSE)</f>
        <v>N</v>
      </c>
      <c r="DJ27" s="17" t="str">
        <f>HLOOKUP($B27,'[6]SGTI 2021 Clean Data'!$E$2:$ZQ$272,185,FALSE)</f>
        <v>Y</v>
      </c>
      <c r="DK27" s="17">
        <f>HLOOKUP($B27,'[6]SGTI 2021 Clean Data'!$E$2:$ZQ$272,190,FALSE)</f>
        <v>54</v>
      </c>
      <c r="DL27" s="17" t="str">
        <f>HLOOKUP($B27,'[6]SGTI 2021 Clean Data'!$E$2:$ZQ$272,191,FALSE)</f>
        <v>Y</v>
      </c>
      <c r="DM27" s="17" t="str">
        <f>HLOOKUP($B27,'[6]SGTI 2021 Clean Data'!$E$2:$ZQ$272,195,FALSE)</f>
        <v>Y</v>
      </c>
      <c r="DN27" s="17" t="str">
        <f>HLOOKUP($B27,'[6]SGTI 2021 Clean Data'!$E$2:$ZQ$272,196,FALSE)</f>
        <v>Y</v>
      </c>
      <c r="DO27" s="17" t="str">
        <f>HLOOKUP($B27,'[6]SGTI 2021 Clean Data'!$E$2:$ZQ$272,199,FALSE)</f>
        <v>Y</v>
      </c>
      <c r="DP27" s="17" t="str">
        <f>HLOOKUP($B27,'[6]SGTI 2021 Clean Data'!$E$2:$ZQ$272,200,FALSE)</f>
        <v>Y</v>
      </c>
      <c r="DQ27" s="17" t="str">
        <f>HLOOKUP($B27,'[6]SGTI 2021 Clean Data'!$E$2:$ZQ$272,201,FALSE)</f>
        <v>Y</v>
      </c>
      <c r="DR27" s="17" t="str">
        <f>HLOOKUP($B27,'[6]SGTI 2021 Clean Data'!$E$2:$ZQ$272,202,FALSE)</f>
        <v>Y</v>
      </c>
      <c r="DS27" s="17" t="str">
        <f>HLOOKUP($B27,'[6]SGTI 2021 Clean Data'!$E$2:$ZQ$272,203,FALSE)</f>
        <v>Y</v>
      </c>
      <c r="DT27" s="17" t="str">
        <f>HLOOKUP($B27,'[6]SGTI 2021 Clean Data'!$E$2:$ZQ$272,204,FALSE)</f>
        <v>Y</v>
      </c>
      <c r="DU27" s="17" t="str">
        <f>HLOOKUP($B27,'[6]SGTI 2021 Clean Data'!$E$2:$ZQ$272,206,FALSE)</f>
        <v>Y</v>
      </c>
      <c r="DV27" s="17" t="str">
        <f>HLOOKUP($B27,'[6]SGTI 2021 Clean Data'!$E$2:$ZQ$272,207,FALSE)</f>
        <v>N</v>
      </c>
      <c r="DW27" s="17" t="str">
        <f>HLOOKUP($B27,'[6]SGTI 2021 Clean Data'!$E$2:$ZQ$272,208,FALSE)</f>
        <v>Y</v>
      </c>
      <c r="DX27" s="17"/>
      <c r="DY27" s="17" t="str">
        <f>HLOOKUP($B27,'[6]SGTI 2021 Clean Data'!$E$2:$ZQ$272,213,FALSE)</f>
        <v>N</v>
      </c>
      <c r="DZ27" s="17" t="str">
        <f>HLOOKUP($B27,'[6]SGTI 2021 Clean Data'!$E$2:$ZQ$272,214,FALSE)</f>
        <v>Y</v>
      </c>
      <c r="EA27" s="17" t="str">
        <f>HLOOKUP($B27,'[6]SGTI 2021 Clean Data'!$E$2:$ZQ$272,215,FALSE)</f>
        <v>Y</v>
      </c>
      <c r="EB27" s="17">
        <f>HLOOKUP($B27,'[6]SGTI 2021 Clean Data'!$E$2:$ZQ$272,219,FALSE)</f>
        <v>3</v>
      </c>
      <c r="EC27" s="17">
        <f>HLOOKUP($B27,'[6]SGTI 2021 Clean Data'!$E$2:$ZQ$272,220,FALSE)</f>
        <v>3</v>
      </c>
      <c r="ED27" s="17">
        <f>HLOOKUP($B27,'[6]SGTI 2021 Clean Data'!$E$2:$ZQ$272,221,FALSE)</f>
        <v>0</v>
      </c>
      <c r="EE27" s="17">
        <f>HLOOKUP($B27,'[6]SGTI 2021 Clean Data'!$E$2:$ZQ$272,222,FALSE)</f>
        <v>3</v>
      </c>
      <c r="EF27" s="17">
        <f>HLOOKUP($B27,'[6]SGTI 2021 Clean Data'!$E$2:$ZQ$272,223,FALSE)</f>
        <v>0</v>
      </c>
      <c r="EG27" s="17">
        <f>HLOOKUP($B27,'[6]SGTI 2021 Clean Data'!$E$2:$ZQ$272,224,FALSE)</f>
        <v>3</v>
      </c>
      <c r="EH27" s="17">
        <f>HLOOKUP($B27,'[6]SGTI 2021 Clean Data'!$E$2:$ZQ$272,225,FALSE)</f>
        <v>0</v>
      </c>
      <c r="EI27" s="17">
        <f>HLOOKUP($B27,'[6]SGTI 2021 Clean Data'!$E$2:$ZQ$272,226,FALSE)</f>
        <v>3</v>
      </c>
      <c r="EJ27" s="17">
        <f>HLOOKUP($B27,'[6]SGTI 2021 Clean Data'!$E$2:$ZQ$272,227,FALSE)</f>
        <v>0</v>
      </c>
      <c r="EK27" s="17">
        <f>HLOOKUP($B27,'[6]SGTI 2021 Clean Data'!$E$2:$ZQ$272,228,FALSE)</f>
        <v>3</v>
      </c>
      <c r="EL27" s="17">
        <f>HLOOKUP($B27,'[6]SGTI 2021 Clean Data'!$E$2:$ZQ$272,229,FALSE)</f>
        <v>2</v>
      </c>
      <c r="EM27" s="17">
        <f>HLOOKUP($B27,'[6]SGTI 2021 Clean Data'!$E$2:$ZQ$272,230,FALSE)</f>
        <v>2</v>
      </c>
      <c r="EN27" s="17">
        <f>HLOOKUP($B27,'[6]SGTI 2021 Clean Data'!$E$2:$ZQ$272,231,FALSE)</f>
        <v>0</v>
      </c>
      <c r="EO27" s="18">
        <f>HLOOKUP($B27,'[6]SGTI 2021 Clean Data'!$E$2:$ZQ$272,232,FALSE)</f>
        <v>44281</v>
      </c>
      <c r="EP27" s="18">
        <f>HLOOKUP($B27,'[6]SGTI 2021 Clean Data'!$E$2:$ZQ$272,233,FALSE)</f>
        <v>44308</v>
      </c>
      <c r="EQ27" s="17">
        <f>HLOOKUP($B27,'[6]SGTI 2021 Clean Data'!$E$2:$ZQ$272,234,FALSE)</f>
        <v>0</v>
      </c>
      <c r="ER27" s="17">
        <f>HLOOKUP($B27,'[6]SGTI 2021 Clean Data'!$E$2:$ZQ$272,235,FALSE)</f>
        <v>0</v>
      </c>
      <c r="ES27" s="17">
        <f>HLOOKUP($B27,'[6]SGTI 2021 Clean Data'!$E$2:$ZQ$272,240,FALSE)</f>
        <v>0</v>
      </c>
      <c r="ET27" s="17">
        <f>VLOOKUP($B27,'[6]2021 DD Batch123456'!$B$3:$AT$590,42,FALSE)</f>
        <v>1</v>
      </c>
      <c r="EU27" s="17"/>
      <c r="EV27" s="17"/>
      <c r="EW27" s="17"/>
      <c r="EX27" s="17">
        <f>VLOOKUP($B27,'[6]2021 DD Batch123456'!$B$3:$AT$590,44,FALSE)</f>
        <v>0</v>
      </c>
      <c r="EY27" s="17">
        <f>HLOOKUP($B27,'[6]SGTI 2021 Clean Data'!$E$2:$ZQ$272,246,FALSE)</f>
        <v>0</v>
      </c>
      <c r="EZ27" s="17">
        <f>HLOOKUP($B27,'[6]SGTI 2021 Clean Data'!$E$2:$ZQ$272,247,FALSE)</f>
        <v>0</v>
      </c>
      <c r="FA27" s="17">
        <f>HLOOKUP($B27,'[6]SGTI 2021 Clean Data'!$E$2:$ZQ$272,248,FALSE)</f>
        <v>0</v>
      </c>
      <c r="FB27" s="17">
        <f>HLOOKUP($B27,'[6]SGTI 2021 Clean Data'!$E$2:$ZQ$272,249,FALSE)</f>
        <v>0</v>
      </c>
      <c r="FC27" s="17">
        <f>HLOOKUP($B27,'[6]SGTI 2021 Clean Data'!$E$2:$ZQ$272,250,FALSE)</f>
        <v>0</v>
      </c>
      <c r="FD27" s="17">
        <f>HLOOKUP($B27,'[6]SGTI 2021 Clean Data'!$E$2:$ZQ$272,251,FALSE)</f>
        <v>0</v>
      </c>
      <c r="FE27" s="17">
        <f>HLOOKUP($B27,'[6]SGTI 2021 Clean Data'!$E$2:$ZQ$272,252,FALSE)</f>
        <v>0</v>
      </c>
      <c r="FF27" s="17">
        <f>HLOOKUP($B27,'[6]SGTI 2021 Clean Data'!$E$2:$ZQ$272,253,FALSE)</f>
        <v>0</v>
      </c>
      <c r="FG27" s="17">
        <f>HLOOKUP($B27,'[6]SGTI 2021 Clean Data'!$E$2:$ZQ$272,254,FALSE)</f>
        <v>0</v>
      </c>
      <c r="FH27" s="17">
        <f>HLOOKUP($B27,'[6]SGTI 2021 Clean Data'!$E$2:$ZQ$272,255,FALSE)</f>
        <v>0</v>
      </c>
      <c r="FI27" s="17">
        <f>HLOOKUP($B27,'[6]SGTI 2021 Clean Data'!$E$2:$ZQ$272,256,FALSE)</f>
        <v>0</v>
      </c>
      <c r="FJ27" s="17">
        <f>HLOOKUP($B27,'[6]SGTI 2021 Clean Data'!$E$2:$ZQ$272,257,FALSE)</f>
        <v>3</v>
      </c>
      <c r="FK27" s="17">
        <f>HLOOKUP($B27,'[6]SGTI 2021 Clean Data'!$E$2:$ZQ$272,258,FALSE)</f>
        <v>0</v>
      </c>
      <c r="FL27" s="17"/>
      <c r="FM27" s="17">
        <f>HLOOKUP($B27,'[6]SGTI 2021 Clean Data'!$E$2:$ZQ$272,260,FALSE)</f>
        <v>0</v>
      </c>
      <c r="FN27" s="17">
        <f>HLOOKUP($B27,'[6]SGTI 2021 Clean Data'!$E$2:$ZQ$272,261,FALSE)</f>
        <v>0</v>
      </c>
      <c r="FO27" s="17">
        <f>HLOOKUP($B27,'[6]SGTI 2021 Clean Data'!$E$2:$ZQ$272,262,FALSE)</f>
        <v>0</v>
      </c>
      <c r="FP27" s="17">
        <f>HLOOKUP($B27,'[6]SGTI 2021 Clean Data'!$E$2:$ZQ$272,263,FALSE)</f>
        <v>0</v>
      </c>
      <c r="FQ27" s="17"/>
      <c r="FR27" s="17">
        <f>HLOOKUP($B27,'[6]SGTI 2021 Clean Data'!$E$2:$ZQ$272,265,FALSE)</f>
        <v>0</v>
      </c>
      <c r="FS27" s="17">
        <f>HLOOKUP($B27,'[6]SGTI 2021 Clean Data'!$E$2:$ZQ$272,266,FALSE)</f>
        <v>0</v>
      </c>
      <c r="FT27" s="17">
        <f>HLOOKUP($B27,'[6]SGTI 2021 Clean Data'!$E$2:$ZQ$272,267,FALSE)</f>
        <v>0</v>
      </c>
      <c r="FU27" s="17">
        <f>HLOOKUP($B27,'[6]SGTI 2021 Clean Data'!$E$2:$ZQ$272,268,FALSE)</f>
        <v>0</v>
      </c>
      <c r="FV27" s="17">
        <f>HLOOKUP($B27,'[6]SGTI 2021 Clean Data'!$E$2:$ZQ$272,269,FALSE)</f>
        <v>0</v>
      </c>
      <c r="FW27" s="17">
        <f>HLOOKUP($B27,'[6]SGTI 2021 Clean Data'!$E$2:$ZQ$272,270,FALSE)</f>
        <v>0</v>
      </c>
      <c r="FX27" s="17">
        <f>HLOOKUP($B27,'[6]SGTI 2021 Clean Data'!$E$2:$ZQ$272,271,FALSE)</f>
        <v>0</v>
      </c>
    </row>
    <row r="28" spans="1:180" ht="24" thickTop="1" thickBot="1" x14ac:dyDescent="0.3">
      <c r="A28" s="12">
        <v>431</v>
      </c>
      <c r="B28" s="13" t="s">
        <v>306</v>
      </c>
      <c r="C28" s="14" t="s">
        <v>307</v>
      </c>
      <c r="D28" s="15">
        <v>44196</v>
      </c>
      <c r="E28" s="16">
        <f>_xlfn.IFNA(VLOOKUP($B28,'[4]SGTI 2021 General Full List'!$G$2:$AD$528,24,FALSE),VLOOKUP($B28,'[5]SGTI 2021 TrustReits Full List'!$G$2:$AC$43,23,FALSE))</f>
        <v>2994840000</v>
      </c>
      <c r="F28" s="16" t="str">
        <f t="shared" si="0"/>
        <v>Big</v>
      </c>
      <c r="G28" s="16" t="str">
        <f>_xlfn.IFNA(VLOOKUP($B28,'[4]SGTI 2021 General Full List'!$G$2:$AD$528,21,FALSE),VLOOKUP($B28,'[5]SGTI 2021 TrustReits Full List'!$G$2:$AB$43,20,FALSE))</f>
        <v>CONSUMER STAPLES</v>
      </c>
      <c r="H28" s="16" t="str">
        <f>_xlfn.IFNA(VLOOKUP($B28,'[4]SGTI 2021 General Full List'!$G$2:$AD$528,23,FALSE),VLOOKUP($B28,'[5]SGTI 2021 TrustReits Full List'!$G$2:$AB$43,22,FALSE))</f>
        <v>Food &amp; Beverages</v>
      </c>
      <c r="I28" s="16" t="s">
        <v>1272</v>
      </c>
      <c r="J28" s="17">
        <f>VLOOKUP($B28,'[6]2021 DD Batch123456'!$B$3:$AT$590,5,FALSE)</f>
        <v>8</v>
      </c>
      <c r="K28" s="17">
        <f>VLOOKUP($B28,'[6]2021 DD Batch123456'!$B$3:$AT$590,6,FALSE)</f>
        <v>8</v>
      </c>
      <c r="L28" s="17">
        <f>VLOOKUP($B28,'[6]2021 DD Batch123456'!$B$3:$AT$590,7,FALSE)</f>
        <v>5</v>
      </c>
      <c r="M28" s="17" t="str">
        <f>VLOOKUP($B28,'[6]2021 DD Batch123456'!$B$3:$AT$590,12,FALSE)</f>
        <v>N</v>
      </c>
      <c r="N28" s="17" t="str">
        <f>HLOOKUP($B28,'[6]SGTI 2021 Clean Data'!$E$2:$ZQ$272,25,FALSE)</f>
        <v>N</v>
      </c>
      <c r="O28" s="17" t="str">
        <f>VLOOKUP($B28,'[6]2021 DD Batch123456'!$B$3:$AT$590,13,FALSE)</f>
        <v>Y</v>
      </c>
      <c r="P28" s="17" t="str">
        <f>VLOOKUP($B28,'[6]2021 DD Batch123456'!$B$3:$AT$590,14,FALSE)</f>
        <v>N</v>
      </c>
      <c r="Q28" s="17" t="str">
        <f>HLOOKUP($B28,'[6]SGTI 2021 Clean Data'!$E$2:$ZQ$272,30,FALSE)</f>
        <v>Y</v>
      </c>
      <c r="R28" s="17" t="str">
        <f>HLOOKUP($B28,'[6]SGTI 2021 Clean Data'!$E$2:$ZQ$272,31,FALSE)</f>
        <v>Y</v>
      </c>
      <c r="S28" s="17" t="str">
        <f>HLOOKUP($B28,'[6]SGTI 2021 Clean Data'!$E$2:$ZQ$272,32,FALSE)</f>
        <v>Y</v>
      </c>
      <c r="T28" s="17">
        <f>VLOOKUP($B28,'[6]2021 DD Batch123456'!$B$3:$AT$590,36,FALSE)</f>
        <v>6</v>
      </c>
      <c r="U28" s="17">
        <f>VLOOKUP($B28,'[6]2021 DD Batch123456'!$B$3:$AT$590,40,FALSE)</f>
        <v>4</v>
      </c>
      <c r="V28" s="17">
        <f>VLOOKUP($B28,'[6]2021 DD Batch123456'!$B$3:$AT$590,37,FALSE)</f>
        <v>6</v>
      </c>
      <c r="W28" s="17" t="str">
        <f>VLOOKUP($B28,'[6]2021 DD Batch123456'!$B$3:$AT$590,41,FALSE)</f>
        <v>Y</v>
      </c>
      <c r="X28" s="17">
        <f>VLOOKUP($B28,'[6]2021 DD Batch123456'!$B$3:$AT$590,15,FALSE)</f>
        <v>3</v>
      </c>
      <c r="Y28" s="17">
        <f>VLOOKUP($B28,'[6]2021 DD Batch123456'!$B$3:$AT$590,16,FALSE)</f>
        <v>2</v>
      </c>
      <c r="Z28" s="17" t="str">
        <f>VLOOKUP($B28,'[6]2021 DD Batch123456'!$B$3:$AT$590,18,FALSE)</f>
        <v>Y</v>
      </c>
      <c r="AA28" s="17" t="str">
        <f>HLOOKUP($B28,'[6]SGTI 2021 Clean Data'!$E$2:$ZQ$272,45,FALSE)</f>
        <v>Y</v>
      </c>
      <c r="AB28" s="17" t="str">
        <f>HLOOKUP($B28,'[6]SGTI 2021 Clean Data'!$E$2:$ZQ$272,46,FALSE)</f>
        <v>Y</v>
      </c>
      <c r="AC28" s="17" t="str">
        <f>HLOOKUP($B28,'[6]SGTI 2021 Clean Data'!$E$2:$ZQ$272,49,FALSE)</f>
        <v>Y</v>
      </c>
      <c r="AD28" s="17" t="str">
        <f>HLOOKUP($B28,'[6]SGTI 2021 Clean Data'!$E$2:$ZQ$272,50,FALSE)</f>
        <v>Y</v>
      </c>
      <c r="AE28" s="17" t="str">
        <f>HLOOKUP($B28,'[6]SGTI 2021 Clean Data'!$E$2:$ZQ$272,53,FALSE)</f>
        <v>N</v>
      </c>
      <c r="AF28" s="17" t="str">
        <f>HLOOKUP($B28,'[6]SGTI 2021 Clean Data'!$E$2:$ZQ$272,54,FALSE)</f>
        <v>N</v>
      </c>
      <c r="AG28" s="17" t="str">
        <f>HLOOKUP($B28,'[6]SGTI 2021 Clean Data'!$E$2:$ZQ$272,55,FALSE)</f>
        <v>N</v>
      </c>
      <c r="AH28" s="17" t="str">
        <f>HLOOKUP($B28,'[6]SGTI 2021 Clean Data'!$E$2:$ZQ$272,56,FALSE)</f>
        <v>N</v>
      </c>
      <c r="AI28" s="17" t="str">
        <f>HLOOKUP($B28,'[6]SGTI 2021 Clean Data'!$E$2:$ZQ$272,57,FALSE)</f>
        <v>N</v>
      </c>
      <c r="AJ28" s="17" t="str">
        <f>HLOOKUP($B28,'[6]SGTI 2021 Clean Data'!$E$2:$ZQ$272,58,FALSE)</f>
        <v>N</v>
      </c>
      <c r="AK28" s="17" t="str">
        <f>HLOOKUP($B28,'[6]SGTI 2021 Clean Data'!$E$2:$ZQ$272,59,FALSE)</f>
        <v>Y</v>
      </c>
      <c r="AL28" s="17">
        <f>VLOOKUP($B28,'[6]2021 DD Batch123456'!$B$3:$AT$590,19,FALSE)</f>
        <v>3</v>
      </c>
      <c r="AM28" s="17">
        <f>VLOOKUP($B28,'[6]2021 DD Batch123456'!$B$3:$AT$590,20,FALSE)</f>
        <v>2</v>
      </c>
      <c r="AN28" s="17" t="str">
        <f>VLOOKUP($B28,'[6]2021 DD Batch123456'!$B$3:$AT$590,22,FALSE)</f>
        <v>Y</v>
      </c>
      <c r="AO28" s="17" t="str">
        <f>HLOOKUP($B28,'[6]SGTI 2021 Clean Data'!$E$2:$ZQ$272,67,FALSE)</f>
        <v>O</v>
      </c>
      <c r="AP28" s="17" t="str">
        <f>HLOOKUP($B28,'[6]SGTI 2021 Clean Data'!$E$2:$ZQ$272,68,FALSE)</f>
        <v>O</v>
      </c>
      <c r="AQ28" s="17" t="str">
        <f>HLOOKUP($B28,'[6]SGTI 2021 Clean Data'!$E$2:$ZQ$272,69,FALSE)</f>
        <v>B2</v>
      </c>
      <c r="AR28" s="17" t="str">
        <f>HLOOKUP($B28,'[6]SGTI 2021 Clean Data'!$E$2:$ZQ$272,70,FALSE)</f>
        <v>Y</v>
      </c>
      <c r="AS28" s="17" t="str">
        <f>HLOOKUP($B28,'[6]SGTI 2021 Clean Data'!$E$2:$ZQ$272,71,FALSE)</f>
        <v>Y</v>
      </c>
      <c r="AT28" s="17" t="str">
        <f>HLOOKUP($B28,'[6]SGTI 2021 Clean Data'!$E$2:$ZQ$272,72,FALSE)</f>
        <v>N</v>
      </c>
      <c r="AU28" s="17" t="str">
        <f>HLOOKUP($B28,'[6]SGTI 2021 Clean Data'!$E$2:$ZQ$272,73,FALSE)</f>
        <v>Y</v>
      </c>
      <c r="AV28" s="17" t="str">
        <f>HLOOKUP($B28,'[6]SGTI 2021 Clean Data'!$E$2:$ZQ$272,74,FALSE)</f>
        <v>Y</v>
      </c>
      <c r="AW28" s="17" t="str">
        <f>HLOOKUP($B28,'[6]SGTI 2021 Clean Data'!$E$2:$ZQ$272,75,FALSE)</f>
        <v>Y</v>
      </c>
      <c r="AX28" s="17" t="str">
        <f>HLOOKUP($B28,'[6]SGTI 2021 Clean Data'!$E$2:$ZQ$272,76,FALSE)</f>
        <v>N</v>
      </c>
      <c r="AY28" s="17" t="str">
        <f>VLOOKUP($B28,'[6]2021 DD Batch123456'!$B$3:$AT$590,35,FALSE)</f>
        <v>O</v>
      </c>
      <c r="AZ28" s="17" t="str">
        <f>HLOOKUP($B28,'[6]SGTI 2021 Clean Data'!$E$2:$ZQ$272,80,FALSE)</f>
        <v>N</v>
      </c>
      <c r="BA28" s="17" t="str">
        <f>HLOOKUP($B28,'[6]SGTI 2021 Clean Data'!$E$2:$ZQ$272,83,FALSE)</f>
        <v>Y</v>
      </c>
      <c r="BB28" s="17" t="str">
        <f>HLOOKUP($B28,'[6]SGTI 2021 Clean Data'!$E$2:$ZQ$272,84,FALSE)</f>
        <v>Y</v>
      </c>
      <c r="BC28" s="17" t="str">
        <f>HLOOKUP($B28,'[6]SGTI 2021 Clean Data'!$E$2:$ZQ$272,89,FALSE)</f>
        <v>Y</v>
      </c>
      <c r="BD28" s="17" t="str">
        <f>HLOOKUP($B28,'[6]SGTI 2021 Clean Data'!$E$2:$ZQ$272,91,FALSE)</f>
        <v>Y</v>
      </c>
      <c r="BE28" s="17" t="str">
        <f>HLOOKUP($B28,'[6]SGTI 2021 Clean Data'!$E$2:$ZQ$272,92,FALSE)</f>
        <v>Y</v>
      </c>
      <c r="BF28" s="17" t="str">
        <f>HLOOKUP($B28,'[6]SGTI 2021 Clean Data'!$E$2:$ZQ$272,93,FALSE)</f>
        <v>Y</v>
      </c>
      <c r="BG28" s="17" t="str">
        <f>HLOOKUP($B28,'[6]SGTI 2021 Clean Data'!$E$2:$ZQ$272,94,FALSE)</f>
        <v>Y</v>
      </c>
      <c r="BH28" s="17" t="str">
        <f>HLOOKUP($B28,'[6]SGTI 2021 Clean Data'!$E$2:$ZQ$272,95,FALSE)</f>
        <v>Y</v>
      </c>
      <c r="BI28" s="17" t="str">
        <f>HLOOKUP($B28,'[6]SGTI 2021 Clean Data'!$E$2:$ZQ$272,96,FALSE)</f>
        <v>Y</v>
      </c>
      <c r="BJ28" s="17" t="str">
        <f>HLOOKUP($B28,'[6]SGTI 2021 Clean Data'!$E$2:$ZQ$272,97,FALSE)</f>
        <v>Y</v>
      </c>
      <c r="BK28" s="17" t="str">
        <f>HLOOKUP($B28,'[6]SGTI 2021 Clean Data'!$E$2:$ZQ$272,98,FALSE)</f>
        <v>Y</v>
      </c>
      <c r="BL28" s="17" t="str">
        <f>HLOOKUP($B28,'[6]SGTI 2021 Clean Data'!$E$2:$ZQ$272,100,FALSE)</f>
        <v>Y</v>
      </c>
      <c r="BM28" s="17" t="str">
        <f>HLOOKUP($B28,'[6]SGTI 2021 Clean Data'!$E$2:$ZQ$272,102,FALSE)</f>
        <v>Y</v>
      </c>
      <c r="BN28" s="17" t="str">
        <f>HLOOKUP($B28,'[6]SGTI 2021 Clean Data'!$E$2:$ZQ$272,103,FALSE)</f>
        <v>Y</v>
      </c>
      <c r="BO28" s="17" t="str">
        <f>HLOOKUP($B28,'[6]SGTI 2021 Clean Data'!$E$2:$ZQ$272,107,FALSE)</f>
        <v>Y</v>
      </c>
      <c r="BP28" s="17" t="str">
        <f>HLOOKUP($B28,'[6]SGTI 2021 Clean Data'!$E$2:$ZQ$272,108,FALSE)</f>
        <v>Y</v>
      </c>
      <c r="BQ28" s="17" t="str">
        <f>HLOOKUP($B28,'[6]SGTI 2021 Clean Data'!$E$2:$ZQ$272,109,FALSE)</f>
        <v>Y</v>
      </c>
      <c r="BR28" s="17" t="str">
        <f>HLOOKUP($B28,'[6]SGTI 2021 Clean Data'!$E$2:$ZQ$272,110,FALSE)</f>
        <v>Y</v>
      </c>
      <c r="BS28" s="17" t="str">
        <f>HLOOKUP($B28,'[6]SGTI 2021 Clean Data'!$E$2:$ZQ$272,111,FALSE)</f>
        <v>Y</v>
      </c>
      <c r="BT28" s="17" t="str">
        <f>HLOOKUP($B28,'[6]SGTI 2021 Clean Data'!$E$2:$ZQ$272,113,FALSE)</f>
        <v>Y</v>
      </c>
      <c r="BU28" s="17" t="str">
        <f>HLOOKUP($B28,'[6]SGTI 2021 Clean Data'!$E$2:$ZQ$272,114,FALSE)</f>
        <v>Y</v>
      </c>
      <c r="BV28" s="17" t="str">
        <f>HLOOKUP($B28,'[6]SGTI 2021 Clean Data'!$E$2:$ZQ$272,120,FALSE)</f>
        <v>Y</v>
      </c>
      <c r="BW28" s="17" t="str">
        <f>HLOOKUP($B28,'[6]SGTI 2021 Clean Data'!$E$2:$ZQ$272,121,FALSE)</f>
        <v>Y</v>
      </c>
      <c r="BX28" s="17" t="str">
        <f>HLOOKUP($B28,'[6]SGTI 2021 Clean Data'!$E$2:$ZQ$272,122,FALSE)</f>
        <v>Y</v>
      </c>
      <c r="BY28" s="17" t="str">
        <f>HLOOKUP($B28,'[6]SGTI 2021 Clean Data'!$E$2:$ZQ$272,123,FALSE)</f>
        <v>Y</v>
      </c>
      <c r="BZ28" s="17" t="str">
        <f>HLOOKUP($B28,'[6]SGTI 2021 Clean Data'!$E$2:$ZQ$272,124,FALSE)</f>
        <v>Y</v>
      </c>
      <c r="CA28" s="17" t="str">
        <f>HLOOKUP($B28,'[6]SGTI 2021 Clean Data'!$E$2:$ZQ$272,125,FALSE)</f>
        <v>N</v>
      </c>
      <c r="CB28" s="17" t="str">
        <f>HLOOKUP($B28,'[6]SGTI 2021 Clean Data'!$E$2:$ZQ$272,126,FALSE)</f>
        <v>N</v>
      </c>
      <c r="CC28" s="17" t="str">
        <f>HLOOKUP($B28,'[6]SGTI 2021 Clean Data'!$E$2:$ZQ$272,128,FALSE)</f>
        <v>Y</v>
      </c>
      <c r="CD28" s="17" t="str">
        <f>HLOOKUP($B28,'[6]SGTI 2021 Clean Data'!$E$2:$ZQ$272,130,FALSE)</f>
        <v>Y</v>
      </c>
      <c r="CE28" s="17" t="str">
        <f>HLOOKUP($B28,'[6]SGTI 2021 Clean Data'!$E$2:$ZQ$272,131,FALSE)</f>
        <v>Y</v>
      </c>
      <c r="CF28" s="17" t="str">
        <f>HLOOKUP($B28,'[6]SGTI 2021 Clean Data'!$E$2:$ZQ$272,132,FALSE)</f>
        <v>Y</v>
      </c>
      <c r="CG28" s="17" t="str">
        <f>HLOOKUP($B28,'[6]SGTI 2021 Clean Data'!$E$2:$ZQ$272,133,FALSE)</f>
        <v>Y</v>
      </c>
      <c r="CH28" s="17" t="str">
        <f>HLOOKUP($B28,'[6]SGTI 2021 Clean Data'!$E$2:$ZQ$272,135,FALSE)</f>
        <v>N</v>
      </c>
      <c r="CI28" s="17" t="str">
        <f>HLOOKUP($B28,'[6]SGTI 2021 Clean Data'!$E$2:$ZQ$272,139,FALSE)</f>
        <v>Y</v>
      </c>
      <c r="CJ28" s="17" t="str">
        <f>HLOOKUP($B28,'[6]SGTI 2021 Clean Data'!$E$2:$ZQ$272,140,FALSE)</f>
        <v>Y</v>
      </c>
      <c r="CK28" s="17" t="str">
        <f>VLOOKUP($B28,'[6]2021 DD Batch123456'!$B$3:$AT$590,26,FALSE)</f>
        <v>Y</v>
      </c>
      <c r="CL28" s="17">
        <f>VLOOKUP($B28,'[6]2021 DD Batch123456'!$B$3:$AT$590,27,FALSE)</f>
        <v>0</v>
      </c>
      <c r="CM28" s="17" t="str">
        <f>VLOOKUP($B28,'[6]2021 DD Batch123456'!$B$3:$AT$590,31,FALSE)</f>
        <v>Y</v>
      </c>
      <c r="CN28" s="17">
        <f>VLOOKUP($B28,'[6]2021 DD Batch123456'!$B$3:$AT$590,32,FALSE)</f>
        <v>0</v>
      </c>
      <c r="CO28" s="17" t="str">
        <f>VLOOKUP($B28,'[6]2021 DD Batch123456'!$B$3:$AT$590,33,FALSE)</f>
        <v>N</v>
      </c>
      <c r="CP28" s="17" t="str">
        <f>HLOOKUP($B28,'[6]SGTI 2021 Clean Data'!$E$2:$ZQ$272,153,FALSE)</f>
        <v>Y</v>
      </c>
      <c r="CQ28" s="17" t="str">
        <f>HLOOKUP($B28,'[6]SGTI 2021 Clean Data'!$E$2:$ZQ$272,155,FALSE)</f>
        <v>Y</v>
      </c>
      <c r="CR28" s="17" t="str">
        <f>HLOOKUP($B28,'[6]SGTI 2021 Clean Data'!$E$2:$ZQ$272,156,FALSE)</f>
        <v>Y</v>
      </c>
      <c r="CS28" s="17" t="str">
        <f>HLOOKUP($B28,'[6]SGTI 2021 Clean Data'!$E$2:$ZQ$272,157,FALSE)</f>
        <v>Y</v>
      </c>
      <c r="CT28" s="17" t="str">
        <f>HLOOKUP($B28,'[6]SGTI 2021 Clean Data'!$E$2:$ZQ$272,158,FALSE)</f>
        <v>Y</v>
      </c>
      <c r="CU28" s="17" t="str">
        <f>HLOOKUP($B28,'[6]SGTI 2021 Clean Data'!$E$2:$ZQ$272,159,FALSE)</f>
        <v>Y</v>
      </c>
      <c r="CV28" s="17" t="str">
        <f>HLOOKUP($B28,'[6]SGTI 2021 Clean Data'!$E$2:$ZQ$272,160,FALSE)</f>
        <v>Y</v>
      </c>
      <c r="CW28" s="17" t="str">
        <f>HLOOKUP($B28,'[6]SGTI 2021 Clean Data'!$E$2:$ZQ$272,161,FALSE)</f>
        <v>Y</v>
      </c>
      <c r="CX28" s="17" t="str">
        <f>HLOOKUP($B28,'[6]SGTI 2021 Clean Data'!$E$2:$ZQ$272,164,FALSE)</f>
        <v>Y</v>
      </c>
      <c r="CY28" s="17" t="str">
        <f>HLOOKUP($B28,'[6]SGTI 2021 Clean Data'!$E$2:$ZQ$272,170,FALSE)</f>
        <v>Y</v>
      </c>
      <c r="CZ28" s="17" t="str">
        <f>HLOOKUP($B28,'[6]SGTI 2021 Clean Data'!$E$2:$ZQ$272,173,FALSE)</f>
        <v>Y</v>
      </c>
      <c r="DA28" s="17" t="str">
        <f>HLOOKUP($B28,'[6]SGTI 2021 Clean Data'!$E$2:$ZQ$272,174,FALSE)</f>
        <v>Y</v>
      </c>
      <c r="DB28" s="17" t="str">
        <f>HLOOKUP($B28,'[6]SGTI 2021 Clean Data'!$E$2:$ZQ$272,175,FALSE)</f>
        <v>Y</v>
      </c>
      <c r="DC28" s="17" t="str">
        <f>HLOOKUP($B28,'[6]SGTI 2021 Clean Data'!$E$2:$ZQ$272,176,FALSE)</f>
        <v>Y</v>
      </c>
      <c r="DD28" s="17" t="str">
        <f>HLOOKUP($B28,'[6]SGTI 2021 Clean Data'!$E$2:$ZQ$272,178,FALSE)</f>
        <v>N</v>
      </c>
      <c r="DE28" s="17" t="str">
        <f>HLOOKUP($B28,'[6]SGTI 2021 Clean Data'!$E$2:$ZQ$272,179,FALSE)</f>
        <v>N</v>
      </c>
      <c r="DF28" s="17" t="str">
        <f>HLOOKUP($B28,'[6]SGTI 2021 Clean Data'!$E$2:$ZQ$272,180,FALSE)</f>
        <v>Y</v>
      </c>
      <c r="DG28" s="17" t="str">
        <f>HLOOKUP($B28,'[6]SGTI 2021 Clean Data'!$E$2:$ZQ$272,181,FALSE)</f>
        <v>Y</v>
      </c>
      <c r="DH28" s="17" t="str">
        <f>HLOOKUP($B28,'[6]SGTI 2021 Clean Data'!$E$2:$ZQ$272,182,FALSE)</f>
        <v>N</v>
      </c>
      <c r="DI28" s="17" t="str">
        <f>HLOOKUP($B28,'[6]SGTI 2021 Clean Data'!$E$2:$ZQ$272,184,FALSE)</f>
        <v>Y</v>
      </c>
      <c r="DJ28" s="17" t="str">
        <f>HLOOKUP($B28,'[6]SGTI 2021 Clean Data'!$E$2:$ZQ$272,185,FALSE)</f>
        <v>Y</v>
      </c>
      <c r="DK28" s="17">
        <f>HLOOKUP($B28,'[6]SGTI 2021 Clean Data'!$E$2:$ZQ$272,190,FALSE)</f>
        <v>56</v>
      </c>
      <c r="DL28" s="17" t="str">
        <f>HLOOKUP($B28,'[6]SGTI 2021 Clean Data'!$E$2:$ZQ$272,191,FALSE)</f>
        <v>Y</v>
      </c>
      <c r="DM28" s="17" t="str">
        <f>HLOOKUP($B28,'[6]SGTI 2021 Clean Data'!$E$2:$ZQ$272,195,FALSE)</f>
        <v>Y</v>
      </c>
      <c r="DN28" s="17" t="str">
        <f>HLOOKUP($B28,'[6]SGTI 2021 Clean Data'!$E$2:$ZQ$272,196,FALSE)</f>
        <v>Y</v>
      </c>
      <c r="DO28" s="17" t="str">
        <f>HLOOKUP($B28,'[6]SGTI 2021 Clean Data'!$E$2:$ZQ$272,199,FALSE)</f>
        <v>Y</v>
      </c>
      <c r="DP28" s="17" t="str">
        <f>HLOOKUP($B28,'[6]SGTI 2021 Clean Data'!$E$2:$ZQ$272,200,FALSE)</f>
        <v>Y</v>
      </c>
      <c r="DQ28" s="17" t="str">
        <f>HLOOKUP($B28,'[6]SGTI 2021 Clean Data'!$E$2:$ZQ$272,201,FALSE)</f>
        <v>Y</v>
      </c>
      <c r="DR28" s="17" t="str">
        <f>HLOOKUP($B28,'[6]SGTI 2021 Clean Data'!$E$2:$ZQ$272,202,FALSE)</f>
        <v>Y</v>
      </c>
      <c r="DS28" s="17" t="str">
        <f>HLOOKUP($B28,'[6]SGTI 2021 Clean Data'!$E$2:$ZQ$272,203,FALSE)</f>
        <v>Y</v>
      </c>
      <c r="DT28" s="17" t="str">
        <f>HLOOKUP($B28,'[6]SGTI 2021 Clean Data'!$E$2:$ZQ$272,204,FALSE)</f>
        <v>Y</v>
      </c>
      <c r="DU28" s="17" t="str">
        <f>HLOOKUP($B28,'[6]SGTI 2021 Clean Data'!$E$2:$ZQ$272,206,FALSE)</f>
        <v>Y</v>
      </c>
      <c r="DV28" s="17" t="str">
        <f>HLOOKUP($B28,'[6]SGTI 2021 Clean Data'!$E$2:$ZQ$272,207,FALSE)</f>
        <v>N</v>
      </c>
      <c r="DW28" s="17" t="str">
        <f>HLOOKUP($B28,'[6]SGTI 2021 Clean Data'!$E$2:$ZQ$272,208,FALSE)</f>
        <v>Y</v>
      </c>
      <c r="DX28" s="17"/>
      <c r="DY28" s="17" t="str">
        <f>HLOOKUP($B28,'[6]SGTI 2021 Clean Data'!$E$2:$ZQ$272,213,FALSE)</f>
        <v>Y</v>
      </c>
      <c r="DZ28" s="17" t="str">
        <f>HLOOKUP($B28,'[6]SGTI 2021 Clean Data'!$E$2:$ZQ$272,214,FALSE)</f>
        <v>Y</v>
      </c>
      <c r="EA28" s="17" t="str">
        <f>HLOOKUP($B28,'[6]SGTI 2021 Clean Data'!$E$2:$ZQ$272,215,FALSE)</f>
        <v>Y</v>
      </c>
      <c r="EB28" s="17">
        <f>HLOOKUP($B28,'[6]SGTI 2021 Clean Data'!$E$2:$ZQ$272,219,FALSE)</f>
        <v>3</v>
      </c>
      <c r="EC28" s="17">
        <f>HLOOKUP($B28,'[6]SGTI 2021 Clean Data'!$E$2:$ZQ$272,220,FALSE)</f>
        <v>0</v>
      </c>
      <c r="ED28" s="17">
        <f>HLOOKUP($B28,'[6]SGTI 2021 Clean Data'!$E$2:$ZQ$272,221,FALSE)</f>
        <v>0</v>
      </c>
      <c r="EE28" s="17">
        <f>HLOOKUP($B28,'[6]SGTI 2021 Clean Data'!$E$2:$ZQ$272,222,FALSE)</f>
        <v>3</v>
      </c>
      <c r="EF28" s="17">
        <f>HLOOKUP($B28,'[6]SGTI 2021 Clean Data'!$E$2:$ZQ$272,223,FALSE)</f>
        <v>0</v>
      </c>
      <c r="EG28" s="17">
        <f>HLOOKUP($B28,'[6]SGTI 2021 Clean Data'!$E$2:$ZQ$272,224,FALSE)</f>
        <v>3</v>
      </c>
      <c r="EH28" s="17">
        <f>HLOOKUP($B28,'[6]SGTI 2021 Clean Data'!$E$2:$ZQ$272,225,FALSE)</f>
        <v>0</v>
      </c>
      <c r="EI28" s="17">
        <f>HLOOKUP($B28,'[6]SGTI 2021 Clean Data'!$E$2:$ZQ$272,226,FALSE)</f>
        <v>3</v>
      </c>
      <c r="EJ28" s="17">
        <f>HLOOKUP($B28,'[6]SGTI 2021 Clean Data'!$E$2:$ZQ$272,227,FALSE)</f>
        <v>4</v>
      </c>
      <c r="EK28" s="17">
        <f>HLOOKUP($B28,'[6]SGTI 2021 Clean Data'!$E$2:$ZQ$272,228,FALSE)</f>
        <v>3</v>
      </c>
      <c r="EL28" s="17">
        <f>HLOOKUP($B28,'[6]SGTI 2021 Clean Data'!$E$2:$ZQ$272,229,FALSE)</f>
        <v>2</v>
      </c>
      <c r="EM28" s="17">
        <f>HLOOKUP($B28,'[6]SGTI 2021 Clean Data'!$E$2:$ZQ$272,230,FALSE)</f>
        <v>2</v>
      </c>
      <c r="EN28" s="17">
        <f>HLOOKUP($B28,'[6]SGTI 2021 Clean Data'!$E$2:$ZQ$272,231,FALSE)</f>
        <v>0</v>
      </c>
      <c r="EO28" s="18">
        <f>HLOOKUP($B28,'[6]SGTI 2021 Clean Data'!$E$2:$ZQ$272,232,FALSE)</f>
        <v>44293</v>
      </c>
      <c r="EP28" s="18">
        <f>HLOOKUP($B28,'[6]SGTI 2021 Clean Data'!$E$2:$ZQ$272,233,FALSE)</f>
        <v>44314</v>
      </c>
      <c r="EQ28" s="17">
        <f>HLOOKUP($B28,'[6]SGTI 2021 Clean Data'!$E$2:$ZQ$272,234,FALSE)</f>
        <v>1</v>
      </c>
      <c r="ER28" s="17">
        <f>HLOOKUP($B28,'[6]SGTI 2021 Clean Data'!$E$2:$ZQ$272,235,FALSE)</f>
        <v>0</v>
      </c>
      <c r="ES28" s="17">
        <f>HLOOKUP($B28,'[6]SGTI 2021 Clean Data'!$E$2:$ZQ$272,240,FALSE)</f>
        <v>0</v>
      </c>
      <c r="ET28" s="17">
        <f>VLOOKUP($B28,'[6]2021 DD Batch123456'!$B$3:$AT$590,42,FALSE)</f>
        <v>2</v>
      </c>
      <c r="EU28" s="17"/>
      <c r="EV28" s="17"/>
      <c r="EW28" s="17"/>
      <c r="EX28" s="17">
        <f>VLOOKUP($B28,'[6]2021 DD Batch123456'!$B$3:$AT$590,44,FALSE)</f>
        <v>0</v>
      </c>
      <c r="EY28" s="17">
        <f>HLOOKUP($B28,'[6]SGTI 2021 Clean Data'!$E$2:$ZQ$272,246,FALSE)</f>
        <v>0</v>
      </c>
      <c r="EZ28" s="17">
        <f>HLOOKUP($B28,'[6]SGTI 2021 Clean Data'!$E$2:$ZQ$272,247,FALSE)</f>
        <v>0</v>
      </c>
      <c r="FA28" s="17">
        <f>HLOOKUP($B28,'[6]SGTI 2021 Clean Data'!$E$2:$ZQ$272,248,FALSE)</f>
        <v>0</v>
      </c>
      <c r="FB28" s="17">
        <f>HLOOKUP($B28,'[6]SGTI 2021 Clean Data'!$E$2:$ZQ$272,249,FALSE)</f>
        <v>0</v>
      </c>
      <c r="FC28" s="17">
        <f>HLOOKUP($B28,'[6]SGTI 2021 Clean Data'!$E$2:$ZQ$272,250,FALSE)</f>
        <v>0</v>
      </c>
      <c r="FD28" s="17">
        <f>HLOOKUP($B28,'[6]SGTI 2021 Clean Data'!$E$2:$ZQ$272,251,FALSE)</f>
        <v>0</v>
      </c>
      <c r="FE28" s="17">
        <f>HLOOKUP($B28,'[6]SGTI 2021 Clean Data'!$E$2:$ZQ$272,252,FALSE)</f>
        <v>0</v>
      </c>
      <c r="FF28" s="17">
        <f>HLOOKUP($B28,'[6]SGTI 2021 Clean Data'!$E$2:$ZQ$272,253,FALSE)</f>
        <v>0</v>
      </c>
      <c r="FG28" s="17">
        <f>HLOOKUP($B28,'[6]SGTI 2021 Clean Data'!$E$2:$ZQ$272,254,FALSE)</f>
        <v>0</v>
      </c>
      <c r="FH28" s="17">
        <f>HLOOKUP($B28,'[6]SGTI 2021 Clean Data'!$E$2:$ZQ$272,255,FALSE)</f>
        <v>0</v>
      </c>
      <c r="FI28" s="17">
        <f>HLOOKUP($B28,'[6]SGTI 2021 Clean Data'!$E$2:$ZQ$272,256,FALSE)</f>
        <v>0</v>
      </c>
      <c r="FJ28" s="17">
        <f>HLOOKUP($B28,'[6]SGTI 2021 Clean Data'!$E$2:$ZQ$272,257,FALSE)</f>
        <v>0</v>
      </c>
      <c r="FK28" s="17">
        <f>HLOOKUP($B28,'[6]SGTI 2021 Clean Data'!$E$2:$ZQ$272,258,FALSE)</f>
        <v>0</v>
      </c>
      <c r="FL28" s="17"/>
      <c r="FM28" s="17">
        <f>HLOOKUP($B28,'[6]SGTI 2021 Clean Data'!$E$2:$ZQ$272,260,FALSE)</f>
        <v>0</v>
      </c>
      <c r="FN28" s="17">
        <f>HLOOKUP($B28,'[6]SGTI 2021 Clean Data'!$E$2:$ZQ$272,261,FALSE)</f>
        <v>0</v>
      </c>
      <c r="FO28" s="17">
        <f>HLOOKUP($B28,'[6]SGTI 2021 Clean Data'!$E$2:$ZQ$272,262,FALSE)</f>
        <v>0</v>
      </c>
      <c r="FP28" s="17">
        <f>HLOOKUP($B28,'[6]SGTI 2021 Clean Data'!$E$2:$ZQ$272,263,FALSE)</f>
        <v>0</v>
      </c>
      <c r="FQ28" s="17"/>
      <c r="FR28" s="17">
        <f>HLOOKUP($B28,'[6]SGTI 2021 Clean Data'!$E$2:$ZQ$272,265,FALSE)</f>
        <v>0</v>
      </c>
      <c r="FS28" s="17">
        <f>HLOOKUP($B28,'[6]SGTI 2021 Clean Data'!$E$2:$ZQ$272,266,FALSE)</f>
        <v>0</v>
      </c>
      <c r="FT28" s="17">
        <f>HLOOKUP($B28,'[6]SGTI 2021 Clean Data'!$E$2:$ZQ$272,267,FALSE)</f>
        <v>3</v>
      </c>
      <c r="FU28" s="17">
        <f>HLOOKUP($B28,'[6]SGTI 2021 Clean Data'!$E$2:$ZQ$272,268,FALSE)</f>
        <v>1</v>
      </c>
      <c r="FV28" s="17">
        <f>HLOOKUP($B28,'[6]SGTI 2021 Clean Data'!$E$2:$ZQ$272,269,FALSE)</f>
        <v>0</v>
      </c>
      <c r="FW28" s="17">
        <f>HLOOKUP($B28,'[6]SGTI 2021 Clean Data'!$E$2:$ZQ$272,270,FALSE)</f>
        <v>0</v>
      </c>
      <c r="FX28" s="17">
        <f>HLOOKUP($B28,'[6]SGTI 2021 Clean Data'!$E$2:$ZQ$272,271,FALSE)</f>
        <v>0</v>
      </c>
    </row>
    <row r="29" spans="1:180" ht="24" thickTop="1" thickBot="1" x14ac:dyDescent="0.3">
      <c r="A29" s="12">
        <v>57</v>
      </c>
      <c r="B29" s="13" t="s">
        <v>122</v>
      </c>
      <c r="C29" s="14" t="s">
        <v>123</v>
      </c>
      <c r="D29" s="15">
        <v>44012</v>
      </c>
      <c r="E29" s="16">
        <f>_xlfn.IFNA(VLOOKUP($B29,'[4]SGTI 2021 General Full List'!$G$2:$AD$528,24,FALSE),VLOOKUP($B29,'[5]SGTI 2021 TrustReits Full List'!$G$2:$AC$43,23,FALSE))</f>
        <v>35830000</v>
      </c>
      <c r="F29" s="16" t="str">
        <f t="shared" si="0"/>
        <v>Small</v>
      </c>
      <c r="G29" s="16" t="str">
        <f>_xlfn.IFNA(VLOOKUP($B29,'[4]SGTI 2021 General Full List'!$G$2:$AD$528,21,FALSE),VLOOKUP($B29,'[5]SGTI 2021 TrustReits Full List'!$G$2:$AB$43,20,FALSE))</f>
        <v xml:space="preserve">INFORMATION TECHNOLOGY </v>
      </c>
      <c r="H29" s="16" t="str">
        <f>_xlfn.IFNA(VLOOKUP($B29,'[4]SGTI 2021 General Full List'!$G$2:$AD$528,23,FALSE),VLOOKUP($B29,'[5]SGTI 2021 TrustReits Full List'!$G$2:$AB$43,22,FALSE))</f>
        <v>Real Estate</v>
      </c>
      <c r="I29" s="16" t="s">
        <v>1272</v>
      </c>
      <c r="J29" s="17">
        <f>VLOOKUP($B29,'[6]2021 DD Batch123456'!$B$3:$AT$590,5,FALSE)</f>
        <v>6</v>
      </c>
      <c r="K29" s="17">
        <f>VLOOKUP($B29,'[6]2021 DD Batch123456'!$B$3:$AT$590,6,FALSE)</f>
        <v>6</v>
      </c>
      <c r="L29" s="17">
        <f>VLOOKUP($B29,'[6]2021 DD Batch123456'!$B$3:$AT$590,7,FALSE)</f>
        <v>4</v>
      </c>
      <c r="M29" s="17" t="str">
        <f>VLOOKUP($B29,'[6]2021 DD Batch123456'!$B$3:$AT$590,12,FALSE)</f>
        <v>Y</v>
      </c>
      <c r="N29" s="17" t="str">
        <f>HLOOKUP($B29,'[6]SGTI 2021 Clean Data'!$E$2:$ZQ$272,25,FALSE)</f>
        <v>N</v>
      </c>
      <c r="O29" s="17" t="str">
        <f>VLOOKUP($B29,'[6]2021 DD Batch123456'!$B$3:$AT$590,13,FALSE)</f>
        <v>N</v>
      </c>
      <c r="P29" s="17" t="str">
        <f>VLOOKUP($B29,'[6]2021 DD Batch123456'!$B$3:$AT$590,14,FALSE)</f>
        <v>Y</v>
      </c>
      <c r="Q29" s="17" t="str">
        <f>HLOOKUP($B29,'[6]SGTI 2021 Clean Data'!$E$2:$ZQ$272,30,FALSE)</f>
        <v>Y</v>
      </c>
      <c r="R29" s="17" t="str">
        <f>HLOOKUP($B29,'[6]SGTI 2021 Clean Data'!$E$2:$ZQ$272,31,FALSE)</f>
        <v>Y</v>
      </c>
      <c r="S29" s="17" t="str">
        <f>HLOOKUP($B29,'[6]SGTI 2021 Clean Data'!$E$2:$ZQ$272,32,FALSE)</f>
        <v>Y</v>
      </c>
      <c r="T29" s="17">
        <f>VLOOKUP($B29,'[6]2021 DD Batch123456'!$B$3:$AT$590,36,FALSE)</f>
        <v>2</v>
      </c>
      <c r="U29" s="17">
        <f>VLOOKUP($B29,'[6]2021 DD Batch123456'!$B$3:$AT$590,40,FALSE)</f>
        <v>0</v>
      </c>
      <c r="V29" s="17">
        <f>VLOOKUP($B29,'[6]2021 DD Batch123456'!$B$3:$AT$590,37,FALSE)</f>
        <v>2</v>
      </c>
      <c r="W29" s="17" t="str">
        <f>VLOOKUP($B29,'[6]2021 DD Batch123456'!$B$3:$AT$590,41,FALSE)</f>
        <v>Y</v>
      </c>
      <c r="X29" s="17">
        <f>VLOOKUP($B29,'[6]2021 DD Batch123456'!$B$3:$AT$590,15,FALSE)</f>
        <v>4</v>
      </c>
      <c r="Y29" s="17">
        <f>VLOOKUP($B29,'[6]2021 DD Batch123456'!$B$3:$AT$590,16,FALSE)</f>
        <v>3</v>
      </c>
      <c r="Z29" s="17" t="str">
        <f>VLOOKUP($B29,'[6]2021 DD Batch123456'!$B$3:$AT$590,18,FALSE)</f>
        <v>Y</v>
      </c>
      <c r="AA29" s="17" t="str">
        <f>HLOOKUP($B29,'[6]SGTI 2021 Clean Data'!$E$2:$ZQ$272,45,FALSE)</f>
        <v>N</v>
      </c>
      <c r="AB29" s="17" t="str">
        <f>HLOOKUP($B29,'[6]SGTI 2021 Clean Data'!$E$2:$ZQ$272,46,FALSE)</f>
        <v>N</v>
      </c>
      <c r="AC29" s="17" t="str">
        <f>HLOOKUP($B29,'[6]SGTI 2021 Clean Data'!$E$2:$ZQ$272,49,FALSE)</f>
        <v>Y</v>
      </c>
      <c r="AD29" s="17" t="str">
        <f>HLOOKUP($B29,'[6]SGTI 2021 Clean Data'!$E$2:$ZQ$272,50,FALSE)</f>
        <v>Y</v>
      </c>
      <c r="AE29" s="17" t="str">
        <f>HLOOKUP($B29,'[6]SGTI 2021 Clean Data'!$E$2:$ZQ$272,53,FALSE)</f>
        <v>Y</v>
      </c>
      <c r="AF29" s="17" t="str">
        <f>HLOOKUP($B29,'[6]SGTI 2021 Clean Data'!$E$2:$ZQ$272,54,FALSE)</f>
        <v>Y</v>
      </c>
      <c r="AG29" s="17" t="str">
        <f>HLOOKUP($B29,'[6]SGTI 2021 Clean Data'!$E$2:$ZQ$272,55,FALSE)</f>
        <v>Y</v>
      </c>
      <c r="AH29" s="17" t="str">
        <f>HLOOKUP($B29,'[6]SGTI 2021 Clean Data'!$E$2:$ZQ$272,56,FALSE)</f>
        <v>Y</v>
      </c>
      <c r="AI29" s="17" t="str">
        <f>HLOOKUP($B29,'[6]SGTI 2021 Clean Data'!$E$2:$ZQ$272,57,FALSE)</f>
        <v>N</v>
      </c>
      <c r="AJ29" s="17" t="str">
        <f>HLOOKUP($B29,'[6]SGTI 2021 Clean Data'!$E$2:$ZQ$272,58,FALSE)</f>
        <v>Y</v>
      </c>
      <c r="AK29" s="17" t="str">
        <f>HLOOKUP($B29,'[6]SGTI 2021 Clean Data'!$E$2:$ZQ$272,59,FALSE)</f>
        <v>Y</v>
      </c>
      <c r="AL29" s="17">
        <f>VLOOKUP($B29,'[6]2021 DD Batch123456'!$B$3:$AT$590,19,FALSE)</f>
        <v>3</v>
      </c>
      <c r="AM29" s="17">
        <f>VLOOKUP($B29,'[6]2021 DD Batch123456'!$B$3:$AT$590,20,FALSE)</f>
        <v>3</v>
      </c>
      <c r="AN29" s="17" t="str">
        <f>VLOOKUP($B29,'[6]2021 DD Batch123456'!$B$3:$AT$590,22,FALSE)</f>
        <v>Y</v>
      </c>
      <c r="AO29" s="17" t="str">
        <f>HLOOKUP($B29,'[6]SGTI 2021 Clean Data'!$E$2:$ZQ$272,67,FALSE)</f>
        <v>B3</v>
      </c>
      <c r="AP29" s="17" t="str">
        <f>HLOOKUP($B29,'[6]SGTI 2021 Clean Data'!$E$2:$ZQ$272,68,FALSE)</f>
        <v>NA</v>
      </c>
      <c r="AQ29" s="17" t="str">
        <f>HLOOKUP($B29,'[6]SGTI 2021 Clean Data'!$E$2:$ZQ$272,69,FALSE)</f>
        <v>B3</v>
      </c>
      <c r="AR29" s="17" t="str">
        <f>HLOOKUP($B29,'[6]SGTI 2021 Clean Data'!$E$2:$ZQ$272,70,FALSE)</f>
        <v>Y</v>
      </c>
      <c r="AS29" s="17" t="str">
        <f>HLOOKUP($B29,'[6]SGTI 2021 Clean Data'!$E$2:$ZQ$272,71,FALSE)</f>
        <v>N</v>
      </c>
      <c r="AT29" s="17" t="str">
        <f>HLOOKUP($B29,'[6]SGTI 2021 Clean Data'!$E$2:$ZQ$272,72,FALSE)</f>
        <v>Y</v>
      </c>
      <c r="AU29" s="17" t="str">
        <f>HLOOKUP($B29,'[6]SGTI 2021 Clean Data'!$E$2:$ZQ$272,73,FALSE)</f>
        <v>Y</v>
      </c>
      <c r="AV29" s="17" t="str">
        <f>HLOOKUP($B29,'[6]SGTI 2021 Clean Data'!$E$2:$ZQ$272,74,FALSE)</f>
        <v>N</v>
      </c>
      <c r="AW29" s="17" t="str">
        <f>HLOOKUP($B29,'[6]SGTI 2021 Clean Data'!$E$2:$ZQ$272,75,FALSE)</f>
        <v>N</v>
      </c>
      <c r="AX29" s="17" t="str">
        <f>HLOOKUP($B29,'[6]SGTI 2021 Clean Data'!$E$2:$ZQ$272,76,FALSE)</f>
        <v>N</v>
      </c>
      <c r="AY29" s="17" t="str">
        <f>VLOOKUP($B29,'[6]2021 DD Batch123456'!$B$3:$AT$590,35,FALSE)</f>
        <v>B3</v>
      </c>
      <c r="AZ29" s="17" t="str">
        <f>HLOOKUP($B29,'[6]SGTI 2021 Clean Data'!$E$2:$ZQ$272,80,FALSE)</f>
        <v>N</v>
      </c>
      <c r="BA29" s="17" t="str">
        <f>HLOOKUP($B29,'[6]SGTI 2021 Clean Data'!$E$2:$ZQ$272,83,FALSE)</f>
        <v>Y</v>
      </c>
      <c r="BB29" s="17" t="str">
        <f>HLOOKUP($B29,'[6]SGTI 2021 Clean Data'!$E$2:$ZQ$272,84,FALSE)</f>
        <v>Y</v>
      </c>
      <c r="BC29" s="17" t="str">
        <f>HLOOKUP($B29,'[6]SGTI 2021 Clean Data'!$E$2:$ZQ$272,89,FALSE)</f>
        <v>NA</v>
      </c>
      <c r="BD29" s="17" t="str">
        <f>HLOOKUP($B29,'[6]SGTI 2021 Clean Data'!$E$2:$ZQ$272,91,FALSE)</f>
        <v>N</v>
      </c>
      <c r="BE29" s="17" t="str">
        <f>HLOOKUP($B29,'[6]SGTI 2021 Clean Data'!$E$2:$ZQ$272,92,FALSE)</f>
        <v>Y</v>
      </c>
      <c r="BF29" s="17" t="str">
        <f>HLOOKUP($B29,'[6]SGTI 2021 Clean Data'!$E$2:$ZQ$272,93,FALSE)</f>
        <v>Y</v>
      </c>
      <c r="BG29" s="17" t="str">
        <f>HLOOKUP($B29,'[6]SGTI 2021 Clean Data'!$E$2:$ZQ$272,94,FALSE)</f>
        <v>Y</v>
      </c>
      <c r="BH29" s="17" t="str">
        <f>HLOOKUP($B29,'[6]SGTI 2021 Clean Data'!$E$2:$ZQ$272,95,FALSE)</f>
        <v>Y</v>
      </c>
      <c r="BI29" s="17" t="str">
        <f>HLOOKUP($B29,'[6]SGTI 2021 Clean Data'!$E$2:$ZQ$272,96,FALSE)</f>
        <v>N</v>
      </c>
      <c r="BJ29" s="17" t="str">
        <f>HLOOKUP($B29,'[6]SGTI 2021 Clean Data'!$E$2:$ZQ$272,97,FALSE)</f>
        <v>Y</v>
      </c>
      <c r="BK29" s="17" t="str">
        <f>HLOOKUP($B29,'[6]SGTI 2021 Clean Data'!$E$2:$ZQ$272,98,FALSE)</f>
        <v>Y</v>
      </c>
      <c r="BL29" s="17" t="str">
        <f>HLOOKUP($B29,'[6]SGTI 2021 Clean Data'!$E$2:$ZQ$272,100,FALSE)</f>
        <v>Y</v>
      </c>
      <c r="BM29" s="17" t="str">
        <f>HLOOKUP($B29,'[6]SGTI 2021 Clean Data'!$E$2:$ZQ$272,102,FALSE)</f>
        <v>Y</v>
      </c>
      <c r="BN29" s="17" t="str">
        <f>HLOOKUP($B29,'[6]SGTI 2021 Clean Data'!$E$2:$ZQ$272,103,FALSE)</f>
        <v>Y</v>
      </c>
      <c r="BO29" s="17" t="str">
        <f>HLOOKUP($B29,'[6]SGTI 2021 Clean Data'!$E$2:$ZQ$272,107,FALSE)</f>
        <v>N</v>
      </c>
      <c r="BP29" s="17" t="str">
        <f>HLOOKUP($B29,'[6]SGTI 2021 Clean Data'!$E$2:$ZQ$272,108,FALSE)</f>
        <v>Y</v>
      </c>
      <c r="BQ29" s="17" t="str">
        <f>HLOOKUP($B29,'[6]SGTI 2021 Clean Data'!$E$2:$ZQ$272,109,FALSE)</f>
        <v>Y</v>
      </c>
      <c r="BR29" s="17" t="str">
        <f>HLOOKUP($B29,'[6]SGTI 2021 Clean Data'!$E$2:$ZQ$272,110,FALSE)</f>
        <v>Y</v>
      </c>
      <c r="BS29" s="17" t="str">
        <f>HLOOKUP($B29,'[6]SGTI 2021 Clean Data'!$E$2:$ZQ$272,111,FALSE)</f>
        <v>Y</v>
      </c>
      <c r="BT29" s="17" t="str">
        <f>HLOOKUP($B29,'[6]SGTI 2021 Clean Data'!$E$2:$ZQ$272,113,FALSE)</f>
        <v>N</v>
      </c>
      <c r="BU29" s="17" t="str">
        <f>HLOOKUP($B29,'[6]SGTI 2021 Clean Data'!$E$2:$ZQ$272,114,FALSE)</f>
        <v>Y</v>
      </c>
      <c r="BV29" s="17" t="str">
        <f>HLOOKUP($B29,'[6]SGTI 2021 Clean Data'!$E$2:$ZQ$272,120,FALSE)</f>
        <v>N</v>
      </c>
      <c r="BW29" s="17" t="str">
        <f>HLOOKUP($B29,'[6]SGTI 2021 Clean Data'!$E$2:$ZQ$272,121,FALSE)</f>
        <v>Y</v>
      </c>
      <c r="BX29" s="17" t="str">
        <f>HLOOKUP($B29,'[6]SGTI 2021 Clean Data'!$E$2:$ZQ$272,122,FALSE)</f>
        <v>N</v>
      </c>
      <c r="BY29" s="17" t="str">
        <f>HLOOKUP($B29,'[6]SGTI 2021 Clean Data'!$E$2:$ZQ$272,123,FALSE)</f>
        <v>N</v>
      </c>
      <c r="BZ29" s="17" t="str">
        <f>HLOOKUP($B29,'[6]SGTI 2021 Clean Data'!$E$2:$ZQ$272,124,FALSE)</f>
        <v>N</v>
      </c>
      <c r="CA29" s="17" t="str">
        <f>HLOOKUP($B29,'[6]SGTI 2021 Clean Data'!$E$2:$ZQ$272,125,FALSE)</f>
        <v>N</v>
      </c>
      <c r="CB29" s="17" t="str">
        <f>HLOOKUP($B29,'[6]SGTI 2021 Clean Data'!$E$2:$ZQ$272,126,FALSE)</f>
        <v>N</v>
      </c>
      <c r="CC29" s="17" t="str">
        <f>HLOOKUP($B29,'[6]SGTI 2021 Clean Data'!$E$2:$ZQ$272,128,FALSE)</f>
        <v>Y</v>
      </c>
      <c r="CD29" s="17" t="str">
        <f>HLOOKUP($B29,'[6]SGTI 2021 Clean Data'!$E$2:$ZQ$272,130,FALSE)</f>
        <v>N</v>
      </c>
      <c r="CE29" s="17" t="str">
        <f>HLOOKUP($B29,'[6]SGTI 2021 Clean Data'!$E$2:$ZQ$272,131,FALSE)</f>
        <v>N</v>
      </c>
      <c r="CF29" s="17" t="str">
        <f>HLOOKUP($B29,'[6]SGTI 2021 Clean Data'!$E$2:$ZQ$272,132,FALSE)</f>
        <v>N</v>
      </c>
      <c r="CG29" s="17" t="str">
        <f>HLOOKUP($B29,'[6]SGTI 2021 Clean Data'!$E$2:$ZQ$272,133,FALSE)</f>
        <v>N</v>
      </c>
      <c r="CH29" s="17" t="str">
        <f>HLOOKUP($B29,'[6]SGTI 2021 Clean Data'!$E$2:$ZQ$272,135,FALSE)</f>
        <v>N</v>
      </c>
      <c r="CI29" s="17" t="str">
        <f>HLOOKUP($B29,'[6]SGTI 2021 Clean Data'!$E$2:$ZQ$272,139,FALSE)</f>
        <v>Y</v>
      </c>
      <c r="CJ29" s="17" t="str">
        <f>HLOOKUP($B29,'[6]SGTI 2021 Clean Data'!$E$2:$ZQ$272,140,FALSE)</f>
        <v>Y</v>
      </c>
      <c r="CK29" s="17" t="str">
        <f>VLOOKUP($B29,'[6]2021 DD Batch123456'!$B$3:$AT$590,26,FALSE)</f>
        <v>Y</v>
      </c>
      <c r="CL29" s="17">
        <f>VLOOKUP($B29,'[6]2021 DD Batch123456'!$B$3:$AT$590,27,FALSE)</f>
        <v>0</v>
      </c>
      <c r="CM29" s="17" t="str">
        <f>VLOOKUP($B29,'[6]2021 DD Batch123456'!$B$3:$AT$590,31,FALSE)</f>
        <v>N</v>
      </c>
      <c r="CN29" s="17" t="str">
        <f>VLOOKUP($B29,'[6]2021 DD Batch123456'!$B$3:$AT$590,32,FALSE)</f>
        <v>N</v>
      </c>
      <c r="CO29" s="17" t="str">
        <f>VLOOKUP($B29,'[6]2021 DD Batch123456'!$B$3:$AT$590,33,FALSE)</f>
        <v>N</v>
      </c>
      <c r="CP29" s="17" t="str">
        <f>HLOOKUP($B29,'[6]SGTI 2021 Clean Data'!$E$2:$ZQ$272,153,FALSE)</f>
        <v>N</v>
      </c>
      <c r="CQ29" s="17" t="str">
        <f>HLOOKUP($B29,'[6]SGTI 2021 Clean Data'!$E$2:$ZQ$272,155,FALSE)</f>
        <v>N</v>
      </c>
      <c r="CR29" s="17" t="str">
        <f>HLOOKUP($B29,'[6]SGTI 2021 Clean Data'!$E$2:$ZQ$272,156,FALSE)</f>
        <v>Y</v>
      </c>
      <c r="CS29" s="17" t="str">
        <f>HLOOKUP($B29,'[6]SGTI 2021 Clean Data'!$E$2:$ZQ$272,157,FALSE)</f>
        <v>Y</v>
      </c>
      <c r="CT29" s="17" t="str">
        <f>HLOOKUP($B29,'[6]SGTI 2021 Clean Data'!$E$2:$ZQ$272,158,FALSE)</f>
        <v>Y</v>
      </c>
      <c r="CU29" s="17" t="str">
        <f>HLOOKUP($B29,'[6]SGTI 2021 Clean Data'!$E$2:$ZQ$272,159,FALSE)</f>
        <v>Y</v>
      </c>
      <c r="CV29" s="17" t="str">
        <f>HLOOKUP($B29,'[6]SGTI 2021 Clean Data'!$E$2:$ZQ$272,160,FALSE)</f>
        <v>Y</v>
      </c>
      <c r="CW29" s="17" t="str">
        <f>HLOOKUP($B29,'[6]SGTI 2021 Clean Data'!$E$2:$ZQ$272,161,FALSE)</f>
        <v>Y</v>
      </c>
      <c r="CX29" s="17" t="str">
        <f>HLOOKUP($B29,'[6]SGTI 2021 Clean Data'!$E$2:$ZQ$272,164,FALSE)</f>
        <v>Y</v>
      </c>
      <c r="CY29" s="17" t="str">
        <f>HLOOKUP($B29,'[6]SGTI 2021 Clean Data'!$E$2:$ZQ$272,170,FALSE)</f>
        <v>Y</v>
      </c>
      <c r="CZ29" s="17" t="str">
        <f>HLOOKUP($B29,'[6]SGTI 2021 Clean Data'!$E$2:$ZQ$272,173,FALSE)</f>
        <v>N</v>
      </c>
      <c r="DA29" s="17" t="str">
        <f>HLOOKUP($B29,'[6]SGTI 2021 Clean Data'!$E$2:$ZQ$272,174,FALSE)</f>
        <v>Y</v>
      </c>
      <c r="DB29" s="17" t="str">
        <f>HLOOKUP($B29,'[6]SGTI 2021 Clean Data'!$E$2:$ZQ$272,175,FALSE)</f>
        <v>N</v>
      </c>
      <c r="DC29" s="17" t="str">
        <f>HLOOKUP($B29,'[6]SGTI 2021 Clean Data'!$E$2:$ZQ$272,176,FALSE)</f>
        <v>N</v>
      </c>
      <c r="DD29" s="17" t="str">
        <f>HLOOKUP($B29,'[6]SGTI 2021 Clean Data'!$E$2:$ZQ$272,178,FALSE)</f>
        <v>N</v>
      </c>
      <c r="DE29" s="17" t="str">
        <f>HLOOKUP($B29,'[6]SGTI 2021 Clean Data'!$E$2:$ZQ$272,179,FALSE)</f>
        <v>Y</v>
      </c>
      <c r="DF29" s="17" t="str">
        <f>HLOOKUP($B29,'[6]SGTI 2021 Clean Data'!$E$2:$ZQ$272,180,FALSE)</f>
        <v>Y</v>
      </c>
      <c r="DG29" s="17" t="str">
        <f>HLOOKUP($B29,'[6]SGTI 2021 Clean Data'!$E$2:$ZQ$272,181,FALSE)</f>
        <v>Y</v>
      </c>
      <c r="DH29" s="17" t="str">
        <f>HLOOKUP($B29,'[6]SGTI 2021 Clean Data'!$E$2:$ZQ$272,182,FALSE)</f>
        <v>Y</v>
      </c>
      <c r="DI29" s="17" t="str">
        <f>HLOOKUP($B29,'[6]SGTI 2021 Clean Data'!$E$2:$ZQ$272,184,FALSE)</f>
        <v>Y</v>
      </c>
      <c r="DJ29" s="17" t="str">
        <f>HLOOKUP($B29,'[6]SGTI 2021 Clean Data'!$E$2:$ZQ$272,185,FALSE)</f>
        <v>N</v>
      </c>
      <c r="DK29" s="17">
        <f>HLOOKUP($B29,'[6]SGTI 2021 Clean Data'!$E$2:$ZQ$272,190,FALSE)</f>
        <v>115</v>
      </c>
      <c r="DL29" s="17" t="str">
        <f>HLOOKUP($B29,'[6]SGTI 2021 Clean Data'!$E$2:$ZQ$272,191,FALSE)</f>
        <v>No</v>
      </c>
      <c r="DM29" s="17" t="str">
        <f>HLOOKUP($B29,'[6]SGTI 2021 Clean Data'!$E$2:$ZQ$272,195,FALSE)</f>
        <v>N</v>
      </c>
      <c r="DN29" s="17" t="str">
        <f>HLOOKUP($B29,'[6]SGTI 2021 Clean Data'!$E$2:$ZQ$272,196,FALSE)</f>
        <v>N</v>
      </c>
      <c r="DO29" s="17" t="str">
        <f>HLOOKUP($B29,'[6]SGTI 2021 Clean Data'!$E$2:$ZQ$272,199,FALSE)</f>
        <v>N</v>
      </c>
      <c r="DP29" s="17" t="str">
        <f>HLOOKUP($B29,'[6]SGTI 2021 Clean Data'!$E$2:$ZQ$272,200,FALSE)</f>
        <v>Y</v>
      </c>
      <c r="DQ29" s="17" t="str">
        <f>HLOOKUP($B29,'[6]SGTI 2021 Clean Data'!$E$2:$ZQ$272,201,FALSE)</f>
        <v>Y</v>
      </c>
      <c r="DR29" s="17" t="str">
        <f>HLOOKUP($B29,'[6]SGTI 2021 Clean Data'!$E$2:$ZQ$272,202,FALSE)</f>
        <v>N</v>
      </c>
      <c r="DS29" s="17" t="str">
        <f>HLOOKUP($B29,'[6]SGTI 2021 Clean Data'!$E$2:$ZQ$272,203,FALSE)</f>
        <v>Y</v>
      </c>
      <c r="DT29" s="17" t="str">
        <f>HLOOKUP($B29,'[6]SGTI 2021 Clean Data'!$E$2:$ZQ$272,204,FALSE)</f>
        <v>Y</v>
      </c>
      <c r="DU29" s="17" t="str">
        <f>HLOOKUP($B29,'[6]SGTI 2021 Clean Data'!$E$2:$ZQ$272,206,FALSE)</f>
        <v>Y</v>
      </c>
      <c r="DV29" s="17" t="str">
        <f>HLOOKUP($B29,'[6]SGTI 2021 Clean Data'!$E$2:$ZQ$272,207,FALSE)</f>
        <v>Y</v>
      </c>
      <c r="DW29" s="17" t="str">
        <f>HLOOKUP($B29,'[6]SGTI 2021 Clean Data'!$E$2:$ZQ$272,208,FALSE)</f>
        <v>N</v>
      </c>
      <c r="DX29" s="17"/>
      <c r="DY29" s="17" t="str">
        <f>HLOOKUP($B29,'[6]SGTI 2021 Clean Data'!$E$2:$ZQ$272,213,FALSE)</f>
        <v>Y</v>
      </c>
      <c r="DZ29" s="17" t="str">
        <f>HLOOKUP($B29,'[6]SGTI 2021 Clean Data'!$E$2:$ZQ$272,214,FALSE)</f>
        <v>Y</v>
      </c>
      <c r="EA29" s="17" t="str">
        <f>HLOOKUP($B29,'[6]SGTI 2021 Clean Data'!$E$2:$ZQ$272,215,FALSE)</f>
        <v>N</v>
      </c>
      <c r="EB29" s="17">
        <f>HLOOKUP($B29,'[6]SGTI 2021 Clean Data'!$E$2:$ZQ$272,219,FALSE)</f>
        <v>0</v>
      </c>
      <c r="EC29" s="17">
        <f>HLOOKUP($B29,'[6]SGTI 2021 Clean Data'!$E$2:$ZQ$272,220,FALSE)</f>
        <v>0</v>
      </c>
      <c r="ED29" s="17">
        <f>HLOOKUP($B29,'[6]SGTI 2021 Clean Data'!$E$2:$ZQ$272,221,FALSE)</f>
        <v>3</v>
      </c>
      <c r="EE29" s="17">
        <f>HLOOKUP($B29,'[6]SGTI 2021 Clean Data'!$E$2:$ZQ$272,222,FALSE)</f>
        <v>3</v>
      </c>
      <c r="EF29" s="17">
        <f>HLOOKUP($B29,'[6]SGTI 2021 Clean Data'!$E$2:$ZQ$272,223,FALSE)</f>
        <v>0</v>
      </c>
      <c r="EG29" s="17">
        <f>HLOOKUP($B29,'[6]SGTI 2021 Clean Data'!$E$2:$ZQ$272,224,FALSE)</f>
        <v>3</v>
      </c>
      <c r="EH29" s="17">
        <f>HLOOKUP($B29,'[6]SGTI 2021 Clean Data'!$E$2:$ZQ$272,225,FALSE)</f>
        <v>0</v>
      </c>
      <c r="EI29" s="17">
        <f>HLOOKUP($B29,'[6]SGTI 2021 Clean Data'!$E$2:$ZQ$272,226,FALSE)</f>
        <v>0</v>
      </c>
      <c r="EJ29" s="17">
        <f>HLOOKUP($B29,'[6]SGTI 2021 Clean Data'!$E$2:$ZQ$272,227,FALSE)</f>
        <v>0</v>
      </c>
      <c r="EK29" s="17">
        <f>HLOOKUP($B29,'[6]SGTI 2021 Clean Data'!$E$2:$ZQ$272,228,FALSE)</f>
        <v>3</v>
      </c>
      <c r="EL29" s="17">
        <f>HLOOKUP($B29,'[6]SGTI 2021 Clean Data'!$E$2:$ZQ$272,229,FALSE)</f>
        <v>0</v>
      </c>
      <c r="EM29" s="17">
        <f>HLOOKUP($B29,'[6]SGTI 2021 Clean Data'!$E$2:$ZQ$272,230,FALSE)</f>
        <v>0</v>
      </c>
      <c r="EN29" s="17">
        <f>HLOOKUP($B29,'[6]SGTI 2021 Clean Data'!$E$2:$ZQ$272,231,FALSE)</f>
        <v>0</v>
      </c>
      <c r="EO29" s="18">
        <f>HLOOKUP($B29,'[6]SGTI 2021 Clean Data'!$E$2:$ZQ$272,232,FALSE)</f>
        <v>44179</v>
      </c>
      <c r="EP29" s="18">
        <f>HLOOKUP($B29,'[6]SGTI 2021 Clean Data'!$E$2:$ZQ$272,233,FALSE)</f>
        <v>44194</v>
      </c>
      <c r="EQ29" s="17">
        <f>HLOOKUP($B29,'[6]SGTI 2021 Clean Data'!$E$2:$ZQ$272,234,FALSE)</f>
        <v>0</v>
      </c>
      <c r="ER29" s="17">
        <f>HLOOKUP($B29,'[6]SGTI 2021 Clean Data'!$E$2:$ZQ$272,235,FALSE)</f>
        <v>0</v>
      </c>
      <c r="ES29" s="17">
        <f>HLOOKUP($B29,'[6]SGTI 2021 Clean Data'!$E$2:$ZQ$272,240,FALSE)</f>
        <v>0</v>
      </c>
      <c r="ET29" s="17">
        <f>VLOOKUP($B29,'[6]2021 DD Batch123456'!$B$3:$AT$590,42,FALSE)</f>
        <v>0</v>
      </c>
      <c r="EU29" s="17"/>
      <c r="EV29" s="17"/>
      <c r="EW29" s="17"/>
      <c r="EX29" s="17">
        <f>VLOOKUP($B29,'[6]2021 DD Batch123456'!$B$3:$AT$590,44,FALSE)</f>
        <v>0</v>
      </c>
      <c r="EY29" s="17">
        <f>HLOOKUP($B29,'[6]SGTI 2021 Clean Data'!$E$2:$ZQ$272,246,FALSE)</f>
        <v>0</v>
      </c>
      <c r="EZ29" s="17">
        <f>HLOOKUP($B29,'[6]SGTI 2021 Clean Data'!$E$2:$ZQ$272,247,FALSE)</f>
        <v>2</v>
      </c>
      <c r="FA29" s="17">
        <f>HLOOKUP($B29,'[6]SGTI 2021 Clean Data'!$E$2:$ZQ$272,248,FALSE)</f>
        <v>0</v>
      </c>
      <c r="FB29" s="17">
        <f>HLOOKUP($B29,'[6]SGTI 2021 Clean Data'!$E$2:$ZQ$272,249,FALSE)</f>
        <v>0</v>
      </c>
      <c r="FC29" s="17">
        <f>HLOOKUP($B29,'[6]SGTI 2021 Clean Data'!$E$2:$ZQ$272,250,FALSE)</f>
        <v>0</v>
      </c>
      <c r="FD29" s="17">
        <f>HLOOKUP($B29,'[6]SGTI 2021 Clean Data'!$E$2:$ZQ$272,251,FALSE)</f>
        <v>0</v>
      </c>
      <c r="FE29" s="17">
        <f>HLOOKUP($B29,'[6]SGTI 2021 Clean Data'!$E$2:$ZQ$272,252,FALSE)</f>
        <v>0</v>
      </c>
      <c r="FF29" s="17">
        <f>HLOOKUP($B29,'[6]SGTI 2021 Clean Data'!$E$2:$ZQ$272,253,FALSE)</f>
        <v>0</v>
      </c>
      <c r="FG29" s="17">
        <f>HLOOKUP($B29,'[6]SGTI 2021 Clean Data'!$E$2:$ZQ$272,254,FALSE)</f>
        <v>0</v>
      </c>
      <c r="FH29" s="17">
        <f>HLOOKUP($B29,'[6]SGTI 2021 Clean Data'!$E$2:$ZQ$272,255,FALSE)</f>
        <v>10</v>
      </c>
      <c r="FI29" s="17">
        <f>HLOOKUP($B29,'[6]SGTI 2021 Clean Data'!$E$2:$ZQ$272,256,FALSE)</f>
        <v>0</v>
      </c>
      <c r="FJ29" s="17">
        <f>HLOOKUP($B29,'[6]SGTI 2021 Clean Data'!$E$2:$ZQ$272,257,FALSE)</f>
        <v>0</v>
      </c>
      <c r="FK29" s="17">
        <f>HLOOKUP($B29,'[6]SGTI 2021 Clean Data'!$E$2:$ZQ$272,258,FALSE)</f>
        <v>0</v>
      </c>
      <c r="FL29" s="17"/>
      <c r="FM29" s="17">
        <f>HLOOKUP($B29,'[6]SGTI 2021 Clean Data'!$E$2:$ZQ$272,260,FALSE)</f>
        <v>0</v>
      </c>
      <c r="FN29" s="17">
        <f>HLOOKUP($B29,'[6]SGTI 2021 Clean Data'!$E$2:$ZQ$272,261,FALSE)</f>
        <v>0</v>
      </c>
      <c r="FO29" s="17">
        <f>HLOOKUP($B29,'[6]SGTI 2021 Clean Data'!$E$2:$ZQ$272,262,FALSE)</f>
        <v>5</v>
      </c>
      <c r="FP29" s="17">
        <f>HLOOKUP($B29,'[6]SGTI 2021 Clean Data'!$E$2:$ZQ$272,263,FALSE)</f>
        <v>0</v>
      </c>
      <c r="FQ29" s="17"/>
      <c r="FR29" s="17">
        <f>HLOOKUP($B29,'[6]SGTI 2021 Clean Data'!$E$2:$ZQ$272,265,FALSE)</f>
        <v>0</v>
      </c>
      <c r="FS29" s="17">
        <f>HLOOKUP($B29,'[6]SGTI 2021 Clean Data'!$E$2:$ZQ$272,266,FALSE)</f>
        <v>0</v>
      </c>
      <c r="FT29" s="17">
        <f>HLOOKUP($B29,'[6]SGTI 2021 Clean Data'!$E$2:$ZQ$272,267,FALSE)</f>
        <v>0</v>
      </c>
      <c r="FU29" s="17">
        <f>HLOOKUP($B29,'[6]SGTI 2021 Clean Data'!$E$2:$ZQ$272,268,FALSE)</f>
        <v>0</v>
      </c>
      <c r="FV29" s="17">
        <f>HLOOKUP($B29,'[6]SGTI 2021 Clean Data'!$E$2:$ZQ$272,269,FALSE)</f>
        <v>0</v>
      </c>
      <c r="FW29" s="17">
        <f>HLOOKUP($B29,'[6]SGTI 2021 Clean Data'!$E$2:$ZQ$272,270,FALSE)</f>
        <v>0</v>
      </c>
      <c r="FX29" s="17">
        <f>HLOOKUP($B29,'[6]SGTI 2021 Clean Data'!$E$2:$ZQ$272,271,FALSE)</f>
        <v>0</v>
      </c>
    </row>
    <row r="30" spans="1:180" ht="24" thickTop="1" thickBot="1" x14ac:dyDescent="0.3">
      <c r="A30" s="12">
        <v>434</v>
      </c>
      <c r="B30" s="13" t="s">
        <v>308</v>
      </c>
      <c r="C30" s="14" t="s">
        <v>309</v>
      </c>
      <c r="D30" s="15">
        <v>44196</v>
      </c>
      <c r="E30" s="16">
        <f>_xlfn.IFNA(VLOOKUP($B30,'[4]SGTI 2021 General Full List'!$G$2:$AD$528,24,FALSE),VLOOKUP($B30,'[5]SGTI 2021 TrustReits Full List'!$G$2:$AC$43,23,FALSE))</f>
        <v>2942710000</v>
      </c>
      <c r="F30" s="16" t="str">
        <f t="shared" si="0"/>
        <v>Big</v>
      </c>
      <c r="G30" s="16" t="str">
        <f>_xlfn.IFNA(VLOOKUP($B30,'[4]SGTI 2021 General Full List'!$G$2:$AD$528,21,FALSE),VLOOKUP($B30,'[5]SGTI 2021 TrustReits Full List'!$G$2:$AB$43,20,FALSE))</f>
        <v>HEALTH CARE</v>
      </c>
      <c r="H30" s="16" t="str">
        <f>_xlfn.IFNA(VLOOKUP($B30,'[4]SGTI 2021 General Full List'!$G$2:$AD$528,23,FALSE),VLOOKUP($B30,'[5]SGTI 2021 TrustReits Full List'!$G$2:$AB$43,22,FALSE))</f>
        <v>Pharmaceuticals &amp; Medical Research</v>
      </c>
      <c r="I30" s="16" t="s">
        <v>1272</v>
      </c>
      <c r="J30" s="17">
        <f>VLOOKUP($B30,'[6]2021 DD Batch123456'!$B$3:$AT$590,5,FALSE)</f>
        <v>11</v>
      </c>
      <c r="K30" s="17">
        <f>VLOOKUP($B30,'[6]2021 DD Batch123456'!$B$3:$AT$590,6,FALSE)</f>
        <v>11</v>
      </c>
      <c r="L30" s="17">
        <f>VLOOKUP($B30,'[6]2021 DD Batch123456'!$B$3:$AT$590,7,FALSE)</f>
        <v>7</v>
      </c>
      <c r="M30" s="17" t="str">
        <f>VLOOKUP($B30,'[6]2021 DD Batch123456'!$B$3:$AT$590,12,FALSE)</f>
        <v>N</v>
      </c>
      <c r="N30" s="17" t="str">
        <f>HLOOKUP($B30,'[6]SGTI 2021 Clean Data'!$E$2:$ZQ$272,25,FALSE)</f>
        <v>Y</v>
      </c>
      <c r="O30" s="17" t="str">
        <f>VLOOKUP($B30,'[6]2021 DD Batch123456'!$B$3:$AT$590,13,FALSE)</f>
        <v>N</v>
      </c>
      <c r="P30" s="17" t="str">
        <f>VLOOKUP($B30,'[6]2021 DD Batch123456'!$B$3:$AT$590,14,FALSE)</f>
        <v>Y</v>
      </c>
      <c r="Q30" s="17" t="str">
        <f>HLOOKUP($B30,'[6]SGTI 2021 Clean Data'!$E$2:$ZQ$272,30,FALSE)</f>
        <v>Y</v>
      </c>
      <c r="R30" s="17" t="str">
        <f>HLOOKUP($B30,'[6]SGTI 2021 Clean Data'!$E$2:$ZQ$272,31,FALSE)</f>
        <v>Y</v>
      </c>
      <c r="S30" s="17" t="str">
        <f>HLOOKUP($B30,'[6]SGTI 2021 Clean Data'!$E$2:$ZQ$272,32,FALSE)</f>
        <v>Y</v>
      </c>
      <c r="T30" s="17">
        <f>VLOOKUP($B30,'[6]2021 DD Batch123456'!$B$3:$AT$590,36,FALSE)</f>
        <v>4</v>
      </c>
      <c r="U30" s="17">
        <f>VLOOKUP($B30,'[6]2021 DD Batch123456'!$B$3:$AT$590,40,FALSE)</f>
        <v>2</v>
      </c>
      <c r="V30" s="17">
        <f>VLOOKUP($B30,'[6]2021 DD Batch123456'!$B$3:$AT$590,37,FALSE)</f>
        <v>4</v>
      </c>
      <c r="W30" s="17" t="str">
        <f>VLOOKUP($B30,'[6]2021 DD Batch123456'!$B$3:$AT$590,41,FALSE)</f>
        <v>Y</v>
      </c>
      <c r="X30" s="17">
        <f>VLOOKUP($B30,'[6]2021 DD Batch123456'!$B$3:$AT$590,15,FALSE)</f>
        <v>4</v>
      </c>
      <c r="Y30" s="17">
        <f>VLOOKUP($B30,'[6]2021 DD Batch123456'!$B$3:$AT$590,16,FALSE)</f>
        <v>3</v>
      </c>
      <c r="Z30" s="17" t="str">
        <f>VLOOKUP($B30,'[6]2021 DD Batch123456'!$B$3:$AT$590,18,FALSE)</f>
        <v>Y</v>
      </c>
      <c r="AA30" s="17" t="str">
        <f>HLOOKUP($B30,'[6]SGTI 2021 Clean Data'!$E$2:$ZQ$272,45,FALSE)</f>
        <v>Y</v>
      </c>
      <c r="AB30" s="17" t="str">
        <f>HLOOKUP($B30,'[6]SGTI 2021 Clean Data'!$E$2:$ZQ$272,46,FALSE)</f>
        <v>N</v>
      </c>
      <c r="AC30" s="17" t="str">
        <f>HLOOKUP($B30,'[6]SGTI 2021 Clean Data'!$E$2:$ZQ$272,49,FALSE)</f>
        <v>Y</v>
      </c>
      <c r="AD30" s="17" t="str">
        <f>HLOOKUP($B30,'[6]SGTI 2021 Clean Data'!$E$2:$ZQ$272,50,FALSE)</f>
        <v>Y</v>
      </c>
      <c r="AE30" s="17" t="str">
        <f>HLOOKUP($B30,'[6]SGTI 2021 Clean Data'!$E$2:$ZQ$272,53,FALSE)</f>
        <v>N</v>
      </c>
      <c r="AF30" s="17" t="str">
        <f>HLOOKUP($B30,'[6]SGTI 2021 Clean Data'!$E$2:$ZQ$272,54,FALSE)</f>
        <v>Y</v>
      </c>
      <c r="AG30" s="17" t="str">
        <f>HLOOKUP($B30,'[6]SGTI 2021 Clean Data'!$E$2:$ZQ$272,55,FALSE)</f>
        <v>N</v>
      </c>
      <c r="AH30" s="17" t="str">
        <f>HLOOKUP($B30,'[6]SGTI 2021 Clean Data'!$E$2:$ZQ$272,56,FALSE)</f>
        <v>Y</v>
      </c>
      <c r="AI30" s="17" t="str">
        <f>HLOOKUP($B30,'[6]SGTI 2021 Clean Data'!$E$2:$ZQ$272,57,FALSE)</f>
        <v>N</v>
      </c>
      <c r="AJ30" s="17" t="str">
        <f>HLOOKUP($B30,'[6]SGTI 2021 Clean Data'!$E$2:$ZQ$272,58,FALSE)</f>
        <v>N</v>
      </c>
      <c r="AK30" s="17" t="str">
        <f>HLOOKUP($B30,'[6]SGTI 2021 Clean Data'!$E$2:$ZQ$272,59,FALSE)</f>
        <v>Y</v>
      </c>
      <c r="AL30" s="17">
        <f>VLOOKUP($B30,'[6]2021 DD Batch123456'!$B$3:$AT$590,19,FALSE)</f>
        <v>4</v>
      </c>
      <c r="AM30" s="17">
        <f>VLOOKUP($B30,'[6]2021 DD Batch123456'!$B$3:$AT$590,20,FALSE)</f>
        <v>3</v>
      </c>
      <c r="AN30" s="17" t="str">
        <f>VLOOKUP($B30,'[6]2021 DD Batch123456'!$B$3:$AT$590,22,FALSE)</f>
        <v>Y</v>
      </c>
      <c r="AO30" s="17" t="str">
        <f>HLOOKUP($B30,'[6]SGTI 2021 Clean Data'!$E$2:$ZQ$272,67,FALSE)</f>
        <v>E</v>
      </c>
      <c r="AP30" s="17" t="str">
        <f>HLOOKUP($B30,'[6]SGTI 2021 Clean Data'!$E$2:$ZQ$272,68,FALSE)</f>
        <v>E</v>
      </c>
      <c r="AQ30" s="17" t="str">
        <f>HLOOKUP($B30,'[6]SGTI 2021 Clean Data'!$E$2:$ZQ$272,69,FALSE)</f>
        <v>E</v>
      </c>
      <c r="AR30" s="17" t="str">
        <f>HLOOKUP($B30,'[6]SGTI 2021 Clean Data'!$E$2:$ZQ$272,70,FALSE)</f>
        <v>Y</v>
      </c>
      <c r="AS30" s="17" t="str">
        <f>HLOOKUP($B30,'[6]SGTI 2021 Clean Data'!$E$2:$ZQ$272,71,FALSE)</f>
        <v>Y</v>
      </c>
      <c r="AT30" s="17" t="str">
        <f>HLOOKUP($B30,'[6]SGTI 2021 Clean Data'!$E$2:$ZQ$272,72,FALSE)</f>
        <v>N</v>
      </c>
      <c r="AU30" s="17" t="str">
        <f>HLOOKUP($B30,'[6]SGTI 2021 Clean Data'!$E$2:$ZQ$272,73,FALSE)</f>
        <v>Y</v>
      </c>
      <c r="AV30" s="17" t="str">
        <f>HLOOKUP($B30,'[6]SGTI 2021 Clean Data'!$E$2:$ZQ$272,74,FALSE)</f>
        <v>Y</v>
      </c>
      <c r="AW30" s="17" t="str">
        <f>HLOOKUP($B30,'[6]SGTI 2021 Clean Data'!$E$2:$ZQ$272,75,FALSE)</f>
        <v>N</v>
      </c>
      <c r="AX30" s="17" t="str">
        <f>HLOOKUP($B30,'[6]SGTI 2021 Clean Data'!$E$2:$ZQ$272,76,FALSE)</f>
        <v>N</v>
      </c>
      <c r="AY30" s="17" t="str">
        <f>VLOOKUP($B30,'[6]2021 DD Batch123456'!$B$3:$AT$590,35,FALSE)</f>
        <v>E</v>
      </c>
      <c r="AZ30" s="17" t="str">
        <f>HLOOKUP($B30,'[6]SGTI 2021 Clean Data'!$E$2:$ZQ$272,80,FALSE)</f>
        <v>Y</v>
      </c>
      <c r="BA30" s="17" t="str">
        <f>HLOOKUP($B30,'[6]SGTI 2021 Clean Data'!$E$2:$ZQ$272,83,FALSE)</f>
        <v>Y</v>
      </c>
      <c r="BB30" s="17" t="str">
        <f>HLOOKUP($B30,'[6]SGTI 2021 Clean Data'!$E$2:$ZQ$272,84,FALSE)</f>
        <v>N</v>
      </c>
      <c r="BC30" s="17" t="str">
        <f>HLOOKUP($B30,'[6]SGTI 2021 Clean Data'!$E$2:$ZQ$272,89,FALSE)</f>
        <v>Y</v>
      </c>
      <c r="BD30" s="17" t="str">
        <f>HLOOKUP($B30,'[6]SGTI 2021 Clean Data'!$E$2:$ZQ$272,91,FALSE)</f>
        <v>Y</v>
      </c>
      <c r="BE30" s="17" t="str">
        <f>HLOOKUP($B30,'[6]SGTI 2021 Clean Data'!$E$2:$ZQ$272,92,FALSE)</f>
        <v>Y</v>
      </c>
      <c r="BF30" s="17" t="str">
        <f>HLOOKUP($B30,'[6]SGTI 2021 Clean Data'!$E$2:$ZQ$272,93,FALSE)</f>
        <v>Y</v>
      </c>
      <c r="BG30" s="17" t="str">
        <f>HLOOKUP($B30,'[6]SGTI 2021 Clean Data'!$E$2:$ZQ$272,94,FALSE)</f>
        <v>Y</v>
      </c>
      <c r="BH30" s="17" t="str">
        <f>HLOOKUP($B30,'[6]SGTI 2021 Clean Data'!$E$2:$ZQ$272,95,FALSE)</f>
        <v>Y</v>
      </c>
      <c r="BI30" s="17" t="str">
        <f>HLOOKUP($B30,'[6]SGTI 2021 Clean Data'!$E$2:$ZQ$272,96,FALSE)</f>
        <v>Y</v>
      </c>
      <c r="BJ30" s="17" t="str">
        <f>HLOOKUP($B30,'[6]SGTI 2021 Clean Data'!$E$2:$ZQ$272,97,FALSE)</f>
        <v>Y</v>
      </c>
      <c r="BK30" s="17" t="str">
        <f>HLOOKUP($B30,'[6]SGTI 2021 Clean Data'!$E$2:$ZQ$272,98,FALSE)</f>
        <v>Y</v>
      </c>
      <c r="BL30" s="17" t="str">
        <f>HLOOKUP($B30,'[6]SGTI 2021 Clean Data'!$E$2:$ZQ$272,100,FALSE)</f>
        <v>Y</v>
      </c>
      <c r="BM30" s="17" t="str">
        <f>HLOOKUP($B30,'[6]SGTI 2021 Clean Data'!$E$2:$ZQ$272,102,FALSE)</f>
        <v>N</v>
      </c>
      <c r="BN30" s="17" t="str">
        <f>HLOOKUP($B30,'[6]SGTI 2021 Clean Data'!$E$2:$ZQ$272,103,FALSE)</f>
        <v>Y</v>
      </c>
      <c r="BO30" s="17" t="str">
        <f>HLOOKUP($B30,'[6]SGTI 2021 Clean Data'!$E$2:$ZQ$272,107,FALSE)</f>
        <v>Y</v>
      </c>
      <c r="BP30" s="17" t="str">
        <f>HLOOKUP($B30,'[6]SGTI 2021 Clean Data'!$E$2:$ZQ$272,108,FALSE)</f>
        <v>Y</v>
      </c>
      <c r="BQ30" s="17" t="str">
        <f>HLOOKUP($B30,'[6]SGTI 2021 Clean Data'!$E$2:$ZQ$272,109,FALSE)</f>
        <v>Y</v>
      </c>
      <c r="BR30" s="17" t="str">
        <f>HLOOKUP($B30,'[6]SGTI 2021 Clean Data'!$E$2:$ZQ$272,110,FALSE)</f>
        <v>Y</v>
      </c>
      <c r="BS30" s="17" t="str">
        <f>HLOOKUP($B30,'[6]SGTI 2021 Clean Data'!$E$2:$ZQ$272,111,FALSE)</f>
        <v>Y</v>
      </c>
      <c r="BT30" s="17" t="str">
        <f>HLOOKUP($B30,'[6]SGTI 2021 Clean Data'!$E$2:$ZQ$272,113,FALSE)</f>
        <v>Y</v>
      </c>
      <c r="BU30" s="17" t="str">
        <f>HLOOKUP($B30,'[6]SGTI 2021 Clean Data'!$E$2:$ZQ$272,114,FALSE)</f>
        <v>N</v>
      </c>
      <c r="BV30" s="17" t="str">
        <f>HLOOKUP($B30,'[6]SGTI 2021 Clean Data'!$E$2:$ZQ$272,120,FALSE)</f>
        <v>Y</v>
      </c>
      <c r="BW30" s="17" t="str">
        <f>HLOOKUP($B30,'[6]SGTI 2021 Clean Data'!$E$2:$ZQ$272,121,FALSE)</f>
        <v>Y</v>
      </c>
      <c r="BX30" s="17" t="str">
        <f>HLOOKUP($B30,'[6]SGTI 2021 Clean Data'!$E$2:$ZQ$272,122,FALSE)</f>
        <v>Y</v>
      </c>
      <c r="BY30" s="17" t="str">
        <f>HLOOKUP($B30,'[6]SGTI 2021 Clean Data'!$E$2:$ZQ$272,123,FALSE)</f>
        <v>Y</v>
      </c>
      <c r="BZ30" s="17" t="str">
        <f>HLOOKUP($B30,'[6]SGTI 2021 Clean Data'!$E$2:$ZQ$272,124,FALSE)</f>
        <v>Y</v>
      </c>
      <c r="CA30" s="17" t="str">
        <f>HLOOKUP($B30,'[6]SGTI 2021 Clean Data'!$E$2:$ZQ$272,125,FALSE)</f>
        <v>N</v>
      </c>
      <c r="CB30" s="17" t="str">
        <f>HLOOKUP($B30,'[6]SGTI 2021 Clean Data'!$E$2:$ZQ$272,126,FALSE)</f>
        <v>N</v>
      </c>
      <c r="CC30" s="17" t="str">
        <f>HLOOKUP($B30,'[6]SGTI 2021 Clean Data'!$E$2:$ZQ$272,128,FALSE)</f>
        <v>Y</v>
      </c>
      <c r="CD30" s="17" t="str">
        <f>HLOOKUP($B30,'[6]SGTI 2021 Clean Data'!$E$2:$ZQ$272,130,FALSE)</f>
        <v>Y</v>
      </c>
      <c r="CE30" s="17" t="str">
        <f>HLOOKUP($B30,'[6]SGTI 2021 Clean Data'!$E$2:$ZQ$272,131,FALSE)</f>
        <v>Y</v>
      </c>
      <c r="CF30" s="17" t="str">
        <f>HLOOKUP($B30,'[6]SGTI 2021 Clean Data'!$E$2:$ZQ$272,132,FALSE)</f>
        <v>Y</v>
      </c>
      <c r="CG30" s="17" t="str">
        <f>HLOOKUP($B30,'[6]SGTI 2021 Clean Data'!$E$2:$ZQ$272,133,FALSE)</f>
        <v>N</v>
      </c>
      <c r="CH30" s="17" t="str">
        <f>HLOOKUP($B30,'[6]SGTI 2021 Clean Data'!$E$2:$ZQ$272,135,FALSE)</f>
        <v>N</v>
      </c>
      <c r="CI30" s="17" t="str">
        <f>HLOOKUP($B30,'[6]SGTI 2021 Clean Data'!$E$2:$ZQ$272,139,FALSE)</f>
        <v>Y</v>
      </c>
      <c r="CJ30" s="17" t="str">
        <f>HLOOKUP($B30,'[6]SGTI 2021 Clean Data'!$E$2:$ZQ$272,140,FALSE)</f>
        <v>Y</v>
      </c>
      <c r="CK30" s="17" t="str">
        <f>VLOOKUP($B30,'[6]2021 DD Batch123456'!$B$3:$AT$590,26,FALSE)</f>
        <v>Y</v>
      </c>
      <c r="CL30" s="17">
        <f>VLOOKUP($B30,'[6]2021 DD Batch123456'!$B$3:$AT$590,27,FALSE)</f>
        <v>0</v>
      </c>
      <c r="CM30" s="17" t="str">
        <f>VLOOKUP($B30,'[6]2021 DD Batch123456'!$B$3:$AT$590,31,FALSE)</f>
        <v>Y</v>
      </c>
      <c r="CN30" s="17">
        <f>VLOOKUP($B30,'[6]2021 DD Batch123456'!$B$3:$AT$590,32,FALSE)</f>
        <v>0</v>
      </c>
      <c r="CO30" s="17" t="str">
        <f>VLOOKUP($B30,'[6]2021 DD Batch123456'!$B$3:$AT$590,33,FALSE)</f>
        <v>Y</v>
      </c>
      <c r="CP30" s="17" t="str">
        <f>HLOOKUP($B30,'[6]SGTI 2021 Clean Data'!$E$2:$ZQ$272,153,FALSE)</f>
        <v>N</v>
      </c>
      <c r="CQ30" s="17" t="str">
        <f>HLOOKUP($B30,'[6]SGTI 2021 Clean Data'!$E$2:$ZQ$272,155,FALSE)</f>
        <v>Y</v>
      </c>
      <c r="CR30" s="17" t="str">
        <f>HLOOKUP($B30,'[6]SGTI 2021 Clean Data'!$E$2:$ZQ$272,156,FALSE)</f>
        <v>Y</v>
      </c>
      <c r="CS30" s="17" t="str">
        <f>HLOOKUP($B30,'[6]SGTI 2021 Clean Data'!$E$2:$ZQ$272,157,FALSE)</f>
        <v>Y</v>
      </c>
      <c r="CT30" s="17" t="str">
        <f>HLOOKUP($B30,'[6]SGTI 2021 Clean Data'!$E$2:$ZQ$272,158,FALSE)</f>
        <v>Y</v>
      </c>
      <c r="CU30" s="17" t="str">
        <f>HLOOKUP($B30,'[6]SGTI 2021 Clean Data'!$E$2:$ZQ$272,159,FALSE)</f>
        <v>Y</v>
      </c>
      <c r="CV30" s="17" t="str">
        <f>HLOOKUP($B30,'[6]SGTI 2021 Clean Data'!$E$2:$ZQ$272,160,FALSE)</f>
        <v>Y</v>
      </c>
      <c r="CW30" s="17" t="str">
        <f>HLOOKUP($B30,'[6]SGTI 2021 Clean Data'!$E$2:$ZQ$272,161,FALSE)</f>
        <v>Y</v>
      </c>
      <c r="CX30" s="17" t="str">
        <f>HLOOKUP($B30,'[6]SGTI 2021 Clean Data'!$E$2:$ZQ$272,164,FALSE)</f>
        <v>Y</v>
      </c>
      <c r="CY30" s="17" t="str">
        <f>HLOOKUP($B30,'[6]SGTI 2021 Clean Data'!$E$2:$ZQ$272,170,FALSE)</f>
        <v>Y</v>
      </c>
      <c r="CZ30" s="17" t="str">
        <f>HLOOKUP($B30,'[6]SGTI 2021 Clean Data'!$E$2:$ZQ$272,173,FALSE)</f>
        <v>Y</v>
      </c>
      <c r="DA30" s="17" t="str">
        <f>HLOOKUP($B30,'[6]SGTI 2021 Clean Data'!$E$2:$ZQ$272,174,FALSE)</f>
        <v>Y</v>
      </c>
      <c r="DB30" s="17" t="str">
        <f>HLOOKUP($B30,'[6]SGTI 2021 Clean Data'!$E$2:$ZQ$272,175,FALSE)</f>
        <v>Y</v>
      </c>
      <c r="DC30" s="17" t="str">
        <f>HLOOKUP($B30,'[6]SGTI 2021 Clean Data'!$E$2:$ZQ$272,176,FALSE)</f>
        <v>Y</v>
      </c>
      <c r="DD30" s="17" t="str">
        <f>HLOOKUP($B30,'[6]SGTI 2021 Clean Data'!$E$2:$ZQ$272,178,FALSE)</f>
        <v>N</v>
      </c>
      <c r="DE30" s="17" t="str">
        <f>HLOOKUP($B30,'[6]SGTI 2021 Clean Data'!$E$2:$ZQ$272,179,FALSE)</f>
        <v>Y</v>
      </c>
      <c r="DF30" s="17" t="str">
        <f>HLOOKUP($B30,'[6]SGTI 2021 Clean Data'!$E$2:$ZQ$272,180,FALSE)</f>
        <v>N</v>
      </c>
      <c r="DG30" s="17" t="str">
        <f>HLOOKUP($B30,'[6]SGTI 2021 Clean Data'!$E$2:$ZQ$272,181,FALSE)</f>
        <v>N</v>
      </c>
      <c r="DH30" s="17" t="str">
        <f>HLOOKUP($B30,'[6]SGTI 2021 Clean Data'!$E$2:$ZQ$272,182,FALSE)</f>
        <v>N</v>
      </c>
      <c r="DI30" s="17" t="str">
        <f>HLOOKUP($B30,'[6]SGTI 2021 Clean Data'!$E$2:$ZQ$272,184,FALSE)</f>
        <v>Y</v>
      </c>
      <c r="DJ30" s="17" t="str">
        <f>HLOOKUP($B30,'[6]SGTI 2021 Clean Data'!$E$2:$ZQ$272,185,FALSE)</f>
        <v>Y</v>
      </c>
      <c r="DK30" s="17">
        <f>HLOOKUP($B30,'[6]SGTI 2021 Clean Data'!$E$2:$ZQ$272,190,FALSE)</f>
        <v>53</v>
      </c>
      <c r="DL30" s="17" t="str">
        <f>HLOOKUP($B30,'[6]SGTI 2021 Clean Data'!$E$2:$ZQ$272,191,FALSE)</f>
        <v>Y</v>
      </c>
      <c r="DM30" s="17" t="str">
        <f>HLOOKUP($B30,'[6]SGTI 2021 Clean Data'!$E$2:$ZQ$272,195,FALSE)</f>
        <v>Y</v>
      </c>
      <c r="DN30" s="17" t="str">
        <f>HLOOKUP($B30,'[6]SGTI 2021 Clean Data'!$E$2:$ZQ$272,196,FALSE)</f>
        <v>Y</v>
      </c>
      <c r="DO30" s="17" t="str">
        <f>HLOOKUP($B30,'[6]SGTI 2021 Clean Data'!$E$2:$ZQ$272,199,FALSE)</f>
        <v>Y</v>
      </c>
      <c r="DP30" s="17" t="str">
        <f>HLOOKUP($B30,'[6]SGTI 2021 Clean Data'!$E$2:$ZQ$272,200,FALSE)</f>
        <v>Y</v>
      </c>
      <c r="DQ30" s="17" t="str">
        <f>HLOOKUP($B30,'[6]SGTI 2021 Clean Data'!$E$2:$ZQ$272,201,FALSE)</f>
        <v>Y</v>
      </c>
      <c r="DR30" s="17" t="str">
        <f>HLOOKUP($B30,'[6]SGTI 2021 Clean Data'!$E$2:$ZQ$272,202,FALSE)</f>
        <v>Y</v>
      </c>
      <c r="DS30" s="17" t="str">
        <f>HLOOKUP($B30,'[6]SGTI 2021 Clean Data'!$E$2:$ZQ$272,203,FALSE)</f>
        <v>Y</v>
      </c>
      <c r="DT30" s="17" t="str">
        <f>HLOOKUP($B30,'[6]SGTI 2021 Clean Data'!$E$2:$ZQ$272,204,FALSE)</f>
        <v>Y</v>
      </c>
      <c r="DU30" s="17" t="str">
        <f>HLOOKUP($B30,'[6]SGTI 2021 Clean Data'!$E$2:$ZQ$272,206,FALSE)</f>
        <v>Y</v>
      </c>
      <c r="DV30" s="17" t="str">
        <f>HLOOKUP($B30,'[6]SGTI 2021 Clean Data'!$E$2:$ZQ$272,207,FALSE)</f>
        <v>N</v>
      </c>
      <c r="DW30" s="17" t="str">
        <f>HLOOKUP($B30,'[6]SGTI 2021 Clean Data'!$E$2:$ZQ$272,208,FALSE)</f>
        <v>N</v>
      </c>
      <c r="DX30" s="17"/>
      <c r="DY30" s="17" t="str">
        <f>HLOOKUP($B30,'[6]SGTI 2021 Clean Data'!$E$2:$ZQ$272,213,FALSE)</f>
        <v>Y</v>
      </c>
      <c r="DZ30" s="17" t="str">
        <f>HLOOKUP($B30,'[6]SGTI 2021 Clean Data'!$E$2:$ZQ$272,214,FALSE)</f>
        <v>N</v>
      </c>
      <c r="EA30" s="17" t="str">
        <f>HLOOKUP($B30,'[6]SGTI 2021 Clean Data'!$E$2:$ZQ$272,215,FALSE)</f>
        <v>Y</v>
      </c>
      <c r="EB30" s="17">
        <f>HLOOKUP($B30,'[6]SGTI 2021 Clean Data'!$E$2:$ZQ$272,219,FALSE)</f>
        <v>3</v>
      </c>
      <c r="EC30" s="17">
        <f>HLOOKUP($B30,'[6]SGTI 2021 Clean Data'!$E$2:$ZQ$272,220,FALSE)</f>
        <v>0</v>
      </c>
      <c r="ED30" s="17">
        <f>HLOOKUP($B30,'[6]SGTI 2021 Clean Data'!$E$2:$ZQ$272,221,FALSE)</f>
        <v>0</v>
      </c>
      <c r="EE30" s="17">
        <f>HLOOKUP($B30,'[6]SGTI 2021 Clean Data'!$E$2:$ZQ$272,222,FALSE)</f>
        <v>3</v>
      </c>
      <c r="EF30" s="17">
        <f>HLOOKUP($B30,'[6]SGTI 2021 Clean Data'!$E$2:$ZQ$272,223,FALSE)</f>
        <v>0</v>
      </c>
      <c r="EG30" s="17">
        <f>HLOOKUP($B30,'[6]SGTI 2021 Clean Data'!$E$2:$ZQ$272,224,FALSE)</f>
        <v>3</v>
      </c>
      <c r="EH30" s="17">
        <f>HLOOKUP($B30,'[6]SGTI 2021 Clean Data'!$E$2:$ZQ$272,225,FALSE)</f>
        <v>0</v>
      </c>
      <c r="EI30" s="17">
        <f>HLOOKUP($B30,'[6]SGTI 2021 Clean Data'!$E$2:$ZQ$272,226,FALSE)</f>
        <v>3</v>
      </c>
      <c r="EJ30" s="17">
        <f>HLOOKUP($B30,'[6]SGTI 2021 Clean Data'!$E$2:$ZQ$272,227,FALSE)</f>
        <v>4</v>
      </c>
      <c r="EK30" s="17">
        <f>HLOOKUP($B30,'[6]SGTI 2021 Clean Data'!$E$2:$ZQ$272,228,FALSE)</f>
        <v>3</v>
      </c>
      <c r="EL30" s="17">
        <f>HLOOKUP($B30,'[6]SGTI 2021 Clean Data'!$E$2:$ZQ$272,229,FALSE)</f>
        <v>2</v>
      </c>
      <c r="EM30" s="17">
        <f>HLOOKUP($B30,'[6]SGTI 2021 Clean Data'!$E$2:$ZQ$272,230,FALSE)</f>
        <v>2</v>
      </c>
      <c r="EN30" s="17">
        <f>HLOOKUP($B30,'[6]SGTI 2021 Clean Data'!$E$2:$ZQ$272,231,FALSE)</f>
        <v>0</v>
      </c>
      <c r="EO30" s="18">
        <f>HLOOKUP($B30,'[6]SGTI 2021 Clean Data'!$E$2:$ZQ$272,232,FALSE)</f>
        <v>44286</v>
      </c>
      <c r="EP30" s="18">
        <f>HLOOKUP($B30,'[6]SGTI 2021 Clean Data'!$E$2:$ZQ$272,233,FALSE)</f>
        <v>44309</v>
      </c>
      <c r="EQ30" s="17">
        <f>HLOOKUP($B30,'[6]SGTI 2021 Clean Data'!$E$2:$ZQ$272,234,FALSE)</f>
        <v>1</v>
      </c>
      <c r="ER30" s="17">
        <f>HLOOKUP($B30,'[6]SGTI 2021 Clean Data'!$E$2:$ZQ$272,235,FALSE)</f>
        <v>0</v>
      </c>
      <c r="ES30" s="17">
        <f>HLOOKUP($B30,'[6]SGTI 2021 Clean Data'!$E$2:$ZQ$272,240,FALSE)</f>
        <v>0</v>
      </c>
      <c r="ET30" s="17">
        <f>VLOOKUP($B30,'[6]2021 DD Batch123456'!$B$3:$AT$590,42,FALSE)</f>
        <v>2</v>
      </c>
      <c r="EU30" s="17"/>
      <c r="EV30" s="17"/>
      <c r="EW30" s="17"/>
      <c r="EX30" s="17">
        <f>VLOOKUP($B30,'[6]2021 DD Batch123456'!$B$3:$AT$590,44,FALSE)</f>
        <v>0</v>
      </c>
      <c r="EY30" s="17">
        <f>HLOOKUP($B30,'[6]SGTI 2021 Clean Data'!$E$2:$ZQ$272,246,FALSE)</f>
        <v>0</v>
      </c>
      <c r="EZ30" s="17">
        <f>HLOOKUP($B30,'[6]SGTI 2021 Clean Data'!$E$2:$ZQ$272,247,FALSE)</f>
        <v>0</v>
      </c>
      <c r="FA30" s="17">
        <f>HLOOKUP($B30,'[6]SGTI 2021 Clean Data'!$E$2:$ZQ$272,248,FALSE)</f>
        <v>0</v>
      </c>
      <c r="FB30" s="17">
        <f>HLOOKUP($B30,'[6]SGTI 2021 Clean Data'!$E$2:$ZQ$272,249,FALSE)</f>
        <v>0</v>
      </c>
      <c r="FC30" s="17">
        <f>HLOOKUP($B30,'[6]SGTI 2021 Clean Data'!$E$2:$ZQ$272,250,FALSE)</f>
        <v>0</v>
      </c>
      <c r="FD30" s="17">
        <f>HLOOKUP($B30,'[6]SGTI 2021 Clean Data'!$E$2:$ZQ$272,251,FALSE)</f>
        <v>0</v>
      </c>
      <c r="FE30" s="17">
        <f>HLOOKUP($B30,'[6]SGTI 2021 Clean Data'!$E$2:$ZQ$272,252,FALSE)</f>
        <v>0</v>
      </c>
      <c r="FF30" s="17">
        <f>HLOOKUP($B30,'[6]SGTI 2021 Clean Data'!$E$2:$ZQ$272,253,FALSE)</f>
        <v>0</v>
      </c>
      <c r="FG30" s="17">
        <f>HLOOKUP($B30,'[6]SGTI 2021 Clean Data'!$E$2:$ZQ$272,254,FALSE)</f>
        <v>0</v>
      </c>
      <c r="FH30" s="17">
        <f>HLOOKUP($B30,'[6]SGTI 2021 Clean Data'!$E$2:$ZQ$272,255,FALSE)</f>
        <v>0</v>
      </c>
      <c r="FI30" s="17">
        <f>HLOOKUP($B30,'[6]SGTI 2021 Clean Data'!$E$2:$ZQ$272,256,FALSE)</f>
        <v>0</v>
      </c>
      <c r="FJ30" s="17">
        <f>HLOOKUP($B30,'[6]SGTI 2021 Clean Data'!$E$2:$ZQ$272,257,FALSE)</f>
        <v>0</v>
      </c>
      <c r="FK30" s="17">
        <f>HLOOKUP($B30,'[6]SGTI 2021 Clean Data'!$E$2:$ZQ$272,258,FALSE)</f>
        <v>0</v>
      </c>
      <c r="FL30" s="17"/>
      <c r="FM30" s="17">
        <f>HLOOKUP($B30,'[6]SGTI 2021 Clean Data'!$E$2:$ZQ$272,260,FALSE)</f>
        <v>0</v>
      </c>
      <c r="FN30" s="17">
        <f>HLOOKUP($B30,'[6]SGTI 2021 Clean Data'!$E$2:$ZQ$272,261,FALSE)</f>
        <v>0</v>
      </c>
      <c r="FO30" s="17">
        <f>HLOOKUP($B30,'[6]SGTI 2021 Clean Data'!$E$2:$ZQ$272,262,FALSE)</f>
        <v>0</v>
      </c>
      <c r="FP30" s="17">
        <f>HLOOKUP($B30,'[6]SGTI 2021 Clean Data'!$E$2:$ZQ$272,263,FALSE)</f>
        <v>0</v>
      </c>
      <c r="FQ30" s="17"/>
      <c r="FR30" s="17">
        <f>HLOOKUP($B30,'[6]SGTI 2021 Clean Data'!$E$2:$ZQ$272,265,FALSE)</f>
        <v>0</v>
      </c>
      <c r="FS30" s="17">
        <f>HLOOKUP($B30,'[6]SGTI 2021 Clean Data'!$E$2:$ZQ$272,266,FALSE)</f>
        <v>0</v>
      </c>
      <c r="FT30" s="17">
        <f>HLOOKUP($B30,'[6]SGTI 2021 Clean Data'!$E$2:$ZQ$272,267,FALSE)</f>
        <v>0</v>
      </c>
      <c r="FU30" s="17">
        <f>HLOOKUP($B30,'[6]SGTI 2021 Clean Data'!$E$2:$ZQ$272,268,FALSE)</f>
        <v>0</v>
      </c>
      <c r="FV30" s="17">
        <f>HLOOKUP($B30,'[6]SGTI 2021 Clean Data'!$E$2:$ZQ$272,269,FALSE)</f>
        <v>0</v>
      </c>
      <c r="FW30" s="17">
        <f>HLOOKUP($B30,'[6]SGTI 2021 Clean Data'!$E$2:$ZQ$272,270,FALSE)</f>
        <v>0</v>
      </c>
      <c r="FX30" s="17">
        <f>HLOOKUP($B30,'[6]SGTI 2021 Clean Data'!$E$2:$ZQ$272,271,FALSE)</f>
        <v>0</v>
      </c>
    </row>
    <row r="31" spans="1:180" ht="24" thickTop="1" thickBot="1" x14ac:dyDescent="0.3">
      <c r="A31" s="12">
        <v>437</v>
      </c>
      <c r="B31" s="13" t="s">
        <v>310</v>
      </c>
      <c r="C31" s="14" t="s">
        <v>311</v>
      </c>
      <c r="D31" s="15">
        <v>44196</v>
      </c>
      <c r="E31" s="16">
        <f>_xlfn.IFNA(VLOOKUP($B31,'[4]SGTI 2021 General Full List'!$G$2:$AD$528,24,FALSE),VLOOKUP($B31,'[5]SGTI 2021 TrustReits Full List'!$G$2:$AC$43,23,FALSE))</f>
        <v>308460000</v>
      </c>
      <c r="F31" s="16" t="str">
        <f t="shared" si="0"/>
        <v>Mid</v>
      </c>
      <c r="G31" s="16" t="str">
        <f>_xlfn.IFNA(VLOOKUP($B31,'[4]SGTI 2021 General Full List'!$G$2:$AD$528,21,FALSE),VLOOKUP($B31,'[5]SGTI 2021 TrustReits Full List'!$G$2:$AB$43,20,FALSE))</f>
        <v xml:space="preserve">REAL ESTATE </v>
      </c>
      <c r="H31" s="16" t="str">
        <f>_xlfn.IFNA(VLOOKUP($B31,'[4]SGTI 2021 General Full List'!$G$2:$AD$528,23,FALSE),VLOOKUP($B31,'[5]SGTI 2021 TrustReits Full List'!$G$2:$AB$43,22,FALSE))</f>
        <v>Real Estate</v>
      </c>
      <c r="I31" s="16" t="s">
        <v>1272</v>
      </c>
      <c r="J31" s="17">
        <f>VLOOKUP($B31,'[6]2021 DD Batch123456'!$B$3:$AT$590,5,FALSE)</f>
        <v>6</v>
      </c>
      <c r="K31" s="17">
        <f>VLOOKUP($B31,'[6]2021 DD Batch123456'!$B$3:$AT$590,6,FALSE)</f>
        <v>6</v>
      </c>
      <c r="L31" s="17">
        <f>VLOOKUP($B31,'[6]2021 DD Batch123456'!$B$3:$AT$590,7,FALSE)</f>
        <v>3</v>
      </c>
      <c r="M31" s="17" t="str">
        <f>VLOOKUP($B31,'[6]2021 DD Batch123456'!$B$3:$AT$590,12,FALSE)</f>
        <v>Y</v>
      </c>
      <c r="N31" s="17" t="str">
        <f>HLOOKUP($B31,'[6]SGTI 2021 Clean Data'!$E$2:$ZQ$272,25,FALSE)</f>
        <v>Y</v>
      </c>
      <c r="O31" s="17" t="str">
        <f>VLOOKUP($B31,'[6]2021 DD Batch123456'!$B$3:$AT$590,13,FALSE)</f>
        <v>Y</v>
      </c>
      <c r="P31" s="17" t="str">
        <f>VLOOKUP($B31,'[6]2021 DD Batch123456'!$B$3:$AT$590,14,FALSE)</f>
        <v>Y</v>
      </c>
      <c r="Q31" s="17" t="str">
        <f>HLOOKUP($B31,'[6]SGTI 2021 Clean Data'!$E$2:$ZQ$272,30,FALSE)</f>
        <v>N</v>
      </c>
      <c r="R31" s="17" t="str">
        <f>HLOOKUP($B31,'[6]SGTI 2021 Clean Data'!$E$2:$ZQ$272,31,FALSE)</f>
        <v>Y</v>
      </c>
      <c r="S31" s="17" t="str">
        <f>HLOOKUP($B31,'[6]SGTI 2021 Clean Data'!$E$2:$ZQ$272,32,FALSE)</f>
        <v>Y</v>
      </c>
      <c r="T31" s="17">
        <f>VLOOKUP($B31,'[6]2021 DD Batch123456'!$B$3:$AT$590,36,FALSE)</f>
        <v>2</v>
      </c>
      <c r="U31" s="17">
        <f>VLOOKUP($B31,'[6]2021 DD Batch123456'!$B$3:$AT$590,40,FALSE)</f>
        <v>2</v>
      </c>
      <c r="V31" s="17">
        <f>VLOOKUP($B31,'[6]2021 DD Batch123456'!$B$3:$AT$590,37,FALSE)</f>
        <v>2</v>
      </c>
      <c r="W31" s="17" t="str">
        <f>VLOOKUP($B31,'[6]2021 DD Batch123456'!$B$3:$AT$590,41,FALSE)</f>
        <v>Y</v>
      </c>
      <c r="X31" s="17">
        <f>VLOOKUP($B31,'[6]2021 DD Batch123456'!$B$3:$AT$590,15,FALSE)</f>
        <v>3</v>
      </c>
      <c r="Y31" s="17">
        <f>VLOOKUP($B31,'[6]2021 DD Batch123456'!$B$3:$AT$590,16,FALSE)</f>
        <v>3</v>
      </c>
      <c r="Z31" s="17" t="str">
        <f>VLOOKUP($B31,'[6]2021 DD Batch123456'!$B$3:$AT$590,18,FALSE)</f>
        <v>Y</v>
      </c>
      <c r="AA31" s="17" t="str">
        <f>HLOOKUP($B31,'[6]SGTI 2021 Clean Data'!$E$2:$ZQ$272,45,FALSE)</f>
        <v>Y</v>
      </c>
      <c r="AB31" s="17" t="str">
        <f>HLOOKUP($B31,'[6]SGTI 2021 Clean Data'!$E$2:$ZQ$272,46,FALSE)</f>
        <v>N</v>
      </c>
      <c r="AC31" s="17" t="str">
        <f>HLOOKUP($B31,'[6]SGTI 2021 Clean Data'!$E$2:$ZQ$272,49,FALSE)</f>
        <v>Y</v>
      </c>
      <c r="AD31" s="17" t="str">
        <f>HLOOKUP($B31,'[6]SGTI 2021 Clean Data'!$E$2:$ZQ$272,50,FALSE)</f>
        <v>N</v>
      </c>
      <c r="AE31" s="17" t="str">
        <f>HLOOKUP($B31,'[6]SGTI 2021 Clean Data'!$E$2:$ZQ$272,53,FALSE)</f>
        <v>N</v>
      </c>
      <c r="AF31" s="17" t="str">
        <f>HLOOKUP($B31,'[6]SGTI 2021 Clean Data'!$E$2:$ZQ$272,54,FALSE)</f>
        <v>Y</v>
      </c>
      <c r="AG31" s="17" t="str">
        <f>HLOOKUP($B31,'[6]SGTI 2021 Clean Data'!$E$2:$ZQ$272,55,FALSE)</f>
        <v>N</v>
      </c>
      <c r="AH31" s="17" t="str">
        <f>HLOOKUP($B31,'[6]SGTI 2021 Clean Data'!$E$2:$ZQ$272,56,FALSE)</f>
        <v>Y</v>
      </c>
      <c r="AI31" s="17" t="str">
        <f>HLOOKUP($B31,'[6]SGTI 2021 Clean Data'!$E$2:$ZQ$272,57,FALSE)</f>
        <v>N</v>
      </c>
      <c r="AJ31" s="17" t="str">
        <f>HLOOKUP($B31,'[6]SGTI 2021 Clean Data'!$E$2:$ZQ$272,58,FALSE)</f>
        <v>N</v>
      </c>
      <c r="AK31" s="17" t="str">
        <f>HLOOKUP($B31,'[6]SGTI 2021 Clean Data'!$E$2:$ZQ$272,59,FALSE)</f>
        <v>Y</v>
      </c>
      <c r="AL31" s="17">
        <f>VLOOKUP($B31,'[6]2021 DD Batch123456'!$B$3:$AT$590,19,FALSE)</f>
        <v>3</v>
      </c>
      <c r="AM31" s="17">
        <f>VLOOKUP($B31,'[6]2021 DD Batch123456'!$B$3:$AT$590,20,FALSE)</f>
        <v>3</v>
      </c>
      <c r="AN31" s="17" t="str">
        <f>VLOOKUP($B31,'[6]2021 DD Batch123456'!$B$3:$AT$590,22,FALSE)</f>
        <v>Y</v>
      </c>
      <c r="AO31" s="17" t="str">
        <f>HLOOKUP($B31,'[6]SGTI 2021 Clean Data'!$E$2:$ZQ$272,67,FALSE)</f>
        <v>B2</v>
      </c>
      <c r="AP31" s="17" t="str">
        <f>HLOOKUP($B31,'[6]SGTI 2021 Clean Data'!$E$2:$ZQ$272,68,FALSE)</f>
        <v>O</v>
      </c>
      <c r="AQ31" s="17" t="str">
        <f>HLOOKUP($B31,'[6]SGTI 2021 Clean Data'!$E$2:$ZQ$272,69,FALSE)</f>
        <v>B2</v>
      </c>
      <c r="AR31" s="17" t="str">
        <f>HLOOKUP($B31,'[6]SGTI 2021 Clean Data'!$E$2:$ZQ$272,70,FALSE)</f>
        <v>Y</v>
      </c>
      <c r="AS31" s="17" t="str">
        <f>HLOOKUP($B31,'[6]SGTI 2021 Clean Data'!$E$2:$ZQ$272,71,FALSE)</f>
        <v>N</v>
      </c>
      <c r="AT31" s="17" t="str">
        <f>HLOOKUP($B31,'[6]SGTI 2021 Clean Data'!$E$2:$ZQ$272,72,FALSE)</f>
        <v>N</v>
      </c>
      <c r="AU31" s="17" t="str">
        <f>HLOOKUP($B31,'[6]SGTI 2021 Clean Data'!$E$2:$ZQ$272,73,FALSE)</f>
        <v>N</v>
      </c>
      <c r="AV31" s="17" t="str">
        <f>HLOOKUP($B31,'[6]SGTI 2021 Clean Data'!$E$2:$ZQ$272,74,FALSE)</f>
        <v>Y</v>
      </c>
      <c r="AW31" s="17" t="str">
        <f>HLOOKUP($B31,'[6]SGTI 2021 Clean Data'!$E$2:$ZQ$272,75,FALSE)</f>
        <v>N</v>
      </c>
      <c r="AX31" s="17" t="str">
        <f>HLOOKUP($B31,'[6]SGTI 2021 Clean Data'!$E$2:$ZQ$272,76,FALSE)</f>
        <v>N</v>
      </c>
      <c r="AY31" s="17" t="str">
        <f>VLOOKUP($B31,'[6]2021 DD Batch123456'!$B$3:$AT$590,35,FALSE)</f>
        <v>B3</v>
      </c>
      <c r="AZ31" s="17" t="str">
        <f>HLOOKUP($B31,'[6]SGTI 2021 Clean Data'!$E$2:$ZQ$272,80,FALSE)</f>
        <v>N</v>
      </c>
      <c r="BA31" s="17" t="str">
        <f>HLOOKUP($B31,'[6]SGTI 2021 Clean Data'!$E$2:$ZQ$272,83,FALSE)</f>
        <v>Y</v>
      </c>
      <c r="BB31" s="17" t="str">
        <f>HLOOKUP($B31,'[6]SGTI 2021 Clean Data'!$E$2:$ZQ$272,84,FALSE)</f>
        <v>Y</v>
      </c>
      <c r="BC31" s="17" t="str">
        <f>HLOOKUP($B31,'[6]SGTI 2021 Clean Data'!$E$2:$ZQ$272,89,FALSE)</f>
        <v>N</v>
      </c>
      <c r="BD31" s="17" t="str">
        <f>HLOOKUP($B31,'[6]SGTI 2021 Clean Data'!$E$2:$ZQ$272,91,FALSE)</f>
        <v>Y</v>
      </c>
      <c r="BE31" s="17" t="str">
        <f>HLOOKUP($B31,'[6]SGTI 2021 Clean Data'!$E$2:$ZQ$272,92,FALSE)</f>
        <v>Y</v>
      </c>
      <c r="BF31" s="17" t="str">
        <f>HLOOKUP($B31,'[6]SGTI 2021 Clean Data'!$E$2:$ZQ$272,93,FALSE)</f>
        <v>Y</v>
      </c>
      <c r="BG31" s="17" t="str">
        <f>HLOOKUP($B31,'[6]SGTI 2021 Clean Data'!$E$2:$ZQ$272,94,FALSE)</f>
        <v>Y</v>
      </c>
      <c r="BH31" s="17" t="str">
        <f>HLOOKUP($B31,'[6]SGTI 2021 Clean Data'!$E$2:$ZQ$272,95,FALSE)</f>
        <v>Y</v>
      </c>
      <c r="BI31" s="17" t="str">
        <f>HLOOKUP($B31,'[6]SGTI 2021 Clean Data'!$E$2:$ZQ$272,96,FALSE)</f>
        <v>Y</v>
      </c>
      <c r="BJ31" s="17" t="str">
        <f>HLOOKUP($B31,'[6]SGTI 2021 Clean Data'!$E$2:$ZQ$272,97,FALSE)</f>
        <v>Y</v>
      </c>
      <c r="BK31" s="17" t="str">
        <f>HLOOKUP($B31,'[6]SGTI 2021 Clean Data'!$E$2:$ZQ$272,98,FALSE)</f>
        <v>Y</v>
      </c>
      <c r="BL31" s="17" t="str">
        <f>HLOOKUP($B31,'[6]SGTI 2021 Clean Data'!$E$2:$ZQ$272,100,FALSE)</f>
        <v>Y</v>
      </c>
      <c r="BM31" s="17" t="str">
        <f>HLOOKUP($B31,'[6]SGTI 2021 Clean Data'!$E$2:$ZQ$272,102,FALSE)</f>
        <v>N</v>
      </c>
      <c r="BN31" s="17" t="str">
        <f>HLOOKUP($B31,'[6]SGTI 2021 Clean Data'!$E$2:$ZQ$272,103,FALSE)</f>
        <v>N</v>
      </c>
      <c r="BO31" s="17" t="str">
        <f>HLOOKUP($B31,'[6]SGTI 2021 Clean Data'!$E$2:$ZQ$272,107,FALSE)</f>
        <v>Y</v>
      </c>
      <c r="BP31" s="17" t="str">
        <f>HLOOKUP($B31,'[6]SGTI 2021 Clean Data'!$E$2:$ZQ$272,108,FALSE)</f>
        <v>Y</v>
      </c>
      <c r="BQ31" s="17" t="str">
        <f>HLOOKUP($B31,'[6]SGTI 2021 Clean Data'!$E$2:$ZQ$272,109,FALSE)</f>
        <v>Y</v>
      </c>
      <c r="BR31" s="17" t="str">
        <f>HLOOKUP($B31,'[6]SGTI 2021 Clean Data'!$E$2:$ZQ$272,110,FALSE)</f>
        <v>Y</v>
      </c>
      <c r="BS31" s="17" t="str">
        <f>HLOOKUP($B31,'[6]SGTI 2021 Clean Data'!$E$2:$ZQ$272,111,FALSE)</f>
        <v>Y</v>
      </c>
      <c r="BT31" s="17" t="str">
        <f>HLOOKUP($B31,'[6]SGTI 2021 Clean Data'!$E$2:$ZQ$272,113,FALSE)</f>
        <v>N</v>
      </c>
      <c r="BU31" s="17" t="str">
        <f>HLOOKUP($B31,'[6]SGTI 2021 Clean Data'!$E$2:$ZQ$272,114,FALSE)</f>
        <v>Y</v>
      </c>
      <c r="BV31" s="17" t="str">
        <f>HLOOKUP($B31,'[6]SGTI 2021 Clean Data'!$E$2:$ZQ$272,120,FALSE)</f>
        <v>Y</v>
      </c>
      <c r="BW31" s="17" t="str">
        <f>HLOOKUP($B31,'[6]SGTI 2021 Clean Data'!$E$2:$ZQ$272,121,FALSE)</f>
        <v>Y</v>
      </c>
      <c r="BX31" s="17" t="str">
        <f>HLOOKUP($B31,'[6]SGTI 2021 Clean Data'!$E$2:$ZQ$272,122,FALSE)</f>
        <v>Y</v>
      </c>
      <c r="BY31" s="17" t="str">
        <f>HLOOKUP($B31,'[6]SGTI 2021 Clean Data'!$E$2:$ZQ$272,123,FALSE)</f>
        <v>Y</v>
      </c>
      <c r="BZ31" s="17" t="str">
        <f>HLOOKUP($B31,'[6]SGTI 2021 Clean Data'!$E$2:$ZQ$272,124,FALSE)</f>
        <v>Y</v>
      </c>
      <c r="CA31" s="17" t="str">
        <f>HLOOKUP($B31,'[6]SGTI 2021 Clean Data'!$E$2:$ZQ$272,125,FALSE)</f>
        <v>N</v>
      </c>
      <c r="CB31" s="17" t="str">
        <f>HLOOKUP($B31,'[6]SGTI 2021 Clean Data'!$E$2:$ZQ$272,126,FALSE)</f>
        <v>N</v>
      </c>
      <c r="CC31" s="17" t="str">
        <f>HLOOKUP($B31,'[6]SGTI 2021 Clean Data'!$E$2:$ZQ$272,128,FALSE)</f>
        <v>Y</v>
      </c>
      <c r="CD31" s="17" t="str">
        <f>HLOOKUP($B31,'[6]SGTI 2021 Clean Data'!$E$2:$ZQ$272,130,FALSE)</f>
        <v>Y</v>
      </c>
      <c r="CE31" s="17" t="str">
        <f>HLOOKUP($B31,'[6]SGTI 2021 Clean Data'!$E$2:$ZQ$272,131,FALSE)</f>
        <v>N</v>
      </c>
      <c r="CF31" s="17" t="str">
        <f>HLOOKUP($B31,'[6]SGTI 2021 Clean Data'!$E$2:$ZQ$272,132,FALSE)</f>
        <v>Y</v>
      </c>
      <c r="CG31" s="17" t="str">
        <f>HLOOKUP($B31,'[6]SGTI 2021 Clean Data'!$E$2:$ZQ$272,133,FALSE)</f>
        <v>N</v>
      </c>
      <c r="CH31" s="17" t="str">
        <f>HLOOKUP($B31,'[6]SGTI 2021 Clean Data'!$E$2:$ZQ$272,135,FALSE)</f>
        <v>N</v>
      </c>
      <c r="CI31" s="17" t="str">
        <f>HLOOKUP($B31,'[6]SGTI 2021 Clean Data'!$E$2:$ZQ$272,139,FALSE)</f>
        <v>Y</v>
      </c>
      <c r="CJ31" s="17" t="str">
        <f>HLOOKUP($B31,'[6]SGTI 2021 Clean Data'!$E$2:$ZQ$272,140,FALSE)</f>
        <v>N</v>
      </c>
      <c r="CK31" s="17" t="str">
        <f>VLOOKUP($B31,'[6]2021 DD Batch123456'!$B$3:$AT$590,26,FALSE)</f>
        <v>Y</v>
      </c>
      <c r="CL31" s="17">
        <f>VLOOKUP($B31,'[6]2021 DD Batch123456'!$B$3:$AT$590,27,FALSE)</f>
        <v>0</v>
      </c>
      <c r="CM31" s="17" t="str">
        <f>VLOOKUP($B31,'[6]2021 DD Batch123456'!$B$3:$AT$590,31,FALSE)</f>
        <v>Y</v>
      </c>
      <c r="CN31" s="17">
        <f>VLOOKUP($B31,'[6]2021 DD Batch123456'!$B$3:$AT$590,32,FALSE)</f>
        <v>0</v>
      </c>
      <c r="CO31" s="17" t="str">
        <f>VLOOKUP($B31,'[6]2021 DD Batch123456'!$B$3:$AT$590,33,FALSE)</f>
        <v>Y</v>
      </c>
      <c r="CP31" s="17" t="str">
        <f>HLOOKUP($B31,'[6]SGTI 2021 Clean Data'!$E$2:$ZQ$272,153,FALSE)</f>
        <v>Y</v>
      </c>
      <c r="CQ31" s="17" t="str">
        <f>HLOOKUP($B31,'[6]SGTI 2021 Clean Data'!$E$2:$ZQ$272,155,FALSE)</f>
        <v>Y</v>
      </c>
      <c r="CR31" s="17" t="str">
        <f>HLOOKUP($B31,'[6]SGTI 2021 Clean Data'!$E$2:$ZQ$272,156,FALSE)</f>
        <v>Y</v>
      </c>
      <c r="CS31" s="17" t="str">
        <f>HLOOKUP($B31,'[6]SGTI 2021 Clean Data'!$E$2:$ZQ$272,157,FALSE)</f>
        <v>Y</v>
      </c>
      <c r="CT31" s="17" t="str">
        <f>HLOOKUP($B31,'[6]SGTI 2021 Clean Data'!$E$2:$ZQ$272,158,FALSE)</f>
        <v>Y</v>
      </c>
      <c r="CU31" s="17" t="str">
        <f>HLOOKUP($B31,'[6]SGTI 2021 Clean Data'!$E$2:$ZQ$272,159,FALSE)</f>
        <v>Y</v>
      </c>
      <c r="CV31" s="17" t="str">
        <f>HLOOKUP($B31,'[6]SGTI 2021 Clean Data'!$E$2:$ZQ$272,160,FALSE)</f>
        <v>Y</v>
      </c>
      <c r="CW31" s="17" t="str">
        <f>HLOOKUP($B31,'[6]SGTI 2021 Clean Data'!$E$2:$ZQ$272,161,FALSE)</f>
        <v>Y</v>
      </c>
      <c r="CX31" s="17" t="str">
        <f>HLOOKUP($B31,'[6]SGTI 2021 Clean Data'!$E$2:$ZQ$272,164,FALSE)</f>
        <v>Y</v>
      </c>
      <c r="CY31" s="17" t="str">
        <f>HLOOKUP($B31,'[6]SGTI 2021 Clean Data'!$E$2:$ZQ$272,170,FALSE)</f>
        <v>Y</v>
      </c>
      <c r="CZ31" s="17" t="str">
        <f>HLOOKUP($B31,'[6]SGTI 2021 Clean Data'!$E$2:$ZQ$272,173,FALSE)</f>
        <v>Y</v>
      </c>
      <c r="DA31" s="17" t="str">
        <f>HLOOKUP($B31,'[6]SGTI 2021 Clean Data'!$E$2:$ZQ$272,174,FALSE)</f>
        <v>Y</v>
      </c>
      <c r="DB31" s="17" t="str">
        <f>HLOOKUP($B31,'[6]SGTI 2021 Clean Data'!$E$2:$ZQ$272,175,FALSE)</f>
        <v>N</v>
      </c>
      <c r="DC31" s="17" t="str">
        <f>HLOOKUP($B31,'[6]SGTI 2021 Clean Data'!$E$2:$ZQ$272,176,FALSE)</f>
        <v>Y</v>
      </c>
      <c r="DD31" s="17" t="str">
        <f>HLOOKUP($B31,'[6]SGTI 2021 Clean Data'!$E$2:$ZQ$272,178,FALSE)</f>
        <v>N</v>
      </c>
      <c r="DE31" s="17" t="str">
        <f>HLOOKUP($B31,'[6]SGTI 2021 Clean Data'!$E$2:$ZQ$272,179,FALSE)</f>
        <v>Y</v>
      </c>
      <c r="DF31" s="17" t="str">
        <f>HLOOKUP($B31,'[6]SGTI 2021 Clean Data'!$E$2:$ZQ$272,180,FALSE)</f>
        <v>Y</v>
      </c>
      <c r="DG31" s="17" t="str">
        <f>HLOOKUP($B31,'[6]SGTI 2021 Clean Data'!$E$2:$ZQ$272,181,FALSE)</f>
        <v>Y</v>
      </c>
      <c r="DH31" s="17" t="str">
        <f>HLOOKUP($B31,'[6]SGTI 2021 Clean Data'!$E$2:$ZQ$272,182,FALSE)</f>
        <v>N</v>
      </c>
      <c r="DI31" s="17" t="str">
        <f>HLOOKUP($B31,'[6]SGTI 2021 Clean Data'!$E$2:$ZQ$272,184,FALSE)</f>
        <v>Y</v>
      </c>
      <c r="DJ31" s="17" t="str">
        <f>HLOOKUP($B31,'[6]SGTI 2021 Clean Data'!$E$2:$ZQ$272,185,FALSE)</f>
        <v>Y</v>
      </c>
      <c r="DK31" s="17">
        <f>HLOOKUP($B31,'[6]SGTI 2021 Clean Data'!$E$2:$ZQ$272,190,FALSE)</f>
        <v>57</v>
      </c>
      <c r="DL31" s="17" t="str">
        <f>HLOOKUP($B31,'[6]SGTI 2021 Clean Data'!$E$2:$ZQ$272,191,FALSE)</f>
        <v>Y</v>
      </c>
      <c r="DM31" s="17" t="str">
        <f>HLOOKUP($B31,'[6]SGTI 2021 Clean Data'!$E$2:$ZQ$272,195,FALSE)</f>
        <v>Y</v>
      </c>
      <c r="DN31" s="17" t="str">
        <f>HLOOKUP($B31,'[6]SGTI 2021 Clean Data'!$E$2:$ZQ$272,196,FALSE)</f>
        <v>N</v>
      </c>
      <c r="DO31" s="17" t="str">
        <f>HLOOKUP($B31,'[6]SGTI 2021 Clean Data'!$E$2:$ZQ$272,199,FALSE)</f>
        <v>Y</v>
      </c>
      <c r="DP31" s="17" t="str">
        <f>HLOOKUP($B31,'[6]SGTI 2021 Clean Data'!$E$2:$ZQ$272,200,FALSE)</f>
        <v>Y</v>
      </c>
      <c r="DQ31" s="17" t="str">
        <f>HLOOKUP($B31,'[6]SGTI 2021 Clean Data'!$E$2:$ZQ$272,201,FALSE)</f>
        <v>Y</v>
      </c>
      <c r="DR31" s="17" t="str">
        <f>HLOOKUP($B31,'[6]SGTI 2021 Clean Data'!$E$2:$ZQ$272,202,FALSE)</f>
        <v>Y</v>
      </c>
      <c r="DS31" s="17" t="str">
        <f>HLOOKUP($B31,'[6]SGTI 2021 Clean Data'!$E$2:$ZQ$272,203,FALSE)</f>
        <v>Y</v>
      </c>
      <c r="DT31" s="17" t="str">
        <f>HLOOKUP($B31,'[6]SGTI 2021 Clean Data'!$E$2:$ZQ$272,204,FALSE)</f>
        <v>N</v>
      </c>
      <c r="DU31" s="17" t="str">
        <f>HLOOKUP($B31,'[6]SGTI 2021 Clean Data'!$E$2:$ZQ$272,206,FALSE)</f>
        <v>Y</v>
      </c>
      <c r="DV31" s="17" t="str">
        <f>HLOOKUP($B31,'[6]SGTI 2021 Clean Data'!$E$2:$ZQ$272,207,FALSE)</f>
        <v>Y</v>
      </c>
      <c r="DW31" s="17" t="str">
        <f>HLOOKUP($B31,'[6]SGTI 2021 Clean Data'!$E$2:$ZQ$272,208,FALSE)</f>
        <v>Y</v>
      </c>
      <c r="DX31" s="17"/>
      <c r="DY31" s="17" t="str">
        <f>HLOOKUP($B31,'[6]SGTI 2021 Clean Data'!$E$2:$ZQ$272,213,FALSE)</f>
        <v>N</v>
      </c>
      <c r="DZ31" s="17" t="str">
        <f>HLOOKUP($B31,'[6]SGTI 2021 Clean Data'!$E$2:$ZQ$272,214,FALSE)</f>
        <v>Y</v>
      </c>
      <c r="EA31" s="17" t="str">
        <f>HLOOKUP($B31,'[6]SGTI 2021 Clean Data'!$E$2:$ZQ$272,215,FALSE)</f>
        <v>N</v>
      </c>
      <c r="EB31" s="17">
        <f>HLOOKUP($B31,'[6]SGTI 2021 Clean Data'!$E$2:$ZQ$272,219,FALSE)</f>
        <v>3</v>
      </c>
      <c r="EC31" s="17">
        <f>HLOOKUP($B31,'[6]SGTI 2021 Clean Data'!$E$2:$ZQ$272,220,FALSE)</f>
        <v>3</v>
      </c>
      <c r="ED31" s="17">
        <f>HLOOKUP($B31,'[6]SGTI 2021 Clean Data'!$E$2:$ZQ$272,221,FALSE)</f>
        <v>1</v>
      </c>
      <c r="EE31" s="17">
        <f>HLOOKUP($B31,'[6]SGTI 2021 Clean Data'!$E$2:$ZQ$272,222,FALSE)</f>
        <v>3</v>
      </c>
      <c r="EF31" s="17">
        <f>HLOOKUP($B31,'[6]SGTI 2021 Clean Data'!$E$2:$ZQ$272,223,FALSE)</f>
        <v>0</v>
      </c>
      <c r="EG31" s="17">
        <f>HLOOKUP($B31,'[6]SGTI 2021 Clean Data'!$E$2:$ZQ$272,224,FALSE)</f>
        <v>3</v>
      </c>
      <c r="EH31" s="17">
        <f>HLOOKUP($B31,'[6]SGTI 2021 Clean Data'!$E$2:$ZQ$272,225,FALSE)</f>
        <v>0</v>
      </c>
      <c r="EI31" s="17">
        <f>HLOOKUP($B31,'[6]SGTI 2021 Clean Data'!$E$2:$ZQ$272,226,FALSE)</f>
        <v>3</v>
      </c>
      <c r="EJ31" s="17">
        <f>HLOOKUP($B31,'[6]SGTI 2021 Clean Data'!$E$2:$ZQ$272,227,FALSE)</f>
        <v>0</v>
      </c>
      <c r="EK31" s="17">
        <f>HLOOKUP($B31,'[6]SGTI 2021 Clean Data'!$E$2:$ZQ$272,228,FALSE)</f>
        <v>3</v>
      </c>
      <c r="EL31" s="17">
        <f>HLOOKUP($B31,'[6]SGTI 2021 Clean Data'!$E$2:$ZQ$272,229,FALSE)</f>
        <v>2</v>
      </c>
      <c r="EM31" s="17">
        <f>HLOOKUP($B31,'[6]SGTI 2021 Clean Data'!$E$2:$ZQ$272,230,FALSE)</f>
        <v>2</v>
      </c>
      <c r="EN31" s="17">
        <f>HLOOKUP($B31,'[6]SGTI 2021 Clean Data'!$E$2:$ZQ$272,231,FALSE)</f>
        <v>0</v>
      </c>
      <c r="EO31" s="18">
        <f>HLOOKUP($B31,'[6]SGTI 2021 Clean Data'!$E$2:$ZQ$272,232,FALSE)</f>
        <v>44293</v>
      </c>
      <c r="EP31" s="18">
        <f>HLOOKUP($B31,'[6]SGTI 2021 Clean Data'!$E$2:$ZQ$272,233,FALSE)</f>
        <v>44315</v>
      </c>
      <c r="EQ31" s="17">
        <f>HLOOKUP($B31,'[6]SGTI 2021 Clean Data'!$E$2:$ZQ$272,234,FALSE)</f>
        <v>1</v>
      </c>
      <c r="ER31" s="17">
        <f>HLOOKUP($B31,'[6]SGTI 2021 Clean Data'!$E$2:$ZQ$272,235,FALSE)</f>
        <v>0</v>
      </c>
      <c r="ES31" s="17">
        <f>HLOOKUP($B31,'[6]SGTI 2021 Clean Data'!$E$2:$ZQ$272,240,FALSE)</f>
        <v>0</v>
      </c>
      <c r="ET31" s="17">
        <f>VLOOKUP($B31,'[6]2021 DD Batch123456'!$B$3:$AT$590,42,FALSE)</f>
        <v>1</v>
      </c>
      <c r="EU31" s="17"/>
      <c r="EV31" s="17"/>
      <c r="EW31" s="17"/>
      <c r="EX31" s="17">
        <f>VLOOKUP($B31,'[6]2021 DD Batch123456'!$B$3:$AT$590,44,FALSE)</f>
        <v>2</v>
      </c>
      <c r="EY31" s="17">
        <f>HLOOKUP($B31,'[6]SGTI 2021 Clean Data'!$E$2:$ZQ$272,246,FALSE)</f>
        <v>0</v>
      </c>
      <c r="EZ31" s="17">
        <f>HLOOKUP($B31,'[6]SGTI 2021 Clean Data'!$E$2:$ZQ$272,247,FALSE)</f>
        <v>0</v>
      </c>
      <c r="FA31" s="17">
        <f>HLOOKUP($B31,'[6]SGTI 2021 Clean Data'!$E$2:$ZQ$272,248,FALSE)</f>
        <v>0</v>
      </c>
      <c r="FB31" s="17">
        <f>HLOOKUP($B31,'[6]SGTI 2021 Clean Data'!$E$2:$ZQ$272,249,FALSE)</f>
        <v>0</v>
      </c>
      <c r="FC31" s="17">
        <f>HLOOKUP($B31,'[6]SGTI 2021 Clean Data'!$E$2:$ZQ$272,250,FALSE)</f>
        <v>0</v>
      </c>
      <c r="FD31" s="17">
        <f>HLOOKUP($B31,'[6]SGTI 2021 Clean Data'!$E$2:$ZQ$272,251,FALSE)</f>
        <v>0</v>
      </c>
      <c r="FE31" s="17">
        <f>HLOOKUP($B31,'[6]SGTI 2021 Clean Data'!$E$2:$ZQ$272,252,FALSE)</f>
        <v>0</v>
      </c>
      <c r="FF31" s="17">
        <f>HLOOKUP($B31,'[6]SGTI 2021 Clean Data'!$E$2:$ZQ$272,253,FALSE)</f>
        <v>0</v>
      </c>
      <c r="FG31" s="17">
        <f>HLOOKUP($B31,'[6]SGTI 2021 Clean Data'!$E$2:$ZQ$272,254,FALSE)</f>
        <v>0</v>
      </c>
      <c r="FH31" s="17">
        <f>HLOOKUP($B31,'[6]SGTI 2021 Clean Data'!$E$2:$ZQ$272,255,FALSE)</f>
        <v>0</v>
      </c>
      <c r="FI31" s="17">
        <f>HLOOKUP($B31,'[6]SGTI 2021 Clean Data'!$E$2:$ZQ$272,256,FALSE)</f>
        <v>0</v>
      </c>
      <c r="FJ31" s="17">
        <f>HLOOKUP($B31,'[6]SGTI 2021 Clean Data'!$E$2:$ZQ$272,257,FALSE)</f>
        <v>0</v>
      </c>
      <c r="FK31" s="17">
        <f>HLOOKUP($B31,'[6]SGTI 2021 Clean Data'!$E$2:$ZQ$272,258,FALSE)</f>
        <v>0</v>
      </c>
      <c r="FL31" s="17"/>
      <c r="FM31" s="17">
        <f>HLOOKUP($B31,'[6]SGTI 2021 Clean Data'!$E$2:$ZQ$272,260,FALSE)</f>
        <v>0</v>
      </c>
      <c r="FN31" s="17">
        <f>HLOOKUP($B31,'[6]SGTI 2021 Clean Data'!$E$2:$ZQ$272,261,FALSE)</f>
        <v>0</v>
      </c>
      <c r="FO31" s="17">
        <f>HLOOKUP($B31,'[6]SGTI 2021 Clean Data'!$E$2:$ZQ$272,262,FALSE)</f>
        <v>0</v>
      </c>
      <c r="FP31" s="17">
        <f>HLOOKUP($B31,'[6]SGTI 2021 Clean Data'!$E$2:$ZQ$272,263,FALSE)</f>
        <v>0</v>
      </c>
      <c r="FQ31" s="17"/>
      <c r="FR31" s="17">
        <f>HLOOKUP($B31,'[6]SGTI 2021 Clean Data'!$E$2:$ZQ$272,265,FALSE)</f>
        <v>0</v>
      </c>
      <c r="FS31" s="17">
        <f>HLOOKUP($B31,'[6]SGTI 2021 Clean Data'!$E$2:$ZQ$272,266,FALSE)</f>
        <v>0</v>
      </c>
      <c r="FT31" s="17">
        <f>HLOOKUP($B31,'[6]SGTI 2021 Clean Data'!$E$2:$ZQ$272,267,FALSE)</f>
        <v>0</v>
      </c>
      <c r="FU31" s="17">
        <f>HLOOKUP($B31,'[6]SGTI 2021 Clean Data'!$E$2:$ZQ$272,268,FALSE)</f>
        <v>0</v>
      </c>
      <c r="FV31" s="17">
        <f>HLOOKUP($B31,'[6]SGTI 2021 Clean Data'!$E$2:$ZQ$272,269,FALSE)</f>
        <v>0</v>
      </c>
      <c r="FW31" s="17">
        <f>HLOOKUP($B31,'[6]SGTI 2021 Clean Data'!$E$2:$ZQ$272,270,FALSE)</f>
        <v>0</v>
      </c>
      <c r="FX31" s="17">
        <f>HLOOKUP($B31,'[6]SGTI 2021 Clean Data'!$E$2:$ZQ$272,271,FALSE)</f>
        <v>0</v>
      </c>
    </row>
    <row r="32" spans="1:180" ht="24" thickTop="1" thickBot="1" x14ac:dyDescent="0.3">
      <c r="A32" s="12">
        <v>275</v>
      </c>
      <c r="B32" s="13" t="s">
        <v>224</v>
      </c>
      <c r="C32" s="14" t="s">
        <v>225</v>
      </c>
      <c r="D32" s="15">
        <v>44196</v>
      </c>
      <c r="E32" s="16">
        <f>_xlfn.IFNA(VLOOKUP($B32,'[4]SGTI 2021 General Full List'!$G$2:$AD$528,24,FALSE),VLOOKUP($B32,'[5]SGTI 2021 TrustReits Full List'!$G$2:$AC$43,23,FALSE))</f>
        <v>485010000</v>
      </c>
      <c r="F32" s="16" t="str">
        <f t="shared" si="0"/>
        <v>Mid</v>
      </c>
      <c r="G32" s="16" t="str">
        <f>_xlfn.IFNA(VLOOKUP($B32,'[4]SGTI 2021 General Full List'!$G$2:$AD$528,21,FALSE),VLOOKUP($B32,'[5]SGTI 2021 TrustReits Full List'!$G$2:$AB$43,20,FALSE))</f>
        <v>CONSUMER STAPLES</v>
      </c>
      <c r="H32" s="16" t="str">
        <f>_xlfn.IFNA(VLOOKUP($B32,'[4]SGTI 2021 General Full List'!$G$2:$AD$528,23,FALSE),VLOOKUP($B32,'[5]SGTI 2021 TrustReits Full List'!$G$2:$AB$43,22,FALSE))</f>
        <v>Food &amp; Beverages</v>
      </c>
      <c r="I32" s="16" t="s">
        <v>1272</v>
      </c>
      <c r="J32" s="17">
        <f>VLOOKUP($B32,'[6]2021 DD Batch123456'!$B$3:$AT$590,5,FALSE)</f>
        <v>9</v>
      </c>
      <c r="K32" s="17">
        <f>VLOOKUP($B32,'[6]2021 DD Batch123456'!$B$3:$AT$590,6,FALSE)</f>
        <v>9</v>
      </c>
      <c r="L32" s="17">
        <f>VLOOKUP($B32,'[6]2021 DD Batch123456'!$B$3:$AT$590,7,FALSE)</f>
        <v>4</v>
      </c>
      <c r="M32" s="17" t="str">
        <f>VLOOKUP($B32,'[6]2021 DD Batch123456'!$B$3:$AT$590,12,FALSE)</f>
        <v>Y</v>
      </c>
      <c r="N32" s="17" t="str">
        <f>HLOOKUP($B32,'[6]SGTI 2021 Clean Data'!$E$2:$ZQ$272,25,FALSE)</f>
        <v>Y</v>
      </c>
      <c r="O32" s="17" t="str">
        <f>VLOOKUP($B32,'[6]2021 DD Batch123456'!$B$3:$AT$590,13,FALSE)</f>
        <v>Y</v>
      </c>
      <c r="P32" s="17" t="str">
        <f>VLOOKUP($B32,'[6]2021 DD Batch123456'!$B$3:$AT$590,14,FALSE)</f>
        <v>Y</v>
      </c>
      <c r="Q32" s="17" t="str">
        <f>HLOOKUP($B32,'[6]SGTI 2021 Clean Data'!$E$2:$ZQ$272,30,FALSE)</f>
        <v>Y</v>
      </c>
      <c r="R32" s="17" t="str">
        <f>HLOOKUP($B32,'[6]SGTI 2021 Clean Data'!$E$2:$ZQ$272,31,FALSE)</f>
        <v>Y</v>
      </c>
      <c r="S32" s="17" t="str">
        <f>HLOOKUP($B32,'[6]SGTI 2021 Clean Data'!$E$2:$ZQ$272,32,FALSE)</f>
        <v>Y</v>
      </c>
      <c r="T32" s="17">
        <f>VLOOKUP($B32,'[6]2021 DD Batch123456'!$B$3:$AT$590,36,FALSE)</f>
        <v>6</v>
      </c>
      <c r="U32" s="17">
        <f>VLOOKUP($B32,'[6]2021 DD Batch123456'!$B$3:$AT$590,40,FALSE)</f>
        <v>2</v>
      </c>
      <c r="V32" s="17">
        <f>VLOOKUP($B32,'[6]2021 DD Batch123456'!$B$3:$AT$590,37,FALSE)</f>
        <v>7</v>
      </c>
      <c r="W32" s="17" t="str">
        <f>VLOOKUP($B32,'[6]2021 DD Batch123456'!$B$3:$AT$590,41,FALSE)</f>
        <v>Y</v>
      </c>
      <c r="X32" s="17">
        <f>VLOOKUP($B32,'[6]2021 DD Batch123456'!$B$3:$AT$590,15,FALSE)</f>
        <v>4</v>
      </c>
      <c r="Y32" s="17">
        <f>VLOOKUP($B32,'[6]2021 DD Batch123456'!$B$3:$AT$590,16,FALSE)</f>
        <v>3</v>
      </c>
      <c r="Z32" s="17" t="str">
        <f>VLOOKUP($B32,'[6]2021 DD Batch123456'!$B$3:$AT$590,18,FALSE)</f>
        <v>Y</v>
      </c>
      <c r="AA32" s="17" t="str">
        <f>HLOOKUP($B32,'[6]SGTI 2021 Clean Data'!$E$2:$ZQ$272,45,FALSE)</f>
        <v>Y</v>
      </c>
      <c r="AB32" s="17" t="str">
        <f>HLOOKUP($B32,'[6]SGTI 2021 Clean Data'!$E$2:$ZQ$272,46,FALSE)</f>
        <v>N</v>
      </c>
      <c r="AC32" s="17" t="str">
        <f>HLOOKUP($B32,'[6]SGTI 2021 Clean Data'!$E$2:$ZQ$272,49,FALSE)</f>
        <v>N</v>
      </c>
      <c r="AD32" s="17" t="str">
        <f>HLOOKUP($B32,'[6]SGTI 2021 Clean Data'!$E$2:$ZQ$272,50,FALSE)</f>
        <v>Y</v>
      </c>
      <c r="AE32" s="17" t="str">
        <f>HLOOKUP($B32,'[6]SGTI 2021 Clean Data'!$E$2:$ZQ$272,53,FALSE)</f>
        <v>Y</v>
      </c>
      <c r="AF32" s="17" t="str">
        <f>HLOOKUP($B32,'[6]SGTI 2021 Clean Data'!$E$2:$ZQ$272,54,FALSE)</f>
        <v>N</v>
      </c>
      <c r="AG32" s="17" t="str">
        <f>HLOOKUP($B32,'[6]SGTI 2021 Clean Data'!$E$2:$ZQ$272,55,FALSE)</f>
        <v>Y</v>
      </c>
      <c r="AH32" s="17" t="str">
        <f>HLOOKUP($B32,'[6]SGTI 2021 Clean Data'!$E$2:$ZQ$272,56,FALSE)</f>
        <v>N</v>
      </c>
      <c r="AI32" s="17" t="str">
        <f>HLOOKUP($B32,'[6]SGTI 2021 Clean Data'!$E$2:$ZQ$272,57,FALSE)</f>
        <v>N</v>
      </c>
      <c r="AJ32" s="17" t="str">
        <f>HLOOKUP($B32,'[6]SGTI 2021 Clean Data'!$E$2:$ZQ$272,58,FALSE)</f>
        <v>N</v>
      </c>
      <c r="AK32" s="17" t="str">
        <f>HLOOKUP($B32,'[6]SGTI 2021 Clean Data'!$E$2:$ZQ$272,59,FALSE)</f>
        <v>Y</v>
      </c>
      <c r="AL32" s="17">
        <f>VLOOKUP($B32,'[6]2021 DD Batch123456'!$B$3:$AT$590,19,FALSE)</f>
        <v>3</v>
      </c>
      <c r="AM32" s="17">
        <f>VLOOKUP($B32,'[6]2021 DD Batch123456'!$B$3:$AT$590,20,FALSE)</f>
        <v>2</v>
      </c>
      <c r="AN32" s="17" t="str">
        <f>VLOOKUP($B32,'[6]2021 DD Batch123456'!$B$3:$AT$590,22,FALSE)</f>
        <v>Y</v>
      </c>
      <c r="AO32" s="17" t="str">
        <f>HLOOKUP($B32,'[6]SGTI 2021 Clean Data'!$E$2:$ZQ$272,67,FALSE)</f>
        <v>B4</v>
      </c>
      <c r="AP32" s="17" t="str">
        <f>HLOOKUP($B32,'[6]SGTI 2021 Clean Data'!$E$2:$ZQ$272,68,FALSE)</f>
        <v>B4</v>
      </c>
      <c r="AQ32" s="17" t="str">
        <f>HLOOKUP($B32,'[6]SGTI 2021 Clean Data'!$E$2:$ZQ$272,69,FALSE)</f>
        <v>B3</v>
      </c>
      <c r="AR32" s="17" t="str">
        <f>HLOOKUP($B32,'[6]SGTI 2021 Clean Data'!$E$2:$ZQ$272,70,FALSE)</f>
        <v>Y</v>
      </c>
      <c r="AS32" s="17" t="str">
        <f>HLOOKUP($B32,'[6]SGTI 2021 Clean Data'!$E$2:$ZQ$272,71,FALSE)</f>
        <v>Y</v>
      </c>
      <c r="AT32" s="17" t="str">
        <f>HLOOKUP($B32,'[6]SGTI 2021 Clean Data'!$E$2:$ZQ$272,72,FALSE)</f>
        <v>Y</v>
      </c>
      <c r="AU32" s="17" t="str">
        <f>HLOOKUP($B32,'[6]SGTI 2021 Clean Data'!$E$2:$ZQ$272,73,FALSE)</f>
        <v>N</v>
      </c>
      <c r="AV32" s="17" t="str">
        <f>HLOOKUP($B32,'[6]SGTI 2021 Clean Data'!$E$2:$ZQ$272,74,FALSE)</f>
        <v>Y</v>
      </c>
      <c r="AW32" s="17" t="str">
        <f>HLOOKUP($B32,'[6]SGTI 2021 Clean Data'!$E$2:$ZQ$272,75,FALSE)</f>
        <v>Y</v>
      </c>
      <c r="AX32" s="17" t="str">
        <f>HLOOKUP($B32,'[6]SGTI 2021 Clean Data'!$E$2:$ZQ$272,76,FALSE)</f>
        <v>N</v>
      </c>
      <c r="AY32" s="17" t="str">
        <f>VLOOKUP($B32,'[6]2021 DD Batch123456'!$B$3:$AT$590,35,FALSE)</f>
        <v>B3</v>
      </c>
      <c r="AZ32" s="17" t="str">
        <f>HLOOKUP($B32,'[6]SGTI 2021 Clean Data'!$E$2:$ZQ$272,80,FALSE)</f>
        <v>Y</v>
      </c>
      <c r="BA32" s="17" t="str">
        <f>HLOOKUP($B32,'[6]SGTI 2021 Clean Data'!$E$2:$ZQ$272,83,FALSE)</f>
        <v>Y</v>
      </c>
      <c r="BB32" s="17" t="str">
        <f>HLOOKUP($B32,'[6]SGTI 2021 Clean Data'!$E$2:$ZQ$272,84,FALSE)</f>
        <v>Y</v>
      </c>
      <c r="BC32" s="17" t="str">
        <f>HLOOKUP($B32,'[6]SGTI 2021 Clean Data'!$E$2:$ZQ$272,89,FALSE)</f>
        <v>N</v>
      </c>
      <c r="BD32" s="17" t="str">
        <f>HLOOKUP($B32,'[6]SGTI 2021 Clean Data'!$E$2:$ZQ$272,91,FALSE)</f>
        <v>N</v>
      </c>
      <c r="BE32" s="17" t="str">
        <f>HLOOKUP($B32,'[6]SGTI 2021 Clean Data'!$E$2:$ZQ$272,92,FALSE)</f>
        <v>Y</v>
      </c>
      <c r="BF32" s="17" t="str">
        <f>HLOOKUP($B32,'[6]SGTI 2021 Clean Data'!$E$2:$ZQ$272,93,FALSE)</f>
        <v>Y</v>
      </c>
      <c r="BG32" s="17" t="str">
        <f>HLOOKUP($B32,'[6]SGTI 2021 Clean Data'!$E$2:$ZQ$272,94,FALSE)</f>
        <v>Y</v>
      </c>
      <c r="BH32" s="17" t="str">
        <f>HLOOKUP($B32,'[6]SGTI 2021 Clean Data'!$E$2:$ZQ$272,95,FALSE)</f>
        <v>Y</v>
      </c>
      <c r="BI32" s="17" t="str">
        <f>HLOOKUP($B32,'[6]SGTI 2021 Clean Data'!$E$2:$ZQ$272,96,FALSE)</f>
        <v>Y</v>
      </c>
      <c r="BJ32" s="17" t="str">
        <f>HLOOKUP($B32,'[6]SGTI 2021 Clean Data'!$E$2:$ZQ$272,97,FALSE)</f>
        <v>Y</v>
      </c>
      <c r="BK32" s="17" t="str">
        <f>HLOOKUP($B32,'[6]SGTI 2021 Clean Data'!$E$2:$ZQ$272,98,FALSE)</f>
        <v>Y</v>
      </c>
      <c r="BL32" s="17" t="str">
        <f>HLOOKUP($B32,'[6]SGTI 2021 Clean Data'!$E$2:$ZQ$272,100,FALSE)</f>
        <v>Y</v>
      </c>
      <c r="BM32" s="17" t="str">
        <f>HLOOKUP($B32,'[6]SGTI 2021 Clean Data'!$E$2:$ZQ$272,102,FALSE)</f>
        <v>N</v>
      </c>
      <c r="BN32" s="17" t="str">
        <f>HLOOKUP($B32,'[6]SGTI 2021 Clean Data'!$E$2:$ZQ$272,103,FALSE)</f>
        <v>Y</v>
      </c>
      <c r="BO32" s="17" t="str">
        <f>HLOOKUP($B32,'[6]SGTI 2021 Clean Data'!$E$2:$ZQ$272,107,FALSE)</f>
        <v>Y</v>
      </c>
      <c r="BP32" s="17" t="str">
        <f>HLOOKUP($B32,'[6]SGTI 2021 Clean Data'!$E$2:$ZQ$272,108,FALSE)</f>
        <v>Y</v>
      </c>
      <c r="BQ32" s="17" t="str">
        <f>HLOOKUP($B32,'[6]SGTI 2021 Clean Data'!$E$2:$ZQ$272,109,FALSE)</f>
        <v>Y</v>
      </c>
      <c r="BR32" s="17" t="str">
        <f>HLOOKUP($B32,'[6]SGTI 2021 Clean Data'!$E$2:$ZQ$272,110,FALSE)</f>
        <v>Y</v>
      </c>
      <c r="BS32" s="17" t="str">
        <f>HLOOKUP($B32,'[6]SGTI 2021 Clean Data'!$E$2:$ZQ$272,111,FALSE)</f>
        <v>Y</v>
      </c>
      <c r="BT32" s="17" t="str">
        <f>HLOOKUP($B32,'[6]SGTI 2021 Clean Data'!$E$2:$ZQ$272,113,FALSE)</f>
        <v>Y</v>
      </c>
      <c r="BU32" s="17" t="str">
        <f>HLOOKUP($B32,'[6]SGTI 2021 Clean Data'!$E$2:$ZQ$272,114,FALSE)</f>
        <v>N</v>
      </c>
      <c r="BV32" s="17" t="str">
        <f>HLOOKUP($B32,'[6]SGTI 2021 Clean Data'!$E$2:$ZQ$272,120,FALSE)</f>
        <v>Y</v>
      </c>
      <c r="BW32" s="17" t="str">
        <f>HLOOKUP($B32,'[6]SGTI 2021 Clean Data'!$E$2:$ZQ$272,121,FALSE)</f>
        <v>Y</v>
      </c>
      <c r="BX32" s="17" t="str">
        <f>HLOOKUP($B32,'[6]SGTI 2021 Clean Data'!$E$2:$ZQ$272,122,FALSE)</f>
        <v>Y</v>
      </c>
      <c r="BY32" s="17" t="str">
        <f>HLOOKUP($B32,'[6]SGTI 2021 Clean Data'!$E$2:$ZQ$272,123,FALSE)</f>
        <v>Y</v>
      </c>
      <c r="BZ32" s="17" t="str">
        <f>HLOOKUP($B32,'[6]SGTI 2021 Clean Data'!$E$2:$ZQ$272,124,FALSE)</f>
        <v>Y</v>
      </c>
      <c r="CA32" s="17" t="str">
        <f>HLOOKUP($B32,'[6]SGTI 2021 Clean Data'!$E$2:$ZQ$272,125,FALSE)</f>
        <v>N</v>
      </c>
      <c r="CB32" s="17" t="str">
        <f>HLOOKUP($B32,'[6]SGTI 2021 Clean Data'!$E$2:$ZQ$272,126,FALSE)</f>
        <v>N</v>
      </c>
      <c r="CC32" s="17" t="str">
        <f>HLOOKUP($B32,'[6]SGTI 2021 Clean Data'!$E$2:$ZQ$272,128,FALSE)</f>
        <v>Y</v>
      </c>
      <c r="CD32" s="17" t="str">
        <f>HLOOKUP($B32,'[6]SGTI 2021 Clean Data'!$E$2:$ZQ$272,130,FALSE)</f>
        <v>Y</v>
      </c>
      <c r="CE32" s="17" t="str">
        <f>HLOOKUP($B32,'[6]SGTI 2021 Clean Data'!$E$2:$ZQ$272,131,FALSE)</f>
        <v>Y</v>
      </c>
      <c r="CF32" s="17" t="str">
        <f>HLOOKUP($B32,'[6]SGTI 2021 Clean Data'!$E$2:$ZQ$272,132,FALSE)</f>
        <v>Y</v>
      </c>
      <c r="CG32" s="17" t="str">
        <f>HLOOKUP($B32,'[6]SGTI 2021 Clean Data'!$E$2:$ZQ$272,133,FALSE)</f>
        <v>Y</v>
      </c>
      <c r="CH32" s="17" t="str">
        <f>HLOOKUP($B32,'[6]SGTI 2021 Clean Data'!$E$2:$ZQ$272,135,FALSE)</f>
        <v>N</v>
      </c>
      <c r="CI32" s="17" t="str">
        <f>HLOOKUP($B32,'[6]SGTI 2021 Clean Data'!$E$2:$ZQ$272,139,FALSE)</f>
        <v>Y</v>
      </c>
      <c r="CJ32" s="17" t="str">
        <f>HLOOKUP($B32,'[6]SGTI 2021 Clean Data'!$E$2:$ZQ$272,140,FALSE)</f>
        <v>Y</v>
      </c>
      <c r="CK32" s="17" t="str">
        <f>VLOOKUP($B32,'[6]2021 DD Batch123456'!$B$3:$AT$590,26,FALSE)</f>
        <v>Y</v>
      </c>
      <c r="CL32" s="17">
        <f>VLOOKUP($B32,'[6]2021 DD Batch123456'!$B$3:$AT$590,27,FALSE)</f>
        <v>0</v>
      </c>
      <c r="CM32" s="17" t="str">
        <f>VLOOKUP($B32,'[6]2021 DD Batch123456'!$B$3:$AT$590,31,FALSE)</f>
        <v>Y</v>
      </c>
      <c r="CN32" s="17">
        <f>VLOOKUP($B32,'[6]2021 DD Batch123456'!$B$3:$AT$590,32,FALSE)</f>
        <v>0</v>
      </c>
      <c r="CO32" s="17" t="str">
        <f>VLOOKUP($B32,'[6]2021 DD Batch123456'!$B$3:$AT$590,33,FALSE)</f>
        <v>Y</v>
      </c>
      <c r="CP32" s="17" t="str">
        <f>HLOOKUP($B32,'[6]SGTI 2021 Clean Data'!$E$2:$ZQ$272,153,FALSE)</f>
        <v>Y</v>
      </c>
      <c r="CQ32" s="17" t="str">
        <f>HLOOKUP($B32,'[6]SGTI 2021 Clean Data'!$E$2:$ZQ$272,155,FALSE)</f>
        <v>N</v>
      </c>
      <c r="CR32" s="17" t="str">
        <f>HLOOKUP($B32,'[6]SGTI 2021 Clean Data'!$E$2:$ZQ$272,156,FALSE)</f>
        <v>N</v>
      </c>
      <c r="CS32" s="17" t="str">
        <f>HLOOKUP($B32,'[6]SGTI 2021 Clean Data'!$E$2:$ZQ$272,157,FALSE)</f>
        <v>Y</v>
      </c>
      <c r="CT32" s="17" t="str">
        <f>HLOOKUP($B32,'[6]SGTI 2021 Clean Data'!$E$2:$ZQ$272,158,FALSE)</f>
        <v>Y</v>
      </c>
      <c r="CU32" s="17" t="str">
        <f>HLOOKUP($B32,'[6]SGTI 2021 Clean Data'!$E$2:$ZQ$272,159,FALSE)</f>
        <v>N</v>
      </c>
      <c r="CV32" s="17" t="str">
        <f>HLOOKUP($B32,'[6]SGTI 2021 Clean Data'!$E$2:$ZQ$272,160,FALSE)</f>
        <v>Y</v>
      </c>
      <c r="CW32" s="17" t="str">
        <f>HLOOKUP($B32,'[6]SGTI 2021 Clean Data'!$E$2:$ZQ$272,161,FALSE)</f>
        <v>Y</v>
      </c>
      <c r="CX32" s="17" t="str">
        <f>HLOOKUP($B32,'[6]SGTI 2021 Clean Data'!$E$2:$ZQ$272,164,FALSE)</f>
        <v>N</v>
      </c>
      <c r="CY32" s="17" t="str">
        <f>HLOOKUP($B32,'[6]SGTI 2021 Clean Data'!$E$2:$ZQ$272,170,FALSE)</f>
        <v>Y</v>
      </c>
      <c r="CZ32" s="17" t="str">
        <f>HLOOKUP($B32,'[6]SGTI 2021 Clean Data'!$E$2:$ZQ$272,173,FALSE)</f>
        <v>N</v>
      </c>
      <c r="DA32" s="17" t="str">
        <f>HLOOKUP($B32,'[6]SGTI 2021 Clean Data'!$E$2:$ZQ$272,174,FALSE)</f>
        <v>Y</v>
      </c>
      <c r="DB32" s="17" t="str">
        <f>HLOOKUP($B32,'[6]SGTI 2021 Clean Data'!$E$2:$ZQ$272,175,FALSE)</f>
        <v>N</v>
      </c>
      <c r="DC32" s="17" t="str">
        <f>HLOOKUP($B32,'[6]SGTI 2021 Clean Data'!$E$2:$ZQ$272,176,FALSE)</f>
        <v>Y</v>
      </c>
      <c r="DD32" s="17" t="str">
        <f>HLOOKUP($B32,'[6]SGTI 2021 Clean Data'!$E$2:$ZQ$272,178,FALSE)</f>
        <v>N</v>
      </c>
      <c r="DE32" s="17" t="str">
        <f>HLOOKUP($B32,'[6]SGTI 2021 Clean Data'!$E$2:$ZQ$272,179,FALSE)</f>
        <v>N</v>
      </c>
      <c r="DF32" s="17" t="str">
        <f>HLOOKUP($B32,'[6]SGTI 2021 Clean Data'!$E$2:$ZQ$272,180,FALSE)</f>
        <v>Y</v>
      </c>
      <c r="DG32" s="17" t="str">
        <f>HLOOKUP($B32,'[6]SGTI 2021 Clean Data'!$E$2:$ZQ$272,181,FALSE)</f>
        <v>Y</v>
      </c>
      <c r="DH32" s="17" t="str">
        <f>HLOOKUP($B32,'[6]SGTI 2021 Clean Data'!$E$2:$ZQ$272,182,FALSE)</f>
        <v>N</v>
      </c>
      <c r="DI32" s="17" t="str">
        <f>HLOOKUP($B32,'[6]SGTI 2021 Clean Data'!$E$2:$ZQ$272,184,FALSE)</f>
        <v>N</v>
      </c>
      <c r="DJ32" s="17" t="str">
        <f>HLOOKUP($B32,'[6]SGTI 2021 Clean Data'!$E$2:$ZQ$272,185,FALSE)</f>
        <v>N</v>
      </c>
      <c r="DK32" s="17">
        <f>HLOOKUP($B32,'[6]SGTI 2021 Clean Data'!$E$2:$ZQ$272,190,FALSE)</f>
        <v>60</v>
      </c>
      <c r="DL32" s="17" t="str">
        <f>HLOOKUP($B32,'[6]SGTI 2021 Clean Data'!$E$2:$ZQ$272,191,FALSE)</f>
        <v>Y</v>
      </c>
      <c r="DM32" s="17" t="str">
        <f>HLOOKUP($B32,'[6]SGTI 2021 Clean Data'!$E$2:$ZQ$272,195,FALSE)</f>
        <v>Y</v>
      </c>
      <c r="DN32" s="17" t="str">
        <f>HLOOKUP($B32,'[6]SGTI 2021 Clean Data'!$E$2:$ZQ$272,196,FALSE)</f>
        <v>N</v>
      </c>
      <c r="DO32" s="17" t="str">
        <f>HLOOKUP($B32,'[6]SGTI 2021 Clean Data'!$E$2:$ZQ$272,199,FALSE)</f>
        <v>Y</v>
      </c>
      <c r="DP32" s="17" t="str">
        <f>HLOOKUP($B32,'[6]SGTI 2021 Clean Data'!$E$2:$ZQ$272,200,FALSE)</f>
        <v>Y</v>
      </c>
      <c r="DQ32" s="17" t="str">
        <f>HLOOKUP($B32,'[6]SGTI 2021 Clean Data'!$E$2:$ZQ$272,201,FALSE)</f>
        <v>Y</v>
      </c>
      <c r="DR32" s="17" t="str">
        <f>HLOOKUP($B32,'[6]SGTI 2021 Clean Data'!$E$2:$ZQ$272,202,FALSE)</f>
        <v>Y</v>
      </c>
      <c r="DS32" s="17" t="str">
        <f>HLOOKUP($B32,'[6]SGTI 2021 Clean Data'!$E$2:$ZQ$272,203,FALSE)</f>
        <v>Y</v>
      </c>
      <c r="DT32" s="17" t="str">
        <f>HLOOKUP($B32,'[6]SGTI 2021 Clean Data'!$E$2:$ZQ$272,204,FALSE)</f>
        <v>Y</v>
      </c>
      <c r="DU32" s="17" t="str">
        <f>HLOOKUP($B32,'[6]SGTI 2021 Clean Data'!$E$2:$ZQ$272,206,FALSE)</f>
        <v>Y</v>
      </c>
      <c r="DV32" s="17" t="str">
        <f>HLOOKUP($B32,'[6]SGTI 2021 Clean Data'!$E$2:$ZQ$272,207,FALSE)</f>
        <v>Y</v>
      </c>
      <c r="DW32" s="17" t="str">
        <f>HLOOKUP($B32,'[6]SGTI 2021 Clean Data'!$E$2:$ZQ$272,208,FALSE)</f>
        <v>Y</v>
      </c>
      <c r="DX32" s="17"/>
      <c r="DY32" s="17" t="str">
        <f>HLOOKUP($B32,'[6]SGTI 2021 Clean Data'!$E$2:$ZQ$272,213,FALSE)</f>
        <v>Y</v>
      </c>
      <c r="DZ32" s="17" t="str">
        <f>HLOOKUP($B32,'[6]SGTI 2021 Clean Data'!$E$2:$ZQ$272,214,FALSE)</f>
        <v>Y</v>
      </c>
      <c r="EA32" s="17" t="str">
        <f>HLOOKUP($B32,'[6]SGTI 2021 Clean Data'!$E$2:$ZQ$272,215,FALSE)</f>
        <v>Y</v>
      </c>
      <c r="EB32" s="17">
        <f>HLOOKUP($B32,'[6]SGTI 2021 Clean Data'!$E$2:$ZQ$272,219,FALSE)</f>
        <v>3</v>
      </c>
      <c r="EC32" s="17">
        <f>HLOOKUP($B32,'[6]SGTI 2021 Clean Data'!$E$2:$ZQ$272,220,FALSE)</f>
        <v>0</v>
      </c>
      <c r="ED32" s="17">
        <f>HLOOKUP($B32,'[6]SGTI 2021 Clean Data'!$E$2:$ZQ$272,221,FALSE)</f>
        <v>0</v>
      </c>
      <c r="EE32" s="17">
        <f>HLOOKUP($B32,'[6]SGTI 2021 Clean Data'!$E$2:$ZQ$272,222,FALSE)</f>
        <v>0</v>
      </c>
      <c r="EF32" s="17">
        <f>HLOOKUP($B32,'[6]SGTI 2021 Clean Data'!$E$2:$ZQ$272,223,FALSE)</f>
        <v>0</v>
      </c>
      <c r="EG32" s="17">
        <f>HLOOKUP($B32,'[6]SGTI 2021 Clean Data'!$E$2:$ZQ$272,224,FALSE)</f>
        <v>3</v>
      </c>
      <c r="EH32" s="17">
        <f>HLOOKUP($B32,'[6]SGTI 2021 Clean Data'!$E$2:$ZQ$272,225,FALSE)</f>
        <v>0</v>
      </c>
      <c r="EI32" s="17">
        <f>HLOOKUP($B32,'[6]SGTI 2021 Clean Data'!$E$2:$ZQ$272,226,FALSE)</f>
        <v>0</v>
      </c>
      <c r="EJ32" s="17">
        <f>HLOOKUP($B32,'[6]SGTI 2021 Clean Data'!$E$2:$ZQ$272,227,FALSE)</f>
        <v>0</v>
      </c>
      <c r="EK32" s="17">
        <f>HLOOKUP($B32,'[6]SGTI 2021 Clean Data'!$E$2:$ZQ$272,228,FALSE)</f>
        <v>3</v>
      </c>
      <c r="EL32" s="17">
        <f>HLOOKUP($B32,'[6]SGTI 2021 Clean Data'!$E$2:$ZQ$272,229,FALSE)</f>
        <v>0</v>
      </c>
      <c r="EM32" s="17">
        <f>HLOOKUP($B32,'[6]SGTI 2021 Clean Data'!$E$2:$ZQ$272,230,FALSE)</f>
        <v>1</v>
      </c>
      <c r="EN32" s="17">
        <f>HLOOKUP($B32,'[6]SGTI 2021 Clean Data'!$E$2:$ZQ$272,231,FALSE)</f>
        <v>0</v>
      </c>
      <c r="EO32" s="18">
        <f>HLOOKUP($B32,'[6]SGTI 2021 Clean Data'!$E$2:$ZQ$272,232,FALSE)</f>
        <v>44294</v>
      </c>
      <c r="EP32" s="18">
        <f>HLOOKUP($B32,'[6]SGTI 2021 Clean Data'!$E$2:$ZQ$272,233,FALSE)</f>
        <v>44314</v>
      </c>
      <c r="EQ32" s="17">
        <f>HLOOKUP($B32,'[6]SGTI 2021 Clean Data'!$E$2:$ZQ$272,234,FALSE)</f>
        <v>0</v>
      </c>
      <c r="ER32" s="17">
        <f>HLOOKUP($B32,'[6]SGTI 2021 Clean Data'!$E$2:$ZQ$272,235,FALSE)</f>
        <v>0</v>
      </c>
      <c r="ES32" s="17">
        <f>HLOOKUP($B32,'[6]SGTI 2021 Clean Data'!$E$2:$ZQ$272,240,FALSE)</f>
        <v>0</v>
      </c>
      <c r="ET32" s="17">
        <f>VLOOKUP($B32,'[6]2021 DD Batch123456'!$B$3:$AT$590,42,FALSE)</f>
        <v>0</v>
      </c>
      <c r="EU32" s="17"/>
      <c r="EV32" s="17"/>
      <c r="EW32" s="17"/>
      <c r="EX32" s="17">
        <f>VLOOKUP($B32,'[6]2021 DD Batch123456'!$B$3:$AT$590,44,FALSE)</f>
        <v>0</v>
      </c>
      <c r="EY32" s="17">
        <f>HLOOKUP($B32,'[6]SGTI 2021 Clean Data'!$E$2:$ZQ$272,246,FALSE)</f>
        <v>0</v>
      </c>
      <c r="EZ32" s="17">
        <f>HLOOKUP($B32,'[6]SGTI 2021 Clean Data'!$E$2:$ZQ$272,247,FALSE)</f>
        <v>0</v>
      </c>
      <c r="FA32" s="17">
        <f>HLOOKUP($B32,'[6]SGTI 2021 Clean Data'!$E$2:$ZQ$272,248,FALSE)</f>
        <v>0</v>
      </c>
      <c r="FB32" s="17">
        <f>HLOOKUP($B32,'[6]SGTI 2021 Clean Data'!$E$2:$ZQ$272,249,FALSE)</f>
        <v>0</v>
      </c>
      <c r="FC32" s="17">
        <f>HLOOKUP($B32,'[6]SGTI 2021 Clean Data'!$E$2:$ZQ$272,250,FALSE)</f>
        <v>0</v>
      </c>
      <c r="FD32" s="17">
        <f>HLOOKUP($B32,'[6]SGTI 2021 Clean Data'!$E$2:$ZQ$272,251,FALSE)</f>
        <v>0</v>
      </c>
      <c r="FE32" s="17">
        <f>HLOOKUP($B32,'[6]SGTI 2021 Clean Data'!$E$2:$ZQ$272,252,FALSE)</f>
        <v>0</v>
      </c>
      <c r="FF32" s="17">
        <f>HLOOKUP($B32,'[6]SGTI 2021 Clean Data'!$E$2:$ZQ$272,253,FALSE)</f>
        <v>0</v>
      </c>
      <c r="FG32" s="17">
        <f>HLOOKUP($B32,'[6]SGTI 2021 Clean Data'!$E$2:$ZQ$272,254,FALSE)</f>
        <v>0</v>
      </c>
      <c r="FH32" s="17">
        <f>HLOOKUP($B32,'[6]SGTI 2021 Clean Data'!$E$2:$ZQ$272,255,FALSE)</f>
        <v>0</v>
      </c>
      <c r="FI32" s="17">
        <f>HLOOKUP($B32,'[6]SGTI 2021 Clean Data'!$E$2:$ZQ$272,256,FALSE)</f>
        <v>5</v>
      </c>
      <c r="FJ32" s="17">
        <f>HLOOKUP($B32,'[6]SGTI 2021 Clean Data'!$E$2:$ZQ$272,257,FALSE)</f>
        <v>0</v>
      </c>
      <c r="FK32" s="17">
        <f>HLOOKUP($B32,'[6]SGTI 2021 Clean Data'!$E$2:$ZQ$272,258,FALSE)</f>
        <v>0</v>
      </c>
      <c r="FL32" s="17"/>
      <c r="FM32" s="17">
        <f>HLOOKUP($B32,'[6]SGTI 2021 Clean Data'!$E$2:$ZQ$272,260,FALSE)</f>
        <v>0</v>
      </c>
      <c r="FN32" s="17">
        <f>HLOOKUP($B32,'[6]SGTI 2021 Clean Data'!$E$2:$ZQ$272,261,FALSE)</f>
        <v>0</v>
      </c>
      <c r="FO32" s="17">
        <f>HLOOKUP($B32,'[6]SGTI 2021 Clean Data'!$E$2:$ZQ$272,262,FALSE)</f>
        <v>3</v>
      </c>
      <c r="FP32" s="17">
        <f>HLOOKUP($B32,'[6]SGTI 2021 Clean Data'!$E$2:$ZQ$272,263,FALSE)</f>
        <v>0</v>
      </c>
      <c r="FQ32" s="17"/>
      <c r="FR32" s="17">
        <f>HLOOKUP($B32,'[6]SGTI 2021 Clean Data'!$E$2:$ZQ$272,265,FALSE)</f>
        <v>0</v>
      </c>
      <c r="FS32" s="17">
        <f>HLOOKUP($B32,'[6]SGTI 2021 Clean Data'!$E$2:$ZQ$272,266,FALSE)</f>
        <v>0</v>
      </c>
      <c r="FT32" s="17">
        <f>HLOOKUP($B32,'[6]SGTI 2021 Clean Data'!$E$2:$ZQ$272,267,FALSE)</f>
        <v>0</v>
      </c>
      <c r="FU32" s="17">
        <f>HLOOKUP($B32,'[6]SGTI 2021 Clean Data'!$E$2:$ZQ$272,268,FALSE)</f>
        <v>0</v>
      </c>
      <c r="FV32" s="17">
        <f>HLOOKUP($B32,'[6]SGTI 2021 Clean Data'!$E$2:$ZQ$272,269,FALSE)</f>
        <v>0</v>
      </c>
      <c r="FW32" s="17">
        <f>HLOOKUP($B32,'[6]SGTI 2021 Clean Data'!$E$2:$ZQ$272,270,FALSE)</f>
        <v>0</v>
      </c>
      <c r="FX32" s="17">
        <f>HLOOKUP($B32,'[6]SGTI 2021 Clean Data'!$E$2:$ZQ$272,271,FALSE)</f>
        <v>0</v>
      </c>
    </row>
    <row r="33" spans="1:180" ht="24" thickTop="1" thickBot="1" x14ac:dyDescent="0.3">
      <c r="A33" s="12">
        <v>283</v>
      </c>
      <c r="B33" s="13" t="s">
        <v>230</v>
      </c>
      <c r="C33" s="14" t="s">
        <v>231</v>
      </c>
      <c r="D33" s="15">
        <v>44196</v>
      </c>
      <c r="E33" s="16">
        <f>_xlfn.IFNA(VLOOKUP($B33,'[4]SGTI 2021 General Full List'!$G$2:$AD$528,24,FALSE),VLOOKUP($B33,'[5]SGTI 2021 TrustReits Full List'!$G$2:$AC$43,23,FALSE))</f>
        <v>164917500</v>
      </c>
      <c r="F33" s="16" t="str">
        <f t="shared" si="0"/>
        <v>Small</v>
      </c>
      <c r="G33" s="16" t="str">
        <f>_xlfn.IFNA(VLOOKUP($B33,'[4]SGTI 2021 General Full List'!$G$2:$AD$528,21,FALSE),VLOOKUP($B33,'[5]SGTI 2021 TrustReits Full List'!$G$2:$AB$43,20,FALSE))</f>
        <v>CONSUMER DISCRETIONARY</v>
      </c>
      <c r="H33" s="16" t="str">
        <f>_xlfn.IFNA(VLOOKUP($B33,'[4]SGTI 2021 General Full List'!$G$2:$AD$528,23,FALSE),VLOOKUP($B33,'[5]SGTI 2021 TrustReits Full List'!$G$2:$AB$43,22,FALSE))</f>
        <v>Retailers</v>
      </c>
      <c r="I33" s="16" t="s">
        <v>1272</v>
      </c>
      <c r="J33" s="17">
        <f>VLOOKUP($B33,'[6]2021 DD Batch123456'!$B$3:$AT$590,5,FALSE)</f>
        <v>5</v>
      </c>
      <c r="K33" s="17">
        <f>VLOOKUP($B33,'[6]2021 DD Batch123456'!$B$3:$AT$590,6,FALSE)</f>
        <v>5</v>
      </c>
      <c r="L33" s="17">
        <f>VLOOKUP($B33,'[6]2021 DD Batch123456'!$B$3:$AT$590,7,FALSE)</f>
        <v>2</v>
      </c>
      <c r="M33" s="17" t="str">
        <f>VLOOKUP($B33,'[6]2021 DD Batch123456'!$B$3:$AT$590,12,FALSE)</f>
        <v>N</v>
      </c>
      <c r="N33" s="17" t="str">
        <f>HLOOKUP($B33,'[6]SGTI 2021 Clean Data'!$E$2:$ZQ$272,25,FALSE)</f>
        <v>Y</v>
      </c>
      <c r="O33" s="17" t="str">
        <f>VLOOKUP($B33,'[6]2021 DD Batch123456'!$B$3:$AT$590,13,FALSE)</f>
        <v>Y</v>
      </c>
      <c r="P33" s="17" t="str">
        <f>VLOOKUP($B33,'[6]2021 DD Batch123456'!$B$3:$AT$590,14,FALSE)</f>
        <v>Y</v>
      </c>
      <c r="Q33" s="17" t="str">
        <f>HLOOKUP($B33,'[6]SGTI 2021 Clean Data'!$E$2:$ZQ$272,30,FALSE)</f>
        <v>Y</v>
      </c>
      <c r="R33" s="17" t="str">
        <f>HLOOKUP($B33,'[6]SGTI 2021 Clean Data'!$E$2:$ZQ$272,31,FALSE)</f>
        <v>Y</v>
      </c>
      <c r="S33" s="17" t="str">
        <f>HLOOKUP($B33,'[6]SGTI 2021 Clean Data'!$E$2:$ZQ$272,32,FALSE)</f>
        <v>Y</v>
      </c>
      <c r="T33" s="17">
        <f>VLOOKUP($B33,'[6]2021 DD Batch123456'!$B$3:$AT$590,36,FALSE)</f>
        <v>6</v>
      </c>
      <c r="U33" s="17">
        <f>VLOOKUP($B33,'[6]2021 DD Batch123456'!$B$3:$AT$590,40,FALSE)</f>
        <v>2</v>
      </c>
      <c r="V33" s="17">
        <f>VLOOKUP($B33,'[6]2021 DD Batch123456'!$B$3:$AT$590,37,FALSE)</f>
        <v>4</v>
      </c>
      <c r="W33" s="17" t="str">
        <f>VLOOKUP($B33,'[6]2021 DD Batch123456'!$B$3:$AT$590,41,FALSE)</f>
        <v>Y</v>
      </c>
      <c r="X33" s="17">
        <f>VLOOKUP($B33,'[6]2021 DD Batch123456'!$B$3:$AT$590,15,FALSE)</f>
        <v>3</v>
      </c>
      <c r="Y33" s="17">
        <f>VLOOKUP($B33,'[6]2021 DD Batch123456'!$B$3:$AT$590,16,FALSE)</f>
        <v>2</v>
      </c>
      <c r="Z33" s="17" t="str">
        <f>VLOOKUP($B33,'[6]2021 DD Batch123456'!$B$3:$AT$590,18,FALSE)</f>
        <v>Y</v>
      </c>
      <c r="AA33" s="17" t="str">
        <f>HLOOKUP($B33,'[6]SGTI 2021 Clean Data'!$E$2:$ZQ$272,45,FALSE)</f>
        <v>Y</v>
      </c>
      <c r="AB33" s="17" t="str">
        <f>HLOOKUP($B33,'[6]SGTI 2021 Clean Data'!$E$2:$ZQ$272,46,FALSE)</f>
        <v>Y</v>
      </c>
      <c r="AC33" s="17" t="str">
        <f>HLOOKUP($B33,'[6]SGTI 2021 Clean Data'!$E$2:$ZQ$272,49,FALSE)</f>
        <v>N</v>
      </c>
      <c r="AD33" s="17" t="str">
        <f>HLOOKUP($B33,'[6]SGTI 2021 Clean Data'!$E$2:$ZQ$272,50,FALSE)</f>
        <v>Y</v>
      </c>
      <c r="AE33" s="17" t="str">
        <f>HLOOKUP($B33,'[6]SGTI 2021 Clean Data'!$E$2:$ZQ$272,53,FALSE)</f>
        <v>Y</v>
      </c>
      <c r="AF33" s="17" t="str">
        <f>HLOOKUP($B33,'[6]SGTI 2021 Clean Data'!$E$2:$ZQ$272,54,FALSE)</f>
        <v>Y</v>
      </c>
      <c r="AG33" s="17" t="str">
        <f>HLOOKUP($B33,'[6]SGTI 2021 Clean Data'!$E$2:$ZQ$272,55,FALSE)</f>
        <v>Y</v>
      </c>
      <c r="AH33" s="17" t="str">
        <f>HLOOKUP($B33,'[6]SGTI 2021 Clean Data'!$E$2:$ZQ$272,56,FALSE)</f>
        <v>Y</v>
      </c>
      <c r="AI33" s="17" t="str">
        <f>HLOOKUP($B33,'[6]SGTI 2021 Clean Data'!$E$2:$ZQ$272,57,FALSE)</f>
        <v>N</v>
      </c>
      <c r="AJ33" s="17" t="str">
        <f>HLOOKUP($B33,'[6]SGTI 2021 Clean Data'!$E$2:$ZQ$272,58,FALSE)</f>
        <v>N</v>
      </c>
      <c r="AK33" s="17" t="str">
        <f>HLOOKUP($B33,'[6]SGTI 2021 Clean Data'!$E$2:$ZQ$272,59,FALSE)</f>
        <v>Y</v>
      </c>
      <c r="AL33" s="17">
        <f>VLOOKUP($B33,'[6]2021 DD Batch123456'!$B$3:$AT$590,19,FALSE)</f>
        <v>3</v>
      </c>
      <c r="AM33" s="17">
        <f>VLOOKUP($B33,'[6]2021 DD Batch123456'!$B$3:$AT$590,20,FALSE)</f>
        <v>2</v>
      </c>
      <c r="AN33" s="17" t="str">
        <f>VLOOKUP($B33,'[6]2021 DD Batch123456'!$B$3:$AT$590,22,FALSE)</f>
        <v>Y</v>
      </c>
      <c r="AO33" s="17" t="str">
        <f>HLOOKUP($B33,'[6]SGTI 2021 Clean Data'!$E$2:$ZQ$272,67,FALSE)</f>
        <v>B3</v>
      </c>
      <c r="AP33" s="17" t="str">
        <f>HLOOKUP($B33,'[6]SGTI 2021 Clean Data'!$E$2:$ZQ$272,68,FALSE)</f>
        <v>B3</v>
      </c>
      <c r="AQ33" s="17" t="str">
        <f>HLOOKUP($B33,'[6]SGTI 2021 Clean Data'!$E$2:$ZQ$272,69,FALSE)</f>
        <v>B3</v>
      </c>
      <c r="AR33" s="17" t="str">
        <f>HLOOKUP($B33,'[6]SGTI 2021 Clean Data'!$E$2:$ZQ$272,70,FALSE)</f>
        <v>N</v>
      </c>
      <c r="AS33" s="17" t="str">
        <f>HLOOKUP($B33,'[6]SGTI 2021 Clean Data'!$E$2:$ZQ$272,71,FALSE)</f>
        <v>Y</v>
      </c>
      <c r="AT33" s="17" t="str">
        <f>HLOOKUP($B33,'[6]SGTI 2021 Clean Data'!$E$2:$ZQ$272,72,FALSE)</f>
        <v>Y</v>
      </c>
      <c r="AU33" s="17" t="str">
        <f>HLOOKUP($B33,'[6]SGTI 2021 Clean Data'!$E$2:$ZQ$272,73,FALSE)</f>
        <v>N</v>
      </c>
      <c r="AV33" s="17" t="str">
        <f>HLOOKUP($B33,'[6]SGTI 2021 Clean Data'!$E$2:$ZQ$272,74,FALSE)</f>
        <v>Y</v>
      </c>
      <c r="AW33" s="17" t="str">
        <f>HLOOKUP($B33,'[6]SGTI 2021 Clean Data'!$E$2:$ZQ$272,75,FALSE)</f>
        <v>N</v>
      </c>
      <c r="AX33" s="17" t="str">
        <f>HLOOKUP($B33,'[6]SGTI 2021 Clean Data'!$E$2:$ZQ$272,76,FALSE)</f>
        <v>N</v>
      </c>
      <c r="AY33" s="17" t="str">
        <f>VLOOKUP($B33,'[6]2021 DD Batch123456'!$B$3:$AT$590,35,FALSE)</f>
        <v>B3</v>
      </c>
      <c r="AZ33" s="17" t="str">
        <f>HLOOKUP($B33,'[6]SGTI 2021 Clean Data'!$E$2:$ZQ$272,80,FALSE)</f>
        <v>Y</v>
      </c>
      <c r="BA33" s="17" t="str">
        <f>HLOOKUP($B33,'[6]SGTI 2021 Clean Data'!$E$2:$ZQ$272,83,FALSE)</f>
        <v>Y</v>
      </c>
      <c r="BB33" s="17" t="str">
        <f>HLOOKUP($B33,'[6]SGTI 2021 Clean Data'!$E$2:$ZQ$272,84,FALSE)</f>
        <v>N</v>
      </c>
      <c r="BC33" s="17" t="str">
        <f>HLOOKUP($B33,'[6]SGTI 2021 Clean Data'!$E$2:$ZQ$272,89,FALSE)</f>
        <v>N</v>
      </c>
      <c r="BD33" s="17" t="str">
        <f>HLOOKUP($B33,'[6]SGTI 2021 Clean Data'!$E$2:$ZQ$272,91,FALSE)</f>
        <v>Y</v>
      </c>
      <c r="BE33" s="17" t="str">
        <f>HLOOKUP($B33,'[6]SGTI 2021 Clean Data'!$E$2:$ZQ$272,92,FALSE)</f>
        <v>Y</v>
      </c>
      <c r="BF33" s="17" t="str">
        <f>HLOOKUP($B33,'[6]SGTI 2021 Clean Data'!$E$2:$ZQ$272,93,FALSE)</f>
        <v>Y</v>
      </c>
      <c r="BG33" s="17" t="str">
        <f>HLOOKUP($B33,'[6]SGTI 2021 Clean Data'!$E$2:$ZQ$272,94,FALSE)</f>
        <v>Y</v>
      </c>
      <c r="BH33" s="17" t="str">
        <f>HLOOKUP($B33,'[6]SGTI 2021 Clean Data'!$E$2:$ZQ$272,95,FALSE)</f>
        <v>Y</v>
      </c>
      <c r="BI33" s="17" t="str">
        <f>HLOOKUP($B33,'[6]SGTI 2021 Clean Data'!$E$2:$ZQ$272,96,FALSE)</f>
        <v>Y</v>
      </c>
      <c r="BJ33" s="17" t="str">
        <f>HLOOKUP($B33,'[6]SGTI 2021 Clean Data'!$E$2:$ZQ$272,97,FALSE)</f>
        <v>Y</v>
      </c>
      <c r="BK33" s="17" t="str">
        <f>HLOOKUP($B33,'[6]SGTI 2021 Clean Data'!$E$2:$ZQ$272,98,FALSE)</f>
        <v>Y</v>
      </c>
      <c r="BL33" s="17" t="str">
        <f>HLOOKUP($B33,'[6]SGTI 2021 Clean Data'!$E$2:$ZQ$272,100,FALSE)</f>
        <v>Y</v>
      </c>
      <c r="BM33" s="17" t="str">
        <f>HLOOKUP($B33,'[6]SGTI 2021 Clean Data'!$E$2:$ZQ$272,102,FALSE)</f>
        <v>N</v>
      </c>
      <c r="BN33" s="17" t="str">
        <f>HLOOKUP($B33,'[6]SGTI 2021 Clean Data'!$E$2:$ZQ$272,103,FALSE)</f>
        <v>Y</v>
      </c>
      <c r="BO33" s="17" t="str">
        <f>HLOOKUP($B33,'[6]SGTI 2021 Clean Data'!$E$2:$ZQ$272,107,FALSE)</f>
        <v>Y</v>
      </c>
      <c r="BP33" s="17" t="str">
        <f>HLOOKUP($B33,'[6]SGTI 2021 Clean Data'!$E$2:$ZQ$272,108,FALSE)</f>
        <v>Y</v>
      </c>
      <c r="BQ33" s="17" t="str">
        <f>HLOOKUP($B33,'[6]SGTI 2021 Clean Data'!$E$2:$ZQ$272,109,FALSE)</f>
        <v>Y</v>
      </c>
      <c r="BR33" s="17" t="str">
        <f>HLOOKUP($B33,'[6]SGTI 2021 Clean Data'!$E$2:$ZQ$272,110,FALSE)</f>
        <v>Y</v>
      </c>
      <c r="BS33" s="17" t="str">
        <f>HLOOKUP($B33,'[6]SGTI 2021 Clean Data'!$E$2:$ZQ$272,111,FALSE)</f>
        <v>Y</v>
      </c>
      <c r="BT33" s="17" t="str">
        <f>HLOOKUP($B33,'[6]SGTI 2021 Clean Data'!$E$2:$ZQ$272,113,FALSE)</f>
        <v>Y</v>
      </c>
      <c r="BU33" s="17" t="str">
        <f>HLOOKUP($B33,'[6]SGTI 2021 Clean Data'!$E$2:$ZQ$272,114,FALSE)</f>
        <v>Y</v>
      </c>
      <c r="BV33" s="17" t="str">
        <f>HLOOKUP($B33,'[6]SGTI 2021 Clean Data'!$E$2:$ZQ$272,120,FALSE)</f>
        <v>Y</v>
      </c>
      <c r="BW33" s="17" t="str">
        <f>HLOOKUP($B33,'[6]SGTI 2021 Clean Data'!$E$2:$ZQ$272,121,FALSE)</f>
        <v>Y</v>
      </c>
      <c r="BX33" s="17" t="str">
        <f>HLOOKUP($B33,'[6]SGTI 2021 Clean Data'!$E$2:$ZQ$272,122,FALSE)</f>
        <v>Y</v>
      </c>
      <c r="BY33" s="17" t="str">
        <f>HLOOKUP($B33,'[6]SGTI 2021 Clean Data'!$E$2:$ZQ$272,123,FALSE)</f>
        <v>Y</v>
      </c>
      <c r="BZ33" s="17" t="str">
        <f>HLOOKUP($B33,'[6]SGTI 2021 Clean Data'!$E$2:$ZQ$272,124,FALSE)</f>
        <v>Y</v>
      </c>
      <c r="CA33" s="17" t="str">
        <f>HLOOKUP($B33,'[6]SGTI 2021 Clean Data'!$E$2:$ZQ$272,125,FALSE)</f>
        <v>N</v>
      </c>
      <c r="CB33" s="17" t="str">
        <f>HLOOKUP($B33,'[6]SGTI 2021 Clean Data'!$E$2:$ZQ$272,126,FALSE)</f>
        <v>N</v>
      </c>
      <c r="CC33" s="17" t="str">
        <f>HLOOKUP($B33,'[6]SGTI 2021 Clean Data'!$E$2:$ZQ$272,128,FALSE)</f>
        <v>Y</v>
      </c>
      <c r="CD33" s="17" t="str">
        <f>HLOOKUP($B33,'[6]SGTI 2021 Clean Data'!$E$2:$ZQ$272,130,FALSE)</f>
        <v>Y</v>
      </c>
      <c r="CE33" s="17" t="str">
        <f>HLOOKUP($B33,'[6]SGTI 2021 Clean Data'!$E$2:$ZQ$272,131,FALSE)</f>
        <v>Y</v>
      </c>
      <c r="CF33" s="17" t="str">
        <f>HLOOKUP($B33,'[6]SGTI 2021 Clean Data'!$E$2:$ZQ$272,132,FALSE)</f>
        <v>Y</v>
      </c>
      <c r="CG33" s="17" t="str">
        <f>HLOOKUP($B33,'[6]SGTI 2021 Clean Data'!$E$2:$ZQ$272,133,FALSE)</f>
        <v>Y</v>
      </c>
      <c r="CH33" s="17" t="str">
        <f>HLOOKUP($B33,'[6]SGTI 2021 Clean Data'!$E$2:$ZQ$272,135,FALSE)</f>
        <v>N</v>
      </c>
      <c r="CI33" s="17" t="str">
        <f>HLOOKUP($B33,'[6]SGTI 2021 Clean Data'!$E$2:$ZQ$272,139,FALSE)</f>
        <v>Y</v>
      </c>
      <c r="CJ33" s="17" t="str">
        <f>HLOOKUP($B33,'[6]SGTI 2021 Clean Data'!$E$2:$ZQ$272,140,FALSE)</f>
        <v>Y</v>
      </c>
      <c r="CK33" s="17" t="str">
        <f>VLOOKUP($B33,'[6]2021 DD Batch123456'!$B$3:$AT$590,26,FALSE)</f>
        <v>N</v>
      </c>
      <c r="CL33" s="17" t="str">
        <f>VLOOKUP($B33,'[6]2021 DD Batch123456'!$B$3:$AT$590,27,FALSE)</f>
        <v>N</v>
      </c>
      <c r="CM33" s="17" t="str">
        <f>VLOOKUP($B33,'[6]2021 DD Batch123456'!$B$3:$AT$590,31,FALSE)</f>
        <v>N</v>
      </c>
      <c r="CN33" s="17" t="str">
        <f>VLOOKUP($B33,'[6]2021 DD Batch123456'!$B$3:$AT$590,32,FALSE)</f>
        <v>Y</v>
      </c>
      <c r="CO33" s="17" t="str">
        <f>VLOOKUP($B33,'[6]2021 DD Batch123456'!$B$3:$AT$590,33,FALSE)</f>
        <v>Y</v>
      </c>
      <c r="CP33" s="17" t="str">
        <f>HLOOKUP($B33,'[6]SGTI 2021 Clean Data'!$E$2:$ZQ$272,153,FALSE)</f>
        <v>Y</v>
      </c>
      <c r="CQ33" s="17" t="str">
        <f>HLOOKUP($B33,'[6]SGTI 2021 Clean Data'!$E$2:$ZQ$272,155,FALSE)</f>
        <v>Y</v>
      </c>
      <c r="CR33" s="17" t="str">
        <f>HLOOKUP($B33,'[6]SGTI 2021 Clean Data'!$E$2:$ZQ$272,156,FALSE)</f>
        <v>Y</v>
      </c>
      <c r="CS33" s="17" t="str">
        <f>HLOOKUP($B33,'[6]SGTI 2021 Clean Data'!$E$2:$ZQ$272,157,FALSE)</f>
        <v>Y</v>
      </c>
      <c r="CT33" s="17" t="str">
        <f>HLOOKUP($B33,'[6]SGTI 2021 Clean Data'!$E$2:$ZQ$272,158,FALSE)</f>
        <v>Y</v>
      </c>
      <c r="CU33" s="17" t="str">
        <f>HLOOKUP($B33,'[6]SGTI 2021 Clean Data'!$E$2:$ZQ$272,159,FALSE)</f>
        <v>Y</v>
      </c>
      <c r="CV33" s="17" t="str">
        <f>HLOOKUP($B33,'[6]SGTI 2021 Clean Data'!$E$2:$ZQ$272,160,FALSE)</f>
        <v>Y</v>
      </c>
      <c r="CW33" s="17" t="str">
        <f>HLOOKUP($B33,'[6]SGTI 2021 Clean Data'!$E$2:$ZQ$272,161,FALSE)</f>
        <v>Y</v>
      </c>
      <c r="CX33" s="17" t="str">
        <f>HLOOKUP($B33,'[6]SGTI 2021 Clean Data'!$E$2:$ZQ$272,164,FALSE)</f>
        <v>Y</v>
      </c>
      <c r="CY33" s="17" t="str">
        <f>HLOOKUP($B33,'[6]SGTI 2021 Clean Data'!$E$2:$ZQ$272,170,FALSE)</f>
        <v>Y</v>
      </c>
      <c r="CZ33" s="17" t="str">
        <f>HLOOKUP($B33,'[6]SGTI 2021 Clean Data'!$E$2:$ZQ$272,173,FALSE)</f>
        <v>Y</v>
      </c>
      <c r="DA33" s="17" t="str">
        <f>HLOOKUP($B33,'[6]SGTI 2021 Clean Data'!$E$2:$ZQ$272,174,FALSE)</f>
        <v>Y</v>
      </c>
      <c r="DB33" s="17" t="str">
        <f>HLOOKUP($B33,'[6]SGTI 2021 Clean Data'!$E$2:$ZQ$272,175,FALSE)</f>
        <v>N</v>
      </c>
      <c r="DC33" s="17" t="str">
        <f>HLOOKUP($B33,'[6]SGTI 2021 Clean Data'!$E$2:$ZQ$272,176,FALSE)</f>
        <v>Y</v>
      </c>
      <c r="DD33" s="17" t="str">
        <f>HLOOKUP($B33,'[6]SGTI 2021 Clean Data'!$E$2:$ZQ$272,178,FALSE)</f>
        <v>N</v>
      </c>
      <c r="DE33" s="17" t="str">
        <f>HLOOKUP($B33,'[6]SGTI 2021 Clean Data'!$E$2:$ZQ$272,179,FALSE)</f>
        <v>Y</v>
      </c>
      <c r="DF33" s="17" t="str">
        <f>HLOOKUP($B33,'[6]SGTI 2021 Clean Data'!$E$2:$ZQ$272,180,FALSE)</f>
        <v>Y</v>
      </c>
      <c r="DG33" s="17" t="str">
        <f>HLOOKUP($B33,'[6]SGTI 2021 Clean Data'!$E$2:$ZQ$272,181,FALSE)</f>
        <v>Y</v>
      </c>
      <c r="DH33" s="17" t="str">
        <f>HLOOKUP($B33,'[6]SGTI 2021 Clean Data'!$E$2:$ZQ$272,182,FALSE)</f>
        <v>N</v>
      </c>
      <c r="DI33" s="17" t="str">
        <f>HLOOKUP($B33,'[6]SGTI 2021 Clean Data'!$E$2:$ZQ$272,184,FALSE)</f>
        <v>Y</v>
      </c>
      <c r="DJ33" s="17" t="str">
        <f>HLOOKUP($B33,'[6]SGTI 2021 Clean Data'!$E$2:$ZQ$272,185,FALSE)</f>
        <v>Y</v>
      </c>
      <c r="DK33" s="17">
        <f>HLOOKUP($B33,'[6]SGTI 2021 Clean Data'!$E$2:$ZQ$272,190,FALSE)</f>
        <v>96</v>
      </c>
      <c r="DL33" s="17" t="str">
        <f>HLOOKUP($B33,'[6]SGTI 2021 Clean Data'!$E$2:$ZQ$272,191,FALSE)</f>
        <v>N</v>
      </c>
      <c r="DM33" s="17" t="str">
        <f>HLOOKUP($B33,'[6]SGTI 2021 Clean Data'!$E$2:$ZQ$272,195,FALSE)</f>
        <v>N</v>
      </c>
      <c r="DN33" s="17" t="str">
        <f>HLOOKUP($B33,'[6]SGTI 2021 Clean Data'!$E$2:$ZQ$272,196,FALSE)</f>
        <v>N</v>
      </c>
      <c r="DO33" s="17" t="str">
        <f>HLOOKUP($B33,'[6]SGTI 2021 Clean Data'!$E$2:$ZQ$272,199,FALSE)</f>
        <v>Y</v>
      </c>
      <c r="DP33" s="17" t="str">
        <f>HLOOKUP($B33,'[6]SGTI 2021 Clean Data'!$E$2:$ZQ$272,200,FALSE)</f>
        <v>Y</v>
      </c>
      <c r="DQ33" s="17" t="str">
        <f>HLOOKUP($B33,'[6]SGTI 2021 Clean Data'!$E$2:$ZQ$272,201,FALSE)</f>
        <v>Y</v>
      </c>
      <c r="DR33" s="17" t="str">
        <f>HLOOKUP($B33,'[6]SGTI 2021 Clean Data'!$E$2:$ZQ$272,202,FALSE)</f>
        <v>Y</v>
      </c>
      <c r="DS33" s="17" t="str">
        <f>HLOOKUP($B33,'[6]SGTI 2021 Clean Data'!$E$2:$ZQ$272,203,FALSE)</f>
        <v>Y</v>
      </c>
      <c r="DT33" s="17" t="str">
        <f>HLOOKUP($B33,'[6]SGTI 2021 Clean Data'!$E$2:$ZQ$272,204,FALSE)</f>
        <v>Y</v>
      </c>
      <c r="DU33" s="17" t="str">
        <f>HLOOKUP($B33,'[6]SGTI 2021 Clean Data'!$E$2:$ZQ$272,206,FALSE)</f>
        <v>Y</v>
      </c>
      <c r="DV33" s="17" t="str">
        <f>HLOOKUP($B33,'[6]SGTI 2021 Clean Data'!$E$2:$ZQ$272,207,FALSE)</f>
        <v>N</v>
      </c>
      <c r="DW33" s="17" t="str">
        <f>HLOOKUP($B33,'[6]SGTI 2021 Clean Data'!$E$2:$ZQ$272,208,FALSE)</f>
        <v>N</v>
      </c>
      <c r="DX33" s="17"/>
      <c r="DY33" s="17" t="str">
        <f>HLOOKUP($B33,'[6]SGTI 2021 Clean Data'!$E$2:$ZQ$272,213,FALSE)</f>
        <v>N</v>
      </c>
      <c r="DZ33" s="17" t="str">
        <f>HLOOKUP($B33,'[6]SGTI 2021 Clean Data'!$E$2:$ZQ$272,214,FALSE)</f>
        <v>N</v>
      </c>
      <c r="EA33" s="17" t="str">
        <f>HLOOKUP($B33,'[6]SGTI 2021 Clean Data'!$E$2:$ZQ$272,215,FALSE)</f>
        <v>Y</v>
      </c>
      <c r="EB33" s="17">
        <f>HLOOKUP($B33,'[6]SGTI 2021 Clean Data'!$E$2:$ZQ$272,219,FALSE)</f>
        <v>3</v>
      </c>
      <c r="EC33" s="17">
        <f>HLOOKUP($B33,'[6]SGTI 2021 Clean Data'!$E$2:$ZQ$272,220,FALSE)</f>
        <v>0</v>
      </c>
      <c r="ED33" s="17">
        <f>HLOOKUP($B33,'[6]SGTI 2021 Clean Data'!$E$2:$ZQ$272,221,FALSE)</f>
        <v>3</v>
      </c>
      <c r="EE33" s="17">
        <f>HLOOKUP($B33,'[6]SGTI 2021 Clean Data'!$E$2:$ZQ$272,222,FALSE)</f>
        <v>3</v>
      </c>
      <c r="EF33" s="17">
        <f>HLOOKUP($B33,'[6]SGTI 2021 Clean Data'!$E$2:$ZQ$272,223,FALSE)</f>
        <v>0</v>
      </c>
      <c r="EG33" s="17">
        <f>HLOOKUP($B33,'[6]SGTI 2021 Clean Data'!$E$2:$ZQ$272,224,FALSE)</f>
        <v>3</v>
      </c>
      <c r="EH33" s="17">
        <f>HLOOKUP($B33,'[6]SGTI 2021 Clean Data'!$E$2:$ZQ$272,225,FALSE)</f>
        <v>0</v>
      </c>
      <c r="EI33" s="17">
        <f>HLOOKUP($B33,'[6]SGTI 2021 Clean Data'!$E$2:$ZQ$272,226,FALSE)</f>
        <v>0</v>
      </c>
      <c r="EJ33" s="17">
        <f>HLOOKUP($B33,'[6]SGTI 2021 Clean Data'!$E$2:$ZQ$272,227,FALSE)</f>
        <v>0</v>
      </c>
      <c r="EK33" s="17">
        <f>HLOOKUP($B33,'[6]SGTI 2021 Clean Data'!$E$2:$ZQ$272,228,FALSE)</f>
        <v>0</v>
      </c>
      <c r="EL33" s="17">
        <f>HLOOKUP($B33,'[6]SGTI 2021 Clean Data'!$E$2:$ZQ$272,229,FALSE)</f>
        <v>0</v>
      </c>
      <c r="EM33" s="17">
        <f>HLOOKUP($B33,'[6]SGTI 2021 Clean Data'!$E$2:$ZQ$272,230,FALSE)</f>
        <v>0</v>
      </c>
      <c r="EN33" s="17">
        <f>HLOOKUP($B33,'[6]SGTI 2021 Clean Data'!$E$2:$ZQ$272,231,FALSE)</f>
        <v>0</v>
      </c>
      <c r="EO33" s="18">
        <f>HLOOKUP($B33,'[6]SGTI 2021 Clean Data'!$E$2:$ZQ$272,232,FALSE)</f>
        <v>44292</v>
      </c>
      <c r="EP33" s="18">
        <f>HLOOKUP($B33,'[6]SGTI 2021 Clean Data'!$E$2:$ZQ$272,233,FALSE)</f>
        <v>44314</v>
      </c>
      <c r="EQ33" s="17">
        <f>HLOOKUP($B33,'[6]SGTI 2021 Clean Data'!$E$2:$ZQ$272,234,FALSE)</f>
        <v>0</v>
      </c>
      <c r="ER33" s="17">
        <f>HLOOKUP($B33,'[6]SGTI 2021 Clean Data'!$E$2:$ZQ$272,235,FALSE)</f>
        <v>0</v>
      </c>
      <c r="ES33" s="17">
        <f>HLOOKUP($B33,'[6]SGTI 2021 Clean Data'!$E$2:$ZQ$272,240,FALSE)</f>
        <v>0</v>
      </c>
      <c r="ET33" s="17">
        <f>VLOOKUP($B33,'[6]2021 DD Batch123456'!$B$3:$AT$590,42,FALSE)</f>
        <v>0</v>
      </c>
      <c r="EU33" s="17"/>
      <c r="EV33" s="17"/>
      <c r="EW33" s="17"/>
      <c r="EX33" s="17">
        <f>VLOOKUP($B33,'[6]2021 DD Batch123456'!$B$3:$AT$590,44,FALSE)</f>
        <v>2</v>
      </c>
      <c r="EY33" s="17">
        <f>HLOOKUP($B33,'[6]SGTI 2021 Clean Data'!$E$2:$ZQ$272,246,FALSE)</f>
        <v>0</v>
      </c>
      <c r="EZ33" s="17">
        <f>HLOOKUP($B33,'[6]SGTI 2021 Clean Data'!$E$2:$ZQ$272,247,FALSE)</f>
        <v>0</v>
      </c>
      <c r="FA33" s="17">
        <f>HLOOKUP($B33,'[6]SGTI 2021 Clean Data'!$E$2:$ZQ$272,248,FALSE)</f>
        <v>0</v>
      </c>
      <c r="FB33" s="17">
        <f>HLOOKUP($B33,'[6]SGTI 2021 Clean Data'!$E$2:$ZQ$272,249,FALSE)</f>
        <v>0</v>
      </c>
      <c r="FC33" s="17">
        <f>HLOOKUP($B33,'[6]SGTI 2021 Clean Data'!$E$2:$ZQ$272,250,FALSE)</f>
        <v>0</v>
      </c>
      <c r="FD33" s="17">
        <f>HLOOKUP($B33,'[6]SGTI 2021 Clean Data'!$E$2:$ZQ$272,251,FALSE)</f>
        <v>9</v>
      </c>
      <c r="FE33" s="17">
        <f>HLOOKUP($B33,'[6]SGTI 2021 Clean Data'!$E$2:$ZQ$272,252,FALSE)</f>
        <v>0</v>
      </c>
      <c r="FF33" s="17">
        <f>HLOOKUP($B33,'[6]SGTI 2021 Clean Data'!$E$2:$ZQ$272,253,FALSE)</f>
        <v>0</v>
      </c>
      <c r="FG33" s="17">
        <f>HLOOKUP($B33,'[6]SGTI 2021 Clean Data'!$E$2:$ZQ$272,254,FALSE)</f>
        <v>0</v>
      </c>
      <c r="FH33" s="17">
        <f>HLOOKUP($B33,'[6]SGTI 2021 Clean Data'!$E$2:$ZQ$272,255,FALSE)</f>
        <v>0</v>
      </c>
      <c r="FI33" s="17">
        <f>HLOOKUP($B33,'[6]SGTI 2021 Clean Data'!$E$2:$ZQ$272,256,FALSE)</f>
        <v>0</v>
      </c>
      <c r="FJ33" s="17">
        <f>HLOOKUP($B33,'[6]SGTI 2021 Clean Data'!$E$2:$ZQ$272,257,FALSE)</f>
        <v>0</v>
      </c>
      <c r="FK33" s="17">
        <f>HLOOKUP($B33,'[6]SGTI 2021 Clean Data'!$E$2:$ZQ$272,258,FALSE)</f>
        <v>0</v>
      </c>
      <c r="FL33" s="17"/>
      <c r="FM33" s="17">
        <f>HLOOKUP($B33,'[6]SGTI 2021 Clean Data'!$E$2:$ZQ$272,260,FALSE)</f>
        <v>0</v>
      </c>
      <c r="FN33" s="17">
        <f>HLOOKUP($B33,'[6]SGTI 2021 Clean Data'!$E$2:$ZQ$272,261,FALSE)</f>
        <v>0</v>
      </c>
      <c r="FO33" s="17">
        <f>HLOOKUP($B33,'[6]SGTI 2021 Clean Data'!$E$2:$ZQ$272,262,FALSE)</f>
        <v>3</v>
      </c>
      <c r="FP33" s="17">
        <f>HLOOKUP($B33,'[6]SGTI 2021 Clean Data'!$E$2:$ZQ$272,263,FALSE)</f>
        <v>0</v>
      </c>
      <c r="FQ33" s="17"/>
      <c r="FR33" s="17">
        <f>HLOOKUP($B33,'[6]SGTI 2021 Clean Data'!$E$2:$ZQ$272,265,FALSE)</f>
        <v>0</v>
      </c>
      <c r="FS33" s="17">
        <f>HLOOKUP($B33,'[6]SGTI 2021 Clean Data'!$E$2:$ZQ$272,266,FALSE)</f>
        <v>0</v>
      </c>
      <c r="FT33" s="17">
        <f>HLOOKUP($B33,'[6]SGTI 2021 Clean Data'!$E$2:$ZQ$272,267,FALSE)</f>
        <v>0</v>
      </c>
      <c r="FU33" s="17">
        <f>HLOOKUP($B33,'[6]SGTI 2021 Clean Data'!$E$2:$ZQ$272,268,FALSE)</f>
        <v>0</v>
      </c>
      <c r="FV33" s="17">
        <f>HLOOKUP($B33,'[6]SGTI 2021 Clean Data'!$E$2:$ZQ$272,269,FALSE)</f>
        <v>0</v>
      </c>
      <c r="FW33" s="17">
        <f>HLOOKUP($B33,'[6]SGTI 2021 Clean Data'!$E$2:$ZQ$272,270,FALSE)</f>
        <v>0</v>
      </c>
      <c r="FX33" s="17">
        <f>HLOOKUP($B33,'[6]SGTI 2021 Clean Data'!$E$2:$ZQ$272,271,FALSE)</f>
        <v>0</v>
      </c>
    </row>
    <row r="34" spans="1:180" ht="24" thickTop="1" thickBot="1" x14ac:dyDescent="0.3">
      <c r="A34" s="12">
        <v>284</v>
      </c>
      <c r="B34" s="13" t="s">
        <v>232</v>
      </c>
      <c r="C34" s="14" t="s">
        <v>233</v>
      </c>
      <c r="D34" s="15">
        <v>44196</v>
      </c>
      <c r="E34" s="16">
        <f>_xlfn.IFNA(VLOOKUP($B34,'[4]SGTI 2021 General Full List'!$G$2:$AD$528,24,FALSE),VLOOKUP($B34,'[5]SGTI 2021 TrustReits Full List'!$G$2:$AC$43,23,FALSE))</f>
        <v>1711920000</v>
      </c>
      <c r="F34" s="16" t="str">
        <f t="shared" si="0"/>
        <v>Big</v>
      </c>
      <c r="G34" s="16" t="str">
        <f>_xlfn.IFNA(VLOOKUP($B34,'[4]SGTI 2021 General Full List'!$G$2:$AD$528,21,FALSE),VLOOKUP($B34,'[5]SGTI 2021 TrustReits Full List'!$G$2:$AB$43,20,FALSE))</f>
        <v>CONSUMER STAPLES</v>
      </c>
      <c r="H34" s="16" t="str">
        <f>_xlfn.IFNA(VLOOKUP($B34,'[4]SGTI 2021 General Full List'!$G$2:$AD$528,23,FALSE),VLOOKUP($B34,'[5]SGTI 2021 TrustReits Full List'!$G$2:$AB$43,22,FALSE))</f>
        <v>Food &amp; Beverages</v>
      </c>
      <c r="I34" s="16" t="s">
        <v>1272</v>
      </c>
      <c r="J34" s="17">
        <f>VLOOKUP($B34,'[6]2021 DD Batch123456'!$B$3:$AT$590,5,FALSE)</f>
        <v>9</v>
      </c>
      <c r="K34" s="17">
        <f>VLOOKUP($B34,'[6]2021 DD Batch123456'!$B$3:$AT$590,6,FALSE)</f>
        <v>9</v>
      </c>
      <c r="L34" s="17">
        <f>VLOOKUP($B34,'[6]2021 DD Batch123456'!$B$3:$AT$590,7,FALSE)</f>
        <v>5</v>
      </c>
      <c r="M34" s="17" t="str">
        <f>VLOOKUP($B34,'[6]2021 DD Batch123456'!$B$3:$AT$590,12,FALSE)</f>
        <v>N</v>
      </c>
      <c r="N34" s="17" t="str">
        <f>HLOOKUP($B34,'[6]SGTI 2021 Clean Data'!$E$2:$ZQ$272,25,FALSE)</f>
        <v>N</v>
      </c>
      <c r="O34" s="17" t="str">
        <f>VLOOKUP($B34,'[6]2021 DD Batch123456'!$B$3:$AT$590,13,FALSE)</f>
        <v>Y</v>
      </c>
      <c r="P34" s="17" t="str">
        <f>VLOOKUP($B34,'[6]2021 DD Batch123456'!$B$3:$AT$590,14,FALSE)</f>
        <v>Y</v>
      </c>
      <c r="Q34" s="17" t="str">
        <f>HLOOKUP($B34,'[6]SGTI 2021 Clean Data'!$E$2:$ZQ$272,30,FALSE)</f>
        <v>N</v>
      </c>
      <c r="R34" s="17" t="str">
        <f>HLOOKUP($B34,'[6]SGTI 2021 Clean Data'!$E$2:$ZQ$272,31,FALSE)</f>
        <v>Y</v>
      </c>
      <c r="S34" s="17" t="str">
        <f>HLOOKUP($B34,'[6]SGTI 2021 Clean Data'!$E$2:$ZQ$272,32,FALSE)</f>
        <v>Y</v>
      </c>
      <c r="T34" s="17">
        <f>VLOOKUP($B34,'[6]2021 DD Batch123456'!$B$3:$AT$590,36,FALSE)</f>
        <v>6</v>
      </c>
      <c r="U34" s="17">
        <f>VLOOKUP($B34,'[6]2021 DD Batch123456'!$B$3:$AT$590,40,FALSE)</f>
        <v>4</v>
      </c>
      <c r="V34" s="17">
        <f>VLOOKUP($B34,'[6]2021 DD Batch123456'!$B$3:$AT$590,37,FALSE)</f>
        <v>6</v>
      </c>
      <c r="W34" s="17" t="str">
        <f>VLOOKUP($B34,'[6]2021 DD Batch123456'!$B$3:$AT$590,41,FALSE)</f>
        <v>Y</v>
      </c>
      <c r="X34" s="17">
        <f>VLOOKUP($B34,'[6]2021 DD Batch123456'!$B$3:$AT$590,15,FALSE)</f>
        <v>4</v>
      </c>
      <c r="Y34" s="17">
        <f>VLOOKUP($B34,'[6]2021 DD Batch123456'!$B$3:$AT$590,16,FALSE)</f>
        <v>2</v>
      </c>
      <c r="Z34" s="17" t="str">
        <f>VLOOKUP($B34,'[6]2021 DD Batch123456'!$B$3:$AT$590,18,FALSE)</f>
        <v>Y</v>
      </c>
      <c r="AA34" s="17" t="str">
        <f>HLOOKUP($B34,'[6]SGTI 2021 Clean Data'!$E$2:$ZQ$272,45,FALSE)</f>
        <v>N</v>
      </c>
      <c r="AB34" s="17" t="str">
        <f>HLOOKUP($B34,'[6]SGTI 2021 Clean Data'!$E$2:$ZQ$272,46,FALSE)</f>
        <v>N</v>
      </c>
      <c r="AC34" s="17" t="str">
        <f>HLOOKUP($B34,'[6]SGTI 2021 Clean Data'!$E$2:$ZQ$272,49,FALSE)</f>
        <v>N</v>
      </c>
      <c r="AD34" s="17" t="str">
        <f>HLOOKUP($B34,'[6]SGTI 2021 Clean Data'!$E$2:$ZQ$272,50,FALSE)</f>
        <v>Y</v>
      </c>
      <c r="AE34" s="17" t="str">
        <f>HLOOKUP($B34,'[6]SGTI 2021 Clean Data'!$E$2:$ZQ$272,53,FALSE)</f>
        <v>Y</v>
      </c>
      <c r="AF34" s="17" t="str">
        <f>HLOOKUP($B34,'[6]SGTI 2021 Clean Data'!$E$2:$ZQ$272,54,FALSE)</f>
        <v>Y</v>
      </c>
      <c r="AG34" s="17" t="str">
        <f>HLOOKUP($B34,'[6]SGTI 2021 Clean Data'!$E$2:$ZQ$272,55,FALSE)</f>
        <v>Y</v>
      </c>
      <c r="AH34" s="17" t="str">
        <f>HLOOKUP($B34,'[6]SGTI 2021 Clean Data'!$E$2:$ZQ$272,56,FALSE)</f>
        <v>Y</v>
      </c>
      <c r="AI34" s="17" t="str">
        <f>HLOOKUP($B34,'[6]SGTI 2021 Clean Data'!$E$2:$ZQ$272,57,FALSE)</f>
        <v>N</v>
      </c>
      <c r="AJ34" s="17" t="str">
        <f>HLOOKUP($B34,'[6]SGTI 2021 Clean Data'!$E$2:$ZQ$272,58,FALSE)</f>
        <v>N</v>
      </c>
      <c r="AK34" s="17" t="str">
        <f>HLOOKUP($B34,'[6]SGTI 2021 Clean Data'!$E$2:$ZQ$272,59,FALSE)</f>
        <v>N</v>
      </c>
      <c r="AL34" s="17">
        <f>VLOOKUP($B34,'[6]2021 DD Batch123456'!$B$3:$AT$590,19,FALSE)</f>
        <v>3</v>
      </c>
      <c r="AM34" s="17">
        <f>VLOOKUP($B34,'[6]2021 DD Batch123456'!$B$3:$AT$590,20,FALSE)</f>
        <v>2</v>
      </c>
      <c r="AN34" s="17" t="str">
        <f>VLOOKUP($B34,'[6]2021 DD Batch123456'!$B$3:$AT$590,22,FALSE)</f>
        <v>Y</v>
      </c>
      <c r="AO34" s="17" t="str">
        <f>HLOOKUP($B34,'[6]SGTI 2021 Clean Data'!$E$2:$ZQ$272,67,FALSE)</f>
        <v>E</v>
      </c>
      <c r="AP34" s="17" t="str">
        <f>HLOOKUP($B34,'[6]SGTI 2021 Clean Data'!$E$2:$ZQ$272,68,FALSE)</f>
        <v>E</v>
      </c>
      <c r="AQ34" s="17" t="str">
        <f>HLOOKUP($B34,'[6]SGTI 2021 Clean Data'!$E$2:$ZQ$272,69,FALSE)</f>
        <v>B3</v>
      </c>
      <c r="AR34" s="17" t="str">
        <f>HLOOKUP($B34,'[6]SGTI 2021 Clean Data'!$E$2:$ZQ$272,70,FALSE)</f>
        <v>Y</v>
      </c>
      <c r="AS34" s="17" t="str">
        <f>HLOOKUP($B34,'[6]SGTI 2021 Clean Data'!$E$2:$ZQ$272,71,FALSE)</f>
        <v>Y</v>
      </c>
      <c r="AT34" s="17" t="str">
        <f>HLOOKUP($B34,'[6]SGTI 2021 Clean Data'!$E$2:$ZQ$272,72,FALSE)</f>
        <v>Y</v>
      </c>
      <c r="AU34" s="17" t="str">
        <f>HLOOKUP($B34,'[6]SGTI 2021 Clean Data'!$E$2:$ZQ$272,73,FALSE)</f>
        <v>Y</v>
      </c>
      <c r="AV34" s="17" t="str">
        <f>HLOOKUP($B34,'[6]SGTI 2021 Clean Data'!$E$2:$ZQ$272,74,FALSE)</f>
        <v>Y</v>
      </c>
      <c r="AW34" s="17" t="str">
        <f>HLOOKUP($B34,'[6]SGTI 2021 Clean Data'!$E$2:$ZQ$272,75,FALSE)</f>
        <v>N</v>
      </c>
      <c r="AX34" s="17" t="str">
        <f>HLOOKUP($B34,'[6]SGTI 2021 Clean Data'!$E$2:$ZQ$272,76,FALSE)</f>
        <v>Y</v>
      </c>
      <c r="AY34" s="17" t="str">
        <f>VLOOKUP($B34,'[6]2021 DD Batch123456'!$B$3:$AT$590,35,FALSE)</f>
        <v>E</v>
      </c>
      <c r="AZ34" s="17" t="str">
        <f>HLOOKUP($B34,'[6]SGTI 2021 Clean Data'!$E$2:$ZQ$272,80,FALSE)</f>
        <v>Y</v>
      </c>
      <c r="BA34" s="17" t="str">
        <f>HLOOKUP($B34,'[6]SGTI 2021 Clean Data'!$E$2:$ZQ$272,83,FALSE)</f>
        <v>Y</v>
      </c>
      <c r="BB34" s="17" t="str">
        <f>HLOOKUP($B34,'[6]SGTI 2021 Clean Data'!$E$2:$ZQ$272,84,FALSE)</f>
        <v>N</v>
      </c>
      <c r="BC34" s="17" t="str">
        <f>HLOOKUP($B34,'[6]SGTI 2021 Clean Data'!$E$2:$ZQ$272,89,FALSE)</f>
        <v>N</v>
      </c>
      <c r="BD34" s="17" t="str">
        <f>HLOOKUP($B34,'[6]SGTI 2021 Clean Data'!$E$2:$ZQ$272,91,FALSE)</f>
        <v>Y</v>
      </c>
      <c r="BE34" s="17" t="str">
        <f>HLOOKUP($B34,'[6]SGTI 2021 Clean Data'!$E$2:$ZQ$272,92,FALSE)</f>
        <v>Y</v>
      </c>
      <c r="BF34" s="17" t="str">
        <f>HLOOKUP($B34,'[6]SGTI 2021 Clean Data'!$E$2:$ZQ$272,93,FALSE)</f>
        <v>Y</v>
      </c>
      <c r="BG34" s="17" t="str">
        <f>HLOOKUP($B34,'[6]SGTI 2021 Clean Data'!$E$2:$ZQ$272,94,FALSE)</f>
        <v>Y</v>
      </c>
      <c r="BH34" s="17" t="str">
        <f>HLOOKUP($B34,'[6]SGTI 2021 Clean Data'!$E$2:$ZQ$272,95,FALSE)</f>
        <v>Y</v>
      </c>
      <c r="BI34" s="17" t="str">
        <f>HLOOKUP($B34,'[6]SGTI 2021 Clean Data'!$E$2:$ZQ$272,96,FALSE)</f>
        <v>Y</v>
      </c>
      <c r="BJ34" s="17" t="str">
        <f>HLOOKUP($B34,'[6]SGTI 2021 Clean Data'!$E$2:$ZQ$272,97,FALSE)</f>
        <v>Y</v>
      </c>
      <c r="BK34" s="17" t="str">
        <f>HLOOKUP($B34,'[6]SGTI 2021 Clean Data'!$E$2:$ZQ$272,98,FALSE)</f>
        <v>Y</v>
      </c>
      <c r="BL34" s="17" t="str">
        <f>HLOOKUP($B34,'[6]SGTI 2021 Clean Data'!$E$2:$ZQ$272,100,FALSE)</f>
        <v>Y</v>
      </c>
      <c r="BM34" s="17" t="str">
        <f>HLOOKUP($B34,'[6]SGTI 2021 Clean Data'!$E$2:$ZQ$272,102,FALSE)</f>
        <v>Y</v>
      </c>
      <c r="BN34" s="17" t="str">
        <f>HLOOKUP($B34,'[6]SGTI 2021 Clean Data'!$E$2:$ZQ$272,103,FALSE)</f>
        <v>Y</v>
      </c>
      <c r="BO34" s="17" t="str">
        <f>HLOOKUP($B34,'[6]SGTI 2021 Clean Data'!$E$2:$ZQ$272,107,FALSE)</f>
        <v>Y</v>
      </c>
      <c r="BP34" s="17" t="str">
        <f>HLOOKUP($B34,'[6]SGTI 2021 Clean Data'!$E$2:$ZQ$272,108,FALSE)</f>
        <v>Y</v>
      </c>
      <c r="BQ34" s="17" t="str">
        <f>HLOOKUP($B34,'[6]SGTI 2021 Clean Data'!$E$2:$ZQ$272,109,FALSE)</f>
        <v>Y</v>
      </c>
      <c r="BR34" s="17" t="str">
        <f>HLOOKUP($B34,'[6]SGTI 2021 Clean Data'!$E$2:$ZQ$272,110,FALSE)</f>
        <v>Y</v>
      </c>
      <c r="BS34" s="17" t="str">
        <f>HLOOKUP($B34,'[6]SGTI 2021 Clean Data'!$E$2:$ZQ$272,111,FALSE)</f>
        <v>Y</v>
      </c>
      <c r="BT34" s="17" t="str">
        <f>HLOOKUP($B34,'[6]SGTI 2021 Clean Data'!$E$2:$ZQ$272,113,FALSE)</f>
        <v>N</v>
      </c>
      <c r="BU34" s="17" t="str">
        <f>HLOOKUP($B34,'[6]SGTI 2021 Clean Data'!$E$2:$ZQ$272,114,FALSE)</f>
        <v>N</v>
      </c>
      <c r="BV34" s="17" t="str">
        <f>HLOOKUP($B34,'[6]SGTI 2021 Clean Data'!$E$2:$ZQ$272,120,FALSE)</f>
        <v>Y</v>
      </c>
      <c r="BW34" s="17" t="str">
        <f>HLOOKUP($B34,'[6]SGTI 2021 Clean Data'!$E$2:$ZQ$272,121,FALSE)</f>
        <v>N</v>
      </c>
      <c r="BX34" s="17" t="str">
        <f>HLOOKUP($B34,'[6]SGTI 2021 Clean Data'!$E$2:$ZQ$272,122,FALSE)</f>
        <v>Y</v>
      </c>
      <c r="BY34" s="17" t="str">
        <f>HLOOKUP($B34,'[6]SGTI 2021 Clean Data'!$E$2:$ZQ$272,123,FALSE)</f>
        <v>Y</v>
      </c>
      <c r="BZ34" s="17" t="str">
        <f>HLOOKUP($B34,'[6]SGTI 2021 Clean Data'!$E$2:$ZQ$272,124,FALSE)</f>
        <v>N</v>
      </c>
      <c r="CA34" s="17" t="str">
        <f>HLOOKUP($B34,'[6]SGTI 2021 Clean Data'!$E$2:$ZQ$272,125,FALSE)</f>
        <v>N</v>
      </c>
      <c r="CB34" s="17" t="str">
        <f>HLOOKUP($B34,'[6]SGTI 2021 Clean Data'!$E$2:$ZQ$272,126,FALSE)</f>
        <v>N</v>
      </c>
      <c r="CC34" s="17" t="str">
        <f>HLOOKUP($B34,'[6]SGTI 2021 Clean Data'!$E$2:$ZQ$272,128,FALSE)</f>
        <v>Y</v>
      </c>
      <c r="CD34" s="17" t="str">
        <f>HLOOKUP($B34,'[6]SGTI 2021 Clean Data'!$E$2:$ZQ$272,130,FALSE)</f>
        <v>Y</v>
      </c>
      <c r="CE34" s="17" t="str">
        <f>HLOOKUP($B34,'[6]SGTI 2021 Clean Data'!$E$2:$ZQ$272,131,FALSE)</f>
        <v>Y</v>
      </c>
      <c r="CF34" s="17" t="str">
        <f>HLOOKUP($B34,'[6]SGTI 2021 Clean Data'!$E$2:$ZQ$272,132,FALSE)</f>
        <v>Y</v>
      </c>
      <c r="CG34" s="17" t="str">
        <f>HLOOKUP($B34,'[6]SGTI 2021 Clean Data'!$E$2:$ZQ$272,133,FALSE)</f>
        <v>Y</v>
      </c>
      <c r="CH34" s="17" t="str">
        <f>HLOOKUP($B34,'[6]SGTI 2021 Clean Data'!$E$2:$ZQ$272,135,FALSE)</f>
        <v>N</v>
      </c>
      <c r="CI34" s="17" t="str">
        <f>HLOOKUP($B34,'[6]SGTI 2021 Clean Data'!$E$2:$ZQ$272,139,FALSE)</f>
        <v>Y</v>
      </c>
      <c r="CJ34" s="17" t="str">
        <f>HLOOKUP($B34,'[6]SGTI 2021 Clean Data'!$E$2:$ZQ$272,140,FALSE)</f>
        <v>N</v>
      </c>
      <c r="CK34" s="17" t="str">
        <f>VLOOKUP($B34,'[6]2021 DD Batch123456'!$B$3:$AT$590,26,FALSE)</f>
        <v>Y</v>
      </c>
      <c r="CL34" s="17">
        <f>VLOOKUP($B34,'[6]2021 DD Batch123456'!$B$3:$AT$590,27,FALSE)</f>
        <v>0</v>
      </c>
      <c r="CM34" s="17" t="str">
        <f>VLOOKUP($B34,'[6]2021 DD Batch123456'!$B$3:$AT$590,31,FALSE)</f>
        <v>Y</v>
      </c>
      <c r="CN34" s="17">
        <f>VLOOKUP($B34,'[6]2021 DD Batch123456'!$B$3:$AT$590,32,FALSE)</f>
        <v>0</v>
      </c>
      <c r="CO34" s="17" t="str">
        <f>VLOOKUP($B34,'[6]2021 DD Batch123456'!$B$3:$AT$590,33,FALSE)</f>
        <v>Y</v>
      </c>
      <c r="CP34" s="17" t="str">
        <f>HLOOKUP($B34,'[6]SGTI 2021 Clean Data'!$E$2:$ZQ$272,153,FALSE)</f>
        <v>Y</v>
      </c>
      <c r="CQ34" s="17" t="str">
        <f>HLOOKUP($B34,'[6]SGTI 2021 Clean Data'!$E$2:$ZQ$272,155,FALSE)</f>
        <v>Y</v>
      </c>
      <c r="CR34" s="17" t="str">
        <f>HLOOKUP($B34,'[6]SGTI 2021 Clean Data'!$E$2:$ZQ$272,156,FALSE)</f>
        <v>Y</v>
      </c>
      <c r="CS34" s="17" t="str">
        <f>HLOOKUP($B34,'[6]SGTI 2021 Clean Data'!$E$2:$ZQ$272,157,FALSE)</f>
        <v>Y</v>
      </c>
      <c r="CT34" s="17" t="str">
        <f>HLOOKUP($B34,'[6]SGTI 2021 Clean Data'!$E$2:$ZQ$272,158,FALSE)</f>
        <v>N</v>
      </c>
      <c r="CU34" s="17" t="str">
        <f>HLOOKUP($B34,'[6]SGTI 2021 Clean Data'!$E$2:$ZQ$272,159,FALSE)</f>
        <v>Y</v>
      </c>
      <c r="CV34" s="17" t="str">
        <f>HLOOKUP($B34,'[6]SGTI 2021 Clean Data'!$E$2:$ZQ$272,160,FALSE)</f>
        <v>Y</v>
      </c>
      <c r="CW34" s="17" t="str">
        <f>HLOOKUP($B34,'[6]SGTI 2021 Clean Data'!$E$2:$ZQ$272,161,FALSE)</f>
        <v>Y</v>
      </c>
      <c r="CX34" s="17" t="str">
        <f>HLOOKUP($B34,'[6]SGTI 2021 Clean Data'!$E$2:$ZQ$272,164,FALSE)</f>
        <v>Y</v>
      </c>
      <c r="CY34" s="17" t="str">
        <f>HLOOKUP($B34,'[6]SGTI 2021 Clean Data'!$E$2:$ZQ$272,170,FALSE)</f>
        <v>Y</v>
      </c>
      <c r="CZ34" s="17" t="str">
        <f>HLOOKUP($B34,'[6]SGTI 2021 Clean Data'!$E$2:$ZQ$272,173,FALSE)</f>
        <v>Y</v>
      </c>
      <c r="DA34" s="17" t="str">
        <f>HLOOKUP($B34,'[6]SGTI 2021 Clean Data'!$E$2:$ZQ$272,174,FALSE)</f>
        <v>Y</v>
      </c>
      <c r="DB34" s="17" t="str">
        <f>HLOOKUP($B34,'[6]SGTI 2021 Clean Data'!$E$2:$ZQ$272,175,FALSE)</f>
        <v>N</v>
      </c>
      <c r="DC34" s="17" t="str">
        <f>HLOOKUP($B34,'[6]SGTI 2021 Clean Data'!$E$2:$ZQ$272,176,FALSE)</f>
        <v>N</v>
      </c>
      <c r="DD34" s="17" t="str">
        <f>HLOOKUP($B34,'[6]SGTI 2021 Clean Data'!$E$2:$ZQ$272,178,FALSE)</f>
        <v>Y</v>
      </c>
      <c r="DE34" s="17" t="str">
        <f>HLOOKUP($B34,'[6]SGTI 2021 Clean Data'!$E$2:$ZQ$272,179,FALSE)</f>
        <v>Y</v>
      </c>
      <c r="DF34" s="17" t="str">
        <f>HLOOKUP($B34,'[6]SGTI 2021 Clean Data'!$E$2:$ZQ$272,180,FALSE)</f>
        <v>Y</v>
      </c>
      <c r="DG34" s="17" t="str">
        <f>HLOOKUP($B34,'[6]SGTI 2021 Clean Data'!$E$2:$ZQ$272,181,FALSE)</f>
        <v>Y</v>
      </c>
      <c r="DH34" s="17" t="str">
        <f>HLOOKUP($B34,'[6]SGTI 2021 Clean Data'!$E$2:$ZQ$272,182,FALSE)</f>
        <v>N</v>
      </c>
      <c r="DI34" s="17" t="str">
        <f>HLOOKUP($B34,'[6]SGTI 2021 Clean Data'!$E$2:$ZQ$272,184,FALSE)</f>
        <v>Y</v>
      </c>
      <c r="DJ34" s="17" t="str">
        <f>HLOOKUP($B34,'[6]SGTI 2021 Clean Data'!$E$2:$ZQ$272,185,FALSE)</f>
        <v>Y</v>
      </c>
      <c r="DK34" s="17">
        <f>HLOOKUP($B34,'[6]SGTI 2021 Clean Data'!$E$2:$ZQ$272,190,FALSE)</f>
        <v>90</v>
      </c>
      <c r="DL34" s="17" t="str">
        <f>HLOOKUP($B34,'[6]SGTI 2021 Clean Data'!$E$2:$ZQ$272,191,FALSE)</f>
        <v>N</v>
      </c>
      <c r="DM34" s="17" t="str">
        <f>HLOOKUP($B34,'[6]SGTI 2021 Clean Data'!$E$2:$ZQ$272,195,FALSE)</f>
        <v>Y</v>
      </c>
      <c r="DN34" s="17" t="str">
        <f>HLOOKUP($B34,'[6]SGTI 2021 Clean Data'!$E$2:$ZQ$272,196,FALSE)</f>
        <v>Y</v>
      </c>
      <c r="DO34" s="17" t="str">
        <f>HLOOKUP($B34,'[6]SGTI 2021 Clean Data'!$E$2:$ZQ$272,199,FALSE)</f>
        <v>N</v>
      </c>
      <c r="DP34" s="17" t="str">
        <f>HLOOKUP($B34,'[6]SGTI 2021 Clean Data'!$E$2:$ZQ$272,200,FALSE)</f>
        <v>N</v>
      </c>
      <c r="DQ34" s="17" t="str">
        <f>HLOOKUP($B34,'[6]SGTI 2021 Clean Data'!$E$2:$ZQ$272,201,FALSE)</f>
        <v>Y</v>
      </c>
      <c r="DR34" s="17" t="str">
        <f>HLOOKUP($B34,'[6]SGTI 2021 Clean Data'!$E$2:$ZQ$272,202,FALSE)</f>
        <v>Y</v>
      </c>
      <c r="DS34" s="17" t="str">
        <f>HLOOKUP($B34,'[6]SGTI 2021 Clean Data'!$E$2:$ZQ$272,203,FALSE)</f>
        <v>Y</v>
      </c>
      <c r="DT34" s="17" t="str">
        <f>HLOOKUP($B34,'[6]SGTI 2021 Clean Data'!$E$2:$ZQ$272,204,FALSE)</f>
        <v>Y</v>
      </c>
      <c r="DU34" s="17" t="str">
        <f>HLOOKUP($B34,'[6]SGTI 2021 Clean Data'!$E$2:$ZQ$272,206,FALSE)</f>
        <v>Y</v>
      </c>
      <c r="DV34" s="17" t="str">
        <f>HLOOKUP($B34,'[6]SGTI 2021 Clean Data'!$E$2:$ZQ$272,207,FALSE)</f>
        <v>Y</v>
      </c>
      <c r="DW34" s="17" t="str">
        <f>HLOOKUP($B34,'[6]SGTI 2021 Clean Data'!$E$2:$ZQ$272,208,FALSE)</f>
        <v>N</v>
      </c>
      <c r="DX34" s="17"/>
      <c r="DY34" s="17" t="str">
        <f>HLOOKUP($B34,'[6]SGTI 2021 Clean Data'!$E$2:$ZQ$272,213,FALSE)</f>
        <v>Y</v>
      </c>
      <c r="DZ34" s="17" t="str">
        <f>HLOOKUP($B34,'[6]SGTI 2021 Clean Data'!$E$2:$ZQ$272,214,FALSE)</f>
        <v>Y</v>
      </c>
      <c r="EA34" s="17" t="str">
        <f>HLOOKUP($B34,'[6]SGTI 2021 Clean Data'!$E$2:$ZQ$272,215,FALSE)</f>
        <v>N</v>
      </c>
      <c r="EB34" s="17">
        <f>HLOOKUP($B34,'[6]SGTI 2021 Clean Data'!$E$2:$ZQ$272,219,FALSE)</f>
        <v>3</v>
      </c>
      <c r="EC34" s="17">
        <f>HLOOKUP($B34,'[6]SGTI 2021 Clean Data'!$E$2:$ZQ$272,220,FALSE)</f>
        <v>0</v>
      </c>
      <c r="ED34" s="17">
        <f>HLOOKUP($B34,'[6]SGTI 2021 Clean Data'!$E$2:$ZQ$272,221,FALSE)</f>
        <v>0</v>
      </c>
      <c r="EE34" s="17">
        <f>HLOOKUP($B34,'[6]SGTI 2021 Clean Data'!$E$2:$ZQ$272,222,FALSE)</f>
        <v>0</v>
      </c>
      <c r="EF34" s="17">
        <f>HLOOKUP($B34,'[6]SGTI 2021 Clean Data'!$E$2:$ZQ$272,223,FALSE)</f>
        <v>0</v>
      </c>
      <c r="EG34" s="17">
        <f>HLOOKUP($B34,'[6]SGTI 2021 Clean Data'!$E$2:$ZQ$272,224,FALSE)</f>
        <v>3</v>
      </c>
      <c r="EH34" s="17">
        <f>HLOOKUP($B34,'[6]SGTI 2021 Clean Data'!$E$2:$ZQ$272,225,FALSE)</f>
        <v>3</v>
      </c>
      <c r="EI34" s="17">
        <f>HLOOKUP($B34,'[6]SGTI 2021 Clean Data'!$E$2:$ZQ$272,226,FALSE)</f>
        <v>0</v>
      </c>
      <c r="EJ34" s="17">
        <f>HLOOKUP($B34,'[6]SGTI 2021 Clean Data'!$E$2:$ZQ$272,227,FALSE)</f>
        <v>0</v>
      </c>
      <c r="EK34" s="17">
        <f>HLOOKUP($B34,'[6]SGTI 2021 Clean Data'!$E$2:$ZQ$272,228,FALSE)</f>
        <v>3</v>
      </c>
      <c r="EL34" s="17">
        <f>HLOOKUP($B34,'[6]SGTI 2021 Clean Data'!$E$2:$ZQ$272,229,FALSE)</f>
        <v>0</v>
      </c>
      <c r="EM34" s="17">
        <f>HLOOKUP($B34,'[6]SGTI 2021 Clean Data'!$E$2:$ZQ$272,230,FALSE)</f>
        <v>0</v>
      </c>
      <c r="EN34" s="17">
        <f>HLOOKUP($B34,'[6]SGTI 2021 Clean Data'!$E$2:$ZQ$272,231,FALSE)</f>
        <v>0</v>
      </c>
      <c r="EO34" s="18">
        <f>HLOOKUP($B34,'[6]SGTI 2021 Clean Data'!$E$2:$ZQ$272,232,FALSE)</f>
        <v>44286</v>
      </c>
      <c r="EP34" s="18">
        <f>HLOOKUP($B34,'[6]SGTI 2021 Clean Data'!$E$2:$ZQ$272,233,FALSE)</f>
        <v>44301</v>
      </c>
      <c r="EQ34" s="17">
        <f>HLOOKUP($B34,'[6]SGTI 2021 Clean Data'!$E$2:$ZQ$272,234,FALSE)</f>
        <v>0</v>
      </c>
      <c r="ER34" s="17">
        <f>HLOOKUP($B34,'[6]SGTI 2021 Clean Data'!$E$2:$ZQ$272,235,FALSE)</f>
        <v>0</v>
      </c>
      <c r="ES34" s="17">
        <f>HLOOKUP($B34,'[6]SGTI 2021 Clean Data'!$E$2:$ZQ$272,240,FALSE)</f>
        <v>0</v>
      </c>
      <c r="ET34" s="17">
        <f>VLOOKUP($B34,'[6]2021 DD Batch123456'!$B$3:$AT$590,42,FALSE)</f>
        <v>0</v>
      </c>
      <c r="EU34" s="17"/>
      <c r="EV34" s="17"/>
      <c r="EW34" s="17"/>
      <c r="EX34" s="17">
        <f>VLOOKUP($B34,'[6]2021 DD Batch123456'!$B$3:$AT$590,44,FALSE)</f>
        <v>0</v>
      </c>
      <c r="EY34" s="17">
        <f>HLOOKUP($B34,'[6]SGTI 2021 Clean Data'!$E$2:$ZQ$272,246,FALSE)</f>
        <v>0</v>
      </c>
      <c r="EZ34" s="17">
        <f>HLOOKUP($B34,'[6]SGTI 2021 Clean Data'!$E$2:$ZQ$272,247,FALSE)</f>
        <v>2</v>
      </c>
      <c r="FA34" s="17">
        <f>HLOOKUP($B34,'[6]SGTI 2021 Clean Data'!$E$2:$ZQ$272,248,FALSE)</f>
        <v>0</v>
      </c>
      <c r="FB34" s="17">
        <f>HLOOKUP($B34,'[6]SGTI 2021 Clean Data'!$E$2:$ZQ$272,249,FALSE)</f>
        <v>0</v>
      </c>
      <c r="FC34" s="17">
        <f>HLOOKUP($B34,'[6]SGTI 2021 Clean Data'!$E$2:$ZQ$272,250,FALSE)</f>
        <v>0</v>
      </c>
      <c r="FD34" s="17">
        <f>HLOOKUP($B34,'[6]SGTI 2021 Clean Data'!$E$2:$ZQ$272,251,FALSE)</f>
        <v>0</v>
      </c>
      <c r="FE34" s="17">
        <f>HLOOKUP($B34,'[6]SGTI 2021 Clean Data'!$E$2:$ZQ$272,252,FALSE)</f>
        <v>0</v>
      </c>
      <c r="FF34" s="17">
        <f>HLOOKUP($B34,'[6]SGTI 2021 Clean Data'!$E$2:$ZQ$272,253,FALSE)</f>
        <v>0</v>
      </c>
      <c r="FG34" s="17">
        <f>HLOOKUP($B34,'[6]SGTI 2021 Clean Data'!$E$2:$ZQ$272,254,FALSE)</f>
        <v>0</v>
      </c>
      <c r="FH34" s="17">
        <f>HLOOKUP($B34,'[6]SGTI 2021 Clean Data'!$E$2:$ZQ$272,255,FALSE)</f>
        <v>0</v>
      </c>
      <c r="FI34" s="17">
        <f>HLOOKUP($B34,'[6]SGTI 2021 Clean Data'!$E$2:$ZQ$272,256,FALSE)</f>
        <v>5</v>
      </c>
      <c r="FJ34" s="17">
        <f>HLOOKUP($B34,'[6]SGTI 2021 Clean Data'!$E$2:$ZQ$272,257,FALSE)</f>
        <v>3</v>
      </c>
      <c r="FK34" s="17">
        <f>HLOOKUP($B34,'[6]SGTI 2021 Clean Data'!$E$2:$ZQ$272,258,FALSE)</f>
        <v>0</v>
      </c>
      <c r="FL34" s="17"/>
      <c r="FM34" s="17">
        <f>HLOOKUP($B34,'[6]SGTI 2021 Clean Data'!$E$2:$ZQ$272,260,FALSE)</f>
        <v>0</v>
      </c>
      <c r="FN34" s="17">
        <f>HLOOKUP($B34,'[6]SGTI 2021 Clean Data'!$E$2:$ZQ$272,261,FALSE)</f>
        <v>0</v>
      </c>
      <c r="FO34" s="17">
        <f>HLOOKUP($B34,'[6]SGTI 2021 Clean Data'!$E$2:$ZQ$272,262,FALSE)</f>
        <v>5</v>
      </c>
      <c r="FP34" s="17">
        <f>HLOOKUP($B34,'[6]SGTI 2021 Clean Data'!$E$2:$ZQ$272,263,FALSE)</f>
        <v>0</v>
      </c>
      <c r="FQ34" s="17"/>
      <c r="FR34" s="17">
        <f>HLOOKUP($B34,'[6]SGTI 2021 Clean Data'!$E$2:$ZQ$272,265,FALSE)</f>
        <v>0</v>
      </c>
      <c r="FS34" s="17">
        <f>HLOOKUP($B34,'[6]SGTI 2021 Clean Data'!$E$2:$ZQ$272,266,FALSE)</f>
        <v>0</v>
      </c>
      <c r="FT34" s="17">
        <f>HLOOKUP($B34,'[6]SGTI 2021 Clean Data'!$E$2:$ZQ$272,267,FALSE)</f>
        <v>0</v>
      </c>
      <c r="FU34" s="17">
        <f>HLOOKUP($B34,'[6]SGTI 2021 Clean Data'!$E$2:$ZQ$272,268,FALSE)</f>
        <v>0</v>
      </c>
      <c r="FV34" s="17">
        <f>HLOOKUP($B34,'[6]SGTI 2021 Clean Data'!$E$2:$ZQ$272,269,FALSE)</f>
        <v>0</v>
      </c>
      <c r="FW34" s="17">
        <f>HLOOKUP($B34,'[6]SGTI 2021 Clean Data'!$E$2:$ZQ$272,270,FALSE)</f>
        <v>0</v>
      </c>
      <c r="FX34" s="17">
        <f>HLOOKUP($B34,'[6]SGTI 2021 Clean Data'!$E$2:$ZQ$272,271,FALSE)</f>
        <v>0</v>
      </c>
    </row>
    <row r="35" spans="1:180" ht="24" thickTop="1" thickBot="1" x14ac:dyDescent="0.3">
      <c r="A35" s="12">
        <v>443</v>
      </c>
      <c r="B35" s="13" t="s">
        <v>312</v>
      </c>
      <c r="C35" s="14" t="s">
        <v>313</v>
      </c>
      <c r="D35" s="15">
        <v>44196</v>
      </c>
      <c r="E35" s="16">
        <f>_xlfn.IFNA(VLOOKUP($B35,'[4]SGTI 2021 General Full List'!$G$2:$AD$528,24,FALSE),VLOOKUP($B35,'[5]SGTI 2021 TrustReits Full List'!$G$2:$AC$43,23,FALSE))</f>
        <v>180400000</v>
      </c>
      <c r="F35" s="16" t="str">
        <f t="shared" si="0"/>
        <v>Small</v>
      </c>
      <c r="G35" s="16" t="str">
        <f>_xlfn.IFNA(VLOOKUP($B35,'[4]SGTI 2021 General Full List'!$G$2:$AD$528,21,FALSE),VLOOKUP($B35,'[5]SGTI 2021 TrustReits Full List'!$G$2:$AB$43,20,FALSE))</f>
        <v>CONSUMER STAPLES</v>
      </c>
      <c r="H35" s="16" t="str">
        <f>_xlfn.IFNA(VLOOKUP($B35,'[4]SGTI 2021 General Full List'!$G$2:$AD$528,23,FALSE),VLOOKUP($B35,'[5]SGTI 2021 TrustReits Full List'!$G$2:$AB$43,22,FALSE))</f>
        <v>Food &amp; Beverages</v>
      </c>
      <c r="I35" s="16" t="s">
        <v>1272</v>
      </c>
      <c r="J35" s="17">
        <f>VLOOKUP($B35,'[6]2021 DD Batch123456'!$B$3:$AT$590,5,FALSE)</f>
        <v>6</v>
      </c>
      <c r="K35" s="17">
        <f>VLOOKUP($B35,'[6]2021 DD Batch123456'!$B$3:$AT$590,6,FALSE)</f>
        <v>6</v>
      </c>
      <c r="L35" s="17">
        <f>VLOOKUP($B35,'[6]2021 DD Batch123456'!$B$3:$AT$590,7,FALSE)</f>
        <v>2</v>
      </c>
      <c r="M35" s="17" t="str">
        <f>VLOOKUP($B35,'[6]2021 DD Batch123456'!$B$3:$AT$590,12,FALSE)</f>
        <v>Y</v>
      </c>
      <c r="N35" s="17" t="str">
        <f>HLOOKUP($B35,'[6]SGTI 2021 Clean Data'!$E$2:$ZQ$272,25,FALSE)</f>
        <v>Y</v>
      </c>
      <c r="O35" s="17" t="str">
        <f>VLOOKUP($B35,'[6]2021 DD Batch123456'!$B$3:$AT$590,13,FALSE)</f>
        <v>Y</v>
      </c>
      <c r="P35" s="17" t="str">
        <f>VLOOKUP($B35,'[6]2021 DD Batch123456'!$B$3:$AT$590,14,FALSE)</f>
        <v>Y</v>
      </c>
      <c r="Q35" s="17" t="str">
        <f>HLOOKUP($B35,'[6]SGTI 2021 Clean Data'!$E$2:$ZQ$272,30,FALSE)</f>
        <v>N</v>
      </c>
      <c r="R35" s="17" t="str">
        <f>HLOOKUP($B35,'[6]SGTI 2021 Clean Data'!$E$2:$ZQ$272,31,FALSE)</f>
        <v>N</v>
      </c>
      <c r="S35" s="17" t="str">
        <f>HLOOKUP($B35,'[6]SGTI 2021 Clean Data'!$E$2:$ZQ$272,32,FALSE)</f>
        <v>Y</v>
      </c>
      <c r="T35" s="17">
        <f>VLOOKUP($B35,'[6]2021 DD Batch123456'!$B$3:$AT$590,36,FALSE)</f>
        <v>6</v>
      </c>
      <c r="U35" s="17">
        <f>VLOOKUP($B35,'[6]2021 DD Batch123456'!$B$3:$AT$590,40,FALSE)</f>
        <v>2</v>
      </c>
      <c r="V35" s="17">
        <f>VLOOKUP($B35,'[6]2021 DD Batch123456'!$B$3:$AT$590,37,FALSE)</f>
        <v>4</v>
      </c>
      <c r="W35" s="17" t="str">
        <f>VLOOKUP($B35,'[6]2021 DD Batch123456'!$B$3:$AT$590,41,FALSE)</f>
        <v>Y</v>
      </c>
      <c r="X35" s="17">
        <f>VLOOKUP($B35,'[6]2021 DD Batch123456'!$B$3:$AT$590,15,FALSE)</f>
        <v>3</v>
      </c>
      <c r="Y35" s="17">
        <f>VLOOKUP($B35,'[6]2021 DD Batch123456'!$B$3:$AT$590,16,FALSE)</f>
        <v>2</v>
      </c>
      <c r="Z35" s="17" t="str">
        <f>VLOOKUP($B35,'[6]2021 DD Batch123456'!$B$3:$AT$590,18,FALSE)</f>
        <v>Y</v>
      </c>
      <c r="AA35" s="17" t="str">
        <f>HLOOKUP($B35,'[6]SGTI 2021 Clean Data'!$E$2:$ZQ$272,45,FALSE)</f>
        <v>N</v>
      </c>
      <c r="AB35" s="17" t="str">
        <f>HLOOKUP($B35,'[6]SGTI 2021 Clean Data'!$E$2:$ZQ$272,46,FALSE)</f>
        <v>Y</v>
      </c>
      <c r="AC35" s="17" t="str">
        <f>HLOOKUP($B35,'[6]SGTI 2021 Clean Data'!$E$2:$ZQ$272,49,FALSE)</f>
        <v>N</v>
      </c>
      <c r="AD35" s="17" t="str">
        <f>HLOOKUP($B35,'[6]SGTI 2021 Clean Data'!$E$2:$ZQ$272,50,FALSE)</f>
        <v>N</v>
      </c>
      <c r="AE35" s="17" t="str">
        <f>HLOOKUP($B35,'[6]SGTI 2021 Clean Data'!$E$2:$ZQ$272,53,FALSE)</f>
        <v>N</v>
      </c>
      <c r="AF35" s="17" t="str">
        <f>HLOOKUP($B35,'[6]SGTI 2021 Clean Data'!$E$2:$ZQ$272,54,FALSE)</f>
        <v>Y</v>
      </c>
      <c r="AG35" s="17" t="str">
        <f>HLOOKUP($B35,'[6]SGTI 2021 Clean Data'!$E$2:$ZQ$272,55,FALSE)</f>
        <v>N</v>
      </c>
      <c r="AH35" s="17" t="str">
        <f>HLOOKUP($B35,'[6]SGTI 2021 Clean Data'!$E$2:$ZQ$272,56,FALSE)</f>
        <v>Y</v>
      </c>
      <c r="AI35" s="17" t="str">
        <f>HLOOKUP($B35,'[6]SGTI 2021 Clean Data'!$E$2:$ZQ$272,57,FALSE)</f>
        <v>N</v>
      </c>
      <c r="AJ35" s="17" t="str">
        <f>HLOOKUP($B35,'[6]SGTI 2021 Clean Data'!$E$2:$ZQ$272,58,FALSE)</f>
        <v>N</v>
      </c>
      <c r="AK35" s="17" t="str">
        <f>HLOOKUP($B35,'[6]SGTI 2021 Clean Data'!$E$2:$ZQ$272,59,FALSE)</f>
        <v>N</v>
      </c>
      <c r="AL35" s="17">
        <f>VLOOKUP($B35,'[6]2021 DD Batch123456'!$B$3:$AT$590,19,FALSE)</f>
        <v>3</v>
      </c>
      <c r="AM35" s="17">
        <f>VLOOKUP($B35,'[6]2021 DD Batch123456'!$B$3:$AT$590,20,FALSE)</f>
        <v>2</v>
      </c>
      <c r="AN35" s="17" t="str">
        <f>VLOOKUP($B35,'[6]2021 DD Batch123456'!$B$3:$AT$590,22,FALSE)</f>
        <v>Y</v>
      </c>
      <c r="AO35" s="17" t="str">
        <f>HLOOKUP($B35,'[6]SGTI 2021 Clean Data'!$E$2:$ZQ$272,67,FALSE)</f>
        <v>E</v>
      </c>
      <c r="AP35" s="17" t="str">
        <f>HLOOKUP($B35,'[6]SGTI 2021 Clean Data'!$E$2:$ZQ$272,68,FALSE)</f>
        <v>E</v>
      </c>
      <c r="AQ35" s="17" t="str">
        <f>HLOOKUP($B35,'[6]SGTI 2021 Clean Data'!$E$2:$ZQ$272,69,FALSE)</f>
        <v>B3</v>
      </c>
      <c r="AR35" s="17" t="str">
        <f>HLOOKUP($B35,'[6]SGTI 2021 Clean Data'!$E$2:$ZQ$272,70,FALSE)</f>
        <v>Y</v>
      </c>
      <c r="AS35" s="17" t="str">
        <f>HLOOKUP($B35,'[6]SGTI 2021 Clean Data'!$E$2:$ZQ$272,71,FALSE)</f>
        <v>Y</v>
      </c>
      <c r="AT35" s="17" t="str">
        <f>HLOOKUP($B35,'[6]SGTI 2021 Clean Data'!$E$2:$ZQ$272,72,FALSE)</f>
        <v>Y</v>
      </c>
      <c r="AU35" s="17" t="str">
        <f>HLOOKUP($B35,'[6]SGTI 2021 Clean Data'!$E$2:$ZQ$272,73,FALSE)</f>
        <v>Y</v>
      </c>
      <c r="AV35" s="17" t="str">
        <f>HLOOKUP($B35,'[6]SGTI 2021 Clean Data'!$E$2:$ZQ$272,74,FALSE)</f>
        <v>N</v>
      </c>
      <c r="AW35" s="17" t="str">
        <f>HLOOKUP($B35,'[6]SGTI 2021 Clean Data'!$E$2:$ZQ$272,75,FALSE)</f>
        <v>N</v>
      </c>
      <c r="AX35" s="17" t="str">
        <f>HLOOKUP($B35,'[6]SGTI 2021 Clean Data'!$E$2:$ZQ$272,76,FALSE)</f>
        <v>N</v>
      </c>
      <c r="AY35" s="17" t="str">
        <f>VLOOKUP($B35,'[6]2021 DD Batch123456'!$B$3:$AT$590,35,FALSE)</f>
        <v>E</v>
      </c>
      <c r="AZ35" s="17" t="str">
        <f>HLOOKUP($B35,'[6]SGTI 2021 Clean Data'!$E$2:$ZQ$272,80,FALSE)</f>
        <v>N</v>
      </c>
      <c r="BA35" s="17" t="str">
        <f>HLOOKUP($B35,'[6]SGTI 2021 Clean Data'!$E$2:$ZQ$272,83,FALSE)</f>
        <v>Y</v>
      </c>
      <c r="BB35" s="17" t="str">
        <f>HLOOKUP($B35,'[6]SGTI 2021 Clean Data'!$E$2:$ZQ$272,84,FALSE)</f>
        <v>N</v>
      </c>
      <c r="BC35" s="17" t="str">
        <f>HLOOKUP($B35,'[6]SGTI 2021 Clean Data'!$E$2:$ZQ$272,89,FALSE)</f>
        <v>N</v>
      </c>
      <c r="BD35" s="17" t="str">
        <f>HLOOKUP($B35,'[6]SGTI 2021 Clean Data'!$E$2:$ZQ$272,91,FALSE)</f>
        <v>N</v>
      </c>
      <c r="BE35" s="17" t="str">
        <f>HLOOKUP($B35,'[6]SGTI 2021 Clean Data'!$E$2:$ZQ$272,92,FALSE)</f>
        <v>Y</v>
      </c>
      <c r="BF35" s="17" t="str">
        <f>HLOOKUP($B35,'[6]SGTI 2021 Clean Data'!$E$2:$ZQ$272,93,FALSE)</f>
        <v>N</v>
      </c>
      <c r="BG35" s="17" t="str">
        <f>HLOOKUP($B35,'[6]SGTI 2021 Clean Data'!$E$2:$ZQ$272,94,FALSE)</f>
        <v>Y</v>
      </c>
      <c r="BH35" s="17" t="str">
        <f>HLOOKUP($B35,'[6]SGTI 2021 Clean Data'!$E$2:$ZQ$272,95,FALSE)</f>
        <v>Y</v>
      </c>
      <c r="BI35" s="17" t="str">
        <f>HLOOKUP($B35,'[6]SGTI 2021 Clean Data'!$E$2:$ZQ$272,96,FALSE)</f>
        <v>Y</v>
      </c>
      <c r="BJ35" s="17" t="str">
        <f>HLOOKUP($B35,'[6]SGTI 2021 Clean Data'!$E$2:$ZQ$272,97,FALSE)</f>
        <v>Y</v>
      </c>
      <c r="BK35" s="17" t="str">
        <f>HLOOKUP($B35,'[6]SGTI 2021 Clean Data'!$E$2:$ZQ$272,98,FALSE)</f>
        <v>Y</v>
      </c>
      <c r="BL35" s="17" t="str">
        <f>HLOOKUP($B35,'[6]SGTI 2021 Clean Data'!$E$2:$ZQ$272,100,FALSE)</f>
        <v>Y</v>
      </c>
      <c r="BM35" s="17" t="str">
        <f>HLOOKUP($B35,'[6]SGTI 2021 Clean Data'!$E$2:$ZQ$272,102,FALSE)</f>
        <v>Y</v>
      </c>
      <c r="BN35" s="17" t="str">
        <f>HLOOKUP($B35,'[6]SGTI 2021 Clean Data'!$E$2:$ZQ$272,103,FALSE)</f>
        <v>N</v>
      </c>
      <c r="BO35" s="17" t="str">
        <f>HLOOKUP($B35,'[6]SGTI 2021 Clean Data'!$E$2:$ZQ$272,107,FALSE)</f>
        <v>N</v>
      </c>
      <c r="BP35" s="17" t="str">
        <f>HLOOKUP($B35,'[6]SGTI 2021 Clean Data'!$E$2:$ZQ$272,108,FALSE)</f>
        <v>Y</v>
      </c>
      <c r="BQ35" s="17" t="str">
        <f>HLOOKUP($B35,'[6]SGTI 2021 Clean Data'!$E$2:$ZQ$272,109,FALSE)</f>
        <v>Y</v>
      </c>
      <c r="BR35" s="17" t="str">
        <f>HLOOKUP($B35,'[6]SGTI 2021 Clean Data'!$E$2:$ZQ$272,110,FALSE)</f>
        <v>Y</v>
      </c>
      <c r="BS35" s="17">
        <f>HLOOKUP($B35,'[6]SGTI 2021 Clean Data'!$E$2:$ZQ$272,111,FALSE)</f>
        <v>0</v>
      </c>
      <c r="BT35" s="17" t="str">
        <f>HLOOKUP($B35,'[6]SGTI 2021 Clean Data'!$E$2:$ZQ$272,113,FALSE)</f>
        <v>N</v>
      </c>
      <c r="BU35" s="17">
        <f>HLOOKUP($B35,'[6]SGTI 2021 Clean Data'!$E$2:$ZQ$272,114,FALSE)</f>
        <v>0</v>
      </c>
      <c r="BV35" s="17" t="str">
        <f>HLOOKUP($B35,'[6]SGTI 2021 Clean Data'!$E$2:$ZQ$272,120,FALSE)</f>
        <v>Y</v>
      </c>
      <c r="BW35" s="17" t="str">
        <f>HLOOKUP($B35,'[6]SGTI 2021 Clean Data'!$E$2:$ZQ$272,121,FALSE)</f>
        <v>N</v>
      </c>
      <c r="BX35" s="17" t="str">
        <f>HLOOKUP($B35,'[6]SGTI 2021 Clean Data'!$E$2:$ZQ$272,122,FALSE)</f>
        <v>Y</v>
      </c>
      <c r="BY35" s="17" t="str">
        <f>HLOOKUP($B35,'[6]SGTI 2021 Clean Data'!$E$2:$ZQ$272,123,FALSE)</f>
        <v>Y</v>
      </c>
      <c r="BZ35" s="17" t="str">
        <f>HLOOKUP($B35,'[6]SGTI 2021 Clean Data'!$E$2:$ZQ$272,124,FALSE)</f>
        <v>N</v>
      </c>
      <c r="CA35" s="17" t="str">
        <f>HLOOKUP($B35,'[6]SGTI 2021 Clean Data'!$E$2:$ZQ$272,125,FALSE)</f>
        <v>N</v>
      </c>
      <c r="CB35" s="17" t="str">
        <f>HLOOKUP($B35,'[6]SGTI 2021 Clean Data'!$E$2:$ZQ$272,126,FALSE)</f>
        <v>N</v>
      </c>
      <c r="CC35" s="17" t="str">
        <f>HLOOKUP($B35,'[6]SGTI 2021 Clean Data'!$E$2:$ZQ$272,128,FALSE)</f>
        <v>Y</v>
      </c>
      <c r="CD35" s="17" t="str">
        <f>HLOOKUP($B35,'[6]SGTI 2021 Clean Data'!$E$2:$ZQ$272,130,FALSE)</f>
        <v>Y</v>
      </c>
      <c r="CE35" s="17" t="str">
        <f>HLOOKUP($B35,'[6]SGTI 2021 Clean Data'!$E$2:$ZQ$272,131,FALSE)</f>
        <v>Y</v>
      </c>
      <c r="CF35" s="17" t="str">
        <f>HLOOKUP($B35,'[6]SGTI 2021 Clean Data'!$E$2:$ZQ$272,132,FALSE)</f>
        <v>N</v>
      </c>
      <c r="CG35" s="17" t="str">
        <f>HLOOKUP($B35,'[6]SGTI 2021 Clean Data'!$E$2:$ZQ$272,133,FALSE)</f>
        <v>N</v>
      </c>
      <c r="CH35" s="17" t="str">
        <f>HLOOKUP($B35,'[6]SGTI 2021 Clean Data'!$E$2:$ZQ$272,135,FALSE)</f>
        <v>N</v>
      </c>
      <c r="CI35" s="17" t="str">
        <f>HLOOKUP($B35,'[6]SGTI 2021 Clean Data'!$E$2:$ZQ$272,139,FALSE)</f>
        <v>Y</v>
      </c>
      <c r="CJ35" s="17" t="str">
        <f>HLOOKUP($B35,'[6]SGTI 2021 Clean Data'!$E$2:$ZQ$272,140,FALSE)</f>
        <v>Y</v>
      </c>
      <c r="CK35" s="17" t="str">
        <f>VLOOKUP($B35,'[6]2021 DD Batch123456'!$B$3:$AT$590,26,FALSE)</f>
        <v>N</v>
      </c>
      <c r="CL35" s="17" t="str">
        <f>VLOOKUP($B35,'[6]2021 DD Batch123456'!$B$3:$AT$590,27,FALSE)</f>
        <v>N</v>
      </c>
      <c r="CM35" s="17" t="str">
        <f>VLOOKUP($B35,'[6]2021 DD Batch123456'!$B$3:$AT$590,31,FALSE)</f>
        <v>Y</v>
      </c>
      <c r="CN35" s="17">
        <f>VLOOKUP($B35,'[6]2021 DD Batch123456'!$B$3:$AT$590,32,FALSE)</f>
        <v>0</v>
      </c>
      <c r="CO35" s="17" t="str">
        <f>VLOOKUP($B35,'[6]2021 DD Batch123456'!$B$3:$AT$590,33,FALSE)</f>
        <v>Y</v>
      </c>
      <c r="CP35" s="17" t="str">
        <f>HLOOKUP($B35,'[6]SGTI 2021 Clean Data'!$E$2:$ZQ$272,153,FALSE)</f>
        <v>N</v>
      </c>
      <c r="CQ35" s="17" t="str">
        <f>HLOOKUP($B35,'[6]SGTI 2021 Clean Data'!$E$2:$ZQ$272,155,FALSE)</f>
        <v>N</v>
      </c>
      <c r="CR35" s="17" t="str">
        <f>HLOOKUP($B35,'[6]SGTI 2021 Clean Data'!$E$2:$ZQ$272,156,FALSE)</f>
        <v>Y</v>
      </c>
      <c r="CS35" s="17" t="str">
        <f>HLOOKUP($B35,'[6]SGTI 2021 Clean Data'!$E$2:$ZQ$272,157,FALSE)</f>
        <v>Y</v>
      </c>
      <c r="CT35" s="17" t="str">
        <f>HLOOKUP($B35,'[6]SGTI 2021 Clean Data'!$E$2:$ZQ$272,158,FALSE)</f>
        <v>Y</v>
      </c>
      <c r="CU35" s="17" t="str">
        <f>HLOOKUP($B35,'[6]SGTI 2021 Clean Data'!$E$2:$ZQ$272,159,FALSE)</f>
        <v>Y</v>
      </c>
      <c r="CV35" s="17" t="str">
        <f>HLOOKUP($B35,'[6]SGTI 2021 Clean Data'!$E$2:$ZQ$272,160,FALSE)</f>
        <v>Y</v>
      </c>
      <c r="CW35" s="17" t="str">
        <f>HLOOKUP($B35,'[6]SGTI 2021 Clean Data'!$E$2:$ZQ$272,161,FALSE)</f>
        <v>Y</v>
      </c>
      <c r="CX35" s="17" t="str">
        <f>HLOOKUP($B35,'[6]SGTI 2021 Clean Data'!$E$2:$ZQ$272,164,FALSE)</f>
        <v>Y</v>
      </c>
      <c r="CY35" s="17" t="str">
        <f>HLOOKUP($B35,'[6]SGTI 2021 Clean Data'!$E$2:$ZQ$272,170,FALSE)</f>
        <v>Y</v>
      </c>
      <c r="CZ35" s="17" t="str">
        <f>HLOOKUP($B35,'[6]SGTI 2021 Clean Data'!$E$2:$ZQ$272,173,FALSE)</f>
        <v>N</v>
      </c>
      <c r="DA35" s="17" t="str">
        <f>HLOOKUP($B35,'[6]SGTI 2021 Clean Data'!$E$2:$ZQ$272,174,FALSE)</f>
        <v>Y</v>
      </c>
      <c r="DB35" s="17" t="str">
        <f>HLOOKUP($B35,'[6]SGTI 2021 Clean Data'!$E$2:$ZQ$272,175,FALSE)</f>
        <v>N</v>
      </c>
      <c r="DC35" s="17" t="str">
        <f>HLOOKUP($B35,'[6]SGTI 2021 Clean Data'!$E$2:$ZQ$272,176,FALSE)</f>
        <v>N</v>
      </c>
      <c r="DD35" s="17" t="str">
        <f>HLOOKUP($B35,'[6]SGTI 2021 Clean Data'!$E$2:$ZQ$272,178,FALSE)</f>
        <v>N</v>
      </c>
      <c r="DE35" s="17" t="str">
        <f>HLOOKUP($B35,'[6]SGTI 2021 Clean Data'!$E$2:$ZQ$272,179,FALSE)</f>
        <v>N</v>
      </c>
      <c r="DF35" s="17" t="str">
        <f>HLOOKUP($B35,'[6]SGTI 2021 Clean Data'!$E$2:$ZQ$272,180,FALSE)</f>
        <v>Y</v>
      </c>
      <c r="DG35" s="17" t="str">
        <f>HLOOKUP($B35,'[6]SGTI 2021 Clean Data'!$E$2:$ZQ$272,181,FALSE)</f>
        <v>N</v>
      </c>
      <c r="DH35" s="17" t="str">
        <f>HLOOKUP($B35,'[6]SGTI 2021 Clean Data'!$E$2:$ZQ$272,182,FALSE)</f>
        <v>N</v>
      </c>
      <c r="DI35" s="17" t="str">
        <f>HLOOKUP($B35,'[6]SGTI 2021 Clean Data'!$E$2:$ZQ$272,184,FALSE)</f>
        <v>Y</v>
      </c>
      <c r="DJ35" s="17" t="str">
        <f>HLOOKUP($B35,'[6]SGTI 2021 Clean Data'!$E$2:$ZQ$272,185,FALSE)</f>
        <v>N</v>
      </c>
      <c r="DK35" s="17">
        <f>HLOOKUP($B35,'[6]SGTI 2021 Clean Data'!$E$2:$ZQ$272,190,FALSE)</f>
        <v>103</v>
      </c>
      <c r="DL35" s="17" t="str">
        <f>HLOOKUP($B35,'[6]SGTI 2021 Clean Data'!$E$2:$ZQ$272,191,FALSE)</f>
        <v>N</v>
      </c>
      <c r="DM35" s="17" t="str">
        <f>HLOOKUP($B35,'[6]SGTI 2021 Clean Data'!$E$2:$ZQ$272,195,FALSE)</f>
        <v>N</v>
      </c>
      <c r="DN35" s="17" t="str">
        <f>HLOOKUP($B35,'[6]SGTI 2021 Clean Data'!$E$2:$ZQ$272,196,FALSE)</f>
        <v>N</v>
      </c>
      <c r="DO35" s="17" t="str">
        <f>HLOOKUP($B35,'[6]SGTI 2021 Clean Data'!$E$2:$ZQ$272,199,FALSE)</f>
        <v>N</v>
      </c>
      <c r="DP35" s="17" t="str">
        <f>HLOOKUP($B35,'[6]SGTI 2021 Clean Data'!$E$2:$ZQ$272,200,FALSE)</f>
        <v>Y</v>
      </c>
      <c r="DQ35" s="17" t="str">
        <f>HLOOKUP($B35,'[6]SGTI 2021 Clean Data'!$E$2:$ZQ$272,201,FALSE)</f>
        <v>Y</v>
      </c>
      <c r="DR35" s="17" t="str">
        <f>HLOOKUP($B35,'[6]SGTI 2021 Clean Data'!$E$2:$ZQ$272,202,FALSE)</f>
        <v>Y</v>
      </c>
      <c r="DS35" s="17" t="str">
        <f>HLOOKUP($B35,'[6]SGTI 2021 Clean Data'!$E$2:$ZQ$272,203,FALSE)</f>
        <v>Y</v>
      </c>
      <c r="DT35" s="17" t="str">
        <f>HLOOKUP($B35,'[6]SGTI 2021 Clean Data'!$E$2:$ZQ$272,204,FALSE)</f>
        <v>Y</v>
      </c>
      <c r="DU35" s="17" t="str">
        <f>HLOOKUP($B35,'[6]SGTI 2021 Clean Data'!$E$2:$ZQ$272,206,FALSE)</f>
        <v>Y</v>
      </c>
      <c r="DV35" s="17" t="str">
        <f>HLOOKUP($B35,'[6]SGTI 2021 Clean Data'!$E$2:$ZQ$272,207,FALSE)</f>
        <v>N</v>
      </c>
      <c r="DW35" s="17" t="str">
        <f>HLOOKUP($B35,'[6]SGTI 2021 Clean Data'!$E$2:$ZQ$272,208,FALSE)</f>
        <v>N</v>
      </c>
      <c r="DX35" s="17"/>
      <c r="DY35" s="17" t="str">
        <f>HLOOKUP($B35,'[6]SGTI 2021 Clean Data'!$E$2:$ZQ$272,213,FALSE)</f>
        <v>N</v>
      </c>
      <c r="DZ35" s="17" t="str">
        <f>HLOOKUP($B35,'[6]SGTI 2021 Clean Data'!$E$2:$ZQ$272,214,FALSE)</f>
        <v>Y</v>
      </c>
      <c r="EA35" s="17" t="str">
        <f>HLOOKUP($B35,'[6]SGTI 2021 Clean Data'!$E$2:$ZQ$272,215,FALSE)</f>
        <v>Y</v>
      </c>
      <c r="EB35" s="17">
        <f>HLOOKUP($B35,'[6]SGTI 2021 Clean Data'!$E$2:$ZQ$272,219,FALSE)</f>
        <v>0</v>
      </c>
      <c r="EC35" s="17">
        <f>HLOOKUP($B35,'[6]SGTI 2021 Clean Data'!$E$2:$ZQ$272,220,FALSE)</f>
        <v>0</v>
      </c>
      <c r="ED35" s="17">
        <f>HLOOKUP($B35,'[6]SGTI 2021 Clean Data'!$E$2:$ZQ$272,221,FALSE)</f>
        <v>0</v>
      </c>
      <c r="EE35" s="17">
        <f>HLOOKUP($B35,'[6]SGTI 2021 Clean Data'!$E$2:$ZQ$272,222,FALSE)</f>
        <v>0</v>
      </c>
      <c r="EF35" s="17">
        <f>HLOOKUP($B35,'[6]SGTI 2021 Clean Data'!$E$2:$ZQ$272,223,FALSE)</f>
        <v>0</v>
      </c>
      <c r="EG35" s="17">
        <f>HLOOKUP($B35,'[6]SGTI 2021 Clean Data'!$E$2:$ZQ$272,224,FALSE)</f>
        <v>3</v>
      </c>
      <c r="EH35" s="17">
        <f>HLOOKUP($B35,'[6]SGTI 2021 Clean Data'!$E$2:$ZQ$272,225,FALSE)</f>
        <v>0</v>
      </c>
      <c r="EI35" s="17">
        <f>HLOOKUP($B35,'[6]SGTI 2021 Clean Data'!$E$2:$ZQ$272,226,FALSE)</f>
        <v>0</v>
      </c>
      <c r="EJ35" s="17">
        <f>HLOOKUP($B35,'[6]SGTI 2021 Clean Data'!$E$2:$ZQ$272,227,FALSE)</f>
        <v>0</v>
      </c>
      <c r="EK35" s="17">
        <f>HLOOKUP($B35,'[6]SGTI 2021 Clean Data'!$E$2:$ZQ$272,228,FALSE)</f>
        <v>3</v>
      </c>
      <c r="EL35" s="17">
        <f>HLOOKUP($B35,'[6]SGTI 2021 Clean Data'!$E$2:$ZQ$272,229,FALSE)</f>
        <v>0</v>
      </c>
      <c r="EM35" s="17">
        <f>HLOOKUP($B35,'[6]SGTI 2021 Clean Data'!$E$2:$ZQ$272,230,FALSE)</f>
        <v>0</v>
      </c>
      <c r="EN35" s="17">
        <f>HLOOKUP($B35,'[6]SGTI 2021 Clean Data'!$E$2:$ZQ$272,231,FALSE)</f>
        <v>0</v>
      </c>
      <c r="EO35" s="18">
        <f>HLOOKUP($B35,'[6]SGTI 2021 Clean Data'!$E$2:$ZQ$272,232,FALSE)</f>
        <v>44299</v>
      </c>
      <c r="EP35" s="18">
        <f>HLOOKUP($B35,'[6]SGTI 2021 Clean Data'!$E$2:$ZQ$272,233,FALSE)</f>
        <v>44314</v>
      </c>
      <c r="EQ35" s="17">
        <f>HLOOKUP($B35,'[6]SGTI 2021 Clean Data'!$E$2:$ZQ$272,234,FALSE)</f>
        <v>0</v>
      </c>
      <c r="ER35" s="17">
        <f>HLOOKUP($B35,'[6]SGTI 2021 Clean Data'!$E$2:$ZQ$272,235,FALSE)</f>
        <v>0</v>
      </c>
      <c r="ES35" s="17">
        <f>HLOOKUP($B35,'[6]SGTI 2021 Clean Data'!$E$2:$ZQ$272,240,FALSE)</f>
        <v>0</v>
      </c>
      <c r="ET35" s="17">
        <f>VLOOKUP($B35,'[6]2021 DD Batch123456'!$B$3:$AT$590,42,FALSE)</f>
        <v>0</v>
      </c>
      <c r="EU35" s="17"/>
      <c r="EV35" s="17"/>
      <c r="EW35" s="17"/>
      <c r="EX35" s="17">
        <f>VLOOKUP($B35,'[6]2021 DD Batch123456'!$B$3:$AT$590,44,FALSE)</f>
        <v>0</v>
      </c>
      <c r="EY35" s="17">
        <f>HLOOKUP($B35,'[6]SGTI 2021 Clean Data'!$E$2:$ZQ$272,246,FALSE)</f>
        <v>0</v>
      </c>
      <c r="EZ35" s="17">
        <f>HLOOKUP($B35,'[6]SGTI 2021 Clean Data'!$E$2:$ZQ$272,247,FALSE)</f>
        <v>0</v>
      </c>
      <c r="FA35" s="17">
        <f>HLOOKUP($B35,'[6]SGTI 2021 Clean Data'!$E$2:$ZQ$272,248,FALSE)</f>
        <v>0</v>
      </c>
      <c r="FB35" s="17">
        <f>HLOOKUP($B35,'[6]SGTI 2021 Clean Data'!$E$2:$ZQ$272,249,FALSE)</f>
        <v>0</v>
      </c>
      <c r="FC35" s="17">
        <f>HLOOKUP($B35,'[6]SGTI 2021 Clean Data'!$E$2:$ZQ$272,250,FALSE)</f>
        <v>0</v>
      </c>
      <c r="FD35" s="17">
        <f>HLOOKUP($B35,'[6]SGTI 2021 Clean Data'!$E$2:$ZQ$272,251,FALSE)</f>
        <v>0</v>
      </c>
      <c r="FE35" s="17">
        <f>HLOOKUP($B35,'[6]SGTI 2021 Clean Data'!$E$2:$ZQ$272,252,FALSE)</f>
        <v>0</v>
      </c>
      <c r="FF35" s="17">
        <f>HLOOKUP($B35,'[6]SGTI 2021 Clean Data'!$E$2:$ZQ$272,253,FALSE)</f>
        <v>0</v>
      </c>
      <c r="FG35" s="17">
        <f>HLOOKUP($B35,'[6]SGTI 2021 Clean Data'!$E$2:$ZQ$272,254,FALSE)</f>
        <v>0</v>
      </c>
      <c r="FH35" s="17">
        <f>HLOOKUP($B35,'[6]SGTI 2021 Clean Data'!$E$2:$ZQ$272,255,FALSE)</f>
        <v>0</v>
      </c>
      <c r="FI35" s="17">
        <f>HLOOKUP($B35,'[6]SGTI 2021 Clean Data'!$E$2:$ZQ$272,256,FALSE)</f>
        <v>0</v>
      </c>
      <c r="FJ35" s="17">
        <f>HLOOKUP($B35,'[6]SGTI 2021 Clean Data'!$E$2:$ZQ$272,257,FALSE)</f>
        <v>0</v>
      </c>
      <c r="FK35" s="17">
        <f>HLOOKUP($B35,'[6]SGTI 2021 Clean Data'!$E$2:$ZQ$272,258,FALSE)</f>
        <v>0</v>
      </c>
      <c r="FL35" s="17"/>
      <c r="FM35" s="17">
        <f>HLOOKUP($B35,'[6]SGTI 2021 Clean Data'!$E$2:$ZQ$272,260,FALSE)</f>
        <v>0</v>
      </c>
      <c r="FN35" s="17">
        <f>HLOOKUP($B35,'[6]SGTI 2021 Clean Data'!$E$2:$ZQ$272,261,FALSE)</f>
        <v>0</v>
      </c>
      <c r="FO35" s="17">
        <f>HLOOKUP($B35,'[6]SGTI 2021 Clean Data'!$E$2:$ZQ$272,262,FALSE)</f>
        <v>0</v>
      </c>
      <c r="FP35" s="17">
        <f>HLOOKUP($B35,'[6]SGTI 2021 Clean Data'!$E$2:$ZQ$272,263,FALSE)</f>
        <v>3</v>
      </c>
      <c r="FQ35" s="17"/>
      <c r="FR35" s="17">
        <f>HLOOKUP($B35,'[6]SGTI 2021 Clean Data'!$E$2:$ZQ$272,265,FALSE)</f>
        <v>0</v>
      </c>
      <c r="FS35" s="17">
        <f>HLOOKUP($B35,'[6]SGTI 2021 Clean Data'!$E$2:$ZQ$272,266,FALSE)</f>
        <v>0</v>
      </c>
      <c r="FT35" s="17">
        <f>HLOOKUP($B35,'[6]SGTI 2021 Clean Data'!$E$2:$ZQ$272,267,FALSE)</f>
        <v>0</v>
      </c>
      <c r="FU35" s="17">
        <f>HLOOKUP($B35,'[6]SGTI 2021 Clean Data'!$E$2:$ZQ$272,268,FALSE)</f>
        <v>0</v>
      </c>
      <c r="FV35" s="17">
        <f>HLOOKUP($B35,'[6]SGTI 2021 Clean Data'!$E$2:$ZQ$272,269,FALSE)</f>
        <v>0</v>
      </c>
      <c r="FW35" s="17">
        <f>HLOOKUP($B35,'[6]SGTI 2021 Clean Data'!$E$2:$ZQ$272,270,FALSE)</f>
        <v>0</v>
      </c>
      <c r="FX35" s="17">
        <f>HLOOKUP($B35,'[6]SGTI 2021 Clean Data'!$E$2:$ZQ$272,271,FALSE)</f>
        <v>0</v>
      </c>
    </row>
    <row r="36" spans="1:180" ht="24" thickTop="1" thickBot="1" x14ac:dyDescent="0.3">
      <c r="A36" s="12">
        <v>17</v>
      </c>
      <c r="B36" s="13" t="s">
        <v>98</v>
      </c>
      <c r="C36" s="14" t="s">
        <v>99</v>
      </c>
      <c r="D36" s="15">
        <v>44104</v>
      </c>
      <c r="E36" s="16">
        <f>_xlfn.IFNA(VLOOKUP($B36,'[4]SGTI 2021 General Full List'!$G$2:$AD$528,24,FALSE),VLOOKUP($B36,'[5]SGTI 2021 TrustReits Full List'!$G$2:$AC$43,23,FALSE))</f>
        <v>156954000</v>
      </c>
      <c r="F36" s="16" t="str">
        <f t="shared" si="0"/>
        <v>Small</v>
      </c>
      <c r="G36" s="16" t="str">
        <f>_xlfn.IFNA(VLOOKUP($B36,'[4]SGTI 2021 General Full List'!$G$2:$AD$528,21,FALSE),VLOOKUP($B36,'[5]SGTI 2021 TrustReits Full List'!$G$2:$AB$43,20,FALSE))</f>
        <v xml:space="preserve">REAL ESTATE </v>
      </c>
      <c r="H36" s="16" t="str">
        <f>_xlfn.IFNA(VLOOKUP($B36,'[4]SGTI 2021 General Full List'!$G$2:$AD$528,23,FALSE),VLOOKUP($B36,'[5]SGTI 2021 TrustReits Full List'!$G$2:$AB$43,22,FALSE))</f>
        <v>Real Estate</v>
      </c>
      <c r="I36" s="16" t="s">
        <v>1272</v>
      </c>
      <c r="J36" s="17">
        <f>VLOOKUP($B36,'[6]2021 DD Batch123456'!$B$3:$AT$590,5,FALSE)</f>
        <v>5</v>
      </c>
      <c r="K36" s="17">
        <f>VLOOKUP($B36,'[6]2021 DD Batch123456'!$B$3:$AT$590,6,FALSE)</f>
        <v>5</v>
      </c>
      <c r="L36" s="17">
        <f>VLOOKUP($B36,'[6]2021 DD Batch123456'!$B$3:$AT$590,7,FALSE)</f>
        <v>3</v>
      </c>
      <c r="M36" s="17" t="str">
        <f>VLOOKUP($B36,'[6]2021 DD Batch123456'!$B$3:$AT$590,12,FALSE)</f>
        <v>N</v>
      </c>
      <c r="N36" s="17" t="str">
        <f>HLOOKUP($B36,'[6]SGTI 2021 Clean Data'!$E$2:$ZQ$272,25,FALSE)</f>
        <v>N</v>
      </c>
      <c r="O36" s="17" t="str">
        <f>VLOOKUP($B36,'[6]2021 DD Batch123456'!$B$3:$AT$590,13,FALSE)</f>
        <v>Y</v>
      </c>
      <c r="P36" s="17" t="str">
        <f>VLOOKUP($B36,'[6]2021 DD Batch123456'!$B$3:$AT$590,14,FALSE)</f>
        <v>Y</v>
      </c>
      <c r="Q36" s="17" t="str">
        <f>HLOOKUP($B36,'[6]SGTI 2021 Clean Data'!$E$2:$ZQ$272,30,FALSE)</f>
        <v>Y</v>
      </c>
      <c r="R36" s="17" t="str">
        <f>HLOOKUP($B36,'[6]SGTI 2021 Clean Data'!$E$2:$ZQ$272,31,FALSE)</f>
        <v>Y</v>
      </c>
      <c r="S36" s="17" t="str">
        <f>HLOOKUP($B36,'[6]SGTI 2021 Clean Data'!$E$2:$ZQ$272,32,FALSE)</f>
        <v>Y</v>
      </c>
      <c r="T36" s="17">
        <f>VLOOKUP($B36,'[6]2021 DD Batch123456'!$B$3:$AT$590,36,FALSE)</f>
        <v>4</v>
      </c>
      <c r="U36" s="17">
        <f>VLOOKUP($B36,'[6]2021 DD Batch123456'!$B$3:$AT$590,40,FALSE)</f>
        <v>2</v>
      </c>
      <c r="V36" s="17">
        <f>VLOOKUP($B36,'[6]2021 DD Batch123456'!$B$3:$AT$590,37,FALSE)</f>
        <v>3</v>
      </c>
      <c r="W36" s="17" t="str">
        <f>VLOOKUP($B36,'[6]2021 DD Batch123456'!$B$3:$AT$590,41,FALSE)</f>
        <v>Y</v>
      </c>
      <c r="X36" s="17">
        <f>VLOOKUP($B36,'[6]2021 DD Batch123456'!$B$3:$AT$590,15,FALSE)</f>
        <v>4</v>
      </c>
      <c r="Y36" s="17">
        <f>VLOOKUP($B36,'[6]2021 DD Batch123456'!$B$3:$AT$590,16,FALSE)</f>
        <v>3</v>
      </c>
      <c r="Z36" s="17" t="str">
        <f>VLOOKUP($B36,'[6]2021 DD Batch123456'!$B$3:$AT$590,18,FALSE)</f>
        <v>Y</v>
      </c>
      <c r="AA36" s="17" t="str">
        <f>HLOOKUP($B36,'[6]SGTI 2021 Clean Data'!$E$2:$ZQ$272,45,FALSE)</f>
        <v>Y</v>
      </c>
      <c r="AB36" s="17" t="str">
        <f>HLOOKUP($B36,'[6]SGTI 2021 Clean Data'!$E$2:$ZQ$272,46,FALSE)</f>
        <v>N</v>
      </c>
      <c r="AC36" s="17" t="str">
        <f>HLOOKUP($B36,'[6]SGTI 2021 Clean Data'!$E$2:$ZQ$272,49,FALSE)</f>
        <v>Y</v>
      </c>
      <c r="AD36" s="17" t="str">
        <f>HLOOKUP($B36,'[6]SGTI 2021 Clean Data'!$E$2:$ZQ$272,50,FALSE)</f>
        <v>Y</v>
      </c>
      <c r="AE36" s="17" t="str">
        <f>HLOOKUP($B36,'[6]SGTI 2021 Clean Data'!$E$2:$ZQ$272,53,FALSE)</f>
        <v>Y</v>
      </c>
      <c r="AF36" s="17" t="str">
        <f>HLOOKUP($B36,'[6]SGTI 2021 Clean Data'!$E$2:$ZQ$272,54,FALSE)</f>
        <v>Y</v>
      </c>
      <c r="AG36" s="17" t="str">
        <f>HLOOKUP($B36,'[6]SGTI 2021 Clean Data'!$E$2:$ZQ$272,55,FALSE)</f>
        <v>Y</v>
      </c>
      <c r="AH36" s="17" t="str">
        <f>HLOOKUP($B36,'[6]SGTI 2021 Clean Data'!$E$2:$ZQ$272,56,FALSE)</f>
        <v>Y</v>
      </c>
      <c r="AI36" s="17" t="str">
        <f>HLOOKUP($B36,'[6]SGTI 2021 Clean Data'!$E$2:$ZQ$272,57,FALSE)</f>
        <v>N</v>
      </c>
      <c r="AJ36" s="17" t="str">
        <f>HLOOKUP($B36,'[6]SGTI 2021 Clean Data'!$E$2:$ZQ$272,58,FALSE)</f>
        <v>N</v>
      </c>
      <c r="AK36" s="17" t="str">
        <f>HLOOKUP($B36,'[6]SGTI 2021 Clean Data'!$E$2:$ZQ$272,59,FALSE)</f>
        <v>Y</v>
      </c>
      <c r="AL36" s="17">
        <f>VLOOKUP($B36,'[6]2021 DD Batch123456'!$B$3:$AT$590,19,FALSE)</f>
        <v>3</v>
      </c>
      <c r="AM36" s="17">
        <f>VLOOKUP($B36,'[6]2021 DD Batch123456'!$B$3:$AT$590,20,FALSE)</f>
        <v>3</v>
      </c>
      <c r="AN36" s="17" t="str">
        <f>VLOOKUP($B36,'[6]2021 DD Batch123456'!$B$3:$AT$590,22,FALSE)</f>
        <v>Y</v>
      </c>
      <c r="AO36" s="17" t="str">
        <f>HLOOKUP($B36,'[6]SGTI 2021 Clean Data'!$E$2:$ZQ$272,67,FALSE)</f>
        <v>E</v>
      </c>
      <c r="AP36" s="17" t="str">
        <f>HLOOKUP($B36,'[6]SGTI 2021 Clean Data'!$E$2:$ZQ$272,68,FALSE)</f>
        <v>E</v>
      </c>
      <c r="AQ36" s="17" t="str">
        <f>HLOOKUP($B36,'[6]SGTI 2021 Clean Data'!$E$2:$ZQ$272,69,FALSE)</f>
        <v>O</v>
      </c>
      <c r="AR36" s="17" t="str">
        <f>HLOOKUP($B36,'[6]SGTI 2021 Clean Data'!$E$2:$ZQ$272,70,FALSE)</f>
        <v>Y</v>
      </c>
      <c r="AS36" s="17" t="str">
        <f>HLOOKUP($B36,'[6]SGTI 2021 Clean Data'!$E$2:$ZQ$272,71,FALSE)</f>
        <v>Y</v>
      </c>
      <c r="AT36" s="17" t="str">
        <f>HLOOKUP($B36,'[6]SGTI 2021 Clean Data'!$E$2:$ZQ$272,72,FALSE)</f>
        <v>Y</v>
      </c>
      <c r="AU36" s="17" t="str">
        <f>HLOOKUP($B36,'[6]SGTI 2021 Clean Data'!$E$2:$ZQ$272,73,FALSE)</f>
        <v>Y</v>
      </c>
      <c r="AV36" s="17" t="str">
        <f>HLOOKUP($B36,'[6]SGTI 2021 Clean Data'!$E$2:$ZQ$272,74,FALSE)</f>
        <v>Y</v>
      </c>
      <c r="AW36" s="17" t="str">
        <f>HLOOKUP($B36,'[6]SGTI 2021 Clean Data'!$E$2:$ZQ$272,75,FALSE)</f>
        <v>N</v>
      </c>
      <c r="AX36" s="17" t="str">
        <f>HLOOKUP($B36,'[6]SGTI 2021 Clean Data'!$E$2:$ZQ$272,76,FALSE)</f>
        <v>N</v>
      </c>
      <c r="AY36" s="17" t="str">
        <f>VLOOKUP($B36,'[6]2021 DD Batch123456'!$B$3:$AT$590,35,FALSE)</f>
        <v>E</v>
      </c>
      <c r="AZ36" s="17" t="str">
        <f>HLOOKUP($B36,'[6]SGTI 2021 Clean Data'!$E$2:$ZQ$272,80,FALSE)</f>
        <v>N</v>
      </c>
      <c r="BA36" s="17" t="str">
        <f>HLOOKUP($B36,'[6]SGTI 2021 Clean Data'!$E$2:$ZQ$272,83,FALSE)</f>
        <v>Y</v>
      </c>
      <c r="BB36" s="17" t="str">
        <f>HLOOKUP($B36,'[6]SGTI 2021 Clean Data'!$E$2:$ZQ$272,84,FALSE)</f>
        <v>N</v>
      </c>
      <c r="BC36" s="17" t="str">
        <f>HLOOKUP($B36,'[6]SGTI 2021 Clean Data'!$E$2:$ZQ$272,89,FALSE)</f>
        <v>Y</v>
      </c>
      <c r="BD36" s="17" t="str">
        <f>HLOOKUP($B36,'[6]SGTI 2021 Clean Data'!$E$2:$ZQ$272,91,FALSE)</f>
        <v>N</v>
      </c>
      <c r="BE36" s="17" t="str">
        <f>HLOOKUP($B36,'[6]SGTI 2021 Clean Data'!$E$2:$ZQ$272,92,FALSE)</f>
        <v>Y</v>
      </c>
      <c r="BF36" s="17" t="str">
        <f>HLOOKUP($B36,'[6]SGTI 2021 Clean Data'!$E$2:$ZQ$272,93,FALSE)</f>
        <v>Y</v>
      </c>
      <c r="BG36" s="17" t="str">
        <f>HLOOKUP($B36,'[6]SGTI 2021 Clean Data'!$E$2:$ZQ$272,94,FALSE)</f>
        <v>Y</v>
      </c>
      <c r="BH36" s="17" t="str">
        <f>HLOOKUP($B36,'[6]SGTI 2021 Clean Data'!$E$2:$ZQ$272,95,FALSE)</f>
        <v>Y</v>
      </c>
      <c r="BI36" s="17" t="str">
        <f>HLOOKUP($B36,'[6]SGTI 2021 Clean Data'!$E$2:$ZQ$272,96,FALSE)</f>
        <v>Y</v>
      </c>
      <c r="BJ36" s="17" t="str">
        <f>HLOOKUP($B36,'[6]SGTI 2021 Clean Data'!$E$2:$ZQ$272,97,FALSE)</f>
        <v>Y</v>
      </c>
      <c r="BK36" s="17" t="str">
        <f>HLOOKUP($B36,'[6]SGTI 2021 Clean Data'!$E$2:$ZQ$272,98,FALSE)</f>
        <v>Y</v>
      </c>
      <c r="BL36" s="17" t="str">
        <f>HLOOKUP($B36,'[6]SGTI 2021 Clean Data'!$E$2:$ZQ$272,100,FALSE)</f>
        <v>Y</v>
      </c>
      <c r="BM36" s="17" t="str">
        <f>HLOOKUP($B36,'[6]SGTI 2021 Clean Data'!$E$2:$ZQ$272,102,FALSE)</f>
        <v>Y</v>
      </c>
      <c r="BN36" s="17" t="str">
        <f>HLOOKUP($B36,'[6]SGTI 2021 Clean Data'!$E$2:$ZQ$272,103,FALSE)</f>
        <v>Y</v>
      </c>
      <c r="BO36" s="17" t="str">
        <f>HLOOKUP($B36,'[6]SGTI 2021 Clean Data'!$E$2:$ZQ$272,107,FALSE)</f>
        <v>Y</v>
      </c>
      <c r="BP36" s="17" t="str">
        <f>HLOOKUP($B36,'[6]SGTI 2021 Clean Data'!$E$2:$ZQ$272,108,FALSE)</f>
        <v>Y</v>
      </c>
      <c r="BQ36" s="17" t="str">
        <f>HLOOKUP($B36,'[6]SGTI 2021 Clean Data'!$E$2:$ZQ$272,109,FALSE)</f>
        <v>Y</v>
      </c>
      <c r="BR36" s="17" t="str">
        <f>HLOOKUP($B36,'[6]SGTI 2021 Clean Data'!$E$2:$ZQ$272,110,FALSE)</f>
        <v>Y</v>
      </c>
      <c r="BS36" s="17" t="str">
        <f>HLOOKUP($B36,'[6]SGTI 2021 Clean Data'!$E$2:$ZQ$272,111,FALSE)</f>
        <v>Y</v>
      </c>
      <c r="BT36" s="17" t="str">
        <f>HLOOKUP($B36,'[6]SGTI 2021 Clean Data'!$E$2:$ZQ$272,113,FALSE)</f>
        <v>Y</v>
      </c>
      <c r="BU36" s="17" t="str">
        <f>HLOOKUP($B36,'[6]SGTI 2021 Clean Data'!$E$2:$ZQ$272,114,FALSE)</f>
        <v>Y</v>
      </c>
      <c r="BV36" s="17" t="str">
        <f>HLOOKUP($B36,'[6]SGTI 2021 Clean Data'!$E$2:$ZQ$272,120,FALSE)</f>
        <v>Y</v>
      </c>
      <c r="BW36" s="17" t="str">
        <f>HLOOKUP($B36,'[6]SGTI 2021 Clean Data'!$E$2:$ZQ$272,121,FALSE)</f>
        <v>N</v>
      </c>
      <c r="BX36" s="17" t="str">
        <f>HLOOKUP($B36,'[6]SGTI 2021 Clean Data'!$E$2:$ZQ$272,122,FALSE)</f>
        <v>Y</v>
      </c>
      <c r="BY36" s="17" t="str">
        <f>HLOOKUP($B36,'[6]SGTI 2021 Clean Data'!$E$2:$ZQ$272,123,FALSE)</f>
        <v>Y</v>
      </c>
      <c r="BZ36" s="17" t="str">
        <f>HLOOKUP($B36,'[6]SGTI 2021 Clean Data'!$E$2:$ZQ$272,124,FALSE)</f>
        <v>Y</v>
      </c>
      <c r="CA36" s="17" t="str">
        <f>HLOOKUP($B36,'[6]SGTI 2021 Clean Data'!$E$2:$ZQ$272,125,FALSE)</f>
        <v>N</v>
      </c>
      <c r="CB36" s="17" t="str">
        <f>HLOOKUP($B36,'[6]SGTI 2021 Clean Data'!$E$2:$ZQ$272,126,FALSE)</f>
        <v>N</v>
      </c>
      <c r="CC36" s="17" t="str">
        <f>HLOOKUP($B36,'[6]SGTI 2021 Clean Data'!$E$2:$ZQ$272,128,FALSE)</f>
        <v>Y</v>
      </c>
      <c r="CD36" s="17" t="str">
        <f>HLOOKUP($B36,'[6]SGTI 2021 Clean Data'!$E$2:$ZQ$272,130,FALSE)</f>
        <v>Y</v>
      </c>
      <c r="CE36" s="17" t="str">
        <f>HLOOKUP($B36,'[6]SGTI 2021 Clean Data'!$E$2:$ZQ$272,131,FALSE)</f>
        <v>Y</v>
      </c>
      <c r="CF36" s="17" t="str">
        <f>HLOOKUP($B36,'[6]SGTI 2021 Clean Data'!$E$2:$ZQ$272,132,FALSE)</f>
        <v>Y</v>
      </c>
      <c r="CG36" s="17" t="str">
        <f>HLOOKUP($B36,'[6]SGTI 2021 Clean Data'!$E$2:$ZQ$272,133,FALSE)</f>
        <v>Y</v>
      </c>
      <c r="CH36" s="17" t="str">
        <f>HLOOKUP($B36,'[6]SGTI 2021 Clean Data'!$E$2:$ZQ$272,135,FALSE)</f>
        <v>Y</v>
      </c>
      <c r="CI36" s="17" t="str">
        <f>HLOOKUP($B36,'[6]SGTI 2021 Clean Data'!$E$2:$ZQ$272,139,FALSE)</f>
        <v>Y</v>
      </c>
      <c r="CJ36" s="17" t="str">
        <f>HLOOKUP($B36,'[6]SGTI 2021 Clean Data'!$E$2:$ZQ$272,140,FALSE)</f>
        <v>Y</v>
      </c>
      <c r="CK36" s="17" t="str">
        <f>VLOOKUP($B36,'[6]2021 DD Batch123456'!$B$3:$AT$590,26,FALSE)</f>
        <v>Y</v>
      </c>
      <c r="CL36" s="17">
        <f>VLOOKUP($B36,'[6]2021 DD Batch123456'!$B$3:$AT$590,27,FALSE)</f>
        <v>0</v>
      </c>
      <c r="CM36" s="17" t="str">
        <f>VLOOKUP($B36,'[6]2021 DD Batch123456'!$B$3:$AT$590,31,FALSE)</f>
        <v>N</v>
      </c>
      <c r="CN36" s="17" t="str">
        <f>VLOOKUP($B36,'[6]2021 DD Batch123456'!$B$3:$AT$590,32,FALSE)</f>
        <v>Y</v>
      </c>
      <c r="CO36" s="17" t="str">
        <f>VLOOKUP($B36,'[6]2021 DD Batch123456'!$B$3:$AT$590,33,FALSE)</f>
        <v>Y</v>
      </c>
      <c r="CP36" s="17" t="str">
        <f>HLOOKUP($B36,'[6]SGTI 2021 Clean Data'!$E$2:$ZQ$272,153,FALSE)</f>
        <v>Y</v>
      </c>
      <c r="CQ36" s="17" t="str">
        <f>HLOOKUP($B36,'[6]SGTI 2021 Clean Data'!$E$2:$ZQ$272,155,FALSE)</f>
        <v>Y</v>
      </c>
      <c r="CR36" s="17" t="str">
        <f>HLOOKUP($B36,'[6]SGTI 2021 Clean Data'!$E$2:$ZQ$272,156,FALSE)</f>
        <v>Y</v>
      </c>
      <c r="CS36" s="17" t="str">
        <f>HLOOKUP($B36,'[6]SGTI 2021 Clean Data'!$E$2:$ZQ$272,157,FALSE)</f>
        <v>Y</v>
      </c>
      <c r="CT36" s="17" t="str">
        <f>HLOOKUP($B36,'[6]SGTI 2021 Clean Data'!$E$2:$ZQ$272,158,FALSE)</f>
        <v>Y</v>
      </c>
      <c r="CU36" s="17" t="str">
        <f>HLOOKUP($B36,'[6]SGTI 2021 Clean Data'!$E$2:$ZQ$272,159,FALSE)</f>
        <v>Y</v>
      </c>
      <c r="CV36" s="17" t="str">
        <f>HLOOKUP($B36,'[6]SGTI 2021 Clean Data'!$E$2:$ZQ$272,160,FALSE)</f>
        <v>Y</v>
      </c>
      <c r="CW36" s="17" t="str">
        <f>HLOOKUP($B36,'[6]SGTI 2021 Clean Data'!$E$2:$ZQ$272,161,FALSE)</f>
        <v>Y</v>
      </c>
      <c r="CX36" s="17" t="str">
        <f>HLOOKUP($B36,'[6]SGTI 2021 Clean Data'!$E$2:$ZQ$272,164,FALSE)</f>
        <v>Y</v>
      </c>
      <c r="CY36" s="17" t="str">
        <f>HLOOKUP($B36,'[6]SGTI 2021 Clean Data'!$E$2:$ZQ$272,170,FALSE)</f>
        <v>Y</v>
      </c>
      <c r="CZ36" s="17" t="str">
        <f>HLOOKUP($B36,'[6]SGTI 2021 Clean Data'!$E$2:$ZQ$272,173,FALSE)</f>
        <v>Y</v>
      </c>
      <c r="DA36" s="17" t="str">
        <f>HLOOKUP($B36,'[6]SGTI 2021 Clean Data'!$E$2:$ZQ$272,174,FALSE)</f>
        <v>Y</v>
      </c>
      <c r="DB36" s="17" t="str">
        <f>HLOOKUP($B36,'[6]SGTI 2021 Clean Data'!$E$2:$ZQ$272,175,FALSE)</f>
        <v>N</v>
      </c>
      <c r="DC36" s="17" t="str">
        <f>HLOOKUP($B36,'[6]SGTI 2021 Clean Data'!$E$2:$ZQ$272,176,FALSE)</f>
        <v>N</v>
      </c>
      <c r="DD36" s="17" t="str">
        <f>HLOOKUP($B36,'[6]SGTI 2021 Clean Data'!$E$2:$ZQ$272,178,FALSE)</f>
        <v>Y</v>
      </c>
      <c r="DE36" s="17" t="str">
        <f>HLOOKUP($B36,'[6]SGTI 2021 Clean Data'!$E$2:$ZQ$272,179,FALSE)</f>
        <v>Y</v>
      </c>
      <c r="DF36" s="17" t="str">
        <f>HLOOKUP($B36,'[6]SGTI 2021 Clean Data'!$E$2:$ZQ$272,180,FALSE)</f>
        <v>Y</v>
      </c>
      <c r="DG36" s="17" t="str">
        <f>HLOOKUP($B36,'[6]SGTI 2021 Clean Data'!$E$2:$ZQ$272,181,FALSE)</f>
        <v>Y</v>
      </c>
      <c r="DH36" s="17" t="str">
        <f>HLOOKUP($B36,'[6]SGTI 2021 Clean Data'!$E$2:$ZQ$272,182,FALSE)</f>
        <v>Y</v>
      </c>
      <c r="DI36" s="17" t="str">
        <f>HLOOKUP($B36,'[6]SGTI 2021 Clean Data'!$E$2:$ZQ$272,184,FALSE)</f>
        <v>N</v>
      </c>
      <c r="DJ36" s="17" t="str">
        <f>HLOOKUP($B36,'[6]SGTI 2021 Clean Data'!$E$2:$ZQ$272,185,FALSE)</f>
        <v>Y</v>
      </c>
      <c r="DK36" s="17">
        <f>HLOOKUP($B36,'[6]SGTI 2021 Clean Data'!$E$2:$ZQ$272,190,FALSE)</f>
        <v>58</v>
      </c>
      <c r="DL36" s="17" t="str">
        <f>HLOOKUP($B36,'[6]SGTI 2021 Clean Data'!$E$2:$ZQ$272,191,FALSE)</f>
        <v>Y</v>
      </c>
      <c r="DM36" s="17" t="str">
        <f>HLOOKUP($B36,'[6]SGTI 2021 Clean Data'!$E$2:$ZQ$272,195,FALSE)</f>
        <v>N</v>
      </c>
      <c r="DN36" s="17" t="str">
        <f>HLOOKUP($B36,'[6]SGTI 2021 Clean Data'!$E$2:$ZQ$272,196,FALSE)</f>
        <v>N</v>
      </c>
      <c r="DO36" s="17" t="str">
        <f>HLOOKUP($B36,'[6]SGTI 2021 Clean Data'!$E$2:$ZQ$272,199,FALSE)</f>
        <v>N</v>
      </c>
      <c r="DP36" s="17" t="str">
        <f>HLOOKUP($B36,'[6]SGTI 2021 Clean Data'!$E$2:$ZQ$272,200,FALSE)</f>
        <v>Y</v>
      </c>
      <c r="DQ36" s="17" t="str">
        <f>HLOOKUP($B36,'[6]SGTI 2021 Clean Data'!$E$2:$ZQ$272,201,FALSE)</f>
        <v>Y</v>
      </c>
      <c r="DR36" s="17" t="str">
        <f>HLOOKUP($B36,'[6]SGTI 2021 Clean Data'!$E$2:$ZQ$272,202,FALSE)</f>
        <v>Y</v>
      </c>
      <c r="DS36" s="17" t="str">
        <f>HLOOKUP($B36,'[6]SGTI 2021 Clean Data'!$E$2:$ZQ$272,203,FALSE)</f>
        <v>Y</v>
      </c>
      <c r="DT36" s="17" t="str">
        <f>HLOOKUP($B36,'[6]SGTI 2021 Clean Data'!$E$2:$ZQ$272,204,FALSE)</f>
        <v>Y</v>
      </c>
      <c r="DU36" s="17" t="str">
        <f>HLOOKUP($B36,'[6]SGTI 2021 Clean Data'!$E$2:$ZQ$272,206,FALSE)</f>
        <v>Y</v>
      </c>
      <c r="DV36" s="17" t="str">
        <f>HLOOKUP($B36,'[6]SGTI 2021 Clean Data'!$E$2:$ZQ$272,207,FALSE)</f>
        <v>Y</v>
      </c>
      <c r="DW36" s="17" t="str">
        <f>HLOOKUP($B36,'[6]SGTI 2021 Clean Data'!$E$2:$ZQ$272,208,FALSE)</f>
        <v>Y</v>
      </c>
      <c r="DX36" s="17"/>
      <c r="DY36" s="17" t="str">
        <f>HLOOKUP($B36,'[6]SGTI 2021 Clean Data'!$E$2:$ZQ$272,213,FALSE)</f>
        <v>Y</v>
      </c>
      <c r="DZ36" s="17" t="str">
        <f>HLOOKUP($B36,'[6]SGTI 2021 Clean Data'!$E$2:$ZQ$272,214,FALSE)</f>
        <v>Y</v>
      </c>
      <c r="EA36" s="17" t="str">
        <f>HLOOKUP($B36,'[6]SGTI 2021 Clean Data'!$E$2:$ZQ$272,215,FALSE)</f>
        <v>Y</v>
      </c>
      <c r="EB36" s="17">
        <f>HLOOKUP($B36,'[6]SGTI 2021 Clean Data'!$E$2:$ZQ$272,219,FALSE)</f>
        <v>3</v>
      </c>
      <c r="EC36" s="17">
        <f>HLOOKUP($B36,'[6]SGTI 2021 Clean Data'!$E$2:$ZQ$272,220,FALSE)</f>
        <v>0</v>
      </c>
      <c r="ED36" s="17">
        <f>HLOOKUP($B36,'[6]SGTI 2021 Clean Data'!$E$2:$ZQ$272,221,FALSE)</f>
        <v>0</v>
      </c>
      <c r="EE36" s="17">
        <f>HLOOKUP($B36,'[6]SGTI 2021 Clean Data'!$E$2:$ZQ$272,222,FALSE)</f>
        <v>0</v>
      </c>
      <c r="EF36" s="17">
        <f>HLOOKUP($B36,'[6]SGTI 2021 Clean Data'!$E$2:$ZQ$272,223,FALSE)</f>
        <v>0</v>
      </c>
      <c r="EG36" s="17">
        <f>HLOOKUP($B36,'[6]SGTI 2021 Clean Data'!$E$2:$ZQ$272,224,FALSE)</f>
        <v>3</v>
      </c>
      <c r="EH36" s="17">
        <f>HLOOKUP($B36,'[6]SGTI 2021 Clean Data'!$E$2:$ZQ$272,225,FALSE)</f>
        <v>0</v>
      </c>
      <c r="EI36" s="17">
        <f>HLOOKUP($B36,'[6]SGTI 2021 Clean Data'!$E$2:$ZQ$272,226,FALSE)</f>
        <v>0</v>
      </c>
      <c r="EJ36" s="17">
        <f>HLOOKUP($B36,'[6]SGTI 2021 Clean Data'!$E$2:$ZQ$272,227,FALSE)</f>
        <v>0</v>
      </c>
      <c r="EK36" s="17">
        <f>HLOOKUP($B36,'[6]SGTI 2021 Clean Data'!$E$2:$ZQ$272,228,FALSE)</f>
        <v>3</v>
      </c>
      <c r="EL36" s="17">
        <f>HLOOKUP($B36,'[6]SGTI 2021 Clean Data'!$E$2:$ZQ$272,229,FALSE)</f>
        <v>0</v>
      </c>
      <c r="EM36" s="17">
        <f>HLOOKUP($B36,'[6]SGTI 2021 Clean Data'!$E$2:$ZQ$272,230,FALSE)</f>
        <v>0</v>
      </c>
      <c r="EN36" s="17">
        <f>HLOOKUP($B36,'[6]SGTI 2021 Clean Data'!$E$2:$ZQ$272,231,FALSE)</f>
        <v>3</v>
      </c>
      <c r="EO36" s="18">
        <f>HLOOKUP($B36,'[6]SGTI 2021 Clean Data'!$E$2:$ZQ$272,232,FALSE)</f>
        <v>44194</v>
      </c>
      <c r="EP36" s="18">
        <f>HLOOKUP($B36,'[6]SGTI 2021 Clean Data'!$E$2:$ZQ$272,233,FALSE)</f>
        <v>44225</v>
      </c>
      <c r="EQ36" s="17">
        <f>HLOOKUP($B36,'[6]SGTI 2021 Clean Data'!$E$2:$ZQ$272,234,FALSE)</f>
        <v>0</v>
      </c>
      <c r="ER36" s="17">
        <f>HLOOKUP($B36,'[6]SGTI 2021 Clean Data'!$E$2:$ZQ$272,235,FALSE)</f>
        <v>0</v>
      </c>
      <c r="ES36" s="17">
        <f>HLOOKUP($B36,'[6]SGTI 2021 Clean Data'!$E$2:$ZQ$272,240,FALSE)</f>
        <v>0</v>
      </c>
      <c r="ET36" s="17">
        <f>VLOOKUP($B36,'[6]2021 DD Batch123456'!$B$3:$AT$590,42,FALSE)</f>
        <v>0</v>
      </c>
      <c r="EU36" s="17"/>
      <c r="EV36" s="17"/>
      <c r="EW36" s="17"/>
      <c r="EX36" s="17">
        <f>VLOOKUP($B36,'[6]2021 DD Batch123456'!$B$3:$AT$590,44,FALSE)</f>
        <v>2</v>
      </c>
      <c r="EY36" s="17">
        <f>HLOOKUP($B36,'[6]SGTI 2021 Clean Data'!$E$2:$ZQ$272,246,FALSE)</f>
        <v>0</v>
      </c>
      <c r="EZ36" s="17">
        <f>HLOOKUP($B36,'[6]SGTI 2021 Clean Data'!$E$2:$ZQ$272,247,FALSE)</f>
        <v>0</v>
      </c>
      <c r="FA36" s="17">
        <f>HLOOKUP($B36,'[6]SGTI 2021 Clean Data'!$E$2:$ZQ$272,248,FALSE)</f>
        <v>0</v>
      </c>
      <c r="FB36" s="17">
        <f>HLOOKUP($B36,'[6]SGTI 2021 Clean Data'!$E$2:$ZQ$272,249,FALSE)</f>
        <v>0</v>
      </c>
      <c r="FC36" s="17">
        <f>HLOOKUP($B36,'[6]SGTI 2021 Clean Data'!$E$2:$ZQ$272,250,FALSE)</f>
        <v>0</v>
      </c>
      <c r="FD36" s="17">
        <f>HLOOKUP($B36,'[6]SGTI 2021 Clean Data'!$E$2:$ZQ$272,251,FALSE)</f>
        <v>0</v>
      </c>
      <c r="FE36" s="17">
        <f>HLOOKUP($B36,'[6]SGTI 2021 Clean Data'!$E$2:$ZQ$272,252,FALSE)</f>
        <v>0</v>
      </c>
      <c r="FF36" s="17">
        <f>HLOOKUP($B36,'[6]SGTI 2021 Clean Data'!$E$2:$ZQ$272,253,FALSE)</f>
        <v>0</v>
      </c>
      <c r="FG36" s="17">
        <f>HLOOKUP($B36,'[6]SGTI 2021 Clean Data'!$E$2:$ZQ$272,254,FALSE)</f>
        <v>0</v>
      </c>
      <c r="FH36" s="17">
        <f>HLOOKUP($B36,'[6]SGTI 2021 Clean Data'!$E$2:$ZQ$272,255,FALSE)</f>
        <v>0</v>
      </c>
      <c r="FI36" s="17">
        <f>HLOOKUP($B36,'[6]SGTI 2021 Clean Data'!$E$2:$ZQ$272,256,FALSE)</f>
        <v>0</v>
      </c>
      <c r="FJ36" s="17">
        <f>HLOOKUP($B36,'[6]SGTI 2021 Clean Data'!$E$2:$ZQ$272,257,FALSE)</f>
        <v>0</v>
      </c>
      <c r="FK36" s="17">
        <f>HLOOKUP($B36,'[6]SGTI 2021 Clean Data'!$E$2:$ZQ$272,258,FALSE)</f>
        <v>0</v>
      </c>
      <c r="FL36" s="17"/>
      <c r="FM36" s="17">
        <f>HLOOKUP($B36,'[6]SGTI 2021 Clean Data'!$E$2:$ZQ$272,260,FALSE)</f>
        <v>0</v>
      </c>
      <c r="FN36" s="17">
        <f>HLOOKUP($B36,'[6]SGTI 2021 Clean Data'!$E$2:$ZQ$272,261,FALSE)</f>
        <v>0</v>
      </c>
      <c r="FO36" s="17">
        <f>HLOOKUP($B36,'[6]SGTI 2021 Clean Data'!$E$2:$ZQ$272,262,FALSE)</f>
        <v>0</v>
      </c>
      <c r="FP36" s="17">
        <f>HLOOKUP($B36,'[6]SGTI 2021 Clean Data'!$E$2:$ZQ$272,263,FALSE)</f>
        <v>0</v>
      </c>
      <c r="FQ36" s="17"/>
      <c r="FR36" s="17">
        <f>HLOOKUP($B36,'[6]SGTI 2021 Clean Data'!$E$2:$ZQ$272,265,FALSE)</f>
        <v>0</v>
      </c>
      <c r="FS36" s="17">
        <f>HLOOKUP($B36,'[6]SGTI 2021 Clean Data'!$E$2:$ZQ$272,266,FALSE)</f>
        <v>0</v>
      </c>
      <c r="FT36" s="17">
        <f>HLOOKUP($B36,'[6]SGTI 2021 Clean Data'!$E$2:$ZQ$272,267,FALSE)</f>
        <v>3</v>
      </c>
      <c r="FU36" s="17">
        <f>HLOOKUP($B36,'[6]SGTI 2021 Clean Data'!$E$2:$ZQ$272,268,FALSE)</f>
        <v>0</v>
      </c>
      <c r="FV36" s="17">
        <f>HLOOKUP($B36,'[6]SGTI 2021 Clean Data'!$E$2:$ZQ$272,269,FALSE)</f>
        <v>0</v>
      </c>
      <c r="FW36" s="17">
        <f>HLOOKUP($B36,'[6]SGTI 2021 Clean Data'!$E$2:$ZQ$272,270,FALSE)</f>
        <v>0</v>
      </c>
      <c r="FX36" s="17">
        <f>HLOOKUP($B36,'[6]SGTI 2021 Clean Data'!$E$2:$ZQ$272,271,FALSE)</f>
        <v>0</v>
      </c>
    </row>
    <row r="37" spans="1:180" ht="24" thickTop="1" thickBot="1" x14ac:dyDescent="0.3">
      <c r="A37" s="12">
        <v>294</v>
      </c>
      <c r="B37" s="13" t="s">
        <v>236</v>
      </c>
      <c r="C37" s="14" t="s">
        <v>237</v>
      </c>
      <c r="D37" s="15">
        <v>44196</v>
      </c>
      <c r="E37" s="16">
        <f>_xlfn.IFNA(VLOOKUP($B37,'[4]SGTI 2021 General Full List'!$G$2:$AD$528,24,FALSE),VLOOKUP($B37,'[5]SGTI 2021 TrustReits Full List'!$G$2:$AC$43,23,FALSE))</f>
        <v>33811000</v>
      </c>
      <c r="F37" s="16" t="str">
        <f t="shared" si="0"/>
        <v>Small</v>
      </c>
      <c r="G37" s="16" t="str">
        <f>_xlfn.IFNA(VLOOKUP($B37,'[4]SGTI 2021 General Full List'!$G$2:$AD$528,21,FALSE),VLOOKUP($B37,'[5]SGTI 2021 TrustReits Full List'!$G$2:$AB$43,20,FALSE))</f>
        <v>MATERIALS</v>
      </c>
      <c r="H37" s="16" t="str">
        <f>_xlfn.IFNA(VLOOKUP($B37,'[4]SGTI 2021 General Full List'!$G$2:$AD$528,23,FALSE),VLOOKUP($B37,'[5]SGTI 2021 TrustReits Full List'!$G$2:$AB$43,22,FALSE))</f>
        <v>Applied Resources</v>
      </c>
      <c r="I37" s="16" t="s">
        <v>1272</v>
      </c>
      <c r="J37" s="17">
        <f>VLOOKUP($B37,'[6]2021 DD Batch123456'!$B$3:$AT$590,5,FALSE)</f>
        <v>8</v>
      </c>
      <c r="K37" s="17">
        <f>VLOOKUP($B37,'[6]2021 DD Batch123456'!$B$3:$AT$590,6,FALSE)</f>
        <v>8</v>
      </c>
      <c r="L37" s="17">
        <f>VLOOKUP($B37,'[6]2021 DD Batch123456'!$B$3:$AT$590,7,FALSE)</f>
        <v>4</v>
      </c>
      <c r="M37" s="17" t="str">
        <f>VLOOKUP($B37,'[6]2021 DD Batch123456'!$B$3:$AT$590,12,FALSE)</f>
        <v>N</v>
      </c>
      <c r="N37" s="17" t="str">
        <f>HLOOKUP($B37,'[6]SGTI 2021 Clean Data'!$E$2:$ZQ$272,25,FALSE)</f>
        <v>N</v>
      </c>
      <c r="O37" s="17" t="str">
        <f>VLOOKUP($B37,'[6]2021 DD Batch123456'!$B$3:$AT$590,13,FALSE)</f>
        <v>Y</v>
      </c>
      <c r="P37" s="17" t="str">
        <f>VLOOKUP($B37,'[6]2021 DD Batch123456'!$B$3:$AT$590,14,FALSE)</f>
        <v>Y</v>
      </c>
      <c r="Q37" s="17" t="str">
        <f>HLOOKUP($B37,'[6]SGTI 2021 Clean Data'!$E$2:$ZQ$272,30,FALSE)</f>
        <v>Y</v>
      </c>
      <c r="R37" s="17" t="str">
        <f>HLOOKUP($B37,'[6]SGTI 2021 Clean Data'!$E$2:$ZQ$272,31,FALSE)</f>
        <v>Y</v>
      </c>
      <c r="S37" s="17" t="str">
        <f>HLOOKUP($B37,'[6]SGTI 2021 Clean Data'!$E$2:$ZQ$272,32,FALSE)</f>
        <v>Y</v>
      </c>
      <c r="T37" s="17">
        <f>VLOOKUP($B37,'[6]2021 DD Batch123456'!$B$3:$AT$590,36,FALSE)</f>
        <v>2</v>
      </c>
      <c r="U37" s="17">
        <f>VLOOKUP($B37,'[6]2021 DD Batch123456'!$B$3:$AT$590,40,FALSE)</f>
        <v>4</v>
      </c>
      <c r="V37" s="17">
        <f>VLOOKUP($B37,'[6]2021 DD Batch123456'!$B$3:$AT$590,37,FALSE)</f>
        <v>2</v>
      </c>
      <c r="W37" s="17" t="str">
        <f>VLOOKUP($B37,'[6]2021 DD Batch123456'!$B$3:$AT$590,41,FALSE)</f>
        <v>Y</v>
      </c>
      <c r="X37" s="17">
        <f>VLOOKUP($B37,'[6]2021 DD Batch123456'!$B$3:$AT$590,15,FALSE)</f>
        <v>4</v>
      </c>
      <c r="Y37" s="17">
        <f>VLOOKUP($B37,'[6]2021 DD Batch123456'!$B$3:$AT$590,16,FALSE)</f>
        <v>4</v>
      </c>
      <c r="Z37" s="17" t="str">
        <f>VLOOKUP($B37,'[6]2021 DD Batch123456'!$B$3:$AT$590,18,FALSE)</f>
        <v>Y</v>
      </c>
      <c r="AA37" s="17" t="str">
        <f>HLOOKUP($B37,'[6]SGTI 2021 Clean Data'!$E$2:$ZQ$272,45,FALSE)</f>
        <v>Y</v>
      </c>
      <c r="AB37" s="17" t="str">
        <f>HLOOKUP($B37,'[6]SGTI 2021 Clean Data'!$E$2:$ZQ$272,46,FALSE)</f>
        <v>Y</v>
      </c>
      <c r="AC37" s="17" t="str">
        <f>HLOOKUP($B37,'[6]SGTI 2021 Clean Data'!$E$2:$ZQ$272,49,FALSE)</f>
        <v>N</v>
      </c>
      <c r="AD37" s="17" t="str">
        <f>HLOOKUP($B37,'[6]SGTI 2021 Clean Data'!$E$2:$ZQ$272,50,FALSE)</f>
        <v>Y</v>
      </c>
      <c r="AE37" s="17" t="str">
        <f>HLOOKUP($B37,'[6]SGTI 2021 Clean Data'!$E$2:$ZQ$272,53,FALSE)</f>
        <v>Y</v>
      </c>
      <c r="AF37" s="17" t="str">
        <f>HLOOKUP($B37,'[6]SGTI 2021 Clean Data'!$E$2:$ZQ$272,54,FALSE)</f>
        <v>N</v>
      </c>
      <c r="AG37" s="17" t="str">
        <f>HLOOKUP($B37,'[6]SGTI 2021 Clean Data'!$E$2:$ZQ$272,55,FALSE)</f>
        <v>Y</v>
      </c>
      <c r="AH37" s="17" t="str">
        <f>HLOOKUP($B37,'[6]SGTI 2021 Clean Data'!$E$2:$ZQ$272,56,FALSE)</f>
        <v>Y</v>
      </c>
      <c r="AI37" s="17" t="str">
        <f>HLOOKUP($B37,'[6]SGTI 2021 Clean Data'!$E$2:$ZQ$272,57,FALSE)</f>
        <v>N</v>
      </c>
      <c r="AJ37" s="17" t="str">
        <f>HLOOKUP($B37,'[6]SGTI 2021 Clean Data'!$E$2:$ZQ$272,58,FALSE)</f>
        <v>N</v>
      </c>
      <c r="AK37" s="17" t="str">
        <f>HLOOKUP($B37,'[6]SGTI 2021 Clean Data'!$E$2:$ZQ$272,59,FALSE)</f>
        <v>Y</v>
      </c>
      <c r="AL37" s="17">
        <f>VLOOKUP($B37,'[6]2021 DD Batch123456'!$B$3:$AT$590,19,FALSE)</f>
        <v>4</v>
      </c>
      <c r="AM37" s="17">
        <f>VLOOKUP($B37,'[6]2021 DD Batch123456'!$B$3:$AT$590,20,FALSE)</f>
        <v>4</v>
      </c>
      <c r="AN37" s="17" t="str">
        <f>VLOOKUP($B37,'[6]2021 DD Batch123456'!$B$3:$AT$590,22,FALSE)</f>
        <v>Y</v>
      </c>
      <c r="AO37" s="17" t="str">
        <f>HLOOKUP($B37,'[6]SGTI 2021 Clean Data'!$E$2:$ZQ$272,67,FALSE)</f>
        <v>B3</v>
      </c>
      <c r="AP37" s="17" t="str">
        <f>HLOOKUP($B37,'[6]SGTI 2021 Clean Data'!$E$2:$ZQ$272,68,FALSE)</f>
        <v>B3</v>
      </c>
      <c r="AQ37" s="17" t="str">
        <f>HLOOKUP($B37,'[6]SGTI 2021 Clean Data'!$E$2:$ZQ$272,69,FALSE)</f>
        <v>B3</v>
      </c>
      <c r="AR37" s="17" t="str">
        <f>HLOOKUP($B37,'[6]SGTI 2021 Clean Data'!$E$2:$ZQ$272,70,FALSE)</f>
        <v>Y</v>
      </c>
      <c r="AS37" s="17" t="str">
        <f>HLOOKUP($B37,'[6]SGTI 2021 Clean Data'!$E$2:$ZQ$272,71,FALSE)</f>
        <v>N</v>
      </c>
      <c r="AT37" s="17" t="str">
        <f>HLOOKUP($B37,'[6]SGTI 2021 Clean Data'!$E$2:$ZQ$272,72,FALSE)</f>
        <v>Y</v>
      </c>
      <c r="AU37" s="17" t="str">
        <f>HLOOKUP($B37,'[6]SGTI 2021 Clean Data'!$E$2:$ZQ$272,73,FALSE)</f>
        <v>N</v>
      </c>
      <c r="AV37" s="17" t="str">
        <f>HLOOKUP($B37,'[6]SGTI 2021 Clean Data'!$E$2:$ZQ$272,74,FALSE)</f>
        <v>Y</v>
      </c>
      <c r="AW37" s="17" t="str">
        <f>HLOOKUP($B37,'[6]SGTI 2021 Clean Data'!$E$2:$ZQ$272,75,FALSE)</f>
        <v>N</v>
      </c>
      <c r="AX37" s="17" t="str">
        <f>HLOOKUP($B37,'[6]SGTI 2021 Clean Data'!$E$2:$ZQ$272,76,FALSE)</f>
        <v>N</v>
      </c>
      <c r="AY37" s="17" t="str">
        <f>VLOOKUP($B37,'[6]2021 DD Batch123456'!$B$3:$AT$590,35,FALSE)</f>
        <v>B3</v>
      </c>
      <c r="AZ37" s="17" t="str">
        <f>HLOOKUP($B37,'[6]SGTI 2021 Clean Data'!$E$2:$ZQ$272,80,FALSE)</f>
        <v>N</v>
      </c>
      <c r="BA37" s="17" t="str">
        <f>HLOOKUP($B37,'[6]SGTI 2021 Clean Data'!$E$2:$ZQ$272,83,FALSE)</f>
        <v>Y</v>
      </c>
      <c r="BB37" s="17" t="str">
        <f>HLOOKUP($B37,'[6]SGTI 2021 Clean Data'!$E$2:$ZQ$272,84,FALSE)</f>
        <v>Y</v>
      </c>
      <c r="BC37" s="17" t="str">
        <f>HLOOKUP($B37,'[6]SGTI 2021 Clean Data'!$E$2:$ZQ$272,89,FALSE)</f>
        <v>Y</v>
      </c>
      <c r="BD37" s="17" t="str">
        <f>HLOOKUP($B37,'[6]SGTI 2021 Clean Data'!$E$2:$ZQ$272,91,FALSE)</f>
        <v>Y</v>
      </c>
      <c r="BE37" s="17" t="str">
        <f>HLOOKUP($B37,'[6]SGTI 2021 Clean Data'!$E$2:$ZQ$272,92,FALSE)</f>
        <v>Y</v>
      </c>
      <c r="BF37" s="17" t="str">
        <f>HLOOKUP($B37,'[6]SGTI 2021 Clean Data'!$E$2:$ZQ$272,93,FALSE)</f>
        <v>Y</v>
      </c>
      <c r="BG37" s="17" t="str">
        <f>HLOOKUP($B37,'[6]SGTI 2021 Clean Data'!$E$2:$ZQ$272,94,FALSE)</f>
        <v>Y</v>
      </c>
      <c r="BH37" s="17" t="str">
        <f>HLOOKUP($B37,'[6]SGTI 2021 Clean Data'!$E$2:$ZQ$272,95,FALSE)</f>
        <v>Y</v>
      </c>
      <c r="BI37" s="17" t="str">
        <f>HLOOKUP($B37,'[6]SGTI 2021 Clean Data'!$E$2:$ZQ$272,96,FALSE)</f>
        <v>Y</v>
      </c>
      <c r="BJ37" s="17" t="str">
        <f>HLOOKUP($B37,'[6]SGTI 2021 Clean Data'!$E$2:$ZQ$272,97,FALSE)</f>
        <v>Y</v>
      </c>
      <c r="BK37" s="17" t="str">
        <f>HLOOKUP($B37,'[6]SGTI 2021 Clean Data'!$E$2:$ZQ$272,98,FALSE)</f>
        <v>Y</v>
      </c>
      <c r="BL37" s="17" t="str">
        <f>HLOOKUP($B37,'[6]SGTI 2021 Clean Data'!$E$2:$ZQ$272,100,FALSE)</f>
        <v>Y</v>
      </c>
      <c r="BM37" s="17" t="str">
        <f>HLOOKUP($B37,'[6]SGTI 2021 Clean Data'!$E$2:$ZQ$272,102,FALSE)</f>
        <v>Y</v>
      </c>
      <c r="BN37" s="17" t="str">
        <f>HLOOKUP($B37,'[6]SGTI 2021 Clean Data'!$E$2:$ZQ$272,103,FALSE)</f>
        <v>N</v>
      </c>
      <c r="BO37" s="17" t="str">
        <f>HLOOKUP($B37,'[6]SGTI 2021 Clean Data'!$E$2:$ZQ$272,107,FALSE)</f>
        <v>Y</v>
      </c>
      <c r="BP37" s="17" t="str">
        <f>HLOOKUP($B37,'[6]SGTI 2021 Clean Data'!$E$2:$ZQ$272,108,FALSE)</f>
        <v>Y</v>
      </c>
      <c r="BQ37" s="17" t="str">
        <f>HLOOKUP($B37,'[6]SGTI 2021 Clean Data'!$E$2:$ZQ$272,109,FALSE)</f>
        <v>Y</v>
      </c>
      <c r="BR37" s="17" t="str">
        <f>HLOOKUP($B37,'[6]SGTI 2021 Clean Data'!$E$2:$ZQ$272,110,FALSE)</f>
        <v>Y</v>
      </c>
      <c r="BS37" s="17" t="str">
        <f>HLOOKUP($B37,'[6]SGTI 2021 Clean Data'!$E$2:$ZQ$272,111,FALSE)</f>
        <v>Y</v>
      </c>
      <c r="BT37" s="17" t="str">
        <f>HLOOKUP($B37,'[6]SGTI 2021 Clean Data'!$E$2:$ZQ$272,113,FALSE)</f>
        <v>Y</v>
      </c>
      <c r="BU37" s="17" t="str">
        <f>HLOOKUP($B37,'[6]SGTI 2021 Clean Data'!$E$2:$ZQ$272,114,FALSE)</f>
        <v>N</v>
      </c>
      <c r="BV37" s="17" t="str">
        <f>HLOOKUP($B37,'[6]SGTI 2021 Clean Data'!$E$2:$ZQ$272,120,FALSE)</f>
        <v>Y</v>
      </c>
      <c r="BW37" s="17" t="str">
        <f>HLOOKUP($B37,'[6]SGTI 2021 Clean Data'!$E$2:$ZQ$272,121,FALSE)</f>
        <v>N</v>
      </c>
      <c r="BX37" s="17" t="str">
        <f>HLOOKUP($B37,'[6]SGTI 2021 Clean Data'!$E$2:$ZQ$272,122,FALSE)</f>
        <v>Y</v>
      </c>
      <c r="BY37" s="17" t="str">
        <f>HLOOKUP($B37,'[6]SGTI 2021 Clean Data'!$E$2:$ZQ$272,123,FALSE)</f>
        <v>Y</v>
      </c>
      <c r="BZ37" s="17" t="str">
        <f>HLOOKUP($B37,'[6]SGTI 2021 Clean Data'!$E$2:$ZQ$272,124,FALSE)</f>
        <v>Y</v>
      </c>
      <c r="CA37" s="17" t="str">
        <f>HLOOKUP($B37,'[6]SGTI 2021 Clean Data'!$E$2:$ZQ$272,125,FALSE)</f>
        <v>N</v>
      </c>
      <c r="CB37" s="17" t="str">
        <f>HLOOKUP($B37,'[6]SGTI 2021 Clean Data'!$E$2:$ZQ$272,126,FALSE)</f>
        <v>N</v>
      </c>
      <c r="CC37" s="17" t="str">
        <f>HLOOKUP($B37,'[6]SGTI 2021 Clean Data'!$E$2:$ZQ$272,128,FALSE)</f>
        <v>Y</v>
      </c>
      <c r="CD37" s="17" t="str">
        <f>HLOOKUP($B37,'[6]SGTI 2021 Clean Data'!$E$2:$ZQ$272,130,FALSE)</f>
        <v>Y</v>
      </c>
      <c r="CE37" s="17" t="str">
        <f>HLOOKUP($B37,'[6]SGTI 2021 Clean Data'!$E$2:$ZQ$272,131,FALSE)</f>
        <v>Y</v>
      </c>
      <c r="CF37" s="17" t="str">
        <f>HLOOKUP($B37,'[6]SGTI 2021 Clean Data'!$E$2:$ZQ$272,132,FALSE)</f>
        <v>Y</v>
      </c>
      <c r="CG37" s="17" t="str">
        <f>HLOOKUP($B37,'[6]SGTI 2021 Clean Data'!$E$2:$ZQ$272,133,FALSE)</f>
        <v>Y</v>
      </c>
      <c r="CH37" s="17" t="str">
        <f>HLOOKUP($B37,'[6]SGTI 2021 Clean Data'!$E$2:$ZQ$272,135,FALSE)</f>
        <v>N</v>
      </c>
      <c r="CI37" s="17" t="str">
        <f>HLOOKUP($B37,'[6]SGTI 2021 Clean Data'!$E$2:$ZQ$272,139,FALSE)</f>
        <v>Y</v>
      </c>
      <c r="CJ37" s="17" t="str">
        <f>HLOOKUP($B37,'[6]SGTI 2021 Clean Data'!$E$2:$ZQ$272,140,FALSE)</f>
        <v>Y</v>
      </c>
      <c r="CK37" s="17" t="str">
        <f>VLOOKUP($B37,'[6]2021 DD Batch123456'!$B$3:$AT$590,26,FALSE)</f>
        <v>Y</v>
      </c>
      <c r="CL37" s="17">
        <f>VLOOKUP($B37,'[6]2021 DD Batch123456'!$B$3:$AT$590,27,FALSE)</f>
        <v>0</v>
      </c>
      <c r="CM37" s="17" t="str">
        <f>VLOOKUP($B37,'[6]2021 DD Batch123456'!$B$3:$AT$590,31,FALSE)</f>
        <v>Y</v>
      </c>
      <c r="CN37" s="17">
        <f>VLOOKUP($B37,'[6]2021 DD Batch123456'!$B$3:$AT$590,32,FALSE)</f>
        <v>0</v>
      </c>
      <c r="CO37" s="17" t="str">
        <f>VLOOKUP($B37,'[6]2021 DD Batch123456'!$B$3:$AT$590,33,FALSE)</f>
        <v>Y</v>
      </c>
      <c r="CP37" s="17" t="str">
        <f>HLOOKUP($B37,'[6]SGTI 2021 Clean Data'!$E$2:$ZQ$272,153,FALSE)</f>
        <v>Y</v>
      </c>
      <c r="CQ37" s="17" t="str">
        <f>HLOOKUP($B37,'[6]SGTI 2021 Clean Data'!$E$2:$ZQ$272,155,FALSE)</f>
        <v>Y</v>
      </c>
      <c r="CR37" s="17" t="str">
        <f>HLOOKUP($B37,'[6]SGTI 2021 Clean Data'!$E$2:$ZQ$272,156,FALSE)</f>
        <v>Y</v>
      </c>
      <c r="CS37" s="17" t="str">
        <f>HLOOKUP($B37,'[6]SGTI 2021 Clean Data'!$E$2:$ZQ$272,157,FALSE)</f>
        <v>Y</v>
      </c>
      <c r="CT37" s="17" t="str">
        <f>HLOOKUP($B37,'[6]SGTI 2021 Clean Data'!$E$2:$ZQ$272,158,FALSE)</f>
        <v>Y</v>
      </c>
      <c r="CU37" s="17" t="str">
        <f>HLOOKUP($B37,'[6]SGTI 2021 Clean Data'!$E$2:$ZQ$272,159,FALSE)</f>
        <v>Y</v>
      </c>
      <c r="CV37" s="17" t="str">
        <f>HLOOKUP($B37,'[6]SGTI 2021 Clean Data'!$E$2:$ZQ$272,160,FALSE)</f>
        <v>Y</v>
      </c>
      <c r="CW37" s="17" t="str">
        <f>HLOOKUP($B37,'[6]SGTI 2021 Clean Data'!$E$2:$ZQ$272,161,FALSE)</f>
        <v>Y</v>
      </c>
      <c r="CX37" s="17" t="str">
        <f>HLOOKUP($B37,'[6]SGTI 2021 Clean Data'!$E$2:$ZQ$272,164,FALSE)</f>
        <v>Y</v>
      </c>
      <c r="CY37" s="17" t="str">
        <f>HLOOKUP($B37,'[6]SGTI 2021 Clean Data'!$E$2:$ZQ$272,170,FALSE)</f>
        <v>Y</v>
      </c>
      <c r="CZ37" s="17" t="str">
        <f>HLOOKUP($B37,'[6]SGTI 2021 Clean Data'!$E$2:$ZQ$272,173,FALSE)</f>
        <v>Y</v>
      </c>
      <c r="DA37" s="17" t="str">
        <f>HLOOKUP($B37,'[6]SGTI 2021 Clean Data'!$E$2:$ZQ$272,174,FALSE)</f>
        <v>Y</v>
      </c>
      <c r="DB37" s="17" t="str">
        <f>HLOOKUP($B37,'[6]SGTI 2021 Clean Data'!$E$2:$ZQ$272,175,FALSE)</f>
        <v>Y</v>
      </c>
      <c r="DC37" s="17" t="str">
        <f>HLOOKUP($B37,'[6]SGTI 2021 Clean Data'!$E$2:$ZQ$272,176,FALSE)</f>
        <v>Y</v>
      </c>
      <c r="DD37" s="17" t="str">
        <f>HLOOKUP($B37,'[6]SGTI 2021 Clean Data'!$E$2:$ZQ$272,178,FALSE)</f>
        <v>Y</v>
      </c>
      <c r="DE37" s="17" t="str">
        <f>HLOOKUP($B37,'[6]SGTI 2021 Clean Data'!$E$2:$ZQ$272,179,FALSE)</f>
        <v>N</v>
      </c>
      <c r="DF37" s="17" t="str">
        <f>HLOOKUP($B37,'[6]SGTI 2021 Clean Data'!$E$2:$ZQ$272,180,FALSE)</f>
        <v>Y</v>
      </c>
      <c r="DG37" s="17" t="str">
        <f>HLOOKUP($B37,'[6]SGTI 2021 Clean Data'!$E$2:$ZQ$272,181,FALSE)</f>
        <v>Y</v>
      </c>
      <c r="DH37" s="17" t="str">
        <f>HLOOKUP($B37,'[6]SGTI 2021 Clean Data'!$E$2:$ZQ$272,182,FALSE)</f>
        <v>N</v>
      </c>
      <c r="DI37" s="17" t="str">
        <f>HLOOKUP($B37,'[6]SGTI 2021 Clean Data'!$E$2:$ZQ$272,184,FALSE)</f>
        <v>Y</v>
      </c>
      <c r="DJ37" s="17" t="str">
        <f>HLOOKUP($B37,'[6]SGTI 2021 Clean Data'!$E$2:$ZQ$272,185,FALSE)</f>
        <v>Y</v>
      </c>
      <c r="DK37" s="17">
        <f>HLOOKUP($B37,'[6]SGTI 2021 Clean Data'!$E$2:$ZQ$272,190,FALSE)</f>
        <v>97</v>
      </c>
      <c r="DL37" s="17" t="str">
        <f>HLOOKUP($B37,'[6]SGTI 2021 Clean Data'!$E$2:$ZQ$272,191,FALSE)</f>
        <v>N</v>
      </c>
      <c r="DM37" s="17" t="str">
        <f>HLOOKUP($B37,'[6]SGTI 2021 Clean Data'!$E$2:$ZQ$272,195,FALSE)</f>
        <v>Y</v>
      </c>
      <c r="DN37" s="17" t="str">
        <f>HLOOKUP($B37,'[6]SGTI 2021 Clean Data'!$E$2:$ZQ$272,196,FALSE)</f>
        <v>Y</v>
      </c>
      <c r="DO37" s="17" t="str">
        <f>HLOOKUP($B37,'[6]SGTI 2021 Clean Data'!$E$2:$ZQ$272,199,FALSE)</f>
        <v>N</v>
      </c>
      <c r="DP37" s="17" t="str">
        <f>HLOOKUP($B37,'[6]SGTI 2021 Clean Data'!$E$2:$ZQ$272,200,FALSE)</f>
        <v>Y</v>
      </c>
      <c r="DQ37" s="17" t="str">
        <f>HLOOKUP($B37,'[6]SGTI 2021 Clean Data'!$E$2:$ZQ$272,201,FALSE)</f>
        <v>Y</v>
      </c>
      <c r="DR37" s="17" t="str">
        <f>HLOOKUP($B37,'[6]SGTI 2021 Clean Data'!$E$2:$ZQ$272,202,FALSE)</f>
        <v>Y</v>
      </c>
      <c r="DS37" s="17" t="str">
        <f>HLOOKUP($B37,'[6]SGTI 2021 Clean Data'!$E$2:$ZQ$272,203,FALSE)</f>
        <v>Y</v>
      </c>
      <c r="DT37" s="17" t="str">
        <f>HLOOKUP($B37,'[6]SGTI 2021 Clean Data'!$E$2:$ZQ$272,204,FALSE)</f>
        <v>Y</v>
      </c>
      <c r="DU37" s="17" t="str">
        <f>HLOOKUP($B37,'[6]SGTI 2021 Clean Data'!$E$2:$ZQ$272,206,FALSE)</f>
        <v>Y</v>
      </c>
      <c r="DV37" s="17" t="str">
        <f>HLOOKUP($B37,'[6]SGTI 2021 Clean Data'!$E$2:$ZQ$272,207,FALSE)</f>
        <v>Y</v>
      </c>
      <c r="DW37" s="17" t="str">
        <f>HLOOKUP($B37,'[6]SGTI 2021 Clean Data'!$E$2:$ZQ$272,208,FALSE)</f>
        <v>N</v>
      </c>
      <c r="DX37" s="17"/>
      <c r="DY37" s="17" t="str">
        <f>HLOOKUP($B37,'[6]SGTI 2021 Clean Data'!$E$2:$ZQ$272,213,FALSE)</f>
        <v>N</v>
      </c>
      <c r="DZ37" s="17" t="str">
        <f>HLOOKUP($B37,'[6]SGTI 2021 Clean Data'!$E$2:$ZQ$272,214,FALSE)</f>
        <v>N</v>
      </c>
      <c r="EA37" s="17" t="str">
        <f>HLOOKUP($B37,'[6]SGTI 2021 Clean Data'!$E$2:$ZQ$272,215,FALSE)</f>
        <v>Y</v>
      </c>
      <c r="EB37" s="17">
        <f>HLOOKUP($B37,'[6]SGTI 2021 Clean Data'!$E$2:$ZQ$272,219,FALSE)</f>
        <v>3</v>
      </c>
      <c r="EC37" s="17">
        <f>HLOOKUP($B37,'[6]SGTI 2021 Clean Data'!$E$2:$ZQ$272,220,FALSE)</f>
        <v>0</v>
      </c>
      <c r="ED37" s="17">
        <f>HLOOKUP($B37,'[6]SGTI 2021 Clean Data'!$E$2:$ZQ$272,221,FALSE)</f>
        <v>0</v>
      </c>
      <c r="EE37" s="17">
        <f>HLOOKUP($B37,'[6]SGTI 2021 Clean Data'!$E$2:$ZQ$272,222,FALSE)</f>
        <v>0</v>
      </c>
      <c r="EF37" s="17">
        <f>HLOOKUP($B37,'[6]SGTI 2021 Clean Data'!$E$2:$ZQ$272,223,FALSE)</f>
        <v>0</v>
      </c>
      <c r="EG37" s="17">
        <f>HLOOKUP($B37,'[6]SGTI 2021 Clean Data'!$E$2:$ZQ$272,224,FALSE)</f>
        <v>3</v>
      </c>
      <c r="EH37" s="17">
        <f>HLOOKUP($B37,'[6]SGTI 2021 Clean Data'!$E$2:$ZQ$272,225,FALSE)</f>
        <v>3</v>
      </c>
      <c r="EI37" s="17">
        <f>HLOOKUP($B37,'[6]SGTI 2021 Clean Data'!$E$2:$ZQ$272,226,FALSE)</f>
        <v>0</v>
      </c>
      <c r="EJ37" s="17">
        <f>HLOOKUP($B37,'[6]SGTI 2021 Clean Data'!$E$2:$ZQ$272,227,FALSE)</f>
        <v>0</v>
      </c>
      <c r="EK37" s="17">
        <f>HLOOKUP($B37,'[6]SGTI 2021 Clean Data'!$E$2:$ZQ$272,228,FALSE)</f>
        <v>0</v>
      </c>
      <c r="EL37" s="17">
        <f>HLOOKUP($B37,'[6]SGTI 2021 Clean Data'!$E$2:$ZQ$272,229,FALSE)</f>
        <v>0</v>
      </c>
      <c r="EM37" s="17">
        <f>HLOOKUP($B37,'[6]SGTI 2021 Clean Data'!$E$2:$ZQ$272,230,FALSE)</f>
        <v>2</v>
      </c>
      <c r="EN37" s="17">
        <f>HLOOKUP($B37,'[6]SGTI 2021 Clean Data'!$E$2:$ZQ$272,231,FALSE)</f>
        <v>0</v>
      </c>
      <c r="EO37" s="18">
        <f>HLOOKUP($B37,'[6]SGTI 2021 Clean Data'!$E$2:$ZQ$272,232,FALSE)</f>
        <v>44292</v>
      </c>
      <c r="EP37" s="18">
        <f>HLOOKUP($B37,'[6]SGTI 2021 Clean Data'!$E$2:$ZQ$272,233,FALSE)</f>
        <v>44315</v>
      </c>
      <c r="EQ37" s="17">
        <f>HLOOKUP($B37,'[6]SGTI 2021 Clean Data'!$E$2:$ZQ$272,234,FALSE)</f>
        <v>0</v>
      </c>
      <c r="ER37" s="17">
        <f>HLOOKUP($B37,'[6]SGTI 2021 Clean Data'!$E$2:$ZQ$272,235,FALSE)</f>
        <v>0</v>
      </c>
      <c r="ES37" s="17">
        <f>HLOOKUP($B37,'[6]SGTI 2021 Clean Data'!$E$2:$ZQ$272,240,FALSE)</f>
        <v>0</v>
      </c>
      <c r="ET37" s="17">
        <f>VLOOKUP($B37,'[6]2021 DD Batch123456'!$B$3:$AT$590,42,FALSE)</f>
        <v>3</v>
      </c>
      <c r="EU37" s="17"/>
      <c r="EV37" s="17"/>
      <c r="EW37" s="17"/>
      <c r="EX37" s="17">
        <f>VLOOKUP($B37,'[6]2021 DD Batch123456'!$B$3:$AT$590,44,FALSE)</f>
        <v>0</v>
      </c>
      <c r="EY37" s="17">
        <f>HLOOKUP($B37,'[6]SGTI 2021 Clean Data'!$E$2:$ZQ$272,246,FALSE)</f>
        <v>0</v>
      </c>
      <c r="EZ37" s="17">
        <f>HLOOKUP($B37,'[6]SGTI 2021 Clean Data'!$E$2:$ZQ$272,247,FALSE)</f>
        <v>0</v>
      </c>
      <c r="FA37" s="17">
        <f>HLOOKUP($B37,'[6]SGTI 2021 Clean Data'!$E$2:$ZQ$272,248,FALSE)</f>
        <v>0</v>
      </c>
      <c r="FB37" s="17">
        <f>HLOOKUP($B37,'[6]SGTI 2021 Clean Data'!$E$2:$ZQ$272,249,FALSE)</f>
        <v>0</v>
      </c>
      <c r="FC37" s="17">
        <f>HLOOKUP($B37,'[6]SGTI 2021 Clean Data'!$E$2:$ZQ$272,250,FALSE)</f>
        <v>0</v>
      </c>
      <c r="FD37" s="17">
        <f>HLOOKUP($B37,'[6]SGTI 2021 Clean Data'!$E$2:$ZQ$272,251,FALSE)</f>
        <v>0</v>
      </c>
      <c r="FE37" s="17">
        <f>HLOOKUP($B37,'[6]SGTI 2021 Clean Data'!$E$2:$ZQ$272,252,FALSE)</f>
        <v>0</v>
      </c>
      <c r="FF37" s="17">
        <f>HLOOKUP($B37,'[6]SGTI 2021 Clean Data'!$E$2:$ZQ$272,253,FALSE)</f>
        <v>0</v>
      </c>
      <c r="FG37" s="17">
        <f>HLOOKUP($B37,'[6]SGTI 2021 Clean Data'!$E$2:$ZQ$272,254,FALSE)</f>
        <v>0</v>
      </c>
      <c r="FH37" s="17">
        <f>HLOOKUP($B37,'[6]SGTI 2021 Clean Data'!$E$2:$ZQ$272,255,FALSE)</f>
        <v>0</v>
      </c>
      <c r="FI37" s="17">
        <f>HLOOKUP($B37,'[6]SGTI 2021 Clean Data'!$E$2:$ZQ$272,256,FALSE)</f>
        <v>0</v>
      </c>
      <c r="FJ37" s="17">
        <f>HLOOKUP($B37,'[6]SGTI 2021 Clean Data'!$E$2:$ZQ$272,257,FALSE)</f>
        <v>0</v>
      </c>
      <c r="FK37" s="17">
        <f>HLOOKUP($B37,'[6]SGTI 2021 Clean Data'!$E$2:$ZQ$272,258,FALSE)</f>
        <v>0</v>
      </c>
      <c r="FL37" s="17"/>
      <c r="FM37" s="17">
        <f>HLOOKUP($B37,'[6]SGTI 2021 Clean Data'!$E$2:$ZQ$272,260,FALSE)</f>
        <v>0</v>
      </c>
      <c r="FN37" s="17">
        <f>HLOOKUP($B37,'[6]SGTI 2021 Clean Data'!$E$2:$ZQ$272,261,FALSE)</f>
        <v>0</v>
      </c>
      <c r="FO37" s="17">
        <f>HLOOKUP($B37,'[6]SGTI 2021 Clean Data'!$E$2:$ZQ$272,262,FALSE)</f>
        <v>0</v>
      </c>
      <c r="FP37" s="17">
        <f>HLOOKUP($B37,'[6]SGTI 2021 Clean Data'!$E$2:$ZQ$272,263,FALSE)</f>
        <v>0</v>
      </c>
      <c r="FQ37" s="17"/>
      <c r="FR37" s="17">
        <f>HLOOKUP($B37,'[6]SGTI 2021 Clean Data'!$E$2:$ZQ$272,265,FALSE)</f>
        <v>0</v>
      </c>
      <c r="FS37" s="17">
        <f>HLOOKUP($B37,'[6]SGTI 2021 Clean Data'!$E$2:$ZQ$272,266,FALSE)</f>
        <v>0</v>
      </c>
      <c r="FT37" s="17">
        <f>HLOOKUP($B37,'[6]SGTI 2021 Clean Data'!$E$2:$ZQ$272,267,FALSE)</f>
        <v>3</v>
      </c>
      <c r="FU37" s="17">
        <f>HLOOKUP($B37,'[6]SGTI 2021 Clean Data'!$E$2:$ZQ$272,268,FALSE)</f>
        <v>0</v>
      </c>
      <c r="FV37" s="17">
        <f>HLOOKUP($B37,'[6]SGTI 2021 Clean Data'!$E$2:$ZQ$272,269,FALSE)</f>
        <v>0</v>
      </c>
      <c r="FW37" s="17">
        <f>HLOOKUP($B37,'[6]SGTI 2021 Clean Data'!$E$2:$ZQ$272,270,FALSE)</f>
        <v>0</v>
      </c>
      <c r="FX37" s="17">
        <f>HLOOKUP($B37,'[6]SGTI 2021 Clean Data'!$E$2:$ZQ$272,271,FALSE)</f>
        <v>0</v>
      </c>
    </row>
    <row r="38" spans="1:180" ht="24" thickTop="1" thickBot="1" x14ac:dyDescent="0.3">
      <c r="A38" s="12">
        <v>540</v>
      </c>
      <c r="B38" s="13" t="s">
        <v>336</v>
      </c>
      <c r="C38" s="14" t="s">
        <v>337</v>
      </c>
      <c r="D38" s="15">
        <v>44196</v>
      </c>
      <c r="E38" s="16">
        <f>_xlfn.IFNA(VLOOKUP($B38,'[4]SGTI 2021 General Full List'!$G$2:$AD$528,24,FALSE),VLOOKUP($B38,'[5]SGTI 2021 TrustReits Full List'!$G$2:$AC$43,23,FALSE))</f>
        <v>10598000</v>
      </c>
      <c r="F38" s="16" t="str">
        <f t="shared" si="0"/>
        <v>Small</v>
      </c>
      <c r="G38" s="16" t="str">
        <f>_xlfn.IFNA(VLOOKUP($B38,'[4]SGTI 2021 General Full List'!$G$2:$AD$528,21,FALSE),VLOOKUP($B38,'[5]SGTI 2021 TrustReits Full List'!$G$2:$AB$43,20,FALSE))</f>
        <v>MATERIALS</v>
      </c>
      <c r="H38" s="16" t="str">
        <f>_xlfn.IFNA(VLOOKUP($B38,'[4]SGTI 2021 General Full List'!$G$2:$AD$528,23,FALSE),VLOOKUP($B38,'[5]SGTI 2021 TrustReits Full List'!$G$2:$AB$43,22,FALSE))</f>
        <v>Chemicals</v>
      </c>
      <c r="I38" s="16" t="s">
        <v>1272</v>
      </c>
      <c r="J38" s="17">
        <f>VLOOKUP($B38,'[6]2021 DD Batch123456'!$B$3:$AT$590,5,FALSE)</f>
        <v>5</v>
      </c>
      <c r="K38" s="17">
        <f>VLOOKUP($B38,'[6]2021 DD Batch123456'!$B$3:$AT$590,6,FALSE)</f>
        <v>5</v>
      </c>
      <c r="L38" s="17">
        <f>VLOOKUP($B38,'[6]2021 DD Batch123456'!$B$3:$AT$590,7,FALSE)</f>
        <v>3</v>
      </c>
      <c r="M38" s="17" t="str">
        <f>VLOOKUP($B38,'[6]2021 DD Batch123456'!$B$3:$AT$590,12,FALSE)</f>
        <v>Y</v>
      </c>
      <c r="N38" s="17" t="str">
        <f>HLOOKUP($B38,'[6]SGTI 2021 Clean Data'!$E$2:$ZQ$272,25,FALSE)</f>
        <v>Y</v>
      </c>
      <c r="O38" s="17" t="str">
        <f>VLOOKUP($B38,'[6]2021 DD Batch123456'!$B$3:$AT$590,13,FALSE)</f>
        <v>N</v>
      </c>
      <c r="P38" s="17" t="str">
        <f>VLOOKUP($B38,'[6]2021 DD Batch123456'!$B$3:$AT$590,14,FALSE)</f>
        <v>N</v>
      </c>
      <c r="Q38" s="17" t="str">
        <f>HLOOKUP($B38,'[6]SGTI 2021 Clean Data'!$E$2:$ZQ$272,30,FALSE)</f>
        <v>N</v>
      </c>
      <c r="R38" s="17" t="str">
        <f>HLOOKUP($B38,'[6]SGTI 2021 Clean Data'!$E$2:$ZQ$272,31,FALSE)</f>
        <v>Y</v>
      </c>
      <c r="S38" s="17" t="str">
        <f>HLOOKUP($B38,'[6]SGTI 2021 Clean Data'!$E$2:$ZQ$272,32,FALSE)</f>
        <v>Y</v>
      </c>
      <c r="T38" s="17">
        <f>VLOOKUP($B38,'[6]2021 DD Batch123456'!$B$3:$AT$590,36,FALSE)</f>
        <v>2</v>
      </c>
      <c r="U38" s="17">
        <f>VLOOKUP($B38,'[6]2021 DD Batch123456'!$B$3:$AT$590,40,FALSE)</f>
        <v>2</v>
      </c>
      <c r="V38" s="17">
        <f>VLOOKUP($B38,'[6]2021 DD Batch123456'!$B$3:$AT$590,37,FALSE)</f>
        <v>3</v>
      </c>
      <c r="W38" s="17" t="str">
        <f>VLOOKUP($B38,'[6]2021 DD Batch123456'!$B$3:$AT$590,41,FALSE)</f>
        <v>Y</v>
      </c>
      <c r="X38" s="17">
        <f>VLOOKUP($B38,'[6]2021 DD Batch123456'!$B$3:$AT$590,15,FALSE)</f>
        <v>3</v>
      </c>
      <c r="Y38" s="17">
        <f>VLOOKUP($B38,'[6]2021 DD Batch123456'!$B$3:$AT$590,16,FALSE)</f>
        <v>3</v>
      </c>
      <c r="Z38" s="17" t="str">
        <f>VLOOKUP($B38,'[6]2021 DD Batch123456'!$B$3:$AT$590,18,FALSE)</f>
        <v>Y</v>
      </c>
      <c r="AA38" s="17" t="str">
        <f>HLOOKUP($B38,'[6]SGTI 2021 Clean Data'!$E$2:$ZQ$272,45,FALSE)</f>
        <v>N</v>
      </c>
      <c r="AB38" s="17" t="str">
        <f>HLOOKUP($B38,'[6]SGTI 2021 Clean Data'!$E$2:$ZQ$272,46,FALSE)</f>
        <v>N</v>
      </c>
      <c r="AC38" s="17" t="str">
        <f>HLOOKUP($B38,'[6]SGTI 2021 Clean Data'!$E$2:$ZQ$272,49,FALSE)</f>
        <v>N</v>
      </c>
      <c r="AD38" s="17" t="str">
        <f>HLOOKUP($B38,'[6]SGTI 2021 Clean Data'!$E$2:$ZQ$272,50,FALSE)</f>
        <v>Y</v>
      </c>
      <c r="AE38" s="17" t="str">
        <f>HLOOKUP($B38,'[6]SGTI 2021 Clean Data'!$E$2:$ZQ$272,53,FALSE)</f>
        <v>N</v>
      </c>
      <c r="AF38" s="17" t="str">
        <f>HLOOKUP($B38,'[6]SGTI 2021 Clean Data'!$E$2:$ZQ$272,54,FALSE)</f>
        <v>Y</v>
      </c>
      <c r="AG38" s="17" t="str">
        <f>HLOOKUP($B38,'[6]SGTI 2021 Clean Data'!$E$2:$ZQ$272,55,FALSE)</f>
        <v>N</v>
      </c>
      <c r="AH38" s="17" t="str">
        <f>HLOOKUP($B38,'[6]SGTI 2021 Clean Data'!$E$2:$ZQ$272,56,FALSE)</f>
        <v>Y</v>
      </c>
      <c r="AI38" s="17" t="str">
        <f>HLOOKUP($B38,'[6]SGTI 2021 Clean Data'!$E$2:$ZQ$272,57,FALSE)</f>
        <v>N</v>
      </c>
      <c r="AJ38" s="17" t="str">
        <f>HLOOKUP($B38,'[6]SGTI 2021 Clean Data'!$E$2:$ZQ$272,58,FALSE)</f>
        <v>N</v>
      </c>
      <c r="AK38" s="17" t="str">
        <f>HLOOKUP($B38,'[6]SGTI 2021 Clean Data'!$E$2:$ZQ$272,59,FALSE)</f>
        <v>Y</v>
      </c>
      <c r="AL38" s="17">
        <f>VLOOKUP($B38,'[6]2021 DD Batch123456'!$B$3:$AT$590,19,FALSE)</f>
        <v>3</v>
      </c>
      <c r="AM38" s="17">
        <f>VLOOKUP($B38,'[6]2021 DD Batch123456'!$B$3:$AT$590,20,FALSE)</f>
        <v>3</v>
      </c>
      <c r="AN38" s="17" t="str">
        <f>VLOOKUP($B38,'[6]2021 DD Batch123456'!$B$3:$AT$590,22,FALSE)</f>
        <v>Y</v>
      </c>
      <c r="AO38" s="17" t="str">
        <f>HLOOKUP($B38,'[6]SGTI 2021 Clean Data'!$E$2:$ZQ$272,67,FALSE)</f>
        <v>E</v>
      </c>
      <c r="AP38" s="17" t="str">
        <f>HLOOKUP($B38,'[6]SGTI 2021 Clean Data'!$E$2:$ZQ$272,68,FALSE)</f>
        <v>E</v>
      </c>
      <c r="AQ38" s="17" t="str">
        <f>HLOOKUP($B38,'[6]SGTI 2021 Clean Data'!$E$2:$ZQ$272,69,FALSE)</f>
        <v>B3</v>
      </c>
      <c r="AR38" s="17" t="str">
        <f>HLOOKUP($B38,'[6]SGTI 2021 Clean Data'!$E$2:$ZQ$272,70,FALSE)</f>
        <v>Y</v>
      </c>
      <c r="AS38" s="17" t="str">
        <f>HLOOKUP($B38,'[6]SGTI 2021 Clean Data'!$E$2:$ZQ$272,71,FALSE)</f>
        <v>Y</v>
      </c>
      <c r="AT38" s="17" t="str">
        <f>HLOOKUP($B38,'[6]SGTI 2021 Clean Data'!$E$2:$ZQ$272,72,FALSE)</f>
        <v>Y</v>
      </c>
      <c r="AU38" s="17" t="str">
        <f>HLOOKUP($B38,'[6]SGTI 2021 Clean Data'!$E$2:$ZQ$272,73,FALSE)</f>
        <v>N</v>
      </c>
      <c r="AV38" s="17" t="str">
        <f>HLOOKUP($B38,'[6]SGTI 2021 Clean Data'!$E$2:$ZQ$272,74,FALSE)</f>
        <v>N</v>
      </c>
      <c r="AW38" s="17" t="str">
        <f>HLOOKUP($B38,'[6]SGTI 2021 Clean Data'!$E$2:$ZQ$272,75,FALSE)</f>
        <v>N</v>
      </c>
      <c r="AX38" s="17" t="str">
        <f>HLOOKUP($B38,'[6]SGTI 2021 Clean Data'!$E$2:$ZQ$272,76,FALSE)</f>
        <v>N</v>
      </c>
      <c r="AY38" s="17" t="str">
        <f>VLOOKUP($B38,'[6]2021 DD Batch123456'!$B$3:$AT$590,35,FALSE)</f>
        <v>E</v>
      </c>
      <c r="AZ38" s="17" t="str">
        <f>HLOOKUP($B38,'[6]SGTI 2021 Clean Data'!$E$2:$ZQ$272,80,FALSE)</f>
        <v>N</v>
      </c>
      <c r="BA38" s="17" t="str">
        <f>HLOOKUP($B38,'[6]SGTI 2021 Clean Data'!$E$2:$ZQ$272,83,FALSE)</f>
        <v>Y</v>
      </c>
      <c r="BB38" s="17" t="str">
        <f>HLOOKUP($B38,'[6]SGTI 2021 Clean Data'!$E$2:$ZQ$272,84,FALSE)</f>
        <v>Y</v>
      </c>
      <c r="BC38" s="17" t="str">
        <f>HLOOKUP($B38,'[6]SGTI 2021 Clean Data'!$E$2:$ZQ$272,89,FALSE)</f>
        <v>N/A</v>
      </c>
      <c r="BD38" s="17" t="str">
        <f>HLOOKUP($B38,'[6]SGTI 2021 Clean Data'!$E$2:$ZQ$272,91,FALSE)</f>
        <v>Y</v>
      </c>
      <c r="BE38" s="17" t="str">
        <f>HLOOKUP($B38,'[6]SGTI 2021 Clean Data'!$E$2:$ZQ$272,92,FALSE)</f>
        <v>Y</v>
      </c>
      <c r="BF38" s="17" t="str">
        <f>HLOOKUP($B38,'[6]SGTI 2021 Clean Data'!$E$2:$ZQ$272,93,FALSE)</f>
        <v>Y</v>
      </c>
      <c r="BG38" s="17" t="str">
        <f>HLOOKUP($B38,'[6]SGTI 2021 Clean Data'!$E$2:$ZQ$272,94,FALSE)</f>
        <v>Y</v>
      </c>
      <c r="BH38" s="17" t="str">
        <f>HLOOKUP($B38,'[6]SGTI 2021 Clean Data'!$E$2:$ZQ$272,95,FALSE)</f>
        <v>Y</v>
      </c>
      <c r="BI38" s="17" t="str">
        <f>HLOOKUP($B38,'[6]SGTI 2021 Clean Data'!$E$2:$ZQ$272,96,FALSE)</f>
        <v>N</v>
      </c>
      <c r="BJ38" s="17" t="str">
        <f>HLOOKUP($B38,'[6]SGTI 2021 Clean Data'!$E$2:$ZQ$272,97,FALSE)</f>
        <v>N</v>
      </c>
      <c r="BK38" s="17" t="str">
        <f>HLOOKUP($B38,'[6]SGTI 2021 Clean Data'!$E$2:$ZQ$272,98,FALSE)</f>
        <v>Y</v>
      </c>
      <c r="BL38" s="17" t="str">
        <f>HLOOKUP($B38,'[6]SGTI 2021 Clean Data'!$E$2:$ZQ$272,100,FALSE)</f>
        <v>Y</v>
      </c>
      <c r="BM38" s="17" t="str">
        <f>HLOOKUP($B38,'[6]SGTI 2021 Clean Data'!$E$2:$ZQ$272,102,FALSE)</f>
        <v>Y</v>
      </c>
      <c r="BN38" s="17" t="str">
        <f>HLOOKUP($B38,'[6]SGTI 2021 Clean Data'!$E$2:$ZQ$272,103,FALSE)</f>
        <v>Y</v>
      </c>
      <c r="BO38" s="17" t="str">
        <f>HLOOKUP($B38,'[6]SGTI 2021 Clean Data'!$E$2:$ZQ$272,107,FALSE)</f>
        <v>Y</v>
      </c>
      <c r="BP38" s="17" t="str">
        <f>HLOOKUP($B38,'[6]SGTI 2021 Clean Data'!$E$2:$ZQ$272,108,FALSE)</f>
        <v>Y</v>
      </c>
      <c r="BQ38" s="17" t="str">
        <f>HLOOKUP($B38,'[6]SGTI 2021 Clean Data'!$E$2:$ZQ$272,109,FALSE)</f>
        <v>Y</v>
      </c>
      <c r="BR38" s="17" t="str">
        <f>HLOOKUP($B38,'[6]SGTI 2021 Clean Data'!$E$2:$ZQ$272,110,FALSE)</f>
        <v>Y</v>
      </c>
      <c r="BS38" s="17" t="str">
        <f>HLOOKUP($B38,'[6]SGTI 2021 Clean Data'!$E$2:$ZQ$272,111,FALSE)</f>
        <v>Y</v>
      </c>
      <c r="BT38" s="17" t="str">
        <f>HLOOKUP($B38,'[6]SGTI 2021 Clean Data'!$E$2:$ZQ$272,113,FALSE)</f>
        <v>N</v>
      </c>
      <c r="BU38" s="17" t="str">
        <f>HLOOKUP($B38,'[6]SGTI 2021 Clean Data'!$E$2:$ZQ$272,114,FALSE)</f>
        <v>Y</v>
      </c>
      <c r="BV38" s="17" t="str">
        <f>HLOOKUP($B38,'[6]SGTI 2021 Clean Data'!$E$2:$ZQ$272,120,FALSE)</f>
        <v>N</v>
      </c>
      <c r="BW38" s="17" t="str">
        <f>HLOOKUP($B38,'[6]SGTI 2021 Clean Data'!$E$2:$ZQ$272,121,FALSE)</f>
        <v>N</v>
      </c>
      <c r="BX38" s="17" t="str">
        <f>HLOOKUP($B38,'[6]SGTI 2021 Clean Data'!$E$2:$ZQ$272,122,FALSE)</f>
        <v>Y</v>
      </c>
      <c r="BY38" s="17" t="str">
        <f>HLOOKUP($B38,'[6]SGTI 2021 Clean Data'!$E$2:$ZQ$272,123,FALSE)</f>
        <v>Y</v>
      </c>
      <c r="BZ38" s="17" t="str">
        <f>HLOOKUP($B38,'[6]SGTI 2021 Clean Data'!$E$2:$ZQ$272,124,FALSE)</f>
        <v>N</v>
      </c>
      <c r="CA38" s="17" t="str">
        <f>HLOOKUP($B38,'[6]SGTI 2021 Clean Data'!$E$2:$ZQ$272,125,FALSE)</f>
        <v>N</v>
      </c>
      <c r="CB38" s="17" t="str">
        <f>HLOOKUP($B38,'[6]SGTI 2021 Clean Data'!$E$2:$ZQ$272,126,FALSE)</f>
        <v>N</v>
      </c>
      <c r="CC38" s="17" t="str">
        <f>HLOOKUP($B38,'[6]SGTI 2021 Clean Data'!$E$2:$ZQ$272,128,FALSE)</f>
        <v>N</v>
      </c>
      <c r="CD38" s="17" t="str">
        <f>HLOOKUP($B38,'[6]SGTI 2021 Clean Data'!$E$2:$ZQ$272,130,FALSE)</f>
        <v>Y</v>
      </c>
      <c r="CE38" s="17" t="str">
        <f>HLOOKUP($B38,'[6]SGTI 2021 Clean Data'!$E$2:$ZQ$272,131,FALSE)</f>
        <v>N</v>
      </c>
      <c r="CF38" s="17" t="str">
        <f>HLOOKUP($B38,'[6]SGTI 2021 Clean Data'!$E$2:$ZQ$272,132,FALSE)</f>
        <v>N</v>
      </c>
      <c r="CG38" s="17" t="str">
        <f>HLOOKUP($B38,'[6]SGTI 2021 Clean Data'!$E$2:$ZQ$272,133,FALSE)</f>
        <v>N</v>
      </c>
      <c r="CH38" s="17" t="str">
        <f>HLOOKUP($B38,'[6]SGTI 2021 Clean Data'!$E$2:$ZQ$272,135,FALSE)</f>
        <v>N</v>
      </c>
      <c r="CI38" s="17" t="str">
        <f>HLOOKUP($B38,'[6]SGTI 2021 Clean Data'!$E$2:$ZQ$272,139,FALSE)</f>
        <v>Y</v>
      </c>
      <c r="CJ38" s="17" t="str">
        <f>HLOOKUP($B38,'[6]SGTI 2021 Clean Data'!$E$2:$ZQ$272,140,FALSE)</f>
        <v>N</v>
      </c>
      <c r="CK38" s="17" t="str">
        <f>VLOOKUP($B38,'[6]2021 DD Batch123456'!$B$3:$AT$590,26,FALSE)</f>
        <v>Y</v>
      </c>
      <c r="CL38" s="17">
        <f>VLOOKUP($B38,'[6]2021 DD Batch123456'!$B$3:$AT$590,27,FALSE)</f>
        <v>0</v>
      </c>
      <c r="CM38" s="17" t="str">
        <f>VLOOKUP($B38,'[6]2021 DD Batch123456'!$B$3:$AT$590,31,FALSE)</f>
        <v>N</v>
      </c>
      <c r="CN38" s="17" t="str">
        <f>VLOOKUP($B38,'[6]2021 DD Batch123456'!$B$3:$AT$590,32,FALSE)</f>
        <v>N</v>
      </c>
      <c r="CO38" s="17" t="str">
        <f>VLOOKUP($B38,'[6]2021 DD Batch123456'!$B$3:$AT$590,33,FALSE)</f>
        <v>N</v>
      </c>
      <c r="CP38" s="17" t="str">
        <f>HLOOKUP($B38,'[6]SGTI 2021 Clean Data'!$E$2:$ZQ$272,153,FALSE)</f>
        <v>Y</v>
      </c>
      <c r="CQ38" s="17" t="str">
        <f>HLOOKUP($B38,'[6]SGTI 2021 Clean Data'!$E$2:$ZQ$272,155,FALSE)</f>
        <v>N</v>
      </c>
      <c r="CR38" s="17" t="str">
        <f>HLOOKUP($B38,'[6]SGTI 2021 Clean Data'!$E$2:$ZQ$272,156,FALSE)</f>
        <v>Y</v>
      </c>
      <c r="CS38" s="17" t="str">
        <f>HLOOKUP($B38,'[6]SGTI 2021 Clean Data'!$E$2:$ZQ$272,157,FALSE)</f>
        <v>Y</v>
      </c>
      <c r="CT38" s="17" t="str">
        <f>HLOOKUP($B38,'[6]SGTI 2021 Clean Data'!$E$2:$ZQ$272,158,FALSE)</f>
        <v>Y</v>
      </c>
      <c r="CU38" s="17" t="str">
        <f>HLOOKUP($B38,'[6]SGTI 2021 Clean Data'!$E$2:$ZQ$272,159,FALSE)</f>
        <v>Y</v>
      </c>
      <c r="CV38" s="17" t="str">
        <f>HLOOKUP($B38,'[6]SGTI 2021 Clean Data'!$E$2:$ZQ$272,160,FALSE)</f>
        <v>Y</v>
      </c>
      <c r="CW38" s="17" t="str">
        <f>HLOOKUP($B38,'[6]SGTI 2021 Clean Data'!$E$2:$ZQ$272,161,FALSE)</f>
        <v>Y</v>
      </c>
      <c r="CX38" s="17" t="str">
        <f>HLOOKUP($B38,'[6]SGTI 2021 Clean Data'!$E$2:$ZQ$272,164,FALSE)</f>
        <v>Y</v>
      </c>
      <c r="CY38" s="17" t="str">
        <f>HLOOKUP($B38,'[6]SGTI 2021 Clean Data'!$E$2:$ZQ$272,170,FALSE)</f>
        <v>Y</v>
      </c>
      <c r="CZ38" s="17" t="str">
        <f>HLOOKUP($B38,'[6]SGTI 2021 Clean Data'!$E$2:$ZQ$272,173,FALSE)</f>
        <v>N</v>
      </c>
      <c r="DA38" s="17" t="str">
        <f>HLOOKUP($B38,'[6]SGTI 2021 Clean Data'!$E$2:$ZQ$272,174,FALSE)</f>
        <v>N</v>
      </c>
      <c r="DB38" s="17" t="str">
        <f>HLOOKUP($B38,'[6]SGTI 2021 Clean Data'!$E$2:$ZQ$272,175,FALSE)</f>
        <v>N</v>
      </c>
      <c r="DC38" s="17" t="str">
        <f>HLOOKUP($B38,'[6]SGTI 2021 Clean Data'!$E$2:$ZQ$272,176,FALSE)</f>
        <v>N</v>
      </c>
      <c r="DD38" s="17" t="str">
        <f>HLOOKUP($B38,'[6]SGTI 2021 Clean Data'!$E$2:$ZQ$272,178,FALSE)</f>
        <v>Y</v>
      </c>
      <c r="DE38" s="17" t="str">
        <f>HLOOKUP($B38,'[6]SGTI 2021 Clean Data'!$E$2:$ZQ$272,179,FALSE)</f>
        <v>N</v>
      </c>
      <c r="DF38" s="17" t="str">
        <f>HLOOKUP($B38,'[6]SGTI 2021 Clean Data'!$E$2:$ZQ$272,180,FALSE)</f>
        <v>Y</v>
      </c>
      <c r="DG38" s="17" t="str">
        <f>HLOOKUP($B38,'[6]SGTI 2021 Clean Data'!$E$2:$ZQ$272,181,FALSE)</f>
        <v>Y</v>
      </c>
      <c r="DH38" s="17" t="str">
        <f>HLOOKUP($B38,'[6]SGTI 2021 Clean Data'!$E$2:$ZQ$272,182,FALSE)</f>
        <v>N</v>
      </c>
      <c r="DI38" s="17" t="str">
        <f>HLOOKUP($B38,'[6]SGTI 2021 Clean Data'!$E$2:$ZQ$272,184,FALSE)</f>
        <v>Y</v>
      </c>
      <c r="DJ38" s="17" t="str">
        <f>HLOOKUP($B38,'[6]SGTI 2021 Clean Data'!$E$2:$ZQ$272,185,FALSE)</f>
        <v>Y</v>
      </c>
      <c r="DK38" s="17">
        <f>HLOOKUP($B38,'[6]SGTI 2021 Clean Data'!$E$2:$ZQ$272,190,FALSE)</f>
        <v>57</v>
      </c>
      <c r="DL38" s="17" t="str">
        <f>HLOOKUP($B38,'[6]SGTI 2021 Clean Data'!$E$2:$ZQ$272,191,FALSE)</f>
        <v>N</v>
      </c>
      <c r="DM38" s="17" t="str">
        <f>HLOOKUP($B38,'[6]SGTI 2021 Clean Data'!$E$2:$ZQ$272,195,FALSE)</f>
        <v>N</v>
      </c>
      <c r="DN38" s="17" t="str">
        <f>HLOOKUP($B38,'[6]SGTI 2021 Clean Data'!$E$2:$ZQ$272,196,FALSE)</f>
        <v>Y</v>
      </c>
      <c r="DO38" s="17" t="str">
        <f>HLOOKUP($B38,'[6]SGTI 2021 Clean Data'!$E$2:$ZQ$272,199,FALSE)</f>
        <v>N</v>
      </c>
      <c r="DP38" s="17" t="str">
        <f>HLOOKUP($B38,'[6]SGTI 2021 Clean Data'!$E$2:$ZQ$272,200,FALSE)</f>
        <v>Y</v>
      </c>
      <c r="DQ38" s="17" t="str">
        <f>HLOOKUP($B38,'[6]SGTI 2021 Clean Data'!$E$2:$ZQ$272,201,FALSE)</f>
        <v>Y</v>
      </c>
      <c r="DR38" s="17" t="str">
        <f>HLOOKUP($B38,'[6]SGTI 2021 Clean Data'!$E$2:$ZQ$272,202,FALSE)</f>
        <v>N</v>
      </c>
      <c r="DS38" s="17" t="str">
        <f>HLOOKUP($B38,'[6]SGTI 2021 Clean Data'!$E$2:$ZQ$272,203,FALSE)</f>
        <v>Y</v>
      </c>
      <c r="DT38" s="17" t="str">
        <f>HLOOKUP($B38,'[6]SGTI 2021 Clean Data'!$E$2:$ZQ$272,204,FALSE)</f>
        <v>N</v>
      </c>
      <c r="DU38" s="17" t="str">
        <f>HLOOKUP($B38,'[6]SGTI 2021 Clean Data'!$E$2:$ZQ$272,206,FALSE)</f>
        <v>Y</v>
      </c>
      <c r="DV38" s="17" t="str">
        <f>HLOOKUP($B38,'[6]SGTI 2021 Clean Data'!$E$2:$ZQ$272,207,FALSE)</f>
        <v>Y</v>
      </c>
      <c r="DW38" s="17" t="str">
        <f>HLOOKUP($B38,'[6]SGTI 2021 Clean Data'!$E$2:$ZQ$272,208,FALSE)</f>
        <v>Y</v>
      </c>
      <c r="DX38" s="17"/>
      <c r="DY38" s="17" t="str">
        <f>HLOOKUP($B38,'[6]SGTI 2021 Clean Data'!$E$2:$ZQ$272,213,FALSE)</f>
        <v>N</v>
      </c>
      <c r="DZ38" s="17" t="str">
        <f>HLOOKUP($B38,'[6]SGTI 2021 Clean Data'!$E$2:$ZQ$272,214,FALSE)</f>
        <v>N</v>
      </c>
      <c r="EA38" s="17" t="str">
        <f>HLOOKUP($B38,'[6]SGTI 2021 Clean Data'!$E$2:$ZQ$272,215,FALSE)</f>
        <v>N</v>
      </c>
      <c r="EB38" s="17">
        <f>HLOOKUP($B38,'[6]SGTI 2021 Clean Data'!$E$2:$ZQ$272,219,FALSE)</f>
        <v>3</v>
      </c>
      <c r="EC38" s="17">
        <f>HLOOKUP($B38,'[6]SGTI 2021 Clean Data'!$E$2:$ZQ$272,220,FALSE)</f>
        <v>0</v>
      </c>
      <c r="ED38" s="17">
        <f>HLOOKUP($B38,'[6]SGTI 2021 Clean Data'!$E$2:$ZQ$272,221,FALSE)</f>
        <v>0</v>
      </c>
      <c r="EE38" s="17">
        <f>HLOOKUP($B38,'[6]SGTI 2021 Clean Data'!$E$2:$ZQ$272,222,FALSE)</f>
        <v>3</v>
      </c>
      <c r="EF38" s="17">
        <f>HLOOKUP($B38,'[6]SGTI 2021 Clean Data'!$E$2:$ZQ$272,223,FALSE)</f>
        <v>0</v>
      </c>
      <c r="EG38" s="17">
        <f>HLOOKUP($B38,'[6]SGTI 2021 Clean Data'!$E$2:$ZQ$272,224,FALSE)</f>
        <v>3</v>
      </c>
      <c r="EH38" s="17">
        <f>HLOOKUP($B38,'[6]SGTI 2021 Clean Data'!$E$2:$ZQ$272,225,FALSE)</f>
        <v>1</v>
      </c>
      <c r="EI38" s="17">
        <f>HLOOKUP($B38,'[6]SGTI 2021 Clean Data'!$E$2:$ZQ$272,226,FALSE)</f>
        <v>3</v>
      </c>
      <c r="EJ38" s="17">
        <f>HLOOKUP($B38,'[6]SGTI 2021 Clean Data'!$E$2:$ZQ$272,227,FALSE)</f>
        <v>0</v>
      </c>
      <c r="EK38" s="17">
        <f>HLOOKUP($B38,'[6]SGTI 2021 Clean Data'!$E$2:$ZQ$272,228,FALSE)</f>
        <v>0</v>
      </c>
      <c r="EL38" s="17">
        <f>HLOOKUP($B38,'[6]SGTI 2021 Clean Data'!$E$2:$ZQ$272,229,FALSE)</f>
        <v>0</v>
      </c>
      <c r="EM38" s="17">
        <f>HLOOKUP($B38,'[6]SGTI 2021 Clean Data'!$E$2:$ZQ$272,230,FALSE)</f>
        <v>0</v>
      </c>
      <c r="EN38" s="17">
        <f>HLOOKUP($B38,'[6]SGTI 2021 Clean Data'!$E$2:$ZQ$272,231,FALSE)</f>
        <v>0</v>
      </c>
      <c r="EO38" s="18">
        <f>HLOOKUP($B38,'[6]SGTI 2021 Clean Data'!$E$2:$ZQ$272,232,FALSE)</f>
        <v>44299</v>
      </c>
      <c r="EP38" s="18">
        <f>HLOOKUP($B38,'[6]SGTI 2021 Clean Data'!$E$2:$ZQ$272,233,FALSE)</f>
        <v>44314</v>
      </c>
      <c r="EQ38" s="17">
        <f>HLOOKUP($B38,'[6]SGTI 2021 Clean Data'!$E$2:$ZQ$272,234,FALSE)</f>
        <v>0</v>
      </c>
      <c r="ER38" s="17">
        <f>HLOOKUP($B38,'[6]SGTI 2021 Clean Data'!$E$2:$ZQ$272,235,FALSE)</f>
        <v>0</v>
      </c>
      <c r="ES38" s="17">
        <f>HLOOKUP($B38,'[6]SGTI 2021 Clean Data'!$E$2:$ZQ$272,240,FALSE)</f>
        <v>0</v>
      </c>
      <c r="ET38" s="17">
        <f>VLOOKUP($B38,'[6]2021 DD Batch123456'!$B$3:$AT$590,42,FALSE)</f>
        <v>1</v>
      </c>
      <c r="EU38" s="17"/>
      <c r="EV38" s="17"/>
      <c r="EW38" s="17"/>
      <c r="EX38" s="17">
        <f>VLOOKUP($B38,'[6]2021 DD Batch123456'!$B$3:$AT$590,44,FALSE)</f>
        <v>2</v>
      </c>
      <c r="EY38" s="17">
        <f>HLOOKUP($B38,'[6]SGTI 2021 Clean Data'!$E$2:$ZQ$272,246,FALSE)</f>
        <v>0</v>
      </c>
      <c r="EZ38" s="17">
        <f>HLOOKUP($B38,'[6]SGTI 2021 Clean Data'!$E$2:$ZQ$272,247,FALSE)</f>
        <v>0</v>
      </c>
      <c r="FA38" s="17">
        <f>HLOOKUP($B38,'[6]SGTI 2021 Clean Data'!$E$2:$ZQ$272,248,FALSE)</f>
        <v>0</v>
      </c>
      <c r="FB38" s="17">
        <f>HLOOKUP($B38,'[6]SGTI 2021 Clean Data'!$E$2:$ZQ$272,249,FALSE)</f>
        <v>0</v>
      </c>
      <c r="FC38" s="17">
        <f>HLOOKUP($B38,'[6]SGTI 2021 Clean Data'!$E$2:$ZQ$272,250,FALSE)</f>
        <v>0</v>
      </c>
      <c r="FD38" s="17">
        <f>HLOOKUP($B38,'[6]SGTI 2021 Clean Data'!$E$2:$ZQ$272,251,FALSE)</f>
        <v>0</v>
      </c>
      <c r="FE38" s="17">
        <f>HLOOKUP($B38,'[6]SGTI 2021 Clean Data'!$E$2:$ZQ$272,252,FALSE)</f>
        <v>0</v>
      </c>
      <c r="FF38" s="17">
        <f>HLOOKUP($B38,'[6]SGTI 2021 Clean Data'!$E$2:$ZQ$272,253,FALSE)</f>
        <v>0</v>
      </c>
      <c r="FG38" s="17">
        <f>HLOOKUP($B38,'[6]SGTI 2021 Clean Data'!$E$2:$ZQ$272,254,FALSE)</f>
        <v>0</v>
      </c>
      <c r="FH38" s="17">
        <f>HLOOKUP($B38,'[6]SGTI 2021 Clean Data'!$E$2:$ZQ$272,255,FALSE)</f>
        <v>0</v>
      </c>
      <c r="FI38" s="17">
        <f>HLOOKUP($B38,'[6]SGTI 2021 Clean Data'!$E$2:$ZQ$272,256,FALSE)</f>
        <v>0</v>
      </c>
      <c r="FJ38" s="17">
        <f>HLOOKUP($B38,'[6]SGTI 2021 Clean Data'!$E$2:$ZQ$272,257,FALSE)</f>
        <v>0</v>
      </c>
      <c r="FK38" s="17">
        <f>HLOOKUP($B38,'[6]SGTI 2021 Clean Data'!$E$2:$ZQ$272,258,FALSE)</f>
        <v>0</v>
      </c>
      <c r="FL38" s="17"/>
      <c r="FM38" s="17">
        <f>HLOOKUP($B38,'[6]SGTI 2021 Clean Data'!$E$2:$ZQ$272,260,FALSE)</f>
        <v>0</v>
      </c>
      <c r="FN38" s="17">
        <f>HLOOKUP($B38,'[6]SGTI 2021 Clean Data'!$E$2:$ZQ$272,261,FALSE)</f>
        <v>0</v>
      </c>
      <c r="FO38" s="17">
        <f>HLOOKUP($B38,'[6]SGTI 2021 Clean Data'!$E$2:$ZQ$272,262,FALSE)</f>
        <v>3</v>
      </c>
      <c r="FP38" s="17">
        <f>HLOOKUP($B38,'[6]SGTI 2021 Clean Data'!$E$2:$ZQ$272,263,FALSE)</f>
        <v>0</v>
      </c>
      <c r="FQ38" s="17"/>
      <c r="FR38" s="17">
        <f>HLOOKUP($B38,'[6]SGTI 2021 Clean Data'!$E$2:$ZQ$272,265,FALSE)</f>
        <v>0</v>
      </c>
      <c r="FS38" s="17">
        <f>HLOOKUP($B38,'[6]SGTI 2021 Clean Data'!$E$2:$ZQ$272,266,FALSE)</f>
        <v>0</v>
      </c>
      <c r="FT38" s="17">
        <f>HLOOKUP($B38,'[6]SGTI 2021 Clean Data'!$E$2:$ZQ$272,267,FALSE)</f>
        <v>0</v>
      </c>
      <c r="FU38" s="17">
        <f>HLOOKUP($B38,'[6]SGTI 2021 Clean Data'!$E$2:$ZQ$272,268,FALSE)</f>
        <v>0</v>
      </c>
      <c r="FV38" s="17">
        <f>HLOOKUP($B38,'[6]SGTI 2021 Clean Data'!$E$2:$ZQ$272,269,FALSE)</f>
        <v>0</v>
      </c>
      <c r="FW38" s="17">
        <f>HLOOKUP($B38,'[6]SGTI 2021 Clean Data'!$E$2:$ZQ$272,270,FALSE)</f>
        <v>0</v>
      </c>
      <c r="FX38" s="17">
        <f>HLOOKUP($B38,'[6]SGTI 2021 Clean Data'!$E$2:$ZQ$272,271,FALSE)</f>
        <v>0</v>
      </c>
    </row>
    <row r="39" spans="1:180" ht="24" thickTop="1" thickBot="1" x14ac:dyDescent="0.3">
      <c r="A39" s="12">
        <v>76</v>
      </c>
      <c r="B39" s="13" t="s">
        <v>130</v>
      </c>
      <c r="C39" s="14" t="s">
        <v>131</v>
      </c>
      <c r="D39" s="15">
        <v>44012</v>
      </c>
      <c r="E39" s="16">
        <f>_xlfn.IFNA(VLOOKUP($B39,'[4]SGTI 2021 General Full List'!$G$2:$AD$528,24,FALSE),VLOOKUP($B39,'[5]SGTI 2021 TrustReits Full List'!$G$2:$AC$43,23,FALSE))</f>
        <v>435170000</v>
      </c>
      <c r="F39" s="16" t="str">
        <f t="shared" si="0"/>
        <v>Mid</v>
      </c>
      <c r="G39" s="16" t="str">
        <f>_xlfn.IFNA(VLOOKUP($B39,'[4]SGTI 2021 General Full List'!$G$2:$AD$528,21,FALSE),VLOOKUP($B39,'[5]SGTI 2021 TrustReits Full List'!$G$2:$AB$43,20,FALSE))</f>
        <v xml:space="preserve">INFORMATION TECHNOLOGY </v>
      </c>
      <c r="H39" s="16" t="str">
        <f>_xlfn.IFNA(VLOOKUP($B39,'[4]SGTI 2021 General Full List'!$G$2:$AD$528,23,FALSE),VLOOKUP($B39,'[5]SGTI 2021 TrustReits Full List'!$G$2:$AB$43,22,FALSE))</f>
        <v>Technology Equipment</v>
      </c>
      <c r="I39" s="16" t="s">
        <v>1272</v>
      </c>
      <c r="J39" s="17">
        <f>VLOOKUP($B39,'[6]2021 DD Batch123456'!$B$3:$AT$590,5,FALSE)</f>
        <v>6</v>
      </c>
      <c r="K39" s="17">
        <f>VLOOKUP($B39,'[6]2021 DD Batch123456'!$B$3:$AT$590,6,FALSE)</f>
        <v>6</v>
      </c>
      <c r="L39" s="17">
        <f>VLOOKUP($B39,'[6]2021 DD Batch123456'!$B$3:$AT$590,7,FALSE)</f>
        <v>3</v>
      </c>
      <c r="M39" s="17" t="str">
        <f>VLOOKUP($B39,'[6]2021 DD Batch123456'!$B$3:$AT$590,12,FALSE)</f>
        <v>Y</v>
      </c>
      <c r="N39" s="17" t="str">
        <f>HLOOKUP($B39,'[6]SGTI 2021 Clean Data'!$E$2:$ZQ$272,25,FALSE)</f>
        <v>Y</v>
      </c>
      <c r="O39" s="17" t="str">
        <f>VLOOKUP($B39,'[6]2021 DD Batch123456'!$B$3:$AT$590,13,FALSE)</f>
        <v>N</v>
      </c>
      <c r="P39" s="17" t="str">
        <f>VLOOKUP($B39,'[6]2021 DD Batch123456'!$B$3:$AT$590,14,FALSE)</f>
        <v>N</v>
      </c>
      <c r="Q39" s="17" t="str">
        <f>HLOOKUP($B39,'[6]SGTI 2021 Clean Data'!$E$2:$ZQ$272,30,FALSE)</f>
        <v>Y</v>
      </c>
      <c r="R39" s="17" t="str">
        <f>HLOOKUP($B39,'[6]SGTI 2021 Clean Data'!$E$2:$ZQ$272,31,FALSE)</f>
        <v>N</v>
      </c>
      <c r="S39" s="17" t="str">
        <f>HLOOKUP($B39,'[6]SGTI 2021 Clean Data'!$E$2:$ZQ$272,32,FALSE)</f>
        <v>N</v>
      </c>
      <c r="T39" s="17">
        <f>VLOOKUP($B39,'[6]2021 DD Batch123456'!$B$3:$AT$590,36,FALSE)</f>
        <v>4</v>
      </c>
      <c r="U39" s="17">
        <f>VLOOKUP($B39,'[6]2021 DD Batch123456'!$B$3:$AT$590,40,FALSE)</f>
        <v>5</v>
      </c>
      <c r="V39" s="17">
        <f>VLOOKUP($B39,'[6]2021 DD Batch123456'!$B$3:$AT$590,37,FALSE)</f>
        <v>5</v>
      </c>
      <c r="W39" s="17" t="str">
        <f>VLOOKUP($B39,'[6]2021 DD Batch123456'!$B$3:$AT$590,41,FALSE)</f>
        <v>Y</v>
      </c>
      <c r="X39" s="17">
        <f>VLOOKUP($B39,'[6]2021 DD Batch123456'!$B$3:$AT$590,15,FALSE)</f>
        <v>3</v>
      </c>
      <c r="Y39" s="17">
        <f>VLOOKUP($B39,'[6]2021 DD Batch123456'!$B$3:$AT$590,16,FALSE)</f>
        <v>3</v>
      </c>
      <c r="Z39" s="17" t="str">
        <f>VLOOKUP($B39,'[6]2021 DD Batch123456'!$B$3:$AT$590,18,FALSE)</f>
        <v>Y</v>
      </c>
      <c r="AA39" s="17" t="str">
        <f>HLOOKUP($B39,'[6]SGTI 2021 Clean Data'!$E$2:$ZQ$272,45,FALSE)</f>
        <v>Y</v>
      </c>
      <c r="AB39" s="17" t="str">
        <f>HLOOKUP($B39,'[6]SGTI 2021 Clean Data'!$E$2:$ZQ$272,46,FALSE)</f>
        <v>Y</v>
      </c>
      <c r="AC39" s="17" t="str">
        <f>HLOOKUP($B39,'[6]SGTI 2021 Clean Data'!$E$2:$ZQ$272,49,FALSE)</f>
        <v>Y</v>
      </c>
      <c r="AD39" s="17" t="str">
        <f>HLOOKUP($B39,'[6]SGTI 2021 Clean Data'!$E$2:$ZQ$272,50,FALSE)</f>
        <v>N</v>
      </c>
      <c r="AE39" s="17" t="str">
        <f>HLOOKUP($B39,'[6]SGTI 2021 Clean Data'!$E$2:$ZQ$272,53,FALSE)</f>
        <v>Y</v>
      </c>
      <c r="AF39" s="17" t="str">
        <f>HLOOKUP($B39,'[6]SGTI 2021 Clean Data'!$E$2:$ZQ$272,54,FALSE)</f>
        <v>Y</v>
      </c>
      <c r="AG39" s="17" t="str">
        <f>HLOOKUP($B39,'[6]SGTI 2021 Clean Data'!$E$2:$ZQ$272,55,FALSE)</f>
        <v>Y</v>
      </c>
      <c r="AH39" s="17" t="str">
        <f>HLOOKUP($B39,'[6]SGTI 2021 Clean Data'!$E$2:$ZQ$272,56,FALSE)</f>
        <v>Y</v>
      </c>
      <c r="AI39" s="17" t="str">
        <f>HLOOKUP($B39,'[6]SGTI 2021 Clean Data'!$E$2:$ZQ$272,57,FALSE)</f>
        <v>N</v>
      </c>
      <c r="AJ39" s="17" t="str">
        <f>HLOOKUP($B39,'[6]SGTI 2021 Clean Data'!$E$2:$ZQ$272,58,FALSE)</f>
        <v>N</v>
      </c>
      <c r="AK39" s="17" t="str">
        <f>HLOOKUP($B39,'[6]SGTI 2021 Clean Data'!$E$2:$ZQ$272,59,FALSE)</f>
        <v>N</v>
      </c>
      <c r="AL39" s="17">
        <f>VLOOKUP($B39,'[6]2021 DD Batch123456'!$B$3:$AT$590,19,FALSE)</f>
        <v>3</v>
      </c>
      <c r="AM39" s="17">
        <f>VLOOKUP($B39,'[6]2021 DD Batch123456'!$B$3:$AT$590,20,FALSE)</f>
        <v>3</v>
      </c>
      <c r="AN39" s="17" t="str">
        <f>VLOOKUP($B39,'[6]2021 DD Batch123456'!$B$3:$AT$590,22,FALSE)</f>
        <v>Y</v>
      </c>
      <c r="AO39" s="17" t="str">
        <f>HLOOKUP($B39,'[6]SGTI 2021 Clean Data'!$E$2:$ZQ$272,67,FALSE)</f>
        <v>B3</v>
      </c>
      <c r="AP39" s="17" t="str">
        <f>HLOOKUP($B39,'[6]SGTI 2021 Clean Data'!$E$2:$ZQ$272,68,FALSE)</f>
        <v>B3</v>
      </c>
      <c r="AQ39" s="17" t="str">
        <f>HLOOKUP($B39,'[6]SGTI 2021 Clean Data'!$E$2:$ZQ$272,69,FALSE)</f>
        <v>B3</v>
      </c>
      <c r="AR39" s="17" t="str">
        <f>HLOOKUP($B39,'[6]SGTI 2021 Clean Data'!$E$2:$ZQ$272,70,FALSE)</f>
        <v>Y</v>
      </c>
      <c r="AS39" s="17" t="str">
        <f>HLOOKUP($B39,'[6]SGTI 2021 Clean Data'!$E$2:$ZQ$272,71,FALSE)</f>
        <v>Y</v>
      </c>
      <c r="AT39" s="17" t="str">
        <f>HLOOKUP($B39,'[6]SGTI 2021 Clean Data'!$E$2:$ZQ$272,72,FALSE)</f>
        <v>Y</v>
      </c>
      <c r="AU39" s="17" t="str">
        <f>HLOOKUP($B39,'[6]SGTI 2021 Clean Data'!$E$2:$ZQ$272,73,FALSE)</f>
        <v>N</v>
      </c>
      <c r="AV39" s="17" t="str">
        <f>HLOOKUP($B39,'[6]SGTI 2021 Clean Data'!$E$2:$ZQ$272,74,FALSE)</f>
        <v>Y</v>
      </c>
      <c r="AW39" s="17" t="str">
        <f>HLOOKUP($B39,'[6]SGTI 2021 Clean Data'!$E$2:$ZQ$272,75,FALSE)</f>
        <v>N</v>
      </c>
      <c r="AX39" s="17" t="str">
        <f>HLOOKUP($B39,'[6]SGTI 2021 Clean Data'!$E$2:$ZQ$272,76,FALSE)</f>
        <v>N</v>
      </c>
      <c r="AY39" s="17" t="str">
        <f>VLOOKUP($B39,'[6]2021 DD Batch123456'!$B$3:$AT$590,35,FALSE)</f>
        <v>E</v>
      </c>
      <c r="AZ39" s="17" t="str">
        <f>HLOOKUP($B39,'[6]SGTI 2021 Clean Data'!$E$2:$ZQ$272,80,FALSE)</f>
        <v>Y</v>
      </c>
      <c r="BA39" s="17" t="str">
        <f>HLOOKUP($B39,'[6]SGTI 2021 Clean Data'!$E$2:$ZQ$272,83,FALSE)</f>
        <v>Y</v>
      </c>
      <c r="BB39" s="17" t="str">
        <f>HLOOKUP($B39,'[6]SGTI 2021 Clean Data'!$E$2:$ZQ$272,84,FALSE)</f>
        <v>Y</v>
      </c>
      <c r="BC39" s="17" t="str">
        <f>HLOOKUP($B39,'[6]SGTI 2021 Clean Data'!$E$2:$ZQ$272,89,FALSE)</f>
        <v>Y</v>
      </c>
      <c r="BD39" s="17" t="str">
        <f>HLOOKUP($B39,'[6]SGTI 2021 Clean Data'!$E$2:$ZQ$272,91,FALSE)</f>
        <v>Y</v>
      </c>
      <c r="BE39" s="17" t="str">
        <f>HLOOKUP($B39,'[6]SGTI 2021 Clean Data'!$E$2:$ZQ$272,92,FALSE)</f>
        <v>Y</v>
      </c>
      <c r="BF39" s="17" t="str">
        <f>HLOOKUP($B39,'[6]SGTI 2021 Clean Data'!$E$2:$ZQ$272,93,FALSE)</f>
        <v>Y</v>
      </c>
      <c r="BG39" s="17" t="str">
        <f>HLOOKUP($B39,'[6]SGTI 2021 Clean Data'!$E$2:$ZQ$272,94,FALSE)</f>
        <v>Y</v>
      </c>
      <c r="BH39" s="17" t="str">
        <f>HLOOKUP($B39,'[6]SGTI 2021 Clean Data'!$E$2:$ZQ$272,95,FALSE)</f>
        <v>Y</v>
      </c>
      <c r="BI39" s="17" t="str">
        <f>HLOOKUP($B39,'[6]SGTI 2021 Clean Data'!$E$2:$ZQ$272,96,FALSE)</f>
        <v>Y</v>
      </c>
      <c r="BJ39" s="17" t="str">
        <f>HLOOKUP($B39,'[6]SGTI 2021 Clean Data'!$E$2:$ZQ$272,97,FALSE)</f>
        <v>Y</v>
      </c>
      <c r="BK39" s="17" t="str">
        <f>HLOOKUP($B39,'[6]SGTI 2021 Clean Data'!$E$2:$ZQ$272,98,FALSE)</f>
        <v>Y</v>
      </c>
      <c r="BL39" s="17" t="str">
        <f>HLOOKUP($B39,'[6]SGTI 2021 Clean Data'!$E$2:$ZQ$272,100,FALSE)</f>
        <v>Y</v>
      </c>
      <c r="BM39" s="17" t="str">
        <f>HLOOKUP($B39,'[6]SGTI 2021 Clean Data'!$E$2:$ZQ$272,102,FALSE)</f>
        <v>Y</v>
      </c>
      <c r="BN39" s="17" t="str">
        <f>HLOOKUP($B39,'[6]SGTI 2021 Clean Data'!$E$2:$ZQ$272,103,FALSE)</f>
        <v>N</v>
      </c>
      <c r="BO39" s="17" t="str">
        <f>HLOOKUP($B39,'[6]SGTI 2021 Clean Data'!$E$2:$ZQ$272,107,FALSE)</f>
        <v>Y</v>
      </c>
      <c r="BP39" s="17" t="str">
        <f>HLOOKUP($B39,'[6]SGTI 2021 Clean Data'!$E$2:$ZQ$272,108,FALSE)</f>
        <v>Y</v>
      </c>
      <c r="BQ39" s="17" t="str">
        <f>HLOOKUP($B39,'[6]SGTI 2021 Clean Data'!$E$2:$ZQ$272,109,FALSE)</f>
        <v>Y</v>
      </c>
      <c r="BR39" s="17" t="str">
        <f>HLOOKUP($B39,'[6]SGTI 2021 Clean Data'!$E$2:$ZQ$272,110,FALSE)</f>
        <v>Y</v>
      </c>
      <c r="BS39" s="17" t="str">
        <f>HLOOKUP($B39,'[6]SGTI 2021 Clean Data'!$E$2:$ZQ$272,111,FALSE)</f>
        <v>Y</v>
      </c>
      <c r="BT39" s="17" t="str">
        <f>HLOOKUP($B39,'[6]SGTI 2021 Clean Data'!$E$2:$ZQ$272,113,FALSE)</f>
        <v>Y</v>
      </c>
      <c r="BU39" s="17" t="str">
        <f>HLOOKUP($B39,'[6]SGTI 2021 Clean Data'!$E$2:$ZQ$272,114,FALSE)</f>
        <v>Y</v>
      </c>
      <c r="BV39" s="17" t="str">
        <f>HLOOKUP($B39,'[6]SGTI 2021 Clean Data'!$E$2:$ZQ$272,120,FALSE)</f>
        <v>Y</v>
      </c>
      <c r="BW39" s="17" t="str">
        <f>HLOOKUP($B39,'[6]SGTI 2021 Clean Data'!$E$2:$ZQ$272,121,FALSE)</f>
        <v>Y</v>
      </c>
      <c r="BX39" s="17" t="str">
        <f>HLOOKUP($B39,'[6]SGTI 2021 Clean Data'!$E$2:$ZQ$272,122,FALSE)</f>
        <v>Y</v>
      </c>
      <c r="BY39" s="17" t="str">
        <f>HLOOKUP($B39,'[6]SGTI 2021 Clean Data'!$E$2:$ZQ$272,123,FALSE)</f>
        <v>Y</v>
      </c>
      <c r="BZ39" s="17" t="str">
        <f>HLOOKUP($B39,'[6]SGTI 2021 Clean Data'!$E$2:$ZQ$272,124,FALSE)</f>
        <v>Y</v>
      </c>
      <c r="CA39" s="17" t="str">
        <f>HLOOKUP($B39,'[6]SGTI 2021 Clean Data'!$E$2:$ZQ$272,125,FALSE)</f>
        <v>Y</v>
      </c>
      <c r="CB39" s="17" t="str">
        <f>HLOOKUP($B39,'[6]SGTI 2021 Clean Data'!$E$2:$ZQ$272,126,FALSE)</f>
        <v>Y</v>
      </c>
      <c r="CC39" s="17" t="str">
        <f>HLOOKUP($B39,'[6]SGTI 2021 Clean Data'!$E$2:$ZQ$272,128,FALSE)</f>
        <v>Y</v>
      </c>
      <c r="CD39" s="17" t="str">
        <f>HLOOKUP($B39,'[6]SGTI 2021 Clean Data'!$E$2:$ZQ$272,130,FALSE)</f>
        <v>Y</v>
      </c>
      <c r="CE39" s="17" t="str">
        <f>HLOOKUP($B39,'[6]SGTI 2021 Clean Data'!$E$2:$ZQ$272,131,FALSE)</f>
        <v>Y</v>
      </c>
      <c r="CF39" s="17" t="str">
        <f>HLOOKUP($B39,'[6]SGTI 2021 Clean Data'!$E$2:$ZQ$272,132,FALSE)</f>
        <v>Y</v>
      </c>
      <c r="CG39" s="17" t="str">
        <f>HLOOKUP($B39,'[6]SGTI 2021 Clean Data'!$E$2:$ZQ$272,133,FALSE)</f>
        <v>Y</v>
      </c>
      <c r="CH39" s="17" t="str">
        <f>HLOOKUP($B39,'[6]SGTI 2021 Clean Data'!$E$2:$ZQ$272,135,FALSE)</f>
        <v>N</v>
      </c>
      <c r="CI39" s="17" t="str">
        <f>HLOOKUP($B39,'[6]SGTI 2021 Clean Data'!$E$2:$ZQ$272,139,FALSE)</f>
        <v>Y</v>
      </c>
      <c r="CJ39" s="17" t="str">
        <f>HLOOKUP($B39,'[6]SGTI 2021 Clean Data'!$E$2:$ZQ$272,140,FALSE)</f>
        <v>Y</v>
      </c>
      <c r="CK39" s="17" t="str">
        <f>VLOOKUP($B39,'[6]2021 DD Batch123456'!$B$3:$AT$590,26,FALSE)</f>
        <v>Y</v>
      </c>
      <c r="CL39" s="17">
        <f>VLOOKUP($B39,'[6]2021 DD Batch123456'!$B$3:$AT$590,27,FALSE)</f>
        <v>0</v>
      </c>
      <c r="CM39" s="17" t="str">
        <f>VLOOKUP($B39,'[6]2021 DD Batch123456'!$B$3:$AT$590,31,FALSE)</f>
        <v>N</v>
      </c>
      <c r="CN39" s="17" t="str">
        <f>VLOOKUP($B39,'[6]2021 DD Batch123456'!$B$3:$AT$590,32,FALSE)</f>
        <v>Y</v>
      </c>
      <c r="CO39" s="17" t="str">
        <f>VLOOKUP($B39,'[6]2021 DD Batch123456'!$B$3:$AT$590,33,FALSE)</f>
        <v>Y</v>
      </c>
      <c r="CP39" s="17" t="str">
        <f>HLOOKUP($B39,'[6]SGTI 2021 Clean Data'!$E$2:$ZQ$272,153,FALSE)</f>
        <v>Y</v>
      </c>
      <c r="CQ39" s="17" t="str">
        <f>HLOOKUP($B39,'[6]SGTI 2021 Clean Data'!$E$2:$ZQ$272,155,FALSE)</f>
        <v>Y</v>
      </c>
      <c r="CR39" s="17" t="str">
        <f>HLOOKUP($B39,'[6]SGTI 2021 Clean Data'!$E$2:$ZQ$272,156,FALSE)</f>
        <v>Y</v>
      </c>
      <c r="CS39" s="17" t="str">
        <f>HLOOKUP($B39,'[6]SGTI 2021 Clean Data'!$E$2:$ZQ$272,157,FALSE)</f>
        <v>Y</v>
      </c>
      <c r="CT39" s="17" t="str">
        <f>HLOOKUP($B39,'[6]SGTI 2021 Clean Data'!$E$2:$ZQ$272,158,FALSE)</f>
        <v>Y</v>
      </c>
      <c r="CU39" s="17" t="str">
        <f>HLOOKUP($B39,'[6]SGTI 2021 Clean Data'!$E$2:$ZQ$272,159,FALSE)</f>
        <v>Y</v>
      </c>
      <c r="CV39" s="17" t="str">
        <f>HLOOKUP($B39,'[6]SGTI 2021 Clean Data'!$E$2:$ZQ$272,160,FALSE)</f>
        <v>Y</v>
      </c>
      <c r="CW39" s="17" t="str">
        <f>HLOOKUP($B39,'[6]SGTI 2021 Clean Data'!$E$2:$ZQ$272,161,FALSE)</f>
        <v>Y</v>
      </c>
      <c r="CX39" s="17" t="str">
        <f>HLOOKUP($B39,'[6]SGTI 2021 Clean Data'!$E$2:$ZQ$272,164,FALSE)</f>
        <v>Y</v>
      </c>
      <c r="CY39" s="17" t="str">
        <f>HLOOKUP($B39,'[6]SGTI 2021 Clean Data'!$E$2:$ZQ$272,170,FALSE)</f>
        <v>Y</v>
      </c>
      <c r="CZ39" s="17" t="str">
        <f>HLOOKUP($B39,'[6]SGTI 2021 Clean Data'!$E$2:$ZQ$272,173,FALSE)</f>
        <v>Y</v>
      </c>
      <c r="DA39" s="17" t="str">
        <f>HLOOKUP($B39,'[6]SGTI 2021 Clean Data'!$E$2:$ZQ$272,174,FALSE)</f>
        <v>Y</v>
      </c>
      <c r="DB39" s="17" t="str">
        <f>HLOOKUP($B39,'[6]SGTI 2021 Clean Data'!$E$2:$ZQ$272,175,FALSE)</f>
        <v>Y</v>
      </c>
      <c r="DC39" s="17" t="str">
        <f>HLOOKUP($B39,'[6]SGTI 2021 Clean Data'!$E$2:$ZQ$272,176,FALSE)</f>
        <v>Y</v>
      </c>
      <c r="DD39" s="17" t="str">
        <f>HLOOKUP($B39,'[6]SGTI 2021 Clean Data'!$E$2:$ZQ$272,178,FALSE)</f>
        <v>Y</v>
      </c>
      <c r="DE39" s="17" t="str">
        <f>HLOOKUP($B39,'[6]SGTI 2021 Clean Data'!$E$2:$ZQ$272,179,FALSE)</f>
        <v>Y</v>
      </c>
      <c r="DF39" s="17" t="str">
        <f>HLOOKUP($B39,'[6]SGTI 2021 Clean Data'!$E$2:$ZQ$272,180,FALSE)</f>
        <v>Y</v>
      </c>
      <c r="DG39" s="17" t="str">
        <f>HLOOKUP($B39,'[6]SGTI 2021 Clean Data'!$E$2:$ZQ$272,181,FALSE)</f>
        <v>Y</v>
      </c>
      <c r="DH39" s="17" t="str">
        <f>HLOOKUP($B39,'[6]SGTI 2021 Clean Data'!$E$2:$ZQ$272,182,FALSE)</f>
        <v>N</v>
      </c>
      <c r="DI39" s="17" t="str">
        <f>HLOOKUP($B39,'[6]SGTI 2021 Clean Data'!$E$2:$ZQ$272,184,FALSE)</f>
        <v>Y</v>
      </c>
      <c r="DJ39" s="17" t="str">
        <f>HLOOKUP($B39,'[6]SGTI 2021 Clean Data'!$E$2:$ZQ$272,185,FALSE)</f>
        <v>Y</v>
      </c>
      <c r="DK39" s="17">
        <f>HLOOKUP($B39,'[6]SGTI 2021 Clean Data'!$E$2:$ZQ$272,190,FALSE)</f>
        <v>93</v>
      </c>
      <c r="DL39" s="17" t="str">
        <f>HLOOKUP($B39,'[6]SGTI 2021 Clean Data'!$E$2:$ZQ$272,191,FALSE)</f>
        <v>N</v>
      </c>
      <c r="DM39" s="17" t="str">
        <f>HLOOKUP($B39,'[6]SGTI 2021 Clean Data'!$E$2:$ZQ$272,195,FALSE)</f>
        <v>Y</v>
      </c>
      <c r="DN39" s="17" t="str">
        <f>HLOOKUP($B39,'[6]SGTI 2021 Clean Data'!$E$2:$ZQ$272,196,FALSE)</f>
        <v>Y</v>
      </c>
      <c r="DO39" s="17" t="str">
        <f>HLOOKUP($B39,'[6]SGTI 2021 Clean Data'!$E$2:$ZQ$272,199,FALSE)</f>
        <v>Y</v>
      </c>
      <c r="DP39" s="17" t="str">
        <f>HLOOKUP($B39,'[6]SGTI 2021 Clean Data'!$E$2:$ZQ$272,200,FALSE)</f>
        <v>Y</v>
      </c>
      <c r="DQ39" s="17" t="str">
        <f>HLOOKUP($B39,'[6]SGTI 2021 Clean Data'!$E$2:$ZQ$272,201,FALSE)</f>
        <v>Y</v>
      </c>
      <c r="DR39" s="17" t="str">
        <f>HLOOKUP($B39,'[6]SGTI 2021 Clean Data'!$E$2:$ZQ$272,202,FALSE)</f>
        <v>Y</v>
      </c>
      <c r="DS39" s="17" t="str">
        <f>HLOOKUP($B39,'[6]SGTI 2021 Clean Data'!$E$2:$ZQ$272,203,FALSE)</f>
        <v>Y</v>
      </c>
      <c r="DT39" s="17" t="str">
        <f>HLOOKUP($B39,'[6]SGTI 2021 Clean Data'!$E$2:$ZQ$272,204,FALSE)</f>
        <v>Y</v>
      </c>
      <c r="DU39" s="17" t="str">
        <f>HLOOKUP($B39,'[6]SGTI 2021 Clean Data'!$E$2:$ZQ$272,206,FALSE)</f>
        <v>Y</v>
      </c>
      <c r="DV39" s="17" t="str">
        <f>HLOOKUP($B39,'[6]SGTI 2021 Clean Data'!$E$2:$ZQ$272,207,FALSE)</f>
        <v>Y</v>
      </c>
      <c r="DW39" s="17" t="str">
        <f>HLOOKUP($B39,'[6]SGTI 2021 Clean Data'!$E$2:$ZQ$272,208,FALSE)</f>
        <v>N</v>
      </c>
      <c r="DX39" s="17"/>
      <c r="DY39" s="17" t="str">
        <f>HLOOKUP($B39,'[6]SGTI 2021 Clean Data'!$E$2:$ZQ$272,213,FALSE)</f>
        <v>Y</v>
      </c>
      <c r="DZ39" s="17" t="str">
        <f>HLOOKUP($B39,'[6]SGTI 2021 Clean Data'!$E$2:$ZQ$272,214,FALSE)</f>
        <v>Y</v>
      </c>
      <c r="EA39" s="17" t="str">
        <f>HLOOKUP($B39,'[6]SGTI 2021 Clean Data'!$E$2:$ZQ$272,215,FALSE)</f>
        <v>Y</v>
      </c>
      <c r="EB39" s="17">
        <f>HLOOKUP($B39,'[6]SGTI 2021 Clean Data'!$E$2:$ZQ$272,219,FALSE)</f>
        <v>3</v>
      </c>
      <c r="EC39" s="17">
        <f>HLOOKUP($B39,'[6]SGTI 2021 Clean Data'!$E$2:$ZQ$272,220,FALSE)</f>
        <v>3</v>
      </c>
      <c r="ED39" s="17">
        <f>HLOOKUP($B39,'[6]SGTI 2021 Clean Data'!$E$2:$ZQ$272,221,FALSE)</f>
        <v>0</v>
      </c>
      <c r="EE39" s="17">
        <f>HLOOKUP($B39,'[6]SGTI 2021 Clean Data'!$E$2:$ZQ$272,222,FALSE)</f>
        <v>3</v>
      </c>
      <c r="EF39" s="17">
        <f>HLOOKUP($B39,'[6]SGTI 2021 Clean Data'!$E$2:$ZQ$272,223,FALSE)</f>
        <v>0</v>
      </c>
      <c r="EG39" s="17">
        <f>HLOOKUP($B39,'[6]SGTI 2021 Clean Data'!$E$2:$ZQ$272,224,FALSE)</f>
        <v>3</v>
      </c>
      <c r="EH39" s="17">
        <f>HLOOKUP($B39,'[6]SGTI 2021 Clean Data'!$E$2:$ZQ$272,225,FALSE)</f>
        <v>3</v>
      </c>
      <c r="EI39" s="17">
        <f>HLOOKUP($B39,'[6]SGTI 2021 Clean Data'!$E$2:$ZQ$272,226,FALSE)</f>
        <v>3</v>
      </c>
      <c r="EJ39" s="17">
        <f>HLOOKUP($B39,'[6]SGTI 2021 Clean Data'!$E$2:$ZQ$272,227,FALSE)</f>
        <v>0</v>
      </c>
      <c r="EK39" s="17">
        <f>HLOOKUP($B39,'[6]SGTI 2021 Clean Data'!$E$2:$ZQ$272,228,FALSE)</f>
        <v>3</v>
      </c>
      <c r="EL39" s="17">
        <f>HLOOKUP($B39,'[6]SGTI 2021 Clean Data'!$E$2:$ZQ$272,229,FALSE)</f>
        <v>2</v>
      </c>
      <c r="EM39" s="17">
        <f>HLOOKUP($B39,'[6]SGTI 2021 Clean Data'!$E$2:$ZQ$272,230,FALSE)</f>
        <v>2</v>
      </c>
      <c r="EN39" s="17">
        <f>HLOOKUP($B39,'[6]SGTI 2021 Clean Data'!$E$2:$ZQ$272,231,FALSE)</f>
        <v>3</v>
      </c>
      <c r="EO39" s="18">
        <f>HLOOKUP($B39,'[6]SGTI 2021 Clean Data'!$E$2:$ZQ$272,232,FALSE)</f>
        <v>43735</v>
      </c>
      <c r="EP39" s="18">
        <f>HLOOKUP($B39,'[6]SGTI 2021 Clean Data'!$E$2:$ZQ$272,233,FALSE)</f>
        <v>43768</v>
      </c>
      <c r="EQ39" s="17">
        <f>HLOOKUP($B39,'[6]SGTI 2021 Clean Data'!$E$2:$ZQ$272,234,FALSE)</f>
        <v>0</v>
      </c>
      <c r="ER39" s="17">
        <f>HLOOKUP($B39,'[6]SGTI 2021 Clean Data'!$E$2:$ZQ$272,235,FALSE)</f>
        <v>0</v>
      </c>
      <c r="ES39" s="17">
        <f>HLOOKUP($B39,'[6]SGTI 2021 Clean Data'!$E$2:$ZQ$272,240,FALSE)</f>
        <v>0</v>
      </c>
      <c r="ET39" s="17">
        <f>VLOOKUP($B39,'[6]2021 DD Batch123456'!$B$3:$AT$590,42,FALSE)</f>
        <v>2</v>
      </c>
      <c r="EU39" s="17"/>
      <c r="EV39" s="17"/>
      <c r="EW39" s="17"/>
      <c r="EX39" s="17">
        <f>VLOOKUP($B39,'[6]2021 DD Batch123456'!$B$3:$AT$590,44,FALSE)</f>
        <v>2</v>
      </c>
      <c r="EY39" s="17">
        <f>HLOOKUP($B39,'[6]SGTI 2021 Clean Data'!$E$2:$ZQ$272,246,FALSE)</f>
        <v>0</v>
      </c>
      <c r="EZ39" s="17">
        <f>HLOOKUP($B39,'[6]SGTI 2021 Clean Data'!$E$2:$ZQ$272,247,FALSE)</f>
        <v>0</v>
      </c>
      <c r="FA39" s="17">
        <f>HLOOKUP($B39,'[6]SGTI 2021 Clean Data'!$E$2:$ZQ$272,248,FALSE)</f>
        <v>0</v>
      </c>
      <c r="FB39" s="17">
        <f>HLOOKUP($B39,'[6]SGTI 2021 Clean Data'!$E$2:$ZQ$272,249,FALSE)</f>
        <v>0</v>
      </c>
      <c r="FC39" s="17">
        <f>HLOOKUP($B39,'[6]SGTI 2021 Clean Data'!$E$2:$ZQ$272,250,FALSE)</f>
        <v>0</v>
      </c>
      <c r="FD39" s="17">
        <f>HLOOKUP($B39,'[6]SGTI 2021 Clean Data'!$E$2:$ZQ$272,251,FALSE)</f>
        <v>0</v>
      </c>
      <c r="FE39" s="17">
        <f>HLOOKUP($B39,'[6]SGTI 2021 Clean Data'!$E$2:$ZQ$272,252,FALSE)</f>
        <v>0</v>
      </c>
      <c r="FF39" s="17">
        <f>HLOOKUP($B39,'[6]SGTI 2021 Clean Data'!$E$2:$ZQ$272,253,FALSE)</f>
        <v>0</v>
      </c>
      <c r="FG39" s="17">
        <f>HLOOKUP($B39,'[6]SGTI 2021 Clean Data'!$E$2:$ZQ$272,254,FALSE)</f>
        <v>0</v>
      </c>
      <c r="FH39" s="17">
        <f>HLOOKUP($B39,'[6]SGTI 2021 Clean Data'!$E$2:$ZQ$272,255,FALSE)</f>
        <v>0</v>
      </c>
      <c r="FI39" s="17">
        <f>HLOOKUP($B39,'[6]SGTI 2021 Clean Data'!$E$2:$ZQ$272,256,FALSE)</f>
        <v>0</v>
      </c>
      <c r="FJ39" s="17">
        <f>HLOOKUP($B39,'[6]SGTI 2021 Clean Data'!$E$2:$ZQ$272,257,FALSE)</f>
        <v>0</v>
      </c>
      <c r="FK39" s="17">
        <f>HLOOKUP($B39,'[6]SGTI 2021 Clean Data'!$E$2:$ZQ$272,258,FALSE)</f>
        <v>0</v>
      </c>
      <c r="FL39" s="17"/>
      <c r="FM39" s="17">
        <f>HLOOKUP($B39,'[6]SGTI 2021 Clean Data'!$E$2:$ZQ$272,260,FALSE)</f>
        <v>0</v>
      </c>
      <c r="FN39" s="17">
        <f>HLOOKUP($B39,'[6]SGTI 2021 Clean Data'!$E$2:$ZQ$272,261,FALSE)</f>
        <v>0</v>
      </c>
      <c r="FO39" s="17">
        <f>HLOOKUP($B39,'[6]SGTI 2021 Clean Data'!$E$2:$ZQ$272,262,FALSE)</f>
        <v>0</v>
      </c>
      <c r="FP39" s="17">
        <f>HLOOKUP($B39,'[6]SGTI 2021 Clean Data'!$E$2:$ZQ$272,263,FALSE)</f>
        <v>0</v>
      </c>
      <c r="FQ39" s="17"/>
      <c r="FR39" s="17">
        <f>HLOOKUP($B39,'[6]SGTI 2021 Clean Data'!$E$2:$ZQ$272,265,FALSE)</f>
        <v>0</v>
      </c>
      <c r="FS39" s="17">
        <f>HLOOKUP($B39,'[6]SGTI 2021 Clean Data'!$E$2:$ZQ$272,266,FALSE)</f>
        <v>0</v>
      </c>
      <c r="FT39" s="17">
        <f>HLOOKUP($B39,'[6]SGTI 2021 Clean Data'!$E$2:$ZQ$272,267,FALSE)</f>
        <v>0</v>
      </c>
      <c r="FU39" s="17">
        <f>HLOOKUP($B39,'[6]SGTI 2021 Clean Data'!$E$2:$ZQ$272,268,FALSE)</f>
        <v>0</v>
      </c>
      <c r="FV39" s="17">
        <f>HLOOKUP($B39,'[6]SGTI 2021 Clean Data'!$E$2:$ZQ$272,269,FALSE)</f>
        <v>0</v>
      </c>
      <c r="FW39" s="17">
        <f>HLOOKUP($B39,'[6]SGTI 2021 Clean Data'!$E$2:$ZQ$272,270,FALSE)</f>
        <v>0</v>
      </c>
      <c r="FX39" s="17">
        <f>HLOOKUP($B39,'[6]SGTI 2021 Clean Data'!$E$2:$ZQ$272,271,FALSE)</f>
        <v>0</v>
      </c>
    </row>
    <row r="40" spans="1:180" ht="24" thickTop="1" thickBot="1" x14ac:dyDescent="0.3">
      <c r="A40" s="12">
        <v>153</v>
      </c>
      <c r="B40" s="13" t="s">
        <v>158</v>
      </c>
      <c r="C40" s="14" t="s">
        <v>159</v>
      </c>
      <c r="D40" s="15">
        <v>43921</v>
      </c>
      <c r="E40" s="16">
        <f>_xlfn.IFNA(VLOOKUP($B40,'[4]SGTI 2021 General Full List'!$G$2:$AD$528,24,FALSE),VLOOKUP($B40,'[5]SGTI 2021 TrustReits Full List'!$G$2:$AC$43,23,FALSE))</f>
        <v>165118000</v>
      </c>
      <c r="F40" s="16" t="str">
        <f t="shared" si="0"/>
        <v>Small</v>
      </c>
      <c r="G40" s="16" t="str">
        <f>_xlfn.IFNA(VLOOKUP($B40,'[4]SGTI 2021 General Full List'!$G$2:$AD$528,21,FALSE),VLOOKUP($B40,'[5]SGTI 2021 TrustReits Full List'!$G$2:$AB$43,20,FALSE))</f>
        <v>COMMUNICATION SERVICES</v>
      </c>
      <c r="H40" s="16" t="str">
        <f>_xlfn.IFNA(VLOOKUP($B40,'[4]SGTI 2021 General Full List'!$G$2:$AD$528,23,FALSE),VLOOKUP($B40,'[5]SGTI 2021 TrustReits Full List'!$G$2:$AB$43,22,FALSE))</f>
        <v>Cyclical Consumer Services</v>
      </c>
      <c r="I40" s="16" t="s">
        <v>1272</v>
      </c>
      <c r="J40" s="17">
        <f>VLOOKUP($B40,'[6]2021 DD Batch123456'!$B$3:$AT$590,5,FALSE)</f>
        <v>6</v>
      </c>
      <c r="K40" s="17">
        <f>VLOOKUP($B40,'[6]2021 DD Batch123456'!$B$3:$AT$590,6,FALSE)</f>
        <v>6</v>
      </c>
      <c r="L40" s="17">
        <f>VLOOKUP($B40,'[6]2021 DD Batch123456'!$B$3:$AT$590,7,FALSE)</f>
        <v>3</v>
      </c>
      <c r="M40" s="17" t="str">
        <f>VLOOKUP($B40,'[6]2021 DD Batch123456'!$B$3:$AT$590,12,FALSE)</f>
        <v>N</v>
      </c>
      <c r="N40" s="17" t="str">
        <f>HLOOKUP($B40,'[6]SGTI 2021 Clean Data'!$E$2:$ZQ$272,25,FALSE)</f>
        <v>N</v>
      </c>
      <c r="O40" s="17" t="str">
        <f>VLOOKUP($B40,'[6]2021 DD Batch123456'!$B$3:$AT$590,13,FALSE)</f>
        <v>Y</v>
      </c>
      <c r="P40" s="17" t="str">
        <f>VLOOKUP($B40,'[6]2021 DD Batch123456'!$B$3:$AT$590,14,FALSE)</f>
        <v>N</v>
      </c>
      <c r="Q40" s="17" t="str">
        <f>HLOOKUP($B40,'[6]SGTI 2021 Clean Data'!$E$2:$ZQ$272,30,FALSE)</f>
        <v>N</v>
      </c>
      <c r="R40" s="17" t="str">
        <f>HLOOKUP($B40,'[6]SGTI 2021 Clean Data'!$E$2:$ZQ$272,31,FALSE)</f>
        <v>Y</v>
      </c>
      <c r="S40" s="17" t="str">
        <f>HLOOKUP($B40,'[6]SGTI 2021 Clean Data'!$E$2:$ZQ$272,32,FALSE)</f>
        <v>N</v>
      </c>
      <c r="T40" s="17">
        <f>VLOOKUP($B40,'[6]2021 DD Batch123456'!$B$3:$AT$590,36,FALSE)</f>
        <v>4</v>
      </c>
      <c r="U40" s="17">
        <f>VLOOKUP($B40,'[6]2021 DD Batch123456'!$B$3:$AT$590,40,FALSE)</f>
        <v>2</v>
      </c>
      <c r="V40" s="17">
        <f>VLOOKUP($B40,'[6]2021 DD Batch123456'!$B$3:$AT$590,37,FALSE)</f>
        <v>4</v>
      </c>
      <c r="W40" s="17" t="str">
        <f>VLOOKUP($B40,'[6]2021 DD Batch123456'!$B$3:$AT$590,41,FALSE)</f>
        <v>Y</v>
      </c>
      <c r="X40" s="17">
        <f>VLOOKUP($B40,'[6]2021 DD Batch123456'!$B$3:$AT$590,15,FALSE)</f>
        <v>3</v>
      </c>
      <c r="Y40" s="17">
        <f>VLOOKUP($B40,'[6]2021 DD Batch123456'!$B$3:$AT$590,16,FALSE)</f>
        <v>2</v>
      </c>
      <c r="Z40" s="17" t="str">
        <f>VLOOKUP($B40,'[6]2021 DD Batch123456'!$B$3:$AT$590,18,FALSE)</f>
        <v>Y</v>
      </c>
      <c r="AA40" s="17" t="str">
        <f>HLOOKUP($B40,'[6]SGTI 2021 Clean Data'!$E$2:$ZQ$272,45,FALSE)</f>
        <v>Y</v>
      </c>
      <c r="AB40" s="17" t="str">
        <f>HLOOKUP($B40,'[6]SGTI 2021 Clean Data'!$E$2:$ZQ$272,46,FALSE)</f>
        <v>N</v>
      </c>
      <c r="AC40" s="17" t="str">
        <f>HLOOKUP($B40,'[6]SGTI 2021 Clean Data'!$E$2:$ZQ$272,49,FALSE)</f>
        <v>N</v>
      </c>
      <c r="AD40" s="17" t="str">
        <f>HLOOKUP($B40,'[6]SGTI 2021 Clean Data'!$E$2:$ZQ$272,50,FALSE)</f>
        <v>Y</v>
      </c>
      <c r="AE40" s="17" t="str">
        <f>HLOOKUP($B40,'[6]SGTI 2021 Clean Data'!$E$2:$ZQ$272,53,FALSE)</f>
        <v>Y</v>
      </c>
      <c r="AF40" s="17" t="str">
        <f>HLOOKUP($B40,'[6]SGTI 2021 Clean Data'!$E$2:$ZQ$272,54,FALSE)</f>
        <v>Y</v>
      </c>
      <c r="AG40" s="17" t="str">
        <f>HLOOKUP($B40,'[6]SGTI 2021 Clean Data'!$E$2:$ZQ$272,55,FALSE)</f>
        <v>Y</v>
      </c>
      <c r="AH40" s="17" t="str">
        <f>HLOOKUP($B40,'[6]SGTI 2021 Clean Data'!$E$2:$ZQ$272,56,FALSE)</f>
        <v>Y</v>
      </c>
      <c r="AI40" s="17" t="str">
        <f>HLOOKUP($B40,'[6]SGTI 2021 Clean Data'!$E$2:$ZQ$272,57,FALSE)</f>
        <v>N</v>
      </c>
      <c r="AJ40" s="17" t="str">
        <f>HLOOKUP($B40,'[6]SGTI 2021 Clean Data'!$E$2:$ZQ$272,58,FALSE)</f>
        <v>N</v>
      </c>
      <c r="AK40" s="17" t="str">
        <f>HLOOKUP($B40,'[6]SGTI 2021 Clean Data'!$E$2:$ZQ$272,59,FALSE)</f>
        <v>Y</v>
      </c>
      <c r="AL40" s="17">
        <f>VLOOKUP($B40,'[6]2021 DD Batch123456'!$B$3:$AT$590,19,FALSE)</f>
        <v>3</v>
      </c>
      <c r="AM40" s="17">
        <f>VLOOKUP($B40,'[6]2021 DD Batch123456'!$B$3:$AT$590,20,FALSE)</f>
        <v>2</v>
      </c>
      <c r="AN40" s="17" t="str">
        <f>VLOOKUP($B40,'[6]2021 DD Batch123456'!$B$3:$AT$590,22,FALSE)</f>
        <v>Y</v>
      </c>
      <c r="AO40" s="17" t="str">
        <f>HLOOKUP($B40,'[6]SGTI 2021 Clean Data'!$E$2:$ZQ$272,67,FALSE)</f>
        <v>E</v>
      </c>
      <c r="AP40" s="17" t="str">
        <f>HLOOKUP($B40,'[6]SGTI 2021 Clean Data'!$E$2:$ZQ$272,68,FALSE)</f>
        <v>B3</v>
      </c>
      <c r="AQ40" s="17" t="str">
        <f>HLOOKUP($B40,'[6]SGTI 2021 Clean Data'!$E$2:$ZQ$272,69,FALSE)</f>
        <v>B3</v>
      </c>
      <c r="AR40" s="17" t="str">
        <f>HLOOKUP($B40,'[6]SGTI 2021 Clean Data'!$E$2:$ZQ$272,70,FALSE)</f>
        <v>Y</v>
      </c>
      <c r="AS40" s="17" t="str">
        <f>HLOOKUP($B40,'[6]SGTI 2021 Clean Data'!$E$2:$ZQ$272,71,FALSE)</f>
        <v>Y</v>
      </c>
      <c r="AT40" s="17" t="str">
        <f>HLOOKUP($B40,'[6]SGTI 2021 Clean Data'!$E$2:$ZQ$272,72,FALSE)</f>
        <v>Y</v>
      </c>
      <c r="AU40" s="17" t="str">
        <f>HLOOKUP($B40,'[6]SGTI 2021 Clean Data'!$E$2:$ZQ$272,73,FALSE)</f>
        <v>N</v>
      </c>
      <c r="AV40" s="17" t="str">
        <f>HLOOKUP($B40,'[6]SGTI 2021 Clean Data'!$E$2:$ZQ$272,74,FALSE)</f>
        <v>N</v>
      </c>
      <c r="AW40" s="17" t="str">
        <f>HLOOKUP($B40,'[6]SGTI 2021 Clean Data'!$E$2:$ZQ$272,75,FALSE)</f>
        <v>N</v>
      </c>
      <c r="AX40" s="17" t="str">
        <f>HLOOKUP($B40,'[6]SGTI 2021 Clean Data'!$E$2:$ZQ$272,76,FALSE)</f>
        <v>N</v>
      </c>
      <c r="AY40" s="17" t="str">
        <f>VLOOKUP($B40,'[6]2021 DD Batch123456'!$B$3:$AT$590,35,FALSE)</f>
        <v>E</v>
      </c>
      <c r="AZ40" s="17" t="str">
        <f>HLOOKUP($B40,'[6]SGTI 2021 Clean Data'!$E$2:$ZQ$272,80,FALSE)</f>
        <v>N</v>
      </c>
      <c r="BA40" s="17" t="str">
        <f>HLOOKUP($B40,'[6]SGTI 2021 Clean Data'!$E$2:$ZQ$272,83,FALSE)</f>
        <v>Y</v>
      </c>
      <c r="BB40" s="17" t="str">
        <f>HLOOKUP($B40,'[6]SGTI 2021 Clean Data'!$E$2:$ZQ$272,84,FALSE)</f>
        <v>N</v>
      </c>
      <c r="BC40" s="17" t="str">
        <f>HLOOKUP($B40,'[6]SGTI 2021 Clean Data'!$E$2:$ZQ$272,89,FALSE)</f>
        <v>NA</v>
      </c>
      <c r="BD40" s="17" t="str">
        <f>HLOOKUP($B40,'[6]SGTI 2021 Clean Data'!$E$2:$ZQ$272,91,FALSE)</f>
        <v>Y</v>
      </c>
      <c r="BE40" s="17" t="str">
        <f>HLOOKUP($B40,'[6]SGTI 2021 Clean Data'!$E$2:$ZQ$272,92,FALSE)</f>
        <v>Y</v>
      </c>
      <c r="BF40" s="17" t="str">
        <f>HLOOKUP($B40,'[6]SGTI 2021 Clean Data'!$E$2:$ZQ$272,93,FALSE)</f>
        <v>Y</v>
      </c>
      <c r="BG40" s="17" t="str">
        <f>HLOOKUP($B40,'[6]SGTI 2021 Clean Data'!$E$2:$ZQ$272,94,FALSE)</f>
        <v>Y</v>
      </c>
      <c r="BH40" s="17" t="str">
        <f>HLOOKUP($B40,'[6]SGTI 2021 Clean Data'!$E$2:$ZQ$272,95,FALSE)</f>
        <v>Y</v>
      </c>
      <c r="BI40" s="17" t="str">
        <f>HLOOKUP($B40,'[6]SGTI 2021 Clean Data'!$E$2:$ZQ$272,96,FALSE)</f>
        <v>Y</v>
      </c>
      <c r="BJ40" s="17" t="str">
        <f>HLOOKUP($B40,'[6]SGTI 2021 Clean Data'!$E$2:$ZQ$272,97,FALSE)</f>
        <v>Y</v>
      </c>
      <c r="BK40" s="17" t="str">
        <f>HLOOKUP($B40,'[6]SGTI 2021 Clean Data'!$E$2:$ZQ$272,98,FALSE)</f>
        <v>Y</v>
      </c>
      <c r="BL40" s="17" t="str">
        <f>HLOOKUP($B40,'[6]SGTI 2021 Clean Data'!$E$2:$ZQ$272,100,FALSE)</f>
        <v>Y</v>
      </c>
      <c r="BM40" s="17" t="str">
        <f>HLOOKUP($B40,'[6]SGTI 2021 Clean Data'!$E$2:$ZQ$272,102,FALSE)</f>
        <v>Y</v>
      </c>
      <c r="BN40" s="17" t="str">
        <f>HLOOKUP($B40,'[6]SGTI 2021 Clean Data'!$E$2:$ZQ$272,103,FALSE)</f>
        <v>Y</v>
      </c>
      <c r="BO40" s="17" t="str">
        <f>HLOOKUP($B40,'[6]SGTI 2021 Clean Data'!$E$2:$ZQ$272,107,FALSE)</f>
        <v>Y</v>
      </c>
      <c r="BP40" s="17" t="str">
        <f>HLOOKUP($B40,'[6]SGTI 2021 Clean Data'!$E$2:$ZQ$272,108,FALSE)</f>
        <v>Y</v>
      </c>
      <c r="BQ40" s="17" t="str">
        <f>HLOOKUP($B40,'[6]SGTI 2021 Clean Data'!$E$2:$ZQ$272,109,FALSE)</f>
        <v>Y</v>
      </c>
      <c r="BR40" s="17" t="str">
        <f>HLOOKUP($B40,'[6]SGTI 2021 Clean Data'!$E$2:$ZQ$272,110,FALSE)</f>
        <v>Y</v>
      </c>
      <c r="BS40" s="17" t="str">
        <f>HLOOKUP($B40,'[6]SGTI 2021 Clean Data'!$E$2:$ZQ$272,111,FALSE)</f>
        <v>Y</v>
      </c>
      <c r="BT40" s="17">
        <f>HLOOKUP($B40,'[6]SGTI 2021 Clean Data'!$E$2:$ZQ$272,113,FALSE)</f>
        <v>0</v>
      </c>
      <c r="BU40" s="17" t="str">
        <f>HLOOKUP($B40,'[6]SGTI 2021 Clean Data'!$E$2:$ZQ$272,114,FALSE)</f>
        <v>Y</v>
      </c>
      <c r="BV40" s="17" t="str">
        <f>HLOOKUP($B40,'[6]SGTI 2021 Clean Data'!$E$2:$ZQ$272,120,FALSE)</f>
        <v>N</v>
      </c>
      <c r="BW40" s="17" t="str">
        <f>HLOOKUP($B40,'[6]SGTI 2021 Clean Data'!$E$2:$ZQ$272,121,FALSE)</f>
        <v>Y</v>
      </c>
      <c r="BX40" s="17" t="str">
        <f>HLOOKUP($B40,'[6]SGTI 2021 Clean Data'!$E$2:$ZQ$272,122,FALSE)</f>
        <v>Y</v>
      </c>
      <c r="BY40" s="17" t="str">
        <f>HLOOKUP($B40,'[6]SGTI 2021 Clean Data'!$E$2:$ZQ$272,123,FALSE)</f>
        <v>Y</v>
      </c>
      <c r="BZ40" s="17" t="str">
        <f>HLOOKUP($B40,'[6]SGTI 2021 Clean Data'!$E$2:$ZQ$272,124,FALSE)</f>
        <v>N</v>
      </c>
      <c r="CA40" s="17" t="str">
        <f>HLOOKUP($B40,'[6]SGTI 2021 Clean Data'!$E$2:$ZQ$272,125,FALSE)</f>
        <v>Y</v>
      </c>
      <c r="CB40" s="17" t="str">
        <f>HLOOKUP($B40,'[6]SGTI 2021 Clean Data'!$E$2:$ZQ$272,126,FALSE)</f>
        <v>Y</v>
      </c>
      <c r="CC40" s="17" t="str">
        <f>HLOOKUP($B40,'[6]SGTI 2021 Clean Data'!$E$2:$ZQ$272,128,FALSE)</f>
        <v>Y</v>
      </c>
      <c r="CD40" s="17" t="str">
        <f>HLOOKUP($B40,'[6]SGTI 2021 Clean Data'!$E$2:$ZQ$272,130,FALSE)</f>
        <v>N</v>
      </c>
      <c r="CE40" s="17" t="str">
        <f>HLOOKUP($B40,'[6]SGTI 2021 Clean Data'!$E$2:$ZQ$272,131,FALSE)</f>
        <v>N</v>
      </c>
      <c r="CF40" s="17" t="str">
        <f>HLOOKUP($B40,'[6]SGTI 2021 Clean Data'!$E$2:$ZQ$272,132,FALSE)</f>
        <v>N</v>
      </c>
      <c r="CG40" s="17" t="str">
        <f>HLOOKUP($B40,'[6]SGTI 2021 Clean Data'!$E$2:$ZQ$272,133,FALSE)</f>
        <v>N</v>
      </c>
      <c r="CH40" s="17" t="str">
        <f>HLOOKUP($B40,'[6]SGTI 2021 Clean Data'!$E$2:$ZQ$272,135,FALSE)</f>
        <v>N</v>
      </c>
      <c r="CI40" s="17" t="str">
        <f>HLOOKUP($B40,'[6]SGTI 2021 Clean Data'!$E$2:$ZQ$272,139,FALSE)</f>
        <v>Y</v>
      </c>
      <c r="CJ40" s="17" t="str">
        <f>HLOOKUP($B40,'[6]SGTI 2021 Clean Data'!$E$2:$ZQ$272,140,FALSE)</f>
        <v>N</v>
      </c>
      <c r="CK40" s="17" t="str">
        <f>VLOOKUP($B40,'[6]2021 DD Batch123456'!$B$3:$AT$590,26,FALSE)</f>
        <v>Y</v>
      </c>
      <c r="CL40" s="17">
        <f>VLOOKUP($B40,'[6]2021 DD Batch123456'!$B$3:$AT$590,27,FALSE)</f>
        <v>0</v>
      </c>
      <c r="CM40" s="17" t="str">
        <f>VLOOKUP($B40,'[6]2021 DD Batch123456'!$B$3:$AT$590,31,FALSE)</f>
        <v>Y</v>
      </c>
      <c r="CN40" s="17">
        <f>VLOOKUP($B40,'[6]2021 DD Batch123456'!$B$3:$AT$590,32,FALSE)</f>
        <v>0</v>
      </c>
      <c r="CO40" s="17" t="str">
        <f>VLOOKUP($B40,'[6]2021 DD Batch123456'!$B$3:$AT$590,33,FALSE)</f>
        <v>Y</v>
      </c>
      <c r="CP40" s="17" t="str">
        <f>HLOOKUP($B40,'[6]SGTI 2021 Clean Data'!$E$2:$ZQ$272,153,FALSE)</f>
        <v>Y</v>
      </c>
      <c r="CQ40" s="17" t="str">
        <f>HLOOKUP($B40,'[6]SGTI 2021 Clean Data'!$E$2:$ZQ$272,155,FALSE)</f>
        <v>N</v>
      </c>
      <c r="CR40" s="17" t="str">
        <f>HLOOKUP($B40,'[6]SGTI 2021 Clean Data'!$E$2:$ZQ$272,156,FALSE)</f>
        <v>Y</v>
      </c>
      <c r="CS40" s="17" t="str">
        <f>HLOOKUP($B40,'[6]SGTI 2021 Clean Data'!$E$2:$ZQ$272,157,FALSE)</f>
        <v>Y</v>
      </c>
      <c r="CT40" s="17" t="str">
        <f>HLOOKUP($B40,'[6]SGTI 2021 Clean Data'!$E$2:$ZQ$272,158,FALSE)</f>
        <v>Y</v>
      </c>
      <c r="CU40" s="17" t="str">
        <f>HLOOKUP($B40,'[6]SGTI 2021 Clean Data'!$E$2:$ZQ$272,159,FALSE)</f>
        <v>Y</v>
      </c>
      <c r="CV40" s="17" t="str">
        <f>HLOOKUP($B40,'[6]SGTI 2021 Clean Data'!$E$2:$ZQ$272,160,FALSE)</f>
        <v>Y</v>
      </c>
      <c r="CW40" s="17" t="str">
        <f>HLOOKUP($B40,'[6]SGTI 2021 Clean Data'!$E$2:$ZQ$272,161,FALSE)</f>
        <v>Y</v>
      </c>
      <c r="CX40" s="17" t="str">
        <f>HLOOKUP($B40,'[6]SGTI 2021 Clean Data'!$E$2:$ZQ$272,164,FALSE)</f>
        <v>Y</v>
      </c>
      <c r="CY40" s="17" t="str">
        <f>HLOOKUP($B40,'[6]SGTI 2021 Clean Data'!$E$2:$ZQ$272,170,FALSE)</f>
        <v>Y</v>
      </c>
      <c r="CZ40" s="17" t="str">
        <f>HLOOKUP($B40,'[6]SGTI 2021 Clean Data'!$E$2:$ZQ$272,173,FALSE)</f>
        <v>Y</v>
      </c>
      <c r="DA40" s="17" t="str">
        <f>HLOOKUP($B40,'[6]SGTI 2021 Clean Data'!$E$2:$ZQ$272,174,FALSE)</f>
        <v>N</v>
      </c>
      <c r="DB40" s="17" t="str">
        <f>HLOOKUP($B40,'[6]SGTI 2021 Clean Data'!$E$2:$ZQ$272,175,FALSE)</f>
        <v>N</v>
      </c>
      <c r="DC40" s="17" t="str">
        <f>HLOOKUP($B40,'[6]SGTI 2021 Clean Data'!$E$2:$ZQ$272,176,FALSE)</f>
        <v>N</v>
      </c>
      <c r="DD40" s="17" t="str">
        <f>HLOOKUP($B40,'[6]SGTI 2021 Clean Data'!$E$2:$ZQ$272,178,FALSE)</f>
        <v>Y</v>
      </c>
      <c r="DE40" s="17" t="str">
        <f>HLOOKUP($B40,'[6]SGTI 2021 Clean Data'!$E$2:$ZQ$272,179,FALSE)</f>
        <v>N</v>
      </c>
      <c r="DF40" s="17" t="str">
        <f>HLOOKUP($B40,'[6]SGTI 2021 Clean Data'!$E$2:$ZQ$272,180,FALSE)</f>
        <v>Y</v>
      </c>
      <c r="DG40" s="17" t="str">
        <f>HLOOKUP($B40,'[6]SGTI 2021 Clean Data'!$E$2:$ZQ$272,181,FALSE)</f>
        <v>Y</v>
      </c>
      <c r="DH40" s="17" t="str">
        <f>HLOOKUP($B40,'[6]SGTI 2021 Clean Data'!$E$2:$ZQ$272,182,FALSE)</f>
        <v>N</v>
      </c>
      <c r="DI40" s="17" t="str">
        <f>HLOOKUP($B40,'[6]SGTI 2021 Clean Data'!$E$2:$ZQ$272,184,FALSE)</f>
        <v>Y</v>
      </c>
      <c r="DJ40" s="17" t="str">
        <f>HLOOKUP($B40,'[6]SGTI 2021 Clean Data'!$E$2:$ZQ$272,185,FALSE)</f>
        <v>Y</v>
      </c>
      <c r="DK40" s="17">
        <f>HLOOKUP($B40,'[6]SGTI 2021 Clean Data'!$E$2:$ZQ$272,190,FALSE)</f>
        <v>60</v>
      </c>
      <c r="DL40" s="17" t="str">
        <f>HLOOKUP($B40,'[6]SGTI 2021 Clean Data'!$E$2:$ZQ$272,191,FALSE)</f>
        <v>Y</v>
      </c>
      <c r="DM40" s="17" t="str">
        <f>HLOOKUP($B40,'[6]SGTI 2021 Clean Data'!$E$2:$ZQ$272,195,FALSE)</f>
        <v>N</v>
      </c>
      <c r="DN40" s="17" t="str">
        <f>HLOOKUP($B40,'[6]SGTI 2021 Clean Data'!$E$2:$ZQ$272,196,FALSE)</f>
        <v>N</v>
      </c>
      <c r="DO40" s="17" t="str">
        <f>HLOOKUP($B40,'[6]SGTI 2021 Clean Data'!$E$2:$ZQ$272,199,FALSE)</f>
        <v>N</v>
      </c>
      <c r="DP40" s="17" t="str">
        <f>HLOOKUP($B40,'[6]SGTI 2021 Clean Data'!$E$2:$ZQ$272,200,FALSE)</f>
        <v>N</v>
      </c>
      <c r="DQ40" s="17" t="str">
        <f>HLOOKUP($B40,'[6]SGTI 2021 Clean Data'!$E$2:$ZQ$272,201,FALSE)</f>
        <v>Y</v>
      </c>
      <c r="DR40" s="17" t="str">
        <f>HLOOKUP($B40,'[6]SGTI 2021 Clean Data'!$E$2:$ZQ$272,202,FALSE)</f>
        <v>Y</v>
      </c>
      <c r="DS40" s="17" t="str">
        <f>HLOOKUP($B40,'[6]SGTI 2021 Clean Data'!$E$2:$ZQ$272,203,FALSE)</f>
        <v>Y</v>
      </c>
      <c r="DT40" s="17" t="str">
        <f>HLOOKUP($B40,'[6]SGTI 2021 Clean Data'!$E$2:$ZQ$272,204,FALSE)</f>
        <v>Y</v>
      </c>
      <c r="DU40" s="17" t="str">
        <f>HLOOKUP($B40,'[6]SGTI 2021 Clean Data'!$E$2:$ZQ$272,206,FALSE)</f>
        <v>Y</v>
      </c>
      <c r="DV40" s="17" t="str">
        <f>HLOOKUP($B40,'[6]SGTI 2021 Clean Data'!$E$2:$ZQ$272,207,FALSE)</f>
        <v>Y</v>
      </c>
      <c r="DW40" s="17" t="str">
        <f>HLOOKUP($B40,'[6]SGTI 2021 Clean Data'!$E$2:$ZQ$272,208,FALSE)</f>
        <v>N</v>
      </c>
      <c r="DX40" s="17"/>
      <c r="DY40" s="17" t="str">
        <f>HLOOKUP($B40,'[6]SGTI 2021 Clean Data'!$E$2:$ZQ$272,213,FALSE)</f>
        <v>N</v>
      </c>
      <c r="DZ40" s="17" t="str">
        <f>HLOOKUP($B40,'[6]SGTI 2021 Clean Data'!$E$2:$ZQ$272,214,FALSE)</f>
        <v>N</v>
      </c>
      <c r="EA40" s="17" t="str">
        <f>HLOOKUP($B40,'[6]SGTI 2021 Clean Data'!$E$2:$ZQ$272,215,FALSE)</f>
        <v>Y</v>
      </c>
      <c r="EB40" s="17">
        <f>HLOOKUP($B40,'[6]SGTI 2021 Clean Data'!$E$2:$ZQ$272,219,FALSE)</f>
        <v>3</v>
      </c>
      <c r="EC40" s="17">
        <f>HLOOKUP($B40,'[6]SGTI 2021 Clean Data'!$E$2:$ZQ$272,220,FALSE)</f>
        <v>0</v>
      </c>
      <c r="ED40" s="17">
        <f>HLOOKUP($B40,'[6]SGTI 2021 Clean Data'!$E$2:$ZQ$272,221,FALSE)</f>
        <v>0</v>
      </c>
      <c r="EE40" s="17">
        <f>HLOOKUP($B40,'[6]SGTI 2021 Clean Data'!$E$2:$ZQ$272,222,FALSE)</f>
        <v>3</v>
      </c>
      <c r="EF40" s="17">
        <f>HLOOKUP($B40,'[6]SGTI 2021 Clean Data'!$E$2:$ZQ$272,223,FALSE)</f>
        <v>0</v>
      </c>
      <c r="EG40" s="17">
        <f>HLOOKUP($B40,'[6]SGTI 2021 Clean Data'!$E$2:$ZQ$272,224,FALSE)</f>
        <v>3</v>
      </c>
      <c r="EH40" s="17">
        <f>HLOOKUP($B40,'[6]SGTI 2021 Clean Data'!$E$2:$ZQ$272,225,FALSE)</f>
        <v>0</v>
      </c>
      <c r="EI40" s="17">
        <f>HLOOKUP($B40,'[6]SGTI 2021 Clean Data'!$E$2:$ZQ$272,226,FALSE)</f>
        <v>3</v>
      </c>
      <c r="EJ40" s="17">
        <f>HLOOKUP($B40,'[6]SGTI 2021 Clean Data'!$E$2:$ZQ$272,227,FALSE)</f>
        <v>0</v>
      </c>
      <c r="EK40" s="17">
        <f>HLOOKUP($B40,'[6]SGTI 2021 Clean Data'!$E$2:$ZQ$272,228,FALSE)</f>
        <v>3</v>
      </c>
      <c r="EL40" s="17">
        <f>HLOOKUP($B40,'[6]SGTI 2021 Clean Data'!$E$2:$ZQ$272,229,FALSE)</f>
        <v>0</v>
      </c>
      <c r="EM40" s="17">
        <f>HLOOKUP($B40,'[6]SGTI 2021 Clean Data'!$E$2:$ZQ$272,230,FALSE)</f>
        <v>0</v>
      </c>
      <c r="EN40" s="17">
        <f>HLOOKUP($B40,'[6]SGTI 2021 Clean Data'!$E$2:$ZQ$272,231,FALSE)</f>
        <v>0</v>
      </c>
      <c r="EO40" s="18">
        <f>HLOOKUP($B40,'[6]SGTI 2021 Clean Data'!$E$2:$ZQ$272,232,FALSE)</f>
        <v>44075</v>
      </c>
      <c r="EP40" s="18">
        <f>HLOOKUP($B40,'[6]SGTI 2021 Clean Data'!$E$2:$ZQ$272,233,FALSE)</f>
        <v>44091</v>
      </c>
      <c r="EQ40" s="17">
        <f>HLOOKUP($B40,'[6]SGTI 2021 Clean Data'!$E$2:$ZQ$272,234,FALSE)</f>
        <v>0</v>
      </c>
      <c r="ER40" s="17">
        <f>HLOOKUP($B40,'[6]SGTI 2021 Clean Data'!$E$2:$ZQ$272,235,FALSE)</f>
        <v>0</v>
      </c>
      <c r="ES40" s="17">
        <f>HLOOKUP($B40,'[6]SGTI 2021 Clean Data'!$E$2:$ZQ$272,240,FALSE)</f>
        <v>0</v>
      </c>
      <c r="ET40" s="17">
        <f>VLOOKUP($B40,'[6]2021 DD Batch123456'!$B$3:$AT$590,42,FALSE)</f>
        <v>0</v>
      </c>
      <c r="EU40" s="17"/>
      <c r="EV40" s="17"/>
      <c r="EW40" s="17"/>
      <c r="EX40" s="17">
        <f>VLOOKUP($B40,'[6]2021 DD Batch123456'!$B$3:$AT$590,44,FALSE)</f>
        <v>0</v>
      </c>
      <c r="EY40" s="17">
        <f>HLOOKUP($B40,'[6]SGTI 2021 Clean Data'!$E$2:$ZQ$272,246,FALSE)</f>
        <v>0</v>
      </c>
      <c r="EZ40" s="17">
        <f>HLOOKUP($B40,'[6]SGTI 2021 Clean Data'!$E$2:$ZQ$272,247,FALSE)</f>
        <v>0</v>
      </c>
      <c r="FA40" s="17">
        <f>HLOOKUP($B40,'[6]SGTI 2021 Clean Data'!$E$2:$ZQ$272,248,FALSE)</f>
        <v>0</v>
      </c>
      <c r="FB40" s="17">
        <f>HLOOKUP($B40,'[6]SGTI 2021 Clean Data'!$E$2:$ZQ$272,249,FALSE)</f>
        <v>8</v>
      </c>
      <c r="FC40" s="17">
        <f>HLOOKUP($B40,'[6]SGTI 2021 Clean Data'!$E$2:$ZQ$272,250,FALSE)</f>
        <v>0</v>
      </c>
      <c r="FD40" s="17">
        <f>HLOOKUP($B40,'[6]SGTI 2021 Clean Data'!$E$2:$ZQ$272,251,FALSE)</f>
        <v>0</v>
      </c>
      <c r="FE40" s="17">
        <f>HLOOKUP($B40,'[6]SGTI 2021 Clean Data'!$E$2:$ZQ$272,252,FALSE)</f>
        <v>0</v>
      </c>
      <c r="FF40" s="17">
        <f>HLOOKUP($B40,'[6]SGTI 2021 Clean Data'!$E$2:$ZQ$272,253,FALSE)</f>
        <v>0</v>
      </c>
      <c r="FG40" s="17">
        <f>HLOOKUP($B40,'[6]SGTI 2021 Clean Data'!$E$2:$ZQ$272,254,FALSE)</f>
        <v>0</v>
      </c>
      <c r="FH40" s="17">
        <f>HLOOKUP($B40,'[6]SGTI 2021 Clean Data'!$E$2:$ZQ$272,255,FALSE)</f>
        <v>0</v>
      </c>
      <c r="FI40" s="17">
        <f>HLOOKUP($B40,'[6]SGTI 2021 Clean Data'!$E$2:$ZQ$272,256,FALSE)</f>
        <v>5</v>
      </c>
      <c r="FJ40" s="17">
        <f>HLOOKUP($B40,'[6]SGTI 2021 Clean Data'!$E$2:$ZQ$272,257,FALSE)</f>
        <v>0</v>
      </c>
      <c r="FK40" s="17">
        <f>HLOOKUP($B40,'[6]SGTI 2021 Clean Data'!$E$2:$ZQ$272,258,FALSE)</f>
        <v>0</v>
      </c>
      <c r="FL40" s="17"/>
      <c r="FM40" s="17">
        <f>HLOOKUP($B40,'[6]SGTI 2021 Clean Data'!$E$2:$ZQ$272,260,FALSE)</f>
        <v>0</v>
      </c>
      <c r="FN40" s="17">
        <f>HLOOKUP($B40,'[6]SGTI 2021 Clean Data'!$E$2:$ZQ$272,261,FALSE)</f>
        <v>0</v>
      </c>
      <c r="FO40" s="17">
        <f>HLOOKUP($B40,'[6]SGTI 2021 Clean Data'!$E$2:$ZQ$272,262,FALSE)</f>
        <v>0</v>
      </c>
      <c r="FP40" s="17">
        <f>HLOOKUP($B40,'[6]SGTI 2021 Clean Data'!$E$2:$ZQ$272,263,FALSE)</f>
        <v>0</v>
      </c>
      <c r="FQ40" s="17"/>
      <c r="FR40" s="17">
        <f>HLOOKUP($B40,'[6]SGTI 2021 Clean Data'!$E$2:$ZQ$272,265,FALSE)</f>
        <v>0</v>
      </c>
      <c r="FS40" s="17">
        <f>HLOOKUP($B40,'[6]SGTI 2021 Clean Data'!$E$2:$ZQ$272,266,FALSE)</f>
        <v>0</v>
      </c>
      <c r="FT40" s="17">
        <f>HLOOKUP($B40,'[6]SGTI 2021 Clean Data'!$E$2:$ZQ$272,267,FALSE)</f>
        <v>0</v>
      </c>
      <c r="FU40" s="17">
        <f>HLOOKUP($B40,'[6]SGTI 2021 Clean Data'!$E$2:$ZQ$272,268,FALSE)</f>
        <v>0</v>
      </c>
      <c r="FV40" s="17">
        <f>HLOOKUP($B40,'[6]SGTI 2021 Clean Data'!$E$2:$ZQ$272,269,FALSE)</f>
        <v>0</v>
      </c>
      <c r="FW40" s="17">
        <f>HLOOKUP($B40,'[6]SGTI 2021 Clean Data'!$E$2:$ZQ$272,270,FALSE)</f>
        <v>0</v>
      </c>
      <c r="FX40" s="17">
        <f>HLOOKUP($B40,'[6]SGTI 2021 Clean Data'!$E$2:$ZQ$272,271,FALSE)</f>
        <v>0</v>
      </c>
    </row>
    <row r="41" spans="1:180" ht="24" thickTop="1" thickBot="1" x14ac:dyDescent="0.3">
      <c r="A41" s="12">
        <v>460</v>
      </c>
      <c r="B41" s="13" t="s">
        <v>314</v>
      </c>
      <c r="C41" s="14" t="s">
        <v>315</v>
      </c>
      <c r="D41" s="15">
        <v>44196</v>
      </c>
      <c r="E41" s="16">
        <f>_xlfn.IFNA(VLOOKUP($B41,'[4]SGTI 2021 General Full List'!$G$2:$AD$528,24,FALSE),VLOOKUP($B41,'[5]SGTI 2021 TrustReits Full List'!$G$2:$AC$43,23,FALSE))</f>
        <v>16295000.000000002</v>
      </c>
      <c r="F41" s="16" t="str">
        <f t="shared" si="0"/>
        <v>Small</v>
      </c>
      <c r="G41" s="16" t="str">
        <f>_xlfn.IFNA(VLOOKUP($B41,'[4]SGTI 2021 General Full List'!$G$2:$AD$528,21,FALSE),VLOOKUP($B41,'[5]SGTI 2021 TrustReits Full List'!$G$2:$AB$43,20,FALSE))</f>
        <v xml:space="preserve">FINANCIALS </v>
      </c>
      <c r="H41" s="16" t="str">
        <f>_xlfn.IFNA(VLOOKUP($B41,'[4]SGTI 2021 General Full List'!$G$2:$AD$528,23,FALSE),VLOOKUP($B41,'[5]SGTI 2021 TrustReits Full List'!$G$2:$AB$43,22,FALSE))</f>
        <v>Banking &amp; Investment Services</v>
      </c>
      <c r="I41" s="16" t="s">
        <v>1272</v>
      </c>
      <c r="J41" s="17">
        <f>VLOOKUP($B41,'[6]2021 DD Batch123456'!$B$3:$AT$590,5,FALSE)</f>
        <v>8</v>
      </c>
      <c r="K41" s="17">
        <f>VLOOKUP($B41,'[6]2021 DD Batch123456'!$B$3:$AT$590,6,FALSE)</f>
        <v>8</v>
      </c>
      <c r="L41" s="17">
        <f>VLOOKUP($B41,'[6]2021 DD Batch123456'!$B$3:$AT$590,7,FALSE)</f>
        <v>4</v>
      </c>
      <c r="M41" s="17" t="str">
        <f>VLOOKUP($B41,'[6]2021 DD Batch123456'!$B$3:$AT$590,12,FALSE)</f>
        <v>Y</v>
      </c>
      <c r="N41" s="17">
        <f>HLOOKUP($B41,'[6]SGTI 2021 Clean Data'!$E$2:$ZQ$272,25,FALSE)</f>
        <v>0</v>
      </c>
      <c r="O41" s="17" t="str">
        <f>VLOOKUP($B41,'[6]2021 DD Batch123456'!$B$3:$AT$590,13,FALSE)</f>
        <v>Y</v>
      </c>
      <c r="P41" s="17" t="str">
        <f>VLOOKUP($B41,'[6]2021 DD Batch123456'!$B$3:$AT$590,14,FALSE)</f>
        <v>Y</v>
      </c>
      <c r="Q41" s="17" t="str">
        <f>HLOOKUP($B41,'[6]SGTI 2021 Clean Data'!$E$2:$ZQ$272,30,FALSE)</f>
        <v>N</v>
      </c>
      <c r="R41" s="17" t="str">
        <f>HLOOKUP($B41,'[6]SGTI 2021 Clean Data'!$E$2:$ZQ$272,31,FALSE)</f>
        <v>Y</v>
      </c>
      <c r="S41" s="17" t="str">
        <f>HLOOKUP($B41,'[6]SGTI 2021 Clean Data'!$E$2:$ZQ$272,32,FALSE)</f>
        <v>Y</v>
      </c>
      <c r="T41" s="17">
        <f>VLOOKUP($B41,'[6]2021 DD Batch123456'!$B$3:$AT$590,36,FALSE)</f>
        <v>3</v>
      </c>
      <c r="U41" s="17">
        <f>VLOOKUP($B41,'[6]2021 DD Batch123456'!$B$3:$AT$590,40,FALSE)</f>
        <v>2</v>
      </c>
      <c r="V41" s="17">
        <f>VLOOKUP($B41,'[6]2021 DD Batch123456'!$B$3:$AT$590,37,FALSE)</f>
        <v>3</v>
      </c>
      <c r="W41" s="17" t="str">
        <f>VLOOKUP($B41,'[6]2021 DD Batch123456'!$B$3:$AT$590,41,FALSE)</f>
        <v>Y</v>
      </c>
      <c r="X41" s="17">
        <f>VLOOKUP($B41,'[6]2021 DD Batch123456'!$B$3:$AT$590,15,FALSE)</f>
        <v>5</v>
      </c>
      <c r="Y41" s="17">
        <f>VLOOKUP($B41,'[6]2021 DD Batch123456'!$B$3:$AT$590,16,FALSE)</f>
        <v>4</v>
      </c>
      <c r="Z41" s="17" t="str">
        <f>VLOOKUP($B41,'[6]2021 DD Batch123456'!$B$3:$AT$590,18,FALSE)</f>
        <v>Y</v>
      </c>
      <c r="AA41" s="17" t="str">
        <f>HLOOKUP($B41,'[6]SGTI 2021 Clean Data'!$E$2:$ZQ$272,45,FALSE)</f>
        <v>Y</v>
      </c>
      <c r="AB41" s="17" t="str">
        <f>HLOOKUP($B41,'[6]SGTI 2021 Clean Data'!$E$2:$ZQ$272,46,FALSE)</f>
        <v>N</v>
      </c>
      <c r="AC41" s="17" t="str">
        <f>HLOOKUP($B41,'[6]SGTI 2021 Clean Data'!$E$2:$ZQ$272,49,FALSE)</f>
        <v>N</v>
      </c>
      <c r="AD41" s="17" t="str">
        <f>HLOOKUP($B41,'[6]SGTI 2021 Clean Data'!$E$2:$ZQ$272,50,FALSE)</f>
        <v>Y</v>
      </c>
      <c r="AE41" s="17" t="str">
        <f>HLOOKUP($B41,'[6]SGTI 2021 Clean Data'!$E$2:$ZQ$272,53,FALSE)</f>
        <v>Y</v>
      </c>
      <c r="AF41" s="17" t="str">
        <f>HLOOKUP($B41,'[6]SGTI 2021 Clean Data'!$E$2:$ZQ$272,54,FALSE)</f>
        <v>Y</v>
      </c>
      <c r="AG41" s="17" t="str">
        <f>HLOOKUP($B41,'[6]SGTI 2021 Clean Data'!$E$2:$ZQ$272,55,FALSE)</f>
        <v>Y</v>
      </c>
      <c r="AH41" s="17" t="str">
        <f>HLOOKUP($B41,'[6]SGTI 2021 Clean Data'!$E$2:$ZQ$272,56,FALSE)</f>
        <v>Y</v>
      </c>
      <c r="AI41" s="17" t="str">
        <f>HLOOKUP($B41,'[6]SGTI 2021 Clean Data'!$E$2:$ZQ$272,57,FALSE)</f>
        <v>N</v>
      </c>
      <c r="AJ41" s="17" t="str">
        <f>HLOOKUP($B41,'[6]SGTI 2021 Clean Data'!$E$2:$ZQ$272,58,FALSE)</f>
        <v>N</v>
      </c>
      <c r="AK41" s="17" t="str">
        <f>HLOOKUP($B41,'[6]SGTI 2021 Clean Data'!$E$2:$ZQ$272,59,FALSE)</f>
        <v>Y</v>
      </c>
      <c r="AL41" s="17">
        <f>VLOOKUP($B41,'[6]2021 DD Batch123456'!$B$3:$AT$590,19,FALSE)</f>
        <v>3</v>
      </c>
      <c r="AM41" s="17">
        <f>VLOOKUP($B41,'[6]2021 DD Batch123456'!$B$3:$AT$590,20,FALSE)</f>
        <v>3</v>
      </c>
      <c r="AN41" s="17" t="str">
        <f>VLOOKUP($B41,'[6]2021 DD Batch123456'!$B$3:$AT$590,22,FALSE)</f>
        <v>Y</v>
      </c>
      <c r="AO41" s="17" t="str">
        <f>HLOOKUP($B41,'[6]SGTI 2021 Clean Data'!$E$2:$ZQ$272,67,FALSE)</f>
        <v>E</v>
      </c>
      <c r="AP41" s="17" t="str">
        <f>HLOOKUP($B41,'[6]SGTI 2021 Clean Data'!$E$2:$ZQ$272,68,FALSE)</f>
        <v>E</v>
      </c>
      <c r="AQ41" s="17" t="str">
        <f>HLOOKUP($B41,'[6]SGTI 2021 Clean Data'!$E$2:$ZQ$272,69,FALSE)</f>
        <v>B3</v>
      </c>
      <c r="AR41" s="17" t="str">
        <f>HLOOKUP($B41,'[6]SGTI 2021 Clean Data'!$E$2:$ZQ$272,70,FALSE)</f>
        <v>Y</v>
      </c>
      <c r="AS41" s="17" t="str">
        <f>HLOOKUP($B41,'[6]SGTI 2021 Clean Data'!$E$2:$ZQ$272,71,FALSE)</f>
        <v>Y</v>
      </c>
      <c r="AT41" s="17" t="str">
        <f>HLOOKUP($B41,'[6]SGTI 2021 Clean Data'!$E$2:$ZQ$272,72,FALSE)</f>
        <v>Y</v>
      </c>
      <c r="AU41" s="17" t="str">
        <f>HLOOKUP($B41,'[6]SGTI 2021 Clean Data'!$E$2:$ZQ$272,73,FALSE)</f>
        <v>Y</v>
      </c>
      <c r="AV41" s="17" t="str">
        <f>HLOOKUP($B41,'[6]SGTI 2021 Clean Data'!$E$2:$ZQ$272,74,FALSE)</f>
        <v>N</v>
      </c>
      <c r="AW41" s="17" t="str">
        <f>HLOOKUP($B41,'[6]SGTI 2021 Clean Data'!$E$2:$ZQ$272,75,FALSE)</f>
        <v>N</v>
      </c>
      <c r="AX41" s="17" t="str">
        <f>HLOOKUP($B41,'[6]SGTI 2021 Clean Data'!$E$2:$ZQ$272,76,FALSE)</f>
        <v>N</v>
      </c>
      <c r="AY41" s="17" t="str">
        <f>VLOOKUP($B41,'[6]2021 DD Batch123456'!$B$3:$AT$590,35,FALSE)</f>
        <v>E</v>
      </c>
      <c r="AZ41" s="17" t="str">
        <f>HLOOKUP($B41,'[6]SGTI 2021 Clean Data'!$E$2:$ZQ$272,80,FALSE)</f>
        <v>N</v>
      </c>
      <c r="BA41" s="17" t="str">
        <f>HLOOKUP($B41,'[6]SGTI 2021 Clean Data'!$E$2:$ZQ$272,83,FALSE)</f>
        <v>Y</v>
      </c>
      <c r="BB41" s="17" t="str">
        <f>HLOOKUP($B41,'[6]SGTI 2021 Clean Data'!$E$2:$ZQ$272,84,FALSE)</f>
        <v>Y</v>
      </c>
      <c r="BC41" s="17">
        <f>HLOOKUP($B41,'[6]SGTI 2021 Clean Data'!$E$2:$ZQ$272,89,FALSE)</f>
        <v>0</v>
      </c>
      <c r="BD41" s="17" t="str">
        <f>HLOOKUP($B41,'[6]SGTI 2021 Clean Data'!$E$2:$ZQ$272,91,FALSE)</f>
        <v>Y</v>
      </c>
      <c r="BE41" s="17" t="str">
        <f>HLOOKUP($B41,'[6]SGTI 2021 Clean Data'!$E$2:$ZQ$272,92,FALSE)</f>
        <v>Y</v>
      </c>
      <c r="BF41" s="17" t="str">
        <f>HLOOKUP($B41,'[6]SGTI 2021 Clean Data'!$E$2:$ZQ$272,93,FALSE)</f>
        <v>Y</v>
      </c>
      <c r="BG41" s="17" t="str">
        <f>HLOOKUP($B41,'[6]SGTI 2021 Clean Data'!$E$2:$ZQ$272,94,FALSE)</f>
        <v>Y</v>
      </c>
      <c r="BH41" s="17" t="str">
        <f>HLOOKUP($B41,'[6]SGTI 2021 Clean Data'!$E$2:$ZQ$272,95,FALSE)</f>
        <v>N</v>
      </c>
      <c r="BI41" s="17" t="str">
        <f>HLOOKUP($B41,'[6]SGTI 2021 Clean Data'!$E$2:$ZQ$272,96,FALSE)</f>
        <v>Y</v>
      </c>
      <c r="BJ41" s="17" t="str">
        <f>HLOOKUP($B41,'[6]SGTI 2021 Clean Data'!$E$2:$ZQ$272,97,FALSE)</f>
        <v>N</v>
      </c>
      <c r="BK41" s="17" t="str">
        <f>HLOOKUP($B41,'[6]SGTI 2021 Clean Data'!$E$2:$ZQ$272,98,FALSE)</f>
        <v>Y</v>
      </c>
      <c r="BL41" s="17" t="str">
        <f>HLOOKUP($B41,'[6]SGTI 2021 Clean Data'!$E$2:$ZQ$272,100,FALSE)</f>
        <v>Y</v>
      </c>
      <c r="BM41" s="17" t="str">
        <f>HLOOKUP($B41,'[6]SGTI 2021 Clean Data'!$E$2:$ZQ$272,102,FALSE)</f>
        <v>N</v>
      </c>
      <c r="BN41" s="17" t="str">
        <f>HLOOKUP($B41,'[6]SGTI 2021 Clean Data'!$E$2:$ZQ$272,103,FALSE)</f>
        <v>N</v>
      </c>
      <c r="BO41" s="17" t="str">
        <f>HLOOKUP($B41,'[6]SGTI 2021 Clean Data'!$E$2:$ZQ$272,107,FALSE)</f>
        <v>N</v>
      </c>
      <c r="BP41" s="17" t="str">
        <f>HLOOKUP($B41,'[6]SGTI 2021 Clean Data'!$E$2:$ZQ$272,108,FALSE)</f>
        <v>Y</v>
      </c>
      <c r="BQ41" s="17" t="str">
        <f>HLOOKUP($B41,'[6]SGTI 2021 Clean Data'!$E$2:$ZQ$272,109,FALSE)</f>
        <v>Y</v>
      </c>
      <c r="BR41" s="17" t="str">
        <f>HLOOKUP($B41,'[6]SGTI 2021 Clean Data'!$E$2:$ZQ$272,110,FALSE)</f>
        <v>Y</v>
      </c>
      <c r="BS41" s="17" t="str">
        <f>HLOOKUP($B41,'[6]SGTI 2021 Clean Data'!$E$2:$ZQ$272,111,FALSE)</f>
        <v>Y</v>
      </c>
      <c r="BT41" s="17" t="str">
        <f>HLOOKUP($B41,'[6]SGTI 2021 Clean Data'!$E$2:$ZQ$272,113,FALSE)</f>
        <v>N</v>
      </c>
      <c r="BU41" s="17" t="str">
        <f>HLOOKUP($B41,'[6]SGTI 2021 Clean Data'!$E$2:$ZQ$272,114,FALSE)</f>
        <v>Y</v>
      </c>
      <c r="BV41" s="17" t="str">
        <f>HLOOKUP($B41,'[6]SGTI 2021 Clean Data'!$E$2:$ZQ$272,120,FALSE)</f>
        <v>Y</v>
      </c>
      <c r="BW41" s="17" t="str">
        <f>HLOOKUP($B41,'[6]SGTI 2021 Clean Data'!$E$2:$ZQ$272,121,FALSE)</f>
        <v>N</v>
      </c>
      <c r="BX41" s="17" t="str">
        <f>HLOOKUP($B41,'[6]SGTI 2021 Clean Data'!$E$2:$ZQ$272,122,FALSE)</f>
        <v>Y</v>
      </c>
      <c r="BY41" s="17" t="str">
        <f>HLOOKUP($B41,'[6]SGTI 2021 Clean Data'!$E$2:$ZQ$272,123,FALSE)</f>
        <v>N</v>
      </c>
      <c r="BZ41" s="17" t="str">
        <f>HLOOKUP($B41,'[6]SGTI 2021 Clean Data'!$E$2:$ZQ$272,124,FALSE)</f>
        <v>Y</v>
      </c>
      <c r="CA41" s="17" t="str">
        <f>HLOOKUP($B41,'[6]SGTI 2021 Clean Data'!$E$2:$ZQ$272,125,FALSE)</f>
        <v>Y</v>
      </c>
      <c r="CB41" s="17" t="str">
        <f>HLOOKUP($B41,'[6]SGTI 2021 Clean Data'!$E$2:$ZQ$272,126,FALSE)</f>
        <v>Y</v>
      </c>
      <c r="CC41" s="17" t="str">
        <f>HLOOKUP($B41,'[6]SGTI 2021 Clean Data'!$E$2:$ZQ$272,128,FALSE)</f>
        <v>Y</v>
      </c>
      <c r="CD41" s="17" t="str">
        <f>HLOOKUP($B41,'[6]SGTI 2021 Clean Data'!$E$2:$ZQ$272,130,FALSE)</f>
        <v>Y</v>
      </c>
      <c r="CE41" s="17" t="str">
        <f>HLOOKUP($B41,'[6]SGTI 2021 Clean Data'!$E$2:$ZQ$272,131,FALSE)</f>
        <v>Y</v>
      </c>
      <c r="CF41" s="17" t="str">
        <f>HLOOKUP($B41,'[6]SGTI 2021 Clean Data'!$E$2:$ZQ$272,132,FALSE)</f>
        <v>Y</v>
      </c>
      <c r="CG41" s="17" t="str">
        <f>HLOOKUP($B41,'[6]SGTI 2021 Clean Data'!$E$2:$ZQ$272,133,FALSE)</f>
        <v>Y</v>
      </c>
      <c r="CH41" s="17" t="str">
        <f>HLOOKUP($B41,'[6]SGTI 2021 Clean Data'!$E$2:$ZQ$272,135,FALSE)</f>
        <v>N</v>
      </c>
      <c r="CI41" s="17" t="str">
        <f>HLOOKUP($B41,'[6]SGTI 2021 Clean Data'!$E$2:$ZQ$272,139,FALSE)</f>
        <v>Y</v>
      </c>
      <c r="CJ41" s="17" t="str">
        <f>HLOOKUP($B41,'[6]SGTI 2021 Clean Data'!$E$2:$ZQ$272,140,FALSE)</f>
        <v>Y</v>
      </c>
      <c r="CK41" s="17" t="str">
        <f>VLOOKUP($B41,'[6]2021 DD Batch123456'!$B$3:$AT$590,26,FALSE)</f>
        <v>Y</v>
      </c>
      <c r="CL41" s="17">
        <f>VLOOKUP($B41,'[6]2021 DD Batch123456'!$B$3:$AT$590,27,FALSE)</f>
        <v>0</v>
      </c>
      <c r="CM41" s="17" t="str">
        <f>VLOOKUP($B41,'[6]2021 DD Batch123456'!$B$3:$AT$590,31,FALSE)</f>
        <v>Y</v>
      </c>
      <c r="CN41" s="17">
        <f>VLOOKUP($B41,'[6]2021 DD Batch123456'!$B$3:$AT$590,32,FALSE)</f>
        <v>0</v>
      </c>
      <c r="CO41" s="17" t="str">
        <f>VLOOKUP($B41,'[6]2021 DD Batch123456'!$B$3:$AT$590,33,FALSE)</f>
        <v>Y</v>
      </c>
      <c r="CP41" s="17" t="str">
        <f>HLOOKUP($B41,'[6]SGTI 2021 Clean Data'!$E$2:$ZQ$272,153,FALSE)</f>
        <v>N</v>
      </c>
      <c r="CQ41" s="17" t="str">
        <f>HLOOKUP($B41,'[6]SGTI 2021 Clean Data'!$E$2:$ZQ$272,155,FALSE)</f>
        <v>N</v>
      </c>
      <c r="CR41" s="17" t="str">
        <f>HLOOKUP($B41,'[6]SGTI 2021 Clean Data'!$E$2:$ZQ$272,156,FALSE)</f>
        <v>Y</v>
      </c>
      <c r="CS41" s="17" t="str">
        <f>HLOOKUP($B41,'[6]SGTI 2021 Clean Data'!$E$2:$ZQ$272,157,FALSE)</f>
        <v>Y</v>
      </c>
      <c r="CT41" s="17" t="str">
        <f>HLOOKUP($B41,'[6]SGTI 2021 Clean Data'!$E$2:$ZQ$272,158,FALSE)</f>
        <v>Y</v>
      </c>
      <c r="CU41" s="17" t="str">
        <f>HLOOKUP($B41,'[6]SGTI 2021 Clean Data'!$E$2:$ZQ$272,159,FALSE)</f>
        <v>Y</v>
      </c>
      <c r="CV41" s="17" t="str">
        <f>HLOOKUP($B41,'[6]SGTI 2021 Clean Data'!$E$2:$ZQ$272,160,FALSE)</f>
        <v>Y</v>
      </c>
      <c r="CW41" s="17" t="str">
        <f>HLOOKUP($B41,'[6]SGTI 2021 Clean Data'!$E$2:$ZQ$272,161,FALSE)</f>
        <v>Y</v>
      </c>
      <c r="CX41" s="17" t="str">
        <f>HLOOKUP($B41,'[6]SGTI 2021 Clean Data'!$E$2:$ZQ$272,164,FALSE)</f>
        <v>Y</v>
      </c>
      <c r="CY41" s="17" t="str">
        <f>HLOOKUP($B41,'[6]SGTI 2021 Clean Data'!$E$2:$ZQ$272,170,FALSE)</f>
        <v>Y</v>
      </c>
      <c r="CZ41" s="17" t="str">
        <f>HLOOKUP($B41,'[6]SGTI 2021 Clean Data'!$E$2:$ZQ$272,173,FALSE)</f>
        <v>N</v>
      </c>
      <c r="DA41" s="17" t="str">
        <f>HLOOKUP($B41,'[6]SGTI 2021 Clean Data'!$E$2:$ZQ$272,174,FALSE)</f>
        <v>Y</v>
      </c>
      <c r="DB41" s="17" t="str">
        <f>HLOOKUP($B41,'[6]SGTI 2021 Clean Data'!$E$2:$ZQ$272,175,FALSE)</f>
        <v>N</v>
      </c>
      <c r="DC41" s="17" t="str">
        <f>HLOOKUP($B41,'[6]SGTI 2021 Clean Data'!$E$2:$ZQ$272,176,FALSE)</f>
        <v>N</v>
      </c>
      <c r="DD41" s="17" t="str">
        <f>HLOOKUP($B41,'[6]SGTI 2021 Clean Data'!$E$2:$ZQ$272,178,FALSE)</f>
        <v>N</v>
      </c>
      <c r="DE41" s="17" t="str">
        <f>HLOOKUP($B41,'[6]SGTI 2021 Clean Data'!$E$2:$ZQ$272,179,FALSE)</f>
        <v>N</v>
      </c>
      <c r="DF41" s="17" t="str">
        <f>HLOOKUP($B41,'[6]SGTI 2021 Clean Data'!$E$2:$ZQ$272,180,FALSE)</f>
        <v>Y</v>
      </c>
      <c r="DG41" s="17" t="str">
        <f>HLOOKUP($B41,'[6]SGTI 2021 Clean Data'!$E$2:$ZQ$272,181,FALSE)</f>
        <v>Y</v>
      </c>
      <c r="DH41" s="17" t="str">
        <f>HLOOKUP($B41,'[6]SGTI 2021 Clean Data'!$E$2:$ZQ$272,182,FALSE)</f>
        <v>Y</v>
      </c>
      <c r="DI41" s="17" t="str">
        <f>HLOOKUP($B41,'[6]SGTI 2021 Clean Data'!$E$2:$ZQ$272,184,FALSE)</f>
        <v>Y</v>
      </c>
      <c r="DJ41" s="17" t="str">
        <f>HLOOKUP($B41,'[6]SGTI 2021 Clean Data'!$E$2:$ZQ$272,185,FALSE)</f>
        <v>Y</v>
      </c>
      <c r="DK41" s="17">
        <f>HLOOKUP($B41,'[6]SGTI 2021 Clean Data'!$E$2:$ZQ$272,190,FALSE)</f>
        <v>56</v>
      </c>
      <c r="DL41" s="17" t="str">
        <f>HLOOKUP($B41,'[6]SGTI 2021 Clean Data'!$E$2:$ZQ$272,191,FALSE)</f>
        <v>N</v>
      </c>
      <c r="DM41" s="17" t="str">
        <f>HLOOKUP($B41,'[6]SGTI 2021 Clean Data'!$E$2:$ZQ$272,195,FALSE)</f>
        <v>N</v>
      </c>
      <c r="DN41" s="17" t="str">
        <f>HLOOKUP($B41,'[6]SGTI 2021 Clean Data'!$E$2:$ZQ$272,196,FALSE)</f>
        <v>N</v>
      </c>
      <c r="DO41" s="17" t="str">
        <f>HLOOKUP($B41,'[6]SGTI 2021 Clean Data'!$E$2:$ZQ$272,199,FALSE)</f>
        <v>N</v>
      </c>
      <c r="DP41" s="17" t="str">
        <f>HLOOKUP($B41,'[6]SGTI 2021 Clean Data'!$E$2:$ZQ$272,200,FALSE)</f>
        <v>Y</v>
      </c>
      <c r="DQ41" s="17" t="str">
        <f>HLOOKUP($B41,'[6]SGTI 2021 Clean Data'!$E$2:$ZQ$272,201,FALSE)</f>
        <v>N</v>
      </c>
      <c r="DR41" s="17" t="str">
        <f>HLOOKUP($B41,'[6]SGTI 2021 Clean Data'!$E$2:$ZQ$272,202,FALSE)</f>
        <v>Y</v>
      </c>
      <c r="DS41" s="17" t="str">
        <f>HLOOKUP($B41,'[6]SGTI 2021 Clean Data'!$E$2:$ZQ$272,203,FALSE)</f>
        <v>Y</v>
      </c>
      <c r="DT41" s="17" t="str">
        <f>HLOOKUP($B41,'[6]SGTI 2021 Clean Data'!$E$2:$ZQ$272,204,FALSE)</f>
        <v>N</v>
      </c>
      <c r="DU41" s="17" t="str">
        <f>HLOOKUP($B41,'[6]SGTI 2021 Clean Data'!$E$2:$ZQ$272,206,FALSE)</f>
        <v>Y</v>
      </c>
      <c r="DV41" s="17" t="str">
        <f>HLOOKUP($B41,'[6]SGTI 2021 Clean Data'!$E$2:$ZQ$272,207,FALSE)</f>
        <v>Y</v>
      </c>
      <c r="DW41" s="17" t="str">
        <f>HLOOKUP($B41,'[6]SGTI 2021 Clean Data'!$E$2:$ZQ$272,208,FALSE)</f>
        <v>N</v>
      </c>
      <c r="DX41" s="17"/>
      <c r="DY41" s="17" t="str">
        <f>HLOOKUP($B41,'[6]SGTI 2021 Clean Data'!$E$2:$ZQ$272,213,FALSE)</f>
        <v>N</v>
      </c>
      <c r="DZ41" s="17" t="str">
        <f>HLOOKUP($B41,'[6]SGTI 2021 Clean Data'!$E$2:$ZQ$272,214,FALSE)</f>
        <v>N</v>
      </c>
      <c r="EA41" s="17" t="str">
        <f>HLOOKUP($B41,'[6]SGTI 2021 Clean Data'!$E$2:$ZQ$272,215,FALSE)</f>
        <v>Y</v>
      </c>
      <c r="EB41" s="17">
        <f>HLOOKUP($B41,'[6]SGTI 2021 Clean Data'!$E$2:$ZQ$272,219,FALSE)</f>
        <v>3</v>
      </c>
      <c r="EC41" s="17">
        <f>HLOOKUP($B41,'[6]SGTI 2021 Clean Data'!$E$2:$ZQ$272,220,FALSE)</f>
        <v>0</v>
      </c>
      <c r="ED41" s="17">
        <f>HLOOKUP($B41,'[6]SGTI 2021 Clean Data'!$E$2:$ZQ$272,221,FALSE)</f>
        <v>3</v>
      </c>
      <c r="EE41" s="17">
        <f>HLOOKUP($B41,'[6]SGTI 2021 Clean Data'!$E$2:$ZQ$272,222,FALSE)</f>
        <v>3</v>
      </c>
      <c r="EF41" s="17">
        <f>HLOOKUP($B41,'[6]SGTI 2021 Clean Data'!$E$2:$ZQ$272,223,FALSE)</f>
        <v>0</v>
      </c>
      <c r="EG41" s="17">
        <f>HLOOKUP($B41,'[6]SGTI 2021 Clean Data'!$E$2:$ZQ$272,224,FALSE)</f>
        <v>3</v>
      </c>
      <c r="EH41" s="17">
        <f>HLOOKUP($B41,'[6]SGTI 2021 Clean Data'!$E$2:$ZQ$272,225,FALSE)</f>
        <v>0</v>
      </c>
      <c r="EI41" s="17">
        <f>HLOOKUP($B41,'[6]SGTI 2021 Clean Data'!$E$2:$ZQ$272,226,FALSE)</f>
        <v>3</v>
      </c>
      <c r="EJ41" s="17">
        <f>HLOOKUP($B41,'[6]SGTI 2021 Clean Data'!$E$2:$ZQ$272,227,FALSE)</f>
        <v>0</v>
      </c>
      <c r="EK41" s="17">
        <f>HLOOKUP($B41,'[6]SGTI 2021 Clean Data'!$E$2:$ZQ$272,228,FALSE)</f>
        <v>0</v>
      </c>
      <c r="EL41" s="17">
        <f>HLOOKUP($B41,'[6]SGTI 2021 Clean Data'!$E$2:$ZQ$272,229,FALSE)</f>
        <v>0</v>
      </c>
      <c r="EM41" s="17">
        <f>HLOOKUP($B41,'[6]SGTI 2021 Clean Data'!$E$2:$ZQ$272,230,FALSE)</f>
        <v>1</v>
      </c>
      <c r="EN41" s="17">
        <f>HLOOKUP($B41,'[6]SGTI 2021 Clean Data'!$E$2:$ZQ$272,231,FALSE)</f>
        <v>0</v>
      </c>
      <c r="EO41" s="18">
        <f>HLOOKUP($B41,'[6]SGTI 2021 Clean Data'!$E$2:$ZQ$272,232,FALSE)</f>
        <v>43986</v>
      </c>
      <c r="EP41" s="18">
        <f>HLOOKUP($B41,'[6]SGTI 2021 Clean Data'!$E$2:$ZQ$272,233,FALSE)</f>
        <v>44008</v>
      </c>
      <c r="EQ41" s="17">
        <f>HLOOKUP($B41,'[6]SGTI 2021 Clean Data'!$E$2:$ZQ$272,234,FALSE)</f>
        <v>0</v>
      </c>
      <c r="ER41" s="17">
        <f>HLOOKUP($B41,'[6]SGTI 2021 Clean Data'!$E$2:$ZQ$272,235,FALSE)</f>
        <v>0</v>
      </c>
      <c r="ES41" s="17">
        <f>HLOOKUP($B41,'[6]SGTI 2021 Clean Data'!$E$2:$ZQ$272,240,FALSE)</f>
        <v>0</v>
      </c>
      <c r="ET41" s="17">
        <f>VLOOKUP($B41,'[6]2021 DD Batch123456'!$B$3:$AT$590,42,FALSE)</f>
        <v>0</v>
      </c>
      <c r="EU41" s="17"/>
      <c r="EV41" s="17"/>
      <c r="EW41" s="17"/>
      <c r="EX41" s="17">
        <f>VLOOKUP($B41,'[6]2021 DD Batch123456'!$B$3:$AT$590,44,FALSE)</f>
        <v>0</v>
      </c>
      <c r="EY41" s="17">
        <f>HLOOKUP($B41,'[6]SGTI 2021 Clean Data'!$E$2:$ZQ$272,246,FALSE)</f>
        <v>0</v>
      </c>
      <c r="EZ41" s="17">
        <f>HLOOKUP($B41,'[6]SGTI 2021 Clean Data'!$E$2:$ZQ$272,247,FALSE)</f>
        <v>0</v>
      </c>
      <c r="FA41" s="17">
        <f>HLOOKUP($B41,'[6]SGTI 2021 Clean Data'!$E$2:$ZQ$272,248,FALSE)</f>
        <v>0</v>
      </c>
      <c r="FB41" s="17">
        <f>HLOOKUP($B41,'[6]SGTI 2021 Clean Data'!$E$2:$ZQ$272,249,FALSE)</f>
        <v>0</v>
      </c>
      <c r="FC41" s="17">
        <f>HLOOKUP($B41,'[6]SGTI 2021 Clean Data'!$E$2:$ZQ$272,250,FALSE)</f>
        <v>0</v>
      </c>
      <c r="FD41" s="17">
        <f>HLOOKUP($B41,'[6]SGTI 2021 Clean Data'!$E$2:$ZQ$272,251,FALSE)</f>
        <v>0</v>
      </c>
      <c r="FE41" s="17">
        <f>HLOOKUP($B41,'[6]SGTI 2021 Clean Data'!$E$2:$ZQ$272,252,FALSE)</f>
        <v>0</v>
      </c>
      <c r="FF41" s="17">
        <f>HLOOKUP($B41,'[6]SGTI 2021 Clean Data'!$E$2:$ZQ$272,253,FALSE)</f>
        <v>0</v>
      </c>
      <c r="FG41" s="17">
        <f>HLOOKUP($B41,'[6]SGTI 2021 Clean Data'!$E$2:$ZQ$272,254,FALSE)</f>
        <v>0</v>
      </c>
      <c r="FH41" s="17">
        <f>HLOOKUP($B41,'[6]SGTI 2021 Clean Data'!$E$2:$ZQ$272,255,FALSE)</f>
        <v>10</v>
      </c>
      <c r="FI41" s="17">
        <f>HLOOKUP($B41,'[6]SGTI 2021 Clean Data'!$E$2:$ZQ$272,256,FALSE)</f>
        <v>0</v>
      </c>
      <c r="FJ41" s="17">
        <f>HLOOKUP($B41,'[6]SGTI 2021 Clean Data'!$E$2:$ZQ$272,257,FALSE)</f>
        <v>0</v>
      </c>
      <c r="FK41" s="17">
        <f>HLOOKUP($B41,'[6]SGTI 2021 Clean Data'!$E$2:$ZQ$272,258,FALSE)</f>
        <v>0</v>
      </c>
      <c r="FL41" s="17"/>
      <c r="FM41" s="17">
        <f>HLOOKUP($B41,'[6]SGTI 2021 Clean Data'!$E$2:$ZQ$272,260,FALSE)</f>
        <v>0</v>
      </c>
      <c r="FN41" s="17">
        <f>HLOOKUP($B41,'[6]SGTI 2021 Clean Data'!$E$2:$ZQ$272,261,FALSE)</f>
        <v>0</v>
      </c>
      <c r="FO41" s="17">
        <f>HLOOKUP($B41,'[6]SGTI 2021 Clean Data'!$E$2:$ZQ$272,262,FALSE)</f>
        <v>0</v>
      </c>
      <c r="FP41" s="17">
        <f>HLOOKUP($B41,'[6]SGTI 2021 Clean Data'!$E$2:$ZQ$272,263,FALSE)</f>
        <v>0</v>
      </c>
      <c r="FQ41" s="17"/>
      <c r="FR41" s="17">
        <f>HLOOKUP($B41,'[6]SGTI 2021 Clean Data'!$E$2:$ZQ$272,265,FALSE)</f>
        <v>0</v>
      </c>
      <c r="FS41" s="17">
        <f>HLOOKUP($B41,'[6]SGTI 2021 Clean Data'!$E$2:$ZQ$272,266,FALSE)</f>
        <v>0</v>
      </c>
      <c r="FT41" s="17">
        <f>HLOOKUP($B41,'[6]SGTI 2021 Clean Data'!$E$2:$ZQ$272,267,FALSE)</f>
        <v>0</v>
      </c>
      <c r="FU41" s="17">
        <f>HLOOKUP($B41,'[6]SGTI 2021 Clean Data'!$E$2:$ZQ$272,268,FALSE)</f>
        <v>0</v>
      </c>
      <c r="FV41" s="17">
        <f>HLOOKUP($B41,'[6]SGTI 2021 Clean Data'!$E$2:$ZQ$272,269,FALSE)</f>
        <v>0</v>
      </c>
      <c r="FW41" s="17">
        <f>HLOOKUP($B41,'[6]SGTI 2021 Clean Data'!$E$2:$ZQ$272,270,FALSE)</f>
        <v>0</v>
      </c>
      <c r="FX41" s="17">
        <f>HLOOKUP($B41,'[6]SGTI 2021 Clean Data'!$E$2:$ZQ$272,271,FALSE)</f>
        <v>0</v>
      </c>
    </row>
    <row r="42" spans="1:180" ht="24" thickTop="1" thickBot="1" x14ac:dyDescent="0.3">
      <c r="A42" s="12">
        <v>541</v>
      </c>
      <c r="B42" s="13" t="s">
        <v>338</v>
      </c>
      <c r="C42" s="14" t="s">
        <v>339</v>
      </c>
      <c r="D42" s="15">
        <v>44196</v>
      </c>
      <c r="E42" s="16">
        <f>_xlfn.IFNA(VLOOKUP($B42,'[4]SGTI 2021 General Full List'!$G$2:$AD$528,24,FALSE),VLOOKUP($B42,'[5]SGTI 2021 TrustReits Full List'!$G$2:$AC$43,23,FALSE))</f>
        <v>92279000</v>
      </c>
      <c r="F42" s="16" t="str">
        <f t="shared" si="0"/>
        <v>Small</v>
      </c>
      <c r="G42" s="16" t="str">
        <f>_xlfn.IFNA(VLOOKUP($B42,'[4]SGTI 2021 General Full List'!$G$2:$AD$528,21,FALSE),VLOOKUP($B42,'[5]SGTI 2021 TrustReits Full List'!$G$2:$AB$43,20,FALSE))</f>
        <v>MATERIALS</v>
      </c>
      <c r="H42" s="16" t="str">
        <f>_xlfn.IFNA(VLOOKUP($B42,'[4]SGTI 2021 General Full List'!$G$2:$AD$528,23,FALSE),VLOOKUP($B42,'[5]SGTI 2021 TrustReits Full List'!$G$2:$AB$43,22,FALSE))</f>
        <v>Applied Resources</v>
      </c>
      <c r="I42" s="16" t="s">
        <v>1272</v>
      </c>
      <c r="J42" s="17">
        <f>VLOOKUP($B42,'[6]2021 DD Batch123456'!$B$3:$AT$590,5,FALSE)</f>
        <v>6</v>
      </c>
      <c r="K42" s="17">
        <f>VLOOKUP($B42,'[6]2021 DD Batch123456'!$B$3:$AT$590,6,FALSE)</f>
        <v>6</v>
      </c>
      <c r="L42" s="17">
        <f>VLOOKUP($B42,'[6]2021 DD Batch123456'!$B$3:$AT$590,7,FALSE)</f>
        <v>3</v>
      </c>
      <c r="M42" s="17" t="str">
        <f>VLOOKUP($B42,'[6]2021 DD Batch123456'!$B$3:$AT$590,12,FALSE)</f>
        <v>N</v>
      </c>
      <c r="N42" s="17" t="str">
        <f>HLOOKUP($B42,'[6]SGTI 2021 Clean Data'!$E$2:$ZQ$272,25,FALSE)</f>
        <v>N</v>
      </c>
      <c r="O42" s="17" t="str">
        <f>VLOOKUP($B42,'[6]2021 DD Batch123456'!$B$3:$AT$590,13,FALSE)</f>
        <v>Y</v>
      </c>
      <c r="P42" s="17" t="str">
        <f>VLOOKUP($B42,'[6]2021 DD Batch123456'!$B$3:$AT$590,14,FALSE)</f>
        <v>N</v>
      </c>
      <c r="Q42" s="17" t="str">
        <f>HLOOKUP($B42,'[6]SGTI 2021 Clean Data'!$E$2:$ZQ$272,30,FALSE)</f>
        <v>Y</v>
      </c>
      <c r="R42" s="17" t="str">
        <f>HLOOKUP($B42,'[6]SGTI 2021 Clean Data'!$E$2:$ZQ$272,31,FALSE)</f>
        <v>Y</v>
      </c>
      <c r="S42" s="17" t="str">
        <f>HLOOKUP($B42,'[6]SGTI 2021 Clean Data'!$E$2:$ZQ$272,32,FALSE)</f>
        <v>Y</v>
      </c>
      <c r="T42" s="17">
        <f>VLOOKUP($B42,'[6]2021 DD Batch123456'!$B$3:$AT$590,36,FALSE)</f>
        <v>6</v>
      </c>
      <c r="U42" s="17">
        <f>VLOOKUP($B42,'[6]2021 DD Batch123456'!$B$3:$AT$590,40,FALSE)</f>
        <v>7</v>
      </c>
      <c r="V42" s="17">
        <f>VLOOKUP($B42,'[6]2021 DD Batch123456'!$B$3:$AT$590,37,FALSE)</f>
        <v>4</v>
      </c>
      <c r="W42" s="17" t="str">
        <f>VLOOKUP($B42,'[6]2021 DD Batch123456'!$B$3:$AT$590,41,FALSE)</f>
        <v>Y</v>
      </c>
      <c r="X42" s="17">
        <f>VLOOKUP($B42,'[6]2021 DD Batch123456'!$B$3:$AT$590,15,FALSE)</f>
        <v>3</v>
      </c>
      <c r="Y42" s="17">
        <f>VLOOKUP($B42,'[6]2021 DD Batch123456'!$B$3:$AT$590,16,FALSE)</f>
        <v>2</v>
      </c>
      <c r="Z42" s="17" t="str">
        <f>VLOOKUP($B42,'[6]2021 DD Batch123456'!$B$3:$AT$590,18,FALSE)</f>
        <v>Y</v>
      </c>
      <c r="AA42" s="17" t="str">
        <f>HLOOKUP($B42,'[6]SGTI 2021 Clean Data'!$E$2:$ZQ$272,45,FALSE)</f>
        <v>N</v>
      </c>
      <c r="AB42" s="17" t="str">
        <f>HLOOKUP($B42,'[6]SGTI 2021 Clean Data'!$E$2:$ZQ$272,46,FALSE)</f>
        <v>N</v>
      </c>
      <c r="AC42" s="17" t="str">
        <f>HLOOKUP($B42,'[6]SGTI 2021 Clean Data'!$E$2:$ZQ$272,49,FALSE)</f>
        <v>N</v>
      </c>
      <c r="AD42" s="17" t="str">
        <f>HLOOKUP($B42,'[6]SGTI 2021 Clean Data'!$E$2:$ZQ$272,50,FALSE)</f>
        <v>Y</v>
      </c>
      <c r="AE42" s="17" t="str">
        <f>HLOOKUP($B42,'[6]SGTI 2021 Clean Data'!$E$2:$ZQ$272,53,FALSE)</f>
        <v>Y</v>
      </c>
      <c r="AF42" s="17" t="str">
        <f>HLOOKUP($B42,'[6]SGTI 2021 Clean Data'!$E$2:$ZQ$272,54,FALSE)</f>
        <v>Y</v>
      </c>
      <c r="AG42" s="17" t="str">
        <f>HLOOKUP($B42,'[6]SGTI 2021 Clean Data'!$E$2:$ZQ$272,55,FALSE)</f>
        <v>Y</v>
      </c>
      <c r="AH42" s="17" t="str">
        <f>HLOOKUP($B42,'[6]SGTI 2021 Clean Data'!$E$2:$ZQ$272,56,FALSE)</f>
        <v>N</v>
      </c>
      <c r="AI42" s="17" t="str">
        <f>HLOOKUP($B42,'[6]SGTI 2021 Clean Data'!$E$2:$ZQ$272,57,FALSE)</f>
        <v>N</v>
      </c>
      <c r="AJ42" s="17" t="str">
        <f>HLOOKUP($B42,'[6]SGTI 2021 Clean Data'!$E$2:$ZQ$272,58,FALSE)</f>
        <v>N</v>
      </c>
      <c r="AK42" s="17" t="str">
        <f>HLOOKUP($B42,'[6]SGTI 2021 Clean Data'!$E$2:$ZQ$272,59,FALSE)</f>
        <v>Y</v>
      </c>
      <c r="AL42" s="17">
        <f>VLOOKUP($B42,'[6]2021 DD Batch123456'!$B$3:$AT$590,19,FALSE)</f>
        <v>4</v>
      </c>
      <c r="AM42" s="17">
        <f>VLOOKUP($B42,'[6]2021 DD Batch123456'!$B$3:$AT$590,20,FALSE)</f>
        <v>3</v>
      </c>
      <c r="AN42" s="17" t="str">
        <f>VLOOKUP($B42,'[6]2021 DD Batch123456'!$B$3:$AT$590,22,FALSE)</f>
        <v>Y</v>
      </c>
      <c r="AO42" s="17" t="str">
        <f>HLOOKUP($B42,'[6]SGTI 2021 Clean Data'!$E$2:$ZQ$272,67,FALSE)</f>
        <v>E</v>
      </c>
      <c r="AP42" s="17" t="str">
        <f>HLOOKUP($B42,'[6]SGTI 2021 Clean Data'!$E$2:$ZQ$272,68,FALSE)</f>
        <v>E</v>
      </c>
      <c r="AQ42" s="17" t="str">
        <f>HLOOKUP($B42,'[6]SGTI 2021 Clean Data'!$E$2:$ZQ$272,69,FALSE)</f>
        <v>B3</v>
      </c>
      <c r="AR42" s="17" t="str">
        <f>HLOOKUP($B42,'[6]SGTI 2021 Clean Data'!$E$2:$ZQ$272,70,FALSE)</f>
        <v>Y</v>
      </c>
      <c r="AS42" s="17" t="str">
        <f>HLOOKUP($B42,'[6]SGTI 2021 Clean Data'!$E$2:$ZQ$272,71,FALSE)</f>
        <v>Y</v>
      </c>
      <c r="AT42" s="17" t="str">
        <f>HLOOKUP($B42,'[6]SGTI 2021 Clean Data'!$E$2:$ZQ$272,72,FALSE)</f>
        <v>Y</v>
      </c>
      <c r="AU42" s="17" t="str">
        <f>HLOOKUP($B42,'[6]SGTI 2021 Clean Data'!$E$2:$ZQ$272,73,FALSE)</f>
        <v>N</v>
      </c>
      <c r="AV42" s="17" t="str">
        <f>HLOOKUP($B42,'[6]SGTI 2021 Clean Data'!$E$2:$ZQ$272,74,FALSE)</f>
        <v>N</v>
      </c>
      <c r="AW42" s="17" t="str">
        <f>HLOOKUP($B42,'[6]SGTI 2021 Clean Data'!$E$2:$ZQ$272,75,FALSE)</f>
        <v>N</v>
      </c>
      <c r="AX42" s="17" t="str">
        <f>HLOOKUP($B42,'[6]SGTI 2021 Clean Data'!$E$2:$ZQ$272,76,FALSE)</f>
        <v>N</v>
      </c>
      <c r="AY42" s="17" t="str">
        <f>VLOOKUP($B42,'[6]2021 DD Batch123456'!$B$3:$AT$590,35,FALSE)</f>
        <v>E</v>
      </c>
      <c r="AZ42" s="17" t="str">
        <f>HLOOKUP($B42,'[6]SGTI 2021 Clean Data'!$E$2:$ZQ$272,80,FALSE)</f>
        <v>N</v>
      </c>
      <c r="BA42" s="17" t="str">
        <f>HLOOKUP($B42,'[6]SGTI 2021 Clean Data'!$E$2:$ZQ$272,83,FALSE)</f>
        <v>Y</v>
      </c>
      <c r="BB42" s="17" t="str">
        <f>HLOOKUP($B42,'[6]SGTI 2021 Clean Data'!$E$2:$ZQ$272,84,FALSE)</f>
        <v>Y</v>
      </c>
      <c r="BC42" s="17" t="str">
        <f>HLOOKUP($B42,'[6]SGTI 2021 Clean Data'!$E$2:$ZQ$272,89,FALSE)</f>
        <v>Y</v>
      </c>
      <c r="BD42" s="17" t="str">
        <f>HLOOKUP($B42,'[6]SGTI 2021 Clean Data'!$E$2:$ZQ$272,91,FALSE)</f>
        <v>Y</v>
      </c>
      <c r="BE42" s="17" t="str">
        <f>HLOOKUP($B42,'[6]SGTI 2021 Clean Data'!$E$2:$ZQ$272,92,FALSE)</f>
        <v>Y</v>
      </c>
      <c r="BF42" s="17" t="str">
        <f>HLOOKUP($B42,'[6]SGTI 2021 Clean Data'!$E$2:$ZQ$272,93,FALSE)</f>
        <v>Y</v>
      </c>
      <c r="BG42" s="17" t="str">
        <f>HLOOKUP($B42,'[6]SGTI 2021 Clean Data'!$E$2:$ZQ$272,94,FALSE)</f>
        <v>Y</v>
      </c>
      <c r="BH42" s="17" t="str">
        <f>HLOOKUP($B42,'[6]SGTI 2021 Clean Data'!$E$2:$ZQ$272,95,FALSE)</f>
        <v>N</v>
      </c>
      <c r="BI42" s="17" t="str">
        <f>HLOOKUP($B42,'[6]SGTI 2021 Clean Data'!$E$2:$ZQ$272,96,FALSE)</f>
        <v>N</v>
      </c>
      <c r="BJ42" s="17" t="str">
        <f>HLOOKUP($B42,'[6]SGTI 2021 Clean Data'!$E$2:$ZQ$272,97,FALSE)</f>
        <v>N</v>
      </c>
      <c r="BK42" s="17" t="str">
        <f>HLOOKUP($B42,'[6]SGTI 2021 Clean Data'!$E$2:$ZQ$272,98,FALSE)</f>
        <v>Y</v>
      </c>
      <c r="BL42" s="17" t="str">
        <f>HLOOKUP($B42,'[6]SGTI 2021 Clean Data'!$E$2:$ZQ$272,100,FALSE)</f>
        <v>Y</v>
      </c>
      <c r="BM42" s="17" t="str">
        <f>HLOOKUP($B42,'[6]SGTI 2021 Clean Data'!$E$2:$ZQ$272,102,FALSE)</f>
        <v>N</v>
      </c>
      <c r="BN42" s="17" t="str">
        <f>HLOOKUP($B42,'[6]SGTI 2021 Clean Data'!$E$2:$ZQ$272,103,FALSE)</f>
        <v>Y</v>
      </c>
      <c r="BO42" s="17" t="str">
        <f>HLOOKUP($B42,'[6]SGTI 2021 Clean Data'!$E$2:$ZQ$272,107,FALSE)</f>
        <v>Y</v>
      </c>
      <c r="BP42" s="17" t="str">
        <f>HLOOKUP($B42,'[6]SGTI 2021 Clean Data'!$E$2:$ZQ$272,108,FALSE)</f>
        <v>Y</v>
      </c>
      <c r="BQ42" s="17" t="str">
        <f>HLOOKUP($B42,'[6]SGTI 2021 Clean Data'!$E$2:$ZQ$272,109,FALSE)</f>
        <v>Y</v>
      </c>
      <c r="BR42" s="17" t="str">
        <f>HLOOKUP($B42,'[6]SGTI 2021 Clean Data'!$E$2:$ZQ$272,110,FALSE)</f>
        <v>Y</v>
      </c>
      <c r="BS42" s="17" t="str">
        <f>HLOOKUP($B42,'[6]SGTI 2021 Clean Data'!$E$2:$ZQ$272,111,FALSE)</f>
        <v>Y</v>
      </c>
      <c r="BT42" s="17" t="str">
        <f>HLOOKUP($B42,'[6]SGTI 2021 Clean Data'!$E$2:$ZQ$272,113,FALSE)</f>
        <v>Y</v>
      </c>
      <c r="BU42" s="17" t="str">
        <f>HLOOKUP($B42,'[6]SGTI 2021 Clean Data'!$E$2:$ZQ$272,114,FALSE)</f>
        <v>N</v>
      </c>
      <c r="BV42" s="17" t="str">
        <f>HLOOKUP($B42,'[6]SGTI 2021 Clean Data'!$E$2:$ZQ$272,120,FALSE)</f>
        <v>Y</v>
      </c>
      <c r="BW42" s="17" t="str">
        <f>HLOOKUP($B42,'[6]SGTI 2021 Clean Data'!$E$2:$ZQ$272,121,FALSE)</f>
        <v>Y</v>
      </c>
      <c r="BX42" s="17" t="str">
        <f>HLOOKUP($B42,'[6]SGTI 2021 Clean Data'!$E$2:$ZQ$272,122,FALSE)</f>
        <v>Y</v>
      </c>
      <c r="BY42" s="17" t="str">
        <f>HLOOKUP($B42,'[6]SGTI 2021 Clean Data'!$E$2:$ZQ$272,123,FALSE)</f>
        <v>Y</v>
      </c>
      <c r="BZ42" s="17" t="str">
        <f>HLOOKUP($B42,'[6]SGTI 2021 Clean Data'!$E$2:$ZQ$272,124,FALSE)</f>
        <v>Y</v>
      </c>
      <c r="CA42" s="17" t="str">
        <f>HLOOKUP($B42,'[6]SGTI 2021 Clean Data'!$E$2:$ZQ$272,125,FALSE)</f>
        <v>N</v>
      </c>
      <c r="CB42" s="17" t="str">
        <f>HLOOKUP($B42,'[6]SGTI 2021 Clean Data'!$E$2:$ZQ$272,126,FALSE)</f>
        <v>N</v>
      </c>
      <c r="CC42" s="17" t="str">
        <f>HLOOKUP($B42,'[6]SGTI 2021 Clean Data'!$E$2:$ZQ$272,128,FALSE)</f>
        <v>Y</v>
      </c>
      <c r="CD42" s="17" t="str">
        <f>HLOOKUP($B42,'[6]SGTI 2021 Clean Data'!$E$2:$ZQ$272,130,FALSE)</f>
        <v>Y</v>
      </c>
      <c r="CE42" s="17" t="str">
        <f>HLOOKUP($B42,'[6]SGTI 2021 Clean Data'!$E$2:$ZQ$272,131,FALSE)</f>
        <v>Y</v>
      </c>
      <c r="CF42" s="17" t="str">
        <f>HLOOKUP($B42,'[6]SGTI 2021 Clean Data'!$E$2:$ZQ$272,132,FALSE)</f>
        <v>Y</v>
      </c>
      <c r="CG42" s="17" t="str">
        <f>HLOOKUP($B42,'[6]SGTI 2021 Clean Data'!$E$2:$ZQ$272,133,FALSE)</f>
        <v>Y</v>
      </c>
      <c r="CH42" s="17" t="str">
        <f>HLOOKUP($B42,'[6]SGTI 2021 Clean Data'!$E$2:$ZQ$272,135,FALSE)</f>
        <v>N</v>
      </c>
      <c r="CI42" s="17" t="str">
        <f>HLOOKUP($B42,'[6]SGTI 2021 Clean Data'!$E$2:$ZQ$272,139,FALSE)</f>
        <v>Y</v>
      </c>
      <c r="CJ42" s="17" t="str">
        <f>HLOOKUP($B42,'[6]SGTI 2021 Clean Data'!$E$2:$ZQ$272,140,FALSE)</f>
        <v>Y</v>
      </c>
      <c r="CK42" s="17" t="str">
        <f>VLOOKUP($B42,'[6]2021 DD Batch123456'!$B$3:$AT$590,26,FALSE)</f>
        <v>N</v>
      </c>
      <c r="CL42" s="17" t="str">
        <f>VLOOKUP($B42,'[6]2021 DD Batch123456'!$B$3:$AT$590,27,FALSE)</f>
        <v>N</v>
      </c>
      <c r="CM42" s="17" t="str">
        <f>VLOOKUP($B42,'[6]2021 DD Batch123456'!$B$3:$AT$590,31,FALSE)</f>
        <v>Y</v>
      </c>
      <c r="CN42" s="17">
        <f>VLOOKUP($B42,'[6]2021 DD Batch123456'!$B$3:$AT$590,32,FALSE)</f>
        <v>0</v>
      </c>
      <c r="CO42" s="17" t="str">
        <f>VLOOKUP($B42,'[6]2021 DD Batch123456'!$B$3:$AT$590,33,FALSE)</f>
        <v>Y</v>
      </c>
      <c r="CP42" s="17" t="str">
        <f>HLOOKUP($B42,'[6]SGTI 2021 Clean Data'!$E$2:$ZQ$272,153,FALSE)</f>
        <v>Y</v>
      </c>
      <c r="CQ42" s="17" t="str">
        <f>HLOOKUP($B42,'[6]SGTI 2021 Clean Data'!$E$2:$ZQ$272,155,FALSE)</f>
        <v>Y</v>
      </c>
      <c r="CR42" s="17" t="str">
        <f>HLOOKUP($B42,'[6]SGTI 2021 Clean Data'!$E$2:$ZQ$272,156,FALSE)</f>
        <v>Y</v>
      </c>
      <c r="CS42" s="17" t="str">
        <f>HLOOKUP($B42,'[6]SGTI 2021 Clean Data'!$E$2:$ZQ$272,157,FALSE)</f>
        <v>Y</v>
      </c>
      <c r="CT42" s="17" t="str">
        <f>HLOOKUP($B42,'[6]SGTI 2021 Clean Data'!$E$2:$ZQ$272,158,FALSE)</f>
        <v>Y</v>
      </c>
      <c r="CU42" s="17" t="str">
        <f>HLOOKUP($B42,'[6]SGTI 2021 Clean Data'!$E$2:$ZQ$272,159,FALSE)</f>
        <v>Y</v>
      </c>
      <c r="CV42" s="17" t="str">
        <f>HLOOKUP($B42,'[6]SGTI 2021 Clean Data'!$E$2:$ZQ$272,160,FALSE)</f>
        <v>Y</v>
      </c>
      <c r="CW42" s="17" t="str">
        <f>HLOOKUP($B42,'[6]SGTI 2021 Clean Data'!$E$2:$ZQ$272,161,FALSE)</f>
        <v>Y</v>
      </c>
      <c r="CX42" s="17" t="str">
        <f>HLOOKUP($B42,'[6]SGTI 2021 Clean Data'!$E$2:$ZQ$272,164,FALSE)</f>
        <v>N</v>
      </c>
      <c r="CY42" s="17" t="str">
        <f>HLOOKUP($B42,'[6]SGTI 2021 Clean Data'!$E$2:$ZQ$272,170,FALSE)</f>
        <v>Y</v>
      </c>
      <c r="CZ42" s="17" t="str">
        <f>HLOOKUP($B42,'[6]SGTI 2021 Clean Data'!$E$2:$ZQ$272,173,FALSE)</f>
        <v>Y</v>
      </c>
      <c r="DA42" s="17" t="str">
        <f>HLOOKUP($B42,'[6]SGTI 2021 Clean Data'!$E$2:$ZQ$272,174,FALSE)</f>
        <v>Y</v>
      </c>
      <c r="DB42" s="17" t="str">
        <f>HLOOKUP($B42,'[6]SGTI 2021 Clean Data'!$E$2:$ZQ$272,175,FALSE)</f>
        <v>N</v>
      </c>
      <c r="DC42" s="17" t="str">
        <f>HLOOKUP($B42,'[6]SGTI 2021 Clean Data'!$E$2:$ZQ$272,176,FALSE)</f>
        <v>N</v>
      </c>
      <c r="DD42" s="17" t="str">
        <f>HLOOKUP($B42,'[6]SGTI 2021 Clean Data'!$E$2:$ZQ$272,178,FALSE)</f>
        <v>Y</v>
      </c>
      <c r="DE42" s="17" t="str">
        <f>HLOOKUP($B42,'[6]SGTI 2021 Clean Data'!$E$2:$ZQ$272,179,FALSE)</f>
        <v>Y</v>
      </c>
      <c r="DF42" s="17" t="str">
        <f>HLOOKUP($B42,'[6]SGTI 2021 Clean Data'!$E$2:$ZQ$272,180,FALSE)</f>
        <v>Y</v>
      </c>
      <c r="DG42" s="17" t="str">
        <f>HLOOKUP($B42,'[6]SGTI 2021 Clean Data'!$E$2:$ZQ$272,181,FALSE)</f>
        <v>Y</v>
      </c>
      <c r="DH42" s="17" t="str">
        <f>HLOOKUP($B42,'[6]SGTI 2021 Clean Data'!$E$2:$ZQ$272,182,FALSE)</f>
        <v>N</v>
      </c>
      <c r="DI42" s="17" t="str">
        <f>HLOOKUP($B42,'[6]SGTI 2021 Clean Data'!$E$2:$ZQ$272,184,FALSE)</f>
        <v>N</v>
      </c>
      <c r="DJ42" s="17" t="str">
        <f>HLOOKUP($B42,'[6]SGTI 2021 Clean Data'!$E$2:$ZQ$272,185,FALSE)</f>
        <v>Y</v>
      </c>
      <c r="DK42" s="17">
        <f>HLOOKUP($B42,'[6]SGTI 2021 Clean Data'!$E$2:$ZQ$272,190,FALSE)</f>
        <v>90</v>
      </c>
      <c r="DL42" s="17" t="str">
        <f>HLOOKUP($B42,'[6]SGTI 2021 Clean Data'!$E$2:$ZQ$272,191,FALSE)</f>
        <v>N</v>
      </c>
      <c r="DM42" s="17" t="str">
        <f>HLOOKUP($B42,'[6]SGTI 2021 Clean Data'!$E$2:$ZQ$272,195,FALSE)</f>
        <v>N</v>
      </c>
      <c r="DN42" s="17" t="str">
        <f>HLOOKUP($B42,'[6]SGTI 2021 Clean Data'!$E$2:$ZQ$272,196,FALSE)</f>
        <v>N</v>
      </c>
      <c r="DO42" s="17" t="str">
        <f>HLOOKUP($B42,'[6]SGTI 2021 Clean Data'!$E$2:$ZQ$272,199,FALSE)</f>
        <v>Y</v>
      </c>
      <c r="DP42" s="17" t="str">
        <f>HLOOKUP($B42,'[6]SGTI 2021 Clean Data'!$E$2:$ZQ$272,200,FALSE)</f>
        <v>Y</v>
      </c>
      <c r="DQ42" s="17" t="str">
        <f>HLOOKUP($B42,'[6]SGTI 2021 Clean Data'!$E$2:$ZQ$272,201,FALSE)</f>
        <v>Y</v>
      </c>
      <c r="DR42" s="17" t="str">
        <f>HLOOKUP($B42,'[6]SGTI 2021 Clean Data'!$E$2:$ZQ$272,202,FALSE)</f>
        <v>Y</v>
      </c>
      <c r="DS42" s="17" t="str">
        <f>HLOOKUP($B42,'[6]SGTI 2021 Clean Data'!$E$2:$ZQ$272,203,FALSE)</f>
        <v>Y</v>
      </c>
      <c r="DT42" s="17" t="str">
        <f>HLOOKUP($B42,'[6]SGTI 2021 Clean Data'!$E$2:$ZQ$272,204,FALSE)</f>
        <v>Y</v>
      </c>
      <c r="DU42" s="17" t="str">
        <f>HLOOKUP($B42,'[6]SGTI 2021 Clean Data'!$E$2:$ZQ$272,206,FALSE)</f>
        <v>Y</v>
      </c>
      <c r="DV42" s="17" t="str">
        <f>HLOOKUP($B42,'[6]SGTI 2021 Clean Data'!$E$2:$ZQ$272,207,FALSE)</f>
        <v>Y</v>
      </c>
      <c r="DW42" s="17" t="str">
        <f>HLOOKUP($B42,'[6]SGTI 2021 Clean Data'!$E$2:$ZQ$272,208,FALSE)</f>
        <v>Y</v>
      </c>
      <c r="DX42" s="17"/>
      <c r="DY42" s="17" t="str">
        <f>HLOOKUP($B42,'[6]SGTI 2021 Clean Data'!$E$2:$ZQ$272,213,FALSE)</f>
        <v>N</v>
      </c>
      <c r="DZ42" s="17" t="str">
        <f>HLOOKUP($B42,'[6]SGTI 2021 Clean Data'!$E$2:$ZQ$272,214,FALSE)</f>
        <v>Y</v>
      </c>
      <c r="EA42" s="17" t="str">
        <f>HLOOKUP($B42,'[6]SGTI 2021 Clean Data'!$E$2:$ZQ$272,215,FALSE)</f>
        <v>Y</v>
      </c>
      <c r="EB42" s="17">
        <f>HLOOKUP($B42,'[6]SGTI 2021 Clean Data'!$E$2:$ZQ$272,219,FALSE)</f>
        <v>3</v>
      </c>
      <c r="EC42" s="17">
        <f>HLOOKUP($B42,'[6]SGTI 2021 Clean Data'!$E$2:$ZQ$272,220,FALSE)</f>
        <v>0</v>
      </c>
      <c r="ED42" s="17">
        <f>HLOOKUP($B42,'[6]SGTI 2021 Clean Data'!$E$2:$ZQ$272,221,FALSE)</f>
        <v>0</v>
      </c>
      <c r="EE42" s="17">
        <f>HLOOKUP($B42,'[6]SGTI 2021 Clean Data'!$E$2:$ZQ$272,222,FALSE)</f>
        <v>0</v>
      </c>
      <c r="EF42" s="17">
        <f>HLOOKUP($B42,'[6]SGTI 2021 Clean Data'!$E$2:$ZQ$272,223,FALSE)</f>
        <v>0</v>
      </c>
      <c r="EG42" s="17">
        <f>HLOOKUP($B42,'[6]SGTI 2021 Clean Data'!$E$2:$ZQ$272,224,FALSE)</f>
        <v>3</v>
      </c>
      <c r="EH42" s="17">
        <f>HLOOKUP($B42,'[6]SGTI 2021 Clean Data'!$E$2:$ZQ$272,225,FALSE)</f>
        <v>0</v>
      </c>
      <c r="EI42" s="17">
        <f>HLOOKUP($B42,'[6]SGTI 2021 Clean Data'!$E$2:$ZQ$272,226,FALSE)</f>
        <v>0</v>
      </c>
      <c r="EJ42" s="17">
        <f>HLOOKUP($B42,'[6]SGTI 2021 Clean Data'!$E$2:$ZQ$272,227,FALSE)</f>
        <v>0</v>
      </c>
      <c r="EK42" s="17">
        <f>HLOOKUP($B42,'[6]SGTI 2021 Clean Data'!$E$2:$ZQ$272,228,FALSE)</f>
        <v>0</v>
      </c>
      <c r="EL42" s="17">
        <f>HLOOKUP($B42,'[6]SGTI 2021 Clean Data'!$E$2:$ZQ$272,229,FALSE)</f>
        <v>0</v>
      </c>
      <c r="EM42" s="17">
        <f>HLOOKUP($B42,'[6]SGTI 2021 Clean Data'!$E$2:$ZQ$272,230,FALSE)</f>
        <v>0</v>
      </c>
      <c r="EN42" s="17">
        <f>HLOOKUP($B42,'[6]SGTI 2021 Clean Data'!$E$2:$ZQ$272,231,FALSE)</f>
        <v>0</v>
      </c>
      <c r="EO42" s="18">
        <f>HLOOKUP($B42,'[6]SGTI 2021 Clean Data'!$E$2:$ZQ$272,232,FALSE)</f>
        <v>44328</v>
      </c>
      <c r="EP42" s="18">
        <f>HLOOKUP($B42,'[6]SGTI 2021 Clean Data'!$E$2:$ZQ$272,233,FALSE)</f>
        <v>44344</v>
      </c>
      <c r="EQ42" s="17">
        <f>HLOOKUP($B42,'[6]SGTI 2021 Clean Data'!$E$2:$ZQ$272,234,FALSE)</f>
        <v>0</v>
      </c>
      <c r="ER42" s="17">
        <f>HLOOKUP($B42,'[6]SGTI 2021 Clean Data'!$E$2:$ZQ$272,235,FALSE)</f>
        <v>0</v>
      </c>
      <c r="ES42" s="17">
        <f>HLOOKUP($B42,'[6]SGTI 2021 Clean Data'!$E$2:$ZQ$272,240,FALSE)</f>
        <v>0</v>
      </c>
      <c r="ET42" s="17">
        <f>VLOOKUP($B42,'[6]2021 DD Batch123456'!$B$3:$AT$590,42,FALSE)</f>
        <v>0</v>
      </c>
      <c r="EU42" s="17"/>
      <c r="EV42" s="17"/>
      <c r="EW42" s="17"/>
      <c r="EX42" s="17">
        <f>VLOOKUP($B42,'[6]2021 DD Batch123456'!$B$3:$AT$590,44,FALSE)</f>
        <v>0</v>
      </c>
      <c r="EY42" s="17">
        <f>HLOOKUP($B42,'[6]SGTI 2021 Clean Data'!$E$2:$ZQ$272,246,FALSE)</f>
        <v>0</v>
      </c>
      <c r="EZ42" s="17">
        <f>HLOOKUP($B42,'[6]SGTI 2021 Clean Data'!$E$2:$ZQ$272,247,FALSE)</f>
        <v>0</v>
      </c>
      <c r="FA42" s="17">
        <f>HLOOKUP($B42,'[6]SGTI 2021 Clean Data'!$E$2:$ZQ$272,248,FALSE)</f>
        <v>0</v>
      </c>
      <c r="FB42" s="17">
        <f>HLOOKUP($B42,'[6]SGTI 2021 Clean Data'!$E$2:$ZQ$272,249,FALSE)</f>
        <v>0</v>
      </c>
      <c r="FC42" s="17">
        <f>HLOOKUP($B42,'[6]SGTI 2021 Clean Data'!$E$2:$ZQ$272,250,FALSE)</f>
        <v>0</v>
      </c>
      <c r="FD42" s="17">
        <f>HLOOKUP($B42,'[6]SGTI 2021 Clean Data'!$E$2:$ZQ$272,251,FALSE)</f>
        <v>0</v>
      </c>
      <c r="FE42" s="17">
        <f>HLOOKUP($B42,'[6]SGTI 2021 Clean Data'!$E$2:$ZQ$272,252,FALSE)</f>
        <v>0</v>
      </c>
      <c r="FF42" s="17">
        <f>HLOOKUP($B42,'[6]SGTI 2021 Clean Data'!$E$2:$ZQ$272,253,FALSE)</f>
        <v>0</v>
      </c>
      <c r="FG42" s="17">
        <f>HLOOKUP($B42,'[6]SGTI 2021 Clean Data'!$E$2:$ZQ$272,254,FALSE)</f>
        <v>0</v>
      </c>
      <c r="FH42" s="17">
        <f>HLOOKUP($B42,'[6]SGTI 2021 Clean Data'!$E$2:$ZQ$272,255,FALSE)</f>
        <v>0</v>
      </c>
      <c r="FI42" s="17">
        <f>HLOOKUP($B42,'[6]SGTI 2021 Clean Data'!$E$2:$ZQ$272,256,FALSE)</f>
        <v>5</v>
      </c>
      <c r="FJ42" s="17">
        <f>HLOOKUP($B42,'[6]SGTI 2021 Clean Data'!$E$2:$ZQ$272,257,FALSE)</f>
        <v>0</v>
      </c>
      <c r="FK42" s="17">
        <f>HLOOKUP($B42,'[6]SGTI 2021 Clean Data'!$E$2:$ZQ$272,258,FALSE)</f>
        <v>0</v>
      </c>
      <c r="FL42" s="17"/>
      <c r="FM42" s="17">
        <f>HLOOKUP($B42,'[6]SGTI 2021 Clean Data'!$E$2:$ZQ$272,260,FALSE)</f>
        <v>0</v>
      </c>
      <c r="FN42" s="17">
        <f>HLOOKUP($B42,'[6]SGTI 2021 Clean Data'!$E$2:$ZQ$272,261,FALSE)</f>
        <v>0</v>
      </c>
      <c r="FO42" s="17">
        <f>HLOOKUP($B42,'[6]SGTI 2021 Clean Data'!$E$2:$ZQ$272,262,FALSE)</f>
        <v>3</v>
      </c>
      <c r="FP42" s="17">
        <f>HLOOKUP($B42,'[6]SGTI 2021 Clean Data'!$E$2:$ZQ$272,263,FALSE)</f>
        <v>0</v>
      </c>
      <c r="FQ42" s="17"/>
      <c r="FR42" s="17">
        <f>HLOOKUP($B42,'[6]SGTI 2021 Clean Data'!$E$2:$ZQ$272,265,FALSE)</f>
        <v>0</v>
      </c>
      <c r="FS42" s="17">
        <f>HLOOKUP($B42,'[6]SGTI 2021 Clean Data'!$E$2:$ZQ$272,266,FALSE)</f>
        <v>0</v>
      </c>
      <c r="FT42" s="17">
        <f>HLOOKUP($B42,'[6]SGTI 2021 Clean Data'!$E$2:$ZQ$272,267,FALSE)</f>
        <v>0</v>
      </c>
      <c r="FU42" s="17">
        <f>HLOOKUP($B42,'[6]SGTI 2021 Clean Data'!$E$2:$ZQ$272,268,FALSE)</f>
        <v>0</v>
      </c>
      <c r="FV42" s="17">
        <f>HLOOKUP($B42,'[6]SGTI 2021 Clean Data'!$E$2:$ZQ$272,269,FALSE)</f>
        <v>0</v>
      </c>
      <c r="FW42" s="17">
        <f>HLOOKUP($B42,'[6]SGTI 2021 Clean Data'!$E$2:$ZQ$272,270,FALSE)</f>
        <v>0</v>
      </c>
      <c r="FX42" s="17">
        <f>HLOOKUP($B42,'[6]SGTI 2021 Clean Data'!$E$2:$ZQ$272,271,FALSE)</f>
        <v>0</v>
      </c>
    </row>
    <row r="43" spans="1:180" ht="24" thickTop="1" thickBot="1" x14ac:dyDescent="0.3">
      <c r="A43" s="12">
        <v>316</v>
      </c>
      <c r="B43" s="13" t="s">
        <v>244</v>
      </c>
      <c r="C43" s="14" t="s">
        <v>245</v>
      </c>
      <c r="D43" s="15">
        <v>44196</v>
      </c>
      <c r="E43" s="16">
        <f>_xlfn.IFNA(VLOOKUP($B43,'[4]SGTI 2021 General Full List'!$G$2:$AD$528,24,FALSE),VLOOKUP($B43,'[5]SGTI 2021 TrustReits Full List'!$G$2:$AC$43,23,FALSE))</f>
        <v>5397181000</v>
      </c>
      <c r="F43" s="16" t="str">
        <f t="shared" si="0"/>
        <v>Big</v>
      </c>
      <c r="G43" s="16" t="str">
        <f>_xlfn.IFNA(VLOOKUP($B43,'[4]SGTI 2021 General Full List'!$G$2:$AD$528,21,FALSE),VLOOKUP($B43,'[5]SGTI 2021 TrustReits Full List'!$G$2:$AB$43,20,FALSE))</f>
        <v>CONSUMER STAPLES</v>
      </c>
      <c r="H43" s="16" t="str">
        <f>_xlfn.IFNA(VLOOKUP($B43,'[4]SGTI 2021 General Full List'!$G$2:$AD$528,23,FALSE),VLOOKUP($B43,'[5]SGTI 2021 TrustReits Full List'!$G$2:$AB$43,22,FALSE))</f>
        <v>Food &amp; Beverages</v>
      </c>
      <c r="I43" s="16" t="s">
        <v>1272</v>
      </c>
      <c r="J43" s="17">
        <f>VLOOKUP($B43,'[6]2021 DD Batch123456'!$B$3:$AT$590,5,FALSE)</f>
        <v>12</v>
      </c>
      <c r="K43" s="17">
        <f>VLOOKUP($B43,'[6]2021 DD Batch123456'!$B$3:$AT$590,6,FALSE)</f>
        <v>12</v>
      </c>
      <c r="L43" s="17">
        <f>VLOOKUP($B43,'[6]2021 DD Batch123456'!$B$3:$AT$590,7,FALSE)</f>
        <v>7</v>
      </c>
      <c r="M43" s="17" t="str">
        <f>VLOOKUP($B43,'[6]2021 DD Batch123456'!$B$3:$AT$590,12,FALSE)</f>
        <v>Y</v>
      </c>
      <c r="N43" s="17" t="str">
        <f>HLOOKUP($B43,'[6]SGTI 2021 Clean Data'!$E$2:$ZQ$272,25,FALSE)</f>
        <v>Y</v>
      </c>
      <c r="O43" s="17" t="str">
        <f>VLOOKUP($B43,'[6]2021 DD Batch123456'!$B$3:$AT$590,13,FALSE)</f>
        <v>N</v>
      </c>
      <c r="P43" s="17" t="str">
        <f>VLOOKUP($B43,'[6]2021 DD Batch123456'!$B$3:$AT$590,14,FALSE)</f>
        <v>Y</v>
      </c>
      <c r="Q43" s="17" t="str">
        <f>HLOOKUP($B43,'[6]SGTI 2021 Clean Data'!$E$2:$ZQ$272,30,FALSE)</f>
        <v>Y</v>
      </c>
      <c r="R43" s="17" t="str">
        <f>HLOOKUP($B43,'[6]SGTI 2021 Clean Data'!$E$2:$ZQ$272,31,FALSE)</f>
        <v>Y</v>
      </c>
      <c r="S43" s="17" t="str">
        <f>HLOOKUP($B43,'[6]SGTI 2021 Clean Data'!$E$2:$ZQ$272,32,FALSE)</f>
        <v>Y</v>
      </c>
      <c r="T43" s="17">
        <f>VLOOKUP($B43,'[6]2021 DD Batch123456'!$B$3:$AT$590,36,FALSE)</f>
        <v>14</v>
      </c>
      <c r="U43" s="17">
        <f>VLOOKUP($B43,'[6]2021 DD Batch123456'!$B$3:$AT$590,40,FALSE)</f>
        <v>6</v>
      </c>
      <c r="V43" s="17">
        <f>VLOOKUP($B43,'[6]2021 DD Batch123456'!$B$3:$AT$590,37,FALSE)</f>
        <v>7</v>
      </c>
      <c r="W43" s="17" t="str">
        <f>VLOOKUP($B43,'[6]2021 DD Batch123456'!$B$3:$AT$590,41,FALSE)</f>
        <v>Y</v>
      </c>
      <c r="X43" s="17">
        <f>VLOOKUP($B43,'[6]2021 DD Batch123456'!$B$3:$AT$590,15,FALSE)</f>
        <v>5</v>
      </c>
      <c r="Y43" s="17">
        <f>VLOOKUP($B43,'[6]2021 DD Batch123456'!$B$3:$AT$590,16,FALSE)</f>
        <v>4</v>
      </c>
      <c r="Z43" s="17" t="str">
        <f>VLOOKUP($B43,'[6]2021 DD Batch123456'!$B$3:$AT$590,18,FALSE)</f>
        <v>Y</v>
      </c>
      <c r="AA43" s="17" t="str">
        <f>HLOOKUP($B43,'[6]SGTI 2021 Clean Data'!$E$2:$ZQ$272,45,FALSE)</f>
        <v>Y</v>
      </c>
      <c r="AB43" s="17" t="str">
        <f>HLOOKUP($B43,'[6]SGTI 2021 Clean Data'!$E$2:$ZQ$272,46,FALSE)</f>
        <v>N</v>
      </c>
      <c r="AC43" s="17" t="str">
        <f>HLOOKUP($B43,'[6]SGTI 2021 Clean Data'!$E$2:$ZQ$272,49,FALSE)</f>
        <v>N</v>
      </c>
      <c r="AD43" s="17" t="str">
        <f>HLOOKUP($B43,'[6]SGTI 2021 Clean Data'!$E$2:$ZQ$272,50,FALSE)</f>
        <v>Y</v>
      </c>
      <c r="AE43" s="17" t="str">
        <f>HLOOKUP($B43,'[6]SGTI 2021 Clean Data'!$E$2:$ZQ$272,53,FALSE)</f>
        <v>Y</v>
      </c>
      <c r="AF43" s="17" t="str">
        <f>HLOOKUP($B43,'[6]SGTI 2021 Clean Data'!$E$2:$ZQ$272,54,FALSE)</f>
        <v>N</v>
      </c>
      <c r="AG43" s="17" t="str">
        <f>HLOOKUP($B43,'[6]SGTI 2021 Clean Data'!$E$2:$ZQ$272,55,FALSE)</f>
        <v>Y</v>
      </c>
      <c r="AH43" s="17" t="str">
        <f>HLOOKUP($B43,'[6]SGTI 2021 Clean Data'!$E$2:$ZQ$272,56,FALSE)</f>
        <v>N</v>
      </c>
      <c r="AI43" s="17" t="str">
        <f>HLOOKUP($B43,'[6]SGTI 2021 Clean Data'!$E$2:$ZQ$272,57,FALSE)</f>
        <v>N</v>
      </c>
      <c r="AJ43" s="17" t="str">
        <f>HLOOKUP($B43,'[6]SGTI 2021 Clean Data'!$E$2:$ZQ$272,58,FALSE)</f>
        <v>N</v>
      </c>
      <c r="AK43" s="17" t="str">
        <f>HLOOKUP($B43,'[6]SGTI 2021 Clean Data'!$E$2:$ZQ$272,59,FALSE)</f>
        <v>Y</v>
      </c>
      <c r="AL43" s="17">
        <f>VLOOKUP($B43,'[6]2021 DD Batch123456'!$B$3:$AT$590,19,FALSE)</f>
        <v>5</v>
      </c>
      <c r="AM43" s="17">
        <f>VLOOKUP($B43,'[6]2021 DD Batch123456'!$B$3:$AT$590,20,FALSE)</f>
        <v>4</v>
      </c>
      <c r="AN43" s="17" t="str">
        <f>VLOOKUP($B43,'[6]2021 DD Batch123456'!$B$3:$AT$590,22,FALSE)</f>
        <v>Y</v>
      </c>
      <c r="AO43" s="17" t="str">
        <f>HLOOKUP($B43,'[6]SGTI 2021 Clean Data'!$E$2:$ZQ$272,67,FALSE)</f>
        <v>B4</v>
      </c>
      <c r="AP43" s="17" t="str">
        <f>HLOOKUP($B43,'[6]SGTI 2021 Clean Data'!$E$2:$ZQ$272,68,FALSE)</f>
        <v>B4</v>
      </c>
      <c r="AQ43" s="17" t="str">
        <f>HLOOKUP($B43,'[6]SGTI 2021 Clean Data'!$E$2:$ZQ$272,69,FALSE)</f>
        <v>O</v>
      </c>
      <c r="AR43" s="17" t="str">
        <f>HLOOKUP($B43,'[6]SGTI 2021 Clean Data'!$E$2:$ZQ$272,70,FALSE)</f>
        <v>N</v>
      </c>
      <c r="AS43" s="17" t="str">
        <f>HLOOKUP($B43,'[6]SGTI 2021 Clean Data'!$E$2:$ZQ$272,71,FALSE)</f>
        <v>N</v>
      </c>
      <c r="AT43" s="17" t="str">
        <f>HLOOKUP($B43,'[6]SGTI 2021 Clean Data'!$E$2:$ZQ$272,72,FALSE)</f>
        <v>Y</v>
      </c>
      <c r="AU43" s="17" t="str">
        <f>HLOOKUP($B43,'[6]SGTI 2021 Clean Data'!$E$2:$ZQ$272,73,FALSE)</f>
        <v>Y</v>
      </c>
      <c r="AV43" s="17" t="str">
        <f>HLOOKUP($B43,'[6]SGTI 2021 Clean Data'!$E$2:$ZQ$272,74,FALSE)</f>
        <v>N</v>
      </c>
      <c r="AW43" s="17" t="str">
        <f>HLOOKUP($B43,'[6]SGTI 2021 Clean Data'!$E$2:$ZQ$272,75,FALSE)</f>
        <v>N</v>
      </c>
      <c r="AX43" s="17" t="str">
        <f>HLOOKUP($B43,'[6]SGTI 2021 Clean Data'!$E$2:$ZQ$272,76,FALSE)</f>
        <v>N</v>
      </c>
      <c r="AY43" s="17" t="str">
        <f>VLOOKUP($B43,'[6]2021 DD Batch123456'!$B$3:$AT$590,35,FALSE)</f>
        <v>E</v>
      </c>
      <c r="AZ43" s="17" t="str">
        <f>HLOOKUP($B43,'[6]SGTI 2021 Clean Data'!$E$2:$ZQ$272,80,FALSE)</f>
        <v>Y</v>
      </c>
      <c r="BA43" s="17" t="str">
        <f>HLOOKUP($B43,'[6]SGTI 2021 Clean Data'!$E$2:$ZQ$272,83,FALSE)</f>
        <v>Y</v>
      </c>
      <c r="BB43" s="17" t="str">
        <f>HLOOKUP($B43,'[6]SGTI 2021 Clean Data'!$E$2:$ZQ$272,84,FALSE)</f>
        <v>Y</v>
      </c>
      <c r="BC43" s="17" t="str">
        <f>HLOOKUP($B43,'[6]SGTI 2021 Clean Data'!$E$2:$ZQ$272,89,FALSE)</f>
        <v>N</v>
      </c>
      <c r="BD43" s="17" t="str">
        <f>HLOOKUP($B43,'[6]SGTI 2021 Clean Data'!$E$2:$ZQ$272,91,FALSE)</f>
        <v>N</v>
      </c>
      <c r="BE43" s="17" t="str">
        <f>HLOOKUP($B43,'[6]SGTI 2021 Clean Data'!$E$2:$ZQ$272,92,FALSE)</f>
        <v>Y</v>
      </c>
      <c r="BF43" s="17" t="str">
        <f>HLOOKUP($B43,'[6]SGTI 2021 Clean Data'!$E$2:$ZQ$272,93,FALSE)</f>
        <v>Y</v>
      </c>
      <c r="BG43" s="17" t="str">
        <f>HLOOKUP($B43,'[6]SGTI 2021 Clean Data'!$E$2:$ZQ$272,94,FALSE)</f>
        <v>Y</v>
      </c>
      <c r="BH43" s="17" t="str">
        <f>HLOOKUP($B43,'[6]SGTI 2021 Clean Data'!$E$2:$ZQ$272,95,FALSE)</f>
        <v>Y</v>
      </c>
      <c r="BI43" s="17" t="str">
        <f>HLOOKUP($B43,'[6]SGTI 2021 Clean Data'!$E$2:$ZQ$272,96,FALSE)</f>
        <v>Y</v>
      </c>
      <c r="BJ43" s="17" t="str">
        <f>HLOOKUP($B43,'[6]SGTI 2021 Clean Data'!$E$2:$ZQ$272,97,FALSE)</f>
        <v>Y</v>
      </c>
      <c r="BK43" s="17" t="str">
        <f>HLOOKUP($B43,'[6]SGTI 2021 Clean Data'!$E$2:$ZQ$272,98,FALSE)</f>
        <v>Y</v>
      </c>
      <c r="BL43" s="17" t="str">
        <f>HLOOKUP($B43,'[6]SGTI 2021 Clean Data'!$E$2:$ZQ$272,100,FALSE)</f>
        <v>Y</v>
      </c>
      <c r="BM43" s="17" t="str">
        <f>HLOOKUP($B43,'[6]SGTI 2021 Clean Data'!$E$2:$ZQ$272,102,FALSE)</f>
        <v>Y</v>
      </c>
      <c r="BN43" s="17" t="str">
        <f>HLOOKUP($B43,'[6]SGTI 2021 Clean Data'!$E$2:$ZQ$272,103,FALSE)</f>
        <v>Y</v>
      </c>
      <c r="BO43" s="17" t="str">
        <f>HLOOKUP($B43,'[6]SGTI 2021 Clean Data'!$E$2:$ZQ$272,107,FALSE)</f>
        <v>N</v>
      </c>
      <c r="BP43" s="17" t="str">
        <f>HLOOKUP($B43,'[6]SGTI 2021 Clean Data'!$E$2:$ZQ$272,108,FALSE)</f>
        <v>Y</v>
      </c>
      <c r="BQ43" s="17" t="str">
        <f>HLOOKUP($B43,'[6]SGTI 2021 Clean Data'!$E$2:$ZQ$272,109,FALSE)</f>
        <v>Y</v>
      </c>
      <c r="BR43" s="17" t="str">
        <f>HLOOKUP($B43,'[6]SGTI 2021 Clean Data'!$E$2:$ZQ$272,110,FALSE)</f>
        <v>Y</v>
      </c>
      <c r="BS43" s="17" t="str">
        <f>HLOOKUP($B43,'[6]SGTI 2021 Clean Data'!$E$2:$ZQ$272,111,FALSE)</f>
        <v>Y</v>
      </c>
      <c r="BT43" s="17" t="str">
        <f>HLOOKUP($B43,'[6]SGTI 2021 Clean Data'!$E$2:$ZQ$272,113,FALSE)</f>
        <v>N</v>
      </c>
      <c r="BU43" s="17" t="str">
        <f>HLOOKUP($B43,'[6]SGTI 2021 Clean Data'!$E$2:$ZQ$272,114,FALSE)</f>
        <v>N</v>
      </c>
      <c r="BV43" s="17" t="str">
        <f>HLOOKUP($B43,'[6]SGTI 2021 Clean Data'!$E$2:$ZQ$272,120,FALSE)</f>
        <v>Y</v>
      </c>
      <c r="BW43" s="17" t="str">
        <f>HLOOKUP($B43,'[6]SGTI 2021 Clean Data'!$E$2:$ZQ$272,121,FALSE)</f>
        <v>N</v>
      </c>
      <c r="BX43" s="17" t="str">
        <f>HLOOKUP($B43,'[6]SGTI 2021 Clean Data'!$E$2:$ZQ$272,122,FALSE)</f>
        <v>Y</v>
      </c>
      <c r="BY43" s="17" t="str">
        <f>HLOOKUP($B43,'[6]SGTI 2021 Clean Data'!$E$2:$ZQ$272,123,FALSE)</f>
        <v>Y</v>
      </c>
      <c r="BZ43" s="17" t="str">
        <f>HLOOKUP($B43,'[6]SGTI 2021 Clean Data'!$E$2:$ZQ$272,124,FALSE)</f>
        <v>Y</v>
      </c>
      <c r="CA43" s="17" t="str">
        <f>HLOOKUP($B43,'[6]SGTI 2021 Clean Data'!$E$2:$ZQ$272,125,FALSE)</f>
        <v>N</v>
      </c>
      <c r="CB43" s="17" t="str">
        <f>HLOOKUP($B43,'[6]SGTI 2021 Clean Data'!$E$2:$ZQ$272,126,FALSE)</f>
        <v>N</v>
      </c>
      <c r="CC43" s="17" t="str">
        <f>HLOOKUP($B43,'[6]SGTI 2021 Clean Data'!$E$2:$ZQ$272,128,FALSE)</f>
        <v>Y</v>
      </c>
      <c r="CD43" s="17" t="str">
        <f>HLOOKUP($B43,'[6]SGTI 2021 Clean Data'!$E$2:$ZQ$272,130,FALSE)</f>
        <v>Y</v>
      </c>
      <c r="CE43" s="17" t="str">
        <f>HLOOKUP($B43,'[6]SGTI 2021 Clean Data'!$E$2:$ZQ$272,131,FALSE)</f>
        <v>N</v>
      </c>
      <c r="CF43" s="17" t="str">
        <f>HLOOKUP($B43,'[6]SGTI 2021 Clean Data'!$E$2:$ZQ$272,132,FALSE)</f>
        <v>Y</v>
      </c>
      <c r="CG43" s="17" t="str">
        <f>HLOOKUP($B43,'[6]SGTI 2021 Clean Data'!$E$2:$ZQ$272,133,FALSE)</f>
        <v>N</v>
      </c>
      <c r="CH43" s="17" t="str">
        <f>HLOOKUP($B43,'[6]SGTI 2021 Clean Data'!$E$2:$ZQ$272,135,FALSE)</f>
        <v>N</v>
      </c>
      <c r="CI43" s="17" t="str">
        <f>HLOOKUP($B43,'[6]SGTI 2021 Clean Data'!$E$2:$ZQ$272,139,FALSE)</f>
        <v>Y</v>
      </c>
      <c r="CJ43" s="17" t="str">
        <f>HLOOKUP($B43,'[6]SGTI 2021 Clean Data'!$E$2:$ZQ$272,140,FALSE)</f>
        <v>Y</v>
      </c>
      <c r="CK43" s="17" t="str">
        <f>VLOOKUP($B43,'[6]2021 DD Batch123456'!$B$3:$AT$590,26,FALSE)</f>
        <v>N</v>
      </c>
      <c r="CL43" s="17" t="str">
        <f>VLOOKUP($B43,'[6]2021 DD Batch123456'!$B$3:$AT$590,27,FALSE)</f>
        <v>N</v>
      </c>
      <c r="CM43" s="17" t="str">
        <f>VLOOKUP($B43,'[6]2021 DD Batch123456'!$B$3:$AT$590,31,FALSE)</f>
        <v>N</v>
      </c>
      <c r="CN43" s="17" t="str">
        <f>VLOOKUP($B43,'[6]2021 DD Batch123456'!$B$3:$AT$590,32,FALSE)</f>
        <v>Y</v>
      </c>
      <c r="CO43" s="17" t="str">
        <f>VLOOKUP($B43,'[6]2021 DD Batch123456'!$B$3:$AT$590,33,FALSE)</f>
        <v>Y</v>
      </c>
      <c r="CP43" s="17" t="str">
        <f>HLOOKUP($B43,'[6]SGTI 2021 Clean Data'!$E$2:$ZQ$272,153,FALSE)</f>
        <v>Y</v>
      </c>
      <c r="CQ43" s="17" t="str">
        <f>HLOOKUP($B43,'[6]SGTI 2021 Clean Data'!$E$2:$ZQ$272,155,FALSE)</f>
        <v>Y</v>
      </c>
      <c r="CR43" s="17" t="str">
        <f>HLOOKUP($B43,'[6]SGTI 2021 Clean Data'!$E$2:$ZQ$272,156,FALSE)</f>
        <v>Y</v>
      </c>
      <c r="CS43" s="17" t="str">
        <f>HLOOKUP($B43,'[6]SGTI 2021 Clean Data'!$E$2:$ZQ$272,157,FALSE)</f>
        <v>N</v>
      </c>
      <c r="CT43" s="17" t="str">
        <f>HLOOKUP($B43,'[6]SGTI 2021 Clean Data'!$E$2:$ZQ$272,158,FALSE)</f>
        <v>N</v>
      </c>
      <c r="CU43" s="17" t="str">
        <f>HLOOKUP($B43,'[6]SGTI 2021 Clean Data'!$E$2:$ZQ$272,159,FALSE)</f>
        <v>Y</v>
      </c>
      <c r="CV43" s="17" t="str">
        <f>HLOOKUP($B43,'[6]SGTI 2021 Clean Data'!$E$2:$ZQ$272,160,FALSE)</f>
        <v>Y</v>
      </c>
      <c r="CW43" s="17" t="str">
        <f>HLOOKUP($B43,'[6]SGTI 2021 Clean Data'!$E$2:$ZQ$272,161,FALSE)</f>
        <v>Y</v>
      </c>
      <c r="CX43" s="17" t="str">
        <f>HLOOKUP($B43,'[6]SGTI 2021 Clean Data'!$E$2:$ZQ$272,164,FALSE)</f>
        <v>Y</v>
      </c>
      <c r="CY43" s="17" t="str">
        <f>HLOOKUP($B43,'[6]SGTI 2021 Clean Data'!$E$2:$ZQ$272,170,FALSE)</f>
        <v>Y</v>
      </c>
      <c r="CZ43" s="17" t="str">
        <f>HLOOKUP($B43,'[6]SGTI 2021 Clean Data'!$E$2:$ZQ$272,173,FALSE)</f>
        <v>N</v>
      </c>
      <c r="DA43" s="17" t="str">
        <f>HLOOKUP($B43,'[6]SGTI 2021 Clean Data'!$E$2:$ZQ$272,174,FALSE)</f>
        <v>Y</v>
      </c>
      <c r="DB43" s="17" t="str">
        <f>HLOOKUP($B43,'[6]SGTI 2021 Clean Data'!$E$2:$ZQ$272,175,FALSE)</f>
        <v>N</v>
      </c>
      <c r="DC43" s="17" t="str">
        <f>HLOOKUP($B43,'[6]SGTI 2021 Clean Data'!$E$2:$ZQ$272,176,FALSE)</f>
        <v>Y</v>
      </c>
      <c r="DD43" s="17" t="str">
        <f>HLOOKUP($B43,'[6]SGTI 2021 Clean Data'!$E$2:$ZQ$272,178,FALSE)</f>
        <v>Y</v>
      </c>
      <c r="DE43" s="17" t="str">
        <f>HLOOKUP($B43,'[6]SGTI 2021 Clean Data'!$E$2:$ZQ$272,179,FALSE)</f>
        <v>Y</v>
      </c>
      <c r="DF43" s="17" t="str">
        <f>HLOOKUP($B43,'[6]SGTI 2021 Clean Data'!$E$2:$ZQ$272,180,FALSE)</f>
        <v>Y</v>
      </c>
      <c r="DG43" s="17" t="str">
        <f>HLOOKUP($B43,'[6]SGTI 2021 Clean Data'!$E$2:$ZQ$272,181,FALSE)</f>
        <v>Y</v>
      </c>
      <c r="DH43" s="17" t="str">
        <f>HLOOKUP($B43,'[6]SGTI 2021 Clean Data'!$E$2:$ZQ$272,182,FALSE)</f>
        <v>N</v>
      </c>
      <c r="DI43" s="17" t="str">
        <f>HLOOKUP($B43,'[6]SGTI 2021 Clean Data'!$E$2:$ZQ$272,184,FALSE)</f>
        <v>Y</v>
      </c>
      <c r="DJ43" s="17" t="str">
        <f>HLOOKUP($B43,'[6]SGTI 2021 Clean Data'!$E$2:$ZQ$272,185,FALSE)</f>
        <v>Y</v>
      </c>
      <c r="DK43" s="17">
        <f>HLOOKUP($B43,'[6]SGTI 2021 Clean Data'!$E$2:$ZQ$272,190,FALSE)</f>
        <v>57</v>
      </c>
      <c r="DL43" s="17" t="str">
        <f>HLOOKUP($B43,'[6]SGTI 2021 Clean Data'!$E$2:$ZQ$272,191,FALSE)</f>
        <v>N</v>
      </c>
      <c r="DM43" s="17" t="str">
        <f>HLOOKUP($B43,'[6]SGTI 2021 Clean Data'!$E$2:$ZQ$272,195,FALSE)</f>
        <v>Y</v>
      </c>
      <c r="DN43" s="17" t="str">
        <f>HLOOKUP($B43,'[6]SGTI 2021 Clean Data'!$E$2:$ZQ$272,196,FALSE)</f>
        <v>Y</v>
      </c>
      <c r="DO43" s="17" t="str">
        <f>HLOOKUP($B43,'[6]SGTI 2021 Clean Data'!$E$2:$ZQ$272,199,FALSE)</f>
        <v>Y</v>
      </c>
      <c r="DP43" s="17" t="str">
        <f>HLOOKUP($B43,'[6]SGTI 2021 Clean Data'!$E$2:$ZQ$272,200,FALSE)</f>
        <v>Y</v>
      </c>
      <c r="DQ43" s="17" t="str">
        <f>HLOOKUP($B43,'[6]SGTI 2021 Clean Data'!$E$2:$ZQ$272,201,FALSE)</f>
        <v>Y</v>
      </c>
      <c r="DR43" s="17" t="str">
        <f>HLOOKUP($B43,'[6]SGTI 2021 Clean Data'!$E$2:$ZQ$272,202,FALSE)</f>
        <v>Y</v>
      </c>
      <c r="DS43" s="17" t="str">
        <f>HLOOKUP($B43,'[6]SGTI 2021 Clean Data'!$E$2:$ZQ$272,203,FALSE)</f>
        <v>Y</v>
      </c>
      <c r="DT43" s="17" t="str">
        <f>HLOOKUP($B43,'[6]SGTI 2021 Clean Data'!$E$2:$ZQ$272,204,FALSE)</f>
        <v>Y</v>
      </c>
      <c r="DU43" s="17" t="str">
        <f>HLOOKUP($B43,'[6]SGTI 2021 Clean Data'!$E$2:$ZQ$272,206,FALSE)</f>
        <v>Y</v>
      </c>
      <c r="DV43" s="17" t="str">
        <f>HLOOKUP($B43,'[6]SGTI 2021 Clean Data'!$E$2:$ZQ$272,207,FALSE)</f>
        <v>N</v>
      </c>
      <c r="DW43" s="17" t="str">
        <f>HLOOKUP($B43,'[6]SGTI 2021 Clean Data'!$E$2:$ZQ$272,208,FALSE)</f>
        <v>Y</v>
      </c>
      <c r="DX43" s="17"/>
      <c r="DY43" s="17" t="str">
        <f>HLOOKUP($B43,'[6]SGTI 2021 Clean Data'!$E$2:$ZQ$272,213,FALSE)</f>
        <v>Y</v>
      </c>
      <c r="DZ43" s="17" t="str">
        <f>HLOOKUP($B43,'[6]SGTI 2021 Clean Data'!$E$2:$ZQ$272,214,FALSE)</f>
        <v>Y</v>
      </c>
      <c r="EA43" s="17" t="str">
        <f>HLOOKUP($B43,'[6]SGTI 2021 Clean Data'!$E$2:$ZQ$272,215,FALSE)</f>
        <v>N</v>
      </c>
      <c r="EB43" s="17">
        <f>HLOOKUP($B43,'[6]SGTI 2021 Clean Data'!$E$2:$ZQ$272,219,FALSE)</f>
        <v>3</v>
      </c>
      <c r="EC43" s="17">
        <f>HLOOKUP($B43,'[6]SGTI 2021 Clean Data'!$E$2:$ZQ$272,220,FALSE)</f>
        <v>3</v>
      </c>
      <c r="ED43" s="17">
        <f>HLOOKUP($B43,'[6]SGTI 2021 Clean Data'!$E$2:$ZQ$272,221,FALSE)</f>
        <v>0</v>
      </c>
      <c r="EE43" s="17">
        <f>HLOOKUP($B43,'[6]SGTI 2021 Clean Data'!$E$2:$ZQ$272,222,FALSE)</f>
        <v>3</v>
      </c>
      <c r="EF43" s="17">
        <f>HLOOKUP($B43,'[6]SGTI 2021 Clean Data'!$E$2:$ZQ$272,223,FALSE)</f>
        <v>0</v>
      </c>
      <c r="EG43" s="17">
        <f>HLOOKUP($B43,'[6]SGTI 2021 Clean Data'!$E$2:$ZQ$272,224,FALSE)</f>
        <v>0</v>
      </c>
      <c r="EH43" s="17">
        <f>HLOOKUP($B43,'[6]SGTI 2021 Clean Data'!$E$2:$ZQ$272,225,FALSE)</f>
        <v>0</v>
      </c>
      <c r="EI43" s="17">
        <f>HLOOKUP($B43,'[6]SGTI 2021 Clean Data'!$E$2:$ZQ$272,226,FALSE)</f>
        <v>3</v>
      </c>
      <c r="EJ43" s="17">
        <f>HLOOKUP($B43,'[6]SGTI 2021 Clean Data'!$E$2:$ZQ$272,227,FALSE)</f>
        <v>4</v>
      </c>
      <c r="EK43" s="17">
        <f>HLOOKUP($B43,'[6]SGTI 2021 Clean Data'!$E$2:$ZQ$272,228,FALSE)</f>
        <v>3</v>
      </c>
      <c r="EL43" s="17">
        <f>HLOOKUP($B43,'[6]SGTI 2021 Clean Data'!$E$2:$ZQ$272,229,FALSE)</f>
        <v>2</v>
      </c>
      <c r="EM43" s="17">
        <f>HLOOKUP($B43,'[6]SGTI 2021 Clean Data'!$E$2:$ZQ$272,230,FALSE)</f>
        <v>2</v>
      </c>
      <c r="EN43" s="17">
        <f>HLOOKUP($B43,'[6]SGTI 2021 Clean Data'!$E$2:$ZQ$272,231,FALSE)</f>
        <v>0</v>
      </c>
      <c r="EO43" s="18">
        <f>HLOOKUP($B43,'[6]SGTI 2021 Clean Data'!$E$2:$ZQ$272,232,FALSE)</f>
        <v>44294</v>
      </c>
      <c r="EP43" s="18">
        <f>HLOOKUP($B43,'[6]SGTI 2021 Clean Data'!$E$2:$ZQ$272,233,FALSE)</f>
        <v>44309</v>
      </c>
      <c r="EQ43" s="17">
        <f>HLOOKUP($B43,'[6]SGTI 2021 Clean Data'!$E$2:$ZQ$272,234,FALSE)</f>
        <v>0</v>
      </c>
      <c r="ER43" s="17">
        <f>HLOOKUP($B43,'[6]SGTI 2021 Clean Data'!$E$2:$ZQ$272,235,FALSE)</f>
        <v>0</v>
      </c>
      <c r="ES43" s="17">
        <f>HLOOKUP($B43,'[6]SGTI 2021 Clean Data'!$E$2:$ZQ$272,240,FALSE)</f>
        <v>0</v>
      </c>
      <c r="ET43" s="17">
        <f>VLOOKUP($B43,'[6]2021 DD Batch123456'!$B$3:$AT$590,42,FALSE)</f>
        <v>1</v>
      </c>
      <c r="EU43" s="17"/>
      <c r="EV43" s="17"/>
      <c r="EW43" s="17"/>
      <c r="EX43" s="17">
        <f>VLOOKUP($B43,'[6]2021 DD Batch123456'!$B$3:$AT$590,44,FALSE)</f>
        <v>0</v>
      </c>
      <c r="EY43" s="17">
        <f>HLOOKUP($B43,'[6]SGTI 2021 Clean Data'!$E$2:$ZQ$272,246,FALSE)</f>
        <v>0</v>
      </c>
      <c r="EZ43" s="17">
        <f>HLOOKUP($B43,'[6]SGTI 2021 Clean Data'!$E$2:$ZQ$272,247,FALSE)</f>
        <v>0</v>
      </c>
      <c r="FA43" s="17">
        <f>HLOOKUP($B43,'[6]SGTI 2021 Clean Data'!$E$2:$ZQ$272,248,FALSE)</f>
        <v>0</v>
      </c>
      <c r="FB43" s="17">
        <f>HLOOKUP($B43,'[6]SGTI 2021 Clean Data'!$E$2:$ZQ$272,249,FALSE)</f>
        <v>0</v>
      </c>
      <c r="FC43" s="17">
        <f>HLOOKUP($B43,'[6]SGTI 2021 Clean Data'!$E$2:$ZQ$272,250,FALSE)</f>
        <v>0</v>
      </c>
      <c r="FD43" s="17">
        <f>HLOOKUP($B43,'[6]SGTI 2021 Clean Data'!$E$2:$ZQ$272,251,FALSE)</f>
        <v>0</v>
      </c>
      <c r="FE43" s="17">
        <f>HLOOKUP($B43,'[6]SGTI 2021 Clean Data'!$E$2:$ZQ$272,252,FALSE)</f>
        <v>0</v>
      </c>
      <c r="FF43" s="17">
        <f>HLOOKUP($B43,'[6]SGTI 2021 Clean Data'!$E$2:$ZQ$272,253,FALSE)</f>
        <v>0</v>
      </c>
      <c r="FG43" s="17">
        <f>HLOOKUP($B43,'[6]SGTI 2021 Clean Data'!$E$2:$ZQ$272,254,FALSE)</f>
        <v>0</v>
      </c>
      <c r="FH43" s="17">
        <f>HLOOKUP($B43,'[6]SGTI 2021 Clean Data'!$E$2:$ZQ$272,255,FALSE)</f>
        <v>0</v>
      </c>
      <c r="FI43" s="17">
        <f>HLOOKUP($B43,'[6]SGTI 2021 Clean Data'!$E$2:$ZQ$272,256,FALSE)</f>
        <v>0</v>
      </c>
      <c r="FJ43" s="17">
        <f>HLOOKUP($B43,'[6]SGTI 2021 Clean Data'!$E$2:$ZQ$272,257,FALSE)</f>
        <v>0</v>
      </c>
      <c r="FK43" s="17">
        <f>HLOOKUP($B43,'[6]SGTI 2021 Clean Data'!$E$2:$ZQ$272,258,FALSE)</f>
        <v>0</v>
      </c>
      <c r="FL43" s="17"/>
      <c r="FM43" s="17">
        <f>HLOOKUP($B43,'[6]SGTI 2021 Clean Data'!$E$2:$ZQ$272,260,FALSE)</f>
        <v>0</v>
      </c>
      <c r="FN43" s="17">
        <f>HLOOKUP($B43,'[6]SGTI 2021 Clean Data'!$E$2:$ZQ$272,261,FALSE)</f>
        <v>0</v>
      </c>
      <c r="FO43" s="17">
        <f>HLOOKUP($B43,'[6]SGTI 2021 Clean Data'!$E$2:$ZQ$272,262,FALSE)</f>
        <v>0</v>
      </c>
      <c r="FP43" s="17">
        <f>HLOOKUP($B43,'[6]SGTI 2021 Clean Data'!$E$2:$ZQ$272,263,FALSE)</f>
        <v>0</v>
      </c>
      <c r="FQ43" s="17"/>
      <c r="FR43" s="17">
        <f>HLOOKUP($B43,'[6]SGTI 2021 Clean Data'!$E$2:$ZQ$272,265,FALSE)</f>
        <v>0</v>
      </c>
      <c r="FS43" s="17">
        <f>HLOOKUP($B43,'[6]SGTI 2021 Clean Data'!$E$2:$ZQ$272,266,FALSE)</f>
        <v>0</v>
      </c>
      <c r="FT43" s="17">
        <f>HLOOKUP($B43,'[6]SGTI 2021 Clean Data'!$E$2:$ZQ$272,267,FALSE)</f>
        <v>0</v>
      </c>
      <c r="FU43" s="17">
        <f>HLOOKUP($B43,'[6]SGTI 2021 Clean Data'!$E$2:$ZQ$272,268,FALSE)</f>
        <v>0</v>
      </c>
      <c r="FV43" s="17">
        <f>HLOOKUP($B43,'[6]SGTI 2021 Clean Data'!$E$2:$ZQ$272,269,FALSE)</f>
        <v>0</v>
      </c>
      <c r="FW43" s="17">
        <f>HLOOKUP($B43,'[6]SGTI 2021 Clean Data'!$E$2:$ZQ$272,270,FALSE)</f>
        <v>0</v>
      </c>
      <c r="FX43" s="17">
        <f>HLOOKUP($B43,'[6]SGTI 2021 Clean Data'!$E$2:$ZQ$272,271,FALSE)</f>
        <v>0</v>
      </c>
    </row>
    <row r="44" spans="1:180" ht="24" thickTop="1" thickBot="1" x14ac:dyDescent="0.3">
      <c r="A44" s="12">
        <v>328</v>
      </c>
      <c r="B44" s="13" t="s">
        <v>246</v>
      </c>
      <c r="C44" s="14" t="s">
        <v>247</v>
      </c>
      <c r="D44" s="15">
        <v>44196</v>
      </c>
      <c r="E44" s="16">
        <f>_xlfn.IFNA(VLOOKUP($B44,'[4]SGTI 2021 General Full List'!$G$2:$AD$528,24,FALSE),VLOOKUP($B44,'[5]SGTI 2021 TrustReits Full List'!$G$2:$AC$43,23,FALSE))</f>
        <v>148615000</v>
      </c>
      <c r="F44" s="16" t="str">
        <f t="shared" si="0"/>
        <v>Small</v>
      </c>
      <c r="G44" s="16" t="str">
        <f>_xlfn.IFNA(VLOOKUP($B44,'[4]SGTI 2021 General Full List'!$G$2:$AD$528,21,FALSE),VLOOKUP($B44,'[5]SGTI 2021 TrustReits Full List'!$G$2:$AB$43,20,FALSE))</f>
        <v>INDUSTRIALS</v>
      </c>
      <c r="H44" s="16" t="str">
        <f>_xlfn.IFNA(VLOOKUP($B44,'[4]SGTI 2021 General Full List'!$G$2:$AD$528,23,FALSE),VLOOKUP($B44,'[5]SGTI 2021 TrustReits Full List'!$G$2:$AB$43,22,FALSE))</f>
        <v>Transportation</v>
      </c>
      <c r="I44" s="16" t="s">
        <v>1272</v>
      </c>
      <c r="J44" s="17">
        <f>VLOOKUP($B44,'[6]2021 DD Batch123456'!$B$3:$AT$590,5,FALSE)</f>
        <v>6</v>
      </c>
      <c r="K44" s="17">
        <f>VLOOKUP($B44,'[6]2021 DD Batch123456'!$B$3:$AT$590,6,FALSE)</f>
        <v>6</v>
      </c>
      <c r="L44" s="17">
        <f>VLOOKUP($B44,'[6]2021 DD Batch123456'!$B$3:$AT$590,7,FALSE)</f>
        <v>3</v>
      </c>
      <c r="M44" s="17" t="str">
        <f>VLOOKUP($B44,'[6]2021 DD Batch123456'!$B$3:$AT$590,12,FALSE)</f>
        <v>N</v>
      </c>
      <c r="N44" s="17" t="str">
        <f>HLOOKUP($B44,'[6]SGTI 2021 Clean Data'!$E$2:$ZQ$272,25,FALSE)</f>
        <v>N</v>
      </c>
      <c r="O44" s="17" t="str">
        <f>VLOOKUP($B44,'[6]2021 DD Batch123456'!$B$3:$AT$590,13,FALSE)</f>
        <v>Y</v>
      </c>
      <c r="P44" s="17" t="str">
        <f>VLOOKUP($B44,'[6]2021 DD Batch123456'!$B$3:$AT$590,14,FALSE)</f>
        <v>Y</v>
      </c>
      <c r="Q44" s="17" t="str">
        <f>HLOOKUP($B44,'[6]SGTI 2021 Clean Data'!$E$2:$ZQ$272,30,FALSE)</f>
        <v>Y</v>
      </c>
      <c r="R44" s="17" t="str">
        <f>HLOOKUP($B44,'[6]SGTI 2021 Clean Data'!$E$2:$ZQ$272,31,FALSE)</f>
        <v>Y</v>
      </c>
      <c r="S44" s="17" t="str">
        <f>HLOOKUP($B44,'[6]SGTI 2021 Clean Data'!$E$2:$ZQ$272,32,FALSE)</f>
        <v>Y</v>
      </c>
      <c r="T44" s="17">
        <f>VLOOKUP($B44,'[6]2021 DD Batch123456'!$B$3:$AT$590,36,FALSE)</f>
        <v>4</v>
      </c>
      <c r="U44" s="17">
        <f>VLOOKUP($B44,'[6]2021 DD Batch123456'!$B$3:$AT$590,40,FALSE)</f>
        <v>2</v>
      </c>
      <c r="V44" s="17">
        <f>VLOOKUP($B44,'[6]2021 DD Batch123456'!$B$3:$AT$590,37,FALSE)</f>
        <v>4</v>
      </c>
      <c r="W44" s="17" t="str">
        <f>VLOOKUP($B44,'[6]2021 DD Batch123456'!$B$3:$AT$590,41,FALSE)</f>
        <v>Y</v>
      </c>
      <c r="X44" s="17">
        <f>VLOOKUP($B44,'[6]2021 DD Batch123456'!$B$3:$AT$590,15,FALSE)</f>
        <v>3</v>
      </c>
      <c r="Y44" s="17">
        <f>VLOOKUP($B44,'[6]2021 DD Batch123456'!$B$3:$AT$590,16,FALSE)</f>
        <v>2</v>
      </c>
      <c r="Z44" s="17" t="str">
        <f>VLOOKUP($B44,'[6]2021 DD Batch123456'!$B$3:$AT$590,18,FALSE)</f>
        <v>Y</v>
      </c>
      <c r="AA44" s="17" t="str">
        <f>HLOOKUP($B44,'[6]SGTI 2021 Clean Data'!$E$2:$ZQ$272,45,FALSE)</f>
        <v>Y</v>
      </c>
      <c r="AB44" s="17" t="str">
        <f>HLOOKUP($B44,'[6]SGTI 2021 Clean Data'!$E$2:$ZQ$272,46,FALSE)</f>
        <v>N</v>
      </c>
      <c r="AC44" s="17" t="str">
        <f>HLOOKUP($B44,'[6]SGTI 2021 Clean Data'!$E$2:$ZQ$272,49,FALSE)</f>
        <v>Y</v>
      </c>
      <c r="AD44" s="17" t="str">
        <f>HLOOKUP($B44,'[6]SGTI 2021 Clean Data'!$E$2:$ZQ$272,50,FALSE)</f>
        <v>Y</v>
      </c>
      <c r="AE44" s="17" t="str">
        <f>HLOOKUP($B44,'[6]SGTI 2021 Clean Data'!$E$2:$ZQ$272,53,FALSE)</f>
        <v>Y</v>
      </c>
      <c r="AF44" s="17" t="str">
        <f>HLOOKUP($B44,'[6]SGTI 2021 Clean Data'!$E$2:$ZQ$272,54,FALSE)</f>
        <v>Y</v>
      </c>
      <c r="AG44" s="17" t="str">
        <f>HLOOKUP($B44,'[6]SGTI 2021 Clean Data'!$E$2:$ZQ$272,55,FALSE)</f>
        <v>Y</v>
      </c>
      <c r="AH44" s="17" t="str">
        <f>HLOOKUP($B44,'[6]SGTI 2021 Clean Data'!$E$2:$ZQ$272,56,FALSE)</f>
        <v>Y</v>
      </c>
      <c r="AI44" s="17" t="str">
        <f>HLOOKUP($B44,'[6]SGTI 2021 Clean Data'!$E$2:$ZQ$272,57,FALSE)</f>
        <v>N</v>
      </c>
      <c r="AJ44" s="17" t="str">
        <f>HLOOKUP($B44,'[6]SGTI 2021 Clean Data'!$E$2:$ZQ$272,58,FALSE)</f>
        <v>N</v>
      </c>
      <c r="AK44" s="17" t="str">
        <f>HLOOKUP($B44,'[6]SGTI 2021 Clean Data'!$E$2:$ZQ$272,59,FALSE)</f>
        <v>Y</v>
      </c>
      <c r="AL44" s="17">
        <f>VLOOKUP($B44,'[6]2021 DD Batch123456'!$B$3:$AT$590,19,FALSE)</f>
        <v>3</v>
      </c>
      <c r="AM44" s="17">
        <f>VLOOKUP($B44,'[6]2021 DD Batch123456'!$B$3:$AT$590,20,FALSE)</f>
        <v>3</v>
      </c>
      <c r="AN44" s="17" t="str">
        <f>VLOOKUP($B44,'[6]2021 DD Batch123456'!$B$3:$AT$590,22,FALSE)</f>
        <v>Y</v>
      </c>
      <c r="AO44" s="17" t="str">
        <f>HLOOKUP($B44,'[6]SGTI 2021 Clean Data'!$E$2:$ZQ$272,67,FALSE)</f>
        <v>B3</v>
      </c>
      <c r="AP44" s="17" t="str">
        <f>HLOOKUP($B44,'[6]SGTI 2021 Clean Data'!$E$2:$ZQ$272,68,FALSE)</f>
        <v>B3</v>
      </c>
      <c r="AQ44" s="17" t="str">
        <f>HLOOKUP($B44,'[6]SGTI 2021 Clean Data'!$E$2:$ZQ$272,69,FALSE)</f>
        <v>B3</v>
      </c>
      <c r="AR44" s="17" t="str">
        <f>HLOOKUP($B44,'[6]SGTI 2021 Clean Data'!$E$2:$ZQ$272,70,FALSE)</f>
        <v>Y</v>
      </c>
      <c r="AS44" s="17" t="str">
        <f>HLOOKUP($B44,'[6]SGTI 2021 Clean Data'!$E$2:$ZQ$272,71,FALSE)</f>
        <v>N</v>
      </c>
      <c r="AT44" s="17" t="str">
        <f>HLOOKUP($B44,'[6]SGTI 2021 Clean Data'!$E$2:$ZQ$272,72,FALSE)</f>
        <v>Y</v>
      </c>
      <c r="AU44" s="17" t="str">
        <f>HLOOKUP($B44,'[6]SGTI 2021 Clean Data'!$E$2:$ZQ$272,73,FALSE)</f>
        <v>N</v>
      </c>
      <c r="AV44" s="17" t="str">
        <f>HLOOKUP($B44,'[6]SGTI 2021 Clean Data'!$E$2:$ZQ$272,74,FALSE)</f>
        <v>Y</v>
      </c>
      <c r="AW44" s="17" t="str">
        <f>HLOOKUP($B44,'[6]SGTI 2021 Clean Data'!$E$2:$ZQ$272,75,FALSE)</f>
        <v>N</v>
      </c>
      <c r="AX44" s="17" t="str">
        <f>HLOOKUP($B44,'[6]SGTI 2021 Clean Data'!$E$2:$ZQ$272,76,FALSE)</f>
        <v>N</v>
      </c>
      <c r="AY44" s="17" t="str">
        <f>VLOOKUP($B44,'[6]2021 DD Batch123456'!$B$3:$AT$590,35,FALSE)</f>
        <v>B1</v>
      </c>
      <c r="AZ44" s="17" t="str">
        <f>HLOOKUP($B44,'[6]SGTI 2021 Clean Data'!$E$2:$ZQ$272,80,FALSE)</f>
        <v>N</v>
      </c>
      <c r="BA44" s="17" t="str">
        <f>HLOOKUP($B44,'[6]SGTI 2021 Clean Data'!$E$2:$ZQ$272,83,FALSE)</f>
        <v>Y</v>
      </c>
      <c r="BB44" s="17" t="str">
        <f>HLOOKUP($B44,'[6]SGTI 2021 Clean Data'!$E$2:$ZQ$272,84,FALSE)</f>
        <v>Y</v>
      </c>
      <c r="BC44" s="17" t="str">
        <f>HLOOKUP($B44,'[6]SGTI 2021 Clean Data'!$E$2:$ZQ$272,89,FALSE)</f>
        <v>Y</v>
      </c>
      <c r="BD44" s="17" t="str">
        <f>HLOOKUP($B44,'[6]SGTI 2021 Clean Data'!$E$2:$ZQ$272,91,FALSE)</f>
        <v>Y</v>
      </c>
      <c r="BE44" s="17" t="str">
        <f>HLOOKUP($B44,'[6]SGTI 2021 Clean Data'!$E$2:$ZQ$272,92,FALSE)</f>
        <v>Y</v>
      </c>
      <c r="BF44" s="17" t="str">
        <f>HLOOKUP($B44,'[6]SGTI 2021 Clean Data'!$E$2:$ZQ$272,93,FALSE)</f>
        <v>Y</v>
      </c>
      <c r="BG44" s="17" t="str">
        <f>HLOOKUP($B44,'[6]SGTI 2021 Clean Data'!$E$2:$ZQ$272,94,FALSE)</f>
        <v>Y</v>
      </c>
      <c r="BH44" s="17" t="str">
        <f>HLOOKUP($B44,'[6]SGTI 2021 Clean Data'!$E$2:$ZQ$272,95,FALSE)</f>
        <v>Y</v>
      </c>
      <c r="BI44" s="17" t="str">
        <f>HLOOKUP($B44,'[6]SGTI 2021 Clean Data'!$E$2:$ZQ$272,96,FALSE)</f>
        <v>Y</v>
      </c>
      <c r="BJ44" s="17" t="str">
        <f>HLOOKUP($B44,'[6]SGTI 2021 Clean Data'!$E$2:$ZQ$272,97,FALSE)</f>
        <v>Y</v>
      </c>
      <c r="BK44" s="17" t="str">
        <f>HLOOKUP($B44,'[6]SGTI 2021 Clean Data'!$E$2:$ZQ$272,98,FALSE)</f>
        <v>Y</v>
      </c>
      <c r="BL44" s="17" t="str">
        <f>HLOOKUP($B44,'[6]SGTI 2021 Clean Data'!$E$2:$ZQ$272,100,FALSE)</f>
        <v>Y</v>
      </c>
      <c r="BM44" s="17" t="str">
        <f>HLOOKUP($B44,'[6]SGTI 2021 Clean Data'!$E$2:$ZQ$272,102,FALSE)</f>
        <v>Y</v>
      </c>
      <c r="BN44" s="17" t="str">
        <f>HLOOKUP($B44,'[6]SGTI 2021 Clean Data'!$E$2:$ZQ$272,103,FALSE)</f>
        <v>N</v>
      </c>
      <c r="BO44" s="17" t="str">
        <f>HLOOKUP($B44,'[6]SGTI 2021 Clean Data'!$E$2:$ZQ$272,107,FALSE)</f>
        <v>N</v>
      </c>
      <c r="BP44" s="17" t="str">
        <f>HLOOKUP($B44,'[6]SGTI 2021 Clean Data'!$E$2:$ZQ$272,108,FALSE)</f>
        <v>Y</v>
      </c>
      <c r="BQ44" s="17" t="str">
        <f>HLOOKUP($B44,'[6]SGTI 2021 Clean Data'!$E$2:$ZQ$272,109,FALSE)</f>
        <v>Y</v>
      </c>
      <c r="BR44" s="17" t="str">
        <f>HLOOKUP($B44,'[6]SGTI 2021 Clean Data'!$E$2:$ZQ$272,110,FALSE)</f>
        <v>Y</v>
      </c>
      <c r="BS44" s="17" t="str">
        <f>HLOOKUP($B44,'[6]SGTI 2021 Clean Data'!$E$2:$ZQ$272,111,FALSE)</f>
        <v>Y</v>
      </c>
      <c r="BT44" s="17" t="str">
        <f>HLOOKUP($B44,'[6]SGTI 2021 Clean Data'!$E$2:$ZQ$272,113,FALSE)</f>
        <v>N</v>
      </c>
      <c r="BU44" s="17" t="str">
        <f>HLOOKUP($B44,'[6]SGTI 2021 Clean Data'!$E$2:$ZQ$272,114,FALSE)</f>
        <v>Y</v>
      </c>
      <c r="BV44" s="17" t="str">
        <f>HLOOKUP($B44,'[6]SGTI 2021 Clean Data'!$E$2:$ZQ$272,120,FALSE)</f>
        <v>N</v>
      </c>
      <c r="BW44" s="17" t="str">
        <f>HLOOKUP($B44,'[6]SGTI 2021 Clean Data'!$E$2:$ZQ$272,121,FALSE)</f>
        <v>N</v>
      </c>
      <c r="BX44" s="17" t="str">
        <f>HLOOKUP($B44,'[6]SGTI 2021 Clean Data'!$E$2:$ZQ$272,122,FALSE)</f>
        <v>Y</v>
      </c>
      <c r="BY44" s="17" t="str">
        <f>HLOOKUP($B44,'[6]SGTI 2021 Clean Data'!$E$2:$ZQ$272,123,FALSE)</f>
        <v>Y</v>
      </c>
      <c r="BZ44" s="17" t="str">
        <f>HLOOKUP($B44,'[6]SGTI 2021 Clean Data'!$E$2:$ZQ$272,124,FALSE)</f>
        <v>Y</v>
      </c>
      <c r="CA44" s="17" t="str">
        <f>HLOOKUP($B44,'[6]SGTI 2021 Clean Data'!$E$2:$ZQ$272,125,FALSE)</f>
        <v>Y</v>
      </c>
      <c r="CB44" s="17" t="str">
        <f>HLOOKUP($B44,'[6]SGTI 2021 Clean Data'!$E$2:$ZQ$272,126,FALSE)</f>
        <v>Y</v>
      </c>
      <c r="CC44" s="17" t="str">
        <f>HLOOKUP($B44,'[6]SGTI 2021 Clean Data'!$E$2:$ZQ$272,128,FALSE)</f>
        <v>Y</v>
      </c>
      <c r="CD44" s="17" t="str">
        <f>HLOOKUP($B44,'[6]SGTI 2021 Clean Data'!$E$2:$ZQ$272,130,FALSE)</f>
        <v>Y</v>
      </c>
      <c r="CE44" s="17" t="str">
        <f>HLOOKUP($B44,'[6]SGTI 2021 Clean Data'!$E$2:$ZQ$272,131,FALSE)</f>
        <v>Y</v>
      </c>
      <c r="CF44" s="17" t="str">
        <f>HLOOKUP($B44,'[6]SGTI 2021 Clean Data'!$E$2:$ZQ$272,132,FALSE)</f>
        <v>Y</v>
      </c>
      <c r="CG44" s="17" t="str">
        <f>HLOOKUP($B44,'[6]SGTI 2021 Clean Data'!$E$2:$ZQ$272,133,FALSE)</f>
        <v>N</v>
      </c>
      <c r="CH44" s="17">
        <f>HLOOKUP($B44,'[6]SGTI 2021 Clean Data'!$E$2:$ZQ$272,135,FALSE)</f>
        <v>0</v>
      </c>
      <c r="CI44" s="17" t="str">
        <f>HLOOKUP($B44,'[6]SGTI 2021 Clean Data'!$E$2:$ZQ$272,139,FALSE)</f>
        <v>Y</v>
      </c>
      <c r="CJ44" s="17" t="str">
        <f>HLOOKUP($B44,'[6]SGTI 2021 Clean Data'!$E$2:$ZQ$272,140,FALSE)</f>
        <v>Y</v>
      </c>
      <c r="CK44" s="17" t="str">
        <f>VLOOKUP($B44,'[6]2021 DD Batch123456'!$B$3:$AT$590,26,FALSE)</f>
        <v>Y</v>
      </c>
      <c r="CL44" s="17">
        <f>VLOOKUP($B44,'[6]2021 DD Batch123456'!$B$3:$AT$590,27,FALSE)</f>
        <v>0</v>
      </c>
      <c r="CM44" s="17" t="str">
        <f>VLOOKUP($B44,'[6]2021 DD Batch123456'!$B$3:$AT$590,31,FALSE)</f>
        <v>Y</v>
      </c>
      <c r="CN44" s="17">
        <f>VLOOKUP($B44,'[6]2021 DD Batch123456'!$B$3:$AT$590,32,FALSE)</f>
        <v>0</v>
      </c>
      <c r="CO44" s="17" t="str">
        <f>VLOOKUP($B44,'[6]2021 DD Batch123456'!$B$3:$AT$590,33,FALSE)</f>
        <v>Y</v>
      </c>
      <c r="CP44" s="17" t="str">
        <f>HLOOKUP($B44,'[6]SGTI 2021 Clean Data'!$E$2:$ZQ$272,153,FALSE)</f>
        <v>Y</v>
      </c>
      <c r="CQ44" s="17" t="str">
        <f>HLOOKUP($B44,'[6]SGTI 2021 Clean Data'!$E$2:$ZQ$272,155,FALSE)</f>
        <v>Y</v>
      </c>
      <c r="CR44" s="17" t="str">
        <f>HLOOKUP($B44,'[6]SGTI 2021 Clean Data'!$E$2:$ZQ$272,156,FALSE)</f>
        <v>Y</v>
      </c>
      <c r="CS44" s="17" t="str">
        <f>HLOOKUP($B44,'[6]SGTI 2021 Clean Data'!$E$2:$ZQ$272,157,FALSE)</f>
        <v>Y</v>
      </c>
      <c r="CT44" s="17" t="str">
        <f>HLOOKUP($B44,'[6]SGTI 2021 Clean Data'!$E$2:$ZQ$272,158,FALSE)</f>
        <v>Y</v>
      </c>
      <c r="CU44" s="17" t="str">
        <f>HLOOKUP($B44,'[6]SGTI 2021 Clean Data'!$E$2:$ZQ$272,159,FALSE)</f>
        <v>Y</v>
      </c>
      <c r="CV44" s="17" t="str">
        <f>HLOOKUP($B44,'[6]SGTI 2021 Clean Data'!$E$2:$ZQ$272,160,FALSE)</f>
        <v>Y</v>
      </c>
      <c r="CW44" s="17" t="str">
        <f>HLOOKUP($B44,'[6]SGTI 2021 Clean Data'!$E$2:$ZQ$272,161,FALSE)</f>
        <v>Y</v>
      </c>
      <c r="CX44" s="17" t="str">
        <f>HLOOKUP($B44,'[6]SGTI 2021 Clean Data'!$E$2:$ZQ$272,164,FALSE)</f>
        <v>Y</v>
      </c>
      <c r="CY44" s="17" t="str">
        <f>HLOOKUP($B44,'[6]SGTI 2021 Clean Data'!$E$2:$ZQ$272,170,FALSE)</f>
        <v>Y</v>
      </c>
      <c r="CZ44" s="17" t="str">
        <f>HLOOKUP($B44,'[6]SGTI 2021 Clean Data'!$E$2:$ZQ$272,173,FALSE)</f>
        <v>Y</v>
      </c>
      <c r="DA44" s="17" t="str">
        <f>HLOOKUP($B44,'[6]SGTI 2021 Clean Data'!$E$2:$ZQ$272,174,FALSE)</f>
        <v>Y</v>
      </c>
      <c r="DB44" s="17" t="str">
        <f>HLOOKUP($B44,'[6]SGTI 2021 Clean Data'!$E$2:$ZQ$272,175,FALSE)</f>
        <v>Y</v>
      </c>
      <c r="DC44" s="17" t="str">
        <f>HLOOKUP($B44,'[6]SGTI 2021 Clean Data'!$E$2:$ZQ$272,176,FALSE)</f>
        <v>N</v>
      </c>
      <c r="DD44" s="17" t="str">
        <f>HLOOKUP($B44,'[6]SGTI 2021 Clean Data'!$E$2:$ZQ$272,178,FALSE)</f>
        <v>Y</v>
      </c>
      <c r="DE44" s="17" t="str">
        <f>HLOOKUP($B44,'[6]SGTI 2021 Clean Data'!$E$2:$ZQ$272,179,FALSE)</f>
        <v>N</v>
      </c>
      <c r="DF44" s="17" t="str">
        <f>HLOOKUP($B44,'[6]SGTI 2021 Clean Data'!$E$2:$ZQ$272,180,FALSE)</f>
        <v>Y</v>
      </c>
      <c r="DG44" s="17" t="str">
        <f>HLOOKUP($B44,'[6]SGTI 2021 Clean Data'!$E$2:$ZQ$272,181,FALSE)</f>
        <v>Y</v>
      </c>
      <c r="DH44" s="17" t="str">
        <f>HLOOKUP($B44,'[6]SGTI 2021 Clean Data'!$E$2:$ZQ$272,182,FALSE)</f>
        <v>N</v>
      </c>
      <c r="DI44" s="17" t="str">
        <f>HLOOKUP($B44,'[6]SGTI 2021 Clean Data'!$E$2:$ZQ$272,184,FALSE)</f>
        <v>Y</v>
      </c>
      <c r="DJ44" s="17" t="str">
        <f>HLOOKUP($B44,'[6]SGTI 2021 Clean Data'!$E$2:$ZQ$272,185,FALSE)</f>
        <v>Y</v>
      </c>
      <c r="DK44" s="17">
        <f>HLOOKUP($B44,'[6]SGTI 2021 Clean Data'!$E$2:$ZQ$272,190,FALSE)</f>
        <v>45</v>
      </c>
      <c r="DL44" s="17" t="str">
        <f>HLOOKUP($B44,'[6]SGTI 2021 Clean Data'!$E$2:$ZQ$272,191,FALSE)</f>
        <v>N</v>
      </c>
      <c r="DM44" s="17" t="str">
        <f>HLOOKUP($B44,'[6]SGTI 2021 Clean Data'!$E$2:$ZQ$272,195,FALSE)</f>
        <v>N</v>
      </c>
      <c r="DN44" s="17" t="str">
        <f>HLOOKUP($B44,'[6]SGTI 2021 Clean Data'!$E$2:$ZQ$272,196,FALSE)</f>
        <v>N</v>
      </c>
      <c r="DO44" s="17" t="str">
        <f>HLOOKUP($B44,'[6]SGTI 2021 Clean Data'!$E$2:$ZQ$272,199,FALSE)</f>
        <v>Y</v>
      </c>
      <c r="DP44" s="17" t="str">
        <f>HLOOKUP($B44,'[6]SGTI 2021 Clean Data'!$E$2:$ZQ$272,200,FALSE)</f>
        <v>Y</v>
      </c>
      <c r="DQ44" s="17" t="str">
        <f>HLOOKUP($B44,'[6]SGTI 2021 Clean Data'!$E$2:$ZQ$272,201,FALSE)</f>
        <v>Y</v>
      </c>
      <c r="DR44" s="17" t="str">
        <f>HLOOKUP($B44,'[6]SGTI 2021 Clean Data'!$E$2:$ZQ$272,202,FALSE)</f>
        <v>N</v>
      </c>
      <c r="DS44" s="17" t="str">
        <f>HLOOKUP($B44,'[6]SGTI 2021 Clean Data'!$E$2:$ZQ$272,203,FALSE)</f>
        <v>Y</v>
      </c>
      <c r="DT44" s="17" t="str">
        <f>HLOOKUP($B44,'[6]SGTI 2021 Clean Data'!$E$2:$ZQ$272,204,FALSE)</f>
        <v>Y</v>
      </c>
      <c r="DU44" s="17" t="str">
        <f>HLOOKUP($B44,'[6]SGTI 2021 Clean Data'!$E$2:$ZQ$272,206,FALSE)</f>
        <v>Y</v>
      </c>
      <c r="DV44" s="17" t="str">
        <f>HLOOKUP($B44,'[6]SGTI 2021 Clean Data'!$E$2:$ZQ$272,207,FALSE)</f>
        <v>Y</v>
      </c>
      <c r="DW44" s="17" t="str">
        <f>HLOOKUP($B44,'[6]SGTI 2021 Clean Data'!$E$2:$ZQ$272,208,FALSE)</f>
        <v>Y</v>
      </c>
      <c r="DX44" s="17"/>
      <c r="DY44" s="17" t="str">
        <f>HLOOKUP($B44,'[6]SGTI 2021 Clean Data'!$E$2:$ZQ$272,213,FALSE)</f>
        <v>N</v>
      </c>
      <c r="DZ44" s="17" t="str">
        <f>HLOOKUP($B44,'[6]SGTI 2021 Clean Data'!$E$2:$ZQ$272,214,FALSE)</f>
        <v>N</v>
      </c>
      <c r="EA44" s="17" t="str">
        <f>HLOOKUP($B44,'[6]SGTI 2021 Clean Data'!$E$2:$ZQ$272,215,FALSE)</f>
        <v>N</v>
      </c>
      <c r="EB44" s="17">
        <f>HLOOKUP($B44,'[6]SGTI 2021 Clean Data'!$E$2:$ZQ$272,219,FALSE)</f>
        <v>3</v>
      </c>
      <c r="EC44" s="17">
        <f>HLOOKUP($B44,'[6]SGTI 2021 Clean Data'!$E$2:$ZQ$272,220,FALSE)</f>
        <v>0</v>
      </c>
      <c r="ED44" s="17">
        <f>HLOOKUP($B44,'[6]SGTI 2021 Clean Data'!$E$2:$ZQ$272,221,FALSE)</f>
        <v>3</v>
      </c>
      <c r="EE44" s="17">
        <f>HLOOKUP($B44,'[6]SGTI 2021 Clean Data'!$E$2:$ZQ$272,222,FALSE)</f>
        <v>3</v>
      </c>
      <c r="EF44" s="17">
        <f>HLOOKUP($B44,'[6]SGTI 2021 Clean Data'!$E$2:$ZQ$272,223,FALSE)</f>
        <v>0</v>
      </c>
      <c r="EG44" s="17">
        <f>HLOOKUP($B44,'[6]SGTI 2021 Clean Data'!$E$2:$ZQ$272,224,FALSE)</f>
        <v>3</v>
      </c>
      <c r="EH44" s="17">
        <f>HLOOKUP($B44,'[6]SGTI 2021 Clean Data'!$E$2:$ZQ$272,225,FALSE)</f>
        <v>0</v>
      </c>
      <c r="EI44" s="17">
        <f>HLOOKUP($B44,'[6]SGTI 2021 Clean Data'!$E$2:$ZQ$272,226,FALSE)</f>
        <v>3</v>
      </c>
      <c r="EJ44" s="17">
        <f>HLOOKUP($B44,'[6]SGTI 2021 Clean Data'!$E$2:$ZQ$272,227,FALSE)</f>
        <v>0</v>
      </c>
      <c r="EK44" s="17">
        <f>HLOOKUP($B44,'[6]SGTI 2021 Clean Data'!$E$2:$ZQ$272,228,FALSE)</f>
        <v>3</v>
      </c>
      <c r="EL44" s="17">
        <f>HLOOKUP($B44,'[6]SGTI 2021 Clean Data'!$E$2:$ZQ$272,229,FALSE)</f>
        <v>0</v>
      </c>
      <c r="EM44" s="17">
        <f>HLOOKUP($B44,'[6]SGTI 2021 Clean Data'!$E$2:$ZQ$272,230,FALSE)</f>
        <v>0</v>
      </c>
      <c r="EN44" s="17">
        <f>HLOOKUP($B44,'[6]SGTI 2021 Clean Data'!$E$2:$ZQ$272,231,FALSE)</f>
        <v>0</v>
      </c>
      <c r="EO44" s="18">
        <f>HLOOKUP($B44,'[6]SGTI 2021 Clean Data'!$E$2:$ZQ$272,232,FALSE)</f>
        <v>43962</v>
      </c>
      <c r="EP44" s="18">
        <f>HLOOKUP($B44,'[6]SGTI 2021 Clean Data'!$E$2:$ZQ$272,233,FALSE)</f>
        <v>43980</v>
      </c>
      <c r="EQ44" s="17">
        <f>HLOOKUP($B44,'[6]SGTI 2021 Clean Data'!$E$2:$ZQ$272,234,FALSE)</f>
        <v>0</v>
      </c>
      <c r="ER44" s="17">
        <f>HLOOKUP($B44,'[6]SGTI 2021 Clean Data'!$E$2:$ZQ$272,235,FALSE)</f>
        <v>0</v>
      </c>
      <c r="ES44" s="17">
        <f>HLOOKUP($B44,'[6]SGTI 2021 Clean Data'!$E$2:$ZQ$272,240,FALSE)</f>
        <v>0</v>
      </c>
      <c r="ET44" s="17">
        <f>VLOOKUP($B44,'[6]2021 DD Batch123456'!$B$3:$AT$590,42,FALSE)</f>
        <v>0</v>
      </c>
      <c r="EU44" s="17"/>
      <c r="EV44" s="17"/>
      <c r="EW44" s="17"/>
      <c r="EX44" s="17">
        <f>VLOOKUP($B44,'[6]2021 DD Batch123456'!$B$3:$AT$590,44,FALSE)</f>
        <v>0</v>
      </c>
      <c r="EY44" s="17">
        <f>HLOOKUP($B44,'[6]SGTI 2021 Clean Data'!$E$2:$ZQ$272,246,FALSE)</f>
        <v>0</v>
      </c>
      <c r="EZ44" s="17">
        <f>HLOOKUP($B44,'[6]SGTI 2021 Clean Data'!$E$2:$ZQ$272,247,FALSE)</f>
        <v>0</v>
      </c>
      <c r="FA44" s="17">
        <f>HLOOKUP($B44,'[6]SGTI 2021 Clean Data'!$E$2:$ZQ$272,248,FALSE)</f>
        <v>0</v>
      </c>
      <c r="FB44" s="17">
        <f>HLOOKUP($B44,'[6]SGTI 2021 Clean Data'!$E$2:$ZQ$272,249,FALSE)</f>
        <v>0</v>
      </c>
      <c r="FC44" s="17">
        <f>HLOOKUP($B44,'[6]SGTI 2021 Clean Data'!$E$2:$ZQ$272,250,FALSE)</f>
        <v>0</v>
      </c>
      <c r="FD44" s="17">
        <f>HLOOKUP($B44,'[6]SGTI 2021 Clean Data'!$E$2:$ZQ$272,251,FALSE)</f>
        <v>0</v>
      </c>
      <c r="FE44" s="17">
        <f>HLOOKUP($B44,'[6]SGTI 2021 Clean Data'!$E$2:$ZQ$272,252,FALSE)</f>
        <v>0</v>
      </c>
      <c r="FF44" s="17">
        <f>HLOOKUP($B44,'[6]SGTI 2021 Clean Data'!$E$2:$ZQ$272,253,FALSE)</f>
        <v>0</v>
      </c>
      <c r="FG44" s="17">
        <f>HLOOKUP($B44,'[6]SGTI 2021 Clean Data'!$E$2:$ZQ$272,254,FALSE)</f>
        <v>0</v>
      </c>
      <c r="FH44" s="17">
        <f>HLOOKUP($B44,'[6]SGTI 2021 Clean Data'!$E$2:$ZQ$272,255,FALSE)</f>
        <v>0</v>
      </c>
      <c r="FI44" s="17">
        <f>HLOOKUP($B44,'[6]SGTI 2021 Clean Data'!$E$2:$ZQ$272,256,FALSE)</f>
        <v>0</v>
      </c>
      <c r="FJ44" s="17">
        <f>HLOOKUP($B44,'[6]SGTI 2021 Clean Data'!$E$2:$ZQ$272,257,FALSE)</f>
        <v>0</v>
      </c>
      <c r="FK44" s="17">
        <f>HLOOKUP($B44,'[6]SGTI 2021 Clean Data'!$E$2:$ZQ$272,258,FALSE)</f>
        <v>0</v>
      </c>
      <c r="FL44" s="17"/>
      <c r="FM44" s="17">
        <f>HLOOKUP($B44,'[6]SGTI 2021 Clean Data'!$E$2:$ZQ$272,260,FALSE)</f>
        <v>0</v>
      </c>
      <c r="FN44" s="17">
        <f>HLOOKUP($B44,'[6]SGTI 2021 Clean Data'!$E$2:$ZQ$272,261,FALSE)</f>
        <v>0</v>
      </c>
      <c r="FO44" s="17">
        <f>HLOOKUP($B44,'[6]SGTI 2021 Clean Data'!$E$2:$ZQ$272,262,FALSE)</f>
        <v>0</v>
      </c>
      <c r="FP44" s="17">
        <f>HLOOKUP($B44,'[6]SGTI 2021 Clean Data'!$E$2:$ZQ$272,263,FALSE)</f>
        <v>0</v>
      </c>
      <c r="FQ44" s="17"/>
      <c r="FR44" s="17">
        <f>HLOOKUP($B44,'[6]SGTI 2021 Clean Data'!$E$2:$ZQ$272,265,FALSE)</f>
        <v>0</v>
      </c>
      <c r="FS44" s="17">
        <f>HLOOKUP($B44,'[6]SGTI 2021 Clean Data'!$E$2:$ZQ$272,266,FALSE)</f>
        <v>0</v>
      </c>
      <c r="FT44" s="17">
        <f>HLOOKUP($B44,'[6]SGTI 2021 Clean Data'!$E$2:$ZQ$272,267,FALSE)</f>
        <v>0</v>
      </c>
      <c r="FU44" s="17">
        <f>HLOOKUP($B44,'[6]SGTI 2021 Clean Data'!$E$2:$ZQ$272,268,FALSE)</f>
        <v>0</v>
      </c>
      <c r="FV44" s="17">
        <f>HLOOKUP($B44,'[6]SGTI 2021 Clean Data'!$E$2:$ZQ$272,269,FALSE)</f>
        <v>0</v>
      </c>
      <c r="FW44" s="17">
        <f>HLOOKUP($B44,'[6]SGTI 2021 Clean Data'!$E$2:$ZQ$272,270,FALSE)</f>
        <v>0</v>
      </c>
      <c r="FX44" s="17">
        <f>HLOOKUP($B44,'[6]SGTI 2021 Clean Data'!$E$2:$ZQ$272,271,FALSE)</f>
        <v>0</v>
      </c>
    </row>
    <row r="45" spans="1:180" ht="24" thickTop="1" thickBot="1" x14ac:dyDescent="0.3">
      <c r="A45" s="12">
        <v>329</v>
      </c>
      <c r="B45" s="13" t="s">
        <v>248</v>
      </c>
      <c r="C45" s="14" t="s">
        <v>249</v>
      </c>
      <c r="D45" s="15">
        <v>44196</v>
      </c>
      <c r="E45" s="16">
        <f>_xlfn.IFNA(VLOOKUP($B45,'[4]SGTI 2021 General Full List'!$G$2:$AD$528,24,FALSE),VLOOKUP($B45,'[5]SGTI 2021 TrustReits Full List'!$G$2:$AC$43,23,FALSE))</f>
        <v>5060000</v>
      </c>
      <c r="F45" s="16" t="str">
        <f t="shared" si="0"/>
        <v>Small</v>
      </c>
      <c r="G45" s="16" t="str">
        <f>_xlfn.IFNA(VLOOKUP($B45,'[4]SGTI 2021 General Full List'!$G$2:$AD$528,21,FALSE),VLOOKUP($B45,'[5]SGTI 2021 TrustReits Full List'!$G$2:$AB$43,20,FALSE))</f>
        <v>HEALTH CARE</v>
      </c>
      <c r="H45" s="16" t="str">
        <f>_xlfn.IFNA(VLOOKUP($B45,'[4]SGTI 2021 General Full List'!$G$2:$AD$528,23,FALSE),VLOOKUP($B45,'[5]SGTI 2021 TrustReits Full List'!$G$2:$AB$43,22,FALSE))</f>
        <v>Pharmaceuticals &amp; Medical Research</v>
      </c>
      <c r="I45" s="16" t="s">
        <v>1272</v>
      </c>
      <c r="J45" s="17">
        <f>VLOOKUP($B45,'[6]2021 DD Batch123456'!$B$3:$AT$590,5,FALSE)</f>
        <v>5</v>
      </c>
      <c r="K45" s="17">
        <f>VLOOKUP($B45,'[6]2021 DD Batch123456'!$B$3:$AT$590,6,FALSE)</f>
        <v>5</v>
      </c>
      <c r="L45" s="17">
        <f>VLOOKUP($B45,'[6]2021 DD Batch123456'!$B$3:$AT$590,7,FALSE)</f>
        <v>2</v>
      </c>
      <c r="M45" s="17" t="str">
        <f>VLOOKUP($B45,'[6]2021 DD Batch123456'!$B$3:$AT$590,12,FALSE)</f>
        <v>Y</v>
      </c>
      <c r="N45" s="17">
        <f>HLOOKUP($B45,'[6]SGTI 2021 Clean Data'!$E$2:$ZQ$272,25,FALSE)</f>
        <v>0</v>
      </c>
      <c r="O45" s="17" t="str">
        <f>VLOOKUP($B45,'[6]2021 DD Batch123456'!$B$3:$AT$590,13,FALSE)</f>
        <v>N</v>
      </c>
      <c r="P45" s="17" t="str">
        <f>VLOOKUP($B45,'[6]2021 DD Batch123456'!$B$3:$AT$590,14,FALSE)</f>
        <v>N</v>
      </c>
      <c r="Q45" s="17" t="str">
        <f>HLOOKUP($B45,'[6]SGTI 2021 Clean Data'!$E$2:$ZQ$272,30,FALSE)</f>
        <v>N</v>
      </c>
      <c r="R45" s="17" t="str">
        <f>HLOOKUP($B45,'[6]SGTI 2021 Clean Data'!$E$2:$ZQ$272,31,FALSE)</f>
        <v>Y</v>
      </c>
      <c r="S45" s="17" t="str">
        <f>HLOOKUP($B45,'[6]SGTI 2021 Clean Data'!$E$2:$ZQ$272,32,FALSE)</f>
        <v>Y</v>
      </c>
      <c r="T45" s="17">
        <f>VLOOKUP($B45,'[6]2021 DD Batch123456'!$B$3:$AT$590,36,FALSE)</f>
        <v>4</v>
      </c>
      <c r="U45" s="17">
        <f>VLOOKUP($B45,'[6]2021 DD Batch123456'!$B$3:$AT$590,40,FALSE)</f>
        <v>2</v>
      </c>
      <c r="V45" s="17">
        <f>VLOOKUP($B45,'[6]2021 DD Batch123456'!$B$3:$AT$590,37,FALSE)</f>
        <v>4</v>
      </c>
      <c r="W45" s="17" t="str">
        <f>VLOOKUP($B45,'[6]2021 DD Batch123456'!$B$3:$AT$590,41,FALSE)</f>
        <v>Y</v>
      </c>
      <c r="X45" s="17">
        <f>VLOOKUP($B45,'[6]2021 DD Batch123456'!$B$3:$AT$590,15,FALSE)</f>
        <v>3</v>
      </c>
      <c r="Y45" s="17">
        <f>VLOOKUP($B45,'[6]2021 DD Batch123456'!$B$3:$AT$590,16,FALSE)</f>
        <v>2</v>
      </c>
      <c r="Z45" s="17" t="str">
        <f>VLOOKUP($B45,'[6]2021 DD Batch123456'!$B$3:$AT$590,18,FALSE)</f>
        <v>Y</v>
      </c>
      <c r="AA45" s="17" t="str">
        <f>HLOOKUP($B45,'[6]SGTI 2021 Clean Data'!$E$2:$ZQ$272,45,FALSE)</f>
        <v>N</v>
      </c>
      <c r="AB45" s="17" t="str">
        <f>HLOOKUP($B45,'[6]SGTI 2021 Clean Data'!$E$2:$ZQ$272,46,FALSE)</f>
        <v>N</v>
      </c>
      <c r="AC45" s="17" t="str">
        <f>HLOOKUP($B45,'[6]SGTI 2021 Clean Data'!$E$2:$ZQ$272,49,FALSE)</f>
        <v>N</v>
      </c>
      <c r="AD45" s="17" t="str">
        <f>HLOOKUP($B45,'[6]SGTI 2021 Clean Data'!$E$2:$ZQ$272,50,FALSE)</f>
        <v>N</v>
      </c>
      <c r="AE45" s="17" t="str">
        <f>HLOOKUP($B45,'[6]SGTI 2021 Clean Data'!$E$2:$ZQ$272,53,FALSE)</f>
        <v>Y</v>
      </c>
      <c r="AF45" s="17" t="str">
        <f>HLOOKUP($B45,'[6]SGTI 2021 Clean Data'!$E$2:$ZQ$272,54,FALSE)</f>
        <v>Y</v>
      </c>
      <c r="AG45" s="17" t="str">
        <f>HLOOKUP($B45,'[6]SGTI 2021 Clean Data'!$E$2:$ZQ$272,55,FALSE)</f>
        <v>Y</v>
      </c>
      <c r="AH45" s="17" t="str">
        <f>HLOOKUP($B45,'[6]SGTI 2021 Clean Data'!$E$2:$ZQ$272,56,FALSE)</f>
        <v>Y</v>
      </c>
      <c r="AI45" s="17" t="str">
        <f>HLOOKUP($B45,'[6]SGTI 2021 Clean Data'!$E$2:$ZQ$272,57,FALSE)</f>
        <v>N</v>
      </c>
      <c r="AJ45" s="17" t="str">
        <f>HLOOKUP($B45,'[6]SGTI 2021 Clean Data'!$E$2:$ZQ$272,58,FALSE)</f>
        <v>N</v>
      </c>
      <c r="AK45" s="17" t="str">
        <f>HLOOKUP($B45,'[6]SGTI 2021 Clean Data'!$E$2:$ZQ$272,59,FALSE)</f>
        <v>N</v>
      </c>
      <c r="AL45" s="17">
        <f>VLOOKUP($B45,'[6]2021 DD Batch123456'!$B$3:$AT$590,19,FALSE)</f>
        <v>2</v>
      </c>
      <c r="AM45" s="17">
        <f>VLOOKUP($B45,'[6]2021 DD Batch123456'!$B$3:$AT$590,20,FALSE)</f>
        <v>2</v>
      </c>
      <c r="AN45" s="17" t="str">
        <f>VLOOKUP($B45,'[6]2021 DD Batch123456'!$B$3:$AT$590,22,FALSE)</f>
        <v>Y</v>
      </c>
      <c r="AO45" s="17" t="str">
        <f>HLOOKUP($B45,'[6]SGTI 2021 Clean Data'!$E$2:$ZQ$272,67,FALSE)</f>
        <v>B3</v>
      </c>
      <c r="AP45" s="17" t="str">
        <f>HLOOKUP($B45,'[6]SGTI 2021 Clean Data'!$E$2:$ZQ$272,68,FALSE)</f>
        <v>B3</v>
      </c>
      <c r="AQ45" s="17" t="str">
        <f>HLOOKUP($B45,'[6]SGTI 2021 Clean Data'!$E$2:$ZQ$272,69,FALSE)</f>
        <v>B3</v>
      </c>
      <c r="AR45" s="17" t="str">
        <f>HLOOKUP($B45,'[6]SGTI 2021 Clean Data'!$E$2:$ZQ$272,70,FALSE)</f>
        <v>Y</v>
      </c>
      <c r="AS45" s="17" t="str">
        <f>HLOOKUP($B45,'[6]SGTI 2021 Clean Data'!$E$2:$ZQ$272,71,FALSE)</f>
        <v>N</v>
      </c>
      <c r="AT45" s="17" t="str">
        <f>HLOOKUP($B45,'[6]SGTI 2021 Clean Data'!$E$2:$ZQ$272,72,FALSE)</f>
        <v>Y</v>
      </c>
      <c r="AU45" s="17" t="str">
        <f>HLOOKUP($B45,'[6]SGTI 2021 Clean Data'!$E$2:$ZQ$272,73,FALSE)</f>
        <v>N</v>
      </c>
      <c r="AV45" s="17" t="str">
        <f>HLOOKUP($B45,'[6]SGTI 2021 Clean Data'!$E$2:$ZQ$272,74,FALSE)</f>
        <v>N</v>
      </c>
      <c r="AW45" s="17" t="str">
        <f>HLOOKUP($B45,'[6]SGTI 2021 Clean Data'!$E$2:$ZQ$272,75,FALSE)</f>
        <v>N</v>
      </c>
      <c r="AX45" s="17" t="str">
        <f>HLOOKUP($B45,'[6]SGTI 2021 Clean Data'!$E$2:$ZQ$272,76,FALSE)</f>
        <v>N</v>
      </c>
      <c r="AY45" s="17" t="str">
        <f>VLOOKUP($B45,'[6]2021 DD Batch123456'!$B$3:$AT$590,35,FALSE)</f>
        <v>B3</v>
      </c>
      <c r="AZ45" s="17" t="str">
        <f>HLOOKUP($B45,'[6]SGTI 2021 Clean Data'!$E$2:$ZQ$272,80,FALSE)</f>
        <v>N</v>
      </c>
      <c r="BA45" s="17" t="str">
        <f>HLOOKUP($B45,'[6]SGTI 2021 Clean Data'!$E$2:$ZQ$272,83,FALSE)</f>
        <v>Y</v>
      </c>
      <c r="BB45" s="17" t="str">
        <f>HLOOKUP($B45,'[6]SGTI 2021 Clean Data'!$E$2:$ZQ$272,84,FALSE)</f>
        <v>Y</v>
      </c>
      <c r="BC45" s="17">
        <f>HLOOKUP($B45,'[6]SGTI 2021 Clean Data'!$E$2:$ZQ$272,89,FALSE)</f>
        <v>0</v>
      </c>
      <c r="BD45" s="17" t="str">
        <f>HLOOKUP($B45,'[6]SGTI 2021 Clean Data'!$E$2:$ZQ$272,91,FALSE)</f>
        <v>Y</v>
      </c>
      <c r="BE45" s="17" t="str">
        <f>HLOOKUP($B45,'[6]SGTI 2021 Clean Data'!$E$2:$ZQ$272,92,FALSE)</f>
        <v>Y</v>
      </c>
      <c r="BF45" s="17" t="str">
        <f>HLOOKUP($B45,'[6]SGTI 2021 Clean Data'!$E$2:$ZQ$272,93,FALSE)</f>
        <v>Y</v>
      </c>
      <c r="BG45" s="17" t="str">
        <f>HLOOKUP($B45,'[6]SGTI 2021 Clean Data'!$E$2:$ZQ$272,94,FALSE)</f>
        <v>Y</v>
      </c>
      <c r="BH45" s="17" t="str">
        <f>HLOOKUP($B45,'[6]SGTI 2021 Clean Data'!$E$2:$ZQ$272,95,FALSE)</f>
        <v>Y</v>
      </c>
      <c r="BI45" s="17" t="str">
        <f>HLOOKUP($B45,'[6]SGTI 2021 Clean Data'!$E$2:$ZQ$272,96,FALSE)</f>
        <v>Y</v>
      </c>
      <c r="BJ45" s="17" t="str">
        <f>HLOOKUP($B45,'[6]SGTI 2021 Clean Data'!$E$2:$ZQ$272,97,FALSE)</f>
        <v>Y</v>
      </c>
      <c r="BK45" s="17" t="str">
        <f>HLOOKUP($B45,'[6]SGTI 2021 Clean Data'!$E$2:$ZQ$272,98,FALSE)</f>
        <v>Y</v>
      </c>
      <c r="BL45" s="17" t="str">
        <f>HLOOKUP($B45,'[6]SGTI 2021 Clean Data'!$E$2:$ZQ$272,100,FALSE)</f>
        <v>Y</v>
      </c>
      <c r="BM45" s="17" t="str">
        <f>HLOOKUP($B45,'[6]SGTI 2021 Clean Data'!$E$2:$ZQ$272,102,FALSE)</f>
        <v>Y</v>
      </c>
      <c r="BN45" s="17" t="str">
        <f>HLOOKUP($B45,'[6]SGTI 2021 Clean Data'!$E$2:$ZQ$272,103,FALSE)</f>
        <v>N</v>
      </c>
      <c r="BO45" s="17" t="str">
        <f>HLOOKUP($B45,'[6]SGTI 2021 Clean Data'!$E$2:$ZQ$272,107,FALSE)</f>
        <v>Y</v>
      </c>
      <c r="BP45" s="17" t="str">
        <f>HLOOKUP($B45,'[6]SGTI 2021 Clean Data'!$E$2:$ZQ$272,108,FALSE)</f>
        <v>Y</v>
      </c>
      <c r="BQ45" s="17" t="str">
        <f>HLOOKUP($B45,'[6]SGTI 2021 Clean Data'!$E$2:$ZQ$272,109,FALSE)</f>
        <v>Y</v>
      </c>
      <c r="BR45" s="17" t="str">
        <f>HLOOKUP($B45,'[6]SGTI 2021 Clean Data'!$E$2:$ZQ$272,110,FALSE)</f>
        <v>Y</v>
      </c>
      <c r="BS45" s="17" t="str">
        <f>HLOOKUP($B45,'[6]SGTI 2021 Clean Data'!$E$2:$ZQ$272,111,FALSE)</f>
        <v>Y</v>
      </c>
      <c r="BT45" s="17" t="str">
        <f>HLOOKUP($B45,'[6]SGTI 2021 Clean Data'!$E$2:$ZQ$272,113,FALSE)</f>
        <v>N</v>
      </c>
      <c r="BU45" s="17" t="str">
        <f>HLOOKUP($B45,'[6]SGTI 2021 Clean Data'!$E$2:$ZQ$272,114,FALSE)</f>
        <v>Y</v>
      </c>
      <c r="BV45" s="17" t="str">
        <f>HLOOKUP($B45,'[6]SGTI 2021 Clean Data'!$E$2:$ZQ$272,120,FALSE)</f>
        <v>Y</v>
      </c>
      <c r="BW45" s="17" t="str">
        <f>HLOOKUP($B45,'[6]SGTI 2021 Clean Data'!$E$2:$ZQ$272,121,FALSE)</f>
        <v>N</v>
      </c>
      <c r="BX45" s="17" t="str">
        <f>HLOOKUP($B45,'[6]SGTI 2021 Clean Data'!$E$2:$ZQ$272,122,FALSE)</f>
        <v>N</v>
      </c>
      <c r="BY45" s="17" t="str">
        <f>HLOOKUP($B45,'[6]SGTI 2021 Clean Data'!$E$2:$ZQ$272,123,FALSE)</f>
        <v>N</v>
      </c>
      <c r="BZ45" s="17" t="str">
        <f>HLOOKUP($B45,'[6]SGTI 2021 Clean Data'!$E$2:$ZQ$272,124,FALSE)</f>
        <v>Y</v>
      </c>
      <c r="CA45" s="17" t="str">
        <f>HLOOKUP($B45,'[6]SGTI 2021 Clean Data'!$E$2:$ZQ$272,125,FALSE)</f>
        <v>Y</v>
      </c>
      <c r="CB45" s="17" t="str">
        <f>HLOOKUP($B45,'[6]SGTI 2021 Clean Data'!$E$2:$ZQ$272,126,FALSE)</f>
        <v>Y</v>
      </c>
      <c r="CC45" s="17" t="str">
        <f>HLOOKUP($B45,'[6]SGTI 2021 Clean Data'!$E$2:$ZQ$272,128,FALSE)</f>
        <v>Y</v>
      </c>
      <c r="CD45" s="17" t="str">
        <f>HLOOKUP($B45,'[6]SGTI 2021 Clean Data'!$E$2:$ZQ$272,130,FALSE)</f>
        <v>Y</v>
      </c>
      <c r="CE45" s="17" t="str">
        <f>HLOOKUP($B45,'[6]SGTI 2021 Clean Data'!$E$2:$ZQ$272,131,FALSE)</f>
        <v>Y</v>
      </c>
      <c r="CF45" s="17" t="str">
        <f>HLOOKUP($B45,'[6]SGTI 2021 Clean Data'!$E$2:$ZQ$272,132,FALSE)</f>
        <v>N</v>
      </c>
      <c r="CG45" s="17" t="str">
        <f>HLOOKUP($B45,'[6]SGTI 2021 Clean Data'!$E$2:$ZQ$272,133,FALSE)</f>
        <v>N</v>
      </c>
      <c r="CH45" s="17">
        <f>HLOOKUP($B45,'[6]SGTI 2021 Clean Data'!$E$2:$ZQ$272,135,FALSE)</f>
        <v>0</v>
      </c>
      <c r="CI45" s="17" t="str">
        <f>HLOOKUP($B45,'[6]SGTI 2021 Clean Data'!$E$2:$ZQ$272,139,FALSE)</f>
        <v>Y</v>
      </c>
      <c r="CJ45" s="17" t="str">
        <f>HLOOKUP($B45,'[6]SGTI 2021 Clean Data'!$E$2:$ZQ$272,140,FALSE)</f>
        <v>Y</v>
      </c>
      <c r="CK45" s="17" t="str">
        <f>VLOOKUP($B45,'[6]2021 DD Batch123456'!$B$3:$AT$590,26,FALSE)</f>
        <v>N</v>
      </c>
      <c r="CL45" s="17" t="str">
        <f>VLOOKUP($B45,'[6]2021 DD Batch123456'!$B$3:$AT$590,27,FALSE)</f>
        <v>N</v>
      </c>
      <c r="CM45" s="17" t="str">
        <f>VLOOKUP($B45,'[6]2021 DD Batch123456'!$B$3:$AT$590,31,FALSE)</f>
        <v>Y</v>
      </c>
      <c r="CN45" s="17">
        <f>VLOOKUP($B45,'[6]2021 DD Batch123456'!$B$3:$AT$590,32,FALSE)</f>
        <v>0</v>
      </c>
      <c r="CO45" s="17" t="str">
        <f>VLOOKUP($B45,'[6]2021 DD Batch123456'!$B$3:$AT$590,33,FALSE)</f>
        <v>Y</v>
      </c>
      <c r="CP45" s="17" t="str">
        <f>HLOOKUP($B45,'[6]SGTI 2021 Clean Data'!$E$2:$ZQ$272,153,FALSE)</f>
        <v>N</v>
      </c>
      <c r="CQ45" s="17" t="str">
        <f>HLOOKUP($B45,'[6]SGTI 2021 Clean Data'!$E$2:$ZQ$272,155,FALSE)</f>
        <v>N</v>
      </c>
      <c r="CR45" s="17" t="str">
        <f>HLOOKUP($B45,'[6]SGTI 2021 Clean Data'!$E$2:$ZQ$272,156,FALSE)</f>
        <v>Y</v>
      </c>
      <c r="CS45" s="17" t="str">
        <f>HLOOKUP($B45,'[6]SGTI 2021 Clean Data'!$E$2:$ZQ$272,157,FALSE)</f>
        <v>Y</v>
      </c>
      <c r="CT45" s="17" t="str">
        <f>HLOOKUP($B45,'[6]SGTI 2021 Clean Data'!$E$2:$ZQ$272,158,FALSE)</f>
        <v>N</v>
      </c>
      <c r="CU45" s="17" t="str">
        <f>HLOOKUP($B45,'[6]SGTI 2021 Clean Data'!$E$2:$ZQ$272,159,FALSE)</f>
        <v>N</v>
      </c>
      <c r="CV45" s="17" t="str">
        <f>HLOOKUP($B45,'[6]SGTI 2021 Clean Data'!$E$2:$ZQ$272,160,FALSE)</f>
        <v>Y</v>
      </c>
      <c r="CW45" s="17" t="str">
        <f>HLOOKUP($B45,'[6]SGTI 2021 Clean Data'!$E$2:$ZQ$272,161,FALSE)</f>
        <v>Y</v>
      </c>
      <c r="CX45" s="17" t="str">
        <f>HLOOKUP($B45,'[6]SGTI 2021 Clean Data'!$E$2:$ZQ$272,164,FALSE)</f>
        <v>Y</v>
      </c>
      <c r="CY45" s="17" t="str">
        <f>HLOOKUP($B45,'[6]SGTI 2021 Clean Data'!$E$2:$ZQ$272,170,FALSE)</f>
        <v>Y</v>
      </c>
      <c r="CZ45" s="17" t="str">
        <f>HLOOKUP($B45,'[6]SGTI 2021 Clean Data'!$E$2:$ZQ$272,173,FALSE)</f>
        <v>N</v>
      </c>
      <c r="DA45" s="17" t="str">
        <f>HLOOKUP($B45,'[6]SGTI 2021 Clean Data'!$E$2:$ZQ$272,174,FALSE)</f>
        <v>Y</v>
      </c>
      <c r="DB45" s="17" t="str">
        <f>HLOOKUP($B45,'[6]SGTI 2021 Clean Data'!$E$2:$ZQ$272,175,FALSE)</f>
        <v>N</v>
      </c>
      <c r="DC45" s="17" t="str">
        <f>HLOOKUP($B45,'[6]SGTI 2021 Clean Data'!$E$2:$ZQ$272,176,FALSE)</f>
        <v>N</v>
      </c>
      <c r="DD45" s="17" t="str">
        <f>HLOOKUP($B45,'[6]SGTI 2021 Clean Data'!$E$2:$ZQ$272,178,FALSE)</f>
        <v>Y</v>
      </c>
      <c r="DE45" s="17" t="str">
        <f>HLOOKUP($B45,'[6]SGTI 2021 Clean Data'!$E$2:$ZQ$272,179,FALSE)</f>
        <v>N</v>
      </c>
      <c r="DF45" s="17" t="str">
        <f>HLOOKUP($B45,'[6]SGTI 2021 Clean Data'!$E$2:$ZQ$272,180,FALSE)</f>
        <v>Y</v>
      </c>
      <c r="DG45" s="17" t="str">
        <f>HLOOKUP($B45,'[6]SGTI 2021 Clean Data'!$E$2:$ZQ$272,181,FALSE)</f>
        <v>Y</v>
      </c>
      <c r="DH45" s="17" t="str">
        <f>HLOOKUP($B45,'[6]SGTI 2021 Clean Data'!$E$2:$ZQ$272,182,FALSE)</f>
        <v>N</v>
      </c>
      <c r="DI45" s="17" t="str">
        <f>HLOOKUP($B45,'[6]SGTI 2021 Clean Data'!$E$2:$ZQ$272,184,FALSE)</f>
        <v>Y</v>
      </c>
      <c r="DJ45" s="17" t="str">
        <f>HLOOKUP($B45,'[6]SGTI 2021 Clean Data'!$E$2:$ZQ$272,185,FALSE)</f>
        <v>Y</v>
      </c>
      <c r="DK45" s="17">
        <f>HLOOKUP($B45,'[6]SGTI 2021 Clean Data'!$E$2:$ZQ$272,190,FALSE)</f>
        <v>55</v>
      </c>
      <c r="DL45" s="17" t="str">
        <f>HLOOKUP($B45,'[6]SGTI 2021 Clean Data'!$E$2:$ZQ$272,191,FALSE)</f>
        <v>N</v>
      </c>
      <c r="DM45" s="17" t="str">
        <f>HLOOKUP($B45,'[6]SGTI 2021 Clean Data'!$E$2:$ZQ$272,195,FALSE)</f>
        <v>N</v>
      </c>
      <c r="DN45" s="17" t="str">
        <f>HLOOKUP($B45,'[6]SGTI 2021 Clean Data'!$E$2:$ZQ$272,196,FALSE)</f>
        <v>N</v>
      </c>
      <c r="DO45" s="17" t="str">
        <f>HLOOKUP($B45,'[6]SGTI 2021 Clean Data'!$E$2:$ZQ$272,199,FALSE)</f>
        <v>N</v>
      </c>
      <c r="DP45" s="17" t="str">
        <f>HLOOKUP($B45,'[6]SGTI 2021 Clean Data'!$E$2:$ZQ$272,200,FALSE)</f>
        <v>Y</v>
      </c>
      <c r="DQ45" s="17" t="str">
        <f>HLOOKUP($B45,'[6]SGTI 2021 Clean Data'!$E$2:$ZQ$272,201,FALSE)</f>
        <v>Y</v>
      </c>
      <c r="DR45" s="17" t="str">
        <f>HLOOKUP($B45,'[6]SGTI 2021 Clean Data'!$E$2:$ZQ$272,202,FALSE)</f>
        <v>Y</v>
      </c>
      <c r="DS45" s="17" t="str">
        <f>HLOOKUP($B45,'[6]SGTI 2021 Clean Data'!$E$2:$ZQ$272,203,FALSE)</f>
        <v>N</v>
      </c>
      <c r="DT45" s="17" t="str">
        <f>HLOOKUP($B45,'[6]SGTI 2021 Clean Data'!$E$2:$ZQ$272,204,FALSE)</f>
        <v>N</v>
      </c>
      <c r="DU45" s="17" t="str">
        <f>HLOOKUP($B45,'[6]SGTI 2021 Clean Data'!$E$2:$ZQ$272,206,FALSE)</f>
        <v>Y</v>
      </c>
      <c r="DV45" s="17" t="str">
        <f>HLOOKUP($B45,'[6]SGTI 2021 Clean Data'!$E$2:$ZQ$272,207,FALSE)</f>
        <v>Y</v>
      </c>
      <c r="DW45" s="17" t="str">
        <f>HLOOKUP($B45,'[6]SGTI 2021 Clean Data'!$E$2:$ZQ$272,208,FALSE)</f>
        <v>N</v>
      </c>
      <c r="DX45" s="17"/>
      <c r="DY45" s="17" t="str">
        <f>HLOOKUP($B45,'[6]SGTI 2021 Clean Data'!$E$2:$ZQ$272,213,FALSE)</f>
        <v>N</v>
      </c>
      <c r="DZ45" s="17" t="str">
        <f>HLOOKUP($B45,'[6]SGTI 2021 Clean Data'!$E$2:$ZQ$272,214,FALSE)</f>
        <v>N</v>
      </c>
      <c r="EA45" s="17" t="str">
        <f>HLOOKUP($B45,'[6]SGTI 2021 Clean Data'!$E$2:$ZQ$272,215,FALSE)</f>
        <v>N</v>
      </c>
      <c r="EB45" s="17">
        <f>HLOOKUP($B45,'[6]SGTI 2021 Clean Data'!$E$2:$ZQ$272,219,FALSE)</f>
        <v>0</v>
      </c>
      <c r="EC45" s="17">
        <f>HLOOKUP($B45,'[6]SGTI 2021 Clean Data'!$E$2:$ZQ$272,220,FALSE)</f>
        <v>0</v>
      </c>
      <c r="ED45" s="17">
        <f>HLOOKUP($B45,'[6]SGTI 2021 Clean Data'!$E$2:$ZQ$272,221,FALSE)</f>
        <v>3</v>
      </c>
      <c r="EE45" s="17">
        <f>HLOOKUP($B45,'[6]SGTI 2021 Clean Data'!$E$2:$ZQ$272,222,FALSE)</f>
        <v>3</v>
      </c>
      <c r="EF45" s="17">
        <f>HLOOKUP($B45,'[6]SGTI 2021 Clean Data'!$E$2:$ZQ$272,223,FALSE)</f>
        <v>0</v>
      </c>
      <c r="EG45" s="17">
        <f>HLOOKUP($B45,'[6]SGTI 2021 Clean Data'!$E$2:$ZQ$272,224,FALSE)</f>
        <v>3</v>
      </c>
      <c r="EH45" s="17">
        <f>HLOOKUP($B45,'[6]SGTI 2021 Clean Data'!$E$2:$ZQ$272,225,FALSE)</f>
        <v>0</v>
      </c>
      <c r="EI45" s="17">
        <f>HLOOKUP($B45,'[6]SGTI 2021 Clean Data'!$E$2:$ZQ$272,226,FALSE)</f>
        <v>3</v>
      </c>
      <c r="EJ45" s="17">
        <f>HLOOKUP($B45,'[6]SGTI 2021 Clean Data'!$E$2:$ZQ$272,227,FALSE)</f>
        <v>0</v>
      </c>
      <c r="EK45" s="17">
        <f>HLOOKUP($B45,'[6]SGTI 2021 Clean Data'!$E$2:$ZQ$272,228,FALSE)</f>
        <v>3</v>
      </c>
      <c r="EL45" s="17">
        <f>HLOOKUP($B45,'[6]SGTI 2021 Clean Data'!$E$2:$ZQ$272,229,FALSE)</f>
        <v>0</v>
      </c>
      <c r="EM45" s="17">
        <f>HLOOKUP($B45,'[6]SGTI 2021 Clean Data'!$E$2:$ZQ$272,230,FALSE)</f>
        <v>0</v>
      </c>
      <c r="EN45" s="17">
        <f>HLOOKUP($B45,'[6]SGTI 2021 Clean Data'!$E$2:$ZQ$272,231,FALSE)</f>
        <v>0</v>
      </c>
      <c r="EO45" s="18">
        <f>HLOOKUP($B45,'[6]SGTI 2021 Clean Data'!$E$2:$ZQ$272,232,FALSE)</f>
        <v>43993</v>
      </c>
      <c r="EP45" s="18">
        <f>HLOOKUP($B45,'[6]SGTI 2021 Clean Data'!$E$2:$ZQ$272,233,FALSE)</f>
        <v>44008</v>
      </c>
      <c r="EQ45" s="17">
        <f>HLOOKUP($B45,'[6]SGTI 2021 Clean Data'!$E$2:$ZQ$272,234,FALSE)</f>
        <v>0</v>
      </c>
      <c r="ER45" s="17">
        <f>HLOOKUP($B45,'[6]SGTI 2021 Clean Data'!$E$2:$ZQ$272,235,FALSE)</f>
        <v>0</v>
      </c>
      <c r="ES45" s="17">
        <f>HLOOKUP($B45,'[6]SGTI 2021 Clean Data'!$E$2:$ZQ$272,240,FALSE)</f>
        <v>0</v>
      </c>
      <c r="ET45" s="17">
        <f>VLOOKUP($B45,'[6]2021 DD Batch123456'!$B$3:$AT$590,42,FALSE)</f>
        <v>2</v>
      </c>
      <c r="EU45" s="17"/>
      <c r="EV45" s="17"/>
      <c r="EW45" s="17"/>
      <c r="EX45" s="17">
        <f>VLOOKUP($B45,'[6]2021 DD Batch123456'!$B$3:$AT$590,44,FALSE)</f>
        <v>0</v>
      </c>
      <c r="EY45" s="17">
        <f>HLOOKUP($B45,'[6]SGTI 2021 Clean Data'!$E$2:$ZQ$272,246,FALSE)</f>
        <v>0</v>
      </c>
      <c r="EZ45" s="17">
        <f>HLOOKUP($B45,'[6]SGTI 2021 Clean Data'!$E$2:$ZQ$272,247,FALSE)</f>
        <v>0</v>
      </c>
      <c r="FA45" s="17">
        <f>HLOOKUP($B45,'[6]SGTI 2021 Clean Data'!$E$2:$ZQ$272,248,FALSE)</f>
        <v>0</v>
      </c>
      <c r="FB45" s="17">
        <f>HLOOKUP($B45,'[6]SGTI 2021 Clean Data'!$E$2:$ZQ$272,249,FALSE)</f>
        <v>0</v>
      </c>
      <c r="FC45" s="17">
        <f>HLOOKUP($B45,'[6]SGTI 2021 Clean Data'!$E$2:$ZQ$272,250,FALSE)</f>
        <v>0</v>
      </c>
      <c r="FD45" s="17">
        <f>HLOOKUP($B45,'[6]SGTI 2021 Clean Data'!$E$2:$ZQ$272,251,FALSE)</f>
        <v>0</v>
      </c>
      <c r="FE45" s="17">
        <f>HLOOKUP($B45,'[6]SGTI 2021 Clean Data'!$E$2:$ZQ$272,252,FALSE)</f>
        <v>0</v>
      </c>
      <c r="FF45" s="17">
        <f>HLOOKUP($B45,'[6]SGTI 2021 Clean Data'!$E$2:$ZQ$272,253,FALSE)</f>
        <v>0</v>
      </c>
      <c r="FG45" s="17">
        <f>HLOOKUP($B45,'[6]SGTI 2021 Clean Data'!$E$2:$ZQ$272,254,FALSE)</f>
        <v>0</v>
      </c>
      <c r="FH45" s="17">
        <f>HLOOKUP($B45,'[6]SGTI 2021 Clean Data'!$E$2:$ZQ$272,255,FALSE)</f>
        <v>0</v>
      </c>
      <c r="FI45" s="17">
        <f>HLOOKUP($B45,'[6]SGTI 2021 Clean Data'!$E$2:$ZQ$272,256,FALSE)</f>
        <v>0</v>
      </c>
      <c r="FJ45" s="17">
        <f>HLOOKUP($B45,'[6]SGTI 2021 Clean Data'!$E$2:$ZQ$272,257,FALSE)</f>
        <v>0</v>
      </c>
      <c r="FK45" s="17">
        <f>HLOOKUP($B45,'[6]SGTI 2021 Clean Data'!$E$2:$ZQ$272,258,FALSE)</f>
        <v>0</v>
      </c>
      <c r="FL45" s="17"/>
      <c r="FM45" s="17">
        <f>HLOOKUP($B45,'[6]SGTI 2021 Clean Data'!$E$2:$ZQ$272,260,FALSE)</f>
        <v>0</v>
      </c>
      <c r="FN45" s="17">
        <f>HLOOKUP($B45,'[6]SGTI 2021 Clean Data'!$E$2:$ZQ$272,261,FALSE)</f>
        <v>0</v>
      </c>
      <c r="FO45" s="17">
        <f>HLOOKUP($B45,'[6]SGTI 2021 Clean Data'!$E$2:$ZQ$272,262,FALSE)</f>
        <v>0</v>
      </c>
      <c r="FP45" s="17">
        <f>HLOOKUP($B45,'[6]SGTI 2021 Clean Data'!$E$2:$ZQ$272,263,FALSE)</f>
        <v>0</v>
      </c>
      <c r="FQ45" s="17"/>
      <c r="FR45" s="17">
        <f>HLOOKUP($B45,'[6]SGTI 2021 Clean Data'!$E$2:$ZQ$272,265,FALSE)</f>
        <v>0</v>
      </c>
      <c r="FS45" s="17">
        <f>HLOOKUP($B45,'[6]SGTI 2021 Clean Data'!$E$2:$ZQ$272,266,FALSE)</f>
        <v>0</v>
      </c>
      <c r="FT45" s="17">
        <f>HLOOKUP($B45,'[6]SGTI 2021 Clean Data'!$E$2:$ZQ$272,267,FALSE)</f>
        <v>0</v>
      </c>
      <c r="FU45" s="17">
        <f>HLOOKUP($B45,'[6]SGTI 2021 Clean Data'!$E$2:$ZQ$272,268,FALSE)</f>
        <v>0</v>
      </c>
      <c r="FV45" s="17">
        <f>HLOOKUP($B45,'[6]SGTI 2021 Clean Data'!$E$2:$ZQ$272,269,FALSE)</f>
        <v>0</v>
      </c>
      <c r="FW45" s="17">
        <f>HLOOKUP($B45,'[6]SGTI 2021 Clean Data'!$E$2:$ZQ$272,270,FALSE)</f>
        <v>0</v>
      </c>
      <c r="FX45" s="17">
        <f>HLOOKUP($B45,'[6]SGTI 2021 Clean Data'!$E$2:$ZQ$272,271,FALSE)</f>
        <v>0</v>
      </c>
    </row>
    <row r="46" spans="1:180" ht="24" thickTop="1" thickBot="1" x14ac:dyDescent="0.3">
      <c r="A46" s="12">
        <v>331</v>
      </c>
      <c r="B46" s="13" t="s">
        <v>250</v>
      </c>
      <c r="C46" s="14" t="s">
        <v>251</v>
      </c>
      <c r="D46" s="15">
        <v>44196</v>
      </c>
      <c r="E46" s="16">
        <f>_xlfn.IFNA(VLOOKUP($B46,'[4]SGTI 2021 General Full List'!$G$2:$AD$528,24,FALSE),VLOOKUP($B46,'[5]SGTI 2021 TrustReits Full List'!$G$2:$AC$43,23,FALSE))</f>
        <v>68213000</v>
      </c>
      <c r="F46" s="16" t="str">
        <f t="shared" si="0"/>
        <v>Small</v>
      </c>
      <c r="G46" s="16" t="str">
        <f>_xlfn.IFNA(VLOOKUP($B46,'[4]SGTI 2021 General Full List'!$G$2:$AD$528,21,FALSE),VLOOKUP($B46,'[5]SGTI 2021 TrustReits Full List'!$G$2:$AB$43,20,FALSE))</f>
        <v>COMMUNICATION SERVICES</v>
      </c>
      <c r="H46" s="16" t="str">
        <f>_xlfn.IFNA(VLOOKUP($B46,'[4]SGTI 2021 General Full List'!$G$2:$AD$528,23,FALSE),VLOOKUP($B46,'[5]SGTI 2021 TrustReits Full List'!$G$2:$AB$43,22,FALSE))</f>
        <v>Retailers</v>
      </c>
      <c r="I46" s="16" t="s">
        <v>1272</v>
      </c>
      <c r="J46" s="17">
        <f>VLOOKUP($B46,'[6]2021 DD Batch123456'!$B$3:$AT$590,5,FALSE)</f>
        <v>6</v>
      </c>
      <c r="K46" s="17">
        <f>VLOOKUP($B46,'[6]2021 DD Batch123456'!$B$3:$AT$590,6,FALSE)</f>
        <v>6</v>
      </c>
      <c r="L46" s="17">
        <f>VLOOKUP($B46,'[6]2021 DD Batch123456'!$B$3:$AT$590,7,FALSE)</f>
        <v>3</v>
      </c>
      <c r="M46" s="17" t="str">
        <f>VLOOKUP($B46,'[6]2021 DD Batch123456'!$B$3:$AT$590,12,FALSE)</f>
        <v>N</v>
      </c>
      <c r="N46" s="17" t="str">
        <f>HLOOKUP($B46,'[6]SGTI 2021 Clean Data'!$E$2:$ZQ$272,25,FALSE)</f>
        <v>N</v>
      </c>
      <c r="O46" s="17" t="str">
        <f>VLOOKUP($B46,'[6]2021 DD Batch123456'!$B$3:$AT$590,13,FALSE)</f>
        <v>N</v>
      </c>
      <c r="P46" s="17" t="str">
        <f>VLOOKUP($B46,'[6]2021 DD Batch123456'!$B$3:$AT$590,14,FALSE)</f>
        <v>Y</v>
      </c>
      <c r="Q46" s="17" t="str">
        <f>HLOOKUP($B46,'[6]SGTI 2021 Clean Data'!$E$2:$ZQ$272,30,FALSE)</f>
        <v>Y</v>
      </c>
      <c r="R46" s="17" t="str">
        <f>HLOOKUP($B46,'[6]SGTI 2021 Clean Data'!$E$2:$ZQ$272,31,FALSE)</f>
        <v>Y</v>
      </c>
      <c r="S46" s="17" t="str">
        <f>HLOOKUP($B46,'[6]SGTI 2021 Clean Data'!$E$2:$ZQ$272,32,FALSE)</f>
        <v>Y</v>
      </c>
      <c r="T46" s="17">
        <f>VLOOKUP($B46,'[6]2021 DD Batch123456'!$B$3:$AT$590,36,FALSE)</f>
        <v>7</v>
      </c>
      <c r="U46" s="17">
        <f>VLOOKUP($B46,'[6]2021 DD Batch123456'!$B$3:$AT$590,40,FALSE)</f>
        <v>2</v>
      </c>
      <c r="V46" s="17">
        <f>VLOOKUP($B46,'[6]2021 DD Batch123456'!$B$3:$AT$590,37,FALSE)</f>
        <v>5</v>
      </c>
      <c r="W46" s="17" t="str">
        <f>VLOOKUP($B46,'[6]2021 DD Batch123456'!$B$3:$AT$590,41,FALSE)</f>
        <v>Y</v>
      </c>
      <c r="X46" s="17">
        <f>VLOOKUP($B46,'[6]2021 DD Batch123456'!$B$3:$AT$590,15,FALSE)</f>
        <v>5</v>
      </c>
      <c r="Y46" s="17">
        <f>VLOOKUP($B46,'[6]2021 DD Batch123456'!$B$3:$AT$590,16,FALSE)</f>
        <v>3</v>
      </c>
      <c r="Z46" s="17" t="str">
        <f>VLOOKUP($B46,'[6]2021 DD Batch123456'!$B$3:$AT$590,18,FALSE)</f>
        <v>Y</v>
      </c>
      <c r="AA46" s="17" t="str">
        <f>HLOOKUP($B46,'[6]SGTI 2021 Clean Data'!$E$2:$ZQ$272,45,FALSE)</f>
        <v>Y</v>
      </c>
      <c r="AB46" s="17" t="str">
        <f>HLOOKUP($B46,'[6]SGTI 2021 Clean Data'!$E$2:$ZQ$272,46,FALSE)</f>
        <v>N</v>
      </c>
      <c r="AC46" s="17" t="str">
        <f>HLOOKUP($B46,'[6]SGTI 2021 Clean Data'!$E$2:$ZQ$272,49,FALSE)</f>
        <v>Y</v>
      </c>
      <c r="AD46" s="17" t="str">
        <f>HLOOKUP($B46,'[6]SGTI 2021 Clean Data'!$E$2:$ZQ$272,50,FALSE)</f>
        <v>Y</v>
      </c>
      <c r="AE46" s="17" t="str">
        <f>HLOOKUP($B46,'[6]SGTI 2021 Clean Data'!$E$2:$ZQ$272,53,FALSE)</f>
        <v>Y</v>
      </c>
      <c r="AF46" s="17" t="str">
        <f>HLOOKUP($B46,'[6]SGTI 2021 Clean Data'!$E$2:$ZQ$272,54,FALSE)</f>
        <v>Y</v>
      </c>
      <c r="AG46" s="17" t="str">
        <f>HLOOKUP($B46,'[6]SGTI 2021 Clean Data'!$E$2:$ZQ$272,55,FALSE)</f>
        <v>Y</v>
      </c>
      <c r="AH46" s="17" t="str">
        <f>HLOOKUP($B46,'[6]SGTI 2021 Clean Data'!$E$2:$ZQ$272,56,FALSE)</f>
        <v>Y</v>
      </c>
      <c r="AI46" s="17" t="str">
        <f>HLOOKUP($B46,'[6]SGTI 2021 Clean Data'!$E$2:$ZQ$272,57,FALSE)</f>
        <v>N</v>
      </c>
      <c r="AJ46" s="17" t="str">
        <f>HLOOKUP($B46,'[6]SGTI 2021 Clean Data'!$E$2:$ZQ$272,58,FALSE)</f>
        <v>N</v>
      </c>
      <c r="AK46" s="17" t="str">
        <f>HLOOKUP($B46,'[6]SGTI 2021 Clean Data'!$E$2:$ZQ$272,59,FALSE)</f>
        <v>Y</v>
      </c>
      <c r="AL46" s="17">
        <f>VLOOKUP($B46,'[6]2021 DD Batch123456'!$B$3:$AT$590,19,FALSE)</f>
        <v>4</v>
      </c>
      <c r="AM46" s="17">
        <f>VLOOKUP($B46,'[6]2021 DD Batch123456'!$B$3:$AT$590,20,FALSE)</f>
        <v>3</v>
      </c>
      <c r="AN46" s="17" t="str">
        <f>VLOOKUP($B46,'[6]2021 DD Batch123456'!$B$3:$AT$590,22,FALSE)</f>
        <v>Y</v>
      </c>
      <c r="AO46" s="17" t="str">
        <f>HLOOKUP($B46,'[6]SGTI 2021 Clean Data'!$E$2:$ZQ$272,67,FALSE)</f>
        <v>B2</v>
      </c>
      <c r="AP46" s="17" t="str">
        <f>HLOOKUP($B46,'[6]SGTI 2021 Clean Data'!$E$2:$ZQ$272,68,FALSE)</f>
        <v>B2</v>
      </c>
      <c r="AQ46" s="17" t="str">
        <f>HLOOKUP($B46,'[6]SGTI 2021 Clean Data'!$E$2:$ZQ$272,69,FALSE)</f>
        <v>B2</v>
      </c>
      <c r="AR46" s="17" t="str">
        <f>HLOOKUP($B46,'[6]SGTI 2021 Clean Data'!$E$2:$ZQ$272,70,FALSE)</f>
        <v>Y</v>
      </c>
      <c r="AS46" s="17" t="str">
        <f>HLOOKUP($B46,'[6]SGTI 2021 Clean Data'!$E$2:$ZQ$272,71,FALSE)</f>
        <v>Y</v>
      </c>
      <c r="AT46" s="17" t="str">
        <f>HLOOKUP($B46,'[6]SGTI 2021 Clean Data'!$E$2:$ZQ$272,72,FALSE)</f>
        <v>Y</v>
      </c>
      <c r="AU46" s="17" t="str">
        <f>HLOOKUP($B46,'[6]SGTI 2021 Clean Data'!$E$2:$ZQ$272,73,FALSE)</f>
        <v>N</v>
      </c>
      <c r="AV46" s="17" t="str">
        <f>HLOOKUP($B46,'[6]SGTI 2021 Clean Data'!$E$2:$ZQ$272,74,FALSE)</f>
        <v>N</v>
      </c>
      <c r="AW46" s="17" t="str">
        <f>HLOOKUP($B46,'[6]SGTI 2021 Clean Data'!$E$2:$ZQ$272,75,FALSE)</f>
        <v>N</v>
      </c>
      <c r="AX46" s="17" t="str">
        <f>HLOOKUP($B46,'[6]SGTI 2021 Clean Data'!$E$2:$ZQ$272,76,FALSE)</f>
        <v>N</v>
      </c>
      <c r="AY46" s="17" t="str">
        <f>VLOOKUP($B46,'[6]2021 DD Batch123456'!$B$3:$AT$590,35,FALSE)</f>
        <v>B2</v>
      </c>
      <c r="AZ46" s="17" t="str">
        <f>HLOOKUP($B46,'[6]SGTI 2021 Clean Data'!$E$2:$ZQ$272,80,FALSE)</f>
        <v>N</v>
      </c>
      <c r="BA46" s="17" t="str">
        <f>HLOOKUP($B46,'[6]SGTI 2021 Clean Data'!$E$2:$ZQ$272,83,FALSE)</f>
        <v>Y</v>
      </c>
      <c r="BB46" s="17" t="str">
        <f>HLOOKUP($B46,'[6]SGTI 2021 Clean Data'!$E$2:$ZQ$272,84,FALSE)</f>
        <v>Y</v>
      </c>
      <c r="BC46" s="17">
        <f>HLOOKUP($B46,'[6]SGTI 2021 Clean Data'!$E$2:$ZQ$272,89,FALSE)</f>
        <v>0</v>
      </c>
      <c r="BD46" s="17">
        <f>HLOOKUP($B46,'[6]SGTI 2021 Clean Data'!$E$2:$ZQ$272,91,FALSE)</f>
        <v>0</v>
      </c>
      <c r="BE46" s="17" t="str">
        <f>HLOOKUP($B46,'[6]SGTI 2021 Clean Data'!$E$2:$ZQ$272,92,FALSE)</f>
        <v>Y</v>
      </c>
      <c r="BF46" s="17" t="str">
        <f>HLOOKUP($B46,'[6]SGTI 2021 Clean Data'!$E$2:$ZQ$272,93,FALSE)</f>
        <v>Y</v>
      </c>
      <c r="BG46" s="17" t="str">
        <f>HLOOKUP($B46,'[6]SGTI 2021 Clean Data'!$E$2:$ZQ$272,94,FALSE)</f>
        <v>Y</v>
      </c>
      <c r="BH46" s="17" t="str">
        <f>HLOOKUP($B46,'[6]SGTI 2021 Clean Data'!$E$2:$ZQ$272,95,FALSE)</f>
        <v>Y</v>
      </c>
      <c r="BI46" s="17" t="str">
        <f>HLOOKUP($B46,'[6]SGTI 2021 Clean Data'!$E$2:$ZQ$272,96,FALSE)</f>
        <v>Y</v>
      </c>
      <c r="BJ46" s="17" t="str">
        <f>HLOOKUP($B46,'[6]SGTI 2021 Clean Data'!$E$2:$ZQ$272,97,FALSE)</f>
        <v>Y</v>
      </c>
      <c r="BK46" s="17" t="str">
        <f>HLOOKUP($B46,'[6]SGTI 2021 Clean Data'!$E$2:$ZQ$272,98,FALSE)</f>
        <v>Y</v>
      </c>
      <c r="BL46" s="17" t="str">
        <f>HLOOKUP($B46,'[6]SGTI 2021 Clean Data'!$E$2:$ZQ$272,100,FALSE)</f>
        <v>Y</v>
      </c>
      <c r="BM46" s="17" t="str">
        <f>HLOOKUP($B46,'[6]SGTI 2021 Clean Data'!$E$2:$ZQ$272,102,FALSE)</f>
        <v>Y</v>
      </c>
      <c r="BN46" s="17" t="str">
        <f>HLOOKUP($B46,'[6]SGTI 2021 Clean Data'!$E$2:$ZQ$272,103,FALSE)</f>
        <v>N</v>
      </c>
      <c r="BO46" s="17" t="str">
        <f>HLOOKUP($B46,'[6]SGTI 2021 Clean Data'!$E$2:$ZQ$272,107,FALSE)</f>
        <v>Y</v>
      </c>
      <c r="BP46" s="17" t="str">
        <f>HLOOKUP($B46,'[6]SGTI 2021 Clean Data'!$E$2:$ZQ$272,108,FALSE)</f>
        <v>Y</v>
      </c>
      <c r="BQ46" s="17" t="str">
        <f>HLOOKUP($B46,'[6]SGTI 2021 Clean Data'!$E$2:$ZQ$272,109,FALSE)</f>
        <v>Y</v>
      </c>
      <c r="BR46" s="17" t="str">
        <f>HLOOKUP($B46,'[6]SGTI 2021 Clean Data'!$E$2:$ZQ$272,110,FALSE)</f>
        <v>N</v>
      </c>
      <c r="BS46" s="17" t="str">
        <f>HLOOKUP($B46,'[6]SGTI 2021 Clean Data'!$E$2:$ZQ$272,111,FALSE)</f>
        <v>Y</v>
      </c>
      <c r="BT46" s="17" t="str">
        <f>HLOOKUP($B46,'[6]SGTI 2021 Clean Data'!$E$2:$ZQ$272,113,FALSE)</f>
        <v>N</v>
      </c>
      <c r="BU46" s="17" t="str">
        <f>HLOOKUP($B46,'[6]SGTI 2021 Clean Data'!$E$2:$ZQ$272,114,FALSE)</f>
        <v>Y</v>
      </c>
      <c r="BV46" s="17" t="str">
        <f>HLOOKUP($B46,'[6]SGTI 2021 Clean Data'!$E$2:$ZQ$272,120,FALSE)</f>
        <v>Y</v>
      </c>
      <c r="BW46" s="17" t="str">
        <f>HLOOKUP($B46,'[6]SGTI 2021 Clean Data'!$E$2:$ZQ$272,121,FALSE)</f>
        <v>Y</v>
      </c>
      <c r="BX46" s="17" t="str">
        <f>HLOOKUP($B46,'[6]SGTI 2021 Clean Data'!$E$2:$ZQ$272,122,FALSE)</f>
        <v>Y</v>
      </c>
      <c r="BY46" s="17" t="str">
        <f>HLOOKUP($B46,'[6]SGTI 2021 Clean Data'!$E$2:$ZQ$272,123,FALSE)</f>
        <v>N</v>
      </c>
      <c r="BZ46" s="17" t="str">
        <f>HLOOKUP($B46,'[6]SGTI 2021 Clean Data'!$E$2:$ZQ$272,124,FALSE)</f>
        <v>Y</v>
      </c>
      <c r="CA46" s="17" t="str">
        <f>HLOOKUP($B46,'[6]SGTI 2021 Clean Data'!$E$2:$ZQ$272,125,FALSE)</f>
        <v>Y</v>
      </c>
      <c r="CB46" s="17" t="str">
        <f>HLOOKUP($B46,'[6]SGTI 2021 Clean Data'!$E$2:$ZQ$272,126,FALSE)</f>
        <v>Y</v>
      </c>
      <c r="CC46" s="17" t="str">
        <f>HLOOKUP($B46,'[6]SGTI 2021 Clean Data'!$E$2:$ZQ$272,128,FALSE)</f>
        <v>Y</v>
      </c>
      <c r="CD46" s="17" t="str">
        <f>HLOOKUP($B46,'[6]SGTI 2021 Clean Data'!$E$2:$ZQ$272,130,FALSE)</f>
        <v>Y</v>
      </c>
      <c r="CE46" s="17" t="str">
        <f>HLOOKUP($B46,'[6]SGTI 2021 Clean Data'!$E$2:$ZQ$272,131,FALSE)</f>
        <v>N</v>
      </c>
      <c r="CF46" s="17" t="str">
        <f>HLOOKUP($B46,'[6]SGTI 2021 Clean Data'!$E$2:$ZQ$272,132,FALSE)</f>
        <v>Y</v>
      </c>
      <c r="CG46" s="17" t="str">
        <f>HLOOKUP($B46,'[6]SGTI 2021 Clean Data'!$E$2:$ZQ$272,133,FALSE)</f>
        <v>N</v>
      </c>
      <c r="CH46" s="17" t="str">
        <f>HLOOKUP($B46,'[6]SGTI 2021 Clean Data'!$E$2:$ZQ$272,135,FALSE)</f>
        <v>N</v>
      </c>
      <c r="CI46" s="17" t="str">
        <f>HLOOKUP($B46,'[6]SGTI 2021 Clean Data'!$E$2:$ZQ$272,139,FALSE)</f>
        <v>Y</v>
      </c>
      <c r="CJ46" s="17" t="str">
        <f>HLOOKUP($B46,'[6]SGTI 2021 Clean Data'!$E$2:$ZQ$272,140,FALSE)</f>
        <v>Y</v>
      </c>
      <c r="CK46" s="17" t="str">
        <f>VLOOKUP($B46,'[6]2021 DD Batch123456'!$B$3:$AT$590,26,FALSE)</f>
        <v>N</v>
      </c>
      <c r="CL46" s="17" t="str">
        <f>VLOOKUP($B46,'[6]2021 DD Batch123456'!$B$3:$AT$590,27,FALSE)</f>
        <v>N</v>
      </c>
      <c r="CM46" s="17" t="str">
        <f>VLOOKUP($B46,'[6]2021 DD Batch123456'!$B$3:$AT$590,31,FALSE)</f>
        <v>Y</v>
      </c>
      <c r="CN46" s="17">
        <f>VLOOKUP($B46,'[6]2021 DD Batch123456'!$B$3:$AT$590,32,FALSE)</f>
        <v>0</v>
      </c>
      <c r="CO46" s="17" t="str">
        <f>VLOOKUP($B46,'[6]2021 DD Batch123456'!$B$3:$AT$590,33,FALSE)</f>
        <v>N</v>
      </c>
      <c r="CP46" s="17" t="str">
        <f>HLOOKUP($B46,'[6]SGTI 2021 Clean Data'!$E$2:$ZQ$272,153,FALSE)</f>
        <v>Y</v>
      </c>
      <c r="CQ46" s="17" t="str">
        <f>HLOOKUP($B46,'[6]SGTI 2021 Clean Data'!$E$2:$ZQ$272,155,FALSE)</f>
        <v>Y</v>
      </c>
      <c r="CR46" s="17" t="str">
        <f>HLOOKUP($B46,'[6]SGTI 2021 Clean Data'!$E$2:$ZQ$272,156,FALSE)</f>
        <v>Y</v>
      </c>
      <c r="CS46" s="17" t="str">
        <f>HLOOKUP($B46,'[6]SGTI 2021 Clean Data'!$E$2:$ZQ$272,157,FALSE)</f>
        <v>Y</v>
      </c>
      <c r="CT46" s="17" t="str">
        <f>HLOOKUP($B46,'[6]SGTI 2021 Clean Data'!$E$2:$ZQ$272,158,FALSE)</f>
        <v>Y</v>
      </c>
      <c r="CU46" s="17" t="str">
        <f>HLOOKUP($B46,'[6]SGTI 2021 Clean Data'!$E$2:$ZQ$272,159,FALSE)</f>
        <v>N</v>
      </c>
      <c r="CV46" s="17" t="str">
        <f>HLOOKUP($B46,'[6]SGTI 2021 Clean Data'!$E$2:$ZQ$272,160,FALSE)</f>
        <v>Y</v>
      </c>
      <c r="CW46" s="17" t="str">
        <f>HLOOKUP($B46,'[6]SGTI 2021 Clean Data'!$E$2:$ZQ$272,161,FALSE)</f>
        <v>Y</v>
      </c>
      <c r="CX46" s="17" t="str">
        <f>HLOOKUP($B46,'[6]SGTI 2021 Clean Data'!$E$2:$ZQ$272,164,FALSE)</f>
        <v>Y</v>
      </c>
      <c r="CY46" s="17" t="str">
        <f>HLOOKUP($B46,'[6]SGTI 2021 Clean Data'!$E$2:$ZQ$272,170,FALSE)</f>
        <v>Y</v>
      </c>
      <c r="CZ46" s="17" t="str">
        <f>HLOOKUP($B46,'[6]SGTI 2021 Clean Data'!$E$2:$ZQ$272,173,FALSE)</f>
        <v>Y</v>
      </c>
      <c r="DA46" s="17" t="str">
        <f>HLOOKUP($B46,'[6]SGTI 2021 Clean Data'!$E$2:$ZQ$272,174,FALSE)</f>
        <v>Y</v>
      </c>
      <c r="DB46" s="17" t="str">
        <f>HLOOKUP($B46,'[6]SGTI 2021 Clean Data'!$E$2:$ZQ$272,175,FALSE)</f>
        <v>N</v>
      </c>
      <c r="DC46" s="17" t="str">
        <f>HLOOKUP($B46,'[6]SGTI 2021 Clean Data'!$E$2:$ZQ$272,176,FALSE)</f>
        <v>Y</v>
      </c>
      <c r="DD46" s="17" t="str">
        <f>HLOOKUP($B46,'[6]SGTI 2021 Clean Data'!$E$2:$ZQ$272,178,FALSE)</f>
        <v>Y</v>
      </c>
      <c r="DE46" s="17" t="str">
        <f>HLOOKUP($B46,'[6]SGTI 2021 Clean Data'!$E$2:$ZQ$272,179,FALSE)</f>
        <v>N</v>
      </c>
      <c r="DF46" s="17" t="str">
        <f>HLOOKUP($B46,'[6]SGTI 2021 Clean Data'!$E$2:$ZQ$272,180,FALSE)</f>
        <v>Y</v>
      </c>
      <c r="DG46" s="17" t="str">
        <f>HLOOKUP($B46,'[6]SGTI 2021 Clean Data'!$E$2:$ZQ$272,181,FALSE)</f>
        <v>Y</v>
      </c>
      <c r="DH46" s="17" t="str">
        <f>HLOOKUP($B46,'[6]SGTI 2021 Clean Data'!$E$2:$ZQ$272,182,FALSE)</f>
        <v>N</v>
      </c>
      <c r="DI46" s="17" t="str">
        <f>HLOOKUP($B46,'[6]SGTI 2021 Clean Data'!$E$2:$ZQ$272,184,FALSE)</f>
        <v>Y</v>
      </c>
      <c r="DJ46" s="17" t="str">
        <f>HLOOKUP($B46,'[6]SGTI 2021 Clean Data'!$E$2:$ZQ$272,185,FALSE)</f>
        <v>Y</v>
      </c>
      <c r="DK46" s="17">
        <f>HLOOKUP($B46,'[6]SGTI 2021 Clean Data'!$E$2:$ZQ$272,190,FALSE)</f>
        <v>122</v>
      </c>
      <c r="DL46" s="17" t="str">
        <f>HLOOKUP($B46,'[6]SGTI 2021 Clean Data'!$E$2:$ZQ$272,191,FALSE)</f>
        <v>N</v>
      </c>
      <c r="DM46" s="17" t="str">
        <f>HLOOKUP($B46,'[6]SGTI 2021 Clean Data'!$E$2:$ZQ$272,195,FALSE)</f>
        <v>N</v>
      </c>
      <c r="DN46" s="17" t="str">
        <f>HLOOKUP($B46,'[6]SGTI 2021 Clean Data'!$E$2:$ZQ$272,196,FALSE)</f>
        <v>N</v>
      </c>
      <c r="DO46" s="17" t="str">
        <f>HLOOKUP($B46,'[6]SGTI 2021 Clean Data'!$E$2:$ZQ$272,199,FALSE)</f>
        <v>Y</v>
      </c>
      <c r="DP46" s="17" t="str">
        <f>HLOOKUP($B46,'[6]SGTI 2021 Clean Data'!$E$2:$ZQ$272,200,FALSE)</f>
        <v>Y</v>
      </c>
      <c r="DQ46" s="17" t="str">
        <f>HLOOKUP($B46,'[6]SGTI 2021 Clean Data'!$E$2:$ZQ$272,201,FALSE)</f>
        <v>Y</v>
      </c>
      <c r="DR46" s="17" t="str">
        <f>HLOOKUP($B46,'[6]SGTI 2021 Clean Data'!$E$2:$ZQ$272,202,FALSE)</f>
        <v>Y</v>
      </c>
      <c r="DS46" s="17" t="str">
        <f>HLOOKUP($B46,'[6]SGTI 2021 Clean Data'!$E$2:$ZQ$272,203,FALSE)</f>
        <v>Y</v>
      </c>
      <c r="DT46" s="17" t="str">
        <f>HLOOKUP($B46,'[6]SGTI 2021 Clean Data'!$E$2:$ZQ$272,204,FALSE)</f>
        <v>Y</v>
      </c>
      <c r="DU46" s="17" t="str">
        <f>HLOOKUP($B46,'[6]SGTI 2021 Clean Data'!$E$2:$ZQ$272,206,FALSE)</f>
        <v>Y</v>
      </c>
      <c r="DV46" s="17" t="str">
        <f>HLOOKUP($B46,'[6]SGTI 2021 Clean Data'!$E$2:$ZQ$272,207,FALSE)</f>
        <v>Y</v>
      </c>
      <c r="DW46" s="17" t="str">
        <f>HLOOKUP($B46,'[6]SGTI 2021 Clean Data'!$E$2:$ZQ$272,208,FALSE)</f>
        <v>Y</v>
      </c>
      <c r="DX46" s="17"/>
      <c r="DY46" s="17" t="str">
        <f>HLOOKUP($B46,'[6]SGTI 2021 Clean Data'!$E$2:$ZQ$272,213,FALSE)</f>
        <v>N</v>
      </c>
      <c r="DZ46" s="17" t="str">
        <f>HLOOKUP($B46,'[6]SGTI 2021 Clean Data'!$E$2:$ZQ$272,214,FALSE)</f>
        <v>N</v>
      </c>
      <c r="EA46" s="17" t="str">
        <f>HLOOKUP($B46,'[6]SGTI 2021 Clean Data'!$E$2:$ZQ$272,215,FALSE)</f>
        <v>N</v>
      </c>
      <c r="EB46" s="17">
        <f>HLOOKUP($B46,'[6]SGTI 2021 Clean Data'!$E$2:$ZQ$272,219,FALSE)</f>
        <v>0</v>
      </c>
      <c r="EC46" s="17">
        <f>HLOOKUP($B46,'[6]SGTI 2021 Clean Data'!$E$2:$ZQ$272,220,FALSE)</f>
        <v>1</v>
      </c>
      <c r="ED46" s="17">
        <f>HLOOKUP($B46,'[6]SGTI 2021 Clean Data'!$E$2:$ZQ$272,221,FALSE)</f>
        <v>0</v>
      </c>
      <c r="EE46" s="17">
        <f>HLOOKUP($B46,'[6]SGTI 2021 Clean Data'!$E$2:$ZQ$272,222,FALSE)</f>
        <v>3</v>
      </c>
      <c r="EF46" s="17">
        <f>HLOOKUP($B46,'[6]SGTI 2021 Clean Data'!$E$2:$ZQ$272,223,FALSE)</f>
        <v>0</v>
      </c>
      <c r="EG46" s="17">
        <f>HLOOKUP($B46,'[6]SGTI 2021 Clean Data'!$E$2:$ZQ$272,224,FALSE)</f>
        <v>3</v>
      </c>
      <c r="EH46" s="17">
        <f>HLOOKUP($B46,'[6]SGTI 2021 Clean Data'!$E$2:$ZQ$272,225,FALSE)</f>
        <v>0</v>
      </c>
      <c r="EI46" s="17">
        <f>HLOOKUP($B46,'[6]SGTI 2021 Clean Data'!$E$2:$ZQ$272,226,FALSE)</f>
        <v>3</v>
      </c>
      <c r="EJ46" s="17">
        <f>HLOOKUP($B46,'[6]SGTI 2021 Clean Data'!$E$2:$ZQ$272,227,FALSE)</f>
        <v>0</v>
      </c>
      <c r="EK46" s="17">
        <f>HLOOKUP($B46,'[6]SGTI 2021 Clean Data'!$E$2:$ZQ$272,228,FALSE)</f>
        <v>3</v>
      </c>
      <c r="EL46" s="17">
        <f>HLOOKUP($B46,'[6]SGTI 2021 Clean Data'!$E$2:$ZQ$272,229,FALSE)</f>
        <v>0</v>
      </c>
      <c r="EM46" s="17">
        <f>HLOOKUP($B46,'[6]SGTI 2021 Clean Data'!$E$2:$ZQ$272,230,FALSE)</f>
        <v>0</v>
      </c>
      <c r="EN46" s="17">
        <f>HLOOKUP($B46,'[6]SGTI 2021 Clean Data'!$E$2:$ZQ$272,231,FALSE)</f>
        <v>0</v>
      </c>
      <c r="EO46" s="18">
        <f>HLOOKUP($B46,'[6]SGTI 2021 Clean Data'!$E$2:$ZQ$272,232,FALSE)</f>
        <v>43957</v>
      </c>
      <c r="EP46" s="18">
        <f>HLOOKUP($B46,'[6]SGTI 2021 Clean Data'!$E$2:$ZQ$272,233,FALSE)</f>
        <v>43979</v>
      </c>
      <c r="EQ46" s="17">
        <f>HLOOKUP($B46,'[6]SGTI 2021 Clean Data'!$E$2:$ZQ$272,234,FALSE)</f>
        <v>0</v>
      </c>
      <c r="ER46" s="17">
        <f>HLOOKUP($B46,'[6]SGTI 2021 Clean Data'!$E$2:$ZQ$272,235,FALSE)</f>
        <v>0</v>
      </c>
      <c r="ES46" s="17">
        <f>HLOOKUP($B46,'[6]SGTI 2021 Clean Data'!$E$2:$ZQ$272,240,FALSE)</f>
        <v>0</v>
      </c>
      <c r="ET46" s="17">
        <f>VLOOKUP($B46,'[6]2021 DD Batch123456'!$B$3:$AT$590,42,FALSE)</f>
        <v>1</v>
      </c>
      <c r="EU46" s="17"/>
      <c r="EV46" s="17"/>
      <c r="EW46" s="17"/>
      <c r="EX46" s="17">
        <f>VLOOKUP($B46,'[6]2021 DD Batch123456'!$B$3:$AT$590,44,FALSE)</f>
        <v>2</v>
      </c>
      <c r="EY46" s="17">
        <f>HLOOKUP($B46,'[6]SGTI 2021 Clean Data'!$E$2:$ZQ$272,246,FALSE)</f>
        <v>3</v>
      </c>
      <c r="EZ46" s="17">
        <f>HLOOKUP($B46,'[6]SGTI 2021 Clean Data'!$E$2:$ZQ$272,247,FALSE)</f>
        <v>0</v>
      </c>
      <c r="FA46" s="17">
        <f>HLOOKUP($B46,'[6]SGTI 2021 Clean Data'!$E$2:$ZQ$272,248,FALSE)</f>
        <v>0</v>
      </c>
      <c r="FB46" s="17">
        <f>HLOOKUP($B46,'[6]SGTI 2021 Clean Data'!$E$2:$ZQ$272,249,FALSE)</f>
        <v>0</v>
      </c>
      <c r="FC46" s="17">
        <f>HLOOKUP($B46,'[6]SGTI 2021 Clean Data'!$E$2:$ZQ$272,250,FALSE)</f>
        <v>0</v>
      </c>
      <c r="FD46" s="17">
        <f>HLOOKUP($B46,'[6]SGTI 2021 Clean Data'!$E$2:$ZQ$272,251,FALSE)</f>
        <v>0</v>
      </c>
      <c r="FE46" s="17">
        <f>HLOOKUP($B46,'[6]SGTI 2021 Clean Data'!$E$2:$ZQ$272,252,FALSE)</f>
        <v>0</v>
      </c>
      <c r="FF46" s="17">
        <f>HLOOKUP($B46,'[6]SGTI 2021 Clean Data'!$E$2:$ZQ$272,253,FALSE)</f>
        <v>0</v>
      </c>
      <c r="FG46" s="17">
        <f>HLOOKUP($B46,'[6]SGTI 2021 Clean Data'!$E$2:$ZQ$272,254,FALSE)</f>
        <v>0</v>
      </c>
      <c r="FH46" s="17">
        <f>HLOOKUP($B46,'[6]SGTI 2021 Clean Data'!$E$2:$ZQ$272,255,FALSE)</f>
        <v>0</v>
      </c>
      <c r="FI46" s="17">
        <f>HLOOKUP($B46,'[6]SGTI 2021 Clean Data'!$E$2:$ZQ$272,256,FALSE)</f>
        <v>5</v>
      </c>
      <c r="FJ46" s="17">
        <f>HLOOKUP($B46,'[6]SGTI 2021 Clean Data'!$E$2:$ZQ$272,257,FALSE)</f>
        <v>0</v>
      </c>
      <c r="FK46" s="17">
        <f>HLOOKUP($B46,'[6]SGTI 2021 Clean Data'!$E$2:$ZQ$272,258,FALSE)</f>
        <v>0</v>
      </c>
      <c r="FL46" s="17"/>
      <c r="FM46" s="17">
        <f>HLOOKUP($B46,'[6]SGTI 2021 Clean Data'!$E$2:$ZQ$272,260,FALSE)</f>
        <v>0</v>
      </c>
      <c r="FN46" s="17">
        <f>HLOOKUP($B46,'[6]SGTI 2021 Clean Data'!$E$2:$ZQ$272,261,FALSE)</f>
        <v>0</v>
      </c>
      <c r="FO46" s="17">
        <f>HLOOKUP($B46,'[6]SGTI 2021 Clean Data'!$E$2:$ZQ$272,262,FALSE)</f>
        <v>0</v>
      </c>
      <c r="FP46" s="17">
        <f>HLOOKUP($B46,'[6]SGTI 2021 Clean Data'!$E$2:$ZQ$272,263,FALSE)</f>
        <v>0</v>
      </c>
      <c r="FQ46" s="17"/>
      <c r="FR46" s="17">
        <f>HLOOKUP($B46,'[6]SGTI 2021 Clean Data'!$E$2:$ZQ$272,265,FALSE)</f>
        <v>0</v>
      </c>
      <c r="FS46" s="17">
        <f>HLOOKUP($B46,'[6]SGTI 2021 Clean Data'!$E$2:$ZQ$272,266,FALSE)</f>
        <v>0</v>
      </c>
      <c r="FT46" s="17">
        <f>HLOOKUP($B46,'[6]SGTI 2021 Clean Data'!$E$2:$ZQ$272,267,FALSE)</f>
        <v>0</v>
      </c>
      <c r="FU46" s="17">
        <f>HLOOKUP($B46,'[6]SGTI 2021 Clean Data'!$E$2:$ZQ$272,268,FALSE)</f>
        <v>3</v>
      </c>
      <c r="FV46" s="17">
        <f>HLOOKUP($B46,'[6]SGTI 2021 Clean Data'!$E$2:$ZQ$272,269,FALSE)</f>
        <v>0</v>
      </c>
      <c r="FW46" s="17">
        <f>HLOOKUP($B46,'[6]SGTI 2021 Clean Data'!$E$2:$ZQ$272,270,FALSE)</f>
        <v>0</v>
      </c>
      <c r="FX46" s="17">
        <f>HLOOKUP($B46,'[6]SGTI 2021 Clean Data'!$E$2:$ZQ$272,271,FALSE)</f>
        <v>0</v>
      </c>
    </row>
    <row r="47" spans="1:180" ht="24" thickTop="1" thickBot="1" x14ac:dyDescent="0.3">
      <c r="A47" s="12">
        <v>333</v>
      </c>
      <c r="B47" s="13" t="s">
        <v>252</v>
      </c>
      <c r="C47" s="14" t="s">
        <v>253</v>
      </c>
      <c r="D47" s="15">
        <v>44196</v>
      </c>
      <c r="E47" s="16">
        <f>_xlfn.IFNA(VLOOKUP($B47,'[4]SGTI 2021 General Full List'!$G$2:$AD$528,24,FALSE),VLOOKUP($B47,'[5]SGTI 2021 TrustReits Full List'!$G$2:$AC$43,23,FALSE))</f>
        <v>566100000</v>
      </c>
      <c r="F47" s="16" t="str">
        <f t="shared" si="0"/>
        <v>Mid</v>
      </c>
      <c r="G47" s="16" t="str">
        <f>_xlfn.IFNA(VLOOKUP($B47,'[4]SGTI 2021 General Full List'!$G$2:$AD$528,21,FALSE),VLOOKUP($B47,'[5]SGTI 2021 TrustReits Full List'!$G$2:$AB$43,20,FALSE))</f>
        <v xml:space="preserve">REAL ESTATE </v>
      </c>
      <c r="H47" s="16" t="str">
        <f>_xlfn.IFNA(VLOOKUP($B47,'[4]SGTI 2021 General Full List'!$G$2:$AD$528,23,FALSE),VLOOKUP($B47,'[5]SGTI 2021 TrustReits Full List'!$G$2:$AB$43,22,FALSE))</f>
        <v>Real Estate</v>
      </c>
      <c r="I47" s="16" t="s">
        <v>1272</v>
      </c>
      <c r="J47" s="17">
        <f>VLOOKUP($B47,'[6]2021 DD Batch123456'!$B$3:$AT$590,5,FALSE)</f>
        <v>5</v>
      </c>
      <c r="K47" s="17">
        <f>VLOOKUP($B47,'[6]2021 DD Batch123456'!$B$3:$AT$590,6,FALSE)</f>
        <v>5</v>
      </c>
      <c r="L47" s="17">
        <f>VLOOKUP($B47,'[6]2021 DD Batch123456'!$B$3:$AT$590,7,FALSE)</f>
        <v>3</v>
      </c>
      <c r="M47" s="17" t="str">
        <f>VLOOKUP($B47,'[6]2021 DD Batch123456'!$B$3:$AT$590,12,FALSE)</f>
        <v>N</v>
      </c>
      <c r="N47" s="17" t="str">
        <f>HLOOKUP($B47,'[6]SGTI 2021 Clean Data'!$E$2:$ZQ$272,25,FALSE)</f>
        <v>N</v>
      </c>
      <c r="O47" s="17" t="str">
        <f>VLOOKUP($B47,'[6]2021 DD Batch123456'!$B$3:$AT$590,13,FALSE)</f>
        <v>Y</v>
      </c>
      <c r="P47" s="17" t="str">
        <f>VLOOKUP($B47,'[6]2021 DD Batch123456'!$B$3:$AT$590,14,FALSE)</f>
        <v>N</v>
      </c>
      <c r="Q47" s="17" t="str">
        <f>HLOOKUP($B47,'[6]SGTI 2021 Clean Data'!$E$2:$ZQ$272,30,FALSE)</f>
        <v>Y</v>
      </c>
      <c r="R47" s="17" t="str">
        <f>HLOOKUP($B47,'[6]SGTI 2021 Clean Data'!$E$2:$ZQ$272,31,FALSE)</f>
        <v>Y</v>
      </c>
      <c r="S47" s="17" t="str">
        <f>HLOOKUP($B47,'[6]SGTI 2021 Clean Data'!$E$2:$ZQ$272,32,FALSE)</f>
        <v>Y</v>
      </c>
      <c r="T47" s="17">
        <f>VLOOKUP($B47,'[6]2021 DD Batch123456'!$B$3:$AT$590,36,FALSE)</f>
        <v>4</v>
      </c>
      <c r="U47" s="17">
        <f>VLOOKUP($B47,'[6]2021 DD Batch123456'!$B$3:$AT$590,40,FALSE)</f>
        <v>3</v>
      </c>
      <c r="V47" s="17">
        <f>VLOOKUP($B47,'[6]2021 DD Batch123456'!$B$3:$AT$590,37,FALSE)</f>
        <v>4</v>
      </c>
      <c r="W47" s="17" t="str">
        <f>VLOOKUP($B47,'[6]2021 DD Batch123456'!$B$3:$AT$590,41,FALSE)</f>
        <v>Y</v>
      </c>
      <c r="X47" s="17">
        <f>VLOOKUP($B47,'[6]2021 DD Batch123456'!$B$3:$AT$590,15,FALSE)</f>
        <v>3</v>
      </c>
      <c r="Y47" s="17">
        <f>VLOOKUP($B47,'[6]2021 DD Batch123456'!$B$3:$AT$590,16,FALSE)</f>
        <v>3</v>
      </c>
      <c r="Z47" s="17" t="str">
        <f>VLOOKUP($B47,'[6]2021 DD Batch123456'!$B$3:$AT$590,18,FALSE)</f>
        <v>Y</v>
      </c>
      <c r="AA47" s="17" t="str">
        <f>HLOOKUP($B47,'[6]SGTI 2021 Clean Data'!$E$2:$ZQ$272,45,FALSE)</f>
        <v>Y</v>
      </c>
      <c r="AB47" s="17" t="str">
        <f>HLOOKUP($B47,'[6]SGTI 2021 Clean Data'!$E$2:$ZQ$272,46,FALSE)</f>
        <v>N</v>
      </c>
      <c r="AC47" s="17" t="str">
        <f>HLOOKUP($B47,'[6]SGTI 2021 Clean Data'!$E$2:$ZQ$272,49,FALSE)</f>
        <v>N</v>
      </c>
      <c r="AD47" s="17" t="str">
        <f>HLOOKUP($B47,'[6]SGTI 2021 Clean Data'!$E$2:$ZQ$272,50,FALSE)</f>
        <v>Y</v>
      </c>
      <c r="AE47" s="17" t="str">
        <f>HLOOKUP($B47,'[6]SGTI 2021 Clean Data'!$E$2:$ZQ$272,53,FALSE)</f>
        <v>Y</v>
      </c>
      <c r="AF47" s="17" t="str">
        <f>HLOOKUP($B47,'[6]SGTI 2021 Clean Data'!$E$2:$ZQ$272,54,FALSE)</f>
        <v>Y</v>
      </c>
      <c r="AG47" s="17" t="str">
        <f>HLOOKUP($B47,'[6]SGTI 2021 Clean Data'!$E$2:$ZQ$272,55,FALSE)</f>
        <v>Y</v>
      </c>
      <c r="AH47" s="17" t="str">
        <f>HLOOKUP($B47,'[6]SGTI 2021 Clean Data'!$E$2:$ZQ$272,56,FALSE)</f>
        <v>Y</v>
      </c>
      <c r="AI47" s="17" t="str">
        <f>HLOOKUP($B47,'[6]SGTI 2021 Clean Data'!$E$2:$ZQ$272,57,FALSE)</f>
        <v>N</v>
      </c>
      <c r="AJ47" s="17" t="str">
        <f>HLOOKUP($B47,'[6]SGTI 2021 Clean Data'!$E$2:$ZQ$272,58,FALSE)</f>
        <v>N</v>
      </c>
      <c r="AK47" s="17" t="str">
        <f>HLOOKUP($B47,'[6]SGTI 2021 Clean Data'!$E$2:$ZQ$272,59,FALSE)</f>
        <v>Y</v>
      </c>
      <c r="AL47" s="17">
        <f>VLOOKUP($B47,'[6]2021 DD Batch123456'!$B$3:$AT$590,19,FALSE)</f>
        <v>3</v>
      </c>
      <c r="AM47" s="17">
        <f>VLOOKUP($B47,'[6]2021 DD Batch123456'!$B$3:$AT$590,20,FALSE)</f>
        <v>3</v>
      </c>
      <c r="AN47" s="17" t="str">
        <f>VLOOKUP($B47,'[6]2021 DD Batch123456'!$B$3:$AT$590,22,FALSE)</f>
        <v>Y</v>
      </c>
      <c r="AO47" s="17" t="str">
        <f>HLOOKUP($B47,'[6]SGTI 2021 Clean Data'!$E$2:$ZQ$272,67,FALSE)</f>
        <v>E</v>
      </c>
      <c r="AP47" s="17" t="str">
        <f>HLOOKUP($B47,'[6]SGTI 2021 Clean Data'!$E$2:$ZQ$272,68,FALSE)</f>
        <v>E</v>
      </c>
      <c r="AQ47" s="17" t="str">
        <f>HLOOKUP($B47,'[6]SGTI 2021 Clean Data'!$E$2:$ZQ$272,69,FALSE)</f>
        <v>B3</v>
      </c>
      <c r="AR47" s="17" t="str">
        <f>HLOOKUP($B47,'[6]SGTI 2021 Clean Data'!$E$2:$ZQ$272,70,FALSE)</f>
        <v>Y</v>
      </c>
      <c r="AS47" s="17" t="str">
        <f>HLOOKUP($B47,'[6]SGTI 2021 Clean Data'!$E$2:$ZQ$272,71,FALSE)</f>
        <v>N</v>
      </c>
      <c r="AT47" s="17" t="str">
        <f>HLOOKUP($B47,'[6]SGTI 2021 Clean Data'!$E$2:$ZQ$272,72,FALSE)</f>
        <v>Y</v>
      </c>
      <c r="AU47" s="17" t="str">
        <f>HLOOKUP($B47,'[6]SGTI 2021 Clean Data'!$E$2:$ZQ$272,73,FALSE)</f>
        <v>N</v>
      </c>
      <c r="AV47" s="17" t="str">
        <f>HLOOKUP($B47,'[6]SGTI 2021 Clean Data'!$E$2:$ZQ$272,74,FALSE)</f>
        <v>N</v>
      </c>
      <c r="AW47" s="17" t="str">
        <f>HLOOKUP($B47,'[6]SGTI 2021 Clean Data'!$E$2:$ZQ$272,75,FALSE)</f>
        <v>N</v>
      </c>
      <c r="AX47" s="17" t="str">
        <f>HLOOKUP($B47,'[6]SGTI 2021 Clean Data'!$E$2:$ZQ$272,76,FALSE)</f>
        <v>N</v>
      </c>
      <c r="AY47" s="17" t="str">
        <f>VLOOKUP($B47,'[6]2021 DD Batch123456'!$B$3:$AT$590,35,FALSE)</f>
        <v>E</v>
      </c>
      <c r="AZ47" s="17" t="str">
        <f>HLOOKUP($B47,'[6]SGTI 2021 Clean Data'!$E$2:$ZQ$272,80,FALSE)</f>
        <v>Y</v>
      </c>
      <c r="BA47" s="17" t="str">
        <f>HLOOKUP($B47,'[6]SGTI 2021 Clean Data'!$E$2:$ZQ$272,83,FALSE)</f>
        <v>Y</v>
      </c>
      <c r="BB47" s="17" t="str">
        <f>HLOOKUP($B47,'[6]SGTI 2021 Clean Data'!$E$2:$ZQ$272,84,FALSE)</f>
        <v>Y</v>
      </c>
      <c r="BC47" s="17" t="str">
        <f>HLOOKUP($B47,'[6]SGTI 2021 Clean Data'!$E$2:$ZQ$272,89,FALSE)</f>
        <v>Y</v>
      </c>
      <c r="BD47" s="17" t="str">
        <f>HLOOKUP($B47,'[6]SGTI 2021 Clean Data'!$E$2:$ZQ$272,91,FALSE)</f>
        <v>Y</v>
      </c>
      <c r="BE47" s="17" t="str">
        <f>HLOOKUP($B47,'[6]SGTI 2021 Clean Data'!$E$2:$ZQ$272,92,FALSE)</f>
        <v>Y</v>
      </c>
      <c r="BF47" s="17" t="str">
        <f>HLOOKUP($B47,'[6]SGTI 2021 Clean Data'!$E$2:$ZQ$272,93,FALSE)</f>
        <v>Y</v>
      </c>
      <c r="BG47" s="17" t="str">
        <f>HLOOKUP($B47,'[6]SGTI 2021 Clean Data'!$E$2:$ZQ$272,94,FALSE)</f>
        <v>Y</v>
      </c>
      <c r="BH47" s="17" t="str">
        <f>HLOOKUP($B47,'[6]SGTI 2021 Clean Data'!$E$2:$ZQ$272,95,FALSE)</f>
        <v>Y</v>
      </c>
      <c r="BI47" s="17" t="str">
        <f>HLOOKUP($B47,'[6]SGTI 2021 Clean Data'!$E$2:$ZQ$272,96,FALSE)</f>
        <v>Y</v>
      </c>
      <c r="BJ47" s="17" t="str">
        <f>HLOOKUP($B47,'[6]SGTI 2021 Clean Data'!$E$2:$ZQ$272,97,FALSE)</f>
        <v>Y</v>
      </c>
      <c r="BK47" s="17" t="str">
        <f>HLOOKUP($B47,'[6]SGTI 2021 Clean Data'!$E$2:$ZQ$272,98,FALSE)</f>
        <v>Y</v>
      </c>
      <c r="BL47" s="17" t="str">
        <f>HLOOKUP($B47,'[6]SGTI 2021 Clean Data'!$E$2:$ZQ$272,100,FALSE)</f>
        <v>Y</v>
      </c>
      <c r="BM47" s="17" t="str">
        <f>HLOOKUP($B47,'[6]SGTI 2021 Clean Data'!$E$2:$ZQ$272,102,FALSE)</f>
        <v>N</v>
      </c>
      <c r="BN47" s="17" t="str">
        <f>HLOOKUP($B47,'[6]SGTI 2021 Clean Data'!$E$2:$ZQ$272,103,FALSE)</f>
        <v>Y</v>
      </c>
      <c r="BO47" s="17" t="str">
        <f>HLOOKUP($B47,'[6]SGTI 2021 Clean Data'!$E$2:$ZQ$272,107,FALSE)</f>
        <v>Y</v>
      </c>
      <c r="BP47" s="17" t="str">
        <f>HLOOKUP($B47,'[6]SGTI 2021 Clean Data'!$E$2:$ZQ$272,108,FALSE)</f>
        <v>Y</v>
      </c>
      <c r="BQ47" s="17" t="str">
        <f>HLOOKUP($B47,'[6]SGTI 2021 Clean Data'!$E$2:$ZQ$272,109,FALSE)</f>
        <v>Y</v>
      </c>
      <c r="BR47" s="17" t="str">
        <f>HLOOKUP($B47,'[6]SGTI 2021 Clean Data'!$E$2:$ZQ$272,110,FALSE)</f>
        <v>Y</v>
      </c>
      <c r="BS47" s="17" t="str">
        <f>HLOOKUP($B47,'[6]SGTI 2021 Clean Data'!$E$2:$ZQ$272,111,FALSE)</f>
        <v>Y</v>
      </c>
      <c r="BT47" s="17" t="str">
        <f>HLOOKUP($B47,'[6]SGTI 2021 Clean Data'!$E$2:$ZQ$272,113,FALSE)</f>
        <v>Y</v>
      </c>
      <c r="BU47" s="17">
        <f>HLOOKUP($B47,'[6]SGTI 2021 Clean Data'!$E$2:$ZQ$272,114,FALSE)</f>
        <v>0</v>
      </c>
      <c r="BV47" s="17" t="str">
        <f>HLOOKUP($B47,'[6]SGTI 2021 Clean Data'!$E$2:$ZQ$272,120,FALSE)</f>
        <v>Y</v>
      </c>
      <c r="BW47" s="17" t="str">
        <f>HLOOKUP($B47,'[6]SGTI 2021 Clean Data'!$E$2:$ZQ$272,121,FALSE)</f>
        <v>N</v>
      </c>
      <c r="BX47" s="17" t="str">
        <f>HLOOKUP($B47,'[6]SGTI 2021 Clean Data'!$E$2:$ZQ$272,122,FALSE)</f>
        <v>Y</v>
      </c>
      <c r="BY47" s="17" t="str">
        <f>HLOOKUP($B47,'[6]SGTI 2021 Clean Data'!$E$2:$ZQ$272,123,FALSE)</f>
        <v>Y</v>
      </c>
      <c r="BZ47" s="17" t="str">
        <f>HLOOKUP($B47,'[6]SGTI 2021 Clean Data'!$E$2:$ZQ$272,124,FALSE)</f>
        <v>Y</v>
      </c>
      <c r="CA47" s="17" t="str">
        <f>HLOOKUP($B47,'[6]SGTI 2021 Clean Data'!$E$2:$ZQ$272,125,FALSE)</f>
        <v>Y</v>
      </c>
      <c r="CB47" s="17" t="str">
        <f>HLOOKUP($B47,'[6]SGTI 2021 Clean Data'!$E$2:$ZQ$272,126,FALSE)</f>
        <v>Y</v>
      </c>
      <c r="CC47" s="17" t="str">
        <f>HLOOKUP($B47,'[6]SGTI 2021 Clean Data'!$E$2:$ZQ$272,128,FALSE)</f>
        <v>Y</v>
      </c>
      <c r="CD47" s="17" t="str">
        <f>HLOOKUP($B47,'[6]SGTI 2021 Clean Data'!$E$2:$ZQ$272,130,FALSE)</f>
        <v>Y</v>
      </c>
      <c r="CE47" s="17" t="str">
        <f>HLOOKUP($B47,'[6]SGTI 2021 Clean Data'!$E$2:$ZQ$272,131,FALSE)</f>
        <v>Y</v>
      </c>
      <c r="CF47" s="17" t="str">
        <f>HLOOKUP($B47,'[6]SGTI 2021 Clean Data'!$E$2:$ZQ$272,132,FALSE)</f>
        <v>Y</v>
      </c>
      <c r="CG47" s="17" t="str">
        <f>HLOOKUP($B47,'[6]SGTI 2021 Clean Data'!$E$2:$ZQ$272,133,FALSE)</f>
        <v>Y</v>
      </c>
      <c r="CH47" s="17" t="str">
        <f>HLOOKUP($B47,'[6]SGTI 2021 Clean Data'!$E$2:$ZQ$272,135,FALSE)</f>
        <v>N</v>
      </c>
      <c r="CI47" s="17" t="str">
        <f>HLOOKUP($B47,'[6]SGTI 2021 Clean Data'!$E$2:$ZQ$272,139,FALSE)</f>
        <v>Y</v>
      </c>
      <c r="CJ47" s="17" t="str">
        <f>HLOOKUP($B47,'[6]SGTI 2021 Clean Data'!$E$2:$ZQ$272,140,FALSE)</f>
        <v>Y</v>
      </c>
      <c r="CK47" s="17" t="str">
        <f>VLOOKUP($B47,'[6]2021 DD Batch123456'!$B$3:$AT$590,26,FALSE)</f>
        <v>Y</v>
      </c>
      <c r="CL47" s="17">
        <f>VLOOKUP($B47,'[6]2021 DD Batch123456'!$B$3:$AT$590,27,FALSE)</f>
        <v>0</v>
      </c>
      <c r="CM47" s="17" t="str">
        <f>VLOOKUP($B47,'[6]2021 DD Batch123456'!$B$3:$AT$590,31,FALSE)</f>
        <v>Y</v>
      </c>
      <c r="CN47" s="17">
        <f>VLOOKUP($B47,'[6]2021 DD Batch123456'!$B$3:$AT$590,32,FALSE)</f>
        <v>0</v>
      </c>
      <c r="CO47" s="17" t="str">
        <f>VLOOKUP($B47,'[6]2021 DD Batch123456'!$B$3:$AT$590,33,FALSE)</f>
        <v>Y</v>
      </c>
      <c r="CP47" s="17" t="str">
        <f>HLOOKUP($B47,'[6]SGTI 2021 Clean Data'!$E$2:$ZQ$272,153,FALSE)</f>
        <v>Y</v>
      </c>
      <c r="CQ47" s="17" t="str">
        <f>HLOOKUP($B47,'[6]SGTI 2021 Clean Data'!$E$2:$ZQ$272,155,FALSE)</f>
        <v>N</v>
      </c>
      <c r="CR47" s="17" t="str">
        <f>HLOOKUP($B47,'[6]SGTI 2021 Clean Data'!$E$2:$ZQ$272,156,FALSE)</f>
        <v>Y</v>
      </c>
      <c r="CS47" s="17" t="str">
        <f>HLOOKUP($B47,'[6]SGTI 2021 Clean Data'!$E$2:$ZQ$272,157,FALSE)</f>
        <v>Y</v>
      </c>
      <c r="CT47" s="17" t="str">
        <f>HLOOKUP($B47,'[6]SGTI 2021 Clean Data'!$E$2:$ZQ$272,158,FALSE)</f>
        <v>Y</v>
      </c>
      <c r="CU47" s="17" t="str">
        <f>HLOOKUP($B47,'[6]SGTI 2021 Clean Data'!$E$2:$ZQ$272,159,FALSE)</f>
        <v>Y</v>
      </c>
      <c r="CV47" s="17" t="str">
        <f>HLOOKUP($B47,'[6]SGTI 2021 Clean Data'!$E$2:$ZQ$272,160,FALSE)</f>
        <v>Y</v>
      </c>
      <c r="CW47" s="17" t="str">
        <f>HLOOKUP($B47,'[6]SGTI 2021 Clean Data'!$E$2:$ZQ$272,161,FALSE)</f>
        <v>Y</v>
      </c>
      <c r="CX47" s="17" t="str">
        <f>HLOOKUP($B47,'[6]SGTI 2021 Clean Data'!$E$2:$ZQ$272,164,FALSE)</f>
        <v>Y</v>
      </c>
      <c r="CY47" s="17" t="str">
        <f>HLOOKUP($B47,'[6]SGTI 2021 Clean Data'!$E$2:$ZQ$272,170,FALSE)</f>
        <v>Y</v>
      </c>
      <c r="CZ47" s="17" t="str">
        <f>HLOOKUP($B47,'[6]SGTI 2021 Clean Data'!$E$2:$ZQ$272,173,FALSE)</f>
        <v>Y</v>
      </c>
      <c r="DA47" s="17" t="str">
        <f>HLOOKUP($B47,'[6]SGTI 2021 Clean Data'!$E$2:$ZQ$272,174,FALSE)</f>
        <v>Y</v>
      </c>
      <c r="DB47" s="17" t="str">
        <f>HLOOKUP($B47,'[6]SGTI 2021 Clean Data'!$E$2:$ZQ$272,175,FALSE)</f>
        <v>Y</v>
      </c>
      <c r="DC47" s="17" t="str">
        <f>HLOOKUP($B47,'[6]SGTI 2021 Clean Data'!$E$2:$ZQ$272,176,FALSE)</f>
        <v>N</v>
      </c>
      <c r="DD47" s="17" t="str">
        <f>HLOOKUP($B47,'[6]SGTI 2021 Clean Data'!$E$2:$ZQ$272,178,FALSE)</f>
        <v>Y</v>
      </c>
      <c r="DE47" s="17" t="str">
        <f>HLOOKUP($B47,'[6]SGTI 2021 Clean Data'!$E$2:$ZQ$272,179,FALSE)</f>
        <v>N</v>
      </c>
      <c r="DF47" s="17" t="str">
        <f>HLOOKUP($B47,'[6]SGTI 2021 Clean Data'!$E$2:$ZQ$272,180,FALSE)</f>
        <v>Y</v>
      </c>
      <c r="DG47" s="17" t="str">
        <f>HLOOKUP($B47,'[6]SGTI 2021 Clean Data'!$E$2:$ZQ$272,181,FALSE)</f>
        <v>Y</v>
      </c>
      <c r="DH47" s="17" t="str">
        <f>HLOOKUP($B47,'[6]SGTI 2021 Clean Data'!$E$2:$ZQ$272,182,FALSE)</f>
        <v>N</v>
      </c>
      <c r="DI47" s="17" t="str">
        <f>HLOOKUP($B47,'[6]SGTI 2021 Clean Data'!$E$2:$ZQ$272,184,FALSE)</f>
        <v>Y</v>
      </c>
      <c r="DJ47" s="17" t="str">
        <f>HLOOKUP($B47,'[6]SGTI 2021 Clean Data'!$E$2:$ZQ$272,185,FALSE)</f>
        <v>Y</v>
      </c>
      <c r="DK47" s="17">
        <f>HLOOKUP($B47,'[6]SGTI 2021 Clean Data'!$E$2:$ZQ$272,190,FALSE)</f>
        <v>55</v>
      </c>
      <c r="DL47" s="17" t="str">
        <f>HLOOKUP($B47,'[6]SGTI 2021 Clean Data'!$E$2:$ZQ$272,191,FALSE)</f>
        <v>N</v>
      </c>
      <c r="DM47" s="17" t="str">
        <f>HLOOKUP($B47,'[6]SGTI 2021 Clean Data'!$E$2:$ZQ$272,195,FALSE)</f>
        <v>N</v>
      </c>
      <c r="DN47" s="17" t="str">
        <f>HLOOKUP($B47,'[6]SGTI 2021 Clean Data'!$E$2:$ZQ$272,196,FALSE)</f>
        <v>N</v>
      </c>
      <c r="DO47" s="17" t="str">
        <f>HLOOKUP($B47,'[6]SGTI 2021 Clean Data'!$E$2:$ZQ$272,199,FALSE)</f>
        <v>Y</v>
      </c>
      <c r="DP47" s="17" t="str">
        <f>HLOOKUP($B47,'[6]SGTI 2021 Clean Data'!$E$2:$ZQ$272,200,FALSE)</f>
        <v>Y</v>
      </c>
      <c r="DQ47" s="17" t="str">
        <f>HLOOKUP($B47,'[6]SGTI 2021 Clean Data'!$E$2:$ZQ$272,201,FALSE)</f>
        <v>Y</v>
      </c>
      <c r="DR47" s="17" t="str">
        <f>HLOOKUP($B47,'[6]SGTI 2021 Clean Data'!$E$2:$ZQ$272,202,FALSE)</f>
        <v>Y</v>
      </c>
      <c r="DS47" s="17" t="str">
        <f>HLOOKUP($B47,'[6]SGTI 2021 Clean Data'!$E$2:$ZQ$272,203,FALSE)</f>
        <v>Y</v>
      </c>
      <c r="DT47" s="17" t="str">
        <f>HLOOKUP($B47,'[6]SGTI 2021 Clean Data'!$E$2:$ZQ$272,204,FALSE)</f>
        <v>Y</v>
      </c>
      <c r="DU47" s="17" t="str">
        <f>HLOOKUP($B47,'[6]SGTI 2021 Clean Data'!$E$2:$ZQ$272,206,FALSE)</f>
        <v>Y</v>
      </c>
      <c r="DV47" s="17" t="str">
        <f>HLOOKUP($B47,'[6]SGTI 2021 Clean Data'!$E$2:$ZQ$272,207,FALSE)</f>
        <v>Y</v>
      </c>
      <c r="DW47" s="17" t="str">
        <f>HLOOKUP($B47,'[6]SGTI 2021 Clean Data'!$E$2:$ZQ$272,208,FALSE)</f>
        <v>Y</v>
      </c>
      <c r="DX47" s="17"/>
      <c r="DY47" s="17" t="str">
        <f>HLOOKUP($B47,'[6]SGTI 2021 Clean Data'!$E$2:$ZQ$272,213,FALSE)</f>
        <v>N</v>
      </c>
      <c r="DZ47" s="17" t="str">
        <f>HLOOKUP($B47,'[6]SGTI 2021 Clean Data'!$E$2:$ZQ$272,214,FALSE)</f>
        <v>N</v>
      </c>
      <c r="EA47" s="17" t="str">
        <f>HLOOKUP($B47,'[6]SGTI 2021 Clean Data'!$E$2:$ZQ$272,215,FALSE)</f>
        <v>N</v>
      </c>
      <c r="EB47" s="17">
        <f>HLOOKUP($B47,'[6]SGTI 2021 Clean Data'!$E$2:$ZQ$272,219,FALSE)</f>
        <v>0</v>
      </c>
      <c r="EC47" s="17">
        <f>HLOOKUP($B47,'[6]SGTI 2021 Clean Data'!$E$2:$ZQ$272,220,FALSE)</f>
        <v>0</v>
      </c>
      <c r="ED47" s="17">
        <f>HLOOKUP($B47,'[6]SGTI 2021 Clean Data'!$E$2:$ZQ$272,221,FALSE)</f>
        <v>3</v>
      </c>
      <c r="EE47" s="17">
        <f>HLOOKUP($B47,'[6]SGTI 2021 Clean Data'!$E$2:$ZQ$272,222,FALSE)</f>
        <v>3</v>
      </c>
      <c r="EF47" s="17">
        <f>HLOOKUP($B47,'[6]SGTI 2021 Clean Data'!$E$2:$ZQ$272,223,FALSE)</f>
        <v>0</v>
      </c>
      <c r="EG47" s="17">
        <f>HLOOKUP($B47,'[6]SGTI 2021 Clean Data'!$E$2:$ZQ$272,224,FALSE)</f>
        <v>3</v>
      </c>
      <c r="EH47" s="17">
        <f>HLOOKUP($B47,'[6]SGTI 2021 Clean Data'!$E$2:$ZQ$272,225,FALSE)</f>
        <v>0</v>
      </c>
      <c r="EI47" s="17">
        <f>HLOOKUP($B47,'[6]SGTI 2021 Clean Data'!$E$2:$ZQ$272,226,FALSE)</f>
        <v>3</v>
      </c>
      <c r="EJ47" s="17">
        <f>HLOOKUP($B47,'[6]SGTI 2021 Clean Data'!$E$2:$ZQ$272,227,FALSE)</f>
        <v>0</v>
      </c>
      <c r="EK47" s="17">
        <f>HLOOKUP($B47,'[6]SGTI 2021 Clean Data'!$E$2:$ZQ$272,228,FALSE)</f>
        <v>3</v>
      </c>
      <c r="EL47" s="17">
        <f>HLOOKUP($B47,'[6]SGTI 2021 Clean Data'!$E$2:$ZQ$272,229,FALSE)</f>
        <v>0</v>
      </c>
      <c r="EM47" s="17">
        <f>HLOOKUP($B47,'[6]SGTI 2021 Clean Data'!$E$2:$ZQ$272,230,FALSE)</f>
        <v>1</v>
      </c>
      <c r="EN47" s="17">
        <f>HLOOKUP($B47,'[6]SGTI 2021 Clean Data'!$E$2:$ZQ$272,231,FALSE)</f>
        <v>0</v>
      </c>
      <c r="EO47" s="18">
        <f>HLOOKUP($B47,'[6]SGTI 2021 Clean Data'!$E$2:$ZQ$272,232,FALSE)</f>
        <v>43986</v>
      </c>
      <c r="EP47" s="18">
        <f>HLOOKUP($B47,'[6]SGTI 2021 Clean Data'!$E$2:$ZQ$272,233,FALSE)</f>
        <v>44008</v>
      </c>
      <c r="EQ47" s="17">
        <f>HLOOKUP($B47,'[6]SGTI 2021 Clean Data'!$E$2:$ZQ$272,234,FALSE)</f>
        <v>0</v>
      </c>
      <c r="ER47" s="17">
        <f>HLOOKUP($B47,'[6]SGTI 2021 Clean Data'!$E$2:$ZQ$272,235,FALSE)</f>
        <v>3</v>
      </c>
      <c r="ES47" s="17">
        <f>HLOOKUP($B47,'[6]SGTI 2021 Clean Data'!$E$2:$ZQ$272,240,FALSE)</f>
        <v>0</v>
      </c>
      <c r="ET47" s="17">
        <f>VLOOKUP($B47,'[6]2021 DD Batch123456'!$B$3:$AT$590,42,FALSE)</f>
        <v>0</v>
      </c>
      <c r="EU47" s="17"/>
      <c r="EV47" s="17"/>
      <c r="EW47" s="17"/>
      <c r="EX47" s="17">
        <f>VLOOKUP($B47,'[6]2021 DD Batch123456'!$B$3:$AT$590,44,FALSE)</f>
        <v>2</v>
      </c>
      <c r="EY47" s="17">
        <f>HLOOKUP($B47,'[6]SGTI 2021 Clean Data'!$E$2:$ZQ$272,246,FALSE)</f>
        <v>0</v>
      </c>
      <c r="EZ47" s="17">
        <f>HLOOKUP($B47,'[6]SGTI 2021 Clean Data'!$E$2:$ZQ$272,247,FALSE)</f>
        <v>0</v>
      </c>
      <c r="FA47" s="17">
        <f>HLOOKUP($B47,'[6]SGTI 2021 Clean Data'!$E$2:$ZQ$272,248,FALSE)</f>
        <v>0</v>
      </c>
      <c r="FB47" s="17">
        <f>HLOOKUP($B47,'[6]SGTI 2021 Clean Data'!$E$2:$ZQ$272,249,FALSE)</f>
        <v>0</v>
      </c>
      <c r="FC47" s="17">
        <f>HLOOKUP($B47,'[6]SGTI 2021 Clean Data'!$E$2:$ZQ$272,250,FALSE)</f>
        <v>0</v>
      </c>
      <c r="FD47" s="17">
        <f>HLOOKUP($B47,'[6]SGTI 2021 Clean Data'!$E$2:$ZQ$272,251,FALSE)</f>
        <v>0</v>
      </c>
      <c r="FE47" s="17">
        <f>HLOOKUP($B47,'[6]SGTI 2021 Clean Data'!$E$2:$ZQ$272,252,FALSE)</f>
        <v>0</v>
      </c>
      <c r="FF47" s="17">
        <f>HLOOKUP($B47,'[6]SGTI 2021 Clean Data'!$E$2:$ZQ$272,253,FALSE)</f>
        <v>0</v>
      </c>
      <c r="FG47" s="17">
        <f>HLOOKUP($B47,'[6]SGTI 2021 Clean Data'!$E$2:$ZQ$272,254,FALSE)</f>
        <v>0</v>
      </c>
      <c r="FH47" s="17">
        <f>HLOOKUP($B47,'[6]SGTI 2021 Clean Data'!$E$2:$ZQ$272,255,FALSE)</f>
        <v>0</v>
      </c>
      <c r="FI47" s="17">
        <f>HLOOKUP($B47,'[6]SGTI 2021 Clean Data'!$E$2:$ZQ$272,256,FALSE)</f>
        <v>0</v>
      </c>
      <c r="FJ47" s="17">
        <f>HLOOKUP($B47,'[6]SGTI 2021 Clean Data'!$E$2:$ZQ$272,257,FALSE)</f>
        <v>0</v>
      </c>
      <c r="FK47" s="17">
        <f>HLOOKUP($B47,'[6]SGTI 2021 Clean Data'!$E$2:$ZQ$272,258,FALSE)</f>
        <v>0</v>
      </c>
      <c r="FL47" s="17"/>
      <c r="FM47" s="17">
        <f>HLOOKUP($B47,'[6]SGTI 2021 Clean Data'!$E$2:$ZQ$272,260,FALSE)</f>
        <v>0</v>
      </c>
      <c r="FN47" s="17">
        <f>HLOOKUP($B47,'[6]SGTI 2021 Clean Data'!$E$2:$ZQ$272,261,FALSE)</f>
        <v>0</v>
      </c>
      <c r="FO47" s="17">
        <f>HLOOKUP($B47,'[6]SGTI 2021 Clean Data'!$E$2:$ZQ$272,262,FALSE)</f>
        <v>0</v>
      </c>
      <c r="FP47" s="17">
        <f>HLOOKUP($B47,'[6]SGTI 2021 Clean Data'!$E$2:$ZQ$272,263,FALSE)</f>
        <v>0</v>
      </c>
      <c r="FQ47" s="17"/>
      <c r="FR47" s="17">
        <f>HLOOKUP($B47,'[6]SGTI 2021 Clean Data'!$E$2:$ZQ$272,265,FALSE)</f>
        <v>0</v>
      </c>
      <c r="FS47" s="17">
        <f>HLOOKUP($B47,'[6]SGTI 2021 Clean Data'!$E$2:$ZQ$272,266,FALSE)</f>
        <v>0</v>
      </c>
      <c r="FT47" s="17">
        <f>HLOOKUP($B47,'[6]SGTI 2021 Clean Data'!$E$2:$ZQ$272,267,FALSE)</f>
        <v>3</v>
      </c>
      <c r="FU47" s="17">
        <f>HLOOKUP($B47,'[6]SGTI 2021 Clean Data'!$E$2:$ZQ$272,268,FALSE)</f>
        <v>3</v>
      </c>
      <c r="FV47" s="17">
        <f>HLOOKUP($B47,'[6]SGTI 2021 Clean Data'!$E$2:$ZQ$272,269,FALSE)</f>
        <v>0</v>
      </c>
      <c r="FW47" s="17">
        <f>HLOOKUP($B47,'[6]SGTI 2021 Clean Data'!$E$2:$ZQ$272,270,FALSE)</f>
        <v>0</v>
      </c>
      <c r="FX47" s="17">
        <f>HLOOKUP($B47,'[6]SGTI 2021 Clean Data'!$E$2:$ZQ$272,271,FALSE)</f>
        <v>0</v>
      </c>
    </row>
    <row r="48" spans="1:180" ht="24" thickTop="1" thickBot="1" x14ac:dyDescent="0.3">
      <c r="A48" s="12">
        <v>346</v>
      </c>
      <c r="B48" s="13" t="s">
        <v>262</v>
      </c>
      <c r="C48" s="14" t="s">
        <v>263</v>
      </c>
      <c r="D48" s="15">
        <v>44196</v>
      </c>
      <c r="E48" s="16">
        <f>_xlfn.IFNA(VLOOKUP($B48,'[4]SGTI 2021 General Full List'!$G$2:$AD$528,24,FALSE),VLOOKUP($B48,'[5]SGTI 2021 TrustReits Full List'!$G$2:$AC$43,23,FALSE))</f>
        <v>2398128000</v>
      </c>
      <c r="F48" s="16" t="str">
        <f t="shared" si="0"/>
        <v>Big</v>
      </c>
      <c r="G48" s="16" t="str">
        <f>_xlfn.IFNA(VLOOKUP($B48,'[4]SGTI 2021 General Full List'!$G$2:$AD$528,21,FALSE),VLOOKUP($B48,'[5]SGTI 2021 TrustReits Full List'!$G$2:$AB$43,20,FALSE))</f>
        <v>INDUSTRIALS</v>
      </c>
      <c r="H48" s="16" t="str">
        <f>_xlfn.IFNA(VLOOKUP($B48,'[4]SGTI 2021 General Full List'!$G$2:$AD$528,23,FALSE),VLOOKUP($B48,'[5]SGTI 2021 TrustReits Full List'!$G$2:$AB$43,22,FALSE))</f>
        <v>Industrial Goods</v>
      </c>
      <c r="I48" s="16" t="s">
        <v>1272</v>
      </c>
      <c r="J48" s="17">
        <f>VLOOKUP($B48,'[6]2021 DD Batch123456'!$B$3:$AT$590,5,FALSE)</f>
        <v>9</v>
      </c>
      <c r="K48" s="17">
        <f>VLOOKUP($B48,'[6]2021 DD Batch123456'!$B$3:$AT$590,6,FALSE)</f>
        <v>9</v>
      </c>
      <c r="L48" s="17">
        <f>VLOOKUP($B48,'[6]2021 DD Batch123456'!$B$3:$AT$590,7,FALSE)</f>
        <v>6</v>
      </c>
      <c r="M48" s="17" t="str">
        <f>VLOOKUP($B48,'[6]2021 DD Batch123456'!$B$3:$AT$590,12,FALSE)</f>
        <v>Y</v>
      </c>
      <c r="N48" s="17" t="str">
        <f>HLOOKUP($B48,'[6]SGTI 2021 Clean Data'!$E$2:$ZQ$272,25,FALSE)</f>
        <v>Y</v>
      </c>
      <c r="O48" s="17" t="str">
        <f>VLOOKUP($B48,'[6]2021 DD Batch123456'!$B$3:$AT$590,13,FALSE)</f>
        <v>N</v>
      </c>
      <c r="P48" s="17" t="str">
        <f>VLOOKUP($B48,'[6]2021 DD Batch123456'!$B$3:$AT$590,14,FALSE)</f>
        <v>Y</v>
      </c>
      <c r="Q48" s="17" t="str">
        <f>HLOOKUP($B48,'[6]SGTI 2021 Clean Data'!$E$2:$ZQ$272,30,FALSE)</f>
        <v>Y</v>
      </c>
      <c r="R48" s="17" t="str">
        <f>HLOOKUP($B48,'[6]SGTI 2021 Clean Data'!$E$2:$ZQ$272,31,FALSE)</f>
        <v>Y</v>
      </c>
      <c r="S48" s="17" t="str">
        <f>HLOOKUP($B48,'[6]SGTI 2021 Clean Data'!$E$2:$ZQ$272,32,FALSE)</f>
        <v>Y</v>
      </c>
      <c r="T48" s="17">
        <f>VLOOKUP($B48,'[6]2021 DD Batch123456'!$B$3:$AT$590,36,FALSE)</f>
        <v>8</v>
      </c>
      <c r="U48" s="17">
        <f>VLOOKUP($B48,'[6]2021 DD Batch123456'!$B$3:$AT$590,40,FALSE)</f>
        <v>4</v>
      </c>
      <c r="V48" s="17">
        <f>VLOOKUP($B48,'[6]2021 DD Batch123456'!$B$3:$AT$590,37,FALSE)</f>
        <v>5</v>
      </c>
      <c r="W48" s="17" t="str">
        <f>VLOOKUP($B48,'[6]2021 DD Batch123456'!$B$3:$AT$590,41,FALSE)</f>
        <v>Y</v>
      </c>
      <c r="X48" s="17">
        <f>VLOOKUP($B48,'[6]2021 DD Batch123456'!$B$3:$AT$590,15,FALSE)</f>
        <v>1</v>
      </c>
      <c r="Y48" s="17">
        <f>VLOOKUP($B48,'[6]2021 DD Batch123456'!$B$3:$AT$590,16,FALSE)</f>
        <v>1</v>
      </c>
      <c r="Z48" s="17" t="str">
        <f>VLOOKUP($B48,'[6]2021 DD Batch123456'!$B$3:$AT$590,18,FALSE)</f>
        <v>Y</v>
      </c>
      <c r="AA48" s="17" t="str">
        <f>HLOOKUP($B48,'[6]SGTI 2021 Clean Data'!$E$2:$ZQ$272,45,FALSE)</f>
        <v>Y</v>
      </c>
      <c r="AB48" s="17" t="str">
        <f>HLOOKUP($B48,'[6]SGTI 2021 Clean Data'!$E$2:$ZQ$272,46,FALSE)</f>
        <v>Y</v>
      </c>
      <c r="AC48" s="17" t="str">
        <f>HLOOKUP($B48,'[6]SGTI 2021 Clean Data'!$E$2:$ZQ$272,49,FALSE)</f>
        <v>N</v>
      </c>
      <c r="AD48" s="17" t="str">
        <f>HLOOKUP($B48,'[6]SGTI 2021 Clean Data'!$E$2:$ZQ$272,50,FALSE)</f>
        <v>Y</v>
      </c>
      <c r="AE48" s="17" t="str">
        <f>HLOOKUP($B48,'[6]SGTI 2021 Clean Data'!$E$2:$ZQ$272,53,FALSE)</f>
        <v>Y</v>
      </c>
      <c r="AF48" s="17" t="str">
        <f>HLOOKUP($B48,'[6]SGTI 2021 Clean Data'!$E$2:$ZQ$272,54,FALSE)</f>
        <v>Y</v>
      </c>
      <c r="AG48" s="17" t="str">
        <f>HLOOKUP($B48,'[6]SGTI 2021 Clean Data'!$E$2:$ZQ$272,55,FALSE)</f>
        <v>Y</v>
      </c>
      <c r="AH48" s="17" t="str">
        <f>HLOOKUP($B48,'[6]SGTI 2021 Clean Data'!$E$2:$ZQ$272,56,FALSE)</f>
        <v>Y</v>
      </c>
      <c r="AI48" s="17" t="str">
        <f>HLOOKUP($B48,'[6]SGTI 2021 Clean Data'!$E$2:$ZQ$272,57,FALSE)</f>
        <v>N</v>
      </c>
      <c r="AJ48" s="17" t="str">
        <f>HLOOKUP($B48,'[6]SGTI 2021 Clean Data'!$E$2:$ZQ$272,58,FALSE)</f>
        <v>N</v>
      </c>
      <c r="AK48" s="17" t="str">
        <f>HLOOKUP($B48,'[6]SGTI 2021 Clean Data'!$E$2:$ZQ$272,59,FALSE)</f>
        <v>Y</v>
      </c>
      <c r="AL48" s="17">
        <f>VLOOKUP($B48,'[6]2021 DD Batch123456'!$B$3:$AT$590,19,FALSE)</f>
        <v>3</v>
      </c>
      <c r="AM48" s="17">
        <f>VLOOKUP($B48,'[6]2021 DD Batch123456'!$B$3:$AT$590,20,FALSE)</f>
        <v>2</v>
      </c>
      <c r="AN48" s="17" t="str">
        <f>VLOOKUP($B48,'[6]2021 DD Batch123456'!$B$3:$AT$590,22,FALSE)</f>
        <v>Y</v>
      </c>
      <c r="AO48" s="17" t="str">
        <f>HLOOKUP($B48,'[6]SGTI 2021 Clean Data'!$E$2:$ZQ$272,67,FALSE)</f>
        <v>E</v>
      </c>
      <c r="AP48" s="17" t="str">
        <f>HLOOKUP($B48,'[6]SGTI 2021 Clean Data'!$E$2:$ZQ$272,68,FALSE)</f>
        <v>E</v>
      </c>
      <c r="AQ48" s="17" t="str">
        <f>HLOOKUP($B48,'[6]SGTI 2021 Clean Data'!$E$2:$ZQ$272,69,FALSE)</f>
        <v>B2</v>
      </c>
      <c r="AR48" s="17" t="str">
        <f>HLOOKUP($B48,'[6]SGTI 2021 Clean Data'!$E$2:$ZQ$272,70,FALSE)</f>
        <v>Y</v>
      </c>
      <c r="AS48" s="17" t="str">
        <f>HLOOKUP($B48,'[6]SGTI 2021 Clean Data'!$E$2:$ZQ$272,71,FALSE)</f>
        <v>Y</v>
      </c>
      <c r="AT48" s="17" t="str">
        <f>HLOOKUP($B48,'[6]SGTI 2021 Clean Data'!$E$2:$ZQ$272,72,FALSE)</f>
        <v>Y</v>
      </c>
      <c r="AU48" s="17" t="str">
        <f>HLOOKUP($B48,'[6]SGTI 2021 Clean Data'!$E$2:$ZQ$272,73,FALSE)</f>
        <v>N</v>
      </c>
      <c r="AV48" s="17" t="str">
        <f>HLOOKUP($B48,'[6]SGTI 2021 Clean Data'!$E$2:$ZQ$272,74,FALSE)</f>
        <v>N</v>
      </c>
      <c r="AW48" s="17" t="str">
        <f>HLOOKUP($B48,'[6]SGTI 2021 Clean Data'!$E$2:$ZQ$272,75,FALSE)</f>
        <v>Y</v>
      </c>
      <c r="AX48" s="17" t="str">
        <f>HLOOKUP($B48,'[6]SGTI 2021 Clean Data'!$E$2:$ZQ$272,76,FALSE)</f>
        <v>Y</v>
      </c>
      <c r="AY48" s="17" t="str">
        <f>VLOOKUP($B48,'[6]2021 DD Batch123456'!$B$3:$AT$590,35,FALSE)</f>
        <v>E</v>
      </c>
      <c r="AZ48" s="17" t="str">
        <f>HLOOKUP($B48,'[6]SGTI 2021 Clean Data'!$E$2:$ZQ$272,80,FALSE)</f>
        <v>Y</v>
      </c>
      <c r="BA48" s="17" t="str">
        <f>HLOOKUP($B48,'[6]SGTI 2021 Clean Data'!$E$2:$ZQ$272,83,FALSE)</f>
        <v>Y</v>
      </c>
      <c r="BB48" s="17" t="str">
        <f>HLOOKUP($B48,'[6]SGTI 2021 Clean Data'!$E$2:$ZQ$272,84,FALSE)</f>
        <v>N</v>
      </c>
      <c r="BC48" s="17" t="str">
        <f>HLOOKUP($B48,'[6]SGTI 2021 Clean Data'!$E$2:$ZQ$272,89,FALSE)</f>
        <v>NA</v>
      </c>
      <c r="BD48" s="17" t="str">
        <f>HLOOKUP($B48,'[6]SGTI 2021 Clean Data'!$E$2:$ZQ$272,91,FALSE)</f>
        <v>Y</v>
      </c>
      <c r="BE48" s="17" t="str">
        <f>HLOOKUP($B48,'[6]SGTI 2021 Clean Data'!$E$2:$ZQ$272,92,FALSE)</f>
        <v>Y</v>
      </c>
      <c r="BF48" s="17" t="str">
        <f>HLOOKUP($B48,'[6]SGTI 2021 Clean Data'!$E$2:$ZQ$272,93,FALSE)</f>
        <v>Y</v>
      </c>
      <c r="BG48" s="17" t="str">
        <f>HLOOKUP($B48,'[6]SGTI 2021 Clean Data'!$E$2:$ZQ$272,94,FALSE)</f>
        <v>Y</v>
      </c>
      <c r="BH48" s="17" t="str">
        <f>HLOOKUP($B48,'[6]SGTI 2021 Clean Data'!$E$2:$ZQ$272,95,FALSE)</f>
        <v>Y</v>
      </c>
      <c r="BI48" s="17" t="str">
        <f>HLOOKUP($B48,'[6]SGTI 2021 Clean Data'!$E$2:$ZQ$272,96,FALSE)</f>
        <v>Y</v>
      </c>
      <c r="BJ48" s="17" t="str">
        <f>HLOOKUP($B48,'[6]SGTI 2021 Clean Data'!$E$2:$ZQ$272,97,FALSE)</f>
        <v>Y</v>
      </c>
      <c r="BK48" s="17" t="str">
        <f>HLOOKUP($B48,'[6]SGTI 2021 Clean Data'!$E$2:$ZQ$272,98,FALSE)</f>
        <v>Y</v>
      </c>
      <c r="BL48" s="17" t="str">
        <f>HLOOKUP($B48,'[6]SGTI 2021 Clean Data'!$E$2:$ZQ$272,100,FALSE)</f>
        <v>Y</v>
      </c>
      <c r="BM48" s="17" t="str">
        <f>HLOOKUP($B48,'[6]SGTI 2021 Clean Data'!$E$2:$ZQ$272,102,FALSE)</f>
        <v>N</v>
      </c>
      <c r="BN48" s="17" t="str">
        <f>HLOOKUP($B48,'[6]SGTI 2021 Clean Data'!$E$2:$ZQ$272,103,FALSE)</f>
        <v>Y</v>
      </c>
      <c r="BO48" s="17" t="str">
        <f>HLOOKUP($B48,'[6]SGTI 2021 Clean Data'!$E$2:$ZQ$272,107,FALSE)</f>
        <v>Y</v>
      </c>
      <c r="BP48" s="17" t="str">
        <f>HLOOKUP($B48,'[6]SGTI 2021 Clean Data'!$E$2:$ZQ$272,108,FALSE)</f>
        <v>Y</v>
      </c>
      <c r="BQ48" s="17" t="str">
        <f>HLOOKUP($B48,'[6]SGTI 2021 Clean Data'!$E$2:$ZQ$272,109,FALSE)</f>
        <v>Y</v>
      </c>
      <c r="BR48" s="17" t="str">
        <f>HLOOKUP($B48,'[6]SGTI 2021 Clean Data'!$E$2:$ZQ$272,110,FALSE)</f>
        <v>Y</v>
      </c>
      <c r="BS48" s="17" t="str">
        <f>HLOOKUP($B48,'[6]SGTI 2021 Clean Data'!$E$2:$ZQ$272,111,FALSE)</f>
        <v>Y</v>
      </c>
      <c r="BT48" s="17">
        <f>HLOOKUP($B48,'[6]SGTI 2021 Clean Data'!$E$2:$ZQ$272,113,FALSE)</f>
        <v>0</v>
      </c>
      <c r="BU48" s="17" t="str">
        <f>HLOOKUP($B48,'[6]SGTI 2021 Clean Data'!$E$2:$ZQ$272,114,FALSE)</f>
        <v>Y</v>
      </c>
      <c r="BV48" s="17" t="str">
        <f>HLOOKUP($B48,'[6]SGTI 2021 Clean Data'!$E$2:$ZQ$272,120,FALSE)</f>
        <v>N</v>
      </c>
      <c r="BW48" s="17" t="str">
        <f>HLOOKUP($B48,'[6]SGTI 2021 Clean Data'!$E$2:$ZQ$272,121,FALSE)</f>
        <v>Y</v>
      </c>
      <c r="BX48" s="17" t="str">
        <f>HLOOKUP($B48,'[6]SGTI 2021 Clean Data'!$E$2:$ZQ$272,122,FALSE)</f>
        <v>Y</v>
      </c>
      <c r="BY48" s="17" t="str">
        <f>HLOOKUP($B48,'[6]SGTI 2021 Clean Data'!$E$2:$ZQ$272,123,FALSE)</f>
        <v>Y</v>
      </c>
      <c r="BZ48" s="17" t="str">
        <f>HLOOKUP($B48,'[6]SGTI 2021 Clean Data'!$E$2:$ZQ$272,124,FALSE)</f>
        <v>Y</v>
      </c>
      <c r="CA48" s="17" t="str">
        <f>HLOOKUP($B48,'[6]SGTI 2021 Clean Data'!$E$2:$ZQ$272,125,FALSE)</f>
        <v>Y</v>
      </c>
      <c r="CB48" s="17" t="str">
        <f>HLOOKUP($B48,'[6]SGTI 2021 Clean Data'!$E$2:$ZQ$272,126,FALSE)</f>
        <v>Y</v>
      </c>
      <c r="CC48" s="17" t="str">
        <f>HLOOKUP($B48,'[6]SGTI 2021 Clean Data'!$E$2:$ZQ$272,128,FALSE)</f>
        <v>Y</v>
      </c>
      <c r="CD48" s="17" t="str">
        <f>HLOOKUP($B48,'[6]SGTI 2021 Clean Data'!$E$2:$ZQ$272,130,FALSE)</f>
        <v>Y</v>
      </c>
      <c r="CE48" s="17" t="str">
        <f>HLOOKUP($B48,'[6]SGTI 2021 Clean Data'!$E$2:$ZQ$272,131,FALSE)</f>
        <v>Y</v>
      </c>
      <c r="CF48" s="17" t="str">
        <f>HLOOKUP($B48,'[6]SGTI 2021 Clean Data'!$E$2:$ZQ$272,132,FALSE)</f>
        <v>Y</v>
      </c>
      <c r="CG48" s="17" t="str">
        <f>HLOOKUP($B48,'[6]SGTI 2021 Clean Data'!$E$2:$ZQ$272,133,FALSE)</f>
        <v>Y</v>
      </c>
      <c r="CH48" s="17" t="str">
        <f>HLOOKUP($B48,'[6]SGTI 2021 Clean Data'!$E$2:$ZQ$272,135,FALSE)</f>
        <v>Y</v>
      </c>
      <c r="CI48" s="17" t="str">
        <f>HLOOKUP($B48,'[6]SGTI 2021 Clean Data'!$E$2:$ZQ$272,139,FALSE)</f>
        <v>Y</v>
      </c>
      <c r="CJ48" s="17" t="str">
        <f>HLOOKUP($B48,'[6]SGTI 2021 Clean Data'!$E$2:$ZQ$272,140,FALSE)</f>
        <v>N</v>
      </c>
      <c r="CK48" s="17" t="str">
        <f>VLOOKUP($B48,'[6]2021 DD Batch123456'!$B$3:$AT$590,26,FALSE)</f>
        <v>N</v>
      </c>
      <c r="CL48" s="17" t="str">
        <f>VLOOKUP($B48,'[6]2021 DD Batch123456'!$B$3:$AT$590,27,FALSE)</f>
        <v>N</v>
      </c>
      <c r="CM48" s="17" t="str">
        <f>VLOOKUP($B48,'[6]2021 DD Batch123456'!$B$3:$AT$590,31,FALSE)</f>
        <v>Y</v>
      </c>
      <c r="CN48" s="17">
        <f>VLOOKUP($B48,'[6]2021 DD Batch123456'!$B$3:$AT$590,32,FALSE)</f>
        <v>0</v>
      </c>
      <c r="CO48" s="17" t="str">
        <f>VLOOKUP($B48,'[6]2021 DD Batch123456'!$B$3:$AT$590,33,FALSE)</f>
        <v>Y</v>
      </c>
      <c r="CP48" s="17" t="str">
        <f>HLOOKUP($B48,'[6]SGTI 2021 Clean Data'!$E$2:$ZQ$272,153,FALSE)</f>
        <v>Y</v>
      </c>
      <c r="CQ48" s="17" t="str">
        <f>HLOOKUP($B48,'[6]SGTI 2021 Clean Data'!$E$2:$ZQ$272,155,FALSE)</f>
        <v>N</v>
      </c>
      <c r="CR48" s="17" t="str">
        <f>HLOOKUP($B48,'[6]SGTI 2021 Clean Data'!$E$2:$ZQ$272,156,FALSE)</f>
        <v>Y</v>
      </c>
      <c r="CS48" s="17" t="str">
        <f>HLOOKUP($B48,'[6]SGTI 2021 Clean Data'!$E$2:$ZQ$272,157,FALSE)</f>
        <v>Y</v>
      </c>
      <c r="CT48" s="17" t="str">
        <f>HLOOKUP($B48,'[6]SGTI 2021 Clean Data'!$E$2:$ZQ$272,158,FALSE)</f>
        <v>Y</v>
      </c>
      <c r="CU48" s="17" t="str">
        <f>HLOOKUP($B48,'[6]SGTI 2021 Clean Data'!$E$2:$ZQ$272,159,FALSE)</f>
        <v>Y</v>
      </c>
      <c r="CV48" s="17" t="str">
        <f>HLOOKUP($B48,'[6]SGTI 2021 Clean Data'!$E$2:$ZQ$272,160,FALSE)</f>
        <v>Y</v>
      </c>
      <c r="CW48" s="17" t="str">
        <f>HLOOKUP($B48,'[6]SGTI 2021 Clean Data'!$E$2:$ZQ$272,161,FALSE)</f>
        <v>Y</v>
      </c>
      <c r="CX48" s="17" t="str">
        <f>HLOOKUP($B48,'[6]SGTI 2021 Clean Data'!$E$2:$ZQ$272,164,FALSE)</f>
        <v>N</v>
      </c>
      <c r="CY48" s="17" t="str">
        <f>HLOOKUP($B48,'[6]SGTI 2021 Clean Data'!$E$2:$ZQ$272,170,FALSE)</f>
        <v>Y</v>
      </c>
      <c r="CZ48" s="17" t="str">
        <f>HLOOKUP($B48,'[6]SGTI 2021 Clean Data'!$E$2:$ZQ$272,173,FALSE)</f>
        <v>Y</v>
      </c>
      <c r="DA48" s="17" t="str">
        <f>HLOOKUP($B48,'[6]SGTI 2021 Clean Data'!$E$2:$ZQ$272,174,FALSE)</f>
        <v>Y</v>
      </c>
      <c r="DB48" s="17" t="str">
        <f>HLOOKUP($B48,'[6]SGTI 2021 Clean Data'!$E$2:$ZQ$272,175,FALSE)</f>
        <v>Y</v>
      </c>
      <c r="DC48" s="17" t="str">
        <f>HLOOKUP($B48,'[6]SGTI 2021 Clean Data'!$E$2:$ZQ$272,176,FALSE)</f>
        <v>Y</v>
      </c>
      <c r="DD48" s="17" t="str">
        <f>HLOOKUP($B48,'[6]SGTI 2021 Clean Data'!$E$2:$ZQ$272,178,FALSE)</f>
        <v>Y</v>
      </c>
      <c r="DE48" s="17" t="str">
        <f>HLOOKUP($B48,'[6]SGTI 2021 Clean Data'!$E$2:$ZQ$272,179,FALSE)</f>
        <v>N</v>
      </c>
      <c r="DF48" s="17" t="str">
        <f>HLOOKUP($B48,'[6]SGTI 2021 Clean Data'!$E$2:$ZQ$272,180,FALSE)</f>
        <v>Y</v>
      </c>
      <c r="DG48" s="17" t="str">
        <f>HLOOKUP($B48,'[6]SGTI 2021 Clean Data'!$E$2:$ZQ$272,181,FALSE)</f>
        <v>Y</v>
      </c>
      <c r="DH48" s="17" t="str">
        <f>HLOOKUP($B48,'[6]SGTI 2021 Clean Data'!$E$2:$ZQ$272,182,FALSE)</f>
        <v>N</v>
      </c>
      <c r="DI48" s="17" t="str">
        <f>HLOOKUP($B48,'[6]SGTI 2021 Clean Data'!$E$2:$ZQ$272,184,FALSE)</f>
        <v>Y</v>
      </c>
      <c r="DJ48" s="17" t="str">
        <f>HLOOKUP($B48,'[6]SGTI 2021 Clean Data'!$E$2:$ZQ$272,185,FALSE)</f>
        <v>Y</v>
      </c>
      <c r="DK48" s="17">
        <f>HLOOKUP($B48,'[6]SGTI 2021 Clean Data'!$E$2:$ZQ$272,190,FALSE)</f>
        <v>54</v>
      </c>
      <c r="DL48" s="17" t="str">
        <f>HLOOKUP($B48,'[6]SGTI 2021 Clean Data'!$E$2:$ZQ$272,191,FALSE)</f>
        <v>Y</v>
      </c>
      <c r="DM48" s="17" t="str">
        <f>HLOOKUP($B48,'[6]SGTI 2021 Clean Data'!$E$2:$ZQ$272,195,FALSE)</f>
        <v>Y</v>
      </c>
      <c r="DN48" s="17" t="str">
        <f>HLOOKUP($B48,'[6]SGTI 2021 Clean Data'!$E$2:$ZQ$272,196,FALSE)</f>
        <v>Y</v>
      </c>
      <c r="DO48" s="17" t="str">
        <f>HLOOKUP($B48,'[6]SGTI 2021 Clean Data'!$E$2:$ZQ$272,199,FALSE)</f>
        <v>Y</v>
      </c>
      <c r="DP48" s="17" t="str">
        <f>HLOOKUP($B48,'[6]SGTI 2021 Clean Data'!$E$2:$ZQ$272,200,FALSE)</f>
        <v>Y</v>
      </c>
      <c r="DQ48" s="17" t="str">
        <f>HLOOKUP($B48,'[6]SGTI 2021 Clean Data'!$E$2:$ZQ$272,201,FALSE)</f>
        <v>Y</v>
      </c>
      <c r="DR48" s="17" t="str">
        <f>HLOOKUP($B48,'[6]SGTI 2021 Clean Data'!$E$2:$ZQ$272,202,FALSE)</f>
        <v>Y</v>
      </c>
      <c r="DS48" s="17" t="str">
        <f>HLOOKUP($B48,'[6]SGTI 2021 Clean Data'!$E$2:$ZQ$272,203,FALSE)</f>
        <v>Y</v>
      </c>
      <c r="DT48" s="17" t="str">
        <f>HLOOKUP($B48,'[6]SGTI 2021 Clean Data'!$E$2:$ZQ$272,204,FALSE)</f>
        <v>Y</v>
      </c>
      <c r="DU48" s="17" t="str">
        <f>HLOOKUP($B48,'[6]SGTI 2021 Clean Data'!$E$2:$ZQ$272,206,FALSE)</f>
        <v>Y</v>
      </c>
      <c r="DV48" s="17" t="str">
        <f>HLOOKUP($B48,'[6]SGTI 2021 Clean Data'!$E$2:$ZQ$272,207,FALSE)</f>
        <v>Y</v>
      </c>
      <c r="DW48" s="17" t="str">
        <f>HLOOKUP($B48,'[6]SGTI 2021 Clean Data'!$E$2:$ZQ$272,208,FALSE)</f>
        <v>Y</v>
      </c>
      <c r="DX48" s="17"/>
      <c r="DY48" s="17" t="str">
        <f>HLOOKUP($B48,'[6]SGTI 2021 Clean Data'!$E$2:$ZQ$272,213,FALSE)</f>
        <v>Y</v>
      </c>
      <c r="DZ48" s="17" t="str">
        <f>HLOOKUP($B48,'[6]SGTI 2021 Clean Data'!$E$2:$ZQ$272,214,FALSE)</f>
        <v>Y</v>
      </c>
      <c r="EA48" s="17" t="str">
        <f>HLOOKUP($B48,'[6]SGTI 2021 Clean Data'!$E$2:$ZQ$272,215,FALSE)</f>
        <v>Y</v>
      </c>
      <c r="EB48" s="17">
        <f>HLOOKUP($B48,'[6]SGTI 2021 Clean Data'!$E$2:$ZQ$272,219,FALSE)</f>
        <v>3</v>
      </c>
      <c r="EC48" s="17">
        <f>HLOOKUP($B48,'[6]SGTI 2021 Clean Data'!$E$2:$ZQ$272,220,FALSE)</f>
        <v>0</v>
      </c>
      <c r="ED48" s="17">
        <f>HLOOKUP($B48,'[6]SGTI 2021 Clean Data'!$E$2:$ZQ$272,221,FALSE)</f>
        <v>3</v>
      </c>
      <c r="EE48" s="17">
        <f>HLOOKUP($B48,'[6]SGTI 2021 Clean Data'!$E$2:$ZQ$272,222,FALSE)</f>
        <v>3</v>
      </c>
      <c r="EF48" s="17">
        <f>HLOOKUP($B48,'[6]SGTI 2021 Clean Data'!$E$2:$ZQ$272,223,FALSE)</f>
        <v>0</v>
      </c>
      <c r="EG48" s="17">
        <f>HLOOKUP($B48,'[6]SGTI 2021 Clean Data'!$E$2:$ZQ$272,224,FALSE)</f>
        <v>3</v>
      </c>
      <c r="EH48" s="17">
        <f>HLOOKUP($B48,'[6]SGTI 2021 Clean Data'!$E$2:$ZQ$272,225,FALSE)</f>
        <v>0</v>
      </c>
      <c r="EI48" s="17">
        <f>HLOOKUP($B48,'[6]SGTI 2021 Clean Data'!$E$2:$ZQ$272,226,FALSE)</f>
        <v>3</v>
      </c>
      <c r="EJ48" s="17">
        <f>HLOOKUP($B48,'[6]SGTI 2021 Clean Data'!$E$2:$ZQ$272,227,FALSE)</f>
        <v>0</v>
      </c>
      <c r="EK48" s="17">
        <f>HLOOKUP($B48,'[6]SGTI 2021 Clean Data'!$E$2:$ZQ$272,228,FALSE)</f>
        <v>3</v>
      </c>
      <c r="EL48" s="17">
        <f>HLOOKUP($B48,'[6]SGTI 2021 Clean Data'!$E$2:$ZQ$272,229,FALSE)</f>
        <v>0</v>
      </c>
      <c r="EM48" s="17">
        <f>HLOOKUP($B48,'[6]SGTI 2021 Clean Data'!$E$2:$ZQ$272,230,FALSE)</f>
        <v>0</v>
      </c>
      <c r="EN48" s="17">
        <f>HLOOKUP($B48,'[6]SGTI 2021 Clean Data'!$E$2:$ZQ$272,231,FALSE)</f>
        <v>0</v>
      </c>
      <c r="EO48" s="18">
        <f>HLOOKUP($B48,'[6]SGTI 2021 Clean Data'!$E$2:$ZQ$272,232,FALSE)</f>
        <v>44286</v>
      </c>
      <c r="EP48" s="18">
        <f>HLOOKUP($B48,'[6]SGTI 2021 Clean Data'!$E$2:$ZQ$272,233,FALSE)</f>
        <v>44309</v>
      </c>
      <c r="EQ48" s="17">
        <f>HLOOKUP($B48,'[6]SGTI 2021 Clean Data'!$E$2:$ZQ$272,234,FALSE)</f>
        <v>0</v>
      </c>
      <c r="ER48" s="17">
        <f>HLOOKUP($B48,'[6]SGTI 2021 Clean Data'!$E$2:$ZQ$272,235,FALSE)</f>
        <v>0</v>
      </c>
      <c r="ES48" s="17">
        <f>HLOOKUP($B48,'[6]SGTI 2021 Clean Data'!$E$2:$ZQ$272,240,FALSE)</f>
        <v>0</v>
      </c>
      <c r="ET48" s="17">
        <f>VLOOKUP($B48,'[6]2021 DD Batch123456'!$B$3:$AT$590,42,FALSE)</f>
        <v>1</v>
      </c>
      <c r="EU48" s="17"/>
      <c r="EV48" s="17"/>
      <c r="EW48" s="17"/>
      <c r="EX48" s="17">
        <f>VLOOKUP($B48,'[6]2021 DD Batch123456'!$B$3:$AT$590,44,FALSE)</f>
        <v>0</v>
      </c>
      <c r="EY48" s="17">
        <f>HLOOKUP($B48,'[6]SGTI 2021 Clean Data'!$E$2:$ZQ$272,246,FALSE)</f>
        <v>0</v>
      </c>
      <c r="EZ48" s="17">
        <f>HLOOKUP($B48,'[6]SGTI 2021 Clean Data'!$E$2:$ZQ$272,247,FALSE)</f>
        <v>0</v>
      </c>
      <c r="FA48" s="17">
        <f>HLOOKUP($B48,'[6]SGTI 2021 Clean Data'!$E$2:$ZQ$272,248,FALSE)</f>
        <v>0</v>
      </c>
      <c r="FB48" s="17">
        <f>HLOOKUP($B48,'[6]SGTI 2021 Clean Data'!$E$2:$ZQ$272,249,FALSE)</f>
        <v>0</v>
      </c>
      <c r="FC48" s="17">
        <f>HLOOKUP($B48,'[6]SGTI 2021 Clean Data'!$E$2:$ZQ$272,250,FALSE)</f>
        <v>0</v>
      </c>
      <c r="FD48" s="17">
        <f>HLOOKUP($B48,'[6]SGTI 2021 Clean Data'!$E$2:$ZQ$272,251,FALSE)</f>
        <v>0</v>
      </c>
      <c r="FE48" s="17">
        <f>HLOOKUP($B48,'[6]SGTI 2021 Clean Data'!$E$2:$ZQ$272,252,FALSE)</f>
        <v>0</v>
      </c>
      <c r="FF48" s="17">
        <f>HLOOKUP($B48,'[6]SGTI 2021 Clean Data'!$E$2:$ZQ$272,253,FALSE)</f>
        <v>0</v>
      </c>
      <c r="FG48" s="17">
        <f>HLOOKUP($B48,'[6]SGTI 2021 Clean Data'!$E$2:$ZQ$272,254,FALSE)</f>
        <v>0</v>
      </c>
      <c r="FH48" s="17">
        <f>HLOOKUP($B48,'[6]SGTI 2021 Clean Data'!$E$2:$ZQ$272,255,FALSE)</f>
        <v>0</v>
      </c>
      <c r="FI48" s="17">
        <f>HLOOKUP($B48,'[6]SGTI 2021 Clean Data'!$E$2:$ZQ$272,256,FALSE)</f>
        <v>0</v>
      </c>
      <c r="FJ48" s="17">
        <f>HLOOKUP($B48,'[6]SGTI 2021 Clean Data'!$E$2:$ZQ$272,257,FALSE)</f>
        <v>0</v>
      </c>
      <c r="FK48" s="17">
        <f>HLOOKUP($B48,'[6]SGTI 2021 Clean Data'!$E$2:$ZQ$272,258,FALSE)</f>
        <v>0</v>
      </c>
      <c r="FL48" s="17"/>
      <c r="FM48" s="17">
        <f>HLOOKUP($B48,'[6]SGTI 2021 Clean Data'!$E$2:$ZQ$272,260,FALSE)</f>
        <v>0</v>
      </c>
      <c r="FN48" s="17">
        <f>HLOOKUP($B48,'[6]SGTI 2021 Clean Data'!$E$2:$ZQ$272,261,FALSE)</f>
        <v>0</v>
      </c>
      <c r="FO48" s="17">
        <f>HLOOKUP($B48,'[6]SGTI 2021 Clean Data'!$E$2:$ZQ$272,262,FALSE)</f>
        <v>5</v>
      </c>
      <c r="FP48" s="17">
        <f>HLOOKUP($B48,'[6]SGTI 2021 Clean Data'!$E$2:$ZQ$272,263,FALSE)</f>
        <v>0</v>
      </c>
      <c r="FQ48" s="17"/>
      <c r="FR48" s="17">
        <f>HLOOKUP($B48,'[6]SGTI 2021 Clean Data'!$E$2:$ZQ$272,265,FALSE)</f>
        <v>0</v>
      </c>
      <c r="FS48" s="17">
        <f>HLOOKUP($B48,'[6]SGTI 2021 Clean Data'!$E$2:$ZQ$272,266,FALSE)</f>
        <v>0</v>
      </c>
      <c r="FT48" s="17">
        <f>HLOOKUP($B48,'[6]SGTI 2021 Clean Data'!$E$2:$ZQ$272,267,FALSE)</f>
        <v>0</v>
      </c>
      <c r="FU48" s="17">
        <f>HLOOKUP($B48,'[6]SGTI 2021 Clean Data'!$E$2:$ZQ$272,268,FALSE)</f>
        <v>0</v>
      </c>
      <c r="FV48" s="17">
        <f>HLOOKUP($B48,'[6]SGTI 2021 Clean Data'!$E$2:$ZQ$272,269,FALSE)</f>
        <v>0</v>
      </c>
      <c r="FW48" s="17">
        <f>HLOOKUP($B48,'[6]SGTI 2021 Clean Data'!$E$2:$ZQ$272,270,FALSE)</f>
        <v>0</v>
      </c>
      <c r="FX48" s="17">
        <f>HLOOKUP($B48,'[6]SGTI 2021 Clean Data'!$E$2:$ZQ$272,271,FALSE)</f>
        <v>0</v>
      </c>
    </row>
    <row r="49" spans="1:180" ht="24" thickTop="1" thickBot="1" x14ac:dyDescent="0.3">
      <c r="A49" s="12">
        <v>352</v>
      </c>
      <c r="B49" s="13" t="s">
        <v>266</v>
      </c>
      <c r="C49" s="14" t="s">
        <v>267</v>
      </c>
      <c r="D49" s="15">
        <v>44196</v>
      </c>
      <c r="E49" s="16">
        <f>_xlfn.IFNA(VLOOKUP($B49,'[4]SGTI 2021 General Full List'!$G$2:$AD$528,24,FALSE),VLOOKUP($B49,'[5]SGTI 2021 TrustReits Full List'!$G$2:$AC$43,23,FALSE))</f>
        <v>149737000</v>
      </c>
      <c r="F49" s="16" t="str">
        <f t="shared" si="0"/>
        <v>Small</v>
      </c>
      <c r="G49" s="16" t="str">
        <f>_xlfn.IFNA(VLOOKUP($B49,'[4]SGTI 2021 General Full List'!$G$2:$AD$528,21,FALSE),VLOOKUP($B49,'[5]SGTI 2021 TrustReits Full List'!$G$2:$AB$43,20,FALSE))</f>
        <v>HEALTH CARE</v>
      </c>
      <c r="H49" s="16" t="str">
        <f>_xlfn.IFNA(VLOOKUP($B49,'[4]SGTI 2021 General Full List'!$G$2:$AD$528,23,FALSE),VLOOKUP($B49,'[5]SGTI 2021 TrustReits Full List'!$G$2:$AB$43,22,FALSE))</f>
        <v>Healthcare Services</v>
      </c>
      <c r="I49" s="16" t="s">
        <v>1272</v>
      </c>
      <c r="J49" s="17">
        <f>VLOOKUP($B49,'[6]2021 DD Batch123456'!$B$3:$AT$590,5,FALSE)</f>
        <v>6</v>
      </c>
      <c r="K49" s="17">
        <f>VLOOKUP($B49,'[6]2021 DD Batch123456'!$B$3:$AT$590,6,FALSE)</f>
        <v>6</v>
      </c>
      <c r="L49" s="17">
        <f>VLOOKUP($B49,'[6]2021 DD Batch123456'!$B$3:$AT$590,7,FALSE)</f>
        <v>3</v>
      </c>
      <c r="M49" s="17" t="str">
        <f>VLOOKUP($B49,'[6]2021 DD Batch123456'!$B$3:$AT$590,12,FALSE)</f>
        <v>N</v>
      </c>
      <c r="N49" s="17" t="str">
        <f>HLOOKUP($B49,'[6]SGTI 2021 Clean Data'!$E$2:$ZQ$272,25,FALSE)</f>
        <v>Y</v>
      </c>
      <c r="O49" s="17" t="str">
        <f>VLOOKUP($B49,'[6]2021 DD Batch123456'!$B$3:$AT$590,13,FALSE)</f>
        <v>Y</v>
      </c>
      <c r="P49" s="17" t="str">
        <f>VLOOKUP($B49,'[6]2021 DD Batch123456'!$B$3:$AT$590,14,FALSE)</f>
        <v>Y</v>
      </c>
      <c r="Q49" s="17" t="str">
        <f>HLOOKUP($B49,'[6]SGTI 2021 Clean Data'!$E$2:$ZQ$272,30,FALSE)</f>
        <v>Y</v>
      </c>
      <c r="R49" s="17" t="str">
        <f>HLOOKUP($B49,'[6]SGTI 2021 Clean Data'!$E$2:$ZQ$272,31,FALSE)</f>
        <v>Y</v>
      </c>
      <c r="S49" s="17" t="str">
        <f>HLOOKUP($B49,'[6]SGTI 2021 Clean Data'!$E$2:$ZQ$272,32,FALSE)</f>
        <v>Y</v>
      </c>
      <c r="T49" s="17">
        <f>VLOOKUP($B49,'[6]2021 DD Batch123456'!$B$3:$AT$590,36,FALSE)</f>
        <v>4</v>
      </c>
      <c r="U49" s="17">
        <f>VLOOKUP($B49,'[6]2021 DD Batch123456'!$B$3:$AT$590,40,FALSE)</f>
        <v>2</v>
      </c>
      <c r="V49" s="17">
        <f>VLOOKUP($B49,'[6]2021 DD Batch123456'!$B$3:$AT$590,37,FALSE)</f>
        <v>4</v>
      </c>
      <c r="W49" s="17" t="str">
        <f>VLOOKUP($B49,'[6]2021 DD Batch123456'!$B$3:$AT$590,41,FALSE)</f>
        <v>Y</v>
      </c>
      <c r="X49" s="17">
        <f>VLOOKUP($B49,'[6]2021 DD Batch123456'!$B$3:$AT$590,15,FALSE)</f>
        <v>3</v>
      </c>
      <c r="Y49" s="17">
        <f>VLOOKUP($B49,'[6]2021 DD Batch123456'!$B$3:$AT$590,16,FALSE)</f>
        <v>2</v>
      </c>
      <c r="Z49" s="17" t="str">
        <f>VLOOKUP($B49,'[6]2021 DD Batch123456'!$B$3:$AT$590,18,FALSE)</f>
        <v>Y</v>
      </c>
      <c r="AA49" s="17" t="str">
        <f>HLOOKUP($B49,'[6]SGTI 2021 Clean Data'!$E$2:$ZQ$272,45,FALSE)</f>
        <v>Y</v>
      </c>
      <c r="AB49" s="17" t="str">
        <f>HLOOKUP($B49,'[6]SGTI 2021 Clean Data'!$E$2:$ZQ$272,46,FALSE)</f>
        <v>N</v>
      </c>
      <c r="AC49" s="17" t="str">
        <f>HLOOKUP($B49,'[6]SGTI 2021 Clean Data'!$E$2:$ZQ$272,49,FALSE)</f>
        <v>N</v>
      </c>
      <c r="AD49" s="17" t="str">
        <f>HLOOKUP($B49,'[6]SGTI 2021 Clean Data'!$E$2:$ZQ$272,50,FALSE)</f>
        <v>Y</v>
      </c>
      <c r="AE49" s="17" t="str">
        <f>HLOOKUP($B49,'[6]SGTI 2021 Clean Data'!$E$2:$ZQ$272,53,FALSE)</f>
        <v>Y</v>
      </c>
      <c r="AF49" s="17" t="str">
        <f>HLOOKUP($B49,'[6]SGTI 2021 Clean Data'!$E$2:$ZQ$272,54,FALSE)</f>
        <v>Y</v>
      </c>
      <c r="AG49" s="17" t="str">
        <f>HLOOKUP($B49,'[6]SGTI 2021 Clean Data'!$E$2:$ZQ$272,55,FALSE)</f>
        <v>Y</v>
      </c>
      <c r="AH49" s="17" t="str">
        <f>HLOOKUP($B49,'[6]SGTI 2021 Clean Data'!$E$2:$ZQ$272,56,FALSE)</f>
        <v>N</v>
      </c>
      <c r="AI49" s="17" t="str">
        <f>HLOOKUP($B49,'[6]SGTI 2021 Clean Data'!$E$2:$ZQ$272,57,FALSE)</f>
        <v>N</v>
      </c>
      <c r="AJ49" s="17" t="str">
        <f>HLOOKUP($B49,'[6]SGTI 2021 Clean Data'!$E$2:$ZQ$272,58,FALSE)</f>
        <v>N</v>
      </c>
      <c r="AK49" s="17" t="str">
        <f>HLOOKUP($B49,'[6]SGTI 2021 Clean Data'!$E$2:$ZQ$272,59,FALSE)</f>
        <v>Y</v>
      </c>
      <c r="AL49" s="17">
        <f>VLOOKUP($B49,'[6]2021 DD Batch123456'!$B$3:$AT$590,19,FALSE)</f>
        <v>3</v>
      </c>
      <c r="AM49" s="17">
        <f>VLOOKUP($B49,'[6]2021 DD Batch123456'!$B$3:$AT$590,20,FALSE)</f>
        <v>2</v>
      </c>
      <c r="AN49" s="17" t="str">
        <f>VLOOKUP($B49,'[6]2021 DD Batch123456'!$B$3:$AT$590,22,FALSE)</f>
        <v>Y</v>
      </c>
      <c r="AO49" s="17" t="str">
        <f>HLOOKUP($B49,'[6]SGTI 2021 Clean Data'!$E$2:$ZQ$272,67,FALSE)</f>
        <v>B4</v>
      </c>
      <c r="AP49" s="17" t="str">
        <f>HLOOKUP($B49,'[6]SGTI 2021 Clean Data'!$E$2:$ZQ$272,68,FALSE)</f>
        <v>B4</v>
      </c>
      <c r="AQ49" s="17" t="str">
        <f>HLOOKUP($B49,'[6]SGTI 2021 Clean Data'!$E$2:$ZQ$272,69,FALSE)</f>
        <v>B3</v>
      </c>
      <c r="AR49" s="17" t="str">
        <f>HLOOKUP($B49,'[6]SGTI 2021 Clean Data'!$E$2:$ZQ$272,70,FALSE)</f>
        <v>Y</v>
      </c>
      <c r="AS49" s="17" t="str">
        <f>HLOOKUP($B49,'[6]SGTI 2021 Clean Data'!$E$2:$ZQ$272,71,FALSE)</f>
        <v>Y</v>
      </c>
      <c r="AT49" s="17" t="str">
        <f>HLOOKUP($B49,'[6]SGTI 2021 Clean Data'!$E$2:$ZQ$272,72,FALSE)</f>
        <v>Y</v>
      </c>
      <c r="AU49" s="17" t="str">
        <f>HLOOKUP($B49,'[6]SGTI 2021 Clean Data'!$E$2:$ZQ$272,73,FALSE)</f>
        <v>Y</v>
      </c>
      <c r="AV49" s="17" t="str">
        <f>HLOOKUP($B49,'[6]SGTI 2021 Clean Data'!$E$2:$ZQ$272,74,FALSE)</f>
        <v>N</v>
      </c>
      <c r="AW49" s="17" t="str">
        <f>HLOOKUP($B49,'[6]SGTI 2021 Clean Data'!$E$2:$ZQ$272,75,FALSE)</f>
        <v>N</v>
      </c>
      <c r="AX49" s="17" t="str">
        <f>HLOOKUP($B49,'[6]SGTI 2021 Clean Data'!$E$2:$ZQ$272,76,FALSE)</f>
        <v>N</v>
      </c>
      <c r="AY49" s="17" t="str">
        <f>VLOOKUP($B49,'[6]2021 DD Batch123456'!$B$3:$AT$590,35,FALSE)</f>
        <v>B3</v>
      </c>
      <c r="AZ49" s="17" t="str">
        <f>HLOOKUP($B49,'[6]SGTI 2021 Clean Data'!$E$2:$ZQ$272,80,FALSE)</f>
        <v>N</v>
      </c>
      <c r="BA49" s="17" t="str">
        <f>HLOOKUP($B49,'[6]SGTI 2021 Clean Data'!$E$2:$ZQ$272,83,FALSE)</f>
        <v>Y</v>
      </c>
      <c r="BB49" s="17" t="str">
        <f>HLOOKUP($B49,'[6]SGTI 2021 Clean Data'!$E$2:$ZQ$272,84,FALSE)</f>
        <v>Y</v>
      </c>
      <c r="BC49" s="17" t="str">
        <f>HLOOKUP($B49,'[6]SGTI 2021 Clean Data'!$E$2:$ZQ$272,89,FALSE)</f>
        <v>Y</v>
      </c>
      <c r="BD49" s="17" t="str">
        <f>HLOOKUP($B49,'[6]SGTI 2021 Clean Data'!$E$2:$ZQ$272,91,FALSE)</f>
        <v>Y</v>
      </c>
      <c r="BE49" s="17" t="str">
        <f>HLOOKUP($B49,'[6]SGTI 2021 Clean Data'!$E$2:$ZQ$272,92,FALSE)</f>
        <v>Y</v>
      </c>
      <c r="BF49" s="17" t="str">
        <f>HLOOKUP($B49,'[6]SGTI 2021 Clean Data'!$E$2:$ZQ$272,93,FALSE)</f>
        <v>Y</v>
      </c>
      <c r="BG49" s="17" t="str">
        <f>HLOOKUP($B49,'[6]SGTI 2021 Clean Data'!$E$2:$ZQ$272,94,FALSE)</f>
        <v>Y</v>
      </c>
      <c r="BH49" s="17" t="str">
        <f>HLOOKUP($B49,'[6]SGTI 2021 Clean Data'!$E$2:$ZQ$272,95,FALSE)</f>
        <v>Y</v>
      </c>
      <c r="BI49" s="17" t="str">
        <f>HLOOKUP($B49,'[6]SGTI 2021 Clean Data'!$E$2:$ZQ$272,96,FALSE)</f>
        <v>Y</v>
      </c>
      <c r="BJ49" s="17" t="str">
        <f>HLOOKUP($B49,'[6]SGTI 2021 Clean Data'!$E$2:$ZQ$272,97,FALSE)</f>
        <v>Y</v>
      </c>
      <c r="BK49" s="17" t="str">
        <f>HLOOKUP($B49,'[6]SGTI 2021 Clean Data'!$E$2:$ZQ$272,98,FALSE)</f>
        <v>Y</v>
      </c>
      <c r="BL49" s="17" t="str">
        <f>HLOOKUP($B49,'[6]SGTI 2021 Clean Data'!$E$2:$ZQ$272,100,FALSE)</f>
        <v>Y</v>
      </c>
      <c r="BM49" s="17" t="str">
        <f>HLOOKUP($B49,'[6]SGTI 2021 Clean Data'!$E$2:$ZQ$272,102,FALSE)</f>
        <v>Y</v>
      </c>
      <c r="BN49" s="17" t="str">
        <f>HLOOKUP($B49,'[6]SGTI 2021 Clean Data'!$E$2:$ZQ$272,103,FALSE)</f>
        <v>Y</v>
      </c>
      <c r="BO49" s="17" t="str">
        <f>HLOOKUP($B49,'[6]SGTI 2021 Clean Data'!$E$2:$ZQ$272,107,FALSE)</f>
        <v>Y</v>
      </c>
      <c r="BP49" s="17" t="str">
        <f>HLOOKUP($B49,'[6]SGTI 2021 Clean Data'!$E$2:$ZQ$272,108,FALSE)</f>
        <v>Y</v>
      </c>
      <c r="BQ49" s="17" t="str">
        <f>HLOOKUP($B49,'[6]SGTI 2021 Clean Data'!$E$2:$ZQ$272,109,FALSE)</f>
        <v>Y</v>
      </c>
      <c r="BR49" s="17" t="str">
        <f>HLOOKUP($B49,'[6]SGTI 2021 Clean Data'!$E$2:$ZQ$272,110,FALSE)</f>
        <v>Y</v>
      </c>
      <c r="BS49" s="17" t="str">
        <f>HLOOKUP($B49,'[6]SGTI 2021 Clean Data'!$E$2:$ZQ$272,111,FALSE)</f>
        <v>Y</v>
      </c>
      <c r="BT49" s="17" t="str">
        <f>HLOOKUP($B49,'[6]SGTI 2021 Clean Data'!$E$2:$ZQ$272,113,FALSE)</f>
        <v>Y</v>
      </c>
      <c r="BU49" s="17">
        <f>HLOOKUP($B49,'[6]SGTI 2021 Clean Data'!$E$2:$ZQ$272,114,FALSE)</f>
        <v>0</v>
      </c>
      <c r="BV49" s="17" t="str">
        <f>HLOOKUP($B49,'[6]SGTI 2021 Clean Data'!$E$2:$ZQ$272,120,FALSE)</f>
        <v>Y</v>
      </c>
      <c r="BW49" s="17" t="str">
        <f>HLOOKUP($B49,'[6]SGTI 2021 Clean Data'!$E$2:$ZQ$272,121,FALSE)</f>
        <v>N</v>
      </c>
      <c r="BX49" s="17" t="str">
        <f>HLOOKUP($B49,'[6]SGTI 2021 Clean Data'!$E$2:$ZQ$272,122,FALSE)</f>
        <v>Y</v>
      </c>
      <c r="BY49" s="17" t="str">
        <f>HLOOKUP($B49,'[6]SGTI 2021 Clean Data'!$E$2:$ZQ$272,123,FALSE)</f>
        <v>N</v>
      </c>
      <c r="BZ49" s="17" t="str">
        <f>HLOOKUP($B49,'[6]SGTI 2021 Clean Data'!$E$2:$ZQ$272,124,FALSE)</f>
        <v>Y</v>
      </c>
      <c r="CA49" s="17" t="str">
        <f>HLOOKUP($B49,'[6]SGTI 2021 Clean Data'!$E$2:$ZQ$272,125,FALSE)</f>
        <v>Y</v>
      </c>
      <c r="CB49" s="17" t="str">
        <f>HLOOKUP($B49,'[6]SGTI 2021 Clean Data'!$E$2:$ZQ$272,126,FALSE)</f>
        <v>Y</v>
      </c>
      <c r="CC49" s="17" t="str">
        <f>HLOOKUP($B49,'[6]SGTI 2021 Clean Data'!$E$2:$ZQ$272,128,FALSE)</f>
        <v>Y</v>
      </c>
      <c r="CD49" s="17" t="str">
        <f>HLOOKUP($B49,'[6]SGTI 2021 Clean Data'!$E$2:$ZQ$272,130,FALSE)</f>
        <v>Y</v>
      </c>
      <c r="CE49" s="17" t="str">
        <f>HLOOKUP($B49,'[6]SGTI 2021 Clean Data'!$E$2:$ZQ$272,131,FALSE)</f>
        <v>Y</v>
      </c>
      <c r="CF49" s="17" t="str">
        <f>HLOOKUP($B49,'[6]SGTI 2021 Clean Data'!$E$2:$ZQ$272,132,FALSE)</f>
        <v>N</v>
      </c>
      <c r="CG49" s="17" t="str">
        <f>HLOOKUP($B49,'[6]SGTI 2021 Clean Data'!$E$2:$ZQ$272,133,FALSE)</f>
        <v>N</v>
      </c>
      <c r="CH49" s="17" t="str">
        <f>HLOOKUP($B49,'[6]SGTI 2021 Clean Data'!$E$2:$ZQ$272,135,FALSE)</f>
        <v>N</v>
      </c>
      <c r="CI49" s="17" t="str">
        <f>HLOOKUP($B49,'[6]SGTI 2021 Clean Data'!$E$2:$ZQ$272,139,FALSE)</f>
        <v>Y</v>
      </c>
      <c r="CJ49" s="17" t="str">
        <f>HLOOKUP($B49,'[6]SGTI 2021 Clean Data'!$E$2:$ZQ$272,140,FALSE)</f>
        <v>N</v>
      </c>
      <c r="CK49" s="17" t="str">
        <f>VLOOKUP($B49,'[6]2021 DD Batch123456'!$B$3:$AT$590,26,FALSE)</f>
        <v>N</v>
      </c>
      <c r="CL49" s="17" t="str">
        <f>VLOOKUP($B49,'[6]2021 DD Batch123456'!$B$3:$AT$590,27,FALSE)</f>
        <v>N</v>
      </c>
      <c r="CM49" s="17" t="str">
        <f>VLOOKUP($B49,'[6]2021 DD Batch123456'!$B$3:$AT$590,31,FALSE)</f>
        <v>N</v>
      </c>
      <c r="CN49" s="17" t="str">
        <f>VLOOKUP($B49,'[6]2021 DD Batch123456'!$B$3:$AT$590,32,FALSE)</f>
        <v>Y</v>
      </c>
      <c r="CO49" s="17" t="str">
        <f>VLOOKUP($B49,'[6]2021 DD Batch123456'!$B$3:$AT$590,33,FALSE)</f>
        <v>Y</v>
      </c>
      <c r="CP49" s="17" t="str">
        <f>HLOOKUP($B49,'[6]SGTI 2021 Clean Data'!$E$2:$ZQ$272,153,FALSE)</f>
        <v>Y</v>
      </c>
      <c r="CQ49" s="17" t="str">
        <f>HLOOKUP($B49,'[6]SGTI 2021 Clean Data'!$E$2:$ZQ$272,155,FALSE)</f>
        <v>N</v>
      </c>
      <c r="CR49" s="17" t="str">
        <f>HLOOKUP($B49,'[6]SGTI 2021 Clean Data'!$E$2:$ZQ$272,156,FALSE)</f>
        <v>Y</v>
      </c>
      <c r="CS49" s="17" t="str">
        <f>HLOOKUP($B49,'[6]SGTI 2021 Clean Data'!$E$2:$ZQ$272,157,FALSE)</f>
        <v>Y</v>
      </c>
      <c r="CT49" s="17" t="str">
        <f>HLOOKUP($B49,'[6]SGTI 2021 Clean Data'!$E$2:$ZQ$272,158,FALSE)</f>
        <v>N</v>
      </c>
      <c r="CU49" s="17" t="str">
        <f>HLOOKUP($B49,'[6]SGTI 2021 Clean Data'!$E$2:$ZQ$272,159,FALSE)</f>
        <v>N</v>
      </c>
      <c r="CV49" s="17" t="str">
        <f>HLOOKUP($B49,'[6]SGTI 2021 Clean Data'!$E$2:$ZQ$272,160,FALSE)</f>
        <v>Y</v>
      </c>
      <c r="CW49" s="17" t="str">
        <f>HLOOKUP($B49,'[6]SGTI 2021 Clean Data'!$E$2:$ZQ$272,161,FALSE)</f>
        <v>Y</v>
      </c>
      <c r="CX49" s="17" t="str">
        <f>HLOOKUP($B49,'[6]SGTI 2021 Clean Data'!$E$2:$ZQ$272,164,FALSE)</f>
        <v>Y</v>
      </c>
      <c r="CY49" s="17" t="str">
        <f>HLOOKUP($B49,'[6]SGTI 2021 Clean Data'!$E$2:$ZQ$272,170,FALSE)</f>
        <v>Y</v>
      </c>
      <c r="CZ49" s="17" t="str">
        <f>HLOOKUP($B49,'[6]SGTI 2021 Clean Data'!$E$2:$ZQ$272,173,FALSE)</f>
        <v>Y</v>
      </c>
      <c r="DA49" s="17" t="str">
        <f>HLOOKUP($B49,'[6]SGTI 2021 Clean Data'!$E$2:$ZQ$272,174,FALSE)</f>
        <v>Y</v>
      </c>
      <c r="DB49" s="17" t="str">
        <f>HLOOKUP($B49,'[6]SGTI 2021 Clean Data'!$E$2:$ZQ$272,175,FALSE)</f>
        <v>N</v>
      </c>
      <c r="DC49" s="17" t="str">
        <f>HLOOKUP($B49,'[6]SGTI 2021 Clean Data'!$E$2:$ZQ$272,176,FALSE)</f>
        <v>N</v>
      </c>
      <c r="DD49" s="17" t="str">
        <f>HLOOKUP($B49,'[6]SGTI 2021 Clean Data'!$E$2:$ZQ$272,178,FALSE)</f>
        <v>Y</v>
      </c>
      <c r="DE49" s="17" t="str">
        <f>HLOOKUP($B49,'[6]SGTI 2021 Clean Data'!$E$2:$ZQ$272,179,FALSE)</f>
        <v>N</v>
      </c>
      <c r="DF49" s="17" t="str">
        <f>HLOOKUP($B49,'[6]SGTI 2021 Clean Data'!$E$2:$ZQ$272,180,FALSE)</f>
        <v>N</v>
      </c>
      <c r="DG49" s="17" t="str">
        <f>HLOOKUP($B49,'[6]SGTI 2021 Clean Data'!$E$2:$ZQ$272,181,FALSE)</f>
        <v>Y</v>
      </c>
      <c r="DH49" s="17" t="str">
        <f>HLOOKUP($B49,'[6]SGTI 2021 Clean Data'!$E$2:$ZQ$272,182,FALSE)</f>
        <v>N</v>
      </c>
      <c r="DI49" s="17" t="str">
        <f>HLOOKUP($B49,'[6]SGTI 2021 Clean Data'!$E$2:$ZQ$272,184,FALSE)</f>
        <v>Y</v>
      </c>
      <c r="DJ49" s="17" t="str">
        <f>HLOOKUP($B49,'[6]SGTI 2021 Clean Data'!$E$2:$ZQ$272,185,FALSE)</f>
        <v>Y</v>
      </c>
      <c r="DK49" s="17">
        <f>HLOOKUP($B49,'[6]SGTI 2021 Clean Data'!$E$2:$ZQ$272,190,FALSE)</f>
        <v>50</v>
      </c>
      <c r="DL49" s="17" t="str">
        <f>HLOOKUP($B49,'[6]SGTI 2021 Clean Data'!$E$2:$ZQ$272,191,FALSE)</f>
        <v>Y</v>
      </c>
      <c r="DM49" s="17" t="str">
        <f>HLOOKUP($B49,'[6]SGTI 2021 Clean Data'!$E$2:$ZQ$272,195,FALSE)</f>
        <v>N</v>
      </c>
      <c r="DN49" s="17" t="str">
        <f>HLOOKUP($B49,'[6]SGTI 2021 Clean Data'!$E$2:$ZQ$272,196,FALSE)</f>
        <v>N</v>
      </c>
      <c r="DO49" s="17" t="str">
        <f>HLOOKUP($B49,'[6]SGTI 2021 Clean Data'!$E$2:$ZQ$272,199,FALSE)</f>
        <v>N</v>
      </c>
      <c r="DP49" s="17" t="str">
        <f>HLOOKUP($B49,'[6]SGTI 2021 Clean Data'!$E$2:$ZQ$272,200,FALSE)</f>
        <v>N</v>
      </c>
      <c r="DQ49" s="17" t="str">
        <f>HLOOKUP($B49,'[6]SGTI 2021 Clean Data'!$E$2:$ZQ$272,201,FALSE)</f>
        <v>Y</v>
      </c>
      <c r="DR49" s="17" t="str">
        <f>HLOOKUP($B49,'[6]SGTI 2021 Clean Data'!$E$2:$ZQ$272,202,FALSE)</f>
        <v>N</v>
      </c>
      <c r="DS49" s="17" t="str">
        <f>HLOOKUP($B49,'[6]SGTI 2021 Clean Data'!$E$2:$ZQ$272,203,FALSE)</f>
        <v>Y</v>
      </c>
      <c r="DT49" s="17" t="str">
        <f>HLOOKUP($B49,'[6]SGTI 2021 Clean Data'!$E$2:$ZQ$272,204,FALSE)</f>
        <v>Y</v>
      </c>
      <c r="DU49" s="17" t="str">
        <f>HLOOKUP($B49,'[6]SGTI 2021 Clean Data'!$E$2:$ZQ$272,206,FALSE)</f>
        <v>Y</v>
      </c>
      <c r="DV49" s="17" t="str">
        <f>HLOOKUP($B49,'[6]SGTI 2021 Clean Data'!$E$2:$ZQ$272,207,FALSE)</f>
        <v>Y</v>
      </c>
      <c r="DW49" s="17" t="str">
        <f>HLOOKUP($B49,'[6]SGTI 2021 Clean Data'!$E$2:$ZQ$272,208,FALSE)</f>
        <v>Y</v>
      </c>
      <c r="DX49" s="17"/>
      <c r="DY49" s="17" t="str">
        <f>HLOOKUP($B49,'[6]SGTI 2021 Clean Data'!$E$2:$ZQ$272,213,FALSE)</f>
        <v>N</v>
      </c>
      <c r="DZ49" s="17" t="str">
        <f>HLOOKUP($B49,'[6]SGTI 2021 Clean Data'!$E$2:$ZQ$272,214,FALSE)</f>
        <v>Y</v>
      </c>
      <c r="EA49" s="17" t="str">
        <f>HLOOKUP($B49,'[6]SGTI 2021 Clean Data'!$E$2:$ZQ$272,215,FALSE)</f>
        <v>Y</v>
      </c>
      <c r="EB49" s="17">
        <f>HLOOKUP($B49,'[6]SGTI 2021 Clean Data'!$E$2:$ZQ$272,219,FALSE)</f>
        <v>3</v>
      </c>
      <c r="EC49" s="17">
        <f>HLOOKUP($B49,'[6]SGTI 2021 Clean Data'!$E$2:$ZQ$272,220,FALSE)</f>
        <v>0</v>
      </c>
      <c r="ED49" s="17">
        <f>HLOOKUP($B49,'[6]SGTI 2021 Clean Data'!$E$2:$ZQ$272,221,FALSE)</f>
        <v>0</v>
      </c>
      <c r="EE49" s="17">
        <f>HLOOKUP($B49,'[6]SGTI 2021 Clean Data'!$E$2:$ZQ$272,222,FALSE)</f>
        <v>3</v>
      </c>
      <c r="EF49" s="17">
        <f>HLOOKUP($B49,'[6]SGTI 2021 Clean Data'!$E$2:$ZQ$272,223,FALSE)</f>
        <v>0</v>
      </c>
      <c r="EG49" s="17">
        <f>HLOOKUP($B49,'[6]SGTI 2021 Clean Data'!$E$2:$ZQ$272,224,FALSE)</f>
        <v>3</v>
      </c>
      <c r="EH49" s="17">
        <f>HLOOKUP($B49,'[6]SGTI 2021 Clean Data'!$E$2:$ZQ$272,225,FALSE)</f>
        <v>1</v>
      </c>
      <c r="EI49" s="17">
        <f>HLOOKUP($B49,'[6]SGTI 2021 Clean Data'!$E$2:$ZQ$272,226,FALSE)</f>
        <v>3</v>
      </c>
      <c r="EJ49" s="17">
        <f>HLOOKUP($B49,'[6]SGTI 2021 Clean Data'!$E$2:$ZQ$272,227,FALSE)</f>
        <v>0</v>
      </c>
      <c r="EK49" s="17">
        <f>HLOOKUP($B49,'[6]SGTI 2021 Clean Data'!$E$2:$ZQ$272,228,FALSE)</f>
        <v>0</v>
      </c>
      <c r="EL49" s="17">
        <f>HLOOKUP($B49,'[6]SGTI 2021 Clean Data'!$E$2:$ZQ$272,229,FALSE)</f>
        <v>0</v>
      </c>
      <c r="EM49" s="17">
        <f>HLOOKUP($B49,'[6]SGTI 2021 Clean Data'!$E$2:$ZQ$272,230,FALSE)</f>
        <v>0</v>
      </c>
      <c r="EN49" s="17">
        <f>HLOOKUP($B49,'[6]SGTI 2021 Clean Data'!$E$2:$ZQ$272,231,FALSE)</f>
        <v>0</v>
      </c>
      <c r="EO49" s="18">
        <f>HLOOKUP($B49,'[6]SGTI 2021 Clean Data'!$E$2:$ZQ$272,232,FALSE)</f>
        <v>44295</v>
      </c>
      <c r="EP49" s="18">
        <f>HLOOKUP($B49,'[6]SGTI 2021 Clean Data'!$E$2:$ZQ$272,233,FALSE)</f>
        <v>44312</v>
      </c>
      <c r="EQ49" s="17">
        <f>HLOOKUP($B49,'[6]SGTI 2021 Clean Data'!$E$2:$ZQ$272,234,FALSE)</f>
        <v>0</v>
      </c>
      <c r="ER49" s="17">
        <f>HLOOKUP($B49,'[6]SGTI 2021 Clean Data'!$E$2:$ZQ$272,235,FALSE)</f>
        <v>0</v>
      </c>
      <c r="ES49" s="17">
        <f>HLOOKUP($B49,'[6]SGTI 2021 Clean Data'!$E$2:$ZQ$272,240,FALSE)</f>
        <v>0</v>
      </c>
      <c r="ET49" s="17">
        <f>VLOOKUP($B49,'[6]2021 DD Batch123456'!$B$3:$AT$590,42,FALSE)</f>
        <v>2</v>
      </c>
      <c r="EU49" s="17"/>
      <c r="EV49" s="17"/>
      <c r="EW49" s="17"/>
      <c r="EX49" s="17">
        <f>VLOOKUP($B49,'[6]2021 DD Batch123456'!$B$3:$AT$590,44,FALSE)</f>
        <v>0</v>
      </c>
      <c r="EY49" s="17">
        <f>HLOOKUP($B49,'[6]SGTI 2021 Clean Data'!$E$2:$ZQ$272,246,FALSE)</f>
        <v>0</v>
      </c>
      <c r="EZ49" s="17">
        <f>HLOOKUP($B49,'[6]SGTI 2021 Clean Data'!$E$2:$ZQ$272,247,FALSE)</f>
        <v>0</v>
      </c>
      <c r="FA49" s="17">
        <f>HLOOKUP($B49,'[6]SGTI 2021 Clean Data'!$E$2:$ZQ$272,248,FALSE)</f>
        <v>0</v>
      </c>
      <c r="FB49" s="17">
        <f>HLOOKUP($B49,'[6]SGTI 2021 Clean Data'!$E$2:$ZQ$272,249,FALSE)</f>
        <v>0</v>
      </c>
      <c r="FC49" s="17">
        <f>HLOOKUP($B49,'[6]SGTI 2021 Clean Data'!$E$2:$ZQ$272,250,FALSE)</f>
        <v>0</v>
      </c>
      <c r="FD49" s="17">
        <f>HLOOKUP($B49,'[6]SGTI 2021 Clean Data'!$E$2:$ZQ$272,251,FALSE)</f>
        <v>0</v>
      </c>
      <c r="FE49" s="17">
        <f>HLOOKUP($B49,'[6]SGTI 2021 Clean Data'!$E$2:$ZQ$272,252,FALSE)</f>
        <v>0</v>
      </c>
      <c r="FF49" s="17">
        <f>HLOOKUP($B49,'[6]SGTI 2021 Clean Data'!$E$2:$ZQ$272,253,FALSE)</f>
        <v>0</v>
      </c>
      <c r="FG49" s="17">
        <f>HLOOKUP($B49,'[6]SGTI 2021 Clean Data'!$E$2:$ZQ$272,254,FALSE)</f>
        <v>0</v>
      </c>
      <c r="FH49" s="17">
        <f>HLOOKUP($B49,'[6]SGTI 2021 Clean Data'!$E$2:$ZQ$272,255,FALSE)</f>
        <v>0</v>
      </c>
      <c r="FI49" s="17">
        <f>HLOOKUP($B49,'[6]SGTI 2021 Clean Data'!$E$2:$ZQ$272,256,FALSE)</f>
        <v>0</v>
      </c>
      <c r="FJ49" s="17">
        <f>HLOOKUP($B49,'[6]SGTI 2021 Clean Data'!$E$2:$ZQ$272,257,FALSE)</f>
        <v>0</v>
      </c>
      <c r="FK49" s="17">
        <f>HLOOKUP($B49,'[6]SGTI 2021 Clean Data'!$E$2:$ZQ$272,258,FALSE)</f>
        <v>0</v>
      </c>
      <c r="FL49" s="17"/>
      <c r="FM49" s="17">
        <f>HLOOKUP($B49,'[6]SGTI 2021 Clean Data'!$E$2:$ZQ$272,260,FALSE)</f>
        <v>0</v>
      </c>
      <c r="FN49" s="17">
        <f>HLOOKUP($B49,'[6]SGTI 2021 Clean Data'!$E$2:$ZQ$272,261,FALSE)</f>
        <v>0</v>
      </c>
      <c r="FO49" s="17">
        <f>HLOOKUP($B49,'[6]SGTI 2021 Clean Data'!$E$2:$ZQ$272,262,FALSE)</f>
        <v>0</v>
      </c>
      <c r="FP49" s="17">
        <f>HLOOKUP($B49,'[6]SGTI 2021 Clean Data'!$E$2:$ZQ$272,263,FALSE)</f>
        <v>0</v>
      </c>
      <c r="FQ49" s="17"/>
      <c r="FR49" s="17">
        <f>HLOOKUP($B49,'[6]SGTI 2021 Clean Data'!$E$2:$ZQ$272,265,FALSE)</f>
        <v>0</v>
      </c>
      <c r="FS49" s="17">
        <f>HLOOKUP($B49,'[6]SGTI 2021 Clean Data'!$E$2:$ZQ$272,266,FALSE)</f>
        <v>0</v>
      </c>
      <c r="FT49" s="17">
        <f>HLOOKUP($B49,'[6]SGTI 2021 Clean Data'!$E$2:$ZQ$272,267,FALSE)</f>
        <v>0</v>
      </c>
      <c r="FU49" s="17">
        <f>HLOOKUP($B49,'[6]SGTI 2021 Clean Data'!$E$2:$ZQ$272,268,FALSE)</f>
        <v>0</v>
      </c>
      <c r="FV49" s="17">
        <f>HLOOKUP($B49,'[6]SGTI 2021 Clean Data'!$E$2:$ZQ$272,269,FALSE)</f>
        <v>0</v>
      </c>
      <c r="FW49" s="17">
        <f>HLOOKUP($B49,'[6]SGTI 2021 Clean Data'!$E$2:$ZQ$272,270,FALSE)</f>
        <v>0</v>
      </c>
      <c r="FX49" s="17">
        <f>HLOOKUP($B49,'[6]SGTI 2021 Clean Data'!$E$2:$ZQ$272,271,FALSE)</f>
        <v>3</v>
      </c>
    </row>
    <row r="50" spans="1:180" ht="24" thickTop="1" thickBot="1" x14ac:dyDescent="0.3">
      <c r="A50" s="12">
        <v>25</v>
      </c>
      <c r="B50" s="13" t="s">
        <v>102</v>
      </c>
      <c r="C50" s="14" t="s">
        <v>103</v>
      </c>
      <c r="D50" s="15">
        <v>44074</v>
      </c>
      <c r="E50" s="16">
        <f>_xlfn.IFNA(VLOOKUP($B50,'[4]SGTI 2021 General Full List'!$G$2:$AD$528,24,FALSE),VLOOKUP($B50,'[5]SGTI 2021 TrustReits Full List'!$G$2:$AC$43,23,FALSE))</f>
        <v>2849156000</v>
      </c>
      <c r="F50" s="16" t="str">
        <f t="shared" si="0"/>
        <v>Big</v>
      </c>
      <c r="G50" s="16" t="str">
        <f>_xlfn.IFNA(VLOOKUP($B50,'[4]SGTI 2021 General Full List'!$G$2:$AD$528,21,FALSE),VLOOKUP($B50,'[5]SGTI 2021 TrustReits Full List'!$G$2:$AB$43,20,FALSE))</f>
        <v>COMMUNICATION SERVICES</v>
      </c>
      <c r="H50" s="16" t="str">
        <f>_xlfn.IFNA(VLOOKUP($B50,'[4]SGTI 2021 General Full List'!$G$2:$AD$528,23,FALSE),VLOOKUP($B50,'[5]SGTI 2021 TrustReits Full List'!$G$2:$AB$43,22,FALSE))</f>
        <v>Cyclical Consumer Services</v>
      </c>
      <c r="I50" s="16" t="s">
        <v>1272</v>
      </c>
      <c r="J50" s="17">
        <f>VLOOKUP($B50,'[6]2021 DD Batch123456'!$B$3:$AT$590,5,FALSE)</f>
        <v>10</v>
      </c>
      <c r="K50" s="17">
        <f>VLOOKUP($B50,'[6]2021 DD Batch123456'!$B$3:$AT$590,6,FALSE)</f>
        <v>10</v>
      </c>
      <c r="L50" s="17">
        <f>VLOOKUP($B50,'[6]2021 DD Batch123456'!$B$3:$AT$590,7,FALSE)</f>
        <v>9</v>
      </c>
      <c r="M50" s="17" t="str">
        <f>VLOOKUP($B50,'[6]2021 DD Batch123456'!$B$3:$AT$590,12,FALSE)</f>
        <v>Y</v>
      </c>
      <c r="N50" s="17" t="str">
        <f>HLOOKUP($B50,'[6]SGTI 2021 Clean Data'!$E$2:$ZQ$272,25,FALSE)</f>
        <v>Y</v>
      </c>
      <c r="O50" s="17" t="str">
        <f>VLOOKUP($B50,'[6]2021 DD Batch123456'!$B$3:$AT$590,13,FALSE)</f>
        <v>N</v>
      </c>
      <c r="P50" s="17" t="str">
        <f>VLOOKUP($B50,'[6]2021 DD Batch123456'!$B$3:$AT$590,14,FALSE)</f>
        <v>Y</v>
      </c>
      <c r="Q50" s="17" t="str">
        <f>HLOOKUP($B50,'[6]SGTI 2021 Clean Data'!$E$2:$ZQ$272,30,FALSE)</f>
        <v>Y</v>
      </c>
      <c r="R50" s="17" t="str">
        <f>HLOOKUP($B50,'[6]SGTI 2021 Clean Data'!$E$2:$ZQ$272,31,FALSE)</f>
        <v>Y</v>
      </c>
      <c r="S50" s="17" t="str">
        <f>HLOOKUP($B50,'[6]SGTI 2021 Clean Data'!$E$2:$ZQ$272,32,FALSE)</f>
        <v>Y</v>
      </c>
      <c r="T50" s="17">
        <f>VLOOKUP($B50,'[6]2021 DD Batch123456'!$B$3:$AT$590,36,FALSE)</f>
        <v>6</v>
      </c>
      <c r="U50" s="17">
        <f>VLOOKUP($B50,'[6]2021 DD Batch123456'!$B$3:$AT$590,40,FALSE)</f>
        <v>5</v>
      </c>
      <c r="V50" s="17">
        <f>VLOOKUP($B50,'[6]2021 DD Batch123456'!$B$3:$AT$590,37,FALSE)</f>
        <v>4</v>
      </c>
      <c r="W50" s="17" t="str">
        <f>VLOOKUP($B50,'[6]2021 DD Batch123456'!$B$3:$AT$590,41,FALSE)</f>
        <v>Y</v>
      </c>
      <c r="X50" s="17">
        <f>VLOOKUP($B50,'[6]2021 DD Batch123456'!$B$3:$AT$590,15,FALSE)</f>
        <v>4</v>
      </c>
      <c r="Y50" s="17">
        <f>VLOOKUP($B50,'[6]2021 DD Batch123456'!$B$3:$AT$590,16,FALSE)</f>
        <v>4</v>
      </c>
      <c r="Z50" s="17" t="str">
        <f>VLOOKUP($B50,'[6]2021 DD Batch123456'!$B$3:$AT$590,18,FALSE)</f>
        <v>Y</v>
      </c>
      <c r="AA50" s="17" t="str">
        <f>HLOOKUP($B50,'[6]SGTI 2021 Clean Data'!$E$2:$ZQ$272,45,FALSE)</f>
        <v>Y</v>
      </c>
      <c r="AB50" s="17" t="str">
        <f>HLOOKUP($B50,'[6]SGTI 2021 Clean Data'!$E$2:$ZQ$272,46,FALSE)</f>
        <v>Y</v>
      </c>
      <c r="AC50" s="17" t="str">
        <f>HLOOKUP($B50,'[6]SGTI 2021 Clean Data'!$E$2:$ZQ$272,49,FALSE)</f>
        <v>Y</v>
      </c>
      <c r="AD50" s="17" t="str">
        <f>HLOOKUP($B50,'[6]SGTI 2021 Clean Data'!$E$2:$ZQ$272,50,FALSE)</f>
        <v>Y</v>
      </c>
      <c r="AE50" s="17" t="str">
        <f>HLOOKUP($B50,'[6]SGTI 2021 Clean Data'!$E$2:$ZQ$272,53,FALSE)</f>
        <v>Y</v>
      </c>
      <c r="AF50" s="17" t="str">
        <f>HLOOKUP($B50,'[6]SGTI 2021 Clean Data'!$E$2:$ZQ$272,54,FALSE)</f>
        <v>Y</v>
      </c>
      <c r="AG50" s="17" t="str">
        <f>HLOOKUP($B50,'[6]SGTI 2021 Clean Data'!$E$2:$ZQ$272,55,FALSE)</f>
        <v>Y</v>
      </c>
      <c r="AH50" s="17" t="str">
        <f>HLOOKUP($B50,'[6]SGTI 2021 Clean Data'!$E$2:$ZQ$272,56,FALSE)</f>
        <v>Y</v>
      </c>
      <c r="AI50" s="17" t="str">
        <f>HLOOKUP($B50,'[6]SGTI 2021 Clean Data'!$E$2:$ZQ$272,57,FALSE)</f>
        <v>N</v>
      </c>
      <c r="AJ50" s="17" t="str">
        <f>HLOOKUP($B50,'[6]SGTI 2021 Clean Data'!$E$2:$ZQ$272,58,FALSE)</f>
        <v>N</v>
      </c>
      <c r="AK50" s="17" t="str">
        <f>HLOOKUP($B50,'[6]SGTI 2021 Clean Data'!$E$2:$ZQ$272,59,FALSE)</f>
        <v>Y</v>
      </c>
      <c r="AL50" s="17">
        <f>VLOOKUP($B50,'[6]2021 DD Batch123456'!$B$3:$AT$590,19,FALSE)</f>
        <v>4</v>
      </c>
      <c r="AM50" s="17">
        <f>VLOOKUP($B50,'[6]2021 DD Batch123456'!$B$3:$AT$590,20,FALSE)</f>
        <v>4</v>
      </c>
      <c r="AN50" s="17" t="str">
        <f>VLOOKUP($B50,'[6]2021 DD Batch123456'!$B$3:$AT$590,22,FALSE)</f>
        <v>Y</v>
      </c>
      <c r="AO50" s="17" t="str">
        <f>HLOOKUP($B50,'[6]SGTI 2021 Clean Data'!$E$2:$ZQ$272,67,FALSE)</f>
        <v>E</v>
      </c>
      <c r="AP50" s="17" t="str">
        <f>HLOOKUP($B50,'[6]SGTI 2021 Clean Data'!$E$2:$ZQ$272,68,FALSE)</f>
        <v>E</v>
      </c>
      <c r="AQ50" s="17" t="str">
        <f>HLOOKUP($B50,'[6]SGTI 2021 Clean Data'!$E$2:$ZQ$272,69,FALSE)</f>
        <v>B3</v>
      </c>
      <c r="AR50" s="17" t="str">
        <f>HLOOKUP($B50,'[6]SGTI 2021 Clean Data'!$E$2:$ZQ$272,70,FALSE)</f>
        <v>N</v>
      </c>
      <c r="AS50" s="17" t="str">
        <f>HLOOKUP($B50,'[6]SGTI 2021 Clean Data'!$E$2:$ZQ$272,71,FALSE)</f>
        <v>Y</v>
      </c>
      <c r="AT50" s="17" t="str">
        <f>HLOOKUP($B50,'[6]SGTI 2021 Clean Data'!$E$2:$ZQ$272,72,FALSE)</f>
        <v>Y</v>
      </c>
      <c r="AU50" s="17" t="str">
        <f>HLOOKUP($B50,'[6]SGTI 2021 Clean Data'!$E$2:$ZQ$272,73,FALSE)</f>
        <v>Y</v>
      </c>
      <c r="AV50" s="17" t="str">
        <f>HLOOKUP($B50,'[6]SGTI 2021 Clean Data'!$E$2:$ZQ$272,74,FALSE)</f>
        <v>Y</v>
      </c>
      <c r="AW50" s="17" t="str">
        <f>HLOOKUP($B50,'[6]SGTI 2021 Clean Data'!$E$2:$ZQ$272,75,FALSE)</f>
        <v>Y</v>
      </c>
      <c r="AX50" s="17" t="str">
        <f>HLOOKUP($B50,'[6]SGTI 2021 Clean Data'!$E$2:$ZQ$272,76,FALSE)</f>
        <v>Y</v>
      </c>
      <c r="AY50" s="17" t="str">
        <f>VLOOKUP($B50,'[6]2021 DD Batch123456'!$B$3:$AT$590,35,FALSE)</f>
        <v>E</v>
      </c>
      <c r="AZ50" s="17" t="str">
        <f>HLOOKUP($B50,'[6]SGTI 2021 Clean Data'!$E$2:$ZQ$272,80,FALSE)</f>
        <v>Y</v>
      </c>
      <c r="BA50" s="17" t="str">
        <f>HLOOKUP($B50,'[6]SGTI 2021 Clean Data'!$E$2:$ZQ$272,83,FALSE)</f>
        <v>Y</v>
      </c>
      <c r="BB50" s="17" t="str">
        <f>HLOOKUP($B50,'[6]SGTI 2021 Clean Data'!$E$2:$ZQ$272,84,FALSE)</f>
        <v>Y</v>
      </c>
      <c r="BC50" s="17" t="str">
        <f>HLOOKUP($B50,'[6]SGTI 2021 Clean Data'!$E$2:$ZQ$272,89,FALSE)</f>
        <v>Y</v>
      </c>
      <c r="BD50" s="17" t="str">
        <f>HLOOKUP($B50,'[6]SGTI 2021 Clean Data'!$E$2:$ZQ$272,91,FALSE)</f>
        <v>Y</v>
      </c>
      <c r="BE50" s="17" t="str">
        <f>HLOOKUP($B50,'[6]SGTI 2021 Clean Data'!$E$2:$ZQ$272,92,FALSE)</f>
        <v>Y</v>
      </c>
      <c r="BF50" s="17" t="str">
        <f>HLOOKUP($B50,'[6]SGTI 2021 Clean Data'!$E$2:$ZQ$272,93,FALSE)</f>
        <v>Y</v>
      </c>
      <c r="BG50" s="17" t="str">
        <f>HLOOKUP($B50,'[6]SGTI 2021 Clean Data'!$E$2:$ZQ$272,94,FALSE)</f>
        <v>Y</v>
      </c>
      <c r="BH50" s="17" t="str">
        <f>HLOOKUP($B50,'[6]SGTI 2021 Clean Data'!$E$2:$ZQ$272,95,FALSE)</f>
        <v>Y</v>
      </c>
      <c r="BI50" s="17" t="str">
        <f>HLOOKUP($B50,'[6]SGTI 2021 Clean Data'!$E$2:$ZQ$272,96,FALSE)</f>
        <v>Y</v>
      </c>
      <c r="BJ50" s="17" t="str">
        <f>HLOOKUP($B50,'[6]SGTI 2021 Clean Data'!$E$2:$ZQ$272,97,FALSE)</f>
        <v>Y</v>
      </c>
      <c r="BK50" s="17" t="str">
        <f>HLOOKUP($B50,'[6]SGTI 2021 Clean Data'!$E$2:$ZQ$272,98,FALSE)</f>
        <v>Y</v>
      </c>
      <c r="BL50" s="17" t="str">
        <f>HLOOKUP($B50,'[6]SGTI 2021 Clean Data'!$E$2:$ZQ$272,100,FALSE)</f>
        <v>Y</v>
      </c>
      <c r="BM50" s="17" t="str">
        <f>HLOOKUP($B50,'[6]SGTI 2021 Clean Data'!$E$2:$ZQ$272,102,FALSE)</f>
        <v>N</v>
      </c>
      <c r="BN50" s="17" t="str">
        <f>HLOOKUP($B50,'[6]SGTI 2021 Clean Data'!$E$2:$ZQ$272,103,FALSE)</f>
        <v>Y</v>
      </c>
      <c r="BO50" s="17" t="str">
        <f>HLOOKUP($B50,'[6]SGTI 2021 Clean Data'!$E$2:$ZQ$272,107,FALSE)</f>
        <v>Y</v>
      </c>
      <c r="BP50" s="17" t="str">
        <f>HLOOKUP($B50,'[6]SGTI 2021 Clean Data'!$E$2:$ZQ$272,108,FALSE)</f>
        <v>Y</v>
      </c>
      <c r="BQ50" s="17" t="str">
        <f>HLOOKUP($B50,'[6]SGTI 2021 Clean Data'!$E$2:$ZQ$272,109,FALSE)</f>
        <v>Y</v>
      </c>
      <c r="BR50" s="17" t="str">
        <f>HLOOKUP($B50,'[6]SGTI 2021 Clean Data'!$E$2:$ZQ$272,110,FALSE)</f>
        <v>Y</v>
      </c>
      <c r="BS50" s="17" t="str">
        <f>HLOOKUP($B50,'[6]SGTI 2021 Clean Data'!$E$2:$ZQ$272,111,FALSE)</f>
        <v>Y</v>
      </c>
      <c r="BT50" s="17" t="str">
        <f>HLOOKUP($B50,'[6]SGTI 2021 Clean Data'!$E$2:$ZQ$272,113,FALSE)</f>
        <v>Y</v>
      </c>
      <c r="BU50" s="17" t="str">
        <f>HLOOKUP($B50,'[6]SGTI 2021 Clean Data'!$E$2:$ZQ$272,114,FALSE)</f>
        <v>Y</v>
      </c>
      <c r="BV50" s="17" t="str">
        <f>HLOOKUP($B50,'[6]SGTI 2021 Clean Data'!$E$2:$ZQ$272,120,FALSE)</f>
        <v>Y</v>
      </c>
      <c r="BW50" s="17" t="str">
        <f>HLOOKUP($B50,'[6]SGTI 2021 Clean Data'!$E$2:$ZQ$272,121,FALSE)</f>
        <v>Y</v>
      </c>
      <c r="BX50" s="17" t="str">
        <f>HLOOKUP($B50,'[6]SGTI 2021 Clean Data'!$E$2:$ZQ$272,122,FALSE)</f>
        <v>Y</v>
      </c>
      <c r="BY50" s="17" t="str">
        <f>HLOOKUP($B50,'[6]SGTI 2021 Clean Data'!$E$2:$ZQ$272,123,FALSE)</f>
        <v>Y</v>
      </c>
      <c r="BZ50" s="17" t="str">
        <f>HLOOKUP($B50,'[6]SGTI 2021 Clean Data'!$E$2:$ZQ$272,124,FALSE)</f>
        <v>Y</v>
      </c>
      <c r="CA50" s="17" t="str">
        <f>HLOOKUP($B50,'[6]SGTI 2021 Clean Data'!$E$2:$ZQ$272,125,FALSE)</f>
        <v>N</v>
      </c>
      <c r="CB50" s="17" t="str">
        <f>HLOOKUP($B50,'[6]SGTI 2021 Clean Data'!$E$2:$ZQ$272,126,FALSE)</f>
        <v>N</v>
      </c>
      <c r="CC50" s="17" t="str">
        <f>HLOOKUP($B50,'[6]SGTI 2021 Clean Data'!$E$2:$ZQ$272,128,FALSE)</f>
        <v>Y</v>
      </c>
      <c r="CD50" s="17" t="str">
        <f>HLOOKUP($B50,'[6]SGTI 2021 Clean Data'!$E$2:$ZQ$272,130,FALSE)</f>
        <v>Y</v>
      </c>
      <c r="CE50" s="17" t="str">
        <f>HLOOKUP($B50,'[6]SGTI 2021 Clean Data'!$E$2:$ZQ$272,131,FALSE)</f>
        <v>Y</v>
      </c>
      <c r="CF50" s="17" t="str">
        <f>HLOOKUP($B50,'[6]SGTI 2021 Clean Data'!$E$2:$ZQ$272,132,FALSE)</f>
        <v>Y</v>
      </c>
      <c r="CG50" s="17" t="str">
        <f>HLOOKUP($B50,'[6]SGTI 2021 Clean Data'!$E$2:$ZQ$272,133,FALSE)</f>
        <v>Y</v>
      </c>
      <c r="CH50" s="17" t="str">
        <f>HLOOKUP($B50,'[6]SGTI 2021 Clean Data'!$E$2:$ZQ$272,135,FALSE)</f>
        <v>Y</v>
      </c>
      <c r="CI50" s="17" t="str">
        <f>HLOOKUP($B50,'[6]SGTI 2021 Clean Data'!$E$2:$ZQ$272,139,FALSE)</f>
        <v>Y</v>
      </c>
      <c r="CJ50" s="17" t="str">
        <f>HLOOKUP($B50,'[6]SGTI 2021 Clean Data'!$E$2:$ZQ$272,140,FALSE)</f>
        <v>Y</v>
      </c>
      <c r="CK50" s="17" t="str">
        <f>VLOOKUP($B50,'[6]2021 DD Batch123456'!$B$3:$AT$590,26,FALSE)</f>
        <v>Y</v>
      </c>
      <c r="CL50" s="17">
        <f>VLOOKUP($B50,'[6]2021 DD Batch123456'!$B$3:$AT$590,27,FALSE)</f>
        <v>0</v>
      </c>
      <c r="CM50" s="17" t="str">
        <f>VLOOKUP($B50,'[6]2021 DD Batch123456'!$B$3:$AT$590,31,FALSE)</f>
        <v>Y</v>
      </c>
      <c r="CN50" s="17">
        <f>VLOOKUP($B50,'[6]2021 DD Batch123456'!$B$3:$AT$590,32,FALSE)</f>
        <v>0</v>
      </c>
      <c r="CO50" s="17" t="str">
        <f>VLOOKUP($B50,'[6]2021 DD Batch123456'!$B$3:$AT$590,33,FALSE)</f>
        <v>Y</v>
      </c>
      <c r="CP50" s="17" t="str">
        <f>HLOOKUP($B50,'[6]SGTI 2021 Clean Data'!$E$2:$ZQ$272,153,FALSE)</f>
        <v>Y</v>
      </c>
      <c r="CQ50" s="17" t="str">
        <f>HLOOKUP($B50,'[6]SGTI 2021 Clean Data'!$E$2:$ZQ$272,155,FALSE)</f>
        <v>Y</v>
      </c>
      <c r="CR50" s="17" t="str">
        <f>HLOOKUP($B50,'[6]SGTI 2021 Clean Data'!$E$2:$ZQ$272,156,FALSE)</f>
        <v>Y</v>
      </c>
      <c r="CS50" s="17" t="str">
        <f>HLOOKUP($B50,'[6]SGTI 2021 Clean Data'!$E$2:$ZQ$272,157,FALSE)</f>
        <v>Y</v>
      </c>
      <c r="CT50" s="17" t="str">
        <f>HLOOKUP($B50,'[6]SGTI 2021 Clean Data'!$E$2:$ZQ$272,158,FALSE)</f>
        <v>Y</v>
      </c>
      <c r="CU50" s="17" t="str">
        <f>HLOOKUP($B50,'[6]SGTI 2021 Clean Data'!$E$2:$ZQ$272,159,FALSE)</f>
        <v>Y</v>
      </c>
      <c r="CV50" s="17" t="str">
        <f>HLOOKUP($B50,'[6]SGTI 2021 Clean Data'!$E$2:$ZQ$272,160,FALSE)</f>
        <v>Y</v>
      </c>
      <c r="CW50" s="17" t="str">
        <f>HLOOKUP($B50,'[6]SGTI 2021 Clean Data'!$E$2:$ZQ$272,161,FALSE)</f>
        <v>Y</v>
      </c>
      <c r="CX50" s="17" t="str">
        <f>HLOOKUP($B50,'[6]SGTI 2021 Clean Data'!$E$2:$ZQ$272,164,FALSE)</f>
        <v>Y</v>
      </c>
      <c r="CY50" s="17" t="str">
        <f>HLOOKUP($B50,'[6]SGTI 2021 Clean Data'!$E$2:$ZQ$272,170,FALSE)</f>
        <v>Y</v>
      </c>
      <c r="CZ50" s="17" t="str">
        <f>HLOOKUP($B50,'[6]SGTI 2021 Clean Data'!$E$2:$ZQ$272,173,FALSE)</f>
        <v>Y</v>
      </c>
      <c r="DA50" s="17" t="str">
        <f>HLOOKUP($B50,'[6]SGTI 2021 Clean Data'!$E$2:$ZQ$272,174,FALSE)</f>
        <v>Y</v>
      </c>
      <c r="DB50" s="17" t="str">
        <f>HLOOKUP($B50,'[6]SGTI 2021 Clean Data'!$E$2:$ZQ$272,175,FALSE)</f>
        <v>Y</v>
      </c>
      <c r="DC50" s="17" t="str">
        <f>HLOOKUP($B50,'[6]SGTI 2021 Clean Data'!$E$2:$ZQ$272,176,FALSE)</f>
        <v>Y</v>
      </c>
      <c r="DD50" s="17" t="str">
        <f>HLOOKUP($B50,'[6]SGTI 2021 Clean Data'!$E$2:$ZQ$272,178,FALSE)</f>
        <v>Y</v>
      </c>
      <c r="DE50" s="17" t="str">
        <f>HLOOKUP($B50,'[6]SGTI 2021 Clean Data'!$E$2:$ZQ$272,179,FALSE)</f>
        <v>Y</v>
      </c>
      <c r="DF50" s="17" t="str">
        <f>HLOOKUP($B50,'[6]SGTI 2021 Clean Data'!$E$2:$ZQ$272,180,FALSE)</f>
        <v>Y</v>
      </c>
      <c r="DG50" s="17" t="str">
        <f>HLOOKUP($B50,'[6]SGTI 2021 Clean Data'!$E$2:$ZQ$272,181,FALSE)</f>
        <v>Y</v>
      </c>
      <c r="DH50" s="17" t="str">
        <f>HLOOKUP($B50,'[6]SGTI 2021 Clean Data'!$E$2:$ZQ$272,182,FALSE)</f>
        <v>N</v>
      </c>
      <c r="DI50" s="17" t="str">
        <f>HLOOKUP($B50,'[6]SGTI 2021 Clean Data'!$E$2:$ZQ$272,184,FALSE)</f>
        <v>Y</v>
      </c>
      <c r="DJ50" s="17" t="str">
        <f>HLOOKUP($B50,'[6]SGTI 2021 Clean Data'!$E$2:$ZQ$272,185,FALSE)</f>
        <v>Y</v>
      </c>
      <c r="DK50" s="17">
        <f>HLOOKUP($B50,'[6]SGTI 2021 Clean Data'!$E$2:$ZQ$272,190,FALSE)</f>
        <v>63</v>
      </c>
      <c r="DL50" s="17" t="str">
        <f>HLOOKUP($B50,'[6]SGTI 2021 Clean Data'!$E$2:$ZQ$272,191,FALSE)</f>
        <v>N</v>
      </c>
      <c r="DM50" s="17" t="str">
        <f>HLOOKUP($B50,'[6]SGTI 2021 Clean Data'!$E$2:$ZQ$272,195,FALSE)</f>
        <v>Y</v>
      </c>
      <c r="DN50" s="17" t="str">
        <f>HLOOKUP($B50,'[6]SGTI 2021 Clean Data'!$E$2:$ZQ$272,196,FALSE)</f>
        <v>Y</v>
      </c>
      <c r="DO50" s="17" t="str">
        <f>HLOOKUP($B50,'[6]SGTI 2021 Clean Data'!$E$2:$ZQ$272,199,FALSE)</f>
        <v>Y</v>
      </c>
      <c r="DP50" s="17" t="str">
        <f>HLOOKUP($B50,'[6]SGTI 2021 Clean Data'!$E$2:$ZQ$272,200,FALSE)</f>
        <v>Y</v>
      </c>
      <c r="DQ50" s="17" t="str">
        <f>HLOOKUP($B50,'[6]SGTI 2021 Clean Data'!$E$2:$ZQ$272,201,FALSE)</f>
        <v>Y</v>
      </c>
      <c r="DR50" s="17" t="str">
        <f>HLOOKUP($B50,'[6]SGTI 2021 Clean Data'!$E$2:$ZQ$272,202,FALSE)</f>
        <v>Y</v>
      </c>
      <c r="DS50" s="17" t="str">
        <f>HLOOKUP($B50,'[6]SGTI 2021 Clean Data'!$E$2:$ZQ$272,203,FALSE)</f>
        <v>Y</v>
      </c>
      <c r="DT50" s="17" t="str">
        <f>HLOOKUP($B50,'[6]SGTI 2021 Clean Data'!$E$2:$ZQ$272,204,FALSE)</f>
        <v>Y</v>
      </c>
      <c r="DU50" s="17" t="str">
        <f>HLOOKUP($B50,'[6]SGTI 2021 Clean Data'!$E$2:$ZQ$272,206,FALSE)</f>
        <v>Y</v>
      </c>
      <c r="DV50" s="17" t="str">
        <f>HLOOKUP($B50,'[6]SGTI 2021 Clean Data'!$E$2:$ZQ$272,207,FALSE)</f>
        <v>Y</v>
      </c>
      <c r="DW50" s="17" t="str">
        <f>HLOOKUP($B50,'[6]SGTI 2021 Clean Data'!$E$2:$ZQ$272,208,FALSE)</f>
        <v>Y</v>
      </c>
      <c r="DX50" s="17"/>
      <c r="DY50" s="17" t="str">
        <f>HLOOKUP($B50,'[6]SGTI 2021 Clean Data'!$E$2:$ZQ$272,213,FALSE)</f>
        <v>Y</v>
      </c>
      <c r="DZ50" s="17" t="str">
        <f>HLOOKUP($B50,'[6]SGTI 2021 Clean Data'!$E$2:$ZQ$272,214,FALSE)</f>
        <v>Y</v>
      </c>
      <c r="EA50" s="17" t="str">
        <f>HLOOKUP($B50,'[6]SGTI 2021 Clean Data'!$E$2:$ZQ$272,215,FALSE)</f>
        <v>Y</v>
      </c>
      <c r="EB50" s="17">
        <f>HLOOKUP($B50,'[6]SGTI 2021 Clean Data'!$E$2:$ZQ$272,219,FALSE)</f>
        <v>3</v>
      </c>
      <c r="EC50" s="17">
        <f>HLOOKUP($B50,'[6]SGTI 2021 Clean Data'!$E$2:$ZQ$272,220,FALSE)</f>
        <v>3</v>
      </c>
      <c r="ED50" s="17">
        <f>HLOOKUP($B50,'[6]SGTI 2021 Clean Data'!$E$2:$ZQ$272,221,FALSE)</f>
        <v>0</v>
      </c>
      <c r="EE50" s="17">
        <f>HLOOKUP($B50,'[6]SGTI 2021 Clean Data'!$E$2:$ZQ$272,222,FALSE)</f>
        <v>3</v>
      </c>
      <c r="EF50" s="17">
        <f>HLOOKUP($B50,'[6]SGTI 2021 Clean Data'!$E$2:$ZQ$272,223,FALSE)</f>
        <v>0</v>
      </c>
      <c r="EG50" s="17">
        <f>HLOOKUP($B50,'[6]SGTI 2021 Clean Data'!$E$2:$ZQ$272,224,FALSE)</f>
        <v>3</v>
      </c>
      <c r="EH50" s="17">
        <f>HLOOKUP($B50,'[6]SGTI 2021 Clean Data'!$E$2:$ZQ$272,225,FALSE)</f>
        <v>0</v>
      </c>
      <c r="EI50" s="17">
        <f>HLOOKUP($B50,'[6]SGTI 2021 Clean Data'!$E$2:$ZQ$272,226,FALSE)</f>
        <v>0</v>
      </c>
      <c r="EJ50" s="17">
        <f>HLOOKUP($B50,'[6]SGTI 2021 Clean Data'!$E$2:$ZQ$272,227,FALSE)</f>
        <v>0</v>
      </c>
      <c r="EK50" s="17">
        <f>HLOOKUP($B50,'[6]SGTI 2021 Clean Data'!$E$2:$ZQ$272,228,FALSE)</f>
        <v>3</v>
      </c>
      <c r="EL50" s="17">
        <f>HLOOKUP($B50,'[6]SGTI 2021 Clean Data'!$E$2:$ZQ$272,229,FALSE)</f>
        <v>1</v>
      </c>
      <c r="EM50" s="17">
        <f>HLOOKUP($B50,'[6]SGTI 2021 Clean Data'!$E$2:$ZQ$272,230,FALSE)</f>
        <v>2</v>
      </c>
      <c r="EN50" s="17">
        <f>HLOOKUP($B50,'[6]SGTI 2021 Clean Data'!$E$2:$ZQ$272,231,FALSE)</f>
        <v>0</v>
      </c>
      <c r="EO50" s="18">
        <f>HLOOKUP($B50,'[6]SGTI 2021 Clean Data'!$E$2:$ZQ$272,232,FALSE)</f>
        <v>44137</v>
      </c>
      <c r="EP50" s="18">
        <f>HLOOKUP($B50,'[6]SGTI 2021 Clean Data'!$E$2:$ZQ$272,233,FALSE)</f>
        <v>44162</v>
      </c>
      <c r="EQ50" s="17">
        <f>HLOOKUP($B50,'[6]SGTI 2021 Clean Data'!$E$2:$ZQ$272,234,FALSE)</f>
        <v>0</v>
      </c>
      <c r="ER50" s="17">
        <f>HLOOKUP($B50,'[6]SGTI 2021 Clean Data'!$E$2:$ZQ$272,235,FALSE)</f>
        <v>2</v>
      </c>
      <c r="ES50" s="17">
        <f>HLOOKUP($B50,'[6]SGTI 2021 Clean Data'!$E$2:$ZQ$272,240,FALSE)</f>
        <v>0</v>
      </c>
      <c r="ET50" s="17">
        <f>VLOOKUP($B50,'[6]2021 DD Batch123456'!$B$3:$AT$590,42,FALSE)</f>
        <v>1</v>
      </c>
      <c r="EU50" s="17"/>
      <c r="EV50" s="17"/>
      <c r="EW50" s="17"/>
      <c r="EX50" s="17">
        <f>VLOOKUP($B50,'[6]2021 DD Batch123456'!$B$3:$AT$590,44,FALSE)</f>
        <v>0</v>
      </c>
      <c r="EY50" s="17">
        <f>HLOOKUP($B50,'[6]SGTI 2021 Clean Data'!$E$2:$ZQ$272,246,FALSE)</f>
        <v>0</v>
      </c>
      <c r="EZ50" s="17">
        <f>HLOOKUP($B50,'[6]SGTI 2021 Clean Data'!$E$2:$ZQ$272,247,FALSE)</f>
        <v>0</v>
      </c>
      <c r="FA50" s="17">
        <f>HLOOKUP($B50,'[6]SGTI 2021 Clean Data'!$E$2:$ZQ$272,248,FALSE)</f>
        <v>0</v>
      </c>
      <c r="FB50" s="17">
        <f>HLOOKUP($B50,'[6]SGTI 2021 Clean Data'!$E$2:$ZQ$272,249,FALSE)</f>
        <v>0</v>
      </c>
      <c r="FC50" s="17">
        <f>HLOOKUP($B50,'[6]SGTI 2021 Clean Data'!$E$2:$ZQ$272,250,FALSE)</f>
        <v>0</v>
      </c>
      <c r="FD50" s="17">
        <f>HLOOKUP($B50,'[6]SGTI 2021 Clean Data'!$E$2:$ZQ$272,251,FALSE)</f>
        <v>0</v>
      </c>
      <c r="FE50" s="17">
        <f>HLOOKUP($B50,'[6]SGTI 2021 Clean Data'!$E$2:$ZQ$272,252,FALSE)</f>
        <v>3</v>
      </c>
      <c r="FF50" s="17">
        <f>HLOOKUP($B50,'[6]SGTI 2021 Clean Data'!$E$2:$ZQ$272,253,FALSE)</f>
        <v>0</v>
      </c>
      <c r="FG50" s="17">
        <f>HLOOKUP($B50,'[6]SGTI 2021 Clean Data'!$E$2:$ZQ$272,254,FALSE)</f>
        <v>0</v>
      </c>
      <c r="FH50" s="17">
        <f>HLOOKUP($B50,'[6]SGTI 2021 Clean Data'!$E$2:$ZQ$272,255,FALSE)</f>
        <v>0</v>
      </c>
      <c r="FI50" s="17">
        <f>HLOOKUP($B50,'[6]SGTI 2021 Clean Data'!$E$2:$ZQ$272,256,FALSE)</f>
        <v>0</v>
      </c>
      <c r="FJ50" s="17">
        <f>HLOOKUP($B50,'[6]SGTI 2021 Clean Data'!$E$2:$ZQ$272,257,FALSE)</f>
        <v>0</v>
      </c>
      <c r="FK50" s="17">
        <f>HLOOKUP($B50,'[6]SGTI 2021 Clean Data'!$E$2:$ZQ$272,258,FALSE)</f>
        <v>0</v>
      </c>
      <c r="FL50" s="17"/>
      <c r="FM50" s="17">
        <f>HLOOKUP($B50,'[6]SGTI 2021 Clean Data'!$E$2:$ZQ$272,260,FALSE)</f>
        <v>0</v>
      </c>
      <c r="FN50" s="17">
        <f>HLOOKUP($B50,'[6]SGTI 2021 Clean Data'!$E$2:$ZQ$272,261,FALSE)</f>
        <v>3</v>
      </c>
      <c r="FO50" s="17">
        <f>HLOOKUP($B50,'[6]SGTI 2021 Clean Data'!$E$2:$ZQ$272,262,FALSE)</f>
        <v>0</v>
      </c>
      <c r="FP50" s="17">
        <f>HLOOKUP($B50,'[6]SGTI 2021 Clean Data'!$E$2:$ZQ$272,263,FALSE)</f>
        <v>0</v>
      </c>
      <c r="FQ50" s="17"/>
      <c r="FR50" s="17">
        <f>HLOOKUP($B50,'[6]SGTI 2021 Clean Data'!$E$2:$ZQ$272,265,FALSE)</f>
        <v>0</v>
      </c>
      <c r="FS50" s="17">
        <f>HLOOKUP($B50,'[6]SGTI 2021 Clean Data'!$E$2:$ZQ$272,266,FALSE)</f>
        <v>0</v>
      </c>
      <c r="FT50" s="17">
        <f>HLOOKUP($B50,'[6]SGTI 2021 Clean Data'!$E$2:$ZQ$272,267,FALSE)</f>
        <v>0</v>
      </c>
      <c r="FU50" s="17">
        <f>HLOOKUP($B50,'[6]SGTI 2021 Clean Data'!$E$2:$ZQ$272,268,FALSE)</f>
        <v>0</v>
      </c>
      <c r="FV50" s="17">
        <f>HLOOKUP($B50,'[6]SGTI 2021 Clean Data'!$E$2:$ZQ$272,269,FALSE)</f>
        <v>0</v>
      </c>
      <c r="FW50" s="17">
        <f>HLOOKUP($B50,'[6]SGTI 2021 Clean Data'!$E$2:$ZQ$272,270,FALSE)</f>
        <v>0</v>
      </c>
      <c r="FX50" s="17">
        <f>HLOOKUP($B50,'[6]SGTI 2021 Clean Data'!$E$2:$ZQ$272,271,FALSE)</f>
        <v>0</v>
      </c>
    </row>
    <row r="51" spans="1:180" ht="24" thickTop="1" thickBot="1" x14ac:dyDescent="0.3">
      <c r="A51" s="12">
        <v>544</v>
      </c>
      <c r="B51" s="13" t="s">
        <v>340</v>
      </c>
      <c r="C51" s="14" t="s">
        <v>341</v>
      </c>
      <c r="D51" s="15">
        <v>44196</v>
      </c>
      <c r="E51" s="16">
        <f>_xlfn.IFNA(VLOOKUP($B51,'[4]SGTI 2021 General Full List'!$G$2:$AD$528,24,FALSE),VLOOKUP($B51,'[5]SGTI 2021 TrustReits Full List'!$G$2:$AC$43,23,FALSE))</f>
        <v>35160000</v>
      </c>
      <c r="F51" s="16" t="str">
        <f t="shared" si="0"/>
        <v>Small</v>
      </c>
      <c r="G51" s="16" t="str">
        <f>_xlfn.IFNA(VLOOKUP($B51,'[4]SGTI 2021 General Full List'!$G$2:$AD$528,21,FALSE),VLOOKUP($B51,'[5]SGTI 2021 TrustReits Full List'!$G$2:$AB$43,20,FALSE))</f>
        <v>MATERIALS</v>
      </c>
      <c r="H51" s="16" t="str">
        <f>_xlfn.IFNA(VLOOKUP($B51,'[4]SGTI 2021 General Full List'!$G$2:$AD$528,23,FALSE),VLOOKUP($B51,'[5]SGTI 2021 TrustReits Full List'!$G$2:$AB$43,22,FALSE))</f>
        <v>Applied Resources</v>
      </c>
      <c r="I51" s="16" t="s">
        <v>1272</v>
      </c>
      <c r="J51" s="17">
        <f>VLOOKUP($B51,'[6]2021 DD Batch123456'!$B$3:$AT$590,5,FALSE)</f>
        <v>5</v>
      </c>
      <c r="K51" s="17">
        <f>VLOOKUP($B51,'[6]2021 DD Batch123456'!$B$3:$AT$590,6,FALSE)</f>
        <v>5</v>
      </c>
      <c r="L51" s="17">
        <f>VLOOKUP($B51,'[6]2021 DD Batch123456'!$B$3:$AT$590,7,FALSE)</f>
        <v>3</v>
      </c>
      <c r="M51" s="17" t="str">
        <f>VLOOKUP($B51,'[6]2021 DD Batch123456'!$B$3:$AT$590,12,FALSE)</f>
        <v>N</v>
      </c>
      <c r="N51" s="17" t="str">
        <f>HLOOKUP($B51,'[6]SGTI 2021 Clean Data'!$E$2:$ZQ$272,25,FALSE)</f>
        <v>N</v>
      </c>
      <c r="O51" s="17" t="str">
        <f>VLOOKUP($B51,'[6]2021 DD Batch123456'!$B$3:$AT$590,13,FALSE)</f>
        <v>Y</v>
      </c>
      <c r="P51" s="17" t="str">
        <f>VLOOKUP($B51,'[6]2021 DD Batch123456'!$B$3:$AT$590,14,FALSE)</f>
        <v>N</v>
      </c>
      <c r="Q51" s="17" t="str">
        <f>HLOOKUP($B51,'[6]SGTI 2021 Clean Data'!$E$2:$ZQ$272,30,FALSE)</f>
        <v>Y</v>
      </c>
      <c r="R51" s="17" t="str">
        <f>HLOOKUP($B51,'[6]SGTI 2021 Clean Data'!$E$2:$ZQ$272,31,FALSE)</f>
        <v>Y</v>
      </c>
      <c r="S51" s="17" t="str">
        <f>HLOOKUP($B51,'[6]SGTI 2021 Clean Data'!$E$2:$ZQ$272,32,FALSE)</f>
        <v>Y</v>
      </c>
      <c r="T51" s="17">
        <f>VLOOKUP($B51,'[6]2021 DD Batch123456'!$B$3:$AT$590,36,FALSE)</f>
        <v>4</v>
      </c>
      <c r="U51" s="17">
        <f>VLOOKUP($B51,'[6]2021 DD Batch123456'!$B$3:$AT$590,40,FALSE)</f>
        <v>2</v>
      </c>
      <c r="V51" s="17">
        <f>VLOOKUP($B51,'[6]2021 DD Batch123456'!$B$3:$AT$590,37,FALSE)</f>
        <v>4</v>
      </c>
      <c r="W51" s="17" t="str">
        <f>VLOOKUP($B51,'[6]2021 DD Batch123456'!$B$3:$AT$590,41,FALSE)</f>
        <v>Y</v>
      </c>
      <c r="X51" s="17">
        <f>VLOOKUP($B51,'[6]2021 DD Batch123456'!$B$3:$AT$590,15,FALSE)</f>
        <v>3</v>
      </c>
      <c r="Y51" s="17">
        <f>VLOOKUP($B51,'[6]2021 DD Batch123456'!$B$3:$AT$590,16,FALSE)</f>
        <v>3</v>
      </c>
      <c r="Z51" s="17" t="str">
        <f>VLOOKUP($B51,'[6]2021 DD Batch123456'!$B$3:$AT$590,18,FALSE)</f>
        <v>Y</v>
      </c>
      <c r="AA51" s="17" t="str">
        <f>HLOOKUP($B51,'[6]SGTI 2021 Clean Data'!$E$2:$ZQ$272,45,FALSE)</f>
        <v>Y</v>
      </c>
      <c r="AB51" s="17" t="str">
        <f>HLOOKUP($B51,'[6]SGTI 2021 Clean Data'!$E$2:$ZQ$272,46,FALSE)</f>
        <v>N</v>
      </c>
      <c r="AC51" s="17" t="str">
        <f>HLOOKUP($B51,'[6]SGTI 2021 Clean Data'!$E$2:$ZQ$272,49,FALSE)</f>
        <v>Y</v>
      </c>
      <c r="AD51" s="17" t="str">
        <f>HLOOKUP($B51,'[6]SGTI 2021 Clean Data'!$E$2:$ZQ$272,50,FALSE)</f>
        <v>Y</v>
      </c>
      <c r="AE51" s="17" t="str">
        <f>HLOOKUP($B51,'[6]SGTI 2021 Clean Data'!$E$2:$ZQ$272,53,FALSE)</f>
        <v>Y</v>
      </c>
      <c r="AF51" s="17" t="str">
        <f>HLOOKUP($B51,'[6]SGTI 2021 Clean Data'!$E$2:$ZQ$272,54,FALSE)</f>
        <v>Y</v>
      </c>
      <c r="AG51" s="17" t="str">
        <f>HLOOKUP($B51,'[6]SGTI 2021 Clean Data'!$E$2:$ZQ$272,55,FALSE)</f>
        <v>Y</v>
      </c>
      <c r="AH51" s="17" t="str">
        <f>HLOOKUP($B51,'[6]SGTI 2021 Clean Data'!$E$2:$ZQ$272,56,FALSE)</f>
        <v>Y</v>
      </c>
      <c r="AI51" s="17" t="str">
        <f>HLOOKUP($B51,'[6]SGTI 2021 Clean Data'!$E$2:$ZQ$272,57,FALSE)</f>
        <v>N</v>
      </c>
      <c r="AJ51" s="17" t="str">
        <f>HLOOKUP($B51,'[6]SGTI 2021 Clean Data'!$E$2:$ZQ$272,58,FALSE)</f>
        <v>N</v>
      </c>
      <c r="AK51" s="17" t="str">
        <f>HLOOKUP($B51,'[6]SGTI 2021 Clean Data'!$E$2:$ZQ$272,59,FALSE)</f>
        <v>N</v>
      </c>
      <c r="AL51" s="17">
        <f>VLOOKUP($B51,'[6]2021 DD Batch123456'!$B$3:$AT$590,19,FALSE)</f>
        <v>3</v>
      </c>
      <c r="AM51" s="17">
        <f>VLOOKUP($B51,'[6]2021 DD Batch123456'!$B$3:$AT$590,20,FALSE)</f>
        <v>3</v>
      </c>
      <c r="AN51" s="17" t="str">
        <f>VLOOKUP($B51,'[6]2021 DD Batch123456'!$B$3:$AT$590,22,FALSE)</f>
        <v>Y</v>
      </c>
      <c r="AO51" s="17" t="str">
        <f>HLOOKUP($B51,'[6]SGTI 2021 Clean Data'!$E$2:$ZQ$272,67,FALSE)</f>
        <v>B2</v>
      </c>
      <c r="AP51" s="17" t="str">
        <f>HLOOKUP($B51,'[6]SGTI 2021 Clean Data'!$E$2:$ZQ$272,68,FALSE)</f>
        <v>O</v>
      </c>
      <c r="AQ51" s="17" t="str">
        <f>HLOOKUP($B51,'[6]SGTI 2021 Clean Data'!$E$2:$ZQ$272,69,FALSE)</f>
        <v>B2</v>
      </c>
      <c r="AR51" s="17" t="str">
        <f>HLOOKUP($B51,'[6]SGTI 2021 Clean Data'!$E$2:$ZQ$272,70,FALSE)</f>
        <v>Y</v>
      </c>
      <c r="AS51" s="17" t="str">
        <f>HLOOKUP($B51,'[6]SGTI 2021 Clean Data'!$E$2:$ZQ$272,71,FALSE)</f>
        <v>Y</v>
      </c>
      <c r="AT51" s="17" t="str">
        <f>HLOOKUP($B51,'[6]SGTI 2021 Clean Data'!$E$2:$ZQ$272,72,FALSE)</f>
        <v>Y</v>
      </c>
      <c r="AU51" s="17" t="str">
        <f>HLOOKUP($B51,'[6]SGTI 2021 Clean Data'!$E$2:$ZQ$272,73,FALSE)</f>
        <v>N</v>
      </c>
      <c r="AV51" s="17" t="str">
        <f>HLOOKUP($B51,'[6]SGTI 2021 Clean Data'!$E$2:$ZQ$272,74,FALSE)</f>
        <v>N</v>
      </c>
      <c r="AW51" s="17" t="str">
        <f>HLOOKUP($B51,'[6]SGTI 2021 Clean Data'!$E$2:$ZQ$272,75,FALSE)</f>
        <v>N</v>
      </c>
      <c r="AX51" s="17" t="str">
        <f>HLOOKUP($B51,'[6]SGTI 2021 Clean Data'!$E$2:$ZQ$272,76,FALSE)</f>
        <v>N</v>
      </c>
      <c r="AY51" s="17" t="str">
        <f>VLOOKUP($B51,'[6]2021 DD Batch123456'!$B$3:$AT$590,35,FALSE)</f>
        <v>B3</v>
      </c>
      <c r="AZ51" s="17" t="str">
        <f>HLOOKUP($B51,'[6]SGTI 2021 Clean Data'!$E$2:$ZQ$272,80,FALSE)</f>
        <v>N</v>
      </c>
      <c r="BA51" s="17" t="str">
        <f>HLOOKUP($B51,'[6]SGTI 2021 Clean Data'!$E$2:$ZQ$272,83,FALSE)</f>
        <v>Y</v>
      </c>
      <c r="BB51" s="17" t="str">
        <f>HLOOKUP($B51,'[6]SGTI 2021 Clean Data'!$E$2:$ZQ$272,84,FALSE)</f>
        <v>Y</v>
      </c>
      <c r="BC51" s="17" t="str">
        <f>HLOOKUP($B51,'[6]SGTI 2021 Clean Data'!$E$2:$ZQ$272,89,FALSE)</f>
        <v>N</v>
      </c>
      <c r="BD51" s="17" t="str">
        <f>HLOOKUP($B51,'[6]SGTI 2021 Clean Data'!$E$2:$ZQ$272,91,FALSE)</f>
        <v>N</v>
      </c>
      <c r="BE51" s="17" t="str">
        <f>HLOOKUP($B51,'[6]SGTI 2021 Clean Data'!$E$2:$ZQ$272,92,FALSE)</f>
        <v>N</v>
      </c>
      <c r="BF51" s="17" t="str">
        <f>HLOOKUP($B51,'[6]SGTI 2021 Clean Data'!$E$2:$ZQ$272,93,FALSE)</f>
        <v>Y</v>
      </c>
      <c r="BG51" s="17" t="str">
        <f>HLOOKUP($B51,'[6]SGTI 2021 Clean Data'!$E$2:$ZQ$272,94,FALSE)</f>
        <v>Y</v>
      </c>
      <c r="BH51" s="17" t="str">
        <f>HLOOKUP($B51,'[6]SGTI 2021 Clean Data'!$E$2:$ZQ$272,95,FALSE)</f>
        <v>Y</v>
      </c>
      <c r="BI51" s="17" t="str">
        <f>HLOOKUP($B51,'[6]SGTI 2021 Clean Data'!$E$2:$ZQ$272,96,FALSE)</f>
        <v>Y</v>
      </c>
      <c r="BJ51" s="17" t="str">
        <f>HLOOKUP($B51,'[6]SGTI 2021 Clean Data'!$E$2:$ZQ$272,97,FALSE)</f>
        <v>Y</v>
      </c>
      <c r="BK51" s="17" t="str">
        <f>HLOOKUP($B51,'[6]SGTI 2021 Clean Data'!$E$2:$ZQ$272,98,FALSE)</f>
        <v>Y</v>
      </c>
      <c r="BL51" s="17" t="str">
        <f>HLOOKUP($B51,'[6]SGTI 2021 Clean Data'!$E$2:$ZQ$272,100,FALSE)</f>
        <v>Y</v>
      </c>
      <c r="BM51" s="17" t="str">
        <f>HLOOKUP($B51,'[6]SGTI 2021 Clean Data'!$E$2:$ZQ$272,102,FALSE)</f>
        <v>Y</v>
      </c>
      <c r="BN51" s="17" t="str">
        <f>HLOOKUP($B51,'[6]SGTI 2021 Clean Data'!$E$2:$ZQ$272,103,FALSE)</f>
        <v>N</v>
      </c>
      <c r="BO51" s="17" t="str">
        <f>HLOOKUP($B51,'[6]SGTI 2021 Clean Data'!$E$2:$ZQ$272,107,FALSE)</f>
        <v>Y</v>
      </c>
      <c r="BP51" s="17" t="str">
        <f>HLOOKUP($B51,'[6]SGTI 2021 Clean Data'!$E$2:$ZQ$272,108,FALSE)</f>
        <v>Y</v>
      </c>
      <c r="BQ51" s="17" t="str">
        <f>HLOOKUP($B51,'[6]SGTI 2021 Clean Data'!$E$2:$ZQ$272,109,FALSE)</f>
        <v>Y</v>
      </c>
      <c r="BR51" s="17" t="str">
        <f>HLOOKUP($B51,'[6]SGTI 2021 Clean Data'!$E$2:$ZQ$272,110,FALSE)</f>
        <v>Y</v>
      </c>
      <c r="BS51" s="17" t="str">
        <f>HLOOKUP($B51,'[6]SGTI 2021 Clean Data'!$E$2:$ZQ$272,111,FALSE)</f>
        <v>Y</v>
      </c>
      <c r="BT51" s="17" t="str">
        <f>HLOOKUP($B51,'[6]SGTI 2021 Clean Data'!$E$2:$ZQ$272,113,FALSE)</f>
        <v>N</v>
      </c>
      <c r="BU51" s="17">
        <f>HLOOKUP($B51,'[6]SGTI 2021 Clean Data'!$E$2:$ZQ$272,114,FALSE)</f>
        <v>0</v>
      </c>
      <c r="BV51" s="17" t="str">
        <f>HLOOKUP($B51,'[6]SGTI 2021 Clean Data'!$E$2:$ZQ$272,120,FALSE)</f>
        <v>N</v>
      </c>
      <c r="BW51" s="17" t="str">
        <f>HLOOKUP($B51,'[6]SGTI 2021 Clean Data'!$E$2:$ZQ$272,121,FALSE)</f>
        <v>N</v>
      </c>
      <c r="BX51" s="17" t="str">
        <f>HLOOKUP($B51,'[6]SGTI 2021 Clean Data'!$E$2:$ZQ$272,122,FALSE)</f>
        <v>Y</v>
      </c>
      <c r="BY51" s="17" t="str">
        <f>HLOOKUP($B51,'[6]SGTI 2021 Clean Data'!$E$2:$ZQ$272,123,FALSE)</f>
        <v>N</v>
      </c>
      <c r="BZ51" s="17" t="str">
        <f>HLOOKUP($B51,'[6]SGTI 2021 Clean Data'!$E$2:$ZQ$272,124,FALSE)</f>
        <v>N</v>
      </c>
      <c r="CA51" s="17" t="str">
        <f>HLOOKUP($B51,'[6]SGTI 2021 Clean Data'!$E$2:$ZQ$272,125,FALSE)</f>
        <v>N</v>
      </c>
      <c r="CB51" s="17" t="str">
        <f>HLOOKUP($B51,'[6]SGTI 2021 Clean Data'!$E$2:$ZQ$272,126,FALSE)</f>
        <v>N</v>
      </c>
      <c r="CC51" s="17" t="str">
        <f>HLOOKUP($B51,'[6]SGTI 2021 Clean Data'!$E$2:$ZQ$272,128,FALSE)</f>
        <v>Y</v>
      </c>
      <c r="CD51" s="17" t="str">
        <f>HLOOKUP($B51,'[6]SGTI 2021 Clean Data'!$E$2:$ZQ$272,130,FALSE)</f>
        <v>Y</v>
      </c>
      <c r="CE51" s="17" t="str">
        <f>HLOOKUP($B51,'[6]SGTI 2021 Clean Data'!$E$2:$ZQ$272,131,FALSE)</f>
        <v>N</v>
      </c>
      <c r="CF51" s="17" t="str">
        <f>HLOOKUP($B51,'[6]SGTI 2021 Clean Data'!$E$2:$ZQ$272,132,FALSE)</f>
        <v>Y</v>
      </c>
      <c r="CG51" s="17" t="str">
        <f>HLOOKUP($B51,'[6]SGTI 2021 Clean Data'!$E$2:$ZQ$272,133,FALSE)</f>
        <v>Y</v>
      </c>
      <c r="CH51" s="17" t="str">
        <f>HLOOKUP($B51,'[6]SGTI 2021 Clean Data'!$E$2:$ZQ$272,135,FALSE)</f>
        <v>N</v>
      </c>
      <c r="CI51" s="17" t="str">
        <f>HLOOKUP($B51,'[6]SGTI 2021 Clean Data'!$E$2:$ZQ$272,139,FALSE)</f>
        <v>Y</v>
      </c>
      <c r="CJ51" s="17" t="str">
        <f>HLOOKUP($B51,'[6]SGTI 2021 Clean Data'!$E$2:$ZQ$272,140,FALSE)</f>
        <v>N</v>
      </c>
      <c r="CK51" s="17" t="str">
        <f>VLOOKUP($B51,'[6]2021 DD Batch123456'!$B$3:$AT$590,26,FALSE)</f>
        <v>Y</v>
      </c>
      <c r="CL51" s="17">
        <f>VLOOKUP($B51,'[6]2021 DD Batch123456'!$B$3:$AT$590,27,FALSE)</f>
        <v>0</v>
      </c>
      <c r="CM51" s="17" t="str">
        <f>VLOOKUP($B51,'[6]2021 DD Batch123456'!$B$3:$AT$590,31,FALSE)</f>
        <v>N</v>
      </c>
      <c r="CN51" s="17" t="str">
        <f>VLOOKUP($B51,'[6]2021 DD Batch123456'!$B$3:$AT$590,32,FALSE)</f>
        <v>Y</v>
      </c>
      <c r="CO51" s="17" t="str">
        <f>VLOOKUP($B51,'[6]2021 DD Batch123456'!$B$3:$AT$590,33,FALSE)</f>
        <v>Y</v>
      </c>
      <c r="CP51" s="17" t="str">
        <f>HLOOKUP($B51,'[6]SGTI 2021 Clean Data'!$E$2:$ZQ$272,153,FALSE)</f>
        <v>Y</v>
      </c>
      <c r="CQ51" s="17" t="str">
        <f>HLOOKUP($B51,'[6]SGTI 2021 Clean Data'!$E$2:$ZQ$272,155,FALSE)</f>
        <v>N</v>
      </c>
      <c r="CR51" s="17" t="str">
        <f>HLOOKUP($B51,'[6]SGTI 2021 Clean Data'!$E$2:$ZQ$272,156,FALSE)</f>
        <v>Y</v>
      </c>
      <c r="CS51" s="17" t="str">
        <f>HLOOKUP($B51,'[6]SGTI 2021 Clean Data'!$E$2:$ZQ$272,157,FALSE)</f>
        <v>Y</v>
      </c>
      <c r="CT51" s="17" t="str">
        <f>HLOOKUP($B51,'[6]SGTI 2021 Clean Data'!$E$2:$ZQ$272,158,FALSE)</f>
        <v>Y</v>
      </c>
      <c r="CU51" s="17" t="str">
        <f>HLOOKUP($B51,'[6]SGTI 2021 Clean Data'!$E$2:$ZQ$272,159,FALSE)</f>
        <v>Y</v>
      </c>
      <c r="CV51" s="17" t="str">
        <f>HLOOKUP($B51,'[6]SGTI 2021 Clean Data'!$E$2:$ZQ$272,160,FALSE)</f>
        <v>Y</v>
      </c>
      <c r="CW51" s="17" t="str">
        <f>HLOOKUP($B51,'[6]SGTI 2021 Clean Data'!$E$2:$ZQ$272,161,FALSE)</f>
        <v>Y</v>
      </c>
      <c r="CX51" s="17" t="str">
        <f>HLOOKUP($B51,'[6]SGTI 2021 Clean Data'!$E$2:$ZQ$272,164,FALSE)</f>
        <v>Y</v>
      </c>
      <c r="CY51" s="17" t="str">
        <f>HLOOKUP($B51,'[6]SGTI 2021 Clean Data'!$E$2:$ZQ$272,170,FALSE)</f>
        <v>Y</v>
      </c>
      <c r="CZ51" s="17" t="str">
        <f>HLOOKUP($B51,'[6]SGTI 2021 Clean Data'!$E$2:$ZQ$272,173,FALSE)</f>
        <v>N</v>
      </c>
      <c r="DA51" s="17" t="str">
        <f>HLOOKUP($B51,'[6]SGTI 2021 Clean Data'!$E$2:$ZQ$272,174,FALSE)</f>
        <v>N</v>
      </c>
      <c r="DB51" s="17" t="str">
        <f>HLOOKUP($B51,'[6]SGTI 2021 Clean Data'!$E$2:$ZQ$272,175,FALSE)</f>
        <v>N</v>
      </c>
      <c r="DC51" s="17" t="str">
        <f>HLOOKUP($B51,'[6]SGTI 2021 Clean Data'!$E$2:$ZQ$272,176,FALSE)</f>
        <v>Y</v>
      </c>
      <c r="DD51" s="17" t="str">
        <f>HLOOKUP($B51,'[6]SGTI 2021 Clean Data'!$E$2:$ZQ$272,178,FALSE)</f>
        <v>Y</v>
      </c>
      <c r="DE51" s="17" t="str">
        <f>HLOOKUP($B51,'[6]SGTI 2021 Clean Data'!$E$2:$ZQ$272,179,FALSE)</f>
        <v>Y</v>
      </c>
      <c r="DF51" s="17" t="str">
        <f>HLOOKUP($B51,'[6]SGTI 2021 Clean Data'!$E$2:$ZQ$272,180,FALSE)</f>
        <v>Y</v>
      </c>
      <c r="DG51" s="17" t="str">
        <f>HLOOKUP($B51,'[6]SGTI 2021 Clean Data'!$E$2:$ZQ$272,181,FALSE)</f>
        <v>Y</v>
      </c>
      <c r="DH51" s="17" t="str">
        <f>HLOOKUP($B51,'[6]SGTI 2021 Clean Data'!$E$2:$ZQ$272,182,FALSE)</f>
        <v>N</v>
      </c>
      <c r="DI51" s="17" t="str">
        <f>HLOOKUP($B51,'[6]SGTI 2021 Clean Data'!$E$2:$ZQ$272,184,FALSE)</f>
        <v>N</v>
      </c>
      <c r="DJ51" s="17" t="str">
        <f>HLOOKUP($B51,'[6]SGTI 2021 Clean Data'!$E$2:$ZQ$272,185,FALSE)</f>
        <v>Y</v>
      </c>
      <c r="DK51" s="17">
        <f>HLOOKUP($B51,'[6]SGTI 2021 Clean Data'!$E$2:$ZQ$272,190,FALSE)</f>
        <v>60</v>
      </c>
      <c r="DL51" s="17" t="str">
        <f>HLOOKUP($B51,'[6]SGTI 2021 Clean Data'!$E$2:$ZQ$272,191,FALSE)</f>
        <v>N</v>
      </c>
      <c r="DM51" s="17" t="str">
        <f>HLOOKUP($B51,'[6]SGTI 2021 Clean Data'!$E$2:$ZQ$272,195,FALSE)</f>
        <v>N</v>
      </c>
      <c r="DN51" s="17" t="str">
        <f>HLOOKUP($B51,'[6]SGTI 2021 Clean Data'!$E$2:$ZQ$272,196,FALSE)</f>
        <v>N</v>
      </c>
      <c r="DO51" s="17" t="str">
        <f>HLOOKUP($B51,'[6]SGTI 2021 Clean Data'!$E$2:$ZQ$272,199,FALSE)</f>
        <v>N</v>
      </c>
      <c r="DP51" s="17" t="str">
        <f>HLOOKUP($B51,'[6]SGTI 2021 Clean Data'!$E$2:$ZQ$272,200,FALSE)</f>
        <v>Y</v>
      </c>
      <c r="DQ51" s="17" t="str">
        <f>HLOOKUP($B51,'[6]SGTI 2021 Clean Data'!$E$2:$ZQ$272,201,FALSE)</f>
        <v>Y</v>
      </c>
      <c r="DR51" s="17" t="str">
        <f>HLOOKUP($B51,'[6]SGTI 2021 Clean Data'!$E$2:$ZQ$272,202,FALSE)</f>
        <v>N</v>
      </c>
      <c r="DS51" s="17" t="str">
        <f>HLOOKUP($B51,'[6]SGTI 2021 Clean Data'!$E$2:$ZQ$272,203,FALSE)</f>
        <v>Y</v>
      </c>
      <c r="DT51" s="17" t="str">
        <f>HLOOKUP($B51,'[6]SGTI 2021 Clean Data'!$E$2:$ZQ$272,204,FALSE)</f>
        <v>Y</v>
      </c>
      <c r="DU51" s="17" t="str">
        <f>HLOOKUP($B51,'[6]SGTI 2021 Clean Data'!$E$2:$ZQ$272,206,FALSE)</f>
        <v>N</v>
      </c>
      <c r="DV51" s="17" t="str">
        <f>HLOOKUP($B51,'[6]SGTI 2021 Clean Data'!$E$2:$ZQ$272,207,FALSE)</f>
        <v>N</v>
      </c>
      <c r="DW51" s="17" t="str">
        <f>HLOOKUP($B51,'[6]SGTI 2021 Clean Data'!$E$2:$ZQ$272,208,FALSE)</f>
        <v>Y</v>
      </c>
      <c r="DX51" s="17"/>
      <c r="DY51" s="17" t="str">
        <f>HLOOKUP($B51,'[6]SGTI 2021 Clean Data'!$E$2:$ZQ$272,213,FALSE)</f>
        <v>N</v>
      </c>
      <c r="DZ51" s="17" t="str">
        <f>HLOOKUP($B51,'[6]SGTI 2021 Clean Data'!$E$2:$ZQ$272,214,FALSE)</f>
        <v>N</v>
      </c>
      <c r="EA51" s="17" t="str">
        <f>HLOOKUP($B51,'[6]SGTI 2021 Clean Data'!$E$2:$ZQ$272,215,FALSE)</f>
        <v>Y</v>
      </c>
      <c r="EB51" s="17">
        <f>HLOOKUP($B51,'[6]SGTI 2021 Clean Data'!$E$2:$ZQ$272,219,FALSE)</f>
        <v>3</v>
      </c>
      <c r="EC51" s="17">
        <f>HLOOKUP($B51,'[6]SGTI 2021 Clean Data'!$E$2:$ZQ$272,220,FALSE)</f>
        <v>0</v>
      </c>
      <c r="ED51" s="17">
        <f>HLOOKUP($B51,'[6]SGTI 2021 Clean Data'!$E$2:$ZQ$272,221,FALSE)</f>
        <v>3</v>
      </c>
      <c r="EE51" s="17">
        <f>HLOOKUP($B51,'[6]SGTI 2021 Clean Data'!$E$2:$ZQ$272,222,FALSE)</f>
        <v>3</v>
      </c>
      <c r="EF51" s="17">
        <f>HLOOKUP($B51,'[6]SGTI 2021 Clean Data'!$E$2:$ZQ$272,223,FALSE)</f>
        <v>0</v>
      </c>
      <c r="EG51" s="17">
        <f>HLOOKUP($B51,'[6]SGTI 2021 Clean Data'!$E$2:$ZQ$272,224,FALSE)</f>
        <v>3</v>
      </c>
      <c r="EH51" s="17">
        <f>HLOOKUP($B51,'[6]SGTI 2021 Clean Data'!$E$2:$ZQ$272,225,FALSE)</f>
        <v>0</v>
      </c>
      <c r="EI51" s="17">
        <f>HLOOKUP($B51,'[6]SGTI 2021 Clean Data'!$E$2:$ZQ$272,226,FALSE)</f>
        <v>0</v>
      </c>
      <c r="EJ51" s="17">
        <f>HLOOKUP($B51,'[6]SGTI 2021 Clean Data'!$E$2:$ZQ$272,227,FALSE)</f>
        <v>0</v>
      </c>
      <c r="EK51" s="17">
        <f>HLOOKUP($B51,'[6]SGTI 2021 Clean Data'!$E$2:$ZQ$272,228,FALSE)</f>
        <v>3</v>
      </c>
      <c r="EL51" s="17">
        <f>HLOOKUP($B51,'[6]SGTI 2021 Clean Data'!$E$2:$ZQ$272,229,FALSE)</f>
        <v>0</v>
      </c>
      <c r="EM51" s="17">
        <f>HLOOKUP($B51,'[6]SGTI 2021 Clean Data'!$E$2:$ZQ$272,230,FALSE)</f>
        <v>0</v>
      </c>
      <c r="EN51" s="17">
        <f>HLOOKUP($B51,'[6]SGTI 2021 Clean Data'!$E$2:$ZQ$272,231,FALSE)</f>
        <v>0</v>
      </c>
      <c r="EO51" s="18">
        <f>HLOOKUP($B51,'[6]SGTI 2021 Clean Data'!$E$2:$ZQ$272,232,FALSE)</f>
        <v>44294</v>
      </c>
      <c r="EP51" s="18">
        <f>HLOOKUP($B51,'[6]SGTI 2021 Clean Data'!$E$2:$ZQ$272,233,FALSE)</f>
        <v>44316</v>
      </c>
      <c r="EQ51" s="17">
        <f>HLOOKUP($B51,'[6]SGTI 2021 Clean Data'!$E$2:$ZQ$272,234,FALSE)</f>
        <v>0</v>
      </c>
      <c r="ER51" s="17">
        <f>HLOOKUP($B51,'[6]SGTI 2021 Clean Data'!$E$2:$ZQ$272,235,FALSE)</f>
        <v>0</v>
      </c>
      <c r="ES51" s="17">
        <f>HLOOKUP($B51,'[6]SGTI 2021 Clean Data'!$E$2:$ZQ$272,240,FALSE)</f>
        <v>0</v>
      </c>
      <c r="ET51" s="17">
        <f>VLOOKUP($B51,'[6]2021 DD Batch123456'!$B$3:$AT$590,42,FALSE)</f>
        <v>1</v>
      </c>
      <c r="EU51" s="17"/>
      <c r="EV51" s="17"/>
      <c r="EW51" s="17"/>
      <c r="EX51" s="17">
        <f>VLOOKUP($B51,'[6]2021 DD Batch123456'!$B$3:$AT$590,44,FALSE)</f>
        <v>2</v>
      </c>
      <c r="EY51" s="17">
        <f>HLOOKUP($B51,'[6]SGTI 2021 Clean Data'!$E$2:$ZQ$272,246,FALSE)</f>
        <v>0</v>
      </c>
      <c r="EZ51" s="17">
        <f>HLOOKUP($B51,'[6]SGTI 2021 Clean Data'!$E$2:$ZQ$272,247,FALSE)</f>
        <v>0</v>
      </c>
      <c r="FA51" s="17">
        <f>HLOOKUP($B51,'[6]SGTI 2021 Clean Data'!$E$2:$ZQ$272,248,FALSE)</f>
        <v>0</v>
      </c>
      <c r="FB51" s="17">
        <f>HLOOKUP($B51,'[6]SGTI 2021 Clean Data'!$E$2:$ZQ$272,249,FALSE)</f>
        <v>0</v>
      </c>
      <c r="FC51" s="17">
        <f>HLOOKUP($B51,'[6]SGTI 2021 Clean Data'!$E$2:$ZQ$272,250,FALSE)</f>
        <v>0</v>
      </c>
      <c r="FD51" s="17">
        <f>HLOOKUP($B51,'[6]SGTI 2021 Clean Data'!$E$2:$ZQ$272,251,FALSE)</f>
        <v>0</v>
      </c>
      <c r="FE51" s="17">
        <f>HLOOKUP($B51,'[6]SGTI 2021 Clean Data'!$E$2:$ZQ$272,252,FALSE)</f>
        <v>0</v>
      </c>
      <c r="FF51" s="17">
        <f>HLOOKUP($B51,'[6]SGTI 2021 Clean Data'!$E$2:$ZQ$272,253,FALSE)</f>
        <v>0</v>
      </c>
      <c r="FG51" s="17">
        <f>HLOOKUP($B51,'[6]SGTI 2021 Clean Data'!$E$2:$ZQ$272,254,FALSE)</f>
        <v>0</v>
      </c>
      <c r="FH51" s="17">
        <f>HLOOKUP($B51,'[6]SGTI 2021 Clean Data'!$E$2:$ZQ$272,255,FALSE)</f>
        <v>0</v>
      </c>
      <c r="FI51" s="17">
        <f>HLOOKUP($B51,'[6]SGTI 2021 Clean Data'!$E$2:$ZQ$272,256,FALSE)</f>
        <v>0</v>
      </c>
      <c r="FJ51" s="17">
        <f>HLOOKUP($B51,'[6]SGTI 2021 Clean Data'!$E$2:$ZQ$272,257,FALSE)</f>
        <v>0</v>
      </c>
      <c r="FK51" s="17">
        <f>HLOOKUP($B51,'[6]SGTI 2021 Clean Data'!$E$2:$ZQ$272,258,FALSE)</f>
        <v>0</v>
      </c>
      <c r="FL51" s="17"/>
      <c r="FM51" s="17">
        <f>HLOOKUP($B51,'[6]SGTI 2021 Clean Data'!$E$2:$ZQ$272,260,FALSE)</f>
        <v>0</v>
      </c>
      <c r="FN51" s="17">
        <f>HLOOKUP($B51,'[6]SGTI 2021 Clean Data'!$E$2:$ZQ$272,261,FALSE)</f>
        <v>0</v>
      </c>
      <c r="FO51" s="17">
        <f>HLOOKUP($B51,'[6]SGTI 2021 Clean Data'!$E$2:$ZQ$272,262,FALSE)</f>
        <v>3</v>
      </c>
      <c r="FP51" s="17">
        <f>HLOOKUP($B51,'[6]SGTI 2021 Clean Data'!$E$2:$ZQ$272,263,FALSE)</f>
        <v>0</v>
      </c>
      <c r="FQ51" s="17"/>
      <c r="FR51" s="17">
        <f>HLOOKUP($B51,'[6]SGTI 2021 Clean Data'!$E$2:$ZQ$272,265,FALSE)</f>
        <v>0</v>
      </c>
      <c r="FS51" s="17">
        <f>HLOOKUP($B51,'[6]SGTI 2021 Clean Data'!$E$2:$ZQ$272,266,FALSE)</f>
        <v>0</v>
      </c>
      <c r="FT51" s="17">
        <f>HLOOKUP($B51,'[6]SGTI 2021 Clean Data'!$E$2:$ZQ$272,267,FALSE)</f>
        <v>3</v>
      </c>
      <c r="FU51" s="17">
        <f>HLOOKUP($B51,'[6]SGTI 2021 Clean Data'!$E$2:$ZQ$272,268,FALSE)</f>
        <v>0</v>
      </c>
      <c r="FV51" s="17">
        <f>HLOOKUP($B51,'[6]SGTI 2021 Clean Data'!$E$2:$ZQ$272,269,FALSE)</f>
        <v>0</v>
      </c>
      <c r="FW51" s="17">
        <f>HLOOKUP($B51,'[6]SGTI 2021 Clean Data'!$E$2:$ZQ$272,270,FALSE)</f>
        <v>0</v>
      </c>
      <c r="FX51" s="17">
        <f>HLOOKUP($B51,'[6]SGTI 2021 Clean Data'!$E$2:$ZQ$272,271,FALSE)</f>
        <v>0</v>
      </c>
    </row>
    <row r="52" spans="1:180" ht="24" thickTop="1" thickBot="1" x14ac:dyDescent="0.3">
      <c r="A52" s="12">
        <v>359</v>
      </c>
      <c r="B52" s="13" t="s">
        <v>270</v>
      </c>
      <c r="C52" s="14" t="s">
        <v>271</v>
      </c>
      <c r="D52" s="15">
        <v>44196</v>
      </c>
      <c r="E52" s="16">
        <f>_xlfn.IFNA(VLOOKUP($B52,'[4]SGTI 2021 General Full List'!$G$2:$AD$528,24,FALSE),VLOOKUP($B52,'[5]SGTI 2021 TrustReits Full List'!$G$2:$AC$43,23,FALSE))</f>
        <v>9746000</v>
      </c>
      <c r="F52" s="16" t="str">
        <f t="shared" si="0"/>
        <v>Small</v>
      </c>
      <c r="G52" s="16" t="str">
        <f>_xlfn.IFNA(VLOOKUP($B52,'[4]SGTI 2021 General Full List'!$G$2:$AD$528,21,FALSE),VLOOKUP($B52,'[5]SGTI 2021 TrustReits Full List'!$G$2:$AB$43,20,FALSE))</f>
        <v>COMMUNICATION SERVICES</v>
      </c>
      <c r="H52" s="16" t="str">
        <f>_xlfn.IFNA(VLOOKUP($B52,'[4]SGTI 2021 General Full List'!$G$2:$AD$528,23,FALSE),VLOOKUP($B52,'[5]SGTI 2021 TrustReits Full List'!$G$2:$AB$43,22,FALSE))</f>
        <v>Cyclical Consumer Services</v>
      </c>
      <c r="I52" s="16" t="s">
        <v>1272</v>
      </c>
      <c r="J52" s="17">
        <f>VLOOKUP($B52,'[6]2021 DD Batch123456'!$B$3:$AT$590,5,FALSE)</f>
        <v>7</v>
      </c>
      <c r="K52" s="17">
        <f>VLOOKUP($B52,'[6]2021 DD Batch123456'!$B$3:$AT$590,6,FALSE)</f>
        <v>7</v>
      </c>
      <c r="L52" s="17">
        <f>VLOOKUP($B52,'[6]2021 DD Batch123456'!$B$3:$AT$590,7,FALSE)</f>
        <v>3</v>
      </c>
      <c r="M52" s="17" t="str">
        <f>VLOOKUP($B52,'[6]2021 DD Batch123456'!$B$3:$AT$590,12,FALSE)</f>
        <v>Y</v>
      </c>
      <c r="N52" s="17" t="str">
        <f>HLOOKUP($B52,'[6]SGTI 2021 Clean Data'!$E$2:$ZQ$272,25,FALSE)</f>
        <v>Y</v>
      </c>
      <c r="O52" s="17" t="str">
        <f>VLOOKUP($B52,'[6]2021 DD Batch123456'!$B$3:$AT$590,13,FALSE)</f>
        <v>Y</v>
      </c>
      <c r="P52" s="17" t="str">
        <f>VLOOKUP($B52,'[6]2021 DD Batch123456'!$B$3:$AT$590,14,FALSE)</f>
        <v>N</v>
      </c>
      <c r="Q52" s="17" t="str">
        <f>HLOOKUP($B52,'[6]SGTI 2021 Clean Data'!$E$2:$ZQ$272,30,FALSE)</f>
        <v>Y</v>
      </c>
      <c r="R52" s="17" t="str">
        <f>HLOOKUP($B52,'[6]SGTI 2021 Clean Data'!$E$2:$ZQ$272,31,FALSE)</f>
        <v>Y</v>
      </c>
      <c r="S52" s="17" t="str">
        <f>HLOOKUP($B52,'[6]SGTI 2021 Clean Data'!$E$2:$ZQ$272,32,FALSE)</f>
        <v>Y</v>
      </c>
      <c r="T52" s="17">
        <f>VLOOKUP($B52,'[6]2021 DD Batch123456'!$B$3:$AT$590,36,FALSE)</f>
        <v>4</v>
      </c>
      <c r="U52" s="17">
        <f>VLOOKUP($B52,'[6]2021 DD Batch123456'!$B$3:$AT$590,40,FALSE)</f>
        <v>2</v>
      </c>
      <c r="V52" s="17">
        <f>VLOOKUP($B52,'[6]2021 DD Batch123456'!$B$3:$AT$590,37,FALSE)</f>
        <v>4</v>
      </c>
      <c r="W52" s="17" t="str">
        <f>VLOOKUP($B52,'[6]2021 DD Batch123456'!$B$3:$AT$590,41,FALSE)</f>
        <v>Y</v>
      </c>
      <c r="X52" s="17">
        <f>VLOOKUP($B52,'[6]2021 DD Batch123456'!$B$3:$AT$590,15,FALSE)</f>
        <v>3</v>
      </c>
      <c r="Y52" s="17">
        <f>VLOOKUP($B52,'[6]2021 DD Batch123456'!$B$3:$AT$590,16,FALSE)</f>
        <v>2</v>
      </c>
      <c r="Z52" s="17" t="str">
        <f>VLOOKUP($B52,'[6]2021 DD Batch123456'!$B$3:$AT$590,18,FALSE)</f>
        <v>Y</v>
      </c>
      <c r="AA52" s="17" t="str">
        <f>HLOOKUP($B52,'[6]SGTI 2021 Clean Data'!$E$2:$ZQ$272,45,FALSE)</f>
        <v>Y</v>
      </c>
      <c r="AB52" s="17" t="str">
        <f>HLOOKUP($B52,'[6]SGTI 2021 Clean Data'!$E$2:$ZQ$272,46,FALSE)</f>
        <v>Y</v>
      </c>
      <c r="AC52" s="17" t="str">
        <f>HLOOKUP($B52,'[6]SGTI 2021 Clean Data'!$E$2:$ZQ$272,49,FALSE)</f>
        <v>N</v>
      </c>
      <c r="AD52" s="17" t="str">
        <f>HLOOKUP($B52,'[6]SGTI 2021 Clean Data'!$E$2:$ZQ$272,50,FALSE)</f>
        <v>Y</v>
      </c>
      <c r="AE52" s="17" t="str">
        <f>HLOOKUP($B52,'[6]SGTI 2021 Clean Data'!$E$2:$ZQ$272,53,FALSE)</f>
        <v>Y</v>
      </c>
      <c r="AF52" s="17" t="str">
        <f>HLOOKUP($B52,'[6]SGTI 2021 Clean Data'!$E$2:$ZQ$272,54,FALSE)</f>
        <v>Y</v>
      </c>
      <c r="AG52" s="17" t="str">
        <f>HLOOKUP($B52,'[6]SGTI 2021 Clean Data'!$E$2:$ZQ$272,55,FALSE)</f>
        <v>Y</v>
      </c>
      <c r="AH52" s="17" t="str">
        <f>HLOOKUP($B52,'[6]SGTI 2021 Clean Data'!$E$2:$ZQ$272,56,FALSE)</f>
        <v>Y</v>
      </c>
      <c r="AI52" s="17" t="str">
        <f>HLOOKUP($B52,'[6]SGTI 2021 Clean Data'!$E$2:$ZQ$272,57,FALSE)</f>
        <v>N</v>
      </c>
      <c r="AJ52" s="17" t="str">
        <f>HLOOKUP($B52,'[6]SGTI 2021 Clean Data'!$E$2:$ZQ$272,58,FALSE)</f>
        <v>Y</v>
      </c>
      <c r="AK52" s="17" t="str">
        <f>HLOOKUP($B52,'[6]SGTI 2021 Clean Data'!$E$2:$ZQ$272,59,FALSE)</f>
        <v>Y</v>
      </c>
      <c r="AL52" s="17">
        <f>VLOOKUP($B52,'[6]2021 DD Batch123456'!$B$3:$AT$590,19,FALSE)</f>
        <v>3</v>
      </c>
      <c r="AM52" s="17">
        <f>VLOOKUP($B52,'[6]2021 DD Batch123456'!$B$3:$AT$590,20,FALSE)</f>
        <v>3</v>
      </c>
      <c r="AN52" s="17" t="str">
        <f>VLOOKUP($B52,'[6]2021 DD Batch123456'!$B$3:$AT$590,22,FALSE)</f>
        <v>Y</v>
      </c>
      <c r="AO52" s="17" t="str">
        <f>HLOOKUP($B52,'[6]SGTI 2021 Clean Data'!$E$2:$ZQ$272,67,FALSE)</f>
        <v>B3</v>
      </c>
      <c r="AP52" s="17" t="str">
        <f>HLOOKUP($B52,'[6]SGTI 2021 Clean Data'!$E$2:$ZQ$272,68,FALSE)</f>
        <v>B3</v>
      </c>
      <c r="AQ52" s="17" t="str">
        <f>HLOOKUP($B52,'[6]SGTI 2021 Clean Data'!$E$2:$ZQ$272,69,FALSE)</f>
        <v>B3</v>
      </c>
      <c r="AR52" s="17" t="str">
        <f>HLOOKUP($B52,'[6]SGTI 2021 Clean Data'!$E$2:$ZQ$272,70,FALSE)</f>
        <v>Y</v>
      </c>
      <c r="AS52" s="17" t="str">
        <f>HLOOKUP($B52,'[6]SGTI 2021 Clean Data'!$E$2:$ZQ$272,71,FALSE)</f>
        <v>N</v>
      </c>
      <c r="AT52" s="17" t="str">
        <f>HLOOKUP($B52,'[6]SGTI 2021 Clean Data'!$E$2:$ZQ$272,72,FALSE)</f>
        <v>Y</v>
      </c>
      <c r="AU52" s="17" t="str">
        <f>HLOOKUP($B52,'[6]SGTI 2021 Clean Data'!$E$2:$ZQ$272,73,FALSE)</f>
        <v>N</v>
      </c>
      <c r="AV52" s="17" t="str">
        <f>HLOOKUP($B52,'[6]SGTI 2021 Clean Data'!$E$2:$ZQ$272,74,FALSE)</f>
        <v>Y</v>
      </c>
      <c r="AW52" s="17" t="str">
        <f>HLOOKUP($B52,'[6]SGTI 2021 Clean Data'!$E$2:$ZQ$272,75,FALSE)</f>
        <v>N</v>
      </c>
      <c r="AX52" s="17" t="str">
        <f>HLOOKUP($B52,'[6]SGTI 2021 Clean Data'!$E$2:$ZQ$272,76,FALSE)</f>
        <v>N</v>
      </c>
      <c r="AY52" s="17" t="str">
        <f>VLOOKUP($B52,'[6]2021 DD Batch123456'!$B$3:$AT$590,35,FALSE)</f>
        <v>B3</v>
      </c>
      <c r="AZ52" s="17" t="str">
        <f>HLOOKUP($B52,'[6]SGTI 2021 Clean Data'!$E$2:$ZQ$272,80,FALSE)</f>
        <v>N</v>
      </c>
      <c r="BA52" s="17" t="str">
        <f>HLOOKUP($B52,'[6]SGTI 2021 Clean Data'!$E$2:$ZQ$272,83,FALSE)</f>
        <v>Y</v>
      </c>
      <c r="BB52" s="17" t="str">
        <f>HLOOKUP($B52,'[6]SGTI 2021 Clean Data'!$E$2:$ZQ$272,84,FALSE)</f>
        <v>N</v>
      </c>
      <c r="BC52" s="17" t="str">
        <f>HLOOKUP($B52,'[6]SGTI 2021 Clean Data'!$E$2:$ZQ$272,89,FALSE)</f>
        <v>NA</v>
      </c>
      <c r="BD52" s="17" t="str">
        <f>HLOOKUP($B52,'[6]SGTI 2021 Clean Data'!$E$2:$ZQ$272,91,FALSE)</f>
        <v>Y</v>
      </c>
      <c r="BE52" s="17" t="str">
        <f>HLOOKUP($B52,'[6]SGTI 2021 Clean Data'!$E$2:$ZQ$272,92,FALSE)</f>
        <v>Y</v>
      </c>
      <c r="BF52" s="17" t="str">
        <f>HLOOKUP($B52,'[6]SGTI 2021 Clean Data'!$E$2:$ZQ$272,93,FALSE)</f>
        <v>Y</v>
      </c>
      <c r="BG52" s="17" t="str">
        <f>HLOOKUP($B52,'[6]SGTI 2021 Clean Data'!$E$2:$ZQ$272,94,FALSE)</f>
        <v>Y</v>
      </c>
      <c r="BH52" s="17" t="str">
        <f>HLOOKUP($B52,'[6]SGTI 2021 Clean Data'!$E$2:$ZQ$272,95,FALSE)</f>
        <v>Y</v>
      </c>
      <c r="BI52" s="17" t="str">
        <f>HLOOKUP($B52,'[6]SGTI 2021 Clean Data'!$E$2:$ZQ$272,96,FALSE)</f>
        <v>Y</v>
      </c>
      <c r="BJ52" s="17" t="str">
        <f>HLOOKUP($B52,'[6]SGTI 2021 Clean Data'!$E$2:$ZQ$272,97,FALSE)</f>
        <v>Y</v>
      </c>
      <c r="BK52" s="17" t="str">
        <f>HLOOKUP($B52,'[6]SGTI 2021 Clean Data'!$E$2:$ZQ$272,98,FALSE)</f>
        <v>Y</v>
      </c>
      <c r="BL52" s="17" t="str">
        <f>HLOOKUP($B52,'[6]SGTI 2021 Clean Data'!$E$2:$ZQ$272,100,FALSE)</f>
        <v>Y</v>
      </c>
      <c r="BM52" s="17" t="str">
        <f>HLOOKUP($B52,'[6]SGTI 2021 Clean Data'!$E$2:$ZQ$272,102,FALSE)</f>
        <v>Y</v>
      </c>
      <c r="BN52" s="17" t="str">
        <f>HLOOKUP($B52,'[6]SGTI 2021 Clean Data'!$E$2:$ZQ$272,103,FALSE)</f>
        <v>Y</v>
      </c>
      <c r="BO52" s="17" t="str">
        <f>HLOOKUP($B52,'[6]SGTI 2021 Clean Data'!$E$2:$ZQ$272,107,FALSE)</f>
        <v>Y</v>
      </c>
      <c r="BP52" s="17" t="str">
        <f>HLOOKUP($B52,'[6]SGTI 2021 Clean Data'!$E$2:$ZQ$272,108,FALSE)</f>
        <v>Y</v>
      </c>
      <c r="BQ52" s="17" t="str">
        <f>HLOOKUP($B52,'[6]SGTI 2021 Clean Data'!$E$2:$ZQ$272,109,FALSE)</f>
        <v>Y</v>
      </c>
      <c r="BR52" s="17" t="str">
        <f>HLOOKUP($B52,'[6]SGTI 2021 Clean Data'!$E$2:$ZQ$272,110,FALSE)</f>
        <v>Y</v>
      </c>
      <c r="BS52" s="17" t="str">
        <f>HLOOKUP($B52,'[6]SGTI 2021 Clean Data'!$E$2:$ZQ$272,111,FALSE)</f>
        <v>Y</v>
      </c>
      <c r="BT52" s="17">
        <f>HLOOKUP($B52,'[6]SGTI 2021 Clean Data'!$E$2:$ZQ$272,113,FALSE)</f>
        <v>0</v>
      </c>
      <c r="BU52" s="17" t="str">
        <f>HLOOKUP($B52,'[6]SGTI 2021 Clean Data'!$E$2:$ZQ$272,114,FALSE)</f>
        <v>N</v>
      </c>
      <c r="BV52" s="17" t="str">
        <f>HLOOKUP($B52,'[6]SGTI 2021 Clean Data'!$E$2:$ZQ$272,120,FALSE)</f>
        <v>Y</v>
      </c>
      <c r="BW52" s="17" t="str">
        <f>HLOOKUP($B52,'[6]SGTI 2021 Clean Data'!$E$2:$ZQ$272,121,FALSE)</f>
        <v>Y</v>
      </c>
      <c r="BX52" s="17" t="str">
        <f>HLOOKUP($B52,'[6]SGTI 2021 Clean Data'!$E$2:$ZQ$272,122,FALSE)</f>
        <v>Y</v>
      </c>
      <c r="BY52" s="17" t="str">
        <f>HLOOKUP($B52,'[6]SGTI 2021 Clean Data'!$E$2:$ZQ$272,123,FALSE)</f>
        <v>N</v>
      </c>
      <c r="BZ52" s="17" t="str">
        <f>HLOOKUP($B52,'[6]SGTI 2021 Clean Data'!$E$2:$ZQ$272,124,FALSE)</f>
        <v>Y</v>
      </c>
      <c r="CA52" s="17" t="str">
        <f>HLOOKUP($B52,'[6]SGTI 2021 Clean Data'!$E$2:$ZQ$272,125,FALSE)</f>
        <v>Y</v>
      </c>
      <c r="CB52" s="17" t="str">
        <f>HLOOKUP($B52,'[6]SGTI 2021 Clean Data'!$E$2:$ZQ$272,126,FALSE)</f>
        <v>Y</v>
      </c>
      <c r="CC52" s="17" t="str">
        <f>HLOOKUP($B52,'[6]SGTI 2021 Clean Data'!$E$2:$ZQ$272,128,FALSE)</f>
        <v>Y</v>
      </c>
      <c r="CD52" s="17" t="str">
        <f>HLOOKUP($B52,'[6]SGTI 2021 Clean Data'!$E$2:$ZQ$272,130,FALSE)</f>
        <v>Y</v>
      </c>
      <c r="CE52" s="17" t="str">
        <f>HLOOKUP($B52,'[6]SGTI 2021 Clean Data'!$E$2:$ZQ$272,131,FALSE)</f>
        <v>N</v>
      </c>
      <c r="CF52" s="17" t="str">
        <f>HLOOKUP($B52,'[6]SGTI 2021 Clean Data'!$E$2:$ZQ$272,132,FALSE)</f>
        <v>N</v>
      </c>
      <c r="CG52" s="17" t="str">
        <f>HLOOKUP($B52,'[6]SGTI 2021 Clean Data'!$E$2:$ZQ$272,133,FALSE)</f>
        <v>N</v>
      </c>
      <c r="CH52" s="17" t="str">
        <f>HLOOKUP($B52,'[6]SGTI 2021 Clean Data'!$E$2:$ZQ$272,135,FALSE)</f>
        <v>N</v>
      </c>
      <c r="CI52" s="17" t="str">
        <f>HLOOKUP($B52,'[6]SGTI 2021 Clean Data'!$E$2:$ZQ$272,139,FALSE)</f>
        <v>Y</v>
      </c>
      <c r="CJ52" s="17" t="str">
        <f>HLOOKUP($B52,'[6]SGTI 2021 Clean Data'!$E$2:$ZQ$272,140,FALSE)</f>
        <v>Y</v>
      </c>
      <c r="CK52" s="17" t="str">
        <f>VLOOKUP($B52,'[6]2021 DD Batch123456'!$B$3:$AT$590,26,FALSE)</f>
        <v>N</v>
      </c>
      <c r="CL52" s="17" t="str">
        <f>VLOOKUP($B52,'[6]2021 DD Batch123456'!$B$3:$AT$590,27,FALSE)</f>
        <v>N</v>
      </c>
      <c r="CM52" s="17" t="str">
        <f>VLOOKUP($B52,'[6]2021 DD Batch123456'!$B$3:$AT$590,31,FALSE)</f>
        <v>Y</v>
      </c>
      <c r="CN52" s="17">
        <f>VLOOKUP($B52,'[6]2021 DD Batch123456'!$B$3:$AT$590,32,FALSE)</f>
        <v>0</v>
      </c>
      <c r="CO52" s="17" t="str">
        <f>VLOOKUP($B52,'[6]2021 DD Batch123456'!$B$3:$AT$590,33,FALSE)</f>
        <v>Y</v>
      </c>
      <c r="CP52" s="17" t="str">
        <f>HLOOKUP($B52,'[6]SGTI 2021 Clean Data'!$E$2:$ZQ$272,153,FALSE)</f>
        <v>Y</v>
      </c>
      <c r="CQ52" s="17" t="str">
        <f>HLOOKUP($B52,'[6]SGTI 2021 Clean Data'!$E$2:$ZQ$272,155,FALSE)</f>
        <v>Y</v>
      </c>
      <c r="CR52" s="17" t="str">
        <f>HLOOKUP($B52,'[6]SGTI 2021 Clean Data'!$E$2:$ZQ$272,156,FALSE)</f>
        <v>Y</v>
      </c>
      <c r="CS52" s="17" t="str">
        <f>HLOOKUP($B52,'[6]SGTI 2021 Clean Data'!$E$2:$ZQ$272,157,FALSE)</f>
        <v>Y</v>
      </c>
      <c r="CT52" s="17" t="str">
        <f>HLOOKUP($B52,'[6]SGTI 2021 Clean Data'!$E$2:$ZQ$272,158,FALSE)</f>
        <v>Y</v>
      </c>
      <c r="CU52" s="17" t="str">
        <f>HLOOKUP($B52,'[6]SGTI 2021 Clean Data'!$E$2:$ZQ$272,159,FALSE)</f>
        <v>N</v>
      </c>
      <c r="CV52" s="17" t="str">
        <f>HLOOKUP($B52,'[6]SGTI 2021 Clean Data'!$E$2:$ZQ$272,160,FALSE)</f>
        <v>Y</v>
      </c>
      <c r="CW52" s="17" t="str">
        <f>HLOOKUP($B52,'[6]SGTI 2021 Clean Data'!$E$2:$ZQ$272,161,FALSE)</f>
        <v>Y</v>
      </c>
      <c r="CX52" s="17" t="str">
        <f>HLOOKUP($B52,'[6]SGTI 2021 Clean Data'!$E$2:$ZQ$272,164,FALSE)</f>
        <v>Y</v>
      </c>
      <c r="CY52" s="17" t="str">
        <f>HLOOKUP($B52,'[6]SGTI 2021 Clean Data'!$E$2:$ZQ$272,170,FALSE)</f>
        <v>Y</v>
      </c>
      <c r="CZ52" s="17" t="str">
        <f>HLOOKUP($B52,'[6]SGTI 2021 Clean Data'!$E$2:$ZQ$272,173,FALSE)</f>
        <v>Y</v>
      </c>
      <c r="DA52" s="17" t="str">
        <f>HLOOKUP($B52,'[6]SGTI 2021 Clean Data'!$E$2:$ZQ$272,174,FALSE)</f>
        <v>Y</v>
      </c>
      <c r="DB52" s="17" t="str">
        <f>HLOOKUP($B52,'[6]SGTI 2021 Clean Data'!$E$2:$ZQ$272,175,FALSE)</f>
        <v>Y</v>
      </c>
      <c r="DC52" s="17" t="str">
        <f>HLOOKUP($B52,'[6]SGTI 2021 Clean Data'!$E$2:$ZQ$272,176,FALSE)</f>
        <v>N</v>
      </c>
      <c r="DD52" s="17" t="str">
        <f>HLOOKUP($B52,'[6]SGTI 2021 Clean Data'!$E$2:$ZQ$272,178,FALSE)</f>
        <v>Y</v>
      </c>
      <c r="DE52" s="17" t="str">
        <f>HLOOKUP($B52,'[6]SGTI 2021 Clean Data'!$E$2:$ZQ$272,179,FALSE)</f>
        <v>N</v>
      </c>
      <c r="DF52" s="17" t="str">
        <f>HLOOKUP($B52,'[6]SGTI 2021 Clean Data'!$E$2:$ZQ$272,180,FALSE)</f>
        <v>Y</v>
      </c>
      <c r="DG52" s="17" t="str">
        <f>HLOOKUP($B52,'[6]SGTI 2021 Clean Data'!$E$2:$ZQ$272,181,FALSE)</f>
        <v>Y</v>
      </c>
      <c r="DH52" s="17" t="str">
        <f>HLOOKUP($B52,'[6]SGTI 2021 Clean Data'!$E$2:$ZQ$272,182,FALSE)</f>
        <v>N</v>
      </c>
      <c r="DI52" s="17" t="str">
        <f>HLOOKUP($B52,'[6]SGTI 2021 Clean Data'!$E$2:$ZQ$272,184,FALSE)</f>
        <v>Y</v>
      </c>
      <c r="DJ52" s="17" t="str">
        <f>HLOOKUP($B52,'[6]SGTI 2021 Clean Data'!$E$2:$ZQ$272,185,FALSE)</f>
        <v>Y</v>
      </c>
      <c r="DK52" s="17">
        <f>HLOOKUP($B52,'[6]SGTI 2021 Clean Data'!$E$2:$ZQ$272,190,FALSE)</f>
        <v>60</v>
      </c>
      <c r="DL52" s="17" t="str">
        <f>HLOOKUP($B52,'[6]SGTI 2021 Clean Data'!$E$2:$ZQ$272,191,FALSE)</f>
        <v>Y</v>
      </c>
      <c r="DM52" s="17" t="str">
        <f>HLOOKUP($B52,'[6]SGTI 2021 Clean Data'!$E$2:$ZQ$272,195,FALSE)</f>
        <v>Y</v>
      </c>
      <c r="DN52" s="17" t="str">
        <f>HLOOKUP($B52,'[6]SGTI 2021 Clean Data'!$E$2:$ZQ$272,196,FALSE)</f>
        <v>N</v>
      </c>
      <c r="DO52" s="17" t="str">
        <f>HLOOKUP($B52,'[6]SGTI 2021 Clean Data'!$E$2:$ZQ$272,199,FALSE)</f>
        <v>Y</v>
      </c>
      <c r="DP52" s="17" t="str">
        <f>HLOOKUP($B52,'[6]SGTI 2021 Clean Data'!$E$2:$ZQ$272,200,FALSE)</f>
        <v>N</v>
      </c>
      <c r="DQ52" s="17" t="str">
        <f>HLOOKUP($B52,'[6]SGTI 2021 Clean Data'!$E$2:$ZQ$272,201,FALSE)</f>
        <v>Y</v>
      </c>
      <c r="DR52" s="17" t="str">
        <f>HLOOKUP($B52,'[6]SGTI 2021 Clean Data'!$E$2:$ZQ$272,202,FALSE)</f>
        <v>Y</v>
      </c>
      <c r="DS52" s="17" t="str">
        <f>HLOOKUP($B52,'[6]SGTI 2021 Clean Data'!$E$2:$ZQ$272,203,FALSE)</f>
        <v>Y</v>
      </c>
      <c r="DT52" s="17" t="str">
        <f>HLOOKUP($B52,'[6]SGTI 2021 Clean Data'!$E$2:$ZQ$272,204,FALSE)</f>
        <v>N</v>
      </c>
      <c r="DU52" s="17" t="str">
        <f>HLOOKUP($B52,'[6]SGTI 2021 Clean Data'!$E$2:$ZQ$272,206,FALSE)</f>
        <v>Y</v>
      </c>
      <c r="DV52" s="17" t="str">
        <f>HLOOKUP($B52,'[6]SGTI 2021 Clean Data'!$E$2:$ZQ$272,207,FALSE)</f>
        <v>Y</v>
      </c>
      <c r="DW52" s="17" t="str">
        <f>HLOOKUP($B52,'[6]SGTI 2021 Clean Data'!$E$2:$ZQ$272,208,FALSE)</f>
        <v>N</v>
      </c>
      <c r="DX52" s="17"/>
      <c r="DY52" s="17" t="str">
        <f>HLOOKUP($B52,'[6]SGTI 2021 Clean Data'!$E$2:$ZQ$272,213,FALSE)</f>
        <v>Y</v>
      </c>
      <c r="DZ52" s="17" t="str">
        <f>HLOOKUP($B52,'[6]SGTI 2021 Clean Data'!$E$2:$ZQ$272,214,FALSE)</f>
        <v>N</v>
      </c>
      <c r="EA52" s="17" t="str">
        <f>HLOOKUP($B52,'[6]SGTI 2021 Clean Data'!$E$2:$ZQ$272,215,FALSE)</f>
        <v>Y</v>
      </c>
      <c r="EB52" s="17">
        <f>HLOOKUP($B52,'[6]SGTI 2021 Clean Data'!$E$2:$ZQ$272,219,FALSE)</f>
        <v>3</v>
      </c>
      <c r="EC52" s="17">
        <f>HLOOKUP($B52,'[6]SGTI 2021 Clean Data'!$E$2:$ZQ$272,220,FALSE)</f>
        <v>0</v>
      </c>
      <c r="ED52" s="17">
        <f>HLOOKUP($B52,'[6]SGTI 2021 Clean Data'!$E$2:$ZQ$272,221,FALSE)</f>
        <v>3</v>
      </c>
      <c r="EE52" s="17">
        <f>HLOOKUP($B52,'[6]SGTI 2021 Clean Data'!$E$2:$ZQ$272,222,FALSE)</f>
        <v>3</v>
      </c>
      <c r="EF52" s="17">
        <f>HLOOKUP($B52,'[6]SGTI 2021 Clean Data'!$E$2:$ZQ$272,223,FALSE)</f>
        <v>0</v>
      </c>
      <c r="EG52" s="17">
        <f>HLOOKUP($B52,'[6]SGTI 2021 Clean Data'!$E$2:$ZQ$272,224,FALSE)</f>
        <v>3</v>
      </c>
      <c r="EH52" s="17">
        <f>HLOOKUP($B52,'[6]SGTI 2021 Clean Data'!$E$2:$ZQ$272,225,FALSE)</f>
        <v>3</v>
      </c>
      <c r="EI52" s="17">
        <f>HLOOKUP($B52,'[6]SGTI 2021 Clean Data'!$E$2:$ZQ$272,226,FALSE)</f>
        <v>3</v>
      </c>
      <c r="EJ52" s="17">
        <f>HLOOKUP($B52,'[6]SGTI 2021 Clean Data'!$E$2:$ZQ$272,227,FALSE)</f>
        <v>0</v>
      </c>
      <c r="EK52" s="17">
        <f>HLOOKUP($B52,'[6]SGTI 2021 Clean Data'!$E$2:$ZQ$272,228,FALSE)</f>
        <v>0</v>
      </c>
      <c r="EL52" s="17">
        <f>HLOOKUP($B52,'[6]SGTI 2021 Clean Data'!$E$2:$ZQ$272,229,FALSE)</f>
        <v>0</v>
      </c>
      <c r="EM52" s="17">
        <f>HLOOKUP($B52,'[6]SGTI 2021 Clean Data'!$E$2:$ZQ$272,230,FALSE)</f>
        <v>0</v>
      </c>
      <c r="EN52" s="17">
        <f>HLOOKUP($B52,'[6]SGTI 2021 Clean Data'!$E$2:$ZQ$272,231,FALSE)</f>
        <v>0</v>
      </c>
      <c r="EO52" s="18">
        <f>HLOOKUP($B52,'[6]SGTI 2021 Clean Data'!$E$2:$ZQ$272,232,FALSE)</f>
        <v>44301</v>
      </c>
      <c r="EP52" s="18">
        <f>HLOOKUP($B52,'[6]SGTI 2021 Clean Data'!$E$2:$ZQ$272,233,FALSE)</f>
        <v>44316</v>
      </c>
      <c r="EQ52" s="17">
        <f>HLOOKUP($B52,'[6]SGTI 2021 Clean Data'!$E$2:$ZQ$272,234,FALSE)</f>
        <v>0</v>
      </c>
      <c r="ER52" s="17">
        <f>HLOOKUP($B52,'[6]SGTI 2021 Clean Data'!$E$2:$ZQ$272,235,FALSE)</f>
        <v>0</v>
      </c>
      <c r="ES52" s="17">
        <f>HLOOKUP($B52,'[6]SGTI 2021 Clean Data'!$E$2:$ZQ$272,240,FALSE)</f>
        <v>0</v>
      </c>
      <c r="ET52" s="17">
        <f>VLOOKUP($B52,'[6]2021 DD Batch123456'!$B$3:$AT$590,42,FALSE)</f>
        <v>0</v>
      </c>
      <c r="EU52" s="17"/>
      <c r="EV52" s="17"/>
      <c r="EW52" s="17"/>
      <c r="EX52" s="17">
        <f>VLOOKUP($B52,'[6]2021 DD Batch123456'!$B$3:$AT$590,44,FALSE)</f>
        <v>0</v>
      </c>
      <c r="EY52" s="17">
        <f>HLOOKUP($B52,'[6]SGTI 2021 Clean Data'!$E$2:$ZQ$272,246,FALSE)</f>
        <v>0</v>
      </c>
      <c r="EZ52" s="17">
        <f>HLOOKUP($B52,'[6]SGTI 2021 Clean Data'!$E$2:$ZQ$272,247,FALSE)</f>
        <v>0</v>
      </c>
      <c r="FA52" s="17">
        <f>HLOOKUP($B52,'[6]SGTI 2021 Clean Data'!$E$2:$ZQ$272,248,FALSE)</f>
        <v>0</v>
      </c>
      <c r="FB52" s="17">
        <f>HLOOKUP($B52,'[6]SGTI 2021 Clean Data'!$E$2:$ZQ$272,249,FALSE)</f>
        <v>0</v>
      </c>
      <c r="FC52" s="17">
        <f>HLOOKUP($B52,'[6]SGTI 2021 Clean Data'!$E$2:$ZQ$272,250,FALSE)</f>
        <v>0</v>
      </c>
      <c r="FD52" s="17">
        <f>HLOOKUP($B52,'[6]SGTI 2021 Clean Data'!$E$2:$ZQ$272,251,FALSE)</f>
        <v>0</v>
      </c>
      <c r="FE52" s="17">
        <f>HLOOKUP($B52,'[6]SGTI 2021 Clean Data'!$E$2:$ZQ$272,252,FALSE)</f>
        <v>0</v>
      </c>
      <c r="FF52" s="17">
        <f>HLOOKUP($B52,'[6]SGTI 2021 Clean Data'!$E$2:$ZQ$272,253,FALSE)</f>
        <v>0</v>
      </c>
      <c r="FG52" s="17">
        <f>HLOOKUP($B52,'[6]SGTI 2021 Clean Data'!$E$2:$ZQ$272,254,FALSE)</f>
        <v>0</v>
      </c>
      <c r="FH52" s="17">
        <f>HLOOKUP($B52,'[6]SGTI 2021 Clean Data'!$E$2:$ZQ$272,255,FALSE)</f>
        <v>5</v>
      </c>
      <c r="FI52" s="17">
        <f>HLOOKUP($B52,'[6]SGTI 2021 Clean Data'!$E$2:$ZQ$272,256,FALSE)</f>
        <v>0</v>
      </c>
      <c r="FJ52" s="17">
        <f>HLOOKUP($B52,'[6]SGTI 2021 Clean Data'!$E$2:$ZQ$272,257,FALSE)</f>
        <v>0</v>
      </c>
      <c r="FK52" s="17">
        <f>HLOOKUP($B52,'[6]SGTI 2021 Clean Data'!$E$2:$ZQ$272,258,FALSE)</f>
        <v>0</v>
      </c>
      <c r="FL52" s="17"/>
      <c r="FM52" s="17">
        <f>HLOOKUP($B52,'[6]SGTI 2021 Clean Data'!$E$2:$ZQ$272,260,FALSE)</f>
        <v>0</v>
      </c>
      <c r="FN52" s="17">
        <f>HLOOKUP($B52,'[6]SGTI 2021 Clean Data'!$E$2:$ZQ$272,261,FALSE)</f>
        <v>0</v>
      </c>
      <c r="FO52" s="17">
        <f>HLOOKUP($B52,'[6]SGTI 2021 Clean Data'!$E$2:$ZQ$272,262,FALSE)</f>
        <v>5</v>
      </c>
      <c r="FP52" s="17">
        <f>HLOOKUP($B52,'[6]SGTI 2021 Clean Data'!$E$2:$ZQ$272,263,FALSE)</f>
        <v>0</v>
      </c>
      <c r="FQ52" s="17"/>
      <c r="FR52" s="17">
        <f>HLOOKUP($B52,'[6]SGTI 2021 Clean Data'!$E$2:$ZQ$272,265,FALSE)</f>
        <v>0</v>
      </c>
      <c r="FS52" s="17">
        <f>HLOOKUP($B52,'[6]SGTI 2021 Clean Data'!$E$2:$ZQ$272,266,FALSE)</f>
        <v>0</v>
      </c>
      <c r="FT52" s="17">
        <f>HLOOKUP($B52,'[6]SGTI 2021 Clean Data'!$E$2:$ZQ$272,267,FALSE)</f>
        <v>0</v>
      </c>
      <c r="FU52" s="17">
        <f>HLOOKUP($B52,'[6]SGTI 2021 Clean Data'!$E$2:$ZQ$272,268,FALSE)</f>
        <v>0</v>
      </c>
      <c r="FV52" s="17">
        <f>HLOOKUP($B52,'[6]SGTI 2021 Clean Data'!$E$2:$ZQ$272,269,FALSE)</f>
        <v>0</v>
      </c>
      <c r="FW52" s="17">
        <f>HLOOKUP($B52,'[6]SGTI 2021 Clean Data'!$E$2:$ZQ$272,270,FALSE)</f>
        <v>0</v>
      </c>
      <c r="FX52" s="17">
        <f>HLOOKUP($B52,'[6]SGTI 2021 Clean Data'!$E$2:$ZQ$272,271,FALSE)</f>
        <v>3</v>
      </c>
    </row>
    <row r="53" spans="1:180" ht="24" thickTop="1" thickBot="1" x14ac:dyDescent="0.3">
      <c r="A53" s="12">
        <v>361</v>
      </c>
      <c r="B53" s="13" t="s">
        <v>272</v>
      </c>
      <c r="C53" s="14" t="s">
        <v>273</v>
      </c>
      <c r="D53" s="15">
        <v>44196</v>
      </c>
      <c r="E53" s="16">
        <f>_xlfn.IFNA(VLOOKUP($B53,'[4]SGTI 2021 General Full List'!$G$2:$AD$528,24,FALSE),VLOOKUP($B53,'[5]SGTI 2021 TrustReits Full List'!$G$2:$AC$43,23,FALSE))</f>
        <v>2129931000</v>
      </c>
      <c r="F53" s="16" t="str">
        <f t="shared" si="0"/>
        <v>Big</v>
      </c>
      <c r="G53" s="16" t="str">
        <f>_xlfn.IFNA(VLOOKUP($B53,'[4]SGTI 2021 General Full List'!$G$2:$AD$528,21,FALSE),VLOOKUP($B53,'[5]SGTI 2021 TrustReits Full List'!$G$2:$AB$43,20,FALSE))</f>
        <v>COMMUNICATION SERVICES</v>
      </c>
      <c r="H53" s="16" t="str">
        <f>_xlfn.IFNA(VLOOKUP($B53,'[4]SGTI 2021 General Full List'!$G$2:$AD$528,23,FALSE),VLOOKUP($B53,'[5]SGTI 2021 TrustReits Full List'!$G$2:$AB$43,22,FALSE))</f>
        <v>Telecommunications Services</v>
      </c>
      <c r="I53" s="16" t="s">
        <v>1272</v>
      </c>
      <c r="J53" s="17">
        <f>VLOOKUP($B53,'[6]2021 DD Batch123456'!$B$3:$AT$590,5,FALSE)</f>
        <v>12</v>
      </c>
      <c r="K53" s="17">
        <f>VLOOKUP($B53,'[6]2021 DD Batch123456'!$B$3:$AT$590,6,FALSE)</f>
        <v>12</v>
      </c>
      <c r="L53" s="17">
        <f>VLOOKUP($B53,'[6]2021 DD Batch123456'!$B$3:$AT$590,7,FALSE)</f>
        <v>7</v>
      </c>
      <c r="M53" s="17" t="str">
        <f>VLOOKUP($B53,'[6]2021 DD Batch123456'!$B$3:$AT$590,12,FALSE)</f>
        <v>N</v>
      </c>
      <c r="N53" s="17" t="str">
        <f>HLOOKUP($B53,'[6]SGTI 2021 Clean Data'!$E$2:$ZQ$272,25,FALSE)</f>
        <v>Y</v>
      </c>
      <c r="O53" s="17" t="str">
        <f>VLOOKUP($B53,'[6]2021 DD Batch123456'!$B$3:$AT$590,13,FALSE)</f>
        <v>Y</v>
      </c>
      <c r="P53" s="17" t="str">
        <f>VLOOKUP($B53,'[6]2021 DD Batch123456'!$B$3:$AT$590,14,FALSE)</f>
        <v>Y</v>
      </c>
      <c r="Q53" s="17" t="str">
        <f>HLOOKUP($B53,'[6]SGTI 2021 Clean Data'!$E$2:$ZQ$272,30,FALSE)</f>
        <v>Y</v>
      </c>
      <c r="R53" s="17" t="str">
        <f>HLOOKUP($B53,'[6]SGTI 2021 Clean Data'!$E$2:$ZQ$272,31,FALSE)</f>
        <v>Y</v>
      </c>
      <c r="S53" s="17" t="str">
        <f>HLOOKUP($B53,'[6]SGTI 2021 Clean Data'!$E$2:$ZQ$272,32,FALSE)</f>
        <v>Y</v>
      </c>
      <c r="T53" s="17">
        <f>VLOOKUP($B53,'[6]2021 DD Batch123456'!$B$3:$AT$590,36,FALSE)</f>
        <v>6</v>
      </c>
      <c r="U53" s="17">
        <f>VLOOKUP($B53,'[6]2021 DD Batch123456'!$B$3:$AT$590,40,FALSE)</f>
        <v>4</v>
      </c>
      <c r="V53" s="17">
        <f>VLOOKUP($B53,'[6]2021 DD Batch123456'!$B$3:$AT$590,37,FALSE)</f>
        <v>4</v>
      </c>
      <c r="W53" s="17" t="str">
        <f>VLOOKUP($B53,'[6]2021 DD Batch123456'!$B$3:$AT$590,41,FALSE)</f>
        <v>Y</v>
      </c>
      <c r="X53" s="17">
        <f>VLOOKUP($B53,'[6]2021 DD Batch123456'!$B$3:$AT$590,15,FALSE)</f>
        <v>3</v>
      </c>
      <c r="Y53" s="17">
        <f>VLOOKUP($B53,'[6]2021 DD Batch123456'!$B$3:$AT$590,16,FALSE)</f>
        <v>2</v>
      </c>
      <c r="Z53" s="17" t="str">
        <f>VLOOKUP($B53,'[6]2021 DD Batch123456'!$B$3:$AT$590,18,FALSE)</f>
        <v>N</v>
      </c>
      <c r="AA53" s="17" t="str">
        <f>HLOOKUP($B53,'[6]SGTI 2021 Clean Data'!$E$2:$ZQ$272,45,FALSE)</f>
        <v>Y</v>
      </c>
      <c r="AB53" s="17" t="str">
        <f>HLOOKUP($B53,'[6]SGTI 2021 Clean Data'!$E$2:$ZQ$272,46,FALSE)</f>
        <v>N</v>
      </c>
      <c r="AC53" s="17" t="str">
        <f>HLOOKUP($B53,'[6]SGTI 2021 Clean Data'!$E$2:$ZQ$272,49,FALSE)</f>
        <v>N</v>
      </c>
      <c r="AD53" s="17" t="str">
        <f>HLOOKUP($B53,'[6]SGTI 2021 Clean Data'!$E$2:$ZQ$272,50,FALSE)</f>
        <v>Y</v>
      </c>
      <c r="AE53" s="17" t="str">
        <f>HLOOKUP($B53,'[6]SGTI 2021 Clean Data'!$E$2:$ZQ$272,53,FALSE)</f>
        <v>Y</v>
      </c>
      <c r="AF53" s="17" t="str">
        <f>HLOOKUP($B53,'[6]SGTI 2021 Clean Data'!$E$2:$ZQ$272,54,FALSE)</f>
        <v>Y</v>
      </c>
      <c r="AG53" s="17" t="str">
        <f>HLOOKUP($B53,'[6]SGTI 2021 Clean Data'!$E$2:$ZQ$272,55,FALSE)</f>
        <v>Y</v>
      </c>
      <c r="AH53" s="17" t="str">
        <f>HLOOKUP($B53,'[6]SGTI 2021 Clean Data'!$E$2:$ZQ$272,56,FALSE)</f>
        <v>N</v>
      </c>
      <c r="AI53" s="17" t="str">
        <f>HLOOKUP($B53,'[6]SGTI 2021 Clean Data'!$E$2:$ZQ$272,57,FALSE)</f>
        <v>Y</v>
      </c>
      <c r="AJ53" s="17" t="str">
        <f>HLOOKUP($B53,'[6]SGTI 2021 Clean Data'!$E$2:$ZQ$272,58,FALSE)</f>
        <v>Y</v>
      </c>
      <c r="AK53" s="17" t="str">
        <f>HLOOKUP($B53,'[6]SGTI 2021 Clean Data'!$E$2:$ZQ$272,59,FALSE)</f>
        <v>Y</v>
      </c>
      <c r="AL53" s="17">
        <f>VLOOKUP($B53,'[6]2021 DD Batch123456'!$B$3:$AT$590,19,FALSE)</f>
        <v>4</v>
      </c>
      <c r="AM53" s="17">
        <f>VLOOKUP($B53,'[6]2021 DD Batch123456'!$B$3:$AT$590,20,FALSE)</f>
        <v>2</v>
      </c>
      <c r="AN53" s="17" t="str">
        <f>VLOOKUP($B53,'[6]2021 DD Batch123456'!$B$3:$AT$590,22,FALSE)</f>
        <v>N</v>
      </c>
      <c r="AO53" s="17">
        <f>HLOOKUP($B53,'[6]SGTI 2021 Clean Data'!$E$2:$ZQ$272,67,FALSE)</f>
        <v>0</v>
      </c>
      <c r="AP53" s="17" t="str">
        <f>HLOOKUP($B53,'[6]SGTI 2021 Clean Data'!$E$2:$ZQ$272,68,FALSE)</f>
        <v>E</v>
      </c>
      <c r="AQ53" s="17" t="str">
        <f>HLOOKUP($B53,'[6]SGTI 2021 Clean Data'!$E$2:$ZQ$272,69,FALSE)</f>
        <v>B3</v>
      </c>
      <c r="AR53" s="17" t="str">
        <f>HLOOKUP($B53,'[6]SGTI 2021 Clean Data'!$E$2:$ZQ$272,70,FALSE)</f>
        <v>Y</v>
      </c>
      <c r="AS53" s="17" t="str">
        <f>HLOOKUP($B53,'[6]SGTI 2021 Clean Data'!$E$2:$ZQ$272,71,FALSE)</f>
        <v>Y</v>
      </c>
      <c r="AT53" s="17" t="str">
        <f>HLOOKUP($B53,'[6]SGTI 2021 Clean Data'!$E$2:$ZQ$272,72,FALSE)</f>
        <v>Y</v>
      </c>
      <c r="AU53" s="17" t="str">
        <f>HLOOKUP($B53,'[6]SGTI 2021 Clean Data'!$E$2:$ZQ$272,73,FALSE)</f>
        <v>Y</v>
      </c>
      <c r="AV53" s="17" t="str">
        <f>HLOOKUP($B53,'[6]SGTI 2021 Clean Data'!$E$2:$ZQ$272,74,FALSE)</f>
        <v>N</v>
      </c>
      <c r="AW53" s="17" t="str">
        <f>HLOOKUP($B53,'[6]SGTI 2021 Clean Data'!$E$2:$ZQ$272,75,FALSE)</f>
        <v>Y</v>
      </c>
      <c r="AX53" s="17" t="str">
        <f>HLOOKUP($B53,'[6]SGTI 2021 Clean Data'!$E$2:$ZQ$272,76,FALSE)</f>
        <v>Y</v>
      </c>
      <c r="AY53" s="17" t="str">
        <f>VLOOKUP($B53,'[6]2021 DD Batch123456'!$B$3:$AT$590,35,FALSE)</f>
        <v>E</v>
      </c>
      <c r="AZ53" s="17" t="str">
        <f>HLOOKUP($B53,'[6]SGTI 2021 Clean Data'!$E$2:$ZQ$272,80,FALSE)</f>
        <v>Y</v>
      </c>
      <c r="BA53" s="17" t="str">
        <f>HLOOKUP($B53,'[6]SGTI 2021 Clean Data'!$E$2:$ZQ$272,83,FALSE)</f>
        <v>Y</v>
      </c>
      <c r="BB53" s="17" t="str">
        <f>HLOOKUP($B53,'[6]SGTI 2021 Clean Data'!$E$2:$ZQ$272,84,FALSE)</f>
        <v>Y</v>
      </c>
      <c r="BC53" s="17" t="str">
        <f>HLOOKUP($B53,'[6]SGTI 2021 Clean Data'!$E$2:$ZQ$272,89,FALSE)</f>
        <v>Y</v>
      </c>
      <c r="BD53" s="17" t="str">
        <f>HLOOKUP($B53,'[6]SGTI 2021 Clean Data'!$E$2:$ZQ$272,91,FALSE)</f>
        <v>Y</v>
      </c>
      <c r="BE53" s="17" t="str">
        <f>HLOOKUP($B53,'[6]SGTI 2021 Clean Data'!$E$2:$ZQ$272,92,FALSE)</f>
        <v>N</v>
      </c>
      <c r="BF53" s="17" t="str">
        <f>HLOOKUP($B53,'[6]SGTI 2021 Clean Data'!$E$2:$ZQ$272,93,FALSE)</f>
        <v>Y</v>
      </c>
      <c r="BG53" s="17" t="str">
        <f>HLOOKUP($B53,'[6]SGTI 2021 Clean Data'!$E$2:$ZQ$272,94,FALSE)</f>
        <v>Y</v>
      </c>
      <c r="BH53" s="17" t="str">
        <f>HLOOKUP($B53,'[6]SGTI 2021 Clean Data'!$E$2:$ZQ$272,95,FALSE)</f>
        <v>Y</v>
      </c>
      <c r="BI53" s="17" t="str">
        <f>HLOOKUP($B53,'[6]SGTI 2021 Clean Data'!$E$2:$ZQ$272,96,FALSE)</f>
        <v>Y</v>
      </c>
      <c r="BJ53" s="17" t="str">
        <f>HLOOKUP($B53,'[6]SGTI 2021 Clean Data'!$E$2:$ZQ$272,97,FALSE)</f>
        <v>Y</v>
      </c>
      <c r="BK53" s="17" t="str">
        <f>HLOOKUP($B53,'[6]SGTI 2021 Clean Data'!$E$2:$ZQ$272,98,FALSE)</f>
        <v>Y</v>
      </c>
      <c r="BL53" s="17" t="str">
        <f>HLOOKUP($B53,'[6]SGTI 2021 Clean Data'!$E$2:$ZQ$272,100,FALSE)</f>
        <v>Y</v>
      </c>
      <c r="BM53" s="17" t="str">
        <f>HLOOKUP($B53,'[6]SGTI 2021 Clean Data'!$E$2:$ZQ$272,102,FALSE)</f>
        <v>Y</v>
      </c>
      <c r="BN53" s="17" t="str">
        <f>HLOOKUP($B53,'[6]SGTI 2021 Clean Data'!$E$2:$ZQ$272,103,FALSE)</f>
        <v>Y</v>
      </c>
      <c r="BO53" s="17" t="str">
        <f>HLOOKUP($B53,'[6]SGTI 2021 Clean Data'!$E$2:$ZQ$272,107,FALSE)</f>
        <v>Y</v>
      </c>
      <c r="BP53" s="17" t="str">
        <f>HLOOKUP($B53,'[6]SGTI 2021 Clean Data'!$E$2:$ZQ$272,108,FALSE)</f>
        <v>Y</v>
      </c>
      <c r="BQ53" s="17" t="str">
        <f>HLOOKUP($B53,'[6]SGTI 2021 Clean Data'!$E$2:$ZQ$272,109,FALSE)</f>
        <v>Y</v>
      </c>
      <c r="BR53" s="17" t="str">
        <f>HLOOKUP($B53,'[6]SGTI 2021 Clean Data'!$E$2:$ZQ$272,110,FALSE)</f>
        <v>Y</v>
      </c>
      <c r="BS53" s="17" t="str">
        <f>HLOOKUP($B53,'[6]SGTI 2021 Clean Data'!$E$2:$ZQ$272,111,FALSE)</f>
        <v>Y</v>
      </c>
      <c r="BT53" s="17" t="str">
        <f>HLOOKUP($B53,'[6]SGTI 2021 Clean Data'!$E$2:$ZQ$272,113,FALSE)</f>
        <v>Y</v>
      </c>
      <c r="BU53" s="17">
        <f>HLOOKUP($B53,'[6]SGTI 2021 Clean Data'!$E$2:$ZQ$272,114,FALSE)</f>
        <v>0</v>
      </c>
      <c r="BV53" s="17" t="str">
        <f>HLOOKUP($B53,'[6]SGTI 2021 Clean Data'!$E$2:$ZQ$272,120,FALSE)</f>
        <v>Y</v>
      </c>
      <c r="BW53" s="17" t="str">
        <f>HLOOKUP($B53,'[6]SGTI 2021 Clean Data'!$E$2:$ZQ$272,121,FALSE)</f>
        <v>Y</v>
      </c>
      <c r="BX53" s="17" t="str">
        <f>HLOOKUP($B53,'[6]SGTI 2021 Clean Data'!$E$2:$ZQ$272,122,FALSE)</f>
        <v>Y</v>
      </c>
      <c r="BY53" s="17" t="str">
        <f>HLOOKUP($B53,'[6]SGTI 2021 Clean Data'!$E$2:$ZQ$272,123,FALSE)</f>
        <v>Y</v>
      </c>
      <c r="BZ53" s="17" t="str">
        <f>HLOOKUP($B53,'[6]SGTI 2021 Clean Data'!$E$2:$ZQ$272,124,FALSE)</f>
        <v>Y</v>
      </c>
      <c r="CA53" s="17" t="str">
        <f>HLOOKUP($B53,'[6]SGTI 2021 Clean Data'!$E$2:$ZQ$272,125,FALSE)</f>
        <v>Y</v>
      </c>
      <c r="CB53" s="17" t="str">
        <f>HLOOKUP($B53,'[6]SGTI 2021 Clean Data'!$E$2:$ZQ$272,126,FALSE)</f>
        <v>Y</v>
      </c>
      <c r="CC53" s="17" t="str">
        <f>HLOOKUP($B53,'[6]SGTI 2021 Clean Data'!$E$2:$ZQ$272,128,FALSE)</f>
        <v>Y</v>
      </c>
      <c r="CD53" s="17" t="str">
        <f>HLOOKUP($B53,'[6]SGTI 2021 Clean Data'!$E$2:$ZQ$272,130,FALSE)</f>
        <v>Y</v>
      </c>
      <c r="CE53" s="17" t="str">
        <f>HLOOKUP($B53,'[6]SGTI 2021 Clean Data'!$E$2:$ZQ$272,131,FALSE)</f>
        <v>Y</v>
      </c>
      <c r="CF53" s="17" t="str">
        <f>HLOOKUP($B53,'[6]SGTI 2021 Clean Data'!$E$2:$ZQ$272,132,FALSE)</f>
        <v>Y</v>
      </c>
      <c r="CG53" s="17" t="str">
        <f>HLOOKUP($B53,'[6]SGTI 2021 Clean Data'!$E$2:$ZQ$272,133,FALSE)</f>
        <v>Y</v>
      </c>
      <c r="CH53" s="17" t="str">
        <f>HLOOKUP($B53,'[6]SGTI 2021 Clean Data'!$E$2:$ZQ$272,135,FALSE)</f>
        <v>N</v>
      </c>
      <c r="CI53" s="17" t="str">
        <f>HLOOKUP($B53,'[6]SGTI 2021 Clean Data'!$E$2:$ZQ$272,139,FALSE)</f>
        <v>Y</v>
      </c>
      <c r="CJ53" s="17" t="str">
        <f>HLOOKUP($B53,'[6]SGTI 2021 Clean Data'!$E$2:$ZQ$272,140,FALSE)</f>
        <v>Y</v>
      </c>
      <c r="CK53" s="17" t="str">
        <f>VLOOKUP($B53,'[6]2021 DD Batch123456'!$B$3:$AT$590,26,FALSE)</f>
        <v>N</v>
      </c>
      <c r="CL53" s="17" t="str">
        <f>VLOOKUP($B53,'[6]2021 DD Batch123456'!$B$3:$AT$590,27,FALSE)</f>
        <v>N</v>
      </c>
      <c r="CM53" s="17" t="str">
        <f>VLOOKUP($B53,'[6]2021 DD Batch123456'!$B$3:$AT$590,31,FALSE)</f>
        <v>Y</v>
      </c>
      <c r="CN53" s="17">
        <f>VLOOKUP($B53,'[6]2021 DD Batch123456'!$B$3:$AT$590,32,FALSE)</f>
        <v>0</v>
      </c>
      <c r="CO53" s="17" t="str">
        <f>VLOOKUP($B53,'[6]2021 DD Batch123456'!$B$3:$AT$590,33,FALSE)</f>
        <v>N</v>
      </c>
      <c r="CP53" s="17" t="str">
        <f>HLOOKUP($B53,'[6]SGTI 2021 Clean Data'!$E$2:$ZQ$272,153,FALSE)</f>
        <v>Y</v>
      </c>
      <c r="CQ53" s="17" t="str">
        <f>HLOOKUP($B53,'[6]SGTI 2021 Clean Data'!$E$2:$ZQ$272,155,FALSE)</f>
        <v>N</v>
      </c>
      <c r="CR53" s="17" t="str">
        <f>HLOOKUP($B53,'[6]SGTI 2021 Clean Data'!$E$2:$ZQ$272,156,FALSE)</f>
        <v>Y</v>
      </c>
      <c r="CS53" s="17" t="str">
        <f>HLOOKUP($B53,'[6]SGTI 2021 Clean Data'!$E$2:$ZQ$272,157,FALSE)</f>
        <v>Y</v>
      </c>
      <c r="CT53" s="17" t="str">
        <f>HLOOKUP($B53,'[6]SGTI 2021 Clean Data'!$E$2:$ZQ$272,158,FALSE)</f>
        <v>Y</v>
      </c>
      <c r="CU53" s="17" t="str">
        <f>HLOOKUP($B53,'[6]SGTI 2021 Clean Data'!$E$2:$ZQ$272,159,FALSE)</f>
        <v>Y</v>
      </c>
      <c r="CV53" s="17" t="str">
        <f>HLOOKUP($B53,'[6]SGTI 2021 Clean Data'!$E$2:$ZQ$272,160,FALSE)</f>
        <v>Y</v>
      </c>
      <c r="CW53" s="17" t="str">
        <f>HLOOKUP($B53,'[6]SGTI 2021 Clean Data'!$E$2:$ZQ$272,161,FALSE)</f>
        <v>Y</v>
      </c>
      <c r="CX53" s="17" t="str">
        <f>HLOOKUP($B53,'[6]SGTI 2021 Clean Data'!$E$2:$ZQ$272,164,FALSE)</f>
        <v>Y</v>
      </c>
      <c r="CY53" s="17" t="str">
        <f>HLOOKUP($B53,'[6]SGTI 2021 Clean Data'!$E$2:$ZQ$272,170,FALSE)</f>
        <v>Y</v>
      </c>
      <c r="CZ53" s="17" t="str">
        <f>HLOOKUP($B53,'[6]SGTI 2021 Clean Data'!$E$2:$ZQ$272,173,FALSE)</f>
        <v>N</v>
      </c>
      <c r="DA53" s="17" t="str">
        <f>HLOOKUP($B53,'[6]SGTI 2021 Clean Data'!$E$2:$ZQ$272,174,FALSE)</f>
        <v>Y</v>
      </c>
      <c r="DB53" s="17" t="str">
        <f>HLOOKUP($B53,'[6]SGTI 2021 Clean Data'!$E$2:$ZQ$272,175,FALSE)</f>
        <v>Y</v>
      </c>
      <c r="DC53" s="17" t="str">
        <f>HLOOKUP($B53,'[6]SGTI 2021 Clean Data'!$E$2:$ZQ$272,176,FALSE)</f>
        <v>Y</v>
      </c>
      <c r="DD53" s="17" t="str">
        <f>HLOOKUP($B53,'[6]SGTI 2021 Clean Data'!$E$2:$ZQ$272,178,FALSE)</f>
        <v>Y</v>
      </c>
      <c r="DE53" s="17" t="str">
        <f>HLOOKUP($B53,'[6]SGTI 2021 Clean Data'!$E$2:$ZQ$272,179,FALSE)</f>
        <v>N</v>
      </c>
      <c r="DF53" s="17" t="str">
        <f>HLOOKUP($B53,'[6]SGTI 2021 Clean Data'!$E$2:$ZQ$272,180,FALSE)</f>
        <v>Y</v>
      </c>
      <c r="DG53" s="17" t="str">
        <f>HLOOKUP($B53,'[6]SGTI 2021 Clean Data'!$E$2:$ZQ$272,181,FALSE)</f>
        <v>Y</v>
      </c>
      <c r="DH53" s="17" t="str">
        <f>HLOOKUP($B53,'[6]SGTI 2021 Clean Data'!$E$2:$ZQ$272,182,FALSE)</f>
        <v>N</v>
      </c>
      <c r="DI53" s="17" t="str">
        <f>HLOOKUP($B53,'[6]SGTI 2021 Clean Data'!$E$2:$ZQ$272,184,FALSE)</f>
        <v>Y</v>
      </c>
      <c r="DJ53" s="17" t="str">
        <f>HLOOKUP($B53,'[6]SGTI 2021 Clean Data'!$E$2:$ZQ$272,185,FALSE)</f>
        <v>Y</v>
      </c>
      <c r="DK53" s="17">
        <f>HLOOKUP($B53,'[6]SGTI 2021 Clean Data'!$E$2:$ZQ$272,190,FALSE)</f>
        <v>50</v>
      </c>
      <c r="DL53" s="17" t="str">
        <f>HLOOKUP($B53,'[6]SGTI 2021 Clean Data'!$E$2:$ZQ$272,191,FALSE)</f>
        <v>Y</v>
      </c>
      <c r="DM53" s="17" t="str">
        <f>HLOOKUP($B53,'[6]SGTI 2021 Clean Data'!$E$2:$ZQ$272,195,FALSE)</f>
        <v>Y</v>
      </c>
      <c r="DN53" s="17" t="str">
        <f>HLOOKUP($B53,'[6]SGTI 2021 Clean Data'!$E$2:$ZQ$272,196,FALSE)</f>
        <v>N</v>
      </c>
      <c r="DO53" s="17" t="str">
        <f>HLOOKUP($B53,'[6]SGTI 2021 Clean Data'!$E$2:$ZQ$272,199,FALSE)</f>
        <v>Y</v>
      </c>
      <c r="DP53" s="17" t="str">
        <f>HLOOKUP($B53,'[6]SGTI 2021 Clean Data'!$E$2:$ZQ$272,200,FALSE)</f>
        <v>N</v>
      </c>
      <c r="DQ53" s="17" t="str">
        <f>HLOOKUP($B53,'[6]SGTI 2021 Clean Data'!$E$2:$ZQ$272,201,FALSE)</f>
        <v>Y</v>
      </c>
      <c r="DR53" s="17" t="str">
        <f>HLOOKUP($B53,'[6]SGTI 2021 Clean Data'!$E$2:$ZQ$272,202,FALSE)</f>
        <v>Y</v>
      </c>
      <c r="DS53" s="17" t="str">
        <f>HLOOKUP($B53,'[6]SGTI 2021 Clean Data'!$E$2:$ZQ$272,203,FALSE)</f>
        <v>Y</v>
      </c>
      <c r="DT53" s="17" t="str">
        <f>HLOOKUP($B53,'[6]SGTI 2021 Clean Data'!$E$2:$ZQ$272,204,FALSE)</f>
        <v>Y</v>
      </c>
      <c r="DU53" s="17" t="str">
        <f>HLOOKUP($B53,'[6]SGTI 2021 Clean Data'!$E$2:$ZQ$272,206,FALSE)</f>
        <v>Y</v>
      </c>
      <c r="DV53" s="17" t="str">
        <f>HLOOKUP($B53,'[6]SGTI 2021 Clean Data'!$E$2:$ZQ$272,207,FALSE)</f>
        <v>Y</v>
      </c>
      <c r="DW53" s="17" t="str">
        <f>HLOOKUP($B53,'[6]SGTI 2021 Clean Data'!$E$2:$ZQ$272,208,FALSE)</f>
        <v>Y</v>
      </c>
      <c r="DX53" s="17"/>
      <c r="DY53" s="17" t="str">
        <f>HLOOKUP($B53,'[6]SGTI 2021 Clean Data'!$E$2:$ZQ$272,213,FALSE)</f>
        <v>Y</v>
      </c>
      <c r="DZ53" s="17" t="str">
        <f>HLOOKUP($B53,'[6]SGTI 2021 Clean Data'!$E$2:$ZQ$272,214,FALSE)</f>
        <v>Y</v>
      </c>
      <c r="EA53" s="17" t="str">
        <f>HLOOKUP($B53,'[6]SGTI 2021 Clean Data'!$E$2:$ZQ$272,215,FALSE)</f>
        <v>Y</v>
      </c>
      <c r="EB53" s="17">
        <f>HLOOKUP($B53,'[6]SGTI 2021 Clean Data'!$E$2:$ZQ$272,219,FALSE)</f>
        <v>0</v>
      </c>
      <c r="EC53" s="17">
        <f>HLOOKUP($B53,'[6]SGTI 2021 Clean Data'!$E$2:$ZQ$272,220,FALSE)</f>
        <v>0</v>
      </c>
      <c r="ED53" s="17">
        <f>HLOOKUP($B53,'[6]SGTI 2021 Clean Data'!$E$2:$ZQ$272,221,FALSE)</f>
        <v>0</v>
      </c>
      <c r="EE53" s="17">
        <f>HLOOKUP($B53,'[6]SGTI 2021 Clean Data'!$E$2:$ZQ$272,222,FALSE)</f>
        <v>3</v>
      </c>
      <c r="EF53" s="17">
        <f>HLOOKUP($B53,'[6]SGTI 2021 Clean Data'!$E$2:$ZQ$272,223,FALSE)</f>
        <v>3</v>
      </c>
      <c r="EG53" s="17">
        <f>HLOOKUP($B53,'[6]SGTI 2021 Clean Data'!$E$2:$ZQ$272,224,FALSE)</f>
        <v>3</v>
      </c>
      <c r="EH53" s="17">
        <f>HLOOKUP($B53,'[6]SGTI 2021 Clean Data'!$E$2:$ZQ$272,225,FALSE)</f>
        <v>3</v>
      </c>
      <c r="EI53" s="17">
        <f>HLOOKUP($B53,'[6]SGTI 2021 Clean Data'!$E$2:$ZQ$272,226,FALSE)</f>
        <v>3</v>
      </c>
      <c r="EJ53" s="17">
        <f>HLOOKUP($B53,'[6]SGTI 2021 Clean Data'!$E$2:$ZQ$272,227,FALSE)</f>
        <v>0</v>
      </c>
      <c r="EK53" s="17">
        <f>HLOOKUP($B53,'[6]SGTI 2021 Clean Data'!$E$2:$ZQ$272,228,FALSE)</f>
        <v>3</v>
      </c>
      <c r="EL53" s="17">
        <f>HLOOKUP($B53,'[6]SGTI 2021 Clean Data'!$E$2:$ZQ$272,229,FALSE)</f>
        <v>0</v>
      </c>
      <c r="EM53" s="17">
        <f>HLOOKUP($B53,'[6]SGTI 2021 Clean Data'!$E$2:$ZQ$272,230,FALSE)</f>
        <v>1</v>
      </c>
      <c r="EN53" s="17">
        <f>HLOOKUP($B53,'[6]SGTI 2021 Clean Data'!$E$2:$ZQ$272,231,FALSE)</f>
        <v>0</v>
      </c>
      <c r="EO53" s="18">
        <f>HLOOKUP($B53,'[6]SGTI 2021 Clean Data'!$E$2:$ZQ$272,232,FALSE)</f>
        <v>44294</v>
      </c>
      <c r="EP53" s="18">
        <f>HLOOKUP($B53,'[6]SGTI 2021 Clean Data'!$E$2:$ZQ$272,233,FALSE)</f>
        <v>44316</v>
      </c>
      <c r="EQ53" s="17">
        <f>HLOOKUP($B53,'[6]SGTI 2021 Clean Data'!$E$2:$ZQ$272,234,FALSE)</f>
        <v>0</v>
      </c>
      <c r="ER53" s="17">
        <f>HLOOKUP($B53,'[6]SGTI 2021 Clean Data'!$E$2:$ZQ$272,235,FALSE)</f>
        <v>0</v>
      </c>
      <c r="ES53" s="17">
        <f>HLOOKUP($B53,'[6]SGTI 2021 Clean Data'!$E$2:$ZQ$272,240,FALSE)</f>
        <v>0</v>
      </c>
      <c r="ET53" s="17">
        <f>VLOOKUP($B53,'[6]2021 DD Batch123456'!$B$3:$AT$590,42,FALSE)</f>
        <v>2</v>
      </c>
      <c r="EU53" s="17"/>
      <c r="EV53" s="17"/>
      <c r="EW53" s="17"/>
      <c r="EX53" s="17">
        <f>VLOOKUP($B53,'[6]2021 DD Batch123456'!$B$3:$AT$590,44,FALSE)</f>
        <v>0</v>
      </c>
      <c r="EY53" s="17">
        <f>HLOOKUP($B53,'[6]SGTI 2021 Clean Data'!$E$2:$ZQ$272,246,FALSE)</f>
        <v>0</v>
      </c>
      <c r="EZ53" s="17">
        <f>HLOOKUP($B53,'[6]SGTI 2021 Clean Data'!$E$2:$ZQ$272,247,FALSE)</f>
        <v>0</v>
      </c>
      <c r="FA53" s="17">
        <f>HLOOKUP($B53,'[6]SGTI 2021 Clean Data'!$E$2:$ZQ$272,248,FALSE)</f>
        <v>0</v>
      </c>
      <c r="FB53" s="17">
        <f>HLOOKUP($B53,'[6]SGTI 2021 Clean Data'!$E$2:$ZQ$272,249,FALSE)</f>
        <v>0</v>
      </c>
      <c r="FC53" s="17">
        <f>HLOOKUP($B53,'[6]SGTI 2021 Clean Data'!$E$2:$ZQ$272,250,FALSE)</f>
        <v>0</v>
      </c>
      <c r="FD53" s="17">
        <f>HLOOKUP($B53,'[6]SGTI 2021 Clean Data'!$E$2:$ZQ$272,251,FALSE)</f>
        <v>0</v>
      </c>
      <c r="FE53" s="17">
        <f>HLOOKUP($B53,'[6]SGTI 2021 Clean Data'!$E$2:$ZQ$272,252,FALSE)</f>
        <v>0</v>
      </c>
      <c r="FF53" s="17">
        <f>HLOOKUP($B53,'[6]SGTI 2021 Clean Data'!$E$2:$ZQ$272,253,FALSE)</f>
        <v>0</v>
      </c>
      <c r="FG53" s="17">
        <f>HLOOKUP($B53,'[6]SGTI 2021 Clean Data'!$E$2:$ZQ$272,254,FALSE)</f>
        <v>0</v>
      </c>
      <c r="FH53" s="17">
        <f>HLOOKUP($B53,'[6]SGTI 2021 Clean Data'!$E$2:$ZQ$272,255,FALSE)</f>
        <v>0</v>
      </c>
      <c r="FI53" s="17">
        <f>HLOOKUP($B53,'[6]SGTI 2021 Clean Data'!$E$2:$ZQ$272,256,FALSE)</f>
        <v>0</v>
      </c>
      <c r="FJ53" s="17">
        <f>HLOOKUP($B53,'[6]SGTI 2021 Clean Data'!$E$2:$ZQ$272,257,FALSE)</f>
        <v>0</v>
      </c>
      <c r="FK53" s="17">
        <f>HLOOKUP($B53,'[6]SGTI 2021 Clean Data'!$E$2:$ZQ$272,258,FALSE)</f>
        <v>0</v>
      </c>
      <c r="FL53" s="17"/>
      <c r="FM53" s="17">
        <f>HLOOKUP($B53,'[6]SGTI 2021 Clean Data'!$E$2:$ZQ$272,260,FALSE)</f>
        <v>0</v>
      </c>
      <c r="FN53" s="17">
        <f>HLOOKUP($B53,'[6]SGTI 2021 Clean Data'!$E$2:$ZQ$272,261,FALSE)</f>
        <v>0</v>
      </c>
      <c r="FO53" s="17">
        <f>HLOOKUP($B53,'[6]SGTI 2021 Clean Data'!$E$2:$ZQ$272,262,FALSE)</f>
        <v>0</v>
      </c>
      <c r="FP53" s="17">
        <f>HLOOKUP($B53,'[6]SGTI 2021 Clean Data'!$E$2:$ZQ$272,263,FALSE)</f>
        <v>0</v>
      </c>
      <c r="FQ53" s="17"/>
      <c r="FR53" s="17">
        <f>HLOOKUP($B53,'[6]SGTI 2021 Clean Data'!$E$2:$ZQ$272,265,FALSE)</f>
        <v>0</v>
      </c>
      <c r="FS53" s="17">
        <f>HLOOKUP($B53,'[6]SGTI 2021 Clean Data'!$E$2:$ZQ$272,266,FALSE)</f>
        <v>0</v>
      </c>
      <c r="FT53" s="17">
        <f>HLOOKUP($B53,'[6]SGTI 2021 Clean Data'!$E$2:$ZQ$272,267,FALSE)</f>
        <v>0</v>
      </c>
      <c r="FU53" s="17">
        <f>HLOOKUP($B53,'[6]SGTI 2021 Clean Data'!$E$2:$ZQ$272,268,FALSE)</f>
        <v>3</v>
      </c>
      <c r="FV53" s="17">
        <f>HLOOKUP($B53,'[6]SGTI 2021 Clean Data'!$E$2:$ZQ$272,269,FALSE)</f>
        <v>0</v>
      </c>
      <c r="FW53" s="17">
        <f>HLOOKUP($B53,'[6]SGTI 2021 Clean Data'!$E$2:$ZQ$272,270,FALSE)</f>
        <v>0</v>
      </c>
      <c r="FX53" s="17">
        <f>HLOOKUP($B53,'[6]SGTI 2021 Clean Data'!$E$2:$ZQ$272,271,FALSE)</f>
        <v>0</v>
      </c>
    </row>
    <row r="54" spans="1:180" ht="24" thickTop="1" thickBot="1" x14ac:dyDescent="0.3">
      <c r="A54" s="12">
        <v>545</v>
      </c>
      <c r="B54" s="13" t="s">
        <v>342</v>
      </c>
      <c r="C54" s="14" t="s">
        <v>343</v>
      </c>
      <c r="D54" s="15">
        <v>44196</v>
      </c>
      <c r="E54" s="16">
        <f>_xlfn.IFNA(VLOOKUP($B54,'[4]SGTI 2021 General Full List'!$G$2:$AD$528,24,FALSE),VLOOKUP($B54,'[5]SGTI 2021 TrustReits Full List'!$G$2:$AC$43,23,FALSE))</f>
        <v>8583000</v>
      </c>
      <c r="F54" s="16" t="str">
        <f t="shared" si="0"/>
        <v>Small</v>
      </c>
      <c r="G54" s="16" t="str">
        <f>_xlfn.IFNA(VLOOKUP($B54,'[4]SGTI 2021 General Full List'!$G$2:$AD$528,21,FALSE),VLOOKUP($B54,'[5]SGTI 2021 TrustReits Full List'!$G$2:$AB$43,20,FALSE))</f>
        <v>INDUSTRIALS</v>
      </c>
      <c r="H54" s="16" t="str">
        <f>_xlfn.IFNA(VLOOKUP($B54,'[4]SGTI 2021 General Full List'!$G$2:$AD$528,23,FALSE),VLOOKUP($B54,'[5]SGTI 2021 TrustReits Full List'!$G$2:$AB$43,22,FALSE))</f>
        <v>Real Estate</v>
      </c>
      <c r="I54" s="16" t="s">
        <v>1272</v>
      </c>
      <c r="J54" s="17">
        <f>VLOOKUP($B54,'[6]2021 DD Batch123456'!$B$3:$AT$590,5,FALSE)</f>
        <v>5</v>
      </c>
      <c r="K54" s="17">
        <f>VLOOKUP($B54,'[6]2021 DD Batch123456'!$B$3:$AT$590,6,FALSE)</f>
        <v>5</v>
      </c>
      <c r="L54" s="17">
        <f>VLOOKUP($B54,'[6]2021 DD Batch123456'!$B$3:$AT$590,7,FALSE)</f>
        <v>3</v>
      </c>
      <c r="M54" s="17" t="str">
        <f>VLOOKUP($B54,'[6]2021 DD Batch123456'!$B$3:$AT$590,12,FALSE)</f>
        <v>N</v>
      </c>
      <c r="N54" s="17" t="str">
        <f>HLOOKUP($B54,'[6]SGTI 2021 Clean Data'!$E$2:$ZQ$272,25,FALSE)</f>
        <v>N</v>
      </c>
      <c r="O54" s="17" t="str">
        <f>VLOOKUP($B54,'[6]2021 DD Batch123456'!$B$3:$AT$590,13,FALSE)</f>
        <v>Y</v>
      </c>
      <c r="P54" s="17" t="str">
        <f>VLOOKUP($B54,'[6]2021 DD Batch123456'!$B$3:$AT$590,14,FALSE)</f>
        <v>N</v>
      </c>
      <c r="Q54" s="17" t="str">
        <f>HLOOKUP($B54,'[6]SGTI 2021 Clean Data'!$E$2:$ZQ$272,30,FALSE)</f>
        <v>N</v>
      </c>
      <c r="R54" s="17" t="str">
        <f>HLOOKUP($B54,'[6]SGTI 2021 Clean Data'!$E$2:$ZQ$272,31,FALSE)</f>
        <v>N</v>
      </c>
      <c r="S54" s="17" t="str">
        <f>HLOOKUP($B54,'[6]SGTI 2021 Clean Data'!$E$2:$ZQ$272,32,FALSE)</f>
        <v>Y</v>
      </c>
      <c r="T54" s="17">
        <f>VLOOKUP($B54,'[6]2021 DD Batch123456'!$B$3:$AT$590,36,FALSE)</f>
        <v>2</v>
      </c>
      <c r="U54" s="17">
        <f>VLOOKUP($B54,'[6]2021 DD Batch123456'!$B$3:$AT$590,40,FALSE)</f>
        <v>2</v>
      </c>
      <c r="V54" s="17">
        <f>VLOOKUP($B54,'[6]2021 DD Batch123456'!$B$3:$AT$590,37,FALSE)</f>
        <v>2</v>
      </c>
      <c r="W54" s="17" t="str">
        <f>VLOOKUP($B54,'[6]2021 DD Batch123456'!$B$3:$AT$590,41,FALSE)</f>
        <v>Y</v>
      </c>
      <c r="X54" s="17">
        <f>VLOOKUP($B54,'[6]2021 DD Batch123456'!$B$3:$AT$590,15,FALSE)</f>
        <v>3</v>
      </c>
      <c r="Y54" s="17">
        <f>VLOOKUP($B54,'[6]2021 DD Batch123456'!$B$3:$AT$590,16,FALSE)</f>
        <v>3</v>
      </c>
      <c r="Z54" s="17" t="str">
        <f>VLOOKUP($B54,'[6]2021 DD Batch123456'!$B$3:$AT$590,18,FALSE)</f>
        <v>Y</v>
      </c>
      <c r="AA54" s="17" t="str">
        <f>HLOOKUP($B54,'[6]SGTI 2021 Clean Data'!$E$2:$ZQ$272,45,FALSE)</f>
        <v>Y</v>
      </c>
      <c r="AB54" s="17" t="str">
        <f>HLOOKUP($B54,'[6]SGTI 2021 Clean Data'!$E$2:$ZQ$272,46,FALSE)</f>
        <v>N</v>
      </c>
      <c r="AC54" s="17" t="str">
        <f>HLOOKUP($B54,'[6]SGTI 2021 Clean Data'!$E$2:$ZQ$272,49,FALSE)</f>
        <v>N</v>
      </c>
      <c r="AD54" s="17" t="str">
        <f>HLOOKUP($B54,'[6]SGTI 2021 Clean Data'!$E$2:$ZQ$272,50,FALSE)</f>
        <v>N</v>
      </c>
      <c r="AE54" s="17" t="str">
        <f>HLOOKUP($B54,'[6]SGTI 2021 Clean Data'!$E$2:$ZQ$272,53,FALSE)</f>
        <v>Y</v>
      </c>
      <c r="AF54" s="17" t="str">
        <f>HLOOKUP($B54,'[6]SGTI 2021 Clean Data'!$E$2:$ZQ$272,54,FALSE)</f>
        <v>Y</v>
      </c>
      <c r="AG54" s="17" t="str">
        <f>HLOOKUP($B54,'[6]SGTI 2021 Clean Data'!$E$2:$ZQ$272,55,FALSE)</f>
        <v>Y</v>
      </c>
      <c r="AH54" s="17" t="str">
        <f>HLOOKUP($B54,'[6]SGTI 2021 Clean Data'!$E$2:$ZQ$272,56,FALSE)</f>
        <v>Y</v>
      </c>
      <c r="AI54" s="17" t="str">
        <f>HLOOKUP($B54,'[6]SGTI 2021 Clean Data'!$E$2:$ZQ$272,57,FALSE)</f>
        <v>N</v>
      </c>
      <c r="AJ54" s="17" t="str">
        <f>HLOOKUP($B54,'[6]SGTI 2021 Clean Data'!$E$2:$ZQ$272,58,FALSE)</f>
        <v>N</v>
      </c>
      <c r="AK54" s="17" t="str">
        <f>HLOOKUP($B54,'[6]SGTI 2021 Clean Data'!$E$2:$ZQ$272,59,FALSE)</f>
        <v>Y</v>
      </c>
      <c r="AL54" s="17">
        <f>VLOOKUP($B54,'[6]2021 DD Batch123456'!$B$3:$AT$590,19,FALSE)</f>
        <v>3</v>
      </c>
      <c r="AM54" s="17">
        <f>VLOOKUP($B54,'[6]2021 DD Batch123456'!$B$3:$AT$590,20,FALSE)</f>
        <v>3</v>
      </c>
      <c r="AN54" s="17" t="str">
        <f>VLOOKUP($B54,'[6]2021 DD Batch123456'!$B$3:$AT$590,22,FALSE)</f>
        <v>Y</v>
      </c>
      <c r="AO54" s="17" t="str">
        <f>HLOOKUP($B54,'[6]SGTI 2021 Clean Data'!$E$2:$ZQ$272,67,FALSE)</f>
        <v>B3</v>
      </c>
      <c r="AP54" s="17" t="str">
        <f>HLOOKUP($B54,'[6]SGTI 2021 Clean Data'!$E$2:$ZQ$272,68,FALSE)</f>
        <v>B3</v>
      </c>
      <c r="AQ54" s="17" t="str">
        <f>HLOOKUP($B54,'[6]SGTI 2021 Clean Data'!$E$2:$ZQ$272,69,FALSE)</f>
        <v>B3</v>
      </c>
      <c r="AR54" s="17" t="str">
        <f>HLOOKUP($B54,'[6]SGTI 2021 Clean Data'!$E$2:$ZQ$272,70,FALSE)</f>
        <v>Y</v>
      </c>
      <c r="AS54" s="17" t="str">
        <f>HLOOKUP($B54,'[6]SGTI 2021 Clean Data'!$E$2:$ZQ$272,71,FALSE)</f>
        <v>Y</v>
      </c>
      <c r="AT54" s="17" t="str">
        <f>HLOOKUP($B54,'[6]SGTI 2021 Clean Data'!$E$2:$ZQ$272,72,FALSE)</f>
        <v>Y</v>
      </c>
      <c r="AU54" s="17" t="str">
        <f>HLOOKUP($B54,'[6]SGTI 2021 Clean Data'!$E$2:$ZQ$272,73,FALSE)</f>
        <v>N</v>
      </c>
      <c r="AV54" s="17" t="str">
        <f>HLOOKUP($B54,'[6]SGTI 2021 Clean Data'!$E$2:$ZQ$272,74,FALSE)</f>
        <v>N</v>
      </c>
      <c r="AW54" s="17" t="str">
        <f>HLOOKUP($B54,'[6]SGTI 2021 Clean Data'!$E$2:$ZQ$272,75,FALSE)</f>
        <v>N</v>
      </c>
      <c r="AX54" s="17" t="str">
        <f>HLOOKUP($B54,'[6]SGTI 2021 Clean Data'!$E$2:$ZQ$272,76,FALSE)</f>
        <v>N</v>
      </c>
      <c r="AY54" s="17" t="str">
        <f>VLOOKUP($B54,'[6]2021 DD Batch123456'!$B$3:$AT$590,35,FALSE)</f>
        <v>B3</v>
      </c>
      <c r="AZ54" s="17" t="str">
        <f>HLOOKUP($B54,'[6]SGTI 2021 Clean Data'!$E$2:$ZQ$272,80,FALSE)</f>
        <v>N</v>
      </c>
      <c r="BA54" s="17" t="str">
        <f>HLOOKUP($B54,'[6]SGTI 2021 Clean Data'!$E$2:$ZQ$272,83,FALSE)</f>
        <v>Y</v>
      </c>
      <c r="BB54" s="17" t="str">
        <f>HLOOKUP($B54,'[6]SGTI 2021 Clean Data'!$E$2:$ZQ$272,84,FALSE)</f>
        <v>N</v>
      </c>
      <c r="BC54" s="17" t="str">
        <f>HLOOKUP($B54,'[6]SGTI 2021 Clean Data'!$E$2:$ZQ$272,89,FALSE)</f>
        <v>N/A</v>
      </c>
      <c r="BD54" s="17" t="str">
        <f>HLOOKUP($B54,'[6]SGTI 2021 Clean Data'!$E$2:$ZQ$272,91,FALSE)</f>
        <v>Y</v>
      </c>
      <c r="BE54" s="17" t="str">
        <f>HLOOKUP($B54,'[6]SGTI 2021 Clean Data'!$E$2:$ZQ$272,92,FALSE)</f>
        <v>Y</v>
      </c>
      <c r="BF54" s="17" t="str">
        <f>HLOOKUP($B54,'[6]SGTI 2021 Clean Data'!$E$2:$ZQ$272,93,FALSE)</f>
        <v>Y</v>
      </c>
      <c r="BG54" s="17" t="str">
        <f>HLOOKUP($B54,'[6]SGTI 2021 Clean Data'!$E$2:$ZQ$272,94,FALSE)</f>
        <v>Y</v>
      </c>
      <c r="BH54" s="17" t="str">
        <f>HLOOKUP($B54,'[6]SGTI 2021 Clean Data'!$E$2:$ZQ$272,95,FALSE)</f>
        <v>N</v>
      </c>
      <c r="BI54" s="17" t="str">
        <f>HLOOKUP($B54,'[6]SGTI 2021 Clean Data'!$E$2:$ZQ$272,96,FALSE)</f>
        <v>N</v>
      </c>
      <c r="BJ54" s="17" t="str">
        <f>HLOOKUP($B54,'[6]SGTI 2021 Clean Data'!$E$2:$ZQ$272,97,FALSE)</f>
        <v>N</v>
      </c>
      <c r="BK54" s="17" t="str">
        <f>HLOOKUP($B54,'[6]SGTI 2021 Clean Data'!$E$2:$ZQ$272,98,FALSE)</f>
        <v>Y</v>
      </c>
      <c r="BL54" s="17" t="str">
        <f>HLOOKUP($B54,'[6]SGTI 2021 Clean Data'!$E$2:$ZQ$272,100,FALSE)</f>
        <v>Y</v>
      </c>
      <c r="BM54" s="17" t="str">
        <f>HLOOKUP($B54,'[6]SGTI 2021 Clean Data'!$E$2:$ZQ$272,102,FALSE)</f>
        <v>Y</v>
      </c>
      <c r="BN54" s="17" t="str">
        <f>HLOOKUP($B54,'[6]SGTI 2021 Clean Data'!$E$2:$ZQ$272,103,FALSE)</f>
        <v>Y</v>
      </c>
      <c r="BO54" s="17" t="str">
        <f>HLOOKUP($B54,'[6]SGTI 2021 Clean Data'!$E$2:$ZQ$272,107,FALSE)</f>
        <v>Y</v>
      </c>
      <c r="BP54" s="17" t="str">
        <f>HLOOKUP($B54,'[6]SGTI 2021 Clean Data'!$E$2:$ZQ$272,108,FALSE)</f>
        <v>Y</v>
      </c>
      <c r="BQ54" s="17" t="str">
        <f>HLOOKUP($B54,'[6]SGTI 2021 Clean Data'!$E$2:$ZQ$272,109,FALSE)</f>
        <v>Y</v>
      </c>
      <c r="BR54" s="17" t="str">
        <f>HLOOKUP($B54,'[6]SGTI 2021 Clean Data'!$E$2:$ZQ$272,110,FALSE)</f>
        <v>Y</v>
      </c>
      <c r="BS54" s="17" t="str">
        <f>HLOOKUP($B54,'[6]SGTI 2021 Clean Data'!$E$2:$ZQ$272,111,FALSE)</f>
        <v>N</v>
      </c>
      <c r="BT54" s="17">
        <f>HLOOKUP($B54,'[6]SGTI 2021 Clean Data'!$E$2:$ZQ$272,113,FALSE)</f>
        <v>0</v>
      </c>
      <c r="BU54" s="17" t="str">
        <f>HLOOKUP($B54,'[6]SGTI 2021 Clean Data'!$E$2:$ZQ$272,114,FALSE)</f>
        <v>Y</v>
      </c>
      <c r="BV54" s="17" t="str">
        <f>HLOOKUP($B54,'[6]SGTI 2021 Clean Data'!$E$2:$ZQ$272,120,FALSE)</f>
        <v>Y</v>
      </c>
      <c r="BW54" s="17" t="str">
        <f>HLOOKUP($B54,'[6]SGTI 2021 Clean Data'!$E$2:$ZQ$272,121,FALSE)</f>
        <v>Y</v>
      </c>
      <c r="BX54" s="17" t="str">
        <f>HLOOKUP($B54,'[6]SGTI 2021 Clean Data'!$E$2:$ZQ$272,122,FALSE)</f>
        <v>Y</v>
      </c>
      <c r="BY54" s="17" t="str">
        <f>HLOOKUP($B54,'[6]SGTI 2021 Clean Data'!$E$2:$ZQ$272,123,FALSE)</f>
        <v>N</v>
      </c>
      <c r="BZ54" s="17" t="str">
        <f>HLOOKUP($B54,'[6]SGTI 2021 Clean Data'!$E$2:$ZQ$272,124,FALSE)</f>
        <v>N</v>
      </c>
      <c r="CA54" s="17" t="str">
        <f>HLOOKUP($B54,'[6]SGTI 2021 Clean Data'!$E$2:$ZQ$272,125,FALSE)</f>
        <v>N</v>
      </c>
      <c r="CB54" s="17" t="str">
        <f>HLOOKUP($B54,'[6]SGTI 2021 Clean Data'!$E$2:$ZQ$272,126,FALSE)</f>
        <v>N</v>
      </c>
      <c r="CC54" s="17" t="str">
        <f>HLOOKUP($B54,'[6]SGTI 2021 Clean Data'!$E$2:$ZQ$272,128,FALSE)</f>
        <v>Y</v>
      </c>
      <c r="CD54" s="17" t="str">
        <f>HLOOKUP($B54,'[6]SGTI 2021 Clean Data'!$E$2:$ZQ$272,130,FALSE)</f>
        <v>Y</v>
      </c>
      <c r="CE54" s="17" t="str">
        <f>HLOOKUP($B54,'[6]SGTI 2021 Clean Data'!$E$2:$ZQ$272,131,FALSE)</f>
        <v>N</v>
      </c>
      <c r="CF54" s="17" t="str">
        <f>HLOOKUP($B54,'[6]SGTI 2021 Clean Data'!$E$2:$ZQ$272,132,FALSE)</f>
        <v>Y</v>
      </c>
      <c r="CG54" s="17" t="str">
        <f>HLOOKUP($B54,'[6]SGTI 2021 Clean Data'!$E$2:$ZQ$272,133,FALSE)</f>
        <v>N</v>
      </c>
      <c r="CH54" s="17" t="str">
        <f>HLOOKUP($B54,'[6]SGTI 2021 Clean Data'!$E$2:$ZQ$272,135,FALSE)</f>
        <v>N</v>
      </c>
      <c r="CI54" s="17" t="str">
        <f>HLOOKUP($B54,'[6]SGTI 2021 Clean Data'!$E$2:$ZQ$272,139,FALSE)</f>
        <v>Y</v>
      </c>
      <c r="CJ54" s="17" t="str">
        <f>HLOOKUP($B54,'[6]SGTI 2021 Clean Data'!$E$2:$ZQ$272,140,FALSE)</f>
        <v>N</v>
      </c>
      <c r="CK54" s="17" t="str">
        <f>VLOOKUP($B54,'[6]2021 DD Batch123456'!$B$3:$AT$590,26,FALSE)</f>
        <v>Y</v>
      </c>
      <c r="CL54" s="17">
        <f>VLOOKUP($B54,'[6]2021 DD Batch123456'!$B$3:$AT$590,27,FALSE)</f>
        <v>0</v>
      </c>
      <c r="CM54" s="17" t="str">
        <f>VLOOKUP($B54,'[6]2021 DD Batch123456'!$B$3:$AT$590,31,FALSE)</f>
        <v>Y</v>
      </c>
      <c r="CN54" s="17">
        <f>VLOOKUP($B54,'[6]2021 DD Batch123456'!$B$3:$AT$590,32,FALSE)</f>
        <v>0</v>
      </c>
      <c r="CO54" s="17" t="str">
        <f>VLOOKUP($B54,'[6]2021 DD Batch123456'!$B$3:$AT$590,33,FALSE)</f>
        <v>Y</v>
      </c>
      <c r="CP54" s="17" t="str">
        <f>HLOOKUP($B54,'[6]SGTI 2021 Clean Data'!$E$2:$ZQ$272,153,FALSE)</f>
        <v>N</v>
      </c>
      <c r="CQ54" s="17" t="str">
        <f>HLOOKUP($B54,'[6]SGTI 2021 Clean Data'!$E$2:$ZQ$272,155,FALSE)</f>
        <v>N</v>
      </c>
      <c r="CR54" s="17" t="str">
        <f>HLOOKUP($B54,'[6]SGTI 2021 Clean Data'!$E$2:$ZQ$272,156,FALSE)</f>
        <v>Y</v>
      </c>
      <c r="CS54" s="17" t="str">
        <f>HLOOKUP($B54,'[6]SGTI 2021 Clean Data'!$E$2:$ZQ$272,157,FALSE)</f>
        <v>Y</v>
      </c>
      <c r="CT54" s="17" t="str">
        <f>HLOOKUP($B54,'[6]SGTI 2021 Clean Data'!$E$2:$ZQ$272,158,FALSE)</f>
        <v>Y</v>
      </c>
      <c r="CU54" s="17" t="str">
        <f>HLOOKUP($B54,'[6]SGTI 2021 Clean Data'!$E$2:$ZQ$272,159,FALSE)</f>
        <v>Y</v>
      </c>
      <c r="CV54" s="17" t="str">
        <f>HLOOKUP($B54,'[6]SGTI 2021 Clean Data'!$E$2:$ZQ$272,160,FALSE)</f>
        <v>Y</v>
      </c>
      <c r="CW54" s="17" t="str">
        <f>HLOOKUP($B54,'[6]SGTI 2021 Clean Data'!$E$2:$ZQ$272,161,FALSE)</f>
        <v>Y</v>
      </c>
      <c r="CX54" s="17" t="str">
        <f>HLOOKUP($B54,'[6]SGTI 2021 Clean Data'!$E$2:$ZQ$272,164,FALSE)</f>
        <v>Y</v>
      </c>
      <c r="CY54" s="17" t="str">
        <f>HLOOKUP($B54,'[6]SGTI 2021 Clean Data'!$E$2:$ZQ$272,170,FALSE)</f>
        <v>Y</v>
      </c>
      <c r="CZ54" s="17" t="str">
        <f>HLOOKUP($B54,'[6]SGTI 2021 Clean Data'!$E$2:$ZQ$272,173,FALSE)</f>
        <v>N</v>
      </c>
      <c r="DA54" s="17" t="str">
        <f>HLOOKUP($B54,'[6]SGTI 2021 Clean Data'!$E$2:$ZQ$272,174,FALSE)</f>
        <v>Y</v>
      </c>
      <c r="DB54" s="17" t="str">
        <f>HLOOKUP($B54,'[6]SGTI 2021 Clean Data'!$E$2:$ZQ$272,175,FALSE)</f>
        <v>N</v>
      </c>
      <c r="DC54" s="17" t="str">
        <f>HLOOKUP($B54,'[6]SGTI 2021 Clean Data'!$E$2:$ZQ$272,176,FALSE)</f>
        <v>N</v>
      </c>
      <c r="DD54" s="17" t="str">
        <f>HLOOKUP($B54,'[6]SGTI 2021 Clean Data'!$E$2:$ZQ$272,178,FALSE)</f>
        <v>N</v>
      </c>
      <c r="DE54" s="17" t="str">
        <f>HLOOKUP($B54,'[6]SGTI 2021 Clean Data'!$E$2:$ZQ$272,179,FALSE)</f>
        <v>Y</v>
      </c>
      <c r="DF54" s="17" t="str">
        <f>HLOOKUP($B54,'[6]SGTI 2021 Clean Data'!$E$2:$ZQ$272,180,FALSE)</f>
        <v>N</v>
      </c>
      <c r="DG54" s="17" t="str">
        <f>HLOOKUP($B54,'[6]SGTI 2021 Clean Data'!$E$2:$ZQ$272,181,FALSE)</f>
        <v>Y</v>
      </c>
      <c r="DH54" s="17" t="str">
        <f>HLOOKUP($B54,'[6]SGTI 2021 Clean Data'!$E$2:$ZQ$272,182,FALSE)</f>
        <v>N</v>
      </c>
      <c r="DI54" s="17" t="str">
        <f>HLOOKUP($B54,'[6]SGTI 2021 Clean Data'!$E$2:$ZQ$272,184,FALSE)</f>
        <v>Y</v>
      </c>
      <c r="DJ54" s="17" t="str">
        <f>HLOOKUP($B54,'[6]SGTI 2021 Clean Data'!$E$2:$ZQ$272,185,FALSE)</f>
        <v>Y</v>
      </c>
      <c r="DK54" s="17">
        <f>HLOOKUP($B54,'[6]SGTI 2021 Clean Data'!$E$2:$ZQ$272,190,FALSE)</f>
        <v>58</v>
      </c>
      <c r="DL54" s="17" t="str">
        <f>HLOOKUP($B54,'[6]SGTI 2021 Clean Data'!$E$2:$ZQ$272,191,FALSE)</f>
        <v>Y</v>
      </c>
      <c r="DM54" s="17" t="str">
        <f>HLOOKUP($B54,'[6]SGTI 2021 Clean Data'!$E$2:$ZQ$272,195,FALSE)</f>
        <v>N</v>
      </c>
      <c r="DN54" s="17" t="str">
        <f>HLOOKUP($B54,'[6]SGTI 2021 Clean Data'!$E$2:$ZQ$272,196,FALSE)</f>
        <v>N</v>
      </c>
      <c r="DO54" s="17" t="str">
        <f>HLOOKUP($B54,'[6]SGTI 2021 Clean Data'!$E$2:$ZQ$272,199,FALSE)</f>
        <v>N</v>
      </c>
      <c r="DP54" s="17" t="str">
        <f>HLOOKUP($B54,'[6]SGTI 2021 Clean Data'!$E$2:$ZQ$272,200,FALSE)</f>
        <v>Y</v>
      </c>
      <c r="DQ54" s="17" t="str">
        <f>HLOOKUP($B54,'[6]SGTI 2021 Clean Data'!$E$2:$ZQ$272,201,FALSE)</f>
        <v>Y</v>
      </c>
      <c r="DR54" s="17" t="str">
        <f>HLOOKUP($B54,'[6]SGTI 2021 Clean Data'!$E$2:$ZQ$272,202,FALSE)</f>
        <v>N</v>
      </c>
      <c r="DS54" s="17" t="str">
        <f>HLOOKUP($B54,'[6]SGTI 2021 Clean Data'!$E$2:$ZQ$272,203,FALSE)</f>
        <v>Y</v>
      </c>
      <c r="DT54" s="17" t="str">
        <f>HLOOKUP($B54,'[6]SGTI 2021 Clean Data'!$E$2:$ZQ$272,204,FALSE)</f>
        <v>Y</v>
      </c>
      <c r="DU54" s="17" t="str">
        <f>HLOOKUP($B54,'[6]SGTI 2021 Clean Data'!$E$2:$ZQ$272,206,FALSE)</f>
        <v>N</v>
      </c>
      <c r="DV54" s="17" t="str">
        <f>HLOOKUP($B54,'[6]SGTI 2021 Clean Data'!$E$2:$ZQ$272,207,FALSE)</f>
        <v>Y</v>
      </c>
      <c r="DW54" s="17" t="str">
        <f>HLOOKUP($B54,'[6]SGTI 2021 Clean Data'!$E$2:$ZQ$272,208,FALSE)</f>
        <v>N</v>
      </c>
      <c r="DX54" s="17"/>
      <c r="DY54" s="17" t="str">
        <f>HLOOKUP($B54,'[6]SGTI 2021 Clean Data'!$E$2:$ZQ$272,213,FALSE)</f>
        <v>N</v>
      </c>
      <c r="DZ54" s="17" t="str">
        <f>HLOOKUP($B54,'[6]SGTI 2021 Clean Data'!$E$2:$ZQ$272,214,FALSE)</f>
        <v>N</v>
      </c>
      <c r="EA54" s="17" t="str">
        <f>HLOOKUP($B54,'[6]SGTI 2021 Clean Data'!$E$2:$ZQ$272,215,FALSE)</f>
        <v>Y</v>
      </c>
      <c r="EB54" s="17">
        <f>HLOOKUP($B54,'[6]SGTI 2021 Clean Data'!$E$2:$ZQ$272,219,FALSE)</f>
        <v>0</v>
      </c>
      <c r="EC54" s="17">
        <f>HLOOKUP($B54,'[6]SGTI 2021 Clean Data'!$E$2:$ZQ$272,220,FALSE)</f>
        <v>0</v>
      </c>
      <c r="ED54" s="17">
        <f>HLOOKUP($B54,'[6]SGTI 2021 Clean Data'!$E$2:$ZQ$272,221,FALSE)</f>
        <v>0</v>
      </c>
      <c r="EE54" s="17">
        <f>HLOOKUP($B54,'[6]SGTI 2021 Clean Data'!$E$2:$ZQ$272,222,FALSE)</f>
        <v>3</v>
      </c>
      <c r="EF54" s="17">
        <f>HLOOKUP($B54,'[6]SGTI 2021 Clean Data'!$E$2:$ZQ$272,223,FALSE)</f>
        <v>0</v>
      </c>
      <c r="EG54" s="17">
        <f>HLOOKUP($B54,'[6]SGTI 2021 Clean Data'!$E$2:$ZQ$272,224,FALSE)</f>
        <v>3</v>
      </c>
      <c r="EH54" s="17">
        <f>HLOOKUP($B54,'[6]SGTI 2021 Clean Data'!$E$2:$ZQ$272,225,FALSE)</f>
        <v>0</v>
      </c>
      <c r="EI54" s="17">
        <f>HLOOKUP($B54,'[6]SGTI 2021 Clean Data'!$E$2:$ZQ$272,226,FALSE)</f>
        <v>0</v>
      </c>
      <c r="EJ54" s="17">
        <f>HLOOKUP($B54,'[6]SGTI 2021 Clean Data'!$E$2:$ZQ$272,227,FALSE)</f>
        <v>0</v>
      </c>
      <c r="EK54" s="17">
        <f>HLOOKUP($B54,'[6]SGTI 2021 Clean Data'!$E$2:$ZQ$272,228,FALSE)</f>
        <v>0</v>
      </c>
      <c r="EL54" s="17">
        <f>HLOOKUP($B54,'[6]SGTI 2021 Clean Data'!$E$2:$ZQ$272,229,FALSE)</f>
        <v>0</v>
      </c>
      <c r="EM54" s="17">
        <f>HLOOKUP($B54,'[6]SGTI 2021 Clean Data'!$E$2:$ZQ$272,230,FALSE)</f>
        <v>0</v>
      </c>
      <c r="EN54" s="17">
        <f>HLOOKUP($B54,'[6]SGTI 2021 Clean Data'!$E$2:$ZQ$272,231,FALSE)</f>
        <v>0</v>
      </c>
      <c r="EO54" s="18">
        <f>HLOOKUP($B54,'[6]SGTI 2021 Clean Data'!$E$2:$ZQ$272,232,FALSE)</f>
        <v>44299</v>
      </c>
      <c r="EP54" s="18">
        <f>HLOOKUP($B54,'[6]SGTI 2021 Clean Data'!$E$2:$ZQ$272,233,FALSE)</f>
        <v>44315</v>
      </c>
      <c r="EQ54" s="17">
        <f>HLOOKUP($B54,'[6]SGTI 2021 Clean Data'!$E$2:$ZQ$272,234,FALSE)</f>
        <v>0</v>
      </c>
      <c r="ER54" s="17">
        <f>HLOOKUP($B54,'[6]SGTI 2021 Clean Data'!$E$2:$ZQ$272,235,FALSE)</f>
        <v>0</v>
      </c>
      <c r="ES54" s="17">
        <f>HLOOKUP($B54,'[6]SGTI 2021 Clean Data'!$E$2:$ZQ$272,240,FALSE)</f>
        <v>0</v>
      </c>
      <c r="ET54" s="17">
        <f>VLOOKUP($B54,'[6]2021 DD Batch123456'!$B$3:$AT$590,42,FALSE)</f>
        <v>0</v>
      </c>
      <c r="EU54" s="17"/>
      <c r="EV54" s="17"/>
      <c r="EW54" s="17"/>
      <c r="EX54" s="17">
        <f>VLOOKUP($B54,'[6]2021 DD Batch123456'!$B$3:$AT$590,44,FALSE)</f>
        <v>2</v>
      </c>
      <c r="EY54" s="17">
        <f>HLOOKUP($B54,'[6]SGTI 2021 Clean Data'!$E$2:$ZQ$272,246,FALSE)</f>
        <v>0</v>
      </c>
      <c r="EZ54" s="17">
        <f>HLOOKUP($B54,'[6]SGTI 2021 Clean Data'!$E$2:$ZQ$272,247,FALSE)</f>
        <v>0</v>
      </c>
      <c r="FA54" s="17">
        <f>HLOOKUP($B54,'[6]SGTI 2021 Clean Data'!$E$2:$ZQ$272,248,FALSE)</f>
        <v>0</v>
      </c>
      <c r="FB54" s="17">
        <f>HLOOKUP($B54,'[6]SGTI 2021 Clean Data'!$E$2:$ZQ$272,249,FALSE)</f>
        <v>0</v>
      </c>
      <c r="FC54" s="17">
        <f>HLOOKUP($B54,'[6]SGTI 2021 Clean Data'!$E$2:$ZQ$272,250,FALSE)</f>
        <v>0</v>
      </c>
      <c r="FD54" s="17">
        <f>HLOOKUP($B54,'[6]SGTI 2021 Clean Data'!$E$2:$ZQ$272,251,FALSE)</f>
        <v>0</v>
      </c>
      <c r="FE54" s="17">
        <f>HLOOKUP($B54,'[6]SGTI 2021 Clean Data'!$E$2:$ZQ$272,252,FALSE)</f>
        <v>0</v>
      </c>
      <c r="FF54" s="17">
        <f>HLOOKUP($B54,'[6]SGTI 2021 Clean Data'!$E$2:$ZQ$272,253,FALSE)</f>
        <v>0</v>
      </c>
      <c r="FG54" s="17">
        <f>HLOOKUP($B54,'[6]SGTI 2021 Clean Data'!$E$2:$ZQ$272,254,FALSE)</f>
        <v>0</v>
      </c>
      <c r="FH54" s="17">
        <f>HLOOKUP($B54,'[6]SGTI 2021 Clean Data'!$E$2:$ZQ$272,255,FALSE)</f>
        <v>0</v>
      </c>
      <c r="FI54" s="17">
        <f>HLOOKUP($B54,'[6]SGTI 2021 Clean Data'!$E$2:$ZQ$272,256,FALSE)</f>
        <v>0</v>
      </c>
      <c r="FJ54" s="17">
        <f>HLOOKUP($B54,'[6]SGTI 2021 Clean Data'!$E$2:$ZQ$272,257,FALSE)</f>
        <v>0</v>
      </c>
      <c r="FK54" s="17">
        <f>HLOOKUP($B54,'[6]SGTI 2021 Clean Data'!$E$2:$ZQ$272,258,FALSE)</f>
        <v>0</v>
      </c>
      <c r="FL54" s="17"/>
      <c r="FM54" s="17">
        <f>HLOOKUP($B54,'[6]SGTI 2021 Clean Data'!$E$2:$ZQ$272,260,FALSE)</f>
        <v>0</v>
      </c>
      <c r="FN54" s="17">
        <f>HLOOKUP($B54,'[6]SGTI 2021 Clean Data'!$E$2:$ZQ$272,261,FALSE)</f>
        <v>0</v>
      </c>
      <c r="FO54" s="17">
        <f>HLOOKUP($B54,'[6]SGTI 2021 Clean Data'!$E$2:$ZQ$272,262,FALSE)</f>
        <v>5</v>
      </c>
      <c r="FP54" s="17">
        <f>HLOOKUP($B54,'[6]SGTI 2021 Clean Data'!$E$2:$ZQ$272,263,FALSE)</f>
        <v>0</v>
      </c>
      <c r="FQ54" s="17"/>
      <c r="FR54" s="17">
        <f>HLOOKUP($B54,'[6]SGTI 2021 Clean Data'!$E$2:$ZQ$272,265,FALSE)</f>
        <v>0</v>
      </c>
      <c r="FS54" s="17">
        <f>HLOOKUP($B54,'[6]SGTI 2021 Clean Data'!$E$2:$ZQ$272,266,FALSE)</f>
        <v>0</v>
      </c>
      <c r="FT54" s="17">
        <f>HLOOKUP($B54,'[6]SGTI 2021 Clean Data'!$E$2:$ZQ$272,267,FALSE)</f>
        <v>0</v>
      </c>
      <c r="FU54" s="17">
        <f>HLOOKUP($B54,'[6]SGTI 2021 Clean Data'!$E$2:$ZQ$272,268,FALSE)</f>
        <v>0</v>
      </c>
      <c r="FV54" s="17">
        <f>HLOOKUP($B54,'[6]SGTI 2021 Clean Data'!$E$2:$ZQ$272,269,FALSE)</f>
        <v>0</v>
      </c>
      <c r="FW54" s="17">
        <f>HLOOKUP($B54,'[6]SGTI 2021 Clean Data'!$E$2:$ZQ$272,270,FALSE)</f>
        <v>0</v>
      </c>
      <c r="FX54" s="17">
        <f>HLOOKUP($B54,'[6]SGTI 2021 Clean Data'!$E$2:$ZQ$272,271,FALSE)</f>
        <v>0</v>
      </c>
    </row>
    <row r="55" spans="1:180" ht="24" thickTop="1" thickBot="1" x14ac:dyDescent="0.3">
      <c r="A55" s="12">
        <v>546</v>
      </c>
      <c r="B55" s="13" t="s">
        <v>344</v>
      </c>
      <c r="C55" s="14" t="s">
        <v>345</v>
      </c>
      <c r="D55" s="15">
        <v>44196</v>
      </c>
      <c r="E55" s="16">
        <f>_xlfn.IFNA(VLOOKUP($B55,'[4]SGTI 2021 General Full List'!$G$2:$AD$528,24,FALSE),VLOOKUP($B55,'[5]SGTI 2021 TrustReits Full List'!$G$2:$AC$43,23,FALSE))</f>
        <v>834960000</v>
      </c>
      <c r="F55" s="16" t="str">
        <f t="shared" si="0"/>
        <v>Mid</v>
      </c>
      <c r="G55" s="16" t="str">
        <f>_xlfn.IFNA(VLOOKUP($B55,'[4]SGTI 2021 General Full List'!$G$2:$AD$528,21,FALSE),VLOOKUP($B55,'[5]SGTI 2021 TrustReits Full List'!$G$2:$AB$43,20,FALSE))</f>
        <v>COMMUNICATION SERVICES</v>
      </c>
      <c r="H55" s="16" t="str">
        <f>_xlfn.IFNA(VLOOKUP($B55,'[4]SGTI 2021 General Full List'!$G$2:$AD$528,23,FALSE),VLOOKUP($B55,'[5]SGTI 2021 TrustReits Full List'!$G$2:$AB$43,22,FALSE))</f>
        <v>Cyclical Consumer Services</v>
      </c>
      <c r="I55" s="16" t="s">
        <v>1272</v>
      </c>
      <c r="J55" s="17">
        <f>VLOOKUP($B55,'[6]2021 DD Batch123456'!$B$3:$AT$590,5,FALSE)</f>
        <v>7</v>
      </c>
      <c r="K55" s="17">
        <f>VLOOKUP($B55,'[6]2021 DD Batch123456'!$B$3:$AT$590,6,FALSE)</f>
        <v>7</v>
      </c>
      <c r="L55" s="17">
        <f>VLOOKUP($B55,'[6]2021 DD Batch123456'!$B$3:$AT$590,7,FALSE)</f>
        <v>4</v>
      </c>
      <c r="M55" s="17" t="str">
        <f>VLOOKUP($B55,'[6]2021 DD Batch123456'!$B$3:$AT$590,12,FALSE)</f>
        <v>N</v>
      </c>
      <c r="N55" s="17" t="str">
        <f>HLOOKUP($B55,'[6]SGTI 2021 Clean Data'!$E$2:$ZQ$272,25,FALSE)</f>
        <v>N</v>
      </c>
      <c r="O55" s="17" t="str">
        <f>VLOOKUP($B55,'[6]2021 DD Batch123456'!$B$3:$AT$590,13,FALSE)</f>
        <v>Y</v>
      </c>
      <c r="P55" s="17" t="str">
        <f>VLOOKUP($B55,'[6]2021 DD Batch123456'!$B$3:$AT$590,14,FALSE)</f>
        <v>N</v>
      </c>
      <c r="Q55" s="17" t="str">
        <f>HLOOKUP($B55,'[6]SGTI 2021 Clean Data'!$E$2:$ZQ$272,30,FALSE)</f>
        <v>Y</v>
      </c>
      <c r="R55" s="17" t="str">
        <f>HLOOKUP($B55,'[6]SGTI 2021 Clean Data'!$E$2:$ZQ$272,31,FALSE)</f>
        <v>N</v>
      </c>
      <c r="S55" s="17" t="str">
        <f>HLOOKUP($B55,'[6]SGTI 2021 Clean Data'!$E$2:$ZQ$272,32,FALSE)</f>
        <v>Y</v>
      </c>
      <c r="T55" s="17">
        <f>VLOOKUP($B55,'[6]2021 DD Batch123456'!$B$3:$AT$590,36,FALSE)</f>
        <v>5</v>
      </c>
      <c r="U55" s="17">
        <f>VLOOKUP($B55,'[6]2021 DD Batch123456'!$B$3:$AT$590,40,FALSE)</f>
        <v>2</v>
      </c>
      <c r="V55" s="17">
        <f>VLOOKUP($B55,'[6]2021 DD Batch123456'!$B$3:$AT$590,37,FALSE)</f>
        <v>2</v>
      </c>
      <c r="W55" s="17" t="str">
        <f>VLOOKUP($B55,'[6]2021 DD Batch123456'!$B$3:$AT$590,41,FALSE)</f>
        <v>Y</v>
      </c>
      <c r="X55" s="17">
        <f>VLOOKUP($B55,'[6]2021 DD Batch123456'!$B$3:$AT$590,15,FALSE)</f>
        <v>4</v>
      </c>
      <c r="Y55" s="17">
        <f>VLOOKUP($B55,'[6]2021 DD Batch123456'!$B$3:$AT$590,16,FALSE)</f>
        <v>4</v>
      </c>
      <c r="Z55" s="17" t="str">
        <f>VLOOKUP($B55,'[6]2021 DD Batch123456'!$B$3:$AT$590,18,FALSE)</f>
        <v>Y</v>
      </c>
      <c r="AA55" s="17" t="str">
        <f>HLOOKUP($B55,'[6]SGTI 2021 Clean Data'!$E$2:$ZQ$272,45,FALSE)</f>
        <v>Y</v>
      </c>
      <c r="AB55" s="17" t="str">
        <f>HLOOKUP($B55,'[6]SGTI 2021 Clean Data'!$E$2:$ZQ$272,46,FALSE)</f>
        <v>N</v>
      </c>
      <c r="AC55" s="17" t="str">
        <f>HLOOKUP($B55,'[6]SGTI 2021 Clean Data'!$E$2:$ZQ$272,49,FALSE)</f>
        <v>Y</v>
      </c>
      <c r="AD55" s="17" t="str">
        <f>HLOOKUP($B55,'[6]SGTI 2021 Clean Data'!$E$2:$ZQ$272,50,FALSE)</f>
        <v>Y</v>
      </c>
      <c r="AE55" s="17" t="str">
        <f>HLOOKUP($B55,'[6]SGTI 2021 Clean Data'!$E$2:$ZQ$272,53,FALSE)</f>
        <v>Y</v>
      </c>
      <c r="AF55" s="17" t="str">
        <f>HLOOKUP($B55,'[6]SGTI 2021 Clean Data'!$E$2:$ZQ$272,54,FALSE)</f>
        <v>Y</v>
      </c>
      <c r="AG55" s="17" t="str">
        <f>HLOOKUP($B55,'[6]SGTI 2021 Clean Data'!$E$2:$ZQ$272,55,FALSE)</f>
        <v>Y</v>
      </c>
      <c r="AH55" s="17" t="str">
        <f>HLOOKUP($B55,'[6]SGTI 2021 Clean Data'!$E$2:$ZQ$272,56,FALSE)</f>
        <v>Y</v>
      </c>
      <c r="AI55" s="17" t="str">
        <f>HLOOKUP($B55,'[6]SGTI 2021 Clean Data'!$E$2:$ZQ$272,57,FALSE)</f>
        <v>N</v>
      </c>
      <c r="AJ55" s="17" t="str">
        <f>HLOOKUP($B55,'[6]SGTI 2021 Clean Data'!$E$2:$ZQ$272,58,FALSE)</f>
        <v>N</v>
      </c>
      <c r="AK55" s="17" t="str">
        <f>HLOOKUP($B55,'[6]SGTI 2021 Clean Data'!$E$2:$ZQ$272,59,FALSE)</f>
        <v>Y</v>
      </c>
      <c r="AL55" s="17">
        <f>VLOOKUP($B55,'[6]2021 DD Batch123456'!$B$3:$AT$590,19,FALSE)</f>
        <v>4</v>
      </c>
      <c r="AM55" s="17">
        <f>VLOOKUP($B55,'[6]2021 DD Batch123456'!$B$3:$AT$590,20,FALSE)</f>
        <v>4</v>
      </c>
      <c r="AN55" s="17" t="str">
        <f>VLOOKUP($B55,'[6]2021 DD Batch123456'!$B$3:$AT$590,22,FALSE)</f>
        <v>Y</v>
      </c>
      <c r="AO55" s="17" t="str">
        <f>HLOOKUP($B55,'[6]SGTI 2021 Clean Data'!$E$2:$ZQ$272,67,FALSE)</f>
        <v>B3</v>
      </c>
      <c r="AP55" s="17" t="str">
        <f>HLOOKUP($B55,'[6]SGTI 2021 Clean Data'!$E$2:$ZQ$272,68,FALSE)</f>
        <v>B3</v>
      </c>
      <c r="AQ55" s="17" t="str">
        <f>HLOOKUP($B55,'[6]SGTI 2021 Clean Data'!$E$2:$ZQ$272,69,FALSE)</f>
        <v>B3</v>
      </c>
      <c r="AR55" s="17" t="str">
        <f>HLOOKUP($B55,'[6]SGTI 2021 Clean Data'!$E$2:$ZQ$272,70,FALSE)</f>
        <v>Y</v>
      </c>
      <c r="AS55" s="17" t="str">
        <f>HLOOKUP($B55,'[6]SGTI 2021 Clean Data'!$E$2:$ZQ$272,71,FALSE)</f>
        <v>Y</v>
      </c>
      <c r="AT55" s="17" t="str">
        <f>HLOOKUP($B55,'[6]SGTI 2021 Clean Data'!$E$2:$ZQ$272,72,FALSE)</f>
        <v>Y</v>
      </c>
      <c r="AU55" s="17" t="str">
        <f>HLOOKUP($B55,'[6]SGTI 2021 Clean Data'!$E$2:$ZQ$272,73,FALSE)</f>
        <v>N</v>
      </c>
      <c r="AV55" s="17" t="str">
        <f>HLOOKUP($B55,'[6]SGTI 2021 Clean Data'!$E$2:$ZQ$272,74,FALSE)</f>
        <v>N</v>
      </c>
      <c r="AW55" s="17" t="str">
        <f>HLOOKUP($B55,'[6]SGTI 2021 Clean Data'!$E$2:$ZQ$272,75,FALSE)</f>
        <v>N</v>
      </c>
      <c r="AX55" s="17" t="str">
        <f>HLOOKUP($B55,'[6]SGTI 2021 Clean Data'!$E$2:$ZQ$272,76,FALSE)</f>
        <v>N</v>
      </c>
      <c r="AY55" s="17" t="str">
        <f>VLOOKUP($B55,'[6]2021 DD Batch123456'!$B$3:$AT$590,35,FALSE)</f>
        <v>B3</v>
      </c>
      <c r="AZ55" s="17" t="str">
        <f>HLOOKUP($B55,'[6]SGTI 2021 Clean Data'!$E$2:$ZQ$272,80,FALSE)</f>
        <v>N</v>
      </c>
      <c r="BA55" s="17" t="str">
        <f>HLOOKUP($B55,'[6]SGTI 2021 Clean Data'!$E$2:$ZQ$272,83,FALSE)</f>
        <v>Y</v>
      </c>
      <c r="BB55" s="17" t="str">
        <f>HLOOKUP($B55,'[6]SGTI 2021 Clean Data'!$E$2:$ZQ$272,84,FALSE)</f>
        <v>N</v>
      </c>
      <c r="BC55" s="17" t="str">
        <f>HLOOKUP($B55,'[6]SGTI 2021 Clean Data'!$E$2:$ZQ$272,89,FALSE)</f>
        <v>N/A</v>
      </c>
      <c r="BD55" s="17" t="str">
        <f>HLOOKUP($B55,'[6]SGTI 2021 Clean Data'!$E$2:$ZQ$272,91,FALSE)</f>
        <v>Y</v>
      </c>
      <c r="BE55" s="17" t="str">
        <f>HLOOKUP($B55,'[6]SGTI 2021 Clean Data'!$E$2:$ZQ$272,92,FALSE)</f>
        <v>Y</v>
      </c>
      <c r="BF55" s="17" t="str">
        <f>HLOOKUP($B55,'[6]SGTI 2021 Clean Data'!$E$2:$ZQ$272,93,FALSE)</f>
        <v>Y</v>
      </c>
      <c r="BG55" s="17" t="str">
        <f>HLOOKUP($B55,'[6]SGTI 2021 Clean Data'!$E$2:$ZQ$272,94,FALSE)</f>
        <v>Y</v>
      </c>
      <c r="BH55" s="17" t="str">
        <f>HLOOKUP($B55,'[6]SGTI 2021 Clean Data'!$E$2:$ZQ$272,95,FALSE)</f>
        <v>Y</v>
      </c>
      <c r="BI55" s="17" t="str">
        <f>HLOOKUP($B55,'[6]SGTI 2021 Clean Data'!$E$2:$ZQ$272,96,FALSE)</f>
        <v>Y</v>
      </c>
      <c r="BJ55" s="17" t="str">
        <f>HLOOKUP($B55,'[6]SGTI 2021 Clean Data'!$E$2:$ZQ$272,97,FALSE)</f>
        <v>Y</v>
      </c>
      <c r="BK55" s="17" t="str">
        <f>HLOOKUP($B55,'[6]SGTI 2021 Clean Data'!$E$2:$ZQ$272,98,FALSE)</f>
        <v>Y</v>
      </c>
      <c r="BL55" s="17" t="str">
        <f>HLOOKUP($B55,'[6]SGTI 2021 Clean Data'!$E$2:$ZQ$272,100,FALSE)</f>
        <v>Y</v>
      </c>
      <c r="BM55" s="17" t="str">
        <f>HLOOKUP($B55,'[6]SGTI 2021 Clean Data'!$E$2:$ZQ$272,102,FALSE)</f>
        <v>Y</v>
      </c>
      <c r="BN55" s="17" t="str">
        <f>HLOOKUP($B55,'[6]SGTI 2021 Clean Data'!$E$2:$ZQ$272,103,FALSE)</f>
        <v>Y</v>
      </c>
      <c r="BO55" s="17" t="str">
        <f>HLOOKUP($B55,'[6]SGTI 2021 Clean Data'!$E$2:$ZQ$272,107,FALSE)</f>
        <v>Y</v>
      </c>
      <c r="BP55" s="17" t="str">
        <f>HLOOKUP($B55,'[6]SGTI 2021 Clean Data'!$E$2:$ZQ$272,108,FALSE)</f>
        <v>Y</v>
      </c>
      <c r="BQ55" s="17" t="str">
        <f>HLOOKUP($B55,'[6]SGTI 2021 Clean Data'!$E$2:$ZQ$272,109,FALSE)</f>
        <v>Y</v>
      </c>
      <c r="BR55" s="17" t="str">
        <f>HLOOKUP($B55,'[6]SGTI 2021 Clean Data'!$E$2:$ZQ$272,110,FALSE)</f>
        <v>Y</v>
      </c>
      <c r="BS55" s="17" t="str">
        <f>HLOOKUP($B55,'[6]SGTI 2021 Clean Data'!$E$2:$ZQ$272,111,FALSE)</f>
        <v>N</v>
      </c>
      <c r="BT55" s="17">
        <f>HLOOKUP($B55,'[6]SGTI 2021 Clean Data'!$E$2:$ZQ$272,113,FALSE)</f>
        <v>0</v>
      </c>
      <c r="BU55" s="17" t="str">
        <f>HLOOKUP($B55,'[6]SGTI 2021 Clean Data'!$E$2:$ZQ$272,114,FALSE)</f>
        <v>Y</v>
      </c>
      <c r="BV55" s="17" t="str">
        <f>HLOOKUP($B55,'[6]SGTI 2021 Clean Data'!$E$2:$ZQ$272,120,FALSE)</f>
        <v>N</v>
      </c>
      <c r="BW55" s="17" t="str">
        <f>HLOOKUP($B55,'[6]SGTI 2021 Clean Data'!$E$2:$ZQ$272,121,FALSE)</f>
        <v>N</v>
      </c>
      <c r="BX55" s="17" t="str">
        <f>HLOOKUP($B55,'[6]SGTI 2021 Clean Data'!$E$2:$ZQ$272,122,FALSE)</f>
        <v>N</v>
      </c>
      <c r="BY55" s="17" t="str">
        <f>HLOOKUP($B55,'[6]SGTI 2021 Clean Data'!$E$2:$ZQ$272,123,FALSE)</f>
        <v>N</v>
      </c>
      <c r="BZ55" s="17" t="str">
        <f>HLOOKUP($B55,'[6]SGTI 2021 Clean Data'!$E$2:$ZQ$272,124,FALSE)</f>
        <v>N</v>
      </c>
      <c r="CA55" s="17" t="str">
        <f>HLOOKUP($B55,'[6]SGTI 2021 Clean Data'!$E$2:$ZQ$272,125,FALSE)</f>
        <v>N</v>
      </c>
      <c r="CB55" s="17" t="str">
        <f>HLOOKUP($B55,'[6]SGTI 2021 Clean Data'!$E$2:$ZQ$272,126,FALSE)</f>
        <v>N</v>
      </c>
      <c r="CC55" s="17" t="str">
        <f>HLOOKUP($B55,'[6]SGTI 2021 Clean Data'!$E$2:$ZQ$272,128,FALSE)</f>
        <v>N</v>
      </c>
      <c r="CD55" s="17" t="str">
        <f>HLOOKUP($B55,'[6]SGTI 2021 Clean Data'!$E$2:$ZQ$272,130,FALSE)</f>
        <v>N</v>
      </c>
      <c r="CE55" s="17" t="str">
        <f>HLOOKUP($B55,'[6]SGTI 2021 Clean Data'!$E$2:$ZQ$272,131,FALSE)</f>
        <v>N</v>
      </c>
      <c r="CF55" s="17" t="str">
        <f>HLOOKUP($B55,'[6]SGTI 2021 Clean Data'!$E$2:$ZQ$272,132,FALSE)</f>
        <v>N</v>
      </c>
      <c r="CG55" s="17" t="str">
        <f>HLOOKUP($B55,'[6]SGTI 2021 Clean Data'!$E$2:$ZQ$272,133,FALSE)</f>
        <v>N</v>
      </c>
      <c r="CH55" s="17" t="str">
        <f>HLOOKUP($B55,'[6]SGTI 2021 Clean Data'!$E$2:$ZQ$272,135,FALSE)</f>
        <v>N</v>
      </c>
      <c r="CI55" s="17" t="str">
        <f>HLOOKUP($B55,'[6]SGTI 2021 Clean Data'!$E$2:$ZQ$272,139,FALSE)</f>
        <v>Y</v>
      </c>
      <c r="CJ55" s="17" t="str">
        <f>HLOOKUP($B55,'[6]SGTI 2021 Clean Data'!$E$2:$ZQ$272,140,FALSE)</f>
        <v>N</v>
      </c>
      <c r="CK55" s="17" t="str">
        <f>VLOOKUP($B55,'[6]2021 DD Batch123456'!$B$3:$AT$590,26,FALSE)</f>
        <v>Y</v>
      </c>
      <c r="CL55" s="17">
        <f>VLOOKUP($B55,'[6]2021 DD Batch123456'!$B$3:$AT$590,27,FALSE)</f>
        <v>0</v>
      </c>
      <c r="CM55" s="17" t="str">
        <f>VLOOKUP($B55,'[6]2021 DD Batch123456'!$B$3:$AT$590,31,FALSE)</f>
        <v>N</v>
      </c>
      <c r="CN55" s="17" t="str">
        <f>VLOOKUP($B55,'[6]2021 DD Batch123456'!$B$3:$AT$590,32,FALSE)</f>
        <v>Y</v>
      </c>
      <c r="CO55" s="17" t="str">
        <f>VLOOKUP($B55,'[6]2021 DD Batch123456'!$B$3:$AT$590,33,FALSE)</f>
        <v>N</v>
      </c>
      <c r="CP55" s="17" t="str">
        <f>HLOOKUP($B55,'[6]SGTI 2021 Clean Data'!$E$2:$ZQ$272,153,FALSE)</f>
        <v>Y</v>
      </c>
      <c r="CQ55" s="17" t="str">
        <f>HLOOKUP($B55,'[6]SGTI 2021 Clean Data'!$E$2:$ZQ$272,155,FALSE)</f>
        <v>N</v>
      </c>
      <c r="CR55" s="17" t="str">
        <f>HLOOKUP($B55,'[6]SGTI 2021 Clean Data'!$E$2:$ZQ$272,156,FALSE)</f>
        <v>Y</v>
      </c>
      <c r="CS55" s="17" t="str">
        <f>HLOOKUP($B55,'[6]SGTI 2021 Clean Data'!$E$2:$ZQ$272,157,FALSE)</f>
        <v>Y</v>
      </c>
      <c r="CT55" s="17" t="str">
        <f>HLOOKUP($B55,'[6]SGTI 2021 Clean Data'!$E$2:$ZQ$272,158,FALSE)</f>
        <v>Y</v>
      </c>
      <c r="CU55" s="17" t="str">
        <f>HLOOKUP($B55,'[6]SGTI 2021 Clean Data'!$E$2:$ZQ$272,159,FALSE)</f>
        <v>Y</v>
      </c>
      <c r="CV55" s="17" t="str">
        <f>HLOOKUP($B55,'[6]SGTI 2021 Clean Data'!$E$2:$ZQ$272,160,FALSE)</f>
        <v>Y</v>
      </c>
      <c r="CW55" s="17" t="str">
        <f>HLOOKUP($B55,'[6]SGTI 2021 Clean Data'!$E$2:$ZQ$272,161,FALSE)</f>
        <v>Y</v>
      </c>
      <c r="CX55" s="17" t="str">
        <f>HLOOKUP($B55,'[6]SGTI 2021 Clean Data'!$E$2:$ZQ$272,164,FALSE)</f>
        <v>Y</v>
      </c>
      <c r="CY55" s="17" t="str">
        <f>HLOOKUP($B55,'[6]SGTI 2021 Clean Data'!$E$2:$ZQ$272,170,FALSE)</f>
        <v>Y</v>
      </c>
      <c r="CZ55" s="17" t="str">
        <f>HLOOKUP($B55,'[6]SGTI 2021 Clean Data'!$E$2:$ZQ$272,173,FALSE)</f>
        <v>N</v>
      </c>
      <c r="DA55" s="17" t="str">
        <f>HLOOKUP($B55,'[6]SGTI 2021 Clean Data'!$E$2:$ZQ$272,174,FALSE)</f>
        <v>Y</v>
      </c>
      <c r="DB55" s="17" t="str">
        <f>HLOOKUP($B55,'[6]SGTI 2021 Clean Data'!$E$2:$ZQ$272,175,FALSE)</f>
        <v>N</v>
      </c>
      <c r="DC55" s="17" t="str">
        <f>HLOOKUP($B55,'[6]SGTI 2021 Clean Data'!$E$2:$ZQ$272,176,FALSE)</f>
        <v>N</v>
      </c>
      <c r="DD55" s="17" t="str">
        <f>HLOOKUP($B55,'[6]SGTI 2021 Clean Data'!$E$2:$ZQ$272,178,FALSE)</f>
        <v>N</v>
      </c>
      <c r="DE55" s="17" t="str">
        <f>HLOOKUP($B55,'[6]SGTI 2021 Clean Data'!$E$2:$ZQ$272,179,FALSE)</f>
        <v>Y</v>
      </c>
      <c r="DF55" s="17" t="str">
        <f>HLOOKUP($B55,'[6]SGTI 2021 Clean Data'!$E$2:$ZQ$272,180,FALSE)</f>
        <v>Y</v>
      </c>
      <c r="DG55" s="17" t="str">
        <f>HLOOKUP($B55,'[6]SGTI 2021 Clean Data'!$E$2:$ZQ$272,181,FALSE)</f>
        <v>Y</v>
      </c>
      <c r="DH55" s="17" t="str">
        <f>HLOOKUP($B55,'[6]SGTI 2021 Clean Data'!$E$2:$ZQ$272,182,FALSE)</f>
        <v>N</v>
      </c>
      <c r="DI55" s="17" t="str">
        <f>HLOOKUP($B55,'[6]SGTI 2021 Clean Data'!$E$2:$ZQ$272,184,FALSE)</f>
        <v>Y</v>
      </c>
      <c r="DJ55" s="17" t="str">
        <f>HLOOKUP($B55,'[6]SGTI 2021 Clean Data'!$E$2:$ZQ$272,185,FALSE)</f>
        <v>Y</v>
      </c>
      <c r="DK55" s="17">
        <f>HLOOKUP($B55,'[6]SGTI 2021 Clean Data'!$E$2:$ZQ$272,190,FALSE)</f>
        <v>59</v>
      </c>
      <c r="DL55" s="17" t="str">
        <f>HLOOKUP($B55,'[6]SGTI 2021 Clean Data'!$E$2:$ZQ$272,191,FALSE)</f>
        <v>Y</v>
      </c>
      <c r="DM55" s="17" t="str">
        <f>HLOOKUP($B55,'[6]SGTI 2021 Clean Data'!$E$2:$ZQ$272,195,FALSE)</f>
        <v>N</v>
      </c>
      <c r="DN55" s="17" t="str">
        <f>HLOOKUP($B55,'[6]SGTI 2021 Clean Data'!$E$2:$ZQ$272,196,FALSE)</f>
        <v>N</v>
      </c>
      <c r="DO55" s="17" t="str">
        <f>HLOOKUP($B55,'[6]SGTI 2021 Clean Data'!$E$2:$ZQ$272,199,FALSE)</f>
        <v>N</v>
      </c>
      <c r="DP55" s="17" t="str">
        <f>HLOOKUP($B55,'[6]SGTI 2021 Clean Data'!$E$2:$ZQ$272,200,FALSE)</f>
        <v>Y</v>
      </c>
      <c r="DQ55" s="17" t="str">
        <f>HLOOKUP($B55,'[6]SGTI 2021 Clean Data'!$E$2:$ZQ$272,201,FALSE)</f>
        <v>Y</v>
      </c>
      <c r="DR55" s="17" t="str">
        <f>HLOOKUP($B55,'[6]SGTI 2021 Clean Data'!$E$2:$ZQ$272,202,FALSE)</f>
        <v>Y</v>
      </c>
      <c r="DS55" s="17" t="str">
        <f>HLOOKUP($B55,'[6]SGTI 2021 Clean Data'!$E$2:$ZQ$272,203,FALSE)</f>
        <v>Y</v>
      </c>
      <c r="DT55" s="17" t="str">
        <f>HLOOKUP($B55,'[6]SGTI 2021 Clean Data'!$E$2:$ZQ$272,204,FALSE)</f>
        <v>N</v>
      </c>
      <c r="DU55" s="17" t="str">
        <f>HLOOKUP($B55,'[6]SGTI 2021 Clean Data'!$E$2:$ZQ$272,206,FALSE)</f>
        <v>N</v>
      </c>
      <c r="DV55" s="17" t="str">
        <f>HLOOKUP($B55,'[6]SGTI 2021 Clean Data'!$E$2:$ZQ$272,207,FALSE)</f>
        <v>Y</v>
      </c>
      <c r="DW55" s="17" t="str">
        <f>HLOOKUP($B55,'[6]SGTI 2021 Clean Data'!$E$2:$ZQ$272,208,FALSE)</f>
        <v>Y</v>
      </c>
      <c r="DX55" s="17"/>
      <c r="DY55" s="17" t="str">
        <f>HLOOKUP($B55,'[6]SGTI 2021 Clean Data'!$E$2:$ZQ$272,213,FALSE)</f>
        <v>N</v>
      </c>
      <c r="DZ55" s="17" t="str">
        <f>HLOOKUP($B55,'[6]SGTI 2021 Clean Data'!$E$2:$ZQ$272,214,FALSE)</f>
        <v>N</v>
      </c>
      <c r="EA55" s="17" t="str">
        <f>HLOOKUP($B55,'[6]SGTI 2021 Clean Data'!$E$2:$ZQ$272,215,FALSE)</f>
        <v>Y</v>
      </c>
      <c r="EB55" s="17">
        <f>HLOOKUP($B55,'[6]SGTI 2021 Clean Data'!$E$2:$ZQ$272,219,FALSE)</f>
        <v>3</v>
      </c>
      <c r="EC55" s="17">
        <f>HLOOKUP($B55,'[6]SGTI 2021 Clean Data'!$E$2:$ZQ$272,220,FALSE)</f>
        <v>0</v>
      </c>
      <c r="ED55" s="17">
        <f>HLOOKUP($B55,'[6]SGTI 2021 Clean Data'!$E$2:$ZQ$272,221,FALSE)</f>
        <v>0</v>
      </c>
      <c r="EE55" s="17">
        <f>HLOOKUP($B55,'[6]SGTI 2021 Clean Data'!$E$2:$ZQ$272,222,FALSE)</f>
        <v>0</v>
      </c>
      <c r="EF55" s="17">
        <f>HLOOKUP($B55,'[6]SGTI 2021 Clean Data'!$E$2:$ZQ$272,223,FALSE)</f>
        <v>0</v>
      </c>
      <c r="EG55" s="17">
        <f>HLOOKUP($B55,'[6]SGTI 2021 Clean Data'!$E$2:$ZQ$272,224,FALSE)</f>
        <v>0</v>
      </c>
      <c r="EH55" s="17">
        <f>HLOOKUP($B55,'[6]SGTI 2021 Clean Data'!$E$2:$ZQ$272,225,FALSE)</f>
        <v>0</v>
      </c>
      <c r="EI55" s="17">
        <f>HLOOKUP($B55,'[6]SGTI 2021 Clean Data'!$E$2:$ZQ$272,226,FALSE)</f>
        <v>0</v>
      </c>
      <c r="EJ55" s="17">
        <f>HLOOKUP($B55,'[6]SGTI 2021 Clean Data'!$E$2:$ZQ$272,227,FALSE)</f>
        <v>0</v>
      </c>
      <c r="EK55" s="17">
        <f>HLOOKUP($B55,'[6]SGTI 2021 Clean Data'!$E$2:$ZQ$272,228,FALSE)</f>
        <v>3</v>
      </c>
      <c r="EL55" s="17">
        <f>HLOOKUP($B55,'[6]SGTI 2021 Clean Data'!$E$2:$ZQ$272,229,FALSE)</f>
        <v>0</v>
      </c>
      <c r="EM55" s="17">
        <f>HLOOKUP($B55,'[6]SGTI 2021 Clean Data'!$E$2:$ZQ$272,230,FALSE)</f>
        <v>0</v>
      </c>
      <c r="EN55" s="17">
        <f>HLOOKUP($B55,'[6]SGTI 2021 Clean Data'!$E$2:$ZQ$272,231,FALSE)</f>
        <v>0</v>
      </c>
      <c r="EO55" s="18">
        <f>HLOOKUP($B55,'[6]SGTI 2021 Clean Data'!$E$2:$ZQ$272,232,FALSE)</f>
        <v>44297</v>
      </c>
      <c r="EP55" s="18">
        <f>HLOOKUP($B55,'[6]SGTI 2021 Clean Data'!$E$2:$ZQ$272,233,FALSE)</f>
        <v>44313</v>
      </c>
      <c r="EQ55" s="17">
        <f>HLOOKUP($B55,'[6]SGTI 2021 Clean Data'!$E$2:$ZQ$272,234,FALSE)</f>
        <v>0</v>
      </c>
      <c r="ER55" s="17">
        <f>HLOOKUP($B55,'[6]SGTI 2021 Clean Data'!$E$2:$ZQ$272,235,FALSE)</f>
        <v>0</v>
      </c>
      <c r="ES55" s="17">
        <f>HLOOKUP($B55,'[6]SGTI 2021 Clean Data'!$E$2:$ZQ$272,240,FALSE)</f>
        <v>0</v>
      </c>
      <c r="ET55" s="17">
        <f>VLOOKUP($B55,'[6]2021 DD Batch123456'!$B$3:$AT$590,42,FALSE)</f>
        <v>1</v>
      </c>
      <c r="EU55" s="17"/>
      <c r="EV55" s="17"/>
      <c r="EW55" s="17"/>
      <c r="EX55" s="17">
        <f>VLOOKUP($B55,'[6]2021 DD Batch123456'!$B$3:$AT$590,44,FALSE)</f>
        <v>0</v>
      </c>
      <c r="EY55" s="17">
        <f>HLOOKUP($B55,'[6]SGTI 2021 Clean Data'!$E$2:$ZQ$272,246,FALSE)</f>
        <v>0</v>
      </c>
      <c r="EZ55" s="17">
        <f>HLOOKUP($B55,'[6]SGTI 2021 Clean Data'!$E$2:$ZQ$272,247,FALSE)</f>
        <v>0</v>
      </c>
      <c r="FA55" s="17">
        <f>HLOOKUP($B55,'[6]SGTI 2021 Clean Data'!$E$2:$ZQ$272,248,FALSE)</f>
        <v>0</v>
      </c>
      <c r="FB55" s="17">
        <f>HLOOKUP($B55,'[6]SGTI 2021 Clean Data'!$E$2:$ZQ$272,249,FALSE)</f>
        <v>0</v>
      </c>
      <c r="FC55" s="17">
        <f>HLOOKUP($B55,'[6]SGTI 2021 Clean Data'!$E$2:$ZQ$272,250,FALSE)</f>
        <v>0</v>
      </c>
      <c r="FD55" s="17">
        <f>HLOOKUP($B55,'[6]SGTI 2021 Clean Data'!$E$2:$ZQ$272,251,FALSE)</f>
        <v>6</v>
      </c>
      <c r="FE55" s="17">
        <f>HLOOKUP($B55,'[6]SGTI 2021 Clean Data'!$E$2:$ZQ$272,252,FALSE)</f>
        <v>0</v>
      </c>
      <c r="FF55" s="17">
        <f>HLOOKUP($B55,'[6]SGTI 2021 Clean Data'!$E$2:$ZQ$272,253,FALSE)</f>
        <v>0</v>
      </c>
      <c r="FG55" s="17">
        <f>HLOOKUP($B55,'[6]SGTI 2021 Clean Data'!$E$2:$ZQ$272,254,FALSE)</f>
        <v>0</v>
      </c>
      <c r="FH55" s="17">
        <f>HLOOKUP($B55,'[6]SGTI 2021 Clean Data'!$E$2:$ZQ$272,255,FALSE)</f>
        <v>10</v>
      </c>
      <c r="FI55" s="17">
        <f>HLOOKUP($B55,'[6]SGTI 2021 Clean Data'!$E$2:$ZQ$272,256,FALSE)</f>
        <v>0</v>
      </c>
      <c r="FJ55" s="17">
        <f>HLOOKUP($B55,'[6]SGTI 2021 Clean Data'!$E$2:$ZQ$272,257,FALSE)</f>
        <v>0</v>
      </c>
      <c r="FK55" s="17">
        <f>HLOOKUP($B55,'[6]SGTI 2021 Clean Data'!$E$2:$ZQ$272,258,FALSE)</f>
        <v>0</v>
      </c>
      <c r="FL55" s="17"/>
      <c r="FM55" s="17">
        <f>HLOOKUP($B55,'[6]SGTI 2021 Clean Data'!$E$2:$ZQ$272,260,FALSE)</f>
        <v>0</v>
      </c>
      <c r="FN55" s="17">
        <f>HLOOKUP($B55,'[6]SGTI 2021 Clean Data'!$E$2:$ZQ$272,261,FALSE)</f>
        <v>0</v>
      </c>
      <c r="FO55" s="17">
        <f>HLOOKUP($B55,'[6]SGTI 2021 Clean Data'!$E$2:$ZQ$272,262,FALSE)</f>
        <v>3</v>
      </c>
      <c r="FP55" s="17">
        <f>HLOOKUP($B55,'[6]SGTI 2021 Clean Data'!$E$2:$ZQ$272,263,FALSE)</f>
        <v>0</v>
      </c>
      <c r="FQ55" s="17"/>
      <c r="FR55" s="17">
        <f>HLOOKUP($B55,'[6]SGTI 2021 Clean Data'!$E$2:$ZQ$272,265,FALSE)</f>
        <v>0</v>
      </c>
      <c r="FS55" s="17">
        <f>HLOOKUP($B55,'[6]SGTI 2021 Clean Data'!$E$2:$ZQ$272,266,FALSE)</f>
        <v>0</v>
      </c>
      <c r="FT55" s="17">
        <f>HLOOKUP($B55,'[6]SGTI 2021 Clean Data'!$E$2:$ZQ$272,267,FALSE)</f>
        <v>0</v>
      </c>
      <c r="FU55" s="17">
        <f>HLOOKUP($B55,'[6]SGTI 2021 Clean Data'!$E$2:$ZQ$272,268,FALSE)</f>
        <v>0</v>
      </c>
      <c r="FV55" s="17">
        <f>HLOOKUP($B55,'[6]SGTI 2021 Clean Data'!$E$2:$ZQ$272,269,FALSE)</f>
        <v>0</v>
      </c>
      <c r="FW55" s="17">
        <f>HLOOKUP($B55,'[6]SGTI 2021 Clean Data'!$E$2:$ZQ$272,270,FALSE)</f>
        <v>0</v>
      </c>
      <c r="FX55" s="17">
        <f>HLOOKUP($B55,'[6]SGTI 2021 Clean Data'!$E$2:$ZQ$272,271,FALSE)</f>
        <v>0</v>
      </c>
    </row>
    <row r="56" spans="1:180" ht="24" thickTop="1" thickBot="1" x14ac:dyDescent="0.3">
      <c r="A56" s="12">
        <v>369</v>
      </c>
      <c r="B56" s="13" t="s">
        <v>274</v>
      </c>
      <c r="C56" s="14" t="s">
        <v>275</v>
      </c>
      <c r="D56" s="15">
        <v>44196</v>
      </c>
      <c r="E56" s="16">
        <f>_xlfn.IFNA(VLOOKUP($B56,'[4]SGTI 2021 General Full List'!$G$2:$AD$528,24,FALSE),VLOOKUP($B56,'[5]SGTI 2021 TrustReits Full List'!$G$2:$AC$43,23,FALSE))</f>
        <v>82283760</v>
      </c>
      <c r="F56" s="16" t="str">
        <f t="shared" si="0"/>
        <v>Small</v>
      </c>
      <c r="G56" s="16" t="str">
        <f>_xlfn.IFNA(VLOOKUP($B56,'[4]SGTI 2021 General Full List'!$G$2:$AD$528,21,FALSE),VLOOKUP($B56,'[5]SGTI 2021 TrustReits Full List'!$G$2:$AB$43,20,FALSE))</f>
        <v xml:space="preserve">FINANCIALS </v>
      </c>
      <c r="H56" s="16" t="str">
        <f>_xlfn.IFNA(VLOOKUP($B56,'[4]SGTI 2021 General Full List'!$G$2:$AD$528,23,FALSE),VLOOKUP($B56,'[5]SGTI 2021 TrustReits Full List'!$G$2:$AB$43,22,FALSE))</f>
        <v>Banking &amp; Investment Services</v>
      </c>
      <c r="I56" s="16" t="s">
        <v>1272</v>
      </c>
      <c r="J56" s="17">
        <f>VLOOKUP($B56,'[6]2021 DD Batch123456'!$B$3:$AT$590,5,FALSE)</f>
        <v>7</v>
      </c>
      <c r="K56" s="17">
        <f>VLOOKUP($B56,'[6]2021 DD Batch123456'!$B$3:$AT$590,6,FALSE)</f>
        <v>7</v>
      </c>
      <c r="L56" s="17">
        <f>VLOOKUP($B56,'[6]2021 DD Batch123456'!$B$3:$AT$590,7,FALSE)</f>
        <v>4</v>
      </c>
      <c r="M56" s="17" t="str">
        <f>VLOOKUP($B56,'[6]2021 DD Batch123456'!$B$3:$AT$590,12,FALSE)</f>
        <v>N</v>
      </c>
      <c r="N56" s="17" t="str">
        <f>HLOOKUP($B56,'[6]SGTI 2021 Clean Data'!$E$2:$ZQ$272,25,FALSE)</f>
        <v>N</v>
      </c>
      <c r="O56" s="17" t="str">
        <f>VLOOKUP($B56,'[6]2021 DD Batch123456'!$B$3:$AT$590,13,FALSE)</f>
        <v>Y</v>
      </c>
      <c r="P56" s="17" t="str">
        <f>VLOOKUP($B56,'[6]2021 DD Batch123456'!$B$3:$AT$590,14,FALSE)</f>
        <v>Y</v>
      </c>
      <c r="Q56" s="17" t="str">
        <f>HLOOKUP($B56,'[6]SGTI 2021 Clean Data'!$E$2:$ZQ$272,30,FALSE)</f>
        <v>Y</v>
      </c>
      <c r="R56" s="17" t="str">
        <f>HLOOKUP($B56,'[6]SGTI 2021 Clean Data'!$E$2:$ZQ$272,31,FALSE)</f>
        <v>Y</v>
      </c>
      <c r="S56" s="17" t="str">
        <f>HLOOKUP($B56,'[6]SGTI 2021 Clean Data'!$E$2:$ZQ$272,32,FALSE)</f>
        <v>Y</v>
      </c>
      <c r="T56" s="17">
        <f>VLOOKUP($B56,'[6]2021 DD Batch123456'!$B$3:$AT$590,36,FALSE)</f>
        <v>7</v>
      </c>
      <c r="U56" s="17">
        <f>VLOOKUP($B56,'[6]2021 DD Batch123456'!$B$3:$AT$590,40,FALSE)</f>
        <v>3</v>
      </c>
      <c r="V56" s="17">
        <f>VLOOKUP($B56,'[6]2021 DD Batch123456'!$B$3:$AT$590,37,FALSE)</f>
        <v>5</v>
      </c>
      <c r="W56" s="17" t="str">
        <f>VLOOKUP($B56,'[6]2021 DD Batch123456'!$B$3:$AT$590,41,FALSE)</f>
        <v>Y</v>
      </c>
      <c r="X56" s="17">
        <f>VLOOKUP($B56,'[6]2021 DD Batch123456'!$B$3:$AT$590,15,FALSE)</f>
        <v>5</v>
      </c>
      <c r="Y56" s="17">
        <f>VLOOKUP($B56,'[6]2021 DD Batch123456'!$B$3:$AT$590,16,FALSE)</f>
        <v>4</v>
      </c>
      <c r="Z56" s="17" t="str">
        <f>VLOOKUP($B56,'[6]2021 DD Batch123456'!$B$3:$AT$590,18,FALSE)</f>
        <v>Y</v>
      </c>
      <c r="AA56" s="17" t="str">
        <f>HLOOKUP($B56,'[6]SGTI 2021 Clean Data'!$E$2:$ZQ$272,45,FALSE)</f>
        <v>Y</v>
      </c>
      <c r="AB56" s="17" t="str">
        <f>HLOOKUP($B56,'[6]SGTI 2021 Clean Data'!$E$2:$ZQ$272,46,FALSE)</f>
        <v>N</v>
      </c>
      <c r="AC56" s="17" t="str">
        <f>HLOOKUP($B56,'[6]SGTI 2021 Clean Data'!$E$2:$ZQ$272,49,FALSE)</f>
        <v>Y</v>
      </c>
      <c r="AD56" s="17" t="str">
        <f>HLOOKUP($B56,'[6]SGTI 2021 Clean Data'!$E$2:$ZQ$272,50,FALSE)</f>
        <v>Y</v>
      </c>
      <c r="AE56" s="17" t="str">
        <f>HLOOKUP($B56,'[6]SGTI 2021 Clean Data'!$E$2:$ZQ$272,53,FALSE)</f>
        <v>Y</v>
      </c>
      <c r="AF56" s="17" t="str">
        <f>HLOOKUP($B56,'[6]SGTI 2021 Clean Data'!$E$2:$ZQ$272,54,FALSE)</f>
        <v>Y</v>
      </c>
      <c r="AG56" s="17" t="str">
        <f>HLOOKUP($B56,'[6]SGTI 2021 Clean Data'!$E$2:$ZQ$272,55,FALSE)</f>
        <v>Y</v>
      </c>
      <c r="AH56" s="17" t="str">
        <f>HLOOKUP($B56,'[6]SGTI 2021 Clean Data'!$E$2:$ZQ$272,56,FALSE)</f>
        <v>Y</v>
      </c>
      <c r="AI56" s="17" t="str">
        <f>HLOOKUP($B56,'[6]SGTI 2021 Clean Data'!$E$2:$ZQ$272,57,FALSE)</f>
        <v>N</v>
      </c>
      <c r="AJ56" s="17" t="str">
        <f>HLOOKUP($B56,'[6]SGTI 2021 Clean Data'!$E$2:$ZQ$272,58,FALSE)</f>
        <v>N</v>
      </c>
      <c r="AK56" s="17" t="str">
        <f>HLOOKUP($B56,'[6]SGTI 2021 Clean Data'!$E$2:$ZQ$272,59,FALSE)</f>
        <v>Y</v>
      </c>
      <c r="AL56" s="17">
        <f>VLOOKUP($B56,'[6]2021 DD Batch123456'!$B$3:$AT$590,19,FALSE)</f>
        <v>3</v>
      </c>
      <c r="AM56" s="17">
        <f>VLOOKUP($B56,'[6]2021 DD Batch123456'!$B$3:$AT$590,20,FALSE)</f>
        <v>3</v>
      </c>
      <c r="AN56" s="17" t="str">
        <f>VLOOKUP($B56,'[6]2021 DD Batch123456'!$B$3:$AT$590,22,FALSE)</f>
        <v>Y</v>
      </c>
      <c r="AO56" s="17" t="str">
        <f>HLOOKUP($B56,'[6]SGTI 2021 Clean Data'!$E$2:$ZQ$272,67,FALSE)</f>
        <v>E</v>
      </c>
      <c r="AP56" s="17" t="str">
        <f>HLOOKUP($B56,'[6]SGTI 2021 Clean Data'!$E$2:$ZQ$272,68,FALSE)</f>
        <v>E</v>
      </c>
      <c r="AQ56" s="17" t="str">
        <f>HLOOKUP($B56,'[6]SGTI 2021 Clean Data'!$E$2:$ZQ$272,69,FALSE)</f>
        <v>E</v>
      </c>
      <c r="AR56" s="17" t="str">
        <f>HLOOKUP($B56,'[6]SGTI 2021 Clean Data'!$E$2:$ZQ$272,70,FALSE)</f>
        <v>Y</v>
      </c>
      <c r="AS56" s="17" t="str">
        <f>HLOOKUP($B56,'[6]SGTI 2021 Clean Data'!$E$2:$ZQ$272,71,FALSE)</f>
        <v>Y</v>
      </c>
      <c r="AT56" s="17" t="str">
        <f>HLOOKUP($B56,'[6]SGTI 2021 Clean Data'!$E$2:$ZQ$272,72,FALSE)</f>
        <v>Y</v>
      </c>
      <c r="AU56" s="17" t="str">
        <f>HLOOKUP($B56,'[6]SGTI 2021 Clean Data'!$E$2:$ZQ$272,73,FALSE)</f>
        <v>Y</v>
      </c>
      <c r="AV56" s="17" t="str">
        <f>HLOOKUP($B56,'[6]SGTI 2021 Clean Data'!$E$2:$ZQ$272,74,FALSE)</f>
        <v>Y</v>
      </c>
      <c r="AW56" s="17" t="str">
        <f>HLOOKUP($B56,'[6]SGTI 2021 Clean Data'!$E$2:$ZQ$272,75,FALSE)</f>
        <v>Y</v>
      </c>
      <c r="AX56" s="17" t="str">
        <f>HLOOKUP($B56,'[6]SGTI 2021 Clean Data'!$E$2:$ZQ$272,76,FALSE)</f>
        <v>N</v>
      </c>
      <c r="AY56" s="17" t="str">
        <f>VLOOKUP($B56,'[6]2021 DD Batch123456'!$B$3:$AT$590,35,FALSE)</f>
        <v>E</v>
      </c>
      <c r="AZ56" s="17" t="str">
        <f>HLOOKUP($B56,'[6]SGTI 2021 Clean Data'!$E$2:$ZQ$272,80,FALSE)</f>
        <v>N</v>
      </c>
      <c r="BA56" s="17" t="str">
        <f>HLOOKUP($B56,'[6]SGTI 2021 Clean Data'!$E$2:$ZQ$272,83,FALSE)</f>
        <v>Y</v>
      </c>
      <c r="BB56" s="17" t="str">
        <f>HLOOKUP($B56,'[6]SGTI 2021 Clean Data'!$E$2:$ZQ$272,84,FALSE)</f>
        <v>Y</v>
      </c>
      <c r="BC56" s="17" t="str">
        <f>HLOOKUP($B56,'[6]SGTI 2021 Clean Data'!$E$2:$ZQ$272,89,FALSE)</f>
        <v>N/A</v>
      </c>
      <c r="BD56" s="17" t="str">
        <f>HLOOKUP($B56,'[6]SGTI 2021 Clean Data'!$E$2:$ZQ$272,91,FALSE)</f>
        <v>N</v>
      </c>
      <c r="BE56" s="17" t="str">
        <f>HLOOKUP($B56,'[6]SGTI 2021 Clean Data'!$E$2:$ZQ$272,92,FALSE)</f>
        <v>Y</v>
      </c>
      <c r="BF56" s="17" t="str">
        <f>HLOOKUP($B56,'[6]SGTI 2021 Clean Data'!$E$2:$ZQ$272,93,FALSE)</f>
        <v>Y</v>
      </c>
      <c r="BG56" s="17" t="str">
        <f>HLOOKUP($B56,'[6]SGTI 2021 Clean Data'!$E$2:$ZQ$272,94,FALSE)</f>
        <v>Y</v>
      </c>
      <c r="BH56" s="17" t="str">
        <f>HLOOKUP($B56,'[6]SGTI 2021 Clean Data'!$E$2:$ZQ$272,95,FALSE)</f>
        <v>Y</v>
      </c>
      <c r="BI56" s="17" t="str">
        <f>HLOOKUP($B56,'[6]SGTI 2021 Clean Data'!$E$2:$ZQ$272,96,FALSE)</f>
        <v>Y</v>
      </c>
      <c r="BJ56" s="17" t="str">
        <f>HLOOKUP($B56,'[6]SGTI 2021 Clean Data'!$E$2:$ZQ$272,97,FALSE)</f>
        <v>Y</v>
      </c>
      <c r="BK56" s="17" t="str">
        <f>HLOOKUP($B56,'[6]SGTI 2021 Clean Data'!$E$2:$ZQ$272,98,FALSE)</f>
        <v>Y</v>
      </c>
      <c r="BL56" s="17" t="str">
        <f>HLOOKUP($B56,'[6]SGTI 2021 Clean Data'!$E$2:$ZQ$272,100,FALSE)</f>
        <v>Y</v>
      </c>
      <c r="BM56" s="17" t="str">
        <f>HLOOKUP($B56,'[6]SGTI 2021 Clean Data'!$E$2:$ZQ$272,102,FALSE)</f>
        <v>N</v>
      </c>
      <c r="BN56" s="17" t="str">
        <f>HLOOKUP($B56,'[6]SGTI 2021 Clean Data'!$E$2:$ZQ$272,103,FALSE)</f>
        <v>Y</v>
      </c>
      <c r="BO56" s="17" t="str">
        <f>HLOOKUP($B56,'[6]SGTI 2021 Clean Data'!$E$2:$ZQ$272,107,FALSE)</f>
        <v>Y</v>
      </c>
      <c r="BP56" s="17" t="str">
        <f>HLOOKUP($B56,'[6]SGTI 2021 Clean Data'!$E$2:$ZQ$272,108,FALSE)</f>
        <v>Y</v>
      </c>
      <c r="BQ56" s="17" t="str">
        <f>HLOOKUP($B56,'[6]SGTI 2021 Clean Data'!$E$2:$ZQ$272,109,FALSE)</f>
        <v>Y</v>
      </c>
      <c r="BR56" s="17" t="str">
        <f>HLOOKUP($B56,'[6]SGTI 2021 Clean Data'!$E$2:$ZQ$272,110,FALSE)</f>
        <v>Y</v>
      </c>
      <c r="BS56" s="17" t="str">
        <f>HLOOKUP($B56,'[6]SGTI 2021 Clean Data'!$E$2:$ZQ$272,111,FALSE)</f>
        <v>N</v>
      </c>
      <c r="BT56" s="17" t="str">
        <f>HLOOKUP($B56,'[6]SGTI 2021 Clean Data'!$E$2:$ZQ$272,113,FALSE)</f>
        <v>N</v>
      </c>
      <c r="BU56" s="17" t="str">
        <f>HLOOKUP($B56,'[6]SGTI 2021 Clean Data'!$E$2:$ZQ$272,114,FALSE)</f>
        <v>Y</v>
      </c>
      <c r="BV56" s="17" t="str">
        <f>HLOOKUP($B56,'[6]SGTI 2021 Clean Data'!$E$2:$ZQ$272,120,FALSE)</f>
        <v>Y</v>
      </c>
      <c r="BW56" s="17" t="str">
        <f>HLOOKUP($B56,'[6]SGTI 2021 Clean Data'!$E$2:$ZQ$272,121,FALSE)</f>
        <v>N</v>
      </c>
      <c r="BX56" s="17" t="str">
        <f>HLOOKUP($B56,'[6]SGTI 2021 Clean Data'!$E$2:$ZQ$272,122,FALSE)</f>
        <v>Y</v>
      </c>
      <c r="BY56" s="17" t="str">
        <f>HLOOKUP($B56,'[6]SGTI 2021 Clean Data'!$E$2:$ZQ$272,123,FALSE)</f>
        <v>Y</v>
      </c>
      <c r="BZ56" s="17" t="str">
        <f>HLOOKUP($B56,'[6]SGTI 2021 Clean Data'!$E$2:$ZQ$272,124,FALSE)</f>
        <v>Y</v>
      </c>
      <c r="CA56" s="17" t="str">
        <f>HLOOKUP($B56,'[6]SGTI 2021 Clean Data'!$E$2:$ZQ$272,125,FALSE)</f>
        <v>N</v>
      </c>
      <c r="CB56" s="17" t="str">
        <f>HLOOKUP($B56,'[6]SGTI 2021 Clean Data'!$E$2:$ZQ$272,126,FALSE)</f>
        <v>N</v>
      </c>
      <c r="CC56" s="17" t="str">
        <f>HLOOKUP($B56,'[6]SGTI 2021 Clean Data'!$E$2:$ZQ$272,128,FALSE)</f>
        <v>Y</v>
      </c>
      <c r="CD56" s="17" t="str">
        <f>HLOOKUP($B56,'[6]SGTI 2021 Clean Data'!$E$2:$ZQ$272,130,FALSE)</f>
        <v>Y</v>
      </c>
      <c r="CE56" s="17" t="str">
        <f>HLOOKUP($B56,'[6]SGTI 2021 Clean Data'!$E$2:$ZQ$272,131,FALSE)</f>
        <v>N</v>
      </c>
      <c r="CF56" s="17" t="str">
        <f>HLOOKUP($B56,'[6]SGTI 2021 Clean Data'!$E$2:$ZQ$272,132,FALSE)</f>
        <v>Y</v>
      </c>
      <c r="CG56" s="17" t="str">
        <f>HLOOKUP($B56,'[6]SGTI 2021 Clean Data'!$E$2:$ZQ$272,133,FALSE)</f>
        <v>N</v>
      </c>
      <c r="CH56" s="17" t="str">
        <f>HLOOKUP($B56,'[6]SGTI 2021 Clean Data'!$E$2:$ZQ$272,135,FALSE)</f>
        <v>Y</v>
      </c>
      <c r="CI56" s="17" t="str">
        <f>HLOOKUP($B56,'[6]SGTI 2021 Clean Data'!$E$2:$ZQ$272,139,FALSE)</f>
        <v>Y</v>
      </c>
      <c r="CJ56" s="17" t="str">
        <f>HLOOKUP($B56,'[6]SGTI 2021 Clean Data'!$E$2:$ZQ$272,140,FALSE)</f>
        <v>Y</v>
      </c>
      <c r="CK56" s="17" t="str">
        <f>VLOOKUP($B56,'[6]2021 DD Batch123456'!$B$3:$AT$590,26,FALSE)</f>
        <v>Y</v>
      </c>
      <c r="CL56" s="17">
        <f>VLOOKUP($B56,'[6]2021 DD Batch123456'!$B$3:$AT$590,27,FALSE)</f>
        <v>0</v>
      </c>
      <c r="CM56" s="17" t="str">
        <f>VLOOKUP($B56,'[6]2021 DD Batch123456'!$B$3:$AT$590,31,FALSE)</f>
        <v>N</v>
      </c>
      <c r="CN56" s="17" t="str">
        <f>VLOOKUP($B56,'[6]2021 DD Batch123456'!$B$3:$AT$590,32,FALSE)</f>
        <v>N</v>
      </c>
      <c r="CO56" s="17" t="str">
        <f>VLOOKUP($B56,'[6]2021 DD Batch123456'!$B$3:$AT$590,33,FALSE)</f>
        <v>N</v>
      </c>
      <c r="CP56" s="17" t="str">
        <f>HLOOKUP($B56,'[6]SGTI 2021 Clean Data'!$E$2:$ZQ$272,153,FALSE)</f>
        <v>Y</v>
      </c>
      <c r="CQ56" s="17" t="str">
        <f>HLOOKUP($B56,'[6]SGTI 2021 Clean Data'!$E$2:$ZQ$272,155,FALSE)</f>
        <v>N</v>
      </c>
      <c r="CR56" s="17" t="str">
        <f>HLOOKUP($B56,'[6]SGTI 2021 Clean Data'!$E$2:$ZQ$272,156,FALSE)</f>
        <v>Y</v>
      </c>
      <c r="CS56" s="17" t="str">
        <f>HLOOKUP($B56,'[6]SGTI 2021 Clean Data'!$E$2:$ZQ$272,157,FALSE)</f>
        <v>Y</v>
      </c>
      <c r="CT56" s="17" t="str">
        <f>HLOOKUP($B56,'[6]SGTI 2021 Clean Data'!$E$2:$ZQ$272,158,FALSE)</f>
        <v>Y</v>
      </c>
      <c r="CU56" s="17" t="str">
        <f>HLOOKUP($B56,'[6]SGTI 2021 Clean Data'!$E$2:$ZQ$272,159,FALSE)</f>
        <v>Y</v>
      </c>
      <c r="CV56" s="17" t="str">
        <f>HLOOKUP($B56,'[6]SGTI 2021 Clean Data'!$E$2:$ZQ$272,160,FALSE)</f>
        <v>Y</v>
      </c>
      <c r="CW56" s="17" t="str">
        <f>HLOOKUP($B56,'[6]SGTI 2021 Clean Data'!$E$2:$ZQ$272,161,FALSE)</f>
        <v>Y</v>
      </c>
      <c r="CX56" s="17" t="str">
        <f>HLOOKUP($B56,'[6]SGTI 2021 Clean Data'!$E$2:$ZQ$272,164,FALSE)</f>
        <v>Y</v>
      </c>
      <c r="CY56" s="17" t="str">
        <f>HLOOKUP($B56,'[6]SGTI 2021 Clean Data'!$E$2:$ZQ$272,170,FALSE)</f>
        <v>Y</v>
      </c>
      <c r="CZ56" s="17" t="str">
        <f>HLOOKUP($B56,'[6]SGTI 2021 Clean Data'!$E$2:$ZQ$272,173,FALSE)</f>
        <v>Y</v>
      </c>
      <c r="DA56" s="17" t="str">
        <f>HLOOKUP($B56,'[6]SGTI 2021 Clean Data'!$E$2:$ZQ$272,174,FALSE)</f>
        <v>Y</v>
      </c>
      <c r="DB56" s="17" t="str">
        <f>HLOOKUP($B56,'[6]SGTI 2021 Clean Data'!$E$2:$ZQ$272,175,FALSE)</f>
        <v>Y</v>
      </c>
      <c r="DC56" s="17" t="str">
        <f>HLOOKUP($B56,'[6]SGTI 2021 Clean Data'!$E$2:$ZQ$272,176,FALSE)</f>
        <v>Y</v>
      </c>
      <c r="DD56" s="17" t="str">
        <f>HLOOKUP($B56,'[6]SGTI 2021 Clean Data'!$E$2:$ZQ$272,178,FALSE)</f>
        <v>Y</v>
      </c>
      <c r="DE56" s="17" t="str">
        <f>HLOOKUP($B56,'[6]SGTI 2021 Clean Data'!$E$2:$ZQ$272,179,FALSE)</f>
        <v>N</v>
      </c>
      <c r="DF56" s="17" t="str">
        <f>HLOOKUP($B56,'[6]SGTI 2021 Clean Data'!$E$2:$ZQ$272,180,FALSE)</f>
        <v>N</v>
      </c>
      <c r="DG56" s="17" t="str">
        <f>HLOOKUP($B56,'[6]SGTI 2021 Clean Data'!$E$2:$ZQ$272,181,FALSE)</f>
        <v>Y</v>
      </c>
      <c r="DH56" s="17" t="str">
        <f>HLOOKUP($B56,'[6]SGTI 2021 Clean Data'!$E$2:$ZQ$272,182,FALSE)</f>
        <v>N</v>
      </c>
      <c r="DI56" s="17" t="str">
        <f>HLOOKUP($B56,'[6]SGTI 2021 Clean Data'!$E$2:$ZQ$272,184,FALSE)</f>
        <v>N</v>
      </c>
      <c r="DJ56" s="17" t="str">
        <f>HLOOKUP($B56,'[6]SGTI 2021 Clean Data'!$E$2:$ZQ$272,185,FALSE)</f>
        <v>N</v>
      </c>
      <c r="DK56" s="17">
        <f>HLOOKUP($B56,'[6]SGTI 2021 Clean Data'!$E$2:$ZQ$272,190,FALSE)</f>
        <v>54</v>
      </c>
      <c r="DL56" s="17" t="str">
        <f>HLOOKUP($B56,'[6]SGTI 2021 Clean Data'!$E$2:$ZQ$272,191,FALSE)</f>
        <v>Y</v>
      </c>
      <c r="DM56" s="17" t="str">
        <f>HLOOKUP($B56,'[6]SGTI 2021 Clean Data'!$E$2:$ZQ$272,195,FALSE)</f>
        <v>Y</v>
      </c>
      <c r="DN56" s="17" t="str">
        <f>HLOOKUP($B56,'[6]SGTI 2021 Clean Data'!$E$2:$ZQ$272,196,FALSE)</f>
        <v>Y</v>
      </c>
      <c r="DO56" s="17" t="str">
        <f>HLOOKUP($B56,'[6]SGTI 2021 Clean Data'!$E$2:$ZQ$272,199,FALSE)</f>
        <v>Y</v>
      </c>
      <c r="DP56" s="17" t="str">
        <f>HLOOKUP($B56,'[6]SGTI 2021 Clean Data'!$E$2:$ZQ$272,200,FALSE)</f>
        <v>Y</v>
      </c>
      <c r="DQ56" s="17" t="str">
        <f>HLOOKUP($B56,'[6]SGTI 2021 Clean Data'!$E$2:$ZQ$272,201,FALSE)</f>
        <v>Y</v>
      </c>
      <c r="DR56" s="17" t="str">
        <f>HLOOKUP($B56,'[6]SGTI 2021 Clean Data'!$E$2:$ZQ$272,202,FALSE)</f>
        <v>Y</v>
      </c>
      <c r="DS56" s="17" t="str">
        <f>HLOOKUP($B56,'[6]SGTI 2021 Clean Data'!$E$2:$ZQ$272,203,FALSE)</f>
        <v>Y</v>
      </c>
      <c r="DT56" s="17" t="str">
        <f>HLOOKUP($B56,'[6]SGTI 2021 Clean Data'!$E$2:$ZQ$272,204,FALSE)</f>
        <v>Y</v>
      </c>
      <c r="DU56" s="17" t="str">
        <f>HLOOKUP($B56,'[6]SGTI 2021 Clean Data'!$E$2:$ZQ$272,206,FALSE)</f>
        <v>Y</v>
      </c>
      <c r="DV56" s="17" t="str">
        <f>HLOOKUP($B56,'[6]SGTI 2021 Clean Data'!$E$2:$ZQ$272,207,FALSE)</f>
        <v>Y</v>
      </c>
      <c r="DW56" s="17" t="str">
        <f>HLOOKUP($B56,'[6]SGTI 2021 Clean Data'!$E$2:$ZQ$272,208,FALSE)</f>
        <v>N</v>
      </c>
      <c r="DX56" s="17"/>
      <c r="DY56" s="17" t="str">
        <f>HLOOKUP($B56,'[6]SGTI 2021 Clean Data'!$E$2:$ZQ$272,213,FALSE)</f>
        <v>Y</v>
      </c>
      <c r="DZ56" s="17" t="str">
        <f>HLOOKUP($B56,'[6]SGTI 2021 Clean Data'!$E$2:$ZQ$272,214,FALSE)</f>
        <v>Y</v>
      </c>
      <c r="EA56" s="17" t="str">
        <f>HLOOKUP($B56,'[6]SGTI 2021 Clean Data'!$E$2:$ZQ$272,215,FALSE)</f>
        <v>Y</v>
      </c>
      <c r="EB56" s="17">
        <f>HLOOKUP($B56,'[6]SGTI 2021 Clean Data'!$E$2:$ZQ$272,219,FALSE)</f>
        <v>3</v>
      </c>
      <c r="EC56" s="17">
        <f>HLOOKUP($B56,'[6]SGTI 2021 Clean Data'!$E$2:$ZQ$272,220,FALSE)</f>
        <v>0</v>
      </c>
      <c r="ED56" s="17">
        <f>HLOOKUP($B56,'[6]SGTI 2021 Clean Data'!$E$2:$ZQ$272,221,FALSE)</f>
        <v>0</v>
      </c>
      <c r="EE56" s="17">
        <f>HLOOKUP($B56,'[6]SGTI 2021 Clean Data'!$E$2:$ZQ$272,222,FALSE)</f>
        <v>3</v>
      </c>
      <c r="EF56" s="17">
        <f>HLOOKUP($B56,'[6]SGTI 2021 Clean Data'!$E$2:$ZQ$272,223,FALSE)</f>
        <v>0</v>
      </c>
      <c r="EG56" s="17">
        <f>HLOOKUP($B56,'[6]SGTI 2021 Clean Data'!$E$2:$ZQ$272,224,FALSE)</f>
        <v>3</v>
      </c>
      <c r="EH56" s="17">
        <f>HLOOKUP($B56,'[6]SGTI 2021 Clean Data'!$E$2:$ZQ$272,225,FALSE)</f>
        <v>0</v>
      </c>
      <c r="EI56" s="17">
        <f>HLOOKUP($B56,'[6]SGTI 2021 Clean Data'!$E$2:$ZQ$272,226,FALSE)</f>
        <v>3</v>
      </c>
      <c r="EJ56" s="17">
        <f>HLOOKUP($B56,'[6]SGTI 2021 Clean Data'!$E$2:$ZQ$272,227,FALSE)</f>
        <v>0</v>
      </c>
      <c r="EK56" s="17">
        <f>HLOOKUP($B56,'[6]SGTI 2021 Clean Data'!$E$2:$ZQ$272,228,FALSE)</f>
        <v>3</v>
      </c>
      <c r="EL56" s="17">
        <f>HLOOKUP($B56,'[6]SGTI 2021 Clean Data'!$E$2:$ZQ$272,229,FALSE)</f>
        <v>0</v>
      </c>
      <c r="EM56" s="17">
        <f>HLOOKUP($B56,'[6]SGTI 2021 Clean Data'!$E$2:$ZQ$272,230,FALSE)</f>
        <v>3</v>
      </c>
      <c r="EN56" s="17">
        <f>HLOOKUP($B56,'[6]SGTI 2021 Clean Data'!$E$2:$ZQ$272,231,FALSE)</f>
        <v>3</v>
      </c>
      <c r="EO56" s="18">
        <f>HLOOKUP($B56,'[6]SGTI 2021 Clean Data'!$E$2:$ZQ$272,232,FALSE)</f>
        <v>44271</v>
      </c>
      <c r="EP56" s="18">
        <f>HLOOKUP($B56,'[6]SGTI 2021 Clean Data'!$E$2:$ZQ$272,233,FALSE)</f>
        <v>44308</v>
      </c>
      <c r="EQ56" s="17">
        <f>HLOOKUP($B56,'[6]SGTI 2021 Clean Data'!$E$2:$ZQ$272,234,FALSE)</f>
        <v>0</v>
      </c>
      <c r="ER56" s="17">
        <f>HLOOKUP($B56,'[6]SGTI 2021 Clean Data'!$E$2:$ZQ$272,235,FALSE)</f>
        <v>0</v>
      </c>
      <c r="ES56" s="17">
        <f>HLOOKUP($B56,'[6]SGTI 2021 Clean Data'!$E$2:$ZQ$272,240,FALSE)</f>
        <v>0</v>
      </c>
      <c r="ET56" s="17">
        <f>VLOOKUP($B56,'[6]2021 DD Batch123456'!$B$3:$AT$590,42,FALSE)</f>
        <v>0</v>
      </c>
      <c r="EU56" s="17"/>
      <c r="EV56" s="17"/>
      <c r="EW56" s="17"/>
      <c r="EX56" s="17">
        <f>VLOOKUP($B56,'[6]2021 DD Batch123456'!$B$3:$AT$590,44,FALSE)</f>
        <v>0</v>
      </c>
      <c r="EY56" s="17">
        <f>HLOOKUP($B56,'[6]SGTI 2021 Clean Data'!$E$2:$ZQ$272,246,FALSE)</f>
        <v>0</v>
      </c>
      <c r="EZ56" s="17">
        <f>HLOOKUP($B56,'[6]SGTI 2021 Clean Data'!$E$2:$ZQ$272,247,FALSE)</f>
        <v>0</v>
      </c>
      <c r="FA56" s="17">
        <f>HLOOKUP($B56,'[6]SGTI 2021 Clean Data'!$E$2:$ZQ$272,248,FALSE)</f>
        <v>0</v>
      </c>
      <c r="FB56" s="17">
        <f>HLOOKUP($B56,'[6]SGTI 2021 Clean Data'!$E$2:$ZQ$272,249,FALSE)</f>
        <v>0</v>
      </c>
      <c r="FC56" s="17">
        <f>HLOOKUP($B56,'[6]SGTI 2021 Clean Data'!$E$2:$ZQ$272,250,FALSE)</f>
        <v>0</v>
      </c>
      <c r="FD56" s="17">
        <f>HLOOKUP($B56,'[6]SGTI 2021 Clean Data'!$E$2:$ZQ$272,251,FALSE)</f>
        <v>0</v>
      </c>
      <c r="FE56" s="17">
        <f>HLOOKUP($B56,'[6]SGTI 2021 Clean Data'!$E$2:$ZQ$272,252,FALSE)</f>
        <v>0</v>
      </c>
      <c r="FF56" s="17">
        <f>HLOOKUP($B56,'[6]SGTI 2021 Clean Data'!$E$2:$ZQ$272,253,FALSE)</f>
        <v>0</v>
      </c>
      <c r="FG56" s="17">
        <f>HLOOKUP($B56,'[6]SGTI 2021 Clean Data'!$E$2:$ZQ$272,254,FALSE)</f>
        <v>0</v>
      </c>
      <c r="FH56" s="17">
        <f>HLOOKUP($B56,'[6]SGTI 2021 Clean Data'!$E$2:$ZQ$272,255,FALSE)</f>
        <v>0</v>
      </c>
      <c r="FI56" s="17">
        <f>HLOOKUP($B56,'[6]SGTI 2021 Clean Data'!$E$2:$ZQ$272,256,FALSE)</f>
        <v>0</v>
      </c>
      <c r="FJ56" s="17">
        <f>HLOOKUP($B56,'[6]SGTI 2021 Clean Data'!$E$2:$ZQ$272,257,FALSE)</f>
        <v>0</v>
      </c>
      <c r="FK56" s="17">
        <f>HLOOKUP($B56,'[6]SGTI 2021 Clean Data'!$E$2:$ZQ$272,258,FALSE)</f>
        <v>0</v>
      </c>
      <c r="FL56" s="17"/>
      <c r="FM56" s="17">
        <f>HLOOKUP($B56,'[6]SGTI 2021 Clean Data'!$E$2:$ZQ$272,260,FALSE)</f>
        <v>0</v>
      </c>
      <c r="FN56" s="17">
        <f>HLOOKUP($B56,'[6]SGTI 2021 Clean Data'!$E$2:$ZQ$272,261,FALSE)</f>
        <v>0</v>
      </c>
      <c r="FO56" s="17">
        <f>HLOOKUP($B56,'[6]SGTI 2021 Clean Data'!$E$2:$ZQ$272,262,FALSE)</f>
        <v>5</v>
      </c>
      <c r="FP56" s="17">
        <f>HLOOKUP($B56,'[6]SGTI 2021 Clean Data'!$E$2:$ZQ$272,263,FALSE)</f>
        <v>0</v>
      </c>
      <c r="FQ56" s="17"/>
      <c r="FR56" s="17">
        <f>HLOOKUP($B56,'[6]SGTI 2021 Clean Data'!$E$2:$ZQ$272,265,FALSE)</f>
        <v>0</v>
      </c>
      <c r="FS56" s="17">
        <f>HLOOKUP($B56,'[6]SGTI 2021 Clean Data'!$E$2:$ZQ$272,266,FALSE)</f>
        <v>0</v>
      </c>
      <c r="FT56" s="17">
        <f>HLOOKUP($B56,'[6]SGTI 2021 Clean Data'!$E$2:$ZQ$272,267,FALSE)</f>
        <v>3</v>
      </c>
      <c r="FU56" s="17">
        <f>HLOOKUP($B56,'[6]SGTI 2021 Clean Data'!$E$2:$ZQ$272,268,FALSE)</f>
        <v>0</v>
      </c>
      <c r="FV56" s="17">
        <f>HLOOKUP($B56,'[6]SGTI 2021 Clean Data'!$E$2:$ZQ$272,269,FALSE)</f>
        <v>0</v>
      </c>
      <c r="FW56" s="17">
        <f>HLOOKUP($B56,'[6]SGTI 2021 Clean Data'!$E$2:$ZQ$272,270,FALSE)</f>
        <v>0</v>
      </c>
      <c r="FX56" s="17">
        <f>HLOOKUP($B56,'[6]SGTI 2021 Clean Data'!$E$2:$ZQ$272,271,FALSE)</f>
        <v>0</v>
      </c>
    </row>
    <row r="57" spans="1:180" ht="24" thickTop="1" thickBot="1" x14ac:dyDescent="0.3">
      <c r="A57" s="12">
        <v>98</v>
      </c>
      <c r="B57" s="13" t="s">
        <v>138</v>
      </c>
      <c r="C57" s="14" t="s">
        <v>139</v>
      </c>
      <c r="D57" s="15">
        <v>44012</v>
      </c>
      <c r="E57" s="16">
        <f>_xlfn.IFNA(VLOOKUP($B57,'[4]SGTI 2021 General Full List'!$G$2:$AD$528,24,FALSE),VLOOKUP($B57,'[5]SGTI 2021 TrustReits Full List'!$G$2:$AC$43,23,FALSE))</f>
        <v>357430000</v>
      </c>
      <c r="F57" s="16" t="str">
        <f t="shared" si="0"/>
        <v>Mid</v>
      </c>
      <c r="G57" s="16" t="str">
        <f>_xlfn.IFNA(VLOOKUP($B57,'[4]SGTI 2021 General Full List'!$G$2:$AD$528,21,FALSE),VLOOKUP($B57,'[5]SGTI 2021 TrustReits Full List'!$G$2:$AB$43,20,FALSE))</f>
        <v>HEALTH CARE</v>
      </c>
      <c r="H57" s="16" t="str">
        <f>_xlfn.IFNA(VLOOKUP($B57,'[4]SGTI 2021 General Full List'!$G$2:$AD$528,23,FALSE),VLOOKUP($B57,'[5]SGTI 2021 TrustReits Full List'!$G$2:$AB$43,22,FALSE))</f>
        <v>Healthcare Services</v>
      </c>
      <c r="I57" s="16" t="s">
        <v>1272</v>
      </c>
      <c r="J57" s="17">
        <f>VLOOKUP($B57,'[6]2021 DD Batch123456'!$B$3:$AT$590,5,FALSE)</f>
        <v>7</v>
      </c>
      <c r="K57" s="17">
        <f>VLOOKUP($B57,'[6]2021 DD Batch123456'!$B$3:$AT$590,6,FALSE)</f>
        <v>7</v>
      </c>
      <c r="L57" s="17">
        <f>VLOOKUP($B57,'[6]2021 DD Batch123456'!$B$3:$AT$590,7,FALSE)</f>
        <v>3</v>
      </c>
      <c r="M57" s="17" t="str">
        <f>VLOOKUP($B57,'[6]2021 DD Batch123456'!$B$3:$AT$590,12,FALSE)</f>
        <v>Y</v>
      </c>
      <c r="N57" s="17" t="str">
        <f>HLOOKUP($B57,'[6]SGTI 2021 Clean Data'!$E$2:$ZQ$272,25,FALSE)</f>
        <v>Y</v>
      </c>
      <c r="O57" s="17" t="str">
        <f>VLOOKUP($B57,'[6]2021 DD Batch123456'!$B$3:$AT$590,13,FALSE)</f>
        <v>N</v>
      </c>
      <c r="P57" s="17" t="str">
        <f>VLOOKUP($B57,'[6]2021 DD Batch123456'!$B$3:$AT$590,14,FALSE)</f>
        <v>Y</v>
      </c>
      <c r="Q57" s="17" t="str">
        <f>HLOOKUP($B57,'[6]SGTI 2021 Clean Data'!$E$2:$ZQ$272,30,FALSE)</f>
        <v>N</v>
      </c>
      <c r="R57" s="17" t="str">
        <f>HLOOKUP($B57,'[6]SGTI 2021 Clean Data'!$E$2:$ZQ$272,31,FALSE)</f>
        <v>Y</v>
      </c>
      <c r="S57" s="17" t="str">
        <f>HLOOKUP($B57,'[6]SGTI 2021 Clean Data'!$E$2:$ZQ$272,32,FALSE)</f>
        <v>Y</v>
      </c>
      <c r="T57" s="17">
        <f>VLOOKUP($B57,'[6]2021 DD Batch123456'!$B$3:$AT$590,36,FALSE)</f>
        <v>3</v>
      </c>
      <c r="U57" s="17">
        <f>VLOOKUP($B57,'[6]2021 DD Batch123456'!$B$3:$AT$590,40,FALSE)</f>
        <v>2</v>
      </c>
      <c r="V57" s="17">
        <f>VLOOKUP($B57,'[6]2021 DD Batch123456'!$B$3:$AT$590,37,FALSE)</f>
        <v>4</v>
      </c>
      <c r="W57" s="17" t="str">
        <f>VLOOKUP($B57,'[6]2021 DD Batch123456'!$B$3:$AT$590,41,FALSE)</f>
        <v>Y</v>
      </c>
      <c r="X57" s="17">
        <f>VLOOKUP($B57,'[6]2021 DD Batch123456'!$B$3:$AT$590,15,FALSE)</f>
        <v>4</v>
      </c>
      <c r="Y57" s="17">
        <f>VLOOKUP($B57,'[6]2021 DD Batch123456'!$B$3:$AT$590,16,FALSE)</f>
        <v>3</v>
      </c>
      <c r="Z57" s="17" t="str">
        <f>VLOOKUP($B57,'[6]2021 DD Batch123456'!$B$3:$AT$590,18,FALSE)</f>
        <v>Y</v>
      </c>
      <c r="AA57" s="17" t="str">
        <f>HLOOKUP($B57,'[6]SGTI 2021 Clean Data'!$E$2:$ZQ$272,45,FALSE)</f>
        <v>Y</v>
      </c>
      <c r="AB57" s="17" t="str">
        <f>HLOOKUP($B57,'[6]SGTI 2021 Clean Data'!$E$2:$ZQ$272,46,FALSE)</f>
        <v>N</v>
      </c>
      <c r="AC57" s="17" t="str">
        <f>HLOOKUP($B57,'[6]SGTI 2021 Clean Data'!$E$2:$ZQ$272,49,FALSE)</f>
        <v>N</v>
      </c>
      <c r="AD57" s="17" t="str">
        <f>HLOOKUP($B57,'[6]SGTI 2021 Clean Data'!$E$2:$ZQ$272,50,FALSE)</f>
        <v>Y</v>
      </c>
      <c r="AE57" s="17" t="str">
        <f>HLOOKUP($B57,'[6]SGTI 2021 Clean Data'!$E$2:$ZQ$272,53,FALSE)</f>
        <v>Y</v>
      </c>
      <c r="AF57" s="17" t="str">
        <f>HLOOKUP($B57,'[6]SGTI 2021 Clean Data'!$E$2:$ZQ$272,54,FALSE)</f>
        <v>Y</v>
      </c>
      <c r="AG57" s="17" t="str">
        <f>HLOOKUP($B57,'[6]SGTI 2021 Clean Data'!$E$2:$ZQ$272,55,FALSE)</f>
        <v>Y</v>
      </c>
      <c r="AH57" s="17" t="str">
        <f>HLOOKUP($B57,'[6]SGTI 2021 Clean Data'!$E$2:$ZQ$272,56,FALSE)</f>
        <v>Y</v>
      </c>
      <c r="AI57" s="17" t="str">
        <f>HLOOKUP($B57,'[6]SGTI 2021 Clean Data'!$E$2:$ZQ$272,57,FALSE)</f>
        <v>N</v>
      </c>
      <c r="AJ57" s="17" t="str">
        <f>HLOOKUP($B57,'[6]SGTI 2021 Clean Data'!$E$2:$ZQ$272,58,FALSE)</f>
        <v>N</v>
      </c>
      <c r="AK57" s="17" t="str">
        <f>HLOOKUP($B57,'[6]SGTI 2021 Clean Data'!$E$2:$ZQ$272,59,FALSE)</f>
        <v>Y</v>
      </c>
      <c r="AL57" s="17">
        <f>VLOOKUP($B57,'[6]2021 DD Batch123456'!$B$3:$AT$590,19,FALSE)</f>
        <v>3</v>
      </c>
      <c r="AM57" s="17">
        <f>VLOOKUP($B57,'[6]2021 DD Batch123456'!$B$3:$AT$590,20,FALSE)</f>
        <v>3</v>
      </c>
      <c r="AN57" s="17" t="str">
        <f>VLOOKUP($B57,'[6]2021 DD Batch123456'!$B$3:$AT$590,22,FALSE)</f>
        <v>Y</v>
      </c>
      <c r="AO57" s="17" t="str">
        <f>HLOOKUP($B57,'[6]SGTI 2021 Clean Data'!$E$2:$ZQ$272,67,FALSE)</f>
        <v>B3</v>
      </c>
      <c r="AP57" s="17" t="str">
        <f>HLOOKUP($B57,'[6]SGTI 2021 Clean Data'!$E$2:$ZQ$272,68,FALSE)</f>
        <v>B3</v>
      </c>
      <c r="AQ57" s="17" t="str">
        <f>HLOOKUP($B57,'[6]SGTI 2021 Clean Data'!$E$2:$ZQ$272,69,FALSE)</f>
        <v>B3</v>
      </c>
      <c r="AR57" s="17" t="str">
        <f>HLOOKUP($B57,'[6]SGTI 2021 Clean Data'!$E$2:$ZQ$272,70,FALSE)</f>
        <v>Y</v>
      </c>
      <c r="AS57" s="17" t="str">
        <f>HLOOKUP($B57,'[6]SGTI 2021 Clean Data'!$E$2:$ZQ$272,71,FALSE)</f>
        <v>Y</v>
      </c>
      <c r="AT57" s="17" t="str">
        <f>HLOOKUP($B57,'[6]SGTI 2021 Clean Data'!$E$2:$ZQ$272,72,FALSE)</f>
        <v>Y</v>
      </c>
      <c r="AU57" s="17" t="str">
        <f>HLOOKUP($B57,'[6]SGTI 2021 Clean Data'!$E$2:$ZQ$272,73,FALSE)</f>
        <v>Y</v>
      </c>
      <c r="AV57" s="17" t="str">
        <f>HLOOKUP($B57,'[6]SGTI 2021 Clean Data'!$E$2:$ZQ$272,74,FALSE)</f>
        <v>Y</v>
      </c>
      <c r="AW57" s="17" t="str">
        <f>HLOOKUP($B57,'[6]SGTI 2021 Clean Data'!$E$2:$ZQ$272,75,FALSE)</f>
        <v>N</v>
      </c>
      <c r="AX57" s="17" t="str">
        <f>HLOOKUP($B57,'[6]SGTI 2021 Clean Data'!$E$2:$ZQ$272,76,FALSE)</f>
        <v>N</v>
      </c>
      <c r="AY57" s="17" t="str">
        <f>VLOOKUP($B57,'[6]2021 DD Batch123456'!$B$3:$AT$590,35,FALSE)</f>
        <v>B3</v>
      </c>
      <c r="AZ57" s="17" t="str">
        <f>HLOOKUP($B57,'[6]SGTI 2021 Clean Data'!$E$2:$ZQ$272,80,FALSE)</f>
        <v>N</v>
      </c>
      <c r="BA57" s="17" t="str">
        <f>HLOOKUP($B57,'[6]SGTI 2021 Clean Data'!$E$2:$ZQ$272,83,FALSE)</f>
        <v>Y</v>
      </c>
      <c r="BB57" s="17" t="str">
        <f>HLOOKUP($B57,'[6]SGTI 2021 Clean Data'!$E$2:$ZQ$272,84,FALSE)</f>
        <v>Y</v>
      </c>
      <c r="BC57" s="17" t="str">
        <f>HLOOKUP($B57,'[6]SGTI 2021 Clean Data'!$E$2:$ZQ$272,89,FALSE)</f>
        <v>N</v>
      </c>
      <c r="BD57" s="17" t="str">
        <f>HLOOKUP($B57,'[6]SGTI 2021 Clean Data'!$E$2:$ZQ$272,91,FALSE)</f>
        <v>Y</v>
      </c>
      <c r="BE57" s="17" t="str">
        <f>HLOOKUP($B57,'[6]SGTI 2021 Clean Data'!$E$2:$ZQ$272,92,FALSE)</f>
        <v>Y</v>
      </c>
      <c r="BF57" s="17" t="str">
        <f>HLOOKUP($B57,'[6]SGTI 2021 Clean Data'!$E$2:$ZQ$272,93,FALSE)</f>
        <v>Y</v>
      </c>
      <c r="BG57" s="17" t="str">
        <f>HLOOKUP($B57,'[6]SGTI 2021 Clean Data'!$E$2:$ZQ$272,94,FALSE)</f>
        <v>Y</v>
      </c>
      <c r="BH57" s="17" t="str">
        <f>HLOOKUP($B57,'[6]SGTI 2021 Clean Data'!$E$2:$ZQ$272,95,FALSE)</f>
        <v>Y</v>
      </c>
      <c r="BI57" s="17" t="str">
        <f>HLOOKUP($B57,'[6]SGTI 2021 Clean Data'!$E$2:$ZQ$272,96,FALSE)</f>
        <v>Y</v>
      </c>
      <c r="BJ57" s="17" t="str">
        <f>HLOOKUP($B57,'[6]SGTI 2021 Clean Data'!$E$2:$ZQ$272,97,FALSE)</f>
        <v>Y</v>
      </c>
      <c r="BK57" s="17" t="str">
        <f>HLOOKUP($B57,'[6]SGTI 2021 Clean Data'!$E$2:$ZQ$272,98,FALSE)</f>
        <v>Y</v>
      </c>
      <c r="BL57" s="17" t="str">
        <f>HLOOKUP($B57,'[6]SGTI 2021 Clean Data'!$E$2:$ZQ$272,100,FALSE)</f>
        <v>Y</v>
      </c>
      <c r="BM57" s="17" t="str">
        <f>HLOOKUP($B57,'[6]SGTI 2021 Clean Data'!$E$2:$ZQ$272,102,FALSE)</f>
        <v>Y</v>
      </c>
      <c r="BN57" s="17" t="str">
        <f>HLOOKUP($B57,'[6]SGTI 2021 Clean Data'!$E$2:$ZQ$272,103,FALSE)</f>
        <v>Y</v>
      </c>
      <c r="BO57" s="17" t="str">
        <f>HLOOKUP($B57,'[6]SGTI 2021 Clean Data'!$E$2:$ZQ$272,107,FALSE)</f>
        <v>Y</v>
      </c>
      <c r="BP57" s="17" t="str">
        <f>HLOOKUP($B57,'[6]SGTI 2021 Clean Data'!$E$2:$ZQ$272,108,FALSE)</f>
        <v>Y</v>
      </c>
      <c r="BQ57" s="17" t="str">
        <f>HLOOKUP($B57,'[6]SGTI 2021 Clean Data'!$E$2:$ZQ$272,109,FALSE)</f>
        <v>Y</v>
      </c>
      <c r="BR57" s="17" t="str">
        <f>HLOOKUP($B57,'[6]SGTI 2021 Clean Data'!$E$2:$ZQ$272,110,FALSE)</f>
        <v>Y</v>
      </c>
      <c r="BS57" s="17" t="str">
        <f>HLOOKUP($B57,'[6]SGTI 2021 Clean Data'!$E$2:$ZQ$272,111,FALSE)</f>
        <v>Y</v>
      </c>
      <c r="BT57" s="17" t="str">
        <f>HLOOKUP($B57,'[6]SGTI 2021 Clean Data'!$E$2:$ZQ$272,113,FALSE)</f>
        <v>N</v>
      </c>
      <c r="BU57" s="17" t="str">
        <f>HLOOKUP($B57,'[6]SGTI 2021 Clean Data'!$E$2:$ZQ$272,114,FALSE)</f>
        <v>N</v>
      </c>
      <c r="BV57" s="17" t="str">
        <f>HLOOKUP($B57,'[6]SGTI 2021 Clean Data'!$E$2:$ZQ$272,120,FALSE)</f>
        <v>Y</v>
      </c>
      <c r="BW57" s="17" t="str">
        <f>HLOOKUP($B57,'[6]SGTI 2021 Clean Data'!$E$2:$ZQ$272,121,FALSE)</f>
        <v>N</v>
      </c>
      <c r="BX57" s="17" t="str">
        <f>HLOOKUP($B57,'[6]SGTI 2021 Clean Data'!$E$2:$ZQ$272,122,FALSE)</f>
        <v>Y</v>
      </c>
      <c r="BY57" s="17" t="str">
        <f>HLOOKUP($B57,'[6]SGTI 2021 Clean Data'!$E$2:$ZQ$272,123,FALSE)</f>
        <v>N</v>
      </c>
      <c r="BZ57" s="17" t="str">
        <f>HLOOKUP($B57,'[6]SGTI 2021 Clean Data'!$E$2:$ZQ$272,124,FALSE)</f>
        <v>Y</v>
      </c>
      <c r="CA57" s="17" t="str">
        <f>HLOOKUP($B57,'[6]SGTI 2021 Clean Data'!$E$2:$ZQ$272,125,FALSE)</f>
        <v>N</v>
      </c>
      <c r="CB57" s="17" t="str">
        <f>HLOOKUP($B57,'[6]SGTI 2021 Clean Data'!$E$2:$ZQ$272,126,FALSE)</f>
        <v>N</v>
      </c>
      <c r="CC57" s="17" t="str">
        <f>HLOOKUP($B57,'[6]SGTI 2021 Clean Data'!$E$2:$ZQ$272,128,FALSE)</f>
        <v>Y</v>
      </c>
      <c r="CD57" s="17" t="str">
        <f>HLOOKUP($B57,'[6]SGTI 2021 Clean Data'!$E$2:$ZQ$272,130,FALSE)</f>
        <v>Y</v>
      </c>
      <c r="CE57" s="17" t="str">
        <f>HLOOKUP($B57,'[6]SGTI 2021 Clean Data'!$E$2:$ZQ$272,131,FALSE)</f>
        <v>N</v>
      </c>
      <c r="CF57" s="17" t="str">
        <f>HLOOKUP($B57,'[6]SGTI 2021 Clean Data'!$E$2:$ZQ$272,132,FALSE)</f>
        <v>Y</v>
      </c>
      <c r="CG57" s="17" t="str">
        <f>HLOOKUP($B57,'[6]SGTI 2021 Clean Data'!$E$2:$ZQ$272,133,FALSE)</f>
        <v>N</v>
      </c>
      <c r="CH57" s="17" t="str">
        <f>HLOOKUP($B57,'[6]SGTI 2021 Clean Data'!$E$2:$ZQ$272,135,FALSE)</f>
        <v>Y</v>
      </c>
      <c r="CI57" s="17" t="str">
        <f>HLOOKUP($B57,'[6]SGTI 2021 Clean Data'!$E$2:$ZQ$272,139,FALSE)</f>
        <v>Y</v>
      </c>
      <c r="CJ57" s="17" t="str">
        <f>HLOOKUP($B57,'[6]SGTI 2021 Clean Data'!$E$2:$ZQ$272,140,FALSE)</f>
        <v>Y</v>
      </c>
      <c r="CK57" s="17" t="str">
        <f>VLOOKUP($B57,'[6]2021 DD Batch123456'!$B$3:$AT$590,26,FALSE)</f>
        <v>Y</v>
      </c>
      <c r="CL57" s="17">
        <f>VLOOKUP($B57,'[6]2021 DD Batch123456'!$B$3:$AT$590,27,FALSE)</f>
        <v>0</v>
      </c>
      <c r="CM57" s="17" t="str">
        <f>VLOOKUP($B57,'[6]2021 DD Batch123456'!$B$3:$AT$590,31,FALSE)</f>
        <v>Y</v>
      </c>
      <c r="CN57" s="17">
        <f>VLOOKUP($B57,'[6]2021 DD Batch123456'!$B$3:$AT$590,32,FALSE)</f>
        <v>0</v>
      </c>
      <c r="CO57" s="17" t="str">
        <f>VLOOKUP($B57,'[6]2021 DD Batch123456'!$B$3:$AT$590,33,FALSE)</f>
        <v>Y</v>
      </c>
      <c r="CP57" s="17" t="str">
        <f>HLOOKUP($B57,'[6]SGTI 2021 Clean Data'!$E$2:$ZQ$272,153,FALSE)</f>
        <v>N</v>
      </c>
      <c r="CQ57" s="17" t="str">
        <f>HLOOKUP($B57,'[6]SGTI 2021 Clean Data'!$E$2:$ZQ$272,155,FALSE)</f>
        <v>Y</v>
      </c>
      <c r="CR57" s="17" t="str">
        <f>HLOOKUP($B57,'[6]SGTI 2021 Clean Data'!$E$2:$ZQ$272,156,FALSE)</f>
        <v>Y</v>
      </c>
      <c r="CS57" s="17" t="str">
        <f>HLOOKUP($B57,'[6]SGTI 2021 Clean Data'!$E$2:$ZQ$272,157,FALSE)</f>
        <v>Y</v>
      </c>
      <c r="CT57" s="17" t="str">
        <f>HLOOKUP($B57,'[6]SGTI 2021 Clean Data'!$E$2:$ZQ$272,158,FALSE)</f>
        <v>Y</v>
      </c>
      <c r="CU57" s="17" t="str">
        <f>HLOOKUP($B57,'[6]SGTI 2021 Clean Data'!$E$2:$ZQ$272,159,FALSE)</f>
        <v>Y</v>
      </c>
      <c r="CV57" s="17" t="str">
        <f>HLOOKUP($B57,'[6]SGTI 2021 Clean Data'!$E$2:$ZQ$272,160,FALSE)</f>
        <v>Y</v>
      </c>
      <c r="CW57" s="17" t="str">
        <f>HLOOKUP($B57,'[6]SGTI 2021 Clean Data'!$E$2:$ZQ$272,161,FALSE)</f>
        <v>Y</v>
      </c>
      <c r="CX57" s="17" t="str">
        <f>HLOOKUP($B57,'[6]SGTI 2021 Clean Data'!$E$2:$ZQ$272,164,FALSE)</f>
        <v>Y</v>
      </c>
      <c r="CY57" s="17" t="str">
        <f>HLOOKUP($B57,'[6]SGTI 2021 Clean Data'!$E$2:$ZQ$272,170,FALSE)</f>
        <v>Y</v>
      </c>
      <c r="CZ57" s="17" t="str">
        <f>HLOOKUP($B57,'[6]SGTI 2021 Clean Data'!$E$2:$ZQ$272,173,FALSE)</f>
        <v>Y</v>
      </c>
      <c r="DA57" s="17" t="str">
        <f>HLOOKUP($B57,'[6]SGTI 2021 Clean Data'!$E$2:$ZQ$272,174,FALSE)</f>
        <v>Y</v>
      </c>
      <c r="DB57" s="17" t="str">
        <f>HLOOKUP($B57,'[6]SGTI 2021 Clean Data'!$E$2:$ZQ$272,175,FALSE)</f>
        <v>Y</v>
      </c>
      <c r="DC57" s="17" t="str">
        <f>HLOOKUP($B57,'[6]SGTI 2021 Clean Data'!$E$2:$ZQ$272,176,FALSE)</f>
        <v>Y</v>
      </c>
      <c r="DD57" s="17" t="str">
        <f>HLOOKUP($B57,'[6]SGTI 2021 Clean Data'!$E$2:$ZQ$272,178,FALSE)</f>
        <v>Y</v>
      </c>
      <c r="DE57" s="17" t="str">
        <f>HLOOKUP($B57,'[6]SGTI 2021 Clean Data'!$E$2:$ZQ$272,179,FALSE)</f>
        <v>N</v>
      </c>
      <c r="DF57" s="17" t="str">
        <f>HLOOKUP($B57,'[6]SGTI 2021 Clean Data'!$E$2:$ZQ$272,180,FALSE)</f>
        <v>Y</v>
      </c>
      <c r="DG57" s="17" t="str">
        <f>HLOOKUP($B57,'[6]SGTI 2021 Clean Data'!$E$2:$ZQ$272,181,FALSE)</f>
        <v>Y</v>
      </c>
      <c r="DH57" s="17" t="str">
        <f>HLOOKUP($B57,'[6]SGTI 2021 Clean Data'!$E$2:$ZQ$272,182,FALSE)</f>
        <v>N</v>
      </c>
      <c r="DI57" s="17" t="str">
        <f>HLOOKUP($B57,'[6]SGTI 2021 Clean Data'!$E$2:$ZQ$272,184,FALSE)</f>
        <v>Y</v>
      </c>
      <c r="DJ57" s="17" t="str">
        <f>HLOOKUP($B57,'[6]SGTI 2021 Clean Data'!$E$2:$ZQ$272,185,FALSE)</f>
        <v>Y</v>
      </c>
      <c r="DK57" s="17">
        <f>HLOOKUP($B57,'[6]SGTI 2021 Clean Data'!$E$2:$ZQ$272,190,FALSE)</f>
        <v>100</v>
      </c>
      <c r="DL57" s="17" t="str">
        <f>HLOOKUP($B57,'[6]SGTI 2021 Clean Data'!$E$2:$ZQ$272,191,FALSE)</f>
        <v>N</v>
      </c>
      <c r="DM57" s="17" t="str">
        <f>HLOOKUP($B57,'[6]SGTI 2021 Clean Data'!$E$2:$ZQ$272,195,FALSE)</f>
        <v>N</v>
      </c>
      <c r="DN57" s="17" t="str">
        <f>HLOOKUP($B57,'[6]SGTI 2021 Clean Data'!$E$2:$ZQ$272,196,FALSE)</f>
        <v>Y</v>
      </c>
      <c r="DO57" s="17" t="str">
        <f>HLOOKUP($B57,'[6]SGTI 2021 Clean Data'!$E$2:$ZQ$272,199,FALSE)</f>
        <v>N</v>
      </c>
      <c r="DP57" s="17" t="str">
        <f>HLOOKUP($B57,'[6]SGTI 2021 Clean Data'!$E$2:$ZQ$272,200,FALSE)</f>
        <v>Y</v>
      </c>
      <c r="DQ57" s="17" t="str">
        <f>HLOOKUP($B57,'[6]SGTI 2021 Clean Data'!$E$2:$ZQ$272,201,FALSE)</f>
        <v>Y</v>
      </c>
      <c r="DR57" s="17" t="str">
        <f>HLOOKUP($B57,'[6]SGTI 2021 Clean Data'!$E$2:$ZQ$272,202,FALSE)</f>
        <v>Y</v>
      </c>
      <c r="DS57" s="17" t="str">
        <f>HLOOKUP($B57,'[6]SGTI 2021 Clean Data'!$E$2:$ZQ$272,203,FALSE)</f>
        <v>Y</v>
      </c>
      <c r="DT57" s="17" t="str">
        <f>HLOOKUP($B57,'[6]SGTI 2021 Clean Data'!$E$2:$ZQ$272,204,FALSE)</f>
        <v>Y</v>
      </c>
      <c r="DU57" s="17" t="str">
        <f>HLOOKUP($B57,'[6]SGTI 2021 Clean Data'!$E$2:$ZQ$272,206,FALSE)</f>
        <v>Y</v>
      </c>
      <c r="DV57" s="17" t="str">
        <f>HLOOKUP($B57,'[6]SGTI 2021 Clean Data'!$E$2:$ZQ$272,207,FALSE)</f>
        <v>Y</v>
      </c>
      <c r="DW57" s="17" t="str">
        <f>HLOOKUP($B57,'[6]SGTI 2021 Clean Data'!$E$2:$ZQ$272,208,FALSE)</f>
        <v>Y</v>
      </c>
      <c r="DX57" s="17"/>
      <c r="DY57" s="17" t="str">
        <f>HLOOKUP($B57,'[6]SGTI 2021 Clean Data'!$E$2:$ZQ$272,213,FALSE)</f>
        <v>Y</v>
      </c>
      <c r="DZ57" s="17" t="str">
        <f>HLOOKUP($B57,'[6]SGTI 2021 Clean Data'!$E$2:$ZQ$272,214,FALSE)</f>
        <v>N</v>
      </c>
      <c r="EA57" s="17" t="str">
        <f>HLOOKUP($B57,'[6]SGTI 2021 Clean Data'!$E$2:$ZQ$272,215,FALSE)</f>
        <v>Y</v>
      </c>
      <c r="EB57" s="17">
        <f>HLOOKUP($B57,'[6]SGTI 2021 Clean Data'!$E$2:$ZQ$272,219,FALSE)</f>
        <v>0</v>
      </c>
      <c r="EC57" s="17">
        <f>HLOOKUP($B57,'[6]SGTI 2021 Clean Data'!$E$2:$ZQ$272,220,FALSE)</f>
        <v>0</v>
      </c>
      <c r="ED57" s="17">
        <f>HLOOKUP($B57,'[6]SGTI 2021 Clean Data'!$E$2:$ZQ$272,221,FALSE)</f>
        <v>3</v>
      </c>
      <c r="EE57" s="17">
        <f>HLOOKUP($B57,'[6]SGTI 2021 Clean Data'!$E$2:$ZQ$272,222,FALSE)</f>
        <v>3</v>
      </c>
      <c r="EF57" s="17">
        <f>HLOOKUP($B57,'[6]SGTI 2021 Clean Data'!$E$2:$ZQ$272,223,FALSE)</f>
        <v>0</v>
      </c>
      <c r="EG57" s="17">
        <f>HLOOKUP($B57,'[6]SGTI 2021 Clean Data'!$E$2:$ZQ$272,224,FALSE)</f>
        <v>3</v>
      </c>
      <c r="EH57" s="17">
        <f>HLOOKUP($B57,'[6]SGTI 2021 Clean Data'!$E$2:$ZQ$272,225,FALSE)</f>
        <v>0</v>
      </c>
      <c r="EI57" s="17">
        <f>HLOOKUP($B57,'[6]SGTI 2021 Clean Data'!$E$2:$ZQ$272,226,FALSE)</f>
        <v>0</v>
      </c>
      <c r="EJ57" s="17">
        <f>HLOOKUP($B57,'[6]SGTI 2021 Clean Data'!$E$2:$ZQ$272,227,FALSE)</f>
        <v>0</v>
      </c>
      <c r="EK57" s="17">
        <f>HLOOKUP($B57,'[6]SGTI 2021 Clean Data'!$E$2:$ZQ$272,228,FALSE)</f>
        <v>3</v>
      </c>
      <c r="EL57" s="17">
        <f>HLOOKUP($B57,'[6]SGTI 2021 Clean Data'!$E$2:$ZQ$272,229,FALSE)</f>
        <v>0</v>
      </c>
      <c r="EM57" s="17">
        <f>HLOOKUP($B57,'[6]SGTI 2021 Clean Data'!$E$2:$ZQ$272,230,FALSE)</f>
        <v>1</v>
      </c>
      <c r="EN57" s="17">
        <f>HLOOKUP($B57,'[6]SGTI 2021 Clean Data'!$E$2:$ZQ$272,231,FALSE)</f>
        <v>0</v>
      </c>
      <c r="EO57" s="18">
        <f>HLOOKUP($B57,'[6]SGTI 2021 Clean Data'!$E$2:$ZQ$272,232,FALSE)</f>
        <v>44053</v>
      </c>
      <c r="EP57" s="18" t="str">
        <f>HLOOKUP($B57,'[6]SGTI 2021 Clean Data'!$E$2:$ZQ$272,233,FALSE)</f>
        <v>30/10/2020</v>
      </c>
      <c r="EQ57" s="17">
        <f>HLOOKUP($B57,'[6]SGTI 2021 Clean Data'!$E$2:$ZQ$272,234,FALSE)</f>
        <v>0</v>
      </c>
      <c r="ER57" s="17">
        <f>HLOOKUP($B57,'[6]SGTI 2021 Clean Data'!$E$2:$ZQ$272,235,FALSE)</f>
        <v>0</v>
      </c>
      <c r="ES57" s="17">
        <f>HLOOKUP($B57,'[6]SGTI 2021 Clean Data'!$E$2:$ZQ$272,240,FALSE)</f>
        <v>0</v>
      </c>
      <c r="ET57" s="17">
        <f>VLOOKUP($B57,'[6]2021 DD Batch123456'!$B$3:$AT$590,42,FALSE)</f>
        <v>0</v>
      </c>
      <c r="EU57" s="17"/>
      <c r="EV57" s="17"/>
      <c r="EW57" s="17"/>
      <c r="EX57" s="17">
        <f>VLOOKUP($B57,'[6]2021 DD Batch123456'!$B$3:$AT$590,44,FALSE)</f>
        <v>2</v>
      </c>
      <c r="EY57" s="17">
        <f>HLOOKUP($B57,'[6]SGTI 2021 Clean Data'!$E$2:$ZQ$272,246,FALSE)</f>
        <v>0</v>
      </c>
      <c r="EZ57" s="17">
        <f>HLOOKUP($B57,'[6]SGTI 2021 Clean Data'!$E$2:$ZQ$272,247,FALSE)</f>
        <v>0</v>
      </c>
      <c r="FA57" s="17">
        <f>HLOOKUP($B57,'[6]SGTI 2021 Clean Data'!$E$2:$ZQ$272,248,FALSE)</f>
        <v>0</v>
      </c>
      <c r="FB57" s="17">
        <f>HLOOKUP($B57,'[6]SGTI 2021 Clean Data'!$E$2:$ZQ$272,249,FALSE)</f>
        <v>0</v>
      </c>
      <c r="FC57" s="17">
        <f>HLOOKUP($B57,'[6]SGTI 2021 Clean Data'!$E$2:$ZQ$272,250,FALSE)</f>
        <v>0</v>
      </c>
      <c r="FD57" s="17">
        <f>HLOOKUP($B57,'[6]SGTI 2021 Clean Data'!$E$2:$ZQ$272,251,FALSE)</f>
        <v>0</v>
      </c>
      <c r="FE57" s="17">
        <f>HLOOKUP($B57,'[6]SGTI 2021 Clean Data'!$E$2:$ZQ$272,252,FALSE)</f>
        <v>0</v>
      </c>
      <c r="FF57" s="17">
        <f>HLOOKUP($B57,'[6]SGTI 2021 Clean Data'!$E$2:$ZQ$272,253,FALSE)</f>
        <v>0</v>
      </c>
      <c r="FG57" s="17">
        <f>HLOOKUP($B57,'[6]SGTI 2021 Clean Data'!$E$2:$ZQ$272,254,FALSE)</f>
        <v>0</v>
      </c>
      <c r="FH57" s="17">
        <f>HLOOKUP($B57,'[6]SGTI 2021 Clean Data'!$E$2:$ZQ$272,255,FALSE)</f>
        <v>0</v>
      </c>
      <c r="FI57" s="17">
        <f>HLOOKUP($B57,'[6]SGTI 2021 Clean Data'!$E$2:$ZQ$272,256,FALSE)</f>
        <v>0</v>
      </c>
      <c r="FJ57" s="17">
        <f>HLOOKUP($B57,'[6]SGTI 2021 Clean Data'!$E$2:$ZQ$272,257,FALSE)</f>
        <v>0</v>
      </c>
      <c r="FK57" s="17">
        <f>HLOOKUP($B57,'[6]SGTI 2021 Clean Data'!$E$2:$ZQ$272,258,FALSE)</f>
        <v>0</v>
      </c>
      <c r="FL57" s="17"/>
      <c r="FM57" s="17">
        <f>HLOOKUP($B57,'[6]SGTI 2021 Clean Data'!$E$2:$ZQ$272,260,FALSE)</f>
        <v>0</v>
      </c>
      <c r="FN57" s="17">
        <f>HLOOKUP($B57,'[6]SGTI 2021 Clean Data'!$E$2:$ZQ$272,261,FALSE)</f>
        <v>0</v>
      </c>
      <c r="FO57" s="17">
        <f>HLOOKUP($B57,'[6]SGTI 2021 Clean Data'!$E$2:$ZQ$272,262,FALSE)</f>
        <v>5</v>
      </c>
      <c r="FP57" s="17">
        <f>HLOOKUP($B57,'[6]SGTI 2021 Clean Data'!$E$2:$ZQ$272,263,FALSE)</f>
        <v>0</v>
      </c>
      <c r="FQ57" s="17"/>
      <c r="FR57" s="17">
        <f>HLOOKUP($B57,'[6]SGTI 2021 Clean Data'!$E$2:$ZQ$272,265,FALSE)</f>
        <v>0</v>
      </c>
      <c r="FS57" s="17">
        <f>HLOOKUP($B57,'[6]SGTI 2021 Clean Data'!$E$2:$ZQ$272,266,FALSE)</f>
        <v>0</v>
      </c>
      <c r="FT57" s="17">
        <f>HLOOKUP($B57,'[6]SGTI 2021 Clean Data'!$E$2:$ZQ$272,267,FALSE)</f>
        <v>0</v>
      </c>
      <c r="FU57" s="17">
        <f>HLOOKUP($B57,'[6]SGTI 2021 Clean Data'!$E$2:$ZQ$272,268,FALSE)</f>
        <v>3</v>
      </c>
      <c r="FV57" s="17">
        <f>HLOOKUP($B57,'[6]SGTI 2021 Clean Data'!$E$2:$ZQ$272,269,FALSE)</f>
        <v>0</v>
      </c>
      <c r="FW57" s="17">
        <f>HLOOKUP($B57,'[6]SGTI 2021 Clean Data'!$E$2:$ZQ$272,270,FALSE)</f>
        <v>0</v>
      </c>
      <c r="FX57" s="17">
        <f>HLOOKUP($B57,'[6]SGTI 2021 Clean Data'!$E$2:$ZQ$272,271,FALSE)</f>
        <v>0</v>
      </c>
    </row>
    <row r="58" spans="1:180" ht="24" thickTop="1" thickBot="1" x14ac:dyDescent="0.3">
      <c r="A58" s="12">
        <v>379</v>
      </c>
      <c r="B58" s="13" t="s">
        <v>278</v>
      </c>
      <c r="C58" s="14" t="s">
        <v>279</v>
      </c>
      <c r="D58" s="15">
        <v>44196</v>
      </c>
      <c r="E58" s="16">
        <f>_xlfn.IFNA(VLOOKUP($B58,'[4]SGTI 2021 General Full List'!$G$2:$AD$528,24,FALSE),VLOOKUP($B58,'[5]SGTI 2021 TrustReits Full List'!$G$2:$AC$43,23,FALSE))</f>
        <v>128066000</v>
      </c>
      <c r="F58" s="16" t="str">
        <f t="shared" si="0"/>
        <v>Small</v>
      </c>
      <c r="G58" s="16" t="str">
        <f>_xlfn.IFNA(VLOOKUP($B58,'[4]SGTI 2021 General Full List'!$G$2:$AD$528,21,FALSE),VLOOKUP($B58,'[5]SGTI 2021 TrustReits Full List'!$G$2:$AB$43,20,FALSE))</f>
        <v>MATERIALS</v>
      </c>
      <c r="H58" s="16" t="str">
        <f>_xlfn.IFNA(VLOOKUP($B58,'[4]SGTI 2021 General Full List'!$G$2:$AD$528,23,FALSE),VLOOKUP($B58,'[5]SGTI 2021 TrustReits Full List'!$G$2:$AB$43,22,FALSE))</f>
        <v>Energy - Fossil Fuels</v>
      </c>
      <c r="I58" s="16" t="s">
        <v>1272</v>
      </c>
      <c r="J58" s="17">
        <f>VLOOKUP($B58,'[6]2021 DD Batch123456'!$B$3:$AT$590,5,FALSE)</f>
        <v>6</v>
      </c>
      <c r="K58" s="17">
        <f>VLOOKUP($B58,'[6]2021 DD Batch123456'!$B$3:$AT$590,6,FALSE)</f>
        <v>6</v>
      </c>
      <c r="L58" s="17">
        <f>VLOOKUP($B58,'[6]2021 DD Batch123456'!$B$3:$AT$590,7,FALSE)</f>
        <v>3</v>
      </c>
      <c r="M58" s="17" t="str">
        <f>VLOOKUP($B58,'[6]2021 DD Batch123456'!$B$3:$AT$590,12,FALSE)</f>
        <v>N</v>
      </c>
      <c r="N58" s="17" t="str">
        <f>HLOOKUP($B58,'[6]SGTI 2021 Clean Data'!$E$2:$ZQ$272,25,FALSE)</f>
        <v>Y</v>
      </c>
      <c r="O58" s="17" t="str">
        <f>VLOOKUP($B58,'[6]2021 DD Batch123456'!$B$3:$AT$590,13,FALSE)</f>
        <v>Y</v>
      </c>
      <c r="P58" s="17" t="str">
        <f>VLOOKUP($B58,'[6]2021 DD Batch123456'!$B$3:$AT$590,14,FALSE)</f>
        <v>N</v>
      </c>
      <c r="Q58" s="17" t="str">
        <f>HLOOKUP($B58,'[6]SGTI 2021 Clean Data'!$E$2:$ZQ$272,30,FALSE)</f>
        <v>Y</v>
      </c>
      <c r="R58" s="17" t="str">
        <f>HLOOKUP($B58,'[6]SGTI 2021 Clean Data'!$E$2:$ZQ$272,31,FALSE)</f>
        <v>Y</v>
      </c>
      <c r="S58" s="17" t="str">
        <f>HLOOKUP($B58,'[6]SGTI 2021 Clean Data'!$E$2:$ZQ$272,32,FALSE)</f>
        <v>Y</v>
      </c>
      <c r="T58" s="17">
        <f>VLOOKUP($B58,'[6]2021 DD Batch123456'!$B$3:$AT$590,36,FALSE)</f>
        <v>4</v>
      </c>
      <c r="U58" s="17">
        <f>VLOOKUP($B58,'[6]2021 DD Batch123456'!$B$3:$AT$590,40,FALSE)</f>
        <v>2</v>
      </c>
      <c r="V58" s="17">
        <f>VLOOKUP($B58,'[6]2021 DD Batch123456'!$B$3:$AT$590,37,FALSE)</f>
        <v>3</v>
      </c>
      <c r="W58" s="17" t="str">
        <f>VLOOKUP($B58,'[6]2021 DD Batch123456'!$B$3:$AT$590,41,FALSE)</f>
        <v>Y</v>
      </c>
      <c r="X58" s="17">
        <f>VLOOKUP($B58,'[6]2021 DD Batch123456'!$B$3:$AT$590,15,FALSE)</f>
        <v>3</v>
      </c>
      <c r="Y58" s="17">
        <f>VLOOKUP($B58,'[6]2021 DD Batch123456'!$B$3:$AT$590,16,FALSE)</f>
        <v>3</v>
      </c>
      <c r="Z58" s="17" t="str">
        <f>VLOOKUP($B58,'[6]2021 DD Batch123456'!$B$3:$AT$590,18,FALSE)</f>
        <v>Y</v>
      </c>
      <c r="AA58" s="17" t="str">
        <f>HLOOKUP($B58,'[6]SGTI 2021 Clean Data'!$E$2:$ZQ$272,45,FALSE)</f>
        <v>Y</v>
      </c>
      <c r="AB58" s="17" t="str">
        <f>HLOOKUP($B58,'[6]SGTI 2021 Clean Data'!$E$2:$ZQ$272,46,FALSE)</f>
        <v>N</v>
      </c>
      <c r="AC58" s="17" t="str">
        <f>HLOOKUP($B58,'[6]SGTI 2021 Clean Data'!$E$2:$ZQ$272,49,FALSE)</f>
        <v>Y</v>
      </c>
      <c r="AD58" s="17" t="str">
        <f>HLOOKUP($B58,'[6]SGTI 2021 Clean Data'!$E$2:$ZQ$272,50,FALSE)</f>
        <v>Y</v>
      </c>
      <c r="AE58" s="17" t="str">
        <f>HLOOKUP($B58,'[6]SGTI 2021 Clean Data'!$E$2:$ZQ$272,53,FALSE)</f>
        <v>Y</v>
      </c>
      <c r="AF58" s="17" t="str">
        <f>HLOOKUP($B58,'[6]SGTI 2021 Clean Data'!$E$2:$ZQ$272,54,FALSE)</f>
        <v>Y</v>
      </c>
      <c r="AG58" s="17" t="str">
        <f>HLOOKUP($B58,'[6]SGTI 2021 Clean Data'!$E$2:$ZQ$272,55,FALSE)</f>
        <v>Y</v>
      </c>
      <c r="AH58" s="17" t="str">
        <f>HLOOKUP($B58,'[6]SGTI 2021 Clean Data'!$E$2:$ZQ$272,56,FALSE)</f>
        <v>Y</v>
      </c>
      <c r="AI58" s="17" t="str">
        <f>HLOOKUP($B58,'[6]SGTI 2021 Clean Data'!$E$2:$ZQ$272,57,FALSE)</f>
        <v>N</v>
      </c>
      <c r="AJ58" s="17" t="str">
        <f>HLOOKUP($B58,'[6]SGTI 2021 Clean Data'!$E$2:$ZQ$272,58,FALSE)</f>
        <v>N</v>
      </c>
      <c r="AK58" s="17" t="str">
        <f>HLOOKUP($B58,'[6]SGTI 2021 Clean Data'!$E$2:$ZQ$272,59,FALSE)</f>
        <v>Y</v>
      </c>
      <c r="AL58" s="17">
        <f>VLOOKUP($B58,'[6]2021 DD Batch123456'!$B$3:$AT$590,19,FALSE)</f>
        <v>3</v>
      </c>
      <c r="AM58" s="17">
        <f>VLOOKUP($B58,'[6]2021 DD Batch123456'!$B$3:$AT$590,20,FALSE)</f>
        <v>3</v>
      </c>
      <c r="AN58" s="17" t="str">
        <f>VLOOKUP($B58,'[6]2021 DD Batch123456'!$B$3:$AT$590,22,FALSE)</f>
        <v>Y</v>
      </c>
      <c r="AO58" s="17" t="str">
        <f>HLOOKUP($B58,'[6]SGTI 2021 Clean Data'!$E$2:$ZQ$272,67,FALSE)</f>
        <v>B3</v>
      </c>
      <c r="AP58" s="17" t="str">
        <f>HLOOKUP($B58,'[6]SGTI 2021 Clean Data'!$E$2:$ZQ$272,68,FALSE)</f>
        <v>B3</v>
      </c>
      <c r="AQ58" s="17" t="str">
        <f>HLOOKUP($B58,'[6]SGTI 2021 Clean Data'!$E$2:$ZQ$272,69,FALSE)</f>
        <v>ND</v>
      </c>
      <c r="AR58" s="17" t="str">
        <f>HLOOKUP($B58,'[6]SGTI 2021 Clean Data'!$E$2:$ZQ$272,70,FALSE)</f>
        <v>N</v>
      </c>
      <c r="AS58" s="17" t="str">
        <f>HLOOKUP($B58,'[6]SGTI 2021 Clean Data'!$E$2:$ZQ$272,71,FALSE)</f>
        <v>Y</v>
      </c>
      <c r="AT58" s="17" t="str">
        <f>HLOOKUP($B58,'[6]SGTI 2021 Clean Data'!$E$2:$ZQ$272,72,FALSE)</f>
        <v>Y</v>
      </c>
      <c r="AU58" s="17" t="str">
        <f>HLOOKUP($B58,'[6]SGTI 2021 Clean Data'!$E$2:$ZQ$272,73,FALSE)</f>
        <v>Y</v>
      </c>
      <c r="AV58" s="17" t="str">
        <f>HLOOKUP($B58,'[6]SGTI 2021 Clean Data'!$E$2:$ZQ$272,74,FALSE)</f>
        <v>Y</v>
      </c>
      <c r="AW58" s="17" t="str">
        <f>HLOOKUP($B58,'[6]SGTI 2021 Clean Data'!$E$2:$ZQ$272,75,FALSE)</f>
        <v>Y</v>
      </c>
      <c r="AX58" s="17" t="str">
        <f>HLOOKUP($B58,'[6]SGTI 2021 Clean Data'!$E$2:$ZQ$272,76,FALSE)</f>
        <v>Y</v>
      </c>
      <c r="AY58" s="17" t="str">
        <f>VLOOKUP($B58,'[6]2021 DD Batch123456'!$B$3:$AT$590,35,FALSE)</f>
        <v>B2</v>
      </c>
      <c r="AZ58" s="17" t="str">
        <f>HLOOKUP($B58,'[6]SGTI 2021 Clean Data'!$E$2:$ZQ$272,80,FALSE)</f>
        <v>N</v>
      </c>
      <c r="BA58" s="17" t="str">
        <f>HLOOKUP($B58,'[6]SGTI 2021 Clean Data'!$E$2:$ZQ$272,83,FALSE)</f>
        <v>Y</v>
      </c>
      <c r="BB58" s="17" t="str">
        <f>HLOOKUP($B58,'[6]SGTI 2021 Clean Data'!$E$2:$ZQ$272,84,FALSE)</f>
        <v>Y</v>
      </c>
      <c r="BC58" s="17" t="str">
        <f>HLOOKUP($B58,'[6]SGTI 2021 Clean Data'!$E$2:$ZQ$272,89,FALSE)</f>
        <v>N</v>
      </c>
      <c r="BD58" s="17" t="str">
        <f>HLOOKUP($B58,'[6]SGTI 2021 Clean Data'!$E$2:$ZQ$272,91,FALSE)</f>
        <v>N</v>
      </c>
      <c r="BE58" s="17" t="str">
        <f>HLOOKUP($B58,'[6]SGTI 2021 Clean Data'!$E$2:$ZQ$272,92,FALSE)</f>
        <v>Y</v>
      </c>
      <c r="BF58" s="17" t="str">
        <f>HLOOKUP($B58,'[6]SGTI 2021 Clean Data'!$E$2:$ZQ$272,93,FALSE)</f>
        <v>Y</v>
      </c>
      <c r="BG58" s="17" t="str">
        <f>HLOOKUP($B58,'[6]SGTI 2021 Clean Data'!$E$2:$ZQ$272,94,FALSE)</f>
        <v>Y</v>
      </c>
      <c r="BH58" s="17" t="str">
        <f>HLOOKUP($B58,'[6]SGTI 2021 Clean Data'!$E$2:$ZQ$272,95,FALSE)</f>
        <v>Y</v>
      </c>
      <c r="BI58" s="17" t="str">
        <f>HLOOKUP($B58,'[6]SGTI 2021 Clean Data'!$E$2:$ZQ$272,96,FALSE)</f>
        <v>Y</v>
      </c>
      <c r="BJ58" s="17" t="str">
        <f>HLOOKUP($B58,'[6]SGTI 2021 Clean Data'!$E$2:$ZQ$272,97,FALSE)</f>
        <v>Y</v>
      </c>
      <c r="BK58" s="17" t="str">
        <f>HLOOKUP($B58,'[6]SGTI 2021 Clean Data'!$E$2:$ZQ$272,98,FALSE)</f>
        <v>Y</v>
      </c>
      <c r="BL58" s="17" t="str">
        <f>HLOOKUP($B58,'[6]SGTI 2021 Clean Data'!$E$2:$ZQ$272,100,FALSE)</f>
        <v>Y</v>
      </c>
      <c r="BM58" s="17" t="str">
        <f>HLOOKUP($B58,'[6]SGTI 2021 Clean Data'!$E$2:$ZQ$272,102,FALSE)</f>
        <v>Y</v>
      </c>
      <c r="BN58" s="17" t="str">
        <f>HLOOKUP($B58,'[6]SGTI 2021 Clean Data'!$E$2:$ZQ$272,103,FALSE)</f>
        <v>Y</v>
      </c>
      <c r="BO58" s="17" t="str">
        <f>HLOOKUP($B58,'[6]SGTI 2021 Clean Data'!$E$2:$ZQ$272,107,FALSE)</f>
        <v>Y</v>
      </c>
      <c r="BP58" s="17" t="str">
        <f>HLOOKUP($B58,'[6]SGTI 2021 Clean Data'!$E$2:$ZQ$272,108,FALSE)</f>
        <v>Y</v>
      </c>
      <c r="BQ58" s="17" t="str">
        <f>HLOOKUP($B58,'[6]SGTI 2021 Clean Data'!$E$2:$ZQ$272,109,FALSE)</f>
        <v>Y</v>
      </c>
      <c r="BR58" s="17" t="str">
        <f>HLOOKUP($B58,'[6]SGTI 2021 Clean Data'!$E$2:$ZQ$272,110,FALSE)</f>
        <v>Y</v>
      </c>
      <c r="BS58" s="17" t="str">
        <f>HLOOKUP($B58,'[6]SGTI 2021 Clean Data'!$E$2:$ZQ$272,111,FALSE)</f>
        <v>Y</v>
      </c>
      <c r="BT58" s="17" t="str">
        <f>HLOOKUP($B58,'[6]SGTI 2021 Clean Data'!$E$2:$ZQ$272,113,FALSE)</f>
        <v>Y</v>
      </c>
      <c r="BU58" s="17" t="str">
        <f>HLOOKUP($B58,'[6]SGTI 2021 Clean Data'!$E$2:$ZQ$272,114,FALSE)</f>
        <v>N/A</v>
      </c>
      <c r="BV58" s="17" t="str">
        <f>HLOOKUP($B58,'[6]SGTI 2021 Clean Data'!$E$2:$ZQ$272,120,FALSE)</f>
        <v>N</v>
      </c>
      <c r="BW58" s="17" t="str">
        <f>HLOOKUP($B58,'[6]SGTI 2021 Clean Data'!$E$2:$ZQ$272,121,FALSE)</f>
        <v>Y</v>
      </c>
      <c r="BX58" s="17" t="str">
        <f>HLOOKUP($B58,'[6]SGTI 2021 Clean Data'!$E$2:$ZQ$272,122,FALSE)</f>
        <v>Y</v>
      </c>
      <c r="BY58" s="17" t="str">
        <f>HLOOKUP($B58,'[6]SGTI 2021 Clean Data'!$E$2:$ZQ$272,123,FALSE)</f>
        <v>Y</v>
      </c>
      <c r="BZ58" s="17" t="str">
        <f>HLOOKUP($B58,'[6]SGTI 2021 Clean Data'!$E$2:$ZQ$272,124,FALSE)</f>
        <v>Y</v>
      </c>
      <c r="CA58" s="17" t="str">
        <f>HLOOKUP($B58,'[6]SGTI 2021 Clean Data'!$E$2:$ZQ$272,125,FALSE)</f>
        <v>Y</v>
      </c>
      <c r="CB58" s="17" t="str">
        <f>HLOOKUP($B58,'[6]SGTI 2021 Clean Data'!$E$2:$ZQ$272,126,FALSE)</f>
        <v>Y</v>
      </c>
      <c r="CC58" s="17" t="str">
        <f>HLOOKUP($B58,'[6]SGTI 2021 Clean Data'!$E$2:$ZQ$272,128,FALSE)</f>
        <v>Y</v>
      </c>
      <c r="CD58" s="17" t="str">
        <f>HLOOKUP($B58,'[6]SGTI 2021 Clean Data'!$E$2:$ZQ$272,130,FALSE)</f>
        <v>Y</v>
      </c>
      <c r="CE58" s="17" t="str">
        <f>HLOOKUP($B58,'[6]SGTI 2021 Clean Data'!$E$2:$ZQ$272,131,FALSE)</f>
        <v>Y</v>
      </c>
      <c r="CF58" s="17" t="str">
        <f>HLOOKUP($B58,'[6]SGTI 2021 Clean Data'!$E$2:$ZQ$272,132,FALSE)</f>
        <v>N</v>
      </c>
      <c r="CG58" s="17" t="str">
        <f>HLOOKUP($B58,'[6]SGTI 2021 Clean Data'!$E$2:$ZQ$272,133,FALSE)</f>
        <v>N</v>
      </c>
      <c r="CH58" s="17" t="str">
        <f>HLOOKUP($B58,'[6]SGTI 2021 Clean Data'!$E$2:$ZQ$272,135,FALSE)</f>
        <v>N</v>
      </c>
      <c r="CI58" s="17" t="str">
        <f>HLOOKUP($B58,'[6]SGTI 2021 Clean Data'!$E$2:$ZQ$272,139,FALSE)</f>
        <v>Y</v>
      </c>
      <c r="CJ58" s="17" t="str">
        <f>HLOOKUP($B58,'[6]SGTI 2021 Clean Data'!$E$2:$ZQ$272,140,FALSE)</f>
        <v>Y</v>
      </c>
      <c r="CK58" s="17" t="str">
        <f>VLOOKUP($B58,'[6]2021 DD Batch123456'!$B$3:$AT$590,26,FALSE)</f>
        <v>Y</v>
      </c>
      <c r="CL58" s="17">
        <f>VLOOKUP($B58,'[6]2021 DD Batch123456'!$B$3:$AT$590,27,FALSE)</f>
        <v>0</v>
      </c>
      <c r="CM58" s="17" t="str">
        <f>VLOOKUP($B58,'[6]2021 DD Batch123456'!$B$3:$AT$590,31,FALSE)</f>
        <v>Y</v>
      </c>
      <c r="CN58" s="17">
        <f>VLOOKUP($B58,'[6]2021 DD Batch123456'!$B$3:$AT$590,32,FALSE)</f>
        <v>0</v>
      </c>
      <c r="CO58" s="17" t="str">
        <f>VLOOKUP($B58,'[6]2021 DD Batch123456'!$B$3:$AT$590,33,FALSE)</f>
        <v>Y</v>
      </c>
      <c r="CP58" s="17" t="str">
        <f>HLOOKUP($B58,'[6]SGTI 2021 Clean Data'!$E$2:$ZQ$272,153,FALSE)</f>
        <v>N</v>
      </c>
      <c r="CQ58" s="17" t="str">
        <f>HLOOKUP($B58,'[6]SGTI 2021 Clean Data'!$E$2:$ZQ$272,155,FALSE)</f>
        <v>N</v>
      </c>
      <c r="CR58" s="17" t="str">
        <f>HLOOKUP($B58,'[6]SGTI 2021 Clean Data'!$E$2:$ZQ$272,156,FALSE)</f>
        <v>Y</v>
      </c>
      <c r="CS58" s="17" t="str">
        <f>HLOOKUP($B58,'[6]SGTI 2021 Clean Data'!$E$2:$ZQ$272,157,FALSE)</f>
        <v>Y</v>
      </c>
      <c r="CT58" s="17" t="str">
        <f>HLOOKUP($B58,'[6]SGTI 2021 Clean Data'!$E$2:$ZQ$272,158,FALSE)</f>
        <v>Y</v>
      </c>
      <c r="CU58" s="17" t="str">
        <f>HLOOKUP($B58,'[6]SGTI 2021 Clean Data'!$E$2:$ZQ$272,159,FALSE)</f>
        <v>Y</v>
      </c>
      <c r="CV58" s="17" t="str">
        <f>HLOOKUP($B58,'[6]SGTI 2021 Clean Data'!$E$2:$ZQ$272,160,FALSE)</f>
        <v>Y</v>
      </c>
      <c r="CW58" s="17" t="str">
        <f>HLOOKUP($B58,'[6]SGTI 2021 Clean Data'!$E$2:$ZQ$272,161,FALSE)</f>
        <v>Y</v>
      </c>
      <c r="CX58" s="17" t="str">
        <f>HLOOKUP($B58,'[6]SGTI 2021 Clean Data'!$E$2:$ZQ$272,164,FALSE)</f>
        <v>Y</v>
      </c>
      <c r="CY58" s="17" t="str">
        <f>HLOOKUP($B58,'[6]SGTI 2021 Clean Data'!$E$2:$ZQ$272,170,FALSE)</f>
        <v>Y</v>
      </c>
      <c r="CZ58" s="17" t="str">
        <f>HLOOKUP($B58,'[6]SGTI 2021 Clean Data'!$E$2:$ZQ$272,173,FALSE)</f>
        <v>Y</v>
      </c>
      <c r="DA58" s="17" t="str">
        <f>HLOOKUP($B58,'[6]SGTI 2021 Clean Data'!$E$2:$ZQ$272,174,FALSE)</f>
        <v>Y</v>
      </c>
      <c r="DB58" s="17" t="str">
        <f>HLOOKUP($B58,'[6]SGTI 2021 Clean Data'!$E$2:$ZQ$272,175,FALSE)</f>
        <v>Y</v>
      </c>
      <c r="DC58" s="17" t="str">
        <f>HLOOKUP($B58,'[6]SGTI 2021 Clean Data'!$E$2:$ZQ$272,176,FALSE)</f>
        <v>Y</v>
      </c>
      <c r="DD58" s="17" t="str">
        <f>HLOOKUP($B58,'[6]SGTI 2021 Clean Data'!$E$2:$ZQ$272,178,FALSE)</f>
        <v>Y</v>
      </c>
      <c r="DE58" s="17" t="str">
        <f>HLOOKUP($B58,'[6]SGTI 2021 Clean Data'!$E$2:$ZQ$272,179,FALSE)</f>
        <v>Y</v>
      </c>
      <c r="DF58" s="17" t="str">
        <f>HLOOKUP($B58,'[6]SGTI 2021 Clean Data'!$E$2:$ZQ$272,180,FALSE)</f>
        <v>Y</v>
      </c>
      <c r="DG58" s="17" t="str">
        <f>HLOOKUP($B58,'[6]SGTI 2021 Clean Data'!$E$2:$ZQ$272,181,FALSE)</f>
        <v>Y</v>
      </c>
      <c r="DH58" s="17" t="str">
        <f>HLOOKUP($B58,'[6]SGTI 2021 Clean Data'!$E$2:$ZQ$272,182,FALSE)</f>
        <v>Y</v>
      </c>
      <c r="DI58" s="17" t="str">
        <f>HLOOKUP($B58,'[6]SGTI 2021 Clean Data'!$E$2:$ZQ$272,184,FALSE)</f>
        <v>Y</v>
      </c>
      <c r="DJ58" s="17" t="str">
        <f>HLOOKUP($B58,'[6]SGTI 2021 Clean Data'!$E$2:$ZQ$272,185,FALSE)</f>
        <v>Y</v>
      </c>
      <c r="DK58" s="17">
        <f>HLOOKUP($B58,'[6]SGTI 2021 Clean Data'!$E$2:$ZQ$272,190,FALSE)</f>
        <v>56</v>
      </c>
      <c r="DL58" s="17" t="str">
        <f>HLOOKUP($B58,'[6]SGTI 2021 Clean Data'!$E$2:$ZQ$272,191,FALSE)</f>
        <v>Y</v>
      </c>
      <c r="DM58" s="17" t="str">
        <f>HLOOKUP($B58,'[6]SGTI 2021 Clean Data'!$E$2:$ZQ$272,195,FALSE)</f>
        <v>Y</v>
      </c>
      <c r="DN58" s="17" t="str">
        <f>HLOOKUP($B58,'[6]SGTI 2021 Clean Data'!$E$2:$ZQ$272,196,FALSE)</f>
        <v>Y</v>
      </c>
      <c r="DO58" s="17" t="str">
        <f>HLOOKUP($B58,'[6]SGTI 2021 Clean Data'!$E$2:$ZQ$272,199,FALSE)</f>
        <v>Y</v>
      </c>
      <c r="DP58" s="17" t="str">
        <f>HLOOKUP($B58,'[6]SGTI 2021 Clean Data'!$E$2:$ZQ$272,200,FALSE)</f>
        <v>Y</v>
      </c>
      <c r="DQ58" s="17" t="str">
        <f>HLOOKUP($B58,'[6]SGTI 2021 Clean Data'!$E$2:$ZQ$272,201,FALSE)</f>
        <v>Y</v>
      </c>
      <c r="DR58" s="17" t="str">
        <f>HLOOKUP($B58,'[6]SGTI 2021 Clean Data'!$E$2:$ZQ$272,202,FALSE)</f>
        <v>Y</v>
      </c>
      <c r="DS58" s="17" t="str">
        <f>HLOOKUP($B58,'[6]SGTI 2021 Clean Data'!$E$2:$ZQ$272,203,FALSE)</f>
        <v>Y</v>
      </c>
      <c r="DT58" s="17" t="str">
        <f>HLOOKUP($B58,'[6]SGTI 2021 Clean Data'!$E$2:$ZQ$272,204,FALSE)</f>
        <v>Y</v>
      </c>
      <c r="DU58" s="17" t="str">
        <f>HLOOKUP($B58,'[6]SGTI 2021 Clean Data'!$E$2:$ZQ$272,206,FALSE)</f>
        <v>Y</v>
      </c>
      <c r="DV58" s="17" t="str">
        <f>HLOOKUP($B58,'[6]SGTI 2021 Clean Data'!$E$2:$ZQ$272,207,FALSE)</f>
        <v>Y</v>
      </c>
      <c r="DW58" s="17" t="str">
        <f>HLOOKUP($B58,'[6]SGTI 2021 Clean Data'!$E$2:$ZQ$272,208,FALSE)</f>
        <v>Y</v>
      </c>
      <c r="DX58" s="17"/>
      <c r="DY58" s="17" t="str">
        <f>HLOOKUP($B58,'[6]SGTI 2021 Clean Data'!$E$2:$ZQ$272,213,FALSE)</f>
        <v>Y</v>
      </c>
      <c r="DZ58" s="17" t="str">
        <f>HLOOKUP($B58,'[6]SGTI 2021 Clean Data'!$E$2:$ZQ$272,214,FALSE)</f>
        <v>N</v>
      </c>
      <c r="EA58" s="17" t="str">
        <f>HLOOKUP($B58,'[6]SGTI 2021 Clean Data'!$E$2:$ZQ$272,215,FALSE)</f>
        <v>Y</v>
      </c>
      <c r="EB58" s="17">
        <f>HLOOKUP($B58,'[6]SGTI 2021 Clean Data'!$E$2:$ZQ$272,219,FALSE)</f>
        <v>3</v>
      </c>
      <c r="EC58" s="17">
        <f>HLOOKUP($B58,'[6]SGTI 2021 Clean Data'!$E$2:$ZQ$272,220,FALSE)</f>
        <v>0</v>
      </c>
      <c r="ED58" s="17">
        <f>HLOOKUP($B58,'[6]SGTI 2021 Clean Data'!$E$2:$ZQ$272,221,FALSE)</f>
        <v>0</v>
      </c>
      <c r="EE58" s="17">
        <f>HLOOKUP($B58,'[6]SGTI 2021 Clean Data'!$E$2:$ZQ$272,222,FALSE)</f>
        <v>3</v>
      </c>
      <c r="EF58" s="17">
        <f>HLOOKUP($B58,'[6]SGTI 2021 Clean Data'!$E$2:$ZQ$272,223,FALSE)</f>
        <v>0</v>
      </c>
      <c r="EG58" s="17">
        <f>HLOOKUP($B58,'[6]SGTI 2021 Clean Data'!$E$2:$ZQ$272,224,FALSE)</f>
        <v>3</v>
      </c>
      <c r="EH58" s="17">
        <f>HLOOKUP($B58,'[6]SGTI 2021 Clean Data'!$E$2:$ZQ$272,225,FALSE)</f>
        <v>0</v>
      </c>
      <c r="EI58" s="17">
        <f>HLOOKUP($B58,'[6]SGTI 2021 Clean Data'!$E$2:$ZQ$272,226,FALSE)</f>
        <v>3</v>
      </c>
      <c r="EJ58" s="17">
        <f>HLOOKUP($B58,'[6]SGTI 2021 Clean Data'!$E$2:$ZQ$272,227,FALSE)</f>
        <v>0</v>
      </c>
      <c r="EK58" s="17">
        <f>HLOOKUP($B58,'[6]SGTI 2021 Clean Data'!$E$2:$ZQ$272,228,FALSE)</f>
        <v>0</v>
      </c>
      <c r="EL58" s="17">
        <f>HLOOKUP($B58,'[6]SGTI 2021 Clean Data'!$E$2:$ZQ$272,229,FALSE)</f>
        <v>0</v>
      </c>
      <c r="EM58" s="17">
        <f>HLOOKUP($B58,'[6]SGTI 2021 Clean Data'!$E$2:$ZQ$272,230,FALSE)</f>
        <v>0</v>
      </c>
      <c r="EN58" s="17">
        <f>HLOOKUP($B58,'[6]SGTI 2021 Clean Data'!$E$2:$ZQ$272,231,FALSE)</f>
        <v>0</v>
      </c>
      <c r="EO58" s="18">
        <f>HLOOKUP($B58,'[6]SGTI 2021 Clean Data'!$E$2:$ZQ$272,232,FALSE)</f>
        <v>44299</v>
      </c>
      <c r="EP58" s="18">
        <f>HLOOKUP($B58,'[6]SGTI 2021 Clean Data'!$E$2:$ZQ$272,233,FALSE)</f>
        <v>44316</v>
      </c>
      <c r="EQ58" s="17">
        <f>HLOOKUP($B58,'[6]SGTI 2021 Clean Data'!$E$2:$ZQ$272,234,FALSE)</f>
        <v>0</v>
      </c>
      <c r="ER58" s="17">
        <f>HLOOKUP($B58,'[6]SGTI 2021 Clean Data'!$E$2:$ZQ$272,235,FALSE)</f>
        <v>0</v>
      </c>
      <c r="ES58" s="17">
        <f>HLOOKUP($B58,'[6]SGTI 2021 Clean Data'!$E$2:$ZQ$272,240,FALSE)</f>
        <v>0</v>
      </c>
      <c r="ET58" s="17">
        <f>VLOOKUP($B58,'[6]2021 DD Batch123456'!$B$3:$AT$590,42,FALSE)</f>
        <v>0</v>
      </c>
      <c r="EU58" s="17"/>
      <c r="EV58" s="17"/>
      <c r="EW58" s="17"/>
      <c r="EX58" s="17">
        <f>VLOOKUP($B58,'[6]2021 DD Batch123456'!$B$3:$AT$590,44,FALSE)</f>
        <v>2</v>
      </c>
      <c r="EY58" s="17">
        <f>HLOOKUP($B58,'[6]SGTI 2021 Clean Data'!$E$2:$ZQ$272,246,FALSE)</f>
        <v>0</v>
      </c>
      <c r="EZ58" s="17">
        <f>HLOOKUP($B58,'[6]SGTI 2021 Clean Data'!$E$2:$ZQ$272,247,FALSE)</f>
        <v>0</v>
      </c>
      <c r="FA58" s="17">
        <f>HLOOKUP($B58,'[6]SGTI 2021 Clean Data'!$E$2:$ZQ$272,248,FALSE)</f>
        <v>0</v>
      </c>
      <c r="FB58" s="17">
        <f>HLOOKUP($B58,'[6]SGTI 2021 Clean Data'!$E$2:$ZQ$272,249,FALSE)</f>
        <v>0</v>
      </c>
      <c r="FC58" s="17">
        <f>HLOOKUP($B58,'[6]SGTI 2021 Clean Data'!$E$2:$ZQ$272,250,FALSE)</f>
        <v>0</v>
      </c>
      <c r="FD58" s="17">
        <f>HLOOKUP($B58,'[6]SGTI 2021 Clean Data'!$E$2:$ZQ$272,251,FALSE)</f>
        <v>0</v>
      </c>
      <c r="FE58" s="17">
        <f>HLOOKUP($B58,'[6]SGTI 2021 Clean Data'!$E$2:$ZQ$272,252,FALSE)</f>
        <v>0</v>
      </c>
      <c r="FF58" s="17">
        <f>HLOOKUP($B58,'[6]SGTI 2021 Clean Data'!$E$2:$ZQ$272,253,FALSE)</f>
        <v>0</v>
      </c>
      <c r="FG58" s="17">
        <f>HLOOKUP($B58,'[6]SGTI 2021 Clean Data'!$E$2:$ZQ$272,254,FALSE)</f>
        <v>0</v>
      </c>
      <c r="FH58" s="17">
        <f>HLOOKUP($B58,'[6]SGTI 2021 Clean Data'!$E$2:$ZQ$272,255,FALSE)</f>
        <v>0</v>
      </c>
      <c r="FI58" s="17">
        <f>HLOOKUP($B58,'[6]SGTI 2021 Clean Data'!$E$2:$ZQ$272,256,FALSE)</f>
        <v>0</v>
      </c>
      <c r="FJ58" s="17">
        <f>HLOOKUP($B58,'[6]SGTI 2021 Clean Data'!$E$2:$ZQ$272,257,FALSE)</f>
        <v>0</v>
      </c>
      <c r="FK58" s="17">
        <f>HLOOKUP($B58,'[6]SGTI 2021 Clean Data'!$E$2:$ZQ$272,258,FALSE)</f>
        <v>0</v>
      </c>
      <c r="FL58" s="17"/>
      <c r="FM58" s="17">
        <f>HLOOKUP($B58,'[6]SGTI 2021 Clean Data'!$E$2:$ZQ$272,260,FALSE)</f>
        <v>0</v>
      </c>
      <c r="FN58" s="17">
        <f>HLOOKUP($B58,'[6]SGTI 2021 Clean Data'!$E$2:$ZQ$272,261,FALSE)</f>
        <v>0</v>
      </c>
      <c r="FO58" s="17">
        <f>HLOOKUP($B58,'[6]SGTI 2021 Clean Data'!$E$2:$ZQ$272,262,FALSE)</f>
        <v>0</v>
      </c>
      <c r="FP58" s="17">
        <f>HLOOKUP($B58,'[6]SGTI 2021 Clean Data'!$E$2:$ZQ$272,263,FALSE)</f>
        <v>0</v>
      </c>
      <c r="FQ58" s="17"/>
      <c r="FR58" s="17">
        <f>HLOOKUP($B58,'[6]SGTI 2021 Clean Data'!$E$2:$ZQ$272,265,FALSE)</f>
        <v>0</v>
      </c>
      <c r="FS58" s="17">
        <f>HLOOKUP($B58,'[6]SGTI 2021 Clean Data'!$E$2:$ZQ$272,266,FALSE)</f>
        <v>0</v>
      </c>
      <c r="FT58" s="17">
        <f>HLOOKUP($B58,'[6]SGTI 2021 Clean Data'!$E$2:$ZQ$272,267,FALSE)</f>
        <v>0</v>
      </c>
      <c r="FU58" s="17">
        <f>HLOOKUP($B58,'[6]SGTI 2021 Clean Data'!$E$2:$ZQ$272,268,FALSE)</f>
        <v>0</v>
      </c>
      <c r="FV58" s="17">
        <f>HLOOKUP($B58,'[6]SGTI 2021 Clean Data'!$E$2:$ZQ$272,269,FALSE)</f>
        <v>0</v>
      </c>
      <c r="FW58" s="17">
        <f>HLOOKUP($B58,'[6]SGTI 2021 Clean Data'!$E$2:$ZQ$272,270,FALSE)</f>
        <v>0</v>
      </c>
      <c r="FX58" s="17">
        <f>HLOOKUP($B58,'[6]SGTI 2021 Clean Data'!$E$2:$ZQ$272,271,FALSE)</f>
        <v>0</v>
      </c>
    </row>
    <row r="59" spans="1:180" ht="24" thickTop="1" thickBot="1" x14ac:dyDescent="0.3">
      <c r="A59" s="12">
        <v>182</v>
      </c>
      <c r="B59" s="13" t="s">
        <v>166</v>
      </c>
      <c r="C59" s="14" t="s">
        <v>167</v>
      </c>
      <c r="D59" s="15">
        <v>43921</v>
      </c>
      <c r="E59" s="16">
        <f>_xlfn.IFNA(VLOOKUP($B59,'[4]SGTI 2021 General Full List'!$G$2:$AD$528,24,FALSE),VLOOKUP($B59,'[5]SGTI 2021 TrustReits Full List'!$G$2:$AC$43,23,FALSE))</f>
        <v>269654970</v>
      </c>
      <c r="F59" s="16" t="str">
        <f t="shared" si="0"/>
        <v>Small</v>
      </c>
      <c r="G59" s="16" t="str">
        <f>_xlfn.IFNA(VLOOKUP($B59,'[4]SGTI 2021 General Full List'!$G$2:$AD$528,21,FALSE),VLOOKUP($B59,'[5]SGTI 2021 TrustReits Full List'!$G$2:$AB$43,20,FALSE))</f>
        <v xml:space="preserve">INFORMATION TECHNOLOGY </v>
      </c>
      <c r="H59" s="16" t="str">
        <f>_xlfn.IFNA(VLOOKUP($B59,'[4]SGTI 2021 General Full List'!$G$2:$AD$528,23,FALSE),VLOOKUP($B59,'[5]SGTI 2021 TrustReits Full List'!$G$2:$AB$43,22,FALSE))</f>
        <v>Technology Equipment</v>
      </c>
      <c r="I59" s="16" t="s">
        <v>1272</v>
      </c>
      <c r="J59" s="17">
        <f>VLOOKUP($B59,'[6]2021 DD Batch123456'!$B$3:$AT$590,5,FALSE)</f>
        <v>5</v>
      </c>
      <c r="K59" s="17">
        <f>VLOOKUP($B59,'[6]2021 DD Batch123456'!$B$3:$AT$590,6,FALSE)</f>
        <v>5</v>
      </c>
      <c r="L59" s="17">
        <f>VLOOKUP($B59,'[6]2021 DD Batch123456'!$B$3:$AT$590,7,FALSE)</f>
        <v>3</v>
      </c>
      <c r="M59" s="17" t="str">
        <f>VLOOKUP($B59,'[6]2021 DD Batch123456'!$B$3:$AT$590,12,FALSE)</f>
        <v>N</v>
      </c>
      <c r="N59" s="17" t="str">
        <f>HLOOKUP($B59,'[6]SGTI 2021 Clean Data'!$E$2:$ZQ$272,25,FALSE)</f>
        <v>N</v>
      </c>
      <c r="O59" s="17" t="str">
        <f>VLOOKUP($B59,'[6]2021 DD Batch123456'!$B$3:$AT$590,13,FALSE)</f>
        <v>Y</v>
      </c>
      <c r="P59" s="17" t="str">
        <f>VLOOKUP($B59,'[6]2021 DD Batch123456'!$B$3:$AT$590,14,FALSE)</f>
        <v>N</v>
      </c>
      <c r="Q59" s="17" t="str">
        <f>HLOOKUP($B59,'[6]SGTI 2021 Clean Data'!$E$2:$ZQ$272,30,FALSE)</f>
        <v>N</v>
      </c>
      <c r="R59" s="17" t="str">
        <f>HLOOKUP($B59,'[6]SGTI 2021 Clean Data'!$E$2:$ZQ$272,31,FALSE)</f>
        <v>Y</v>
      </c>
      <c r="S59" s="17" t="str">
        <f>HLOOKUP($B59,'[6]SGTI 2021 Clean Data'!$E$2:$ZQ$272,32,FALSE)</f>
        <v>Y</v>
      </c>
      <c r="T59" s="17">
        <f>VLOOKUP($B59,'[6]2021 DD Batch123456'!$B$3:$AT$590,36,FALSE)</f>
        <v>5</v>
      </c>
      <c r="U59" s="17">
        <f>VLOOKUP($B59,'[6]2021 DD Batch123456'!$B$3:$AT$590,40,FALSE)</f>
        <v>3</v>
      </c>
      <c r="V59" s="17">
        <f>VLOOKUP($B59,'[6]2021 DD Batch123456'!$B$3:$AT$590,37,FALSE)</f>
        <v>4</v>
      </c>
      <c r="W59" s="17" t="str">
        <f>VLOOKUP($B59,'[6]2021 DD Batch123456'!$B$3:$AT$590,41,FALSE)</f>
        <v>Y</v>
      </c>
      <c r="X59" s="17">
        <f>VLOOKUP($B59,'[6]2021 DD Batch123456'!$B$3:$AT$590,15,FALSE)</f>
        <v>3</v>
      </c>
      <c r="Y59" s="17">
        <f>VLOOKUP($B59,'[6]2021 DD Batch123456'!$B$3:$AT$590,16,FALSE)</f>
        <v>3</v>
      </c>
      <c r="Z59" s="17" t="str">
        <f>VLOOKUP($B59,'[6]2021 DD Batch123456'!$B$3:$AT$590,18,FALSE)</f>
        <v>Y</v>
      </c>
      <c r="AA59" s="17" t="str">
        <f>HLOOKUP($B59,'[6]SGTI 2021 Clean Data'!$E$2:$ZQ$272,45,FALSE)</f>
        <v>N</v>
      </c>
      <c r="AB59" s="17" t="str">
        <f>HLOOKUP($B59,'[6]SGTI 2021 Clean Data'!$E$2:$ZQ$272,46,FALSE)</f>
        <v>Y</v>
      </c>
      <c r="AC59" s="17" t="str">
        <f>HLOOKUP($B59,'[6]SGTI 2021 Clean Data'!$E$2:$ZQ$272,49,FALSE)</f>
        <v>N</v>
      </c>
      <c r="AD59" s="17" t="str">
        <f>HLOOKUP($B59,'[6]SGTI 2021 Clean Data'!$E$2:$ZQ$272,50,FALSE)</f>
        <v>Y</v>
      </c>
      <c r="AE59" s="17" t="str">
        <f>HLOOKUP($B59,'[6]SGTI 2021 Clean Data'!$E$2:$ZQ$272,53,FALSE)</f>
        <v>Y</v>
      </c>
      <c r="AF59" s="17" t="str">
        <f>HLOOKUP($B59,'[6]SGTI 2021 Clean Data'!$E$2:$ZQ$272,54,FALSE)</f>
        <v>Y</v>
      </c>
      <c r="AG59" s="17" t="str">
        <f>HLOOKUP($B59,'[6]SGTI 2021 Clean Data'!$E$2:$ZQ$272,55,FALSE)</f>
        <v>Y</v>
      </c>
      <c r="AH59" s="17" t="str">
        <f>HLOOKUP($B59,'[6]SGTI 2021 Clean Data'!$E$2:$ZQ$272,56,FALSE)</f>
        <v>Y</v>
      </c>
      <c r="AI59" s="17" t="str">
        <f>HLOOKUP($B59,'[6]SGTI 2021 Clean Data'!$E$2:$ZQ$272,57,FALSE)</f>
        <v>N</v>
      </c>
      <c r="AJ59" s="17" t="str">
        <f>HLOOKUP($B59,'[6]SGTI 2021 Clean Data'!$E$2:$ZQ$272,58,FALSE)</f>
        <v>Y</v>
      </c>
      <c r="AK59" s="17" t="str">
        <f>HLOOKUP($B59,'[6]SGTI 2021 Clean Data'!$E$2:$ZQ$272,59,FALSE)</f>
        <v>Y</v>
      </c>
      <c r="AL59" s="17">
        <f>VLOOKUP($B59,'[6]2021 DD Batch123456'!$B$3:$AT$590,19,FALSE)</f>
        <v>3</v>
      </c>
      <c r="AM59" s="17">
        <f>VLOOKUP($B59,'[6]2021 DD Batch123456'!$B$3:$AT$590,20,FALSE)</f>
        <v>3</v>
      </c>
      <c r="AN59" s="17" t="str">
        <f>VLOOKUP($B59,'[6]2021 DD Batch123456'!$B$3:$AT$590,22,FALSE)</f>
        <v>Y</v>
      </c>
      <c r="AO59" s="17" t="str">
        <f>HLOOKUP($B59,'[6]SGTI 2021 Clean Data'!$E$2:$ZQ$272,67,FALSE)</f>
        <v>B3</v>
      </c>
      <c r="AP59" s="17" t="str">
        <f>HLOOKUP($B59,'[6]SGTI 2021 Clean Data'!$E$2:$ZQ$272,68,FALSE)</f>
        <v>B3</v>
      </c>
      <c r="AQ59" s="17" t="str">
        <f>HLOOKUP($B59,'[6]SGTI 2021 Clean Data'!$E$2:$ZQ$272,69,FALSE)</f>
        <v>B3</v>
      </c>
      <c r="AR59" s="17" t="str">
        <f>HLOOKUP($B59,'[6]SGTI 2021 Clean Data'!$E$2:$ZQ$272,70,FALSE)</f>
        <v>Y</v>
      </c>
      <c r="AS59" s="17" t="str">
        <f>HLOOKUP($B59,'[6]SGTI 2021 Clean Data'!$E$2:$ZQ$272,71,FALSE)</f>
        <v>Y</v>
      </c>
      <c r="AT59" s="17" t="str">
        <f>HLOOKUP($B59,'[6]SGTI 2021 Clean Data'!$E$2:$ZQ$272,72,FALSE)</f>
        <v>Y</v>
      </c>
      <c r="AU59" s="17" t="str">
        <f>HLOOKUP($B59,'[6]SGTI 2021 Clean Data'!$E$2:$ZQ$272,73,FALSE)</f>
        <v>Y</v>
      </c>
      <c r="AV59" s="17" t="str">
        <f>HLOOKUP($B59,'[6]SGTI 2021 Clean Data'!$E$2:$ZQ$272,74,FALSE)</f>
        <v>N</v>
      </c>
      <c r="AW59" s="17" t="str">
        <f>HLOOKUP($B59,'[6]SGTI 2021 Clean Data'!$E$2:$ZQ$272,75,FALSE)</f>
        <v>N</v>
      </c>
      <c r="AX59" s="17" t="str">
        <f>HLOOKUP($B59,'[6]SGTI 2021 Clean Data'!$E$2:$ZQ$272,76,FALSE)</f>
        <v>N</v>
      </c>
      <c r="AY59" s="17" t="str">
        <f>VLOOKUP($B59,'[6]2021 DD Batch123456'!$B$3:$AT$590,35,FALSE)</f>
        <v>B3</v>
      </c>
      <c r="AZ59" s="17" t="str">
        <f>HLOOKUP($B59,'[6]SGTI 2021 Clean Data'!$E$2:$ZQ$272,80,FALSE)</f>
        <v>N</v>
      </c>
      <c r="BA59" s="17" t="str">
        <f>HLOOKUP($B59,'[6]SGTI 2021 Clean Data'!$E$2:$ZQ$272,83,FALSE)</f>
        <v>Y</v>
      </c>
      <c r="BB59" s="17" t="str">
        <f>HLOOKUP($B59,'[6]SGTI 2021 Clean Data'!$E$2:$ZQ$272,84,FALSE)</f>
        <v>Y</v>
      </c>
      <c r="BC59" s="17" t="str">
        <f>HLOOKUP($B59,'[6]SGTI 2021 Clean Data'!$E$2:$ZQ$272,89,FALSE)</f>
        <v>Y</v>
      </c>
      <c r="BD59" s="17" t="str">
        <f>HLOOKUP($B59,'[6]SGTI 2021 Clean Data'!$E$2:$ZQ$272,91,FALSE)</f>
        <v>N</v>
      </c>
      <c r="BE59" s="17" t="str">
        <f>HLOOKUP($B59,'[6]SGTI 2021 Clean Data'!$E$2:$ZQ$272,92,FALSE)</f>
        <v>Y</v>
      </c>
      <c r="BF59" s="17" t="str">
        <f>HLOOKUP($B59,'[6]SGTI 2021 Clean Data'!$E$2:$ZQ$272,93,FALSE)</f>
        <v>Y</v>
      </c>
      <c r="BG59" s="17" t="str">
        <f>HLOOKUP($B59,'[6]SGTI 2021 Clean Data'!$E$2:$ZQ$272,94,FALSE)</f>
        <v>Y</v>
      </c>
      <c r="BH59" s="17" t="str">
        <f>HLOOKUP($B59,'[6]SGTI 2021 Clean Data'!$E$2:$ZQ$272,95,FALSE)</f>
        <v>Y</v>
      </c>
      <c r="BI59" s="17" t="str">
        <f>HLOOKUP($B59,'[6]SGTI 2021 Clean Data'!$E$2:$ZQ$272,96,FALSE)</f>
        <v>Y</v>
      </c>
      <c r="BJ59" s="17" t="str">
        <f>HLOOKUP($B59,'[6]SGTI 2021 Clean Data'!$E$2:$ZQ$272,97,FALSE)</f>
        <v>Y</v>
      </c>
      <c r="BK59" s="17" t="str">
        <f>HLOOKUP($B59,'[6]SGTI 2021 Clean Data'!$E$2:$ZQ$272,98,FALSE)</f>
        <v>Y</v>
      </c>
      <c r="BL59" s="17" t="str">
        <f>HLOOKUP($B59,'[6]SGTI 2021 Clean Data'!$E$2:$ZQ$272,100,FALSE)</f>
        <v>Y</v>
      </c>
      <c r="BM59" s="17" t="str">
        <f>HLOOKUP($B59,'[6]SGTI 2021 Clean Data'!$E$2:$ZQ$272,102,FALSE)</f>
        <v>Y</v>
      </c>
      <c r="BN59" s="17" t="str">
        <f>HLOOKUP($B59,'[6]SGTI 2021 Clean Data'!$E$2:$ZQ$272,103,FALSE)</f>
        <v>Y</v>
      </c>
      <c r="BO59" s="17" t="str">
        <f>HLOOKUP($B59,'[6]SGTI 2021 Clean Data'!$E$2:$ZQ$272,107,FALSE)</f>
        <v>N</v>
      </c>
      <c r="BP59" s="17" t="str">
        <f>HLOOKUP($B59,'[6]SGTI 2021 Clean Data'!$E$2:$ZQ$272,108,FALSE)</f>
        <v>Y</v>
      </c>
      <c r="BQ59" s="17" t="str">
        <f>HLOOKUP($B59,'[6]SGTI 2021 Clean Data'!$E$2:$ZQ$272,109,FALSE)</f>
        <v>Y</v>
      </c>
      <c r="BR59" s="17" t="str">
        <f>HLOOKUP($B59,'[6]SGTI 2021 Clean Data'!$E$2:$ZQ$272,110,FALSE)</f>
        <v>Y</v>
      </c>
      <c r="BS59" s="17" t="str">
        <f>HLOOKUP($B59,'[6]SGTI 2021 Clean Data'!$E$2:$ZQ$272,111,FALSE)</f>
        <v>Y</v>
      </c>
      <c r="BT59" s="17" t="str">
        <f>HLOOKUP($B59,'[6]SGTI 2021 Clean Data'!$E$2:$ZQ$272,113,FALSE)</f>
        <v>Y</v>
      </c>
      <c r="BU59" s="17" t="str">
        <f>HLOOKUP($B59,'[6]SGTI 2021 Clean Data'!$E$2:$ZQ$272,114,FALSE)</f>
        <v>N</v>
      </c>
      <c r="BV59" s="17" t="str">
        <f>HLOOKUP($B59,'[6]SGTI 2021 Clean Data'!$E$2:$ZQ$272,120,FALSE)</f>
        <v>N</v>
      </c>
      <c r="BW59" s="17" t="str">
        <f>HLOOKUP($B59,'[6]SGTI 2021 Clean Data'!$E$2:$ZQ$272,121,FALSE)</f>
        <v>Y</v>
      </c>
      <c r="BX59" s="17" t="str">
        <f>HLOOKUP($B59,'[6]SGTI 2021 Clean Data'!$E$2:$ZQ$272,122,FALSE)</f>
        <v>Y</v>
      </c>
      <c r="BY59" s="17" t="str">
        <f>HLOOKUP($B59,'[6]SGTI 2021 Clean Data'!$E$2:$ZQ$272,123,FALSE)</f>
        <v>Y</v>
      </c>
      <c r="BZ59" s="17" t="str">
        <f>HLOOKUP($B59,'[6]SGTI 2021 Clean Data'!$E$2:$ZQ$272,124,FALSE)</f>
        <v>Y</v>
      </c>
      <c r="CA59" s="17" t="str">
        <f>HLOOKUP($B59,'[6]SGTI 2021 Clean Data'!$E$2:$ZQ$272,125,FALSE)</f>
        <v>N</v>
      </c>
      <c r="CB59" s="17" t="str">
        <f>HLOOKUP($B59,'[6]SGTI 2021 Clean Data'!$E$2:$ZQ$272,126,FALSE)</f>
        <v>N</v>
      </c>
      <c r="CC59" s="17" t="str">
        <f>HLOOKUP($B59,'[6]SGTI 2021 Clean Data'!$E$2:$ZQ$272,128,FALSE)</f>
        <v>Y</v>
      </c>
      <c r="CD59" s="17" t="str">
        <f>HLOOKUP($B59,'[6]SGTI 2021 Clean Data'!$E$2:$ZQ$272,130,FALSE)</f>
        <v>Y</v>
      </c>
      <c r="CE59" s="17" t="str">
        <f>HLOOKUP($B59,'[6]SGTI 2021 Clean Data'!$E$2:$ZQ$272,131,FALSE)</f>
        <v>Y</v>
      </c>
      <c r="CF59" s="17" t="str">
        <f>HLOOKUP($B59,'[6]SGTI 2021 Clean Data'!$E$2:$ZQ$272,132,FALSE)</f>
        <v>Y</v>
      </c>
      <c r="CG59" s="17" t="str">
        <f>HLOOKUP($B59,'[6]SGTI 2021 Clean Data'!$E$2:$ZQ$272,133,FALSE)</f>
        <v>Y</v>
      </c>
      <c r="CH59" s="17" t="str">
        <f>HLOOKUP($B59,'[6]SGTI 2021 Clean Data'!$E$2:$ZQ$272,135,FALSE)</f>
        <v>N</v>
      </c>
      <c r="CI59" s="17" t="str">
        <f>HLOOKUP($B59,'[6]SGTI 2021 Clean Data'!$E$2:$ZQ$272,139,FALSE)</f>
        <v>Y</v>
      </c>
      <c r="CJ59" s="17" t="str">
        <f>HLOOKUP($B59,'[6]SGTI 2021 Clean Data'!$E$2:$ZQ$272,140,FALSE)</f>
        <v>N</v>
      </c>
      <c r="CK59" s="17" t="str">
        <f>VLOOKUP($B59,'[6]2021 DD Batch123456'!$B$3:$AT$590,26,FALSE)</f>
        <v>Y</v>
      </c>
      <c r="CL59" s="17">
        <f>VLOOKUP($B59,'[6]2021 DD Batch123456'!$B$3:$AT$590,27,FALSE)</f>
        <v>0</v>
      </c>
      <c r="CM59" s="17" t="str">
        <f>VLOOKUP($B59,'[6]2021 DD Batch123456'!$B$3:$AT$590,31,FALSE)</f>
        <v>Y</v>
      </c>
      <c r="CN59" s="17">
        <f>VLOOKUP($B59,'[6]2021 DD Batch123456'!$B$3:$AT$590,32,FALSE)</f>
        <v>0</v>
      </c>
      <c r="CO59" s="17" t="str">
        <f>VLOOKUP($B59,'[6]2021 DD Batch123456'!$B$3:$AT$590,33,FALSE)</f>
        <v>Y</v>
      </c>
      <c r="CP59" s="17" t="str">
        <f>HLOOKUP($B59,'[6]SGTI 2021 Clean Data'!$E$2:$ZQ$272,153,FALSE)</f>
        <v>Y</v>
      </c>
      <c r="CQ59" s="17" t="str">
        <f>HLOOKUP($B59,'[6]SGTI 2021 Clean Data'!$E$2:$ZQ$272,155,FALSE)</f>
        <v>Y</v>
      </c>
      <c r="CR59" s="17" t="str">
        <f>HLOOKUP($B59,'[6]SGTI 2021 Clean Data'!$E$2:$ZQ$272,156,FALSE)</f>
        <v>Y</v>
      </c>
      <c r="CS59" s="17" t="str">
        <f>HLOOKUP($B59,'[6]SGTI 2021 Clean Data'!$E$2:$ZQ$272,157,FALSE)</f>
        <v>Y</v>
      </c>
      <c r="CT59" s="17" t="str">
        <f>HLOOKUP($B59,'[6]SGTI 2021 Clean Data'!$E$2:$ZQ$272,158,FALSE)</f>
        <v>Y</v>
      </c>
      <c r="CU59" s="17" t="str">
        <f>HLOOKUP($B59,'[6]SGTI 2021 Clean Data'!$E$2:$ZQ$272,159,FALSE)</f>
        <v>Y</v>
      </c>
      <c r="CV59" s="17" t="str">
        <f>HLOOKUP($B59,'[6]SGTI 2021 Clean Data'!$E$2:$ZQ$272,160,FALSE)</f>
        <v>Y</v>
      </c>
      <c r="CW59" s="17" t="str">
        <f>HLOOKUP($B59,'[6]SGTI 2021 Clean Data'!$E$2:$ZQ$272,161,FALSE)</f>
        <v>Y</v>
      </c>
      <c r="CX59" s="17" t="str">
        <f>HLOOKUP($B59,'[6]SGTI 2021 Clean Data'!$E$2:$ZQ$272,164,FALSE)</f>
        <v>Y</v>
      </c>
      <c r="CY59" s="17" t="str">
        <f>HLOOKUP($B59,'[6]SGTI 2021 Clean Data'!$E$2:$ZQ$272,170,FALSE)</f>
        <v>Y</v>
      </c>
      <c r="CZ59" s="17" t="str">
        <f>HLOOKUP($B59,'[6]SGTI 2021 Clean Data'!$E$2:$ZQ$272,173,FALSE)</f>
        <v>Y</v>
      </c>
      <c r="DA59" s="17" t="str">
        <f>HLOOKUP($B59,'[6]SGTI 2021 Clean Data'!$E$2:$ZQ$272,174,FALSE)</f>
        <v>Y</v>
      </c>
      <c r="DB59" s="17" t="str">
        <f>HLOOKUP($B59,'[6]SGTI 2021 Clean Data'!$E$2:$ZQ$272,175,FALSE)</f>
        <v>N</v>
      </c>
      <c r="DC59" s="17" t="str">
        <f>HLOOKUP($B59,'[6]SGTI 2021 Clean Data'!$E$2:$ZQ$272,176,FALSE)</f>
        <v>N</v>
      </c>
      <c r="DD59" s="17" t="str">
        <f>HLOOKUP($B59,'[6]SGTI 2021 Clean Data'!$E$2:$ZQ$272,178,FALSE)</f>
        <v>Y</v>
      </c>
      <c r="DE59" s="17" t="str">
        <f>HLOOKUP($B59,'[6]SGTI 2021 Clean Data'!$E$2:$ZQ$272,179,FALSE)</f>
        <v>Y</v>
      </c>
      <c r="DF59" s="17" t="str">
        <f>HLOOKUP($B59,'[6]SGTI 2021 Clean Data'!$E$2:$ZQ$272,180,FALSE)</f>
        <v>Y</v>
      </c>
      <c r="DG59" s="17" t="str">
        <f>HLOOKUP($B59,'[6]SGTI 2021 Clean Data'!$E$2:$ZQ$272,181,FALSE)</f>
        <v>Y</v>
      </c>
      <c r="DH59" s="17" t="str">
        <f>HLOOKUP($B59,'[6]SGTI 2021 Clean Data'!$E$2:$ZQ$272,182,FALSE)</f>
        <v>N</v>
      </c>
      <c r="DI59" s="17" t="str">
        <f>HLOOKUP($B59,'[6]SGTI 2021 Clean Data'!$E$2:$ZQ$272,184,FALSE)</f>
        <v>Y</v>
      </c>
      <c r="DJ59" s="17" t="str">
        <f>HLOOKUP($B59,'[6]SGTI 2021 Clean Data'!$E$2:$ZQ$272,185,FALSE)</f>
        <v>Y</v>
      </c>
      <c r="DK59" s="17">
        <f>HLOOKUP($B59,'[6]SGTI 2021 Clean Data'!$E$2:$ZQ$272,190,FALSE)</f>
        <v>113</v>
      </c>
      <c r="DL59" s="17" t="str">
        <f>HLOOKUP($B59,'[6]SGTI 2021 Clean Data'!$E$2:$ZQ$272,191,FALSE)</f>
        <v>N</v>
      </c>
      <c r="DM59" s="17" t="str">
        <f>HLOOKUP($B59,'[6]SGTI 2021 Clean Data'!$E$2:$ZQ$272,195,FALSE)</f>
        <v>Y</v>
      </c>
      <c r="DN59" s="17" t="str">
        <f>HLOOKUP($B59,'[6]SGTI 2021 Clean Data'!$E$2:$ZQ$272,196,FALSE)</f>
        <v>Y</v>
      </c>
      <c r="DO59" s="17" t="str">
        <f>HLOOKUP($B59,'[6]SGTI 2021 Clean Data'!$E$2:$ZQ$272,199,FALSE)</f>
        <v>N</v>
      </c>
      <c r="DP59" s="17" t="str">
        <f>HLOOKUP($B59,'[6]SGTI 2021 Clean Data'!$E$2:$ZQ$272,200,FALSE)</f>
        <v>Y</v>
      </c>
      <c r="DQ59" s="17" t="str">
        <f>HLOOKUP($B59,'[6]SGTI 2021 Clean Data'!$E$2:$ZQ$272,201,FALSE)</f>
        <v>Y</v>
      </c>
      <c r="DR59" s="17" t="str">
        <f>HLOOKUP($B59,'[6]SGTI 2021 Clean Data'!$E$2:$ZQ$272,202,FALSE)</f>
        <v>Y</v>
      </c>
      <c r="DS59" s="17" t="str">
        <f>HLOOKUP($B59,'[6]SGTI 2021 Clean Data'!$E$2:$ZQ$272,203,FALSE)</f>
        <v>Y</v>
      </c>
      <c r="DT59" s="17" t="str">
        <f>HLOOKUP($B59,'[6]SGTI 2021 Clean Data'!$E$2:$ZQ$272,204,FALSE)</f>
        <v>Y</v>
      </c>
      <c r="DU59" s="17" t="str">
        <f>HLOOKUP($B59,'[6]SGTI 2021 Clean Data'!$E$2:$ZQ$272,206,FALSE)</f>
        <v>Y</v>
      </c>
      <c r="DV59" s="17" t="str">
        <f>HLOOKUP($B59,'[6]SGTI 2021 Clean Data'!$E$2:$ZQ$272,207,FALSE)</f>
        <v>Y</v>
      </c>
      <c r="DW59" s="17" t="str">
        <f>HLOOKUP($B59,'[6]SGTI 2021 Clean Data'!$E$2:$ZQ$272,208,FALSE)</f>
        <v>N</v>
      </c>
      <c r="DX59" s="17"/>
      <c r="DY59" s="17" t="str">
        <f>HLOOKUP($B59,'[6]SGTI 2021 Clean Data'!$E$2:$ZQ$272,213,FALSE)</f>
        <v>Y</v>
      </c>
      <c r="DZ59" s="17" t="str">
        <f>HLOOKUP($B59,'[6]SGTI 2021 Clean Data'!$E$2:$ZQ$272,214,FALSE)</f>
        <v>Y</v>
      </c>
      <c r="EA59" s="17" t="str">
        <f>HLOOKUP($B59,'[6]SGTI 2021 Clean Data'!$E$2:$ZQ$272,215,FALSE)</f>
        <v>Y</v>
      </c>
      <c r="EB59" s="17">
        <f>HLOOKUP($B59,'[6]SGTI 2021 Clean Data'!$E$2:$ZQ$272,219,FALSE)</f>
        <v>3</v>
      </c>
      <c r="EC59" s="17">
        <f>HLOOKUP($B59,'[6]SGTI 2021 Clean Data'!$E$2:$ZQ$272,220,FALSE)</f>
        <v>0</v>
      </c>
      <c r="ED59" s="17">
        <f>HLOOKUP($B59,'[6]SGTI 2021 Clean Data'!$E$2:$ZQ$272,221,FALSE)</f>
        <v>0</v>
      </c>
      <c r="EE59" s="17">
        <f>HLOOKUP($B59,'[6]SGTI 2021 Clean Data'!$E$2:$ZQ$272,222,FALSE)</f>
        <v>3</v>
      </c>
      <c r="EF59" s="17">
        <f>HLOOKUP($B59,'[6]SGTI 2021 Clean Data'!$E$2:$ZQ$272,223,FALSE)</f>
        <v>0</v>
      </c>
      <c r="EG59" s="17">
        <f>HLOOKUP($B59,'[6]SGTI 2021 Clean Data'!$E$2:$ZQ$272,224,FALSE)</f>
        <v>3</v>
      </c>
      <c r="EH59" s="17">
        <f>HLOOKUP($B59,'[6]SGTI 2021 Clean Data'!$E$2:$ZQ$272,225,FALSE)</f>
        <v>0</v>
      </c>
      <c r="EI59" s="17">
        <f>HLOOKUP($B59,'[6]SGTI 2021 Clean Data'!$E$2:$ZQ$272,226,FALSE)</f>
        <v>0</v>
      </c>
      <c r="EJ59" s="17">
        <f>HLOOKUP($B59,'[6]SGTI 2021 Clean Data'!$E$2:$ZQ$272,227,FALSE)</f>
        <v>0</v>
      </c>
      <c r="EK59" s="17">
        <f>HLOOKUP($B59,'[6]SGTI 2021 Clean Data'!$E$2:$ZQ$272,228,FALSE)</f>
        <v>3</v>
      </c>
      <c r="EL59" s="17">
        <f>HLOOKUP($B59,'[6]SGTI 2021 Clean Data'!$E$2:$ZQ$272,229,FALSE)</f>
        <v>2</v>
      </c>
      <c r="EM59" s="17">
        <f>HLOOKUP($B59,'[6]SGTI 2021 Clean Data'!$E$2:$ZQ$272,230,FALSE)</f>
        <v>2</v>
      </c>
      <c r="EN59" s="17">
        <f>HLOOKUP($B59,'[6]SGTI 2021 Clean Data'!$E$2:$ZQ$272,231,FALSE)</f>
        <v>0</v>
      </c>
      <c r="EO59" s="18">
        <f>HLOOKUP($B59,'[6]SGTI 2021 Clean Data'!$E$2:$ZQ$272,232,FALSE)</f>
        <v>44033</v>
      </c>
      <c r="EP59" s="18">
        <f>HLOOKUP($B59,'[6]SGTI 2021 Clean Data'!$E$2:$ZQ$272,233,FALSE)</f>
        <v>44057</v>
      </c>
      <c r="EQ59" s="17">
        <f>HLOOKUP($B59,'[6]SGTI 2021 Clean Data'!$E$2:$ZQ$272,234,FALSE)</f>
        <v>0</v>
      </c>
      <c r="ER59" s="17">
        <f>HLOOKUP($B59,'[6]SGTI 2021 Clean Data'!$E$2:$ZQ$272,235,FALSE)</f>
        <v>0</v>
      </c>
      <c r="ES59" s="17">
        <f>HLOOKUP($B59,'[6]SGTI 2021 Clean Data'!$E$2:$ZQ$272,240,FALSE)</f>
        <v>0</v>
      </c>
      <c r="ET59" s="17">
        <f>VLOOKUP($B59,'[6]2021 DD Batch123456'!$B$3:$AT$590,42,FALSE)</f>
        <v>0</v>
      </c>
      <c r="EU59" s="17"/>
      <c r="EV59" s="17"/>
      <c r="EW59" s="17"/>
      <c r="EX59" s="17">
        <f>VLOOKUP($B59,'[6]2021 DD Batch123456'!$B$3:$AT$590,44,FALSE)</f>
        <v>2</v>
      </c>
      <c r="EY59" s="17">
        <f>HLOOKUP($B59,'[6]SGTI 2021 Clean Data'!$E$2:$ZQ$272,246,FALSE)</f>
        <v>0</v>
      </c>
      <c r="EZ59" s="17">
        <f>HLOOKUP($B59,'[6]SGTI 2021 Clean Data'!$E$2:$ZQ$272,247,FALSE)</f>
        <v>0</v>
      </c>
      <c r="FA59" s="17">
        <f>HLOOKUP($B59,'[6]SGTI 2021 Clean Data'!$E$2:$ZQ$272,248,FALSE)</f>
        <v>0</v>
      </c>
      <c r="FB59" s="17">
        <f>HLOOKUP($B59,'[6]SGTI 2021 Clean Data'!$E$2:$ZQ$272,249,FALSE)</f>
        <v>0</v>
      </c>
      <c r="FC59" s="17">
        <f>HLOOKUP($B59,'[6]SGTI 2021 Clean Data'!$E$2:$ZQ$272,250,FALSE)</f>
        <v>0</v>
      </c>
      <c r="FD59" s="17">
        <f>HLOOKUP($B59,'[6]SGTI 2021 Clean Data'!$E$2:$ZQ$272,251,FALSE)</f>
        <v>3</v>
      </c>
      <c r="FE59" s="17">
        <f>HLOOKUP($B59,'[6]SGTI 2021 Clean Data'!$E$2:$ZQ$272,252,FALSE)</f>
        <v>0</v>
      </c>
      <c r="FF59" s="17">
        <f>HLOOKUP($B59,'[6]SGTI 2021 Clean Data'!$E$2:$ZQ$272,253,FALSE)</f>
        <v>0</v>
      </c>
      <c r="FG59" s="17">
        <f>HLOOKUP($B59,'[6]SGTI 2021 Clean Data'!$E$2:$ZQ$272,254,FALSE)</f>
        <v>0</v>
      </c>
      <c r="FH59" s="17">
        <f>HLOOKUP($B59,'[6]SGTI 2021 Clean Data'!$E$2:$ZQ$272,255,FALSE)</f>
        <v>0</v>
      </c>
      <c r="FI59" s="17">
        <f>HLOOKUP($B59,'[6]SGTI 2021 Clean Data'!$E$2:$ZQ$272,256,FALSE)</f>
        <v>5</v>
      </c>
      <c r="FJ59" s="17">
        <f>HLOOKUP($B59,'[6]SGTI 2021 Clean Data'!$E$2:$ZQ$272,257,FALSE)</f>
        <v>0</v>
      </c>
      <c r="FK59" s="17">
        <f>HLOOKUP($B59,'[6]SGTI 2021 Clean Data'!$E$2:$ZQ$272,258,FALSE)</f>
        <v>0</v>
      </c>
      <c r="FL59" s="17"/>
      <c r="FM59" s="17">
        <f>HLOOKUP($B59,'[6]SGTI 2021 Clean Data'!$E$2:$ZQ$272,260,FALSE)</f>
        <v>0</v>
      </c>
      <c r="FN59" s="17">
        <f>HLOOKUP($B59,'[6]SGTI 2021 Clean Data'!$E$2:$ZQ$272,261,FALSE)</f>
        <v>0</v>
      </c>
      <c r="FO59" s="17">
        <f>HLOOKUP($B59,'[6]SGTI 2021 Clean Data'!$E$2:$ZQ$272,262,FALSE)</f>
        <v>0</v>
      </c>
      <c r="FP59" s="17">
        <f>HLOOKUP($B59,'[6]SGTI 2021 Clean Data'!$E$2:$ZQ$272,263,FALSE)</f>
        <v>0</v>
      </c>
      <c r="FQ59" s="17"/>
      <c r="FR59" s="17">
        <f>HLOOKUP($B59,'[6]SGTI 2021 Clean Data'!$E$2:$ZQ$272,265,FALSE)</f>
        <v>0</v>
      </c>
      <c r="FS59" s="17">
        <f>HLOOKUP($B59,'[6]SGTI 2021 Clean Data'!$E$2:$ZQ$272,266,FALSE)</f>
        <v>0</v>
      </c>
      <c r="FT59" s="17">
        <f>HLOOKUP($B59,'[6]SGTI 2021 Clean Data'!$E$2:$ZQ$272,267,FALSE)</f>
        <v>3</v>
      </c>
      <c r="FU59" s="17">
        <f>HLOOKUP($B59,'[6]SGTI 2021 Clean Data'!$E$2:$ZQ$272,268,FALSE)</f>
        <v>0</v>
      </c>
      <c r="FV59" s="17">
        <f>HLOOKUP($B59,'[6]SGTI 2021 Clean Data'!$E$2:$ZQ$272,269,FALSE)</f>
        <v>0</v>
      </c>
      <c r="FW59" s="17">
        <f>HLOOKUP($B59,'[6]SGTI 2021 Clean Data'!$E$2:$ZQ$272,270,FALSE)</f>
        <v>0</v>
      </c>
      <c r="FX59" s="17">
        <f>HLOOKUP($B59,'[6]SGTI 2021 Clean Data'!$E$2:$ZQ$272,271,FALSE)</f>
        <v>0</v>
      </c>
    </row>
    <row r="60" spans="1:180" ht="24" thickTop="1" thickBot="1" x14ac:dyDescent="0.3">
      <c r="A60" s="12">
        <v>387</v>
      </c>
      <c r="B60" s="13" t="s">
        <v>286</v>
      </c>
      <c r="C60" s="14" t="s">
        <v>287</v>
      </c>
      <c r="D60" s="15">
        <v>44196</v>
      </c>
      <c r="E60" s="16">
        <f>_xlfn.IFNA(VLOOKUP($B60,'[4]SGTI 2021 General Full List'!$G$2:$AD$528,24,FALSE),VLOOKUP($B60,'[5]SGTI 2021 TrustReits Full List'!$G$2:$AC$43,23,FALSE))</f>
        <v>726860000</v>
      </c>
      <c r="F60" s="16" t="str">
        <f t="shared" si="0"/>
        <v>Mid</v>
      </c>
      <c r="G60" s="16" t="str">
        <f>_xlfn.IFNA(VLOOKUP($B60,'[4]SGTI 2021 General Full List'!$G$2:$AD$528,21,FALSE),VLOOKUP($B60,'[5]SGTI 2021 TrustReits Full List'!$G$2:$AB$43,20,FALSE))</f>
        <v>INDUSTRIALS</v>
      </c>
      <c r="H60" s="16" t="str">
        <f>_xlfn.IFNA(VLOOKUP($B60,'[4]SGTI 2021 General Full List'!$G$2:$AD$528,23,FALSE),VLOOKUP($B60,'[5]SGTI 2021 TrustReits Full List'!$G$2:$AB$43,22,FALSE))</f>
        <v>Industrial &amp; Commercial Services</v>
      </c>
      <c r="I60" s="16" t="s">
        <v>1272</v>
      </c>
      <c r="J60" s="17">
        <f>VLOOKUP($B60,'[6]2021 DD Batch123456'!$B$3:$AT$590,5,FALSE)</f>
        <v>10</v>
      </c>
      <c r="K60" s="17">
        <f>VLOOKUP($B60,'[6]2021 DD Batch123456'!$B$3:$AT$590,6,FALSE)</f>
        <v>10</v>
      </c>
      <c r="L60" s="17">
        <f>VLOOKUP($B60,'[6]2021 DD Batch123456'!$B$3:$AT$590,7,FALSE)</f>
        <v>7</v>
      </c>
      <c r="M60" s="17" t="str">
        <f>VLOOKUP($B60,'[6]2021 DD Batch123456'!$B$3:$AT$590,12,FALSE)</f>
        <v>N</v>
      </c>
      <c r="N60" s="17" t="str">
        <f>HLOOKUP($B60,'[6]SGTI 2021 Clean Data'!$E$2:$ZQ$272,25,FALSE)</f>
        <v>Y</v>
      </c>
      <c r="O60" s="17" t="str">
        <f>VLOOKUP($B60,'[6]2021 DD Batch123456'!$B$3:$AT$590,13,FALSE)</f>
        <v>Y</v>
      </c>
      <c r="P60" s="17" t="str">
        <f>VLOOKUP($B60,'[6]2021 DD Batch123456'!$B$3:$AT$590,14,FALSE)</f>
        <v>N</v>
      </c>
      <c r="Q60" s="17" t="str">
        <f>HLOOKUP($B60,'[6]SGTI 2021 Clean Data'!$E$2:$ZQ$272,30,FALSE)</f>
        <v>Y</v>
      </c>
      <c r="R60" s="17" t="str">
        <f>HLOOKUP($B60,'[6]SGTI 2021 Clean Data'!$E$2:$ZQ$272,31,FALSE)</f>
        <v>Y</v>
      </c>
      <c r="S60" s="17" t="str">
        <f>HLOOKUP($B60,'[6]SGTI 2021 Clean Data'!$E$2:$ZQ$272,32,FALSE)</f>
        <v>Y</v>
      </c>
      <c r="T60" s="17">
        <f>VLOOKUP($B60,'[6]2021 DD Batch123456'!$B$3:$AT$590,36,FALSE)</f>
        <v>4</v>
      </c>
      <c r="U60" s="17">
        <f>VLOOKUP($B60,'[6]2021 DD Batch123456'!$B$3:$AT$590,40,FALSE)</f>
        <v>4</v>
      </c>
      <c r="V60" s="17">
        <f>VLOOKUP($B60,'[6]2021 DD Batch123456'!$B$3:$AT$590,37,FALSE)</f>
        <v>3</v>
      </c>
      <c r="W60" s="17" t="str">
        <f>VLOOKUP($B60,'[6]2021 DD Batch123456'!$B$3:$AT$590,41,FALSE)</f>
        <v>Y</v>
      </c>
      <c r="X60" s="17">
        <f>VLOOKUP($B60,'[6]2021 DD Batch123456'!$B$3:$AT$590,15,FALSE)</f>
        <v>5</v>
      </c>
      <c r="Y60" s="17">
        <f>VLOOKUP($B60,'[6]2021 DD Batch123456'!$B$3:$AT$590,16,FALSE)</f>
        <v>4</v>
      </c>
      <c r="Z60" s="17" t="str">
        <f>VLOOKUP($B60,'[6]2021 DD Batch123456'!$B$3:$AT$590,18,FALSE)</f>
        <v>Y</v>
      </c>
      <c r="AA60" s="17" t="str">
        <f>HLOOKUP($B60,'[6]SGTI 2021 Clean Data'!$E$2:$ZQ$272,45,FALSE)</f>
        <v>Y</v>
      </c>
      <c r="AB60" s="17" t="str">
        <f>HLOOKUP($B60,'[6]SGTI 2021 Clean Data'!$E$2:$ZQ$272,46,FALSE)</f>
        <v>Y</v>
      </c>
      <c r="AC60" s="17" t="str">
        <f>HLOOKUP($B60,'[6]SGTI 2021 Clean Data'!$E$2:$ZQ$272,49,FALSE)</f>
        <v>N</v>
      </c>
      <c r="AD60" s="17" t="str">
        <f>HLOOKUP($B60,'[6]SGTI 2021 Clean Data'!$E$2:$ZQ$272,50,FALSE)</f>
        <v>Y</v>
      </c>
      <c r="AE60" s="17" t="str">
        <f>HLOOKUP($B60,'[6]SGTI 2021 Clean Data'!$E$2:$ZQ$272,53,FALSE)</f>
        <v>Y</v>
      </c>
      <c r="AF60" s="17" t="str">
        <f>HLOOKUP($B60,'[6]SGTI 2021 Clean Data'!$E$2:$ZQ$272,54,FALSE)</f>
        <v>Y</v>
      </c>
      <c r="AG60" s="17" t="str">
        <f>HLOOKUP($B60,'[6]SGTI 2021 Clean Data'!$E$2:$ZQ$272,55,FALSE)</f>
        <v>Y</v>
      </c>
      <c r="AH60" s="17" t="str">
        <f>HLOOKUP($B60,'[6]SGTI 2021 Clean Data'!$E$2:$ZQ$272,56,FALSE)</f>
        <v>Y</v>
      </c>
      <c r="AI60" s="17" t="str">
        <f>HLOOKUP($B60,'[6]SGTI 2021 Clean Data'!$E$2:$ZQ$272,57,FALSE)</f>
        <v>N</v>
      </c>
      <c r="AJ60" s="17" t="str">
        <f>HLOOKUP($B60,'[6]SGTI 2021 Clean Data'!$E$2:$ZQ$272,58,FALSE)</f>
        <v>Y</v>
      </c>
      <c r="AK60" s="17" t="str">
        <f>HLOOKUP($B60,'[6]SGTI 2021 Clean Data'!$E$2:$ZQ$272,59,FALSE)</f>
        <v>Y</v>
      </c>
      <c r="AL60" s="17">
        <f>VLOOKUP($B60,'[6]2021 DD Batch123456'!$B$3:$AT$590,19,FALSE)</f>
        <v>6</v>
      </c>
      <c r="AM60" s="17">
        <f>VLOOKUP($B60,'[6]2021 DD Batch123456'!$B$3:$AT$590,20,FALSE)</f>
        <v>5</v>
      </c>
      <c r="AN60" s="17" t="str">
        <f>VLOOKUP($B60,'[6]2021 DD Batch123456'!$B$3:$AT$590,22,FALSE)</f>
        <v>Y</v>
      </c>
      <c r="AO60" s="17" t="str">
        <f>HLOOKUP($B60,'[6]SGTI 2021 Clean Data'!$E$2:$ZQ$272,67,FALSE)</f>
        <v>E</v>
      </c>
      <c r="AP60" s="17" t="str">
        <f>HLOOKUP($B60,'[6]SGTI 2021 Clean Data'!$E$2:$ZQ$272,68,FALSE)</f>
        <v>E</v>
      </c>
      <c r="AQ60" s="17" t="str">
        <f>HLOOKUP($B60,'[6]SGTI 2021 Clean Data'!$E$2:$ZQ$272,69,FALSE)</f>
        <v>B3</v>
      </c>
      <c r="AR60" s="17" t="str">
        <f>HLOOKUP($B60,'[6]SGTI 2021 Clean Data'!$E$2:$ZQ$272,70,FALSE)</f>
        <v>Y</v>
      </c>
      <c r="AS60" s="17" t="str">
        <f>HLOOKUP($B60,'[6]SGTI 2021 Clean Data'!$E$2:$ZQ$272,71,FALSE)</f>
        <v>Y</v>
      </c>
      <c r="AT60" s="17" t="str">
        <f>HLOOKUP($B60,'[6]SGTI 2021 Clean Data'!$E$2:$ZQ$272,72,FALSE)</f>
        <v>Y</v>
      </c>
      <c r="AU60" s="17" t="str">
        <f>HLOOKUP($B60,'[6]SGTI 2021 Clean Data'!$E$2:$ZQ$272,73,FALSE)</f>
        <v>N</v>
      </c>
      <c r="AV60" s="17" t="str">
        <f>HLOOKUP($B60,'[6]SGTI 2021 Clean Data'!$E$2:$ZQ$272,74,FALSE)</f>
        <v>N</v>
      </c>
      <c r="AW60" s="17" t="str">
        <f>HLOOKUP($B60,'[6]SGTI 2021 Clean Data'!$E$2:$ZQ$272,75,FALSE)</f>
        <v>N</v>
      </c>
      <c r="AX60" s="17" t="str">
        <f>HLOOKUP($B60,'[6]SGTI 2021 Clean Data'!$E$2:$ZQ$272,76,FALSE)</f>
        <v>Y</v>
      </c>
      <c r="AY60" s="17" t="str">
        <f>VLOOKUP($B60,'[6]2021 DD Batch123456'!$B$3:$AT$590,35,FALSE)</f>
        <v>E</v>
      </c>
      <c r="AZ60" s="17" t="str">
        <f>HLOOKUP($B60,'[6]SGTI 2021 Clean Data'!$E$2:$ZQ$272,80,FALSE)</f>
        <v>Y</v>
      </c>
      <c r="BA60" s="17" t="str">
        <f>HLOOKUP($B60,'[6]SGTI 2021 Clean Data'!$E$2:$ZQ$272,83,FALSE)</f>
        <v>Y</v>
      </c>
      <c r="BB60" s="17" t="str">
        <f>HLOOKUP($B60,'[6]SGTI 2021 Clean Data'!$E$2:$ZQ$272,84,FALSE)</f>
        <v>N</v>
      </c>
      <c r="BC60" s="17" t="str">
        <f>HLOOKUP($B60,'[6]SGTI 2021 Clean Data'!$E$2:$ZQ$272,89,FALSE)</f>
        <v>Y</v>
      </c>
      <c r="BD60" s="17" t="str">
        <f>HLOOKUP($B60,'[6]SGTI 2021 Clean Data'!$E$2:$ZQ$272,91,FALSE)</f>
        <v>Y</v>
      </c>
      <c r="BE60" s="17" t="str">
        <f>HLOOKUP($B60,'[6]SGTI 2021 Clean Data'!$E$2:$ZQ$272,92,FALSE)</f>
        <v>Y</v>
      </c>
      <c r="BF60" s="17" t="str">
        <f>HLOOKUP($B60,'[6]SGTI 2021 Clean Data'!$E$2:$ZQ$272,93,FALSE)</f>
        <v>Y</v>
      </c>
      <c r="BG60" s="17" t="str">
        <f>HLOOKUP($B60,'[6]SGTI 2021 Clean Data'!$E$2:$ZQ$272,94,FALSE)</f>
        <v>Y</v>
      </c>
      <c r="BH60" s="17" t="str">
        <f>HLOOKUP($B60,'[6]SGTI 2021 Clean Data'!$E$2:$ZQ$272,95,FALSE)</f>
        <v>Y</v>
      </c>
      <c r="BI60" s="17" t="str">
        <f>HLOOKUP($B60,'[6]SGTI 2021 Clean Data'!$E$2:$ZQ$272,96,FALSE)</f>
        <v>Y</v>
      </c>
      <c r="BJ60" s="17" t="str">
        <f>HLOOKUP($B60,'[6]SGTI 2021 Clean Data'!$E$2:$ZQ$272,97,FALSE)</f>
        <v>Y</v>
      </c>
      <c r="BK60" s="17" t="str">
        <f>HLOOKUP($B60,'[6]SGTI 2021 Clean Data'!$E$2:$ZQ$272,98,FALSE)</f>
        <v>Y</v>
      </c>
      <c r="BL60" s="17" t="str">
        <f>HLOOKUP($B60,'[6]SGTI 2021 Clean Data'!$E$2:$ZQ$272,100,FALSE)</f>
        <v>Y</v>
      </c>
      <c r="BM60" s="17" t="str">
        <f>HLOOKUP($B60,'[6]SGTI 2021 Clean Data'!$E$2:$ZQ$272,102,FALSE)</f>
        <v>N</v>
      </c>
      <c r="BN60" s="17" t="str">
        <f>HLOOKUP($B60,'[6]SGTI 2021 Clean Data'!$E$2:$ZQ$272,103,FALSE)</f>
        <v>Y</v>
      </c>
      <c r="BO60" s="17" t="str">
        <f>HLOOKUP($B60,'[6]SGTI 2021 Clean Data'!$E$2:$ZQ$272,107,FALSE)</f>
        <v>Y</v>
      </c>
      <c r="BP60" s="17" t="str">
        <f>HLOOKUP($B60,'[6]SGTI 2021 Clean Data'!$E$2:$ZQ$272,108,FALSE)</f>
        <v>Y</v>
      </c>
      <c r="BQ60" s="17" t="str">
        <f>HLOOKUP($B60,'[6]SGTI 2021 Clean Data'!$E$2:$ZQ$272,109,FALSE)</f>
        <v>Y</v>
      </c>
      <c r="BR60" s="17" t="str">
        <f>HLOOKUP($B60,'[6]SGTI 2021 Clean Data'!$E$2:$ZQ$272,110,FALSE)</f>
        <v>Y</v>
      </c>
      <c r="BS60" s="17" t="str">
        <f>HLOOKUP($B60,'[6]SGTI 2021 Clean Data'!$E$2:$ZQ$272,111,FALSE)</f>
        <v>Y</v>
      </c>
      <c r="BT60" s="17" t="str">
        <f>HLOOKUP($B60,'[6]SGTI 2021 Clean Data'!$E$2:$ZQ$272,113,FALSE)</f>
        <v>Y</v>
      </c>
      <c r="BU60" s="17">
        <f>HLOOKUP($B60,'[6]SGTI 2021 Clean Data'!$E$2:$ZQ$272,114,FALSE)</f>
        <v>0</v>
      </c>
      <c r="BV60" s="17" t="str">
        <f>HLOOKUP($B60,'[6]SGTI 2021 Clean Data'!$E$2:$ZQ$272,120,FALSE)</f>
        <v>Y</v>
      </c>
      <c r="BW60" s="17" t="str">
        <f>HLOOKUP($B60,'[6]SGTI 2021 Clean Data'!$E$2:$ZQ$272,121,FALSE)</f>
        <v>Y</v>
      </c>
      <c r="BX60" s="17" t="str">
        <f>HLOOKUP($B60,'[6]SGTI 2021 Clean Data'!$E$2:$ZQ$272,122,FALSE)</f>
        <v>Y</v>
      </c>
      <c r="BY60" s="17" t="str">
        <f>HLOOKUP($B60,'[6]SGTI 2021 Clean Data'!$E$2:$ZQ$272,123,FALSE)</f>
        <v>Y</v>
      </c>
      <c r="BZ60" s="17" t="str">
        <f>HLOOKUP($B60,'[6]SGTI 2021 Clean Data'!$E$2:$ZQ$272,124,FALSE)</f>
        <v>Y</v>
      </c>
      <c r="CA60" s="17" t="str">
        <f>HLOOKUP($B60,'[6]SGTI 2021 Clean Data'!$E$2:$ZQ$272,125,FALSE)</f>
        <v>Y</v>
      </c>
      <c r="CB60" s="17" t="str">
        <f>HLOOKUP($B60,'[6]SGTI 2021 Clean Data'!$E$2:$ZQ$272,126,FALSE)</f>
        <v>Y</v>
      </c>
      <c r="CC60" s="17" t="str">
        <f>HLOOKUP($B60,'[6]SGTI 2021 Clean Data'!$E$2:$ZQ$272,128,FALSE)</f>
        <v>Y</v>
      </c>
      <c r="CD60" s="17" t="str">
        <f>HLOOKUP($B60,'[6]SGTI 2021 Clean Data'!$E$2:$ZQ$272,130,FALSE)</f>
        <v>Y</v>
      </c>
      <c r="CE60" s="17" t="str">
        <f>HLOOKUP($B60,'[6]SGTI 2021 Clean Data'!$E$2:$ZQ$272,131,FALSE)</f>
        <v>Y</v>
      </c>
      <c r="CF60" s="17" t="str">
        <f>HLOOKUP($B60,'[6]SGTI 2021 Clean Data'!$E$2:$ZQ$272,132,FALSE)</f>
        <v>N</v>
      </c>
      <c r="CG60" s="17" t="str">
        <f>HLOOKUP($B60,'[6]SGTI 2021 Clean Data'!$E$2:$ZQ$272,133,FALSE)</f>
        <v>N</v>
      </c>
      <c r="CH60" s="17">
        <f>HLOOKUP($B60,'[6]SGTI 2021 Clean Data'!$E$2:$ZQ$272,135,FALSE)</f>
        <v>0</v>
      </c>
      <c r="CI60" s="17" t="str">
        <f>HLOOKUP($B60,'[6]SGTI 2021 Clean Data'!$E$2:$ZQ$272,139,FALSE)</f>
        <v>Y</v>
      </c>
      <c r="CJ60" s="17" t="str">
        <f>HLOOKUP($B60,'[6]SGTI 2021 Clean Data'!$E$2:$ZQ$272,140,FALSE)</f>
        <v>Y</v>
      </c>
      <c r="CK60" s="17" t="str">
        <f>VLOOKUP($B60,'[6]2021 DD Batch123456'!$B$3:$AT$590,26,FALSE)</f>
        <v>Y</v>
      </c>
      <c r="CL60" s="17">
        <f>VLOOKUP($B60,'[6]2021 DD Batch123456'!$B$3:$AT$590,27,FALSE)</f>
        <v>0</v>
      </c>
      <c r="CM60" s="17" t="str">
        <f>VLOOKUP($B60,'[6]2021 DD Batch123456'!$B$3:$AT$590,31,FALSE)</f>
        <v>N</v>
      </c>
      <c r="CN60" s="17" t="str">
        <f>VLOOKUP($B60,'[6]2021 DD Batch123456'!$B$3:$AT$590,32,FALSE)</f>
        <v>Y</v>
      </c>
      <c r="CO60" s="17" t="str">
        <f>VLOOKUP($B60,'[6]2021 DD Batch123456'!$B$3:$AT$590,33,FALSE)</f>
        <v>Y</v>
      </c>
      <c r="CP60" s="17" t="str">
        <f>HLOOKUP($B60,'[6]SGTI 2021 Clean Data'!$E$2:$ZQ$272,153,FALSE)</f>
        <v>Y</v>
      </c>
      <c r="CQ60" s="17" t="str">
        <f>HLOOKUP($B60,'[6]SGTI 2021 Clean Data'!$E$2:$ZQ$272,155,FALSE)</f>
        <v>Y</v>
      </c>
      <c r="CR60" s="17" t="str">
        <f>HLOOKUP($B60,'[6]SGTI 2021 Clean Data'!$E$2:$ZQ$272,156,FALSE)</f>
        <v>Y</v>
      </c>
      <c r="CS60" s="17" t="str">
        <f>HLOOKUP($B60,'[6]SGTI 2021 Clean Data'!$E$2:$ZQ$272,157,FALSE)</f>
        <v>Y</v>
      </c>
      <c r="CT60" s="17" t="str">
        <f>HLOOKUP($B60,'[6]SGTI 2021 Clean Data'!$E$2:$ZQ$272,158,FALSE)</f>
        <v>Y</v>
      </c>
      <c r="CU60" s="17" t="str">
        <f>HLOOKUP($B60,'[6]SGTI 2021 Clean Data'!$E$2:$ZQ$272,159,FALSE)</f>
        <v>Y</v>
      </c>
      <c r="CV60" s="17" t="str">
        <f>HLOOKUP($B60,'[6]SGTI 2021 Clean Data'!$E$2:$ZQ$272,160,FALSE)</f>
        <v>Y</v>
      </c>
      <c r="CW60" s="17" t="str">
        <f>HLOOKUP($B60,'[6]SGTI 2021 Clean Data'!$E$2:$ZQ$272,161,FALSE)</f>
        <v>Y</v>
      </c>
      <c r="CX60" s="17" t="str">
        <f>HLOOKUP($B60,'[6]SGTI 2021 Clean Data'!$E$2:$ZQ$272,164,FALSE)</f>
        <v>Y</v>
      </c>
      <c r="CY60" s="17" t="str">
        <f>HLOOKUP($B60,'[6]SGTI 2021 Clean Data'!$E$2:$ZQ$272,170,FALSE)</f>
        <v>Y</v>
      </c>
      <c r="CZ60" s="17" t="str">
        <f>HLOOKUP($B60,'[6]SGTI 2021 Clean Data'!$E$2:$ZQ$272,173,FALSE)</f>
        <v>Y</v>
      </c>
      <c r="DA60" s="17" t="str">
        <f>HLOOKUP($B60,'[6]SGTI 2021 Clean Data'!$E$2:$ZQ$272,174,FALSE)</f>
        <v>Y</v>
      </c>
      <c r="DB60" s="17" t="str">
        <f>HLOOKUP($B60,'[6]SGTI 2021 Clean Data'!$E$2:$ZQ$272,175,FALSE)</f>
        <v>N</v>
      </c>
      <c r="DC60" s="17" t="str">
        <f>HLOOKUP($B60,'[6]SGTI 2021 Clean Data'!$E$2:$ZQ$272,176,FALSE)</f>
        <v>Y</v>
      </c>
      <c r="DD60" s="17" t="str">
        <f>HLOOKUP($B60,'[6]SGTI 2021 Clean Data'!$E$2:$ZQ$272,178,FALSE)</f>
        <v>Y</v>
      </c>
      <c r="DE60" s="17" t="str">
        <f>HLOOKUP($B60,'[6]SGTI 2021 Clean Data'!$E$2:$ZQ$272,179,FALSE)</f>
        <v>Y</v>
      </c>
      <c r="DF60" s="17" t="str">
        <f>HLOOKUP($B60,'[6]SGTI 2021 Clean Data'!$E$2:$ZQ$272,180,FALSE)</f>
        <v>N</v>
      </c>
      <c r="DG60" s="17" t="str">
        <f>HLOOKUP($B60,'[6]SGTI 2021 Clean Data'!$E$2:$ZQ$272,181,FALSE)</f>
        <v>Y</v>
      </c>
      <c r="DH60" s="17" t="str">
        <f>HLOOKUP($B60,'[6]SGTI 2021 Clean Data'!$E$2:$ZQ$272,182,FALSE)</f>
        <v>N</v>
      </c>
      <c r="DI60" s="17" t="str">
        <f>HLOOKUP($B60,'[6]SGTI 2021 Clean Data'!$E$2:$ZQ$272,184,FALSE)</f>
        <v>Y</v>
      </c>
      <c r="DJ60" s="17" t="str">
        <f>HLOOKUP($B60,'[6]SGTI 2021 Clean Data'!$E$2:$ZQ$272,185,FALSE)</f>
        <v>Y</v>
      </c>
      <c r="DK60" s="17">
        <f>HLOOKUP($B60,'[6]SGTI 2021 Clean Data'!$E$2:$ZQ$272,190,FALSE)</f>
        <v>39</v>
      </c>
      <c r="DL60" s="17" t="str">
        <f>HLOOKUP($B60,'[6]SGTI 2021 Clean Data'!$E$2:$ZQ$272,191,FALSE)</f>
        <v>Y</v>
      </c>
      <c r="DM60" s="17" t="str">
        <f>HLOOKUP($B60,'[6]SGTI 2021 Clean Data'!$E$2:$ZQ$272,195,FALSE)</f>
        <v>Y</v>
      </c>
      <c r="DN60" s="17" t="str">
        <f>HLOOKUP($B60,'[6]SGTI 2021 Clean Data'!$E$2:$ZQ$272,196,FALSE)</f>
        <v>N</v>
      </c>
      <c r="DO60" s="17" t="str">
        <f>HLOOKUP($B60,'[6]SGTI 2021 Clean Data'!$E$2:$ZQ$272,199,FALSE)</f>
        <v>N</v>
      </c>
      <c r="DP60" s="17" t="str">
        <f>HLOOKUP($B60,'[6]SGTI 2021 Clean Data'!$E$2:$ZQ$272,200,FALSE)</f>
        <v>N</v>
      </c>
      <c r="DQ60" s="17" t="str">
        <f>HLOOKUP($B60,'[6]SGTI 2021 Clean Data'!$E$2:$ZQ$272,201,FALSE)</f>
        <v>Y</v>
      </c>
      <c r="DR60" s="17" t="str">
        <f>HLOOKUP($B60,'[6]SGTI 2021 Clean Data'!$E$2:$ZQ$272,202,FALSE)</f>
        <v>Y</v>
      </c>
      <c r="DS60" s="17" t="str">
        <f>HLOOKUP($B60,'[6]SGTI 2021 Clean Data'!$E$2:$ZQ$272,203,FALSE)</f>
        <v>Y</v>
      </c>
      <c r="DT60" s="17" t="str">
        <f>HLOOKUP($B60,'[6]SGTI 2021 Clean Data'!$E$2:$ZQ$272,204,FALSE)</f>
        <v>Y</v>
      </c>
      <c r="DU60" s="17" t="str">
        <f>HLOOKUP($B60,'[6]SGTI 2021 Clean Data'!$E$2:$ZQ$272,206,FALSE)</f>
        <v>Y</v>
      </c>
      <c r="DV60" s="17" t="str">
        <f>HLOOKUP($B60,'[6]SGTI 2021 Clean Data'!$E$2:$ZQ$272,207,FALSE)</f>
        <v>Y</v>
      </c>
      <c r="DW60" s="17" t="str">
        <f>HLOOKUP($B60,'[6]SGTI 2021 Clean Data'!$E$2:$ZQ$272,208,FALSE)</f>
        <v>Y</v>
      </c>
      <c r="DX60" s="17"/>
      <c r="DY60" s="17" t="str">
        <f>HLOOKUP($B60,'[6]SGTI 2021 Clean Data'!$E$2:$ZQ$272,213,FALSE)</f>
        <v>N</v>
      </c>
      <c r="DZ60" s="17" t="str">
        <f>HLOOKUP($B60,'[6]SGTI 2021 Clean Data'!$E$2:$ZQ$272,214,FALSE)</f>
        <v>Y</v>
      </c>
      <c r="EA60" s="17" t="str">
        <f>HLOOKUP($B60,'[6]SGTI 2021 Clean Data'!$E$2:$ZQ$272,215,FALSE)</f>
        <v>Y</v>
      </c>
      <c r="EB60" s="17">
        <f>HLOOKUP($B60,'[6]SGTI 2021 Clean Data'!$E$2:$ZQ$272,219,FALSE)</f>
        <v>3</v>
      </c>
      <c r="EC60" s="17">
        <f>HLOOKUP($B60,'[6]SGTI 2021 Clean Data'!$E$2:$ZQ$272,220,FALSE)</f>
        <v>0</v>
      </c>
      <c r="ED60" s="17">
        <f>HLOOKUP($B60,'[6]SGTI 2021 Clean Data'!$E$2:$ZQ$272,221,FALSE)</f>
        <v>3</v>
      </c>
      <c r="EE60" s="17">
        <f>HLOOKUP($B60,'[6]SGTI 2021 Clean Data'!$E$2:$ZQ$272,222,FALSE)</f>
        <v>3</v>
      </c>
      <c r="EF60" s="17">
        <f>HLOOKUP($B60,'[6]SGTI 2021 Clean Data'!$E$2:$ZQ$272,223,FALSE)</f>
        <v>0</v>
      </c>
      <c r="EG60" s="17">
        <f>HLOOKUP($B60,'[6]SGTI 2021 Clean Data'!$E$2:$ZQ$272,224,FALSE)</f>
        <v>3</v>
      </c>
      <c r="EH60" s="17">
        <f>HLOOKUP($B60,'[6]SGTI 2021 Clean Data'!$E$2:$ZQ$272,225,FALSE)</f>
        <v>3</v>
      </c>
      <c r="EI60" s="17">
        <f>HLOOKUP($B60,'[6]SGTI 2021 Clean Data'!$E$2:$ZQ$272,226,FALSE)</f>
        <v>3</v>
      </c>
      <c r="EJ60" s="17">
        <f>HLOOKUP($B60,'[6]SGTI 2021 Clean Data'!$E$2:$ZQ$272,227,FALSE)</f>
        <v>0</v>
      </c>
      <c r="EK60" s="17">
        <f>HLOOKUP($B60,'[6]SGTI 2021 Clean Data'!$E$2:$ZQ$272,228,FALSE)</f>
        <v>3</v>
      </c>
      <c r="EL60" s="17">
        <f>HLOOKUP($B60,'[6]SGTI 2021 Clean Data'!$E$2:$ZQ$272,229,FALSE)</f>
        <v>0</v>
      </c>
      <c r="EM60" s="17">
        <f>HLOOKUP($B60,'[6]SGTI 2021 Clean Data'!$E$2:$ZQ$272,230,FALSE)</f>
        <v>1</v>
      </c>
      <c r="EN60" s="17">
        <f>HLOOKUP($B60,'[6]SGTI 2021 Clean Data'!$E$2:$ZQ$272,231,FALSE)</f>
        <v>3</v>
      </c>
      <c r="EO60" s="18">
        <f>HLOOKUP($B60,'[6]SGTI 2021 Clean Data'!$E$2:$ZQ$272,232,FALSE)</f>
        <v>44279</v>
      </c>
      <c r="EP60" s="18">
        <f>HLOOKUP($B60,'[6]SGTI 2021 Clean Data'!$E$2:$ZQ$272,233,FALSE)</f>
        <v>44314</v>
      </c>
      <c r="EQ60" s="17">
        <f>HLOOKUP($B60,'[6]SGTI 2021 Clean Data'!$E$2:$ZQ$272,234,FALSE)</f>
        <v>0</v>
      </c>
      <c r="ER60" s="17">
        <f>HLOOKUP($B60,'[6]SGTI 2021 Clean Data'!$E$2:$ZQ$272,235,FALSE)</f>
        <v>0</v>
      </c>
      <c r="ES60" s="17">
        <f>HLOOKUP($B60,'[6]SGTI 2021 Clean Data'!$E$2:$ZQ$272,240,FALSE)</f>
        <v>0</v>
      </c>
      <c r="ET60" s="17">
        <f>VLOOKUP($B60,'[6]2021 DD Batch123456'!$B$3:$AT$590,42,FALSE)</f>
        <v>4</v>
      </c>
      <c r="EU60" s="17"/>
      <c r="EV60" s="17"/>
      <c r="EW60" s="17"/>
      <c r="EX60" s="17">
        <f>VLOOKUP($B60,'[6]2021 DD Batch123456'!$B$3:$AT$590,44,FALSE)</f>
        <v>0</v>
      </c>
      <c r="EY60" s="17">
        <f>HLOOKUP($B60,'[6]SGTI 2021 Clean Data'!$E$2:$ZQ$272,246,FALSE)</f>
        <v>0</v>
      </c>
      <c r="EZ60" s="17">
        <f>HLOOKUP($B60,'[6]SGTI 2021 Clean Data'!$E$2:$ZQ$272,247,FALSE)</f>
        <v>0</v>
      </c>
      <c r="FA60" s="17">
        <f>HLOOKUP($B60,'[6]SGTI 2021 Clean Data'!$E$2:$ZQ$272,248,FALSE)</f>
        <v>0</v>
      </c>
      <c r="FB60" s="17">
        <f>HLOOKUP($B60,'[6]SGTI 2021 Clean Data'!$E$2:$ZQ$272,249,FALSE)</f>
        <v>0</v>
      </c>
      <c r="FC60" s="17">
        <f>HLOOKUP($B60,'[6]SGTI 2021 Clean Data'!$E$2:$ZQ$272,250,FALSE)</f>
        <v>0</v>
      </c>
      <c r="FD60" s="17">
        <f>HLOOKUP($B60,'[6]SGTI 2021 Clean Data'!$E$2:$ZQ$272,251,FALSE)</f>
        <v>0</v>
      </c>
      <c r="FE60" s="17">
        <f>HLOOKUP($B60,'[6]SGTI 2021 Clean Data'!$E$2:$ZQ$272,252,FALSE)</f>
        <v>0</v>
      </c>
      <c r="FF60" s="17">
        <f>HLOOKUP($B60,'[6]SGTI 2021 Clean Data'!$E$2:$ZQ$272,253,FALSE)</f>
        <v>0</v>
      </c>
      <c r="FG60" s="17">
        <f>HLOOKUP($B60,'[6]SGTI 2021 Clean Data'!$E$2:$ZQ$272,254,FALSE)</f>
        <v>0</v>
      </c>
      <c r="FH60" s="17">
        <f>HLOOKUP($B60,'[6]SGTI 2021 Clean Data'!$E$2:$ZQ$272,255,FALSE)</f>
        <v>0</v>
      </c>
      <c r="FI60" s="17">
        <f>HLOOKUP($B60,'[6]SGTI 2021 Clean Data'!$E$2:$ZQ$272,256,FALSE)</f>
        <v>0</v>
      </c>
      <c r="FJ60" s="17">
        <f>HLOOKUP($B60,'[6]SGTI 2021 Clean Data'!$E$2:$ZQ$272,257,FALSE)</f>
        <v>0</v>
      </c>
      <c r="FK60" s="17">
        <f>HLOOKUP($B60,'[6]SGTI 2021 Clean Data'!$E$2:$ZQ$272,258,FALSE)</f>
        <v>0</v>
      </c>
      <c r="FL60" s="17"/>
      <c r="FM60" s="17">
        <f>HLOOKUP($B60,'[6]SGTI 2021 Clean Data'!$E$2:$ZQ$272,260,FALSE)</f>
        <v>0</v>
      </c>
      <c r="FN60" s="17">
        <f>HLOOKUP($B60,'[6]SGTI 2021 Clean Data'!$E$2:$ZQ$272,261,FALSE)</f>
        <v>0</v>
      </c>
      <c r="FO60" s="17">
        <f>HLOOKUP($B60,'[6]SGTI 2021 Clean Data'!$E$2:$ZQ$272,262,FALSE)</f>
        <v>0</v>
      </c>
      <c r="FP60" s="17">
        <f>HLOOKUP($B60,'[6]SGTI 2021 Clean Data'!$E$2:$ZQ$272,263,FALSE)</f>
        <v>0</v>
      </c>
      <c r="FQ60" s="17"/>
      <c r="FR60" s="17">
        <f>HLOOKUP($B60,'[6]SGTI 2021 Clean Data'!$E$2:$ZQ$272,265,FALSE)</f>
        <v>0</v>
      </c>
      <c r="FS60" s="17">
        <f>HLOOKUP($B60,'[6]SGTI 2021 Clean Data'!$E$2:$ZQ$272,266,FALSE)</f>
        <v>0</v>
      </c>
      <c r="FT60" s="17">
        <f>HLOOKUP($B60,'[6]SGTI 2021 Clean Data'!$E$2:$ZQ$272,267,FALSE)</f>
        <v>0</v>
      </c>
      <c r="FU60" s="17">
        <f>HLOOKUP($B60,'[6]SGTI 2021 Clean Data'!$E$2:$ZQ$272,268,FALSE)</f>
        <v>0</v>
      </c>
      <c r="FV60" s="17">
        <f>HLOOKUP($B60,'[6]SGTI 2021 Clean Data'!$E$2:$ZQ$272,269,FALSE)</f>
        <v>0</v>
      </c>
      <c r="FW60" s="17">
        <f>HLOOKUP($B60,'[6]SGTI 2021 Clean Data'!$E$2:$ZQ$272,270,FALSE)</f>
        <v>0</v>
      </c>
      <c r="FX60" s="17">
        <f>HLOOKUP($B60,'[6]SGTI 2021 Clean Data'!$E$2:$ZQ$272,271,FALSE)</f>
        <v>0</v>
      </c>
    </row>
    <row r="61" spans="1:180" ht="24" thickTop="1" thickBot="1" x14ac:dyDescent="0.3">
      <c r="A61" s="12">
        <v>184</v>
      </c>
      <c r="B61" s="13" t="s">
        <v>168</v>
      </c>
      <c r="C61" s="14" t="s">
        <v>169</v>
      </c>
      <c r="D61" s="15">
        <v>43921</v>
      </c>
      <c r="E61" s="16">
        <f>_xlfn.IFNA(VLOOKUP($B61,'[4]SGTI 2021 General Full List'!$G$2:$AD$528,24,FALSE),VLOOKUP($B61,'[5]SGTI 2021 TrustReits Full List'!$G$2:$AC$43,23,FALSE))</f>
        <v>311360000</v>
      </c>
      <c r="F61" s="16" t="str">
        <f t="shared" si="0"/>
        <v>Mid</v>
      </c>
      <c r="G61" s="16" t="str">
        <f>_xlfn.IFNA(VLOOKUP($B61,'[4]SGTI 2021 General Full List'!$G$2:$AD$528,21,FALSE),VLOOKUP($B61,'[5]SGTI 2021 TrustReits Full List'!$G$2:$AB$43,20,FALSE))</f>
        <v xml:space="preserve">REAL ESTATE </v>
      </c>
      <c r="H61" s="16" t="str">
        <f>_xlfn.IFNA(VLOOKUP($B61,'[4]SGTI 2021 General Full List'!$G$2:$AD$528,23,FALSE),VLOOKUP($B61,'[5]SGTI 2021 TrustReits Full List'!$G$2:$AB$43,22,FALSE))</f>
        <v>Real Estate</v>
      </c>
      <c r="I61" s="16" t="s">
        <v>1272</v>
      </c>
      <c r="J61" s="17">
        <f>VLOOKUP($B61,'[6]2021 DD Batch123456'!$B$3:$AT$590,5,FALSE)</f>
        <v>10</v>
      </c>
      <c r="K61" s="17">
        <f>VLOOKUP($B61,'[6]2021 DD Batch123456'!$B$3:$AT$590,6,FALSE)</f>
        <v>10</v>
      </c>
      <c r="L61" s="17">
        <f>VLOOKUP($B61,'[6]2021 DD Batch123456'!$B$3:$AT$590,7,FALSE)</f>
        <v>5</v>
      </c>
      <c r="M61" s="17" t="str">
        <f>VLOOKUP($B61,'[6]2021 DD Batch123456'!$B$3:$AT$590,12,FALSE)</f>
        <v>N</v>
      </c>
      <c r="N61" s="17" t="str">
        <f>HLOOKUP($B61,'[6]SGTI 2021 Clean Data'!$E$2:$ZQ$272,25,FALSE)</f>
        <v>N</v>
      </c>
      <c r="O61" s="17" t="str">
        <f>VLOOKUP($B61,'[6]2021 DD Batch123456'!$B$3:$AT$590,13,FALSE)</f>
        <v>Y</v>
      </c>
      <c r="P61" s="17" t="str">
        <f>VLOOKUP($B61,'[6]2021 DD Batch123456'!$B$3:$AT$590,14,FALSE)</f>
        <v>Y</v>
      </c>
      <c r="Q61" s="17" t="str">
        <f>HLOOKUP($B61,'[6]SGTI 2021 Clean Data'!$E$2:$ZQ$272,30,FALSE)</f>
        <v>Y</v>
      </c>
      <c r="R61" s="17" t="str">
        <f>HLOOKUP($B61,'[6]SGTI 2021 Clean Data'!$E$2:$ZQ$272,31,FALSE)</f>
        <v>Y</v>
      </c>
      <c r="S61" s="17" t="str">
        <f>HLOOKUP($B61,'[6]SGTI 2021 Clean Data'!$E$2:$ZQ$272,32,FALSE)</f>
        <v>Y</v>
      </c>
      <c r="T61" s="17">
        <f>VLOOKUP($B61,'[6]2021 DD Batch123456'!$B$3:$AT$590,36,FALSE)</f>
        <v>8</v>
      </c>
      <c r="U61" s="17">
        <f>VLOOKUP($B61,'[6]2021 DD Batch123456'!$B$3:$AT$590,40,FALSE)</f>
        <v>5</v>
      </c>
      <c r="V61" s="17">
        <f>VLOOKUP($B61,'[6]2021 DD Batch123456'!$B$3:$AT$590,37,FALSE)</f>
        <v>6</v>
      </c>
      <c r="W61" s="17" t="str">
        <f>VLOOKUP($B61,'[6]2021 DD Batch123456'!$B$3:$AT$590,41,FALSE)</f>
        <v>Y</v>
      </c>
      <c r="X61" s="17">
        <f>VLOOKUP($B61,'[6]2021 DD Batch123456'!$B$3:$AT$590,15,FALSE)</f>
        <v>3</v>
      </c>
      <c r="Y61" s="17">
        <f>VLOOKUP($B61,'[6]2021 DD Batch123456'!$B$3:$AT$590,16,FALSE)</f>
        <v>2</v>
      </c>
      <c r="Z61" s="17" t="str">
        <f>VLOOKUP($B61,'[6]2021 DD Batch123456'!$B$3:$AT$590,18,FALSE)</f>
        <v>Y</v>
      </c>
      <c r="AA61" s="17" t="str">
        <f>HLOOKUP($B61,'[6]SGTI 2021 Clean Data'!$E$2:$ZQ$272,45,FALSE)</f>
        <v>Y</v>
      </c>
      <c r="AB61" s="17" t="str">
        <f>HLOOKUP($B61,'[6]SGTI 2021 Clean Data'!$E$2:$ZQ$272,46,FALSE)</f>
        <v>Y</v>
      </c>
      <c r="AC61" s="17" t="str">
        <f>HLOOKUP($B61,'[6]SGTI 2021 Clean Data'!$E$2:$ZQ$272,49,FALSE)</f>
        <v>N</v>
      </c>
      <c r="AD61" s="17" t="str">
        <f>HLOOKUP($B61,'[6]SGTI 2021 Clean Data'!$E$2:$ZQ$272,50,FALSE)</f>
        <v>Y</v>
      </c>
      <c r="AE61" s="17" t="str">
        <f>HLOOKUP($B61,'[6]SGTI 2021 Clean Data'!$E$2:$ZQ$272,53,FALSE)</f>
        <v>Y</v>
      </c>
      <c r="AF61" s="17" t="str">
        <f>HLOOKUP($B61,'[6]SGTI 2021 Clean Data'!$E$2:$ZQ$272,54,FALSE)</f>
        <v>Y</v>
      </c>
      <c r="AG61" s="17" t="str">
        <f>HLOOKUP($B61,'[6]SGTI 2021 Clean Data'!$E$2:$ZQ$272,55,FALSE)</f>
        <v>Y</v>
      </c>
      <c r="AH61" s="17" t="str">
        <f>HLOOKUP($B61,'[6]SGTI 2021 Clean Data'!$E$2:$ZQ$272,56,FALSE)</f>
        <v>Y</v>
      </c>
      <c r="AI61" s="17" t="str">
        <f>HLOOKUP($B61,'[6]SGTI 2021 Clean Data'!$E$2:$ZQ$272,57,FALSE)</f>
        <v>N</v>
      </c>
      <c r="AJ61" s="17" t="str">
        <f>HLOOKUP($B61,'[6]SGTI 2021 Clean Data'!$E$2:$ZQ$272,58,FALSE)</f>
        <v>Y</v>
      </c>
      <c r="AK61" s="17" t="str">
        <f>HLOOKUP($B61,'[6]SGTI 2021 Clean Data'!$E$2:$ZQ$272,59,FALSE)</f>
        <v>Y</v>
      </c>
      <c r="AL61" s="17">
        <f>VLOOKUP($B61,'[6]2021 DD Batch123456'!$B$3:$AT$590,19,FALSE)</f>
        <v>3</v>
      </c>
      <c r="AM61" s="17">
        <f>VLOOKUP($B61,'[6]2021 DD Batch123456'!$B$3:$AT$590,20,FALSE)</f>
        <v>3</v>
      </c>
      <c r="AN61" s="17" t="str">
        <f>VLOOKUP($B61,'[6]2021 DD Batch123456'!$B$3:$AT$590,22,FALSE)</f>
        <v>Y</v>
      </c>
      <c r="AO61" s="17" t="str">
        <f>HLOOKUP($B61,'[6]SGTI 2021 Clean Data'!$E$2:$ZQ$272,67,FALSE)</f>
        <v>E</v>
      </c>
      <c r="AP61" s="17" t="str">
        <f>HLOOKUP($B61,'[6]SGTI 2021 Clean Data'!$E$2:$ZQ$272,68,FALSE)</f>
        <v>E</v>
      </c>
      <c r="AQ61" s="17" t="str">
        <f>HLOOKUP($B61,'[6]SGTI 2021 Clean Data'!$E$2:$ZQ$272,69,FALSE)</f>
        <v>B2</v>
      </c>
      <c r="AR61" s="17" t="str">
        <f>HLOOKUP($B61,'[6]SGTI 2021 Clean Data'!$E$2:$ZQ$272,70,FALSE)</f>
        <v>Y</v>
      </c>
      <c r="AS61" s="17" t="str">
        <f>HLOOKUP($B61,'[6]SGTI 2021 Clean Data'!$E$2:$ZQ$272,71,FALSE)</f>
        <v>Y</v>
      </c>
      <c r="AT61" s="17" t="str">
        <f>HLOOKUP($B61,'[6]SGTI 2021 Clean Data'!$E$2:$ZQ$272,72,FALSE)</f>
        <v>Y</v>
      </c>
      <c r="AU61" s="17" t="str">
        <f>HLOOKUP($B61,'[6]SGTI 2021 Clean Data'!$E$2:$ZQ$272,73,FALSE)</f>
        <v>Y</v>
      </c>
      <c r="AV61" s="17" t="str">
        <f>HLOOKUP($B61,'[6]SGTI 2021 Clean Data'!$E$2:$ZQ$272,74,FALSE)</f>
        <v>N</v>
      </c>
      <c r="AW61" s="17" t="str">
        <f>HLOOKUP($B61,'[6]SGTI 2021 Clean Data'!$E$2:$ZQ$272,75,FALSE)</f>
        <v>Y</v>
      </c>
      <c r="AX61" s="17" t="str">
        <f>HLOOKUP($B61,'[6]SGTI 2021 Clean Data'!$E$2:$ZQ$272,76,FALSE)</f>
        <v>N</v>
      </c>
      <c r="AY61" s="17" t="str">
        <f>VLOOKUP($B61,'[6]2021 DD Batch123456'!$B$3:$AT$590,35,FALSE)</f>
        <v>E</v>
      </c>
      <c r="AZ61" s="17" t="str">
        <f>HLOOKUP($B61,'[6]SGTI 2021 Clean Data'!$E$2:$ZQ$272,80,FALSE)</f>
        <v>Y</v>
      </c>
      <c r="BA61" s="17" t="str">
        <f>HLOOKUP($B61,'[6]SGTI 2021 Clean Data'!$E$2:$ZQ$272,83,FALSE)</f>
        <v>Y</v>
      </c>
      <c r="BB61" s="17" t="str">
        <f>HLOOKUP($B61,'[6]SGTI 2021 Clean Data'!$E$2:$ZQ$272,84,FALSE)</f>
        <v>Y</v>
      </c>
      <c r="BC61" s="17" t="str">
        <f>HLOOKUP($B61,'[6]SGTI 2021 Clean Data'!$E$2:$ZQ$272,89,FALSE)</f>
        <v>N/A</v>
      </c>
      <c r="BD61" s="17" t="str">
        <f>HLOOKUP($B61,'[6]SGTI 2021 Clean Data'!$E$2:$ZQ$272,91,FALSE)</f>
        <v>Y</v>
      </c>
      <c r="BE61" s="17" t="str">
        <f>HLOOKUP($B61,'[6]SGTI 2021 Clean Data'!$E$2:$ZQ$272,92,FALSE)</f>
        <v>Y</v>
      </c>
      <c r="BF61" s="17" t="str">
        <f>HLOOKUP($B61,'[6]SGTI 2021 Clean Data'!$E$2:$ZQ$272,93,FALSE)</f>
        <v>Y</v>
      </c>
      <c r="BG61" s="17" t="str">
        <f>HLOOKUP($B61,'[6]SGTI 2021 Clean Data'!$E$2:$ZQ$272,94,FALSE)</f>
        <v>Y</v>
      </c>
      <c r="BH61" s="17" t="str">
        <f>HLOOKUP($B61,'[6]SGTI 2021 Clean Data'!$E$2:$ZQ$272,95,FALSE)</f>
        <v>Y</v>
      </c>
      <c r="BI61" s="17" t="str">
        <f>HLOOKUP($B61,'[6]SGTI 2021 Clean Data'!$E$2:$ZQ$272,96,FALSE)</f>
        <v>Y</v>
      </c>
      <c r="BJ61" s="17" t="str">
        <f>HLOOKUP($B61,'[6]SGTI 2021 Clean Data'!$E$2:$ZQ$272,97,FALSE)</f>
        <v>Y</v>
      </c>
      <c r="BK61" s="17" t="str">
        <f>HLOOKUP($B61,'[6]SGTI 2021 Clean Data'!$E$2:$ZQ$272,98,FALSE)</f>
        <v>Y</v>
      </c>
      <c r="BL61" s="17" t="str">
        <f>HLOOKUP($B61,'[6]SGTI 2021 Clean Data'!$E$2:$ZQ$272,100,FALSE)</f>
        <v>Y</v>
      </c>
      <c r="BM61" s="17" t="str">
        <f>HLOOKUP($B61,'[6]SGTI 2021 Clean Data'!$E$2:$ZQ$272,102,FALSE)</f>
        <v>Y</v>
      </c>
      <c r="BN61" s="17" t="str">
        <f>HLOOKUP($B61,'[6]SGTI 2021 Clean Data'!$E$2:$ZQ$272,103,FALSE)</f>
        <v>Y</v>
      </c>
      <c r="BO61" s="17" t="str">
        <f>HLOOKUP($B61,'[6]SGTI 2021 Clean Data'!$E$2:$ZQ$272,107,FALSE)</f>
        <v>Y</v>
      </c>
      <c r="BP61" s="17" t="str">
        <f>HLOOKUP($B61,'[6]SGTI 2021 Clean Data'!$E$2:$ZQ$272,108,FALSE)</f>
        <v>Y</v>
      </c>
      <c r="BQ61" s="17" t="str">
        <f>HLOOKUP($B61,'[6]SGTI 2021 Clean Data'!$E$2:$ZQ$272,109,FALSE)</f>
        <v>Y</v>
      </c>
      <c r="BR61" s="17" t="str">
        <f>HLOOKUP($B61,'[6]SGTI 2021 Clean Data'!$E$2:$ZQ$272,110,FALSE)</f>
        <v>Y</v>
      </c>
      <c r="BS61" s="17" t="str">
        <f>HLOOKUP($B61,'[6]SGTI 2021 Clean Data'!$E$2:$ZQ$272,111,FALSE)</f>
        <v>Y</v>
      </c>
      <c r="BT61" s="17" t="str">
        <f>HLOOKUP($B61,'[6]SGTI 2021 Clean Data'!$E$2:$ZQ$272,113,FALSE)</f>
        <v>N</v>
      </c>
      <c r="BU61" s="17" t="str">
        <f>HLOOKUP($B61,'[6]SGTI 2021 Clean Data'!$E$2:$ZQ$272,114,FALSE)</f>
        <v>Y</v>
      </c>
      <c r="BV61" s="17" t="str">
        <f>HLOOKUP($B61,'[6]SGTI 2021 Clean Data'!$E$2:$ZQ$272,120,FALSE)</f>
        <v>Y</v>
      </c>
      <c r="BW61" s="17" t="str">
        <f>HLOOKUP($B61,'[6]SGTI 2021 Clean Data'!$E$2:$ZQ$272,121,FALSE)</f>
        <v>Y</v>
      </c>
      <c r="BX61" s="17" t="str">
        <f>HLOOKUP($B61,'[6]SGTI 2021 Clean Data'!$E$2:$ZQ$272,122,FALSE)</f>
        <v>Y</v>
      </c>
      <c r="BY61" s="17" t="str">
        <f>HLOOKUP($B61,'[6]SGTI 2021 Clean Data'!$E$2:$ZQ$272,123,FALSE)</f>
        <v>Y</v>
      </c>
      <c r="BZ61" s="17" t="str">
        <f>HLOOKUP($B61,'[6]SGTI 2021 Clean Data'!$E$2:$ZQ$272,124,FALSE)</f>
        <v>Y</v>
      </c>
      <c r="CA61" s="17" t="str">
        <f>HLOOKUP($B61,'[6]SGTI 2021 Clean Data'!$E$2:$ZQ$272,125,FALSE)</f>
        <v>N</v>
      </c>
      <c r="CB61" s="17" t="str">
        <f>HLOOKUP($B61,'[6]SGTI 2021 Clean Data'!$E$2:$ZQ$272,126,FALSE)</f>
        <v>N</v>
      </c>
      <c r="CC61" s="17" t="str">
        <f>HLOOKUP($B61,'[6]SGTI 2021 Clean Data'!$E$2:$ZQ$272,128,FALSE)</f>
        <v>Y</v>
      </c>
      <c r="CD61" s="17" t="str">
        <f>HLOOKUP($B61,'[6]SGTI 2021 Clean Data'!$E$2:$ZQ$272,130,FALSE)</f>
        <v>Y</v>
      </c>
      <c r="CE61" s="17" t="str">
        <f>HLOOKUP($B61,'[6]SGTI 2021 Clean Data'!$E$2:$ZQ$272,131,FALSE)</f>
        <v>Y</v>
      </c>
      <c r="CF61" s="17" t="str">
        <f>HLOOKUP($B61,'[6]SGTI 2021 Clean Data'!$E$2:$ZQ$272,132,FALSE)</f>
        <v>Y</v>
      </c>
      <c r="CG61" s="17" t="str">
        <f>HLOOKUP($B61,'[6]SGTI 2021 Clean Data'!$E$2:$ZQ$272,133,FALSE)</f>
        <v>Y</v>
      </c>
      <c r="CH61" s="17" t="str">
        <f>HLOOKUP($B61,'[6]SGTI 2021 Clean Data'!$E$2:$ZQ$272,135,FALSE)</f>
        <v>N</v>
      </c>
      <c r="CI61" s="17" t="str">
        <f>HLOOKUP($B61,'[6]SGTI 2021 Clean Data'!$E$2:$ZQ$272,139,FALSE)</f>
        <v>Y</v>
      </c>
      <c r="CJ61" s="17" t="str">
        <f>HLOOKUP($B61,'[6]SGTI 2021 Clean Data'!$E$2:$ZQ$272,140,FALSE)</f>
        <v>Y</v>
      </c>
      <c r="CK61" s="17" t="str">
        <f>VLOOKUP($B61,'[6]2021 DD Batch123456'!$B$3:$AT$590,26,FALSE)</f>
        <v>Y</v>
      </c>
      <c r="CL61" s="17">
        <f>VLOOKUP($B61,'[6]2021 DD Batch123456'!$B$3:$AT$590,27,FALSE)</f>
        <v>0</v>
      </c>
      <c r="CM61" s="17" t="str">
        <f>VLOOKUP($B61,'[6]2021 DD Batch123456'!$B$3:$AT$590,31,FALSE)</f>
        <v>N</v>
      </c>
      <c r="CN61" s="17" t="str">
        <f>VLOOKUP($B61,'[6]2021 DD Batch123456'!$B$3:$AT$590,32,FALSE)</f>
        <v>Y</v>
      </c>
      <c r="CO61" s="17" t="str">
        <f>VLOOKUP($B61,'[6]2021 DD Batch123456'!$B$3:$AT$590,33,FALSE)</f>
        <v>Y</v>
      </c>
      <c r="CP61" s="17" t="str">
        <f>HLOOKUP($B61,'[6]SGTI 2021 Clean Data'!$E$2:$ZQ$272,153,FALSE)</f>
        <v>Y</v>
      </c>
      <c r="CQ61" s="17" t="str">
        <f>HLOOKUP($B61,'[6]SGTI 2021 Clean Data'!$E$2:$ZQ$272,155,FALSE)</f>
        <v>N</v>
      </c>
      <c r="CR61" s="17" t="str">
        <f>HLOOKUP($B61,'[6]SGTI 2021 Clean Data'!$E$2:$ZQ$272,156,FALSE)</f>
        <v>Y</v>
      </c>
      <c r="CS61" s="17" t="str">
        <f>HLOOKUP($B61,'[6]SGTI 2021 Clean Data'!$E$2:$ZQ$272,157,FALSE)</f>
        <v>Y</v>
      </c>
      <c r="CT61" s="17" t="str">
        <f>HLOOKUP($B61,'[6]SGTI 2021 Clean Data'!$E$2:$ZQ$272,158,FALSE)</f>
        <v>Y</v>
      </c>
      <c r="CU61" s="17" t="str">
        <f>HLOOKUP($B61,'[6]SGTI 2021 Clean Data'!$E$2:$ZQ$272,159,FALSE)</f>
        <v>Y</v>
      </c>
      <c r="CV61" s="17" t="str">
        <f>HLOOKUP($B61,'[6]SGTI 2021 Clean Data'!$E$2:$ZQ$272,160,FALSE)</f>
        <v>Y</v>
      </c>
      <c r="CW61" s="17" t="str">
        <f>HLOOKUP($B61,'[6]SGTI 2021 Clean Data'!$E$2:$ZQ$272,161,FALSE)</f>
        <v>Y</v>
      </c>
      <c r="CX61" s="17" t="str">
        <f>HLOOKUP($B61,'[6]SGTI 2021 Clean Data'!$E$2:$ZQ$272,164,FALSE)</f>
        <v>Y</v>
      </c>
      <c r="CY61" s="17" t="str">
        <f>HLOOKUP($B61,'[6]SGTI 2021 Clean Data'!$E$2:$ZQ$272,170,FALSE)</f>
        <v>Y</v>
      </c>
      <c r="CZ61" s="17" t="str">
        <f>HLOOKUP($B61,'[6]SGTI 2021 Clean Data'!$E$2:$ZQ$272,173,FALSE)</f>
        <v>Y</v>
      </c>
      <c r="DA61" s="17" t="str">
        <f>HLOOKUP($B61,'[6]SGTI 2021 Clean Data'!$E$2:$ZQ$272,174,FALSE)</f>
        <v>Y</v>
      </c>
      <c r="DB61" s="17" t="str">
        <f>HLOOKUP($B61,'[6]SGTI 2021 Clean Data'!$E$2:$ZQ$272,175,FALSE)</f>
        <v>Y</v>
      </c>
      <c r="DC61" s="17" t="str">
        <f>HLOOKUP($B61,'[6]SGTI 2021 Clean Data'!$E$2:$ZQ$272,176,FALSE)</f>
        <v>Y</v>
      </c>
      <c r="DD61" s="17" t="str">
        <f>HLOOKUP($B61,'[6]SGTI 2021 Clean Data'!$E$2:$ZQ$272,178,FALSE)</f>
        <v>Y</v>
      </c>
      <c r="DE61" s="17" t="str">
        <f>HLOOKUP($B61,'[6]SGTI 2021 Clean Data'!$E$2:$ZQ$272,179,FALSE)</f>
        <v>Y</v>
      </c>
      <c r="DF61" s="17" t="str">
        <f>HLOOKUP($B61,'[6]SGTI 2021 Clean Data'!$E$2:$ZQ$272,180,FALSE)</f>
        <v>Y</v>
      </c>
      <c r="DG61" s="17" t="str">
        <f>HLOOKUP($B61,'[6]SGTI 2021 Clean Data'!$E$2:$ZQ$272,181,FALSE)</f>
        <v>Y</v>
      </c>
      <c r="DH61" s="17" t="str">
        <f>HLOOKUP($B61,'[6]SGTI 2021 Clean Data'!$E$2:$ZQ$272,182,FALSE)</f>
        <v>N</v>
      </c>
      <c r="DI61" s="17" t="str">
        <f>HLOOKUP($B61,'[6]SGTI 2021 Clean Data'!$E$2:$ZQ$272,184,FALSE)</f>
        <v>Y</v>
      </c>
      <c r="DJ61" s="17" t="str">
        <f>HLOOKUP($B61,'[6]SGTI 2021 Clean Data'!$E$2:$ZQ$272,185,FALSE)</f>
        <v>Y</v>
      </c>
      <c r="DK61" s="17">
        <f>HLOOKUP($B61,'[6]SGTI 2021 Clean Data'!$E$2:$ZQ$272,190,FALSE)</f>
        <v>289</v>
      </c>
      <c r="DL61" s="17" t="str">
        <f>HLOOKUP($B61,'[6]SGTI 2021 Clean Data'!$E$2:$ZQ$272,191,FALSE)</f>
        <v>N</v>
      </c>
      <c r="DM61" s="17" t="str">
        <f>HLOOKUP($B61,'[6]SGTI 2021 Clean Data'!$E$2:$ZQ$272,195,FALSE)</f>
        <v>Y</v>
      </c>
      <c r="DN61" s="17" t="str">
        <f>HLOOKUP($B61,'[6]SGTI 2021 Clean Data'!$E$2:$ZQ$272,196,FALSE)</f>
        <v>Y</v>
      </c>
      <c r="DO61" s="17" t="str">
        <f>HLOOKUP($B61,'[6]SGTI 2021 Clean Data'!$E$2:$ZQ$272,199,FALSE)</f>
        <v>Y</v>
      </c>
      <c r="DP61" s="17" t="str">
        <f>HLOOKUP($B61,'[6]SGTI 2021 Clean Data'!$E$2:$ZQ$272,200,FALSE)</f>
        <v>Y</v>
      </c>
      <c r="DQ61" s="17" t="str">
        <f>HLOOKUP($B61,'[6]SGTI 2021 Clean Data'!$E$2:$ZQ$272,201,FALSE)</f>
        <v>Y</v>
      </c>
      <c r="DR61" s="17" t="str">
        <f>HLOOKUP($B61,'[6]SGTI 2021 Clean Data'!$E$2:$ZQ$272,202,FALSE)</f>
        <v>Y</v>
      </c>
      <c r="DS61" s="17" t="str">
        <f>HLOOKUP($B61,'[6]SGTI 2021 Clean Data'!$E$2:$ZQ$272,203,FALSE)</f>
        <v>Y</v>
      </c>
      <c r="DT61" s="17" t="str">
        <f>HLOOKUP($B61,'[6]SGTI 2021 Clean Data'!$E$2:$ZQ$272,204,FALSE)</f>
        <v>Y</v>
      </c>
      <c r="DU61" s="17" t="str">
        <f>HLOOKUP($B61,'[6]SGTI 2021 Clean Data'!$E$2:$ZQ$272,206,FALSE)</f>
        <v>Y</v>
      </c>
      <c r="DV61" s="17" t="str">
        <f>HLOOKUP($B61,'[6]SGTI 2021 Clean Data'!$E$2:$ZQ$272,207,FALSE)</f>
        <v>Y</v>
      </c>
      <c r="DW61" s="17" t="str">
        <f>HLOOKUP($B61,'[6]SGTI 2021 Clean Data'!$E$2:$ZQ$272,208,FALSE)</f>
        <v>Y</v>
      </c>
      <c r="DX61" s="17"/>
      <c r="DY61" s="17" t="str">
        <f>HLOOKUP($B61,'[6]SGTI 2021 Clean Data'!$E$2:$ZQ$272,213,FALSE)</f>
        <v>Y</v>
      </c>
      <c r="DZ61" s="17" t="str">
        <f>HLOOKUP($B61,'[6]SGTI 2021 Clean Data'!$E$2:$ZQ$272,214,FALSE)</f>
        <v>Y</v>
      </c>
      <c r="EA61" s="17" t="str">
        <f>HLOOKUP($B61,'[6]SGTI 2021 Clean Data'!$E$2:$ZQ$272,215,FALSE)</f>
        <v>Y</v>
      </c>
      <c r="EB61" s="17">
        <f>HLOOKUP($B61,'[6]SGTI 2021 Clean Data'!$E$2:$ZQ$272,219,FALSE)</f>
        <v>3</v>
      </c>
      <c r="EC61" s="17">
        <f>HLOOKUP($B61,'[6]SGTI 2021 Clean Data'!$E$2:$ZQ$272,220,FALSE)</f>
        <v>3</v>
      </c>
      <c r="ED61" s="17">
        <f>HLOOKUP($B61,'[6]SGTI 2021 Clean Data'!$E$2:$ZQ$272,221,FALSE)</f>
        <v>0</v>
      </c>
      <c r="EE61" s="17">
        <f>HLOOKUP($B61,'[6]SGTI 2021 Clean Data'!$E$2:$ZQ$272,222,FALSE)</f>
        <v>3</v>
      </c>
      <c r="EF61" s="17">
        <f>HLOOKUP($B61,'[6]SGTI 2021 Clean Data'!$E$2:$ZQ$272,223,FALSE)</f>
        <v>0</v>
      </c>
      <c r="EG61" s="17">
        <f>HLOOKUP($B61,'[6]SGTI 2021 Clean Data'!$E$2:$ZQ$272,224,FALSE)</f>
        <v>3</v>
      </c>
      <c r="EH61" s="17">
        <f>HLOOKUP($B61,'[6]SGTI 2021 Clean Data'!$E$2:$ZQ$272,225,FALSE)</f>
        <v>3</v>
      </c>
      <c r="EI61" s="17">
        <f>HLOOKUP($B61,'[6]SGTI 2021 Clean Data'!$E$2:$ZQ$272,226,FALSE)</f>
        <v>0</v>
      </c>
      <c r="EJ61" s="17">
        <f>HLOOKUP($B61,'[6]SGTI 2021 Clean Data'!$E$2:$ZQ$272,227,FALSE)</f>
        <v>4</v>
      </c>
      <c r="EK61" s="17">
        <f>HLOOKUP($B61,'[6]SGTI 2021 Clean Data'!$E$2:$ZQ$272,228,FALSE)</f>
        <v>3</v>
      </c>
      <c r="EL61" s="17">
        <f>HLOOKUP($B61,'[6]SGTI 2021 Clean Data'!$E$2:$ZQ$272,229,FALSE)</f>
        <v>0</v>
      </c>
      <c r="EM61" s="17">
        <f>HLOOKUP($B61,'[6]SGTI 2021 Clean Data'!$E$2:$ZQ$272,230,FALSE)</f>
        <v>2</v>
      </c>
      <c r="EN61" s="17">
        <f>HLOOKUP($B61,'[6]SGTI 2021 Clean Data'!$E$2:$ZQ$272,231,FALSE)</f>
        <v>0</v>
      </c>
      <c r="EO61" s="18">
        <f>HLOOKUP($B61,'[6]SGTI 2021 Clean Data'!$E$2:$ZQ$272,232,FALSE)</f>
        <v>44209</v>
      </c>
      <c r="EP61" s="18">
        <f>HLOOKUP($B61,'[6]SGTI 2021 Clean Data'!$E$2:$ZQ$272,233,FALSE)</f>
        <v>44225</v>
      </c>
      <c r="EQ61" s="17">
        <f>HLOOKUP($B61,'[6]SGTI 2021 Clean Data'!$E$2:$ZQ$272,234,FALSE)</f>
        <v>0</v>
      </c>
      <c r="ER61" s="17">
        <f>HLOOKUP($B61,'[6]SGTI 2021 Clean Data'!$E$2:$ZQ$272,235,FALSE)</f>
        <v>3</v>
      </c>
      <c r="ES61" s="17">
        <f>HLOOKUP($B61,'[6]SGTI 2021 Clean Data'!$E$2:$ZQ$272,240,FALSE)</f>
        <v>0</v>
      </c>
      <c r="ET61" s="17">
        <f>VLOOKUP($B61,'[6]2021 DD Batch123456'!$B$3:$AT$590,42,FALSE)</f>
        <v>1</v>
      </c>
      <c r="EU61" s="17"/>
      <c r="EV61" s="17"/>
      <c r="EW61" s="17"/>
      <c r="EX61" s="17">
        <f>VLOOKUP($B61,'[6]2021 DD Batch123456'!$B$3:$AT$590,44,FALSE)</f>
        <v>0</v>
      </c>
      <c r="EY61" s="17">
        <f>HLOOKUP($B61,'[6]SGTI 2021 Clean Data'!$E$2:$ZQ$272,246,FALSE)</f>
        <v>0</v>
      </c>
      <c r="EZ61" s="17">
        <f>HLOOKUP($B61,'[6]SGTI 2021 Clean Data'!$E$2:$ZQ$272,247,FALSE)</f>
        <v>2</v>
      </c>
      <c r="FA61" s="17">
        <f>HLOOKUP($B61,'[6]SGTI 2021 Clean Data'!$E$2:$ZQ$272,248,FALSE)</f>
        <v>0</v>
      </c>
      <c r="FB61" s="17">
        <f>HLOOKUP($B61,'[6]SGTI 2021 Clean Data'!$E$2:$ZQ$272,249,FALSE)</f>
        <v>0</v>
      </c>
      <c r="FC61" s="17">
        <f>HLOOKUP($B61,'[6]SGTI 2021 Clean Data'!$E$2:$ZQ$272,250,FALSE)</f>
        <v>0</v>
      </c>
      <c r="FD61" s="17">
        <f>HLOOKUP($B61,'[6]SGTI 2021 Clean Data'!$E$2:$ZQ$272,251,FALSE)</f>
        <v>0</v>
      </c>
      <c r="FE61" s="17">
        <f>HLOOKUP($B61,'[6]SGTI 2021 Clean Data'!$E$2:$ZQ$272,252,FALSE)</f>
        <v>0</v>
      </c>
      <c r="FF61" s="17">
        <f>HLOOKUP($B61,'[6]SGTI 2021 Clean Data'!$E$2:$ZQ$272,253,FALSE)</f>
        <v>0</v>
      </c>
      <c r="FG61" s="17">
        <f>HLOOKUP($B61,'[6]SGTI 2021 Clean Data'!$E$2:$ZQ$272,254,FALSE)</f>
        <v>0</v>
      </c>
      <c r="FH61" s="17">
        <f>HLOOKUP($B61,'[6]SGTI 2021 Clean Data'!$E$2:$ZQ$272,255,FALSE)</f>
        <v>0</v>
      </c>
      <c r="FI61" s="17">
        <f>HLOOKUP($B61,'[6]SGTI 2021 Clean Data'!$E$2:$ZQ$272,256,FALSE)</f>
        <v>0</v>
      </c>
      <c r="FJ61" s="17">
        <f>HLOOKUP($B61,'[6]SGTI 2021 Clean Data'!$E$2:$ZQ$272,257,FALSE)</f>
        <v>0</v>
      </c>
      <c r="FK61" s="17">
        <f>HLOOKUP($B61,'[6]SGTI 2021 Clean Data'!$E$2:$ZQ$272,258,FALSE)</f>
        <v>0</v>
      </c>
      <c r="FL61" s="17"/>
      <c r="FM61" s="17">
        <f>HLOOKUP($B61,'[6]SGTI 2021 Clean Data'!$E$2:$ZQ$272,260,FALSE)</f>
        <v>0</v>
      </c>
      <c r="FN61" s="17">
        <f>HLOOKUP($B61,'[6]SGTI 2021 Clean Data'!$E$2:$ZQ$272,261,FALSE)</f>
        <v>0</v>
      </c>
      <c r="FO61" s="17">
        <f>HLOOKUP($B61,'[6]SGTI 2021 Clean Data'!$E$2:$ZQ$272,262,FALSE)</f>
        <v>0</v>
      </c>
      <c r="FP61" s="17">
        <f>HLOOKUP($B61,'[6]SGTI 2021 Clean Data'!$E$2:$ZQ$272,263,FALSE)</f>
        <v>3</v>
      </c>
      <c r="FQ61" s="17"/>
      <c r="FR61" s="17">
        <f>HLOOKUP($B61,'[6]SGTI 2021 Clean Data'!$E$2:$ZQ$272,265,FALSE)</f>
        <v>0</v>
      </c>
      <c r="FS61" s="17">
        <f>HLOOKUP($B61,'[6]SGTI 2021 Clean Data'!$E$2:$ZQ$272,266,FALSE)</f>
        <v>0</v>
      </c>
      <c r="FT61" s="17">
        <f>HLOOKUP($B61,'[6]SGTI 2021 Clean Data'!$E$2:$ZQ$272,267,FALSE)</f>
        <v>0</v>
      </c>
      <c r="FU61" s="17">
        <f>HLOOKUP($B61,'[6]SGTI 2021 Clean Data'!$E$2:$ZQ$272,268,FALSE)</f>
        <v>0</v>
      </c>
      <c r="FV61" s="17">
        <f>HLOOKUP($B61,'[6]SGTI 2021 Clean Data'!$E$2:$ZQ$272,269,FALSE)</f>
        <v>0</v>
      </c>
      <c r="FW61" s="17">
        <f>HLOOKUP($B61,'[6]SGTI 2021 Clean Data'!$E$2:$ZQ$272,270,FALSE)</f>
        <v>0</v>
      </c>
      <c r="FX61" s="17">
        <f>HLOOKUP($B61,'[6]SGTI 2021 Clean Data'!$E$2:$ZQ$272,271,FALSE)</f>
        <v>0</v>
      </c>
    </row>
    <row r="62" spans="1:180" ht="24" thickTop="1" thickBot="1" x14ac:dyDescent="0.3">
      <c r="A62" s="12">
        <v>400</v>
      </c>
      <c r="B62" s="13" t="s">
        <v>288</v>
      </c>
      <c r="C62" s="14" t="s">
        <v>289</v>
      </c>
      <c r="D62" s="15">
        <v>44196</v>
      </c>
      <c r="E62" s="16">
        <f>_xlfn.IFNA(VLOOKUP($B62,'[4]SGTI 2021 General Full List'!$G$2:$AD$528,24,FALSE),VLOOKUP($B62,'[5]SGTI 2021 TrustReits Full List'!$G$2:$AC$43,23,FALSE))</f>
        <v>1031973600</v>
      </c>
      <c r="F62" s="16" t="str">
        <f t="shared" si="0"/>
        <v>Big</v>
      </c>
      <c r="G62" s="16" t="str">
        <f>_xlfn.IFNA(VLOOKUP($B62,'[4]SGTI 2021 General Full List'!$G$2:$AD$528,21,FALSE),VLOOKUP($B62,'[5]SGTI 2021 TrustReits Full List'!$G$2:$AB$43,20,FALSE))</f>
        <v xml:space="preserve">INFORMATION TECHNOLOGY </v>
      </c>
      <c r="H62" s="16" t="str">
        <f>_xlfn.IFNA(VLOOKUP($B62,'[4]SGTI 2021 General Full List'!$G$2:$AD$528,23,FALSE),VLOOKUP($B62,'[5]SGTI 2021 TrustReits Full List'!$G$2:$AB$43,22,FALSE))</f>
        <v>Technology Equipment</v>
      </c>
      <c r="I62" s="16" t="s">
        <v>1273</v>
      </c>
      <c r="J62" s="17">
        <f>VLOOKUP($B62,'[6]2021 DD Batch123456'!$B$3:$AT$590,5,FALSE)</f>
        <v>7</v>
      </c>
      <c r="K62" s="17">
        <f>VLOOKUP($B62,'[6]2021 DD Batch123456'!$B$3:$AT$590,6,FALSE)</f>
        <v>7</v>
      </c>
      <c r="L62" s="17">
        <f>VLOOKUP($B62,'[6]2021 DD Batch123456'!$B$3:$AT$590,7,FALSE)</f>
        <v>4</v>
      </c>
      <c r="M62" s="17" t="str">
        <f>VLOOKUP($B62,'[6]2021 DD Batch123456'!$B$3:$AT$590,12,FALSE)</f>
        <v>N</v>
      </c>
      <c r="N62" s="17" t="str">
        <f>HLOOKUP($B62,'[6]SGTI 2021 Clean Data'!$E$2:$ZQ$272,25,FALSE)</f>
        <v>Y</v>
      </c>
      <c r="O62" s="17" t="str">
        <f>VLOOKUP($B62,'[6]2021 DD Batch123456'!$B$3:$AT$590,13,FALSE)</f>
        <v>Y</v>
      </c>
      <c r="P62" s="17" t="str">
        <f>VLOOKUP($B62,'[6]2021 DD Batch123456'!$B$3:$AT$590,14,FALSE)</f>
        <v>Y</v>
      </c>
      <c r="Q62" s="17" t="str">
        <f>HLOOKUP($B62,'[6]SGTI 2021 Clean Data'!$E$2:$ZQ$272,30,FALSE)</f>
        <v>Y</v>
      </c>
      <c r="R62" s="17" t="str">
        <f>HLOOKUP($B62,'[6]SGTI 2021 Clean Data'!$E$2:$ZQ$272,31,FALSE)</f>
        <v>N</v>
      </c>
      <c r="S62" s="17" t="str">
        <f>HLOOKUP($B62,'[6]SGTI 2021 Clean Data'!$E$2:$ZQ$272,32,FALSE)</f>
        <v>Y</v>
      </c>
      <c r="T62" s="17">
        <f>VLOOKUP($B62,'[6]2021 DD Batch123456'!$B$3:$AT$590,36,FALSE)</f>
        <v>5</v>
      </c>
      <c r="U62" s="17">
        <f>VLOOKUP($B62,'[6]2021 DD Batch123456'!$B$3:$AT$590,40,FALSE)</f>
        <v>7</v>
      </c>
      <c r="V62" s="17">
        <f>VLOOKUP($B62,'[6]2021 DD Batch123456'!$B$3:$AT$590,37,FALSE)</f>
        <v>4</v>
      </c>
      <c r="W62" s="17" t="str">
        <f>VLOOKUP($B62,'[6]2021 DD Batch123456'!$B$3:$AT$590,41,FALSE)</f>
        <v>Y</v>
      </c>
      <c r="X62" s="17">
        <f>VLOOKUP($B62,'[6]2021 DD Batch123456'!$B$3:$AT$590,15,FALSE)</f>
        <v>3</v>
      </c>
      <c r="Y62" s="17">
        <f>VLOOKUP($B62,'[6]2021 DD Batch123456'!$B$3:$AT$590,16,FALSE)</f>
        <v>2</v>
      </c>
      <c r="Z62" s="17" t="str">
        <f>VLOOKUP($B62,'[6]2021 DD Batch123456'!$B$3:$AT$590,18,FALSE)</f>
        <v>Y</v>
      </c>
      <c r="AA62" s="17" t="str">
        <f>HLOOKUP($B62,'[6]SGTI 2021 Clean Data'!$E$2:$ZQ$272,45,FALSE)</f>
        <v>N</v>
      </c>
      <c r="AB62" s="17" t="str">
        <f>HLOOKUP($B62,'[6]SGTI 2021 Clean Data'!$E$2:$ZQ$272,46,FALSE)</f>
        <v>N</v>
      </c>
      <c r="AC62" s="17" t="str">
        <f>HLOOKUP($B62,'[6]SGTI 2021 Clean Data'!$E$2:$ZQ$272,49,FALSE)</f>
        <v>N</v>
      </c>
      <c r="AD62" s="17" t="str">
        <f>HLOOKUP($B62,'[6]SGTI 2021 Clean Data'!$E$2:$ZQ$272,50,FALSE)</f>
        <v>Y</v>
      </c>
      <c r="AE62" s="17" t="str">
        <f>HLOOKUP($B62,'[6]SGTI 2021 Clean Data'!$E$2:$ZQ$272,53,FALSE)</f>
        <v>Y</v>
      </c>
      <c r="AF62" s="17" t="str">
        <f>HLOOKUP($B62,'[6]SGTI 2021 Clean Data'!$E$2:$ZQ$272,54,FALSE)</f>
        <v>Y</v>
      </c>
      <c r="AG62" s="17" t="str">
        <f>HLOOKUP($B62,'[6]SGTI 2021 Clean Data'!$E$2:$ZQ$272,55,FALSE)</f>
        <v>Y</v>
      </c>
      <c r="AH62" s="17" t="str">
        <f>HLOOKUP($B62,'[6]SGTI 2021 Clean Data'!$E$2:$ZQ$272,56,FALSE)</f>
        <v>Y</v>
      </c>
      <c r="AI62" s="17" t="str">
        <f>HLOOKUP($B62,'[6]SGTI 2021 Clean Data'!$E$2:$ZQ$272,57,FALSE)</f>
        <v>N</v>
      </c>
      <c r="AJ62" s="17" t="str">
        <f>HLOOKUP($B62,'[6]SGTI 2021 Clean Data'!$E$2:$ZQ$272,58,FALSE)</f>
        <v>N</v>
      </c>
      <c r="AK62" s="17" t="str">
        <f>HLOOKUP($B62,'[6]SGTI 2021 Clean Data'!$E$2:$ZQ$272,59,FALSE)</f>
        <v>Y</v>
      </c>
      <c r="AL62" s="17">
        <f>VLOOKUP($B62,'[6]2021 DD Batch123456'!$B$3:$AT$590,19,FALSE)</f>
        <v>3</v>
      </c>
      <c r="AM62" s="17">
        <f>VLOOKUP($B62,'[6]2021 DD Batch123456'!$B$3:$AT$590,20,FALSE)</f>
        <v>2</v>
      </c>
      <c r="AN62" s="17" t="str">
        <f>VLOOKUP($B62,'[6]2021 DD Batch123456'!$B$3:$AT$590,22,FALSE)</f>
        <v>Y</v>
      </c>
      <c r="AO62" s="17" t="str">
        <f>HLOOKUP($B62,'[6]SGTI 2021 Clean Data'!$E$2:$ZQ$272,67,FALSE)</f>
        <v>O</v>
      </c>
      <c r="AP62" s="17" t="str">
        <f>HLOOKUP($B62,'[6]SGTI 2021 Clean Data'!$E$2:$ZQ$272,68,FALSE)</f>
        <v>O</v>
      </c>
      <c r="AQ62" s="17" t="str">
        <f>HLOOKUP($B62,'[6]SGTI 2021 Clean Data'!$E$2:$ZQ$272,69,FALSE)</f>
        <v>O</v>
      </c>
      <c r="AR62" s="17" t="str">
        <f>HLOOKUP($B62,'[6]SGTI 2021 Clean Data'!$E$2:$ZQ$272,70,FALSE)</f>
        <v>Y</v>
      </c>
      <c r="AS62" s="17" t="str">
        <f>HLOOKUP($B62,'[6]SGTI 2021 Clean Data'!$E$2:$ZQ$272,71,FALSE)</f>
        <v>Y</v>
      </c>
      <c r="AT62" s="17" t="str">
        <f>HLOOKUP($B62,'[6]SGTI 2021 Clean Data'!$E$2:$ZQ$272,72,FALSE)</f>
        <v>Y</v>
      </c>
      <c r="AU62" s="17" t="str">
        <f>HLOOKUP($B62,'[6]SGTI 2021 Clean Data'!$E$2:$ZQ$272,73,FALSE)</f>
        <v>N</v>
      </c>
      <c r="AV62" s="17" t="str">
        <f>HLOOKUP($B62,'[6]SGTI 2021 Clean Data'!$E$2:$ZQ$272,74,FALSE)</f>
        <v>Y</v>
      </c>
      <c r="AW62" s="17" t="str">
        <f>HLOOKUP($B62,'[6]SGTI 2021 Clean Data'!$E$2:$ZQ$272,75,FALSE)</f>
        <v>N</v>
      </c>
      <c r="AX62" s="17" t="str">
        <f>HLOOKUP($B62,'[6]SGTI 2021 Clean Data'!$E$2:$ZQ$272,76,FALSE)</f>
        <v>Y</v>
      </c>
      <c r="AY62" s="17" t="str">
        <f>VLOOKUP($B62,'[6]2021 DD Batch123456'!$B$3:$AT$590,35,FALSE)</f>
        <v>E</v>
      </c>
      <c r="AZ62" s="17" t="str">
        <f>HLOOKUP($B62,'[6]SGTI 2021 Clean Data'!$E$2:$ZQ$272,80,FALSE)</f>
        <v>N</v>
      </c>
      <c r="BA62" s="17" t="str">
        <f>HLOOKUP($B62,'[6]SGTI 2021 Clean Data'!$E$2:$ZQ$272,83,FALSE)</f>
        <v>Y</v>
      </c>
      <c r="BB62" s="17" t="str">
        <f>HLOOKUP($B62,'[6]SGTI 2021 Clean Data'!$E$2:$ZQ$272,84,FALSE)</f>
        <v>N</v>
      </c>
      <c r="BC62" s="17" t="str">
        <f>HLOOKUP($B62,'[6]SGTI 2021 Clean Data'!$E$2:$ZQ$272,89,FALSE)</f>
        <v>Y</v>
      </c>
      <c r="BD62" s="17" t="str">
        <f>HLOOKUP($B62,'[6]SGTI 2021 Clean Data'!$E$2:$ZQ$272,91,FALSE)</f>
        <v>Y</v>
      </c>
      <c r="BE62" s="17" t="str">
        <f>HLOOKUP($B62,'[6]SGTI 2021 Clean Data'!$E$2:$ZQ$272,92,FALSE)</f>
        <v>Y</v>
      </c>
      <c r="BF62" s="17" t="str">
        <f>HLOOKUP($B62,'[6]SGTI 2021 Clean Data'!$E$2:$ZQ$272,93,FALSE)</f>
        <v>N</v>
      </c>
      <c r="BG62" s="17" t="str">
        <f>HLOOKUP($B62,'[6]SGTI 2021 Clean Data'!$E$2:$ZQ$272,94,FALSE)</f>
        <v>Y</v>
      </c>
      <c r="BH62" s="17" t="str">
        <f>HLOOKUP($B62,'[6]SGTI 2021 Clean Data'!$E$2:$ZQ$272,95,FALSE)</f>
        <v>Y</v>
      </c>
      <c r="BI62" s="17" t="str">
        <f>HLOOKUP($B62,'[6]SGTI 2021 Clean Data'!$E$2:$ZQ$272,96,FALSE)</f>
        <v>Y</v>
      </c>
      <c r="BJ62" s="17" t="str">
        <f>HLOOKUP($B62,'[6]SGTI 2021 Clean Data'!$E$2:$ZQ$272,97,FALSE)</f>
        <v>Y</v>
      </c>
      <c r="BK62" s="17" t="str">
        <f>HLOOKUP($B62,'[6]SGTI 2021 Clean Data'!$E$2:$ZQ$272,98,FALSE)</f>
        <v>Y</v>
      </c>
      <c r="BL62" s="17" t="str">
        <f>HLOOKUP($B62,'[6]SGTI 2021 Clean Data'!$E$2:$ZQ$272,100,FALSE)</f>
        <v>Y</v>
      </c>
      <c r="BM62" s="17" t="str">
        <f>HLOOKUP($B62,'[6]SGTI 2021 Clean Data'!$E$2:$ZQ$272,102,FALSE)</f>
        <v>Y</v>
      </c>
      <c r="BN62" s="17" t="str">
        <f>HLOOKUP($B62,'[6]SGTI 2021 Clean Data'!$E$2:$ZQ$272,103,FALSE)</f>
        <v>Y</v>
      </c>
      <c r="BO62" s="17" t="str">
        <f>HLOOKUP($B62,'[6]SGTI 2021 Clean Data'!$E$2:$ZQ$272,107,FALSE)</f>
        <v>Y</v>
      </c>
      <c r="BP62" s="17" t="str">
        <f>HLOOKUP($B62,'[6]SGTI 2021 Clean Data'!$E$2:$ZQ$272,108,FALSE)</f>
        <v>Y</v>
      </c>
      <c r="BQ62" s="17" t="str">
        <f>HLOOKUP($B62,'[6]SGTI 2021 Clean Data'!$E$2:$ZQ$272,109,FALSE)</f>
        <v>Y</v>
      </c>
      <c r="BR62" s="17" t="str">
        <f>HLOOKUP($B62,'[6]SGTI 2021 Clean Data'!$E$2:$ZQ$272,110,FALSE)</f>
        <v>Y</v>
      </c>
      <c r="BS62" s="17" t="str">
        <f>HLOOKUP($B62,'[6]SGTI 2021 Clean Data'!$E$2:$ZQ$272,111,FALSE)</f>
        <v>Y</v>
      </c>
      <c r="BT62" s="17" t="str">
        <f>HLOOKUP($B62,'[6]SGTI 2021 Clean Data'!$E$2:$ZQ$272,113,FALSE)</f>
        <v>Y</v>
      </c>
      <c r="BU62" s="17" t="str">
        <f>HLOOKUP($B62,'[6]SGTI 2021 Clean Data'!$E$2:$ZQ$272,114,FALSE)</f>
        <v>N</v>
      </c>
      <c r="BV62" s="17" t="str">
        <f>HLOOKUP($B62,'[6]SGTI 2021 Clean Data'!$E$2:$ZQ$272,120,FALSE)</f>
        <v>N</v>
      </c>
      <c r="BW62" s="17" t="str">
        <f>HLOOKUP($B62,'[6]SGTI 2021 Clean Data'!$E$2:$ZQ$272,121,FALSE)</f>
        <v>Y</v>
      </c>
      <c r="BX62" s="17" t="str">
        <f>HLOOKUP($B62,'[6]SGTI 2021 Clean Data'!$E$2:$ZQ$272,122,FALSE)</f>
        <v>Y</v>
      </c>
      <c r="BY62" s="17" t="str">
        <f>HLOOKUP($B62,'[6]SGTI 2021 Clean Data'!$E$2:$ZQ$272,123,FALSE)</f>
        <v>N</v>
      </c>
      <c r="BZ62" s="17" t="str">
        <f>HLOOKUP($B62,'[6]SGTI 2021 Clean Data'!$E$2:$ZQ$272,124,FALSE)</f>
        <v>Y</v>
      </c>
      <c r="CA62" s="17" t="str">
        <f>HLOOKUP($B62,'[6]SGTI 2021 Clean Data'!$E$2:$ZQ$272,125,FALSE)</f>
        <v>N</v>
      </c>
      <c r="CB62" s="17" t="str">
        <f>HLOOKUP($B62,'[6]SGTI 2021 Clean Data'!$E$2:$ZQ$272,126,FALSE)</f>
        <v>N</v>
      </c>
      <c r="CC62" s="17" t="str">
        <f>HLOOKUP($B62,'[6]SGTI 2021 Clean Data'!$E$2:$ZQ$272,128,FALSE)</f>
        <v>Y</v>
      </c>
      <c r="CD62" s="17" t="str">
        <f>HLOOKUP($B62,'[6]SGTI 2021 Clean Data'!$E$2:$ZQ$272,130,FALSE)</f>
        <v>Y</v>
      </c>
      <c r="CE62" s="17" t="str">
        <f>HLOOKUP($B62,'[6]SGTI 2021 Clean Data'!$E$2:$ZQ$272,131,FALSE)</f>
        <v>N</v>
      </c>
      <c r="CF62" s="17" t="str">
        <f>HLOOKUP($B62,'[6]SGTI 2021 Clean Data'!$E$2:$ZQ$272,132,FALSE)</f>
        <v>Y</v>
      </c>
      <c r="CG62" s="17" t="str">
        <f>HLOOKUP($B62,'[6]SGTI 2021 Clean Data'!$E$2:$ZQ$272,133,FALSE)</f>
        <v>Y</v>
      </c>
      <c r="CH62" s="17" t="str">
        <f>HLOOKUP($B62,'[6]SGTI 2021 Clean Data'!$E$2:$ZQ$272,135,FALSE)</f>
        <v>N</v>
      </c>
      <c r="CI62" s="17" t="str">
        <f>HLOOKUP($B62,'[6]SGTI 2021 Clean Data'!$E$2:$ZQ$272,139,FALSE)</f>
        <v>Y</v>
      </c>
      <c r="CJ62" s="17" t="str">
        <f>HLOOKUP($B62,'[6]SGTI 2021 Clean Data'!$E$2:$ZQ$272,140,FALSE)</f>
        <v>Y</v>
      </c>
      <c r="CK62" s="17" t="str">
        <f>VLOOKUP($B62,'[6]2021 DD Batch123456'!$B$3:$AT$590,26,FALSE)</f>
        <v>N</v>
      </c>
      <c r="CL62" s="17" t="str">
        <f>VLOOKUP($B62,'[6]2021 DD Batch123456'!$B$3:$AT$590,27,FALSE)</f>
        <v>N</v>
      </c>
      <c r="CM62" s="17" t="str">
        <f>VLOOKUP($B62,'[6]2021 DD Batch123456'!$B$3:$AT$590,31,FALSE)</f>
        <v>Y</v>
      </c>
      <c r="CN62" s="17">
        <f>VLOOKUP($B62,'[6]2021 DD Batch123456'!$B$3:$AT$590,32,FALSE)</f>
        <v>0</v>
      </c>
      <c r="CO62" s="17" t="str">
        <f>VLOOKUP($B62,'[6]2021 DD Batch123456'!$B$3:$AT$590,33,FALSE)</f>
        <v>Y</v>
      </c>
      <c r="CP62" s="17" t="str">
        <f>HLOOKUP($B62,'[6]SGTI 2021 Clean Data'!$E$2:$ZQ$272,153,FALSE)</f>
        <v>N</v>
      </c>
      <c r="CQ62" s="17" t="str">
        <f>HLOOKUP($B62,'[6]SGTI 2021 Clean Data'!$E$2:$ZQ$272,155,FALSE)</f>
        <v>Y</v>
      </c>
      <c r="CR62" s="17" t="str">
        <f>HLOOKUP($B62,'[6]SGTI 2021 Clean Data'!$E$2:$ZQ$272,156,FALSE)</f>
        <v>Y</v>
      </c>
      <c r="CS62" s="17" t="str">
        <f>HLOOKUP($B62,'[6]SGTI 2021 Clean Data'!$E$2:$ZQ$272,157,FALSE)</f>
        <v>Y</v>
      </c>
      <c r="CT62" s="17" t="str">
        <f>HLOOKUP($B62,'[6]SGTI 2021 Clean Data'!$E$2:$ZQ$272,158,FALSE)</f>
        <v>Y</v>
      </c>
      <c r="CU62" s="17" t="str">
        <f>HLOOKUP($B62,'[6]SGTI 2021 Clean Data'!$E$2:$ZQ$272,159,FALSE)</f>
        <v>Y</v>
      </c>
      <c r="CV62" s="17" t="str">
        <f>HLOOKUP($B62,'[6]SGTI 2021 Clean Data'!$E$2:$ZQ$272,160,FALSE)</f>
        <v>Y</v>
      </c>
      <c r="CW62" s="17" t="str">
        <f>HLOOKUP($B62,'[6]SGTI 2021 Clean Data'!$E$2:$ZQ$272,161,FALSE)</f>
        <v>Y</v>
      </c>
      <c r="CX62" s="17" t="str">
        <f>HLOOKUP($B62,'[6]SGTI 2021 Clean Data'!$E$2:$ZQ$272,164,FALSE)</f>
        <v>N</v>
      </c>
      <c r="CY62" s="17" t="str">
        <f>HLOOKUP($B62,'[6]SGTI 2021 Clean Data'!$E$2:$ZQ$272,170,FALSE)</f>
        <v>Y</v>
      </c>
      <c r="CZ62" s="17" t="str">
        <f>HLOOKUP($B62,'[6]SGTI 2021 Clean Data'!$E$2:$ZQ$272,173,FALSE)</f>
        <v>N</v>
      </c>
      <c r="DA62" s="17" t="str">
        <f>HLOOKUP($B62,'[6]SGTI 2021 Clean Data'!$E$2:$ZQ$272,174,FALSE)</f>
        <v>Y</v>
      </c>
      <c r="DB62" s="17" t="str">
        <f>HLOOKUP($B62,'[6]SGTI 2021 Clean Data'!$E$2:$ZQ$272,175,FALSE)</f>
        <v>Y</v>
      </c>
      <c r="DC62" s="17" t="str">
        <f>HLOOKUP($B62,'[6]SGTI 2021 Clean Data'!$E$2:$ZQ$272,176,FALSE)</f>
        <v>Y</v>
      </c>
      <c r="DD62" s="17" t="str">
        <f>HLOOKUP($B62,'[6]SGTI 2021 Clean Data'!$E$2:$ZQ$272,178,FALSE)</f>
        <v>N</v>
      </c>
      <c r="DE62" s="17" t="str">
        <f>HLOOKUP($B62,'[6]SGTI 2021 Clean Data'!$E$2:$ZQ$272,179,FALSE)</f>
        <v>Y</v>
      </c>
      <c r="DF62" s="17" t="str">
        <f>HLOOKUP($B62,'[6]SGTI 2021 Clean Data'!$E$2:$ZQ$272,180,FALSE)</f>
        <v>Y</v>
      </c>
      <c r="DG62" s="17" t="str">
        <f>HLOOKUP($B62,'[6]SGTI 2021 Clean Data'!$E$2:$ZQ$272,181,FALSE)</f>
        <v>Y</v>
      </c>
      <c r="DH62" s="17" t="str">
        <f>HLOOKUP($B62,'[6]SGTI 2021 Clean Data'!$E$2:$ZQ$272,182,FALSE)</f>
        <v>N</v>
      </c>
      <c r="DI62" s="17" t="str">
        <f>HLOOKUP($B62,'[6]SGTI 2021 Clean Data'!$E$2:$ZQ$272,184,FALSE)</f>
        <v>N</v>
      </c>
      <c r="DJ62" s="17" t="str">
        <f>HLOOKUP($B62,'[6]SGTI 2021 Clean Data'!$E$2:$ZQ$272,185,FALSE)</f>
        <v>Y</v>
      </c>
      <c r="DK62" s="17">
        <f>HLOOKUP($B62,'[6]SGTI 2021 Clean Data'!$E$2:$ZQ$272,190,FALSE)</f>
        <v>104</v>
      </c>
      <c r="DL62" s="17" t="str">
        <f>HLOOKUP($B62,'[6]SGTI 2021 Clean Data'!$E$2:$ZQ$272,191,FALSE)</f>
        <v>N</v>
      </c>
      <c r="DM62" s="17" t="str">
        <f>HLOOKUP($B62,'[6]SGTI 2021 Clean Data'!$E$2:$ZQ$272,195,FALSE)</f>
        <v>Y</v>
      </c>
      <c r="DN62" s="17" t="str">
        <f>HLOOKUP($B62,'[6]SGTI 2021 Clean Data'!$E$2:$ZQ$272,196,FALSE)</f>
        <v>N</v>
      </c>
      <c r="DO62" s="17" t="str">
        <f>HLOOKUP($B62,'[6]SGTI 2021 Clean Data'!$E$2:$ZQ$272,199,FALSE)</f>
        <v>N</v>
      </c>
      <c r="DP62" s="17" t="str">
        <f>HLOOKUP($B62,'[6]SGTI 2021 Clean Data'!$E$2:$ZQ$272,200,FALSE)</f>
        <v>Y</v>
      </c>
      <c r="DQ62" s="17" t="str">
        <f>HLOOKUP($B62,'[6]SGTI 2021 Clean Data'!$E$2:$ZQ$272,201,FALSE)</f>
        <v>Y</v>
      </c>
      <c r="DR62" s="17" t="str">
        <f>HLOOKUP($B62,'[6]SGTI 2021 Clean Data'!$E$2:$ZQ$272,202,FALSE)</f>
        <v>N</v>
      </c>
      <c r="DS62" s="17" t="str">
        <f>HLOOKUP($B62,'[6]SGTI 2021 Clean Data'!$E$2:$ZQ$272,203,FALSE)</f>
        <v>Y</v>
      </c>
      <c r="DT62" s="17" t="str">
        <f>HLOOKUP($B62,'[6]SGTI 2021 Clean Data'!$E$2:$ZQ$272,204,FALSE)</f>
        <v>Y</v>
      </c>
      <c r="DU62" s="17" t="str">
        <f>HLOOKUP($B62,'[6]SGTI 2021 Clean Data'!$E$2:$ZQ$272,206,FALSE)</f>
        <v>Y</v>
      </c>
      <c r="DV62" s="17" t="str">
        <f>HLOOKUP($B62,'[6]SGTI 2021 Clean Data'!$E$2:$ZQ$272,207,FALSE)</f>
        <v>N</v>
      </c>
      <c r="DW62" s="17" t="str">
        <f>HLOOKUP($B62,'[6]SGTI 2021 Clean Data'!$E$2:$ZQ$272,208,FALSE)</f>
        <v>Y</v>
      </c>
      <c r="DX62" s="17"/>
      <c r="DY62" s="17" t="str">
        <f>HLOOKUP($B62,'[6]SGTI 2021 Clean Data'!$E$2:$ZQ$272,213,FALSE)</f>
        <v>N</v>
      </c>
      <c r="DZ62" s="17" t="str">
        <f>HLOOKUP($B62,'[6]SGTI 2021 Clean Data'!$E$2:$ZQ$272,214,FALSE)</f>
        <v>N</v>
      </c>
      <c r="EA62" s="17" t="str">
        <f>HLOOKUP($B62,'[6]SGTI 2021 Clean Data'!$E$2:$ZQ$272,215,FALSE)</f>
        <v>Y</v>
      </c>
      <c r="EB62" s="17">
        <f>HLOOKUP($B62,'[6]SGTI 2021 Clean Data'!$E$2:$ZQ$272,219,FALSE)</f>
        <v>3</v>
      </c>
      <c r="EC62" s="17">
        <f>HLOOKUP($B62,'[6]SGTI 2021 Clean Data'!$E$2:$ZQ$272,220,FALSE)</f>
        <v>0</v>
      </c>
      <c r="ED62" s="17">
        <f>HLOOKUP($B62,'[6]SGTI 2021 Clean Data'!$E$2:$ZQ$272,221,FALSE)</f>
        <v>0</v>
      </c>
      <c r="EE62" s="17">
        <f>HLOOKUP($B62,'[6]SGTI 2021 Clean Data'!$E$2:$ZQ$272,222,FALSE)</f>
        <v>0</v>
      </c>
      <c r="EF62" s="17">
        <f>HLOOKUP($B62,'[6]SGTI 2021 Clean Data'!$E$2:$ZQ$272,223,FALSE)</f>
        <v>0</v>
      </c>
      <c r="EG62" s="17">
        <f>HLOOKUP($B62,'[6]SGTI 2021 Clean Data'!$E$2:$ZQ$272,224,FALSE)</f>
        <v>3</v>
      </c>
      <c r="EH62" s="17">
        <f>HLOOKUP($B62,'[6]SGTI 2021 Clean Data'!$E$2:$ZQ$272,225,FALSE)</f>
        <v>0</v>
      </c>
      <c r="EI62" s="17">
        <f>HLOOKUP($B62,'[6]SGTI 2021 Clean Data'!$E$2:$ZQ$272,226,FALSE)</f>
        <v>0</v>
      </c>
      <c r="EJ62" s="17">
        <f>HLOOKUP($B62,'[6]SGTI 2021 Clean Data'!$E$2:$ZQ$272,227,FALSE)</f>
        <v>0</v>
      </c>
      <c r="EK62" s="17">
        <f>HLOOKUP($B62,'[6]SGTI 2021 Clean Data'!$E$2:$ZQ$272,228,FALSE)</f>
        <v>3</v>
      </c>
      <c r="EL62" s="17">
        <f>HLOOKUP($B62,'[6]SGTI 2021 Clean Data'!$E$2:$ZQ$272,229,FALSE)</f>
        <v>0</v>
      </c>
      <c r="EM62" s="17">
        <f>HLOOKUP($B62,'[6]SGTI 2021 Clean Data'!$E$2:$ZQ$272,230,FALSE)</f>
        <v>0</v>
      </c>
      <c r="EN62" s="17">
        <f>HLOOKUP($B62,'[6]SGTI 2021 Clean Data'!$E$2:$ZQ$272,231,FALSE)</f>
        <v>0</v>
      </c>
      <c r="EO62" s="18">
        <f>HLOOKUP($B62,'[6]SGTI 2021 Clean Data'!$E$2:$ZQ$272,232,FALSE)</f>
        <v>44301</v>
      </c>
      <c r="EP62" s="18">
        <f>HLOOKUP($B62,'[6]SGTI 2021 Clean Data'!$E$2:$ZQ$272,233,FALSE)</f>
        <v>44316</v>
      </c>
      <c r="EQ62" s="17">
        <f>HLOOKUP($B62,'[6]SGTI 2021 Clean Data'!$E$2:$ZQ$272,234,FALSE)</f>
        <v>0</v>
      </c>
      <c r="ER62" s="17">
        <f>HLOOKUP($B62,'[6]SGTI 2021 Clean Data'!$E$2:$ZQ$272,235,FALSE)</f>
        <v>0</v>
      </c>
      <c r="ES62" s="17">
        <f>HLOOKUP($B62,'[6]SGTI 2021 Clean Data'!$E$2:$ZQ$272,240,FALSE)</f>
        <v>2</v>
      </c>
      <c r="ET62" s="17">
        <f>VLOOKUP($B62,'[6]2021 DD Batch123456'!$B$3:$AT$590,42,FALSE)</f>
        <v>1</v>
      </c>
      <c r="EU62" s="17"/>
      <c r="EV62" s="17"/>
      <c r="EW62" s="17"/>
      <c r="EX62" s="17">
        <f>VLOOKUP($B62,'[6]2021 DD Batch123456'!$B$3:$AT$590,44,FALSE)</f>
        <v>0</v>
      </c>
      <c r="EY62" s="17">
        <f>HLOOKUP($B62,'[6]SGTI 2021 Clean Data'!$E$2:$ZQ$272,246,FALSE)</f>
        <v>0</v>
      </c>
      <c r="EZ62" s="17">
        <f>HLOOKUP($B62,'[6]SGTI 2021 Clean Data'!$E$2:$ZQ$272,247,FALSE)</f>
        <v>0</v>
      </c>
      <c r="FA62" s="17">
        <f>HLOOKUP($B62,'[6]SGTI 2021 Clean Data'!$E$2:$ZQ$272,248,FALSE)</f>
        <v>0</v>
      </c>
      <c r="FB62" s="17">
        <f>HLOOKUP($B62,'[6]SGTI 2021 Clean Data'!$E$2:$ZQ$272,249,FALSE)</f>
        <v>0</v>
      </c>
      <c r="FC62" s="17">
        <f>HLOOKUP($B62,'[6]SGTI 2021 Clean Data'!$E$2:$ZQ$272,250,FALSE)</f>
        <v>0</v>
      </c>
      <c r="FD62" s="17">
        <f>HLOOKUP($B62,'[6]SGTI 2021 Clean Data'!$E$2:$ZQ$272,251,FALSE)</f>
        <v>0</v>
      </c>
      <c r="FE62" s="17">
        <f>HLOOKUP($B62,'[6]SGTI 2021 Clean Data'!$E$2:$ZQ$272,252,FALSE)</f>
        <v>0</v>
      </c>
      <c r="FF62" s="17">
        <f>HLOOKUP($B62,'[6]SGTI 2021 Clean Data'!$E$2:$ZQ$272,253,FALSE)</f>
        <v>0</v>
      </c>
      <c r="FG62" s="17">
        <f>HLOOKUP($B62,'[6]SGTI 2021 Clean Data'!$E$2:$ZQ$272,254,FALSE)</f>
        <v>0</v>
      </c>
      <c r="FH62" s="17">
        <f>HLOOKUP($B62,'[6]SGTI 2021 Clean Data'!$E$2:$ZQ$272,255,FALSE)</f>
        <v>0</v>
      </c>
      <c r="FI62" s="17">
        <f>HLOOKUP($B62,'[6]SGTI 2021 Clean Data'!$E$2:$ZQ$272,256,FALSE)</f>
        <v>0</v>
      </c>
      <c r="FJ62" s="17">
        <f>HLOOKUP($B62,'[6]SGTI 2021 Clean Data'!$E$2:$ZQ$272,257,FALSE)</f>
        <v>0</v>
      </c>
      <c r="FK62" s="17">
        <f>HLOOKUP($B62,'[6]SGTI 2021 Clean Data'!$E$2:$ZQ$272,258,FALSE)</f>
        <v>0</v>
      </c>
      <c r="FL62" s="17"/>
      <c r="FM62" s="17">
        <f>HLOOKUP($B62,'[6]SGTI 2021 Clean Data'!$E$2:$ZQ$272,260,FALSE)</f>
        <v>0</v>
      </c>
      <c r="FN62" s="17">
        <f>HLOOKUP($B62,'[6]SGTI 2021 Clean Data'!$E$2:$ZQ$272,261,FALSE)</f>
        <v>5</v>
      </c>
      <c r="FO62" s="17">
        <f>HLOOKUP($B62,'[6]SGTI 2021 Clean Data'!$E$2:$ZQ$272,262,FALSE)</f>
        <v>0</v>
      </c>
      <c r="FP62" s="17">
        <f>HLOOKUP($B62,'[6]SGTI 2021 Clean Data'!$E$2:$ZQ$272,263,FALSE)</f>
        <v>0</v>
      </c>
      <c r="FQ62" s="17"/>
      <c r="FR62" s="17">
        <f>HLOOKUP($B62,'[6]SGTI 2021 Clean Data'!$E$2:$ZQ$272,265,FALSE)</f>
        <v>0</v>
      </c>
      <c r="FS62" s="17">
        <f>HLOOKUP($B62,'[6]SGTI 2021 Clean Data'!$E$2:$ZQ$272,266,FALSE)</f>
        <v>0</v>
      </c>
      <c r="FT62" s="17">
        <f>HLOOKUP($B62,'[6]SGTI 2021 Clean Data'!$E$2:$ZQ$272,267,FALSE)</f>
        <v>0</v>
      </c>
      <c r="FU62" s="17">
        <f>HLOOKUP($B62,'[6]SGTI 2021 Clean Data'!$E$2:$ZQ$272,268,FALSE)</f>
        <v>0</v>
      </c>
      <c r="FV62" s="17">
        <f>HLOOKUP($B62,'[6]SGTI 2021 Clean Data'!$E$2:$ZQ$272,269,FALSE)</f>
        <v>0</v>
      </c>
      <c r="FW62" s="17">
        <f>HLOOKUP($B62,'[6]SGTI 2021 Clean Data'!$E$2:$ZQ$272,270,FALSE)</f>
        <v>0</v>
      </c>
      <c r="FX62" s="17">
        <f>HLOOKUP($B62,'[6]SGTI 2021 Clean Data'!$E$2:$ZQ$272,271,FALSE)</f>
        <v>0</v>
      </c>
    </row>
    <row r="63" spans="1:180" ht="24" thickTop="1" thickBot="1" x14ac:dyDescent="0.3">
      <c r="A63" s="12">
        <v>111</v>
      </c>
      <c r="B63" s="13" t="s">
        <v>144</v>
      </c>
      <c r="C63" s="14" t="s">
        <v>145</v>
      </c>
      <c r="D63" s="15">
        <v>43982</v>
      </c>
      <c r="E63" s="16">
        <f>_xlfn.IFNA(VLOOKUP($B63,'[4]SGTI 2021 General Full List'!$G$2:$AD$528,24,FALSE),VLOOKUP($B63,'[5]SGTI 2021 TrustReits Full List'!$G$2:$AC$43,23,FALSE))</f>
        <v>65691360</v>
      </c>
      <c r="F63" s="16" t="str">
        <f t="shared" si="0"/>
        <v>Small</v>
      </c>
      <c r="G63" s="16" t="str">
        <f>_xlfn.IFNA(VLOOKUP($B63,'[4]SGTI 2021 General Full List'!$G$2:$AD$528,21,FALSE),VLOOKUP($B63,'[5]SGTI 2021 TrustReits Full List'!$G$2:$AB$43,20,FALSE))</f>
        <v xml:space="preserve">REAL ESTATE </v>
      </c>
      <c r="H63" s="16" t="str">
        <f>_xlfn.IFNA(VLOOKUP($B63,'[4]SGTI 2021 General Full List'!$G$2:$AD$528,23,FALSE),VLOOKUP($B63,'[5]SGTI 2021 TrustReits Full List'!$G$2:$AB$43,22,FALSE))</f>
        <v>Real Estate</v>
      </c>
      <c r="I63" s="16" t="s">
        <v>1273</v>
      </c>
      <c r="J63" s="17">
        <f>VLOOKUP($B63,'[6]2021 DD Batch123456'!$B$3:$AT$590,5,FALSE)</f>
        <v>7</v>
      </c>
      <c r="K63" s="17">
        <f>VLOOKUP($B63,'[6]2021 DD Batch123456'!$B$3:$AT$590,6,FALSE)</f>
        <v>7</v>
      </c>
      <c r="L63" s="17">
        <f>VLOOKUP($B63,'[6]2021 DD Batch123456'!$B$3:$AT$590,7,FALSE)</f>
        <v>3</v>
      </c>
      <c r="M63" s="17" t="str">
        <f>VLOOKUP($B63,'[6]2021 DD Batch123456'!$B$3:$AT$590,12,FALSE)</f>
        <v>Y</v>
      </c>
      <c r="N63" s="17" t="str">
        <f>HLOOKUP($B63,'[6]SGTI 2021 Clean Data'!$E$2:$ZQ$272,25,FALSE)</f>
        <v>Y</v>
      </c>
      <c r="O63" s="17" t="str">
        <f>VLOOKUP($B63,'[6]2021 DD Batch123456'!$B$3:$AT$590,13,FALSE)</f>
        <v>N</v>
      </c>
      <c r="P63" s="17" t="str">
        <f>VLOOKUP($B63,'[6]2021 DD Batch123456'!$B$3:$AT$590,14,FALSE)</f>
        <v>N</v>
      </c>
      <c r="Q63" s="17" t="str">
        <f>HLOOKUP($B63,'[6]SGTI 2021 Clean Data'!$E$2:$ZQ$272,30,FALSE)</f>
        <v>N</v>
      </c>
      <c r="R63" s="17" t="str">
        <f>HLOOKUP($B63,'[6]SGTI 2021 Clean Data'!$E$2:$ZQ$272,31,FALSE)</f>
        <v>Y</v>
      </c>
      <c r="S63" s="17" t="str">
        <f>HLOOKUP($B63,'[6]SGTI 2021 Clean Data'!$E$2:$ZQ$272,32,FALSE)</f>
        <v>Y</v>
      </c>
      <c r="T63" s="17">
        <f>VLOOKUP($B63,'[6]2021 DD Batch123456'!$B$3:$AT$590,36,FALSE)</f>
        <v>4</v>
      </c>
      <c r="U63" s="17">
        <f>VLOOKUP($B63,'[6]2021 DD Batch123456'!$B$3:$AT$590,40,FALSE)</f>
        <v>2</v>
      </c>
      <c r="V63" s="17">
        <f>VLOOKUP($B63,'[6]2021 DD Batch123456'!$B$3:$AT$590,37,FALSE)</f>
        <v>4</v>
      </c>
      <c r="W63" s="17" t="str">
        <f>VLOOKUP($B63,'[6]2021 DD Batch123456'!$B$3:$AT$590,41,FALSE)</f>
        <v>Y</v>
      </c>
      <c r="X63" s="17">
        <f>VLOOKUP($B63,'[6]2021 DD Batch123456'!$B$3:$AT$590,15,FALSE)</f>
        <v>3</v>
      </c>
      <c r="Y63" s="17">
        <f>VLOOKUP($B63,'[6]2021 DD Batch123456'!$B$3:$AT$590,16,FALSE)</f>
        <v>2</v>
      </c>
      <c r="Z63" s="17" t="str">
        <f>VLOOKUP($B63,'[6]2021 DD Batch123456'!$B$3:$AT$590,18,FALSE)</f>
        <v>Y</v>
      </c>
      <c r="AA63" s="17" t="str">
        <f>HLOOKUP($B63,'[6]SGTI 2021 Clean Data'!$E$2:$ZQ$272,45,FALSE)</f>
        <v>Y</v>
      </c>
      <c r="AB63" s="17" t="str">
        <f>HLOOKUP($B63,'[6]SGTI 2021 Clean Data'!$E$2:$ZQ$272,46,FALSE)</f>
        <v>N</v>
      </c>
      <c r="AC63" s="17" t="str">
        <f>HLOOKUP($B63,'[6]SGTI 2021 Clean Data'!$E$2:$ZQ$272,49,FALSE)</f>
        <v>N</v>
      </c>
      <c r="AD63" s="17" t="str">
        <f>HLOOKUP($B63,'[6]SGTI 2021 Clean Data'!$E$2:$ZQ$272,50,FALSE)</f>
        <v>Y</v>
      </c>
      <c r="AE63" s="17" t="str">
        <f>HLOOKUP($B63,'[6]SGTI 2021 Clean Data'!$E$2:$ZQ$272,53,FALSE)</f>
        <v>Y</v>
      </c>
      <c r="AF63" s="17" t="str">
        <f>HLOOKUP($B63,'[6]SGTI 2021 Clean Data'!$E$2:$ZQ$272,54,FALSE)</f>
        <v>Y</v>
      </c>
      <c r="AG63" s="17" t="str">
        <f>HLOOKUP($B63,'[6]SGTI 2021 Clean Data'!$E$2:$ZQ$272,55,FALSE)</f>
        <v>N</v>
      </c>
      <c r="AH63" s="17" t="str">
        <f>HLOOKUP($B63,'[6]SGTI 2021 Clean Data'!$E$2:$ZQ$272,56,FALSE)</f>
        <v>N</v>
      </c>
      <c r="AI63" s="17" t="str">
        <f>HLOOKUP($B63,'[6]SGTI 2021 Clean Data'!$E$2:$ZQ$272,57,FALSE)</f>
        <v>N</v>
      </c>
      <c r="AJ63" s="17" t="str">
        <f>HLOOKUP($B63,'[6]SGTI 2021 Clean Data'!$E$2:$ZQ$272,58,FALSE)</f>
        <v>N</v>
      </c>
      <c r="AK63" s="17" t="str">
        <f>HLOOKUP($B63,'[6]SGTI 2021 Clean Data'!$E$2:$ZQ$272,59,FALSE)</f>
        <v>Y</v>
      </c>
      <c r="AL63" s="17">
        <f>VLOOKUP($B63,'[6]2021 DD Batch123456'!$B$3:$AT$590,19,FALSE)</f>
        <v>2</v>
      </c>
      <c r="AM63" s="17">
        <f>VLOOKUP($B63,'[6]2021 DD Batch123456'!$B$3:$AT$590,20,FALSE)</f>
        <v>2</v>
      </c>
      <c r="AN63" s="17" t="str">
        <f>VLOOKUP($B63,'[6]2021 DD Batch123456'!$B$3:$AT$590,22,FALSE)</f>
        <v>Y</v>
      </c>
      <c r="AO63" s="17" t="str">
        <f>HLOOKUP($B63,'[6]SGTI 2021 Clean Data'!$E$2:$ZQ$272,67,FALSE)</f>
        <v>B3</v>
      </c>
      <c r="AP63" s="17" t="str">
        <f>HLOOKUP($B63,'[6]SGTI 2021 Clean Data'!$E$2:$ZQ$272,68,FALSE)</f>
        <v>B3</v>
      </c>
      <c r="AQ63" s="17" t="str">
        <f>HLOOKUP($B63,'[6]SGTI 2021 Clean Data'!$E$2:$ZQ$272,69,FALSE)</f>
        <v>B2</v>
      </c>
      <c r="AR63" s="17" t="str">
        <f>HLOOKUP($B63,'[6]SGTI 2021 Clean Data'!$E$2:$ZQ$272,70,FALSE)</f>
        <v>Y</v>
      </c>
      <c r="AS63" s="17" t="str">
        <f>HLOOKUP($B63,'[6]SGTI 2021 Clean Data'!$E$2:$ZQ$272,71,FALSE)</f>
        <v>Y</v>
      </c>
      <c r="AT63" s="17" t="str">
        <f>HLOOKUP($B63,'[6]SGTI 2021 Clean Data'!$E$2:$ZQ$272,72,FALSE)</f>
        <v>Y</v>
      </c>
      <c r="AU63" s="17" t="str">
        <f>HLOOKUP($B63,'[6]SGTI 2021 Clean Data'!$E$2:$ZQ$272,73,FALSE)</f>
        <v>Y</v>
      </c>
      <c r="AV63" s="17" t="str">
        <f>HLOOKUP($B63,'[6]SGTI 2021 Clean Data'!$E$2:$ZQ$272,74,FALSE)</f>
        <v>N</v>
      </c>
      <c r="AW63" s="17" t="str">
        <f>HLOOKUP($B63,'[6]SGTI 2021 Clean Data'!$E$2:$ZQ$272,75,FALSE)</f>
        <v>N</v>
      </c>
      <c r="AX63" s="17" t="str">
        <f>HLOOKUP($B63,'[6]SGTI 2021 Clean Data'!$E$2:$ZQ$272,76,FALSE)</f>
        <v>N</v>
      </c>
      <c r="AY63" s="17" t="str">
        <f>VLOOKUP($B63,'[6]2021 DD Batch123456'!$B$3:$AT$590,35,FALSE)</f>
        <v>B1</v>
      </c>
      <c r="AZ63" s="17" t="str">
        <f>HLOOKUP($B63,'[6]SGTI 2021 Clean Data'!$E$2:$ZQ$272,80,FALSE)</f>
        <v>N</v>
      </c>
      <c r="BA63" s="17" t="str">
        <f>HLOOKUP($B63,'[6]SGTI 2021 Clean Data'!$E$2:$ZQ$272,83,FALSE)</f>
        <v>Y</v>
      </c>
      <c r="BB63" s="17" t="str">
        <f>HLOOKUP($B63,'[6]SGTI 2021 Clean Data'!$E$2:$ZQ$272,84,FALSE)</f>
        <v>Y</v>
      </c>
      <c r="BC63" s="17" t="str">
        <f>HLOOKUP($B63,'[6]SGTI 2021 Clean Data'!$E$2:$ZQ$272,89,FALSE)</f>
        <v>NA</v>
      </c>
      <c r="BD63" s="17" t="str">
        <f>HLOOKUP($B63,'[6]SGTI 2021 Clean Data'!$E$2:$ZQ$272,91,FALSE)</f>
        <v>N</v>
      </c>
      <c r="BE63" s="17" t="str">
        <f>HLOOKUP($B63,'[6]SGTI 2021 Clean Data'!$E$2:$ZQ$272,92,FALSE)</f>
        <v>Y</v>
      </c>
      <c r="BF63" s="17" t="str">
        <f>HLOOKUP($B63,'[6]SGTI 2021 Clean Data'!$E$2:$ZQ$272,93,FALSE)</f>
        <v>Y</v>
      </c>
      <c r="BG63" s="17" t="str">
        <f>HLOOKUP($B63,'[6]SGTI 2021 Clean Data'!$E$2:$ZQ$272,94,FALSE)</f>
        <v>Y</v>
      </c>
      <c r="BH63" s="17" t="str">
        <f>HLOOKUP($B63,'[6]SGTI 2021 Clean Data'!$E$2:$ZQ$272,95,FALSE)</f>
        <v>Y</v>
      </c>
      <c r="BI63" s="17" t="str">
        <f>HLOOKUP($B63,'[6]SGTI 2021 Clean Data'!$E$2:$ZQ$272,96,FALSE)</f>
        <v>N</v>
      </c>
      <c r="BJ63" s="17" t="str">
        <f>HLOOKUP($B63,'[6]SGTI 2021 Clean Data'!$E$2:$ZQ$272,97,FALSE)</f>
        <v>Y</v>
      </c>
      <c r="BK63" s="17" t="str">
        <f>HLOOKUP($B63,'[6]SGTI 2021 Clean Data'!$E$2:$ZQ$272,98,FALSE)</f>
        <v>Y</v>
      </c>
      <c r="BL63" s="17" t="str">
        <f>HLOOKUP($B63,'[6]SGTI 2021 Clean Data'!$E$2:$ZQ$272,100,FALSE)</f>
        <v>Y</v>
      </c>
      <c r="BM63" s="17" t="str">
        <f>HLOOKUP($B63,'[6]SGTI 2021 Clean Data'!$E$2:$ZQ$272,102,FALSE)</f>
        <v>N</v>
      </c>
      <c r="BN63" s="17" t="str">
        <f>HLOOKUP($B63,'[6]SGTI 2021 Clean Data'!$E$2:$ZQ$272,103,FALSE)</f>
        <v>N</v>
      </c>
      <c r="BO63" s="17" t="str">
        <f>HLOOKUP($B63,'[6]SGTI 2021 Clean Data'!$E$2:$ZQ$272,107,FALSE)</f>
        <v>N</v>
      </c>
      <c r="BP63" s="17" t="str">
        <f>HLOOKUP($B63,'[6]SGTI 2021 Clean Data'!$E$2:$ZQ$272,108,FALSE)</f>
        <v>Y</v>
      </c>
      <c r="BQ63" s="17" t="str">
        <f>HLOOKUP($B63,'[6]SGTI 2021 Clean Data'!$E$2:$ZQ$272,109,FALSE)</f>
        <v>Y</v>
      </c>
      <c r="BR63" s="17" t="str">
        <f>HLOOKUP($B63,'[6]SGTI 2021 Clean Data'!$E$2:$ZQ$272,110,FALSE)</f>
        <v>Y</v>
      </c>
      <c r="BS63" s="17" t="str">
        <f>HLOOKUP($B63,'[6]SGTI 2021 Clean Data'!$E$2:$ZQ$272,111,FALSE)</f>
        <v>Y</v>
      </c>
      <c r="BT63" s="17" t="str">
        <f>HLOOKUP($B63,'[6]SGTI 2021 Clean Data'!$E$2:$ZQ$272,113,FALSE)</f>
        <v>N</v>
      </c>
      <c r="BU63" s="17" t="str">
        <f>HLOOKUP($B63,'[6]SGTI 2021 Clean Data'!$E$2:$ZQ$272,114,FALSE)</f>
        <v>N</v>
      </c>
      <c r="BV63" s="17" t="str">
        <f>HLOOKUP($B63,'[6]SGTI 2021 Clean Data'!$E$2:$ZQ$272,120,FALSE)</f>
        <v>Y</v>
      </c>
      <c r="BW63" s="17" t="str">
        <f>HLOOKUP($B63,'[6]SGTI 2021 Clean Data'!$E$2:$ZQ$272,121,FALSE)</f>
        <v>N</v>
      </c>
      <c r="BX63" s="17" t="str">
        <f>HLOOKUP($B63,'[6]SGTI 2021 Clean Data'!$E$2:$ZQ$272,122,FALSE)</f>
        <v>Y</v>
      </c>
      <c r="BY63" s="17" t="str">
        <f>HLOOKUP($B63,'[6]SGTI 2021 Clean Data'!$E$2:$ZQ$272,123,FALSE)</f>
        <v>Y</v>
      </c>
      <c r="BZ63" s="17" t="str">
        <f>HLOOKUP($B63,'[6]SGTI 2021 Clean Data'!$E$2:$ZQ$272,124,FALSE)</f>
        <v>Y</v>
      </c>
      <c r="CA63" s="17" t="str">
        <f>HLOOKUP($B63,'[6]SGTI 2021 Clean Data'!$E$2:$ZQ$272,125,FALSE)</f>
        <v>N</v>
      </c>
      <c r="CB63" s="17" t="str">
        <f>HLOOKUP($B63,'[6]SGTI 2021 Clean Data'!$E$2:$ZQ$272,126,FALSE)</f>
        <v>N</v>
      </c>
      <c r="CC63" s="17" t="str">
        <f>HLOOKUP($B63,'[6]SGTI 2021 Clean Data'!$E$2:$ZQ$272,128,FALSE)</f>
        <v>Y</v>
      </c>
      <c r="CD63" s="17" t="str">
        <f>HLOOKUP($B63,'[6]SGTI 2021 Clean Data'!$E$2:$ZQ$272,130,FALSE)</f>
        <v>Y</v>
      </c>
      <c r="CE63" s="17" t="str">
        <f>HLOOKUP($B63,'[6]SGTI 2021 Clean Data'!$E$2:$ZQ$272,131,FALSE)</f>
        <v>Y</v>
      </c>
      <c r="CF63" s="17" t="str">
        <f>HLOOKUP($B63,'[6]SGTI 2021 Clean Data'!$E$2:$ZQ$272,132,FALSE)</f>
        <v>Y</v>
      </c>
      <c r="CG63" s="17" t="str">
        <f>HLOOKUP($B63,'[6]SGTI 2021 Clean Data'!$E$2:$ZQ$272,133,FALSE)</f>
        <v>Y</v>
      </c>
      <c r="CH63" s="17" t="str">
        <f>HLOOKUP($B63,'[6]SGTI 2021 Clean Data'!$E$2:$ZQ$272,135,FALSE)</f>
        <v>N</v>
      </c>
      <c r="CI63" s="17" t="str">
        <f>HLOOKUP($B63,'[6]SGTI 2021 Clean Data'!$E$2:$ZQ$272,139,FALSE)</f>
        <v>Y</v>
      </c>
      <c r="CJ63" s="17" t="str">
        <f>HLOOKUP($B63,'[6]SGTI 2021 Clean Data'!$E$2:$ZQ$272,140,FALSE)</f>
        <v>N</v>
      </c>
      <c r="CK63" s="17" t="str">
        <f>VLOOKUP($B63,'[6]2021 DD Batch123456'!$B$3:$AT$590,26,FALSE)</f>
        <v>Y</v>
      </c>
      <c r="CL63" s="17">
        <f>VLOOKUP($B63,'[6]2021 DD Batch123456'!$B$3:$AT$590,27,FALSE)</f>
        <v>0</v>
      </c>
      <c r="CM63" s="17" t="str">
        <f>VLOOKUP($B63,'[6]2021 DD Batch123456'!$B$3:$AT$590,31,FALSE)</f>
        <v>Y</v>
      </c>
      <c r="CN63" s="17">
        <f>VLOOKUP($B63,'[6]2021 DD Batch123456'!$B$3:$AT$590,32,FALSE)</f>
        <v>0</v>
      </c>
      <c r="CO63" s="17" t="str">
        <f>VLOOKUP($B63,'[6]2021 DD Batch123456'!$B$3:$AT$590,33,FALSE)</f>
        <v>Y</v>
      </c>
      <c r="CP63" s="17" t="str">
        <f>HLOOKUP($B63,'[6]SGTI 2021 Clean Data'!$E$2:$ZQ$272,153,FALSE)</f>
        <v>Y</v>
      </c>
      <c r="CQ63" s="17" t="str">
        <f>HLOOKUP($B63,'[6]SGTI 2021 Clean Data'!$E$2:$ZQ$272,155,FALSE)</f>
        <v>Y</v>
      </c>
      <c r="CR63" s="17" t="str">
        <f>HLOOKUP($B63,'[6]SGTI 2021 Clean Data'!$E$2:$ZQ$272,156,FALSE)</f>
        <v>Y</v>
      </c>
      <c r="CS63" s="17" t="str">
        <f>HLOOKUP($B63,'[6]SGTI 2021 Clean Data'!$E$2:$ZQ$272,157,FALSE)</f>
        <v>Y</v>
      </c>
      <c r="CT63" s="17" t="str">
        <f>HLOOKUP($B63,'[6]SGTI 2021 Clean Data'!$E$2:$ZQ$272,158,FALSE)</f>
        <v>Y</v>
      </c>
      <c r="CU63" s="17" t="str">
        <f>HLOOKUP($B63,'[6]SGTI 2021 Clean Data'!$E$2:$ZQ$272,159,FALSE)</f>
        <v>N</v>
      </c>
      <c r="CV63" s="17" t="str">
        <f>HLOOKUP($B63,'[6]SGTI 2021 Clean Data'!$E$2:$ZQ$272,160,FALSE)</f>
        <v>Y</v>
      </c>
      <c r="CW63" s="17" t="str">
        <f>HLOOKUP($B63,'[6]SGTI 2021 Clean Data'!$E$2:$ZQ$272,161,FALSE)</f>
        <v>Y</v>
      </c>
      <c r="CX63" s="17" t="str">
        <f>HLOOKUP($B63,'[6]SGTI 2021 Clean Data'!$E$2:$ZQ$272,164,FALSE)</f>
        <v>Y</v>
      </c>
      <c r="CY63" s="17" t="str">
        <f>HLOOKUP($B63,'[6]SGTI 2021 Clean Data'!$E$2:$ZQ$272,170,FALSE)</f>
        <v>Y</v>
      </c>
      <c r="CZ63" s="17" t="str">
        <f>HLOOKUP($B63,'[6]SGTI 2021 Clean Data'!$E$2:$ZQ$272,173,FALSE)</f>
        <v>Y</v>
      </c>
      <c r="DA63" s="17" t="str">
        <f>HLOOKUP($B63,'[6]SGTI 2021 Clean Data'!$E$2:$ZQ$272,174,FALSE)</f>
        <v>Y</v>
      </c>
      <c r="DB63" s="17" t="str">
        <f>HLOOKUP($B63,'[6]SGTI 2021 Clean Data'!$E$2:$ZQ$272,175,FALSE)</f>
        <v>N</v>
      </c>
      <c r="DC63" s="17" t="str">
        <f>HLOOKUP($B63,'[6]SGTI 2021 Clean Data'!$E$2:$ZQ$272,176,FALSE)</f>
        <v>Y</v>
      </c>
      <c r="DD63" s="17" t="str">
        <f>HLOOKUP($B63,'[6]SGTI 2021 Clean Data'!$E$2:$ZQ$272,178,FALSE)</f>
        <v>Y</v>
      </c>
      <c r="DE63" s="17" t="str">
        <f>HLOOKUP($B63,'[6]SGTI 2021 Clean Data'!$E$2:$ZQ$272,179,FALSE)</f>
        <v>Y</v>
      </c>
      <c r="DF63" s="17" t="str">
        <f>HLOOKUP($B63,'[6]SGTI 2021 Clean Data'!$E$2:$ZQ$272,180,FALSE)</f>
        <v>Y</v>
      </c>
      <c r="DG63" s="17" t="str">
        <f>HLOOKUP($B63,'[6]SGTI 2021 Clean Data'!$E$2:$ZQ$272,181,FALSE)</f>
        <v>Y</v>
      </c>
      <c r="DH63" s="17" t="str">
        <f>HLOOKUP($B63,'[6]SGTI 2021 Clean Data'!$E$2:$ZQ$272,182,FALSE)</f>
        <v>N</v>
      </c>
      <c r="DI63" s="17" t="str">
        <f>HLOOKUP($B63,'[6]SGTI 2021 Clean Data'!$E$2:$ZQ$272,184,FALSE)</f>
        <v>Y</v>
      </c>
      <c r="DJ63" s="17" t="str">
        <f>HLOOKUP($B63,'[6]SGTI 2021 Clean Data'!$E$2:$ZQ$272,185,FALSE)</f>
        <v>Y</v>
      </c>
      <c r="DK63" s="17">
        <f>HLOOKUP($B63,'[6]SGTI 2021 Clean Data'!$E$2:$ZQ$272,190,FALSE)</f>
        <v>86</v>
      </c>
      <c r="DL63" s="17" t="str">
        <f>HLOOKUP($B63,'[6]SGTI 2021 Clean Data'!$E$2:$ZQ$272,191,FALSE)</f>
        <v>N</v>
      </c>
      <c r="DM63" s="17" t="str">
        <f>HLOOKUP($B63,'[6]SGTI 2021 Clean Data'!$E$2:$ZQ$272,195,FALSE)</f>
        <v>N</v>
      </c>
      <c r="DN63" s="17" t="str">
        <f>HLOOKUP($B63,'[6]SGTI 2021 Clean Data'!$E$2:$ZQ$272,196,FALSE)</f>
        <v>N</v>
      </c>
      <c r="DO63" s="17" t="str">
        <f>HLOOKUP($B63,'[6]SGTI 2021 Clean Data'!$E$2:$ZQ$272,199,FALSE)</f>
        <v>N</v>
      </c>
      <c r="DP63" s="17" t="str">
        <f>HLOOKUP($B63,'[6]SGTI 2021 Clean Data'!$E$2:$ZQ$272,200,FALSE)</f>
        <v>Y</v>
      </c>
      <c r="DQ63" s="17" t="str">
        <f>HLOOKUP($B63,'[6]SGTI 2021 Clean Data'!$E$2:$ZQ$272,201,FALSE)</f>
        <v>Y</v>
      </c>
      <c r="DR63" s="17" t="str">
        <f>HLOOKUP($B63,'[6]SGTI 2021 Clean Data'!$E$2:$ZQ$272,202,FALSE)</f>
        <v>N</v>
      </c>
      <c r="DS63" s="17" t="str">
        <f>HLOOKUP($B63,'[6]SGTI 2021 Clean Data'!$E$2:$ZQ$272,203,FALSE)</f>
        <v>Y</v>
      </c>
      <c r="DT63" s="17" t="str">
        <f>HLOOKUP($B63,'[6]SGTI 2021 Clean Data'!$E$2:$ZQ$272,204,FALSE)</f>
        <v>Y</v>
      </c>
      <c r="DU63" s="17" t="str">
        <f>HLOOKUP($B63,'[6]SGTI 2021 Clean Data'!$E$2:$ZQ$272,206,FALSE)</f>
        <v>Y</v>
      </c>
      <c r="DV63" s="17" t="str">
        <f>HLOOKUP($B63,'[6]SGTI 2021 Clean Data'!$E$2:$ZQ$272,207,FALSE)</f>
        <v>Y</v>
      </c>
      <c r="DW63" s="17" t="str">
        <f>HLOOKUP($B63,'[6]SGTI 2021 Clean Data'!$E$2:$ZQ$272,208,FALSE)</f>
        <v>N</v>
      </c>
      <c r="DX63" s="17"/>
      <c r="DY63" s="17" t="str">
        <f>HLOOKUP($B63,'[6]SGTI 2021 Clean Data'!$E$2:$ZQ$272,213,FALSE)</f>
        <v>Y</v>
      </c>
      <c r="DZ63" s="17" t="str">
        <f>HLOOKUP($B63,'[6]SGTI 2021 Clean Data'!$E$2:$ZQ$272,214,FALSE)</f>
        <v>N</v>
      </c>
      <c r="EA63" s="17" t="str">
        <f>HLOOKUP($B63,'[6]SGTI 2021 Clean Data'!$E$2:$ZQ$272,215,FALSE)</f>
        <v>Y</v>
      </c>
      <c r="EB63" s="17">
        <f>HLOOKUP($B63,'[6]SGTI 2021 Clean Data'!$E$2:$ZQ$272,219,FALSE)</f>
        <v>3</v>
      </c>
      <c r="EC63" s="17">
        <f>HLOOKUP($B63,'[6]SGTI 2021 Clean Data'!$E$2:$ZQ$272,220,FALSE)</f>
        <v>0</v>
      </c>
      <c r="ED63" s="17">
        <f>HLOOKUP($B63,'[6]SGTI 2021 Clean Data'!$E$2:$ZQ$272,221,FALSE)</f>
        <v>0</v>
      </c>
      <c r="EE63" s="17">
        <f>HLOOKUP($B63,'[6]SGTI 2021 Clean Data'!$E$2:$ZQ$272,222,FALSE)</f>
        <v>3</v>
      </c>
      <c r="EF63" s="17">
        <f>HLOOKUP($B63,'[6]SGTI 2021 Clean Data'!$E$2:$ZQ$272,223,FALSE)</f>
        <v>0</v>
      </c>
      <c r="EG63" s="17">
        <f>HLOOKUP($B63,'[6]SGTI 2021 Clean Data'!$E$2:$ZQ$272,224,FALSE)</f>
        <v>3</v>
      </c>
      <c r="EH63" s="17">
        <f>HLOOKUP($B63,'[6]SGTI 2021 Clean Data'!$E$2:$ZQ$272,225,FALSE)</f>
        <v>0</v>
      </c>
      <c r="EI63" s="17">
        <f>HLOOKUP($B63,'[6]SGTI 2021 Clean Data'!$E$2:$ZQ$272,226,FALSE)</f>
        <v>0</v>
      </c>
      <c r="EJ63" s="17">
        <f>HLOOKUP($B63,'[6]SGTI 2021 Clean Data'!$E$2:$ZQ$272,227,FALSE)</f>
        <v>0</v>
      </c>
      <c r="EK63" s="17">
        <f>HLOOKUP($B63,'[6]SGTI 2021 Clean Data'!$E$2:$ZQ$272,228,FALSE)</f>
        <v>3</v>
      </c>
      <c r="EL63" s="17">
        <f>HLOOKUP($B63,'[6]SGTI 2021 Clean Data'!$E$2:$ZQ$272,229,FALSE)</f>
        <v>0</v>
      </c>
      <c r="EM63" s="17">
        <f>HLOOKUP($B63,'[6]SGTI 2021 Clean Data'!$E$2:$ZQ$272,230,FALSE)</f>
        <v>0</v>
      </c>
      <c r="EN63" s="17">
        <f>HLOOKUP($B63,'[6]SGTI 2021 Clean Data'!$E$2:$ZQ$272,231,FALSE)</f>
        <v>0</v>
      </c>
      <c r="EO63" s="18">
        <f>HLOOKUP($B63,'[6]SGTI 2021 Clean Data'!$E$2:$ZQ$272,232,FALSE)</f>
        <v>44433</v>
      </c>
      <c r="EP63" s="18">
        <f>HLOOKUP($B63,'[6]SGTI 2021 Clean Data'!$E$2:$ZQ$272,233,FALSE)</f>
        <v>44449</v>
      </c>
      <c r="EQ63" s="17">
        <f>HLOOKUP($B63,'[6]SGTI 2021 Clean Data'!$E$2:$ZQ$272,234,FALSE)</f>
        <v>0</v>
      </c>
      <c r="ER63" s="17">
        <f>HLOOKUP($B63,'[6]SGTI 2021 Clean Data'!$E$2:$ZQ$272,235,FALSE)</f>
        <v>0</v>
      </c>
      <c r="ES63" s="17">
        <f>HLOOKUP($B63,'[6]SGTI 2021 Clean Data'!$E$2:$ZQ$272,240,FALSE)</f>
        <v>0</v>
      </c>
      <c r="ET63" s="17">
        <f>VLOOKUP($B63,'[6]2021 DD Batch123456'!$B$3:$AT$590,42,FALSE)</f>
        <v>0</v>
      </c>
      <c r="EU63" s="17"/>
      <c r="EV63" s="17"/>
      <c r="EW63" s="17"/>
      <c r="EX63" s="17">
        <f>VLOOKUP($B63,'[6]2021 DD Batch123456'!$B$3:$AT$590,44,FALSE)</f>
        <v>0</v>
      </c>
      <c r="EY63" s="17">
        <f>HLOOKUP($B63,'[6]SGTI 2021 Clean Data'!$E$2:$ZQ$272,246,FALSE)</f>
        <v>0</v>
      </c>
      <c r="EZ63" s="17">
        <f>HLOOKUP($B63,'[6]SGTI 2021 Clean Data'!$E$2:$ZQ$272,247,FALSE)</f>
        <v>0</v>
      </c>
      <c r="FA63" s="17">
        <f>HLOOKUP($B63,'[6]SGTI 2021 Clean Data'!$E$2:$ZQ$272,248,FALSE)</f>
        <v>0</v>
      </c>
      <c r="FB63" s="17">
        <f>HLOOKUP($B63,'[6]SGTI 2021 Clean Data'!$E$2:$ZQ$272,249,FALSE)</f>
        <v>0</v>
      </c>
      <c r="FC63" s="17">
        <f>HLOOKUP($B63,'[6]SGTI 2021 Clean Data'!$E$2:$ZQ$272,250,FALSE)</f>
        <v>3</v>
      </c>
      <c r="FD63" s="17">
        <f>HLOOKUP($B63,'[6]SGTI 2021 Clean Data'!$E$2:$ZQ$272,251,FALSE)</f>
        <v>0</v>
      </c>
      <c r="FE63" s="17">
        <f>HLOOKUP($B63,'[6]SGTI 2021 Clean Data'!$E$2:$ZQ$272,252,FALSE)</f>
        <v>0</v>
      </c>
      <c r="FF63" s="17">
        <f>HLOOKUP($B63,'[6]SGTI 2021 Clean Data'!$E$2:$ZQ$272,253,FALSE)</f>
        <v>0</v>
      </c>
      <c r="FG63" s="17">
        <f>HLOOKUP($B63,'[6]SGTI 2021 Clean Data'!$E$2:$ZQ$272,254,FALSE)</f>
        <v>0</v>
      </c>
      <c r="FH63" s="17">
        <f>HLOOKUP($B63,'[6]SGTI 2021 Clean Data'!$E$2:$ZQ$272,255,FALSE)</f>
        <v>0</v>
      </c>
      <c r="FI63" s="17">
        <f>HLOOKUP($B63,'[6]SGTI 2021 Clean Data'!$E$2:$ZQ$272,256,FALSE)</f>
        <v>0</v>
      </c>
      <c r="FJ63" s="17">
        <f>HLOOKUP($B63,'[6]SGTI 2021 Clean Data'!$E$2:$ZQ$272,257,FALSE)</f>
        <v>0</v>
      </c>
      <c r="FK63" s="17">
        <f>HLOOKUP($B63,'[6]SGTI 2021 Clean Data'!$E$2:$ZQ$272,258,FALSE)</f>
        <v>0</v>
      </c>
      <c r="FL63" s="17"/>
      <c r="FM63" s="17">
        <f>HLOOKUP($B63,'[6]SGTI 2021 Clean Data'!$E$2:$ZQ$272,260,FALSE)</f>
        <v>0</v>
      </c>
      <c r="FN63" s="17">
        <f>HLOOKUP($B63,'[6]SGTI 2021 Clean Data'!$E$2:$ZQ$272,261,FALSE)</f>
        <v>0</v>
      </c>
      <c r="FO63" s="17">
        <f>HLOOKUP($B63,'[6]SGTI 2021 Clean Data'!$E$2:$ZQ$272,262,FALSE)</f>
        <v>0</v>
      </c>
      <c r="FP63" s="17">
        <f>HLOOKUP($B63,'[6]SGTI 2021 Clean Data'!$E$2:$ZQ$272,263,FALSE)</f>
        <v>0</v>
      </c>
      <c r="FQ63" s="17"/>
      <c r="FR63" s="17">
        <f>HLOOKUP($B63,'[6]SGTI 2021 Clean Data'!$E$2:$ZQ$272,265,FALSE)</f>
        <v>0</v>
      </c>
      <c r="FS63" s="17">
        <f>HLOOKUP($B63,'[6]SGTI 2021 Clean Data'!$E$2:$ZQ$272,266,FALSE)</f>
        <v>0</v>
      </c>
      <c r="FT63" s="17">
        <f>HLOOKUP($B63,'[6]SGTI 2021 Clean Data'!$E$2:$ZQ$272,267,FALSE)</f>
        <v>0</v>
      </c>
      <c r="FU63" s="17">
        <f>HLOOKUP($B63,'[6]SGTI 2021 Clean Data'!$E$2:$ZQ$272,268,FALSE)</f>
        <v>0</v>
      </c>
      <c r="FV63" s="17">
        <f>HLOOKUP($B63,'[6]SGTI 2021 Clean Data'!$E$2:$ZQ$272,269,FALSE)</f>
        <v>0</v>
      </c>
      <c r="FW63" s="17">
        <f>HLOOKUP($B63,'[6]SGTI 2021 Clean Data'!$E$2:$ZQ$272,270,FALSE)</f>
        <v>0</v>
      </c>
      <c r="FX63" s="17">
        <f>HLOOKUP($B63,'[6]SGTI 2021 Clean Data'!$E$2:$ZQ$272,271,FALSE)</f>
        <v>0</v>
      </c>
    </row>
    <row r="64" spans="1:180" ht="24" thickTop="1" thickBot="1" x14ac:dyDescent="0.3">
      <c r="A64" s="12">
        <v>38</v>
      </c>
      <c r="B64" s="13" t="s">
        <v>108</v>
      </c>
      <c r="C64" s="14" t="s">
        <v>109</v>
      </c>
      <c r="D64" s="15">
        <v>44012</v>
      </c>
      <c r="E64" s="16">
        <f>_xlfn.IFNA(VLOOKUP($B64,'[4]SGTI 2021 General Full List'!$G$2:$AD$528,24,FALSE),VLOOKUP($B64,'[5]SGTI 2021 TrustReits Full List'!$G$2:$AC$43,23,FALSE))</f>
        <v>33980580</v>
      </c>
      <c r="F64" s="16" t="str">
        <f t="shared" si="0"/>
        <v>Small</v>
      </c>
      <c r="G64" s="16" t="str">
        <f>_xlfn.IFNA(VLOOKUP($B64,'[4]SGTI 2021 General Full List'!$G$2:$AD$528,21,FALSE),VLOOKUP($B64,'[5]SGTI 2021 TrustReits Full List'!$G$2:$AB$43,20,FALSE))</f>
        <v>INDUSTRIALS</v>
      </c>
      <c r="H64" s="16" t="str">
        <f>_xlfn.IFNA(VLOOKUP($B64,'[4]SGTI 2021 General Full List'!$G$2:$AD$528,23,FALSE),VLOOKUP($B64,'[5]SGTI 2021 TrustReits Full List'!$G$2:$AB$43,22,FALSE))</f>
        <v>Industrial Goods</v>
      </c>
      <c r="I64" s="16" t="s">
        <v>1273</v>
      </c>
      <c r="J64" s="17">
        <f>VLOOKUP($B64,'[6]2021 DD Batch123456'!$B$3:$AT$590,5,FALSE)</f>
        <v>6</v>
      </c>
      <c r="K64" s="17">
        <f>VLOOKUP($B64,'[6]2021 DD Batch123456'!$B$3:$AT$590,6,FALSE)</f>
        <v>6</v>
      </c>
      <c r="L64" s="17">
        <f>VLOOKUP($B64,'[6]2021 DD Batch123456'!$B$3:$AT$590,7,FALSE)</f>
        <v>3</v>
      </c>
      <c r="M64" s="17" t="str">
        <f>VLOOKUP($B64,'[6]2021 DD Batch123456'!$B$3:$AT$590,12,FALSE)</f>
        <v>N</v>
      </c>
      <c r="N64" s="17" t="str">
        <f>HLOOKUP($B64,'[6]SGTI 2021 Clean Data'!$E$2:$ZQ$272,25,FALSE)</f>
        <v>N</v>
      </c>
      <c r="O64" s="17" t="str">
        <f>VLOOKUP($B64,'[6]2021 DD Batch123456'!$B$3:$AT$590,13,FALSE)</f>
        <v>N</v>
      </c>
      <c r="P64" s="17" t="str">
        <f>VLOOKUP($B64,'[6]2021 DD Batch123456'!$B$3:$AT$590,14,FALSE)</f>
        <v>Y</v>
      </c>
      <c r="Q64" s="17" t="str">
        <f>HLOOKUP($B64,'[6]SGTI 2021 Clean Data'!$E$2:$ZQ$272,30,FALSE)</f>
        <v>Y</v>
      </c>
      <c r="R64" s="17" t="str">
        <f>HLOOKUP($B64,'[6]SGTI 2021 Clean Data'!$E$2:$ZQ$272,31,FALSE)</f>
        <v>Y</v>
      </c>
      <c r="S64" s="17" t="str">
        <f>HLOOKUP($B64,'[6]SGTI 2021 Clean Data'!$E$2:$ZQ$272,32,FALSE)</f>
        <v>Y</v>
      </c>
      <c r="T64" s="17">
        <f>VLOOKUP($B64,'[6]2021 DD Batch123456'!$B$3:$AT$590,36,FALSE)</f>
        <v>8</v>
      </c>
      <c r="U64" s="17">
        <f>VLOOKUP($B64,'[6]2021 DD Batch123456'!$B$3:$AT$590,40,FALSE)</f>
        <v>6</v>
      </c>
      <c r="V64" s="17">
        <f>VLOOKUP($B64,'[6]2021 DD Batch123456'!$B$3:$AT$590,37,FALSE)</f>
        <v>6</v>
      </c>
      <c r="W64" s="17" t="str">
        <f>VLOOKUP($B64,'[6]2021 DD Batch123456'!$B$3:$AT$590,41,FALSE)</f>
        <v>Y</v>
      </c>
      <c r="X64" s="17">
        <f>VLOOKUP($B64,'[6]2021 DD Batch123456'!$B$3:$AT$590,15,FALSE)</f>
        <v>3</v>
      </c>
      <c r="Y64" s="17">
        <f>VLOOKUP($B64,'[6]2021 DD Batch123456'!$B$3:$AT$590,16,FALSE)</f>
        <v>3</v>
      </c>
      <c r="Z64" s="17" t="str">
        <f>VLOOKUP($B64,'[6]2021 DD Batch123456'!$B$3:$AT$590,18,FALSE)</f>
        <v>Y</v>
      </c>
      <c r="AA64" s="17" t="str">
        <f>HLOOKUP($B64,'[6]SGTI 2021 Clean Data'!$E$2:$ZQ$272,45,FALSE)</f>
        <v>Y</v>
      </c>
      <c r="AB64" s="17" t="str">
        <f>HLOOKUP($B64,'[6]SGTI 2021 Clean Data'!$E$2:$ZQ$272,46,FALSE)</f>
        <v>N</v>
      </c>
      <c r="AC64" s="17" t="str">
        <f>HLOOKUP($B64,'[6]SGTI 2021 Clean Data'!$E$2:$ZQ$272,49,FALSE)</f>
        <v>N</v>
      </c>
      <c r="AD64" s="17" t="str">
        <f>HLOOKUP($B64,'[6]SGTI 2021 Clean Data'!$E$2:$ZQ$272,50,FALSE)</f>
        <v>Y</v>
      </c>
      <c r="AE64" s="17" t="str">
        <f>HLOOKUP($B64,'[6]SGTI 2021 Clean Data'!$E$2:$ZQ$272,53,FALSE)</f>
        <v>Y</v>
      </c>
      <c r="AF64" s="17" t="str">
        <f>HLOOKUP($B64,'[6]SGTI 2021 Clean Data'!$E$2:$ZQ$272,54,FALSE)</f>
        <v>Y</v>
      </c>
      <c r="AG64" s="17" t="str">
        <f>HLOOKUP($B64,'[6]SGTI 2021 Clean Data'!$E$2:$ZQ$272,55,FALSE)</f>
        <v>Y</v>
      </c>
      <c r="AH64" s="17" t="str">
        <f>HLOOKUP($B64,'[6]SGTI 2021 Clean Data'!$E$2:$ZQ$272,56,FALSE)</f>
        <v>N</v>
      </c>
      <c r="AI64" s="17" t="str">
        <f>HLOOKUP($B64,'[6]SGTI 2021 Clean Data'!$E$2:$ZQ$272,57,FALSE)</f>
        <v>N</v>
      </c>
      <c r="AJ64" s="17" t="str">
        <f>HLOOKUP($B64,'[6]SGTI 2021 Clean Data'!$E$2:$ZQ$272,58,FALSE)</f>
        <v>Y</v>
      </c>
      <c r="AK64" s="17" t="str">
        <f>HLOOKUP($B64,'[6]SGTI 2021 Clean Data'!$E$2:$ZQ$272,59,FALSE)</f>
        <v>Y</v>
      </c>
      <c r="AL64" s="17">
        <f>VLOOKUP($B64,'[6]2021 DD Batch123456'!$B$3:$AT$590,19,FALSE)</f>
        <v>3</v>
      </c>
      <c r="AM64" s="17">
        <f>VLOOKUP($B64,'[6]2021 DD Batch123456'!$B$3:$AT$590,20,FALSE)</f>
        <v>3</v>
      </c>
      <c r="AN64" s="17" t="str">
        <f>VLOOKUP($B64,'[6]2021 DD Batch123456'!$B$3:$AT$590,22,FALSE)</f>
        <v>Y</v>
      </c>
      <c r="AO64" s="17" t="str">
        <f>HLOOKUP($B64,'[6]SGTI 2021 Clean Data'!$E$2:$ZQ$272,67,FALSE)</f>
        <v>E</v>
      </c>
      <c r="AP64" s="17" t="str">
        <f>HLOOKUP($B64,'[6]SGTI 2021 Clean Data'!$E$2:$ZQ$272,68,FALSE)</f>
        <v>E</v>
      </c>
      <c r="AQ64" s="17" t="str">
        <f>HLOOKUP($B64,'[6]SGTI 2021 Clean Data'!$E$2:$ZQ$272,69,FALSE)</f>
        <v>B3</v>
      </c>
      <c r="AR64" s="17" t="str">
        <f>HLOOKUP($B64,'[6]SGTI 2021 Clean Data'!$E$2:$ZQ$272,70,FALSE)</f>
        <v>Y</v>
      </c>
      <c r="AS64" s="17" t="str">
        <f>HLOOKUP($B64,'[6]SGTI 2021 Clean Data'!$E$2:$ZQ$272,71,FALSE)</f>
        <v>Y</v>
      </c>
      <c r="AT64" s="17" t="str">
        <f>HLOOKUP($B64,'[6]SGTI 2021 Clean Data'!$E$2:$ZQ$272,72,FALSE)</f>
        <v>Y</v>
      </c>
      <c r="AU64" s="17" t="str">
        <f>HLOOKUP($B64,'[6]SGTI 2021 Clean Data'!$E$2:$ZQ$272,73,FALSE)</f>
        <v>Y</v>
      </c>
      <c r="AV64" s="17" t="str">
        <f>HLOOKUP($B64,'[6]SGTI 2021 Clean Data'!$E$2:$ZQ$272,74,FALSE)</f>
        <v>N</v>
      </c>
      <c r="AW64" s="17" t="str">
        <f>HLOOKUP($B64,'[6]SGTI 2021 Clean Data'!$E$2:$ZQ$272,75,FALSE)</f>
        <v>N</v>
      </c>
      <c r="AX64" s="17" t="str">
        <f>HLOOKUP($B64,'[6]SGTI 2021 Clean Data'!$E$2:$ZQ$272,76,FALSE)</f>
        <v>N</v>
      </c>
      <c r="AY64" s="17" t="str">
        <f>VLOOKUP($B64,'[6]2021 DD Batch123456'!$B$3:$AT$590,35,FALSE)</f>
        <v>E</v>
      </c>
      <c r="AZ64" s="17" t="str">
        <f>HLOOKUP($B64,'[6]SGTI 2021 Clean Data'!$E$2:$ZQ$272,80,FALSE)</f>
        <v>Y</v>
      </c>
      <c r="BA64" s="17" t="str">
        <f>HLOOKUP($B64,'[6]SGTI 2021 Clean Data'!$E$2:$ZQ$272,83,FALSE)</f>
        <v>Y</v>
      </c>
      <c r="BB64" s="17" t="str">
        <f>HLOOKUP($B64,'[6]SGTI 2021 Clean Data'!$E$2:$ZQ$272,84,FALSE)</f>
        <v>Y</v>
      </c>
      <c r="BC64" s="17" t="str">
        <f>HLOOKUP($B64,'[6]SGTI 2021 Clean Data'!$E$2:$ZQ$272,89,FALSE)</f>
        <v>NA</v>
      </c>
      <c r="BD64" s="17" t="str">
        <f>HLOOKUP($B64,'[6]SGTI 2021 Clean Data'!$E$2:$ZQ$272,91,FALSE)</f>
        <v>Y</v>
      </c>
      <c r="BE64" s="17" t="str">
        <f>HLOOKUP($B64,'[6]SGTI 2021 Clean Data'!$E$2:$ZQ$272,92,FALSE)</f>
        <v>Y</v>
      </c>
      <c r="BF64" s="17" t="str">
        <f>HLOOKUP($B64,'[6]SGTI 2021 Clean Data'!$E$2:$ZQ$272,93,FALSE)</f>
        <v>Y</v>
      </c>
      <c r="BG64" s="17" t="str">
        <f>HLOOKUP($B64,'[6]SGTI 2021 Clean Data'!$E$2:$ZQ$272,94,FALSE)</f>
        <v>Y</v>
      </c>
      <c r="BH64" s="17" t="str">
        <f>HLOOKUP($B64,'[6]SGTI 2021 Clean Data'!$E$2:$ZQ$272,95,FALSE)</f>
        <v>Y</v>
      </c>
      <c r="BI64" s="17" t="str">
        <f>HLOOKUP($B64,'[6]SGTI 2021 Clean Data'!$E$2:$ZQ$272,96,FALSE)</f>
        <v>Y</v>
      </c>
      <c r="BJ64" s="17" t="str">
        <f>HLOOKUP($B64,'[6]SGTI 2021 Clean Data'!$E$2:$ZQ$272,97,FALSE)</f>
        <v>Y</v>
      </c>
      <c r="BK64" s="17" t="str">
        <f>HLOOKUP($B64,'[6]SGTI 2021 Clean Data'!$E$2:$ZQ$272,98,FALSE)</f>
        <v>Y</v>
      </c>
      <c r="BL64" s="17" t="str">
        <f>HLOOKUP($B64,'[6]SGTI 2021 Clean Data'!$E$2:$ZQ$272,100,FALSE)</f>
        <v>Y</v>
      </c>
      <c r="BM64" s="17" t="str">
        <f>HLOOKUP($B64,'[6]SGTI 2021 Clean Data'!$E$2:$ZQ$272,102,FALSE)</f>
        <v>Y</v>
      </c>
      <c r="BN64" s="17" t="str">
        <f>HLOOKUP($B64,'[6]SGTI 2021 Clean Data'!$E$2:$ZQ$272,103,FALSE)</f>
        <v>Y</v>
      </c>
      <c r="BO64" s="17" t="str">
        <f>HLOOKUP($B64,'[6]SGTI 2021 Clean Data'!$E$2:$ZQ$272,107,FALSE)</f>
        <v>Y</v>
      </c>
      <c r="BP64" s="17" t="str">
        <f>HLOOKUP($B64,'[6]SGTI 2021 Clean Data'!$E$2:$ZQ$272,108,FALSE)</f>
        <v>Y</v>
      </c>
      <c r="BQ64" s="17" t="str">
        <f>HLOOKUP($B64,'[6]SGTI 2021 Clean Data'!$E$2:$ZQ$272,109,FALSE)</f>
        <v>Y</v>
      </c>
      <c r="BR64" s="17" t="str">
        <f>HLOOKUP($B64,'[6]SGTI 2021 Clean Data'!$E$2:$ZQ$272,110,FALSE)</f>
        <v>Y</v>
      </c>
      <c r="BS64" s="17" t="str">
        <f>HLOOKUP($B64,'[6]SGTI 2021 Clean Data'!$E$2:$ZQ$272,111,FALSE)</f>
        <v>Y</v>
      </c>
      <c r="BT64" s="17" t="str">
        <f>HLOOKUP($B64,'[6]SGTI 2021 Clean Data'!$E$2:$ZQ$272,113,FALSE)</f>
        <v>Y</v>
      </c>
      <c r="BU64" s="17" t="str">
        <f>HLOOKUP($B64,'[6]SGTI 2021 Clean Data'!$E$2:$ZQ$272,114,FALSE)</f>
        <v>Y</v>
      </c>
      <c r="BV64" s="17" t="str">
        <f>HLOOKUP($B64,'[6]SGTI 2021 Clean Data'!$E$2:$ZQ$272,120,FALSE)</f>
        <v>Y</v>
      </c>
      <c r="BW64" s="17" t="str">
        <f>HLOOKUP($B64,'[6]SGTI 2021 Clean Data'!$E$2:$ZQ$272,121,FALSE)</f>
        <v>Y</v>
      </c>
      <c r="BX64" s="17" t="str">
        <f>HLOOKUP($B64,'[6]SGTI 2021 Clean Data'!$E$2:$ZQ$272,122,FALSE)</f>
        <v>Y</v>
      </c>
      <c r="BY64" s="17" t="str">
        <f>HLOOKUP($B64,'[6]SGTI 2021 Clean Data'!$E$2:$ZQ$272,123,FALSE)</f>
        <v>N</v>
      </c>
      <c r="BZ64" s="17" t="str">
        <f>HLOOKUP($B64,'[6]SGTI 2021 Clean Data'!$E$2:$ZQ$272,124,FALSE)</f>
        <v>N</v>
      </c>
      <c r="CA64" s="17" t="str">
        <f>HLOOKUP($B64,'[6]SGTI 2021 Clean Data'!$E$2:$ZQ$272,125,FALSE)</f>
        <v>N</v>
      </c>
      <c r="CB64" s="17" t="str">
        <f>HLOOKUP($B64,'[6]SGTI 2021 Clean Data'!$E$2:$ZQ$272,126,FALSE)</f>
        <v>N</v>
      </c>
      <c r="CC64" s="17" t="str">
        <f>HLOOKUP($B64,'[6]SGTI 2021 Clean Data'!$E$2:$ZQ$272,128,FALSE)</f>
        <v>Y</v>
      </c>
      <c r="CD64" s="17" t="str">
        <f>HLOOKUP($B64,'[6]SGTI 2021 Clean Data'!$E$2:$ZQ$272,130,FALSE)</f>
        <v>Y</v>
      </c>
      <c r="CE64" s="17" t="str">
        <f>HLOOKUP($B64,'[6]SGTI 2021 Clean Data'!$E$2:$ZQ$272,131,FALSE)</f>
        <v>Y</v>
      </c>
      <c r="CF64" s="17" t="str">
        <f>HLOOKUP($B64,'[6]SGTI 2021 Clean Data'!$E$2:$ZQ$272,132,FALSE)</f>
        <v>N</v>
      </c>
      <c r="CG64" s="17" t="str">
        <f>HLOOKUP($B64,'[6]SGTI 2021 Clean Data'!$E$2:$ZQ$272,133,FALSE)</f>
        <v>N</v>
      </c>
      <c r="CH64" s="17" t="str">
        <f>HLOOKUP($B64,'[6]SGTI 2021 Clean Data'!$E$2:$ZQ$272,135,FALSE)</f>
        <v>N</v>
      </c>
      <c r="CI64" s="17" t="str">
        <f>HLOOKUP($B64,'[6]SGTI 2021 Clean Data'!$E$2:$ZQ$272,139,FALSE)</f>
        <v>Y</v>
      </c>
      <c r="CJ64" s="17" t="str">
        <f>HLOOKUP($B64,'[6]SGTI 2021 Clean Data'!$E$2:$ZQ$272,140,FALSE)</f>
        <v>Y</v>
      </c>
      <c r="CK64" s="17" t="str">
        <f>VLOOKUP($B64,'[6]2021 DD Batch123456'!$B$3:$AT$590,26,FALSE)</f>
        <v>Y</v>
      </c>
      <c r="CL64" s="17">
        <f>VLOOKUP($B64,'[6]2021 DD Batch123456'!$B$3:$AT$590,27,FALSE)</f>
        <v>0</v>
      </c>
      <c r="CM64" s="17" t="str">
        <f>VLOOKUP($B64,'[6]2021 DD Batch123456'!$B$3:$AT$590,31,FALSE)</f>
        <v>N</v>
      </c>
      <c r="CN64" s="17" t="str">
        <f>VLOOKUP($B64,'[6]2021 DD Batch123456'!$B$3:$AT$590,32,FALSE)</f>
        <v>Y</v>
      </c>
      <c r="CO64" s="17" t="str">
        <f>VLOOKUP($B64,'[6]2021 DD Batch123456'!$B$3:$AT$590,33,FALSE)</f>
        <v>N</v>
      </c>
      <c r="CP64" s="17" t="str">
        <f>HLOOKUP($B64,'[6]SGTI 2021 Clean Data'!$E$2:$ZQ$272,153,FALSE)</f>
        <v>Y</v>
      </c>
      <c r="CQ64" s="17" t="str">
        <f>HLOOKUP($B64,'[6]SGTI 2021 Clean Data'!$E$2:$ZQ$272,155,FALSE)</f>
        <v>Y</v>
      </c>
      <c r="CR64" s="17" t="str">
        <f>HLOOKUP($B64,'[6]SGTI 2021 Clean Data'!$E$2:$ZQ$272,156,FALSE)</f>
        <v>Y</v>
      </c>
      <c r="CS64" s="17" t="str">
        <f>HLOOKUP($B64,'[6]SGTI 2021 Clean Data'!$E$2:$ZQ$272,157,FALSE)</f>
        <v>Y</v>
      </c>
      <c r="CT64" s="17" t="str">
        <f>HLOOKUP($B64,'[6]SGTI 2021 Clean Data'!$E$2:$ZQ$272,158,FALSE)</f>
        <v>Y</v>
      </c>
      <c r="CU64" s="17" t="str">
        <f>HLOOKUP($B64,'[6]SGTI 2021 Clean Data'!$E$2:$ZQ$272,159,FALSE)</f>
        <v>Y</v>
      </c>
      <c r="CV64" s="17" t="str">
        <f>HLOOKUP($B64,'[6]SGTI 2021 Clean Data'!$E$2:$ZQ$272,160,FALSE)</f>
        <v>Y</v>
      </c>
      <c r="CW64" s="17" t="str">
        <f>HLOOKUP($B64,'[6]SGTI 2021 Clean Data'!$E$2:$ZQ$272,161,FALSE)</f>
        <v>Y</v>
      </c>
      <c r="CX64" s="17" t="str">
        <f>HLOOKUP($B64,'[6]SGTI 2021 Clean Data'!$E$2:$ZQ$272,164,FALSE)</f>
        <v>Y</v>
      </c>
      <c r="CY64" s="17" t="str">
        <f>HLOOKUP($B64,'[6]SGTI 2021 Clean Data'!$E$2:$ZQ$272,170,FALSE)</f>
        <v>Y</v>
      </c>
      <c r="CZ64" s="17" t="str">
        <f>HLOOKUP($B64,'[6]SGTI 2021 Clean Data'!$E$2:$ZQ$272,173,FALSE)</f>
        <v>Y</v>
      </c>
      <c r="DA64" s="17" t="str">
        <f>HLOOKUP($B64,'[6]SGTI 2021 Clean Data'!$E$2:$ZQ$272,174,FALSE)</f>
        <v>Y</v>
      </c>
      <c r="DB64" s="17" t="str">
        <f>HLOOKUP($B64,'[6]SGTI 2021 Clean Data'!$E$2:$ZQ$272,175,FALSE)</f>
        <v>N</v>
      </c>
      <c r="DC64" s="17" t="str">
        <f>HLOOKUP($B64,'[6]SGTI 2021 Clean Data'!$E$2:$ZQ$272,176,FALSE)</f>
        <v>N</v>
      </c>
      <c r="DD64" s="17" t="str">
        <f>HLOOKUP($B64,'[6]SGTI 2021 Clean Data'!$E$2:$ZQ$272,178,FALSE)</f>
        <v>Y</v>
      </c>
      <c r="DE64" s="17" t="str">
        <f>HLOOKUP($B64,'[6]SGTI 2021 Clean Data'!$E$2:$ZQ$272,179,FALSE)</f>
        <v>Y</v>
      </c>
      <c r="DF64" s="17" t="str">
        <f>HLOOKUP($B64,'[6]SGTI 2021 Clean Data'!$E$2:$ZQ$272,180,FALSE)</f>
        <v>Y</v>
      </c>
      <c r="DG64" s="17" t="str">
        <f>HLOOKUP($B64,'[6]SGTI 2021 Clean Data'!$E$2:$ZQ$272,181,FALSE)</f>
        <v>Y</v>
      </c>
      <c r="DH64" s="17" t="str">
        <f>HLOOKUP($B64,'[6]SGTI 2021 Clean Data'!$E$2:$ZQ$272,182,FALSE)</f>
        <v>N</v>
      </c>
      <c r="DI64" s="17" t="str">
        <f>HLOOKUP($B64,'[6]SGTI 2021 Clean Data'!$E$2:$ZQ$272,184,FALSE)</f>
        <v>Y</v>
      </c>
      <c r="DJ64" s="17" t="str">
        <f>HLOOKUP($B64,'[6]SGTI 2021 Clean Data'!$E$2:$ZQ$272,185,FALSE)</f>
        <v>Y</v>
      </c>
      <c r="DK64" s="17">
        <f>HLOOKUP($B64,'[6]SGTI 2021 Clean Data'!$E$2:$ZQ$272,190,FALSE)</f>
        <v>134</v>
      </c>
      <c r="DL64" s="17" t="str">
        <f>HLOOKUP($B64,'[6]SGTI 2021 Clean Data'!$E$2:$ZQ$272,191,FALSE)</f>
        <v>N</v>
      </c>
      <c r="DM64" s="17" t="str">
        <f>HLOOKUP($B64,'[6]SGTI 2021 Clean Data'!$E$2:$ZQ$272,195,FALSE)</f>
        <v>Y</v>
      </c>
      <c r="DN64" s="17" t="str">
        <f>HLOOKUP($B64,'[6]SGTI 2021 Clean Data'!$E$2:$ZQ$272,196,FALSE)</f>
        <v>N</v>
      </c>
      <c r="DO64" s="17" t="str">
        <f>HLOOKUP($B64,'[6]SGTI 2021 Clean Data'!$E$2:$ZQ$272,199,FALSE)</f>
        <v>N</v>
      </c>
      <c r="DP64" s="17" t="str">
        <f>HLOOKUP($B64,'[6]SGTI 2021 Clean Data'!$E$2:$ZQ$272,200,FALSE)</f>
        <v>Y</v>
      </c>
      <c r="DQ64" s="17" t="str">
        <f>HLOOKUP($B64,'[6]SGTI 2021 Clean Data'!$E$2:$ZQ$272,201,FALSE)</f>
        <v>Y</v>
      </c>
      <c r="DR64" s="17" t="str">
        <f>HLOOKUP($B64,'[6]SGTI 2021 Clean Data'!$E$2:$ZQ$272,202,FALSE)</f>
        <v>Y</v>
      </c>
      <c r="DS64" s="17" t="str">
        <f>HLOOKUP($B64,'[6]SGTI 2021 Clean Data'!$E$2:$ZQ$272,203,FALSE)</f>
        <v>Y</v>
      </c>
      <c r="DT64" s="17" t="str">
        <f>HLOOKUP($B64,'[6]SGTI 2021 Clean Data'!$E$2:$ZQ$272,204,FALSE)</f>
        <v>Y</v>
      </c>
      <c r="DU64" s="17" t="str">
        <f>HLOOKUP($B64,'[6]SGTI 2021 Clean Data'!$E$2:$ZQ$272,206,FALSE)</f>
        <v>Y</v>
      </c>
      <c r="DV64" s="17" t="str">
        <f>HLOOKUP($B64,'[6]SGTI 2021 Clean Data'!$E$2:$ZQ$272,207,FALSE)</f>
        <v>Y</v>
      </c>
      <c r="DW64" s="17" t="str">
        <f>HLOOKUP($B64,'[6]SGTI 2021 Clean Data'!$E$2:$ZQ$272,208,FALSE)</f>
        <v>N</v>
      </c>
      <c r="DX64" s="17"/>
      <c r="DY64" s="17" t="str">
        <f>HLOOKUP($B64,'[6]SGTI 2021 Clean Data'!$E$2:$ZQ$272,213,FALSE)</f>
        <v>Y</v>
      </c>
      <c r="DZ64" s="17" t="str">
        <f>HLOOKUP($B64,'[6]SGTI 2021 Clean Data'!$E$2:$ZQ$272,214,FALSE)</f>
        <v>N</v>
      </c>
      <c r="EA64" s="17" t="str">
        <f>HLOOKUP($B64,'[6]SGTI 2021 Clean Data'!$E$2:$ZQ$272,215,FALSE)</f>
        <v>N</v>
      </c>
      <c r="EB64" s="17">
        <f>HLOOKUP($B64,'[6]SGTI 2021 Clean Data'!$E$2:$ZQ$272,219,FALSE)</f>
        <v>3</v>
      </c>
      <c r="EC64" s="17">
        <f>HLOOKUP($B64,'[6]SGTI 2021 Clean Data'!$E$2:$ZQ$272,220,FALSE)</f>
        <v>0</v>
      </c>
      <c r="ED64" s="17">
        <f>HLOOKUP($B64,'[6]SGTI 2021 Clean Data'!$E$2:$ZQ$272,221,FALSE)</f>
        <v>0</v>
      </c>
      <c r="EE64" s="17">
        <f>HLOOKUP($B64,'[6]SGTI 2021 Clean Data'!$E$2:$ZQ$272,222,FALSE)</f>
        <v>0</v>
      </c>
      <c r="EF64" s="17">
        <f>HLOOKUP($B64,'[6]SGTI 2021 Clean Data'!$E$2:$ZQ$272,223,FALSE)</f>
        <v>0</v>
      </c>
      <c r="EG64" s="17">
        <f>HLOOKUP($B64,'[6]SGTI 2021 Clean Data'!$E$2:$ZQ$272,224,FALSE)</f>
        <v>3</v>
      </c>
      <c r="EH64" s="17">
        <f>HLOOKUP($B64,'[6]SGTI 2021 Clean Data'!$E$2:$ZQ$272,225,FALSE)</f>
        <v>0</v>
      </c>
      <c r="EI64" s="17">
        <f>HLOOKUP($B64,'[6]SGTI 2021 Clean Data'!$E$2:$ZQ$272,226,FALSE)</f>
        <v>0</v>
      </c>
      <c r="EJ64" s="17">
        <f>HLOOKUP($B64,'[6]SGTI 2021 Clean Data'!$E$2:$ZQ$272,227,FALSE)</f>
        <v>0</v>
      </c>
      <c r="EK64" s="17">
        <f>HLOOKUP($B64,'[6]SGTI 2021 Clean Data'!$E$2:$ZQ$272,228,FALSE)</f>
        <v>3</v>
      </c>
      <c r="EL64" s="17">
        <f>HLOOKUP($B64,'[6]SGTI 2021 Clean Data'!$E$2:$ZQ$272,229,FALSE)</f>
        <v>0</v>
      </c>
      <c r="EM64" s="17">
        <f>HLOOKUP($B64,'[6]SGTI 2021 Clean Data'!$E$2:$ZQ$272,230,FALSE)</f>
        <v>0</v>
      </c>
      <c r="EN64" s="17">
        <f>HLOOKUP($B64,'[6]SGTI 2021 Clean Data'!$E$2:$ZQ$272,231,FALSE)</f>
        <v>0</v>
      </c>
      <c r="EO64" s="18" t="str">
        <f>HLOOKUP($B64,'[6]SGTI 2021 Clean Data'!$E$2:$ZQ$272,232,FALSE)</f>
        <v>11/1//2020</v>
      </c>
      <c r="EP64" s="18">
        <f>HLOOKUP($B64,'[6]SGTI 2021 Clean Data'!$E$2:$ZQ$272,233,FALSE)</f>
        <v>44161</v>
      </c>
      <c r="EQ64" s="17">
        <f>HLOOKUP($B64,'[6]SGTI 2021 Clean Data'!$E$2:$ZQ$272,234,FALSE)</f>
        <v>0</v>
      </c>
      <c r="ER64" s="17">
        <f>HLOOKUP($B64,'[6]SGTI 2021 Clean Data'!$E$2:$ZQ$272,235,FALSE)</f>
        <v>0</v>
      </c>
      <c r="ES64" s="17">
        <f>HLOOKUP($B64,'[6]SGTI 2021 Clean Data'!$E$2:$ZQ$272,240,FALSE)</f>
        <v>0</v>
      </c>
      <c r="ET64" s="17">
        <f>VLOOKUP($B64,'[6]2021 DD Batch123456'!$B$3:$AT$590,42,FALSE)</f>
        <v>1</v>
      </c>
      <c r="EU64" s="17"/>
      <c r="EV64" s="17"/>
      <c r="EW64" s="17"/>
      <c r="EX64" s="17">
        <f>VLOOKUP($B64,'[6]2021 DD Batch123456'!$B$3:$AT$590,44,FALSE)</f>
        <v>2</v>
      </c>
      <c r="EY64" s="17">
        <f>HLOOKUP($B64,'[6]SGTI 2021 Clean Data'!$E$2:$ZQ$272,246,FALSE)</f>
        <v>0</v>
      </c>
      <c r="EZ64" s="17">
        <f>HLOOKUP($B64,'[6]SGTI 2021 Clean Data'!$E$2:$ZQ$272,247,FALSE)</f>
        <v>0</v>
      </c>
      <c r="FA64" s="17">
        <f>HLOOKUP($B64,'[6]SGTI 2021 Clean Data'!$E$2:$ZQ$272,248,FALSE)</f>
        <v>0</v>
      </c>
      <c r="FB64" s="17">
        <f>HLOOKUP($B64,'[6]SGTI 2021 Clean Data'!$E$2:$ZQ$272,249,FALSE)</f>
        <v>0</v>
      </c>
      <c r="FC64" s="17">
        <f>HLOOKUP($B64,'[6]SGTI 2021 Clean Data'!$E$2:$ZQ$272,250,FALSE)</f>
        <v>0</v>
      </c>
      <c r="FD64" s="17">
        <f>HLOOKUP($B64,'[6]SGTI 2021 Clean Data'!$E$2:$ZQ$272,251,FALSE)</f>
        <v>0</v>
      </c>
      <c r="FE64" s="17">
        <f>HLOOKUP($B64,'[6]SGTI 2021 Clean Data'!$E$2:$ZQ$272,252,FALSE)</f>
        <v>0</v>
      </c>
      <c r="FF64" s="17">
        <f>HLOOKUP($B64,'[6]SGTI 2021 Clean Data'!$E$2:$ZQ$272,253,FALSE)</f>
        <v>0</v>
      </c>
      <c r="FG64" s="17">
        <f>HLOOKUP($B64,'[6]SGTI 2021 Clean Data'!$E$2:$ZQ$272,254,FALSE)</f>
        <v>0</v>
      </c>
      <c r="FH64" s="17">
        <f>HLOOKUP($B64,'[6]SGTI 2021 Clean Data'!$E$2:$ZQ$272,255,FALSE)</f>
        <v>10</v>
      </c>
      <c r="FI64" s="17">
        <f>HLOOKUP($B64,'[6]SGTI 2021 Clean Data'!$E$2:$ZQ$272,256,FALSE)</f>
        <v>5</v>
      </c>
      <c r="FJ64" s="17">
        <f>HLOOKUP($B64,'[6]SGTI 2021 Clean Data'!$E$2:$ZQ$272,257,FALSE)</f>
        <v>0</v>
      </c>
      <c r="FK64" s="17">
        <f>HLOOKUP($B64,'[6]SGTI 2021 Clean Data'!$E$2:$ZQ$272,258,FALSE)</f>
        <v>0</v>
      </c>
      <c r="FL64" s="17"/>
      <c r="FM64" s="17">
        <f>HLOOKUP($B64,'[6]SGTI 2021 Clean Data'!$E$2:$ZQ$272,260,FALSE)</f>
        <v>0</v>
      </c>
      <c r="FN64" s="17">
        <f>HLOOKUP($B64,'[6]SGTI 2021 Clean Data'!$E$2:$ZQ$272,261,FALSE)</f>
        <v>0</v>
      </c>
      <c r="FO64" s="17">
        <f>HLOOKUP($B64,'[6]SGTI 2021 Clean Data'!$E$2:$ZQ$272,262,FALSE)</f>
        <v>3</v>
      </c>
      <c r="FP64" s="17">
        <f>HLOOKUP($B64,'[6]SGTI 2021 Clean Data'!$E$2:$ZQ$272,263,FALSE)</f>
        <v>0</v>
      </c>
      <c r="FQ64" s="17"/>
      <c r="FR64" s="17">
        <f>HLOOKUP($B64,'[6]SGTI 2021 Clean Data'!$E$2:$ZQ$272,265,FALSE)</f>
        <v>0</v>
      </c>
      <c r="FS64" s="17">
        <f>HLOOKUP($B64,'[6]SGTI 2021 Clean Data'!$E$2:$ZQ$272,266,FALSE)</f>
        <v>0</v>
      </c>
      <c r="FT64" s="17">
        <f>HLOOKUP($B64,'[6]SGTI 2021 Clean Data'!$E$2:$ZQ$272,267,FALSE)</f>
        <v>3</v>
      </c>
      <c r="FU64" s="17">
        <f>HLOOKUP($B64,'[6]SGTI 2021 Clean Data'!$E$2:$ZQ$272,268,FALSE)</f>
        <v>0</v>
      </c>
      <c r="FV64" s="17">
        <f>HLOOKUP($B64,'[6]SGTI 2021 Clean Data'!$E$2:$ZQ$272,269,FALSE)</f>
        <v>0</v>
      </c>
      <c r="FW64" s="17">
        <f>HLOOKUP($B64,'[6]SGTI 2021 Clean Data'!$E$2:$ZQ$272,270,FALSE)</f>
        <v>0</v>
      </c>
      <c r="FX64" s="17">
        <f>HLOOKUP($B64,'[6]SGTI 2021 Clean Data'!$E$2:$ZQ$272,271,FALSE)</f>
        <v>0</v>
      </c>
    </row>
    <row r="65" spans="1:180" ht="24" thickTop="1" thickBot="1" x14ac:dyDescent="0.3">
      <c r="A65" s="12">
        <v>126</v>
      </c>
      <c r="B65" s="13" t="s">
        <v>148</v>
      </c>
      <c r="C65" s="14" t="s">
        <v>149</v>
      </c>
      <c r="D65" s="15">
        <v>43921</v>
      </c>
      <c r="E65" s="16">
        <f>_xlfn.IFNA(VLOOKUP($B65,'[4]SGTI 2021 General Full List'!$G$2:$AD$528,24,FALSE),VLOOKUP($B65,'[5]SGTI 2021 TrustReits Full List'!$G$2:$AC$43,23,FALSE))</f>
        <v>590516600</v>
      </c>
      <c r="F65" s="16" t="str">
        <f t="shared" si="0"/>
        <v>Mid</v>
      </c>
      <c r="G65" s="16" t="str">
        <f>_xlfn.IFNA(VLOOKUP($B65,'[4]SGTI 2021 General Full List'!$G$2:$AD$528,21,FALSE),VLOOKUP($B65,'[5]SGTI 2021 TrustReits Full List'!$G$2:$AB$43,20,FALSE))</f>
        <v>INDUSTRIALS</v>
      </c>
      <c r="H65" s="16" t="str">
        <f>_xlfn.IFNA(VLOOKUP($B65,'[4]SGTI 2021 General Full List'!$G$2:$AD$528,23,FALSE),VLOOKUP($B65,'[5]SGTI 2021 TrustReits Full List'!$G$2:$AB$43,22,FALSE))</f>
        <v>Industrial &amp; Commercial Services</v>
      </c>
      <c r="I65" s="16" t="s">
        <v>1273</v>
      </c>
      <c r="J65" s="17">
        <f>VLOOKUP($B65,'[6]2021 DD Batch123456'!$B$3:$AT$590,5,FALSE)</f>
        <v>6</v>
      </c>
      <c r="K65" s="17">
        <f>VLOOKUP($B65,'[6]2021 DD Batch123456'!$B$3:$AT$590,6,FALSE)</f>
        <v>6</v>
      </c>
      <c r="L65" s="17">
        <f>VLOOKUP($B65,'[6]2021 DD Batch123456'!$B$3:$AT$590,7,FALSE)</f>
        <v>4</v>
      </c>
      <c r="M65" s="17" t="str">
        <f>VLOOKUP($B65,'[6]2021 DD Batch123456'!$B$3:$AT$590,12,FALSE)</f>
        <v>Y</v>
      </c>
      <c r="N65" s="17" t="str">
        <f>HLOOKUP($B65,'[6]SGTI 2021 Clean Data'!$E$2:$ZQ$272,25,FALSE)</f>
        <v>Y</v>
      </c>
      <c r="O65" s="17" t="str">
        <f>VLOOKUP($B65,'[6]2021 DD Batch123456'!$B$3:$AT$590,13,FALSE)</f>
        <v>N</v>
      </c>
      <c r="P65" s="17" t="str">
        <f>VLOOKUP($B65,'[6]2021 DD Batch123456'!$B$3:$AT$590,14,FALSE)</f>
        <v>N</v>
      </c>
      <c r="Q65" s="17" t="str">
        <f>HLOOKUP($B65,'[6]SGTI 2021 Clean Data'!$E$2:$ZQ$272,30,FALSE)</f>
        <v>N</v>
      </c>
      <c r="R65" s="17" t="str">
        <f>HLOOKUP($B65,'[6]SGTI 2021 Clean Data'!$E$2:$ZQ$272,31,FALSE)</f>
        <v>Y</v>
      </c>
      <c r="S65" s="17" t="str">
        <f>HLOOKUP($B65,'[6]SGTI 2021 Clean Data'!$E$2:$ZQ$272,32,FALSE)</f>
        <v>Y</v>
      </c>
      <c r="T65" s="17">
        <f>VLOOKUP($B65,'[6]2021 DD Batch123456'!$B$3:$AT$590,36,FALSE)</f>
        <v>4</v>
      </c>
      <c r="U65" s="17">
        <f>VLOOKUP($B65,'[6]2021 DD Batch123456'!$B$3:$AT$590,40,FALSE)</f>
        <v>3</v>
      </c>
      <c r="V65" s="17">
        <f>VLOOKUP($B65,'[6]2021 DD Batch123456'!$B$3:$AT$590,37,FALSE)</f>
        <v>4</v>
      </c>
      <c r="W65" s="17" t="str">
        <f>VLOOKUP($B65,'[6]2021 DD Batch123456'!$B$3:$AT$590,41,FALSE)</f>
        <v>Y</v>
      </c>
      <c r="X65" s="17">
        <f>VLOOKUP($B65,'[6]2021 DD Batch123456'!$B$3:$AT$590,15,FALSE)</f>
        <v>6</v>
      </c>
      <c r="Y65" s="17">
        <f>VLOOKUP($B65,'[6]2021 DD Batch123456'!$B$3:$AT$590,16,FALSE)</f>
        <v>4</v>
      </c>
      <c r="Z65" s="17" t="str">
        <f>VLOOKUP($B65,'[6]2021 DD Batch123456'!$B$3:$AT$590,18,FALSE)</f>
        <v>Y</v>
      </c>
      <c r="AA65" s="17" t="str">
        <f>HLOOKUP($B65,'[6]SGTI 2021 Clean Data'!$E$2:$ZQ$272,45,FALSE)</f>
        <v>N</v>
      </c>
      <c r="AB65" s="17" t="str">
        <f>HLOOKUP($B65,'[6]SGTI 2021 Clean Data'!$E$2:$ZQ$272,46,FALSE)</f>
        <v>N</v>
      </c>
      <c r="AC65" s="17" t="str">
        <f>HLOOKUP($B65,'[6]SGTI 2021 Clean Data'!$E$2:$ZQ$272,49,FALSE)</f>
        <v>N</v>
      </c>
      <c r="AD65" s="17" t="str">
        <f>HLOOKUP($B65,'[6]SGTI 2021 Clean Data'!$E$2:$ZQ$272,50,FALSE)</f>
        <v>Y</v>
      </c>
      <c r="AE65" s="17" t="str">
        <f>HLOOKUP($B65,'[6]SGTI 2021 Clean Data'!$E$2:$ZQ$272,53,FALSE)</f>
        <v>Y</v>
      </c>
      <c r="AF65" s="17" t="str">
        <f>HLOOKUP($B65,'[6]SGTI 2021 Clean Data'!$E$2:$ZQ$272,54,FALSE)</f>
        <v>Y</v>
      </c>
      <c r="AG65" s="17" t="str">
        <f>HLOOKUP($B65,'[6]SGTI 2021 Clean Data'!$E$2:$ZQ$272,55,FALSE)</f>
        <v>Y</v>
      </c>
      <c r="AH65" s="17" t="str">
        <f>HLOOKUP($B65,'[6]SGTI 2021 Clean Data'!$E$2:$ZQ$272,56,FALSE)</f>
        <v>Y</v>
      </c>
      <c r="AI65" s="17" t="str">
        <f>HLOOKUP($B65,'[6]SGTI 2021 Clean Data'!$E$2:$ZQ$272,57,FALSE)</f>
        <v>N</v>
      </c>
      <c r="AJ65" s="17" t="str">
        <f>HLOOKUP($B65,'[6]SGTI 2021 Clean Data'!$E$2:$ZQ$272,58,FALSE)</f>
        <v>Y</v>
      </c>
      <c r="AK65" s="17" t="str">
        <f>HLOOKUP($B65,'[6]SGTI 2021 Clean Data'!$E$2:$ZQ$272,59,FALSE)</f>
        <v>Y</v>
      </c>
      <c r="AL65" s="17">
        <f>VLOOKUP($B65,'[6]2021 DD Batch123456'!$B$3:$AT$590,19,FALSE)</f>
        <v>3</v>
      </c>
      <c r="AM65" s="17">
        <f>VLOOKUP($B65,'[6]2021 DD Batch123456'!$B$3:$AT$590,20,FALSE)</f>
        <v>3</v>
      </c>
      <c r="AN65" s="17" t="str">
        <f>VLOOKUP($B65,'[6]2021 DD Batch123456'!$B$3:$AT$590,22,FALSE)</f>
        <v>Y</v>
      </c>
      <c r="AO65" s="17" t="str">
        <f>HLOOKUP($B65,'[6]SGTI 2021 Clean Data'!$E$2:$ZQ$272,67,FALSE)</f>
        <v>B3</v>
      </c>
      <c r="AP65" s="17" t="str">
        <f>HLOOKUP($B65,'[6]SGTI 2021 Clean Data'!$E$2:$ZQ$272,68,FALSE)</f>
        <v>B3</v>
      </c>
      <c r="AQ65" s="17" t="str">
        <f>HLOOKUP($B65,'[6]SGTI 2021 Clean Data'!$E$2:$ZQ$272,69,FALSE)</f>
        <v>B3</v>
      </c>
      <c r="AR65" s="17" t="str">
        <f>HLOOKUP($B65,'[6]SGTI 2021 Clean Data'!$E$2:$ZQ$272,70,FALSE)</f>
        <v>Y</v>
      </c>
      <c r="AS65" s="17" t="str">
        <f>HLOOKUP($B65,'[6]SGTI 2021 Clean Data'!$E$2:$ZQ$272,71,FALSE)</f>
        <v>Y</v>
      </c>
      <c r="AT65" s="17" t="str">
        <f>HLOOKUP($B65,'[6]SGTI 2021 Clean Data'!$E$2:$ZQ$272,72,FALSE)</f>
        <v>Y</v>
      </c>
      <c r="AU65" s="17" t="str">
        <f>HLOOKUP($B65,'[6]SGTI 2021 Clean Data'!$E$2:$ZQ$272,73,FALSE)</f>
        <v>Y</v>
      </c>
      <c r="AV65" s="17" t="str">
        <f>HLOOKUP($B65,'[6]SGTI 2021 Clean Data'!$E$2:$ZQ$272,74,FALSE)</f>
        <v>N</v>
      </c>
      <c r="AW65" s="17" t="str">
        <f>HLOOKUP($B65,'[6]SGTI 2021 Clean Data'!$E$2:$ZQ$272,75,FALSE)</f>
        <v>N</v>
      </c>
      <c r="AX65" s="17" t="str">
        <f>HLOOKUP($B65,'[6]SGTI 2021 Clean Data'!$E$2:$ZQ$272,76,FALSE)</f>
        <v>N</v>
      </c>
      <c r="AY65" s="17" t="str">
        <f>VLOOKUP($B65,'[6]2021 DD Batch123456'!$B$3:$AT$590,35,FALSE)</f>
        <v>E</v>
      </c>
      <c r="AZ65" s="17" t="str">
        <f>HLOOKUP($B65,'[6]SGTI 2021 Clean Data'!$E$2:$ZQ$272,80,FALSE)</f>
        <v>N</v>
      </c>
      <c r="BA65" s="17" t="str">
        <f>HLOOKUP($B65,'[6]SGTI 2021 Clean Data'!$E$2:$ZQ$272,83,FALSE)</f>
        <v>Y</v>
      </c>
      <c r="BB65" s="17" t="str">
        <f>HLOOKUP($B65,'[6]SGTI 2021 Clean Data'!$E$2:$ZQ$272,84,FALSE)</f>
        <v>Y</v>
      </c>
      <c r="BC65" s="17" t="str">
        <f>HLOOKUP($B65,'[6]SGTI 2021 Clean Data'!$E$2:$ZQ$272,89,FALSE)</f>
        <v>Y</v>
      </c>
      <c r="BD65" s="17" t="str">
        <f>HLOOKUP($B65,'[6]SGTI 2021 Clean Data'!$E$2:$ZQ$272,91,FALSE)</f>
        <v>Y</v>
      </c>
      <c r="BE65" s="17" t="str">
        <f>HLOOKUP($B65,'[6]SGTI 2021 Clean Data'!$E$2:$ZQ$272,92,FALSE)</f>
        <v>Y</v>
      </c>
      <c r="BF65" s="17" t="str">
        <f>HLOOKUP($B65,'[6]SGTI 2021 Clean Data'!$E$2:$ZQ$272,93,FALSE)</f>
        <v>N</v>
      </c>
      <c r="BG65" s="17" t="str">
        <f>HLOOKUP($B65,'[6]SGTI 2021 Clean Data'!$E$2:$ZQ$272,94,FALSE)</f>
        <v>Y</v>
      </c>
      <c r="BH65" s="17" t="str">
        <f>HLOOKUP($B65,'[6]SGTI 2021 Clean Data'!$E$2:$ZQ$272,95,FALSE)</f>
        <v>Y</v>
      </c>
      <c r="BI65" s="17" t="str">
        <f>HLOOKUP($B65,'[6]SGTI 2021 Clean Data'!$E$2:$ZQ$272,96,FALSE)</f>
        <v>Y</v>
      </c>
      <c r="BJ65" s="17" t="str">
        <f>HLOOKUP($B65,'[6]SGTI 2021 Clean Data'!$E$2:$ZQ$272,97,FALSE)</f>
        <v>Y</v>
      </c>
      <c r="BK65" s="17" t="str">
        <f>HLOOKUP($B65,'[6]SGTI 2021 Clean Data'!$E$2:$ZQ$272,98,FALSE)</f>
        <v>Y</v>
      </c>
      <c r="BL65" s="17" t="str">
        <f>HLOOKUP($B65,'[6]SGTI 2021 Clean Data'!$E$2:$ZQ$272,100,FALSE)</f>
        <v>Y</v>
      </c>
      <c r="BM65" s="17" t="str">
        <f>HLOOKUP($B65,'[6]SGTI 2021 Clean Data'!$E$2:$ZQ$272,102,FALSE)</f>
        <v>Y</v>
      </c>
      <c r="BN65" s="17" t="str">
        <f>HLOOKUP($B65,'[6]SGTI 2021 Clean Data'!$E$2:$ZQ$272,103,FALSE)</f>
        <v>Y</v>
      </c>
      <c r="BO65" s="17" t="str">
        <f>HLOOKUP($B65,'[6]SGTI 2021 Clean Data'!$E$2:$ZQ$272,107,FALSE)</f>
        <v>Y</v>
      </c>
      <c r="BP65" s="17" t="str">
        <f>HLOOKUP($B65,'[6]SGTI 2021 Clean Data'!$E$2:$ZQ$272,108,FALSE)</f>
        <v>Y</v>
      </c>
      <c r="BQ65" s="17" t="str">
        <f>HLOOKUP($B65,'[6]SGTI 2021 Clean Data'!$E$2:$ZQ$272,109,FALSE)</f>
        <v>Y</v>
      </c>
      <c r="BR65" s="17" t="str">
        <f>HLOOKUP($B65,'[6]SGTI 2021 Clean Data'!$E$2:$ZQ$272,110,FALSE)</f>
        <v>Y</v>
      </c>
      <c r="BS65" s="17" t="str">
        <f>HLOOKUP($B65,'[6]SGTI 2021 Clean Data'!$E$2:$ZQ$272,111,FALSE)</f>
        <v>Y</v>
      </c>
      <c r="BT65" s="17" t="str">
        <f>HLOOKUP($B65,'[6]SGTI 2021 Clean Data'!$E$2:$ZQ$272,113,FALSE)</f>
        <v>N</v>
      </c>
      <c r="BU65" s="17" t="str">
        <f>HLOOKUP($B65,'[6]SGTI 2021 Clean Data'!$E$2:$ZQ$272,114,FALSE)</f>
        <v>N</v>
      </c>
      <c r="BV65" s="17" t="str">
        <f>HLOOKUP($B65,'[6]SGTI 2021 Clean Data'!$E$2:$ZQ$272,120,FALSE)</f>
        <v>N</v>
      </c>
      <c r="BW65" s="17" t="str">
        <f>HLOOKUP($B65,'[6]SGTI 2021 Clean Data'!$E$2:$ZQ$272,121,FALSE)</f>
        <v>Y</v>
      </c>
      <c r="BX65" s="17" t="str">
        <f>HLOOKUP($B65,'[6]SGTI 2021 Clean Data'!$E$2:$ZQ$272,122,FALSE)</f>
        <v>Y</v>
      </c>
      <c r="BY65" s="17" t="str">
        <f>HLOOKUP($B65,'[6]SGTI 2021 Clean Data'!$E$2:$ZQ$272,123,FALSE)</f>
        <v>Y</v>
      </c>
      <c r="BZ65" s="17" t="str">
        <f>HLOOKUP($B65,'[6]SGTI 2021 Clean Data'!$E$2:$ZQ$272,124,FALSE)</f>
        <v>Y</v>
      </c>
      <c r="CA65" s="17" t="str">
        <f>HLOOKUP($B65,'[6]SGTI 2021 Clean Data'!$E$2:$ZQ$272,125,FALSE)</f>
        <v>N</v>
      </c>
      <c r="CB65" s="17" t="str">
        <f>HLOOKUP($B65,'[6]SGTI 2021 Clean Data'!$E$2:$ZQ$272,126,FALSE)</f>
        <v>N</v>
      </c>
      <c r="CC65" s="17" t="str">
        <f>HLOOKUP($B65,'[6]SGTI 2021 Clean Data'!$E$2:$ZQ$272,128,FALSE)</f>
        <v>Y</v>
      </c>
      <c r="CD65" s="17" t="str">
        <f>HLOOKUP($B65,'[6]SGTI 2021 Clean Data'!$E$2:$ZQ$272,130,FALSE)</f>
        <v>Y</v>
      </c>
      <c r="CE65" s="17" t="str">
        <f>HLOOKUP($B65,'[6]SGTI 2021 Clean Data'!$E$2:$ZQ$272,131,FALSE)</f>
        <v>Y</v>
      </c>
      <c r="CF65" s="17" t="str">
        <f>HLOOKUP($B65,'[6]SGTI 2021 Clean Data'!$E$2:$ZQ$272,132,FALSE)</f>
        <v>Y</v>
      </c>
      <c r="CG65" s="17" t="str">
        <f>HLOOKUP($B65,'[6]SGTI 2021 Clean Data'!$E$2:$ZQ$272,133,FALSE)</f>
        <v>Y</v>
      </c>
      <c r="CH65" s="17" t="str">
        <f>HLOOKUP($B65,'[6]SGTI 2021 Clean Data'!$E$2:$ZQ$272,135,FALSE)</f>
        <v>N</v>
      </c>
      <c r="CI65" s="17" t="str">
        <f>HLOOKUP($B65,'[6]SGTI 2021 Clean Data'!$E$2:$ZQ$272,139,FALSE)</f>
        <v>Y</v>
      </c>
      <c r="CJ65" s="17" t="str">
        <f>HLOOKUP($B65,'[6]SGTI 2021 Clean Data'!$E$2:$ZQ$272,140,FALSE)</f>
        <v>N</v>
      </c>
      <c r="CK65" s="17" t="str">
        <f>VLOOKUP($B65,'[6]2021 DD Batch123456'!$B$3:$AT$590,26,FALSE)</f>
        <v>Y</v>
      </c>
      <c r="CL65" s="17">
        <f>VLOOKUP($B65,'[6]2021 DD Batch123456'!$B$3:$AT$590,27,FALSE)</f>
        <v>0</v>
      </c>
      <c r="CM65" s="17" t="str">
        <f>VLOOKUP($B65,'[6]2021 DD Batch123456'!$B$3:$AT$590,31,FALSE)</f>
        <v>N</v>
      </c>
      <c r="CN65" s="17" t="str">
        <f>VLOOKUP($B65,'[6]2021 DD Batch123456'!$B$3:$AT$590,32,FALSE)</f>
        <v>N</v>
      </c>
      <c r="CO65" s="17" t="str">
        <f>VLOOKUP($B65,'[6]2021 DD Batch123456'!$B$3:$AT$590,33,FALSE)</f>
        <v>N</v>
      </c>
      <c r="CP65" s="17" t="str">
        <f>HLOOKUP($B65,'[6]SGTI 2021 Clean Data'!$E$2:$ZQ$272,153,FALSE)</f>
        <v>Y</v>
      </c>
      <c r="CQ65" s="17" t="str">
        <f>HLOOKUP($B65,'[6]SGTI 2021 Clean Data'!$E$2:$ZQ$272,155,FALSE)</f>
        <v>Y</v>
      </c>
      <c r="CR65" s="17" t="str">
        <f>HLOOKUP($B65,'[6]SGTI 2021 Clean Data'!$E$2:$ZQ$272,156,FALSE)</f>
        <v>Y</v>
      </c>
      <c r="CS65" s="17" t="str">
        <f>HLOOKUP($B65,'[6]SGTI 2021 Clean Data'!$E$2:$ZQ$272,157,FALSE)</f>
        <v>N</v>
      </c>
      <c r="CT65" s="17" t="str">
        <f>HLOOKUP($B65,'[6]SGTI 2021 Clean Data'!$E$2:$ZQ$272,158,FALSE)</f>
        <v>N</v>
      </c>
      <c r="CU65" s="17" t="str">
        <f>HLOOKUP($B65,'[6]SGTI 2021 Clean Data'!$E$2:$ZQ$272,159,FALSE)</f>
        <v>Y</v>
      </c>
      <c r="CV65" s="17" t="str">
        <f>HLOOKUP($B65,'[6]SGTI 2021 Clean Data'!$E$2:$ZQ$272,160,FALSE)</f>
        <v>Y</v>
      </c>
      <c r="CW65" s="17" t="str">
        <f>HLOOKUP($B65,'[6]SGTI 2021 Clean Data'!$E$2:$ZQ$272,161,FALSE)</f>
        <v>Y</v>
      </c>
      <c r="CX65" s="17" t="str">
        <f>HLOOKUP($B65,'[6]SGTI 2021 Clean Data'!$E$2:$ZQ$272,164,FALSE)</f>
        <v>Y</v>
      </c>
      <c r="CY65" s="17" t="str">
        <f>HLOOKUP($B65,'[6]SGTI 2021 Clean Data'!$E$2:$ZQ$272,170,FALSE)</f>
        <v>Y</v>
      </c>
      <c r="CZ65" s="17" t="str">
        <f>HLOOKUP($B65,'[6]SGTI 2021 Clean Data'!$E$2:$ZQ$272,173,FALSE)</f>
        <v>Y</v>
      </c>
      <c r="DA65" s="17" t="str">
        <f>HLOOKUP($B65,'[6]SGTI 2021 Clean Data'!$E$2:$ZQ$272,174,FALSE)</f>
        <v>Y</v>
      </c>
      <c r="DB65" s="17" t="str">
        <f>HLOOKUP($B65,'[6]SGTI 2021 Clean Data'!$E$2:$ZQ$272,175,FALSE)</f>
        <v>Y</v>
      </c>
      <c r="DC65" s="17" t="str">
        <f>HLOOKUP($B65,'[6]SGTI 2021 Clean Data'!$E$2:$ZQ$272,176,FALSE)</f>
        <v>N</v>
      </c>
      <c r="DD65" s="17" t="str">
        <f>HLOOKUP($B65,'[6]SGTI 2021 Clean Data'!$E$2:$ZQ$272,178,FALSE)</f>
        <v>N</v>
      </c>
      <c r="DE65" s="17" t="str">
        <f>HLOOKUP($B65,'[6]SGTI 2021 Clean Data'!$E$2:$ZQ$272,179,FALSE)</f>
        <v>Y</v>
      </c>
      <c r="DF65" s="17" t="str">
        <f>HLOOKUP($B65,'[6]SGTI 2021 Clean Data'!$E$2:$ZQ$272,180,FALSE)</f>
        <v>Y</v>
      </c>
      <c r="DG65" s="17" t="str">
        <f>HLOOKUP($B65,'[6]SGTI 2021 Clean Data'!$E$2:$ZQ$272,181,FALSE)</f>
        <v>Y</v>
      </c>
      <c r="DH65" s="17" t="str">
        <f>HLOOKUP($B65,'[6]SGTI 2021 Clean Data'!$E$2:$ZQ$272,182,FALSE)</f>
        <v>N</v>
      </c>
      <c r="DI65" s="17" t="str">
        <f>HLOOKUP($B65,'[6]SGTI 2021 Clean Data'!$E$2:$ZQ$272,184,FALSE)</f>
        <v>Y</v>
      </c>
      <c r="DJ65" s="17" t="str">
        <f>HLOOKUP($B65,'[6]SGTI 2021 Clean Data'!$E$2:$ZQ$272,185,FALSE)</f>
        <v>Y</v>
      </c>
      <c r="DK65" s="17">
        <f>HLOOKUP($B65,'[6]SGTI 2021 Clean Data'!$E$2:$ZQ$272,190,FALSE)</f>
        <v>97</v>
      </c>
      <c r="DL65" s="17" t="str">
        <f>HLOOKUP($B65,'[6]SGTI 2021 Clean Data'!$E$2:$ZQ$272,191,FALSE)</f>
        <v>N</v>
      </c>
      <c r="DM65" s="17" t="str">
        <f>HLOOKUP($B65,'[6]SGTI 2021 Clean Data'!$E$2:$ZQ$272,195,FALSE)</f>
        <v>Y</v>
      </c>
      <c r="DN65" s="17" t="str">
        <f>HLOOKUP($B65,'[6]SGTI 2021 Clean Data'!$E$2:$ZQ$272,196,FALSE)</f>
        <v>Y</v>
      </c>
      <c r="DO65" s="17" t="str">
        <f>HLOOKUP($B65,'[6]SGTI 2021 Clean Data'!$E$2:$ZQ$272,199,FALSE)</f>
        <v>Y</v>
      </c>
      <c r="DP65" s="17" t="str">
        <f>HLOOKUP($B65,'[6]SGTI 2021 Clean Data'!$E$2:$ZQ$272,200,FALSE)</f>
        <v>N</v>
      </c>
      <c r="DQ65" s="17" t="str">
        <f>HLOOKUP($B65,'[6]SGTI 2021 Clean Data'!$E$2:$ZQ$272,201,FALSE)</f>
        <v>Y</v>
      </c>
      <c r="DR65" s="17" t="str">
        <f>HLOOKUP($B65,'[6]SGTI 2021 Clean Data'!$E$2:$ZQ$272,202,FALSE)</f>
        <v>Y</v>
      </c>
      <c r="DS65" s="17" t="str">
        <f>HLOOKUP($B65,'[6]SGTI 2021 Clean Data'!$E$2:$ZQ$272,203,FALSE)</f>
        <v>Y</v>
      </c>
      <c r="DT65" s="17" t="str">
        <f>HLOOKUP($B65,'[6]SGTI 2021 Clean Data'!$E$2:$ZQ$272,204,FALSE)</f>
        <v>Y</v>
      </c>
      <c r="DU65" s="17" t="str">
        <f>HLOOKUP($B65,'[6]SGTI 2021 Clean Data'!$E$2:$ZQ$272,206,FALSE)</f>
        <v>Y</v>
      </c>
      <c r="DV65" s="17" t="str">
        <f>HLOOKUP($B65,'[6]SGTI 2021 Clean Data'!$E$2:$ZQ$272,207,FALSE)</f>
        <v>Y</v>
      </c>
      <c r="DW65" s="17" t="str">
        <f>HLOOKUP($B65,'[6]SGTI 2021 Clean Data'!$E$2:$ZQ$272,208,FALSE)</f>
        <v>Y</v>
      </c>
      <c r="DX65" s="17"/>
      <c r="DY65" s="17" t="str">
        <f>HLOOKUP($B65,'[6]SGTI 2021 Clean Data'!$E$2:$ZQ$272,213,FALSE)</f>
        <v>Y</v>
      </c>
      <c r="DZ65" s="17" t="str">
        <f>HLOOKUP($B65,'[6]SGTI 2021 Clean Data'!$E$2:$ZQ$272,214,FALSE)</f>
        <v>N</v>
      </c>
      <c r="EA65" s="17" t="str">
        <f>HLOOKUP($B65,'[6]SGTI 2021 Clean Data'!$E$2:$ZQ$272,215,FALSE)</f>
        <v>Y</v>
      </c>
      <c r="EB65" s="17">
        <f>HLOOKUP($B65,'[6]SGTI 2021 Clean Data'!$E$2:$ZQ$272,219,FALSE)</f>
        <v>3</v>
      </c>
      <c r="EC65" s="17">
        <f>HLOOKUP($B65,'[6]SGTI 2021 Clean Data'!$E$2:$ZQ$272,220,FALSE)</f>
        <v>0</v>
      </c>
      <c r="ED65" s="17">
        <f>HLOOKUP($B65,'[6]SGTI 2021 Clean Data'!$E$2:$ZQ$272,221,FALSE)</f>
        <v>3</v>
      </c>
      <c r="EE65" s="17">
        <f>HLOOKUP($B65,'[6]SGTI 2021 Clean Data'!$E$2:$ZQ$272,222,FALSE)</f>
        <v>3</v>
      </c>
      <c r="EF65" s="17">
        <f>HLOOKUP($B65,'[6]SGTI 2021 Clean Data'!$E$2:$ZQ$272,223,FALSE)</f>
        <v>0</v>
      </c>
      <c r="EG65" s="17">
        <f>HLOOKUP($B65,'[6]SGTI 2021 Clean Data'!$E$2:$ZQ$272,224,FALSE)</f>
        <v>3</v>
      </c>
      <c r="EH65" s="17">
        <f>HLOOKUP($B65,'[6]SGTI 2021 Clean Data'!$E$2:$ZQ$272,225,FALSE)</f>
        <v>0</v>
      </c>
      <c r="EI65" s="17">
        <f>HLOOKUP($B65,'[6]SGTI 2021 Clean Data'!$E$2:$ZQ$272,226,FALSE)</f>
        <v>0</v>
      </c>
      <c r="EJ65" s="17">
        <f>HLOOKUP($B65,'[6]SGTI 2021 Clean Data'!$E$2:$ZQ$272,227,FALSE)</f>
        <v>0</v>
      </c>
      <c r="EK65" s="17">
        <f>HLOOKUP($B65,'[6]SGTI 2021 Clean Data'!$E$2:$ZQ$272,228,FALSE)</f>
        <v>3</v>
      </c>
      <c r="EL65" s="17">
        <f>HLOOKUP($B65,'[6]SGTI 2021 Clean Data'!$E$2:$ZQ$272,229,FALSE)</f>
        <v>2</v>
      </c>
      <c r="EM65" s="17">
        <f>HLOOKUP($B65,'[6]SGTI 2021 Clean Data'!$E$2:$ZQ$272,230,FALSE)</f>
        <v>0</v>
      </c>
      <c r="EN65" s="17">
        <f>HLOOKUP($B65,'[6]SGTI 2021 Clean Data'!$E$2:$ZQ$272,231,FALSE)</f>
        <v>0</v>
      </c>
      <c r="EO65" s="18">
        <f>HLOOKUP($B65,'[6]SGTI 2021 Clean Data'!$E$2:$ZQ$272,232,FALSE)</f>
        <v>44046</v>
      </c>
      <c r="EP65" s="18">
        <f>HLOOKUP($B65,'[6]SGTI 2021 Clean Data'!$E$2:$ZQ$272,233,FALSE)</f>
        <v>44068</v>
      </c>
      <c r="EQ65" s="17">
        <f>HLOOKUP($B65,'[6]SGTI 2021 Clean Data'!$E$2:$ZQ$272,234,FALSE)</f>
        <v>0</v>
      </c>
      <c r="ER65" s="17">
        <f>HLOOKUP($B65,'[6]SGTI 2021 Clean Data'!$E$2:$ZQ$272,235,FALSE)</f>
        <v>0</v>
      </c>
      <c r="ES65" s="17">
        <f>HLOOKUP($B65,'[6]SGTI 2021 Clean Data'!$E$2:$ZQ$272,240,FALSE)</f>
        <v>0</v>
      </c>
      <c r="ET65" s="17">
        <f>VLOOKUP($B65,'[6]2021 DD Batch123456'!$B$3:$AT$590,42,FALSE)</f>
        <v>0</v>
      </c>
      <c r="EU65" s="17"/>
      <c r="EV65" s="17"/>
      <c r="EW65" s="17"/>
      <c r="EX65" s="17">
        <f>VLOOKUP($B65,'[6]2021 DD Batch123456'!$B$3:$AT$590,44,FALSE)</f>
        <v>0</v>
      </c>
      <c r="EY65" s="17">
        <f>HLOOKUP($B65,'[6]SGTI 2021 Clean Data'!$E$2:$ZQ$272,246,FALSE)</f>
        <v>0</v>
      </c>
      <c r="EZ65" s="17">
        <f>HLOOKUP($B65,'[6]SGTI 2021 Clean Data'!$E$2:$ZQ$272,247,FALSE)</f>
        <v>0</v>
      </c>
      <c r="FA65" s="17">
        <f>HLOOKUP($B65,'[6]SGTI 2021 Clean Data'!$E$2:$ZQ$272,248,FALSE)</f>
        <v>0</v>
      </c>
      <c r="FB65" s="17">
        <f>HLOOKUP($B65,'[6]SGTI 2021 Clean Data'!$E$2:$ZQ$272,249,FALSE)</f>
        <v>0</v>
      </c>
      <c r="FC65" s="17">
        <f>HLOOKUP($B65,'[6]SGTI 2021 Clean Data'!$E$2:$ZQ$272,250,FALSE)</f>
        <v>0</v>
      </c>
      <c r="FD65" s="17">
        <f>HLOOKUP($B65,'[6]SGTI 2021 Clean Data'!$E$2:$ZQ$272,251,FALSE)</f>
        <v>0</v>
      </c>
      <c r="FE65" s="17">
        <f>HLOOKUP($B65,'[6]SGTI 2021 Clean Data'!$E$2:$ZQ$272,252,FALSE)</f>
        <v>0</v>
      </c>
      <c r="FF65" s="17">
        <f>HLOOKUP($B65,'[6]SGTI 2021 Clean Data'!$E$2:$ZQ$272,253,FALSE)</f>
        <v>0</v>
      </c>
      <c r="FG65" s="17">
        <f>HLOOKUP($B65,'[6]SGTI 2021 Clean Data'!$E$2:$ZQ$272,254,FALSE)</f>
        <v>0</v>
      </c>
      <c r="FH65" s="17">
        <f>HLOOKUP($B65,'[6]SGTI 2021 Clean Data'!$E$2:$ZQ$272,255,FALSE)</f>
        <v>0</v>
      </c>
      <c r="FI65" s="17">
        <f>HLOOKUP($B65,'[6]SGTI 2021 Clean Data'!$E$2:$ZQ$272,256,FALSE)</f>
        <v>0</v>
      </c>
      <c r="FJ65" s="17">
        <f>HLOOKUP($B65,'[6]SGTI 2021 Clean Data'!$E$2:$ZQ$272,257,FALSE)</f>
        <v>0</v>
      </c>
      <c r="FK65" s="17">
        <f>HLOOKUP($B65,'[6]SGTI 2021 Clean Data'!$E$2:$ZQ$272,258,FALSE)</f>
        <v>0</v>
      </c>
      <c r="FL65" s="17"/>
      <c r="FM65" s="17">
        <f>HLOOKUP($B65,'[6]SGTI 2021 Clean Data'!$E$2:$ZQ$272,260,FALSE)</f>
        <v>0</v>
      </c>
      <c r="FN65" s="17">
        <f>HLOOKUP($B65,'[6]SGTI 2021 Clean Data'!$E$2:$ZQ$272,261,FALSE)</f>
        <v>0</v>
      </c>
      <c r="FO65" s="17">
        <f>HLOOKUP($B65,'[6]SGTI 2021 Clean Data'!$E$2:$ZQ$272,262,FALSE)</f>
        <v>0</v>
      </c>
      <c r="FP65" s="17">
        <f>HLOOKUP($B65,'[6]SGTI 2021 Clean Data'!$E$2:$ZQ$272,263,FALSE)</f>
        <v>0</v>
      </c>
      <c r="FQ65" s="17"/>
      <c r="FR65" s="17">
        <f>HLOOKUP($B65,'[6]SGTI 2021 Clean Data'!$E$2:$ZQ$272,265,FALSE)</f>
        <v>0</v>
      </c>
      <c r="FS65" s="17">
        <f>HLOOKUP($B65,'[6]SGTI 2021 Clean Data'!$E$2:$ZQ$272,266,FALSE)</f>
        <v>0</v>
      </c>
      <c r="FT65" s="17">
        <f>HLOOKUP($B65,'[6]SGTI 2021 Clean Data'!$E$2:$ZQ$272,267,FALSE)</f>
        <v>0</v>
      </c>
      <c r="FU65" s="17">
        <f>HLOOKUP($B65,'[6]SGTI 2021 Clean Data'!$E$2:$ZQ$272,268,FALSE)</f>
        <v>3</v>
      </c>
      <c r="FV65" s="17">
        <f>HLOOKUP($B65,'[6]SGTI 2021 Clean Data'!$E$2:$ZQ$272,269,FALSE)</f>
        <v>0</v>
      </c>
      <c r="FW65" s="17">
        <f>HLOOKUP($B65,'[6]SGTI 2021 Clean Data'!$E$2:$ZQ$272,270,FALSE)</f>
        <v>0</v>
      </c>
      <c r="FX65" s="17">
        <f>HLOOKUP($B65,'[6]SGTI 2021 Clean Data'!$E$2:$ZQ$272,271,FALSE)</f>
        <v>0</v>
      </c>
    </row>
    <row r="66" spans="1:180" ht="24" thickTop="1" thickBot="1" x14ac:dyDescent="0.3">
      <c r="A66" s="12">
        <v>218</v>
      </c>
      <c r="B66" s="13" t="s">
        <v>190</v>
      </c>
      <c r="C66" s="14" t="s">
        <v>191</v>
      </c>
      <c r="D66" s="15">
        <v>44196</v>
      </c>
      <c r="E66" s="16">
        <f>_xlfn.IFNA(VLOOKUP($B66,'[4]SGTI 2021 General Full List'!$G$2:$AD$528,24,FALSE),VLOOKUP($B66,'[5]SGTI 2021 TrustReits Full List'!$G$2:$AC$43,23,FALSE))</f>
        <v>281661300</v>
      </c>
      <c r="F66" s="16" t="str">
        <f t="shared" ref="F66:F129" si="1">IF(E66&lt;300000000,"Small",IF(E66&lt;1000000000,"Mid",IF(E66&gt;1000000000,"Big")))</f>
        <v>Small</v>
      </c>
      <c r="G66" s="16" t="str">
        <f>_xlfn.IFNA(VLOOKUP($B66,'[4]SGTI 2021 General Full List'!$G$2:$AD$528,21,FALSE),VLOOKUP($B66,'[5]SGTI 2021 TrustReits Full List'!$G$2:$AB$43,20,FALSE))</f>
        <v xml:space="preserve">REAL ESTATE </v>
      </c>
      <c r="H66" s="16" t="str">
        <f>_xlfn.IFNA(VLOOKUP($B66,'[4]SGTI 2021 General Full List'!$G$2:$AD$528,23,FALSE),VLOOKUP($B66,'[5]SGTI 2021 TrustReits Full List'!$G$2:$AB$43,22,FALSE))</f>
        <v>Real Estate</v>
      </c>
      <c r="I66" s="16" t="s">
        <v>1273</v>
      </c>
      <c r="J66" s="17">
        <f>VLOOKUP($B66,'[6]2021 DD Batch123456'!$B$3:$AT$590,5,FALSE)</f>
        <v>9</v>
      </c>
      <c r="K66" s="17">
        <f>VLOOKUP($B66,'[6]2021 DD Batch123456'!$B$3:$AT$590,6,FALSE)</f>
        <v>9</v>
      </c>
      <c r="L66" s="17">
        <f>VLOOKUP($B66,'[6]2021 DD Batch123456'!$B$3:$AT$590,7,FALSE)</f>
        <v>6</v>
      </c>
      <c r="M66" s="17" t="str">
        <f>VLOOKUP($B66,'[6]2021 DD Batch123456'!$B$3:$AT$590,12,FALSE)</f>
        <v>Y</v>
      </c>
      <c r="N66" s="17" t="str">
        <f>HLOOKUP($B66,'[6]SGTI 2021 Clean Data'!$E$2:$ZQ$272,25,FALSE)</f>
        <v>N</v>
      </c>
      <c r="O66" s="17" t="str">
        <f>VLOOKUP($B66,'[6]2021 DD Batch123456'!$B$3:$AT$590,13,FALSE)</f>
        <v>Y</v>
      </c>
      <c r="P66" s="17" t="str">
        <f>VLOOKUP($B66,'[6]2021 DD Batch123456'!$B$3:$AT$590,14,FALSE)</f>
        <v>Y</v>
      </c>
      <c r="Q66" s="17" t="str">
        <f>HLOOKUP($B66,'[6]SGTI 2021 Clean Data'!$E$2:$ZQ$272,30,FALSE)</f>
        <v>Y</v>
      </c>
      <c r="R66" s="17" t="str">
        <f>HLOOKUP($B66,'[6]SGTI 2021 Clean Data'!$E$2:$ZQ$272,31,FALSE)</f>
        <v>Y</v>
      </c>
      <c r="S66" s="17" t="str">
        <f>HLOOKUP($B66,'[6]SGTI 2021 Clean Data'!$E$2:$ZQ$272,32,FALSE)</f>
        <v>Y</v>
      </c>
      <c r="T66" s="17">
        <f>VLOOKUP($B66,'[6]2021 DD Batch123456'!$B$3:$AT$590,36,FALSE)</f>
        <v>5</v>
      </c>
      <c r="U66" s="17">
        <f>VLOOKUP($B66,'[6]2021 DD Batch123456'!$B$3:$AT$590,40,FALSE)</f>
        <v>0</v>
      </c>
      <c r="V66" s="17">
        <f>VLOOKUP($B66,'[6]2021 DD Batch123456'!$B$3:$AT$590,37,FALSE)</f>
        <v>4</v>
      </c>
      <c r="W66" s="17" t="str">
        <f>VLOOKUP($B66,'[6]2021 DD Batch123456'!$B$3:$AT$590,41,FALSE)</f>
        <v>Y</v>
      </c>
      <c r="X66" s="17">
        <f>VLOOKUP($B66,'[6]2021 DD Batch123456'!$B$3:$AT$590,15,FALSE)</f>
        <v>3</v>
      </c>
      <c r="Y66" s="17">
        <f>VLOOKUP($B66,'[6]2021 DD Batch123456'!$B$3:$AT$590,16,FALSE)</f>
        <v>3</v>
      </c>
      <c r="Z66" s="17" t="str">
        <f>VLOOKUP($B66,'[6]2021 DD Batch123456'!$B$3:$AT$590,18,FALSE)</f>
        <v>Y</v>
      </c>
      <c r="AA66" s="17" t="str">
        <f>HLOOKUP($B66,'[6]SGTI 2021 Clean Data'!$E$2:$ZQ$272,45,FALSE)</f>
        <v>Y</v>
      </c>
      <c r="AB66" s="17" t="str">
        <f>HLOOKUP($B66,'[6]SGTI 2021 Clean Data'!$E$2:$ZQ$272,46,FALSE)</f>
        <v>N</v>
      </c>
      <c r="AC66" s="17" t="str">
        <f>HLOOKUP($B66,'[6]SGTI 2021 Clean Data'!$E$2:$ZQ$272,49,FALSE)</f>
        <v>N</v>
      </c>
      <c r="AD66" s="17" t="str">
        <f>HLOOKUP($B66,'[6]SGTI 2021 Clean Data'!$E$2:$ZQ$272,50,FALSE)</f>
        <v>Y</v>
      </c>
      <c r="AE66" s="17" t="str">
        <f>HLOOKUP($B66,'[6]SGTI 2021 Clean Data'!$E$2:$ZQ$272,53,FALSE)</f>
        <v>Y</v>
      </c>
      <c r="AF66" s="17" t="str">
        <f>HLOOKUP($B66,'[6]SGTI 2021 Clean Data'!$E$2:$ZQ$272,54,FALSE)</f>
        <v>Y</v>
      </c>
      <c r="AG66" s="17" t="str">
        <f>HLOOKUP($B66,'[6]SGTI 2021 Clean Data'!$E$2:$ZQ$272,55,FALSE)</f>
        <v>Y</v>
      </c>
      <c r="AH66" s="17" t="str">
        <f>HLOOKUP($B66,'[6]SGTI 2021 Clean Data'!$E$2:$ZQ$272,56,FALSE)</f>
        <v>Y</v>
      </c>
      <c r="AI66" s="17" t="str">
        <f>HLOOKUP($B66,'[6]SGTI 2021 Clean Data'!$E$2:$ZQ$272,57,FALSE)</f>
        <v>N</v>
      </c>
      <c r="AJ66" s="17" t="str">
        <f>HLOOKUP($B66,'[6]SGTI 2021 Clean Data'!$E$2:$ZQ$272,58,FALSE)</f>
        <v>Y</v>
      </c>
      <c r="AK66" s="17" t="str">
        <f>HLOOKUP($B66,'[6]SGTI 2021 Clean Data'!$E$2:$ZQ$272,59,FALSE)</f>
        <v>Y</v>
      </c>
      <c r="AL66" s="17">
        <f>VLOOKUP($B66,'[6]2021 DD Batch123456'!$B$3:$AT$590,19,FALSE)</f>
        <v>3</v>
      </c>
      <c r="AM66" s="17">
        <f>VLOOKUP($B66,'[6]2021 DD Batch123456'!$B$3:$AT$590,20,FALSE)</f>
        <v>3</v>
      </c>
      <c r="AN66" s="17" t="str">
        <f>VLOOKUP($B66,'[6]2021 DD Batch123456'!$B$3:$AT$590,22,FALSE)</f>
        <v>Y</v>
      </c>
      <c r="AO66" s="17" t="str">
        <f>HLOOKUP($B66,'[6]SGTI 2021 Clean Data'!$E$2:$ZQ$272,67,FALSE)</f>
        <v>E</v>
      </c>
      <c r="AP66" s="17" t="str">
        <f>HLOOKUP($B66,'[6]SGTI 2021 Clean Data'!$E$2:$ZQ$272,68,FALSE)</f>
        <v>E</v>
      </c>
      <c r="AQ66" s="17" t="str">
        <f>HLOOKUP($B66,'[6]SGTI 2021 Clean Data'!$E$2:$ZQ$272,69,FALSE)</f>
        <v>B3</v>
      </c>
      <c r="AR66" s="17" t="str">
        <f>HLOOKUP($B66,'[6]SGTI 2021 Clean Data'!$E$2:$ZQ$272,70,FALSE)</f>
        <v>Y</v>
      </c>
      <c r="AS66" s="17" t="str">
        <f>HLOOKUP($B66,'[6]SGTI 2021 Clean Data'!$E$2:$ZQ$272,71,FALSE)</f>
        <v>Y</v>
      </c>
      <c r="AT66" s="17" t="str">
        <f>HLOOKUP($B66,'[6]SGTI 2021 Clean Data'!$E$2:$ZQ$272,72,FALSE)</f>
        <v>Y</v>
      </c>
      <c r="AU66" s="17" t="str">
        <f>HLOOKUP($B66,'[6]SGTI 2021 Clean Data'!$E$2:$ZQ$272,73,FALSE)</f>
        <v>N</v>
      </c>
      <c r="AV66" s="17" t="str">
        <f>HLOOKUP($B66,'[6]SGTI 2021 Clean Data'!$E$2:$ZQ$272,74,FALSE)</f>
        <v>N</v>
      </c>
      <c r="AW66" s="17" t="str">
        <f>HLOOKUP($B66,'[6]SGTI 2021 Clean Data'!$E$2:$ZQ$272,75,FALSE)</f>
        <v>N</v>
      </c>
      <c r="AX66" s="17" t="str">
        <f>HLOOKUP($B66,'[6]SGTI 2021 Clean Data'!$E$2:$ZQ$272,76,FALSE)</f>
        <v>N</v>
      </c>
      <c r="AY66" s="17" t="str">
        <f>VLOOKUP($B66,'[6]2021 DD Batch123456'!$B$3:$AT$590,35,FALSE)</f>
        <v>E</v>
      </c>
      <c r="AZ66" s="17" t="str">
        <f>HLOOKUP($B66,'[6]SGTI 2021 Clean Data'!$E$2:$ZQ$272,80,FALSE)</f>
        <v>Y</v>
      </c>
      <c r="BA66" s="17" t="str">
        <f>HLOOKUP($B66,'[6]SGTI 2021 Clean Data'!$E$2:$ZQ$272,83,FALSE)</f>
        <v>Y</v>
      </c>
      <c r="BB66" s="17" t="str">
        <f>HLOOKUP($B66,'[6]SGTI 2021 Clean Data'!$E$2:$ZQ$272,84,FALSE)</f>
        <v>N</v>
      </c>
      <c r="BC66" s="17" t="str">
        <f>HLOOKUP($B66,'[6]SGTI 2021 Clean Data'!$E$2:$ZQ$272,89,FALSE)</f>
        <v>NA</v>
      </c>
      <c r="BD66" s="17" t="str">
        <f>HLOOKUP($B66,'[6]SGTI 2021 Clean Data'!$E$2:$ZQ$272,91,FALSE)</f>
        <v>Y</v>
      </c>
      <c r="BE66" s="17" t="str">
        <f>HLOOKUP($B66,'[6]SGTI 2021 Clean Data'!$E$2:$ZQ$272,92,FALSE)</f>
        <v>Y</v>
      </c>
      <c r="BF66" s="17" t="str">
        <f>HLOOKUP($B66,'[6]SGTI 2021 Clean Data'!$E$2:$ZQ$272,93,FALSE)</f>
        <v>Y</v>
      </c>
      <c r="BG66" s="17" t="str">
        <f>HLOOKUP($B66,'[6]SGTI 2021 Clean Data'!$E$2:$ZQ$272,94,FALSE)</f>
        <v>Y</v>
      </c>
      <c r="BH66" s="17" t="str">
        <f>HLOOKUP($B66,'[6]SGTI 2021 Clean Data'!$E$2:$ZQ$272,95,FALSE)</f>
        <v>N</v>
      </c>
      <c r="BI66" s="17" t="str">
        <f>HLOOKUP($B66,'[6]SGTI 2021 Clean Data'!$E$2:$ZQ$272,96,FALSE)</f>
        <v>N</v>
      </c>
      <c r="BJ66" s="17" t="str">
        <f>HLOOKUP($B66,'[6]SGTI 2021 Clean Data'!$E$2:$ZQ$272,97,FALSE)</f>
        <v>N</v>
      </c>
      <c r="BK66" s="17" t="str">
        <f>HLOOKUP($B66,'[6]SGTI 2021 Clean Data'!$E$2:$ZQ$272,98,FALSE)</f>
        <v>Y</v>
      </c>
      <c r="BL66" s="17" t="str">
        <f>HLOOKUP($B66,'[6]SGTI 2021 Clean Data'!$E$2:$ZQ$272,100,FALSE)</f>
        <v>Y</v>
      </c>
      <c r="BM66" s="17" t="str">
        <f>HLOOKUP($B66,'[6]SGTI 2021 Clean Data'!$E$2:$ZQ$272,102,FALSE)</f>
        <v>N</v>
      </c>
      <c r="BN66" s="17" t="str">
        <f>HLOOKUP($B66,'[6]SGTI 2021 Clean Data'!$E$2:$ZQ$272,103,FALSE)</f>
        <v>Y</v>
      </c>
      <c r="BO66" s="17" t="str">
        <f>HLOOKUP($B66,'[6]SGTI 2021 Clean Data'!$E$2:$ZQ$272,107,FALSE)</f>
        <v>Y</v>
      </c>
      <c r="BP66" s="17" t="str">
        <f>HLOOKUP($B66,'[6]SGTI 2021 Clean Data'!$E$2:$ZQ$272,108,FALSE)</f>
        <v>Y</v>
      </c>
      <c r="BQ66" s="17" t="str">
        <f>HLOOKUP($B66,'[6]SGTI 2021 Clean Data'!$E$2:$ZQ$272,109,FALSE)</f>
        <v>Y</v>
      </c>
      <c r="BR66" s="17" t="str">
        <f>HLOOKUP($B66,'[6]SGTI 2021 Clean Data'!$E$2:$ZQ$272,110,FALSE)</f>
        <v>Y</v>
      </c>
      <c r="BS66" s="17" t="str">
        <f>HLOOKUP($B66,'[6]SGTI 2021 Clean Data'!$E$2:$ZQ$272,111,FALSE)</f>
        <v>Y</v>
      </c>
      <c r="BT66" s="17" t="str">
        <f>HLOOKUP($B66,'[6]SGTI 2021 Clean Data'!$E$2:$ZQ$272,113,FALSE)</f>
        <v>N</v>
      </c>
      <c r="BU66" s="17" t="str">
        <f>HLOOKUP($B66,'[6]SGTI 2021 Clean Data'!$E$2:$ZQ$272,114,FALSE)</f>
        <v>Y</v>
      </c>
      <c r="BV66" s="17" t="str">
        <f>HLOOKUP($B66,'[6]SGTI 2021 Clean Data'!$E$2:$ZQ$272,120,FALSE)</f>
        <v>Y</v>
      </c>
      <c r="BW66" s="17" t="str">
        <f>HLOOKUP($B66,'[6]SGTI 2021 Clean Data'!$E$2:$ZQ$272,121,FALSE)</f>
        <v>Y</v>
      </c>
      <c r="BX66" s="17" t="str">
        <f>HLOOKUP($B66,'[6]SGTI 2021 Clean Data'!$E$2:$ZQ$272,122,FALSE)</f>
        <v>Y</v>
      </c>
      <c r="BY66" s="17" t="str">
        <f>HLOOKUP($B66,'[6]SGTI 2021 Clean Data'!$E$2:$ZQ$272,123,FALSE)</f>
        <v>Y</v>
      </c>
      <c r="BZ66" s="17" t="str">
        <f>HLOOKUP($B66,'[6]SGTI 2021 Clean Data'!$E$2:$ZQ$272,124,FALSE)</f>
        <v>N</v>
      </c>
      <c r="CA66" s="17" t="str">
        <f>HLOOKUP($B66,'[6]SGTI 2021 Clean Data'!$E$2:$ZQ$272,125,FALSE)</f>
        <v>N</v>
      </c>
      <c r="CB66" s="17" t="str">
        <f>HLOOKUP($B66,'[6]SGTI 2021 Clean Data'!$E$2:$ZQ$272,126,FALSE)</f>
        <v>N</v>
      </c>
      <c r="CC66" s="17" t="str">
        <f>HLOOKUP($B66,'[6]SGTI 2021 Clean Data'!$E$2:$ZQ$272,128,FALSE)</f>
        <v>Y</v>
      </c>
      <c r="CD66" s="17" t="str">
        <f>HLOOKUP($B66,'[6]SGTI 2021 Clean Data'!$E$2:$ZQ$272,130,FALSE)</f>
        <v>Y</v>
      </c>
      <c r="CE66" s="17" t="str">
        <f>HLOOKUP($B66,'[6]SGTI 2021 Clean Data'!$E$2:$ZQ$272,131,FALSE)</f>
        <v>Y</v>
      </c>
      <c r="CF66" s="17" t="str">
        <f>HLOOKUP($B66,'[6]SGTI 2021 Clean Data'!$E$2:$ZQ$272,132,FALSE)</f>
        <v>Y</v>
      </c>
      <c r="CG66" s="17" t="str">
        <f>HLOOKUP($B66,'[6]SGTI 2021 Clean Data'!$E$2:$ZQ$272,133,FALSE)</f>
        <v>Y</v>
      </c>
      <c r="CH66" s="17" t="str">
        <f>HLOOKUP($B66,'[6]SGTI 2021 Clean Data'!$E$2:$ZQ$272,135,FALSE)</f>
        <v>N</v>
      </c>
      <c r="CI66" s="17" t="str">
        <f>HLOOKUP($B66,'[6]SGTI 2021 Clean Data'!$E$2:$ZQ$272,139,FALSE)</f>
        <v>Y</v>
      </c>
      <c r="CJ66" s="17" t="str">
        <f>HLOOKUP($B66,'[6]SGTI 2021 Clean Data'!$E$2:$ZQ$272,140,FALSE)</f>
        <v>N</v>
      </c>
      <c r="CK66" s="17" t="str">
        <f>VLOOKUP($B66,'[6]2021 DD Batch123456'!$B$3:$AT$590,26,FALSE)</f>
        <v>Y</v>
      </c>
      <c r="CL66" s="17">
        <f>VLOOKUP($B66,'[6]2021 DD Batch123456'!$B$3:$AT$590,27,FALSE)</f>
        <v>0</v>
      </c>
      <c r="CM66" s="17" t="str">
        <f>VLOOKUP($B66,'[6]2021 DD Batch123456'!$B$3:$AT$590,31,FALSE)</f>
        <v>Y</v>
      </c>
      <c r="CN66" s="17">
        <f>VLOOKUP($B66,'[6]2021 DD Batch123456'!$B$3:$AT$590,32,FALSE)</f>
        <v>0</v>
      </c>
      <c r="CO66" s="17" t="str">
        <f>VLOOKUP($B66,'[6]2021 DD Batch123456'!$B$3:$AT$590,33,FALSE)</f>
        <v>Y</v>
      </c>
      <c r="CP66" s="17" t="str">
        <f>HLOOKUP($B66,'[6]SGTI 2021 Clean Data'!$E$2:$ZQ$272,153,FALSE)</f>
        <v>Y</v>
      </c>
      <c r="CQ66" s="17" t="str">
        <f>HLOOKUP($B66,'[6]SGTI 2021 Clean Data'!$E$2:$ZQ$272,155,FALSE)</f>
        <v>Y</v>
      </c>
      <c r="CR66" s="17" t="str">
        <f>HLOOKUP($B66,'[6]SGTI 2021 Clean Data'!$E$2:$ZQ$272,156,FALSE)</f>
        <v>Y</v>
      </c>
      <c r="CS66" s="17" t="str">
        <f>HLOOKUP($B66,'[6]SGTI 2021 Clean Data'!$E$2:$ZQ$272,157,FALSE)</f>
        <v>Y</v>
      </c>
      <c r="CT66" s="17" t="str">
        <f>HLOOKUP($B66,'[6]SGTI 2021 Clean Data'!$E$2:$ZQ$272,158,FALSE)</f>
        <v>Y</v>
      </c>
      <c r="CU66" s="17" t="str">
        <f>HLOOKUP($B66,'[6]SGTI 2021 Clean Data'!$E$2:$ZQ$272,159,FALSE)</f>
        <v>Y</v>
      </c>
      <c r="CV66" s="17" t="str">
        <f>HLOOKUP($B66,'[6]SGTI 2021 Clean Data'!$E$2:$ZQ$272,160,FALSE)</f>
        <v>Y</v>
      </c>
      <c r="CW66" s="17" t="str">
        <f>HLOOKUP($B66,'[6]SGTI 2021 Clean Data'!$E$2:$ZQ$272,161,FALSE)</f>
        <v>Y</v>
      </c>
      <c r="CX66" s="17" t="str">
        <f>HLOOKUP($B66,'[6]SGTI 2021 Clean Data'!$E$2:$ZQ$272,164,FALSE)</f>
        <v>N</v>
      </c>
      <c r="CY66" s="17" t="str">
        <f>HLOOKUP($B66,'[6]SGTI 2021 Clean Data'!$E$2:$ZQ$272,170,FALSE)</f>
        <v>Y</v>
      </c>
      <c r="CZ66" s="17" t="str">
        <f>HLOOKUP($B66,'[6]SGTI 2021 Clean Data'!$E$2:$ZQ$272,173,FALSE)</f>
        <v>Y</v>
      </c>
      <c r="DA66" s="17" t="str">
        <f>HLOOKUP($B66,'[6]SGTI 2021 Clean Data'!$E$2:$ZQ$272,174,FALSE)</f>
        <v>Y</v>
      </c>
      <c r="DB66" s="17" t="str">
        <f>HLOOKUP($B66,'[6]SGTI 2021 Clean Data'!$E$2:$ZQ$272,175,FALSE)</f>
        <v>N</v>
      </c>
      <c r="DC66" s="17" t="str">
        <f>HLOOKUP($B66,'[6]SGTI 2021 Clean Data'!$E$2:$ZQ$272,176,FALSE)</f>
        <v>N</v>
      </c>
      <c r="DD66" s="17" t="str">
        <f>HLOOKUP($B66,'[6]SGTI 2021 Clean Data'!$E$2:$ZQ$272,178,FALSE)</f>
        <v>N</v>
      </c>
      <c r="DE66" s="17" t="str">
        <f>HLOOKUP($B66,'[6]SGTI 2021 Clean Data'!$E$2:$ZQ$272,179,FALSE)</f>
        <v>N</v>
      </c>
      <c r="DF66" s="17" t="str">
        <f>HLOOKUP($B66,'[6]SGTI 2021 Clean Data'!$E$2:$ZQ$272,180,FALSE)</f>
        <v>Y</v>
      </c>
      <c r="DG66" s="17" t="str">
        <f>HLOOKUP($B66,'[6]SGTI 2021 Clean Data'!$E$2:$ZQ$272,181,FALSE)</f>
        <v>N</v>
      </c>
      <c r="DH66" s="17" t="str">
        <f>HLOOKUP($B66,'[6]SGTI 2021 Clean Data'!$E$2:$ZQ$272,182,FALSE)</f>
        <v>N</v>
      </c>
      <c r="DI66" s="17" t="str">
        <f>HLOOKUP($B66,'[6]SGTI 2021 Clean Data'!$E$2:$ZQ$272,184,FALSE)</f>
        <v>N</v>
      </c>
      <c r="DJ66" s="17" t="str">
        <f>HLOOKUP($B66,'[6]SGTI 2021 Clean Data'!$E$2:$ZQ$272,185,FALSE)</f>
        <v>N</v>
      </c>
      <c r="DK66" s="17">
        <f>HLOOKUP($B66,'[6]SGTI 2021 Clean Data'!$E$2:$ZQ$272,190,FALSE)</f>
        <v>82</v>
      </c>
      <c r="DL66" s="17" t="str">
        <f>HLOOKUP($B66,'[6]SGTI 2021 Clean Data'!$E$2:$ZQ$272,191,FALSE)</f>
        <v>N</v>
      </c>
      <c r="DM66" s="17" t="str">
        <f>HLOOKUP($B66,'[6]SGTI 2021 Clean Data'!$E$2:$ZQ$272,195,FALSE)</f>
        <v>Y</v>
      </c>
      <c r="DN66" s="17" t="str">
        <f>HLOOKUP($B66,'[6]SGTI 2021 Clean Data'!$E$2:$ZQ$272,196,FALSE)</f>
        <v>N</v>
      </c>
      <c r="DO66" s="17" t="str">
        <f>HLOOKUP($B66,'[6]SGTI 2021 Clean Data'!$E$2:$ZQ$272,199,FALSE)</f>
        <v>N</v>
      </c>
      <c r="DP66" s="17" t="str">
        <f>HLOOKUP($B66,'[6]SGTI 2021 Clean Data'!$E$2:$ZQ$272,200,FALSE)</f>
        <v>Y</v>
      </c>
      <c r="DQ66" s="17" t="str">
        <f>HLOOKUP($B66,'[6]SGTI 2021 Clean Data'!$E$2:$ZQ$272,201,FALSE)</f>
        <v>Y</v>
      </c>
      <c r="DR66" s="17" t="str">
        <f>HLOOKUP($B66,'[6]SGTI 2021 Clean Data'!$E$2:$ZQ$272,202,FALSE)</f>
        <v>Y</v>
      </c>
      <c r="DS66" s="17" t="str">
        <f>HLOOKUP($B66,'[6]SGTI 2021 Clean Data'!$E$2:$ZQ$272,203,FALSE)</f>
        <v>Y</v>
      </c>
      <c r="DT66" s="17" t="str">
        <f>HLOOKUP($B66,'[6]SGTI 2021 Clean Data'!$E$2:$ZQ$272,204,FALSE)</f>
        <v>Y</v>
      </c>
      <c r="DU66" s="17" t="str">
        <f>HLOOKUP($B66,'[6]SGTI 2021 Clean Data'!$E$2:$ZQ$272,206,FALSE)</f>
        <v>Y</v>
      </c>
      <c r="DV66" s="17" t="str">
        <f>HLOOKUP($B66,'[6]SGTI 2021 Clean Data'!$E$2:$ZQ$272,207,FALSE)</f>
        <v>Y</v>
      </c>
      <c r="DW66" s="17" t="str">
        <f>HLOOKUP($B66,'[6]SGTI 2021 Clean Data'!$E$2:$ZQ$272,208,FALSE)</f>
        <v>Y</v>
      </c>
      <c r="DX66" s="17"/>
      <c r="DY66" s="17" t="str">
        <f>HLOOKUP($B66,'[6]SGTI 2021 Clean Data'!$E$2:$ZQ$272,213,FALSE)</f>
        <v>Y</v>
      </c>
      <c r="DZ66" s="17" t="str">
        <f>HLOOKUP($B66,'[6]SGTI 2021 Clean Data'!$E$2:$ZQ$272,214,FALSE)</f>
        <v>Y</v>
      </c>
      <c r="EA66" s="17" t="str">
        <f>HLOOKUP($B66,'[6]SGTI 2021 Clean Data'!$E$2:$ZQ$272,215,FALSE)</f>
        <v>Y</v>
      </c>
      <c r="EB66" s="17">
        <f>HLOOKUP($B66,'[6]SGTI 2021 Clean Data'!$E$2:$ZQ$272,219,FALSE)</f>
        <v>0</v>
      </c>
      <c r="EC66" s="17">
        <f>HLOOKUP($B66,'[6]SGTI 2021 Clean Data'!$E$2:$ZQ$272,220,FALSE)</f>
        <v>0</v>
      </c>
      <c r="ED66" s="17">
        <f>HLOOKUP($B66,'[6]SGTI 2021 Clean Data'!$E$2:$ZQ$272,221,FALSE)</f>
        <v>0</v>
      </c>
      <c r="EE66" s="17">
        <f>HLOOKUP($B66,'[6]SGTI 2021 Clean Data'!$E$2:$ZQ$272,222,FALSE)</f>
        <v>0</v>
      </c>
      <c r="EF66" s="17">
        <f>HLOOKUP($B66,'[6]SGTI 2021 Clean Data'!$E$2:$ZQ$272,223,FALSE)</f>
        <v>0</v>
      </c>
      <c r="EG66" s="17">
        <f>HLOOKUP($B66,'[6]SGTI 2021 Clean Data'!$E$2:$ZQ$272,224,FALSE)</f>
        <v>3</v>
      </c>
      <c r="EH66" s="17">
        <f>HLOOKUP($B66,'[6]SGTI 2021 Clean Data'!$E$2:$ZQ$272,225,FALSE)</f>
        <v>0</v>
      </c>
      <c r="EI66" s="17">
        <f>HLOOKUP($B66,'[6]SGTI 2021 Clean Data'!$E$2:$ZQ$272,226,FALSE)</f>
        <v>0</v>
      </c>
      <c r="EJ66" s="17">
        <f>HLOOKUP($B66,'[6]SGTI 2021 Clean Data'!$E$2:$ZQ$272,227,FALSE)</f>
        <v>0</v>
      </c>
      <c r="EK66" s="17">
        <f>HLOOKUP($B66,'[6]SGTI 2021 Clean Data'!$E$2:$ZQ$272,228,FALSE)</f>
        <v>0</v>
      </c>
      <c r="EL66" s="17">
        <f>HLOOKUP($B66,'[6]SGTI 2021 Clean Data'!$E$2:$ZQ$272,229,FALSE)</f>
        <v>0</v>
      </c>
      <c r="EM66" s="17">
        <f>HLOOKUP($B66,'[6]SGTI 2021 Clean Data'!$E$2:$ZQ$272,230,FALSE)</f>
        <v>0</v>
      </c>
      <c r="EN66" s="17">
        <f>HLOOKUP($B66,'[6]SGTI 2021 Clean Data'!$E$2:$ZQ$272,231,FALSE)</f>
        <v>3</v>
      </c>
      <c r="EO66" s="18">
        <f>HLOOKUP($B66,'[6]SGTI 2021 Clean Data'!$E$2:$ZQ$272,232,FALSE)</f>
        <v>44279</v>
      </c>
      <c r="EP66" s="18">
        <f>HLOOKUP($B66,'[6]SGTI 2021 Clean Data'!$E$2:$ZQ$272,233,FALSE)</f>
        <v>44313</v>
      </c>
      <c r="EQ66" s="17">
        <f>HLOOKUP($B66,'[6]SGTI 2021 Clean Data'!$E$2:$ZQ$272,234,FALSE)</f>
        <v>0</v>
      </c>
      <c r="ER66" s="17">
        <f>HLOOKUP($B66,'[6]SGTI 2021 Clean Data'!$E$2:$ZQ$272,235,FALSE)</f>
        <v>0</v>
      </c>
      <c r="ES66" s="17">
        <f>HLOOKUP($B66,'[6]SGTI 2021 Clean Data'!$E$2:$ZQ$272,240,FALSE)</f>
        <v>2</v>
      </c>
      <c r="ET66" s="17">
        <f>VLOOKUP($B66,'[6]2021 DD Batch123456'!$B$3:$AT$590,42,FALSE)</f>
        <v>2</v>
      </c>
      <c r="EU66" s="17"/>
      <c r="EV66" s="17"/>
      <c r="EW66" s="17"/>
      <c r="EX66" s="17">
        <f>VLOOKUP($B66,'[6]2021 DD Batch123456'!$B$3:$AT$590,44,FALSE)</f>
        <v>0</v>
      </c>
      <c r="EY66" s="17">
        <f>HLOOKUP($B66,'[6]SGTI 2021 Clean Data'!$E$2:$ZQ$272,246,FALSE)</f>
        <v>0</v>
      </c>
      <c r="EZ66" s="17">
        <f>HLOOKUP($B66,'[6]SGTI 2021 Clean Data'!$E$2:$ZQ$272,247,FALSE)</f>
        <v>0</v>
      </c>
      <c r="FA66" s="17">
        <f>HLOOKUP($B66,'[6]SGTI 2021 Clean Data'!$E$2:$ZQ$272,248,FALSE)</f>
        <v>0</v>
      </c>
      <c r="FB66" s="17">
        <f>HLOOKUP($B66,'[6]SGTI 2021 Clean Data'!$E$2:$ZQ$272,249,FALSE)</f>
        <v>0</v>
      </c>
      <c r="FC66" s="17">
        <f>HLOOKUP($B66,'[6]SGTI 2021 Clean Data'!$E$2:$ZQ$272,250,FALSE)</f>
        <v>0</v>
      </c>
      <c r="FD66" s="17">
        <f>HLOOKUP($B66,'[6]SGTI 2021 Clean Data'!$E$2:$ZQ$272,251,FALSE)</f>
        <v>3</v>
      </c>
      <c r="FE66" s="17">
        <f>HLOOKUP($B66,'[6]SGTI 2021 Clean Data'!$E$2:$ZQ$272,252,FALSE)</f>
        <v>0</v>
      </c>
      <c r="FF66" s="17">
        <f>HLOOKUP($B66,'[6]SGTI 2021 Clean Data'!$E$2:$ZQ$272,253,FALSE)</f>
        <v>0</v>
      </c>
      <c r="FG66" s="17">
        <f>HLOOKUP($B66,'[6]SGTI 2021 Clean Data'!$E$2:$ZQ$272,254,FALSE)</f>
        <v>0</v>
      </c>
      <c r="FH66" s="17">
        <f>HLOOKUP($B66,'[6]SGTI 2021 Clean Data'!$E$2:$ZQ$272,255,FALSE)</f>
        <v>0</v>
      </c>
      <c r="FI66" s="17">
        <f>HLOOKUP($B66,'[6]SGTI 2021 Clean Data'!$E$2:$ZQ$272,256,FALSE)</f>
        <v>0</v>
      </c>
      <c r="FJ66" s="17">
        <f>HLOOKUP($B66,'[6]SGTI 2021 Clean Data'!$E$2:$ZQ$272,257,FALSE)</f>
        <v>0</v>
      </c>
      <c r="FK66" s="17">
        <f>HLOOKUP($B66,'[6]SGTI 2021 Clean Data'!$E$2:$ZQ$272,258,FALSE)</f>
        <v>0</v>
      </c>
      <c r="FL66" s="17"/>
      <c r="FM66" s="17">
        <f>HLOOKUP($B66,'[6]SGTI 2021 Clean Data'!$E$2:$ZQ$272,260,FALSE)</f>
        <v>0</v>
      </c>
      <c r="FN66" s="17">
        <f>HLOOKUP($B66,'[6]SGTI 2021 Clean Data'!$E$2:$ZQ$272,261,FALSE)</f>
        <v>0</v>
      </c>
      <c r="FO66" s="17">
        <f>HLOOKUP($B66,'[6]SGTI 2021 Clean Data'!$E$2:$ZQ$272,262,FALSE)</f>
        <v>0</v>
      </c>
      <c r="FP66" s="17">
        <f>HLOOKUP($B66,'[6]SGTI 2021 Clean Data'!$E$2:$ZQ$272,263,FALSE)</f>
        <v>0</v>
      </c>
      <c r="FQ66" s="17"/>
      <c r="FR66" s="17">
        <f>HLOOKUP($B66,'[6]SGTI 2021 Clean Data'!$E$2:$ZQ$272,265,FALSE)</f>
        <v>0</v>
      </c>
      <c r="FS66" s="17">
        <f>HLOOKUP($B66,'[6]SGTI 2021 Clean Data'!$E$2:$ZQ$272,266,FALSE)</f>
        <v>0</v>
      </c>
      <c r="FT66" s="17">
        <f>HLOOKUP($B66,'[6]SGTI 2021 Clean Data'!$E$2:$ZQ$272,267,FALSE)</f>
        <v>0</v>
      </c>
      <c r="FU66" s="17">
        <f>HLOOKUP($B66,'[6]SGTI 2021 Clean Data'!$E$2:$ZQ$272,268,FALSE)</f>
        <v>0</v>
      </c>
      <c r="FV66" s="17">
        <f>HLOOKUP($B66,'[6]SGTI 2021 Clean Data'!$E$2:$ZQ$272,269,FALSE)</f>
        <v>0</v>
      </c>
      <c r="FW66" s="17">
        <f>HLOOKUP($B66,'[6]SGTI 2021 Clean Data'!$E$2:$ZQ$272,270,FALSE)</f>
        <v>0</v>
      </c>
      <c r="FX66" s="17">
        <f>HLOOKUP($B66,'[6]SGTI 2021 Clean Data'!$E$2:$ZQ$272,271,FALSE)</f>
        <v>0</v>
      </c>
    </row>
    <row r="67" spans="1:180" ht="24" thickTop="1" thickBot="1" x14ac:dyDescent="0.3">
      <c r="A67" s="12">
        <v>129</v>
      </c>
      <c r="B67" s="13" t="s">
        <v>150</v>
      </c>
      <c r="C67" s="14" t="s">
        <v>151</v>
      </c>
      <c r="D67" s="15">
        <v>43921</v>
      </c>
      <c r="E67" s="16">
        <f>_xlfn.IFNA(VLOOKUP($B67,'[4]SGTI 2021 General Full List'!$G$2:$AD$528,24,FALSE),VLOOKUP($B67,'[5]SGTI 2021 TrustReits Full List'!$G$2:$AC$43,23,FALSE))</f>
        <v>24769920</v>
      </c>
      <c r="F67" s="16" t="str">
        <f t="shared" si="1"/>
        <v>Small</v>
      </c>
      <c r="G67" s="16" t="str">
        <f>_xlfn.IFNA(VLOOKUP($B67,'[4]SGTI 2021 General Full List'!$G$2:$AD$528,21,FALSE),VLOOKUP($B67,'[5]SGTI 2021 TrustReits Full List'!$G$2:$AB$43,20,FALSE))</f>
        <v>INDUSTRIALS</v>
      </c>
      <c r="H67" s="16" t="str">
        <f>_xlfn.IFNA(VLOOKUP($B67,'[4]SGTI 2021 General Full List'!$G$2:$AD$528,23,FALSE),VLOOKUP($B67,'[5]SGTI 2021 TrustReits Full List'!$G$2:$AB$43,22,FALSE))</f>
        <v>Transportation</v>
      </c>
      <c r="I67" s="16" t="s">
        <v>1273</v>
      </c>
      <c r="J67" s="17">
        <f>VLOOKUP($B67,'[6]2021 DD Batch123456'!$B$3:$AT$590,5,FALSE)</f>
        <v>5</v>
      </c>
      <c r="K67" s="17">
        <f>VLOOKUP($B67,'[6]2021 DD Batch123456'!$B$3:$AT$590,6,FALSE)</f>
        <v>5</v>
      </c>
      <c r="L67" s="17">
        <f>VLOOKUP($B67,'[6]2021 DD Batch123456'!$B$3:$AT$590,7,FALSE)</f>
        <v>3</v>
      </c>
      <c r="M67" s="17" t="str">
        <f>VLOOKUP($B67,'[6]2021 DD Batch123456'!$B$3:$AT$590,12,FALSE)</f>
        <v>Y</v>
      </c>
      <c r="N67" s="17" t="str">
        <f>HLOOKUP($B67,'[6]SGTI 2021 Clean Data'!$E$2:$ZQ$272,25,FALSE)</f>
        <v>Y</v>
      </c>
      <c r="O67" s="17" t="str">
        <f>VLOOKUP($B67,'[6]2021 DD Batch123456'!$B$3:$AT$590,13,FALSE)</f>
        <v>N</v>
      </c>
      <c r="P67" s="17" t="str">
        <f>VLOOKUP($B67,'[6]2021 DD Batch123456'!$B$3:$AT$590,14,FALSE)</f>
        <v>Y</v>
      </c>
      <c r="Q67" s="17" t="str">
        <f>HLOOKUP($B67,'[6]SGTI 2021 Clean Data'!$E$2:$ZQ$272,30,FALSE)</f>
        <v>N</v>
      </c>
      <c r="R67" s="17" t="str">
        <f>HLOOKUP($B67,'[6]SGTI 2021 Clean Data'!$E$2:$ZQ$272,31,FALSE)</f>
        <v>Y</v>
      </c>
      <c r="S67" s="17" t="str">
        <f>HLOOKUP($B67,'[6]SGTI 2021 Clean Data'!$E$2:$ZQ$272,32,FALSE)</f>
        <v>Y</v>
      </c>
      <c r="T67" s="17">
        <f>VLOOKUP($B67,'[6]2021 DD Batch123456'!$B$3:$AT$590,36,FALSE)</f>
        <v>5</v>
      </c>
      <c r="U67" s="17">
        <f>VLOOKUP($B67,'[6]2021 DD Batch123456'!$B$3:$AT$590,40,FALSE)</f>
        <v>2</v>
      </c>
      <c r="V67" s="17">
        <f>VLOOKUP($B67,'[6]2021 DD Batch123456'!$B$3:$AT$590,37,FALSE)</f>
        <v>4</v>
      </c>
      <c r="W67" s="17" t="str">
        <f>VLOOKUP($B67,'[6]2021 DD Batch123456'!$B$3:$AT$590,41,FALSE)</f>
        <v>Y</v>
      </c>
      <c r="X67" s="17">
        <f>VLOOKUP($B67,'[6]2021 DD Batch123456'!$B$3:$AT$590,15,FALSE)</f>
        <v>3</v>
      </c>
      <c r="Y67" s="17">
        <f>VLOOKUP($B67,'[6]2021 DD Batch123456'!$B$3:$AT$590,16,FALSE)</f>
        <v>2</v>
      </c>
      <c r="Z67" s="17" t="str">
        <f>VLOOKUP($B67,'[6]2021 DD Batch123456'!$B$3:$AT$590,18,FALSE)</f>
        <v>Y</v>
      </c>
      <c r="AA67" s="17" t="str">
        <f>HLOOKUP($B67,'[6]SGTI 2021 Clean Data'!$E$2:$ZQ$272,45,FALSE)</f>
        <v>Y</v>
      </c>
      <c r="AB67" s="17" t="str">
        <f>HLOOKUP($B67,'[6]SGTI 2021 Clean Data'!$E$2:$ZQ$272,46,FALSE)</f>
        <v>N</v>
      </c>
      <c r="AC67" s="17" t="str">
        <f>HLOOKUP($B67,'[6]SGTI 2021 Clean Data'!$E$2:$ZQ$272,49,FALSE)</f>
        <v>N</v>
      </c>
      <c r="AD67" s="17" t="str">
        <f>HLOOKUP($B67,'[6]SGTI 2021 Clean Data'!$E$2:$ZQ$272,50,FALSE)</f>
        <v>Y</v>
      </c>
      <c r="AE67" s="17" t="str">
        <f>HLOOKUP($B67,'[6]SGTI 2021 Clean Data'!$E$2:$ZQ$272,53,FALSE)</f>
        <v>Y</v>
      </c>
      <c r="AF67" s="17" t="str">
        <f>HLOOKUP($B67,'[6]SGTI 2021 Clean Data'!$E$2:$ZQ$272,54,FALSE)</f>
        <v>Y</v>
      </c>
      <c r="AG67" s="17" t="str">
        <f>HLOOKUP($B67,'[6]SGTI 2021 Clean Data'!$E$2:$ZQ$272,55,FALSE)</f>
        <v>N</v>
      </c>
      <c r="AH67" s="17" t="str">
        <f>HLOOKUP($B67,'[6]SGTI 2021 Clean Data'!$E$2:$ZQ$272,56,FALSE)</f>
        <v>N</v>
      </c>
      <c r="AI67" s="17" t="str">
        <f>HLOOKUP($B67,'[6]SGTI 2021 Clean Data'!$E$2:$ZQ$272,57,FALSE)</f>
        <v>N</v>
      </c>
      <c r="AJ67" s="17" t="str">
        <f>HLOOKUP($B67,'[6]SGTI 2021 Clean Data'!$E$2:$ZQ$272,58,FALSE)</f>
        <v>Y</v>
      </c>
      <c r="AK67" s="17" t="str">
        <f>HLOOKUP($B67,'[6]SGTI 2021 Clean Data'!$E$2:$ZQ$272,59,FALSE)</f>
        <v>N</v>
      </c>
      <c r="AL67" s="17">
        <f>VLOOKUP($B67,'[6]2021 DD Batch123456'!$B$3:$AT$590,19,FALSE)</f>
        <v>3</v>
      </c>
      <c r="AM67" s="17">
        <f>VLOOKUP($B67,'[6]2021 DD Batch123456'!$B$3:$AT$590,20,FALSE)</f>
        <v>2</v>
      </c>
      <c r="AN67" s="17" t="str">
        <f>VLOOKUP($B67,'[6]2021 DD Batch123456'!$B$3:$AT$590,22,FALSE)</f>
        <v>Y</v>
      </c>
      <c r="AO67" s="17" t="str">
        <f>HLOOKUP($B67,'[6]SGTI 2021 Clean Data'!$E$2:$ZQ$272,67,FALSE)</f>
        <v>B3</v>
      </c>
      <c r="AP67" s="17" t="str">
        <f>HLOOKUP($B67,'[6]SGTI 2021 Clean Data'!$E$2:$ZQ$272,68,FALSE)</f>
        <v>B4</v>
      </c>
      <c r="AQ67" s="17" t="str">
        <f>HLOOKUP($B67,'[6]SGTI 2021 Clean Data'!$E$2:$ZQ$272,69,FALSE)</f>
        <v>B3</v>
      </c>
      <c r="AR67" s="17" t="str">
        <f>HLOOKUP($B67,'[6]SGTI 2021 Clean Data'!$E$2:$ZQ$272,70,FALSE)</f>
        <v>Y</v>
      </c>
      <c r="AS67" s="17" t="str">
        <f>HLOOKUP($B67,'[6]SGTI 2021 Clean Data'!$E$2:$ZQ$272,71,FALSE)</f>
        <v>Y</v>
      </c>
      <c r="AT67" s="17" t="str">
        <f>HLOOKUP($B67,'[6]SGTI 2021 Clean Data'!$E$2:$ZQ$272,72,FALSE)</f>
        <v>Y</v>
      </c>
      <c r="AU67" s="17" t="str">
        <f>HLOOKUP($B67,'[6]SGTI 2021 Clean Data'!$E$2:$ZQ$272,73,FALSE)</f>
        <v>Y</v>
      </c>
      <c r="AV67" s="17" t="str">
        <f>HLOOKUP($B67,'[6]SGTI 2021 Clean Data'!$E$2:$ZQ$272,74,FALSE)</f>
        <v>N</v>
      </c>
      <c r="AW67" s="17" t="str">
        <f>HLOOKUP($B67,'[6]SGTI 2021 Clean Data'!$E$2:$ZQ$272,75,FALSE)</f>
        <v>N</v>
      </c>
      <c r="AX67" s="17" t="str">
        <f>HLOOKUP($B67,'[6]SGTI 2021 Clean Data'!$E$2:$ZQ$272,76,FALSE)</f>
        <v>N</v>
      </c>
      <c r="AY67" s="17" t="str">
        <f>VLOOKUP($B67,'[6]2021 DD Batch123456'!$B$3:$AT$590,35,FALSE)</f>
        <v>B3</v>
      </c>
      <c r="AZ67" s="17" t="str">
        <f>HLOOKUP($B67,'[6]SGTI 2021 Clean Data'!$E$2:$ZQ$272,80,FALSE)</f>
        <v>N</v>
      </c>
      <c r="BA67" s="17" t="str">
        <f>HLOOKUP($B67,'[6]SGTI 2021 Clean Data'!$E$2:$ZQ$272,83,FALSE)</f>
        <v>Y</v>
      </c>
      <c r="BB67" s="17" t="str">
        <f>HLOOKUP($B67,'[6]SGTI 2021 Clean Data'!$E$2:$ZQ$272,84,FALSE)</f>
        <v>Y</v>
      </c>
      <c r="BC67" s="17" t="str">
        <f>HLOOKUP($B67,'[6]SGTI 2021 Clean Data'!$E$2:$ZQ$272,89,FALSE)</f>
        <v>N/A</v>
      </c>
      <c r="BD67" s="17" t="str">
        <f>HLOOKUP($B67,'[6]SGTI 2021 Clean Data'!$E$2:$ZQ$272,91,FALSE)</f>
        <v>Y</v>
      </c>
      <c r="BE67" s="17" t="str">
        <f>HLOOKUP($B67,'[6]SGTI 2021 Clean Data'!$E$2:$ZQ$272,92,FALSE)</f>
        <v>Y</v>
      </c>
      <c r="BF67" s="17" t="str">
        <f>HLOOKUP($B67,'[6]SGTI 2021 Clean Data'!$E$2:$ZQ$272,93,FALSE)</f>
        <v>Y</v>
      </c>
      <c r="BG67" s="17" t="str">
        <f>HLOOKUP($B67,'[6]SGTI 2021 Clean Data'!$E$2:$ZQ$272,94,FALSE)</f>
        <v>Y</v>
      </c>
      <c r="BH67" s="17" t="str">
        <f>HLOOKUP($B67,'[6]SGTI 2021 Clean Data'!$E$2:$ZQ$272,95,FALSE)</f>
        <v>Y</v>
      </c>
      <c r="BI67" s="17" t="str">
        <f>HLOOKUP($B67,'[6]SGTI 2021 Clean Data'!$E$2:$ZQ$272,96,FALSE)</f>
        <v>N</v>
      </c>
      <c r="BJ67" s="17" t="str">
        <f>HLOOKUP($B67,'[6]SGTI 2021 Clean Data'!$E$2:$ZQ$272,97,FALSE)</f>
        <v>N</v>
      </c>
      <c r="BK67" s="17" t="str">
        <f>HLOOKUP($B67,'[6]SGTI 2021 Clean Data'!$E$2:$ZQ$272,98,FALSE)</f>
        <v>Y</v>
      </c>
      <c r="BL67" s="17" t="str">
        <f>HLOOKUP($B67,'[6]SGTI 2021 Clean Data'!$E$2:$ZQ$272,100,FALSE)</f>
        <v>Y</v>
      </c>
      <c r="BM67" s="17" t="str">
        <f>HLOOKUP($B67,'[6]SGTI 2021 Clean Data'!$E$2:$ZQ$272,102,FALSE)</f>
        <v>N</v>
      </c>
      <c r="BN67" s="17" t="str">
        <f>HLOOKUP($B67,'[6]SGTI 2021 Clean Data'!$E$2:$ZQ$272,103,FALSE)</f>
        <v>N</v>
      </c>
      <c r="BO67" s="17" t="str">
        <f>HLOOKUP($B67,'[6]SGTI 2021 Clean Data'!$E$2:$ZQ$272,107,FALSE)</f>
        <v>Y</v>
      </c>
      <c r="BP67" s="17" t="str">
        <f>HLOOKUP($B67,'[6]SGTI 2021 Clean Data'!$E$2:$ZQ$272,108,FALSE)</f>
        <v>Y</v>
      </c>
      <c r="BQ67" s="17" t="str">
        <f>HLOOKUP($B67,'[6]SGTI 2021 Clean Data'!$E$2:$ZQ$272,109,FALSE)</f>
        <v>Y</v>
      </c>
      <c r="BR67" s="17" t="str">
        <f>HLOOKUP($B67,'[6]SGTI 2021 Clean Data'!$E$2:$ZQ$272,110,FALSE)</f>
        <v>Y</v>
      </c>
      <c r="BS67" s="17" t="str">
        <f>HLOOKUP($B67,'[6]SGTI 2021 Clean Data'!$E$2:$ZQ$272,111,FALSE)</f>
        <v>N</v>
      </c>
      <c r="BT67" s="17" t="str">
        <f>HLOOKUP($B67,'[6]SGTI 2021 Clean Data'!$E$2:$ZQ$272,113,FALSE)</f>
        <v>N</v>
      </c>
      <c r="BU67" s="17" t="str">
        <f>HLOOKUP($B67,'[6]SGTI 2021 Clean Data'!$E$2:$ZQ$272,114,FALSE)</f>
        <v>N</v>
      </c>
      <c r="BV67" s="17" t="str">
        <f>HLOOKUP($B67,'[6]SGTI 2021 Clean Data'!$E$2:$ZQ$272,120,FALSE)</f>
        <v>Y</v>
      </c>
      <c r="BW67" s="17" t="str">
        <f>HLOOKUP($B67,'[6]SGTI 2021 Clean Data'!$E$2:$ZQ$272,121,FALSE)</f>
        <v>Y</v>
      </c>
      <c r="BX67" s="17" t="str">
        <f>HLOOKUP($B67,'[6]SGTI 2021 Clean Data'!$E$2:$ZQ$272,122,FALSE)</f>
        <v>Y</v>
      </c>
      <c r="BY67" s="17" t="str">
        <f>HLOOKUP($B67,'[6]SGTI 2021 Clean Data'!$E$2:$ZQ$272,123,FALSE)</f>
        <v>Y</v>
      </c>
      <c r="BZ67" s="17" t="str">
        <f>HLOOKUP($B67,'[6]SGTI 2021 Clean Data'!$E$2:$ZQ$272,124,FALSE)</f>
        <v>Y</v>
      </c>
      <c r="CA67" s="17" t="str">
        <f>HLOOKUP($B67,'[6]SGTI 2021 Clean Data'!$E$2:$ZQ$272,125,FALSE)</f>
        <v>N</v>
      </c>
      <c r="CB67" s="17" t="str">
        <f>HLOOKUP($B67,'[6]SGTI 2021 Clean Data'!$E$2:$ZQ$272,126,FALSE)</f>
        <v>N</v>
      </c>
      <c r="CC67" s="17" t="str">
        <f>HLOOKUP($B67,'[6]SGTI 2021 Clean Data'!$E$2:$ZQ$272,128,FALSE)</f>
        <v>Y</v>
      </c>
      <c r="CD67" s="17" t="str">
        <f>HLOOKUP($B67,'[6]SGTI 2021 Clean Data'!$E$2:$ZQ$272,130,FALSE)</f>
        <v>Y</v>
      </c>
      <c r="CE67" s="17" t="str">
        <f>HLOOKUP($B67,'[6]SGTI 2021 Clean Data'!$E$2:$ZQ$272,131,FALSE)</f>
        <v>Y</v>
      </c>
      <c r="CF67" s="17" t="str">
        <f>HLOOKUP($B67,'[6]SGTI 2021 Clean Data'!$E$2:$ZQ$272,132,FALSE)</f>
        <v>Y</v>
      </c>
      <c r="CG67" s="17" t="str">
        <f>HLOOKUP($B67,'[6]SGTI 2021 Clean Data'!$E$2:$ZQ$272,133,FALSE)</f>
        <v>Y</v>
      </c>
      <c r="CH67" s="17" t="str">
        <f>HLOOKUP($B67,'[6]SGTI 2021 Clean Data'!$E$2:$ZQ$272,135,FALSE)</f>
        <v>N</v>
      </c>
      <c r="CI67" s="17" t="str">
        <f>HLOOKUP($B67,'[6]SGTI 2021 Clean Data'!$E$2:$ZQ$272,139,FALSE)</f>
        <v>Y</v>
      </c>
      <c r="CJ67" s="17" t="str">
        <f>HLOOKUP($B67,'[6]SGTI 2021 Clean Data'!$E$2:$ZQ$272,140,FALSE)</f>
        <v>N</v>
      </c>
      <c r="CK67" s="17" t="str">
        <f>VLOOKUP($B67,'[6]2021 DD Batch123456'!$B$3:$AT$590,26,FALSE)</f>
        <v>Y</v>
      </c>
      <c r="CL67" s="17">
        <f>VLOOKUP($B67,'[6]2021 DD Batch123456'!$B$3:$AT$590,27,FALSE)</f>
        <v>0</v>
      </c>
      <c r="CM67" s="17" t="str">
        <f>VLOOKUP($B67,'[6]2021 DD Batch123456'!$B$3:$AT$590,31,FALSE)</f>
        <v>N</v>
      </c>
      <c r="CN67" s="17" t="str">
        <f>VLOOKUP($B67,'[6]2021 DD Batch123456'!$B$3:$AT$590,32,FALSE)</f>
        <v>Y</v>
      </c>
      <c r="CO67" s="17" t="str">
        <f>VLOOKUP($B67,'[6]2021 DD Batch123456'!$B$3:$AT$590,33,FALSE)</f>
        <v>N</v>
      </c>
      <c r="CP67" s="17" t="str">
        <f>HLOOKUP($B67,'[6]SGTI 2021 Clean Data'!$E$2:$ZQ$272,153,FALSE)</f>
        <v>N</v>
      </c>
      <c r="CQ67" s="17" t="str">
        <f>HLOOKUP($B67,'[6]SGTI 2021 Clean Data'!$E$2:$ZQ$272,155,FALSE)</f>
        <v>N</v>
      </c>
      <c r="CR67" s="17" t="str">
        <f>HLOOKUP($B67,'[6]SGTI 2021 Clean Data'!$E$2:$ZQ$272,156,FALSE)</f>
        <v>Y</v>
      </c>
      <c r="CS67" s="17" t="str">
        <f>HLOOKUP($B67,'[6]SGTI 2021 Clean Data'!$E$2:$ZQ$272,157,FALSE)</f>
        <v>Y</v>
      </c>
      <c r="CT67" s="17" t="str">
        <f>HLOOKUP($B67,'[6]SGTI 2021 Clean Data'!$E$2:$ZQ$272,158,FALSE)</f>
        <v>N</v>
      </c>
      <c r="CU67" s="17" t="str">
        <f>HLOOKUP($B67,'[6]SGTI 2021 Clean Data'!$E$2:$ZQ$272,159,FALSE)</f>
        <v>N</v>
      </c>
      <c r="CV67" s="17" t="str">
        <f>HLOOKUP($B67,'[6]SGTI 2021 Clean Data'!$E$2:$ZQ$272,160,FALSE)</f>
        <v>Y</v>
      </c>
      <c r="CW67" s="17" t="str">
        <f>HLOOKUP($B67,'[6]SGTI 2021 Clean Data'!$E$2:$ZQ$272,161,FALSE)</f>
        <v>Y</v>
      </c>
      <c r="CX67" s="17" t="str">
        <f>HLOOKUP($B67,'[6]SGTI 2021 Clean Data'!$E$2:$ZQ$272,164,FALSE)</f>
        <v>Y</v>
      </c>
      <c r="CY67" s="17" t="str">
        <f>HLOOKUP($B67,'[6]SGTI 2021 Clean Data'!$E$2:$ZQ$272,170,FALSE)</f>
        <v>Y</v>
      </c>
      <c r="CZ67" s="17" t="str">
        <f>HLOOKUP($B67,'[6]SGTI 2021 Clean Data'!$E$2:$ZQ$272,173,FALSE)</f>
        <v>Y</v>
      </c>
      <c r="DA67" s="17" t="str">
        <f>HLOOKUP($B67,'[6]SGTI 2021 Clean Data'!$E$2:$ZQ$272,174,FALSE)</f>
        <v>Y</v>
      </c>
      <c r="DB67" s="17" t="str">
        <f>HLOOKUP($B67,'[6]SGTI 2021 Clean Data'!$E$2:$ZQ$272,175,FALSE)</f>
        <v>Y</v>
      </c>
      <c r="DC67" s="17" t="str">
        <f>HLOOKUP($B67,'[6]SGTI 2021 Clean Data'!$E$2:$ZQ$272,176,FALSE)</f>
        <v>N</v>
      </c>
      <c r="DD67" s="17" t="str">
        <f>HLOOKUP($B67,'[6]SGTI 2021 Clean Data'!$E$2:$ZQ$272,178,FALSE)</f>
        <v>Y</v>
      </c>
      <c r="DE67" s="17" t="str">
        <f>HLOOKUP($B67,'[6]SGTI 2021 Clean Data'!$E$2:$ZQ$272,179,FALSE)</f>
        <v>N</v>
      </c>
      <c r="DF67" s="17" t="str">
        <f>HLOOKUP($B67,'[6]SGTI 2021 Clean Data'!$E$2:$ZQ$272,180,FALSE)</f>
        <v>Y</v>
      </c>
      <c r="DG67" s="17" t="str">
        <f>HLOOKUP($B67,'[6]SGTI 2021 Clean Data'!$E$2:$ZQ$272,181,FALSE)</f>
        <v>Y</v>
      </c>
      <c r="DH67" s="17" t="str">
        <f>HLOOKUP($B67,'[6]SGTI 2021 Clean Data'!$E$2:$ZQ$272,182,FALSE)</f>
        <v>N</v>
      </c>
      <c r="DI67" s="17" t="str">
        <f>HLOOKUP($B67,'[6]SGTI 2021 Clean Data'!$E$2:$ZQ$272,184,FALSE)</f>
        <v>Y</v>
      </c>
      <c r="DJ67" s="17" t="str">
        <f>HLOOKUP($B67,'[6]SGTI 2021 Clean Data'!$E$2:$ZQ$272,185,FALSE)</f>
        <v>Y</v>
      </c>
      <c r="DK67" s="17">
        <f>HLOOKUP($B67,'[6]SGTI 2021 Clean Data'!$E$2:$ZQ$272,190,FALSE)</f>
        <v>120</v>
      </c>
      <c r="DL67" s="17" t="str">
        <f>HLOOKUP($B67,'[6]SGTI 2021 Clean Data'!$E$2:$ZQ$272,191,FALSE)</f>
        <v>N</v>
      </c>
      <c r="DM67" s="17" t="str">
        <f>HLOOKUP($B67,'[6]SGTI 2021 Clean Data'!$E$2:$ZQ$272,195,FALSE)</f>
        <v>Y</v>
      </c>
      <c r="DN67" s="17" t="str">
        <f>HLOOKUP($B67,'[6]SGTI 2021 Clean Data'!$E$2:$ZQ$272,196,FALSE)</f>
        <v>Y</v>
      </c>
      <c r="DO67" s="17" t="str">
        <f>HLOOKUP($B67,'[6]SGTI 2021 Clean Data'!$E$2:$ZQ$272,199,FALSE)</f>
        <v>Y</v>
      </c>
      <c r="DP67" s="17" t="str">
        <f>HLOOKUP($B67,'[6]SGTI 2021 Clean Data'!$E$2:$ZQ$272,200,FALSE)</f>
        <v>Y</v>
      </c>
      <c r="DQ67" s="17" t="str">
        <f>HLOOKUP($B67,'[6]SGTI 2021 Clean Data'!$E$2:$ZQ$272,201,FALSE)</f>
        <v>Y</v>
      </c>
      <c r="DR67" s="17" t="str">
        <f>HLOOKUP($B67,'[6]SGTI 2021 Clean Data'!$E$2:$ZQ$272,202,FALSE)</f>
        <v>Y</v>
      </c>
      <c r="DS67" s="17" t="str">
        <f>HLOOKUP($B67,'[6]SGTI 2021 Clean Data'!$E$2:$ZQ$272,203,FALSE)</f>
        <v>Y</v>
      </c>
      <c r="DT67" s="17" t="str">
        <f>HLOOKUP($B67,'[6]SGTI 2021 Clean Data'!$E$2:$ZQ$272,204,FALSE)</f>
        <v>Y</v>
      </c>
      <c r="DU67" s="17" t="str">
        <f>HLOOKUP($B67,'[6]SGTI 2021 Clean Data'!$E$2:$ZQ$272,206,FALSE)</f>
        <v>Y</v>
      </c>
      <c r="DV67" s="17" t="str">
        <f>HLOOKUP($B67,'[6]SGTI 2021 Clean Data'!$E$2:$ZQ$272,207,FALSE)</f>
        <v>Y</v>
      </c>
      <c r="DW67" s="17" t="str">
        <f>HLOOKUP($B67,'[6]SGTI 2021 Clean Data'!$E$2:$ZQ$272,208,FALSE)</f>
        <v>Y</v>
      </c>
      <c r="DX67" s="17"/>
      <c r="DY67" s="17" t="str">
        <f>HLOOKUP($B67,'[6]SGTI 2021 Clean Data'!$E$2:$ZQ$272,213,FALSE)</f>
        <v>N</v>
      </c>
      <c r="DZ67" s="17" t="str">
        <f>HLOOKUP($B67,'[6]SGTI 2021 Clean Data'!$E$2:$ZQ$272,214,FALSE)</f>
        <v>N</v>
      </c>
      <c r="EA67" s="17" t="str">
        <f>HLOOKUP($B67,'[6]SGTI 2021 Clean Data'!$E$2:$ZQ$272,215,FALSE)</f>
        <v>N</v>
      </c>
      <c r="EB67" s="17">
        <f>HLOOKUP($B67,'[6]SGTI 2021 Clean Data'!$E$2:$ZQ$272,219,FALSE)</f>
        <v>3</v>
      </c>
      <c r="EC67" s="17">
        <f>HLOOKUP($B67,'[6]SGTI 2021 Clean Data'!$E$2:$ZQ$272,220,FALSE)</f>
        <v>0</v>
      </c>
      <c r="ED67" s="17">
        <f>HLOOKUP($B67,'[6]SGTI 2021 Clean Data'!$E$2:$ZQ$272,221,FALSE)</f>
        <v>0</v>
      </c>
      <c r="EE67" s="17">
        <f>HLOOKUP($B67,'[6]SGTI 2021 Clean Data'!$E$2:$ZQ$272,222,FALSE)</f>
        <v>3</v>
      </c>
      <c r="EF67" s="17">
        <f>HLOOKUP($B67,'[6]SGTI 2021 Clean Data'!$E$2:$ZQ$272,223,FALSE)</f>
        <v>0</v>
      </c>
      <c r="EG67" s="17">
        <f>HLOOKUP($B67,'[6]SGTI 2021 Clean Data'!$E$2:$ZQ$272,224,FALSE)</f>
        <v>3</v>
      </c>
      <c r="EH67" s="17">
        <f>HLOOKUP($B67,'[6]SGTI 2021 Clean Data'!$E$2:$ZQ$272,225,FALSE)</f>
        <v>0</v>
      </c>
      <c r="EI67" s="17">
        <f>HLOOKUP($B67,'[6]SGTI 2021 Clean Data'!$E$2:$ZQ$272,226,FALSE)</f>
        <v>0</v>
      </c>
      <c r="EJ67" s="17">
        <f>HLOOKUP($B67,'[6]SGTI 2021 Clean Data'!$E$2:$ZQ$272,227,FALSE)</f>
        <v>0</v>
      </c>
      <c r="EK67" s="17">
        <f>HLOOKUP($B67,'[6]SGTI 2021 Clean Data'!$E$2:$ZQ$272,228,FALSE)</f>
        <v>0</v>
      </c>
      <c r="EL67" s="17">
        <f>HLOOKUP($B67,'[6]SGTI 2021 Clean Data'!$E$2:$ZQ$272,229,FALSE)</f>
        <v>2</v>
      </c>
      <c r="EM67" s="17">
        <f>HLOOKUP($B67,'[6]SGTI 2021 Clean Data'!$E$2:$ZQ$272,230,FALSE)</f>
        <v>0</v>
      </c>
      <c r="EN67" s="17">
        <f>HLOOKUP($B67,'[6]SGTI 2021 Clean Data'!$E$2:$ZQ$272,231,FALSE)</f>
        <v>0</v>
      </c>
      <c r="EO67" s="18">
        <f>HLOOKUP($B67,'[6]SGTI 2021 Clean Data'!$E$2:$ZQ$272,232,FALSE)</f>
        <v>44077</v>
      </c>
      <c r="EP67" s="18">
        <f>HLOOKUP($B67,'[6]SGTI 2021 Clean Data'!$E$2:$ZQ$272,233,FALSE)</f>
        <v>44099</v>
      </c>
      <c r="EQ67" s="17">
        <f>HLOOKUP($B67,'[6]SGTI 2021 Clean Data'!$E$2:$ZQ$272,234,FALSE)</f>
        <v>0</v>
      </c>
      <c r="ER67" s="17">
        <f>HLOOKUP($B67,'[6]SGTI 2021 Clean Data'!$E$2:$ZQ$272,235,FALSE)</f>
        <v>0</v>
      </c>
      <c r="ES67" s="17">
        <f>HLOOKUP($B67,'[6]SGTI 2021 Clean Data'!$E$2:$ZQ$272,240,FALSE)</f>
        <v>0</v>
      </c>
      <c r="ET67" s="17">
        <f>VLOOKUP($B67,'[6]2021 DD Batch123456'!$B$3:$AT$590,42,FALSE)</f>
        <v>1</v>
      </c>
      <c r="EU67" s="17"/>
      <c r="EV67" s="17"/>
      <c r="EW67" s="17"/>
      <c r="EX67" s="17">
        <f>VLOOKUP($B67,'[6]2021 DD Batch123456'!$B$3:$AT$590,44,FALSE)</f>
        <v>0</v>
      </c>
      <c r="EY67" s="17">
        <f>HLOOKUP($B67,'[6]SGTI 2021 Clean Data'!$E$2:$ZQ$272,246,FALSE)</f>
        <v>0</v>
      </c>
      <c r="EZ67" s="17">
        <f>HLOOKUP($B67,'[6]SGTI 2021 Clean Data'!$E$2:$ZQ$272,247,FALSE)</f>
        <v>0</v>
      </c>
      <c r="FA67" s="17">
        <f>HLOOKUP($B67,'[6]SGTI 2021 Clean Data'!$E$2:$ZQ$272,248,FALSE)</f>
        <v>0</v>
      </c>
      <c r="FB67" s="17">
        <f>HLOOKUP($B67,'[6]SGTI 2021 Clean Data'!$E$2:$ZQ$272,249,FALSE)</f>
        <v>0</v>
      </c>
      <c r="FC67" s="17">
        <f>HLOOKUP($B67,'[6]SGTI 2021 Clean Data'!$E$2:$ZQ$272,250,FALSE)</f>
        <v>0</v>
      </c>
      <c r="FD67" s="17">
        <f>HLOOKUP($B67,'[6]SGTI 2021 Clean Data'!$E$2:$ZQ$272,251,FALSE)</f>
        <v>0</v>
      </c>
      <c r="FE67" s="17">
        <f>HLOOKUP($B67,'[6]SGTI 2021 Clean Data'!$E$2:$ZQ$272,252,FALSE)</f>
        <v>0</v>
      </c>
      <c r="FF67" s="17">
        <f>HLOOKUP($B67,'[6]SGTI 2021 Clean Data'!$E$2:$ZQ$272,253,FALSE)</f>
        <v>0</v>
      </c>
      <c r="FG67" s="17">
        <f>HLOOKUP($B67,'[6]SGTI 2021 Clean Data'!$E$2:$ZQ$272,254,FALSE)</f>
        <v>0</v>
      </c>
      <c r="FH67" s="17">
        <f>HLOOKUP($B67,'[6]SGTI 2021 Clean Data'!$E$2:$ZQ$272,255,FALSE)</f>
        <v>0</v>
      </c>
      <c r="FI67" s="17">
        <f>HLOOKUP($B67,'[6]SGTI 2021 Clean Data'!$E$2:$ZQ$272,256,FALSE)</f>
        <v>0</v>
      </c>
      <c r="FJ67" s="17">
        <f>HLOOKUP($B67,'[6]SGTI 2021 Clean Data'!$E$2:$ZQ$272,257,FALSE)</f>
        <v>0</v>
      </c>
      <c r="FK67" s="17">
        <f>HLOOKUP($B67,'[6]SGTI 2021 Clean Data'!$E$2:$ZQ$272,258,FALSE)</f>
        <v>0</v>
      </c>
      <c r="FL67" s="17"/>
      <c r="FM67" s="17">
        <f>HLOOKUP($B67,'[6]SGTI 2021 Clean Data'!$E$2:$ZQ$272,260,FALSE)</f>
        <v>0</v>
      </c>
      <c r="FN67" s="17">
        <f>HLOOKUP($B67,'[6]SGTI 2021 Clean Data'!$E$2:$ZQ$272,261,FALSE)</f>
        <v>0</v>
      </c>
      <c r="FO67" s="17">
        <f>HLOOKUP($B67,'[6]SGTI 2021 Clean Data'!$E$2:$ZQ$272,262,FALSE)</f>
        <v>0</v>
      </c>
      <c r="FP67" s="17">
        <f>HLOOKUP($B67,'[6]SGTI 2021 Clean Data'!$E$2:$ZQ$272,263,FALSE)</f>
        <v>0</v>
      </c>
      <c r="FQ67" s="17"/>
      <c r="FR67" s="17">
        <f>HLOOKUP($B67,'[6]SGTI 2021 Clean Data'!$E$2:$ZQ$272,265,FALSE)</f>
        <v>0</v>
      </c>
      <c r="FS67" s="17">
        <f>HLOOKUP($B67,'[6]SGTI 2021 Clean Data'!$E$2:$ZQ$272,266,FALSE)</f>
        <v>0</v>
      </c>
      <c r="FT67" s="17">
        <f>HLOOKUP($B67,'[6]SGTI 2021 Clean Data'!$E$2:$ZQ$272,267,FALSE)</f>
        <v>0</v>
      </c>
      <c r="FU67" s="17">
        <f>HLOOKUP($B67,'[6]SGTI 2021 Clean Data'!$E$2:$ZQ$272,268,FALSE)</f>
        <v>0</v>
      </c>
      <c r="FV67" s="17">
        <f>HLOOKUP($B67,'[6]SGTI 2021 Clean Data'!$E$2:$ZQ$272,269,FALSE)</f>
        <v>0</v>
      </c>
      <c r="FW67" s="17">
        <f>HLOOKUP($B67,'[6]SGTI 2021 Clean Data'!$E$2:$ZQ$272,270,FALSE)</f>
        <v>0</v>
      </c>
      <c r="FX67" s="17">
        <f>HLOOKUP($B67,'[6]SGTI 2021 Clean Data'!$E$2:$ZQ$272,271,FALSE)</f>
        <v>0</v>
      </c>
    </row>
    <row r="68" spans="1:180" ht="24" thickTop="1" thickBot="1" x14ac:dyDescent="0.3">
      <c r="A68" s="12">
        <v>221</v>
      </c>
      <c r="B68" s="13" t="s">
        <v>192</v>
      </c>
      <c r="C68" s="14" t="s">
        <v>193</v>
      </c>
      <c r="D68" s="15">
        <v>44196</v>
      </c>
      <c r="E68" s="16">
        <f>_xlfn.IFNA(VLOOKUP($B68,'[4]SGTI 2021 General Full List'!$G$2:$AD$528,24,FALSE),VLOOKUP($B68,'[5]SGTI 2021 TrustReits Full List'!$G$2:$AC$43,23,FALSE))</f>
        <v>903189000</v>
      </c>
      <c r="F68" s="16" t="str">
        <f t="shared" si="1"/>
        <v>Mid</v>
      </c>
      <c r="G68" s="16" t="str">
        <f>_xlfn.IFNA(VLOOKUP($B68,'[4]SGTI 2021 General Full List'!$G$2:$AD$528,21,FALSE),VLOOKUP($B68,'[5]SGTI 2021 TrustReits Full List'!$G$2:$AB$43,20,FALSE))</f>
        <v xml:space="preserve">ENERGY </v>
      </c>
      <c r="H68" s="16" t="str">
        <f>_xlfn.IFNA(VLOOKUP($B68,'[4]SGTI 2021 General Full List'!$G$2:$AD$528,23,FALSE),VLOOKUP($B68,'[5]SGTI 2021 TrustReits Full List'!$G$2:$AB$43,22,FALSE))</f>
        <v>Energy - Fossil Fuels</v>
      </c>
      <c r="I68" s="16" t="s">
        <v>1273</v>
      </c>
      <c r="J68" s="17">
        <f>VLOOKUP($B68,'[6]2021 DD Batch123456'!$B$3:$AT$590,5,FALSE)</f>
        <v>10</v>
      </c>
      <c r="K68" s="17">
        <f>VLOOKUP($B68,'[6]2021 DD Batch123456'!$B$3:$AT$590,6,FALSE)</f>
        <v>10</v>
      </c>
      <c r="L68" s="17">
        <f>VLOOKUP($B68,'[6]2021 DD Batch123456'!$B$3:$AT$590,7,FALSE)</f>
        <v>4</v>
      </c>
      <c r="M68" s="17" t="str">
        <f>VLOOKUP($B68,'[6]2021 DD Batch123456'!$B$3:$AT$590,12,FALSE)</f>
        <v>N</v>
      </c>
      <c r="N68" s="17" t="str">
        <f>HLOOKUP($B68,'[6]SGTI 2021 Clean Data'!$E$2:$ZQ$272,25,FALSE)</f>
        <v>Y</v>
      </c>
      <c r="O68" s="17" t="str">
        <f>VLOOKUP($B68,'[6]2021 DD Batch123456'!$B$3:$AT$590,13,FALSE)</f>
        <v>Y</v>
      </c>
      <c r="P68" s="17" t="str">
        <f>VLOOKUP($B68,'[6]2021 DD Batch123456'!$B$3:$AT$590,14,FALSE)</f>
        <v>Y</v>
      </c>
      <c r="Q68" s="17" t="str">
        <f>HLOOKUP($B68,'[6]SGTI 2021 Clean Data'!$E$2:$ZQ$272,30,FALSE)</f>
        <v>Y</v>
      </c>
      <c r="R68" s="17" t="str">
        <f>HLOOKUP($B68,'[6]SGTI 2021 Clean Data'!$E$2:$ZQ$272,31,FALSE)</f>
        <v>Y</v>
      </c>
      <c r="S68" s="17" t="str">
        <f>HLOOKUP($B68,'[6]SGTI 2021 Clean Data'!$E$2:$ZQ$272,32,FALSE)</f>
        <v>Y</v>
      </c>
      <c r="T68" s="17">
        <f>VLOOKUP($B68,'[6]2021 DD Batch123456'!$B$3:$AT$590,36,FALSE)</f>
        <v>3</v>
      </c>
      <c r="U68" s="17">
        <f>VLOOKUP($B68,'[6]2021 DD Batch123456'!$B$3:$AT$590,40,FALSE)</f>
        <v>0</v>
      </c>
      <c r="V68" s="17">
        <f>VLOOKUP($B68,'[6]2021 DD Batch123456'!$B$3:$AT$590,37,FALSE)</f>
        <v>3</v>
      </c>
      <c r="W68" s="17" t="str">
        <f>VLOOKUP($B68,'[6]2021 DD Batch123456'!$B$3:$AT$590,41,FALSE)</f>
        <v>Y</v>
      </c>
      <c r="X68" s="17">
        <f>VLOOKUP($B68,'[6]2021 DD Batch123456'!$B$3:$AT$590,15,FALSE)</f>
        <v>4</v>
      </c>
      <c r="Y68" s="17">
        <f>VLOOKUP($B68,'[6]2021 DD Batch123456'!$B$3:$AT$590,16,FALSE)</f>
        <v>3</v>
      </c>
      <c r="Z68" s="17" t="str">
        <f>VLOOKUP($B68,'[6]2021 DD Batch123456'!$B$3:$AT$590,18,FALSE)</f>
        <v>Y</v>
      </c>
      <c r="AA68" s="17" t="str">
        <f>HLOOKUP($B68,'[6]SGTI 2021 Clean Data'!$E$2:$ZQ$272,45,FALSE)</f>
        <v>Y</v>
      </c>
      <c r="AB68" s="17" t="str">
        <f>HLOOKUP($B68,'[6]SGTI 2021 Clean Data'!$E$2:$ZQ$272,46,FALSE)</f>
        <v>N</v>
      </c>
      <c r="AC68" s="17" t="str">
        <f>HLOOKUP($B68,'[6]SGTI 2021 Clean Data'!$E$2:$ZQ$272,49,FALSE)</f>
        <v>N</v>
      </c>
      <c r="AD68" s="17" t="str">
        <f>HLOOKUP($B68,'[6]SGTI 2021 Clean Data'!$E$2:$ZQ$272,50,FALSE)</f>
        <v>Y</v>
      </c>
      <c r="AE68" s="17" t="str">
        <f>HLOOKUP($B68,'[6]SGTI 2021 Clean Data'!$E$2:$ZQ$272,53,FALSE)</f>
        <v>Y</v>
      </c>
      <c r="AF68" s="17" t="str">
        <f>HLOOKUP($B68,'[6]SGTI 2021 Clean Data'!$E$2:$ZQ$272,54,FALSE)</f>
        <v>Y</v>
      </c>
      <c r="AG68" s="17" t="str">
        <f>HLOOKUP($B68,'[6]SGTI 2021 Clean Data'!$E$2:$ZQ$272,55,FALSE)</f>
        <v>N</v>
      </c>
      <c r="AH68" s="17" t="str">
        <f>HLOOKUP($B68,'[6]SGTI 2021 Clean Data'!$E$2:$ZQ$272,56,FALSE)</f>
        <v>N</v>
      </c>
      <c r="AI68" s="17" t="str">
        <f>HLOOKUP($B68,'[6]SGTI 2021 Clean Data'!$E$2:$ZQ$272,57,FALSE)</f>
        <v>N</v>
      </c>
      <c r="AJ68" s="17" t="str">
        <f>HLOOKUP($B68,'[6]SGTI 2021 Clean Data'!$E$2:$ZQ$272,58,FALSE)</f>
        <v>N</v>
      </c>
      <c r="AK68" s="17" t="str">
        <f>HLOOKUP($B68,'[6]SGTI 2021 Clean Data'!$E$2:$ZQ$272,59,FALSE)</f>
        <v>Y</v>
      </c>
      <c r="AL68" s="17">
        <f>VLOOKUP($B68,'[6]2021 DD Batch123456'!$B$3:$AT$590,19,FALSE)</f>
        <v>5</v>
      </c>
      <c r="AM68" s="17">
        <f>VLOOKUP($B68,'[6]2021 DD Batch123456'!$B$3:$AT$590,20,FALSE)</f>
        <v>3</v>
      </c>
      <c r="AN68" s="17" t="str">
        <f>VLOOKUP($B68,'[6]2021 DD Batch123456'!$B$3:$AT$590,22,FALSE)</f>
        <v>Y</v>
      </c>
      <c r="AO68" s="17" t="str">
        <f>HLOOKUP($B68,'[6]SGTI 2021 Clean Data'!$E$2:$ZQ$272,67,FALSE)</f>
        <v>E</v>
      </c>
      <c r="AP68" s="17" t="str">
        <f>HLOOKUP($B68,'[6]SGTI 2021 Clean Data'!$E$2:$ZQ$272,68,FALSE)</f>
        <v>E</v>
      </c>
      <c r="AQ68" s="17" t="str">
        <f>HLOOKUP($B68,'[6]SGTI 2021 Clean Data'!$E$2:$ZQ$272,69,FALSE)</f>
        <v>O</v>
      </c>
      <c r="AR68" s="17" t="str">
        <f>HLOOKUP($B68,'[6]SGTI 2021 Clean Data'!$E$2:$ZQ$272,70,FALSE)</f>
        <v>Y</v>
      </c>
      <c r="AS68" s="17" t="str">
        <f>HLOOKUP($B68,'[6]SGTI 2021 Clean Data'!$E$2:$ZQ$272,71,FALSE)</f>
        <v>Y</v>
      </c>
      <c r="AT68" s="17" t="str">
        <f>HLOOKUP($B68,'[6]SGTI 2021 Clean Data'!$E$2:$ZQ$272,72,FALSE)</f>
        <v>Y</v>
      </c>
      <c r="AU68" s="17" t="str">
        <f>HLOOKUP($B68,'[6]SGTI 2021 Clean Data'!$E$2:$ZQ$272,73,FALSE)</f>
        <v>Y</v>
      </c>
      <c r="AV68" s="17" t="str">
        <f>HLOOKUP($B68,'[6]SGTI 2021 Clean Data'!$E$2:$ZQ$272,74,FALSE)</f>
        <v>Y</v>
      </c>
      <c r="AW68" s="17" t="str">
        <f>HLOOKUP($B68,'[6]SGTI 2021 Clean Data'!$E$2:$ZQ$272,75,FALSE)</f>
        <v>N</v>
      </c>
      <c r="AX68" s="17" t="str">
        <f>HLOOKUP($B68,'[6]SGTI 2021 Clean Data'!$E$2:$ZQ$272,76,FALSE)</f>
        <v>N</v>
      </c>
      <c r="AY68" s="17" t="str">
        <f>VLOOKUP($B68,'[6]2021 DD Batch123456'!$B$3:$AT$590,35,FALSE)</f>
        <v>E</v>
      </c>
      <c r="AZ68" s="17" t="str">
        <f>HLOOKUP($B68,'[6]SGTI 2021 Clean Data'!$E$2:$ZQ$272,80,FALSE)</f>
        <v>Y</v>
      </c>
      <c r="BA68" s="17" t="str">
        <f>HLOOKUP($B68,'[6]SGTI 2021 Clean Data'!$E$2:$ZQ$272,83,FALSE)</f>
        <v>Y</v>
      </c>
      <c r="BB68" s="17" t="str">
        <f>HLOOKUP($B68,'[6]SGTI 2021 Clean Data'!$E$2:$ZQ$272,84,FALSE)</f>
        <v>N</v>
      </c>
      <c r="BC68" s="17" t="str">
        <f>HLOOKUP($B68,'[6]SGTI 2021 Clean Data'!$E$2:$ZQ$272,89,FALSE)</f>
        <v>Y</v>
      </c>
      <c r="BD68" s="17" t="str">
        <f>HLOOKUP($B68,'[6]SGTI 2021 Clean Data'!$E$2:$ZQ$272,91,FALSE)</f>
        <v>Y</v>
      </c>
      <c r="BE68" s="17" t="str">
        <f>HLOOKUP($B68,'[6]SGTI 2021 Clean Data'!$E$2:$ZQ$272,92,FALSE)</f>
        <v>Y</v>
      </c>
      <c r="BF68" s="17" t="str">
        <f>HLOOKUP($B68,'[6]SGTI 2021 Clean Data'!$E$2:$ZQ$272,93,FALSE)</f>
        <v>Y</v>
      </c>
      <c r="BG68" s="17" t="str">
        <f>HLOOKUP($B68,'[6]SGTI 2021 Clean Data'!$E$2:$ZQ$272,94,FALSE)</f>
        <v>Y</v>
      </c>
      <c r="BH68" s="17" t="str">
        <f>HLOOKUP($B68,'[6]SGTI 2021 Clean Data'!$E$2:$ZQ$272,95,FALSE)</f>
        <v>Y</v>
      </c>
      <c r="BI68" s="17" t="str">
        <f>HLOOKUP($B68,'[6]SGTI 2021 Clean Data'!$E$2:$ZQ$272,96,FALSE)</f>
        <v>Y</v>
      </c>
      <c r="BJ68" s="17" t="str">
        <f>HLOOKUP($B68,'[6]SGTI 2021 Clean Data'!$E$2:$ZQ$272,97,FALSE)</f>
        <v>Y</v>
      </c>
      <c r="BK68" s="17" t="str">
        <f>HLOOKUP($B68,'[6]SGTI 2021 Clean Data'!$E$2:$ZQ$272,98,FALSE)</f>
        <v>Y</v>
      </c>
      <c r="BL68" s="17" t="str">
        <f>HLOOKUP($B68,'[6]SGTI 2021 Clean Data'!$E$2:$ZQ$272,100,FALSE)</f>
        <v>Y</v>
      </c>
      <c r="BM68" s="17" t="str">
        <f>HLOOKUP($B68,'[6]SGTI 2021 Clean Data'!$E$2:$ZQ$272,102,FALSE)</f>
        <v>N</v>
      </c>
      <c r="BN68" s="17" t="str">
        <f>HLOOKUP($B68,'[6]SGTI 2021 Clean Data'!$E$2:$ZQ$272,103,FALSE)</f>
        <v>Y</v>
      </c>
      <c r="BO68" s="17" t="str">
        <f>HLOOKUP($B68,'[6]SGTI 2021 Clean Data'!$E$2:$ZQ$272,107,FALSE)</f>
        <v>Y</v>
      </c>
      <c r="BP68" s="17" t="str">
        <f>HLOOKUP($B68,'[6]SGTI 2021 Clean Data'!$E$2:$ZQ$272,108,FALSE)</f>
        <v>Y</v>
      </c>
      <c r="BQ68" s="17" t="str">
        <f>HLOOKUP($B68,'[6]SGTI 2021 Clean Data'!$E$2:$ZQ$272,109,FALSE)</f>
        <v>Y</v>
      </c>
      <c r="BR68" s="17" t="str">
        <f>HLOOKUP($B68,'[6]SGTI 2021 Clean Data'!$E$2:$ZQ$272,110,FALSE)</f>
        <v>Y</v>
      </c>
      <c r="BS68" s="17" t="str">
        <f>HLOOKUP($B68,'[6]SGTI 2021 Clean Data'!$E$2:$ZQ$272,111,FALSE)</f>
        <v>Y</v>
      </c>
      <c r="BT68" s="17" t="str">
        <f>HLOOKUP($B68,'[6]SGTI 2021 Clean Data'!$E$2:$ZQ$272,113,FALSE)</f>
        <v>Y</v>
      </c>
      <c r="BU68" s="17" t="str">
        <f>HLOOKUP($B68,'[6]SGTI 2021 Clean Data'!$E$2:$ZQ$272,114,FALSE)</f>
        <v>N</v>
      </c>
      <c r="BV68" s="17" t="str">
        <f>HLOOKUP($B68,'[6]SGTI 2021 Clean Data'!$E$2:$ZQ$272,120,FALSE)</f>
        <v>Y</v>
      </c>
      <c r="BW68" s="17" t="str">
        <f>HLOOKUP($B68,'[6]SGTI 2021 Clean Data'!$E$2:$ZQ$272,121,FALSE)</f>
        <v>N</v>
      </c>
      <c r="BX68" s="17" t="str">
        <f>HLOOKUP($B68,'[6]SGTI 2021 Clean Data'!$E$2:$ZQ$272,122,FALSE)</f>
        <v>Y</v>
      </c>
      <c r="BY68" s="17" t="str">
        <f>HLOOKUP($B68,'[6]SGTI 2021 Clean Data'!$E$2:$ZQ$272,123,FALSE)</f>
        <v>Y</v>
      </c>
      <c r="BZ68" s="17" t="str">
        <f>HLOOKUP($B68,'[6]SGTI 2021 Clean Data'!$E$2:$ZQ$272,124,FALSE)</f>
        <v>Y</v>
      </c>
      <c r="CA68" s="17" t="str">
        <f>HLOOKUP($B68,'[6]SGTI 2021 Clean Data'!$E$2:$ZQ$272,125,FALSE)</f>
        <v>N</v>
      </c>
      <c r="CB68" s="17" t="str">
        <f>HLOOKUP($B68,'[6]SGTI 2021 Clean Data'!$E$2:$ZQ$272,126,FALSE)</f>
        <v>N</v>
      </c>
      <c r="CC68" s="17" t="str">
        <f>HLOOKUP($B68,'[6]SGTI 2021 Clean Data'!$E$2:$ZQ$272,128,FALSE)</f>
        <v>Y</v>
      </c>
      <c r="CD68" s="17" t="str">
        <f>HLOOKUP($B68,'[6]SGTI 2021 Clean Data'!$E$2:$ZQ$272,130,FALSE)</f>
        <v>Y</v>
      </c>
      <c r="CE68" s="17" t="str">
        <f>HLOOKUP($B68,'[6]SGTI 2021 Clean Data'!$E$2:$ZQ$272,131,FALSE)</f>
        <v>N</v>
      </c>
      <c r="CF68" s="17" t="str">
        <f>HLOOKUP($B68,'[6]SGTI 2021 Clean Data'!$E$2:$ZQ$272,132,FALSE)</f>
        <v>Y</v>
      </c>
      <c r="CG68" s="17" t="str">
        <f>HLOOKUP($B68,'[6]SGTI 2021 Clean Data'!$E$2:$ZQ$272,133,FALSE)</f>
        <v>Y</v>
      </c>
      <c r="CH68" s="17" t="str">
        <f>HLOOKUP($B68,'[6]SGTI 2021 Clean Data'!$E$2:$ZQ$272,135,FALSE)</f>
        <v>N</v>
      </c>
      <c r="CI68" s="17" t="str">
        <f>HLOOKUP($B68,'[6]SGTI 2021 Clean Data'!$E$2:$ZQ$272,139,FALSE)</f>
        <v>Y</v>
      </c>
      <c r="CJ68" s="17" t="str">
        <f>HLOOKUP($B68,'[6]SGTI 2021 Clean Data'!$E$2:$ZQ$272,140,FALSE)</f>
        <v>N</v>
      </c>
      <c r="CK68" s="17" t="str">
        <f>VLOOKUP($B68,'[6]2021 DD Batch123456'!$B$3:$AT$590,26,FALSE)</f>
        <v>N</v>
      </c>
      <c r="CL68" s="17" t="str">
        <f>VLOOKUP($B68,'[6]2021 DD Batch123456'!$B$3:$AT$590,27,FALSE)</f>
        <v>N</v>
      </c>
      <c r="CM68" s="17" t="str">
        <f>VLOOKUP($B68,'[6]2021 DD Batch123456'!$B$3:$AT$590,31,FALSE)</f>
        <v>Y</v>
      </c>
      <c r="CN68" s="17">
        <f>VLOOKUP($B68,'[6]2021 DD Batch123456'!$B$3:$AT$590,32,FALSE)</f>
        <v>0</v>
      </c>
      <c r="CO68" s="17" t="str">
        <f>VLOOKUP($B68,'[6]2021 DD Batch123456'!$B$3:$AT$590,33,FALSE)</f>
        <v>Y</v>
      </c>
      <c r="CP68" s="17" t="str">
        <f>HLOOKUP($B68,'[6]SGTI 2021 Clean Data'!$E$2:$ZQ$272,153,FALSE)</f>
        <v>Y</v>
      </c>
      <c r="CQ68" s="17" t="str">
        <f>HLOOKUP($B68,'[6]SGTI 2021 Clean Data'!$E$2:$ZQ$272,155,FALSE)</f>
        <v>Y</v>
      </c>
      <c r="CR68" s="17" t="str">
        <f>HLOOKUP($B68,'[6]SGTI 2021 Clean Data'!$E$2:$ZQ$272,156,FALSE)</f>
        <v>Y</v>
      </c>
      <c r="CS68" s="17" t="str">
        <f>HLOOKUP($B68,'[6]SGTI 2021 Clean Data'!$E$2:$ZQ$272,157,FALSE)</f>
        <v>Y</v>
      </c>
      <c r="CT68" s="17" t="str">
        <f>HLOOKUP($B68,'[6]SGTI 2021 Clean Data'!$E$2:$ZQ$272,158,FALSE)</f>
        <v>Y</v>
      </c>
      <c r="CU68" s="17" t="str">
        <f>HLOOKUP($B68,'[6]SGTI 2021 Clean Data'!$E$2:$ZQ$272,159,FALSE)</f>
        <v>Y</v>
      </c>
      <c r="CV68" s="17" t="str">
        <f>HLOOKUP($B68,'[6]SGTI 2021 Clean Data'!$E$2:$ZQ$272,160,FALSE)</f>
        <v>Y</v>
      </c>
      <c r="CW68" s="17" t="str">
        <f>HLOOKUP($B68,'[6]SGTI 2021 Clean Data'!$E$2:$ZQ$272,161,FALSE)</f>
        <v>Y</v>
      </c>
      <c r="CX68" s="17" t="str">
        <f>HLOOKUP($B68,'[6]SGTI 2021 Clean Data'!$E$2:$ZQ$272,164,FALSE)</f>
        <v>N</v>
      </c>
      <c r="CY68" s="17" t="str">
        <f>HLOOKUP($B68,'[6]SGTI 2021 Clean Data'!$E$2:$ZQ$272,170,FALSE)</f>
        <v>N</v>
      </c>
      <c r="CZ68" s="17" t="str">
        <f>HLOOKUP($B68,'[6]SGTI 2021 Clean Data'!$E$2:$ZQ$272,173,FALSE)</f>
        <v>Y</v>
      </c>
      <c r="DA68" s="17" t="str">
        <f>HLOOKUP($B68,'[6]SGTI 2021 Clean Data'!$E$2:$ZQ$272,174,FALSE)</f>
        <v>Y</v>
      </c>
      <c r="DB68" s="17" t="str">
        <f>HLOOKUP($B68,'[6]SGTI 2021 Clean Data'!$E$2:$ZQ$272,175,FALSE)</f>
        <v>Y</v>
      </c>
      <c r="DC68" s="17" t="str">
        <f>HLOOKUP($B68,'[6]SGTI 2021 Clean Data'!$E$2:$ZQ$272,176,FALSE)</f>
        <v>Y</v>
      </c>
      <c r="DD68" s="17" t="str">
        <f>HLOOKUP($B68,'[6]SGTI 2021 Clean Data'!$E$2:$ZQ$272,178,FALSE)</f>
        <v>N</v>
      </c>
      <c r="DE68" s="17" t="str">
        <f>HLOOKUP($B68,'[6]SGTI 2021 Clean Data'!$E$2:$ZQ$272,179,FALSE)</f>
        <v>Y</v>
      </c>
      <c r="DF68" s="17" t="str">
        <f>HLOOKUP($B68,'[6]SGTI 2021 Clean Data'!$E$2:$ZQ$272,180,FALSE)</f>
        <v>Y</v>
      </c>
      <c r="DG68" s="17" t="str">
        <f>HLOOKUP($B68,'[6]SGTI 2021 Clean Data'!$E$2:$ZQ$272,181,FALSE)</f>
        <v>N</v>
      </c>
      <c r="DH68" s="17" t="str">
        <f>HLOOKUP($B68,'[6]SGTI 2021 Clean Data'!$E$2:$ZQ$272,182,FALSE)</f>
        <v>N</v>
      </c>
      <c r="DI68" s="17" t="str">
        <f>HLOOKUP($B68,'[6]SGTI 2021 Clean Data'!$E$2:$ZQ$272,184,FALSE)</f>
        <v>Y</v>
      </c>
      <c r="DJ68" s="17" t="str">
        <f>HLOOKUP($B68,'[6]SGTI 2021 Clean Data'!$E$2:$ZQ$272,185,FALSE)</f>
        <v>Y</v>
      </c>
      <c r="DK68" s="17">
        <f>HLOOKUP($B68,'[6]SGTI 2021 Clean Data'!$E$2:$ZQ$272,190,FALSE)</f>
        <v>90</v>
      </c>
      <c r="DL68" s="17" t="str">
        <f>HLOOKUP($B68,'[6]SGTI 2021 Clean Data'!$E$2:$ZQ$272,191,FALSE)</f>
        <v>N</v>
      </c>
      <c r="DM68" s="17" t="str">
        <f>HLOOKUP($B68,'[6]SGTI 2021 Clean Data'!$E$2:$ZQ$272,195,FALSE)</f>
        <v>Y</v>
      </c>
      <c r="DN68" s="17" t="str">
        <f>HLOOKUP($B68,'[6]SGTI 2021 Clean Data'!$E$2:$ZQ$272,196,FALSE)</f>
        <v>N</v>
      </c>
      <c r="DO68" s="17" t="str">
        <f>HLOOKUP($B68,'[6]SGTI 2021 Clean Data'!$E$2:$ZQ$272,199,FALSE)</f>
        <v>N</v>
      </c>
      <c r="DP68" s="17" t="str">
        <f>HLOOKUP($B68,'[6]SGTI 2021 Clean Data'!$E$2:$ZQ$272,200,FALSE)</f>
        <v>Y</v>
      </c>
      <c r="DQ68" s="17" t="str">
        <f>HLOOKUP($B68,'[6]SGTI 2021 Clean Data'!$E$2:$ZQ$272,201,FALSE)</f>
        <v>Y</v>
      </c>
      <c r="DR68" s="17" t="str">
        <f>HLOOKUP($B68,'[6]SGTI 2021 Clean Data'!$E$2:$ZQ$272,202,FALSE)</f>
        <v>Y</v>
      </c>
      <c r="DS68" s="17" t="str">
        <f>HLOOKUP($B68,'[6]SGTI 2021 Clean Data'!$E$2:$ZQ$272,203,FALSE)</f>
        <v>Y</v>
      </c>
      <c r="DT68" s="17" t="str">
        <f>HLOOKUP($B68,'[6]SGTI 2021 Clean Data'!$E$2:$ZQ$272,204,FALSE)</f>
        <v>Y</v>
      </c>
      <c r="DU68" s="17" t="str">
        <f>HLOOKUP($B68,'[6]SGTI 2021 Clean Data'!$E$2:$ZQ$272,206,FALSE)</f>
        <v>Y</v>
      </c>
      <c r="DV68" s="17" t="str">
        <f>HLOOKUP($B68,'[6]SGTI 2021 Clean Data'!$E$2:$ZQ$272,207,FALSE)</f>
        <v>Y</v>
      </c>
      <c r="DW68" s="17" t="str">
        <f>HLOOKUP($B68,'[6]SGTI 2021 Clean Data'!$E$2:$ZQ$272,208,FALSE)</f>
        <v>N</v>
      </c>
      <c r="DX68" s="17"/>
      <c r="DY68" s="17" t="str">
        <f>HLOOKUP($B68,'[6]SGTI 2021 Clean Data'!$E$2:$ZQ$272,213,FALSE)</f>
        <v>Y</v>
      </c>
      <c r="DZ68" s="17" t="str">
        <f>HLOOKUP($B68,'[6]SGTI 2021 Clean Data'!$E$2:$ZQ$272,214,FALSE)</f>
        <v>Y</v>
      </c>
      <c r="EA68" s="17" t="str">
        <f>HLOOKUP($B68,'[6]SGTI 2021 Clean Data'!$E$2:$ZQ$272,215,FALSE)</f>
        <v>Y</v>
      </c>
      <c r="EB68" s="17">
        <f>HLOOKUP($B68,'[6]SGTI 2021 Clean Data'!$E$2:$ZQ$272,219,FALSE)</f>
        <v>0</v>
      </c>
      <c r="EC68" s="17">
        <f>HLOOKUP($B68,'[6]SGTI 2021 Clean Data'!$E$2:$ZQ$272,220,FALSE)</f>
        <v>0</v>
      </c>
      <c r="ED68" s="17">
        <f>HLOOKUP($B68,'[6]SGTI 2021 Clean Data'!$E$2:$ZQ$272,221,FALSE)</f>
        <v>0</v>
      </c>
      <c r="EE68" s="17">
        <f>HLOOKUP($B68,'[6]SGTI 2021 Clean Data'!$E$2:$ZQ$272,222,FALSE)</f>
        <v>3</v>
      </c>
      <c r="EF68" s="17">
        <f>HLOOKUP($B68,'[6]SGTI 2021 Clean Data'!$E$2:$ZQ$272,223,FALSE)</f>
        <v>0</v>
      </c>
      <c r="EG68" s="17">
        <f>HLOOKUP($B68,'[6]SGTI 2021 Clean Data'!$E$2:$ZQ$272,224,FALSE)</f>
        <v>3</v>
      </c>
      <c r="EH68" s="17">
        <f>HLOOKUP($B68,'[6]SGTI 2021 Clean Data'!$E$2:$ZQ$272,225,FALSE)</f>
        <v>0</v>
      </c>
      <c r="EI68" s="17">
        <f>HLOOKUP($B68,'[6]SGTI 2021 Clean Data'!$E$2:$ZQ$272,226,FALSE)</f>
        <v>0</v>
      </c>
      <c r="EJ68" s="17">
        <f>HLOOKUP($B68,'[6]SGTI 2021 Clean Data'!$E$2:$ZQ$272,227,FALSE)</f>
        <v>0</v>
      </c>
      <c r="EK68" s="17">
        <f>HLOOKUP($B68,'[6]SGTI 2021 Clean Data'!$E$2:$ZQ$272,228,FALSE)</f>
        <v>0</v>
      </c>
      <c r="EL68" s="17">
        <f>HLOOKUP($B68,'[6]SGTI 2021 Clean Data'!$E$2:$ZQ$272,229,FALSE)</f>
        <v>0</v>
      </c>
      <c r="EM68" s="17">
        <f>HLOOKUP($B68,'[6]SGTI 2021 Clean Data'!$E$2:$ZQ$272,230,FALSE)</f>
        <v>0</v>
      </c>
      <c r="EN68" s="17">
        <f>HLOOKUP($B68,'[6]SGTI 2021 Clean Data'!$E$2:$ZQ$272,231,FALSE)</f>
        <v>3</v>
      </c>
      <c r="EO68" s="18">
        <f>HLOOKUP($B68,'[6]SGTI 2021 Clean Data'!$E$2:$ZQ$272,232,FALSE)</f>
        <v>44286</v>
      </c>
      <c r="EP68" s="18">
        <f>HLOOKUP($B68,'[6]SGTI 2021 Clean Data'!$E$2:$ZQ$272,233,FALSE)</f>
        <v>44314</v>
      </c>
      <c r="EQ68" s="17">
        <f>HLOOKUP($B68,'[6]SGTI 2021 Clean Data'!$E$2:$ZQ$272,234,FALSE)</f>
        <v>0</v>
      </c>
      <c r="ER68" s="17">
        <f>HLOOKUP($B68,'[6]SGTI 2021 Clean Data'!$E$2:$ZQ$272,235,FALSE)</f>
        <v>0</v>
      </c>
      <c r="ES68" s="17">
        <f>HLOOKUP($B68,'[6]SGTI 2021 Clean Data'!$E$2:$ZQ$272,240,FALSE)</f>
        <v>0</v>
      </c>
      <c r="ET68" s="17">
        <f>VLOOKUP($B68,'[6]2021 DD Batch123456'!$B$3:$AT$590,42,FALSE)</f>
        <v>0</v>
      </c>
      <c r="EU68" s="17"/>
      <c r="EV68" s="17"/>
      <c r="EW68" s="17"/>
      <c r="EX68" s="17">
        <f>VLOOKUP($B68,'[6]2021 DD Batch123456'!$B$3:$AT$590,44,FALSE)</f>
        <v>0</v>
      </c>
      <c r="EY68" s="17">
        <f>HLOOKUP($B68,'[6]SGTI 2021 Clean Data'!$E$2:$ZQ$272,246,FALSE)</f>
        <v>0</v>
      </c>
      <c r="EZ68" s="17">
        <f>HLOOKUP($B68,'[6]SGTI 2021 Clean Data'!$E$2:$ZQ$272,247,FALSE)</f>
        <v>0</v>
      </c>
      <c r="FA68" s="17">
        <f>HLOOKUP($B68,'[6]SGTI 2021 Clean Data'!$E$2:$ZQ$272,248,FALSE)</f>
        <v>0</v>
      </c>
      <c r="FB68" s="17">
        <f>HLOOKUP($B68,'[6]SGTI 2021 Clean Data'!$E$2:$ZQ$272,249,FALSE)</f>
        <v>0</v>
      </c>
      <c r="FC68" s="17">
        <f>HLOOKUP($B68,'[6]SGTI 2021 Clean Data'!$E$2:$ZQ$272,250,FALSE)</f>
        <v>0</v>
      </c>
      <c r="FD68" s="17">
        <f>HLOOKUP($B68,'[6]SGTI 2021 Clean Data'!$E$2:$ZQ$272,251,FALSE)</f>
        <v>0</v>
      </c>
      <c r="FE68" s="17">
        <f>HLOOKUP($B68,'[6]SGTI 2021 Clean Data'!$E$2:$ZQ$272,252,FALSE)</f>
        <v>0</v>
      </c>
      <c r="FF68" s="17">
        <f>HLOOKUP($B68,'[6]SGTI 2021 Clean Data'!$E$2:$ZQ$272,253,FALSE)</f>
        <v>0</v>
      </c>
      <c r="FG68" s="17">
        <f>HLOOKUP($B68,'[6]SGTI 2021 Clean Data'!$E$2:$ZQ$272,254,FALSE)</f>
        <v>0</v>
      </c>
      <c r="FH68" s="17">
        <f>HLOOKUP($B68,'[6]SGTI 2021 Clean Data'!$E$2:$ZQ$272,255,FALSE)</f>
        <v>0</v>
      </c>
      <c r="FI68" s="17">
        <f>HLOOKUP($B68,'[6]SGTI 2021 Clean Data'!$E$2:$ZQ$272,256,FALSE)</f>
        <v>0</v>
      </c>
      <c r="FJ68" s="17">
        <f>HLOOKUP($B68,'[6]SGTI 2021 Clean Data'!$E$2:$ZQ$272,257,FALSE)</f>
        <v>0</v>
      </c>
      <c r="FK68" s="17">
        <f>HLOOKUP($B68,'[6]SGTI 2021 Clean Data'!$E$2:$ZQ$272,258,FALSE)</f>
        <v>0</v>
      </c>
      <c r="FL68" s="17"/>
      <c r="FM68" s="17">
        <f>HLOOKUP($B68,'[6]SGTI 2021 Clean Data'!$E$2:$ZQ$272,260,FALSE)</f>
        <v>0</v>
      </c>
      <c r="FN68" s="17">
        <f>HLOOKUP($B68,'[6]SGTI 2021 Clean Data'!$E$2:$ZQ$272,261,FALSE)</f>
        <v>0</v>
      </c>
      <c r="FO68" s="17">
        <f>HLOOKUP($B68,'[6]SGTI 2021 Clean Data'!$E$2:$ZQ$272,262,FALSE)</f>
        <v>0</v>
      </c>
      <c r="FP68" s="17">
        <f>HLOOKUP($B68,'[6]SGTI 2021 Clean Data'!$E$2:$ZQ$272,263,FALSE)</f>
        <v>0</v>
      </c>
      <c r="FQ68" s="17"/>
      <c r="FR68" s="17">
        <f>HLOOKUP($B68,'[6]SGTI 2021 Clean Data'!$E$2:$ZQ$272,265,FALSE)</f>
        <v>0</v>
      </c>
      <c r="FS68" s="17">
        <f>HLOOKUP($B68,'[6]SGTI 2021 Clean Data'!$E$2:$ZQ$272,266,FALSE)</f>
        <v>0</v>
      </c>
      <c r="FT68" s="17">
        <f>HLOOKUP($B68,'[6]SGTI 2021 Clean Data'!$E$2:$ZQ$272,267,FALSE)</f>
        <v>0</v>
      </c>
      <c r="FU68" s="17">
        <f>HLOOKUP($B68,'[6]SGTI 2021 Clean Data'!$E$2:$ZQ$272,268,FALSE)</f>
        <v>0</v>
      </c>
      <c r="FV68" s="17">
        <f>HLOOKUP($B68,'[6]SGTI 2021 Clean Data'!$E$2:$ZQ$272,269,FALSE)</f>
        <v>0</v>
      </c>
      <c r="FW68" s="17">
        <f>HLOOKUP($B68,'[6]SGTI 2021 Clean Data'!$E$2:$ZQ$272,270,FALSE)</f>
        <v>0</v>
      </c>
      <c r="FX68" s="17">
        <f>HLOOKUP($B68,'[6]SGTI 2021 Clean Data'!$E$2:$ZQ$272,271,FALSE)</f>
        <v>0</v>
      </c>
    </row>
    <row r="69" spans="1:180" ht="24" thickTop="1" thickBot="1" x14ac:dyDescent="0.3">
      <c r="A69" s="12">
        <v>222</v>
      </c>
      <c r="B69" s="13" t="s">
        <v>194</v>
      </c>
      <c r="C69" s="14" t="s">
        <v>195</v>
      </c>
      <c r="D69" s="15">
        <v>44196</v>
      </c>
      <c r="E69" s="16">
        <f>_xlfn.IFNA(VLOOKUP($B69,'[4]SGTI 2021 General Full List'!$G$2:$AD$528,24,FALSE),VLOOKUP($B69,'[5]SGTI 2021 TrustReits Full List'!$G$2:$AC$43,23,FALSE))</f>
        <v>743600000</v>
      </c>
      <c r="F69" s="16" t="str">
        <f t="shared" si="1"/>
        <v>Mid</v>
      </c>
      <c r="G69" s="16" t="str">
        <f>_xlfn.IFNA(VLOOKUP($B69,'[4]SGTI 2021 General Full List'!$G$2:$AD$528,21,FALSE),VLOOKUP($B69,'[5]SGTI 2021 TrustReits Full List'!$G$2:$AB$43,20,FALSE))</f>
        <v>UTILITIES</v>
      </c>
      <c r="H69" s="16" t="str">
        <f>_xlfn.IFNA(VLOOKUP($B69,'[4]SGTI 2021 General Full List'!$G$2:$AD$528,23,FALSE),VLOOKUP($B69,'[5]SGTI 2021 TrustReits Full List'!$G$2:$AB$43,22,FALSE))</f>
        <v>Utilities</v>
      </c>
      <c r="I69" s="16" t="s">
        <v>1273</v>
      </c>
      <c r="J69" s="17">
        <f>VLOOKUP($B69,'[6]2021 DD Batch123456'!$B$3:$AT$590,5,FALSE)</f>
        <v>7</v>
      </c>
      <c r="K69" s="17">
        <f>VLOOKUP($B69,'[6]2021 DD Batch123456'!$B$3:$AT$590,6,FALSE)</f>
        <v>7</v>
      </c>
      <c r="L69" s="17">
        <f>VLOOKUP($B69,'[6]2021 DD Batch123456'!$B$3:$AT$590,7,FALSE)</f>
        <v>4</v>
      </c>
      <c r="M69" s="17" t="str">
        <f>VLOOKUP($B69,'[6]2021 DD Batch123456'!$B$3:$AT$590,12,FALSE)</f>
        <v>N</v>
      </c>
      <c r="N69" s="17" t="str">
        <f>HLOOKUP($B69,'[6]SGTI 2021 Clean Data'!$E$2:$ZQ$272,25,FALSE)</f>
        <v>Y</v>
      </c>
      <c r="O69" s="17" t="str">
        <f>VLOOKUP($B69,'[6]2021 DD Batch123456'!$B$3:$AT$590,13,FALSE)</f>
        <v>N</v>
      </c>
      <c r="P69" s="17" t="str">
        <f>VLOOKUP($B69,'[6]2021 DD Batch123456'!$B$3:$AT$590,14,FALSE)</f>
        <v>N</v>
      </c>
      <c r="Q69" s="17" t="str">
        <f>HLOOKUP($B69,'[6]SGTI 2021 Clean Data'!$E$2:$ZQ$272,30,FALSE)</f>
        <v>Y</v>
      </c>
      <c r="R69" s="17" t="str">
        <f>HLOOKUP($B69,'[6]SGTI 2021 Clean Data'!$E$2:$ZQ$272,31,FALSE)</f>
        <v>N</v>
      </c>
      <c r="S69" s="17" t="str">
        <f>HLOOKUP($B69,'[6]SGTI 2021 Clean Data'!$E$2:$ZQ$272,32,FALSE)</f>
        <v>Y</v>
      </c>
      <c r="T69" s="17">
        <f>VLOOKUP($B69,'[6]2021 DD Batch123456'!$B$3:$AT$590,36,FALSE)</f>
        <v>4</v>
      </c>
      <c r="U69" s="17">
        <f>VLOOKUP($B69,'[6]2021 DD Batch123456'!$B$3:$AT$590,40,FALSE)</f>
        <v>0</v>
      </c>
      <c r="V69" s="17">
        <f>VLOOKUP($B69,'[6]2021 DD Batch123456'!$B$3:$AT$590,37,FALSE)</f>
        <v>2</v>
      </c>
      <c r="W69" s="17" t="str">
        <f>VLOOKUP($B69,'[6]2021 DD Batch123456'!$B$3:$AT$590,41,FALSE)</f>
        <v>Y</v>
      </c>
      <c r="X69" s="17">
        <f>VLOOKUP($B69,'[6]2021 DD Batch123456'!$B$3:$AT$590,15,FALSE)</f>
        <v>3</v>
      </c>
      <c r="Y69" s="17">
        <f>VLOOKUP($B69,'[6]2021 DD Batch123456'!$B$3:$AT$590,16,FALSE)</f>
        <v>2</v>
      </c>
      <c r="Z69" s="17" t="str">
        <f>VLOOKUP($B69,'[6]2021 DD Batch123456'!$B$3:$AT$590,18,FALSE)</f>
        <v>Y</v>
      </c>
      <c r="AA69" s="17" t="str">
        <f>HLOOKUP($B69,'[6]SGTI 2021 Clean Data'!$E$2:$ZQ$272,45,FALSE)</f>
        <v>Y</v>
      </c>
      <c r="AB69" s="17" t="str">
        <f>HLOOKUP($B69,'[6]SGTI 2021 Clean Data'!$E$2:$ZQ$272,46,FALSE)</f>
        <v>N</v>
      </c>
      <c r="AC69" s="17" t="str">
        <f>HLOOKUP($B69,'[6]SGTI 2021 Clean Data'!$E$2:$ZQ$272,49,FALSE)</f>
        <v>N</v>
      </c>
      <c r="AD69" s="17" t="str">
        <f>HLOOKUP($B69,'[6]SGTI 2021 Clean Data'!$E$2:$ZQ$272,50,FALSE)</f>
        <v>Y</v>
      </c>
      <c r="AE69" s="17" t="str">
        <f>HLOOKUP($B69,'[6]SGTI 2021 Clean Data'!$E$2:$ZQ$272,53,FALSE)</f>
        <v>Y</v>
      </c>
      <c r="AF69" s="17" t="str">
        <f>HLOOKUP($B69,'[6]SGTI 2021 Clean Data'!$E$2:$ZQ$272,54,FALSE)</f>
        <v>Y</v>
      </c>
      <c r="AG69" s="17" t="str">
        <f>HLOOKUP($B69,'[6]SGTI 2021 Clean Data'!$E$2:$ZQ$272,55,FALSE)</f>
        <v>Y</v>
      </c>
      <c r="AH69" s="17" t="str">
        <f>HLOOKUP($B69,'[6]SGTI 2021 Clean Data'!$E$2:$ZQ$272,56,FALSE)</f>
        <v>Y</v>
      </c>
      <c r="AI69" s="17" t="str">
        <f>HLOOKUP($B69,'[6]SGTI 2021 Clean Data'!$E$2:$ZQ$272,57,FALSE)</f>
        <v>N</v>
      </c>
      <c r="AJ69" s="17" t="str">
        <f>HLOOKUP($B69,'[6]SGTI 2021 Clean Data'!$E$2:$ZQ$272,58,FALSE)</f>
        <v>N</v>
      </c>
      <c r="AK69" s="17" t="str">
        <f>HLOOKUP($B69,'[6]SGTI 2021 Clean Data'!$E$2:$ZQ$272,59,FALSE)</f>
        <v>Y</v>
      </c>
      <c r="AL69" s="17">
        <f>VLOOKUP($B69,'[6]2021 DD Batch123456'!$B$3:$AT$590,19,FALSE)</f>
        <v>4</v>
      </c>
      <c r="AM69" s="17">
        <f>VLOOKUP($B69,'[6]2021 DD Batch123456'!$B$3:$AT$590,20,FALSE)</f>
        <v>3</v>
      </c>
      <c r="AN69" s="17" t="str">
        <f>VLOOKUP($B69,'[6]2021 DD Batch123456'!$B$3:$AT$590,22,FALSE)</f>
        <v>Y</v>
      </c>
      <c r="AO69" s="17" t="str">
        <f>HLOOKUP($B69,'[6]SGTI 2021 Clean Data'!$E$2:$ZQ$272,67,FALSE)</f>
        <v>B2</v>
      </c>
      <c r="AP69" s="17" t="str">
        <f>HLOOKUP($B69,'[6]SGTI 2021 Clean Data'!$E$2:$ZQ$272,68,FALSE)</f>
        <v>O</v>
      </c>
      <c r="AQ69" s="17" t="str">
        <f>HLOOKUP($B69,'[6]SGTI 2021 Clean Data'!$E$2:$ZQ$272,69,FALSE)</f>
        <v>B3</v>
      </c>
      <c r="AR69" s="17" t="str">
        <f>HLOOKUP($B69,'[6]SGTI 2021 Clean Data'!$E$2:$ZQ$272,70,FALSE)</f>
        <v>Y</v>
      </c>
      <c r="AS69" s="17" t="str">
        <f>HLOOKUP($B69,'[6]SGTI 2021 Clean Data'!$E$2:$ZQ$272,71,FALSE)</f>
        <v>Y</v>
      </c>
      <c r="AT69" s="17" t="str">
        <f>HLOOKUP($B69,'[6]SGTI 2021 Clean Data'!$E$2:$ZQ$272,72,FALSE)</f>
        <v>Y</v>
      </c>
      <c r="AU69" s="17" t="str">
        <f>HLOOKUP($B69,'[6]SGTI 2021 Clean Data'!$E$2:$ZQ$272,73,FALSE)</f>
        <v>N</v>
      </c>
      <c r="AV69" s="17" t="str">
        <f>HLOOKUP($B69,'[6]SGTI 2021 Clean Data'!$E$2:$ZQ$272,74,FALSE)</f>
        <v>N</v>
      </c>
      <c r="AW69" s="17" t="str">
        <f>HLOOKUP($B69,'[6]SGTI 2021 Clean Data'!$E$2:$ZQ$272,75,FALSE)</f>
        <v>N</v>
      </c>
      <c r="AX69" s="17" t="str">
        <f>HLOOKUP($B69,'[6]SGTI 2021 Clean Data'!$E$2:$ZQ$272,76,FALSE)</f>
        <v>N</v>
      </c>
      <c r="AY69" s="17" t="str">
        <f>VLOOKUP($B69,'[6]2021 DD Batch123456'!$B$3:$AT$590,35,FALSE)</f>
        <v>B3</v>
      </c>
      <c r="AZ69" s="17" t="str">
        <f>HLOOKUP($B69,'[6]SGTI 2021 Clean Data'!$E$2:$ZQ$272,80,FALSE)</f>
        <v>Y</v>
      </c>
      <c r="BA69" s="17" t="str">
        <f>HLOOKUP($B69,'[6]SGTI 2021 Clean Data'!$E$2:$ZQ$272,83,FALSE)</f>
        <v>Y</v>
      </c>
      <c r="BB69" s="17" t="str">
        <f>HLOOKUP($B69,'[6]SGTI 2021 Clean Data'!$E$2:$ZQ$272,84,FALSE)</f>
        <v>N</v>
      </c>
      <c r="BC69" s="17" t="str">
        <f>HLOOKUP($B69,'[6]SGTI 2021 Clean Data'!$E$2:$ZQ$272,89,FALSE)</f>
        <v>Y</v>
      </c>
      <c r="BD69" s="17" t="str">
        <f>HLOOKUP($B69,'[6]SGTI 2021 Clean Data'!$E$2:$ZQ$272,91,FALSE)</f>
        <v>Y</v>
      </c>
      <c r="BE69" s="17" t="str">
        <f>HLOOKUP($B69,'[6]SGTI 2021 Clean Data'!$E$2:$ZQ$272,92,FALSE)</f>
        <v>Y</v>
      </c>
      <c r="BF69" s="17" t="str">
        <f>HLOOKUP($B69,'[6]SGTI 2021 Clean Data'!$E$2:$ZQ$272,93,FALSE)</f>
        <v>Y</v>
      </c>
      <c r="BG69" s="17" t="str">
        <f>HLOOKUP($B69,'[6]SGTI 2021 Clean Data'!$E$2:$ZQ$272,94,FALSE)</f>
        <v>Y</v>
      </c>
      <c r="BH69" s="17" t="str">
        <f>HLOOKUP($B69,'[6]SGTI 2021 Clean Data'!$E$2:$ZQ$272,95,FALSE)</f>
        <v>Y</v>
      </c>
      <c r="BI69" s="17" t="str">
        <f>HLOOKUP($B69,'[6]SGTI 2021 Clean Data'!$E$2:$ZQ$272,96,FALSE)</f>
        <v>Y</v>
      </c>
      <c r="BJ69" s="17" t="str">
        <f>HLOOKUP($B69,'[6]SGTI 2021 Clean Data'!$E$2:$ZQ$272,97,FALSE)</f>
        <v>Y</v>
      </c>
      <c r="BK69" s="17" t="str">
        <f>HLOOKUP($B69,'[6]SGTI 2021 Clean Data'!$E$2:$ZQ$272,98,FALSE)</f>
        <v>Y</v>
      </c>
      <c r="BL69" s="17" t="str">
        <f>HLOOKUP($B69,'[6]SGTI 2021 Clean Data'!$E$2:$ZQ$272,100,FALSE)</f>
        <v>Y</v>
      </c>
      <c r="BM69" s="17" t="str">
        <f>HLOOKUP($B69,'[6]SGTI 2021 Clean Data'!$E$2:$ZQ$272,102,FALSE)</f>
        <v>N</v>
      </c>
      <c r="BN69" s="17" t="str">
        <f>HLOOKUP($B69,'[6]SGTI 2021 Clean Data'!$E$2:$ZQ$272,103,FALSE)</f>
        <v>Y</v>
      </c>
      <c r="BO69" s="17" t="str">
        <f>HLOOKUP($B69,'[6]SGTI 2021 Clean Data'!$E$2:$ZQ$272,107,FALSE)</f>
        <v>Y</v>
      </c>
      <c r="BP69" s="17" t="str">
        <f>HLOOKUP($B69,'[6]SGTI 2021 Clean Data'!$E$2:$ZQ$272,108,FALSE)</f>
        <v>Y</v>
      </c>
      <c r="BQ69" s="17" t="str">
        <f>HLOOKUP($B69,'[6]SGTI 2021 Clean Data'!$E$2:$ZQ$272,109,FALSE)</f>
        <v>Y</v>
      </c>
      <c r="BR69" s="17" t="str">
        <f>HLOOKUP($B69,'[6]SGTI 2021 Clean Data'!$E$2:$ZQ$272,110,FALSE)</f>
        <v>Y</v>
      </c>
      <c r="BS69" s="17" t="str">
        <f>HLOOKUP($B69,'[6]SGTI 2021 Clean Data'!$E$2:$ZQ$272,111,FALSE)</f>
        <v>Y</v>
      </c>
      <c r="BT69" s="17" t="str">
        <f>HLOOKUP($B69,'[6]SGTI 2021 Clean Data'!$E$2:$ZQ$272,113,FALSE)</f>
        <v>Y</v>
      </c>
      <c r="BU69" s="17" t="str">
        <f>HLOOKUP($B69,'[6]SGTI 2021 Clean Data'!$E$2:$ZQ$272,114,FALSE)</f>
        <v>N</v>
      </c>
      <c r="BV69" s="17" t="str">
        <f>HLOOKUP($B69,'[6]SGTI 2021 Clean Data'!$E$2:$ZQ$272,120,FALSE)</f>
        <v>N</v>
      </c>
      <c r="BW69" s="17" t="str">
        <f>HLOOKUP($B69,'[6]SGTI 2021 Clean Data'!$E$2:$ZQ$272,121,FALSE)</f>
        <v>N</v>
      </c>
      <c r="BX69" s="17" t="str">
        <f>HLOOKUP($B69,'[6]SGTI 2021 Clean Data'!$E$2:$ZQ$272,122,FALSE)</f>
        <v>Y</v>
      </c>
      <c r="BY69" s="17" t="str">
        <f>HLOOKUP($B69,'[6]SGTI 2021 Clean Data'!$E$2:$ZQ$272,123,FALSE)</f>
        <v>Y</v>
      </c>
      <c r="BZ69" s="17" t="str">
        <f>HLOOKUP($B69,'[6]SGTI 2021 Clean Data'!$E$2:$ZQ$272,124,FALSE)</f>
        <v>N</v>
      </c>
      <c r="CA69" s="17" t="str">
        <f>HLOOKUP($B69,'[6]SGTI 2021 Clean Data'!$E$2:$ZQ$272,125,FALSE)</f>
        <v>N</v>
      </c>
      <c r="CB69" s="17" t="str">
        <f>HLOOKUP($B69,'[6]SGTI 2021 Clean Data'!$E$2:$ZQ$272,126,FALSE)</f>
        <v>N</v>
      </c>
      <c r="CC69" s="17" t="str">
        <f>HLOOKUP($B69,'[6]SGTI 2021 Clean Data'!$E$2:$ZQ$272,128,FALSE)</f>
        <v>Y</v>
      </c>
      <c r="CD69" s="17" t="str">
        <f>HLOOKUP($B69,'[6]SGTI 2021 Clean Data'!$E$2:$ZQ$272,130,FALSE)</f>
        <v>Y</v>
      </c>
      <c r="CE69" s="17" t="str">
        <f>HLOOKUP($B69,'[6]SGTI 2021 Clean Data'!$E$2:$ZQ$272,131,FALSE)</f>
        <v>Y</v>
      </c>
      <c r="CF69" s="17" t="str">
        <f>HLOOKUP($B69,'[6]SGTI 2021 Clean Data'!$E$2:$ZQ$272,132,FALSE)</f>
        <v>Y</v>
      </c>
      <c r="CG69" s="17" t="str">
        <f>HLOOKUP($B69,'[6]SGTI 2021 Clean Data'!$E$2:$ZQ$272,133,FALSE)</f>
        <v>Y</v>
      </c>
      <c r="CH69" s="17" t="str">
        <f>HLOOKUP($B69,'[6]SGTI 2021 Clean Data'!$E$2:$ZQ$272,135,FALSE)</f>
        <v>N</v>
      </c>
      <c r="CI69" s="17" t="str">
        <f>HLOOKUP($B69,'[6]SGTI 2021 Clean Data'!$E$2:$ZQ$272,139,FALSE)</f>
        <v>Y</v>
      </c>
      <c r="CJ69" s="17" t="str">
        <f>HLOOKUP($B69,'[6]SGTI 2021 Clean Data'!$E$2:$ZQ$272,140,FALSE)</f>
        <v>N</v>
      </c>
      <c r="CK69" s="17" t="str">
        <f>VLOOKUP($B69,'[6]2021 DD Batch123456'!$B$3:$AT$590,26,FALSE)</f>
        <v>Y</v>
      </c>
      <c r="CL69" s="17">
        <f>VLOOKUP($B69,'[6]2021 DD Batch123456'!$B$3:$AT$590,27,FALSE)</f>
        <v>0</v>
      </c>
      <c r="CM69" s="17" t="str">
        <f>VLOOKUP($B69,'[6]2021 DD Batch123456'!$B$3:$AT$590,31,FALSE)</f>
        <v>Y</v>
      </c>
      <c r="CN69" s="17">
        <f>VLOOKUP($B69,'[6]2021 DD Batch123456'!$B$3:$AT$590,32,FALSE)</f>
        <v>0</v>
      </c>
      <c r="CO69" s="17" t="str">
        <f>VLOOKUP($B69,'[6]2021 DD Batch123456'!$B$3:$AT$590,33,FALSE)</f>
        <v>Y</v>
      </c>
      <c r="CP69" s="17" t="str">
        <f>HLOOKUP($B69,'[6]SGTI 2021 Clean Data'!$E$2:$ZQ$272,153,FALSE)</f>
        <v>N</v>
      </c>
      <c r="CQ69" s="17" t="str">
        <f>HLOOKUP($B69,'[6]SGTI 2021 Clean Data'!$E$2:$ZQ$272,155,FALSE)</f>
        <v>N</v>
      </c>
      <c r="CR69" s="17" t="str">
        <f>HLOOKUP($B69,'[6]SGTI 2021 Clean Data'!$E$2:$ZQ$272,156,FALSE)</f>
        <v>Y</v>
      </c>
      <c r="CS69" s="17" t="str">
        <f>HLOOKUP($B69,'[6]SGTI 2021 Clean Data'!$E$2:$ZQ$272,157,FALSE)</f>
        <v>Y</v>
      </c>
      <c r="CT69" s="17" t="str">
        <f>HLOOKUP($B69,'[6]SGTI 2021 Clean Data'!$E$2:$ZQ$272,158,FALSE)</f>
        <v>N</v>
      </c>
      <c r="CU69" s="17" t="str">
        <f>HLOOKUP($B69,'[6]SGTI 2021 Clean Data'!$E$2:$ZQ$272,159,FALSE)</f>
        <v>Y</v>
      </c>
      <c r="CV69" s="17" t="str">
        <f>HLOOKUP($B69,'[6]SGTI 2021 Clean Data'!$E$2:$ZQ$272,160,FALSE)</f>
        <v>Y</v>
      </c>
      <c r="CW69" s="17" t="str">
        <f>HLOOKUP($B69,'[6]SGTI 2021 Clean Data'!$E$2:$ZQ$272,161,FALSE)</f>
        <v>Y</v>
      </c>
      <c r="CX69" s="17" t="str">
        <f>HLOOKUP($B69,'[6]SGTI 2021 Clean Data'!$E$2:$ZQ$272,164,FALSE)</f>
        <v>Y</v>
      </c>
      <c r="CY69" s="17" t="str">
        <f>HLOOKUP($B69,'[6]SGTI 2021 Clean Data'!$E$2:$ZQ$272,170,FALSE)</f>
        <v>Y</v>
      </c>
      <c r="CZ69" s="17" t="str">
        <f>HLOOKUP($B69,'[6]SGTI 2021 Clean Data'!$E$2:$ZQ$272,173,FALSE)</f>
        <v>Y</v>
      </c>
      <c r="DA69" s="17" t="str">
        <f>HLOOKUP($B69,'[6]SGTI 2021 Clean Data'!$E$2:$ZQ$272,174,FALSE)</f>
        <v>Y</v>
      </c>
      <c r="DB69" s="17" t="str">
        <f>HLOOKUP($B69,'[6]SGTI 2021 Clean Data'!$E$2:$ZQ$272,175,FALSE)</f>
        <v>Y</v>
      </c>
      <c r="DC69" s="17" t="str">
        <f>HLOOKUP($B69,'[6]SGTI 2021 Clean Data'!$E$2:$ZQ$272,176,FALSE)</f>
        <v>Y</v>
      </c>
      <c r="DD69" s="17" t="str">
        <f>HLOOKUP($B69,'[6]SGTI 2021 Clean Data'!$E$2:$ZQ$272,178,FALSE)</f>
        <v>N</v>
      </c>
      <c r="DE69" s="17" t="str">
        <f>HLOOKUP($B69,'[6]SGTI 2021 Clean Data'!$E$2:$ZQ$272,179,FALSE)</f>
        <v>N</v>
      </c>
      <c r="DF69" s="17" t="str">
        <f>HLOOKUP($B69,'[6]SGTI 2021 Clean Data'!$E$2:$ZQ$272,180,FALSE)</f>
        <v>Y</v>
      </c>
      <c r="DG69" s="17" t="str">
        <f>HLOOKUP($B69,'[6]SGTI 2021 Clean Data'!$E$2:$ZQ$272,181,FALSE)</f>
        <v>N</v>
      </c>
      <c r="DH69" s="17" t="str">
        <f>HLOOKUP($B69,'[6]SGTI 2021 Clean Data'!$E$2:$ZQ$272,182,FALSE)</f>
        <v>N</v>
      </c>
      <c r="DI69" s="17" t="str">
        <f>HLOOKUP($B69,'[6]SGTI 2021 Clean Data'!$E$2:$ZQ$272,184,FALSE)</f>
        <v>Y</v>
      </c>
      <c r="DJ69" s="17" t="str">
        <f>HLOOKUP($B69,'[6]SGTI 2021 Clean Data'!$E$2:$ZQ$272,185,FALSE)</f>
        <v>Y</v>
      </c>
      <c r="DK69" s="17">
        <f>HLOOKUP($B69,'[6]SGTI 2021 Clean Data'!$E$2:$ZQ$272,190,FALSE)</f>
        <v>81</v>
      </c>
      <c r="DL69" s="17" t="str">
        <f>HLOOKUP($B69,'[6]SGTI 2021 Clean Data'!$E$2:$ZQ$272,191,FALSE)</f>
        <v>N</v>
      </c>
      <c r="DM69" s="17" t="str">
        <f>HLOOKUP($B69,'[6]SGTI 2021 Clean Data'!$E$2:$ZQ$272,195,FALSE)</f>
        <v>Y</v>
      </c>
      <c r="DN69" s="17" t="str">
        <f>HLOOKUP($B69,'[6]SGTI 2021 Clean Data'!$E$2:$ZQ$272,196,FALSE)</f>
        <v>N</v>
      </c>
      <c r="DO69" s="17" t="str">
        <f>HLOOKUP($B69,'[6]SGTI 2021 Clean Data'!$E$2:$ZQ$272,199,FALSE)</f>
        <v>N</v>
      </c>
      <c r="DP69" s="17" t="str">
        <f>HLOOKUP($B69,'[6]SGTI 2021 Clean Data'!$E$2:$ZQ$272,200,FALSE)</f>
        <v>Y</v>
      </c>
      <c r="DQ69" s="17" t="str">
        <f>HLOOKUP($B69,'[6]SGTI 2021 Clean Data'!$E$2:$ZQ$272,201,FALSE)</f>
        <v>Y</v>
      </c>
      <c r="DR69" s="17" t="str">
        <f>HLOOKUP($B69,'[6]SGTI 2021 Clean Data'!$E$2:$ZQ$272,202,FALSE)</f>
        <v>Y</v>
      </c>
      <c r="DS69" s="17" t="str">
        <f>HLOOKUP($B69,'[6]SGTI 2021 Clean Data'!$E$2:$ZQ$272,203,FALSE)</f>
        <v>Y</v>
      </c>
      <c r="DT69" s="17" t="str">
        <f>HLOOKUP($B69,'[6]SGTI 2021 Clean Data'!$E$2:$ZQ$272,204,FALSE)</f>
        <v>Y</v>
      </c>
      <c r="DU69" s="17" t="str">
        <f>HLOOKUP($B69,'[6]SGTI 2021 Clean Data'!$E$2:$ZQ$272,206,FALSE)</f>
        <v>Y</v>
      </c>
      <c r="DV69" s="17" t="str">
        <f>HLOOKUP($B69,'[6]SGTI 2021 Clean Data'!$E$2:$ZQ$272,207,FALSE)</f>
        <v>N</v>
      </c>
      <c r="DW69" s="17" t="str">
        <f>HLOOKUP($B69,'[6]SGTI 2021 Clean Data'!$E$2:$ZQ$272,208,FALSE)</f>
        <v>N</v>
      </c>
      <c r="DX69" s="17"/>
      <c r="DY69" s="17" t="str">
        <f>HLOOKUP($B69,'[6]SGTI 2021 Clean Data'!$E$2:$ZQ$272,213,FALSE)</f>
        <v>Y</v>
      </c>
      <c r="DZ69" s="17" t="str">
        <f>HLOOKUP($B69,'[6]SGTI 2021 Clean Data'!$E$2:$ZQ$272,214,FALSE)</f>
        <v>N</v>
      </c>
      <c r="EA69" s="17" t="str">
        <f>HLOOKUP($B69,'[6]SGTI 2021 Clean Data'!$E$2:$ZQ$272,215,FALSE)</f>
        <v>N</v>
      </c>
      <c r="EB69" s="17">
        <f>HLOOKUP($B69,'[6]SGTI 2021 Clean Data'!$E$2:$ZQ$272,219,FALSE)</f>
        <v>0</v>
      </c>
      <c r="EC69" s="17">
        <f>HLOOKUP($B69,'[6]SGTI 2021 Clean Data'!$E$2:$ZQ$272,220,FALSE)</f>
        <v>0</v>
      </c>
      <c r="ED69" s="17">
        <f>HLOOKUP($B69,'[6]SGTI 2021 Clean Data'!$E$2:$ZQ$272,221,FALSE)</f>
        <v>0</v>
      </c>
      <c r="EE69" s="17">
        <f>HLOOKUP($B69,'[6]SGTI 2021 Clean Data'!$E$2:$ZQ$272,222,FALSE)</f>
        <v>0</v>
      </c>
      <c r="EF69" s="17">
        <f>HLOOKUP($B69,'[6]SGTI 2021 Clean Data'!$E$2:$ZQ$272,223,FALSE)</f>
        <v>0</v>
      </c>
      <c r="EG69" s="17">
        <f>HLOOKUP($B69,'[6]SGTI 2021 Clean Data'!$E$2:$ZQ$272,224,FALSE)</f>
        <v>3</v>
      </c>
      <c r="EH69" s="17">
        <f>HLOOKUP($B69,'[6]SGTI 2021 Clean Data'!$E$2:$ZQ$272,225,FALSE)</f>
        <v>0</v>
      </c>
      <c r="EI69" s="17">
        <f>HLOOKUP($B69,'[6]SGTI 2021 Clean Data'!$E$2:$ZQ$272,226,FALSE)</f>
        <v>0</v>
      </c>
      <c r="EJ69" s="17">
        <f>HLOOKUP($B69,'[6]SGTI 2021 Clean Data'!$E$2:$ZQ$272,227,FALSE)</f>
        <v>0</v>
      </c>
      <c r="EK69" s="17">
        <f>HLOOKUP($B69,'[6]SGTI 2021 Clean Data'!$E$2:$ZQ$272,228,FALSE)</f>
        <v>3</v>
      </c>
      <c r="EL69" s="17">
        <f>HLOOKUP($B69,'[6]SGTI 2021 Clean Data'!$E$2:$ZQ$272,229,FALSE)</f>
        <v>0</v>
      </c>
      <c r="EM69" s="17">
        <f>HLOOKUP($B69,'[6]SGTI 2021 Clean Data'!$E$2:$ZQ$272,230,FALSE)</f>
        <v>2</v>
      </c>
      <c r="EN69" s="17">
        <f>HLOOKUP($B69,'[6]SGTI 2021 Clean Data'!$E$2:$ZQ$272,231,FALSE)</f>
        <v>3</v>
      </c>
      <c r="EO69" s="18">
        <f>HLOOKUP($B69,'[6]SGTI 2021 Clean Data'!$E$2:$ZQ$272,232,FALSE)</f>
        <v>44277</v>
      </c>
      <c r="EP69" s="18">
        <f>HLOOKUP($B69,'[6]SGTI 2021 Clean Data'!$E$2:$ZQ$272,233,FALSE)</f>
        <v>44313</v>
      </c>
      <c r="EQ69" s="17">
        <f>HLOOKUP($B69,'[6]SGTI 2021 Clean Data'!$E$2:$ZQ$272,234,FALSE)</f>
        <v>0</v>
      </c>
      <c r="ER69" s="17">
        <f>HLOOKUP($B69,'[6]SGTI 2021 Clean Data'!$E$2:$ZQ$272,235,FALSE)</f>
        <v>0</v>
      </c>
      <c r="ES69" s="17">
        <f>HLOOKUP($B69,'[6]SGTI 2021 Clean Data'!$E$2:$ZQ$272,240,FALSE)</f>
        <v>0</v>
      </c>
      <c r="ET69" s="17">
        <f>VLOOKUP($B69,'[6]2021 DD Batch123456'!$B$3:$AT$590,42,FALSE)</f>
        <v>2</v>
      </c>
      <c r="EU69" s="17"/>
      <c r="EV69" s="17"/>
      <c r="EW69" s="17"/>
      <c r="EX69" s="17">
        <f>VLOOKUP($B69,'[6]2021 DD Batch123456'!$B$3:$AT$590,44,FALSE)</f>
        <v>0</v>
      </c>
      <c r="EY69" s="17">
        <f>HLOOKUP($B69,'[6]SGTI 2021 Clean Data'!$E$2:$ZQ$272,246,FALSE)</f>
        <v>0</v>
      </c>
      <c r="EZ69" s="17">
        <f>HLOOKUP($B69,'[6]SGTI 2021 Clean Data'!$E$2:$ZQ$272,247,FALSE)</f>
        <v>0</v>
      </c>
      <c r="FA69" s="17">
        <f>HLOOKUP($B69,'[6]SGTI 2021 Clean Data'!$E$2:$ZQ$272,248,FALSE)</f>
        <v>0</v>
      </c>
      <c r="FB69" s="17">
        <f>HLOOKUP($B69,'[6]SGTI 2021 Clean Data'!$E$2:$ZQ$272,249,FALSE)</f>
        <v>0</v>
      </c>
      <c r="FC69" s="17">
        <f>HLOOKUP($B69,'[6]SGTI 2021 Clean Data'!$E$2:$ZQ$272,250,FALSE)</f>
        <v>0</v>
      </c>
      <c r="FD69" s="17">
        <f>HLOOKUP($B69,'[6]SGTI 2021 Clean Data'!$E$2:$ZQ$272,251,FALSE)</f>
        <v>0</v>
      </c>
      <c r="FE69" s="17">
        <f>HLOOKUP($B69,'[6]SGTI 2021 Clean Data'!$E$2:$ZQ$272,252,FALSE)</f>
        <v>0</v>
      </c>
      <c r="FF69" s="17">
        <f>HLOOKUP($B69,'[6]SGTI 2021 Clean Data'!$E$2:$ZQ$272,253,FALSE)</f>
        <v>0</v>
      </c>
      <c r="FG69" s="17">
        <f>HLOOKUP($B69,'[6]SGTI 2021 Clean Data'!$E$2:$ZQ$272,254,FALSE)</f>
        <v>0</v>
      </c>
      <c r="FH69" s="17">
        <f>HLOOKUP($B69,'[6]SGTI 2021 Clean Data'!$E$2:$ZQ$272,255,FALSE)</f>
        <v>0</v>
      </c>
      <c r="FI69" s="17">
        <f>HLOOKUP($B69,'[6]SGTI 2021 Clean Data'!$E$2:$ZQ$272,256,FALSE)</f>
        <v>0</v>
      </c>
      <c r="FJ69" s="17">
        <f>HLOOKUP($B69,'[6]SGTI 2021 Clean Data'!$E$2:$ZQ$272,257,FALSE)</f>
        <v>0</v>
      </c>
      <c r="FK69" s="17">
        <f>HLOOKUP($B69,'[6]SGTI 2021 Clean Data'!$E$2:$ZQ$272,258,FALSE)</f>
        <v>0</v>
      </c>
      <c r="FL69" s="17"/>
      <c r="FM69" s="17">
        <f>HLOOKUP($B69,'[6]SGTI 2021 Clean Data'!$E$2:$ZQ$272,260,FALSE)</f>
        <v>0</v>
      </c>
      <c r="FN69" s="17">
        <f>HLOOKUP($B69,'[6]SGTI 2021 Clean Data'!$E$2:$ZQ$272,261,FALSE)</f>
        <v>0</v>
      </c>
      <c r="FO69" s="17">
        <f>HLOOKUP($B69,'[6]SGTI 2021 Clean Data'!$E$2:$ZQ$272,262,FALSE)</f>
        <v>0</v>
      </c>
      <c r="FP69" s="17">
        <f>HLOOKUP($B69,'[6]SGTI 2021 Clean Data'!$E$2:$ZQ$272,263,FALSE)</f>
        <v>0</v>
      </c>
      <c r="FQ69" s="17"/>
      <c r="FR69" s="17">
        <f>HLOOKUP($B69,'[6]SGTI 2021 Clean Data'!$E$2:$ZQ$272,265,FALSE)</f>
        <v>0</v>
      </c>
      <c r="FS69" s="17">
        <f>HLOOKUP($B69,'[6]SGTI 2021 Clean Data'!$E$2:$ZQ$272,266,FALSE)</f>
        <v>0</v>
      </c>
      <c r="FT69" s="17">
        <f>HLOOKUP($B69,'[6]SGTI 2021 Clean Data'!$E$2:$ZQ$272,267,FALSE)</f>
        <v>0</v>
      </c>
      <c r="FU69" s="17">
        <f>HLOOKUP($B69,'[6]SGTI 2021 Clean Data'!$E$2:$ZQ$272,268,FALSE)</f>
        <v>0</v>
      </c>
      <c r="FV69" s="17">
        <f>HLOOKUP($B69,'[6]SGTI 2021 Clean Data'!$E$2:$ZQ$272,269,FALSE)</f>
        <v>0</v>
      </c>
      <c r="FW69" s="17">
        <f>HLOOKUP($B69,'[6]SGTI 2021 Clean Data'!$E$2:$ZQ$272,270,FALSE)</f>
        <v>0</v>
      </c>
      <c r="FX69" s="17">
        <f>HLOOKUP($B69,'[6]SGTI 2021 Clean Data'!$E$2:$ZQ$272,271,FALSE)</f>
        <v>0</v>
      </c>
    </row>
    <row r="70" spans="1:180" ht="24" thickTop="1" thickBot="1" x14ac:dyDescent="0.3">
      <c r="A70" s="12">
        <v>224</v>
      </c>
      <c r="B70" s="13" t="s">
        <v>196</v>
      </c>
      <c r="C70" s="14" t="s">
        <v>197</v>
      </c>
      <c r="D70" s="15">
        <v>44196</v>
      </c>
      <c r="E70" s="16">
        <f>_xlfn.IFNA(VLOOKUP($B70,'[4]SGTI 2021 General Full List'!$G$2:$AD$528,24,FALSE),VLOOKUP($B70,'[5]SGTI 2021 TrustReits Full List'!$G$2:$AC$43,23,FALSE))</f>
        <v>356233150</v>
      </c>
      <c r="F70" s="16" t="str">
        <f t="shared" si="1"/>
        <v>Mid</v>
      </c>
      <c r="G70" s="16" t="str">
        <f>_xlfn.IFNA(VLOOKUP($B70,'[4]SGTI 2021 General Full List'!$G$2:$AD$528,21,FALSE),VLOOKUP($B70,'[5]SGTI 2021 TrustReits Full List'!$G$2:$AB$43,20,FALSE))</f>
        <v>INDUSTRIALS</v>
      </c>
      <c r="H70" s="16" t="str">
        <f>_xlfn.IFNA(VLOOKUP($B70,'[4]SGTI 2021 General Full List'!$G$2:$AD$528,23,FALSE),VLOOKUP($B70,'[5]SGTI 2021 TrustReits Full List'!$G$2:$AB$43,22,FALSE))</f>
        <v>Real Estate</v>
      </c>
      <c r="I70" s="16" t="s">
        <v>1273</v>
      </c>
      <c r="J70" s="17">
        <f>VLOOKUP($B70,'[6]2021 DD Batch123456'!$B$3:$AT$590,5,FALSE)</f>
        <v>10</v>
      </c>
      <c r="K70" s="17">
        <f>VLOOKUP($B70,'[6]2021 DD Batch123456'!$B$3:$AT$590,6,FALSE)</f>
        <v>10</v>
      </c>
      <c r="L70" s="17">
        <f>VLOOKUP($B70,'[6]2021 DD Batch123456'!$B$3:$AT$590,7,FALSE)</f>
        <v>6</v>
      </c>
      <c r="M70" s="17" t="str">
        <f>VLOOKUP($B70,'[6]2021 DD Batch123456'!$B$3:$AT$590,12,FALSE)</f>
        <v>N</v>
      </c>
      <c r="N70" s="17" t="str">
        <f>HLOOKUP($B70,'[6]SGTI 2021 Clean Data'!$E$2:$ZQ$272,25,FALSE)</f>
        <v>Y</v>
      </c>
      <c r="O70" s="17" t="str">
        <f>VLOOKUP($B70,'[6]2021 DD Batch123456'!$B$3:$AT$590,13,FALSE)</f>
        <v>N</v>
      </c>
      <c r="P70" s="17" t="str">
        <f>VLOOKUP($B70,'[6]2021 DD Batch123456'!$B$3:$AT$590,14,FALSE)</f>
        <v>N</v>
      </c>
      <c r="Q70" s="17" t="str">
        <f>HLOOKUP($B70,'[6]SGTI 2021 Clean Data'!$E$2:$ZQ$272,30,FALSE)</f>
        <v>Y</v>
      </c>
      <c r="R70" s="17" t="str">
        <f>HLOOKUP($B70,'[6]SGTI 2021 Clean Data'!$E$2:$ZQ$272,31,FALSE)</f>
        <v>Y</v>
      </c>
      <c r="S70" s="17" t="str">
        <f>HLOOKUP($B70,'[6]SGTI 2021 Clean Data'!$E$2:$ZQ$272,32,FALSE)</f>
        <v>Y</v>
      </c>
      <c r="T70" s="17">
        <f>VLOOKUP($B70,'[6]2021 DD Batch123456'!$B$3:$AT$590,36,FALSE)</f>
        <v>4</v>
      </c>
      <c r="U70" s="17">
        <f>VLOOKUP($B70,'[6]2021 DD Batch123456'!$B$3:$AT$590,40,FALSE)</f>
        <v>0</v>
      </c>
      <c r="V70" s="17">
        <f>VLOOKUP($B70,'[6]2021 DD Batch123456'!$B$3:$AT$590,37,FALSE)</f>
        <v>5</v>
      </c>
      <c r="W70" s="17" t="str">
        <f>VLOOKUP($B70,'[6]2021 DD Batch123456'!$B$3:$AT$590,41,FALSE)</f>
        <v>Y</v>
      </c>
      <c r="X70" s="17">
        <f>VLOOKUP($B70,'[6]2021 DD Batch123456'!$B$3:$AT$590,15,FALSE)</f>
        <v>3</v>
      </c>
      <c r="Y70" s="17">
        <f>VLOOKUP($B70,'[6]2021 DD Batch123456'!$B$3:$AT$590,16,FALSE)</f>
        <v>3</v>
      </c>
      <c r="Z70" s="17" t="str">
        <f>VLOOKUP($B70,'[6]2021 DD Batch123456'!$B$3:$AT$590,18,FALSE)</f>
        <v>Y</v>
      </c>
      <c r="AA70" s="17" t="str">
        <f>HLOOKUP($B70,'[6]SGTI 2021 Clean Data'!$E$2:$ZQ$272,45,FALSE)</f>
        <v>Y</v>
      </c>
      <c r="AB70" s="17" t="str">
        <f>HLOOKUP($B70,'[6]SGTI 2021 Clean Data'!$E$2:$ZQ$272,46,FALSE)</f>
        <v>N</v>
      </c>
      <c r="AC70" s="17" t="str">
        <f>HLOOKUP($B70,'[6]SGTI 2021 Clean Data'!$E$2:$ZQ$272,49,FALSE)</f>
        <v>N</v>
      </c>
      <c r="AD70" s="17" t="str">
        <f>HLOOKUP($B70,'[6]SGTI 2021 Clean Data'!$E$2:$ZQ$272,50,FALSE)</f>
        <v>Y</v>
      </c>
      <c r="AE70" s="17" t="str">
        <f>HLOOKUP($B70,'[6]SGTI 2021 Clean Data'!$E$2:$ZQ$272,53,FALSE)</f>
        <v>Y</v>
      </c>
      <c r="AF70" s="17" t="str">
        <f>HLOOKUP($B70,'[6]SGTI 2021 Clean Data'!$E$2:$ZQ$272,54,FALSE)</f>
        <v>N</v>
      </c>
      <c r="AG70" s="17" t="str">
        <f>HLOOKUP($B70,'[6]SGTI 2021 Clean Data'!$E$2:$ZQ$272,55,FALSE)</f>
        <v>Y</v>
      </c>
      <c r="AH70" s="17" t="str">
        <f>HLOOKUP($B70,'[6]SGTI 2021 Clean Data'!$E$2:$ZQ$272,56,FALSE)</f>
        <v>Y</v>
      </c>
      <c r="AI70" s="17" t="str">
        <f>HLOOKUP($B70,'[6]SGTI 2021 Clean Data'!$E$2:$ZQ$272,57,FALSE)</f>
        <v>N</v>
      </c>
      <c r="AJ70" s="17" t="str">
        <f>HLOOKUP($B70,'[6]SGTI 2021 Clean Data'!$E$2:$ZQ$272,58,FALSE)</f>
        <v>N</v>
      </c>
      <c r="AK70" s="17" t="str">
        <f>HLOOKUP($B70,'[6]SGTI 2021 Clean Data'!$E$2:$ZQ$272,59,FALSE)</f>
        <v>Y</v>
      </c>
      <c r="AL70" s="17">
        <f>VLOOKUP($B70,'[6]2021 DD Batch123456'!$B$3:$AT$590,19,FALSE)</f>
        <v>2</v>
      </c>
      <c r="AM70" s="17">
        <f>VLOOKUP($B70,'[6]2021 DD Batch123456'!$B$3:$AT$590,20,FALSE)</f>
        <v>2</v>
      </c>
      <c r="AN70" s="17" t="str">
        <f>VLOOKUP($B70,'[6]2021 DD Batch123456'!$B$3:$AT$590,22,FALSE)</f>
        <v>N</v>
      </c>
      <c r="AO70" s="17" t="str">
        <f>HLOOKUP($B70,'[6]SGTI 2021 Clean Data'!$E$2:$ZQ$272,67,FALSE)</f>
        <v>B2</v>
      </c>
      <c r="AP70" s="17" t="str">
        <f>HLOOKUP($B70,'[6]SGTI 2021 Clean Data'!$E$2:$ZQ$272,68,FALSE)</f>
        <v>O</v>
      </c>
      <c r="AQ70" s="17" t="str">
        <f>HLOOKUP($B70,'[6]SGTI 2021 Clean Data'!$E$2:$ZQ$272,69,FALSE)</f>
        <v>ND</v>
      </c>
      <c r="AR70" s="17" t="str">
        <f>HLOOKUP($B70,'[6]SGTI 2021 Clean Data'!$E$2:$ZQ$272,70,FALSE)</f>
        <v>N</v>
      </c>
      <c r="AS70" s="17" t="str">
        <f>HLOOKUP($B70,'[6]SGTI 2021 Clean Data'!$E$2:$ZQ$272,71,FALSE)</f>
        <v>N</v>
      </c>
      <c r="AT70" s="17" t="str">
        <f>HLOOKUP($B70,'[6]SGTI 2021 Clean Data'!$E$2:$ZQ$272,72,FALSE)</f>
        <v>Y</v>
      </c>
      <c r="AU70" s="17" t="str">
        <f>HLOOKUP($B70,'[6]SGTI 2021 Clean Data'!$E$2:$ZQ$272,73,FALSE)</f>
        <v>Y</v>
      </c>
      <c r="AV70" s="17" t="str">
        <f>HLOOKUP($B70,'[6]SGTI 2021 Clean Data'!$E$2:$ZQ$272,74,FALSE)</f>
        <v>N</v>
      </c>
      <c r="AW70" s="17" t="str">
        <f>HLOOKUP($B70,'[6]SGTI 2021 Clean Data'!$E$2:$ZQ$272,75,FALSE)</f>
        <v>Y</v>
      </c>
      <c r="AX70" s="17" t="str">
        <f>HLOOKUP($B70,'[6]SGTI 2021 Clean Data'!$E$2:$ZQ$272,76,FALSE)</f>
        <v>N</v>
      </c>
      <c r="AY70" s="17" t="str">
        <f>VLOOKUP($B70,'[6]2021 DD Batch123456'!$B$3:$AT$590,35,FALSE)</f>
        <v>B2</v>
      </c>
      <c r="AZ70" s="17" t="str">
        <f>HLOOKUP($B70,'[6]SGTI 2021 Clean Data'!$E$2:$ZQ$272,80,FALSE)</f>
        <v>Y</v>
      </c>
      <c r="BA70" s="17" t="str">
        <f>HLOOKUP($B70,'[6]SGTI 2021 Clean Data'!$E$2:$ZQ$272,83,FALSE)</f>
        <v>Y</v>
      </c>
      <c r="BB70" s="17" t="str">
        <f>HLOOKUP($B70,'[6]SGTI 2021 Clean Data'!$E$2:$ZQ$272,84,FALSE)</f>
        <v>N</v>
      </c>
      <c r="BC70" s="17" t="str">
        <f>HLOOKUP($B70,'[6]SGTI 2021 Clean Data'!$E$2:$ZQ$272,89,FALSE)</f>
        <v>Y</v>
      </c>
      <c r="BD70" s="17" t="str">
        <f>HLOOKUP($B70,'[6]SGTI 2021 Clean Data'!$E$2:$ZQ$272,91,FALSE)</f>
        <v>Y</v>
      </c>
      <c r="BE70" s="17" t="str">
        <f>HLOOKUP($B70,'[6]SGTI 2021 Clean Data'!$E$2:$ZQ$272,92,FALSE)</f>
        <v>Y</v>
      </c>
      <c r="BF70" s="17" t="str">
        <f>HLOOKUP($B70,'[6]SGTI 2021 Clean Data'!$E$2:$ZQ$272,93,FALSE)</f>
        <v>N</v>
      </c>
      <c r="BG70" s="17" t="str">
        <f>HLOOKUP($B70,'[6]SGTI 2021 Clean Data'!$E$2:$ZQ$272,94,FALSE)</f>
        <v>Y</v>
      </c>
      <c r="BH70" s="17" t="str">
        <f>HLOOKUP($B70,'[6]SGTI 2021 Clean Data'!$E$2:$ZQ$272,95,FALSE)</f>
        <v>N</v>
      </c>
      <c r="BI70" s="17" t="str">
        <f>HLOOKUP($B70,'[6]SGTI 2021 Clean Data'!$E$2:$ZQ$272,96,FALSE)</f>
        <v>N</v>
      </c>
      <c r="BJ70" s="17" t="str">
        <f>HLOOKUP($B70,'[6]SGTI 2021 Clean Data'!$E$2:$ZQ$272,97,FALSE)</f>
        <v>N</v>
      </c>
      <c r="BK70" s="17" t="str">
        <f>HLOOKUP($B70,'[6]SGTI 2021 Clean Data'!$E$2:$ZQ$272,98,FALSE)</f>
        <v>Y</v>
      </c>
      <c r="BL70" s="17" t="str">
        <f>HLOOKUP($B70,'[6]SGTI 2021 Clean Data'!$E$2:$ZQ$272,100,FALSE)</f>
        <v>Y</v>
      </c>
      <c r="BM70" s="17" t="str">
        <f>HLOOKUP($B70,'[6]SGTI 2021 Clean Data'!$E$2:$ZQ$272,102,FALSE)</f>
        <v>Y</v>
      </c>
      <c r="BN70" s="17" t="str">
        <f>HLOOKUP($B70,'[6]SGTI 2021 Clean Data'!$E$2:$ZQ$272,103,FALSE)</f>
        <v>Y</v>
      </c>
      <c r="BO70" s="17" t="str">
        <f>HLOOKUP($B70,'[6]SGTI 2021 Clean Data'!$E$2:$ZQ$272,107,FALSE)</f>
        <v>Y</v>
      </c>
      <c r="BP70" s="17" t="str">
        <f>HLOOKUP($B70,'[6]SGTI 2021 Clean Data'!$E$2:$ZQ$272,108,FALSE)</f>
        <v>Y</v>
      </c>
      <c r="BQ70" s="17" t="str">
        <f>HLOOKUP($B70,'[6]SGTI 2021 Clean Data'!$E$2:$ZQ$272,109,FALSE)</f>
        <v>Y</v>
      </c>
      <c r="BR70" s="17" t="str">
        <f>HLOOKUP($B70,'[6]SGTI 2021 Clean Data'!$E$2:$ZQ$272,110,FALSE)</f>
        <v>Y</v>
      </c>
      <c r="BS70" s="17" t="str">
        <f>HLOOKUP($B70,'[6]SGTI 2021 Clean Data'!$E$2:$ZQ$272,111,FALSE)</f>
        <v>Y</v>
      </c>
      <c r="BT70" s="17" t="str">
        <f>HLOOKUP($B70,'[6]SGTI 2021 Clean Data'!$E$2:$ZQ$272,113,FALSE)</f>
        <v>Y</v>
      </c>
      <c r="BU70" s="17" t="str">
        <f>HLOOKUP($B70,'[6]SGTI 2021 Clean Data'!$E$2:$ZQ$272,114,FALSE)</f>
        <v>N</v>
      </c>
      <c r="BV70" s="17" t="str">
        <f>HLOOKUP($B70,'[6]SGTI 2021 Clean Data'!$E$2:$ZQ$272,120,FALSE)</f>
        <v>Y</v>
      </c>
      <c r="BW70" s="17" t="str">
        <f>HLOOKUP($B70,'[6]SGTI 2021 Clean Data'!$E$2:$ZQ$272,121,FALSE)</f>
        <v>Y</v>
      </c>
      <c r="BX70" s="17" t="str">
        <f>HLOOKUP($B70,'[6]SGTI 2021 Clean Data'!$E$2:$ZQ$272,122,FALSE)</f>
        <v>Y</v>
      </c>
      <c r="BY70" s="17" t="str">
        <f>HLOOKUP($B70,'[6]SGTI 2021 Clean Data'!$E$2:$ZQ$272,123,FALSE)</f>
        <v>N</v>
      </c>
      <c r="BZ70" s="17" t="str">
        <f>HLOOKUP($B70,'[6]SGTI 2021 Clean Data'!$E$2:$ZQ$272,124,FALSE)</f>
        <v>Y</v>
      </c>
      <c r="CA70" s="17" t="str">
        <f>HLOOKUP($B70,'[6]SGTI 2021 Clean Data'!$E$2:$ZQ$272,125,FALSE)</f>
        <v>N</v>
      </c>
      <c r="CB70" s="17" t="str">
        <f>HLOOKUP($B70,'[6]SGTI 2021 Clean Data'!$E$2:$ZQ$272,126,FALSE)</f>
        <v>N</v>
      </c>
      <c r="CC70" s="17" t="str">
        <f>HLOOKUP($B70,'[6]SGTI 2021 Clean Data'!$E$2:$ZQ$272,128,FALSE)</f>
        <v>Y</v>
      </c>
      <c r="CD70" s="17" t="str">
        <f>HLOOKUP($B70,'[6]SGTI 2021 Clean Data'!$E$2:$ZQ$272,130,FALSE)</f>
        <v>Y</v>
      </c>
      <c r="CE70" s="17" t="str">
        <f>HLOOKUP($B70,'[6]SGTI 2021 Clean Data'!$E$2:$ZQ$272,131,FALSE)</f>
        <v>Y</v>
      </c>
      <c r="CF70" s="17" t="str">
        <f>HLOOKUP($B70,'[6]SGTI 2021 Clean Data'!$E$2:$ZQ$272,132,FALSE)</f>
        <v>Y</v>
      </c>
      <c r="CG70" s="17" t="str">
        <f>HLOOKUP($B70,'[6]SGTI 2021 Clean Data'!$E$2:$ZQ$272,133,FALSE)</f>
        <v>Y</v>
      </c>
      <c r="CH70" s="17" t="str">
        <f>HLOOKUP($B70,'[6]SGTI 2021 Clean Data'!$E$2:$ZQ$272,135,FALSE)</f>
        <v>N</v>
      </c>
      <c r="CI70" s="17" t="str">
        <f>HLOOKUP($B70,'[6]SGTI 2021 Clean Data'!$E$2:$ZQ$272,139,FALSE)</f>
        <v>Y</v>
      </c>
      <c r="CJ70" s="17" t="str">
        <f>HLOOKUP($B70,'[6]SGTI 2021 Clean Data'!$E$2:$ZQ$272,140,FALSE)</f>
        <v>Y</v>
      </c>
      <c r="CK70" s="17" t="str">
        <f>VLOOKUP($B70,'[6]2021 DD Batch123456'!$B$3:$AT$590,26,FALSE)</f>
        <v>Y</v>
      </c>
      <c r="CL70" s="17">
        <f>VLOOKUP($B70,'[6]2021 DD Batch123456'!$B$3:$AT$590,27,FALSE)</f>
        <v>0</v>
      </c>
      <c r="CM70" s="17" t="str">
        <f>VLOOKUP($B70,'[6]2021 DD Batch123456'!$B$3:$AT$590,31,FALSE)</f>
        <v>N</v>
      </c>
      <c r="CN70" s="17" t="str">
        <f>VLOOKUP($B70,'[6]2021 DD Batch123456'!$B$3:$AT$590,32,FALSE)</f>
        <v>N</v>
      </c>
      <c r="CO70" s="17" t="str">
        <f>VLOOKUP($B70,'[6]2021 DD Batch123456'!$B$3:$AT$590,33,FALSE)</f>
        <v>N</v>
      </c>
      <c r="CP70" s="17" t="str">
        <f>HLOOKUP($B70,'[6]SGTI 2021 Clean Data'!$E$2:$ZQ$272,153,FALSE)</f>
        <v>N</v>
      </c>
      <c r="CQ70" s="17" t="str">
        <f>HLOOKUP($B70,'[6]SGTI 2021 Clean Data'!$E$2:$ZQ$272,155,FALSE)</f>
        <v>Y</v>
      </c>
      <c r="CR70" s="17" t="str">
        <f>HLOOKUP($B70,'[6]SGTI 2021 Clean Data'!$E$2:$ZQ$272,156,FALSE)</f>
        <v>Y</v>
      </c>
      <c r="CS70" s="17" t="str">
        <f>HLOOKUP($B70,'[6]SGTI 2021 Clean Data'!$E$2:$ZQ$272,157,FALSE)</f>
        <v>Y</v>
      </c>
      <c r="CT70" s="17" t="str">
        <f>HLOOKUP($B70,'[6]SGTI 2021 Clean Data'!$E$2:$ZQ$272,158,FALSE)</f>
        <v>Y</v>
      </c>
      <c r="CU70" s="17" t="str">
        <f>HLOOKUP($B70,'[6]SGTI 2021 Clean Data'!$E$2:$ZQ$272,159,FALSE)</f>
        <v>Y</v>
      </c>
      <c r="CV70" s="17" t="str">
        <f>HLOOKUP($B70,'[6]SGTI 2021 Clean Data'!$E$2:$ZQ$272,160,FALSE)</f>
        <v>Y</v>
      </c>
      <c r="CW70" s="17" t="str">
        <f>HLOOKUP($B70,'[6]SGTI 2021 Clean Data'!$E$2:$ZQ$272,161,FALSE)</f>
        <v>Y</v>
      </c>
      <c r="CX70" s="17" t="str">
        <f>HLOOKUP($B70,'[6]SGTI 2021 Clean Data'!$E$2:$ZQ$272,164,FALSE)</f>
        <v>Y</v>
      </c>
      <c r="CY70" s="17" t="str">
        <f>HLOOKUP($B70,'[6]SGTI 2021 Clean Data'!$E$2:$ZQ$272,170,FALSE)</f>
        <v>Y</v>
      </c>
      <c r="CZ70" s="17" t="str">
        <f>HLOOKUP($B70,'[6]SGTI 2021 Clean Data'!$E$2:$ZQ$272,173,FALSE)</f>
        <v>Y</v>
      </c>
      <c r="DA70" s="17" t="str">
        <f>HLOOKUP($B70,'[6]SGTI 2021 Clean Data'!$E$2:$ZQ$272,174,FALSE)</f>
        <v>Y</v>
      </c>
      <c r="DB70" s="17" t="str">
        <f>HLOOKUP($B70,'[6]SGTI 2021 Clean Data'!$E$2:$ZQ$272,175,FALSE)</f>
        <v>N</v>
      </c>
      <c r="DC70" s="17" t="str">
        <f>HLOOKUP($B70,'[6]SGTI 2021 Clean Data'!$E$2:$ZQ$272,176,FALSE)</f>
        <v>N</v>
      </c>
      <c r="DD70" s="17" t="str">
        <f>HLOOKUP($B70,'[6]SGTI 2021 Clean Data'!$E$2:$ZQ$272,178,FALSE)</f>
        <v>N</v>
      </c>
      <c r="DE70" s="17" t="str">
        <f>HLOOKUP($B70,'[6]SGTI 2021 Clean Data'!$E$2:$ZQ$272,179,FALSE)</f>
        <v>N</v>
      </c>
      <c r="DF70" s="17" t="str">
        <f>HLOOKUP($B70,'[6]SGTI 2021 Clean Data'!$E$2:$ZQ$272,180,FALSE)</f>
        <v>Y</v>
      </c>
      <c r="DG70" s="17" t="str">
        <f>HLOOKUP($B70,'[6]SGTI 2021 Clean Data'!$E$2:$ZQ$272,181,FALSE)</f>
        <v>N</v>
      </c>
      <c r="DH70" s="17" t="str">
        <f>HLOOKUP($B70,'[6]SGTI 2021 Clean Data'!$E$2:$ZQ$272,182,FALSE)</f>
        <v>N</v>
      </c>
      <c r="DI70" s="17" t="str">
        <f>HLOOKUP($B70,'[6]SGTI 2021 Clean Data'!$E$2:$ZQ$272,184,FALSE)</f>
        <v>Y</v>
      </c>
      <c r="DJ70" s="17" t="str">
        <f>HLOOKUP($B70,'[6]SGTI 2021 Clean Data'!$E$2:$ZQ$272,185,FALSE)</f>
        <v>Y</v>
      </c>
      <c r="DK70" s="17">
        <f>HLOOKUP($B70,'[6]SGTI 2021 Clean Data'!$E$2:$ZQ$272,190,FALSE)</f>
        <v>98</v>
      </c>
      <c r="DL70" s="17" t="str">
        <f>HLOOKUP($B70,'[6]SGTI 2021 Clean Data'!$E$2:$ZQ$272,191,FALSE)</f>
        <v>N</v>
      </c>
      <c r="DM70" s="17" t="str">
        <f>HLOOKUP($B70,'[6]SGTI 2021 Clean Data'!$E$2:$ZQ$272,195,FALSE)</f>
        <v>Y</v>
      </c>
      <c r="DN70" s="17" t="str">
        <f>HLOOKUP($B70,'[6]SGTI 2021 Clean Data'!$E$2:$ZQ$272,196,FALSE)</f>
        <v>N</v>
      </c>
      <c r="DO70" s="17" t="str">
        <f>HLOOKUP($B70,'[6]SGTI 2021 Clean Data'!$E$2:$ZQ$272,199,FALSE)</f>
        <v>N</v>
      </c>
      <c r="DP70" s="17" t="str">
        <f>HLOOKUP($B70,'[6]SGTI 2021 Clean Data'!$E$2:$ZQ$272,200,FALSE)</f>
        <v>Y</v>
      </c>
      <c r="DQ70" s="17" t="str">
        <f>HLOOKUP($B70,'[6]SGTI 2021 Clean Data'!$E$2:$ZQ$272,201,FALSE)</f>
        <v>Y</v>
      </c>
      <c r="DR70" s="17" t="str">
        <f>HLOOKUP($B70,'[6]SGTI 2021 Clean Data'!$E$2:$ZQ$272,202,FALSE)</f>
        <v>Y</v>
      </c>
      <c r="DS70" s="17" t="str">
        <f>HLOOKUP($B70,'[6]SGTI 2021 Clean Data'!$E$2:$ZQ$272,203,FALSE)</f>
        <v>Y</v>
      </c>
      <c r="DT70" s="17" t="str">
        <f>HLOOKUP($B70,'[6]SGTI 2021 Clean Data'!$E$2:$ZQ$272,204,FALSE)</f>
        <v>Y</v>
      </c>
      <c r="DU70" s="17" t="str">
        <f>HLOOKUP($B70,'[6]SGTI 2021 Clean Data'!$E$2:$ZQ$272,206,FALSE)</f>
        <v>Y</v>
      </c>
      <c r="DV70" s="17" t="str">
        <f>HLOOKUP($B70,'[6]SGTI 2021 Clean Data'!$E$2:$ZQ$272,207,FALSE)</f>
        <v>N</v>
      </c>
      <c r="DW70" s="17" t="str">
        <f>HLOOKUP($B70,'[6]SGTI 2021 Clean Data'!$E$2:$ZQ$272,208,FALSE)</f>
        <v>Y</v>
      </c>
      <c r="DX70" s="17"/>
      <c r="DY70" s="17" t="str">
        <f>HLOOKUP($B70,'[6]SGTI 2021 Clean Data'!$E$2:$ZQ$272,213,FALSE)</f>
        <v>Y</v>
      </c>
      <c r="DZ70" s="17" t="str">
        <f>HLOOKUP($B70,'[6]SGTI 2021 Clean Data'!$E$2:$ZQ$272,214,FALSE)</f>
        <v>Y</v>
      </c>
      <c r="EA70" s="17" t="str">
        <f>HLOOKUP($B70,'[6]SGTI 2021 Clean Data'!$E$2:$ZQ$272,215,FALSE)</f>
        <v>Y</v>
      </c>
      <c r="EB70" s="17">
        <f>HLOOKUP($B70,'[6]SGTI 2021 Clean Data'!$E$2:$ZQ$272,219,FALSE)</f>
        <v>0</v>
      </c>
      <c r="EC70" s="17">
        <f>HLOOKUP($B70,'[6]SGTI 2021 Clean Data'!$E$2:$ZQ$272,220,FALSE)</f>
        <v>0</v>
      </c>
      <c r="ED70" s="17">
        <f>HLOOKUP($B70,'[6]SGTI 2021 Clean Data'!$E$2:$ZQ$272,221,FALSE)</f>
        <v>0</v>
      </c>
      <c r="EE70" s="17">
        <f>HLOOKUP($B70,'[6]SGTI 2021 Clean Data'!$E$2:$ZQ$272,222,FALSE)</f>
        <v>0</v>
      </c>
      <c r="EF70" s="17">
        <f>HLOOKUP($B70,'[6]SGTI 2021 Clean Data'!$E$2:$ZQ$272,223,FALSE)</f>
        <v>0</v>
      </c>
      <c r="EG70" s="17">
        <f>HLOOKUP($B70,'[6]SGTI 2021 Clean Data'!$E$2:$ZQ$272,224,FALSE)</f>
        <v>3</v>
      </c>
      <c r="EH70" s="17">
        <f>HLOOKUP($B70,'[6]SGTI 2021 Clean Data'!$E$2:$ZQ$272,225,FALSE)</f>
        <v>0</v>
      </c>
      <c r="EI70" s="17">
        <f>HLOOKUP($B70,'[6]SGTI 2021 Clean Data'!$E$2:$ZQ$272,226,FALSE)</f>
        <v>0</v>
      </c>
      <c r="EJ70" s="17">
        <f>HLOOKUP($B70,'[6]SGTI 2021 Clean Data'!$E$2:$ZQ$272,227,FALSE)</f>
        <v>0</v>
      </c>
      <c r="EK70" s="17">
        <f>HLOOKUP($B70,'[6]SGTI 2021 Clean Data'!$E$2:$ZQ$272,228,FALSE)</f>
        <v>0</v>
      </c>
      <c r="EL70" s="17">
        <f>HLOOKUP($B70,'[6]SGTI 2021 Clean Data'!$E$2:$ZQ$272,229,FALSE)</f>
        <v>0</v>
      </c>
      <c r="EM70" s="17">
        <f>HLOOKUP($B70,'[6]SGTI 2021 Clean Data'!$E$2:$ZQ$272,230,FALSE)</f>
        <v>1</v>
      </c>
      <c r="EN70" s="17">
        <f>HLOOKUP($B70,'[6]SGTI 2021 Clean Data'!$E$2:$ZQ$272,231,FALSE)</f>
        <v>0</v>
      </c>
      <c r="EO70" s="18">
        <f>HLOOKUP($B70,'[6]SGTI 2021 Clean Data'!$E$2:$ZQ$272,232,FALSE)</f>
        <v>44294</v>
      </c>
      <c r="EP70" s="18">
        <f>HLOOKUP($B70,'[6]SGTI 2021 Clean Data'!$E$2:$ZQ$272,233,FALSE)</f>
        <v>44309</v>
      </c>
      <c r="EQ70" s="17">
        <f>HLOOKUP($B70,'[6]SGTI 2021 Clean Data'!$E$2:$ZQ$272,234,FALSE)</f>
        <v>0</v>
      </c>
      <c r="ER70" s="17">
        <f>HLOOKUP($B70,'[6]SGTI 2021 Clean Data'!$E$2:$ZQ$272,235,FALSE)</f>
        <v>0</v>
      </c>
      <c r="ES70" s="17">
        <f>HLOOKUP($B70,'[6]SGTI 2021 Clean Data'!$E$2:$ZQ$272,240,FALSE)</f>
        <v>0</v>
      </c>
      <c r="ET70" s="17">
        <f>VLOOKUP($B70,'[6]2021 DD Batch123456'!$B$3:$AT$590,42,FALSE)</f>
        <v>1</v>
      </c>
      <c r="EU70" s="17"/>
      <c r="EV70" s="17"/>
      <c r="EW70" s="17"/>
      <c r="EX70" s="17">
        <f>VLOOKUP($B70,'[6]2021 DD Batch123456'!$B$3:$AT$590,44,FALSE)</f>
        <v>0</v>
      </c>
      <c r="EY70" s="17">
        <f>HLOOKUP($B70,'[6]SGTI 2021 Clean Data'!$E$2:$ZQ$272,246,FALSE)</f>
        <v>0</v>
      </c>
      <c r="EZ70" s="17">
        <f>HLOOKUP($B70,'[6]SGTI 2021 Clean Data'!$E$2:$ZQ$272,247,FALSE)</f>
        <v>0</v>
      </c>
      <c r="FA70" s="17">
        <f>HLOOKUP($B70,'[6]SGTI 2021 Clean Data'!$E$2:$ZQ$272,248,FALSE)</f>
        <v>0</v>
      </c>
      <c r="FB70" s="17">
        <f>HLOOKUP($B70,'[6]SGTI 2021 Clean Data'!$E$2:$ZQ$272,249,FALSE)</f>
        <v>0</v>
      </c>
      <c r="FC70" s="17">
        <f>HLOOKUP($B70,'[6]SGTI 2021 Clean Data'!$E$2:$ZQ$272,250,FALSE)</f>
        <v>0</v>
      </c>
      <c r="FD70" s="17">
        <f>HLOOKUP($B70,'[6]SGTI 2021 Clean Data'!$E$2:$ZQ$272,251,FALSE)</f>
        <v>0</v>
      </c>
      <c r="FE70" s="17">
        <f>HLOOKUP($B70,'[6]SGTI 2021 Clean Data'!$E$2:$ZQ$272,252,FALSE)</f>
        <v>3</v>
      </c>
      <c r="FF70" s="17">
        <f>HLOOKUP($B70,'[6]SGTI 2021 Clean Data'!$E$2:$ZQ$272,253,FALSE)</f>
        <v>0</v>
      </c>
      <c r="FG70" s="17">
        <f>HLOOKUP($B70,'[6]SGTI 2021 Clean Data'!$E$2:$ZQ$272,254,FALSE)</f>
        <v>0</v>
      </c>
      <c r="FH70" s="17">
        <f>HLOOKUP($B70,'[6]SGTI 2021 Clean Data'!$E$2:$ZQ$272,255,FALSE)</f>
        <v>0</v>
      </c>
      <c r="FI70" s="17">
        <f>HLOOKUP($B70,'[6]SGTI 2021 Clean Data'!$E$2:$ZQ$272,256,FALSE)</f>
        <v>0</v>
      </c>
      <c r="FJ70" s="17">
        <f>HLOOKUP($B70,'[6]SGTI 2021 Clean Data'!$E$2:$ZQ$272,257,FALSE)</f>
        <v>0</v>
      </c>
      <c r="FK70" s="17">
        <f>HLOOKUP($B70,'[6]SGTI 2021 Clean Data'!$E$2:$ZQ$272,258,FALSE)</f>
        <v>0</v>
      </c>
      <c r="FL70" s="17"/>
      <c r="FM70" s="17">
        <f>HLOOKUP($B70,'[6]SGTI 2021 Clean Data'!$E$2:$ZQ$272,260,FALSE)</f>
        <v>0</v>
      </c>
      <c r="FN70" s="17">
        <f>HLOOKUP($B70,'[6]SGTI 2021 Clean Data'!$E$2:$ZQ$272,261,FALSE)</f>
        <v>3</v>
      </c>
      <c r="FO70" s="17">
        <f>HLOOKUP($B70,'[6]SGTI 2021 Clean Data'!$E$2:$ZQ$272,262,FALSE)</f>
        <v>0</v>
      </c>
      <c r="FP70" s="17">
        <f>HLOOKUP($B70,'[6]SGTI 2021 Clean Data'!$E$2:$ZQ$272,263,FALSE)</f>
        <v>0</v>
      </c>
      <c r="FQ70" s="17"/>
      <c r="FR70" s="17">
        <f>HLOOKUP($B70,'[6]SGTI 2021 Clean Data'!$E$2:$ZQ$272,265,FALSE)</f>
        <v>0</v>
      </c>
      <c r="FS70" s="17">
        <f>HLOOKUP($B70,'[6]SGTI 2021 Clean Data'!$E$2:$ZQ$272,266,FALSE)</f>
        <v>0</v>
      </c>
      <c r="FT70" s="17">
        <f>HLOOKUP($B70,'[6]SGTI 2021 Clean Data'!$E$2:$ZQ$272,267,FALSE)</f>
        <v>0</v>
      </c>
      <c r="FU70" s="17">
        <f>HLOOKUP($B70,'[6]SGTI 2021 Clean Data'!$E$2:$ZQ$272,268,FALSE)</f>
        <v>0</v>
      </c>
      <c r="FV70" s="17">
        <f>HLOOKUP($B70,'[6]SGTI 2021 Clean Data'!$E$2:$ZQ$272,269,FALSE)</f>
        <v>0</v>
      </c>
      <c r="FW70" s="17">
        <f>HLOOKUP($B70,'[6]SGTI 2021 Clean Data'!$E$2:$ZQ$272,270,FALSE)</f>
        <v>0</v>
      </c>
      <c r="FX70" s="17">
        <f>HLOOKUP($B70,'[6]SGTI 2021 Clean Data'!$E$2:$ZQ$272,271,FALSE)</f>
        <v>0</v>
      </c>
    </row>
    <row r="71" spans="1:180" ht="24" thickTop="1" thickBot="1" x14ac:dyDescent="0.3">
      <c r="A71" s="12">
        <v>411</v>
      </c>
      <c r="B71" s="13" t="s">
        <v>292</v>
      </c>
      <c r="C71" s="14" t="s">
        <v>293</v>
      </c>
      <c r="D71" s="15">
        <v>44196</v>
      </c>
      <c r="E71" s="16">
        <f>_xlfn.IFNA(VLOOKUP($B71,'[4]SGTI 2021 General Full List'!$G$2:$AD$528,24,FALSE),VLOOKUP($B71,'[5]SGTI 2021 TrustReits Full List'!$G$2:$AC$43,23,FALSE))</f>
        <v>6919647000</v>
      </c>
      <c r="F71" s="16" t="str">
        <f t="shared" si="1"/>
        <v>Big</v>
      </c>
      <c r="G71" s="16" t="str">
        <f>_xlfn.IFNA(VLOOKUP($B71,'[4]SGTI 2021 General Full List'!$G$2:$AD$528,21,FALSE),VLOOKUP($B71,'[5]SGTI 2021 TrustReits Full List'!$G$2:$AB$43,20,FALSE))</f>
        <v xml:space="preserve">REAL ESTATE </v>
      </c>
      <c r="H71" s="16" t="str">
        <f>_xlfn.IFNA(VLOOKUP($B71,'[4]SGTI 2021 General Full List'!$G$2:$AD$528,23,FALSE),VLOOKUP($B71,'[5]SGTI 2021 TrustReits Full List'!$G$2:$AB$43,22,FALSE))</f>
        <v>Real Estate</v>
      </c>
      <c r="I71" s="16" t="s">
        <v>1273</v>
      </c>
      <c r="J71" s="17">
        <f>VLOOKUP($B71,'[6]2021 DD Batch123456'!$B$3:$AT$590,5,FALSE)</f>
        <v>10</v>
      </c>
      <c r="K71" s="17">
        <f>VLOOKUP($B71,'[6]2021 DD Batch123456'!$B$3:$AT$590,6,FALSE)</f>
        <v>10</v>
      </c>
      <c r="L71" s="17">
        <f>VLOOKUP($B71,'[6]2021 DD Batch123456'!$B$3:$AT$590,7,FALSE)</f>
        <v>8</v>
      </c>
      <c r="M71" s="17" t="str">
        <f>VLOOKUP($B71,'[6]2021 DD Batch123456'!$B$3:$AT$590,12,FALSE)</f>
        <v>N</v>
      </c>
      <c r="N71" s="17" t="str">
        <f>HLOOKUP($B71,'[6]SGTI 2021 Clean Data'!$E$2:$ZQ$272,25,FALSE)</f>
        <v>N</v>
      </c>
      <c r="O71" s="17" t="str">
        <f>VLOOKUP($B71,'[6]2021 DD Batch123456'!$B$3:$AT$590,13,FALSE)</f>
        <v>Y</v>
      </c>
      <c r="P71" s="17" t="str">
        <f>VLOOKUP($B71,'[6]2021 DD Batch123456'!$B$3:$AT$590,14,FALSE)</f>
        <v>Y</v>
      </c>
      <c r="Q71" s="17" t="str">
        <f>HLOOKUP($B71,'[6]SGTI 2021 Clean Data'!$E$2:$ZQ$272,30,FALSE)</f>
        <v>Y</v>
      </c>
      <c r="R71" s="17" t="str">
        <f>HLOOKUP($B71,'[6]SGTI 2021 Clean Data'!$E$2:$ZQ$272,31,FALSE)</f>
        <v>Y</v>
      </c>
      <c r="S71" s="17" t="str">
        <f>HLOOKUP($B71,'[6]SGTI 2021 Clean Data'!$E$2:$ZQ$272,32,FALSE)</f>
        <v>Y</v>
      </c>
      <c r="T71" s="17">
        <f>VLOOKUP($B71,'[6]2021 DD Batch123456'!$B$3:$AT$590,36,FALSE)</f>
        <v>9</v>
      </c>
      <c r="U71" s="17">
        <f>VLOOKUP($B71,'[6]2021 DD Batch123456'!$B$3:$AT$590,40,FALSE)</f>
        <v>7</v>
      </c>
      <c r="V71" s="17">
        <f>VLOOKUP($B71,'[6]2021 DD Batch123456'!$B$3:$AT$590,37,FALSE)</f>
        <v>10</v>
      </c>
      <c r="W71" s="17" t="str">
        <f>VLOOKUP($B71,'[6]2021 DD Batch123456'!$B$3:$AT$590,41,FALSE)</f>
        <v>Y</v>
      </c>
      <c r="X71" s="17">
        <f>VLOOKUP($B71,'[6]2021 DD Batch123456'!$B$3:$AT$590,15,FALSE)</f>
        <v>5</v>
      </c>
      <c r="Y71" s="17">
        <f>VLOOKUP($B71,'[6]2021 DD Batch123456'!$B$3:$AT$590,16,FALSE)</f>
        <v>4</v>
      </c>
      <c r="Z71" s="17" t="str">
        <f>VLOOKUP($B71,'[6]2021 DD Batch123456'!$B$3:$AT$590,18,FALSE)</f>
        <v>Y</v>
      </c>
      <c r="AA71" s="17" t="str">
        <f>HLOOKUP($B71,'[6]SGTI 2021 Clean Data'!$E$2:$ZQ$272,45,FALSE)</f>
        <v>Y</v>
      </c>
      <c r="AB71" s="17" t="str">
        <f>HLOOKUP($B71,'[6]SGTI 2021 Clean Data'!$E$2:$ZQ$272,46,FALSE)</f>
        <v>Y</v>
      </c>
      <c r="AC71" s="17" t="str">
        <f>HLOOKUP($B71,'[6]SGTI 2021 Clean Data'!$E$2:$ZQ$272,49,FALSE)</f>
        <v>N</v>
      </c>
      <c r="AD71" s="17" t="str">
        <f>HLOOKUP($B71,'[6]SGTI 2021 Clean Data'!$E$2:$ZQ$272,50,FALSE)</f>
        <v>Y</v>
      </c>
      <c r="AE71" s="17" t="str">
        <f>HLOOKUP($B71,'[6]SGTI 2021 Clean Data'!$E$2:$ZQ$272,53,FALSE)</f>
        <v>Y</v>
      </c>
      <c r="AF71" s="17" t="str">
        <f>HLOOKUP($B71,'[6]SGTI 2021 Clean Data'!$E$2:$ZQ$272,54,FALSE)</f>
        <v>Y</v>
      </c>
      <c r="AG71" s="17" t="str">
        <f>HLOOKUP($B71,'[6]SGTI 2021 Clean Data'!$E$2:$ZQ$272,55,FALSE)</f>
        <v>Y</v>
      </c>
      <c r="AH71" s="17" t="str">
        <f>HLOOKUP($B71,'[6]SGTI 2021 Clean Data'!$E$2:$ZQ$272,56,FALSE)</f>
        <v>Y</v>
      </c>
      <c r="AI71" s="17" t="str">
        <f>HLOOKUP($B71,'[6]SGTI 2021 Clean Data'!$E$2:$ZQ$272,57,FALSE)</f>
        <v>N</v>
      </c>
      <c r="AJ71" s="17" t="str">
        <f>HLOOKUP($B71,'[6]SGTI 2021 Clean Data'!$E$2:$ZQ$272,58,FALSE)</f>
        <v>N</v>
      </c>
      <c r="AK71" s="17" t="str">
        <f>HLOOKUP($B71,'[6]SGTI 2021 Clean Data'!$E$2:$ZQ$272,59,FALSE)</f>
        <v>Y</v>
      </c>
      <c r="AL71" s="17">
        <f>VLOOKUP($B71,'[6]2021 DD Batch123456'!$B$3:$AT$590,19,FALSE)</f>
        <v>5</v>
      </c>
      <c r="AM71" s="17">
        <f>VLOOKUP($B71,'[6]2021 DD Batch123456'!$B$3:$AT$590,20,FALSE)</f>
        <v>5</v>
      </c>
      <c r="AN71" s="17" t="str">
        <f>VLOOKUP($B71,'[6]2021 DD Batch123456'!$B$3:$AT$590,22,FALSE)</f>
        <v>Y</v>
      </c>
      <c r="AO71" s="17" t="str">
        <f>HLOOKUP($B71,'[6]SGTI 2021 Clean Data'!$E$2:$ZQ$272,67,FALSE)</f>
        <v>E</v>
      </c>
      <c r="AP71" s="17" t="str">
        <f>HLOOKUP($B71,'[6]SGTI 2021 Clean Data'!$E$2:$ZQ$272,68,FALSE)</f>
        <v>E</v>
      </c>
      <c r="AQ71" s="17" t="str">
        <f>HLOOKUP($B71,'[6]SGTI 2021 Clean Data'!$E$2:$ZQ$272,69,FALSE)</f>
        <v>ND</v>
      </c>
      <c r="AR71" s="17" t="str">
        <f>HLOOKUP($B71,'[6]SGTI 2021 Clean Data'!$E$2:$ZQ$272,70,FALSE)</f>
        <v>Y</v>
      </c>
      <c r="AS71" s="17" t="str">
        <f>HLOOKUP($B71,'[6]SGTI 2021 Clean Data'!$E$2:$ZQ$272,71,FALSE)</f>
        <v>Y</v>
      </c>
      <c r="AT71" s="17" t="str">
        <f>HLOOKUP($B71,'[6]SGTI 2021 Clean Data'!$E$2:$ZQ$272,72,FALSE)</f>
        <v>Y</v>
      </c>
      <c r="AU71" s="17" t="str">
        <f>HLOOKUP($B71,'[6]SGTI 2021 Clean Data'!$E$2:$ZQ$272,73,FALSE)</f>
        <v>N</v>
      </c>
      <c r="AV71" s="17" t="str">
        <f>HLOOKUP($B71,'[6]SGTI 2021 Clean Data'!$E$2:$ZQ$272,74,FALSE)</f>
        <v>Y</v>
      </c>
      <c r="AW71" s="17" t="str">
        <f>HLOOKUP($B71,'[6]SGTI 2021 Clean Data'!$E$2:$ZQ$272,75,FALSE)</f>
        <v>N</v>
      </c>
      <c r="AX71" s="17" t="str">
        <f>HLOOKUP($B71,'[6]SGTI 2021 Clean Data'!$E$2:$ZQ$272,76,FALSE)</f>
        <v>Y</v>
      </c>
      <c r="AY71" s="17" t="str">
        <f>VLOOKUP($B71,'[6]2021 DD Batch123456'!$B$3:$AT$590,35,FALSE)</f>
        <v>E</v>
      </c>
      <c r="AZ71" s="17" t="str">
        <f>HLOOKUP($B71,'[6]SGTI 2021 Clean Data'!$E$2:$ZQ$272,80,FALSE)</f>
        <v>Y</v>
      </c>
      <c r="BA71" s="17" t="str">
        <f>HLOOKUP($B71,'[6]SGTI 2021 Clean Data'!$E$2:$ZQ$272,83,FALSE)</f>
        <v>Y</v>
      </c>
      <c r="BB71" s="17" t="str">
        <f>HLOOKUP($B71,'[6]SGTI 2021 Clean Data'!$E$2:$ZQ$272,84,FALSE)</f>
        <v>Y</v>
      </c>
      <c r="BC71" s="17" t="str">
        <f>HLOOKUP($B71,'[6]SGTI 2021 Clean Data'!$E$2:$ZQ$272,89,FALSE)</f>
        <v>Y</v>
      </c>
      <c r="BD71" s="17" t="str">
        <f>HLOOKUP($B71,'[6]SGTI 2021 Clean Data'!$E$2:$ZQ$272,91,FALSE)</f>
        <v>Y</v>
      </c>
      <c r="BE71" s="17" t="str">
        <f>HLOOKUP($B71,'[6]SGTI 2021 Clean Data'!$E$2:$ZQ$272,92,FALSE)</f>
        <v>Y</v>
      </c>
      <c r="BF71" s="17" t="str">
        <f>HLOOKUP($B71,'[6]SGTI 2021 Clean Data'!$E$2:$ZQ$272,93,FALSE)</f>
        <v>Y</v>
      </c>
      <c r="BG71" s="17" t="str">
        <f>HLOOKUP($B71,'[6]SGTI 2021 Clean Data'!$E$2:$ZQ$272,94,FALSE)</f>
        <v>Y</v>
      </c>
      <c r="BH71" s="17" t="str">
        <f>HLOOKUP($B71,'[6]SGTI 2021 Clean Data'!$E$2:$ZQ$272,95,FALSE)</f>
        <v>Y</v>
      </c>
      <c r="BI71" s="17" t="str">
        <f>HLOOKUP($B71,'[6]SGTI 2021 Clean Data'!$E$2:$ZQ$272,96,FALSE)</f>
        <v>Y</v>
      </c>
      <c r="BJ71" s="17" t="str">
        <f>HLOOKUP($B71,'[6]SGTI 2021 Clean Data'!$E$2:$ZQ$272,97,FALSE)</f>
        <v>Y</v>
      </c>
      <c r="BK71" s="17" t="str">
        <f>HLOOKUP($B71,'[6]SGTI 2021 Clean Data'!$E$2:$ZQ$272,98,FALSE)</f>
        <v>Y</v>
      </c>
      <c r="BL71" s="17" t="str">
        <f>HLOOKUP($B71,'[6]SGTI 2021 Clean Data'!$E$2:$ZQ$272,100,FALSE)</f>
        <v>Y</v>
      </c>
      <c r="BM71" s="17" t="str">
        <f>HLOOKUP($B71,'[6]SGTI 2021 Clean Data'!$E$2:$ZQ$272,102,FALSE)</f>
        <v>Y</v>
      </c>
      <c r="BN71" s="17" t="str">
        <f>HLOOKUP($B71,'[6]SGTI 2021 Clean Data'!$E$2:$ZQ$272,103,FALSE)</f>
        <v>Y</v>
      </c>
      <c r="BO71" s="17" t="str">
        <f>HLOOKUP($B71,'[6]SGTI 2021 Clean Data'!$E$2:$ZQ$272,107,FALSE)</f>
        <v>Y</v>
      </c>
      <c r="BP71" s="17" t="str">
        <f>HLOOKUP($B71,'[6]SGTI 2021 Clean Data'!$E$2:$ZQ$272,108,FALSE)</f>
        <v>Y</v>
      </c>
      <c r="BQ71" s="17" t="str">
        <f>HLOOKUP($B71,'[6]SGTI 2021 Clean Data'!$E$2:$ZQ$272,109,FALSE)</f>
        <v>Y</v>
      </c>
      <c r="BR71" s="17" t="str">
        <f>HLOOKUP($B71,'[6]SGTI 2021 Clean Data'!$E$2:$ZQ$272,110,FALSE)</f>
        <v>Y</v>
      </c>
      <c r="BS71" s="17" t="str">
        <f>HLOOKUP($B71,'[6]SGTI 2021 Clean Data'!$E$2:$ZQ$272,111,FALSE)</f>
        <v>Y</v>
      </c>
      <c r="BT71" s="17" t="str">
        <f>HLOOKUP($B71,'[6]SGTI 2021 Clean Data'!$E$2:$ZQ$272,113,FALSE)</f>
        <v>Y</v>
      </c>
      <c r="BU71" s="17" t="str">
        <f>HLOOKUP($B71,'[6]SGTI 2021 Clean Data'!$E$2:$ZQ$272,114,FALSE)</f>
        <v>Y</v>
      </c>
      <c r="BV71" s="17" t="str">
        <f>HLOOKUP($B71,'[6]SGTI 2021 Clean Data'!$E$2:$ZQ$272,120,FALSE)</f>
        <v>Y</v>
      </c>
      <c r="BW71" s="17" t="str">
        <f>HLOOKUP($B71,'[6]SGTI 2021 Clean Data'!$E$2:$ZQ$272,121,FALSE)</f>
        <v>Y</v>
      </c>
      <c r="BX71" s="17" t="str">
        <f>HLOOKUP($B71,'[6]SGTI 2021 Clean Data'!$E$2:$ZQ$272,122,FALSE)</f>
        <v>Y</v>
      </c>
      <c r="BY71" s="17" t="str">
        <f>HLOOKUP($B71,'[6]SGTI 2021 Clean Data'!$E$2:$ZQ$272,123,FALSE)</f>
        <v>Y</v>
      </c>
      <c r="BZ71" s="17" t="str">
        <f>HLOOKUP($B71,'[6]SGTI 2021 Clean Data'!$E$2:$ZQ$272,124,FALSE)</f>
        <v>Y</v>
      </c>
      <c r="CA71" s="17" t="str">
        <f>HLOOKUP($B71,'[6]SGTI 2021 Clean Data'!$E$2:$ZQ$272,125,FALSE)</f>
        <v>Y</v>
      </c>
      <c r="CB71" s="17" t="str">
        <f>HLOOKUP($B71,'[6]SGTI 2021 Clean Data'!$E$2:$ZQ$272,126,FALSE)</f>
        <v>Y</v>
      </c>
      <c r="CC71" s="17" t="str">
        <f>HLOOKUP($B71,'[6]SGTI 2021 Clean Data'!$E$2:$ZQ$272,128,FALSE)</f>
        <v>Y</v>
      </c>
      <c r="CD71" s="17" t="str">
        <f>HLOOKUP($B71,'[6]SGTI 2021 Clean Data'!$E$2:$ZQ$272,130,FALSE)</f>
        <v>Y</v>
      </c>
      <c r="CE71" s="17" t="str">
        <f>HLOOKUP($B71,'[6]SGTI 2021 Clean Data'!$E$2:$ZQ$272,131,FALSE)</f>
        <v>Y</v>
      </c>
      <c r="CF71" s="17" t="str">
        <f>HLOOKUP($B71,'[6]SGTI 2021 Clean Data'!$E$2:$ZQ$272,132,FALSE)</f>
        <v>Y</v>
      </c>
      <c r="CG71" s="17" t="str">
        <f>HLOOKUP($B71,'[6]SGTI 2021 Clean Data'!$E$2:$ZQ$272,133,FALSE)</f>
        <v>Y</v>
      </c>
      <c r="CH71" s="17" t="str">
        <f>HLOOKUP($B71,'[6]SGTI 2021 Clean Data'!$E$2:$ZQ$272,135,FALSE)</f>
        <v>N</v>
      </c>
      <c r="CI71" s="17" t="str">
        <f>HLOOKUP($B71,'[6]SGTI 2021 Clean Data'!$E$2:$ZQ$272,139,FALSE)</f>
        <v>Y</v>
      </c>
      <c r="CJ71" s="17" t="str">
        <f>HLOOKUP($B71,'[6]SGTI 2021 Clean Data'!$E$2:$ZQ$272,140,FALSE)</f>
        <v>Y</v>
      </c>
      <c r="CK71" s="17" t="str">
        <f>VLOOKUP($B71,'[6]2021 DD Batch123456'!$B$3:$AT$590,26,FALSE)</f>
        <v>Y</v>
      </c>
      <c r="CL71" s="17">
        <f>VLOOKUP($B71,'[6]2021 DD Batch123456'!$B$3:$AT$590,27,FALSE)</f>
        <v>0</v>
      </c>
      <c r="CM71" s="17" t="str">
        <f>VLOOKUP($B71,'[6]2021 DD Batch123456'!$B$3:$AT$590,31,FALSE)</f>
        <v>Y</v>
      </c>
      <c r="CN71" s="17">
        <f>VLOOKUP($B71,'[6]2021 DD Batch123456'!$B$3:$AT$590,32,FALSE)</f>
        <v>0</v>
      </c>
      <c r="CO71" s="17" t="str">
        <f>VLOOKUP($B71,'[6]2021 DD Batch123456'!$B$3:$AT$590,33,FALSE)</f>
        <v>Y</v>
      </c>
      <c r="CP71" s="17" t="str">
        <f>HLOOKUP($B71,'[6]SGTI 2021 Clean Data'!$E$2:$ZQ$272,153,FALSE)</f>
        <v>Y</v>
      </c>
      <c r="CQ71" s="17" t="str">
        <f>HLOOKUP($B71,'[6]SGTI 2021 Clean Data'!$E$2:$ZQ$272,155,FALSE)</f>
        <v>Y</v>
      </c>
      <c r="CR71" s="17" t="str">
        <f>HLOOKUP($B71,'[6]SGTI 2021 Clean Data'!$E$2:$ZQ$272,156,FALSE)</f>
        <v>Y</v>
      </c>
      <c r="CS71" s="17" t="str">
        <f>HLOOKUP($B71,'[6]SGTI 2021 Clean Data'!$E$2:$ZQ$272,157,FALSE)</f>
        <v>Y</v>
      </c>
      <c r="CT71" s="17" t="str">
        <f>HLOOKUP($B71,'[6]SGTI 2021 Clean Data'!$E$2:$ZQ$272,158,FALSE)</f>
        <v>Y</v>
      </c>
      <c r="CU71" s="17" t="str">
        <f>HLOOKUP($B71,'[6]SGTI 2021 Clean Data'!$E$2:$ZQ$272,159,FALSE)</f>
        <v>Y</v>
      </c>
      <c r="CV71" s="17" t="str">
        <f>HLOOKUP($B71,'[6]SGTI 2021 Clean Data'!$E$2:$ZQ$272,160,FALSE)</f>
        <v>Y</v>
      </c>
      <c r="CW71" s="17" t="str">
        <f>HLOOKUP($B71,'[6]SGTI 2021 Clean Data'!$E$2:$ZQ$272,161,FALSE)</f>
        <v>Y</v>
      </c>
      <c r="CX71" s="17" t="str">
        <f>HLOOKUP($B71,'[6]SGTI 2021 Clean Data'!$E$2:$ZQ$272,164,FALSE)</f>
        <v>Y</v>
      </c>
      <c r="CY71" s="17" t="str">
        <f>HLOOKUP($B71,'[6]SGTI 2021 Clean Data'!$E$2:$ZQ$272,170,FALSE)</f>
        <v>Y</v>
      </c>
      <c r="CZ71" s="17" t="str">
        <f>HLOOKUP($B71,'[6]SGTI 2021 Clean Data'!$E$2:$ZQ$272,173,FALSE)</f>
        <v>Y</v>
      </c>
      <c r="DA71" s="17" t="str">
        <f>HLOOKUP($B71,'[6]SGTI 2021 Clean Data'!$E$2:$ZQ$272,174,FALSE)</f>
        <v>Y</v>
      </c>
      <c r="DB71" s="17" t="str">
        <f>HLOOKUP($B71,'[6]SGTI 2021 Clean Data'!$E$2:$ZQ$272,175,FALSE)</f>
        <v>Y</v>
      </c>
      <c r="DC71" s="17" t="str">
        <f>HLOOKUP($B71,'[6]SGTI 2021 Clean Data'!$E$2:$ZQ$272,176,FALSE)</f>
        <v>Y</v>
      </c>
      <c r="DD71" s="17" t="str">
        <f>HLOOKUP($B71,'[6]SGTI 2021 Clean Data'!$E$2:$ZQ$272,178,FALSE)</f>
        <v>Y</v>
      </c>
      <c r="DE71" s="17" t="str">
        <f>HLOOKUP($B71,'[6]SGTI 2021 Clean Data'!$E$2:$ZQ$272,179,FALSE)</f>
        <v>Y</v>
      </c>
      <c r="DF71" s="17" t="str">
        <f>HLOOKUP($B71,'[6]SGTI 2021 Clean Data'!$E$2:$ZQ$272,180,FALSE)</f>
        <v>Y</v>
      </c>
      <c r="DG71" s="17" t="str">
        <f>HLOOKUP($B71,'[6]SGTI 2021 Clean Data'!$E$2:$ZQ$272,181,FALSE)</f>
        <v>Y</v>
      </c>
      <c r="DH71" s="17" t="str">
        <f>HLOOKUP($B71,'[6]SGTI 2021 Clean Data'!$E$2:$ZQ$272,182,FALSE)</f>
        <v>N</v>
      </c>
      <c r="DI71" s="17" t="str">
        <f>HLOOKUP($B71,'[6]SGTI 2021 Clean Data'!$E$2:$ZQ$272,184,FALSE)</f>
        <v>Y</v>
      </c>
      <c r="DJ71" s="17" t="str">
        <f>HLOOKUP($B71,'[6]SGTI 2021 Clean Data'!$E$2:$ZQ$272,185,FALSE)</f>
        <v>Y</v>
      </c>
      <c r="DK71" s="17">
        <f>HLOOKUP($B71,'[6]SGTI 2021 Clean Data'!$E$2:$ZQ$272,190,FALSE)</f>
        <v>105</v>
      </c>
      <c r="DL71" s="17" t="str">
        <f>HLOOKUP($B71,'[6]SGTI 2021 Clean Data'!$E$2:$ZQ$272,191,FALSE)</f>
        <v>N</v>
      </c>
      <c r="DM71" s="17" t="str">
        <f>HLOOKUP($B71,'[6]SGTI 2021 Clean Data'!$E$2:$ZQ$272,195,FALSE)</f>
        <v>Y</v>
      </c>
      <c r="DN71" s="17" t="str">
        <f>HLOOKUP($B71,'[6]SGTI 2021 Clean Data'!$E$2:$ZQ$272,196,FALSE)</f>
        <v>Y</v>
      </c>
      <c r="DO71" s="17" t="str">
        <f>HLOOKUP($B71,'[6]SGTI 2021 Clean Data'!$E$2:$ZQ$272,199,FALSE)</f>
        <v>Y</v>
      </c>
      <c r="DP71" s="17" t="str">
        <f>HLOOKUP($B71,'[6]SGTI 2021 Clean Data'!$E$2:$ZQ$272,200,FALSE)</f>
        <v>Y</v>
      </c>
      <c r="DQ71" s="17" t="str">
        <f>HLOOKUP($B71,'[6]SGTI 2021 Clean Data'!$E$2:$ZQ$272,201,FALSE)</f>
        <v>Y</v>
      </c>
      <c r="DR71" s="17" t="str">
        <f>HLOOKUP($B71,'[6]SGTI 2021 Clean Data'!$E$2:$ZQ$272,202,FALSE)</f>
        <v>Y</v>
      </c>
      <c r="DS71" s="17" t="str">
        <f>HLOOKUP($B71,'[6]SGTI 2021 Clean Data'!$E$2:$ZQ$272,203,FALSE)</f>
        <v>Y</v>
      </c>
      <c r="DT71" s="17" t="str">
        <f>HLOOKUP($B71,'[6]SGTI 2021 Clean Data'!$E$2:$ZQ$272,204,FALSE)</f>
        <v>Y</v>
      </c>
      <c r="DU71" s="17" t="str">
        <f>HLOOKUP($B71,'[6]SGTI 2021 Clean Data'!$E$2:$ZQ$272,206,FALSE)</f>
        <v>Y</v>
      </c>
      <c r="DV71" s="17" t="str">
        <f>HLOOKUP($B71,'[6]SGTI 2021 Clean Data'!$E$2:$ZQ$272,207,FALSE)</f>
        <v>Y</v>
      </c>
      <c r="DW71" s="17" t="str">
        <f>HLOOKUP($B71,'[6]SGTI 2021 Clean Data'!$E$2:$ZQ$272,208,FALSE)</f>
        <v>Y</v>
      </c>
      <c r="DX71" s="17"/>
      <c r="DY71" s="17" t="str">
        <f>HLOOKUP($B71,'[6]SGTI 2021 Clean Data'!$E$2:$ZQ$272,213,FALSE)</f>
        <v>Y</v>
      </c>
      <c r="DZ71" s="17" t="str">
        <f>HLOOKUP($B71,'[6]SGTI 2021 Clean Data'!$E$2:$ZQ$272,214,FALSE)</f>
        <v>Y</v>
      </c>
      <c r="EA71" s="17" t="str">
        <f>HLOOKUP($B71,'[6]SGTI 2021 Clean Data'!$E$2:$ZQ$272,215,FALSE)</f>
        <v>Y</v>
      </c>
      <c r="EB71" s="17">
        <f>HLOOKUP($B71,'[6]SGTI 2021 Clean Data'!$E$2:$ZQ$272,219,FALSE)</f>
        <v>3</v>
      </c>
      <c r="EC71" s="17">
        <f>HLOOKUP($B71,'[6]SGTI 2021 Clean Data'!$E$2:$ZQ$272,220,FALSE)</f>
        <v>3</v>
      </c>
      <c r="ED71" s="17">
        <f>HLOOKUP($B71,'[6]SGTI 2021 Clean Data'!$E$2:$ZQ$272,221,FALSE)</f>
        <v>3</v>
      </c>
      <c r="EE71" s="17">
        <f>HLOOKUP($B71,'[6]SGTI 2021 Clean Data'!$E$2:$ZQ$272,222,FALSE)</f>
        <v>3</v>
      </c>
      <c r="EF71" s="17">
        <f>HLOOKUP($B71,'[6]SGTI 2021 Clean Data'!$E$2:$ZQ$272,223,FALSE)</f>
        <v>0</v>
      </c>
      <c r="EG71" s="17">
        <f>HLOOKUP($B71,'[6]SGTI 2021 Clean Data'!$E$2:$ZQ$272,224,FALSE)</f>
        <v>3</v>
      </c>
      <c r="EH71" s="17">
        <f>HLOOKUP($B71,'[6]SGTI 2021 Clean Data'!$E$2:$ZQ$272,225,FALSE)</f>
        <v>0</v>
      </c>
      <c r="EI71" s="17">
        <f>HLOOKUP($B71,'[6]SGTI 2021 Clean Data'!$E$2:$ZQ$272,226,FALSE)</f>
        <v>0</v>
      </c>
      <c r="EJ71" s="17">
        <f>HLOOKUP($B71,'[6]SGTI 2021 Clean Data'!$E$2:$ZQ$272,227,FALSE)</f>
        <v>4</v>
      </c>
      <c r="EK71" s="17">
        <f>HLOOKUP($B71,'[6]SGTI 2021 Clean Data'!$E$2:$ZQ$272,228,FALSE)</f>
        <v>3</v>
      </c>
      <c r="EL71" s="17">
        <f>HLOOKUP($B71,'[6]SGTI 2021 Clean Data'!$E$2:$ZQ$272,229,FALSE)</f>
        <v>0</v>
      </c>
      <c r="EM71" s="17">
        <f>HLOOKUP($B71,'[6]SGTI 2021 Clean Data'!$E$2:$ZQ$272,230,FALSE)</f>
        <v>2</v>
      </c>
      <c r="EN71" s="17">
        <f>HLOOKUP($B71,'[6]SGTI 2021 Clean Data'!$E$2:$ZQ$272,231,FALSE)</f>
        <v>0</v>
      </c>
      <c r="EO71" s="18">
        <f>HLOOKUP($B71,'[6]SGTI 2021 Clean Data'!$E$2:$ZQ$272,232,FALSE)</f>
        <v>44301</v>
      </c>
      <c r="EP71" s="18">
        <f>HLOOKUP($B71,'[6]SGTI 2021 Clean Data'!$E$2:$ZQ$272,233,FALSE)</f>
        <v>44316</v>
      </c>
      <c r="EQ71" s="17">
        <f>HLOOKUP($B71,'[6]SGTI 2021 Clean Data'!$E$2:$ZQ$272,234,FALSE)</f>
        <v>2</v>
      </c>
      <c r="ER71" s="17">
        <f>HLOOKUP($B71,'[6]SGTI 2021 Clean Data'!$E$2:$ZQ$272,235,FALSE)</f>
        <v>3</v>
      </c>
      <c r="ES71" s="17">
        <f>HLOOKUP($B71,'[6]SGTI 2021 Clean Data'!$E$2:$ZQ$272,240,FALSE)</f>
        <v>0</v>
      </c>
      <c r="ET71" s="17">
        <f>VLOOKUP($B71,'[6]2021 DD Batch123456'!$B$3:$AT$590,42,FALSE)</f>
        <v>1</v>
      </c>
      <c r="EU71" s="17"/>
      <c r="EV71" s="17"/>
      <c r="EW71" s="17"/>
      <c r="EX71" s="17">
        <f>VLOOKUP($B71,'[6]2021 DD Batch123456'!$B$3:$AT$590,44,FALSE)</f>
        <v>0</v>
      </c>
      <c r="EY71" s="17">
        <f>HLOOKUP($B71,'[6]SGTI 2021 Clean Data'!$E$2:$ZQ$272,246,FALSE)</f>
        <v>0</v>
      </c>
      <c r="EZ71" s="17">
        <f>HLOOKUP($B71,'[6]SGTI 2021 Clean Data'!$E$2:$ZQ$272,247,FALSE)</f>
        <v>0</v>
      </c>
      <c r="FA71" s="17">
        <f>HLOOKUP($B71,'[6]SGTI 2021 Clean Data'!$E$2:$ZQ$272,248,FALSE)</f>
        <v>0</v>
      </c>
      <c r="FB71" s="17">
        <f>HLOOKUP($B71,'[6]SGTI 2021 Clean Data'!$E$2:$ZQ$272,249,FALSE)</f>
        <v>0</v>
      </c>
      <c r="FC71" s="17">
        <f>HLOOKUP($B71,'[6]SGTI 2021 Clean Data'!$E$2:$ZQ$272,250,FALSE)</f>
        <v>0</v>
      </c>
      <c r="FD71" s="17">
        <f>HLOOKUP($B71,'[6]SGTI 2021 Clean Data'!$E$2:$ZQ$272,251,FALSE)</f>
        <v>0</v>
      </c>
      <c r="FE71" s="17">
        <f>HLOOKUP($B71,'[6]SGTI 2021 Clean Data'!$E$2:$ZQ$272,252,FALSE)</f>
        <v>3</v>
      </c>
      <c r="FF71" s="17">
        <f>HLOOKUP($B71,'[6]SGTI 2021 Clean Data'!$E$2:$ZQ$272,253,FALSE)</f>
        <v>0</v>
      </c>
      <c r="FG71" s="17">
        <f>HLOOKUP($B71,'[6]SGTI 2021 Clean Data'!$E$2:$ZQ$272,254,FALSE)</f>
        <v>0</v>
      </c>
      <c r="FH71" s="17">
        <f>HLOOKUP($B71,'[6]SGTI 2021 Clean Data'!$E$2:$ZQ$272,255,FALSE)</f>
        <v>0</v>
      </c>
      <c r="FI71" s="17">
        <f>HLOOKUP($B71,'[6]SGTI 2021 Clean Data'!$E$2:$ZQ$272,256,FALSE)</f>
        <v>0</v>
      </c>
      <c r="FJ71" s="17">
        <f>HLOOKUP($B71,'[6]SGTI 2021 Clean Data'!$E$2:$ZQ$272,257,FALSE)</f>
        <v>0</v>
      </c>
      <c r="FK71" s="17">
        <f>HLOOKUP($B71,'[6]SGTI 2021 Clean Data'!$E$2:$ZQ$272,258,FALSE)</f>
        <v>0</v>
      </c>
      <c r="FL71" s="17"/>
      <c r="FM71" s="17">
        <f>HLOOKUP($B71,'[6]SGTI 2021 Clean Data'!$E$2:$ZQ$272,260,FALSE)</f>
        <v>0</v>
      </c>
      <c r="FN71" s="17">
        <f>HLOOKUP($B71,'[6]SGTI 2021 Clean Data'!$E$2:$ZQ$272,261,FALSE)</f>
        <v>0</v>
      </c>
      <c r="FO71" s="17">
        <f>HLOOKUP($B71,'[6]SGTI 2021 Clean Data'!$E$2:$ZQ$272,262,FALSE)</f>
        <v>0</v>
      </c>
      <c r="FP71" s="17">
        <f>HLOOKUP($B71,'[6]SGTI 2021 Clean Data'!$E$2:$ZQ$272,263,FALSE)</f>
        <v>0</v>
      </c>
      <c r="FQ71" s="17"/>
      <c r="FR71" s="17">
        <f>HLOOKUP($B71,'[6]SGTI 2021 Clean Data'!$E$2:$ZQ$272,265,FALSE)</f>
        <v>0</v>
      </c>
      <c r="FS71" s="17">
        <f>HLOOKUP($B71,'[6]SGTI 2021 Clean Data'!$E$2:$ZQ$272,266,FALSE)</f>
        <v>0</v>
      </c>
      <c r="FT71" s="17">
        <f>HLOOKUP($B71,'[6]SGTI 2021 Clean Data'!$E$2:$ZQ$272,267,FALSE)</f>
        <v>0</v>
      </c>
      <c r="FU71" s="17">
        <f>HLOOKUP($B71,'[6]SGTI 2021 Clean Data'!$E$2:$ZQ$272,268,FALSE)</f>
        <v>0</v>
      </c>
      <c r="FV71" s="17">
        <f>HLOOKUP($B71,'[6]SGTI 2021 Clean Data'!$E$2:$ZQ$272,269,FALSE)</f>
        <v>0</v>
      </c>
      <c r="FW71" s="17">
        <f>HLOOKUP($B71,'[6]SGTI 2021 Clean Data'!$E$2:$ZQ$272,270,FALSE)</f>
        <v>0</v>
      </c>
      <c r="FX71" s="17">
        <f>HLOOKUP($B71,'[6]SGTI 2021 Clean Data'!$E$2:$ZQ$272,271,FALSE)</f>
        <v>0</v>
      </c>
    </row>
    <row r="72" spans="1:180" ht="24" thickTop="1" thickBot="1" x14ac:dyDescent="0.3">
      <c r="A72" s="12">
        <v>48</v>
      </c>
      <c r="B72" s="13" t="s">
        <v>116</v>
      </c>
      <c r="C72" s="14" t="s">
        <v>117</v>
      </c>
      <c r="D72" s="15">
        <v>44012</v>
      </c>
      <c r="E72" s="16">
        <f>_xlfn.IFNA(VLOOKUP($B72,'[4]SGTI 2021 General Full List'!$G$2:$AD$528,24,FALSE),VLOOKUP($B72,'[5]SGTI 2021 TrustReits Full List'!$G$2:$AC$43,23,FALSE))</f>
        <v>313181250</v>
      </c>
      <c r="F72" s="16" t="str">
        <f t="shared" si="1"/>
        <v>Mid</v>
      </c>
      <c r="G72" s="16" t="str">
        <f>_xlfn.IFNA(VLOOKUP($B72,'[4]SGTI 2021 General Full List'!$G$2:$AD$528,21,FALSE),VLOOKUP($B72,'[5]SGTI 2021 TrustReits Full List'!$G$2:$AB$43,20,FALSE))</f>
        <v>INDUSTRIALS</v>
      </c>
      <c r="H72" s="16" t="str">
        <f>_xlfn.IFNA(VLOOKUP($B72,'[4]SGTI 2021 General Full List'!$G$2:$AD$528,23,FALSE),VLOOKUP($B72,'[5]SGTI 2021 TrustReits Full List'!$G$2:$AB$43,22,FALSE))</f>
        <v>Industrial &amp; Commercial Services</v>
      </c>
      <c r="I72" s="16" t="s">
        <v>1273</v>
      </c>
      <c r="J72" s="17">
        <f>VLOOKUP($B72,'[6]2021 DD Batch123456'!$B$3:$AT$590,5,FALSE)</f>
        <v>12</v>
      </c>
      <c r="K72" s="17">
        <f>VLOOKUP($B72,'[6]2021 DD Batch123456'!$B$3:$AT$590,6,FALSE)</f>
        <v>12</v>
      </c>
      <c r="L72" s="17">
        <f>VLOOKUP($B72,'[6]2021 DD Batch123456'!$B$3:$AT$590,7,FALSE)</f>
        <v>6</v>
      </c>
      <c r="M72" s="17" t="str">
        <f>VLOOKUP($B72,'[6]2021 DD Batch123456'!$B$3:$AT$590,12,FALSE)</f>
        <v>N</v>
      </c>
      <c r="N72" s="17" t="str">
        <f>HLOOKUP($B72,'[6]SGTI 2021 Clean Data'!$E$2:$ZQ$272,25,FALSE)</f>
        <v>N</v>
      </c>
      <c r="O72" s="17" t="str">
        <f>VLOOKUP($B72,'[6]2021 DD Batch123456'!$B$3:$AT$590,13,FALSE)</f>
        <v>Y</v>
      </c>
      <c r="P72" s="17" t="str">
        <f>VLOOKUP($B72,'[6]2021 DD Batch123456'!$B$3:$AT$590,14,FALSE)</f>
        <v>N</v>
      </c>
      <c r="Q72" s="17" t="str">
        <f>HLOOKUP($B72,'[6]SGTI 2021 Clean Data'!$E$2:$ZQ$272,30,FALSE)</f>
        <v>Y</v>
      </c>
      <c r="R72" s="17" t="str">
        <f>HLOOKUP($B72,'[6]SGTI 2021 Clean Data'!$E$2:$ZQ$272,31,FALSE)</f>
        <v>Y</v>
      </c>
      <c r="S72" s="17" t="str">
        <f>HLOOKUP($B72,'[6]SGTI 2021 Clean Data'!$E$2:$ZQ$272,32,FALSE)</f>
        <v>Y</v>
      </c>
      <c r="T72" s="17">
        <f>VLOOKUP($B72,'[6]2021 DD Batch123456'!$B$3:$AT$590,36,FALSE)</f>
        <v>4</v>
      </c>
      <c r="U72" s="17">
        <f>VLOOKUP($B72,'[6]2021 DD Batch123456'!$B$3:$AT$590,40,FALSE)</f>
        <v>4</v>
      </c>
      <c r="V72" s="17">
        <f>VLOOKUP($B72,'[6]2021 DD Batch123456'!$B$3:$AT$590,37,FALSE)</f>
        <v>4</v>
      </c>
      <c r="W72" s="17" t="str">
        <f>VLOOKUP($B72,'[6]2021 DD Batch123456'!$B$3:$AT$590,41,FALSE)</f>
        <v>Y</v>
      </c>
      <c r="X72" s="17">
        <f>VLOOKUP($B72,'[6]2021 DD Batch123456'!$B$3:$AT$590,15,FALSE)</f>
        <v>6</v>
      </c>
      <c r="Y72" s="17">
        <f>VLOOKUP($B72,'[6]2021 DD Batch123456'!$B$3:$AT$590,16,FALSE)</f>
        <v>6</v>
      </c>
      <c r="Z72" s="17" t="str">
        <f>VLOOKUP($B72,'[6]2021 DD Batch123456'!$B$3:$AT$590,18,FALSE)</f>
        <v>Y</v>
      </c>
      <c r="AA72" s="17" t="str">
        <f>HLOOKUP($B72,'[6]SGTI 2021 Clean Data'!$E$2:$ZQ$272,45,FALSE)</f>
        <v>Y</v>
      </c>
      <c r="AB72" s="17" t="str">
        <f>HLOOKUP($B72,'[6]SGTI 2021 Clean Data'!$E$2:$ZQ$272,46,FALSE)</f>
        <v>N</v>
      </c>
      <c r="AC72" s="17" t="str">
        <f>HLOOKUP($B72,'[6]SGTI 2021 Clean Data'!$E$2:$ZQ$272,49,FALSE)</f>
        <v>N</v>
      </c>
      <c r="AD72" s="17" t="str">
        <f>HLOOKUP($B72,'[6]SGTI 2021 Clean Data'!$E$2:$ZQ$272,50,FALSE)</f>
        <v>Y</v>
      </c>
      <c r="AE72" s="17" t="str">
        <f>HLOOKUP($B72,'[6]SGTI 2021 Clean Data'!$E$2:$ZQ$272,53,FALSE)</f>
        <v>N</v>
      </c>
      <c r="AF72" s="17" t="str">
        <f>HLOOKUP($B72,'[6]SGTI 2021 Clean Data'!$E$2:$ZQ$272,54,FALSE)</f>
        <v>N</v>
      </c>
      <c r="AG72" s="17" t="str">
        <f>HLOOKUP($B72,'[6]SGTI 2021 Clean Data'!$E$2:$ZQ$272,55,FALSE)</f>
        <v>Y</v>
      </c>
      <c r="AH72" s="17" t="str">
        <f>HLOOKUP($B72,'[6]SGTI 2021 Clean Data'!$E$2:$ZQ$272,56,FALSE)</f>
        <v>Y</v>
      </c>
      <c r="AI72" s="17" t="str">
        <f>HLOOKUP($B72,'[6]SGTI 2021 Clean Data'!$E$2:$ZQ$272,57,FALSE)</f>
        <v>N</v>
      </c>
      <c r="AJ72" s="17" t="str">
        <f>HLOOKUP($B72,'[6]SGTI 2021 Clean Data'!$E$2:$ZQ$272,58,FALSE)</f>
        <v>N</v>
      </c>
      <c r="AK72" s="17" t="str">
        <f>HLOOKUP($B72,'[6]SGTI 2021 Clean Data'!$E$2:$ZQ$272,59,FALSE)</f>
        <v>Y</v>
      </c>
      <c r="AL72" s="17">
        <f>VLOOKUP($B72,'[6]2021 DD Batch123456'!$B$3:$AT$590,19,FALSE)</f>
        <v>6</v>
      </c>
      <c r="AM72" s="17">
        <f>VLOOKUP($B72,'[6]2021 DD Batch123456'!$B$3:$AT$590,20,FALSE)</f>
        <v>6</v>
      </c>
      <c r="AN72" s="17" t="str">
        <f>VLOOKUP($B72,'[6]2021 DD Batch123456'!$B$3:$AT$590,22,FALSE)</f>
        <v>Y</v>
      </c>
      <c r="AO72" s="17" t="str">
        <f>HLOOKUP($B72,'[6]SGTI 2021 Clean Data'!$E$2:$ZQ$272,67,FALSE)</f>
        <v>B3</v>
      </c>
      <c r="AP72" s="17" t="str">
        <f>HLOOKUP($B72,'[6]SGTI 2021 Clean Data'!$E$2:$ZQ$272,68,FALSE)</f>
        <v>B3</v>
      </c>
      <c r="AQ72" s="17" t="str">
        <f>HLOOKUP($B72,'[6]SGTI 2021 Clean Data'!$E$2:$ZQ$272,69,FALSE)</f>
        <v>B2</v>
      </c>
      <c r="AR72" s="17" t="str">
        <f>HLOOKUP($B72,'[6]SGTI 2021 Clean Data'!$E$2:$ZQ$272,70,FALSE)</f>
        <v>Y</v>
      </c>
      <c r="AS72" s="17" t="str">
        <f>HLOOKUP($B72,'[6]SGTI 2021 Clean Data'!$E$2:$ZQ$272,71,FALSE)</f>
        <v>N</v>
      </c>
      <c r="AT72" s="17" t="str">
        <f>HLOOKUP($B72,'[6]SGTI 2021 Clean Data'!$E$2:$ZQ$272,72,FALSE)</f>
        <v>Y</v>
      </c>
      <c r="AU72" s="17" t="str">
        <f>HLOOKUP($B72,'[6]SGTI 2021 Clean Data'!$E$2:$ZQ$272,73,FALSE)</f>
        <v>Y</v>
      </c>
      <c r="AV72" s="17" t="str">
        <f>HLOOKUP($B72,'[6]SGTI 2021 Clean Data'!$E$2:$ZQ$272,74,FALSE)</f>
        <v>Y</v>
      </c>
      <c r="AW72" s="17" t="str">
        <f>HLOOKUP($B72,'[6]SGTI 2021 Clean Data'!$E$2:$ZQ$272,75,FALSE)</f>
        <v>N</v>
      </c>
      <c r="AX72" s="17" t="str">
        <f>HLOOKUP($B72,'[6]SGTI 2021 Clean Data'!$E$2:$ZQ$272,76,FALSE)</f>
        <v>Y</v>
      </c>
      <c r="AY72" s="17" t="str">
        <f>VLOOKUP($B72,'[6]2021 DD Batch123456'!$B$3:$AT$590,35,FALSE)</f>
        <v>O</v>
      </c>
      <c r="AZ72" s="17" t="str">
        <f>HLOOKUP($B72,'[6]SGTI 2021 Clean Data'!$E$2:$ZQ$272,80,FALSE)</f>
        <v>N</v>
      </c>
      <c r="BA72" s="17" t="str">
        <f>HLOOKUP($B72,'[6]SGTI 2021 Clean Data'!$E$2:$ZQ$272,83,FALSE)</f>
        <v>Y</v>
      </c>
      <c r="BB72" s="17" t="str">
        <f>HLOOKUP($B72,'[6]SGTI 2021 Clean Data'!$E$2:$ZQ$272,84,FALSE)</f>
        <v>N</v>
      </c>
      <c r="BC72" s="17" t="str">
        <f>HLOOKUP($B72,'[6]SGTI 2021 Clean Data'!$E$2:$ZQ$272,89,FALSE)</f>
        <v>N</v>
      </c>
      <c r="BD72" s="17" t="str">
        <f>HLOOKUP($B72,'[6]SGTI 2021 Clean Data'!$E$2:$ZQ$272,91,FALSE)</f>
        <v>Y</v>
      </c>
      <c r="BE72" s="17" t="str">
        <f>HLOOKUP($B72,'[6]SGTI 2021 Clean Data'!$E$2:$ZQ$272,92,FALSE)</f>
        <v>Y</v>
      </c>
      <c r="BF72" s="17" t="str">
        <f>HLOOKUP($B72,'[6]SGTI 2021 Clean Data'!$E$2:$ZQ$272,93,FALSE)</f>
        <v>N</v>
      </c>
      <c r="BG72" s="17" t="str">
        <f>HLOOKUP($B72,'[6]SGTI 2021 Clean Data'!$E$2:$ZQ$272,94,FALSE)</f>
        <v>Y</v>
      </c>
      <c r="BH72" s="17" t="str">
        <f>HLOOKUP($B72,'[6]SGTI 2021 Clean Data'!$E$2:$ZQ$272,95,FALSE)</f>
        <v>Y</v>
      </c>
      <c r="BI72" s="17" t="str">
        <f>HLOOKUP($B72,'[6]SGTI 2021 Clean Data'!$E$2:$ZQ$272,96,FALSE)</f>
        <v>Y</v>
      </c>
      <c r="BJ72" s="17" t="str">
        <f>HLOOKUP($B72,'[6]SGTI 2021 Clean Data'!$E$2:$ZQ$272,97,FALSE)</f>
        <v>Y</v>
      </c>
      <c r="BK72" s="17" t="str">
        <f>HLOOKUP($B72,'[6]SGTI 2021 Clean Data'!$E$2:$ZQ$272,98,FALSE)</f>
        <v>Y</v>
      </c>
      <c r="BL72" s="17" t="str">
        <f>HLOOKUP($B72,'[6]SGTI 2021 Clean Data'!$E$2:$ZQ$272,100,FALSE)</f>
        <v>Y</v>
      </c>
      <c r="BM72" s="17" t="str">
        <f>HLOOKUP($B72,'[6]SGTI 2021 Clean Data'!$E$2:$ZQ$272,102,FALSE)</f>
        <v>Y</v>
      </c>
      <c r="BN72" s="17" t="str">
        <f>HLOOKUP($B72,'[6]SGTI 2021 Clean Data'!$E$2:$ZQ$272,103,FALSE)</f>
        <v>Y</v>
      </c>
      <c r="BO72" s="17" t="str">
        <f>HLOOKUP($B72,'[6]SGTI 2021 Clean Data'!$E$2:$ZQ$272,107,FALSE)</f>
        <v>N</v>
      </c>
      <c r="BP72" s="17" t="str">
        <f>HLOOKUP($B72,'[6]SGTI 2021 Clean Data'!$E$2:$ZQ$272,108,FALSE)</f>
        <v xml:space="preserve"> Y</v>
      </c>
      <c r="BQ72" s="17" t="str">
        <f>HLOOKUP($B72,'[6]SGTI 2021 Clean Data'!$E$2:$ZQ$272,109,FALSE)</f>
        <v>Y</v>
      </c>
      <c r="BR72" s="17" t="str">
        <f>HLOOKUP($B72,'[6]SGTI 2021 Clean Data'!$E$2:$ZQ$272,110,FALSE)</f>
        <v>Y</v>
      </c>
      <c r="BS72" s="17" t="str">
        <f>HLOOKUP($B72,'[6]SGTI 2021 Clean Data'!$E$2:$ZQ$272,111,FALSE)</f>
        <v>Y</v>
      </c>
      <c r="BT72" s="17" t="str">
        <f>HLOOKUP($B72,'[6]SGTI 2021 Clean Data'!$E$2:$ZQ$272,113,FALSE)</f>
        <v>Y</v>
      </c>
      <c r="BU72" s="17" t="str">
        <f>HLOOKUP($B72,'[6]SGTI 2021 Clean Data'!$E$2:$ZQ$272,114,FALSE)</f>
        <v>N</v>
      </c>
      <c r="BV72" s="17" t="str">
        <f>HLOOKUP($B72,'[6]SGTI 2021 Clean Data'!$E$2:$ZQ$272,120,FALSE)</f>
        <v>N</v>
      </c>
      <c r="BW72" s="17" t="str">
        <f>HLOOKUP($B72,'[6]SGTI 2021 Clean Data'!$E$2:$ZQ$272,121,FALSE)</f>
        <v>Y</v>
      </c>
      <c r="BX72" s="17" t="str">
        <f>HLOOKUP($B72,'[6]SGTI 2021 Clean Data'!$E$2:$ZQ$272,122,FALSE)</f>
        <v>Y</v>
      </c>
      <c r="BY72" s="17" t="str">
        <f>HLOOKUP($B72,'[6]SGTI 2021 Clean Data'!$E$2:$ZQ$272,123,FALSE)</f>
        <v>Y</v>
      </c>
      <c r="BZ72" s="17" t="str">
        <f>HLOOKUP($B72,'[6]SGTI 2021 Clean Data'!$E$2:$ZQ$272,124,FALSE)</f>
        <v>Y</v>
      </c>
      <c r="CA72" s="17" t="str">
        <f>HLOOKUP($B72,'[6]SGTI 2021 Clean Data'!$E$2:$ZQ$272,125,FALSE)</f>
        <v>N</v>
      </c>
      <c r="CB72" s="17" t="str">
        <f>HLOOKUP($B72,'[6]SGTI 2021 Clean Data'!$E$2:$ZQ$272,126,FALSE)</f>
        <v>N</v>
      </c>
      <c r="CC72" s="17" t="str">
        <f>HLOOKUP($B72,'[6]SGTI 2021 Clean Data'!$E$2:$ZQ$272,128,FALSE)</f>
        <v>Y</v>
      </c>
      <c r="CD72" s="17" t="str">
        <f>HLOOKUP($B72,'[6]SGTI 2021 Clean Data'!$E$2:$ZQ$272,130,FALSE)</f>
        <v>Y</v>
      </c>
      <c r="CE72" s="17" t="str">
        <f>HLOOKUP($B72,'[6]SGTI 2021 Clean Data'!$E$2:$ZQ$272,131,FALSE)</f>
        <v>Y</v>
      </c>
      <c r="CF72" s="17" t="str">
        <f>HLOOKUP($B72,'[6]SGTI 2021 Clean Data'!$E$2:$ZQ$272,132,FALSE)</f>
        <v>Y</v>
      </c>
      <c r="CG72" s="17" t="str">
        <f>HLOOKUP($B72,'[6]SGTI 2021 Clean Data'!$E$2:$ZQ$272,133,FALSE)</f>
        <v>Y</v>
      </c>
      <c r="CH72" s="17" t="str">
        <f>HLOOKUP($B72,'[6]SGTI 2021 Clean Data'!$E$2:$ZQ$272,135,FALSE)</f>
        <v>N</v>
      </c>
      <c r="CI72" s="17" t="str">
        <f>HLOOKUP($B72,'[6]SGTI 2021 Clean Data'!$E$2:$ZQ$272,139,FALSE)</f>
        <v>Y</v>
      </c>
      <c r="CJ72" s="17" t="str">
        <f>HLOOKUP($B72,'[6]SGTI 2021 Clean Data'!$E$2:$ZQ$272,140,FALSE)</f>
        <v>Y</v>
      </c>
      <c r="CK72" s="17" t="str">
        <f>VLOOKUP($B72,'[6]2021 DD Batch123456'!$B$3:$AT$590,26,FALSE)</f>
        <v>Y</v>
      </c>
      <c r="CL72" s="17">
        <f>VLOOKUP($B72,'[6]2021 DD Batch123456'!$B$3:$AT$590,27,FALSE)</f>
        <v>0</v>
      </c>
      <c r="CM72" s="17" t="str">
        <f>VLOOKUP($B72,'[6]2021 DD Batch123456'!$B$3:$AT$590,31,FALSE)</f>
        <v>N</v>
      </c>
      <c r="CN72" s="17" t="str">
        <f>VLOOKUP($B72,'[6]2021 DD Batch123456'!$B$3:$AT$590,32,FALSE)</f>
        <v>N</v>
      </c>
      <c r="CO72" s="17" t="str">
        <f>VLOOKUP($B72,'[6]2021 DD Batch123456'!$B$3:$AT$590,33,FALSE)</f>
        <v>N</v>
      </c>
      <c r="CP72" s="17" t="str">
        <f>HLOOKUP($B72,'[6]SGTI 2021 Clean Data'!$E$2:$ZQ$272,153,FALSE)</f>
        <v>N</v>
      </c>
      <c r="CQ72" s="17" t="str">
        <f>HLOOKUP($B72,'[6]SGTI 2021 Clean Data'!$E$2:$ZQ$272,155,FALSE)</f>
        <v>N</v>
      </c>
      <c r="CR72" s="17" t="str">
        <f>HLOOKUP($B72,'[6]SGTI 2021 Clean Data'!$E$2:$ZQ$272,156,FALSE)</f>
        <v>Y</v>
      </c>
      <c r="CS72" s="17" t="str">
        <f>HLOOKUP($B72,'[6]SGTI 2021 Clean Data'!$E$2:$ZQ$272,157,FALSE)</f>
        <v>Y</v>
      </c>
      <c r="CT72" s="17" t="str">
        <f>HLOOKUP($B72,'[6]SGTI 2021 Clean Data'!$E$2:$ZQ$272,158,FALSE)</f>
        <v>Y</v>
      </c>
      <c r="CU72" s="17" t="str">
        <f>HLOOKUP($B72,'[6]SGTI 2021 Clean Data'!$E$2:$ZQ$272,159,FALSE)</f>
        <v>Y</v>
      </c>
      <c r="CV72" s="17" t="str">
        <f>HLOOKUP($B72,'[6]SGTI 2021 Clean Data'!$E$2:$ZQ$272,160,FALSE)</f>
        <v>Y</v>
      </c>
      <c r="CW72" s="17" t="str">
        <f>HLOOKUP($B72,'[6]SGTI 2021 Clean Data'!$E$2:$ZQ$272,161,FALSE)</f>
        <v>Y</v>
      </c>
      <c r="CX72" s="17" t="str">
        <f>HLOOKUP($B72,'[6]SGTI 2021 Clean Data'!$E$2:$ZQ$272,164,FALSE)</f>
        <v>Y</v>
      </c>
      <c r="CY72" s="17" t="str">
        <f>HLOOKUP($B72,'[6]SGTI 2021 Clean Data'!$E$2:$ZQ$272,170,FALSE)</f>
        <v>Y</v>
      </c>
      <c r="CZ72" s="17" t="str">
        <f>HLOOKUP($B72,'[6]SGTI 2021 Clean Data'!$E$2:$ZQ$272,173,FALSE)</f>
        <v>N</v>
      </c>
      <c r="DA72" s="17" t="str">
        <f>HLOOKUP($B72,'[6]SGTI 2021 Clean Data'!$E$2:$ZQ$272,174,FALSE)</f>
        <v>Y</v>
      </c>
      <c r="DB72" s="17" t="str">
        <f>HLOOKUP($B72,'[6]SGTI 2021 Clean Data'!$E$2:$ZQ$272,175,FALSE)</f>
        <v>N</v>
      </c>
      <c r="DC72" s="17" t="str">
        <f>HLOOKUP($B72,'[6]SGTI 2021 Clean Data'!$E$2:$ZQ$272,176,FALSE)</f>
        <v>N</v>
      </c>
      <c r="DD72" s="17" t="str">
        <f>HLOOKUP($B72,'[6]SGTI 2021 Clean Data'!$E$2:$ZQ$272,178,FALSE)</f>
        <v>Y</v>
      </c>
      <c r="DE72" s="17" t="str">
        <f>HLOOKUP($B72,'[6]SGTI 2021 Clean Data'!$E$2:$ZQ$272,179,FALSE)</f>
        <v>N</v>
      </c>
      <c r="DF72" s="17" t="str">
        <f>HLOOKUP($B72,'[6]SGTI 2021 Clean Data'!$E$2:$ZQ$272,180,FALSE)</f>
        <v>N</v>
      </c>
      <c r="DG72" s="17" t="str">
        <f>HLOOKUP($B72,'[6]SGTI 2021 Clean Data'!$E$2:$ZQ$272,181,FALSE)</f>
        <v>Y</v>
      </c>
      <c r="DH72" s="17" t="str">
        <f>HLOOKUP($B72,'[6]SGTI 2021 Clean Data'!$E$2:$ZQ$272,182,FALSE)</f>
        <v>N</v>
      </c>
      <c r="DI72" s="17" t="str">
        <f>HLOOKUP($B72,'[6]SGTI 2021 Clean Data'!$E$2:$ZQ$272,184,FALSE)</f>
        <v>Y</v>
      </c>
      <c r="DJ72" s="17" t="str">
        <f>HLOOKUP($B72,'[6]SGTI 2021 Clean Data'!$E$2:$ZQ$272,185,FALSE)</f>
        <v>Y</v>
      </c>
      <c r="DK72" s="17">
        <f>HLOOKUP($B72,'[6]SGTI 2021 Clean Data'!$E$2:$ZQ$272,190,FALSE)</f>
        <v>62</v>
      </c>
      <c r="DL72" s="17" t="str">
        <f>HLOOKUP($B72,'[6]SGTI 2021 Clean Data'!$E$2:$ZQ$272,191,FALSE)</f>
        <v>No</v>
      </c>
      <c r="DM72" s="17" t="str">
        <f>HLOOKUP($B72,'[6]SGTI 2021 Clean Data'!$E$2:$ZQ$272,195,FALSE)</f>
        <v>Y</v>
      </c>
      <c r="DN72" s="17" t="str">
        <f>HLOOKUP($B72,'[6]SGTI 2021 Clean Data'!$E$2:$ZQ$272,196,FALSE)</f>
        <v>N</v>
      </c>
      <c r="DO72" s="17" t="str">
        <f>HLOOKUP($B72,'[6]SGTI 2021 Clean Data'!$E$2:$ZQ$272,199,FALSE)</f>
        <v>Y</v>
      </c>
      <c r="DP72" s="17" t="str">
        <f>HLOOKUP($B72,'[6]SGTI 2021 Clean Data'!$E$2:$ZQ$272,200,FALSE)</f>
        <v>Y</v>
      </c>
      <c r="DQ72" s="17" t="str">
        <f>HLOOKUP($B72,'[6]SGTI 2021 Clean Data'!$E$2:$ZQ$272,201,FALSE)</f>
        <v>Y</v>
      </c>
      <c r="DR72" s="17" t="str">
        <f>HLOOKUP($B72,'[6]SGTI 2021 Clean Data'!$E$2:$ZQ$272,202,FALSE)</f>
        <v>Y</v>
      </c>
      <c r="DS72" s="17" t="str">
        <f>HLOOKUP($B72,'[6]SGTI 2021 Clean Data'!$E$2:$ZQ$272,203,FALSE)</f>
        <v>Y</v>
      </c>
      <c r="DT72" s="17" t="str">
        <f>HLOOKUP($B72,'[6]SGTI 2021 Clean Data'!$E$2:$ZQ$272,204,FALSE)</f>
        <v>Y</v>
      </c>
      <c r="DU72" s="17" t="str">
        <f>HLOOKUP($B72,'[6]SGTI 2021 Clean Data'!$E$2:$ZQ$272,206,FALSE)</f>
        <v>Y</v>
      </c>
      <c r="DV72" s="17" t="str">
        <f>HLOOKUP($B72,'[6]SGTI 2021 Clean Data'!$E$2:$ZQ$272,207,FALSE)</f>
        <v>Y</v>
      </c>
      <c r="DW72" s="17" t="str">
        <f>HLOOKUP($B72,'[6]SGTI 2021 Clean Data'!$E$2:$ZQ$272,208,FALSE)</f>
        <v>N</v>
      </c>
      <c r="DX72" s="17"/>
      <c r="DY72" s="17" t="str">
        <f>HLOOKUP($B72,'[6]SGTI 2021 Clean Data'!$E$2:$ZQ$272,213,FALSE)</f>
        <v>Y</v>
      </c>
      <c r="DZ72" s="17" t="str">
        <f>HLOOKUP($B72,'[6]SGTI 2021 Clean Data'!$E$2:$ZQ$272,214,FALSE)</f>
        <v>Y</v>
      </c>
      <c r="EA72" s="17" t="str">
        <f>HLOOKUP($B72,'[6]SGTI 2021 Clean Data'!$E$2:$ZQ$272,215,FALSE)</f>
        <v>Y</v>
      </c>
      <c r="EB72" s="17">
        <f>HLOOKUP($B72,'[6]SGTI 2021 Clean Data'!$E$2:$ZQ$272,219,FALSE)</f>
        <v>3</v>
      </c>
      <c r="EC72" s="17">
        <f>HLOOKUP($B72,'[6]SGTI 2021 Clean Data'!$E$2:$ZQ$272,220,FALSE)</f>
        <v>0</v>
      </c>
      <c r="ED72" s="17">
        <f>HLOOKUP($B72,'[6]SGTI 2021 Clean Data'!$E$2:$ZQ$272,221,FALSE)</f>
        <v>3</v>
      </c>
      <c r="EE72" s="17">
        <f>HLOOKUP($B72,'[6]SGTI 2021 Clean Data'!$E$2:$ZQ$272,222,FALSE)</f>
        <v>3</v>
      </c>
      <c r="EF72" s="17">
        <f>HLOOKUP($B72,'[6]SGTI 2021 Clean Data'!$E$2:$ZQ$272,223,FALSE)</f>
        <v>0</v>
      </c>
      <c r="EG72" s="17">
        <f>HLOOKUP($B72,'[6]SGTI 2021 Clean Data'!$E$2:$ZQ$272,224,FALSE)</f>
        <v>3</v>
      </c>
      <c r="EH72" s="17">
        <f>HLOOKUP($B72,'[6]SGTI 2021 Clean Data'!$E$2:$ZQ$272,225,FALSE)</f>
        <v>0</v>
      </c>
      <c r="EI72" s="17">
        <f>HLOOKUP($B72,'[6]SGTI 2021 Clean Data'!$E$2:$ZQ$272,226,FALSE)</f>
        <v>0</v>
      </c>
      <c r="EJ72" s="17">
        <f>HLOOKUP($B72,'[6]SGTI 2021 Clean Data'!$E$2:$ZQ$272,227,FALSE)</f>
        <v>0</v>
      </c>
      <c r="EK72" s="17">
        <f>HLOOKUP($B72,'[6]SGTI 2021 Clean Data'!$E$2:$ZQ$272,228,FALSE)</f>
        <v>3</v>
      </c>
      <c r="EL72" s="17">
        <f>HLOOKUP($B72,'[6]SGTI 2021 Clean Data'!$E$2:$ZQ$272,229,FALSE)</f>
        <v>0</v>
      </c>
      <c r="EM72" s="17">
        <f>HLOOKUP($B72,'[6]SGTI 2021 Clean Data'!$E$2:$ZQ$272,230,FALSE)</f>
        <v>0</v>
      </c>
      <c r="EN72" s="17">
        <f>HLOOKUP($B72,'[6]SGTI 2021 Clean Data'!$E$2:$ZQ$272,231,FALSE)</f>
        <v>0</v>
      </c>
      <c r="EO72" s="18">
        <f>HLOOKUP($B72,'[6]SGTI 2021 Clean Data'!$E$2:$ZQ$272,232,FALSE)</f>
        <v>44111</v>
      </c>
      <c r="EP72" s="18">
        <f>HLOOKUP($B72,'[6]SGTI 2021 Clean Data'!$E$2:$ZQ$272,233,FALSE)</f>
        <v>44134</v>
      </c>
      <c r="EQ72" s="17">
        <f>HLOOKUP($B72,'[6]SGTI 2021 Clean Data'!$E$2:$ZQ$272,234,FALSE)</f>
        <v>0</v>
      </c>
      <c r="ER72" s="17">
        <f>HLOOKUP($B72,'[6]SGTI 2021 Clean Data'!$E$2:$ZQ$272,235,FALSE)</f>
        <v>0</v>
      </c>
      <c r="ES72" s="17">
        <f>HLOOKUP($B72,'[6]SGTI 2021 Clean Data'!$E$2:$ZQ$272,240,FALSE)</f>
        <v>0</v>
      </c>
      <c r="ET72" s="17">
        <f>VLOOKUP($B72,'[6]2021 DD Batch123456'!$B$3:$AT$590,42,FALSE)</f>
        <v>0</v>
      </c>
      <c r="EU72" s="17"/>
      <c r="EV72" s="17"/>
      <c r="EW72" s="17"/>
      <c r="EX72" s="17">
        <f>VLOOKUP($B72,'[6]2021 DD Batch123456'!$B$3:$AT$590,44,FALSE)</f>
        <v>0</v>
      </c>
      <c r="EY72" s="17">
        <f>HLOOKUP($B72,'[6]SGTI 2021 Clean Data'!$E$2:$ZQ$272,246,FALSE)</f>
        <v>0</v>
      </c>
      <c r="EZ72" s="17">
        <f>HLOOKUP($B72,'[6]SGTI 2021 Clean Data'!$E$2:$ZQ$272,247,FALSE)</f>
        <v>0</v>
      </c>
      <c r="FA72" s="17">
        <f>HLOOKUP($B72,'[6]SGTI 2021 Clean Data'!$E$2:$ZQ$272,248,FALSE)</f>
        <v>0</v>
      </c>
      <c r="FB72" s="17">
        <f>HLOOKUP($B72,'[6]SGTI 2021 Clean Data'!$E$2:$ZQ$272,249,FALSE)</f>
        <v>0</v>
      </c>
      <c r="FC72" s="17">
        <f>HLOOKUP($B72,'[6]SGTI 2021 Clean Data'!$E$2:$ZQ$272,250,FALSE)</f>
        <v>0</v>
      </c>
      <c r="FD72" s="17">
        <f>HLOOKUP($B72,'[6]SGTI 2021 Clean Data'!$E$2:$ZQ$272,251,FALSE)</f>
        <v>3</v>
      </c>
      <c r="FE72" s="17">
        <f>HLOOKUP($B72,'[6]SGTI 2021 Clean Data'!$E$2:$ZQ$272,252,FALSE)</f>
        <v>0</v>
      </c>
      <c r="FF72" s="17">
        <f>HLOOKUP($B72,'[6]SGTI 2021 Clean Data'!$E$2:$ZQ$272,253,FALSE)</f>
        <v>0</v>
      </c>
      <c r="FG72" s="17">
        <f>HLOOKUP($B72,'[6]SGTI 2021 Clean Data'!$E$2:$ZQ$272,254,FALSE)</f>
        <v>0</v>
      </c>
      <c r="FH72" s="17">
        <f>HLOOKUP($B72,'[6]SGTI 2021 Clean Data'!$E$2:$ZQ$272,255,FALSE)</f>
        <v>0</v>
      </c>
      <c r="FI72" s="17">
        <f>HLOOKUP($B72,'[6]SGTI 2021 Clean Data'!$E$2:$ZQ$272,256,FALSE)</f>
        <v>0</v>
      </c>
      <c r="FJ72" s="17">
        <f>HLOOKUP($B72,'[6]SGTI 2021 Clean Data'!$E$2:$ZQ$272,257,FALSE)</f>
        <v>0</v>
      </c>
      <c r="FK72" s="17">
        <f>HLOOKUP($B72,'[6]SGTI 2021 Clean Data'!$E$2:$ZQ$272,258,FALSE)</f>
        <v>0</v>
      </c>
      <c r="FL72" s="17"/>
      <c r="FM72" s="17">
        <f>HLOOKUP($B72,'[6]SGTI 2021 Clean Data'!$E$2:$ZQ$272,260,FALSE)</f>
        <v>0</v>
      </c>
      <c r="FN72" s="17">
        <f>HLOOKUP($B72,'[6]SGTI 2021 Clean Data'!$E$2:$ZQ$272,261,FALSE)</f>
        <v>0</v>
      </c>
      <c r="FO72" s="17">
        <f>HLOOKUP($B72,'[6]SGTI 2021 Clean Data'!$E$2:$ZQ$272,262,FALSE)</f>
        <v>0</v>
      </c>
      <c r="FP72" s="17">
        <f>HLOOKUP($B72,'[6]SGTI 2021 Clean Data'!$E$2:$ZQ$272,263,FALSE)</f>
        <v>0</v>
      </c>
      <c r="FQ72" s="17"/>
      <c r="FR72" s="17">
        <f>HLOOKUP($B72,'[6]SGTI 2021 Clean Data'!$E$2:$ZQ$272,265,FALSE)</f>
        <v>0</v>
      </c>
      <c r="FS72" s="17">
        <f>HLOOKUP($B72,'[6]SGTI 2021 Clean Data'!$E$2:$ZQ$272,266,FALSE)</f>
        <v>0</v>
      </c>
      <c r="FT72" s="17">
        <f>HLOOKUP($B72,'[6]SGTI 2021 Clean Data'!$E$2:$ZQ$272,267,FALSE)</f>
        <v>0</v>
      </c>
      <c r="FU72" s="17">
        <f>HLOOKUP($B72,'[6]SGTI 2021 Clean Data'!$E$2:$ZQ$272,268,FALSE)</f>
        <v>0</v>
      </c>
      <c r="FV72" s="17">
        <f>HLOOKUP($B72,'[6]SGTI 2021 Clean Data'!$E$2:$ZQ$272,269,FALSE)</f>
        <v>0</v>
      </c>
      <c r="FW72" s="17">
        <f>HLOOKUP($B72,'[6]SGTI 2021 Clean Data'!$E$2:$ZQ$272,270,FALSE)</f>
        <v>0</v>
      </c>
      <c r="FX72" s="17">
        <f>HLOOKUP($B72,'[6]SGTI 2021 Clean Data'!$E$2:$ZQ$272,271,FALSE)</f>
        <v>0</v>
      </c>
    </row>
    <row r="73" spans="1:180" ht="24" thickTop="1" thickBot="1" x14ac:dyDescent="0.3">
      <c r="A73" s="12">
        <v>228</v>
      </c>
      <c r="B73" s="13" t="s">
        <v>198</v>
      </c>
      <c r="C73" s="14" t="s">
        <v>199</v>
      </c>
      <c r="D73" s="15">
        <v>44196</v>
      </c>
      <c r="E73" s="16">
        <f>_xlfn.IFNA(VLOOKUP($B73,'[4]SGTI 2021 General Full List'!$G$2:$AD$528,24,FALSE),VLOOKUP($B73,'[5]SGTI 2021 TrustReits Full List'!$G$2:$AC$43,23,FALSE))</f>
        <v>3641271000</v>
      </c>
      <c r="F73" s="16" t="str">
        <f t="shared" si="1"/>
        <v>Big</v>
      </c>
      <c r="G73" s="16" t="str">
        <f>_xlfn.IFNA(VLOOKUP($B73,'[4]SGTI 2021 General Full List'!$G$2:$AD$528,21,FALSE),VLOOKUP($B73,'[5]SGTI 2021 TrustReits Full List'!$G$2:$AB$43,20,FALSE))</f>
        <v>INDUSTRIALS</v>
      </c>
      <c r="H73" s="16" t="str">
        <f>_xlfn.IFNA(VLOOKUP($B73,'[4]SGTI 2021 General Full List'!$G$2:$AD$528,23,FALSE),VLOOKUP($B73,'[5]SGTI 2021 TrustReits Full List'!$G$2:$AB$43,22,FALSE))</f>
        <v>Transportation</v>
      </c>
      <c r="I73" s="16" t="s">
        <v>1273</v>
      </c>
      <c r="J73" s="17">
        <f>VLOOKUP($B73,'[6]2021 DD Batch123456'!$B$3:$AT$590,5,FALSE)</f>
        <v>10</v>
      </c>
      <c r="K73" s="17">
        <f>VLOOKUP($B73,'[6]2021 DD Batch123456'!$B$3:$AT$590,6,FALSE)</f>
        <v>10</v>
      </c>
      <c r="L73" s="17">
        <f>VLOOKUP($B73,'[6]2021 DD Batch123456'!$B$3:$AT$590,7,FALSE)</f>
        <v>9</v>
      </c>
      <c r="M73" s="17" t="str">
        <f>VLOOKUP($B73,'[6]2021 DD Batch123456'!$B$3:$AT$590,12,FALSE)</f>
        <v>Y</v>
      </c>
      <c r="N73" s="17" t="str">
        <f>HLOOKUP($B73,'[6]SGTI 2021 Clean Data'!$E$2:$ZQ$272,25,FALSE)</f>
        <v>Y</v>
      </c>
      <c r="O73" s="17" t="str">
        <f>VLOOKUP($B73,'[6]2021 DD Batch123456'!$B$3:$AT$590,13,FALSE)</f>
        <v>N</v>
      </c>
      <c r="P73" s="17" t="str">
        <f>VLOOKUP($B73,'[6]2021 DD Batch123456'!$B$3:$AT$590,14,FALSE)</f>
        <v>Y</v>
      </c>
      <c r="Q73" s="17" t="str">
        <f>HLOOKUP($B73,'[6]SGTI 2021 Clean Data'!$E$2:$ZQ$272,30,FALSE)</f>
        <v>Y</v>
      </c>
      <c r="R73" s="17" t="str">
        <f>HLOOKUP($B73,'[6]SGTI 2021 Clean Data'!$E$2:$ZQ$272,31,FALSE)</f>
        <v>Y</v>
      </c>
      <c r="S73" s="17" t="str">
        <f>HLOOKUP($B73,'[6]SGTI 2021 Clean Data'!$E$2:$ZQ$272,32,FALSE)</f>
        <v>Y</v>
      </c>
      <c r="T73" s="17">
        <f>VLOOKUP($B73,'[6]2021 DD Batch123456'!$B$3:$AT$590,36,FALSE)</f>
        <v>5</v>
      </c>
      <c r="U73" s="17">
        <f>VLOOKUP($B73,'[6]2021 DD Batch123456'!$B$3:$AT$590,40,FALSE)</f>
        <v>0</v>
      </c>
      <c r="V73" s="17">
        <f>VLOOKUP($B73,'[6]2021 DD Batch123456'!$B$3:$AT$590,37,FALSE)</f>
        <v>4</v>
      </c>
      <c r="W73" s="17" t="str">
        <f>VLOOKUP($B73,'[6]2021 DD Batch123456'!$B$3:$AT$590,41,FALSE)</f>
        <v>Y</v>
      </c>
      <c r="X73" s="17">
        <f>VLOOKUP($B73,'[6]2021 DD Batch123456'!$B$3:$AT$590,15,FALSE)</f>
        <v>6</v>
      </c>
      <c r="Y73" s="17">
        <f>VLOOKUP($B73,'[6]2021 DD Batch123456'!$B$3:$AT$590,16,FALSE)</f>
        <v>6</v>
      </c>
      <c r="Z73" s="17" t="str">
        <f>VLOOKUP($B73,'[6]2021 DD Batch123456'!$B$3:$AT$590,18,FALSE)</f>
        <v>Y</v>
      </c>
      <c r="AA73" s="17" t="str">
        <f>HLOOKUP($B73,'[6]SGTI 2021 Clean Data'!$E$2:$ZQ$272,45,FALSE)</f>
        <v>Y</v>
      </c>
      <c r="AB73" s="17" t="str">
        <f>HLOOKUP($B73,'[6]SGTI 2021 Clean Data'!$E$2:$ZQ$272,46,FALSE)</f>
        <v>N</v>
      </c>
      <c r="AC73" s="17" t="str">
        <f>HLOOKUP($B73,'[6]SGTI 2021 Clean Data'!$E$2:$ZQ$272,49,FALSE)</f>
        <v>Y</v>
      </c>
      <c r="AD73" s="17" t="str">
        <f>HLOOKUP($B73,'[6]SGTI 2021 Clean Data'!$E$2:$ZQ$272,50,FALSE)</f>
        <v>Y</v>
      </c>
      <c r="AE73" s="17" t="str">
        <f>HLOOKUP($B73,'[6]SGTI 2021 Clean Data'!$E$2:$ZQ$272,53,FALSE)</f>
        <v>N</v>
      </c>
      <c r="AF73" s="17" t="str">
        <f>HLOOKUP($B73,'[6]SGTI 2021 Clean Data'!$E$2:$ZQ$272,54,FALSE)</f>
        <v>Y</v>
      </c>
      <c r="AG73" s="17" t="str">
        <f>HLOOKUP($B73,'[6]SGTI 2021 Clean Data'!$E$2:$ZQ$272,55,FALSE)</f>
        <v>N</v>
      </c>
      <c r="AH73" s="17" t="str">
        <f>HLOOKUP($B73,'[6]SGTI 2021 Clean Data'!$E$2:$ZQ$272,56,FALSE)</f>
        <v>Y</v>
      </c>
      <c r="AI73" s="17" t="str">
        <f>HLOOKUP($B73,'[6]SGTI 2021 Clean Data'!$E$2:$ZQ$272,57,FALSE)</f>
        <v>N</v>
      </c>
      <c r="AJ73" s="17" t="str">
        <f>HLOOKUP($B73,'[6]SGTI 2021 Clean Data'!$E$2:$ZQ$272,58,FALSE)</f>
        <v>N</v>
      </c>
      <c r="AK73" s="17" t="str">
        <f>HLOOKUP($B73,'[6]SGTI 2021 Clean Data'!$E$2:$ZQ$272,59,FALSE)</f>
        <v>Y</v>
      </c>
      <c r="AL73" s="17">
        <f>VLOOKUP($B73,'[6]2021 DD Batch123456'!$B$3:$AT$590,19,FALSE)</f>
        <v>4</v>
      </c>
      <c r="AM73" s="17">
        <f>VLOOKUP($B73,'[6]2021 DD Batch123456'!$B$3:$AT$590,20,FALSE)</f>
        <v>4</v>
      </c>
      <c r="AN73" s="17" t="str">
        <f>VLOOKUP($B73,'[6]2021 DD Batch123456'!$B$3:$AT$590,22,FALSE)</f>
        <v>Y</v>
      </c>
      <c r="AO73" s="17" t="str">
        <f>HLOOKUP($B73,'[6]SGTI 2021 Clean Data'!$E$2:$ZQ$272,67,FALSE)</f>
        <v>E</v>
      </c>
      <c r="AP73" s="17" t="str">
        <f>HLOOKUP($B73,'[6]SGTI 2021 Clean Data'!$E$2:$ZQ$272,68,FALSE)</f>
        <v>E</v>
      </c>
      <c r="AQ73" s="17" t="str">
        <f>HLOOKUP($B73,'[6]SGTI 2021 Clean Data'!$E$2:$ZQ$272,69,FALSE)</f>
        <v>O</v>
      </c>
      <c r="AR73" s="17" t="str">
        <f>HLOOKUP($B73,'[6]SGTI 2021 Clean Data'!$E$2:$ZQ$272,70,FALSE)</f>
        <v>Y</v>
      </c>
      <c r="AS73" s="17" t="str">
        <f>HLOOKUP($B73,'[6]SGTI 2021 Clean Data'!$E$2:$ZQ$272,71,FALSE)</f>
        <v>Y</v>
      </c>
      <c r="AT73" s="17" t="str">
        <f>HLOOKUP($B73,'[6]SGTI 2021 Clean Data'!$E$2:$ZQ$272,72,FALSE)</f>
        <v>Y</v>
      </c>
      <c r="AU73" s="17" t="str">
        <f>HLOOKUP($B73,'[6]SGTI 2021 Clean Data'!$E$2:$ZQ$272,73,FALSE)</f>
        <v>Y</v>
      </c>
      <c r="AV73" s="17" t="str">
        <f>HLOOKUP($B73,'[6]SGTI 2021 Clean Data'!$E$2:$ZQ$272,74,FALSE)</f>
        <v>Y</v>
      </c>
      <c r="AW73" s="17" t="str">
        <f>HLOOKUP($B73,'[6]SGTI 2021 Clean Data'!$E$2:$ZQ$272,75,FALSE)</f>
        <v>Y</v>
      </c>
      <c r="AX73" s="17" t="str">
        <f>HLOOKUP($B73,'[6]SGTI 2021 Clean Data'!$E$2:$ZQ$272,76,FALSE)</f>
        <v>Y</v>
      </c>
      <c r="AY73" s="17" t="str">
        <f>VLOOKUP($B73,'[6]2021 DD Batch123456'!$B$3:$AT$590,35,FALSE)</f>
        <v>E</v>
      </c>
      <c r="AZ73" s="17" t="str">
        <f>HLOOKUP($B73,'[6]SGTI 2021 Clean Data'!$E$2:$ZQ$272,80,FALSE)</f>
        <v>Y</v>
      </c>
      <c r="BA73" s="17" t="str">
        <f>HLOOKUP($B73,'[6]SGTI 2021 Clean Data'!$E$2:$ZQ$272,83,FALSE)</f>
        <v>Y</v>
      </c>
      <c r="BB73" s="17" t="str">
        <f>HLOOKUP($B73,'[6]SGTI 2021 Clean Data'!$E$2:$ZQ$272,84,FALSE)</f>
        <v>Y</v>
      </c>
      <c r="BC73" s="17" t="str">
        <f>HLOOKUP($B73,'[6]SGTI 2021 Clean Data'!$E$2:$ZQ$272,89,FALSE)</f>
        <v>Y</v>
      </c>
      <c r="BD73" s="17" t="str">
        <f>HLOOKUP($B73,'[6]SGTI 2021 Clean Data'!$E$2:$ZQ$272,91,FALSE)</f>
        <v>Y</v>
      </c>
      <c r="BE73" s="17" t="str">
        <f>HLOOKUP($B73,'[6]SGTI 2021 Clean Data'!$E$2:$ZQ$272,92,FALSE)</f>
        <v>Y</v>
      </c>
      <c r="BF73" s="17" t="str">
        <f>HLOOKUP($B73,'[6]SGTI 2021 Clean Data'!$E$2:$ZQ$272,93,FALSE)</f>
        <v>Y</v>
      </c>
      <c r="BG73" s="17" t="str">
        <f>HLOOKUP($B73,'[6]SGTI 2021 Clean Data'!$E$2:$ZQ$272,94,FALSE)</f>
        <v>N</v>
      </c>
      <c r="BH73" s="17" t="str">
        <f>HLOOKUP($B73,'[6]SGTI 2021 Clean Data'!$E$2:$ZQ$272,95,FALSE)</f>
        <v>Y</v>
      </c>
      <c r="BI73" s="17" t="str">
        <f>HLOOKUP($B73,'[6]SGTI 2021 Clean Data'!$E$2:$ZQ$272,96,FALSE)</f>
        <v>Y</v>
      </c>
      <c r="BJ73" s="17" t="str">
        <f>HLOOKUP($B73,'[6]SGTI 2021 Clean Data'!$E$2:$ZQ$272,97,FALSE)</f>
        <v>Y</v>
      </c>
      <c r="BK73" s="17" t="str">
        <f>HLOOKUP($B73,'[6]SGTI 2021 Clean Data'!$E$2:$ZQ$272,98,FALSE)</f>
        <v>Y</v>
      </c>
      <c r="BL73" s="17" t="str">
        <f>HLOOKUP($B73,'[6]SGTI 2021 Clean Data'!$E$2:$ZQ$272,100,FALSE)</f>
        <v>Y</v>
      </c>
      <c r="BM73" s="17" t="str">
        <f>HLOOKUP($B73,'[6]SGTI 2021 Clean Data'!$E$2:$ZQ$272,102,FALSE)</f>
        <v>N</v>
      </c>
      <c r="BN73" s="17" t="str">
        <f>HLOOKUP($B73,'[6]SGTI 2021 Clean Data'!$E$2:$ZQ$272,103,FALSE)</f>
        <v>Y</v>
      </c>
      <c r="BO73" s="17" t="str">
        <f>HLOOKUP($B73,'[6]SGTI 2021 Clean Data'!$E$2:$ZQ$272,107,FALSE)</f>
        <v>Y</v>
      </c>
      <c r="BP73" s="17" t="str">
        <f>HLOOKUP($B73,'[6]SGTI 2021 Clean Data'!$E$2:$ZQ$272,108,FALSE)</f>
        <v>Y</v>
      </c>
      <c r="BQ73" s="17" t="str">
        <f>HLOOKUP($B73,'[6]SGTI 2021 Clean Data'!$E$2:$ZQ$272,109,FALSE)</f>
        <v>Y</v>
      </c>
      <c r="BR73" s="17" t="str">
        <f>HLOOKUP($B73,'[6]SGTI 2021 Clean Data'!$E$2:$ZQ$272,110,FALSE)</f>
        <v>Y</v>
      </c>
      <c r="BS73" s="17" t="str">
        <f>HLOOKUP($B73,'[6]SGTI 2021 Clean Data'!$E$2:$ZQ$272,111,FALSE)</f>
        <v>Y</v>
      </c>
      <c r="BT73" s="17" t="str">
        <f>HLOOKUP($B73,'[6]SGTI 2021 Clean Data'!$E$2:$ZQ$272,113,FALSE)</f>
        <v>Y</v>
      </c>
      <c r="BU73" s="17" t="str">
        <f>HLOOKUP($B73,'[6]SGTI 2021 Clean Data'!$E$2:$ZQ$272,114,FALSE)</f>
        <v>Y</v>
      </c>
      <c r="BV73" s="17" t="str">
        <f>HLOOKUP($B73,'[6]SGTI 2021 Clean Data'!$E$2:$ZQ$272,120,FALSE)</f>
        <v>Y</v>
      </c>
      <c r="BW73" s="17" t="str">
        <f>HLOOKUP($B73,'[6]SGTI 2021 Clean Data'!$E$2:$ZQ$272,121,FALSE)</f>
        <v>Y</v>
      </c>
      <c r="BX73" s="17" t="str">
        <f>HLOOKUP($B73,'[6]SGTI 2021 Clean Data'!$E$2:$ZQ$272,122,FALSE)</f>
        <v>Y</v>
      </c>
      <c r="BY73" s="17" t="str">
        <f>HLOOKUP($B73,'[6]SGTI 2021 Clean Data'!$E$2:$ZQ$272,123,FALSE)</f>
        <v>Y</v>
      </c>
      <c r="BZ73" s="17" t="str">
        <f>HLOOKUP($B73,'[6]SGTI 2021 Clean Data'!$E$2:$ZQ$272,124,FALSE)</f>
        <v>Y</v>
      </c>
      <c r="CA73" s="17" t="str">
        <f>HLOOKUP($B73,'[6]SGTI 2021 Clean Data'!$E$2:$ZQ$272,125,FALSE)</f>
        <v>Y</v>
      </c>
      <c r="CB73" s="17" t="str">
        <f>HLOOKUP($B73,'[6]SGTI 2021 Clean Data'!$E$2:$ZQ$272,126,FALSE)</f>
        <v>Y</v>
      </c>
      <c r="CC73" s="17" t="str">
        <f>HLOOKUP($B73,'[6]SGTI 2021 Clean Data'!$E$2:$ZQ$272,128,FALSE)</f>
        <v>Y</v>
      </c>
      <c r="CD73" s="17" t="str">
        <f>HLOOKUP($B73,'[6]SGTI 2021 Clean Data'!$E$2:$ZQ$272,130,FALSE)</f>
        <v>Y</v>
      </c>
      <c r="CE73" s="17" t="str">
        <f>HLOOKUP($B73,'[6]SGTI 2021 Clean Data'!$E$2:$ZQ$272,131,FALSE)</f>
        <v>Y</v>
      </c>
      <c r="CF73" s="17" t="str">
        <f>HLOOKUP($B73,'[6]SGTI 2021 Clean Data'!$E$2:$ZQ$272,132,FALSE)</f>
        <v>Y</v>
      </c>
      <c r="CG73" s="17" t="str">
        <f>HLOOKUP($B73,'[6]SGTI 2021 Clean Data'!$E$2:$ZQ$272,133,FALSE)</f>
        <v>Y</v>
      </c>
      <c r="CH73" s="17" t="str">
        <f>HLOOKUP($B73,'[6]SGTI 2021 Clean Data'!$E$2:$ZQ$272,135,FALSE)</f>
        <v>N</v>
      </c>
      <c r="CI73" s="17" t="str">
        <f>HLOOKUP($B73,'[6]SGTI 2021 Clean Data'!$E$2:$ZQ$272,139,FALSE)</f>
        <v>Y</v>
      </c>
      <c r="CJ73" s="17" t="str">
        <f>HLOOKUP($B73,'[6]SGTI 2021 Clean Data'!$E$2:$ZQ$272,140,FALSE)</f>
        <v>Y</v>
      </c>
      <c r="CK73" s="17" t="str">
        <f>VLOOKUP($B73,'[6]2021 DD Batch123456'!$B$3:$AT$590,26,FALSE)</f>
        <v>Y</v>
      </c>
      <c r="CL73" s="17">
        <f>VLOOKUP($B73,'[6]2021 DD Batch123456'!$B$3:$AT$590,27,FALSE)</f>
        <v>0</v>
      </c>
      <c r="CM73" s="17" t="str">
        <f>VLOOKUP($B73,'[6]2021 DD Batch123456'!$B$3:$AT$590,31,FALSE)</f>
        <v>N</v>
      </c>
      <c r="CN73" s="17" t="str">
        <f>VLOOKUP($B73,'[6]2021 DD Batch123456'!$B$3:$AT$590,32,FALSE)</f>
        <v>Y</v>
      </c>
      <c r="CO73" s="17" t="str">
        <f>VLOOKUP($B73,'[6]2021 DD Batch123456'!$B$3:$AT$590,33,FALSE)</f>
        <v>Y</v>
      </c>
      <c r="CP73" s="17" t="str">
        <f>HLOOKUP($B73,'[6]SGTI 2021 Clean Data'!$E$2:$ZQ$272,153,FALSE)</f>
        <v>Y</v>
      </c>
      <c r="CQ73" s="17" t="str">
        <f>HLOOKUP($B73,'[6]SGTI 2021 Clean Data'!$E$2:$ZQ$272,155,FALSE)</f>
        <v>Y</v>
      </c>
      <c r="CR73" s="17" t="str">
        <f>HLOOKUP($B73,'[6]SGTI 2021 Clean Data'!$E$2:$ZQ$272,156,FALSE)</f>
        <v>Y</v>
      </c>
      <c r="CS73" s="17" t="str">
        <f>HLOOKUP($B73,'[6]SGTI 2021 Clean Data'!$E$2:$ZQ$272,157,FALSE)</f>
        <v>Y</v>
      </c>
      <c r="CT73" s="17" t="str">
        <f>HLOOKUP($B73,'[6]SGTI 2021 Clean Data'!$E$2:$ZQ$272,158,FALSE)</f>
        <v>Y</v>
      </c>
      <c r="CU73" s="17" t="str">
        <f>HLOOKUP($B73,'[6]SGTI 2021 Clean Data'!$E$2:$ZQ$272,159,FALSE)</f>
        <v>Y</v>
      </c>
      <c r="CV73" s="17" t="str">
        <f>HLOOKUP($B73,'[6]SGTI 2021 Clean Data'!$E$2:$ZQ$272,160,FALSE)</f>
        <v>Y</v>
      </c>
      <c r="CW73" s="17" t="str">
        <f>HLOOKUP($B73,'[6]SGTI 2021 Clean Data'!$E$2:$ZQ$272,161,FALSE)</f>
        <v>Y</v>
      </c>
      <c r="CX73" s="17" t="str">
        <f>HLOOKUP($B73,'[6]SGTI 2021 Clean Data'!$E$2:$ZQ$272,164,FALSE)</f>
        <v>Y</v>
      </c>
      <c r="CY73" s="17" t="str">
        <f>HLOOKUP($B73,'[6]SGTI 2021 Clean Data'!$E$2:$ZQ$272,170,FALSE)</f>
        <v>Y</v>
      </c>
      <c r="CZ73" s="17" t="str">
        <f>HLOOKUP($B73,'[6]SGTI 2021 Clean Data'!$E$2:$ZQ$272,173,FALSE)</f>
        <v>Y</v>
      </c>
      <c r="DA73" s="17" t="str">
        <f>HLOOKUP($B73,'[6]SGTI 2021 Clean Data'!$E$2:$ZQ$272,174,FALSE)</f>
        <v>Y</v>
      </c>
      <c r="DB73" s="17" t="str">
        <f>HLOOKUP($B73,'[6]SGTI 2021 Clean Data'!$E$2:$ZQ$272,175,FALSE)</f>
        <v>Y</v>
      </c>
      <c r="DC73" s="17" t="str">
        <f>HLOOKUP($B73,'[6]SGTI 2021 Clean Data'!$E$2:$ZQ$272,176,FALSE)</f>
        <v>Y</v>
      </c>
      <c r="DD73" s="17" t="str">
        <f>HLOOKUP($B73,'[6]SGTI 2021 Clean Data'!$E$2:$ZQ$272,178,FALSE)</f>
        <v>Y</v>
      </c>
      <c r="DE73" s="17" t="str">
        <f>HLOOKUP($B73,'[6]SGTI 2021 Clean Data'!$E$2:$ZQ$272,179,FALSE)</f>
        <v>N</v>
      </c>
      <c r="DF73" s="17" t="str">
        <f>HLOOKUP($B73,'[6]SGTI 2021 Clean Data'!$E$2:$ZQ$272,180,FALSE)</f>
        <v>N</v>
      </c>
      <c r="DG73" s="17" t="str">
        <f>HLOOKUP($B73,'[6]SGTI 2021 Clean Data'!$E$2:$ZQ$272,181,FALSE)</f>
        <v>Y</v>
      </c>
      <c r="DH73" s="17" t="str">
        <f>HLOOKUP($B73,'[6]SGTI 2021 Clean Data'!$E$2:$ZQ$272,182,FALSE)</f>
        <v>N</v>
      </c>
      <c r="DI73" s="17" t="str">
        <f>HLOOKUP($B73,'[6]SGTI 2021 Clean Data'!$E$2:$ZQ$272,184,FALSE)</f>
        <v>Y</v>
      </c>
      <c r="DJ73" s="17" t="str">
        <f>HLOOKUP($B73,'[6]SGTI 2021 Clean Data'!$E$2:$ZQ$272,185,FALSE)</f>
        <v>Y</v>
      </c>
      <c r="DK73" s="17">
        <f>HLOOKUP($B73,'[6]SGTI 2021 Clean Data'!$E$2:$ZQ$272,190,FALSE)</f>
        <v>85</v>
      </c>
      <c r="DL73" s="17" t="str">
        <f>HLOOKUP($B73,'[6]SGTI 2021 Clean Data'!$E$2:$ZQ$272,191,FALSE)</f>
        <v>N</v>
      </c>
      <c r="DM73" s="17" t="str">
        <f>HLOOKUP($B73,'[6]SGTI 2021 Clean Data'!$E$2:$ZQ$272,195,FALSE)</f>
        <v>Y</v>
      </c>
      <c r="DN73" s="17" t="str">
        <f>HLOOKUP($B73,'[6]SGTI 2021 Clean Data'!$E$2:$ZQ$272,196,FALSE)</f>
        <v>Y</v>
      </c>
      <c r="DO73" s="17" t="str">
        <f>HLOOKUP($B73,'[6]SGTI 2021 Clean Data'!$E$2:$ZQ$272,199,FALSE)</f>
        <v>Y</v>
      </c>
      <c r="DP73" s="17" t="str">
        <f>HLOOKUP($B73,'[6]SGTI 2021 Clean Data'!$E$2:$ZQ$272,200,FALSE)</f>
        <v>Y</v>
      </c>
      <c r="DQ73" s="17" t="str">
        <f>HLOOKUP($B73,'[6]SGTI 2021 Clean Data'!$E$2:$ZQ$272,201,FALSE)</f>
        <v>Y</v>
      </c>
      <c r="DR73" s="17" t="str">
        <f>HLOOKUP($B73,'[6]SGTI 2021 Clean Data'!$E$2:$ZQ$272,202,FALSE)</f>
        <v>Y</v>
      </c>
      <c r="DS73" s="17" t="str">
        <f>HLOOKUP($B73,'[6]SGTI 2021 Clean Data'!$E$2:$ZQ$272,203,FALSE)</f>
        <v>Y</v>
      </c>
      <c r="DT73" s="17" t="str">
        <f>HLOOKUP($B73,'[6]SGTI 2021 Clean Data'!$E$2:$ZQ$272,204,FALSE)</f>
        <v>Y</v>
      </c>
      <c r="DU73" s="17" t="str">
        <f>HLOOKUP($B73,'[6]SGTI 2021 Clean Data'!$E$2:$ZQ$272,206,FALSE)</f>
        <v>Y</v>
      </c>
      <c r="DV73" s="17" t="str">
        <f>HLOOKUP($B73,'[6]SGTI 2021 Clean Data'!$E$2:$ZQ$272,207,FALSE)</f>
        <v>N</v>
      </c>
      <c r="DW73" s="17" t="str">
        <f>HLOOKUP($B73,'[6]SGTI 2021 Clean Data'!$E$2:$ZQ$272,208,FALSE)</f>
        <v>Y</v>
      </c>
      <c r="DX73" s="17"/>
      <c r="DY73" s="17" t="str">
        <f>HLOOKUP($B73,'[6]SGTI 2021 Clean Data'!$E$2:$ZQ$272,213,FALSE)</f>
        <v>Y</v>
      </c>
      <c r="DZ73" s="17" t="str">
        <f>HLOOKUP($B73,'[6]SGTI 2021 Clean Data'!$E$2:$ZQ$272,214,FALSE)</f>
        <v>Y</v>
      </c>
      <c r="EA73" s="17" t="str">
        <f>HLOOKUP($B73,'[6]SGTI 2021 Clean Data'!$E$2:$ZQ$272,215,FALSE)</f>
        <v>Y</v>
      </c>
      <c r="EB73" s="17">
        <f>HLOOKUP($B73,'[6]SGTI 2021 Clean Data'!$E$2:$ZQ$272,219,FALSE)</f>
        <v>3</v>
      </c>
      <c r="EC73" s="17">
        <f>HLOOKUP($B73,'[6]SGTI 2021 Clean Data'!$E$2:$ZQ$272,220,FALSE)</f>
        <v>0</v>
      </c>
      <c r="ED73" s="17">
        <f>HLOOKUP($B73,'[6]SGTI 2021 Clean Data'!$E$2:$ZQ$272,221,FALSE)</f>
        <v>3</v>
      </c>
      <c r="EE73" s="17">
        <f>HLOOKUP($B73,'[6]SGTI 2021 Clean Data'!$E$2:$ZQ$272,222,FALSE)</f>
        <v>3</v>
      </c>
      <c r="EF73" s="17">
        <f>HLOOKUP($B73,'[6]SGTI 2021 Clean Data'!$E$2:$ZQ$272,223,FALSE)</f>
        <v>0</v>
      </c>
      <c r="EG73" s="17">
        <f>HLOOKUP($B73,'[6]SGTI 2021 Clean Data'!$E$2:$ZQ$272,224,FALSE)</f>
        <v>3</v>
      </c>
      <c r="EH73" s="17">
        <f>HLOOKUP($B73,'[6]SGTI 2021 Clean Data'!$E$2:$ZQ$272,225,FALSE)</f>
        <v>0</v>
      </c>
      <c r="EI73" s="17">
        <f>HLOOKUP($B73,'[6]SGTI 2021 Clean Data'!$E$2:$ZQ$272,226,FALSE)</f>
        <v>0</v>
      </c>
      <c r="EJ73" s="17">
        <f>HLOOKUP($B73,'[6]SGTI 2021 Clean Data'!$E$2:$ZQ$272,227,FALSE)</f>
        <v>0</v>
      </c>
      <c r="EK73" s="17">
        <f>HLOOKUP($B73,'[6]SGTI 2021 Clean Data'!$E$2:$ZQ$272,228,FALSE)</f>
        <v>3</v>
      </c>
      <c r="EL73" s="17">
        <f>HLOOKUP($B73,'[6]SGTI 2021 Clean Data'!$E$2:$ZQ$272,229,FALSE)</f>
        <v>0</v>
      </c>
      <c r="EM73" s="17">
        <f>HLOOKUP($B73,'[6]SGTI 2021 Clean Data'!$E$2:$ZQ$272,230,FALSE)</f>
        <v>2</v>
      </c>
      <c r="EN73" s="17">
        <f>HLOOKUP($B73,'[6]SGTI 2021 Clean Data'!$E$2:$ZQ$272,231,FALSE)</f>
        <v>3</v>
      </c>
      <c r="EO73" s="18">
        <f>HLOOKUP($B73,'[6]SGTI 2021 Clean Data'!$E$2:$ZQ$272,232,FALSE)</f>
        <v>44281</v>
      </c>
      <c r="EP73" s="18">
        <f>HLOOKUP($B73,'[6]SGTI 2021 Clean Data'!$E$2:$ZQ$272,233,FALSE)</f>
        <v>44316</v>
      </c>
      <c r="EQ73" s="17">
        <f>HLOOKUP($B73,'[6]SGTI 2021 Clean Data'!$E$2:$ZQ$272,234,FALSE)</f>
        <v>0</v>
      </c>
      <c r="ER73" s="17">
        <f>HLOOKUP($B73,'[6]SGTI 2021 Clean Data'!$E$2:$ZQ$272,235,FALSE)</f>
        <v>0</v>
      </c>
      <c r="ES73" s="17">
        <f>HLOOKUP($B73,'[6]SGTI 2021 Clean Data'!$E$2:$ZQ$272,240,FALSE)</f>
        <v>0</v>
      </c>
      <c r="ET73" s="17">
        <f>VLOOKUP($B73,'[6]2021 DD Batch123456'!$B$3:$AT$590,42,FALSE)</f>
        <v>4</v>
      </c>
      <c r="EU73" s="17"/>
      <c r="EV73" s="17"/>
      <c r="EW73" s="17"/>
      <c r="EX73" s="17">
        <f>VLOOKUP($B73,'[6]2021 DD Batch123456'!$B$3:$AT$590,44,FALSE)</f>
        <v>0</v>
      </c>
      <c r="EY73" s="17">
        <f>HLOOKUP($B73,'[6]SGTI 2021 Clean Data'!$E$2:$ZQ$272,246,FALSE)</f>
        <v>0</v>
      </c>
      <c r="EZ73" s="17">
        <f>HLOOKUP($B73,'[6]SGTI 2021 Clean Data'!$E$2:$ZQ$272,247,FALSE)</f>
        <v>0</v>
      </c>
      <c r="FA73" s="17">
        <f>HLOOKUP($B73,'[6]SGTI 2021 Clean Data'!$E$2:$ZQ$272,248,FALSE)</f>
        <v>0</v>
      </c>
      <c r="FB73" s="17">
        <f>HLOOKUP($B73,'[6]SGTI 2021 Clean Data'!$E$2:$ZQ$272,249,FALSE)</f>
        <v>0</v>
      </c>
      <c r="FC73" s="17">
        <f>HLOOKUP($B73,'[6]SGTI 2021 Clean Data'!$E$2:$ZQ$272,250,FALSE)</f>
        <v>0</v>
      </c>
      <c r="FD73" s="17">
        <f>HLOOKUP($B73,'[6]SGTI 2021 Clean Data'!$E$2:$ZQ$272,251,FALSE)</f>
        <v>0</v>
      </c>
      <c r="FE73" s="17">
        <f>HLOOKUP($B73,'[6]SGTI 2021 Clean Data'!$E$2:$ZQ$272,252,FALSE)</f>
        <v>0</v>
      </c>
      <c r="FF73" s="17">
        <f>HLOOKUP($B73,'[6]SGTI 2021 Clean Data'!$E$2:$ZQ$272,253,FALSE)</f>
        <v>0</v>
      </c>
      <c r="FG73" s="17">
        <f>HLOOKUP($B73,'[6]SGTI 2021 Clean Data'!$E$2:$ZQ$272,254,FALSE)</f>
        <v>0</v>
      </c>
      <c r="FH73" s="17">
        <f>HLOOKUP($B73,'[6]SGTI 2021 Clean Data'!$E$2:$ZQ$272,255,FALSE)</f>
        <v>0</v>
      </c>
      <c r="FI73" s="17">
        <f>HLOOKUP($B73,'[6]SGTI 2021 Clean Data'!$E$2:$ZQ$272,256,FALSE)</f>
        <v>0</v>
      </c>
      <c r="FJ73" s="17">
        <f>HLOOKUP($B73,'[6]SGTI 2021 Clean Data'!$E$2:$ZQ$272,257,FALSE)</f>
        <v>0</v>
      </c>
      <c r="FK73" s="17">
        <f>HLOOKUP($B73,'[6]SGTI 2021 Clean Data'!$E$2:$ZQ$272,258,FALSE)</f>
        <v>0</v>
      </c>
      <c r="FL73" s="17"/>
      <c r="FM73" s="17">
        <f>HLOOKUP($B73,'[6]SGTI 2021 Clean Data'!$E$2:$ZQ$272,260,FALSE)</f>
        <v>0</v>
      </c>
      <c r="FN73" s="17">
        <f>HLOOKUP($B73,'[6]SGTI 2021 Clean Data'!$E$2:$ZQ$272,261,FALSE)</f>
        <v>0</v>
      </c>
      <c r="FO73" s="17">
        <f>HLOOKUP($B73,'[6]SGTI 2021 Clean Data'!$E$2:$ZQ$272,262,FALSE)</f>
        <v>0</v>
      </c>
      <c r="FP73" s="17">
        <f>HLOOKUP($B73,'[6]SGTI 2021 Clean Data'!$E$2:$ZQ$272,263,FALSE)</f>
        <v>0</v>
      </c>
      <c r="FQ73" s="17"/>
      <c r="FR73" s="17">
        <f>HLOOKUP($B73,'[6]SGTI 2021 Clean Data'!$E$2:$ZQ$272,265,FALSE)</f>
        <v>0</v>
      </c>
      <c r="FS73" s="17">
        <f>HLOOKUP($B73,'[6]SGTI 2021 Clean Data'!$E$2:$ZQ$272,266,FALSE)</f>
        <v>0</v>
      </c>
      <c r="FT73" s="17">
        <f>HLOOKUP($B73,'[6]SGTI 2021 Clean Data'!$E$2:$ZQ$272,267,FALSE)</f>
        <v>0</v>
      </c>
      <c r="FU73" s="17">
        <f>HLOOKUP($B73,'[6]SGTI 2021 Clean Data'!$E$2:$ZQ$272,268,FALSE)</f>
        <v>0</v>
      </c>
      <c r="FV73" s="17">
        <f>HLOOKUP($B73,'[6]SGTI 2021 Clean Data'!$E$2:$ZQ$272,269,FALSE)</f>
        <v>0</v>
      </c>
      <c r="FW73" s="17">
        <f>HLOOKUP($B73,'[6]SGTI 2021 Clean Data'!$E$2:$ZQ$272,270,FALSE)</f>
        <v>0</v>
      </c>
      <c r="FX73" s="17">
        <f>HLOOKUP($B73,'[6]SGTI 2021 Clean Data'!$E$2:$ZQ$272,271,FALSE)</f>
        <v>0</v>
      </c>
    </row>
    <row r="74" spans="1:180" ht="24" thickTop="1" thickBot="1" x14ac:dyDescent="0.3">
      <c r="A74" s="12">
        <v>113</v>
      </c>
      <c r="B74" s="13" t="s">
        <v>146</v>
      </c>
      <c r="C74" s="14" t="s">
        <v>147</v>
      </c>
      <c r="D74" s="15">
        <v>43951</v>
      </c>
      <c r="E74" s="16">
        <f>_xlfn.IFNA(VLOOKUP($B74,'[4]SGTI 2021 General Full List'!$G$2:$AD$528,24,FALSE),VLOOKUP($B74,'[5]SGTI 2021 TrustReits Full List'!$G$2:$AC$43,23,FALSE))</f>
        <v>739140000</v>
      </c>
      <c r="F74" s="16" t="str">
        <f t="shared" si="1"/>
        <v>Mid</v>
      </c>
      <c r="G74" s="16" t="str">
        <f>_xlfn.IFNA(VLOOKUP($B74,'[4]SGTI 2021 General Full List'!$G$2:$AD$528,21,FALSE),VLOOKUP($B74,'[5]SGTI 2021 TrustReits Full List'!$G$2:$AB$43,20,FALSE))</f>
        <v>CONSUMER STAPLES</v>
      </c>
      <c r="H74" s="16" t="str">
        <f>_xlfn.IFNA(VLOOKUP($B74,'[4]SGTI 2021 General Full List'!$G$2:$AD$528,23,FALSE),VLOOKUP($B74,'[5]SGTI 2021 TrustReits Full List'!$G$2:$AB$43,22,FALSE))</f>
        <v>Food &amp; Beverages</v>
      </c>
      <c r="I74" s="16" t="s">
        <v>1273</v>
      </c>
      <c r="J74" s="17">
        <f>VLOOKUP($B74,'[6]2021 DD Batch123456'!$B$3:$AT$590,5,FALSE)</f>
        <v>7</v>
      </c>
      <c r="K74" s="17">
        <f>VLOOKUP($B74,'[6]2021 DD Batch123456'!$B$3:$AT$590,6,FALSE)</f>
        <v>7</v>
      </c>
      <c r="L74" s="17">
        <f>VLOOKUP($B74,'[6]2021 DD Batch123456'!$B$3:$AT$590,7,FALSE)</f>
        <v>4</v>
      </c>
      <c r="M74" s="17" t="str">
        <f>VLOOKUP($B74,'[6]2021 DD Batch123456'!$B$3:$AT$590,12,FALSE)</f>
        <v>N</v>
      </c>
      <c r="N74" s="17" t="str">
        <f>HLOOKUP($B74,'[6]SGTI 2021 Clean Data'!$E$2:$ZQ$272,25,FALSE)</f>
        <v>N</v>
      </c>
      <c r="O74" s="17" t="str">
        <f>VLOOKUP($B74,'[6]2021 DD Batch123456'!$B$3:$AT$590,13,FALSE)</f>
        <v>Y</v>
      </c>
      <c r="P74" s="17" t="str">
        <f>VLOOKUP($B74,'[6]2021 DD Batch123456'!$B$3:$AT$590,14,FALSE)</f>
        <v>N</v>
      </c>
      <c r="Q74" s="17" t="str">
        <f>HLOOKUP($B74,'[6]SGTI 2021 Clean Data'!$E$2:$ZQ$272,30,FALSE)</f>
        <v>Y</v>
      </c>
      <c r="R74" s="17" t="str">
        <f>HLOOKUP($B74,'[6]SGTI 2021 Clean Data'!$E$2:$ZQ$272,31,FALSE)</f>
        <v>Y</v>
      </c>
      <c r="S74" s="17" t="str">
        <f>HLOOKUP($B74,'[6]SGTI 2021 Clean Data'!$E$2:$ZQ$272,32,FALSE)</f>
        <v>Y</v>
      </c>
      <c r="T74" s="17">
        <f>VLOOKUP($B74,'[6]2021 DD Batch123456'!$B$3:$AT$590,36,FALSE)</f>
        <v>5</v>
      </c>
      <c r="U74" s="17">
        <f>VLOOKUP($B74,'[6]2021 DD Batch123456'!$B$3:$AT$590,40,FALSE)</f>
        <v>3</v>
      </c>
      <c r="V74" s="17">
        <f>VLOOKUP($B74,'[6]2021 DD Batch123456'!$B$3:$AT$590,37,FALSE)</f>
        <v>5</v>
      </c>
      <c r="W74" s="17" t="str">
        <f>VLOOKUP($B74,'[6]2021 DD Batch123456'!$B$3:$AT$590,41,FALSE)</f>
        <v>Y</v>
      </c>
      <c r="X74" s="17">
        <f>VLOOKUP($B74,'[6]2021 DD Batch123456'!$B$3:$AT$590,15,FALSE)</f>
        <v>6</v>
      </c>
      <c r="Y74" s="17">
        <f>VLOOKUP($B74,'[6]2021 DD Batch123456'!$B$3:$AT$590,16,FALSE)</f>
        <v>4</v>
      </c>
      <c r="Z74" s="17" t="str">
        <f>VLOOKUP($B74,'[6]2021 DD Batch123456'!$B$3:$AT$590,18,FALSE)</f>
        <v>Y</v>
      </c>
      <c r="AA74" s="17" t="str">
        <f>HLOOKUP($B74,'[6]SGTI 2021 Clean Data'!$E$2:$ZQ$272,45,FALSE)</f>
        <v>Y</v>
      </c>
      <c r="AB74" s="17" t="str">
        <f>HLOOKUP($B74,'[6]SGTI 2021 Clean Data'!$E$2:$ZQ$272,46,FALSE)</f>
        <v>Y</v>
      </c>
      <c r="AC74" s="17" t="str">
        <f>HLOOKUP($B74,'[6]SGTI 2021 Clean Data'!$E$2:$ZQ$272,49,FALSE)</f>
        <v>Y</v>
      </c>
      <c r="AD74" s="17" t="str">
        <f>HLOOKUP($B74,'[6]SGTI 2021 Clean Data'!$E$2:$ZQ$272,50,FALSE)</f>
        <v>Y</v>
      </c>
      <c r="AE74" s="17" t="str">
        <f>HLOOKUP($B74,'[6]SGTI 2021 Clean Data'!$E$2:$ZQ$272,53,FALSE)</f>
        <v>Y</v>
      </c>
      <c r="AF74" s="17" t="str">
        <f>HLOOKUP($B74,'[6]SGTI 2021 Clean Data'!$E$2:$ZQ$272,54,FALSE)</f>
        <v>Y</v>
      </c>
      <c r="AG74" s="17" t="str">
        <f>HLOOKUP($B74,'[6]SGTI 2021 Clean Data'!$E$2:$ZQ$272,55,FALSE)</f>
        <v>Y</v>
      </c>
      <c r="AH74" s="17" t="str">
        <f>HLOOKUP($B74,'[6]SGTI 2021 Clean Data'!$E$2:$ZQ$272,56,FALSE)</f>
        <v>Y</v>
      </c>
      <c r="AI74" s="17" t="str">
        <f>HLOOKUP($B74,'[6]SGTI 2021 Clean Data'!$E$2:$ZQ$272,57,FALSE)</f>
        <v>Y</v>
      </c>
      <c r="AJ74" s="17" t="str">
        <f>HLOOKUP($B74,'[6]SGTI 2021 Clean Data'!$E$2:$ZQ$272,58,FALSE)</f>
        <v>N</v>
      </c>
      <c r="AK74" s="17" t="str">
        <f>HLOOKUP($B74,'[6]SGTI 2021 Clean Data'!$E$2:$ZQ$272,59,FALSE)</f>
        <v>Y</v>
      </c>
      <c r="AL74" s="17">
        <f>VLOOKUP($B74,'[6]2021 DD Batch123456'!$B$3:$AT$590,19,FALSE)</f>
        <v>4</v>
      </c>
      <c r="AM74" s="17">
        <f>VLOOKUP($B74,'[6]2021 DD Batch123456'!$B$3:$AT$590,20,FALSE)</f>
        <v>4</v>
      </c>
      <c r="AN74" s="17" t="str">
        <f>VLOOKUP($B74,'[6]2021 DD Batch123456'!$B$3:$AT$590,22,FALSE)</f>
        <v>Y</v>
      </c>
      <c r="AO74" s="17" t="str">
        <f>HLOOKUP($B74,'[6]SGTI 2021 Clean Data'!$E$2:$ZQ$272,67,FALSE)</f>
        <v>B4</v>
      </c>
      <c r="AP74" s="17" t="str">
        <f>HLOOKUP($B74,'[6]SGTI 2021 Clean Data'!$E$2:$ZQ$272,68,FALSE)</f>
        <v>B4</v>
      </c>
      <c r="AQ74" s="17" t="str">
        <f>HLOOKUP($B74,'[6]SGTI 2021 Clean Data'!$E$2:$ZQ$272,69,FALSE)</f>
        <v>B4</v>
      </c>
      <c r="AR74" s="17" t="str">
        <f>HLOOKUP($B74,'[6]SGTI 2021 Clean Data'!$E$2:$ZQ$272,70,FALSE)</f>
        <v>N</v>
      </c>
      <c r="AS74" s="17" t="str">
        <f>HLOOKUP($B74,'[6]SGTI 2021 Clean Data'!$E$2:$ZQ$272,71,FALSE)</f>
        <v>N</v>
      </c>
      <c r="AT74" s="17" t="str">
        <f>HLOOKUP($B74,'[6]SGTI 2021 Clean Data'!$E$2:$ZQ$272,72,FALSE)</f>
        <v>Y</v>
      </c>
      <c r="AU74" s="17" t="str">
        <f>HLOOKUP($B74,'[6]SGTI 2021 Clean Data'!$E$2:$ZQ$272,73,FALSE)</f>
        <v>Y</v>
      </c>
      <c r="AV74" s="17" t="str">
        <f>HLOOKUP($B74,'[6]SGTI 2021 Clean Data'!$E$2:$ZQ$272,74,FALSE)</f>
        <v>N</v>
      </c>
      <c r="AW74" s="17" t="str">
        <f>HLOOKUP($B74,'[6]SGTI 2021 Clean Data'!$E$2:$ZQ$272,75,FALSE)</f>
        <v>N</v>
      </c>
      <c r="AX74" s="17" t="str">
        <f>HLOOKUP($B74,'[6]SGTI 2021 Clean Data'!$E$2:$ZQ$272,76,FALSE)</f>
        <v>N</v>
      </c>
      <c r="AY74" s="17" t="str">
        <f>VLOOKUP($B74,'[6]2021 DD Batch123456'!$B$3:$AT$590,35,FALSE)</f>
        <v>B3</v>
      </c>
      <c r="AZ74" s="17" t="str">
        <f>HLOOKUP($B74,'[6]SGTI 2021 Clean Data'!$E$2:$ZQ$272,80,FALSE)</f>
        <v>Y</v>
      </c>
      <c r="BA74" s="17" t="str">
        <f>HLOOKUP($B74,'[6]SGTI 2021 Clean Data'!$E$2:$ZQ$272,83,FALSE)</f>
        <v>Y</v>
      </c>
      <c r="BB74" s="17" t="str">
        <f>HLOOKUP($B74,'[6]SGTI 2021 Clean Data'!$E$2:$ZQ$272,84,FALSE)</f>
        <v>N</v>
      </c>
      <c r="BC74" s="17" t="str">
        <f>HLOOKUP($B74,'[6]SGTI 2021 Clean Data'!$E$2:$ZQ$272,89,FALSE)</f>
        <v>Y</v>
      </c>
      <c r="BD74" s="17" t="str">
        <f>HLOOKUP($B74,'[6]SGTI 2021 Clean Data'!$E$2:$ZQ$272,91,FALSE)</f>
        <v>Y</v>
      </c>
      <c r="BE74" s="17" t="str">
        <f>HLOOKUP($B74,'[6]SGTI 2021 Clean Data'!$E$2:$ZQ$272,92,FALSE)</f>
        <v>Y</v>
      </c>
      <c r="BF74" s="17" t="str">
        <f>HLOOKUP($B74,'[6]SGTI 2021 Clean Data'!$E$2:$ZQ$272,93,FALSE)</f>
        <v>Y</v>
      </c>
      <c r="BG74" s="17" t="str">
        <f>HLOOKUP($B74,'[6]SGTI 2021 Clean Data'!$E$2:$ZQ$272,94,FALSE)</f>
        <v>Y</v>
      </c>
      <c r="BH74" s="17" t="str">
        <f>HLOOKUP($B74,'[6]SGTI 2021 Clean Data'!$E$2:$ZQ$272,95,FALSE)</f>
        <v>Y</v>
      </c>
      <c r="BI74" s="17" t="str">
        <f>HLOOKUP($B74,'[6]SGTI 2021 Clean Data'!$E$2:$ZQ$272,96,FALSE)</f>
        <v>Y</v>
      </c>
      <c r="BJ74" s="17" t="str">
        <f>HLOOKUP($B74,'[6]SGTI 2021 Clean Data'!$E$2:$ZQ$272,97,FALSE)</f>
        <v>Y</v>
      </c>
      <c r="BK74" s="17" t="str">
        <f>HLOOKUP($B74,'[6]SGTI 2021 Clean Data'!$E$2:$ZQ$272,98,FALSE)</f>
        <v>Y</v>
      </c>
      <c r="BL74" s="17" t="str">
        <f>HLOOKUP($B74,'[6]SGTI 2021 Clean Data'!$E$2:$ZQ$272,100,FALSE)</f>
        <v>Y</v>
      </c>
      <c r="BM74" s="17" t="str">
        <f>HLOOKUP($B74,'[6]SGTI 2021 Clean Data'!$E$2:$ZQ$272,102,FALSE)</f>
        <v>Y</v>
      </c>
      <c r="BN74" s="17" t="str">
        <f>HLOOKUP($B74,'[6]SGTI 2021 Clean Data'!$E$2:$ZQ$272,103,FALSE)</f>
        <v>Y</v>
      </c>
      <c r="BO74" s="17" t="str">
        <f>HLOOKUP($B74,'[6]SGTI 2021 Clean Data'!$E$2:$ZQ$272,107,FALSE)</f>
        <v>N</v>
      </c>
      <c r="BP74" s="17" t="str">
        <f>HLOOKUP($B74,'[6]SGTI 2021 Clean Data'!$E$2:$ZQ$272,108,FALSE)</f>
        <v>Y</v>
      </c>
      <c r="BQ74" s="17" t="str">
        <f>HLOOKUP($B74,'[6]SGTI 2021 Clean Data'!$E$2:$ZQ$272,109,FALSE)</f>
        <v>Y</v>
      </c>
      <c r="BR74" s="17" t="str">
        <f>HLOOKUP($B74,'[6]SGTI 2021 Clean Data'!$E$2:$ZQ$272,110,FALSE)</f>
        <v>Y</v>
      </c>
      <c r="BS74" s="17" t="str">
        <f>HLOOKUP($B74,'[6]SGTI 2021 Clean Data'!$E$2:$ZQ$272,111,FALSE)</f>
        <v>Y</v>
      </c>
      <c r="BT74" s="17" t="str">
        <f>HLOOKUP($B74,'[6]SGTI 2021 Clean Data'!$E$2:$ZQ$272,113,FALSE)</f>
        <v>Y</v>
      </c>
      <c r="BU74" s="17" t="str">
        <f>HLOOKUP($B74,'[6]SGTI 2021 Clean Data'!$E$2:$ZQ$272,114,FALSE)</f>
        <v>N</v>
      </c>
      <c r="BV74" s="17" t="str">
        <f>HLOOKUP($B74,'[6]SGTI 2021 Clean Data'!$E$2:$ZQ$272,120,FALSE)</f>
        <v>Y</v>
      </c>
      <c r="BW74" s="17" t="str">
        <f>HLOOKUP($B74,'[6]SGTI 2021 Clean Data'!$E$2:$ZQ$272,121,FALSE)</f>
        <v>Y</v>
      </c>
      <c r="BX74" s="17" t="str">
        <f>HLOOKUP($B74,'[6]SGTI 2021 Clean Data'!$E$2:$ZQ$272,122,FALSE)</f>
        <v>Y</v>
      </c>
      <c r="BY74" s="17" t="str">
        <f>HLOOKUP($B74,'[6]SGTI 2021 Clean Data'!$E$2:$ZQ$272,123,FALSE)</f>
        <v>Y</v>
      </c>
      <c r="BZ74" s="17" t="str">
        <f>HLOOKUP($B74,'[6]SGTI 2021 Clean Data'!$E$2:$ZQ$272,124,FALSE)</f>
        <v>Y</v>
      </c>
      <c r="CA74" s="17" t="str">
        <f>HLOOKUP($B74,'[6]SGTI 2021 Clean Data'!$E$2:$ZQ$272,125,FALSE)</f>
        <v>Y</v>
      </c>
      <c r="CB74" s="17" t="str">
        <f>HLOOKUP($B74,'[6]SGTI 2021 Clean Data'!$E$2:$ZQ$272,126,FALSE)</f>
        <v>N</v>
      </c>
      <c r="CC74" s="17" t="str">
        <f>HLOOKUP($B74,'[6]SGTI 2021 Clean Data'!$E$2:$ZQ$272,128,FALSE)</f>
        <v>Y</v>
      </c>
      <c r="CD74" s="17" t="str">
        <f>HLOOKUP($B74,'[6]SGTI 2021 Clean Data'!$E$2:$ZQ$272,130,FALSE)</f>
        <v>Y</v>
      </c>
      <c r="CE74" s="17" t="str">
        <f>HLOOKUP($B74,'[6]SGTI 2021 Clean Data'!$E$2:$ZQ$272,131,FALSE)</f>
        <v>Y</v>
      </c>
      <c r="CF74" s="17" t="str">
        <f>HLOOKUP($B74,'[6]SGTI 2021 Clean Data'!$E$2:$ZQ$272,132,FALSE)</f>
        <v>Y</v>
      </c>
      <c r="CG74" s="17" t="str">
        <f>HLOOKUP($B74,'[6]SGTI 2021 Clean Data'!$E$2:$ZQ$272,133,FALSE)</f>
        <v>Y</v>
      </c>
      <c r="CH74" s="17" t="str">
        <f>HLOOKUP($B74,'[6]SGTI 2021 Clean Data'!$E$2:$ZQ$272,135,FALSE)</f>
        <v>Y</v>
      </c>
      <c r="CI74" s="17" t="str">
        <f>HLOOKUP($B74,'[6]SGTI 2021 Clean Data'!$E$2:$ZQ$272,139,FALSE)</f>
        <v>Y</v>
      </c>
      <c r="CJ74" s="17" t="str">
        <f>HLOOKUP($B74,'[6]SGTI 2021 Clean Data'!$E$2:$ZQ$272,140,FALSE)</f>
        <v>Y</v>
      </c>
      <c r="CK74" s="17" t="str">
        <f>VLOOKUP($B74,'[6]2021 DD Batch123456'!$B$3:$AT$590,26,FALSE)</f>
        <v>Y</v>
      </c>
      <c r="CL74" s="17">
        <f>VLOOKUP($B74,'[6]2021 DD Batch123456'!$B$3:$AT$590,27,FALSE)</f>
        <v>0</v>
      </c>
      <c r="CM74" s="17" t="str">
        <f>VLOOKUP($B74,'[6]2021 DD Batch123456'!$B$3:$AT$590,31,FALSE)</f>
        <v>N</v>
      </c>
      <c r="CN74" s="17" t="str">
        <f>VLOOKUP($B74,'[6]2021 DD Batch123456'!$B$3:$AT$590,32,FALSE)</f>
        <v>Y</v>
      </c>
      <c r="CO74" s="17" t="str">
        <f>VLOOKUP($B74,'[6]2021 DD Batch123456'!$B$3:$AT$590,33,FALSE)</f>
        <v>Y</v>
      </c>
      <c r="CP74" s="17" t="str">
        <f>HLOOKUP($B74,'[6]SGTI 2021 Clean Data'!$E$2:$ZQ$272,153,FALSE)</f>
        <v>Y</v>
      </c>
      <c r="CQ74" s="17" t="str">
        <f>HLOOKUP($B74,'[6]SGTI 2021 Clean Data'!$E$2:$ZQ$272,155,FALSE)</f>
        <v>Y</v>
      </c>
      <c r="CR74" s="17" t="str">
        <f>HLOOKUP($B74,'[6]SGTI 2021 Clean Data'!$E$2:$ZQ$272,156,FALSE)</f>
        <v>Y</v>
      </c>
      <c r="CS74" s="17" t="str">
        <f>HLOOKUP($B74,'[6]SGTI 2021 Clean Data'!$E$2:$ZQ$272,157,FALSE)</f>
        <v>Y</v>
      </c>
      <c r="CT74" s="17" t="str">
        <f>HLOOKUP($B74,'[6]SGTI 2021 Clean Data'!$E$2:$ZQ$272,158,FALSE)</f>
        <v>Y</v>
      </c>
      <c r="CU74" s="17" t="str">
        <f>HLOOKUP($B74,'[6]SGTI 2021 Clean Data'!$E$2:$ZQ$272,159,FALSE)</f>
        <v>Y</v>
      </c>
      <c r="CV74" s="17" t="str">
        <f>HLOOKUP($B74,'[6]SGTI 2021 Clean Data'!$E$2:$ZQ$272,160,FALSE)</f>
        <v>Y</v>
      </c>
      <c r="CW74" s="17" t="str">
        <f>HLOOKUP($B74,'[6]SGTI 2021 Clean Data'!$E$2:$ZQ$272,161,FALSE)</f>
        <v>Y</v>
      </c>
      <c r="CX74" s="17" t="str">
        <f>HLOOKUP($B74,'[6]SGTI 2021 Clean Data'!$E$2:$ZQ$272,164,FALSE)</f>
        <v>Y</v>
      </c>
      <c r="CY74" s="17" t="str">
        <f>HLOOKUP($B74,'[6]SGTI 2021 Clean Data'!$E$2:$ZQ$272,170,FALSE)</f>
        <v>Y</v>
      </c>
      <c r="CZ74" s="17" t="str">
        <f>HLOOKUP($B74,'[6]SGTI 2021 Clean Data'!$E$2:$ZQ$272,173,FALSE)</f>
        <v>Y</v>
      </c>
      <c r="DA74" s="17" t="str">
        <f>HLOOKUP($B74,'[6]SGTI 2021 Clean Data'!$E$2:$ZQ$272,174,FALSE)</f>
        <v>Y</v>
      </c>
      <c r="DB74" s="17" t="str">
        <f>HLOOKUP($B74,'[6]SGTI 2021 Clean Data'!$E$2:$ZQ$272,175,FALSE)</f>
        <v>Y</v>
      </c>
      <c r="DC74" s="17" t="str">
        <f>HLOOKUP($B74,'[6]SGTI 2021 Clean Data'!$E$2:$ZQ$272,176,FALSE)</f>
        <v>Y</v>
      </c>
      <c r="DD74" s="17" t="str">
        <f>HLOOKUP($B74,'[6]SGTI 2021 Clean Data'!$E$2:$ZQ$272,178,FALSE)</f>
        <v>Y</v>
      </c>
      <c r="DE74" s="17" t="str">
        <f>HLOOKUP($B74,'[6]SGTI 2021 Clean Data'!$E$2:$ZQ$272,179,FALSE)</f>
        <v>N</v>
      </c>
      <c r="DF74" s="17" t="str">
        <f>HLOOKUP($B74,'[6]SGTI 2021 Clean Data'!$E$2:$ZQ$272,180,FALSE)</f>
        <v>Y</v>
      </c>
      <c r="DG74" s="17" t="str">
        <f>HLOOKUP($B74,'[6]SGTI 2021 Clean Data'!$E$2:$ZQ$272,181,FALSE)</f>
        <v>Y</v>
      </c>
      <c r="DH74" s="17" t="str">
        <f>HLOOKUP($B74,'[6]SGTI 2021 Clean Data'!$E$2:$ZQ$272,182,FALSE)</f>
        <v>N</v>
      </c>
      <c r="DI74" s="17" t="str">
        <f>HLOOKUP($B74,'[6]SGTI 2021 Clean Data'!$E$2:$ZQ$272,184,FALSE)</f>
        <v>Y</v>
      </c>
      <c r="DJ74" s="17" t="str">
        <f>HLOOKUP($B74,'[6]SGTI 2021 Clean Data'!$E$2:$ZQ$272,185,FALSE)</f>
        <v>Y</v>
      </c>
      <c r="DK74" s="17">
        <f>HLOOKUP($B74,'[6]SGTI 2021 Clean Data'!$E$2:$ZQ$272,190,FALSE)</f>
        <v>119</v>
      </c>
      <c r="DL74" s="17" t="str">
        <f>HLOOKUP($B74,'[6]SGTI 2021 Clean Data'!$E$2:$ZQ$272,191,FALSE)</f>
        <v>N</v>
      </c>
      <c r="DM74" s="17" t="str">
        <f>HLOOKUP($B74,'[6]SGTI 2021 Clean Data'!$E$2:$ZQ$272,195,FALSE)</f>
        <v>Y</v>
      </c>
      <c r="DN74" s="17" t="str">
        <f>HLOOKUP($B74,'[6]SGTI 2021 Clean Data'!$E$2:$ZQ$272,196,FALSE)</f>
        <v>Y</v>
      </c>
      <c r="DO74" s="17" t="str">
        <f>HLOOKUP($B74,'[6]SGTI 2021 Clean Data'!$E$2:$ZQ$272,199,FALSE)</f>
        <v>Y</v>
      </c>
      <c r="DP74" s="17" t="str">
        <f>HLOOKUP($B74,'[6]SGTI 2021 Clean Data'!$E$2:$ZQ$272,200,FALSE)</f>
        <v>Y</v>
      </c>
      <c r="DQ74" s="17" t="str">
        <f>HLOOKUP($B74,'[6]SGTI 2021 Clean Data'!$E$2:$ZQ$272,201,FALSE)</f>
        <v>Y</v>
      </c>
      <c r="DR74" s="17" t="str">
        <f>HLOOKUP($B74,'[6]SGTI 2021 Clean Data'!$E$2:$ZQ$272,202,FALSE)</f>
        <v>Y</v>
      </c>
      <c r="DS74" s="17" t="str">
        <f>HLOOKUP($B74,'[6]SGTI 2021 Clean Data'!$E$2:$ZQ$272,203,FALSE)</f>
        <v>Y</v>
      </c>
      <c r="DT74" s="17" t="str">
        <f>HLOOKUP($B74,'[6]SGTI 2021 Clean Data'!$E$2:$ZQ$272,204,FALSE)</f>
        <v>Y</v>
      </c>
      <c r="DU74" s="17" t="str">
        <f>HLOOKUP($B74,'[6]SGTI 2021 Clean Data'!$E$2:$ZQ$272,206,FALSE)</f>
        <v>Y</v>
      </c>
      <c r="DV74" s="17" t="str">
        <f>HLOOKUP($B74,'[6]SGTI 2021 Clean Data'!$E$2:$ZQ$272,207,FALSE)</f>
        <v>Y</v>
      </c>
      <c r="DW74" s="17" t="str">
        <f>HLOOKUP($B74,'[6]SGTI 2021 Clean Data'!$E$2:$ZQ$272,208,FALSE)</f>
        <v>Y</v>
      </c>
      <c r="DX74" s="17"/>
      <c r="DY74" s="17" t="str">
        <f>HLOOKUP($B74,'[6]SGTI 2021 Clean Data'!$E$2:$ZQ$272,213,FALSE)</f>
        <v>Y</v>
      </c>
      <c r="DZ74" s="17" t="str">
        <f>HLOOKUP($B74,'[6]SGTI 2021 Clean Data'!$E$2:$ZQ$272,214,FALSE)</f>
        <v>Y</v>
      </c>
      <c r="EA74" s="17" t="str">
        <f>HLOOKUP($B74,'[6]SGTI 2021 Clean Data'!$E$2:$ZQ$272,215,FALSE)</f>
        <v>Y</v>
      </c>
      <c r="EB74" s="17">
        <f>HLOOKUP($B74,'[6]SGTI 2021 Clean Data'!$E$2:$ZQ$272,219,FALSE)</f>
        <v>3</v>
      </c>
      <c r="EC74" s="17">
        <f>HLOOKUP($B74,'[6]SGTI 2021 Clean Data'!$E$2:$ZQ$272,220,FALSE)</f>
        <v>3</v>
      </c>
      <c r="ED74" s="17">
        <f>HLOOKUP($B74,'[6]SGTI 2021 Clean Data'!$E$2:$ZQ$272,221,FALSE)</f>
        <v>3</v>
      </c>
      <c r="EE74" s="17">
        <f>HLOOKUP($B74,'[6]SGTI 2021 Clean Data'!$E$2:$ZQ$272,222,FALSE)</f>
        <v>3</v>
      </c>
      <c r="EF74" s="17">
        <f>HLOOKUP($B74,'[6]SGTI 2021 Clean Data'!$E$2:$ZQ$272,223,FALSE)</f>
        <v>0</v>
      </c>
      <c r="EG74" s="17">
        <f>HLOOKUP($B74,'[6]SGTI 2021 Clean Data'!$E$2:$ZQ$272,224,FALSE)</f>
        <v>3</v>
      </c>
      <c r="EH74" s="17">
        <f>HLOOKUP($B74,'[6]SGTI 2021 Clean Data'!$E$2:$ZQ$272,225,FALSE)</f>
        <v>0</v>
      </c>
      <c r="EI74" s="17">
        <f>HLOOKUP($B74,'[6]SGTI 2021 Clean Data'!$E$2:$ZQ$272,226,FALSE)</f>
        <v>3</v>
      </c>
      <c r="EJ74" s="17">
        <f>HLOOKUP($B74,'[6]SGTI 2021 Clean Data'!$E$2:$ZQ$272,227,FALSE)</f>
        <v>4</v>
      </c>
      <c r="EK74" s="17">
        <f>HLOOKUP($B74,'[6]SGTI 2021 Clean Data'!$E$2:$ZQ$272,228,FALSE)</f>
        <v>3</v>
      </c>
      <c r="EL74" s="17">
        <f>HLOOKUP($B74,'[6]SGTI 2021 Clean Data'!$E$2:$ZQ$272,229,FALSE)</f>
        <v>2</v>
      </c>
      <c r="EM74" s="17">
        <f>HLOOKUP($B74,'[6]SGTI 2021 Clean Data'!$E$2:$ZQ$272,230,FALSE)</f>
        <v>2</v>
      </c>
      <c r="EN74" s="17">
        <f>HLOOKUP($B74,'[6]SGTI 2021 Clean Data'!$E$2:$ZQ$272,231,FALSE)</f>
        <v>0</v>
      </c>
      <c r="EO74" s="18">
        <f>HLOOKUP($B74,'[6]SGTI 2021 Clean Data'!$E$2:$ZQ$272,232,FALSE)</f>
        <v>44435</v>
      </c>
      <c r="EP74" s="18">
        <f>HLOOKUP($B74,'[6]SGTI 2021 Clean Data'!$E$2:$ZQ$272,233,FALSE)</f>
        <v>44455</v>
      </c>
      <c r="EQ74" s="17">
        <f>HLOOKUP($B74,'[6]SGTI 2021 Clean Data'!$E$2:$ZQ$272,234,FALSE)</f>
        <v>0</v>
      </c>
      <c r="ER74" s="17">
        <f>HLOOKUP($B74,'[6]SGTI 2021 Clean Data'!$E$2:$ZQ$272,235,FALSE)</f>
        <v>3</v>
      </c>
      <c r="ES74" s="17">
        <f>HLOOKUP($B74,'[6]SGTI 2021 Clean Data'!$E$2:$ZQ$272,240,FALSE)</f>
        <v>0</v>
      </c>
      <c r="ET74" s="17">
        <f>VLOOKUP($B74,'[6]2021 DD Batch123456'!$B$3:$AT$590,42,FALSE)</f>
        <v>3</v>
      </c>
      <c r="EU74" s="17"/>
      <c r="EV74" s="17"/>
      <c r="EW74" s="17"/>
      <c r="EX74" s="17">
        <f>VLOOKUP($B74,'[6]2021 DD Batch123456'!$B$3:$AT$590,44,FALSE)</f>
        <v>0</v>
      </c>
      <c r="EY74" s="17">
        <f>HLOOKUP($B74,'[6]SGTI 2021 Clean Data'!$E$2:$ZQ$272,246,FALSE)</f>
        <v>0</v>
      </c>
      <c r="EZ74" s="17">
        <f>HLOOKUP($B74,'[6]SGTI 2021 Clean Data'!$E$2:$ZQ$272,247,FALSE)</f>
        <v>0</v>
      </c>
      <c r="FA74" s="17">
        <f>HLOOKUP($B74,'[6]SGTI 2021 Clean Data'!$E$2:$ZQ$272,248,FALSE)</f>
        <v>0</v>
      </c>
      <c r="FB74" s="17">
        <f>HLOOKUP($B74,'[6]SGTI 2021 Clean Data'!$E$2:$ZQ$272,249,FALSE)</f>
        <v>0</v>
      </c>
      <c r="FC74" s="17">
        <f>HLOOKUP($B74,'[6]SGTI 2021 Clean Data'!$E$2:$ZQ$272,250,FALSE)</f>
        <v>0</v>
      </c>
      <c r="FD74" s="17">
        <f>HLOOKUP($B74,'[6]SGTI 2021 Clean Data'!$E$2:$ZQ$272,251,FALSE)</f>
        <v>0</v>
      </c>
      <c r="FE74" s="17">
        <f>HLOOKUP($B74,'[6]SGTI 2021 Clean Data'!$E$2:$ZQ$272,252,FALSE)</f>
        <v>0</v>
      </c>
      <c r="FF74" s="17">
        <f>HLOOKUP($B74,'[6]SGTI 2021 Clean Data'!$E$2:$ZQ$272,253,FALSE)</f>
        <v>0</v>
      </c>
      <c r="FG74" s="17">
        <f>HLOOKUP($B74,'[6]SGTI 2021 Clean Data'!$E$2:$ZQ$272,254,FALSE)</f>
        <v>0</v>
      </c>
      <c r="FH74" s="17">
        <f>HLOOKUP($B74,'[6]SGTI 2021 Clean Data'!$E$2:$ZQ$272,255,FALSE)</f>
        <v>0</v>
      </c>
      <c r="FI74" s="17">
        <f>HLOOKUP($B74,'[6]SGTI 2021 Clean Data'!$E$2:$ZQ$272,256,FALSE)</f>
        <v>5</v>
      </c>
      <c r="FJ74" s="17">
        <f>HLOOKUP($B74,'[6]SGTI 2021 Clean Data'!$E$2:$ZQ$272,257,FALSE)</f>
        <v>0</v>
      </c>
      <c r="FK74" s="17">
        <f>HLOOKUP($B74,'[6]SGTI 2021 Clean Data'!$E$2:$ZQ$272,258,FALSE)</f>
        <v>0</v>
      </c>
      <c r="FL74" s="17"/>
      <c r="FM74" s="17">
        <f>HLOOKUP($B74,'[6]SGTI 2021 Clean Data'!$E$2:$ZQ$272,260,FALSE)</f>
        <v>0</v>
      </c>
      <c r="FN74" s="17">
        <f>HLOOKUP($B74,'[6]SGTI 2021 Clean Data'!$E$2:$ZQ$272,261,FALSE)</f>
        <v>0</v>
      </c>
      <c r="FO74" s="17">
        <f>HLOOKUP($B74,'[6]SGTI 2021 Clean Data'!$E$2:$ZQ$272,262,FALSE)</f>
        <v>0</v>
      </c>
      <c r="FP74" s="17">
        <f>HLOOKUP($B74,'[6]SGTI 2021 Clean Data'!$E$2:$ZQ$272,263,FALSE)</f>
        <v>0</v>
      </c>
      <c r="FQ74" s="17"/>
      <c r="FR74" s="17">
        <f>HLOOKUP($B74,'[6]SGTI 2021 Clean Data'!$E$2:$ZQ$272,265,FALSE)</f>
        <v>0</v>
      </c>
      <c r="FS74" s="17">
        <f>HLOOKUP($B74,'[6]SGTI 2021 Clean Data'!$E$2:$ZQ$272,266,FALSE)</f>
        <v>0</v>
      </c>
      <c r="FT74" s="17">
        <f>HLOOKUP($B74,'[6]SGTI 2021 Clean Data'!$E$2:$ZQ$272,267,FALSE)</f>
        <v>0</v>
      </c>
      <c r="FU74" s="17">
        <f>HLOOKUP($B74,'[6]SGTI 2021 Clean Data'!$E$2:$ZQ$272,268,FALSE)</f>
        <v>0</v>
      </c>
      <c r="FV74" s="17">
        <f>HLOOKUP($B74,'[6]SGTI 2021 Clean Data'!$E$2:$ZQ$272,269,FALSE)</f>
        <v>0</v>
      </c>
      <c r="FW74" s="17">
        <f>HLOOKUP($B74,'[6]SGTI 2021 Clean Data'!$E$2:$ZQ$272,270,FALSE)</f>
        <v>0</v>
      </c>
      <c r="FX74" s="17">
        <f>HLOOKUP($B74,'[6]SGTI 2021 Clean Data'!$E$2:$ZQ$272,271,FALSE)</f>
        <v>0</v>
      </c>
    </row>
    <row r="75" spans="1:180" ht="24" thickTop="1" thickBot="1" x14ac:dyDescent="0.3">
      <c r="A75" s="12">
        <v>421</v>
      </c>
      <c r="B75" s="13" t="s">
        <v>298</v>
      </c>
      <c r="C75" s="14" t="s">
        <v>299</v>
      </c>
      <c r="D75" s="15">
        <v>44196</v>
      </c>
      <c r="E75" s="16">
        <f>_xlfn.IFNA(VLOOKUP($B75,'[4]SGTI 2021 General Full List'!$G$2:$AD$528,24,FALSE),VLOOKUP($B75,'[5]SGTI 2021 TrustReits Full List'!$G$2:$AC$43,23,FALSE))</f>
        <v>157791200</v>
      </c>
      <c r="F75" s="16" t="str">
        <f t="shared" si="1"/>
        <v>Small</v>
      </c>
      <c r="G75" s="16" t="str">
        <f>_xlfn.IFNA(VLOOKUP($B75,'[4]SGTI 2021 General Full List'!$G$2:$AD$528,21,FALSE),VLOOKUP($B75,'[5]SGTI 2021 TrustReits Full List'!$G$2:$AB$43,20,FALSE))</f>
        <v>MATERIALS</v>
      </c>
      <c r="H75" s="16" t="str">
        <f>_xlfn.IFNA(VLOOKUP($B75,'[4]SGTI 2021 General Full List'!$G$2:$AD$528,23,FALSE),VLOOKUP($B75,'[5]SGTI 2021 TrustReits Full List'!$G$2:$AB$43,22,FALSE))</f>
        <v>Mineral Resources</v>
      </c>
      <c r="I75" s="16" t="s">
        <v>1273</v>
      </c>
      <c r="J75" s="17">
        <f>VLOOKUP($B75,'[6]2021 DD Batch123456'!$B$3:$AT$590,5,FALSE)</f>
        <v>5</v>
      </c>
      <c r="K75" s="17">
        <f>VLOOKUP($B75,'[6]2021 DD Batch123456'!$B$3:$AT$590,6,FALSE)</f>
        <v>5</v>
      </c>
      <c r="L75" s="17">
        <f>VLOOKUP($B75,'[6]2021 DD Batch123456'!$B$3:$AT$590,7,FALSE)</f>
        <v>3</v>
      </c>
      <c r="M75" s="17" t="str">
        <f>VLOOKUP($B75,'[6]2021 DD Batch123456'!$B$3:$AT$590,12,FALSE)</f>
        <v>N</v>
      </c>
      <c r="N75" s="17" t="str">
        <f>HLOOKUP($B75,'[6]SGTI 2021 Clean Data'!$E$2:$ZQ$272,25,FALSE)</f>
        <v>N</v>
      </c>
      <c r="O75" s="17" t="str">
        <f>VLOOKUP($B75,'[6]2021 DD Batch123456'!$B$3:$AT$590,13,FALSE)</f>
        <v>Y</v>
      </c>
      <c r="P75" s="17" t="str">
        <f>VLOOKUP($B75,'[6]2021 DD Batch123456'!$B$3:$AT$590,14,FALSE)</f>
        <v>N</v>
      </c>
      <c r="Q75" s="17" t="str">
        <f>HLOOKUP($B75,'[6]SGTI 2021 Clean Data'!$E$2:$ZQ$272,30,FALSE)</f>
        <v>Y</v>
      </c>
      <c r="R75" s="17" t="str">
        <f>HLOOKUP($B75,'[6]SGTI 2021 Clean Data'!$E$2:$ZQ$272,31,FALSE)</f>
        <v>Y</v>
      </c>
      <c r="S75" s="17" t="str">
        <f>HLOOKUP($B75,'[6]SGTI 2021 Clean Data'!$E$2:$ZQ$272,32,FALSE)</f>
        <v>Y</v>
      </c>
      <c r="T75" s="17">
        <f>VLOOKUP($B75,'[6]2021 DD Batch123456'!$B$3:$AT$590,36,FALSE)</f>
        <v>5</v>
      </c>
      <c r="U75" s="17">
        <f>VLOOKUP($B75,'[6]2021 DD Batch123456'!$B$3:$AT$590,40,FALSE)</f>
        <v>2</v>
      </c>
      <c r="V75" s="17">
        <f>VLOOKUP($B75,'[6]2021 DD Batch123456'!$B$3:$AT$590,37,FALSE)</f>
        <v>4</v>
      </c>
      <c r="W75" s="17" t="str">
        <f>VLOOKUP($B75,'[6]2021 DD Batch123456'!$B$3:$AT$590,41,FALSE)</f>
        <v>Y</v>
      </c>
      <c r="X75" s="17">
        <f>VLOOKUP($B75,'[6]2021 DD Batch123456'!$B$3:$AT$590,15,FALSE)</f>
        <v>4</v>
      </c>
      <c r="Y75" s="17">
        <f>VLOOKUP($B75,'[6]2021 DD Batch123456'!$B$3:$AT$590,16,FALSE)</f>
        <v>3</v>
      </c>
      <c r="Z75" s="17" t="str">
        <f>VLOOKUP($B75,'[6]2021 DD Batch123456'!$B$3:$AT$590,18,FALSE)</f>
        <v>Y</v>
      </c>
      <c r="AA75" s="17" t="str">
        <f>HLOOKUP($B75,'[6]SGTI 2021 Clean Data'!$E$2:$ZQ$272,45,FALSE)</f>
        <v>N</v>
      </c>
      <c r="AB75" s="17" t="str">
        <f>HLOOKUP($B75,'[6]SGTI 2021 Clean Data'!$E$2:$ZQ$272,46,FALSE)</f>
        <v>N</v>
      </c>
      <c r="AC75" s="17" t="str">
        <f>HLOOKUP($B75,'[6]SGTI 2021 Clean Data'!$E$2:$ZQ$272,49,FALSE)</f>
        <v>Y</v>
      </c>
      <c r="AD75" s="17" t="str">
        <f>HLOOKUP($B75,'[6]SGTI 2021 Clean Data'!$E$2:$ZQ$272,50,FALSE)</f>
        <v>Y</v>
      </c>
      <c r="AE75" s="17" t="str">
        <f>HLOOKUP($B75,'[6]SGTI 2021 Clean Data'!$E$2:$ZQ$272,53,FALSE)</f>
        <v>Y</v>
      </c>
      <c r="AF75" s="17" t="str">
        <f>HLOOKUP($B75,'[6]SGTI 2021 Clean Data'!$E$2:$ZQ$272,54,FALSE)</f>
        <v>Y</v>
      </c>
      <c r="AG75" s="17" t="str">
        <f>HLOOKUP($B75,'[6]SGTI 2021 Clean Data'!$E$2:$ZQ$272,55,FALSE)</f>
        <v>N</v>
      </c>
      <c r="AH75" s="17" t="str">
        <f>HLOOKUP($B75,'[6]SGTI 2021 Clean Data'!$E$2:$ZQ$272,56,FALSE)</f>
        <v>N</v>
      </c>
      <c r="AI75" s="17" t="str">
        <f>HLOOKUP($B75,'[6]SGTI 2021 Clean Data'!$E$2:$ZQ$272,57,FALSE)</f>
        <v>N</v>
      </c>
      <c r="AJ75" s="17" t="str">
        <f>HLOOKUP($B75,'[6]SGTI 2021 Clean Data'!$E$2:$ZQ$272,58,FALSE)</f>
        <v>N</v>
      </c>
      <c r="AK75" s="17" t="str">
        <f>HLOOKUP($B75,'[6]SGTI 2021 Clean Data'!$E$2:$ZQ$272,59,FALSE)</f>
        <v>Y</v>
      </c>
      <c r="AL75" s="17">
        <f>VLOOKUP($B75,'[6]2021 DD Batch123456'!$B$3:$AT$590,19,FALSE)</f>
        <v>3</v>
      </c>
      <c r="AM75" s="17">
        <f>VLOOKUP($B75,'[6]2021 DD Batch123456'!$B$3:$AT$590,20,FALSE)</f>
        <v>3</v>
      </c>
      <c r="AN75" s="17" t="str">
        <f>VLOOKUP($B75,'[6]2021 DD Batch123456'!$B$3:$AT$590,22,FALSE)</f>
        <v>Y</v>
      </c>
      <c r="AO75" s="17" t="str">
        <f>HLOOKUP($B75,'[6]SGTI 2021 Clean Data'!$E$2:$ZQ$272,67,FALSE)</f>
        <v>B3</v>
      </c>
      <c r="AP75" s="17" t="str">
        <f>HLOOKUP($B75,'[6]SGTI 2021 Clean Data'!$E$2:$ZQ$272,68,FALSE)</f>
        <v>B3</v>
      </c>
      <c r="AQ75" s="17" t="str">
        <f>HLOOKUP($B75,'[6]SGTI 2021 Clean Data'!$E$2:$ZQ$272,69,FALSE)</f>
        <v>B3</v>
      </c>
      <c r="AR75" s="17" t="str">
        <f>HLOOKUP($B75,'[6]SGTI 2021 Clean Data'!$E$2:$ZQ$272,70,FALSE)</f>
        <v>Y</v>
      </c>
      <c r="AS75" s="17" t="str">
        <f>HLOOKUP($B75,'[6]SGTI 2021 Clean Data'!$E$2:$ZQ$272,71,FALSE)</f>
        <v>Y</v>
      </c>
      <c r="AT75" s="17" t="str">
        <f>HLOOKUP($B75,'[6]SGTI 2021 Clean Data'!$E$2:$ZQ$272,72,FALSE)</f>
        <v>Y</v>
      </c>
      <c r="AU75" s="17" t="str">
        <f>HLOOKUP($B75,'[6]SGTI 2021 Clean Data'!$E$2:$ZQ$272,73,FALSE)</f>
        <v>Y</v>
      </c>
      <c r="AV75" s="17" t="str">
        <f>HLOOKUP($B75,'[6]SGTI 2021 Clean Data'!$E$2:$ZQ$272,74,FALSE)</f>
        <v>N</v>
      </c>
      <c r="AW75" s="17" t="str">
        <f>HLOOKUP($B75,'[6]SGTI 2021 Clean Data'!$E$2:$ZQ$272,75,FALSE)</f>
        <v>N</v>
      </c>
      <c r="AX75" s="17" t="str">
        <f>HLOOKUP($B75,'[6]SGTI 2021 Clean Data'!$E$2:$ZQ$272,76,FALSE)</f>
        <v>N</v>
      </c>
      <c r="AY75" s="17" t="str">
        <f>VLOOKUP($B75,'[6]2021 DD Batch123456'!$B$3:$AT$590,35,FALSE)</f>
        <v>B3</v>
      </c>
      <c r="AZ75" s="17" t="str">
        <f>HLOOKUP($B75,'[6]SGTI 2021 Clean Data'!$E$2:$ZQ$272,80,FALSE)</f>
        <v>N</v>
      </c>
      <c r="BA75" s="17" t="str">
        <f>HLOOKUP($B75,'[6]SGTI 2021 Clean Data'!$E$2:$ZQ$272,83,FALSE)</f>
        <v>Y</v>
      </c>
      <c r="BB75" s="17" t="str">
        <f>HLOOKUP($B75,'[6]SGTI 2021 Clean Data'!$E$2:$ZQ$272,84,FALSE)</f>
        <v>Y</v>
      </c>
      <c r="BC75" s="17" t="str">
        <f>HLOOKUP($B75,'[6]SGTI 2021 Clean Data'!$E$2:$ZQ$272,89,FALSE)</f>
        <v>Y</v>
      </c>
      <c r="BD75" s="17" t="str">
        <f>HLOOKUP($B75,'[6]SGTI 2021 Clean Data'!$E$2:$ZQ$272,91,FALSE)</f>
        <v>Y</v>
      </c>
      <c r="BE75" s="17" t="str">
        <f>HLOOKUP($B75,'[6]SGTI 2021 Clean Data'!$E$2:$ZQ$272,92,FALSE)</f>
        <v>Y</v>
      </c>
      <c r="BF75" s="17" t="str">
        <f>HLOOKUP($B75,'[6]SGTI 2021 Clean Data'!$E$2:$ZQ$272,93,FALSE)</f>
        <v>Y</v>
      </c>
      <c r="BG75" s="17" t="str">
        <f>HLOOKUP($B75,'[6]SGTI 2021 Clean Data'!$E$2:$ZQ$272,94,FALSE)</f>
        <v>Y</v>
      </c>
      <c r="BH75" s="17" t="str">
        <f>HLOOKUP($B75,'[6]SGTI 2021 Clean Data'!$E$2:$ZQ$272,95,FALSE)</f>
        <v>Y</v>
      </c>
      <c r="BI75" s="17" t="str">
        <f>HLOOKUP($B75,'[6]SGTI 2021 Clean Data'!$E$2:$ZQ$272,96,FALSE)</f>
        <v>N</v>
      </c>
      <c r="BJ75" s="17" t="str">
        <f>HLOOKUP($B75,'[6]SGTI 2021 Clean Data'!$E$2:$ZQ$272,97,FALSE)</f>
        <v>N</v>
      </c>
      <c r="BK75" s="17" t="str">
        <f>HLOOKUP($B75,'[6]SGTI 2021 Clean Data'!$E$2:$ZQ$272,98,FALSE)</f>
        <v>Y</v>
      </c>
      <c r="BL75" s="17" t="str">
        <f>HLOOKUP($B75,'[6]SGTI 2021 Clean Data'!$E$2:$ZQ$272,100,FALSE)</f>
        <v>Y</v>
      </c>
      <c r="BM75" s="17" t="str">
        <f>HLOOKUP($B75,'[6]SGTI 2021 Clean Data'!$E$2:$ZQ$272,102,FALSE)</f>
        <v>Y</v>
      </c>
      <c r="BN75" s="17" t="str">
        <f>HLOOKUP($B75,'[6]SGTI 2021 Clean Data'!$E$2:$ZQ$272,103,FALSE)</f>
        <v>Y</v>
      </c>
      <c r="BO75" s="17" t="str">
        <f>HLOOKUP($B75,'[6]SGTI 2021 Clean Data'!$E$2:$ZQ$272,107,FALSE)</f>
        <v>Y</v>
      </c>
      <c r="BP75" s="17" t="str">
        <f>HLOOKUP($B75,'[6]SGTI 2021 Clean Data'!$E$2:$ZQ$272,108,FALSE)</f>
        <v>Y</v>
      </c>
      <c r="BQ75" s="17" t="str">
        <f>HLOOKUP($B75,'[6]SGTI 2021 Clean Data'!$E$2:$ZQ$272,109,FALSE)</f>
        <v>Y</v>
      </c>
      <c r="BR75" s="17" t="str">
        <f>HLOOKUP($B75,'[6]SGTI 2021 Clean Data'!$E$2:$ZQ$272,110,FALSE)</f>
        <v>Y</v>
      </c>
      <c r="BS75" s="17" t="str">
        <f>HLOOKUP($B75,'[6]SGTI 2021 Clean Data'!$E$2:$ZQ$272,111,FALSE)</f>
        <v>N</v>
      </c>
      <c r="BT75" s="17" t="str">
        <f>HLOOKUP($B75,'[6]SGTI 2021 Clean Data'!$E$2:$ZQ$272,113,FALSE)</f>
        <v>Y</v>
      </c>
      <c r="BU75" s="17" t="str">
        <f>HLOOKUP($B75,'[6]SGTI 2021 Clean Data'!$E$2:$ZQ$272,114,FALSE)</f>
        <v>N</v>
      </c>
      <c r="BV75" s="17" t="str">
        <f>HLOOKUP($B75,'[6]SGTI 2021 Clean Data'!$E$2:$ZQ$272,120,FALSE)</f>
        <v>Y</v>
      </c>
      <c r="BW75" s="17" t="str">
        <f>HLOOKUP($B75,'[6]SGTI 2021 Clean Data'!$E$2:$ZQ$272,121,FALSE)</f>
        <v>N</v>
      </c>
      <c r="BX75" s="17" t="str">
        <f>HLOOKUP($B75,'[6]SGTI 2021 Clean Data'!$E$2:$ZQ$272,122,FALSE)</f>
        <v>Y</v>
      </c>
      <c r="BY75" s="17" t="str">
        <f>HLOOKUP($B75,'[6]SGTI 2021 Clean Data'!$E$2:$ZQ$272,123,FALSE)</f>
        <v>Y</v>
      </c>
      <c r="BZ75" s="17" t="str">
        <f>HLOOKUP($B75,'[6]SGTI 2021 Clean Data'!$E$2:$ZQ$272,124,FALSE)</f>
        <v>Y</v>
      </c>
      <c r="CA75" s="17" t="str">
        <f>HLOOKUP($B75,'[6]SGTI 2021 Clean Data'!$E$2:$ZQ$272,125,FALSE)</f>
        <v>Y</v>
      </c>
      <c r="CB75" s="17" t="str">
        <f>HLOOKUP($B75,'[6]SGTI 2021 Clean Data'!$E$2:$ZQ$272,126,FALSE)</f>
        <v>Y</v>
      </c>
      <c r="CC75" s="17" t="str">
        <f>HLOOKUP($B75,'[6]SGTI 2021 Clean Data'!$E$2:$ZQ$272,128,FALSE)</f>
        <v>Y</v>
      </c>
      <c r="CD75" s="17" t="str">
        <f>HLOOKUP($B75,'[6]SGTI 2021 Clean Data'!$E$2:$ZQ$272,130,FALSE)</f>
        <v>Y</v>
      </c>
      <c r="CE75" s="17" t="str">
        <f>HLOOKUP($B75,'[6]SGTI 2021 Clean Data'!$E$2:$ZQ$272,131,FALSE)</f>
        <v>Y</v>
      </c>
      <c r="CF75" s="17" t="str">
        <f>HLOOKUP($B75,'[6]SGTI 2021 Clean Data'!$E$2:$ZQ$272,132,FALSE)</f>
        <v>Y</v>
      </c>
      <c r="CG75" s="17" t="str">
        <f>HLOOKUP($B75,'[6]SGTI 2021 Clean Data'!$E$2:$ZQ$272,133,FALSE)</f>
        <v>N</v>
      </c>
      <c r="CH75" s="17" t="str">
        <f>HLOOKUP($B75,'[6]SGTI 2021 Clean Data'!$E$2:$ZQ$272,135,FALSE)</f>
        <v>N</v>
      </c>
      <c r="CI75" s="17" t="str">
        <f>HLOOKUP($B75,'[6]SGTI 2021 Clean Data'!$E$2:$ZQ$272,139,FALSE)</f>
        <v>Y</v>
      </c>
      <c r="CJ75" s="17" t="str">
        <f>HLOOKUP($B75,'[6]SGTI 2021 Clean Data'!$E$2:$ZQ$272,140,FALSE)</f>
        <v>Y</v>
      </c>
      <c r="CK75" s="17" t="str">
        <f>VLOOKUP($B75,'[6]2021 DD Batch123456'!$B$3:$AT$590,26,FALSE)</f>
        <v>Y</v>
      </c>
      <c r="CL75" s="17">
        <f>VLOOKUP($B75,'[6]2021 DD Batch123456'!$B$3:$AT$590,27,FALSE)</f>
        <v>0</v>
      </c>
      <c r="CM75" s="17" t="str">
        <f>VLOOKUP($B75,'[6]2021 DD Batch123456'!$B$3:$AT$590,31,FALSE)</f>
        <v>Y</v>
      </c>
      <c r="CN75" s="17">
        <f>VLOOKUP($B75,'[6]2021 DD Batch123456'!$B$3:$AT$590,32,FALSE)</f>
        <v>0</v>
      </c>
      <c r="CO75" s="17" t="str">
        <f>VLOOKUP($B75,'[6]2021 DD Batch123456'!$B$3:$AT$590,33,FALSE)</f>
        <v>Y</v>
      </c>
      <c r="CP75" s="17" t="str">
        <f>HLOOKUP($B75,'[6]SGTI 2021 Clean Data'!$E$2:$ZQ$272,153,FALSE)</f>
        <v>N</v>
      </c>
      <c r="CQ75" s="17" t="str">
        <f>HLOOKUP($B75,'[6]SGTI 2021 Clean Data'!$E$2:$ZQ$272,155,FALSE)</f>
        <v>N</v>
      </c>
      <c r="CR75" s="17" t="str">
        <f>HLOOKUP($B75,'[6]SGTI 2021 Clean Data'!$E$2:$ZQ$272,156,FALSE)</f>
        <v>Y</v>
      </c>
      <c r="CS75" s="17" t="str">
        <f>HLOOKUP($B75,'[6]SGTI 2021 Clean Data'!$E$2:$ZQ$272,157,FALSE)</f>
        <v>Y</v>
      </c>
      <c r="CT75" s="17" t="str">
        <f>HLOOKUP($B75,'[6]SGTI 2021 Clean Data'!$E$2:$ZQ$272,158,FALSE)</f>
        <v>N</v>
      </c>
      <c r="CU75" s="17" t="str">
        <f>HLOOKUP($B75,'[6]SGTI 2021 Clean Data'!$E$2:$ZQ$272,159,FALSE)</f>
        <v>N</v>
      </c>
      <c r="CV75" s="17" t="str">
        <f>HLOOKUP($B75,'[6]SGTI 2021 Clean Data'!$E$2:$ZQ$272,160,FALSE)</f>
        <v>Y</v>
      </c>
      <c r="CW75" s="17" t="str">
        <f>HLOOKUP($B75,'[6]SGTI 2021 Clean Data'!$E$2:$ZQ$272,161,FALSE)</f>
        <v>Y</v>
      </c>
      <c r="CX75" s="17" t="str">
        <f>HLOOKUP($B75,'[6]SGTI 2021 Clean Data'!$E$2:$ZQ$272,164,FALSE)</f>
        <v>Y</v>
      </c>
      <c r="CY75" s="17" t="str">
        <f>HLOOKUP($B75,'[6]SGTI 2021 Clean Data'!$E$2:$ZQ$272,170,FALSE)</f>
        <v>Y</v>
      </c>
      <c r="CZ75" s="17" t="str">
        <f>HLOOKUP($B75,'[6]SGTI 2021 Clean Data'!$E$2:$ZQ$272,173,FALSE)</f>
        <v>Y</v>
      </c>
      <c r="DA75" s="17" t="str">
        <f>HLOOKUP($B75,'[6]SGTI 2021 Clean Data'!$E$2:$ZQ$272,174,FALSE)</f>
        <v>Y</v>
      </c>
      <c r="DB75" s="17" t="str">
        <f>HLOOKUP($B75,'[6]SGTI 2021 Clean Data'!$E$2:$ZQ$272,175,FALSE)</f>
        <v>Y</v>
      </c>
      <c r="DC75" s="17" t="str">
        <f>HLOOKUP($B75,'[6]SGTI 2021 Clean Data'!$E$2:$ZQ$272,176,FALSE)</f>
        <v>N</v>
      </c>
      <c r="DD75" s="17" t="str">
        <f>HLOOKUP($B75,'[6]SGTI 2021 Clean Data'!$E$2:$ZQ$272,178,FALSE)</f>
        <v>Y</v>
      </c>
      <c r="DE75" s="17" t="str">
        <f>HLOOKUP($B75,'[6]SGTI 2021 Clean Data'!$E$2:$ZQ$272,179,FALSE)</f>
        <v>Y</v>
      </c>
      <c r="DF75" s="17" t="str">
        <f>HLOOKUP($B75,'[6]SGTI 2021 Clean Data'!$E$2:$ZQ$272,180,FALSE)</f>
        <v>Y</v>
      </c>
      <c r="DG75" s="17" t="str">
        <f>HLOOKUP($B75,'[6]SGTI 2021 Clean Data'!$E$2:$ZQ$272,181,FALSE)</f>
        <v>Y</v>
      </c>
      <c r="DH75" s="17" t="str">
        <f>HLOOKUP($B75,'[6]SGTI 2021 Clean Data'!$E$2:$ZQ$272,182,FALSE)</f>
        <v>N</v>
      </c>
      <c r="DI75" s="17" t="str">
        <f>HLOOKUP($B75,'[6]SGTI 2021 Clean Data'!$E$2:$ZQ$272,184,FALSE)</f>
        <v>Y</v>
      </c>
      <c r="DJ75" s="17" t="str">
        <f>HLOOKUP($B75,'[6]SGTI 2021 Clean Data'!$E$2:$ZQ$272,185,FALSE)</f>
        <v>Y</v>
      </c>
      <c r="DK75" s="17">
        <f>HLOOKUP($B75,'[6]SGTI 2021 Clean Data'!$E$2:$ZQ$272,190,FALSE)</f>
        <v>104</v>
      </c>
      <c r="DL75" s="17" t="str">
        <f>HLOOKUP($B75,'[6]SGTI 2021 Clean Data'!$E$2:$ZQ$272,191,FALSE)</f>
        <v>N</v>
      </c>
      <c r="DM75" s="17" t="str">
        <f>HLOOKUP($B75,'[6]SGTI 2021 Clean Data'!$E$2:$ZQ$272,195,FALSE)</f>
        <v>Y</v>
      </c>
      <c r="DN75" s="17" t="str">
        <f>HLOOKUP($B75,'[6]SGTI 2021 Clean Data'!$E$2:$ZQ$272,196,FALSE)</f>
        <v>Y</v>
      </c>
      <c r="DO75" s="17" t="str">
        <f>HLOOKUP($B75,'[6]SGTI 2021 Clean Data'!$E$2:$ZQ$272,199,FALSE)</f>
        <v>N</v>
      </c>
      <c r="DP75" s="17" t="str">
        <f>HLOOKUP($B75,'[6]SGTI 2021 Clean Data'!$E$2:$ZQ$272,200,FALSE)</f>
        <v>N</v>
      </c>
      <c r="DQ75" s="17" t="str">
        <f>HLOOKUP($B75,'[6]SGTI 2021 Clean Data'!$E$2:$ZQ$272,201,FALSE)</f>
        <v>Y</v>
      </c>
      <c r="DR75" s="17" t="str">
        <f>HLOOKUP($B75,'[6]SGTI 2021 Clean Data'!$E$2:$ZQ$272,202,FALSE)</f>
        <v>Y</v>
      </c>
      <c r="DS75" s="17" t="str">
        <f>HLOOKUP($B75,'[6]SGTI 2021 Clean Data'!$E$2:$ZQ$272,203,FALSE)</f>
        <v>Y</v>
      </c>
      <c r="DT75" s="17" t="str">
        <f>HLOOKUP($B75,'[6]SGTI 2021 Clean Data'!$E$2:$ZQ$272,204,FALSE)</f>
        <v>Y</v>
      </c>
      <c r="DU75" s="17" t="str">
        <f>HLOOKUP($B75,'[6]SGTI 2021 Clean Data'!$E$2:$ZQ$272,206,FALSE)</f>
        <v>Y</v>
      </c>
      <c r="DV75" s="17" t="str">
        <f>HLOOKUP($B75,'[6]SGTI 2021 Clean Data'!$E$2:$ZQ$272,207,FALSE)</f>
        <v>Y</v>
      </c>
      <c r="DW75" s="17" t="str">
        <f>HLOOKUP($B75,'[6]SGTI 2021 Clean Data'!$E$2:$ZQ$272,208,FALSE)</f>
        <v>Y</v>
      </c>
      <c r="DX75" s="17"/>
      <c r="DY75" s="17" t="str">
        <f>HLOOKUP($B75,'[6]SGTI 2021 Clean Data'!$E$2:$ZQ$272,213,FALSE)</f>
        <v>N</v>
      </c>
      <c r="DZ75" s="17" t="str">
        <f>HLOOKUP($B75,'[6]SGTI 2021 Clean Data'!$E$2:$ZQ$272,214,FALSE)</f>
        <v>N</v>
      </c>
      <c r="EA75" s="17" t="str">
        <f>HLOOKUP($B75,'[6]SGTI 2021 Clean Data'!$E$2:$ZQ$272,215,FALSE)</f>
        <v>N</v>
      </c>
      <c r="EB75" s="17">
        <f>HLOOKUP($B75,'[6]SGTI 2021 Clean Data'!$E$2:$ZQ$272,219,FALSE)</f>
        <v>3</v>
      </c>
      <c r="EC75" s="17">
        <f>HLOOKUP($B75,'[6]SGTI 2021 Clean Data'!$E$2:$ZQ$272,220,FALSE)</f>
        <v>0</v>
      </c>
      <c r="ED75" s="17">
        <f>HLOOKUP($B75,'[6]SGTI 2021 Clean Data'!$E$2:$ZQ$272,221,FALSE)</f>
        <v>0</v>
      </c>
      <c r="EE75" s="17">
        <f>HLOOKUP($B75,'[6]SGTI 2021 Clean Data'!$E$2:$ZQ$272,222,FALSE)</f>
        <v>3</v>
      </c>
      <c r="EF75" s="17">
        <f>HLOOKUP($B75,'[6]SGTI 2021 Clean Data'!$E$2:$ZQ$272,223,FALSE)</f>
        <v>0</v>
      </c>
      <c r="EG75" s="17">
        <f>HLOOKUP($B75,'[6]SGTI 2021 Clean Data'!$E$2:$ZQ$272,224,FALSE)</f>
        <v>3</v>
      </c>
      <c r="EH75" s="17">
        <f>HLOOKUP($B75,'[6]SGTI 2021 Clean Data'!$E$2:$ZQ$272,225,FALSE)</f>
        <v>3</v>
      </c>
      <c r="EI75" s="17">
        <f>HLOOKUP($B75,'[6]SGTI 2021 Clean Data'!$E$2:$ZQ$272,226,FALSE)</f>
        <v>0</v>
      </c>
      <c r="EJ75" s="17">
        <f>HLOOKUP($B75,'[6]SGTI 2021 Clean Data'!$E$2:$ZQ$272,227,FALSE)</f>
        <v>0</v>
      </c>
      <c r="EK75" s="17">
        <f>HLOOKUP($B75,'[6]SGTI 2021 Clean Data'!$E$2:$ZQ$272,228,FALSE)</f>
        <v>0</v>
      </c>
      <c r="EL75" s="17">
        <f>HLOOKUP($B75,'[6]SGTI 2021 Clean Data'!$E$2:$ZQ$272,229,FALSE)</f>
        <v>0</v>
      </c>
      <c r="EM75" s="17">
        <f>HLOOKUP($B75,'[6]SGTI 2021 Clean Data'!$E$2:$ZQ$272,230,FALSE)</f>
        <v>0</v>
      </c>
      <c r="EN75" s="17">
        <f>HLOOKUP($B75,'[6]SGTI 2021 Clean Data'!$E$2:$ZQ$272,231,FALSE)</f>
        <v>0</v>
      </c>
      <c r="EO75" s="18">
        <f>HLOOKUP($B75,'[6]SGTI 2021 Clean Data'!$E$2:$ZQ$272,232,FALSE)</f>
        <v>44300</v>
      </c>
      <c r="EP75" s="18">
        <f>HLOOKUP($B75,'[6]SGTI 2021 Clean Data'!$E$2:$ZQ$272,233,FALSE)</f>
        <v>44315</v>
      </c>
      <c r="EQ75" s="17">
        <f>HLOOKUP($B75,'[6]SGTI 2021 Clean Data'!$E$2:$ZQ$272,234,FALSE)</f>
        <v>0</v>
      </c>
      <c r="ER75" s="17">
        <f>HLOOKUP($B75,'[6]SGTI 2021 Clean Data'!$E$2:$ZQ$272,235,FALSE)</f>
        <v>0</v>
      </c>
      <c r="ES75" s="17">
        <f>HLOOKUP($B75,'[6]SGTI 2021 Clean Data'!$E$2:$ZQ$272,240,FALSE)</f>
        <v>0</v>
      </c>
      <c r="ET75" s="17">
        <f>VLOOKUP($B75,'[6]2021 DD Batch123456'!$B$3:$AT$590,42,FALSE)</f>
        <v>0</v>
      </c>
      <c r="EU75" s="17"/>
      <c r="EV75" s="17"/>
      <c r="EW75" s="17"/>
      <c r="EX75" s="17">
        <f>VLOOKUP($B75,'[6]2021 DD Batch123456'!$B$3:$AT$590,44,FALSE)</f>
        <v>2</v>
      </c>
      <c r="EY75" s="17">
        <f>HLOOKUP($B75,'[6]SGTI 2021 Clean Data'!$E$2:$ZQ$272,246,FALSE)</f>
        <v>0</v>
      </c>
      <c r="EZ75" s="17">
        <f>HLOOKUP($B75,'[6]SGTI 2021 Clean Data'!$E$2:$ZQ$272,247,FALSE)</f>
        <v>0</v>
      </c>
      <c r="FA75" s="17">
        <f>HLOOKUP($B75,'[6]SGTI 2021 Clean Data'!$E$2:$ZQ$272,248,FALSE)</f>
        <v>0</v>
      </c>
      <c r="FB75" s="17">
        <f>HLOOKUP($B75,'[6]SGTI 2021 Clean Data'!$E$2:$ZQ$272,249,FALSE)</f>
        <v>0</v>
      </c>
      <c r="FC75" s="17">
        <f>HLOOKUP($B75,'[6]SGTI 2021 Clean Data'!$E$2:$ZQ$272,250,FALSE)</f>
        <v>0</v>
      </c>
      <c r="FD75" s="17">
        <f>HLOOKUP($B75,'[6]SGTI 2021 Clean Data'!$E$2:$ZQ$272,251,FALSE)</f>
        <v>3</v>
      </c>
      <c r="FE75" s="17">
        <f>HLOOKUP($B75,'[6]SGTI 2021 Clean Data'!$E$2:$ZQ$272,252,FALSE)</f>
        <v>0</v>
      </c>
      <c r="FF75" s="17">
        <f>HLOOKUP($B75,'[6]SGTI 2021 Clean Data'!$E$2:$ZQ$272,253,FALSE)</f>
        <v>0</v>
      </c>
      <c r="FG75" s="17">
        <f>HLOOKUP($B75,'[6]SGTI 2021 Clean Data'!$E$2:$ZQ$272,254,FALSE)</f>
        <v>0</v>
      </c>
      <c r="FH75" s="17">
        <f>HLOOKUP($B75,'[6]SGTI 2021 Clean Data'!$E$2:$ZQ$272,255,FALSE)</f>
        <v>0</v>
      </c>
      <c r="FI75" s="17">
        <f>HLOOKUP($B75,'[6]SGTI 2021 Clean Data'!$E$2:$ZQ$272,256,FALSE)</f>
        <v>0</v>
      </c>
      <c r="FJ75" s="17">
        <f>HLOOKUP($B75,'[6]SGTI 2021 Clean Data'!$E$2:$ZQ$272,257,FALSE)</f>
        <v>0</v>
      </c>
      <c r="FK75" s="17">
        <f>HLOOKUP($B75,'[6]SGTI 2021 Clean Data'!$E$2:$ZQ$272,258,FALSE)</f>
        <v>3</v>
      </c>
      <c r="FL75" s="17"/>
      <c r="FM75" s="17">
        <f>HLOOKUP($B75,'[6]SGTI 2021 Clean Data'!$E$2:$ZQ$272,260,FALSE)</f>
        <v>0</v>
      </c>
      <c r="FN75" s="17">
        <f>HLOOKUP($B75,'[6]SGTI 2021 Clean Data'!$E$2:$ZQ$272,261,FALSE)</f>
        <v>0</v>
      </c>
      <c r="FO75" s="17">
        <f>HLOOKUP($B75,'[6]SGTI 2021 Clean Data'!$E$2:$ZQ$272,262,FALSE)</f>
        <v>0</v>
      </c>
      <c r="FP75" s="17">
        <f>HLOOKUP($B75,'[6]SGTI 2021 Clean Data'!$E$2:$ZQ$272,263,FALSE)</f>
        <v>0</v>
      </c>
      <c r="FQ75" s="17"/>
      <c r="FR75" s="17">
        <f>HLOOKUP($B75,'[6]SGTI 2021 Clean Data'!$E$2:$ZQ$272,265,FALSE)</f>
        <v>0</v>
      </c>
      <c r="FS75" s="17">
        <f>HLOOKUP($B75,'[6]SGTI 2021 Clean Data'!$E$2:$ZQ$272,266,FALSE)</f>
        <v>0</v>
      </c>
      <c r="FT75" s="17">
        <f>HLOOKUP($B75,'[6]SGTI 2021 Clean Data'!$E$2:$ZQ$272,267,FALSE)</f>
        <v>3</v>
      </c>
      <c r="FU75" s="17">
        <f>HLOOKUP($B75,'[6]SGTI 2021 Clean Data'!$E$2:$ZQ$272,268,FALSE)</f>
        <v>0</v>
      </c>
      <c r="FV75" s="17">
        <f>HLOOKUP($B75,'[6]SGTI 2021 Clean Data'!$E$2:$ZQ$272,269,FALSE)</f>
        <v>0</v>
      </c>
      <c r="FW75" s="17">
        <f>HLOOKUP($B75,'[6]SGTI 2021 Clean Data'!$E$2:$ZQ$272,270,FALSE)</f>
        <v>0</v>
      </c>
      <c r="FX75" s="17">
        <f>HLOOKUP($B75,'[6]SGTI 2021 Clean Data'!$E$2:$ZQ$272,271,FALSE)</f>
        <v>0</v>
      </c>
    </row>
    <row r="76" spans="1:180" ht="24" thickTop="1" thickBot="1" x14ac:dyDescent="0.3">
      <c r="A76" s="12">
        <v>240</v>
      </c>
      <c r="B76" s="13" t="s">
        <v>208</v>
      </c>
      <c r="C76" s="14" t="s">
        <v>209</v>
      </c>
      <c r="D76" s="15">
        <v>44196</v>
      </c>
      <c r="E76" s="16">
        <f>_xlfn.IFNA(VLOOKUP($B76,'[4]SGTI 2021 General Full List'!$G$2:$AD$528,24,FALSE),VLOOKUP($B76,'[5]SGTI 2021 TrustReits Full List'!$G$2:$AC$43,23,FALSE))</f>
        <v>18581000</v>
      </c>
      <c r="F76" s="16" t="str">
        <f t="shared" si="1"/>
        <v>Small</v>
      </c>
      <c r="G76" s="16" t="str">
        <f>_xlfn.IFNA(VLOOKUP($B76,'[4]SGTI 2021 General Full List'!$G$2:$AD$528,21,FALSE),VLOOKUP($B76,'[5]SGTI 2021 TrustReits Full List'!$G$2:$AB$43,20,FALSE))</f>
        <v>INDUSTRIALS</v>
      </c>
      <c r="H76" s="16" t="str">
        <f>_xlfn.IFNA(VLOOKUP($B76,'[4]SGTI 2021 General Full List'!$G$2:$AD$528,23,FALSE),VLOOKUP($B76,'[5]SGTI 2021 TrustReits Full List'!$G$2:$AB$43,22,FALSE))</f>
        <v>Energy - Fossil Fuels</v>
      </c>
      <c r="I76" s="16" t="s">
        <v>1273</v>
      </c>
      <c r="J76" s="17">
        <f>VLOOKUP($B76,'[6]2021 DD Batch123456'!$B$3:$AT$590,5,FALSE)</f>
        <v>7</v>
      </c>
      <c r="K76" s="17">
        <f>VLOOKUP($B76,'[6]2021 DD Batch123456'!$B$3:$AT$590,6,FALSE)</f>
        <v>7</v>
      </c>
      <c r="L76" s="17">
        <f>VLOOKUP($B76,'[6]2021 DD Batch123456'!$B$3:$AT$590,7,FALSE)</f>
        <v>4</v>
      </c>
      <c r="M76" s="17" t="str">
        <f>VLOOKUP($B76,'[6]2021 DD Batch123456'!$B$3:$AT$590,12,FALSE)</f>
        <v>N</v>
      </c>
      <c r="N76" s="17" t="str">
        <f>HLOOKUP($B76,'[6]SGTI 2021 Clean Data'!$E$2:$ZQ$272,25,FALSE)</f>
        <v>N</v>
      </c>
      <c r="O76" s="17" t="str">
        <f>VLOOKUP($B76,'[6]2021 DD Batch123456'!$B$3:$AT$590,13,FALSE)</f>
        <v>N</v>
      </c>
      <c r="P76" s="17" t="str">
        <f>VLOOKUP($B76,'[6]2021 DD Batch123456'!$B$3:$AT$590,14,FALSE)</f>
        <v>Y</v>
      </c>
      <c r="Q76" s="17" t="str">
        <f>HLOOKUP($B76,'[6]SGTI 2021 Clean Data'!$E$2:$ZQ$272,30,FALSE)</f>
        <v>N</v>
      </c>
      <c r="R76" s="17" t="str">
        <f>HLOOKUP($B76,'[6]SGTI 2021 Clean Data'!$E$2:$ZQ$272,31,FALSE)</f>
        <v>Y</v>
      </c>
      <c r="S76" s="17" t="str">
        <f>HLOOKUP($B76,'[6]SGTI 2021 Clean Data'!$E$2:$ZQ$272,32,FALSE)</f>
        <v>Y</v>
      </c>
      <c r="T76" s="17">
        <f>VLOOKUP($B76,'[6]2021 DD Batch123456'!$B$3:$AT$590,36,FALSE)</f>
        <v>4</v>
      </c>
      <c r="U76" s="17">
        <f>VLOOKUP($B76,'[6]2021 DD Batch123456'!$B$3:$AT$590,40,FALSE)</f>
        <v>0</v>
      </c>
      <c r="V76" s="17">
        <f>VLOOKUP($B76,'[6]2021 DD Batch123456'!$B$3:$AT$590,37,FALSE)</f>
        <v>4</v>
      </c>
      <c r="W76" s="17" t="str">
        <f>VLOOKUP($B76,'[6]2021 DD Batch123456'!$B$3:$AT$590,41,FALSE)</f>
        <v>Y</v>
      </c>
      <c r="X76" s="17">
        <f>VLOOKUP($B76,'[6]2021 DD Batch123456'!$B$3:$AT$590,15,FALSE)</f>
        <v>3</v>
      </c>
      <c r="Y76" s="17">
        <f>VLOOKUP($B76,'[6]2021 DD Batch123456'!$B$3:$AT$590,16,FALSE)</f>
        <v>3</v>
      </c>
      <c r="Z76" s="17" t="str">
        <f>VLOOKUP($B76,'[6]2021 DD Batch123456'!$B$3:$AT$590,18,FALSE)</f>
        <v>Y</v>
      </c>
      <c r="AA76" s="17" t="str">
        <f>HLOOKUP($B76,'[6]SGTI 2021 Clean Data'!$E$2:$ZQ$272,45,FALSE)</f>
        <v>Y</v>
      </c>
      <c r="AB76" s="17" t="str">
        <f>HLOOKUP($B76,'[6]SGTI 2021 Clean Data'!$E$2:$ZQ$272,46,FALSE)</f>
        <v>Y</v>
      </c>
      <c r="AC76" s="17" t="str">
        <f>HLOOKUP($B76,'[6]SGTI 2021 Clean Data'!$E$2:$ZQ$272,49,FALSE)</f>
        <v>N</v>
      </c>
      <c r="AD76" s="17" t="str">
        <f>HLOOKUP($B76,'[6]SGTI 2021 Clean Data'!$E$2:$ZQ$272,50,FALSE)</f>
        <v>Y</v>
      </c>
      <c r="AE76" s="17" t="str">
        <f>HLOOKUP($B76,'[6]SGTI 2021 Clean Data'!$E$2:$ZQ$272,53,FALSE)</f>
        <v>Y</v>
      </c>
      <c r="AF76" s="17" t="str">
        <f>HLOOKUP($B76,'[6]SGTI 2021 Clean Data'!$E$2:$ZQ$272,54,FALSE)</f>
        <v>Y</v>
      </c>
      <c r="AG76" s="17" t="str">
        <f>HLOOKUP($B76,'[6]SGTI 2021 Clean Data'!$E$2:$ZQ$272,55,FALSE)</f>
        <v>Y</v>
      </c>
      <c r="AH76" s="17" t="str">
        <f>HLOOKUP($B76,'[6]SGTI 2021 Clean Data'!$E$2:$ZQ$272,56,FALSE)</f>
        <v>Y</v>
      </c>
      <c r="AI76" s="17" t="str">
        <f>HLOOKUP($B76,'[6]SGTI 2021 Clean Data'!$E$2:$ZQ$272,57,FALSE)</f>
        <v>N</v>
      </c>
      <c r="AJ76" s="17" t="str">
        <f>HLOOKUP($B76,'[6]SGTI 2021 Clean Data'!$E$2:$ZQ$272,58,FALSE)</f>
        <v>Y</v>
      </c>
      <c r="AK76" s="17" t="str">
        <f>HLOOKUP($B76,'[6]SGTI 2021 Clean Data'!$E$2:$ZQ$272,59,FALSE)</f>
        <v>Y</v>
      </c>
      <c r="AL76" s="17">
        <f>VLOOKUP($B76,'[6]2021 DD Batch123456'!$B$3:$AT$590,19,FALSE)</f>
        <v>3</v>
      </c>
      <c r="AM76" s="17">
        <f>VLOOKUP($B76,'[6]2021 DD Batch123456'!$B$3:$AT$590,20,FALSE)</f>
        <v>3</v>
      </c>
      <c r="AN76" s="17" t="str">
        <f>VLOOKUP($B76,'[6]2021 DD Batch123456'!$B$3:$AT$590,22,FALSE)</f>
        <v>Y</v>
      </c>
      <c r="AO76" s="17" t="str">
        <f>HLOOKUP($B76,'[6]SGTI 2021 Clean Data'!$E$2:$ZQ$272,67,FALSE)</f>
        <v>B3</v>
      </c>
      <c r="AP76" s="17" t="str">
        <f>HLOOKUP($B76,'[6]SGTI 2021 Clean Data'!$E$2:$ZQ$272,68,FALSE)</f>
        <v>B3</v>
      </c>
      <c r="AQ76" s="17" t="str">
        <f>HLOOKUP($B76,'[6]SGTI 2021 Clean Data'!$E$2:$ZQ$272,69,FALSE)</f>
        <v>B3</v>
      </c>
      <c r="AR76" s="17" t="str">
        <f>HLOOKUP($B76,'[6]SGTI 2021 Clean Data'!$E$2:$ZQ$272,70,FALSE)</f>
        <v>N</v>
      </c>
      <c r="AS76" s="17" t="str">
        <f>HLOOKUP($B76,'[6]SGTI 2021 Clean Data'!$E$2:$ZQ$272,71,FALSE)</f>
        <v>Y</v>
      </c>
      <c r="AT76" s="17" t="str">
        <f>HLOOKUP($B76,'[6]SGTI 2021 Clean Data'!$E$2:$ZQ$272,72,FALSE)</f>
        <v>Y</v>
      </c>
      <c r="AU76" s="17" t="str">
        <f>HLOOKUP($B76,'[6]SGTI 2021 Clean Data'!$E$2:$ZQ$272,73,FALSE)</f>
        <v>N</v>
      </c>
      <c r="AV76" s="17" t="str">
        <f>HLOOKUP($B76,'[6]SGTI 2021 Clean Data'!$E$2:$ZQ$272,74,FALSE)</f>
        <v>N</v>
      </c>
      <c r="AW76" s="17" t="str">
        <f>HLOOKUP($B76,'[6]SGTI 2021 Clean Data'!$E$2:$ZQ$272,75,FALSE)</f>
        <v>N</v>
      </c>
      <c r="AX76" s="17" t="str">
        <f>HLOOKUP($B76,'[6]SGTI 2021 Clean Data'!$E$2:$ZQ$272,76,FALSE)</f>
        <v>Y</v>
      </c>
      <c r="AY76" s="17" t="str">
        <f>VLOOKUP($B76,'[6]2021 DD Batch123456'!$B$3:$AT$590,35,FALSE)</f>
        <v>B3</v>
      </c>
      <c r="AZ76" s="17" t="str">
        <f>HLOOKUP($B76,'[6]SGTI 2021 Clean Data'!$E$2:$ZQ$272,80,FALSE)</f>
        <v>N</v>
      </c>
      <c r="BA76" s="17" t="str">
        <f>HLOOKUP($B76,'[6]SGTI 2021 Clean Data'!$E$2:$ZQ$272,83,FALSE)</f>
        <v>Y</v>
      </c>
      <c r="BB76" s="17" t="str">
        <f>HLOOKUP($B76,'[6]SGTI 2021 Clean Data'!$E$2:$ZQ$272,84,FALSE)</f>
        <v>N</v>
      </c>
      <c r="BC76" s="17" t="str">
        <f>HLOOKUP($B76,'[6]SGTI 2021 Clean Data'!$E$2:$ZQ$272,89,FALSE)</f>
        <v>NA</v>
      </c>
      <c r="BD76" s="17" t="str">
        <f>HLOOKUP($B76,'[6]SGTI 2021 Clean Data'!$E$2:$ZQ$272,91,FALSE)</f>
        <v>Y</v>
      </c>
      <c r="BE76" s="17" t="str">
        <f>HLOOKUP($B76,'[6]SGTI 2021 Clean Data'!$E$2:$ZQ$272,92,FALSE)</f>
        <v>Y</v>
      </c>
      <c r="BF76" s="17" t="str">
        <f>HLOOKUP($B76,'[6]SGTI 2021 Clean Data'!$E$2:$ZQ$272,93,FALSE)</f>
        <v>Y</v>
      </c>
      <c r="BG76" s="17" t="str">
        <f>HLOOKUP($B76,'[6]SGTI 2021 Clean Data'!$E$2:$ZQ$272,94,FALSE)</f>
        <v>Y</v>
      </c>
      <c r="BH76" s="17" t="str">
        <f>HLOOKUP($B76,'[6]SGTI 2021 Clean Data'!$E$2:$ZQ$272,95,FALSE)</f>
        <v>Y</v>
      </c>
      <c r="BI76" s="17" t="str">
        <f>HLOOKUP($B76,'[6]SGTI 2021 Clean Data'!$E$2:$ZQ$272,96,FALSE)</f>
        <v>Y</v>
      </c>
      <c r="BJ76" s="17" t="str">
        <f>HLOOKUP($B76,'[6]SGTI 2021 Clean Data'!$E$2:$ZQ$272,97,FALSE)</f>
        <v>Y</v>
      </c>
      <c r="BK76" s="17" t="str">
        <f>HLOOKUP($B76,'[6]SGTI 2021 Clean Data'!$E$2:$ZQ$272,98,FALSE)</f>
        <v>Y</v>
      </c>
      <c r="BL76" s="17" t="str">
        <f>HLOOKUP($B76,'[6]SGTI 2021 Clean Data'!$E$2:$ZQ$272,100,FALSE)</f>
        <v>Y</v>
      </c>
      <c r="BM76" s="17" t="str">
        <f>HLOOKUP($B76,'[6]SGTI 2021 Clean Data'!$E$2:$ZQ$272,102,FALSE)</f>
        <v>Y</v>
      </c>
      <c r="BN76" s="17" t="str">
        <f>HLOOKUP($B76,'[6]SGTI 2021 Clean Data'!$E$2:$ZQ$272,103,FALSE)</f>
        <v>Y</v>
      </c>
      <c r="BO76" s="17" t="str">
        <f>HLOOKUP($B76,'[6]SGTI 2021 Clean Data'!$E$2:$ZQ$272,107,FALSE)</f>
        <v>Y</v>
      </c>
      <c r="BP76" s="17" t="str">
        <f>HLOOKUP($B76,'[6]SGTI 2021 Clean Data'!$E$2:$ZQ$272,108,FALSE)</f>
        <v>Y</v>
      </c>
      <c r="BQ76" s="17" t="str">
        <f>HLOOKUP($B76,'[6]SGTI 2021 Clean Data'!$E$2:$ZQ$272,109,FALSE)</f>
        <v>Y</v>
      </c>
      <c r="BR76" s="17" t="str">
        <f>HLOOKUP($B76,'[6]SGTI 2021 Clean Data'!$E$2:$ZQ$272,110,FALSE)</f>
        <v>Y</v>
      </c>
      <c r="BS76" s="17" t="str">
        <f>HLOOKUP($B76,'[6]SGTI 2021 Clean Data'!$E$2:$ZQ$272,111,FALSE)</f>
        <v>N</v>
      </c>
      <c r="BT76" s="17">
        <f>HLOOKUP($B76,'[6]SGTI 2021 Clean Data'!$E$2:$ZQ$272,113,FALSE)</f>
        <v>0</v>
      </c>
      <c r="BU76" s="17" t="str">
        <f>HLOOKUP($B76,'[6]SGTI 2021 Clean Data'!$E$2:$ZQ$272,114,FALSE)</f>
        <v>Y</v>
      </c>
      <c r="BV76" s="17" t="str">
        <f>HLOOKUP($B76,'[6]SGTI 2021 Clean Data'!$E$2:$ZQ$272,120,FALSE)</f>
        <v>Y</v>
      </c>
      <c r="BW76" s="17" t="str">
        <f>HLOOKUP($B76,'[6]SGTI 2021 Clean Data'!$E$2:$ZQ$272,121,FALSE)</f>
        <v>N</v>
      </c>
      <c r="BX76" s="17" t="str">
        <f>HLOOKUP($B76,'[6]SGTI 2021 Clean Data'!$E$2:$ZQ$272,122,FALSE)</f>
        <v>Y</v>
      </c>
      <c r="BY76" s="17" t="str">
        <f>HLOOKUP($B76,'[6]SGTI 2021 Clean Data'!$E$2:$ZQ$272,123,FALSE)</f>
        <v>Y</v>
      </c>
      <c r="BZ76" s="17" t="str">
        <f>HLOOKUP($B76,'[6]SGTI 2021 Clean Data'!$E$2:$ZQ$272,124,FALSE)</f>
        <v>Y</v>
      </c>
      <c r="CA76" s="17" t="str">
        <f>HLOOKUP($B76,'[6]SGTI 2021 Clean Data'!$E$2:$ZQ$272,125,FALSE)</f>
        <v>N</v>
      </c>
      <c r="CB76" s="17" t="str">
        <f>HLOOKUP($B76,'[6]SGTI 2021 Clean Data'!$E$2:$ZQ$272,126,FALSE)</f>
        <v>N</v>
      </c>
      <c r="CC76" s="17" t="str">
        <f>HLOOKUP($B76,'[6]SGTI 2021 Clean Data'!$E$2:$ZQ$272,128,FALSE)</f>
        <v>Y</v>
      </c>
      <c r="CD76" s="17" t="str">
        <f>HLOOKUP($B76,'[6]SGTI 2021 Clean Data'!$E$2:$ZQ$272,130,FALSE)</f>
        <v>Y</v>
      </c>
      <c r="CE76" s="17" t="str">
        <f>HLOOKUP($B76,'[6]SGTI 2021 Clean Data'!$E$2:$ZQ$272,131,FALSE)</f>
        <v>Y</v>
      </c>
      <c r="CF76" s="17" t="str">
        <f>HLOOKUP($B76,'[6]SGTI 2021 Clean Data'!$E$2:$ZQ$272,132,FALSE)</f>
        <v>Y</v>
      </c>
      <c r="CG76" s="17" t="str">
        <f>HLOOKUP($B76,'[6]SGTI 2021 Clean Data'!$E$2:$ZQ$272,133,FALSE)</f>
        <v>N</v>
      </c>
      <c r="CH76" s="17" t="str">
        <f>HLOOKUP($B76,'[6]SGTI 2021 Clean Data'!$E$2:$ZQ$272,135,FALSE)</f>
        <v>N</v>
      </c>
      <c r="CI76" s="17" t="str">
        <f>HLOOKUP($B76,'[6]SGTI 2021 Clean Data'!$E$2:$ZQ$272,139,FALSE)</f>
        <v>Y</v>
      </c>
      <c r="CJ76" s="17" t="str">
        <f>HLOOKUP($B76,'[6]SGTI 2021 Clean Data'!$E$2:$ZQ$272,140,FALSE)</f>
        <v>N</v>
      </c>
      <c r="CK76" s="17" t="str">
        <f>VLOOKUP($B76,'[6]2021 DD Batch123456'!$B$3:$AT$590,26,FALSE)</f>
        <v>Y</v>
      </c>
      <c r="CL76" s="17">
        <f>VLOOKUP($B76,'[6]2021 DD Batch123456'!$B$3:$AT$590,27,FALSE)</f>
        <v>0</v>
      </c>
      <c r="CM76" s="17" t="str">
        <f>VLOOKUP($B76,'[6]2021 DD Batch123456'!$B$3:$AT$590,31,FALSE)</f>
        <v>N</v>
      </c>
      <c r="CN76" s="17" t="str">
        <f>VLOOKUP($B76,'[6]2021 DD Batch123456'!$B$3:$AT$590,32,FALSE)</f>
        <v>Y</v>
      </c>
      <c r="CO76" s="17" t="str">
        <f>VLOOKUP($B76,'[6]2021 DD Batch123456'!$B$3:$AT$590,33,FALSE)</f>
        <v>Y</v>
      </c>
      <c r="CP76" s="17" t="str">
        <f>HLOOKUP($B76,'[6]SGTI 2021 Clean Data'!$E$2:$ZQ$272,153,FALSE)</f>
        <v>Y</v>
      </c>
      <c r="CQ76" s="17" t="str">
        <f>HLOOKUP($B76,'[6]SGTI 2021 Clean Data'!$E$2:$ZQ$272,155,FALSE)</f>
        <v>Y</v>
      </c>
      <c r="CR76" s="17" t="str">
        <f>HLOOKUP($B76,'[6]SGTI 2021 Clean Data'!$E$2:$ZQ$272,156,FALSE)</f>
        <v>Y</v>
      </c>
      <c r="CS76" s="17" t="str">
        <f>HLOOKUP($B76,'[6]SGTI 2021 Clean Data'!$E$2:$ZQ$272,157,FALSE)</f>
        <v>Y</v>
      </c>
      <c r="CT76" s="17" t="str">
        <f>HLOOKUP($B76,'[6]SGTI 2021 Clean Data'!$E$2:$ZQ$272,158,FALSE)</f>
        <v>Y</v>
      </c>
      <c r="CU76" s="17" t="str">
        <f>HLOOKUP($B76,'[6]SGTI 2021 Clean Data'!$E$2:$ZQ$272,159,FALSE)</f>
        <v>N</v>
      </c>
      <c r="CV76" s="17" t="str">
        <f>HLOOKUP($B76,'[6]SGTI 2021 Clean Data'!$E$2:$ZQ$272,160,FALSE)</f>
        <v>Y</v>
      </c>
      <c r="CW76" s="17" t="str">
        <f>HLOOKUP($B76,'[6]SGTI 2021 Clean Data'!$E$2:$ZQ$272,161,FALSE)</f>
        <v>Y</v>
      </c>
      <c r="CX76" s="17" t="str">
        <f>HLOOKUP($B76,'[6]SGTI 2021 Clean Data'!$E$2:$ZQ$272,164,FALSE)</f>
        <v>N</v>
      </c>
      <c r="CY76" s="17" t="str">
        <f>HLOOKUP($B76,'[6]SGTI 2021 Clean Data'!$E$2:$ZQ$272,170,FALSE)</f>
        <v>Y</v>
      </c>
      <c r="CZ76" s="17" t="str">
        <f>HLOOKUP($B76,'[6]SGTI 2021 Clean Data'!$E$2:$ZQ$272,173,FALSE)</f>
        <v>N</v>
      </c>
      <c r="DA76" s="17" t="str">
        <f>HLOOKUP($B76,'[6]SGTI 2021 Clean Data'!$E$2:$ZQ$272,174,FALSE)</f>
        <v>Y</v>
      </c>
      <c r="DB76" s="17" t="str">
        <f>HLOOKUP($B76,'[6]SGTI 2021 Clean Data'!$E$2:$ZQ$272,175,FALSE)</f>
        <v>Y</v>
      </c>
      <c r="DC76" s="17" t="str">
        <f>HLOOKUP($B76,'[6]SGTI 2021 Clean Data'!$E$2:$ZQ$272,176,FALSE)</f>
        <v>N</v>
      </c>
      <c r="DD76" s="17" t="str">
        <f>HLOOKUP($B76,'[6]SGTI 2021 Clean Data'!$E$2:$ZQ$272,178,FALSE)</f>
        <v>N</v>
      </c>
      <c r="DE76" s="17" t="str">
        <f>HLOOKUP($B76,'[6]SGTI 2021 Clean Data'!$E$2:$ZQ$272,179,FALSE)</f>
        <v>N</v>
      </c>
      <c r="DF76" s="17" t="str">
        <f>HLOOKUP($B76,'[6]SGTI 2021 Clean Data'!$E$2:$ZQ$272,180,FALSE)</f>
        <v>Y</v>
      </c>
      <c r="DG76" s="17" t="str">
        <f>HLOOKUP($B76,'[6]SGTI 2021 Clean Data'!$E$2:$ZQ$272,181,FALSE)</f>
        <v>Y</v>
      </c>
      <c r="DH76" s="17" t="str">
        <f>HLOOKUP($B76,'[6]SGTI 2021 Clean Data'!$E$2:$ZQ$272,182,FALSE)</f>
        <v>N</v>
      </c>
      <c r="DI76" s="17" t="str">
        <f>HLOOKUP($B76,'[6]SGTI 2021 Clean Data'!$E$2:$ZQ$272,184,FALSE)</f>
        <v>Y</v>
      </c>
      <c r="DJ76" s="17" t="str">
        <f>HLOOKUP($B76,'[6]SGTI 2021 Clean Data'!$E$2:$ZQ$272,185,FALSE)</f>
        <v>Y</v>
      </c>
      <c r="DK76" s="17">
        <f>HLOOKUP($B76,'[6]SGTI 2021 Clean Data'!$E$2:$ZQ$272,190,FALSE)</f>
        <v>103</v>
      </c>
      <c r="DL76" s="17" t="str">
        <f>HLOOKUP($B76,'[6]SGTI 2021 Clean Data'!$E$2:$ZQ$272,191,FALSE)</f>
        <v>N</v>
      </c>
      <c r="DM76" s="17" t="str">
        <f>HLOOKUP($B76,'[6]SGTI 2021 Clean Data'!$E$2:$ZQ$272,195,FALSE)</f>
        <v>Y</v>
      </c>
      <c r="DN76" s="17" t="str">
        <f>HLOOKUP($B76,'[6]SGTI 2021 Clean Data'!$E$2:$ZQ$272,196,FALSE)</f>
        <v>N</v>
      </c>
      <c r="DO76" s="17" t="str">
        <f>HLOOKUP($B76,'[6]SGTI 2021 Clean Data'!$E$2:$ZQ$272,199,FALSE)</f>
        <v>N</v>
      </c>
      <c r="DP76" s="17" t="str">
        <f>HLOOKUP($B76,'[6]SGTI 2021 Clean Data'!$E$2:$ZQ$272,200,FALSE)</f>
        <v>Y</v>
      </c>
      <c r="DQ76" s="17" t="str">
        <f>HLOOKUP($B76,'[6]SGTI 2021 Clean Data'!$E$2:$ZQ$272,201,FALSE)</f>
        <v>Y</v>
      </c>
      <c r="DR76" s="17" t="str">
        <f>HLOOKUP($B76,'[6]SGTI 2021 Clean Data'!$E$2:$ZQ$272,202,FALSE)</f>
        <v>Y</v>
      </c>
      <c r="DS76" s="17" t="str">
        <f>HLOOKUP($B76,'[6]SGTI 2021 Clean Data'!$E$2:$ZQ$272,203,FALSE)</f>
        <v>Y</v>
      </c>
      <c r="DT76" s="17" t="str">
        <f>HLOOKUP($B76,'[6]SGTI 2021 Clean Data'!$E$2:$ZQ$272,204,FALSE)</f>
        <v>N</v>
      </c>
      <c r="DU76" s="17" t="str">
        <f>HLOOKUP($B76,'[6]SGTI 2021 Clean Data'!$E$2:$ZQ$272,206,FALSE)</f>
        <v>Y</v>
      </c>
      <c r="DV76" s="17" t="str">
        <f>HLOOKUP($B76,'[6]SGTI 2021 Clean Data'!$E$2:$ZQ$272,207,FALSE)</f>
        <v>Y</v>
      </c>
      <c r="DW76" s="17" t="str">
        <f>HLOOKUP($B76,'[6]SGTI 2021 Clean Data'!$E$2:$ZQ$272,208,FALSE)</f>
        <v>Y</v>
      </c>
      <c r="DX76" s="17"/>
      <c r="DY76" s="17" t="str">
        <f>HLOOKUP($B76,'[6]SGTI 2021 Clean Data'!$E$2:$ZQ$272,213,FALSE)</f>
        <v>Y</v>
      </c>
      <c r="DZ76" s="17" t="str">
        <f>HLOOKUP($B76,'[6]SGTI 2021 Clean Data'!$E$2:$ZQ$272,214,FALSE)</f>
        <v>N</v>
      </c>
      <c r="EA76" s="17" t="str">
        <f>HLOOKUP($B76,'[6]SGTI 2021 Clean Data'!$E$2:$ZQ$272,215,FALSE)</f>
        <v>N</v>
      </c>
      <c r="EB76" s="17">
        <f>HLOOKUP($B76,'[6]SGTI 2021 Clean Data'!$E$2:$ZQ$272,219,FALSE)</f>
        <v>0</v>
      </c>
      <c r="EC76" s="17">
        <f>HLOOKUP($B76,'[6]SGTI 2021 Clean Data'!$E$2:$ZQ$272,220,FALSE)</f>
        <v>0</v>
      </c>
      <c r="ED76" s="17">
        <f>HLOOKUP($B76,'[6]SGTI 2021 Clean Data'!$E$2:$ZQ$272,221,FALSE)</f>
        <v>0</v>
      </c>
      <c r="EE76" s="17">
        <f>HLOOKUP($B76,'[6]SGTI 2021 Clean Data'!$E$2:$ZQ$272,222,FALSE)</f>
        <v>3</v>
      </c>
      <c r="EF76" s="17">
        <f>HLOOKUP($B76,'[6]SGTI 2021 Clean Data'!$E$2:$ZQ$272,223,FALSE)</f>
        <v>0</v>
      </c>
      <c r="EG76" s="17">
        <f>HLOOKUP($B76,'[6]SGTI 2021 Clean Data'!$E$2:$ZQ$272,224,FALSE)</f>
        <v>3</v>
      </c>
      <c r="EH76" s="17">
        <f>HLOOKUP($B76,'[6]SGTI 2021 Clean Data'!$E$2:$ZQ$272,225,FALSE)</f>
        <v>0</v>
      </c>
      <c r="EI76" s="17">
        <f>HLOOKUP($B76,'[6]SGTI 2021 Clean Data'!$E$2:$ZQ$272,226,FALSE)</f>
        <v>0</v>
      </c>
      <c r="EJ76" s="17">
        <f>HLOOKUP($B76,'[6]SGTI 2021 Clean Data'!$E$2:$ZQ$272,227,FALSE)</f>
        <v>4</v>
      </c>
      <c r="EK76" s="17">
        <f>HLOOKUP($B76,'[6]SGTI 2021 Clean Data'!$E$2:$ZQ$272,228,FALSE)</f>
        <v>3</v>
      </c>
      <c r="EL76" s="17">
        <f>HLOOKUP($B76,'[6]SGTI 2021 Clean Data'!$E$2:$ZQ$272,229,FALSE)</f>
        <v>2</v>
      </c>
      <c r="EM76" s="17">
        <f>HLOOKUP($B76,'[6]SGTI 2021 Clean Data'!$E$2:$ZQ$272,230,FALSE)</f>
        <v>0</v>
      </c>
      <c r="EN76" s="17">
        <f>HLOOKUP($B76,'[6]SGTI 2021 Clean Data'!$E$2:$ZQ$272,231,FALSE)</f>
        <v>0</v>
      </c>
      <c r="EO76" s="18">
        <f>HLOOKUP($B76,'[6]SGTI 2021 Clean Data'!$E$2:$ZQ$272,232,FALSE)</f>
        <v>44298</v>
      </c>
      <c r="EP76" s="18">
        <f>HLOOKUP($B76,'[6]SGTI 2021 Clean Data'!$E$2:$ZQ$272,233,FALSE)</f>
        <v>44314</v>
      </c>
      <c r="EQ76" s="17">
        <f>HLOOKUP($B76,'[6]SGTI 2021 Clean Data'!$E$2:$ZQ$272,234,FALSE)</f>
        <v>0</v>
      </c>
      <c r="ER76" s="17">
        <f>HLOOKUP($B76,'[6]SGTI 2021 Clean Data'!$E$2:$ZQ$272,235,FALSE)</f>
        <v>0</v>
      </c>
      <c r="ES76" s="17">
        <f>HLOOKUP($B76,'[6]SGTI 2021 Clean Data'!$E$2:$ZQ$272,240,FALSE)</f>
        <v>0</v>
      </c>
      <c r="ET76" s="17">
        <f>VLOOKUP($B76,'[6]2021 DD Batch123456'!$B$3:$AT$590,42,FALSE)</f>
        <v>2</v>
      </c>
      <c r="EU76" s="17"/>
      <c r="EV76" s="17"/>
      <c r="EW76" s="17"/>
      <c r="EX76" s="17">
        <f>VLOOKUP($B76,'[6]2021 DD Batch123456'!$B$3:$AT$590,44,FALSE)</f>
        <v>0</v>
      </c>
      <c r="EY76" s="17">
        <f>HLOOKUP($B76,'[6]SGTI 2021 Clean Data'!$E$2:$ZQ$272,246,FALSE)</f>
        <v>0</v>
      </c>
      <c r="EZ76" s="17">
        <f>HLOOKUP($B76,'[6]SGTI 2021 Clean Data'!$E$2:$ZQ$272,247,FALSE)</f>
        <v>0</v>
      </c>
      <c r="FA76" s="17">
        <f>HLOOKUP($B76,'[6]SGTI 2021 Clean Data'!$E$2:$ZQ$272,248,FALSE)</f>
        <v>0</v>
      </c>
      <c r="FB76" s="17">
        <f>HLOOKUP($B76,'[6]SGTI 2021 Clean Data'!$E$2:$ZQ$272,249,FALSE)</f>
        <v>0</v>
      </c>
      <c r="FC76" s="17">
        <f>HLOOKUP($B76,'[6]SGTI 2021 Clean Data'!$E$2:$ZQ$272,250,FALSE)</f>
        <v>0</v>
      </c>
      <c r="FD76" s="17">
        <f>HLOOKUP($B76,'[6]SGTI 2021 Clean Data'!$E$2:$ZQ$272,251,FALSE)</f>
        <v>0</v>
      </c>
      <c r="FE76" s="17">
        <f>HLOOKUP($B76,'[6]SGTI 2021 Clean Data'!$E$2:$ZQ$272,252,FALSE)</f>
        <v>0</v>
      </c>
      <c r="FF76" s="17">
        <f>HLOOKUP($B76,'[6]SGTI 2021 Clean Data'!$E$2:$ZQ$272,253,FALSE)</f>
        <v>0</v>
      </c>
      <c r="FG76" s="17">
        <f>HLOOKUP($B76,'[6]SGTI 2021 Clean Data'!$E$2:$ZQ$272,254,FALSE)</f>
        <v>0</v>
      </c>
      <c r="FH76" s="17">
        <f>HLOOKUP($B76,'[6]SGTI 2021 Clean Data'!$E$2:$ZQ$272,255,FALSE)</f>
        <v>0</v>
      </c>
      <c r="FI76" s="17">
        <f>HLOOKUP($B76,'[6]SGTI 2021 Clean Data'!$E$2:$ZQ$272,256,FALSE)</f>
        <v>0</v>
      </c>
      <c r="FJ76" s="17">
        <f>HLOOKUP($B76,'[6]SGTI 2021 Clean Data'!$E$2:$ZQ$272,257,FALSE)</f>
        <v>0</v>
      </c>
      <c r="FK76" s="17">
        <f>HLOOKUP($B76,'[6]SGTI 2021 Clean Data'!$E$2:$ZQ$272,258,FALSE)</f>
        <v>0</v>
      </c>
      <c r="FL76" s="17"/>
      <c r="FM76" s="17">
        <f>HLOOKUP($B76,'[6]SGTI 2021 Clean Data'!$E$2:$ZQ$272,260,FALSE)</f>
        <v>0</v>
      </c>
      <c r="FN76" s="17">
        <f>HLOOKUP($B76,'[6]SGTI 2021 Clean Data'!$E$2:$ZQ$272,261,FALSE)</f>
        <v>0</v>
      </c>
      <c r="FO76" s="17">
        <f>HLOOKUP($B76,'[6]SGTI 2021 Clean Data'!$E$2:$ZQ$272,262,FALSE)</f>
        <v>0</v>
      </c>
      <c r="FP76" s="17">
        <f>HLOOKUP($B76,'[6]SGTI 2021 Clean Data'!$E$2:$ZQ$272,263,FALSE)</f>
        <v>0</v>
      </c>
      <c r="FQ76" s="17"/>
      <c r="FR76" s="17">
        <f>HLOOKUP($B76,'[6]SGTI 2021 Clean Data'!$E$2:$ZQ$272,265,FALSE)</f>
        <v>0</v>
      </c>
      <c r="FS76" s="17">
        <f>HLOOKUP($B76,'[6]SGTI 2021 Clean Data'!$E$2:$ZQ$272,266,FALSE)</f>
        <v>0</v>
      </c>
      <c r="FT76" s="17">
        <f>HLOOKUP($B76,'[6]SGTI 2021 Clean Data'!$E$2:$ZQ$272,267,FALSE)</f>
        <v>0</v>
      </c>
      <c r="FU76" s="17">
        <f>HLOOKUP($B76,'[6]SGTI 2021 Clean Data'!$E$2:$ZQ$272,268,FALSE)</f>
        <v>0</v>
      </c>
      <c r="FV76" s="17">
        <f>HLOOKUP($B76,'[6]SGTI 2021 Clean Data'!$E$2:$ZQ$272,269,FALSE)</f>
        <v>0</v>
      </c>
      <c r="FW76" s="17">
        <f>HLOOKUP($B76,'[6]SGTI 2021 Clean Data'!$E$2:$ZQ$272,270,FALSE)</f>
        <v>0</v>
      </c>
      <c r="FX76" s="17">
        <f>HLOOKUP($B76,'[6]SGTI 2021 Clean Data'!$E$2:$ZQ$272,271,FALSE)</f>
        <v>0</v>
      </c>
    </row>
    <row r="77" spans="1:180" ht="24" thickTop="1" thickBot="1" x14ac:dyDescent="0.3">
      <c r="A77" s="12">
        <v>242</v>
      </c>
      <c r="B77" s="13" t="s">
        <v>210</v>
      </c>
      <c r="C77" s="14" t="s">
        <v>211</v>
      </c>
      <c r="D77" s="15">
        <v>44196</v>
      </c>
      <c r="E77" s="16">
        <f>_xlfn.IFNA(VLOOKUP($B77,'[4]SGTI 2021 General Full List'!$G$2:$AD$528,24,FALSE),VLOOKUP($B77,'[5]SGTI 2021 TrustReits Full List'!$G$2:$AC$43,23,FALSE))</f>
        <v>1242290000</v>
      </c>
      <c r="F77" s="16" t="str">
        <f t="shared" si="1"/>
        <v>Big</v>
      </c>
      <c r="G77" s="16" t="str">
        <f>_xlfn.IFNA(VLOOKUP($B77,'[4]SGTI 2021 General Full List'!$G$2:$AD$528,21,FALSE),VLOOKUP($B77,'[5]SGTI 2021 TrustReits Full List'!$G$2:$AB$43,20,FALSE))</f>
        <v xml:space="preserve">REAL ESTATE </v>
      </c>
      <c r="H77" s="16" t="str">
        <f>_xlfn.IFNA(VLOOKUP($B77,'[4]SGTI 2021 General Full List'!$G$2:$AD$528,23,FALSE),VLOOKUP($B77,'[5]SGTI 2021 TrustReits Full List'!$G$2:$AB$43,22,FALSE))</f>
        <v>Real Estate</v>
      </c>
      <c r="I77" s="16" t="s">
        <v>1273</v>
      </c>
      <c r="J77" s="17">
        <f>VLOOKUP($B77,'[6]2021 DD Batch123456'!$B$3:$AT$590,5,FALSE)</f>
        <v>7</v>
      </c>
      <c r="K77" s="17">
        <f>VLOOKUP($B77,'[6]2021 DD Batch123456'!$B$3:$AT$590,6,FALSE)</f>
        <v>7</v>
      </c>
      <c r="L77" s="17">
        <f>VLOOKUP($B77,'[6]2021 DD Batch123456'!$B$3:$AT$590,7,FALSE)</f>
        <v>3</v>
      </c>
      <c r="M77" s="17" t="str">
        <f>VLOOKUP($B77,'[6]2021 DD Batch123456'!$B$3:$AT$590,12,FALSE)</f>
        <v>N</v>
      </c>
      <c r="N77" s="17" t="str">
        <f>HLOOKUP($B77,'[6]SGTI 2021 Clean Data'!$E$2:$ZQ$272,25,FALSE)</f>
        <v>Y</v>
      </c>
      <c r="O77" s="17" t="str">
        <f>VLOOKUP($B77,'[6]2021 DD Batch123456'!$B$3:$AT$590,13,FALSE)</f>
        <v>N</v>
      </c>
      <c r="P77" s="17" t="str">
        <f>VLOOKUP($B77,'[6]2021 DD Batch123456'!$B$3:$AT$590,14,FALSE)</f>
        <v>N</v>
      </c>
      <c r="Q77" s="17" t="str">
        <f>HLOOKUP($B77,'[6]SGTI 2021 Clean Data'!$E$2:$ZQ$272,30,FALSE)</f>
        <v>Y</v>
      </c>
      <c r="R77" s="17" t="str">
        <f>HLOOKUP($B77,'[6]SGTI 2021 Clean Data'!$E$2:$ZQ$272,31,FALSE)</f>
        <v>Y</v>
      </c>
      <c r="S77" s="17" t="str">
        <f>HLOOKUP($B77,'[6]SGTI 2021 Clean Data'!$E$2:$ZQ$272,32,FALSE)</f>
        <v>Y</v>
      </c>
      <c r="T77" s="17">
        <f>VLOOKUP($B77,'[6]2021 DD Batch123456'!$B$3:$AT$590,36,FALSE)</f>
        <v>4</v>
      </c>
      <c r="U77" s="17">
        <f>VLOOKUP($B77,'[6]2021 DD Batch123456'!$B$3:$AT$590,40,FALSE)</f>
        <v>0</v>
      </c>
      <c r="V77" s="17">
        <f>VLOOKUP($B77,'[6]2021 DD Batch123456'!$B$3:$AT$590,37,FALSE)</f>
        <v>4</v>
      </c>
      <c r="W77" s="17" t="str">
        <f>VLOOKUP($B77,'[6]2021 DD Batch123456'!$B$3:$AT$590,41,FALSE)</f>
        <v>Y</v>
      </c>
      <c r="X77" s="17">
        <f>VLOOKUP($B77,'[6]2021 DD Batch123456'!$B$3:$AT$590,15,FALSE)</f>
        <v>3</v>
      </c>
      <c r="Y77" s="17">
        <f>VLOOKUP($B77,'[6]2021 DD Batch123456'!$B$3:$AT$590,16,FALSE)</f>
        <v>2</v>
      </c>
      <c r="Z77" s="17" t="str">
        <f>VLOOKUP($B77,'[6]2021 DD Batch123456'!$B$3:$AT$590,18,FALSE)</f>
        <v>Y</v>
      </c>
      <c r="AA77" s="17" t="str">
        <f>HLOOKUP($B77,'[6]SGTI 2021 Clean Data'!$E$2:$ZQ$272,45,FALSE)</f>
        <v>Y</v>
      </c>
      <c r="AB77" s="17" t="str">
        <f>HLOOKUP($B77,'[6]SGTI 2021 Clean Data'!$E$2:$ZQ$272,46,FALSE)</f>
        <v>N</v>
      </c>
      <c r="AC77" s="17" t="str">
        <f>HLOOKUP($B77,'[6]SGTI 2021 Clean Data'!$E$2:$ZQ$272,49,FALSE)</f>
        <v>Y</v>
      </c>
      <c r="AD77" s="17" t="str">
        <f>HLOOKUP($B77,'[6]SGTI 2021 Clean Data'!$E$2:$ZQ$272,50,FALSE)</f>
        <v>Y</v>
      </c>
      <c r="AE77" s="17" t="str">
        <f>HLOOKUP($B77,'[6]SGTI 2021 Clean Data'!$E$2:$ZQ$272,53,FALSE)</f>
        <v>Y</v>
      </c>
      <c r="AF77" s="17" t="str">
        <f>HLOOKUP($B77,'[6]SGTI 2021 Clean Data'!$E$2:$ZQ$272,54,FALSE)</f>
        <v>Y</v>
      </c>
      <c r="AG77" s="17" t="str">
        <f>HLOOKUP($B77,'[6]SGTI 2021 Clean Data'!$E$2:$ZQ$272,55,FALSE)</f>
        <v>Y</v>
      </c>
      <c r="AH77" s="17" t="str">
        <f>HLOOKUP($B77,'[6]SGTI 2021 Clean Data'!$E$2:$ZQ$272,56,FALSE)</f>
        <v>Y</v>
      </c>
      <c r="AI77" s="17" t="str">
        <f>HLOOKUP($B77,'[6]SGTI 2021 Clean Data'!$E$2:$ZQ$272,57,FALSE)</f>
        <v>N</v>
      </c>
      <c r="AJ77" s="17" t="str">
        <f>HLOOKUP($B77,'[6]SGTI 2021 Clean Data'!$E$2:$ZQ$272,58,FALSE)</f>
        <v>N</v>
      </c>
      <c r="AK77" s="17" t="str">
        <f>HLOOKUP($B77,'[6]SGTI 2021 Clean Data'!$E$2:$ZQ$272,59,FALSE)</f>
        <v>Y</v>
      </c>
      <c r="AL77" s="17">
        <f>VLOOKUP($B77,'[6]2021 DD Batch123456'!$B$3:$AT$590,19,FALSE)</f>
        <v>4</v>
      </c>
      <c r="AM77" s="17">
        <f>VLOOKUP($B77,'[6]2021 DD Batch123456'!$B$3:$AT$590,20,FALSE)</f>
        <v>2</v>
      </c>
      <c r="AN77" s="17" t="str">
        <f>VLOOKUP($B77,'[6]2021 DD Batch123456'!$B$3:$AT$590,22,FALSE)</f>
        <v>Y</v>
      </c>
      <c r="AO77" s="17" t="str">
        <f>HLOOKUP($B77,'[6]SGTI 2021 Clean Data'!$E$2:$ZQ$272,67,FALSE)</f>
        <v>E</v>
      </c>
      <c r="AP77" s="17" t="str">
        <f>HLOOKUP($B77,'[6]SGTI 2021 Clean Data'!$E$2:$ZQ$272,68,FALSE)</f>
        <v>E</v>
      </c>
      <c r="AQ77" s="17" t="str">
        <f>HLOOKUP($B77,'[6]SGTI 2021 Clean Data'!$E$2:$ZQ$272,69,FALSE)</f>
        <v>ND</v>
      </c>
      <c r="AR77" s="17" t="str">
        <f>HLOOKUP($B77,'[6]SGTI 2021 Clean Data'!$E$2:$ZQ$272,70,FALSE)</f>
        <v>Y</v>
      </c>
      <c r="AS77" s="17" t="str">
        <f>HLOOKUP($B77,'[6]SGTI 2021 Clean Data'!$E$2:$ZQ$272,71,FALSE)</f>
        <v>Y</v>
      </c>
      <c r="AT77" s="17" t="str">
        <f>HLOOKUP($B77,'[6]SGTI 2021 Clean Data'!$E$2:$ZQ$272,72,FALSE)</f>
        <v>Y</v>
      </c>
      <c r="AU77" s="17" t="str">
        <f>HLOOKUP($B77,'[6]SGTI 2021 Clean Data'!$E$2:$ZQ$272,73,FALSE)</f>
        <v>Y</v>
      </c>
      <c r="AV77" s="17" t="str">
        <f>HLOOKUP($B77,'[6]SGTI 2021 Clean Data'!$E$2:$ZQ$272,74,FALSE)</f>
        <v>Y</v>
      </c>
      <c r="AW77" s="17" t="str">
        <f>HLOOKUP($B77,'[6]SGTI 2021 Clean Data'!$E$2:$ZQ$272,75,FALSE)</f>
        <v>N</v>
      </c>
      <c r="AX77" s="17" t="str">
        <f>HLOOKUP($B77,'[6]SGTI 2021 Clean Data'!$E$2:$ZQ$272,76,FALSE)</f>
        <v>N</v>
      </c>
      <c r="AY77" s="17" t="str">
        <f>VLOOKUP($B77,'[6]2021 DD Batch123456'!$B$3:$AT$590,35,FALSE)</f>
        <v>E</v>
      </c>
      <c r="AZ77" s="17" t="str">
        <f>HLOOKUP($B77,'[6]SGTI 2021 Clean Data'!$E$2:$ZQ$272,80,FALSE)</f>
        <v>Y</v>
      </c>
      <c r="BA77" s="17" t="str">
        <f>HLOOKUP($B77,'[6]SGTI 2021 Clean Data'!$E$2:$ZQ$272,83,FALSE)</f>
        <v>Y</v>
      </c>
      <c r="BB77" s="17" t="str">
        <f>HLOOKUP($B77,'[6]SGTI 2021 Clean Data'!$E$2:$ZQ$272,84,FALSE)</f>
        <v>N</v>
      </c>
      <c r="BC77" s="17" t="str">
        <f>HLOOKUP($B77,'[6]SGTI 2021 Clean Data'!$E$2:$ZQ$272,89,FALSE)</f>
        <v>Y</v>
      </c>
      <c r="BD77" s="17" t="str">
        <f>HLOOKUP($B77,'[6]SGTI 2021 Clean Data'!$E$2:$ZQ$272,91,FALSE)</f>
        <v>Y</v>
      </c>
      <c r="BE77" s="17" t="str">
        <f>HLOOKUP($B77,'[6]SGTI 2021 Clean Data'!$E$2:$ZQ$272,92,FALSE)</f>
        <v>Y</v>
      </c>
      <c r="BF77" s="17" t="str">
        <f>HLOOKUP($B77,'[6]SGTI 2021 Clean Data'!$E$2:$ZQ$272,93,FALSE)</f>
        <v>Y</v>
      </c>
      <c r="BG77" s="17" t="str">
        <f>HLOOKUP($B77,'[6]SGTI 2021 Clean Data'!$E$2:$ZQ$272,94,FALSE)</f>
        <v>Y</v>
      </c>
      <c r="BH77" s="17" t="str">
        <f>HLOOKUP($B77,'[6]SGTI 2021 Clean Data'!$E$2:$ZQ$272,95,FALSE)</f>
        <v>Y</v>
      </c>
      <c r="BI77" s="17" t="str">
        <f>HLOOKUP($B77,'[6]SGTI 2021 Clean Data'!$E$2:$ZQ$272,96,FALSE)</f>
        <v>Y</v>
      </c>
      <c r="BJ77" s="17" t="str">
        <f>HLOOKUP($B77,'[6]SGTI 2021 Clean Data'!$E$2:$ZQ$272,97,FALSE)</f>
        <v>Y</v>
      </c>
      <c r="BK77" s="17" t="str">
        <f>HLOOKUP($B77,'[6]SGTI 2021 Clean Data'!$E$2:$ZQ$272,98,FALSE)</f>
        <v>Y</v>
      </c>
      <c r="BL77" s="17" t="str">
        <f>HLOOKUP($B77,'[6]SGTI 2021 Clean Data'!$E$2:$ZQ$272,100,FALSE)</f>
        <v>Y</v>
      </c>
      <c r="BM77" s="17" t="str">
        <f>HLOOKUP($B77,'[6]SGTI 2021 Clean Data'!$E$2:$ZQ$272,102,FALSE)</f>
        <v>Y</v>
      </c>
      <c r="BN77" s="17" t="str">
        <f>HLOOKUP($B77,'[6]SGTI 2021 Clean Data'!$E$2:$ZQ$272,103,FALSE)</f>
        <v>Y</v>
      </c>
      <c r="BO77" s="17" t="str">
        <f>HLOOKUP($B77,'[6]SGTI 2021 Clean Data'!$E$2:$ZQ$272,107,FALSE)</f>
        <v>Y</v>
      </c>
      <c r="BP77" s="17" t="str">
        <f>HLOOKUP($B77,'[6]SGTI 2021 Clean Data'!$E$2:$ZQ$272,108,FALSE)</f>
        <v>Y</v>
      </c>
      <c r="BQ77" s="17" t="str">
        <f>HLOOKUP($B77,'[6]SGTI 2021 Clean Data'!$E$2:$ZQ$272,109,FALSE)</f>
        <v>Y</v>
      </c>
      <c r="BR77" s="17" t="str">
        <f>HLOOKUP($B77,'[6]SGTI 2021 Clean Data'!$E$2:$ZQ$272,110,FALSE)</f>
        <v>Y</v>
      </c>
      <c r="BS77" s="17" t="str">
        <f>HLOOKUP($B77,'[6]SGTI 2021 Clean Data'!$E$2:$ZQ$272,111,FALSE)</f>
        <v>N</v>
      </c>
      <c r="BT77" s="17" t="str">
        <f>HLOOKUP($B77,'[6]SGTI 2021 Clean Data'!$E$2:$ZQ$272,113,FALSE)</f>
        <v>Y</v>
      </c>
      <c r="BU77" s="17">
        <f>HLOOKUP($B77,'[6]SGTI 2021 Clean Data'!$E$2:$ZQ$272,114,FALSE)</f>
        <v>0</v>
      </c>
      <c r="BV77" s="17" t="str">
        <f>HLOOKUP($B77,'[6]SGTI 2021 Clean Data'!$E$2:$ZQ$272,120,FALSE)</f>
        <v>Y</v>
      </c>
      <c r="BW77" s="17" t="str">
        <f>HLOOKUP($B77,'[6]SGTI 2021 Clean Data'!$E$2:$ZQ$272,121,FALSE)</f>
        <v>Y</v>
      </c>
      <c r="BX77" s="17" t="str">
        <f>HLOOKUP($B77,'[6]SGTI 2021 Clean Data'!$E$2:$ZQ$272,122,FALSE)</f>
        <v>Y</v>
      </c>
      <c r="BY77" s="17" t="str">
        <f>HLOOKUP($B77,'[6]SGTI 2021 Clean Data'!$E$2:$ZQ$272,123,FALSE)</f>
        <v>Y</v>
      </c>
      <c r="BZ77" s="17" t="str">
        <f>HLOOKUP($B77,'[6]SGTI 2021 Clean Data'!$E$2:$ZQ$272,124,FALSE)</f>
        <v>Y</v>
      </c>
      <c r="CA77" s="17" t="str">
        <f>HLOOKUP($B77,'[6]SGTI 2021 Clean Data'!$E$2:$ZQ$272,125,FALSE)</f>
        <v>Y</v>
      </c>
      <c r="CB77" s="17" t="str">
        <f>HLOOKUP($B77,'[6]SGTI 2021 Clean Data'!$E$2:$ZQ$272,126,FALSE)</f>
        <v>Y</v>
      </c>
      <c r="CC77" s="17" t="str">
        <f>HLOOKUP($B77,'[6]SGTI 2021 Clean Data'!$E$2:$ZQ$272,128,FALSE)</f>
        <v>Y</v>
      </c>
      <c r="CD77" s="17" t="str">
        <f>HLOOKUP($B77,'[6]SGTI 2021 Clean Data'!$E$2:$ZQ$272,130,FALSE)</f>
        <v>Y</v>
      </c>
      <c r="CE77" s="17" t="str">
        <f>HLOOKUP($B77,'[6]SGTI 2021 Clean Data'!$E$2:$ZQ$272,131,FALSE)</f>
        <v>Y</v>
      </c>
      <c r="CF77" s="17" t="str">
        <f>HLOOKUP($B77,'[6]SGTI 2021 Clean Data'!$E$2:$ZQ$272,132,FALSE)</f>
        <v>Y</v>
      </c>
      <c r="CG77" s="17" t="str">
        <f>HLOOKUP($B77,'[6]SGTI 2021 Clean Data'!$E$2:$ZQ$272,133,FALSE)</f>
        <v>N</v>
      </c>
      <c r="CH77" s="17" t="str">
        <f>HLOOKUP($B77,'[6]SGTI 2021 Clean Data'!$E$2:$ZQ$272,135,FALSE)</f>
        <v>N</v>
      </c>
      <c r="CI77" s="17" t="str">
        <f>HLOOKUP($B77,'[6]SGTI 2021 Clean Data'!$E$2:$ZQ$272,139,FALSE)</f>
        <v>Y</v>
      </c>
      <c r="CJ77" s="17" t="str">
        <f>HLOOKUP($B77,'[6]SGTI 2021 Clean Data'!$E$2:$ZQ$272,140,FALSE)</f>
        <v>Y</v>
      </c>
      <c r="CK77" s="17" t="str">
        <f>VLOOKUP($B77,'[6]2021 DD Batch123456'!$B$3:$AT$590,26,FALSE)</f>
        <v>N</v>
      </c>
      <c r="CL77" s="17" t="str">
        <f>VLOOKUP($B77,'[6]2021 DD Batch123456'!$B$3:$AT$590,27,FALSE)</f>
        <v>N</v>
      </c>
      <c r="CM77" s="17" t="str">
        <f>VLOOKUP($B77,'[6]2021 DD Batch123456'!$B$3:$AT$590,31,FALSE)</f>
        <v>N</v>
      </c>
      <c r="CN77" s="17" t="str">
        <f>VLOOKUP($B77,'[6]2021 DD Batch123456'!$B$3:$AT$590,32,FALSE)</f>
        <v>N</v>
      </c>
      <c r="CO77" s="17" t="str">
        <f>VLOOKUP($B77,'[6]2021 DD Batch123456'!$B$3:$AT$590,33,FALSE)</f>
        <v>N</v>
      </c>
      <c r="CP77" s="17" t="str">
        <f>HLOOKUP($B77,'[6]SGTI 2021 Clean Data'!$E$2:$ZQ$272,153,FALSE)</f>
        <v>Y</v>
      </c>
      <c r="CQ77" s="17" t="str">
        <f>HLOOKUP($B77,'[6]SGTI 2021 Clean Data'!$E$2:$ZQ$272,155,FALSE)</f>
        <v>Y</v>
      </c>
      <c r="CR77" s="17" t="str">
        <f>HLOOKUP($B77,'[6]SGTI 2021 Clean Data'!$E$2:$ZQ$272,156,FALSE)</f>
        <v>Y</v>
      </c>
      <c r="CS77" s="17" t="str">
        <f>HLOOKUP($B77,'[6]SGTI 2021 Clean Data'!$E$2:$ZQ$272,157,FALSE)</f>
        <v>Y</v>
      </c>
      <c r="CT77" s="17" t="str">
        <f>HLOOKUP($B77,'[6]SGTI 2021 Clean Data'!$E$2:$ZQ$272,158,FALSE)</f>
        <v>Y</v>
      </c>
      <c r="CU77" s="17" t="str">
        <f>HLOOKUP($B77,'[6]SGTI 2021 Clean Data'!$E$2:$ZQ$272,159,FALSE)</f>
        <v>Y</v>
      </c>
      <c r="CV77" s="17" t="str">
        <f>HLOOKUP($B77,'[6]SGTI 2021 Clean Data'!$E$2:$ZQ$272,160,FALSE)</f>
        <v>Y</v>
      </c>
      <c r="CW77" s="17" t="str">
        <f>HLOOKUP($B77,'[6]SGTI 2021 Clean Data'!$E$2:$ZQ$272,161,FALSE)</f>
        <v>Y</v>
      </c>
      <c r="CX77" s="17" t="str">
        <f>HLOOKUP($B77,'[6]SGTI 2021 Clean Data'!$E$2:$ZQ$272,164,FALSE)</f>
        <v>Y</v>
      </c>
      <c r="CY77" s="17" t="str">
        <f>HLOOKUP($B77,'[6]SGTI 2021 Clean Data'!$E$2:$ZQ$272,170,FALSE)</f>
        <v>Y</v>
      </c>
      <c r="CZ77" s="17" t="str">
        <f>HLOOKUP($B77,'[6]SGTI 2021 Clean Data'!$E$2:$ZQ$272,173,FALSE)</f>
        <v>Y</v>
      </c>
      <c r="DA77" s="17" t="str">
        <f>HLOOKUP($B77,'[6]SGTI 2021 Clean Data'!$E$2:$ZQ$272,174,FALSE)</f>
        <v>Y</v>
      </c>
      <c r="DB77" s="17" t="str">
        <f>HLOOKUP($B77,'[6]SGTI 2021 Clean Data'!$E$2:$ZQ$272,175,FALSE)</f>
        <v>N</v>
      </c>
      <c r="DC77" s="17" t="str">
        <f>HLOOKUP($B77,'[6]SGTI 2021 Clean Data'!$E$2:$ZQ$272,176,FALSE)</f>
        <v>N</v>
      </c>
      <c r="DD77" s="17" t="str">
        <f>HLOOKUP($B77,'[6]SGTI 2021 Clean Data'!$E$2:$ZQ$272,178,FALSE)</f>
        <v>Y</v>
      </c>
      <c r="DE77" s="17" t="str">
        <f>HLOOKUP($B77,'[6]SGTI 2021 Clean Data'!$E$2:$ZQ$272,179,FALSE)</f>
        <v>Y</v>
      </c>
      <c r="DF77" s="17" t="str">
        <f>HLOOKUP($B77,'[6]SGTI 2021 Clean Data'!$E$2:$ZQ$272,180,FALSE)</f>
        <v>Y</v>
      </c>
      <c r="DG77" s="17" t="str">
        <f>HLOOKUP($B77,'[6]SGTI 2021 Clean Data'!$E$2:$ZQ$272,181,FALSE)</f>
        <v>Y</v>
      </c>
      <c r="DH77" s="17" t="str">
        <f>HLOOKUP($B77,'[6]SGTI 2021 Clean Data'!$E$2:$ZQ$272,182,FALSE)</f>
        <v>N</v>
      </c>
      <c r="DI77" s="17" t="str">
        <f>HLOOKUP($B77,'[6]SGTI 2021 Clean Data'!$E$2:$ZQ$272,184,FALSE)</f>
        <v>Y</v>
      </c>
      <c r="DJ77" s="17" t="str">
        <f>HLOOKUP($B77,'[6]SGTI 2021 Clean Data'!$E$2:$ZQ$272,185,FALSE)</f>
        <v>Y</v>
      </c>
      <c r="DK77" s="17">
        <f>HLOOKUP($B77,'[6]SGTI 2021 Clean Data'!$E$2:$ZQ$272,190,FALSE)</f>
        <v>92</v>
      </c>
      <c r="DL77" s="17" t="str">
        <f>HLOOKUP($B77,'[6]SGTI 2021 Clean Data'!$E$2:$ZQ$272,191,FALSE)</f>
        <v>N</v>
      </c>
      <c r="DM77" s="17" t="str">
        <f>HLOOKUP($B77,'[6]SGTI 2021 Clean Data'!$E$2:$ZQ$272,195,FALSE)</f>
        <v>Y</v>
      </c>
      <c r="DN77" s="17" t="str">
        <f>HLOOKUP($B77,'[6]SGTI 2021 Clean Data'!$E$2:$ZQ$272,196,FALSE)</f>
        <v>Y</v>
      </c>
      <c r="DO77" s="17" t="str">
        <f>HLOOKUP($B77,'[6]SGTI 2021 Clean Data'!$E$2:$ZQ$272,199,FALSE)</f>
        <v>Y</v>
      </c>
      <c r="DP77" s="17" t="str">
        <f>HLOOKUP($B77,'[6]SGTI 2021 Clean Data'!$E$2:$ZQ$272,200,FALSE)</f>
        <v>Y</v>
      </c>
      <c r="DQ77" s="17" t="str">
        <f>HLOOKUP($B77,'[6]SGTI 2021 Clean Data'!$E$2:$ZQ$272,201,FALSE)</f>
        <v>Y</v>
      </c>
      <c r="DR77" s="17" t="str">
        <f>HLOOKUP($B77,'[6]SGTI 2021 Clean Data'!$E$2:$ZQ$272,202,FALSE)</f>
        <v>Y</v>
      </c>
      <c r="DS77" s="17" t="str">
        <f>HLOOKUP($B77,'[6]SGTI 2021 Clean Data'!$E$2:$ZQ$272,203,FALSE)</f>
        <v>Y</v>
      </c>
      <c r="DT77" s="17" t="str">
        <f>HLOOKUP($B77,'[6]SGTI 2021 Clean Data'!$E$2:$ZQ$272,204,FALSE)</f>
        <v>Y</v>
      </c>
      <c r="DU77" s="17" t="str">
        <f>HLOOKUP($B77,'[6]SGTI 2021 Clean Data'!$E$2:$ZQ$272,206,FALSE)</f>
        <v>Y</v>
      </c>
      <c r="DV77" s="17" t="str">
        <f>HLOOKUP($B77,'[6]SGTI 2021 Clean Data'!$E$2:$ZQ$272,207,FALSE)</f>
        <v>Y</v>
      </c>
      <c r="DW77" s="17" t="str">
        <f>HLOOKUP($B77,'[6]SGTI 2021 Clean Data'!$E$2:$ZQ$272,208,FALSE)</f>
        <v>N</v>
      </c>
      <c r="DX77" s="17"/>
      <c r="DY77" s="17" t="str">
        <f>HLOOKUP($B77,'[6]SGTI 2021 Clean Data'!$E$2:$ZQ$272,213,FALSE)</f>
        <v>Y</v>
      </c>
      <c r="DZ77" s="17" t="str">
        <f>HLOOKUP($B77,'[6]SGTI 2021 Clean Data'!$E$2:$ZQ$272,214,FALSE)</f>
        <v>Y</v>
      </c>
      <c r="EA77" s="17" t="str">
        <f>HLOOKUP($B77,'[6]SGTI 2021 Clean Data'!$E$2:$ZQ$272,215,FALSE)</f>
        <v>Y</v>
      </c>
      <c r="EB77" s="17">
        <f>HLOOKUP($B77,'[6]SGTI 2021 Clean Data'!$E$2:$ZQ$272,219,FALSE)</f>
        <v>3</v>
      </c>
      <c r="EC77" s="17">
        <f>HLOOKUP($B77,'[6]SGTI 2021 Clean Data'!$E$2:$ZQ$272,220,FALSE)</f>
        <v>3</v>
      </c>
      <c r="ED77" s="17">
        <f>HLOOKUP($B77,'[6]SGTI 2021 Clean Data'!$E$2:$ZQ$272,221,FALSE)</f>
        <v>0</v>
      </c>
      <c r="EE77" s="17">
        <f>HLOOKUP($B77,'[6]SGTI 2021 Clean Data'!$E$2:$ZQ$272,222,FALSE)</f>
        <v>3</v>
      </c>
      <c r="EF77" s="17">
        <f>HLOOKUP($B77,'[6]SGTI 2021 Clean Data'!$E$2:$ZQ$272,223,FALSE)</f>
        <v>0</v>
      </c>
      <c r="EG77" s="17">
        <f>HLOOKUP($B77,'[6]SGTI 2021 Clean Data'!$E$2:$ZQ$272,224,FALSE)</f>
        <v>3</v>
      </c>
      <c r="EH77" s="17">
        <f>HLOOKUP($B77,'[6]SGTI 2021 Clean Data'!$E$2:$ZQ$272,225,FALSE)</f>
        <v>0</v>
      </c>
      <c r="EI77" s="17">
        <f>HLOOKUP($B77,'[6]SGTI 2021 Clean Data'!$E$2:$ZQ$272,226,FALSE)</f>
        <v>0</v>
      </c>
      <c r="EJ77" s="17">
        <f>HLOOKUP($B77,'[6]SGTI 2021 Clean Data'!$E$2:$ZQ$272,227,FALSE)</f>
        <v>0</v>
      </c>
      <c r="EK77" s="17">
        <f>HLOOKUP($B77,'[6]SGTI 2021 Clean Data'!$E$2:$ZQ$272,228,FALSE)</f>
        <v>3</v>
      </c>
      <c r="EL77" s="17">
        <f>HLOOKUP($B77,'[6]SGTI 2021 Clean Data'!$E$2:$ZQ$272,229,FALSE)</f>
        <v>0</v>
      </c>
      <c r="EM77" s="17">
        <f>HLOOKUP($B77,'[6]SGTI 2021 Clean Data'!$E$2:$ZQ$272,230,FALSE)</f>
        <v>0</v>
      </c>
      <c r="EN77" s="17">
        <f>HLOOKUP($B77,'[6]SGTI 2021 Clean Data'!$E$2:$ZQ$272,231,FALSE)</f>
        <v>0</v>
      </c>
      <c r="EO77" s="18">
        <f>HLOOKUP($B77,'[6]SGTI 2021 Clean Data'!$E$2:$ZQ$272,232,FALSE)</f>
        <v>44287</v>
      </c>
      <c r="EP77" s="18">
        <f>HLOOKUP($B77,'[6]SGTI 2021 Clean Data'!$E$2:$ZQ$272,233,FALSE)</f>
        <v>44309</v>
      </c>
      <c r="EQ77" s="17">
        <f>HLOOKUP($B77,'[6]SGTI 2021 Clean Data'!$E$2:$ZQ$272,234,FALSE)</f>
        <v>0</v>
      </c>
      <c r="ER77" s="17">
        <f>HLOOKUP($B77,'[6]SGTI 2021 Clean Data'!$E$2:$ZQ$272,235,FALSE)</f>
        <v>0</v>
      </c>
      <c r="ES77" s="17">
        <f>HLOOKUP($B77,'[6]SGTI 2021 Clean Data'!$E$2:$ZQ$272,240,FALSE)</f>
        <v>0</v>
      </c>
      <c r="ET77" s="17">
        <f>VLOOKUP($B77,'[6]2021 DD Batch123456'!$B$3:$AT$590,42,FALSE)</f>
        <v>0</v>
      </c>
      <c r="EU77" s="17"/>
      <c r="EV77" s="17"/>
      <c r="EW77" s="17"/>
      <c r="EX77" s="17">
        <f>VLOOKUP($B77,'[6]2021 DD Batch123456'!$B$3:$AT$590,44,FALSE)</f>
        <v>0</v>
      </c>
      <c r="EY77" s="17">
        <f>HLOOKUP($B77,'[6]SGTI 2021 Clean Data'!$E$2:$ZQ$272,246,FALSE)</f>
        <v>0</v>
      </c>
      <c r="EZ77" s="17">
        <f>HLOOKUP($B77,'[6]SGTI 2021 Clean Data'!$E$2:$ZQ$272,247,FALSE)</f>
        <v>0</v>
      </c>
      <c r="FA77" s="17">
        <f>HLOOKUP($B77,'[6]SGTI 2021 Clean Data'!$E$2:$ZQ$272,248,FALSE)</f>
        <v>0</v>
      </c>
      <c r="FB77" s="17">
        <f>HLOOKUP($B77,'[6]SGTI 2021 Clean Data'!$E$2:$ZQ$272,249,FALSE)</f>
        <v>0</v>
      </c>
      <c r="FC77" s="17">
        <f>HLOOKUP($B77,'[6]SGTI 2021 Clean Data'!$E$2:$ZQ$272,250,FALSE)</f>
        <v>0</v>
      </c>
      <c r="FD77" s="17">
        <f>HLOOKUP($B77,'[6]SGTI 2021 Clean Data'!$E$2:$ZQ$272,251,FALSE)</f>
        <v>0</v>
      </c>
      <c r="FE77" s="17">
        <f>HLOOKUP($B77,'[6]SGTI 2021 Clean Data'!$E$2:$ZQ$272,252,FALSE)</f>
        <v>0</v>
      </c>
      <c r="FF77" s="17">
        <f>HLOOKUP($B77,'[6]SGTI 2021 Clean Data'!$E$2:$ZQ$272,253,FALSE)</f>
        <v>0</v>
      </c>
      <c r="FG77" s="17">
        <f>HLOOKUP($B77,'[6]SGTI 2021 Clean Data'!$E$2:$ZQ$272,254,FALSE)</f>
        <v>0</v>
      </c>
      <c r="FH77" s="17">
        <f>HLOOKUP($B77,'[6]SGTI 2021 Clean Data'!$E$2:$ZQ$272,255,FALSE)</f>
        <v>0</v>
      </c>
      <c r="FI77" s="17">
        <f>HLOOKUP($B77,'[6]SGTI 2021 Clean Data'!$E$2:$ZQ$272,256,FALSE)</f>
        <v>0</v>
      </c>
      <c r="FJ77" s="17">
        <f>HLOOKUP($B77,'[6]SGTI 2021 Clean Data'!$E$2:$ZQ$272,257,FALSE)</f>
        <v>0</v>
      </c>
      <c r="FK77" s="17">
        <f>HLOOKUP($B77,'[6]SGTI 2021 Clean Data'!$E$2:$ZQ$272,258,FALSE)</f>
        <v>0</v>
      </c>
      <c r="FL77" s="17"/>
      <c r="FM77" s="17">
        <f>HLOOKUP($B77,'[6]SGTI 2021 Clean Data'!$E$2:$ZQ$272,260,FALSE)</f>
        <v>0</v>
      </c>
      <c r="FN77" s="17">
        <f>HLOOKUP($B77,'[6]SGTI 2021 Clean Data'!$E$2:$ZQ$272,261,FALSE)</f>
        <v>0</v>
      </c>
      <c r="FO77" s="17">
        <f>HLOOKUP($B77,'[6]SGTI 2021 Clean Data'!$E$2:$ZQ$272,262,FALSE)</f>
        <v>0</v>
      </c>
      <c r="FP77" s="17">
        <f>HLOOKUP($B77,'[6]SGTI 2021 Clean Data'!$E$2:$ZQ$272,263,FALSE)</f>
        <v>0</v>
      </c>
      <c r="FQ77" s="17"/>
      <c r="FR77" s="17">
        <f>HLOOKUP($B77,'[6]SGTI 2021 Clean Data'!$E$2:$ZQ$272,265,FALSE)</f>
        <v>0</v>
      </c>
      <c r="FS77" s="17">
        <f>HLOOKUP($B77,'[6]SGTI 2021 Clean Data'!$E$2:$ZQ$272,266,FALSE)</f>
        <v>0</v>
      </c>
      <c r="FT77" s="17">
        <f>HLOOKUP($B77,'[6]SGTI 2021 Clean Data'!$E$2:$ZQ$272,267,FALSE)</f>
        <v>0</v>
      </c>
      <c r="FU77" s="17">
        <f>HLOOKUP($B77,'[6]SGTI 2021 Clean Data'!$E$2:$ZQ$272,268,FALSE)</f>
        <v>0</v>
      </c>
      <c r="FV77" s="17">
        <f>HLOOKUP($B77,'[6]SGTI 2021 Clean Data'!$E$2:$ZQ$272,269,FALSE)</f>
        <v>0</v>
      </c>
      <c r="FW77" s="17">
        <f>HLOOKUP($B77,'[6]SGTI 2021 Clean Data'!$E$2:$ZQ$272,270,FALSE)</f>
        <v>0</v>
      </c>
      <c r="FX77" s="17">
        <f>HLOOKUP($B77,'[6]SGTI 2021 Clean Data'!$E$2:$ZQ$272,271,FALSE)</f>
        <v>0</v>
      </c>
    </row>
    <row r="78" spans="1:180" ht="24" thickTop="1" thickBot="1" x14ac:dyDescent="0.3">
      <c r="A78" s="12">
        <v>11</v>
      </c>
      <c r="B78" s="13" t="s">
        <v>96</v>
      </c>
      <c r="C78" s="14" t="s">
        <v>97</v>
      </c>
      <c r="D78" s="15">
        <v>44104</v>
      </c>
      <c r="E78" s="16">
        <f>_xlfn.IFNA(VLOOKUP($B78,'[4]SGTI 2021 General Full List'!$G$2:$AD$528,24,FALSE),VLOOKUP($B78,'[5]SGTI 2021 TrustReits Full List'!$G$2:$AC$43,23,FALSE))</f>
        <v>4602080000</v>
      </c>
      <c r="F78" s="16" t="str">
        <f t="shared" si="1"/>
        <v>Big</v>
      </c>
      <c r="G78" s="16" t="str">
        <f>_xlfn.IFNA(VLOOKUP($B78,'[4]SGTI 2021 General Full List'!$G$2:$AD$528,21,FALSE),VLOOKUP($B78,'[5]SGTI 2021 TrustReits Full List'!$G$2:$AB$43,20,FALSE))</f>
        <v xml:space="preserve">REAL ESTATE </v>
      </c>
      <c r="H78" s="16" t="str">
        <f>_xlfn.IFNA(VLOOKUP($B78,'[4]SGTI 2021 General Full List'!$G$2:$AD$528,23,FALSE),VLOOKUP($B78,'[5]SGTI 2021 TrustReits Full List'!$G$2:$AB$43,22,FALSE))</f>
        <v>Real Estate</v>
      </c>
      <c r="I78" s="16" t="s">
        <v>1273</v>
      </c>
      <c r="J78" s="17">
        <f>VLOOKUP($B78,'[6]2021 DD Batch123456'!$B$3:$AT$590,5,FALSE)</f>
        <v>11</v>
      </c>
      <c r="K78" s="17">
        <f>VLOOKUP($B78,'[6]2021 DD Batch123456'!$B$3:$AT$590,6,FALSE)</f>
        <v>11</v>
      </c>
      <c r="L78" s="17">
        <f>VLOOKUP($B78,'[6]2021 DD Batch123456'!$B$3:$AT$590,7,FALSE)</f>
        <v>6</v>
      </c>
      <c r="M78" s="17" t="str">
        <f>VLOOKUP($B78,'[6]2021 DD Batch123456'!$B$3:$AT$590,12,FALSE)</f>
        <v>N</v>
      </c>
      <c r="N78" s="17" t="str">
        <f>HLOOKUP($B78,'[6]SGTI 2021 Clean Data'!$E$2:$ZQ$272,25,FALSE)</f>
        <v>N</v>
      </c>
      <c r="O78" s="17" t="str">
        <f>VLOOKUP($B78,'[6]2021 DD Batch123456'!$B$3:$AT$590,13,FALSE)</f>
        <v>Y</v>
      </c>
      <c r="P78" s="17" t="str">
        <f>VLOOKUP($B78,'[6]2021 DD Batch123456'!$B$3:$AT$590,14,FALSE)</f>
        <v>Y</v>
      </c>
      <c r="Q78" s="17" t="str">
        <f>HLOOKUP($B78,'[6]SGTI 2021 Clean Data'!$E$2:$ZQ$272,30,FALSE)</f>
        <v>Y</v>
      </c>
      <c r="R78" s="17" t="str">
        <f>HLOOKUP($B78,'[6]SGTI 2021 Clean Data'!$E$2:$ZQ$272,31,FALSE)</f>
        <v>Y</v>
      </c>
      <c r="S78" s="17" t="str">
        <f>HLOOKUP($B78,'[6]SGTI 2021 Clean Data'!$E$2:$ZQ$272,32,FALSE)</f>
        <v>Y</v>
      </c>
      <c r="T78" s="17">
        <f>VLOOKUP($B78,'[6]2021 DD Batch123456'!$B$3:$AT$590,36,FALSE)</f>
        <v>8</v>
      </c>
      <c r="U78" s="17">
        <f>VLOOKUP($B78,'[6]2021 DD Batch123456'!$B$3:$AT$590,40,FALSE)</f>
        <v>0</v>
      </c>
      <c r="V78" s="17">
        <f>VLOOKUP($B78,'[6]2021 DD Batch123456'!$B$3:$AT$590,37,FALSE)</f>
        <v>5</v>
      </c>
      <c r="W78" s="17" t="str">
        <f>VLOOKUP($B78,'[6]2021 DD Batch123456'!$B$3:$AT$590,41,FALSE)</f>
        <v>Y</v>
      </c>
      <c r="X78" s="17">
        <f>VLOOKUP($B78,'[6]2021 DD Batch123456'!$B$3:$AT$590,15,FALSE)</f>
        <v>4</v>
      </c>
      <c r="Y78" s="17">
        <f>VLOOKUP($B78,'[6]2021 DD Batch123456'!$B$3:$AT$590,16,FALSE)</f>
        <v>3</v>
      </c>
      <c r="Z78" s="17" t="str">
        <f>VLOOKUP($B78,'[6]2021 DD Batch123456'!$B$3:$AT$590,18,FALSE)</f>
        <v>Y</v>
      </c>
      <c r="AA78" s="17" t="str">
        <f>HLOOKUP($B78,'[6]SGTI 2021 Clean Data'!$E$2:$ZQ$272,45,FALSE)</f>
        <v>Y</v>
      </c>
      <c r="AB78" s="17" t="str">
        <f>HLOOKUP($B78,'[6]SGTI 2021 Clean Data'!$E$2:$ZQ$272,46,FALSE)</f>
        <v>N</v>
      </c>
      <c r="AC78" s="17" t="str">
        <f>HLOOKUP($B78,'[6]SGTI 2021 Clean Data'!$E$2:$ZQ$272,49,FALSE)</f>
        <v>Y</v>
      </c>
      <c r="AD78" s="17" t="str">
        <f>HLOOKUP($B78,'[6]SGTI 2021 Clean Data'!$E$2:$ZQ$272,50,FALSE)</f>
        <v>N</v>
      </c>
      <c r="AE78" s="17" t="str">
        <f>HLOOKUP($B78,'[6]SGTI 2021 Clean Data'!$E$2:$ZQ$272,53,FALSE)</f>
        <v>Y</v>
      </c>
      <c r="AF78" s="17" t="str">
        <f>HLOOKUP($B78,'[6]SGTI 2021 Clean Data'!$E$2:$ZQ$272,54,FALSE)</f>
        <v>Y</v>
      </c>
      <c r="AG78" s="17" t="str">
        <f>HLOOKUP($B78,'[6]SGTI 2021 Clean Data'!$E$2:$ZQ$272,55,FALSE)</f>
        <v>Y</v>
      </c>
      <c r="AH78" s="17" t="str">
        <f>HLOOKUP($B78,'[6]SGTI 2021 Clean Data'!$E$2:$ZQ$272,56,FALSE)</f>
        <v>Y</v>
      </c>
      <c r="AI78" s="17" t="str">
        <f>HLOOKUP($B78,'[6]SGTI 2021 Clean Data'!$E$2:$ZQ$272,57,FALSE)</f>
        <v>Y</v>
      </c>
      <c r="AJ78" s="17" t="str">
        <f>HLOOKUP($B78,'[6]SGTI 2021 Clean Data'!$E$2:$ZQ$272,58,FALSE)</f>
        <v>N</v>
      </c>
      <c r="AK78" s="17" t="str">
        <f>HLOOKUP($B78,'[6]SGTI 2021 Clean Data'!$E$2:$ZQ$272,59,FALSE)</f>
        <v>Y</v>
      </c>
      <c r="AL78" s="17">
        <f>VLOOKUP($B78,'[6]2021 DD Batch123456'!$B$3:$AT$590,19,FALSE)</f>
        <v>3</v>
      </c>
      <c r="AM78" s="17">
        <f>VLOOKUP($B78,'[6]2021 DD Batch123456'!$B$3:$AT$590,20,FALSE)</f>
        <v>3</v>
      </c>
      <c r="AN78" s="17" t="str">
        <f>VLOOKUP($B78,'[6]2021 DD Batch123456'!$B$3:$AT$590,22,FALSE)</f>
        <v>Y</v>
      </c>
      <c r="AO78" s="17" t="str">
        <f>HLOOKUP($B78,'[6]SGTI 2021 Clean Data'!$E$2:$ZQ$272,67,FALSE)</f>
        <v>E</v>
      </c>
      <c r="AP78" s="17" t="str">
        <f>HLOOKUP($B78,'[6]SGTI 2021 Clean Data'!$E$2:$ZQ$272,68,FALSE)</f>
        <v>E</v>
      </c>
      <c r="AQ78" s="17" t="str">
        <f>HLOOKUP($B78,'[6]SGTI 2021 Clean Data'!$E$2:$ZQ$272,69,FALSE)</f>
        <v>O</v>
      </c>
      <c r="AR78" s="17" t="str">
        <f>HLOOKUP($B78,'[6]SGTI 2021 Clean Data'!$E$2:$ZQ$272,70,FALSE)</f>
        <v>Y</v>
      </c>
      <c r="AS78" s="17" t="str">
        <f>HLOOKUP($B78,'[6]SGTI 2021 Clean Data'!$E$2:$ZQ$272,71,FALSE)</f>
        <v>Y</v>
      </c>
      <c r="AT78" s="17" t="str">
        <f>HLOOKUP($B78,'[6]SGTI 2021 Clean Data'!$E$2:$ZQ$272,72,FALSE)</f>
        <v>Y</v>
      </c>
      <c r="AU78" s="17" t="str">
        <f>HLOOKUP($B78,'[6]SGTI 2021 Clean Data'!$E$2:$ZQ$272,73,FALSE)</f>
        <v>Y</v>
      </c>
      <c r="AV78" s="17" t="str">
        <f>HLOOKUP($B78,'[6]SGTI 2021 Clean Data'!$E$2:$ZQ$272,74,FALSE)</f>
        <v>Y</v>
      </c>
      <c r="AW78" s="17" t="str">
        <f>HLOOKUP($B78,'[6]SGTI 2021 Clean Data'!$E$2:$ZQ$272,75,FALSE)</f>
        <v>N</v>
      </c>
      <c r="AX78" s="17" t="str">
        <f>HLOOKUP($B78,'[6]SGTI 2021 Clean Data'!$E$2:$ZQ$272,76,FALSE)</f>
        <v>Y</v>
      </c>
      <c r="AY78" s="17" t="str">
        <f>VLOOKUP($B78,'[6]2021 DD Batch123456'!$B$3:$AT$590,35,FALSE)</f>
        <v>E</v>
      </c>
      <c r="AZ78" s="17" t="str">
        <f>HLOOKUP($B78,'[6]SGTI 2021 Clean Data'!$E$2:$ZQ$272,80,FALSE)</f>
        <v>Y</v>
      </c>
      <c r="BA78" s="17" t="str">
        <f>HLOOKUP($B78,'[6]SGTI 2021 Clean Data'!$E$2:$ZQ$272,83,FALSE)</f>
        <v>Y</v>
      </c>
      <c r="BB78" s="17" t="str">
        <f>HLOOKUP($B78,'[6]SGTI 2021 Clean Data'!$E$2:$ZQ$272,84,FALSE)</f>
        <v>Y</v>
      </c>
      <c r="BC78" s="17" t="str">
        <f>HLOOKUP($B78,'[6]SGTI 2021 Clean Data'!$E$2:$ZQ$272,89,FALSE)</f>
        <v>Y</v>
      </c>
      <c r="BD78" s="17" t="str">
        <f>HLOOKUP($B78,'[6]SGTI 2021 Clean Data'!$E$2:$ZQ$272,91,FALSE)</f>
        <v>Y</v>
      </c>
      <c r="BE78" s="17" t="str">
        <f>HLOOKUP($B78,'[6]SGTI 2021 Clean Data'!$E$2:$ZQ$272,92,FALSE)</f>
        <v>Y</v>
      </c>
      <c r="BF78" s="17" t="str">
        <f>HLOOKUP($B78,'[6]SGTI 2021 Clean Data'!$E$2:$ZQ$272,93,FALSE)</f>
        <v>Y</v>
      </c>
      <c r="BG78" s="17" t="str">
        <f>HLOOKUP($B78,'[6]SGTI 2021 Clean Data'!$E$2:$ZQ$272,94,FALSE)</f>
        <v>Y</v>
      </c>
      <c r="BH78" s="17" t="str">
        <f>HLOOKUP($B78,'[6]SGTI 2021 Clean Data'!$E$2:$ZQ$272,95,FALSE)</f>
        <v>Y</v>
      </c>
      <c r="BI78" s="17" t="str">
        <f>HLOOKUP($B78,'[6]SGTI 2021 Clean Data'!$E$2:$ZQ$272,96,FALSE)</f>
        <v>Y</v>
      </c>
      <c r="BJ78" s="17" t="str">
        <f>HLOOKUP($B78,'[6]SGTI 2021 Clean Data'!$E$2:$ZQ$272,97,FALSE)</f>
        <v>Y</v>
      </c>
      <c r="BK78" s="17" t="str">
        <f>HLOOKUP($B78,'[6]SGTI 2021 Clean Data'!$E$2:$ZQ$272,98,FALSE)</f>
        <v>Y</v>
      </c>
      <c r="BL78" s="17" t="str">
        <f>HLOOKUP($B78,'[6]SGTI 2021 Clean Data'!$E$2:$ZQ$272,100,FALSE)</f>
        <v>Y</v>
      </c>
      <c r="BM78" s="17" t="str">
        <f>HLOOKUP($B78,'[6]SGTI 2021 Clean Data'!$E$2:$ZQ$272,102,FALSE)</f>
        <v>N</v>
      </c>
      <c r="BN78" s="17" t="str">
        <f>HLOOKUP($B78,'[6]SGTI 2021 Clean Data'!$E$2:$ZQ$272,103,FALSE)</f>
        <v>Y</v>
      </c>
      <c r="BO78" s="17" t="str">
        <f>HLOOKUP($B78,'[6]SGTI 2021 Clean Data'!$E$2:$ZQ$272,107,FALSE)</f>
        <v>Y</v>
      </c>
      <c r="BP78" s="17" t="str">
        <f>HLOOKUP($B78,'[6]SGTI 2021 Clean Data'!$E$2:$ZQ$272,108,FALSE)</f>
        <v>Y</v>
      </c>
      <c r="BQ78" s="17" t="str">
        <f>HLOOKUP($B78,'[6]SGTI 2021 Clean Data'!$E$2:$ZQ$272,109,FALSE)</f>
        <v>Y</v>
      </c>
      <c r="BR78" s="17" t="str">
        <f>HLOOKUP($B78,'[6]SGTI 2021 Clean Data'!$E$2:$ZQ$272,110,FALSE)</f>
        <v>Y</v>
      </c>
      <c r="BS78" s="17" t="str">
        <f>HLOOKUP($B78,'[6]SGTI 2021 Clean Data'!$E$2:$ZQ$272,111,FALSE)</f>
        <v>Y</v>
      </c>
      <c r="BT78" s="17" t="str">
        <f>HLOOKUP($B78,'[6]SGTI 2021 Clean Data'!$E$2:$ZQ$272,113,FALSE)</f>
        <v>Y</v>
      </c>
      <c r="BU78" s="17" t="str">
        <f>HLOOKUP($B78,'[6]SGTI 2021 Clean Data'!$E$2:$ZQ$272,114,FALSE)</f>
        <v>Y</v>
      </c>
      <c r="BV78" s="17" t="str">
        <f>HLOOKUP($B78,'[6]SGTI 2021 Clean Data'!$E$2:$ZQ$272,120,FALSE)</f>
        <v>Y</v>
      </c>
      <c r="BW78" s="17" t="str">
        <f>HLOOKUP($B78,'[6]SGTI 2021 Clean Data'!$E$2:$ZQ$272,121,FALSE)</f>
        <v>Y</v>
      </c>
      <c r="BX78" s="17" t="str">
        <f>HLOOKUP($B78,'[6]SGTI 2021 Clean Data'!$E$2:$ZQ$272,122,FALSE)</f>
        <v>Y</v>
      </c>
      <c r="BY78" s="17" t="str">
        <f>HLOOKUP($B78,'[6]SGTI 2021 Clean Data'!$E$2:$ZQ$272,123,FALSE)</f>
        <v>Y</v>
      </c>
      <c r="BZ78" s="17" t="str">
        <f>HLOOKUP($B78,'[6]SGTI 2021 Clean Data'!$E$2:$ZQ$272,124,FALSE)</f>
        <v>Y</v>
      </c>
      <c r="CA78" s="17" t="str">
        <f>HLOOKUP($B78,'[6]SGTI 2021 Clean Data'!$E$2:$ZQ$272,125,FALSE)</f>
        <v>N</v>
      </c>
      <c r="CB78" s="17" t="str">
        <f>HLOOKUP($B78,'[6]SGTI 2021 Clean Data'!$E$2:$ZQ$272,126,FALSE)</f>
        <v>N</v>
      </c>
      <c r="CC78" s="17" t="str">
        <f>HLOOKUP($B78,'[6]SGTI 2021 Clean Data'!$E$2:$ZQ$272,128,FALSE)</f>
        <v>Y</v>
      </c>
      <c r="CD78" s="17" t="str">
        <f>HLOOKUP($B78,'[6]SGTI 2021 Clean Data'!$E$2:$ZQ$272,130,FALSE)</f>
        <v>Y</v>
      </c>
      <c r="CE78" s="17" t="str">
        <f>HLOOKUP($B78,'[6]SGTI 2021 Clean Data'!$E$2:$ZQ$272,131,FALSE)</f>
        <v>Y</v>
      </c>
      <c r="CF78" s="17" t="str">
        <f>HLOOKUP($B78,'[6]SGTI 2021 Clean Data'!$E$2:$ZQ$272,132,FALSE)</f>
        <v>Y</v>
      </c>
      <c r="CG78" s="17" t="str">
        <f>HLOOKUP($B78,'[6]SGTI 2021 Clean Data'!$E$2:$ZQ$272,133,FALSE)</f>
        <v>Y</v>
      </c>
      <c r="CH78" s="17" t="str">
        <f>HLOOKUP($B78,'[6]SGTI 2021 Clean Data'!$E$2:$ZQ$272,135,FALSE)</f>
        <v>N</v>
      </c>
      <c r="CI78" s="17" t="str">
        <f>HLOOKUP($B78,'[6]SGTI 2021 Clean Data'!$E$2:$ZQ$272,139,FALSE)</f>
        <v>Y</v>
      </c>
      <c r="CJ78" s="17" t="str">
        <f>HLOOKUP($B78,'[6]SGTI 2021 Clean Data'!$E$2:$ZQ$272,140,FALSE)</f>
        <v>Y</v>
      </c>
      <c r="CK78" s="17" t="str">
        <f>VLOOKUP($B78,'[6]2021 DD Batch123456'!$B$3:$AT$590,26,FALSE)</f>
        <v>N</v>
      </c>
      <c r="CL78" s="17" t="str">
        <f>VLOOKUP($B78,'[6]2021 DD Batch123456'!$B$3:$AT$590,27,FALSE)</f>
        <v>N</v>
      </c>
      <c r="CM78" s="17" t="str">
        <f>VLOOKUP($B78,'[6]2021 DD Batch123456'!$B$3:$AT$590,31,FALSE)</f>
        <v>Y</v>
      </c>
      <c r="CN78" s="17">
        <f>VLOOKUP($B78,'[6]2021 DD Batch123456'!$B$3:$AT$590,32,FALSE)</f>
        <v>0</v>
      </c>
      <c r="CO78" s="17" t="str">
        <f>VLOOKUP($B78,'[6]2021 DD Batch123456'!$B$3:$AT$590,33,FALSE)</f>
        <v>Y</v>
      </c>
      <c r="CP78" s="17" t="str">
        <f>HLOOKUP($B78,'[6]SGTI 2021 Clean Data'!$E$2:$ZQ$272,153,FALSE)</f>
        <v>Y</v>
      </c>
      <c r="CQ78" s="17" t="str">
        <f>HLOOKUP($B78,'[6]SGTI 2021 Clean Data'!$E$2:$ZQ$272,155,FALSE)</f>
        <v>Y</v>
      </c>
      <c r="CR78" s="17" t="str">
        <f>HLOOKUP($B78,'[6]SGTI 2021 Clean Data'!$E$2:$ZQ$272,156,FALSE)</f>
        <v>Y</v>
      </c>
      <c r="CS78" s="17" t="str">
        <f>HLOOKUP($B78,'[6]SGTI 2021 Clean Data'!$E$2:$ZQ$272,157,FALSE)</f>
        <v>Y</v>
      </c>
      <c r="CT78" s="17" t="str">
        <f>HLOOKUP($B78,'[6]SGTI 2021 Clean Data'!$E$2:$ZQ$272,158,FALSE)</f>
        <v>Y</v>
      </c>
      <c r="CU78" s="17" t="str">
        <f>HLOOKUP($B78,'[6]SGTI 2021 Clean Data'!$E$2:$ZQ$272,159,FALSE)</f>
        <v>Y</v>
      </c>
      <c r="CV78" s="17" t="str">
        <f>HLOOKUP($B78,'[6]SGTI 2021 Clean Data'!$E$2:$ZQ$272,160,FALSE)</f>
        <v>Y</v>
      </c>
      <c r="CW78" s="17" t="str">
        <f>HLOOKUP($B78,'[6]SGTI 2021 Clean Data'!$E$2:$ZQ$272,161,FALSE)</f>
        <v>Y</v>
      </c>
      <c r="CX78" s="17" t="str">
        <f>HLOOKUP($B78,'[6]SGTI 2021 Clean Data'!$E$2:$ZQ$272,164,FALSE)</f>
        <v>Y</v>
      </c>
      <c r="CY78" s="17" t="str">
        <f>HLOOKUP($B78,'[6]SGTI 2021 Clean Data'!$E$2:$ZQ$272,170,FALSE)</f>
        <v>N</v>
      </c>
      <c r="CZ78" s="17" t="str">
        <f>HLOOKUP($B78,'[6]SGTI 2021 Clean Data'!$E$2:$ZQ$272,173,FALSE)</f>
        <v>Y</v>
      </c>
      <c r="DA78" s="17" t="str">
        <f>HLOOKUP($B78,'[6]SGTI 2021 Clean Data'!$E$2:$ZQ$272,174,FALSE)</f>
        <v>Y</v>
      </c>
      <c r="DB78" s="17" t="str">
        <f>HLOOKUP($B78,'[6]SGTI 2021 Clean Data'!$E$2:$ZQ$272,175,FALSE)</f>
        <v>Y</v>
      </c>
      <c r="DC78" s="17" t="str">
        <f>HLOOKUP($B78,'[6]SGTI 2021 Clean Data'!$E$2:$ZQ$272,176,FALSE)</f>
        <v>Y</v>
      </c>
      <c r="DD78" s="17" t="str">
        <f>HLOOKUP($B78,'[6]SGTI 2021 Clean Data'!$E$2:$ZQ$272,178,FALSE)</f>
        <v>N</v>
      </c>
      <c r="DE78" s="17" t="str">
        <f>HLOOKUP($B78,'[6]SGTI 2021 Clean Data'!$E$2:$ZQ$272,179,FALSE)</f>
        <v>N</v>
      </c>
      <c r="DF78" s="17" t="str">
        <f>HLOOKUP($B78,'[6]SGTI 2021 Clean Data'!$E$2:$ZQ$272,180,FALSE)</f>
        <v>Y</v>
      </c>
      <c r="DG78" s="17" t="str">
        <f>HLOOKUP($B78,'[6]SGTI 2021 Clean Data'!$E$2:$ZQ$272,181,FALSE)</f>
        <v>Y</v>
      </c>
      <c r="DH78" s="17" t="str">
        <f>HLOOKUP($B78,'[6]SGTI 2021 Clean Data'!$E$2:$ZQ$272,182,FALSE)</f>
        <v>N</v>
      </c>
      <c r="DI78" s="17" t="str">
        <f>HLOOKUP($B78,'[6]SGTI 2021 Clean Data'!$E$2:$ZQ$272,184,FALSE)</f>
        <v>Y</v>
      </c>
      <c r="DJ78" s="17" t="str">
        <f>HLOOKUP($B78,'[6]SGTI 2021 Clean Data'!$E$2:$ZQ$272,185,FALSE)</f>
        <v>Y</v>
      </c>
      <c r="DK78" s="17">
        <f>HLOOKUP($B78,'[6]SGTI 2021 Clean Data'!$E$2:$ZQ$272,190,FALSE)</f>
        <v>42</v>
      </c>
      <c r="DL78" s="17" t="str">
        <f>HLOOKUP($B78,'[6]SGTI 2021 Clean Data'!$E$2:$ZQ$272,191,FALSE)</f>
        <v>Y</v>
      </c>
      <c r="DM78" s="17" t="str">
        <f>HLOOKUP($B78,'[6]SGTI 2021 Clean Data'!$E$2:$ZQ$272,195,FALSE)</f>
        <v>Y</v>
      </c>
      <c r="DN78" s="17" t="str">
        <f>HLOOKUP($B78,'[6]SGTI 2021 Clean Data'!$E$2:$ZQ$272,196,FALSE)</f>
        <v>Y</v>
      </c>
      <c r="DO78" s="17" t="str">
        <f>HLOOKUP($B78,'[6]SGTI 2021 Clean Data'!$E$2:$ZQ$272,199,FALSE)</f>
        <v>Y</v>
      </c>
      <c r="DP78" s="17" t="str">
        <f>HLOOKUP($B78,'[6]SGTI 2021 Clean Data'!$E$2:$ZQ$272,200,FALSE)</f>
        <v>Y</v>
      </c>
      <c r="DQ78" s="17" t="str">
        <f>HLOOKUP($B78,'[6]SGTI 2021 Clean Data'!$E$2:$ZQ$272,201,FALSE)</f>
        <v>Y</v>
      </c>
      <c r="DR78" s="17" t="str">
        <f>HLOOKUP($B78,'[6]SGTI 2021 Clean Data'!$E$2:$ZQ$272,202,FALSE)</f>
        <v>Y</v>
      </c>
      <c r="DS78" s="17" t="str">
        <f>HLOOKUP($B78,'[6]SGTI 2021 Clean Data'!$E$2:$ZQ$272,203,FALSE)</f>
        <v>Y</v>
      </c>
      <c r="DT78" s="17" t="str">
        <f>HLOOKUP($B78,'[6]SGTI 2021 Clean Data'!$E$2:$ZQ$272,204,FALSE)</f>
        <v>Y</v>
      </c>
      <c r="DU78" s="17" t="str">
        <f>HLOOKUP($B78,'[6]SGTI 2021 Clean Data'!$E$2:$ZQ$272,206,FALSE)</f>
        <v>Y</v>
      </c>
      <c r="DV78" s="17" t="str">
        <f>HLOOKUP($B78,'[6]SGTI 2021 Clean Data'!$E$2:$ZQ$272,207,FALSE)</f>
        <v>Y</v>
      </c>
      <c r="DW78" s="17" t="str">
        <f>HLOOKUP($B78,'[6]SGTI 2021 Clean Data'!$E$2:$ZQ$272,208,FALSE)</f>
        <v>N</v>
      </c>
      <c r="DX78" s="17"/>
      <c r="DY78" s="17" t="str">
        <f>HLOOKUP($B78,'[6]SGTI 2021 Clean Data'!$E$2:$ZQ$272,213,FALSE)</f>
        <v>Y</v>
      </c>
      <c r="DZ78" s="17" t="str">
        <f>HLOOKUP($B78,'[6]SGTI 2021 Clean Data'!$E$2:$ZQ$272,214,FALSE)</f>
        <v>Y</v>
      </c>
      <c r="EA78" s="17" t="str">
        <f>HLOOKUP($B78,'[6]SGTI 2021 Clean Data'!$E$2:$ZQ$272,215,FALSE)</f>
        <v>Y</v>
      </c>
      <c r="EB78" s="17">
        <f>HLOOKUP($B78,'[6]SGTI 2021 Clean Data'!$E$2:$ZQ$272,219,FALSE)</f>
        <v>3</v>
      </c>
      <c r="EC78" s="17">
        <f>HLOOKUP($B78,'[6]SGTI 2021 Clean Data'!$E$2:$ZQ$272,220,FALSE)</f>
        <v>0</v>
      </c>
      <c r="ED78" s="17">
        <f>HLOOKUP($B78,'[6]SGTI 2021 Clean Data'!$E$2:$ZQ$272,221,FALSE)</f>
        <v>0</v>
      </c>
      <c r="EE78" s="17">
        <f>HLOOKUP($B78,'[6]SGTI 2021 Clean Data'!$E$2:$ZQ$272,222,FALSE)</f>
        <v>0</v>
      </c>
      <c r="EF78" s="17">
        <f>HLOOKUP($B78,'[6]SGTI 2021 Clean Data'!$E$2:$ZQ$272,223,FALSE)</f>
        <v>0</v>
      </c>
      <c r="EG78" s="17">
        <f>HLOOKUP($B78,'[6]SGTI 2021 Clean Data'!$E$2:$ZQ$272,224,FALSE)</f>
        <v>3</v>
      </c>
      <c r="EH78" s="17">
        <f>HLOOKUP($B78,'[6]SGTI 2021 Clean Data'!$E$2:$ZQ$272,225,FALSE)</f>
        <v>0</v>
      </c>
      <c r="EI78" s="17">
        <f>HLOOKUP($B78,'[6]SGTI 2021 Clean Data'!$E$2:$ZQ$272,226,FALSE)</f>
        <v>0</v>
      </c>
      <c r="EJ78" s="17">
        <f>HLOOKUP($B78,'[6]SGTI 2021 Clean Data'!$E$2:$ZQ$272,227,FALSE)</f>
        <v>0</v>
      </c>
      <c r="EK78" s="17">
        <f>HLOOKUP($B78,'[6]SGTI 2021 Clean Data'!$E$2:$ZQ$272,228,FALSE)</f>
        <v>3</v>
      </c>
      <c r="EL78" s="17">
        <f>HLOOKUP($B78,'[6]SGTI 2021 Clean Data'!$E$2:$ZQ$272,229,FALSE)</f>
        <v>0</v>
      </c>
      <c r="EM78" s="17">
        <f>HLOOKUP($B78,'[6]SGTI 2021 Clean Data'!$E$2:$ZQ$272,230,FALSE)</f>
        <v>1</v>
      </c>
      <c r="EN78" s="17">
        <f>HLOOKUP($B78,'[6]SGTI 2021 Clean Data'!$E$2:$ZQ$272,231,FALSE)</f>
        <v>3</v>
      </c>
      <c r="EO78" s="18">
        <f>HLOOKUP($B78,'[6]SGTI 2021 Clean Data'!$E$2:$ZQ$272,232,FALSE)</f>
        <v>44188</v>
      </c>
      <c r="EP78" s="18">
        <f>HLOOKUP($B78,'[6]SGTI 2021 Clean Data'!$E$2:$ZQ$272,233,FALSE)</f>
        <v>44218</v>
      </c>
      <c r="EQ78" s="17">
        <f>HLOOKUP($B78,'[6]SGTI 2021 Clean Data'!$E$2:$ZQ$272,234,FALSE)</f>
        <v>0</v>
      </c>
      <c r="ER78" s="17">
        <f>HLOOKUP($B78,'[6]SGTI 2021 Clean Data'!$E$2:$ZQ$272,235,FALSE)</f>
        <v>0</v>
      </c>
      <c r="ES78" s="17">
        <f>HLOOKUP($B78,'[6]SGTI 2021 Clean Data'!$E$2:$ZQ$272,240,FALSE)</f>
        <v>0</v>
      </c>
      <c r="ET78" s="17">
        <f>VLOOKUP($B78,'[6]2021 DD Batch123456'!$B$3:$AT$590,42,FALSE)</f>
        <v>0</v>
      </c>
      <c r="EU78" s="17"/>
      <c r="EV78" s="17"/>
      <c r="EW78" s="17"/>
      <c r="EX78" s="17">
        <f>VLOOKUP($B78,'[6]2021 DD Batch123456'!$B$3:$AT$590,44,FALSE)</f>
        <v>0</v>
      </c>
      <c r="EY78" s="17">
        <f>HLOOKUP($B78,'[6]SGTI 2021 Clean Data'!$E$2:$ZQ$272,246,FALSE)</f>
        <v>0</v>
      </c>
      <c r="EZ78" s="17">
        <f>HLOOKUP($B78,'[6]SGTI 2021 Clean Data'!$E$2:$ZQ$272,247,FALSE)</f>
        <v>0</v>
      </c>
      <c r="FA78" s="17">
        <f>HLOOKUP($B78,'[6]SGTI 2021 Clean Data'!$E$2:$ZQ$272,248,FALSE)</f>
        <v>0</v>
      </c>
      <c r="FB78" s="17">
        <f>HLOOKUP($B78,'[6]SGTI 2021 Clean Data'!$E$2:$ZQ$272,249,FALSE)</f>
        <v>0</v>
      </c>
      <c r="FC78" s="17">
        <f>HLOOKUP($B78,'[6]SGTI 2021 Clean Data'!$E$2:$ZQ$272,250,FALSE)</f>
        <v>0</v>
      </c>
      <c r="FD78" s="17">
        <f>HLOOKUP($B78,'[6]SGTI 2021 Clean Data'!$E$2:$ZQ$272,251,FALSE)</f>
        <v>3</v>
      </c>
      <c r="FE78" s="17">
        <f>HLOOKUP($B78,'[6]SGTI 2021 Clean Data'!$E$2:$ZQ$272,252,FALSE)</f>
        <v>0</v>
      </c>
      <c r="FF78" s="17">
        <f>HLOOKUP($B78,'[6]SGTI 2021 Clean Data'!$E$2:$ZQ$272,253,FALSE)</f>
        <v>0</v>
      </c>
      <c r="FG78" s="17">
        <f>HLOOKUP($B78,'[6]SGTI 2021 Clean Data'!$E$2:$ZQ$272,254,FALSE)</f>
        <v>0</v>
      </c>
      <c r="FH78" s="17">
        <f>HLOOKUP($B78,'[6]SGTI 2021 Clean Data'!$E$2:$ZQ$272,255,FALSE)</f>
        <v>0</v>
      </c>
      <c r="FI78" s="17">
        <f>HLOOKUP($B78,'[6]SGTI 2021 Clean Data'!$E$2:$ZQ$272,256,FALSE)</f>
        <v>0</v>
      </c>
      <c r="FJ78" s="17">
        <f>HLOOKUP($B78,'[6]SGTI 2021 Clean Data'!$E$2:$ZQ$272,257,FALSE)</f>
        <v>0</v>
      </c>
      <c r="FK78" s="17">
        <f>HLOOKUP($B78,'[6]SGTI 2021 Clean Data'!$E$2:$ZQ$272,258,FALSE)</f>
        <v>0</v>
      </c>
      <c r="FL78" s="17"/>
      <c r="FM78" s="17">
        <f>HLOOKUP($B78,'[6]SGTI 2021 Clean Data'!$E$2:$ZQ$272,260,FALSE)</f>
        <v>5</v>
      </c>
      <c r="FN78" s="17">
        <f>HLOOKUP($B78,'[6]SGTI 2021 Clean Data'!$E$2:$ZQ$272,261,FALSE)</f>
        <v>0</v>
      </c>
      <c r="FO78" s="17">
        <f>HLOOKUP($B78,'[6]SGTI 2021 Clean Data'!$E$2:$ZQ$272,262,FALSE)</f>
        <v>0</v>
      </c>
      <c r="FP78" s="17">
        <f>HLOOKUP($B78,'[6]SGTI 2021 Clean Data'!$E$2:$ZQ$272,263,FALSE)</f>
        <v>0</v>
      </c>
      <c r="FQ78" s="17"/>
      <c r="FR78" s="17">
        <f>HLOOKUP($B78,'[6]SGTI 2021 Clean Data'!$E$2:$ZQ$272,265,FALSE)</f>
        <v>0</v>
      </c>
      <c r="FS78" s="17">
        <f>HLOOKUP($B78,'[6]SGTI 2021 Clean Data'!$E$2:$ZQ$272,266,FALSE)</f>
        <v>0</v>
      </c>
      <c r="FT78" s="17">
        <f>HLOOKUP($B78,'[6]SGTI 2021 Clean Data'!$E$2:$ZQ$272,267,FALSE)</f>
        <v>0</v>
      </c>
      <c r="FU78" s="17">
        <f>HLOOKUP($B78,'[6]SGTI 2021 Clean Data'!$E$2:$ZQ$272,268,FALSE)</f>
        <v>0</v>
      </c>
      <c r="FV78" s="17">
        <f>HLOOKUP($B78,'[6]SGTI 2021 Clean Data'!$E$2:$ZQ$272,269,FALSE)</f>
        <v>0</v>
      </c>
      <c r="FW78" s="17">
        <f>HLOOKUP($B78,'[6]SGTI 2021 Clean Data'!$E$2:$ZQ$272,270,FALSE)</f>
        <v>0</v>
      </c>
      <c r="FX78" s="17">
        <f>HLOOKUP($B78,'[6]SGTI 2021 Clean Data'!$E$2:$ZQ$272,271,FALSE)</f>
        <v>0</v>
      </c>
    </row>
    <row r="79" spans="1:180" ht="24" thickTop="1" thickBot="1" x14ac:dyDescent="0.3">
      <c r="A79" s="12">
        <v>426</v>
      </c>
      <c r="B79" s="13" t="s">
        <v>302</v>
      </c>
      <c r="C79" s="14" t="s">
        <v>303</v>
      </c>
      <c r="D79" s="15">
        <v>44196</v>
      </c>
      <c r="E79" s="16">
        <f>_xlfn.IFNA(VLOOKUP($B79,'[4]SGTI 2021 General Full List'!$G$2:$AD$528,24,FALSE),VLOOKUP($B79,'[5]SGTI 2021 TrustReits Full List'!$G$2:$AC$43,23,FALSE))</f>
        <v>233430000</v>
      </c>
      <c r="F79" s="16" t="str">
        <f t="shared" si="1"/>
        <v>Small</v>
      </c>
      <c r="G79" s="16" t="str">
        <f>_xlfn.IFNA(VLOOKUP($B79,'[4]SGTI 2021 General Full List'!$G$2:$AD$528,21,FALSE),VLOOKUP($B79,'[5]SGTI 2021 TrustReits Full List'!$G$2:$AB$43,20,FALSE))</f>
        <v>INDUSTRIALS</v>
      </c>
      <c r="H79" s="16" t="str">
        <f>_xlfn.IFNA(VLOOKUP($B79,'[4]SGTI 2021 General Full List'!$G$2:$AD$528,23,FALSE),VLOOKUP($B79,'[5]SGTI 2021 TrustReits Full List'!$G$2:$AB$43,22,FALSE))</f>
        <v>Industrial Goods</v>
      </c>
      <c r="I79" s="16" t="s">
        <v>1273</v>
      </c>
      <c r="J79" s="17">
        <f>VLOOKUP($B79,'[6]2021 DD Batch123456'!$B$3:$AT$590,5,FALSE)</f>
        <v>6</v>
      </c>
      <c r="K79" s="17">
        <f>VLOOKUP($B79,'[6]2021 DD Batch123456'!$B$3:$AT$590,6,FALSE)</f>
        <v>6</v>
      </c>
      <c r="L79" s="17">
        <f>VLOOKUP($B79,'[6]2021 DD Batch123456'!$B$3:$AT$590,7,FALSE)</f>
        <v>4</v>
      </c>
      <c r="M79" s="17" t="str">
        <f>VLOOKUP($B79,'[6]2021 DD Batch123456'!$B$3:$AT$590,12,FALSE)</f>
        <v>Y</v>
      </c>
      <c r="N79" s="17" t="str">
        <f>HLOOKUP($B79,'[6]SGTI 2021 Clean Data'!$E$2:$ZQ$272,25,FALSE)</f>
        <v>Y</v>
      </c>
      <c r="O79" s="17" t="str">
        <f>VLOOKUP($B79,'[6]2021 DD Batch123456'!$B$3:$AT$590,13,FALSE)</f>
        <v>N</v>
      </c>
      <c r="P79" s="17" t="str">
        <f>VLOOKUP($B79,'[6]2021 DD Batch123456'!$B$3:$AT$590,14,FALSE)</f>
        <v>N</v>
      </c>
      <c r="Q79" s="17" t="str">
        <f>HLOOKUP($B79,'[6]SGTI 2021 Clean Data'!$E$2:$ZQ$272,30,FALSE)</f>
        <v>N</v>
      </c>
      <c r="R79" s="17" t="str">
        <f>HLOOKUP($B79,'[6]SGTI 2021 Clean Data'!$E$2:$ZQ$272,31,FALSE)</f>
        <v>Y</v>
      </c>
      <c r="S79" s="17" t="str">
        <f>HLOOKUP($B79,'[6]SGTI 2021 Clean Data'!$E$2:$ZQ$272,32,FALSE)</f>
        <v>Y</v>
      </c>
      <c r="T79" s="17">
        <f>VLOOKUP($B79,'[6]2021 DD Batch123456'!$B$3:$AT$590,36,FALSE)</f>
        <v>2</v>
      </c>
      <c r="U79" s="17">
        <f>VLOOKUP($B79,'[6]2021 DD Batch123456'!$B$3:$AT$590,40,FALSE)</f>
        <v>2</v>
      </c>
      <c r="V79" s="17">
        <f>VLOOKUP($B79,'[6]2021 DD Batch123456'!$B$3:$AT$590,37,FALSE)</f>
        <v>2</v>
      </c>
      <c r="W79" s="17" t="str">
        <f>VLOOKUP($B79,'[6]2021 DD Batch123456'!$B$3:$AT$590,41,FALSE)</f>
        <v>Y</v>
      </c>
      <c r="X79" s="17">
        <f>VLOOKUP($B79,'[6]2021 DD Batch123456'!$B$3:$AT$590,15,FALSE)</f>
        <v>3</v>
      </c>
      <c r="Y79" s="17">
        <f>VLOOKUP($B79,'[6]2021 DD Batch123456'!$B$3:$AT$590,16,FALSE)</f>
        <v>3</v>
      </c>
      <c r="Z79" s="17" t="str">
        <f>VLOOKUP($B79,'[6]2021 DD Batch123456'!$B$3:$AT$590,18,FALSE)</f>
        <v>Y</v>
      </c>
      <c r="AA79" s="17" t="str">
        <f>HLOOKUP($B79,'[6]SGTI 2021 Clean Data'!$E$2:$ZQ$272,45,FALSE)</f>
        <v>N</v>
      </c>
      <c r="AB79" s="17" t="str">
        <f>HLOOKUP($B79,'[6]SGTI 2021 Clean Data'!$E$2:$ZQ$272,46,FALSE)</f>
        <v>N</v>
      </c>
      <c r="AC79" s="17" t="str">
        <f>HLOOKUP($B79,'[6]SGTI 2021 Clean Data'!$E$2:$ZQ$272,49,FALSE)</f>
        <v>Y</v>
      </c>
      <c r="AD79" s="17" t="str">
        <f>HLOOKUP($B79,'[6]SGTI 2021 Clean Data'!$E$2:$ZQ$272,50,FALSE)</f>
        <v>Y</v>
      </c>
      <c r="AE79" s="17" t="str">
        <f>HLOOKUP($B79,'[6]SGTI 2021 Clean Data'!$E$2:$ZQ$272,53,FALSE)</f>
        <v>Y</v>
      </c>
      <c r="AF79" s="17" t="str">
        <f>HLOOKUP($B79,'[6]SGTI 2021 Clean Data'!$E$2:$ZQ$272,54,FALSE)</f>
        <v>Y</v>
      </c>
      <c r="AG79" s="17" t="str">
        <f>HLOOKUP($B79,'[6]SGTI 2021 Clean Data'!$E$2:$ZQ$272,55,FALSE)</f>
        <v>Y</v>
      </c>
      <c r="AH79" s="17" t="str">
        <f>HLOOKUP($B79,'[6]SGTI 2021 Clean Data'!$E$2:$ZQ$272,56,FALSE)</f>
        <v>Y</v>
      </c>
      <c r="AI79" s="17" t="str">
        <f>HLOOKUP($B79,'[6]SGTI 2021 Clean Data'!$E$2:$ZQ$272,57,FALSE)</f>
        <v>N</v>
      </c>
      <c r="AJ79" s="17" t="str">
        <f>HLOOKUP($B79,'[6]SGTI 2021 Clean Data'!$E$2:$ZQ$272,58,FALSE)</f>
        <v>N</v>
      </c>
      <c r="AK79" s="17" t="str">
        <f>HLOOKUP($B79,'[6]SGTI 2021 Clean Data'!$E$2:$ZQ$272,59,FALSE)</f>
        <v>Y</v>
      </c>
      <c r="AL79" s="17">
        <f>VLOOKUP($B79,'[6]2021 DD Batch123456'!$B$3:$AT$590,19,FALSE)</f>
        <v>3</v>
      </c>
      <c r="AM79" s="17">
        <f>VLOOKUP($B79,'[6]2021 DD Batch123456'!$B$3:$AT$590,20,FALSE)</f>
        <v>3</v>
      </c>
      <c r="AN79" s="17" t="str">
        <f>VLOOKUP($B79,'[6]2021 DD Batch123456'!$B$3:$AT$590,22,FALSE)</f>
        <v>Y</v>
      </c>
      <c r="AO79" s="17" t="str">
        <f>HLOOKUP($B79,'[6]SGTI 2021 Clean Data'!$E$2:$ZQ$272,67,FALSE)</f>
        <v>O</v>
      </c>
      <c r="AP79" s="17" t="str">
        <f>HLOOKUP($B79,'[6]SGTI 2021 Clean Data'!$E$2:$ZQ$272,68,FALSE)</f>
        <v>O</v>
      </c>
      <c r="AQ79" s="17" t="str">
        <f>HLOOKUP($B79,'[6]SGTI 2021 Clean Data'!$E$2:$ZQ$272,69,FALSE)</f>
        <v>B3</v>
      </c>
      <c r="AR79" s="17" t="str">
        <f>HLOOKUP($B79,'[6]SGTI 2021 Clean Data'!$E$2:$ZQ$272,70,FALSE)</f>
        <v>Y</v>
      </c>
      <c r="AS79" s="17" t="str">
        <f>HLOOKUP($B79,'[6]SGTI 2021 Clean Data'!$E$2:$ZQ$272,71,FALSE)</f>
        <v>Y</v>
      </c>
      <c r="AT79" s="17" t="str">
        <f>HLOOKUP($B79,'[6]SGTI 2021 Clean Data'!$E$2:$ZQ$272,72,FALSE)</f>
        <v>Y</v>
      </c>
      <c r="AU79" s="17" t="str">
        <f>HLOOKUP($B79,'[6]SGTI 2021 Clean Data'!$E$2:$ZQ$272,73,FALSE)</f>
        <v>N</v>
      </c>
      <c r="AV79" s="17" t="str">
        <f>HLOOKUP($B79,'[6]SGTI 2021 Clean Data'!$E$2:$ZQ$272,74,FALSE)</f>
        <v>Y</v>
      </c>
      <c r="AW79" s="17" t="str">
        <f>HLOOKUP($B79,'[6]SGTI 2021 Clean Data'!$E$2:$ZQ$272,75,FALSE)</f>
        <v>N</v>
      </c>
      <c r="AX79" s="17" t="str">
        <f>HLOOKUP($B79,'[6]SGTI 2021 Clean Data'!$E$2:$ZQ$272,76,FALSE)</f>
        <v>N</v>
      </c>
      <c r="AY79" s="17" t="str">
        <f>VLOOKUP($B79,'[6]2021 DD Batch123456'!$B$3:$AT$590,35,FALSE)</f>
        <v>B1</v>
      </c>
      <c r="AZ79" s="17" t="str">
        <f>HLOOKUP($B79,'[6]SGTI 2021 Clean Data'!$E$2:$ZQ$272,80,FALSE)</f>
        <v>N</v>
      </c>
      <c r="BA79" s="17" t="str">
        <f>HLOOKUP($B79,'[6]SGTI 2021 Clean Data'!$E$2:$ZQ$272,83,FALSE)</f>
        <v>Y</v>
      </c>
      <c r="BB79" s="17" t="str">
        <f>HLOOKUP($B79,'[6]SGTI 2021 Clean Data'!$E$2:$ZQ$272,84,FALSE)</f>
        <v>N</v>
      </c>
      <c r="BC79" s="17" t="str">
        <f>HLOOKUP($B79,'[6]SGTI 2021 Clean Data'!$E$2:$ZQ$272,89,FALSE)</f>
        <v>Y</v>
      </c>
      <c r="BD79" s="17" t="str">
        <f>HLOOKUP($B79,'[6]SGTI 2021 Clean Data'!$E$2:$ZQ$272,91,FALSE)</f>
        <v>Y</v>
      </c>
      <c r="BE79" s="17" t="str">
        <f>HLOOKUP($B79,'[6]SGTI 2021 Clean Data'!$E$2:$ZQ$272,92,FALSE)</f>
        <v>Y</v>
      </c>
      <c r="BF79" s="17" t="str">
        <f>HLOOKUP($B79,'[6]SGTI 2021 Clean Data'!$E$2:$ZQ$272,93,FALSE)</f>
        <v>Y</v>
      </c>
      <c r="BG79" s="17" t="str">
        <f>HLOOKUP($B79,'[6]SGTI 2021 Clean Data'!$E$2:$ZQ$272,94,FALSE)</f>
        <v>Y</v>
      </c>
      <c r="BH79" s="17" t="str">
        <f>HLOOKUP($B79,'[6]SGTI 2021 Clean Data'!$E$2:$ZQ$272,95,FALSE)</f>
        <v>Y</v>
      </c>
      <c r="BI79" s="17" t="str">
        <f>HLOOKUP($B79,'[6]SGTI 2021 Clean Data'!$E$2:$ZQ$272,96,FALSE)</f>
        <v>N</v>
      </c>
      <c r="BJ79" s="17" t="str">
        <f>HLOOKUP($B79,'[6]SGTI 2021 Clean Data'!$E$2:$ZQ$272,97,FALSE)</f>
        <v>N</v>
      </c>
      <c r="BK79" s="17" t="str">
        <f>HLOOKUP($B79,'[6]SGTI 2021 Clean Data'!$E$2:$ZQ$272,98,FALSE)</f>
        <v>Y</v>
      </c>
      <c r="BL79" s="17" t="str">
        <f>HLOOKUP($B79,'[6]SGTI 2021 Clean Data'!$E$2:$ZQ$272,100,FALSE)</f>
        <v>Y</v>
      </c>
      <c r="BM79" s="17" t="str">
        <f>HLOOKUP($B79,'[6]SGTI 2021 Clean Data'!$E$2:$ZQ$272,102,FALSE)</f>
        <v>N</v>
      </c>
      <c r="BN79" s="17" t="str">
        <f>HLOOKUP($B79,'[6]SGTI 2021 Clean Data'!$E$2:$ZQ$272,103,FALSE)</f>
        <v>Y</v>
      </c>
      <c r="BO79" s="17" t="str">
        <f>HLOOKUP($B79,'[6]SGTI 2021 Clean Data'!$E$2:$ZQ$272,107,FALSE)</f>
        <v>Y</v>
      </c>
      <c r="BP79" s="17" t="str">
        <f>HLOOKUP($B79,'[6]SGTI 2021 Clean Data'!$E$2:$ZQ$272,108,FALSE)</f>
        <v>Y</v>
      </c>
      <c r="BQ79" s="17" t="str">
        <f>HLOOKUP($B79,'[6]SGTI 2021 Clean Data'!$E$2:$ZQ$272,109,FALSE)</f>
        <v>Y</v>
      </c>
      <c r="BR79" s="17" t="str">
        <f>HLOOKUP($B79,'[6]SGTI 2021 Clean Data'!$E$2:$ZQ$272,110,FALSE)</f>
        <v>Y</v>
      </c>
      <c r="BS79" s="17" t="str">
        <f>HLOOKUP($B79,'[6]SGTI 2021 Clean Data'!$E$2:$ZQ$272,111,FALSE)</f>
        <v>Y</v>
      </c>
      <c r="BT79" s="17" t="str">
        <f>HLOOKUP($B79,'[6]SGTI 2021 Clean Data'!$E$2:$ZQ$272,113,FALSE)</f>
        <v>Y</v>
      </c>
      <c r="BU79" s="17" t="str">
        <f>HLOOKUP($B79,'[6]SGTI 2021 Clean Data'!$E$2:$ZQ$272,114,FALSE)</f>
        <v>Y</v>
      </c>
      <c r="BV79" s="17" t="str">
        <f>HLOOKUP($B79,'[6]SGTI 2021 Clean Data'!$E$2:$ZQ$272,120,FALSE)</f>
        <v>Y</v>
      </c>
      <c r="BW79" s="17" t="str">
        <f>HLOOKUP($B79,'[6]SGTI 2021 Clean Data'!$E$2:$ZQ$272,121,FALSE)</f>
        <v>N</v>
      </c>
      <c r="BX79" s="17" t="str">
        <f>HLOOKUP($B79,'[6]SGTI 2021 Clean Data'!$E$2:$ZQ$272,122,FALSE)</f>
        <v>Y</v>
      </c>
      <c r="BY79" s="17" t="str">
        <f>HLOOKUP($B79,'[6]SGTI 2021 Clean Data'!$E$2:$ZQ$272,123,FALSE)</f>
        <v>N</v>
      </c>
      <c r="BZ79" s="17" t="str">
        <f>HLOOKUP($B79,'[6]SGTI 2021 Clean Data'!$E$2:$ZQ$272,124,FALSE)</f>
        <v>Y</v>
      </c>
      <c r="CA79" s="17" t="str">
        <f>HLOOKUP($B79,'[6]SGTI 2021 Clean Data'!$E$2:$ZQ$272,125,FALSE)</f>
        <v>Y</v>
      </c>
      <c r="CB79" s="17" t="str">
        <f>HLOOKUP($B79,'[6]SGTI 2021 Clean Data'!$E$2:$ZQ$272,126,FALSE)</f>
        <v>N</v>
      </c>
      <c r="CC79" s="17" t="str">
        <f>HLOOKUP($B79,'[6]SGTI 2021 Clean Data'!$E$2:$ZQ$272,128,FALSE)</f>
        <v>Y</v>
      </c>
      <c r="CD79" s="17" t="str">
        <f>HLOOKUP($B79,'[6]SGTI 2021 Clean Data'!$E$2:$ZQ$272,130,FALSE)</f>
        <v>Y</v>
      </c>
      <c r="CE79" s="17" t="str">
        <f>HLOOKUP($B79,'[6]SGTI 2021 Clean Data'!$E$2:$ZQ$272,131,FALSE)</f>
        <v>Y</v>
      </c>
      <c r="CF79" s="17" t="str">
        <f>HLOOKUP($B79,'[6]SGTI 2021 Clean Data'!$E$2:$ZQ$272,132,FALSE)</f>
        <v>Y</v>
      </c>
      <c r="CG79" s="17" t="str">
        <f>HLOOKUP($B79,'[6]SGTI 2021 Clean Data'!$E$2:$ZQ$272,133,FALSE)</f>
        <v>Y</v>
      </c>
      <c r="CH79" s="17" t="str">
        <f>HLOOKUP($B79,'[6]SGTI 2021 Clean Data'!$E$2:$ZQ$272,135,FALSE)</f>
        <v>N</v>
      </c>
      <c r="CI79" s="17" t="str">
        <f>HLOOKUP($B79,'[6]SGTI 2021 Clean Data'!$E$2:$ZQ$272,139,FALSE)</f>
        <v>Y</v>
      </c>
      <c r="CJ79" s="17" t="str">
        <f>HLOOKUP($B79,'[6]SGTI 2021 Clean Data'!$E$2:$ZQ$272,140,FALSE)</f>
        <v>N</v>
      </c>
      <c r="CK79" s="17" t="str">
        <f>VLOOKUP($B79,'[6]2021 DD Batch123456'!$B$3:$AT$590,26,FALSE)</f>
        <v>Y</v>
      </c>
      <c r="CL79" s="17">
        <f>VLOOKUP($B79,'[6]2021 DD Batch123456'!$B$3:$AT$590,27,FALSE)</f>
        <v>0</v>
      </c>
      <c r="CM79" s="17" t="str">
        <f>VLOOKUP($B79,'[6]2021 DD Batch123456'!$B$3:$AT$590,31,FALSE)</f>
        <v>N</v>
      </c>
      <c r="CN79" s="17" t="str">
        <f>VLOOKUP($B79,'[6]2021 DD Batch123456'!$B$3:$AT$590,32,FALSE)</f>
        <v>N</v>
      </c>
      <c r="CO79" s="17" t="str">
        <f>VLOOKUP($B79,'[6]2021 DD Batch123456'!$B$3:$AT$590,33,FALSE)</f>
        <v>N</v>
      </c>
      <c r="CP79" s="17" t="str">
        <f>HLOOKUP($B79,'[6]SGTI 2021 Clean Data'!$E$2:$ZQ$272,153,FALSE)</f>
        <v>Y</v>
      </c>
      <c r="CQ79" s="17" t="str">
        <f>HLOOKUP($B79,'[6]SGTI 2021 Clean Data'!$E$2:$ZQ$272,155,FALSE)</f>
        <v>Y</v>
      </c>
      <c r="CR79" s="17" t="str">
        <f>HLOOKUP($B79,'[6]SGTI 2021 Clean Data'!$E$2:$ZQ$272,156,FALSE)</f>
        <v>Y</v>
      </c>
      <c r="CS79" s="17" t="str">
        <f>HLOOKUP($B79,'[6]SGTI 2021 Clean Data'!$E$2:$ZQ$272,157,FALSE)</f>
        <v>Y</v>
      </c>
      <c r="CT79" s="17" t="str">
        <f>HLOOKUP($B79,'[6]SGTI 2021 Clean Data'!$E$2:$ZQ$272,158,FALSE)</f>
        <v>Y</v>
      </c>
      <c r="CU79" s="17" t="str">
        <f>HLOOKUP($B79,'[6]SGTI 2021 Clean Data'!$E$2:$ZQ$272,159,FALSE)</f>
        <v>Y</v>
      </c>
      <c r="CV79" s="17" t="str">
        <f>HLOOKUP($B79,'[6]SGTI 2021 Clean Data'!$E$2:$ZQ$272,160,FALSE)</f>
        <v>Y</v>
      </c>
      <c r="CW79" s="17" t="str">
        <f>HLOOKUP($B79,'[6]SGTI 2021 Clean Data'!$E$2:$ZQ$272,161,FALSE)</f>
        <v>Y</v>
      </c>
      <c r="CX79" s="17" t="str">
        <f>HLOOKUP($B79,'[6]SGTI 2021 Clean Data'!$E$2:$ZQ$272,164,FALSE)</f>
        <v>Y</v>
      </c>
      <c r="CY79" s="17" t="str">
        <f>HLOOKUP($B79,'[6]SGTI 2021 Clean Data'!$E$2:$ZQ$272,170,FALSE)</f>
        <v>Y</v>
      </c>
      <c r="CZ79" s="17" t="str">
        <f>HLOOKUP($B79,'[6]SGTI 2021 Clean Data'!$E$2:$ZQ$272,173,FALSE)</f>
        <v>Y</v>
      </c>
      <c r="DA79" s="17" t="str">
        <f>HLOOKUP($B79,'[6]SGTI 2021 Clean Data'!$E$2:$ZQ$272,174,FALSE)</f>
        <v>Y</v>
      </c>
      <c r="DB79" s="17" t="str">
        <f>HLOOKUP($B79,'[6]SGTI 2021 Clean Data'!$E$2:$ZQ$272,175,FALSE)</f>
        <v>Y</v>
      </c>
      <c r="DC79" s="17" t="str">
        <f>HLOOKUP($B79,'[6]SGTI 2021 Clean Data'!$E$2:$ZQ$272,176,FALSE)</f>
        <v>Y</v>
      </c>
      <c r="DD79" s="17" t="str">
        <f>HLOOKUP($B79,'[6]SGTI 2021 Clean Data'!$E$2:$ZQ$272,178,FALSE)</f>
        <v>N</v>
      </c>
      <c r="DE79" s="17" t="str">
        <f>HLOOKUP($B79,'[6]SGTI 2021 Clean Data'!$E$2:$ZQ$272,179,FALSE)</f>
        <v>N</v>
      </c>
      <c r="DF79" s="17" t="str">
        <f>HLOOKUP($B79,'[6]SGTI 2021 Clean Data'!$E$2:$ZQ$272,180,FALSE)</f>
        <v>Y</v>
      </c>
      <c r="DG79" s="17" t="str">
        <f>HLOOKUP($B79,'[6]SGTI 2021 Clean Data'!$E$2:$ZQ$272,181,FALSE)</f>
        <v>Y</v>
      </c>
      <c r="DH79" s="17" t="str">
        <f>HLOOKUP($B79,'[6]SGTI 2021 Clean Data'!$E$2:$ZQ$272,182,FALSE)</f>
        <v>N</v>
      </c>
      <c r="DI79" s="17" t="str">
        <f>HLOOKUP($B79,'[6]SGTI 2021 Clean Data'!$E$2:$ZQ$272,184,FALSE)</f>
        <v>Y</v>
      </c>
      <c r="DJ79" s="17" t="str">
        <f>HLOOKUP($B79,'[6]SGTI 2021 Clean Data'!$E$2:$ZQ$272,185,FALSE)</f>
        <v>Y</v>
      </c>
      <c r="DK79" s="17">
        <f>HLOOKUP($B79,'[6]SGTI 2021 Clean Data'!$E$2:$ZQ$272,190,FALSE)</f>
        <v>95</v>
      </c>
      <c r="DL79" s="17" t="str">
        <f>HLOOKUP($B79,'[6]SGTI 2021 Clean Data'!$E$2:$ZQ$272,191,FALSE)</f>
        <v>N</v>
      </c>
      <c r="DM79" s="17" t="str">
        <f>HLOOKUP($B79,'[6]SGTI 2021 Clean Data'!$E$2:$ZQ$272,195,FALSE)</f>
        <v>Y</v>
      </c>
      <c r="DN79" s="17" t="str">
        <f>HLOOKUP($B79,'[6]SGTI 2021 Clean Data'!$E$2:$ZQ$272,196,FALSE)</f>
        <v>N</v>
      </c>
      <c r="DO79" s="17" t="str">
        <f>HLOOKUP($B79,'[6]SGTI 2021 Clean Data'!$E$2:$ZQ$272,199,FALSE)</f>
        <v>Y</v>
      </c>
      <c r="DP79" s="17" t="str">
        <f>HLOOKUP($B79,'[6]SGTI 2021 Clean Data'!$E$2:$ZQ$272,200,FALSE)</f>
        <v>Y</v>
      </c>
      <c r="DQ79" s="17" t="str">
        <f>HLOOKUP($B79,'[6]SGTI 2021 Clean Data'!$E$2:$ZQ$272,201,FALSE)</f>
        <v>Y</v>
      </c>
      <c r="DR79" s="17" t="str">
        <f>HLOOKUP($B79,'[6]SGTI 2021 Clean Data'!$E$2:$ZQ$272,202,FALSE)</f>
        <v>Y</v>
      </c>
      <c r="DS79" s="17" t="str">
        <f>HLOOKUP($B79,'[6]SGTI 2021 Clean Data'!$E$2:$ZQ$272,203,FALSE)</f>
        <v>Y</v>
      </c>
      <c r="DT79" s="17" t="str">
        <f>HLOOKUP($B79,'[6]SGTI 2021 Clean Data'!$E$2:$ZQ$272,204,FALSE)</f>
        <v>Y</v>
      </c>
      <c r="DU79" s="17" t="str">
        <f>HLOOKUP($B79,'[6]SGTI 2021 Clean Data'!$E$2:$ZQ$272,206,FALSE)</f>
        <v>Y</v>
      </c>
      <c r="DV79" s="17" t="str">
        <f>HLOOKUP($B79,'[6]SGTI 2021 Clean Data'!$E$2:$ZQ$272,207,FALSE)</f>
        <v>Y</v>
      </c>
      <c r="DW79" s="17" t="str">
        <f>HLOOKUP($B79,'[6]SGTI 2021 Clean Data'!$E$2:$ZQ$272,208,FALSE)</f>
        <v>Y</v>
      </c>
      <c r="DX79" s="17"/>
      <c r="DY79" s="17" t="str">
        <f>HLOOKUP($B79,'[6]SGTI 2021 Clean Data'!$E$2:$ZQ$272,213,FALSE)</f>
        <v>Y</v>
      </c>
      <c r="DZ79" s="17" t="str">
        <f>HLOOKUP($B79,'[6]SGTI 2021 Clean Data'!$E$2:$ZQ$272,214,FALSE)</f>
        <v>N</v>
      </c>
      <c r="EA79" s="17" t="str">
        <f>HLOOKUP($B79,'[6]SGTI 2021 Clean Data'!$E$2:$ZQ$272,215,FALSE)</f>
        <v>Y</v>
      </c>
      <c r="EB79" s="17">
        <f>HLOOKUP($B79,'[6]SGTI 2021 Clean Data'!$E$2:$ZQ$272,219,FALSE)</f>
        <v>3</v>
      </c>
      <c r="EC79" s="17">
        <f>HLOOKUP($B79,'[6]SGTI 2021 Clean Data'!$E$2:$ZQ$272,220,FALSE)</f>
        <v>0</v>
      </c>
      <c r="ED79" s="17">
        <f>HLOOKUP($B79,'[6]SGTI 2021 Clean Data'!$E$2:$ZQ$272,221,FALSE)</f>
        <v>0</v>
      </c>
      <c r="EE79" s="17">
        <f>HLOOKUP($B79,'[6]SGTI 2021 Clean Data'!$E$2:$ZQ$272,222,FALSE)</f>
        <v>3</v>
      </c>
      <c r="EF79" s="17">
        <f>HLOOKUP($B79,'[6]SGTI 2021 Clean Data'!$E$2:$ZQ$272,223,FALSE)</f>
        <v>0</v>
      </c>
      <c r="EG79" s="17">
        <f>HLOOKUP($B79,'[6]SGTI 2021 Clean Data'!$E$2:$ZQ$272,224,FALSE)</f>
        <v>3</v>
      </c>
      <c r="EH79" s="17">
        <f>HLOOKUP($B79,'[6]SGTI 2021 Clean Data'!$E$2:$ZQ$272,225,FALSE)</f>
        <v>0</v>
      </c>
      <c r="EI79" s="17">
        <f>HLOOKUP($B79,'[6]SGTI 2021 Clean Data'!$E$2:$ZQ$272,226,FALSE)</f>
        <v>0</v>
      </c>
      <c r="EJ79" s="17">
        <f>HLOOKUP($B79,'[6]SGTI 2021 Clean Data'!$E$2:$ZQ$272,227,FALSE)</f>
        <v>0</v>
      </c>
      <c r="EK79" s="17">
        <f>HLOOKUP($B79,'[6]SGTI 2021 Clean Data'!$E$2:$ZQ$272,228,FALSE)</f>
        <v>0</v>
      </c>
      <c r="EL79" s="17">
        <f>HLOOKUP($B79,'[6]SGTI 2021 Clean Data'!$E$2:$ZQ$272,229,FALSE)</f>
        <v>0</v>
      </c>
      <c r="EM79" s="17">
        <f>HLOOKUP($B79,'[6]SGTI 2021 Clean Data'!$E$2:$ZQ$272,230,FALSE)</f>
        <v>0</v>
      </c>
      <c r="EN79" s="17">
        <f>HLOOKUP($B79,'[6]SGTI 2021 Clean Data'!$E$2:$ZQ$272,231,FALSE)</f>
        <v>0</v>
      </c>
      <c r="EO79" s="18">
        <f>HLOOKUP($B79,'[6]SGTI 2021 Clean Data'!$E$2:$ZQ$272,232,FALSE)</f>
        <v>44291</v>
      </c>
      <c r="EP79" s="18">
        <f>HLOOKUP($B79,'[6]SGTI 2021 Clean Data'!$E$2:$ZQ$272,233,FALSE)</f>
        <v>44313</v>
      </c>
      <c r="EQ79" s="17">
        <f>HLOOKUP($B79,'[6]SGTI 2021 Clean Data'!$E$2:$ZQ$272,234,FALSE)</f>
        <v>0</v>
      </c>
      <c r="ER79" s="17">
        <f>HLOOKUP($B79,'[6]SGTI 2021 Clean Data'!$E$2:$ZQ$272,235,FALSE)</f>
        <v>0</v>
      </c>
      <c r="ES79" s="17">
        <f>HLOOKUP($B79,'[6]SGTI 2021 Clean Data'!$E$2:$ZQ$272,240,FALSE)</f>
        <v>0</v>
      </c>
      <c r="ET79" s="17">
        <f>VLOOKUP($B79,'[6]2021 DD Batch123456'!$B$3:$AT$590,42,FALSE)</f>
        <v>3</v>
      </c>
      <c r="EU79" s="17"/>
      <c r="EV79" s="17"/>
      <c r="EW79" s="17"/>
      <c r="EX79" s="17">
        <f>VLOOKUP($B79,'[6]2021 DD Batch123456'!$B$3:$AT$590,44,FALSE)</f>
        <v>0</v>
      </c>
      <c r="EY79" s="17">
        <f>HLOOKUP($B79,'[6]SGTI 2021 Clean Data'!$E$2:$ZQ$272,246,FALSE)</f>
        <v>0</v>
      </c>
      <c r="EZ79" s="17">
        <f>HLOOKUP($B79,'[6]SGTI 2021 Clean Data'!$E$2:$ZQ$272,247,FALSE)</f>
        <v>0</v>
      </c>
      <c r="FA79" s="17">
        <f>HLOOKUP($B79,'[6]SGTI 2021 Clean Data'!$E$2:$ZQ$272,248,FALSE)</f>
        <v>0</v>
      </c>
      <c r="FB79" s="17">
        <f>HLOOKUP($B79,'[6]SGTI 2021 Clean Data'!$E$2:$ZQ$272,249,FALSE)</f>
        <v>0</v>
      </c>
      <c r="FC79" s="17">
        <f>HLOOKUP($B79,'[6]SGTI 2021 Clean Data'!$E$2:$ZQ$272,250,FALSE)</f>
        <v>3</v>
      </c>
      <c r="FD79" s="17">
        <f>HLOOKUP($B79,'[6]SGTI 2021 Clean Data'!$E$2:$ZQ$272,251,FALSE)</f>
        <v>3</v>
      </c>
      <c r="FE79" s="17">
        <f>HLOOKUP($B79,'[6]SGTI 2021 Clean Data'!$E$2:$ZQ$272,252,FALSE)</f>
        <v>3</v>
      </c>
      <c r="FF79" s="17">
        <f>HLOOKUP($B79,'[6]SGTI 2021 Clean Data'!$E$2:$ZQ$272,253,FALSE)</f>
        <v>0</v>
      </c>
      <c r="FG79" s="17">
        <f>HLOOKUP($B79,'[6]SGTI 2021 Clean Data'!$E$2:$ZQ$272,254,FALSE)</f>
        <v>0</v>
      </c>
      <c r="FH79" s="17">
        <f>HLOOKUP($B79,'[6]SGTI 2021 Clean Data'!$E$2:$ZQ$272,255,FALSE)</f>
        <v>0</v>
      </c>
      <c r="FI79" s="17">
        <f>HLOOKUP($B79,'[6]SGTI 2021 Clean Data'!$E$2:$ZQ$272,256,FALSE)</f>
        <v>0</v>
      </c>
      <c r="FJ79" s="17">
        <f>HLOOKUP($B79,'[6]SGTI 2021 Clean Data'!$E$2:$ZQ$272,257,FALSE)</f>
        <v>0</v>
      </c>
      <c r="FK79" s="17">
        <f>HLOOKUP($B79,'[6]SGTI 2021 Clean Data'!$E$2:$ZQ$272,258,FALSE)</f>
        <v>0</v>
      </c>
      <c r="FL79" s="17"/>
      <c r="FM79" s="17">
        <f>HLOOKUP($B79,'[6]SGTI 2021 Clean Data'!$E$2:$ZQ$272,260,FALSE)</f>
        <v>0</v>
      </c>
      <c r="FN79" s="17">
        <f>HLOOKUP($B79,'[6]SGTI 2021 Clean Data'!$E$2:$ZQ$272,261,FALSE)</f>
        <v>0</v>
      </c>
      <c r="FO79" s="17">
        <f>HLOOKUP($B79,'[6]SGTI 2021 Clean Data'!$E$2:$ZQ$272,262,FALSE)</f>
        <v>0</v>
      </c>
      <c r="FP79" s="17">
        <f>HLOOKUP($B79,'[6]SGTI 2021 Clean Data'!$E$2:$ZQ$272,263,FALSE)</f>
        <v>0</v>
      </c>
      <c r="FQ79" s="17"/>
      <c r="FR79" s="17">
        <f>HLOOKUP($B79,'[6]SGTI 2021 Clean Data'!$E$2:$ZQ$272,265,FALSE)</f>
        <v>0</v>
      </c>
      <c r="FS79" s="17">
        <f>HLOOKUP($B79,'[6]SGTI 2021 Clean Data'!$E$2:$ZQ$272,266,FALSE)</f>
        <v>0</v>
      </c>
      <c r="FT79" s="17">
        <f>HLOOKUP($B79,'[6]SGTI 2021 Clean Data'!$E$2:$ZQ$272,267,FALSE)</f>
        <v>0</v>
      </c>
      <c r="FU79" s="17">
        <f>HLOOKUP($B79,'[6]SGTI 2021 Clean Data'!$E$2:$ZQ$272,268,FALSE)</f>
        <v>0</v>
      </c>
      <c r="FV79" s="17">
        <f>HLOOKUP($B79,'[6]SGTI 2021 Clean Data'!$E$2:$ZQ$272,269,FALSE)</f>
        <v>0</v>
      </c>
      <c r="FW79" s="17">
        <f>HLOOKUP($B79,'[6]SGTI 2021 Clean Data'!$E$2:$ZQ$272,270,FALSE)</f>
        <v>0</v>
      </c>
      <c r="FX79" s="17">
        <f>HLOOKUP($B79,'[6]SGTI 2021 Clean Data'!$E$2:$ZQ$272,271,FALSE)</f>
        <v>0</v>
      </c>
    </row>
    <row r="80" spans="1:180" ht="24" thickTop="1" thickBot="1" x14ac:dyDescent="0.3">
      <c r="A80" s="12">
        <v>428</v>
      </c>
      <c r="B80" s="13" t="s">
        <v>304</v>
      </c>
      <c r="C80" s="14" t="s">
        <v>305</v>
      </c>
      <c r="D80" s="15">
        <v>44196</v>
      </c>
      <c r="E80" s="16">
        <f>_xlfn.IFNA(VLOOKUP($B80,'[4]SGTI 2021 General Full List'!$G$2:$AD$528,24,FALSE),VLOOKUP($B80,'[5]SGTI 2021 TrustReits Full List'!$G$2:$AC$43,23,FALSE))</f>
        <v>10190700</v>
      </c>
      <c r="F80" s="16" t="str">
        <f t="shared" si="1"/>
        <v>Small</v>
      </c>
      <c r="G80" s="16" t="str">
        <f>_xlfn.IFNA(VLOOKUP($B80,'[4]SGTI 2021 General Full List'!$G$2:$AD$528,21,FALSE),VLOOKUP($B80,'[5]SGTI 2021 TrustReits Full List'!$G$2:$AB$43,20,FALSE))</f>
        <v>CONSUMER DISCRETIONARY</v>
      </c>
      <c r="H80" s="16" t="str">
        <f>_xlfn.IFNA(VLOOKUP($B80,'[4]SGTI 2021 General Full List'!$G$2:$AD$528,23,FALSE),VLOOKUP($B80,'[5]SGTI 2021 TrustReits Full List'!$G$2:$AB$43,22,FALSE))</f>
        <v>Cyclical Consumer Services</v>
      </c>
      <c r="I80" s="16" t="s">
        <v>1273</v>
      </c>
      <c r="J80" s="17">
        <f>VLOOKUP($B80,'[6]2021 DD Batch123456'!$B$3:$AT$590,5,FALSE)</f>
        <v>6</v>
      </c>
      <c r="K80" s="17">
        <f>VLOOKUP($B80,'[6]2021 DD Batch123456'!$B$3:$AT$590,6,FALSE)</f>
        <v>6</v>
      </c>
      <c r="L80" s="17">
        <f>VLOOKUP($B80,'[6]2021 DD Batch123456'!$B$3:$AT$590,7,FALSE)</f>
        <v>4</v>
      </c>
      <c r="M80" s="17" t="str">
        <f>VLOOKUP($B80,'[6]2021 DD Batch123456'!$B$3:$AT$590,12,FALSE)</f>
        <v>N</v>
      </c>
      <c r="N80" s="17" t="str">
        <f>HLOOKUP($B80,'[6]SGTI 2021 Clean Data'!$E$2:$ZQ$272,25,FALSE)</f>
        <v>N</v>
      </c>
      <c r="O80" s="17" t="str">
        <f>VLOOKUP($B80,'[6]2021 DD Batch123456'!$B$3:$AT$590,13,FALSE)</f>
        <v>Y</v>
      </c>
      <c r="P80" s="17" t="str">
        <f>VLOOKUP($B80,'[6]2021 DD Batch123456'!$B$3:$AT$590,14,FALSE)</f>
        <v>N</v>
      </c>
      <c r="Q80" s="17" t="str">
        <f>HLOOKUP($B80,'[6]SGTI 2021 Clean Data'!$E$2:$ZQ$272,30,FALSE)</f>
        <v>Y</v>
      </c>
      <c r="R80" s="17" t="str">
        <f>HLOOKUP($B80,'[6]SGTI 2021 Clean Data'!$E$2:$ZQ$272,31,FALSE)</f>
        <v>Y</v>
      </c>
      <c r="S80" s="17" t="str">
        <f>HLOOKUP($B80,'[6]SGTI 2021 Clean Data'!$E$2:$ZQ$272,32,FALSE)</f>
        <v>Y</v>
      </c>
      <c r="T80" s="17">
        <f>VLOOKUP($B80,'[6]2021 DD Batch123456'!$B$3:$AT$590,36,FALSE)</f>
        <v>5</v>
      </c>
      <c r="U80" s="17">
        <f>VLOOKUP($B80,'[6]2021 DD Batch123456'!$B$3:$AT$590,40,FALSE)</f>
        <v>2</v>
      </c>
      <c r="V80" s="17">
        <f>VLOOKUP($B80,'[6]2021 DD Batch123456'!$B$3:$AT$590,37,FALSE)</f>
        <v>5</v>
      </c>
      <c r="W80" s="17" t="str">
        <f>VLOOKUP($B80,'[6]2021 DD Batch123456'!$B$3:$AT$590,41,FALSE)</f>
        <v>Y</v>
      </c>
      <c r="X80" s="17">
        <f>VLOOKUP($B80,'[6]2021 DD Batch123456'!$B$3:$AT$590,15,FALSE)</f>
        <v>3</v>
      </c>
      <c r="Y80" s="17">
        <f>VLOOKUP($B80,'[6]2021 DD Batch123456'!$B$3:$AT$590,16,FALSE)</f>
        <v>2</v>
      </c>
      <c r="Z80" s="17" t="str">
        <f>VLOOKUP($B80,'[6]2021 DD Batch123456'!$B$3:$AT$590,18,FALSE)</f>
        <v>Y</v>
      </c>
      <c r="AA80" s="17" t="str">
        <f>HLOOKUP($B80,'[6]SGTI 2021 Clean Data'!$E$2:$ZQ$272,45,FALSE)</f>
        <v>N</v>
      </c>
      <c r="AB80" s="17" t="str">
        <f>HLOOKUP($B80,'[6]SGTI 2021 Clean Data'!$E$2:$ZQ$272,46,FALSE)</f>
        <v>N</v>
      </c>
      <c r="AC80" s="17" t="str">
        <f>HLOOKUP($B80,'[6]SGTI 2021 Clean Data'!$E$2:$ZQ$272,49,FALSE)</f>
        <v>N</v>
      </c>
      <c r="AD80" s="17" t="str">
        <f>HLOOKUP($B80,'[6]SGTI 2021 Clean Data'!$E$2:$ZQ$272,50,FALSE)</f>
        <v>Y</v>
      </c>
      <c r="AE80" s="17" t="str">
        <f>HLOOKUP($B80,'[6]SGTI 2021 Clean Data'!$E$2:$ZQ$272,53,FALSE)</f>
        <v>Y</v>
      </c>
      <c r="AF80" s="17" t="str">
        <f>HLOOKUP($B80,'[6]SGTI 2021 Clean Data'!$E$2:$ZQ$272,54,FALSE)</f>
        <v>Y</v>
      </c>
      <c r="AG80" s="17" t="str">
        <f>HLOOKUP($B80,'[6]SGTI 2021 Clean Data'!$E$2:$ZQ$272,55,FALSE)</f>
        <v>Y</v>
      </c>
      <c r="AH80" s="17" t="str">
        <f>HLOOKUP($B80,'[6]SGTI 2021 Clean Data'!$E$2:$ZQ$272,56,FALSE)</f>
        <v>Y</v>
      </c>
      <c r="AI80" s="17" t="str">
        <f>HLOOKUP($B80,'[6]SGTI 2021 Clean Data'!$E$2:$ZQ$272,57,FALSE)</f>
        <v>N</v>
      </c>
      <c r="AJ80" s="17" t="str">
        <f>HLOOKUP($B80,'[6]SGTI 2021 Clean Data'!$E$2:$ZQ$272,58,FALSE)</f>
        <v>N</v>
      </c>
      <c r="AK80" s="17" t="str">
        <f>HLOOKUP($B80,'[6]SGTI 2021 Clean Data'!$E$2:$ZQ$272,59,FALSE)</f>
        <v>Y</v>
      </c>
      <c r="AL80" s="17">
        <f>VLOOKUP($B80,'[6]2021 DD Batch123456'!$B$3:$AT$590,19,FALSE)</f>
        <v>3</v>
      </c>
      <c r="AM80" s="17">
        <f>VLOOKUP($B80,'[6]2021 DD Batch123456'!$B$3:$AT$590,20,FALSE)</f>
        <v>3</v>
      </c>
      <c r="AN80" s="17" t="str">
        <f>VLOOKUP($B80,'[6]2021 DD Batch123456'!$B$3:$AT$590,22,FALSE)</f>
        <v>Y</v>
      </c>
      <c r="AO80" s="17" t="str">
        <f>HLOOKUP($B80,'[6]SGTI 2021 Clean Data'!$E$2:$ZQ$272,67,FALSE)</f>
        <v>B3</v>
      </c>
      <c r="AP80" s="17" t="str">
        <f>HLOOKUP($B80,'[6]SGTI 2021 Clean Data'!$E$2:$ZQ$272,68,FALSE)</f>
        <v>B3</v>
      </c>
      <c r="AQ80" s="17" t="str">
        <f>HLOOKUP($B80,'[6]SGTI 2021 Clean Data'!$E$2:$ZQ$272,69,FALSE)</f>
        <v>B3</v>
      </c>
      <c r="AR80" s="17" t="str">
        <f>HLOOKUP($B80,'[6]SGTI 2021 Clean Data'!$E$2:$ZQ$272,70,FALSE)</f>
        <v>Y</v>
      </c>
      <c r="AS80" s="17" t="str">
        <f>HLOOKUP($B80,'[6]SGTI 2021 Clean Data'!$E$2:$ZQ$272,71,FALSE)</f>
        <v>Y</v>
      </c>
      <c r="AT80" s="17" t="str">
        <f>HLOOKUP($B80,'[6]SGTI 2021 Clean Data'!$E$2:$ZQ$272,72,FALSE)</f>
        <v>Y</v>
      </c>
      <c r="AU80" s="17" t="str">
        <f>HLOOKUP($B80,'[6]SGTI 2021 Clean Data'!$E$2:$ZQ$272,73,FALSE)</f>
        <v>Y</v>
      </c>
      <c r="AV80" s="17" t="str">
        <f>HLOOKUP($B80,'[6]SGTI 2021 Clean Data'!$E$2:$ZQ$272,74,FALSE)</f>
        <v>N</v>
      </c>
      <c r="AW80" s="17" t="str">
        <f>HLOOKUP($B80,'[6]SGTI 2021 Clean Data'!$E$2:$ZQ$272,75,FALSE)</f>
        <v>N</v>
      </c>
      <c r="AX80" s="17" t="str">
        <f>HLOOKUP($B80,'[6]SGTI 2021 Clean Data'!$E$2:$ZQ$272,76,FALSE)</f>
        <v>N</v>
      </c>
      <c r="AY80" s="17" t="str">
        <f>VLOOKUP($B80,'[6]2021 DD Batch123456'!$B$3:$AT$590,35,FALSE)</f>
        <v>B3</v>
      </c>
      <c r="AZ80" s="17" t="str">
        <f>HLOOKUP($B80,'[6]SGTI 2021 Clean Data'!$E$2:$ZQ$272,80,FALSE)</f>
        <v>Y</v>
      </c>
      <c r="BA80" s="17" t="str">
        <f>HLOOKUP($B80,'[6]SGTI 2021 Clean Data'!$E$2:$ZQ$272,83,FALSE)</f>
        <v>Y</v>
      </c>
      <c r="BB80" s="17" t="str">
        <f>HLOOKUP($B80,'[6]SGTI 2021 Clean Data'!$E$2:$ZQ$272,84,FALSE)</f>
        <v>N</v>
      </c>
      <c r="BC80" s="17" t="str">
        <f>HLOOKUP($B80,'[6]SGTI 2021 Clean Data'!$E$2:$ZQ$272,89,FALSE)</f>
        <v>Y</v>
      </c>
      <c r="BD80" s="17" t="str">
        <f>HLOOKUP($B80,'[6]SGTI 2021 Clean Data'!$E$2:$ZQ$272,91,FALSE)</f>
        <v>Y</v>
      </c>
      <c r="BE80" s="17" t="str">
        <f>HLOOKUP($B80,'[6]SGTI 2021 Clean Data'!$E$2:$ZQ$272,92,FALSE)</f>
        <v>Y</v>
      </c>
      <c r="BF80" s="17" t="str">
        <f>HLOOKUP($B80,'[6]SGTI 2021 Clean Data'!$E$2:$ZQ$272,93,FALSE)</f>
        <v>Y</v>
      </c>
      <c r="BG80" s="17" t="str">
        <f>HLOOKUP($B80,'[6]SGTI 2021 Clean Data'!$E$2:$ZQ$272,94,FALSE)</f>
        <v>Y</v>
      </c>
      <c r="BH80" s="17" t="str">
        <f>HLOOKUP($B80,'[6]SGTI 2021 Clean Data'!$E$2:$ZQ$272,95,FALSE)</f>
        <v>N</v>
      </c>
      <c r="BI80" s="17" t="str">
        <f>HLOOKUP($B80,'[6]SGTI 2021 Clean Data'!$E$2:$ZQ$272,96,FALSE)</f>
        <v>N</v>
      </c>
      <c r="BJ80" s="17" t="str">
        <f>HLOOKUP($B80,'[6]SGTI 2021 Clean Data'!$E$2:$ZQ$272,97,FALSE)</f>
        <v>N</v>
      </c>
      <c r="BK80" s="17" t="str">
        <f>HLOOKUP($B80,'[6]SGTI 2021 Clean Data'!$E$2:$ZQ$272,98,FALSE)</f>
        <v>Y</v>
      </c>
      <c r="BL80" s="17" t="str">
        <f>HLOOKUP($B80,'[6]SGTI 2021 Clean Data'!$E$2:$ZQ$272,100,FALSE)</f>
        <v>N</v>
      </c>
      <c r="BM80" s="17" t="str">
        <f>HLOOKUP($B80,'[6]SGTI 2021 Clean Data'!$E$2:$ZQ$272,102,FALSE)</f>
        <v>N</v>
      </c>
      <c r="BN80" s="17" t="str">
        <f>HLOOKUP($B80,'[6]SGTI 2021 Clean Data'!$E$2:$ZQ$272,103,FALSE)</f>
        <v>Y</v>
      </c>
      <c r="BO80" s="17" t="str">
        <f>HLOOKUP($B80,'[6]SGTI 2021 Clean Data'!$E$2:$ZQ$272,107,FALSE)</f>
        <v>Y</v>
      </c>
      <c r="BP80" s="17" t="str">
        <f>HLOOKUP($B80,'[6]SGTI 2021 Clean Data'!$E$2:$ZQ$272,108,FALSE)</f>
        <v>Y</v>
      </c>
      <c r="BQ80" s="17" t="str">
        <f>HLOOKUP($B80,'[6]SGTI 2021 Clean Data'!$E$2:$ZQ$272,109,FALSE)</f>
        <v>Y</v>
      </c>
      <c r="BR80" s="17" t="str">
        <f>HLOOKUP($B80,'[6]SGTI 2021 Clean Data'!$E$2:$ZQ$272,110,FALSE)</f>
        <v>Y</v>
      </c>
      <c r="BS80" s="17" t="str">
        <f>HLOOKUP($B80,'[6]SGTI 2021 Clean Data'!$E$2:$ZQ$272,111,FALSE)</f>
        <v>Y</v>
      </c>
      <c r="BT80" s="17" t="str">
        <f>HLOOKUP($B80,'[6]SGTI 2021 Clean Data'!$E$2:$ZQ$272,113,FALSE)</f>
        <v>N</v>
      </c>
      <c r="BU80" s="17" t="str">
        <f>HLOOKUP($B80,'[6]SGTI 2021 Clean Data'!$E$2:$ZQ$272,114,FALSE)</f>
        <v>N</v>
      </c>
      <c r="BV80" s="17" t="str">
        <f>HLOOKUP($B80,'[6]SGTI 2021 Clean Data'!$E$2:$ZQ$272,120,FALSE)</f>
        <v>Y</v>
      </c>
      <c r="BW80" s="17" t="str">
        <f>HLOOKUP($B80,'[6]SGTI 2021 Clean Data'!$E$2:$ZQ$272,121,FALSE)</f>
        <v>Y</v>
      </c>
      <c r="BX80" s="17" t="str">
        <f>HLOOKUP($B80,'[6]SGTI 2021 Clean Data'!$E$2:$ZQ$272,122,FALSE)</f>
        <v>Y</v>
      </c>
      <c r="BY80" s="17" t="str">
        <f>HLOOKUP($B80,'[6]SGTI 2021 Clean Data'!$E$2:$ZQ$272,123,FALSE)</f>
        <v>Y</v>
      </c>
      <c r="BZ80" s="17" t="str">
        <f>HLOOKUP($B80,'[6]SGTI 2021 Clean Data'!$E$2:$ZQ$272,124,FALSE)</f>
        <v>Y</v>
      </c>
      <c r="CA80" s="17" t="str">
        <f>HLOOKUP($B80,'[6]SGTI 2021 Clean Data'!$E$2:$ZQ$272,125,FALSE)</f>
        <v>N</v>
      </c>
      <c r="CB80" s="17" t="str">
        <f>HLOOKUP($B80,'[6]SGTI 2021 Clean Data'!$E$2:$ZQ$272,126,FALSE)</f>
        <v>N</v>
      </c>
      <c r="CC80" s="17" t="str">
        <f>HLOOKUP($B80,'[6]SGTI 2021 Clean Data'!$E$2:$ZQ$272,128,FALSE)</f>
        <v>Y</v>
      </c>
      <c r="CD80" s="17" t="str">
        <f>HLOOKUP($B80,'[6]SGTI 2021 Clean Data'!$E$2:$ZQ$272,130,FALSE)</f>
        <v>Y</v>
      </c>
      <c r="CE80" s="17" t="str">
        <f>HLOOKUP($B80,'[6]SGTI 2021 Clean Data'!$E$2:$ZQ$272,131,FALSE)</f>
        <v>Y</v>
      </c>
      <c r="CF80" s="17" t="str">
        <f>HLOOKUP($B80,'[6]SGTI 2021 Clean Data'!$E$2:$ZQ$272,132,FALSE)</f>
        <v>Y</v>
      </c>
      <c r="CG80" s="17" t="str">
        <f>HLOOKUP($B80,'[6]SGTI 2021 Clean Data'!$E$2:$ZQ$272,133,FALSE)</f>
        <v>Y</v>
      </c>
      <c r="CH80" s="17" t="str">
        <f>HLOOKUP($B80,'[6]SGTI 2021 Clean Data'!$E$2:$ZQ$272,135,FALSE)</f>
        <v>N</v>
      </c>
      <c r="CI80" s="17" t="str">
        <f>HLOOKUP($B80,'[6]SGTI 2021 Clean Data'!$E$2:$ZQ$272,139,FALSE)</f>
        <v>Y</v>
      </c>
      <c r="CJ80" s="17" t="str">
        <f>HLOOKUP($B80,'[6]SGTI 2021 Clean Data'!$E$2:$ZQ$272,140,FALSE)</f>
        <v>N</v>
      </c>
      <c r="CK80" s="17" t="str">
        <f>VLOOKUP($B80,'[6]2021 DD Batch123456'!$B$3:$AT$590,26,FALSE)</f>
        <v>Y</v>
      </c>
      <c r="CL80" s="17">
        <f>VLOOKUP($B80,'[6]2021 DD Batch123456'!$B$3:$AT$590,27,FALSE)</f>
        <v>0</v>
      </c>
      <c r="CM80" s="17" t="str">
        <f>VLOOKUP($B80,'[6]2021 DD Batch123456'!$B$3:$AT$590,31,FALSE)</f>
        <v>Y</v>
      </c>
      <c r="CN80" s="17">
        <f>VLOOKUP($B80,'[6]2021 DD Batch123456'!$B$3:$AT$590,32,FALSE)</f>
        <v>0</v>
      </c>
      <c r="CO80" s="17" t="str">
        <f>VLOOKUP($B80,'[6]2021 DD Batch123456'!$B$3:$AT$590,33,FALSE)</f>
        <v>Y</v>
      </c>
      <c r="CP80" s="17" t="str">
        <f>HLOOKUP($B80,'[6]SGTI 2021 Clean Data'!$E$2:$ZQ$272,153,FALSE)</f>
        <v>N</v>
      </c>
      <c r="CQ80" s="17" t="str">
        <f>HLOOKUP($B80,'[6]SGTI 2021 Clean Data'!$E$2:$ZQ$272,155,FALSE)</f>
        <v>Y</v>
      </c>
      <c r="CR80" s="17" t="str">
        <f>HLOOKUP($B80,'[6]SGTI 2021 Clean Data'!$E$2:$ZQ$272,156,FALSE)</f>
        <v>Y</v>
      </c>
      <c r="CS80" s="17" t="str">
        <f>HLOOKUP($B80,'[6]SGTI 2021 Clean Data'!$E$2:$ZQ$272,157,FALSE)</f>
        <v>Y</v>
      </c>
      <c r="CT80" s="17" t="str">
        <f>HLOOKUP($B80,'[6]SGTI 2021 Clean Data'!$E$2:$ZQ$272,158,FALSE)</f>
        <v>N</v>
      </c>
      <c r="CU80" s="17" t="str">
        <f>HLOOKUP($B80,'[6]SGTI 2021 Clean Data'!$E$2:$ZQ$272,159,FALSE)</f>
        <v>Y</v>
      </c>
      <c r="CV80" s="17" t="str">
        <f>HLOOKUP($B80,'[6]SGTI 2021 Clean Data'!$E$2:$ZQ$272,160,FALSE)</f>
        <v>Y</v>
      </c>
      <c r="CW80" s="17" t="str">
        <f>HLOOKUP($B80,'[6]SGTI 2021 Clean Data'!$E$2:$ZQ$272,161,FALSE)</f>
        <v>Y</v>
      </c>
      <c r="CX80" s="17" t="str">
        <f>HLOOKUP($B80,'[6]SGTI 2021 Clean Data'!$E$2:$ZQ$272,164,FALSE)</f>
        <v>Y</v>
      </c>
      <c r="CY80" s="17" t="str">
        <f>HLOOKUP($B80,'[6]SGTI 2021 Clean Data'!$E$2:$ZQ$272,170,FALSE)</f>
        <v>Y</v>
      </c>
      <c r="CZ80" s="17" t="str">
        <f>HLOOKUP($B80,'[6]SGTI 2021 Clean Data'!$E$2:$ZQ$272,173,FALSE)</f>
        <v>Y</v>
      </c>
      <c r="DA80" s="17" t="str">
        <f>HLOOKUP($B80,'[6]SGTI 2021 Clean Data'!$E$2:$ZQ$272,174,FALSE)</f>
        <v>Y</v>
      </c>
      <c r="DB80" s="17" t="str">
        <f>HLOOKUP($B80,'[6]SGTI 2021 Clean Data'!$E$2:$ZQ$272,175,FALSE)</f>
        <v>Y</v>
      </c>
      <c r="DC80" s="17" t="str">
        <f>HLOOKUP($B80,'[6]SGTI 2021 Clean Data'!$E$2:$ZQ$272,176,FALSE)</f>
        <v>N</v>
      </c>
      <c r="DD80" s="17" t="str">
        <f>HLOOKUP($B80,'[6]SGTI 2021 Clean Data'!$E$2:$ZQ$272,178,FALSE)</f>
        <v>N</v>
      </c>
      <c r="DE80" s="17" t="str">
        <f>HLOOKUP($B80,'[6]SGTI 2021 Clean Data'!$E$2:$ZQ$272,179,FALSE)</f>
        <v>N</v>
      </c>
      <c r="DF80" s="17" t="str">
        <f>HLOOKUP($B80,'[6]SGTI 2021 Clean Data'!$E$2:$ZQ$272,180,FALSE)</f>
        <v>Y</v>
      </c>
      <c r="DG80" s="17" t="str">
        <f>HLOOKUP($B80,'[6]SGTI 2021 Clean Data'!$E$2:$ZQ$272,181,FALSE)</f>
        <v>Y</v>
      </c>
      <c r="DH80" s="17" t="str">
        <f>HLOOKUP($B80,'[6]SGTI 2021 Clean Data'!$E$2:$ZQ$272,182,FALSE)</f>
        <v>N</v>
      </c>
      <c r="DI80" s="17" t="str">
        <f>HLOOKUP($B80,'[6]SGTI 2021 Clean Data'!$E$2:$ZQ$272,184,FALSE)</f>
        <v>Y</v>
      </c>
      <c r="DJ80" s="17" t="str">
        <f>HLOOKUP($B80,'[6]SGTI 2021 Clean Data'!$E$2:$ZQ$272,185,FALSE)</f>
        <v>Y</v>
      </c>
      <c r="DK80" s="17">
        <f>HLOOKUP($B80,'[6]SGTI 2021 Clean Data'!$E$2:$ZQ$272,190,FALSE)</f>
        <v>83</v>
      </c>
      <c r="DL80" s="17" t="str">
        <f>HLOOKUP($B80,'[6]SGTI 2021 Clean Data'!$E$2:$ZQ$272,191,FALSE)</f>
        <v>N</v>
      </c>
      <c r="DM80" s="17" t="str">
        <f>HLOOKUP($B80,'[6]SGTI 2021 Clean Data'!$E$2:$ZQ$272,195,FALSE)</f>
        <v>Y</v>
      </c>
      <c r="DN80" s="17" t="str">
        <f>HLOOKUP($B80,'[6]SGTI 2021 Clean Data'!$E$2:$ZQ$272,196,FALSE)</f>
        <v>N</v>
      </c>
      <c r="DO80" s="17" t="str">
        <f>HLOOKUP($B80,'[6]SGTI 2021 Clean Data'!$E$2:$ZQ$272,199,FALSE)</f>
        <v>Y</v>
      </c>
      <c r="DP80" s="17" t="str">
        <f>HLOOKUP($B80,'[6]SGTI 2021 Clean Data'!$E$2:$ZQ$272,200,FALSE)</f>
        <v>Y</v>
      </c>
      <c r="DQ80" s="17" t="str">
        <f>HLOOKUP($B80,'[6]SGTI 2021 Clean Data'!$E$2:$ZQ$272,201,FALSE)</f>
        <v>Y</v>
      </c>
      <c r="DR80" s="17" t="str">
        <f>HLOOKUP($B80,'[6]SGTI 2021 Clean Data'!$E$2:$ZQ$272,202,FALSE)</f>
        <v>Y</v>
      </c>
      <c r="DS80" s="17" t="str">
        <f>HLOOKUP($B80,'[6]SGTI 2021 Clean Data'!$E$2:$ZQ$272,203,FALSE)</f>
        <v>Y</v>
      </c>
      <c r="DT80" s="17" t="str">
        <f>HLOOKUP($B80,'[6]SGTI 2021 Clean Data'!$E$2:$ZQ$272,204,FALSE)</f>
        <v>Y</v>
      </c>
      <c r="DU80" s="17" t="str">
        <f>HLOOKUP($B80,'[6]SGTI 2021 Clean Data'!$E$2:$ZQ$272,206,FALSE)</f>
        <v>Y</v>
      </c>
      <c r="DV80" s="17" t="str">
        <f>HLOOKUP($B80,'[6]SGTI 2021 Clean Data'!$E$2:$ZQ$272,207,FALSE)</f>
        <v>N</v>
      </c>
      <c r="DW80" s="17" t="str">
        <f>HLOOKUP($B80,'[6]SGTI 2021 Clean Data'!$E$2:$ZQ$272,208,FALSE)</f>
        <v>N</v>
      </c>
      <c r="DX80" s="17"/>
      <c r="DY80" s="17" t="str">
        <f>HLOOKUP($B80,'[6]SGTI 2021 Clean Data'!$E$2:$ZQ$272,213,FALSE)</f>
        <v>Y</v>
      </c>
      <c r="DZ80" s="17" t="str">
        <f>HLOOKUP($B80,'[6]SGTI 2021 Clean Data'!$E$2:$ZQ$272,214,FALSE)</f>
        <v>Y</v>
      </c>
      <c r="EA80" s="17" t="str">
        <f>HLOOKUP($B80,'[6]SGTI 2021 Clean Data'!$E$2:$ZQ$272,215,FALSE)</f>
        <v>Y</v>
      </c>
      <c r="EB80" s="17">
        <f>HLOOKUP($B80,'[6]SGTI 2021 Clean Data'!$E$2:$ZQ$272,219,FALSE)</f>
        <v>3</v>
      </c>
      <c r="EC80" s="17">
        <f>HLOOKUP($B80,'[6]SGTI 2021 Clean Data'!$E$2:$ZQ$272,220,FALSE)</f>
        <v>0</v>
      </c>
      <c r="ED80" s="17">
        <f>HLOOKUP($B80,'[6]SGTI 2021 Clean Data'!$E$2:$ZQ$272,221,FALSE)</f>
        <v>0</v>
      </c>
      <c r="EE80" s="17">
        <f>HLOOKUP($B80,'[6]SGTI 2021 Clean Data'!$E$2:$ZQ$272,222,FALSE)</f>
        <v>3</v>
      </c>
      <c r="EF80" s="17">
        <f>HLOOKUP($B80,'[6]SGTI 2021 Clean Data'!$E$2:$ZQ$272,223,FALSE)</f>
        <v>0</v>
      </c>
      <c r="EG80" s="17">
        <f>HLOOKUP($B80,'[6]SGTI 2021 Clean Data'!$E$2:$ZQ$272,224,FALSE)</f>
        <v>3</v>
      </c>
      <c r="EH80" s="17">
        <f>HLOOKUP($B80,'[6]SGTI 2021 Clean Data'!$E$2:$ZQ$272,225,FALSE)</f>
        <v>0</v>
      </c>
      <c r="EI80" s="17">
        <f>HLOOKUP($B80,'[6]SGTI 2021 Clean Data'!$E$2:$ZQ$272,226,FALSE)</f>
        <v>0</v>
      </c>
      <c r="EJ80" s="17">
        <f>HLOOKUP($B80,'[6]SGTI 2021 Clean Data'!$E$2:$ZQ$272,227,FALSE)</f>
        <v>0</v>
      </c>
      <c r="EK80" s="17">
        <f>HLOOKUP($B80,'[6]SGTI 2021 Clean Data'!$E$2:$ZQ$272,228,FALSE)</f>
        <v>0</v>
      </c>
      <c r="EL80" s="17">
        <f>HLOOKUP($B80,'[6]SGTI 2021 Clean Data'!$E$2:$ZQ$272,229,FALSE)</f>
        <v>0</v>
      </c>
      <c r="EM80" s="17">
        <f>HLOOKUP($B80,'[6]SGTI 2021 Clean Data'!$E$2:$ZQ$272,230,FALSE)</f>
        <v>0</v>
      </c>
      <c r="EN80" s="17">
        <f>HLOOKUP($B80,'[6]SGTI 2021 Clean Data'!$E$2:$ZQ$272,231,FALSE)</f>
        <v>0</v>
      </c>
      <c r="EO80" s="18">
        <f>HLOOKUP($B80,'[6]SGTI 2021 Clean Data'!$E$2:$ZQ$272,232,FALSE)</f>
        <v>44279</v>
      </c>
      <c r="EP80" s="18">
        <f>HLOOKUP($B80,'[6]SGTI 2021 Clean Data'!$E$2:$ZQ$272,233,FALSE)</f>
        <v>44301</v>
      </c>
      <c r="EQ80" s="17">
        <f>HLOOKUP($B80,'[6]SGTI 2021 Clean Data'!$E$2:$ZQ$272,234,FALSE)</f>
        <v>0</v>
      </c>
      <c r="ER80" s="17">
        <f>HLOOKUP($B80,'[6]SGTI 2021 Clean Data'!$E$2:$ZQ$272,235,FALSE)</f>
        <v>0</v>
      </c>
      <c r="ES80" s="17">
        <f>HLOOKUP($B80,'[6]SGTI 2021 Clean Data'!$E$2:$ZQ$272,240,FALSE)</f>
        <v>0</v>
      </c>
      <c r="ET80" s="17">
        <f>VLOOKUP($B80,'[6]2021 DD Batch123456'!$B$3:$AT$590,42,FALSE)</f>
        <v>1</v>
      </c>
      <c r="EU80" s="17"/>
      <c r="EV80" s="17"/>
      <c r="EW80" s="17"/>
      <c r="EX80" s="17">
        <f>VLOOKUP($B80,'[6]2021 DD Batch123456'!$B$3:$AT$590,44,FALSE)</f>
        <v>0</v>
      </c>
      <c r="EY80" s="17">
        <f>HLOOKUP($B80,'[6]SGTI 2021 Clean Data'!$E$2:$ZQ$272,246,FALSE)</f>
        <v>0</v>
      </c>
      <c r="EZ80" s="17">
        <f>HLOOKUP($B80,'[6]SGTI 2021 Clean Data'!$E$2:$ZQ$272,247,FALSE)</f>
        <v>0</v>
      </c>
      <c r="FA80" s="17">
        <f>HLOOKUP($B80,'[6]SGTI 2021 Clean Data'!$E$2:$ZQ$272,248,FALSE)</f>
        <v>0</v>
      </c>
      <c r="FB80" s="17">
        <f>HLOOKUP($B80,'[6]SGTI 2021 Clean Data'!$E$2:$ZQ$272,249,FALSE)</f>
        <v>0</v>
      </c>
      <c r="FC80" s="17">
        <f>HLOOKUP($B80,'[6]SGTI 2021 Clean Data'!$E$2:$ZQ$272,250,FALSE)</f>
        <v>0</v>
      </c>
      <c r="FD80" s="17">
        <f>HLOOKUP($B80,'[6]SGTI 2021 Clean Data'!$E$2:$ZQ$272,251,FALSE)</f>
        <v>0</v>
      </c>
      <c r="FE80" s="17">
        <f>HLOOKUP($B80,'[6]SGTI 2021 Clean Data'!$E$2:$ZQ$272,252,FALSE)</f>
        <v>0</v>
      </c>
      <c r="FF80" s="17">
        <f>HLOOKUP($B80,'[6]SGTI 2021 Clean Data'!$E$2:$ZQ$272,253,FALSE)</f>
        <v>0</v>
      </c>
      <c r="FG80" s="17">
        <f>HLOOKUP($B80,'[6]SGTI 2021 Clean Data'!$E$2:$ZQ$272,254,FALSE)</f>
        <v>0</v>
      </c>
      <c r="FH80" s="17">
        <f>HLOOKUP($B80,'[6]SGTI 2021 Clean Data'!$E$2:$ZQ$272,255,FALSE)</f>
        <v>0</v>
      </c>
      <c r="FI80" s="17">
        <f>HLOOKUP($B80,'[6]SGTI 2021 Clean Data'!$E$2:$ZQ$272,256,FALSE)</f>
        <v>0</v>
      </c>
      <c r="FJ80" s="17">
        <f>HLOOKUP($B80,'[6]SGTI 2021 Clean Data'!$E$2:$ZQ$272,257,FALSE)</f>
        <v>0</v>
      </c>
      <c r="FK80" s="17">
        <f>HLOOKUP($B80,'[6]SGTI 2021 Clean Data'!$E$2:$ZQ$272,258,FALSE)</f>
        <v>0</v>
      </c>
      <c r="FL80" s="17"/>
      <c r="FM80" s="17">
        <f>HLOOKUP($B80,'[6]SGTI 2021 Clean Data'!$E$2:$ZQ$272,260,FALSE)</f>
        <v>0</v>
      </c>
      <c r="FN80" s="17">
        <f>HLOOKUP($B80,'[6]SGTI 2021 Clean Data'!$E$2:$ZQ$272,261,FALSE)</f>
        <v>0</v>
      </c>
      <c r="FO80" s="17">
        <f>HLOOKUP($B80,'[6]SGTI 2021 Clean Data'!$E$2:$ZQ$272,262,FALSE)</f>
        <v>0</v>
      </c>
      <c r="FP80" s="17">
        <f>HLOOKUP($B80,'[6]SGTI 2021 Clean Data'!$E$2:$ZQ$272,263,FALSE)</f>
        <v>0</v>
      </c>
      <c r="FQ80" s="17"/>
      <c r="FR80" s="17">
        <f>HLOOKUP($B80,'[6]SGTI 2021 Clean Data'!$E$2:$ZQ$272,265,FALSE)</f>
        <v>0</v>
      </c>
      <c r="FS80" s="17">
        <f>HLOOKUP($B80,'[6]SGTI 2021 Clean Data'!$E$2:$ZQ$272,266,FALSE)</f>
        <v>0</v>
      </c>
      <c r="FT80" s="17">
        <f>HLOOKUP($B80,'[6]SGTI 2021 Clean Data'!$E$2:$ZQ$272,267,FALSE)</f>
        <v>0</v>
      </c>
      <c r="FU80" s="17">
        <f>HLOOKUP($B80,'[6]SGTI 2021 Clean Data'!$E$2:$ZQ$272,268,FALSE)</f>
        <v>0</v>
      </c>
      <c r="FV80" s="17">
        <f>HLOOKUP($B80,'[6]SGTI 2021 Clean Data'!$E$2:$ZQ$272,269,FALSE)</f>
        <v>0</v>
      </c>
      <c r="FW80" s="17">
        <f>HLOOKUP($B80,'[6]SGTI 2021 Clean Data'!$E$2:$ZQ$272,270,FALSE)</f>
        <v>0</v>
      </c>
      <c r="FX80" s="17">
        <f>HLOOKUP($B80,'[6]SGTI 2021 Clean Data'!$E$2:$ZQ$272,271,FALSE)</f>
        <v>3</v>
      </c>
    </row>
    <row r="81" spans="1:180" ht="24" thickTop="1" thickBot="1" x14ac:dyDescent="0.3">
      <c r="A81" s="12">
        <v>250</v>
      </c>
      <c r="B81" s="13" t="s">
        <v>212</v>
      </c>
      <c r="C81" s="14" t="s">
        <v>213</v>
      </c>
      <c r="D81" s="15">
        <v>44196</v>
      </c>
      <c r="E81" s="16">
        <f>_xlfn.IFNA(VLOOKUP($B81,'[4]SGTI 2021 General Full List'!$G$2:$AD$528,24,FALSE),VLOOKUP($B81,'[5]SGTI 2021 TrustReits Full List'!$G$2:$AC$43,23,FALSE))</f>
        <v>328830000</v>
      </c>
      <c r="F81" s="16" t="str">
        <f t="shared" si="1"/>
        <v>Mid</v>
      </c>
      <c r="G81" s="16" t="str">
        <f>_xlfn.IFNA(VLOOKUP($B81,'[4]SGTI 2021 General Full List'!$G$2:$AD$528,21,FALSE),VLOOKUP($B81,'[5]SGTI 2021 TrustReits Full List'!$G$2:$AB$43,20,FALSE))</f>
        <v xml:space="preserve">ENERGY </v>
      </c>
      <c r="H81" s="16" t="str">
        <f>_xlfn.IFNA(VLOOKUP($B81,'[4]SGTI 2021 General Full List'!$G$2:$AD$528,23,FALSE),VLOOKUP($B81,'[5]SGTI 2021 TrustReits Full List'!$G$2:$AB$43,22,FALSE))</f>
        <v>Energy - Fossil Fuels</v>
      </c>
      <c r="I81" s="16" t="s">
        <v>1273</v>
      </c>
      <c r="J81" s="17">
        <f>VLOOKUP($B81,'[6]2021 DD Batch123456'!$B$3:$AT$590,5,FALSE)</f>
        <v>7</v>
      </c>
      <c r="K81" s="17">
        <f>VLOOKUP($B81,'[6]2021 DD Batch123456'!$B$3:$AT$590,6,FALSE)</f>
        <v>7</v>
      </c>
      <c r="L81" s="17">
        <f>VLOOKUP($B81,'[6]2021 DD Batch123456'!$B$3:$AT$590,7,FALSE)</f>
        <v>4</v>
      </c>
      <c r="M81" s="17" t="str">
        <f>VLOOKUP($B81,'[6]2021 DD Batch123456'!$B$3:$AT$590,12,FALSE)</f>
        <v>N</v>
      </c>
      <c r="N81" s="17" t="str">
        <f>HLOOKUP($B81,'[6]SGTI 2021 Clean Data'!$E$2:$ZQ$272,25,FALSE)</f>
        <v>Y</v>
      </c>
      <c r="O81" s="17" t="str">
        <f>VLOOKUP($B81,'[6]2021 DD Batch123456'!$B$3:$AT$590,13,FALSE)</f>
        <v>Y</v>
      </c>
      <c r="P81" s="17" t="str">
        <f>VLOOKUP($B81,'[6]2021 DD Batch123456'!$B$3:$AT$590,14,FALSE)</f>
        <v>Y</v>
      </c>
      <c r="Q81" s="17" t="str">
        <f>HLOOKUP($B81,'[6]SGTI 2021 Clean Data'!$E$2:$ZQ$272,30,FALSE)</f>
        <v>Y</v>
      </c>
      <c r="R81" s="17" t="str">
        <f>HLOOKUP($B81,'[6]SGTI 2021 Clean Data'!$E$2:$ZQ$272,31,FALSE)</f>
        <v>Y</v>
      </c>
      <c r="S81" s="17" t="str">
        <f>HLOOKUP($B81,'[6]SGTI 2021 Clean Data'!$E$2:$ZQ$272,32,FALSE)</f>
        <v xml:space="preserve">Y </v>
      </c>
      <c r="T81" s="17">
        <f>VLOOKUP($B81,'[6]2021 DD Batch123456'!$B$3:$AT$590,36,FALSE)</f>
        <v>7</v>
      </c>
      <c r="U81" s="17">
        <f>VLOOKUP($B81,'[6]2021 DD Batch123456'!$B$3:$AT$590,40,FALSE)</f>
        <v>0</v>
      </c>
      <c r="V81" s="17">
        <f>VLOOKUP($B81,'[6]2021 DD Batch123456'!$B$3:$AT$590,37,FALSE)</f>
        <v>4</v>
      </c>
      <c r="W81" s="17" t="str">
        <f>VLOOKUP($B81,'[6]2021 DD Batch123456'!$B$3:$AT$590,41,FALSE)</f>
        <v>Y</v>
      </c>
      <c r="X81" s="17">
        <f>VLOOKUP($B81,'[6]2021 DD Batch123456'!$B$3:$AT$590,15,FALSE)</f>
        <v>5</v>
      </c>
      <c r="Y81" s="17">
        <f>VLOOKUP($B81,'[6]2021 DD Batch123456'!$B$3:$AT$590,16,FALSE)</f>
        <v>3</v>
      </c>
      <c r="Z81" s="17" t="str">
        <f>VLOOKUP($B81,'[6]2021 DD Batch123456'!$B$3:$AT$590,18,FALSE)</f>
        <v>Y</v>
      </c>
      <c r="AA81" s="17" t="str">
        <f>HLOOKUP($B81,'[6]SGTI 2021 Clean Data'!$E$2:$ZQ$272,45,FALSE)</f>
        <v>Y</v>
      </c>
      <c r="AB81" s="17" t="str">
        <f>HLOOKUP($B81,'[6]SGTI 2021 Clean Data'!$E$2:$ZQ$272,46,FALSE)</f>
        <v>N</v>
      </c>
      <c r="AC81" s="17" t="str">
        <f>HLOOKUP($B81,'[6]SGTI 2021 Clean Data'!$E$2:$ZQ$272,49,FALSE)</f>
        <v>N</v>
      </c>
      <c r="AD81" s="17" t="str">
        <f>HLOOKUP($B81,'[6]SGTI 2021 Clean Data'!$E$2:$ZQ$272,50,FALSE)</f>
        <v>Y</v>
      </c>
      <c r="AE81" s="17" t="str">
        <f>HLOOKUP($B81,'[6]SGTI 2021 Clean Data'!$E$2:$ZQ$272,53,FALSE)</f>
        <v>Y</v>
      </c>
      <c r="AF81" s="17" t="str">
        <f>HLOOKUP($B81,'[6]SGTI 2021 Clean Data'!$E$2:$ZQ$272,54,FALSE)</f>
        <v>Y</v>
      </c>
      <c r="AG81" s="17" t="str">
        <f>HLOOKUP($B81,'[6]SGTI 2021 Clean Data'!$E$2:$ZQ$272,55,FALSE)</f>
        <v>Y</v>
      </c>
      <c r="AH81" s="17" t="str">
        <f>HLOOKUP($B81,'[6]SGTI 2021 Clean Data'!$E$2:$ZQ$272,56,FALSE)</f>
        <v>Y</v>
      </c>
      <c r="AI81" s="17" t="str">
        <f>HLOOKUP($B81,'[6]SGTI 2021 Clean Data'!$E$2:$ZQ$272,57,FALSE)</f>
        <v>N</v>
      </c>
      <c r="AJ81" s="17" t="str">
        <f>HLOOKUP($B81,'[6]SGTI 2021 Clean Data'!$E$2:$ZQ$272,58,FALSE)</f>
        <v>N</v>
      </c>
      <c r="AK81" s="17" t="str">
        <f>HLOOKUP($B81,'[6]SGTI 2021 Clean Data'!$E$2:$ZQ$272,59,FALSE)</f>
        <v>N</v>
      </c>
      <c r="AL81" s="17">
        <f>VLOOKUP($B81,'[6]2021 DD Batch123456'!$B$3:$AT$590,19,FALSE)</f>
        <v>3</v>
      </c>
      <c r="AM81" s="17">
        <f>VLOOKUP($B81,'[6]2021 DD Batch123456'!$B$3:$AT$590,20,FALSE)</f>
        <v>3</v>
      </c>
      <c r="AN81" s="17" t="str">
        <f>VLOOKUP($B81,'[6]2021 DD Batch123456'!$B$3:$AT$590,22,FALSE)</f>
        <v>Y</v>
      </c>
      <c r="AO81" s="17" t="str">
        <f>HLOOKUP($B81,'[6]SGTI 2021 Clean Data'!$E$2:$ZQ$272,67,FALSE)</f>
        <v>B2</v>
      </c>
      <c r="AP81" s="17" t="str">
        <f>HLOOKUP($B81,'[6]SGTI 2021 Clean Data'!$E$2:$ZQ$272,68,FALSE)</f>
        <v>B2</v>
      </c>
      <c r="AQ81" s="17" t="str">
        <f>HLOOKUP($B81,'[6]SGTI 2021 Clean Data'!$E$2:$ZQ$272,69,FALSE)</f>
        <v>B2</v>
      </c>
      <c r="AR81" s="17" t="str">
        <f>HLOOKUP($B81,'[6]SGTI 2021 Clean Data'!$E$2:$ZQ$272,70,FALSE)</f>
        <v>Y</v>
      </c>
      <c r="AS81" s="17" t="str">
        <f>HLOOKUP($B81,'[6]SGTI 2021 Clean Data'!$E$2:$ZQ$272,71,FALSE)</f>
        <v>Y</v>
      </c>
      <c r="AT81" s="17" t="str">
        <f>HLOOKUP($B81,'[6]SGTI 2021 Clean Data'!$E$2:$ZQ$272,72,FALSE)</f>
        <v>Y</v>
      </c>
      <c r="AU81" s="17" t="str">
        <f>HLOOKUP($B81,'[6]SGTI 2021 Clean Data'!$E$2:$ZQ$272,73,FALSE)</f>
        <v>Y</v>
      </c>
      <c r="AV81" s="17" t="str">
        <f>HLOOKUP($B81,'[6]SGTI 2021 Clean Data'!$E$2:$ZQ$272,74,FALSE)</f>
        <v>N</v>
      </c>
      <c r="AW81" s="17" t="str">
        <f>HLOOKUP($B81,'[6]SGTI 2021 Clean Data'!$E$2:$ZQ$272,75,FALSE)</f>
        <v>N</v>
      </c>
      <c r="AX81" s="17" t="str">
        <f>HLOOKUP($B81,'[6]SGTI 2021 Clean Data'!$E$2:$ZQ$272,76,FALSE)</f>
        <v>N</v>
      </c>
      <c r="AY81" s="17" t="str">
        <f>VLOOKUP($B81,'[6]2021 DD Batch123456'!$B$3:$AT$590,35,FALSE)</f>
        <v>B2</v>
      </c>
      <c r="AZ81" s="17" t="str">
        <f>HLOOKUP($B81,'[6]SGTI 2021 Clean Data'!$E$2:$ZQ$272,80,FALSE)</f>
        <v>N</v>
      </c>
      <c r="BA81" s="17" t="str">
        <f>HLOOKUP($B81,'[6]SGTI 2021 Clean Data'!$E$2:$ZQ$272,83,FALSE)</f>
        <v>Y</v>
      </c>
      <c r="BB81" s="17" t="str">
        <f>HLOOKUP($B81,'[6]SGTI 2021 Clean Data'!$E$2:$ZQ$272,84,FALSE)</f>
        <v>N</v>
      </c>
      <c r="BC81" s="17" t="str">
        <f>HLOOKUP($B81,'[6]SGTI 2021 Clean Data'!$E$2:$ZQ$272,89,FALSE)</f>
        <v>Y</v>
      </c>
      <c r="BD81" s="17" t="str">
        <f>HLOOKUP($B81,'[6]SGTI 2021 Clean Data'!$E$2:$ZQ$272,91,FALSE)</f>
        <v>N</v>
      </c>
      <c r="BE81" s="17" t="str">
        <f>HLOOKUP($B81,'[6]SGTI 2021 Clean Data'!$E$2:$ZQ$272,92,FALSE)</f>
        <v>N</v>
      </c>
      <c r="BF81" s="17" t="str">
        <f>HLOOKUP($B81,'[6]SGTI 2021 Clean Data'!$E$2:$ZQ$272,93,FALSE)</f>
        <v>N</v>
      </c>
      <c r="BG81" s="17" t="str">
        <f>HLOOKUP($B81,'[6]SGTI 2021 Clean Data'!$E$2:$ZQ$272,94,FALSE)</f>
        <v>N</v>
      </c>
      <c r="BH81" s="17" t="str">
        <f>HLOOKUP($B81,'[6]SGTI 2021 Clean Data'!$E$2:$ZQ$272,95,FALSE)</f>
        <v>N</v>
      </c>
      <c r="BI81" s="17" t="str">
        <f>HLOOKUP($B81,'[6]SGTI 2021 Clean Data'!$E$2:$ZQ$272,96,FALSE)</f>
        <v>N</v>
      </c>
      <c r="BJ81" s="17" t="str">
        <f>HLOOKUP($B81,'[6]SGTI 2021 Clean Data'!$E$2:$ZQ$272,97,FALSE)</f>
        <v>N</v>
      </c>
      <c r="BK81" s="17" t="str">
        <f>HLOOKUP($B81,'[6]SGTI 2021 Clean Data'!$E$2:$ZQ$272,98,FALSE)</f>
        <v>N</v>
      </c>
      <c r="BL81" s="17" t="str">
        <f>HLOOKUP($B81,'[6]SGTI 2021 Clean Data'!$E$2:$ZQ$272,100,FALSE)</f>
        <v>Y</v>
      </c>
      <c r="BM81" s="17" t="str">
        <f>HLOOKUP($B81,'[6]SGTI 2021 Clean Data'!$E$2:$ZQ$272,102,FALSE)</f>
        <v>Y</v>
      </c>
      <c r="BN81" s="17" t="str">
        <f>HLOOKUP($B81,'[6]SGTI 2021 Clean Data'!$E$2:$ZQ$272,103,FALSE)</f>
        <v>Y</v>
      </c>
      <c r="BO81" s="17" t="str">
        <f>HLOOKUP($B81,'[6]SGTI 2021 Clean Data'!$E$2:$ZQ$272,107,FALSE)</f>
        <v>N</v>
      </c>
      <c r="BP81" s="17" t="str">
        <f>HLOOKUP($B81,'[6]SGTI 2021 Clean Data'!$E$2:$ZQ$272,108,FALSE)</f>
        <v>Y</v>
      </c>
      <c r="BQ81" s="17" t="str">
        <f>HLOOKUP($B81,'[6]SGTI 2021 Clean Data'!$E$2:$ZQ$272,109,FALSE)</f>
        <v>Y</v>
      </c>
      <c r="BR81" s="17" t="str">
        <f>HLOOKUP($B81,'[6]SGTI 2021 Clean Data'!$E$2:$ZQ$272,110,FALSE)</f>
        <v>Y</v>
      </c>
      <c r="BS81" s="17" t="str">
        <f>HLOOKUP($B81,'[6]SGTI 2021 Clean Data'!$E$2:$ZQ$272,111,FALSE)</f>
        <v>N</v>
      </c>
      <c r="BT81" s="17" t="str">
        <f>HLOOKUP($B81,'[6]SGTI 2021 Clean Data'!$E$2:$ZQ$272,113,FALSE)</f>
        <v>Y</v>
      </c>
      <c r="BU81" s="17">
        <f>HLOOKUP($B81,'[6]SGTI 2021 Clean Data'!$E$2:$ZQ$272,114,FALSE)</f>
        <v>0</v>
      </c>
      <c r="BV81" s="17" t="str">
        <f>HLOOKUP($B81,'[6]SGTI 2021 Clean Data'!$E$2:$ZQ$272,120,FALSE)</f>
        <v>Y</v>
      </c>
      <c r="BW81" s="17" t="str">
        <f>HLOOKUP($B81,'[6]SGTI 2021 Clean Data'!$E$2:$ZQ$272,121,FALSE)</f>
        <v>Y</v>
      </c>
      <c r="BX81" s="17" t="str">
        <f>HLOOKUP($B81,'[6]SGTI 2021 Clean Data'!$E$2:$ZQ$272,122,FALSE)</f>
        <v>Y</v>
      </c>
      <c r="BY81" s="17" t="str">
        <f>HLOOKUP($B81,'[6]SGTI 2021 Clean Data'!$E$2:$ZQ$272,123,FALSE)</f>
        <v>Y</v>
      </c>
      <c r="BZ81" s="17" t="str">
        <f>HLOOKUP($B81,'[6]SGTI 2021 Clean Data'!$E$2:$ZQ$272,124,FALSE)</f>
        <v>Y</v>
      </c>
      <c r="CA81" s="17" t="str">
        <f>HLOOKUP($B81,'[6]SGTI 2021 Clean Data'!$E$2:$ZQ$272,125,FALSE)</f>
        <v>N</v>
      </c>
      <c r="CB81" s="17" t="str">
        <f>HLOOKUP($B81,'[6]SGTI 2021 Clean Data'!$E$2:$ZQ$272,126,FALSE)</f>
        <v>N</v>
      </c>
      <c r="CC81" s="17" t="str">
        <f>HLOOKUP($B81,'[6]SGTI 2021 Clean Data'!$E$2:$ZQ$272,128,FALSE)</f>
        <v>Y</v>
      </c>
      <c r="CD81" s="17" t="str">
        <f>HLOOKUP($B81,'[6]SGTI 2021 Clean Data'!$E$2:$ZQ$272,130,FALSE)</f>
        <v>Y</v>
      </c>
      <c r="CE81" s="17" t="str">
        <f>HLOOKUP($B81,'[6]SGTI 2021 Clean Data'!$E$2:$ZQ$272,131,FALSE)</f>
        <v>Y</v>
      </c>
      <c r="CF81" s="17" t="str">
        <f>HLOOKUP($B81,'[6]SGTI 2021 Clean Data'!$E$2:$ZQ$272,132,FALSE)</f>
        <v>Y</v>
      </c>
      <c r="CG81" s="17" t="str">
        <f>HLOOKUP($B81,'[6]SGTI 2021 Clean Data'!$E$2:$ZQ$272,133,FALSE)</f>
        <v>Y</v>
      </c>
      <c r="CH81" s="17" t="str">
        <f>HLOOKUP($B81,'[6]SGTI 2021 Clean Data'!$E$2:$ZQ$272,135,FALSE)</f>
        <v>Y</v>
      </c>
      <c r="CI81" s="17" t="str">
        <f>HLOOKUP($B81,'[6]SGTI 2021 Clean Data'!$E$2:$ZQ$272,139,FALSE)</f>
        <v>Y</v>
      </c>
      <c r="CJ81" s="17" t="str">
        <f>HLOOKUP($B81,'[6]SGTI 2021 Clean Data'!$E$2:$ZQ$272,140,FALSE)</f>
        <v>Y</v>
      </c>
      <c r="CK81" s="17" t="str">
        <f>VLOOKUP($B81,'[6]2021 DD Batch123456'!$B$3:$AT$590,26,FALSE)</f>
        <v>Y</v>
      </c>
      <c r="CL81" s="17">
        <f>VLOOKUP($B81,'[6]2021 DD Batch123456'!$B$3:$AT$590,27,FALSE)</f>
        <v>0</v>
      </c>
      <c r="CM81" s="17" t="str">
        <f>VLOOKUP($B81,'[6]2021 DD Batch123456'!$B$3:$AT$590,31,FALSE)</f>
        <v>Y</v>
      </c>
      <c r="CN81" s="17">
        <f>VLOOKUP($B81,'[6]2021 DD Batch123456'!$B$3:$AT$590,32,FALSE)</f>
        <v>0</v>
      </c>
      <c r="CO81" s="17" t="str">
        <f>VLOOKUP($B81,'[6]2021 DD Batch123456'!$B$3:$AT$590,33,FALSE)</f>
        <v>Y</v>
      </c>
      <c r="CP81" s="17" t="str">
        <f>HLOOKUP($B81,'[6]SGTI 2021 Clean Data'!$E$2:$ZQ$272,153,FALSE)</f>
        <v>Y</v>
      </c>
      <c r="CQ81" s="17" t="str">
        <f>HLOOKUP($B81,'[6]SGTI 2021 Clean Data'!$E$2:$ZQ$272,155,FALSE)</f>
        <v>N</v>
      </c>
      <c r="CR81" s="17" t="str">
        <f>HLOOKUP($B81,'[6]SGTI 2021 Clean Data'!$E$2:$ZQ$272,156,FALSE)</f>
        <v>Y</v>
      </c>
      <c r="CS81" s="17" t="str">
        <f>HLOOKUP($B81,'[6]SGTI 2021 Clean Data'!$E$2:$ZQ$272,157,FALSE)</f>
        <v>Y</v>
      </c>
      <c r="CT81" s="17" t="str">
        <f>HLOOKUP($B81,'[6]SGTI 2021 Clean Data'!$E$2:$ZQ$272,158,FALSE)</f>
        <v>Y</v>
      </c>
      <c r="CU81" s="17" t="str">
        <f>HLOOKUP($B81,'[6]SGTI 2021 Clean Data'!$E$2:$ZQ$272,159,FALSE)</f>
        <v>Y</v>
      </c>
      <c r="CV81" s="17" t="str">
        <f>HLOOKUP($B81,'[6]SGTI 2021 Clean Data'!$E$2:$ZQ$272,160,FALSE)</f>
        <v>Y</v>
      </c>
      <c r="CW81" s="17" t="str">
        <f>HLOOKUP($B81,'[6]SGTI 2021 Clean Data'!$E$2:$ZQ$272,161,FALSE)</f>
        <v>Y</v>
      </c>
      <c r="CX81" s="17" t="str">
        <f>HLOOKUP($B81,'[6]SGTI 2021 Clean Data'!$E$2:$ZQ$272,164,FALSE)</f>
        <v>Y</v>
      </c>
      <c r="CY81" s="17" t="str">
        <f>HLOOKUP($B81,'[6]SGTI 2021 Clean Data'!$E$2:$ZQ$272,170,FALSE)</f>
        <v>Y</v>
      </c>
      <c r="CZ81" s="17" t="str">
        <f>HLOOKUP($B81,'[6]SGTI 2021 Clean Data'!$E$2:$ZQ$272,173,FALSE)</f>
        <v>Y</v>
      </c>
      <c r="DA81" s="17" t="str">
        <f>HLOOKUP($B81,'[6]SGTI 2021 Clean Data'!$E$2:$ZQ$272,174,FALSE)</f>
        <v>Y</v>
      </c>
      <c r="DB81" s="17" t="str">
        <f>HLOOKUP($B81,'[6]SGTI 2021 Clean Data'!$E$2:$ZQ$272,175,FALSE)</f>
        <v>N</v>
      </c>
      <c r="DC81" s="17" t="str">
        <f>HLOOKUP($B81,'[6]SGTI 2021 Clean Data'!$E$2:$ZQ$272,176,FALSE)</f>
        <v>Y</v>
      </c>
      <c r="DD81" s="17" t="str">
        <f>HLOOKUP($B81,'[6]SGTI 2021 Clean Data'!$E$2:$ZQ$272,178,FALSE)</f>
        <v>N</v>
      </c>
      <c r="DE81" s="17" t="str">
        <f>HLOOKUP($B81,'[6]SGTI 2021 Clean Data'!$E$2:$ZQ$272,179,FALSE)</f>
        <v>N</v>
      </c>
      <c r="DF81" s="17" t="str">
        <f>HLOOKUP($B81,'[6]SGTI 2021 Clean Data'!$E$2:$ZQ$272,180,FALSE)</f>
        <v>Y</v>
      </c>
      <c r="DG81" s="17" t="str">
        <f>HLOOKUP($B81,'[6]SGTI 2021 Clean Data'!$E$2:$ZQ$272,181,FALSE)</f>
        <v>Y</v>
      </c>
      <c r="DH81" s="17" t="str">
        <f>HLOOKUP($B81,'[6]SGTI 2021 Clean Data'!$E$2:$ZQ$272,182,FALSE)</f>
        <v>N</v>
      </c>
      <c r="DI81" s="17" t="str">
        <f>HLOOKUP($B81,'[6]SGTI 2021 Clean Data'!$E$2:$ZQ$272,184,FALSE)</f>
        <v>N</v>
      </c>
      <c r="DJ81" s="17" t="str">
        <f>HLOOKUP($B81,'[6]SGTI 2021 Clean Data'!$E$2:$ZQ$272,185,FALSE)</f>
        <v>Y</v>
      </c>
      <c r="DK81" s="17">
        <f>HLOOKUP($B81,'[6]SGTI 2021 Clean Data'!$E$2:$ZQ$272,190,FALSE)</f>
        <v>104</v>
      </c>
      <c r="DL81" s="17" t="str">
        <f>HLOOKUP($B81,'[6]SGTI 2021 Clean Data'!$E$2:$ZQ$272,191,FALSE)</f>
        <v>N</v>
      </c>
      <c r="DM81" s="17" t="str">
        <f>HLOOKUP($B81,'[6]SGTI 2021 Clean Data'!$E$2:$ZQ$272,195,FALSE)</f>
        <v>Y</v>
      </c>
      <c r="DN81" s="17" t="str">
        <f>HLOOKUP($B81,'[6]SGTI 2021 Clean Data'!$E$2:$ZQ$272,196,FALSE)</f>
        <v>Y</v>
      </c>
      <c r="DO81" s="17" t="str">
        <f>HLOOKUP($B81,'[6]SGTI 2021 Clean Data'!$E$2:$ZQ$272,199,FALSE)</f>
        <v>N</v>
      </c>
      <c r="DP81" s="17" t="str">
        <f>HLOOKUP($B81,'[6]SGTI 2021 Clean Data'!$E$2:$ZQ$272,200,FALSE)</f>
        <v>Y</v>
      </c>
      <c r="DQ81" s="17" t="str">
        <f>HLOOKUP($B81,'[6]SGTI 2021 Clean Data'!$E$2:$ZQ$272,201,FALSE)</f>
        <v>Y</v>
      </c>
      <c r="DR81" s="17" t="str">
        <f>HLOOKUP($B81,'[6]SGTI 2021 Clean Data'!$E$2:$ZQ$272,202,FALSE)</f>
        <v>Y</v>
      </c>
      <c r="DS81" s="17" t="str">
        <f>HLOOKUP($B81,'[6]SGTI 2021 Clean Data'!$E$2:$ZQ$272,203,FALSE)</f>
        <v>Y</v>
      </c>
      <c r="DT81" s="17" t="str">
        <f>HLOOKUP($B81,'[6]SGTI 2021 Clean Data'!$E$2:$ZQ$272,204,FALSE)</f>
        <v>Y</v>
      </c>
      <c r="DU81" s="17" t="str">
        <f>HLOOKUP($B81,'[6]SGTI 2021 Clean Data'!$E$2:$ZQ$272,206,FALSE)</f>
        <v>Y</v>
      </c>
      <c r="DV81" s="17" t="str">
        <f>HLOOKUP($B81,'[6]SGTI 2021 Clean Data'!$E$2:$ZQ$272,207,FALSE)</f>
        <v>Y</v>
      </c>
      <c r="DW81" s="17" t="str">
        <f>HLOOKUP($B81,'[6]SGTI 2021 Clean Data'!$E$2:$ZQ$272,208,FALSE)</f>
        <v>Y</v>
      </c>
      <c r="DX81" s="17"/>
      <c r="DY81" s="17" t="str">
        <f>HLOOKUP($B81,'[6]SGTI 2021 Clean Data'!$E$2:$ZQ$272,213,FALSE)</f>
        <v>Y</v>
      </c>
      <c r="DZ81" s="17" t="str">
        <f>HLOOKUP($B81,'[6]SGTI 2021 Clean Data'!$E$2:$ZQ$272,214,FALSE)</f>
        <v>Y</v>
      </c>
      <c r="EA81" s="17" t="str">
        <f>HLOOKUP($B81,'[6]SGTI 2021 Clean Data'!$E$2:$ZQ$272,215,FALSE)</f>
        <v>Y</v>
      </c>
      <c r="EB81" s="17">
        <f>HLOOKUP($B81,'[6]SGTI 2021 Clean Data'!$E$2:$ZQ$272,219,FALSE)</f>
        <v>3</v>
      </c>
      <c r="EC81" s="17">
        <f>HLOOKUP($B81,'[6]SGTI 2021 Clean Data'!$E$2:$ZQ$272,220,FALSE)</f>
        <v>0</v>
      </c>
      <c r="ED81" s="17">
        <f>HLOOKUP($B81,'[6]SGTI 2021 Clean Data'!$E$2:$ZQ$272,221,FALSE)</f>
        <v>3</v>
      </c>
      <c r="EE81" s="17">
        <f>HLOOKUP($B81,'[6]SGTI 2021 Clean Data'!$E$2:$ZQ$272,222,FALSE)</f>
        <v>3</v>
      </c>
      <c r="EF81" s="17">
        <f>HLOOKUP($B81,'[6]SGTI 2021 Clean Data'!$E$2:$ZQ$272,223,FALSE)</f>
        <v>0</v>
      </c>
      <c r="EG81" s="17">
        <f>HLOOKUP($B81,'[6]SGTI 2021 Clean Data'!$E$2:$ZQ$272,224,FALSE)</f>
        <v>0</v>
      </c>
      <c r="EH81" s="17">
        <f>HLOOKUP($B81,'[6]SGTI 2021 Clean Data'!$E$2:$ZQ$272,225,FALSE)</f>
        <v>0</v>
      </c>
      <c r="EI81" s="17">
        <f>HLOOKUP($B81,'[6]SGTI 2021 Clean Data'!$E$2:$ZQ$272,226,FALSE)</f>
        <v>0</v>
      </c>
      <c r="EJ81" s="17">
        <f>HLOOKUP($B81,'[6]SGTI 2021 Clean Data'!$E$2:$ZQ$272,227,FALSE)</f>
        <v>4</v>
      </c>
      <c r="EK81" s="17">
        <f>HLOOKUP($B81,'[6]SGTI 2021 Clean Data'!$E$2:$ZQ$272,228,FALSE)</f>
        <v>0</v>
      </c>
      <c r="EL81" s="17">
        <f>HLOOKUP($B81,'[6]SGTI 2021 Clean Data'!$E$2:$ZQ$272,229,FALSE)</f>
        <v>2</v>
      </c>
      <c r="EM81" s="17">
        <f>HLOOKUP($B81,'[6]SGTI 2021 Clean Data'!$E$2:$ZQ$272,230,FALSE)</f>
        <v>2</v>
      </c>
      <c r="EN81" s="17">
        <f>HLOOKUP($B81,'[6]SGTI 2021 Clean Data'!$E$2:$ZQ$272,231,FALSE)</f>
        <v>0</v>
      </c>
      <c r="EO81" s="18">
        <f>HLOOKUP($B81,'[6]SGTI 2021 Clean Data'!$E$2:$ZQ$272,232,FALSE)</f>
        <v>44299</v>
      </c>
      <c r="EP81" s="18">
        <f>HLOOKUP($B81,'[6]SGTI 2021 Clean Data'!$E$2:$ZQ$272,233,FALSE)</f>
        <v>44314</v>
      </c>
      <c r="EQ81" s="17">
        <f>HLOOKUP($B81,'[6]SGTI 2021 Clean Data'!$E$2:$ZQ$272,234,FALSE)</f>
        <v>0</v>
      </c>
      <c r="ER81" s="17">
        <f>HLOOKUP($B81,'[6]SGTI 2021 Clean Data'!$E$2:$ZQ$272,235,FALSE)</f>
        <v>0</v>
      </c>
      <c r="ES81" s="17">
        <f>HLOOKUP($B81,'[6]SGTI 2021 Clean Data'!$E$2:$ZQ$272,240,FALSE)</f>
        <v>0</v>
      </c>
      <c r="ET81" s="17">
        <f>VLOOKUP($B81,'[6]2021 DD Batch123456'!$B$3:$AT$590,42,FALSE)</f>
        <v>0</v>
      </c>
      <c r="EU81" s="17"/>
      <c r="EV81" s="17"/>
      <c r="EW81" s="17"/>
      <c r="EX81" s="17">
        <f>VLOOKUP($B81,'[6]2021 DD Batch123456'!$B$3:$AT$590,44,FALSE)</f>
        <v>0</v>
      </c>
      <c r="EY81" s="17">
        <f>HLOOKUP($B81,'[6]SGTI 2021 Clean Data'!$E$2:$ZQ$272,246,FALSE)</f>
        <v>0</v>
      </c>
      <c r="EZ81" s="17">
        <f>HLOOKUP($B81,'[6]SGTI 2021 Clean Data'!$E$2:$ZQ$272,247,FALSE)</f>
        <v>0</v>
      </c>
      <c r="FA81" s="17">
        <f>HLOOKUP($B81,'[6]SGTI 2021 Clean Data'!$E$2:$ZQ$272,248,FALSE)</f>
        <v>0</v>
      </c>
      <c r="FB81" s="17">
        <f>HLOOKUP($B81,'[6]SGTI 2021 Clean Data'!$E$2:$ZQ$272,249,FALSE)</f>
        <v>0</v>
      </c>
      <c r="FC81" s="17">
        <f>HLOOKUP($B81,'[6]SGTI 2021 Clean Data'!$E$2:$ZQ$272,250,FALSE)</f>
        <v>0</v>
      </c>
      <c r="FD81" s="17">
        <f>HLOOKUP($B81,'[6]SGTI 2021 Clean Data'!$E$2:$ZQ$272,251,FALSE)</f>
        <v>3</v>
      </c>
      <c r="FE81" s="17">
        <f>HLOOKUP($B81,'[6]SGTI 2021 Clean Data'!$E$2:$ZQ$272,252,FALSE)</f>
        <v>0</v>
      </c>
      <c r="FF81" s="17">
        <f>HLOOKUP($B81,'[6]SGTI 2021 Clean Data'!$E$2:$ZQ$272,253,FALSE)</f>
        <v>0</v>
      </c>
      <c r="FG81" s="17">
        <f>HLOOKUP($B81,'[6]SGTI 2021 Clean Data'!$E$2:$ZQ$272,254,FALSE)</f>
        <v>0</v>
      </c>
      <c r="FH81" s="17">
        <f>HLOOKUP($B81,'[6]SGTI 2021 Clean Data'!$E$2:$ZQ$272,255,FALSE)</f>
        <v>0</v>
      </c>
      <c r="FI81" s="17">
        <f>HLOOKUP($B81,'[6]SGTI 2021 Clean Data'!$E$2:$ZQ$272,256,FALSE)</f>
        <v>0</v>
      </c>
      <c r="FJ81" s="17">
        <f>HLOOKUP($B81,'[6]SGTI 2021 Clean Data'!$E$2:$ZQ$272,257,FALSE)</f>
        <v>0</v>
      </c>
      <c r="FK81" s="17">
        <f>HLOOKUP($B81,'[6]SGTI 2021 Clean Data'!$E$2:$ZQ$272,258,FALSE)</f>
        <v>0</v>
      </c>
      <c r="FL81" s="17"/>
      <c r="FM81" s="17">
        <f>HLOOKUP($B81,'[6]SGTI 2021 Clean Data'!$E$2:$ZQ$272,260,FALSE)</f>
        <v>0</v>
      </c>
      <c r="FN81" s="17">
        <f>HLOOKUP($B81,'[6]SGTI 2021 Clean Data'!$E$2:$ZQ$272,261,FALSE)</f>
        <v>0</v>
      </c>
      <c r="FO81" s="17">
        <f>HLOOKUP($B81,'[6]SGTI 2021 Clean Data'!$E$2:$ZQ$272,262,FALSE)</f>
        <v>0</v>
      </c>
      <c r="FP81" s="17">
        <f>HLOOKUP($B81,'[6]SGTI 2021 Clean Data'!$E$2:$ZQ$272,263,FALSE)</f>
        <v>0</v>
      </c>
      <c r="FQ81" s="17"/>
      <c r="FR81" s="17">
        <f>HLOOKUP($B81,'[6]SGTI 2021 Clean Data'!$E$2:$ZQ$272,265,FALSE)</f>
        <v>0</v>
      </c>
      <c r="FS81" s="17">
        <f>HLOOKUP($B81,'[6]SGTI 2021 Clean Data'!$E$2:$ZQ$272,266,FALSE)</f>
        <v>0</v>
      </c>
      <c r="FT81" s="17">
        <f>HLOOKUP($B81,'[6]SGTI 2021 Clean Data'!$E$2:$ZQ$272,267,FALSE)</f>
        <v>0</v>
      </c>
      <c r="FU81" s="17">
        <f>HLOOKUP($B81,'[6]SGTI 2021 Clean Data'!$E$2:$ZQ$272,268,FALSE)</f>
        <v>0</v>
      </c>
      <c r="FV81" s="17">
        <f>HLOOKUP($B81,'[6]SGTI 2021 Clean Data'!$E$2:$ZQ$272,269,FALSE)</f>
        <v>0</v>
      </c>
      <c r="FW81" s="17">
        <f>HLOOKUP($B81,'[6]SGTI 2021 Clean Data'!$E$2:$ZQ$272,270,FALSE)</f>
        <v>0</v>
      </c>
      <c r="FX81" s="17">
        <f>HLOOKUP($B81,'[6]SGTI 2021 Clean Data'!$E$2:$ZQ$272,271,FALSE)</f>
        <v>0</v>
      </c>
    </row>
    <row r="82" spans="1:180" ht="24" thickTop="1" thickBot="1" x14ac:dyDescent="0.3">
      <c r="A82" s="12">
        <v>56</v>
      </c>
      <c r="B82" s="13" t="s">
        <v>120</v>
      </c>
      <c r="C82" s="14" t="s">
        <v>121</v>
      </c>
      <c r="D82" s="15">
        <v>44012</v>
      </c>
      <c r="E82" s="16">
        <f>_xlfn.IFNA(VLOOKUP($B82,'[4]SGTI 2021 General Full List'!$G$2:$AD$528,24,FALSE),VLOOKUP($B82,'[5]SGTI 2021 TrustReits Full List'!$G$2:$AC$43,23,FALSE))</f>
        <v>53540000</v>
      </c>
      <c r="F82" s="16" t="str">
        <f t="shared" si="1"/>
        <v>Small</v>
      </c>
      <c r="G82" s="16" t="str">
        <f>_xlfn.IFNA(VLOOKUP($B82,'[4]SGTI 2021 General Full List'!$G$2:$AD$528,21,FALSE),VLOOKUP($B82,'[5]SGTI 2021 TrustReits Full List'!$G$2:$AB$43,20,FALSE))</f>
        <v>INDUSTRIALS</v>
      </c>
      <c r="H82" s="16" t="str">
        <f>_xlfn.IFNA(VLOOKUP($B82,'[4]SGTI 2021 General Full List'!$G$2:$AD$528,23,FALSE),VLOOKUP($B82,'[5]SGTI 2021 TrustReits Full List'!$G$2:$AB$43,22,FALSE))</f>
        <v>Cyclical Consumer Services</v>
      </c>
      <c r="I82" s="16" t="s">
        <v>1273</v>
      </c>
      <c r="J82" s="17">
        <f>VLOOKUP($B82,'[6]2021 DD Batch123456'!$B$3:$AT$590,5,FALSE)</f>
        <v>5</v>
      </c>
      <c r="K82" s="17">
        <f>VLOOKUP($B82,'[6]2021 DD Batch123456'!$B$3:$AT$590,6,FALSE)</f>
        <v>5</v>
      </c>
      <c r="L82" s="17">
        <f>VLOOKUP($B82,'[6]2021 DD Batch123456'!$B$3:$AT$590,7,FALSE)</f>
        <v>3</v>
      </c>
      <c r="M82" s="17" t="str">
        <f>VLOOKUP($B82,'[6]2021 DD Batch123456'!$B$3:$AT$590,12,FALSE)</f>
        <v>Y</v>
      </c>
      <c r="N82" s="17" t="str">
        <f>HLOOKUP($B82,'[6]SGTI 2021 Clean Data'!$E$2:$ZQ$272,25,FALSE)</f>
        <v>Y</v>
      </c>
      <c r="O82" s="17" t="str">
        <f>VLOOKUP($B82,'[6]2021 DD Batch123456'!$B$3:$AT$590,13,FALSE)</f>
        <v>N</v>
      </c>
      <c r="P82" s="17" t="str">
        <f>VLOOKUP($B82,'[6]2021 DD Batch123456'!$B$3:$AT$590,14,FALSE)</f>
        <v>Y</v>
      </c>
      <c r="Q82" s="17" t="str">
        <f>HLOOKUP($B82,'[6]SGTI 2021 Clean Data'!$E$2:$ZQ$272,30,FALSE)</f>
        <v>N</v>
      </c>
      <c r="R82" s="17" t="str">
        <f>HLOOKUP($B82,'[6]SGTI 2021 Clean Data'!$E$2:$ZQ$272,31,FALSE)</f>
        <v>N</v>
      </c>
      <c r="S82" s="17" t="str">
        <f>HLOOKUP($B82,'[6]SGTI 2021 Clean Data'!$E$2:$ZQ$272,32,FALSE)</f>
        <v>Y</v>
      </c>
      <c r="T82" s="17">
        <f>VLOOKUP($B82,'[6]2021 DD Batch123456'!$B$3:$AT$590,36,FALSE)</f>
        <v>4</v>
      </c>
      <c r="U82" s="17">
        <f>VLOOKUP($B82,'[6]2021 DD Batch123456'!$B$3:$AT$590,40,FALSE)</f>
        <v>2</v>
      </c>
      <c r="V82" s="17">
        <f>VLOOKUP($B82,'[6]2021 DD Batch123456'!$B$3:$AT$590,37,FALSE)</f>
        <v>4</v>
      </c>
      <c r="W82" s="17" t="str">
        <f>VLOOKUP($B82,'[6]2021 DD Batch123456'!$B$3:$AT$590,41,FALSE)</f>
        <v>Y</v>
      </c>
      <c r="X82" s="17">
        <f>VLOOKUP($B82,'[6]2021 DD Batch123456'!$B$3:$AT$590,15,FALSE)</f>
        <v>3</v>
      </c>
      <c r="Y82" s="17">
        <f>VLOOKUP($B82,'[6]2021 DD Batch123456'!$B$3:$AT$590,16,FALSE)</f>
        <v>2</v>
      </c>
      <c r="Z82" s="17" t="str">
        <f>VLOOKUP($B82,'[6]2021 DD Batch123456'!$B$3:$AT$590,18,FALSE)</f>
        <v>Y</v>
      </c>
      <c r="AA82" s="17" t="str">
        <f>HLOOKUP($B82,'[6]SGTI 2021 Clean Data'!$E$2:$ZQ$272,45,FALSE)</f>
        <v>N</v>
      </c>
      <c r="AB82" s="17" t="str">
        <f>HLOOKUP($B82,'[6]SGTI 2021 Clean Data'!$E$2:$ZQ$272,46,FALSE)</f>
        <v>Y</v>
      </c>
      <c r="AC82" s="17" t="str">
        <f>HLOOKUP($B82,'[6]SGTI 2021 Clean Data'!$E$2:$ZQ$272,49,FALSE)</f>
        <v>N</v>
      </c>
      <c r="AD82" s="17" t="str">
        <f>HLOOKUP($B82,'[6]SGTI 2021 Clean Data'!$E$2:$ZQ$272,50,FALSE)</f>
        <v>Y</v>
      </c>
      <c r="AE82" s="17" t="str">
        <f>HLOOKUP($B82,'[6]SGTI 2021 Clean Data'!$E$2:$ZQ$272,53,FALSE)</f>
        <v>Y</v>
      </c>
      <c r="AF82" s="17" t="str">
        <f>HLOOKUP($B82,'[6]SGTI 2021 Clean Data'!$E$2:$ZQ$272,54,FALSE)</f>
        <v>N</v>
      </c>
      <c r="AG82" s="17" t="str">
        <f>HLOOKUP($B82,'[6]SGTI 2021 Clean Data'!$E$2:$ZQ$272,55,FALSE)</f>
        <v>N</v>
      </c>
      <c r="AH82" s="17" t="str">
        <f>HLOOKUP($B82,'[6]SGTI 2021 Clean Data'!$E$2:$ZQ$272,56,FALSE)</f>
        <v>N</v>
      </c>
      <c r="AI82" s="17" t="str">
        <f>HLOOKUP($B82,'[6]SGTI 2021 Clean Data'!$E$2:$ZQ$272,57,FALSE)</f>
        <v>N</v>
      </c>
      <c r="AJ82" s="17" t="str">
        <f>HLOOKUP($B82,'[6]SGTI 2021 Clean Data'!$E$2:$ZQ$272,58,FALSE)</f>
        <v>Y</v>
      </c>
      <c r="AK82" s="17" t="str">
        <f>HLOOKUP($B82,'[6]SGTI 2021 Clean Data'!$E$2:$ZQ$272,59,FALSE)</f>
        <v>N</v>
      </c>
      <c r="AL82" s="17">
        <f>VLOOKUP($B82,'[6]2021 DD Batch123456'!$B$3:$AT$590,19,FALSE)</f>
        <v>3</v>
      </c>
      <c r="AM82" s="17">
        <f>VLOOKUP($B82,'[6]2021 DD Batch123456'!$B$3:$AT$590,20,FALSE)</f>
        <v>2</v>
      </c>
      <c r="AN82" s="17" t="str">
        <f>VLOOKUP($B82,'[6]2021 DD Batch123456'!$B$3:$AT$590,22,FALSE)</f>
        <v>Y</v>
      </c>
      <c r="AO82" s="17" t="str">
        <f>HLOOKUP($B82,'[6]SGTI 2021 Clean Data'!$E$2:$ZQ$272,67,FALSE)</f>
        <v>E</v>
      </c>
      <c r="AP82" s="17" t="str">
        <f>HLOOKUP($B82,'[6]SGTI 2021 Clean Data'!$E$2:$ZQ$272,68,FALSE)</f>
        <v>E</v>
      </c>
      <c r="AQ82" s="17" t="str">
        <f>HLOOKUP($B82,'[6]SGTI 2021 Clean Data'!$E$2:$ZQ$272,69,FALSE)</f>
        <v>B3</v>
      </c>
      <c r="AR82" s="17" t="str">
        <f>HLOOKUP($B82,'[6]SGTI 2021 Clean Data'!$E$2:$ZQ$272,70,FALSE)</f>
        <v>Y</v>
      </c>
      <c r="AS82" s="17" t="str">
        <f>HLOOKUP($B82,'[6]SGTI 2021 Clean Data'!$E$2:$ZQ$272,71,FALSE)</f>
        <v>Y</v>
      </c>
      <c r="AT82" s="17" t="str">
        <f>HLOOKUP($B82,'[6]SGTI 2021 Clean Data'!$E$2:$ZQ$272,72,FALSE)</f>
        <v>Y</v>
      </c>
      <c r="AU82" s="17" t="str">
        <f>HLOOKUP($B82,'[6]SGTI 2021 Clean Data'!$E$2:$ZQ$272,73,FALSE)</f>
        <v>Y</v>
      </c>
      <c r="AV82" s="17" t="str">
        <f>HLOOKUP($B82,'[6]SGTI 2021 Clean Data'!$E$2:$ZQ$272,74,FALSE)</f>
        <v>N</v>
      </c>
      <c r="AW82" s="17" t="str">
        <f>HLOOKUP($B82,'[6]SGTI 2021 Clean Data'!$E$2:$ZQ$272,75,FALSE)</f>
        <v>Y</v>
      </c>
      <c r="AX82" s="17" t="str">
        <f>HLOOKUP($B82,'[6]SGTI 2021 Clean Data'!$E$2:$ZQ$272,76,FALSE)</f>
        <v>Y</v>
      </c>
      <c r="AY82" s="17" t="str">
        <f>VLOOKUP($B82,'[6]2021 DD Batch123456'!$B$3:$AT$590,35,FALSE)</f>
        <v>E</v>
      </c>
      <c r="AZ82" s="17" t="str">
        <f>HLOOKUP($B82,'[6]SGTI 2021 Clean Data'!$E$2:$ZQ$272,80,FALSE)</f>
        <v>Y</v>
      </c>
      <c r="BA82" s="17" t="str">
        <f>HLOOKUP($B82,'[6]SGTI 2021 Clean Data'!$E$2:$ZQ$272,83,FALSE)</f>
        <v>Y</v>
      </c>
      <c r="BB82" s="17" t="str">
        <f>HLOOKUP($B82,'[6]SGTI 2021 Clean Data'!$E$2:$ZQ$272,84,FALSE)</f>
        <v>Y</v>
      </c>
      <c r="BC82" s="17" t="str">
        <f>HLOOKUP($B82,'[6]SGTI 2021 Clean Data'!$E$2:$ZQ$272,89,FALSE)</f>
        <v>NA</v>
      </c>
      <c r="BD82" s="17" t="str">
        <f>HLOOKUP($B82,'[6]SGTI 2021 Clean Data'!$E$2:$ZQ$272,91,FALSE)</f>
        <v>N</v>
      </c>
      <c r="BE82" s="17" t="str">
        <f>HLOOKUP($B82,'[6]SGTI 2021 Clean Data'!$E$2:$ZQ$272,92,FALSE)</f>
        <v>Y</v>
      </c>
      <c r="BF82" s="17" t="str">
        <f>HLOOKUP($B82,'[6]SGTI 2021 Clean Data'!$E$2:$ZQ$272,93,FALSE)</f>
        <v>N</v>
      </c>
      <c r="BG82" s="17" t="str">
        <f>HLOOKUP($B82,'[6]SGTI 2021 Clean Data'!$E$2:$ZQ$272,94,FALSE)</f>
        <v>Y</v>
      </c>
      <c r="BH82" s="17" t="str">
        <f>HLOOKUP($B82,'[6]SGTI 2021 Clean Data'!$E$2:$ZQ$272,95,FALSE)</f>
        <v>Y</v>
      </c>
      <c r="BI82" s="17" t="str">
        <f>HLOOKUP($B82,'[6]SGTI 2021 Clean Data'!$E$2:$ZQ$272,96,FALSE)</f>
        <v>Y</v>
      </c>
      <c r="BJ82" s="17" t="str">
        <f>HLOOKUP($B82,'[6]SGTI 2021 Clean Data'!$E$2:$ZQ$272,97,FALSE)</f>
        <v>Y</v>
      </c>
      <c r="BK82" s="17" t="str">
        <f>HLOOKUP($B82,'[6]SGTI 2021 Clean Data'!$E$2:$ZQ$272,98,FALSE)</f>
        <v>Y</v>
      </c>
      <c r="BL82" s="17" t="str">
        <f>HLOOKUP($B82,'[6]SGTI 2021 Clean Data'!$E$2:$ZQ$272,100,FALSE)</f>
        <v>Y</v>
      </c>
      <c r="BM82" s="17" t="str">
        <f>HLOOKUP($B82,'[6]SGTI 2021 Clean Data'!$E$2:$ZQ$272,102,FALSE)</f>
        <v>N</v>
      </c>
      <c r="BN82" s="17" t="str">
        <f>HLOOKUP($B82,'[6]SGTI 2021 Clean Data'!$E$2:$ZQ$272,103,FALSE)</f>
        <v>Y</v>
      </c>
      <c r="BO82" s="17" t="str">
        <f>HLOOKUP($B82,'[6]SGTI 2021 Clean Data'!$E$2:$ZQ$272,107,FALSE)</f>
        <v>N</v>
      </c>
      <c r="BP82" s="17" t="str">
        <f>HLOOKUP($B82,'[6]SGTI 2021 Clean Data'!$E$2:$ZQ$272,108,FALSE)</f>
        <v>Y</v>
      </c>
      <c r="BQ82" s="17" t="str">
        <f>HLOOKUP($B82,'[6]SGTI 2021 Clean Data'!$E$2:$ZQ$272,109,FALSE)</f>
        <v>Y</v>
      </c>
      <c r="BR82" s="17" t="str">
        <f>HLOOKUP($B82,'[6]SGTI 2021 Clean Data'!$E$2:$ZQ$272,110,FALSE)</f>
        <v>N</v>
      </c>
      <c r="BS82" s="17" t="str">
        <f>HLOOKUP($B82,'[6]SGTI 2021 Clean Data'!$E$2:$ZQ$272,111,FALSE)</f>
        <v>Y</v>
      </c>
      <c r="BT82" s="17" t="str">
        <f>HLOOKUP($B82,'[6]SGTI 2021 Clean Data'!$E$2:$ZQ$272,113,FALSE)</f>
        <v>N</v>
      </c>
      <c r="BU82" s="17" t="str">
        <f>HLOOKUP($B82,'[6]SGTI 2021 Clean Data'!$E$2:$ZQ$272,114,FALSE)</f>
        <v>Y</v>
      </c>
      <c r="BV82" s="17" t="str">
        <f>HLOOKUP($B82,'[6]SGTI 2021 Clean Data'!$E$2:$ZQ$272,120,FALSE)</f>
        <v>N</v>
      </c>
      <c r="BW82" s="17" t="str">
        <f>HLOOKUP($B82,'[6]SGTI 2021 Clean Data'!$E$2:$ZQ$272,121,FALSE)</f>
        <v>Y</v>
      </c>
      <c r="BX82" s="17" t="str">
        <f>HLOOKUP($B82,'[6]SGTI 2021 Clean Data'!$E$2:$ZQ$272,122,FALSE)</f>
        <v>Y</v>
      </c>
      <c r="BY82" s="17" t="str">
        <f>HLOOKUP($B82,'[6]SGTI 2021 Clean Data'!$E$2:$ZQ$272,123,FALSE)</f>
        <v>N</v>
      </c>
      <c r="BZ82" s="17" t="str">
        <f>HLOOKUP($B82,'[6]SGTI 2021 Clean Data'!$E$2:$ZQ$272,124,FALSE)</f>
        <v>N</v>
      </c>
      <c r="CA82" s="17" t="str">
        <f>HLOOKUP($B82,'[6]SGTI 2021 Clean Data'!$E$2:$ZQ$272,125,FALSE)</f>
        <v>N</v>
      </c>
      <c r="CB82" s="17" t="str">
        <f>HLOOKUP($B82,'[6]SGTI 2021 Clean Data'!$E$2:$ZQ$272,126,FALSE)</f>
        <v>N</v>
      </c>
      <c r="CC82" s="17" t="str">
        <f>HLOOKUP($B82,'[6]SGTI 2021 Clean Data'!$E$2:$ZQ$272,128,FALSE)</f>
        <v>N</v>
      </c>
      <c r="CD82" s="17" t="str">
        <f>HLOOKUP($B82,'[6]SGTI 2021 Clean Data'!$E$2:$ZQ$272,130,FALSE)</f>
        <v>Y</v>
      </c>
      <c r="CE82" s="17" t="str">
        <f>HLOOKUP($B82,'[6]SGTI 2021 Clean Data'!$E$2:$ZQ$272,131,FALSE)</f>
        <v>Y</v>
      </c>
      <c r="CF82" s="17" t="str">
        <f>HLOOKUP($B82,'[6]SGTI 2021 Clean Data'!$E$2:$ZQ$272,132,FALSE)</f>
        <v>Y</v>
      </c>
      <c r="CG82" s="17" t="str">
        <f>HLOOKUP($B82,'[6]SGTI 2021 Clean Data'!$E$2:$ZQ$272,133,FALSE)</f>
        <v>Y</v>
      </c>
      <c r="CH82" s="17" t="str">
        <f>HLOOKUP($B82,'[6]SGTI 2021 Clean Data'!$E$2:$ZQ$272,135,FALSE)</f>
        <v>N</v>
      </c>
      <c r="CI82" s="17" t="str">
        <f>HLOOKUP($B82,'[6]SGTI 2021 Clean Data'!$E$2:$ZQ$272,139,FALSE)</f>
        <v>Y</v>
      </c>
      <c r="CJ82" s="17" t="str">
        <f>HLOOKUP($B82,'[6]SGTI 2021 Clean Data'!$E$2:$ZQ$272,140,FALSE)</f>
        <v>Y</v>
      </c>
      <c r="CK82" s="17" t="str">
        <f>VLOOKUP($B82,'[6]2021 DD Batch123456'!$B$3:$AT$590,26,FALSE)</f>
        <v>N</v>
      </c>
      <c r="CL82" s="17" t="str">
        <f>VLOOKUP($B82,'[6]2021 DD Batch123456'!$B$3:$AT$590,27,FALSE)</f>
        <v>N</v>
      </c>
      <c r="CM82" s="17" t="str">
        <f>VLOOKUP($B82,'[6]2021 DD Batch123456'!$B$3:$AT$590,31,FALSE)</f>
        <v>Y</v>
      </c>
      <c r="CN82" s="17">
        <f>VLOOKUP($B82,'[6]2021 DD Batch123456'!$B$3:$AT$590,32,FALSE)</f>
        <v>0</v>
      </c>
      <c r="CO82" s="17" t="str">
        <f>VLOOKUP($B82,'[6]2021 DD Batch123456'!$B$3:$AT$590,33,FALSE)</f>
        <v>Y</v>
      </c>
      <c r="CP82" s="17" t="str">
        <f>HLOOKUP($B82,'[6]SGTI 2021 Clean Data'!$E$2:$ZQ$272,153,FALSE)</f>
        <v>N</v>
      </c>
      <c r="CQ82" s="17" t="str">
        <f>HLOOKUP($B82,'[6]SGTI 2021 Clean Data'!$E$2:$ZQ$272,155,FALSE)</f>
        <v>N</v>
      </c>
      <c r="CR82" s="17" t="str">
        <f>HLOOKUP($B82,'[6]SGTI 2021 Clean Data'!$E$2:$ZQ$272,156,FALSE)</f>
        <v>Y</v>
      </c>
      <c r="CS82" s="17" t="str">
        <f>HLOOKUP($B82,'[6]SGTI 2021 Clean Data'!$E$2:$ZQ$272,157,FALSE)</f>
        <v>Y</v>
      </c>
      <c r="CT82" s="17" t="str">
        <f>HLOOKUP($B82,'[6]SGTI 2021 Clean Data'!$E$2:$ZQ$272,158,FALSE)</f>
        <v>Y</v>
      </c>
      <c r="CU82" s="17" t="str">
        <f>HLOOKUP($B82,'[6]SGTI 2021 Clean Data'!$E$2:$ZQ$272,159,FALSE)</f>
        <v>Y</v>
      </c>
      <c r="CV82" s="17" t="str">
        <f>HLOOKUP($B82,'[6]SGTI 2021 Clean Data'!$E$2:$ZQ$272,160,FALSE)</f>
        <v>Y</v>
      </c>
      <c r="CW82" s="17" t="str">
        <f>HLOOKUP($B82,'[6]SGTI 2021 Clean Data'!$E$2:$ZQ$272,161,FALSE)</f>
        <v>Y</v>
      </c>
      <c r="CX82" s="17" t="str">
        <f>HLOOKUP($B82,'[6]SGTI 2021 Clean Data'!$E$2:$ZQ$272,164,FALSE)</f>
        <v>Y</v>
      </c>
      <c r="CY82" s="17" t="str">
        <f>HLOOKUP($B82,'[6]SGTI 2021 Clean Data'!$E$2:$ZQ$272,170,FALSE)</f>
        <v>Y</v>
      </c>
      <c r="CZ82" s="17" t="str">
        <f>HLOOKUP($B82,'[6]SGTI 2021 Clean Data'!$E$2:$ZQ$272,173,FALSE)</f>
        <v>N</v>
      </c>
      <c r="DA82" s="17" t="str">
        <f>HLOOKUP($B82,'[6]SGTI 2021 Clean Data'!$E$2:$ZQ$272,174,FALSE)</f>
        <v>N</v>
      </c>
      <c r="DB82" s="17" t="str">
        <f>HLOOKUP($B82,'[6]SGTI 2021 Clean Data'!$E$2:$ZQ$272,175,FALSE)</f>
        <v>N</v>
      </c>
      <c r="DC82" s="17" t="str">
        <f>HLOOKUP($B82,'[6]SGTI 2021 Clean Data'!$E$2:$ZQ$272,176,FALSE)</f>
        <v>N</v>
      </c>
      <c r="DD82" s="17" t="str">
        <f>HLOOKUP($B82,'[6]SGTI 2021 Clean Data'!$E$2:$ZQ$272,178,FALSE)</f>
        <v>N</v>
      </c>
      <c r="DE82" s="17" t="str">
        <f>HLOOKUP($B82,'[6]SGTI 2021 Clean Data'!$E$2:$ZQ$272,179,FALSE)</f>
        <v>Y</v>
      </c>
      <c r="DF82" s="17" t="str">
        <f>HLOOKUP($B82,'[6]SGTI 2021 Clean Data'!$E$2:$ZQ$272,180,FALSE)</f>
        <v>Y</v>
      </c>
      <c r="DG82" s="17" t="str">
        <f>HLOOKUP($B82,'[6]SGTI 2021 Clean Data'!$E$2:$ZQ$272,181,FALSE)</f>
        <v>Y</v>
      </c>
      <c r="DH82" s="17" t="str">
        <f>HLOOKUP($B82,'[6]SGTI 2021 Clean Data'!$E$2:$ZQ$272,182,FALSE)</f>
        <v>N</v>
      </c>
      <c r="DI82" s="17" t="str">
        <f>HLOOKUP($B82,'[6]SGTI 2021 Clean Data'!$E$2:$ZQ$272,184,FALSE)</f>
        <v>N</v>
      </c>
      <c r="DJ82" s="17" t="str">
        <f>HLOOKUP($B82,'[6]SGTI 2021 Clean Data'!$E$2:$ZQ$272,185,FALSE)</f>
        <v>Y</v>
      </c>
      <c r="DK82" s="17">
        <f>HLOOKUP($B82,'[6]SGTI 2021 Clean Data'!$E$2:$ZQ$272,190,FALSE)</f>
        <v>59</v>
      </c>
      <c r="DL82" s="17" t="str">
        <f>HLOOKUP($B82,'[6]SGTI 2021 Clean Data'!$E$2:$ZQ$272,191,FALSE)</f>
        <v>Yes</v>
      </c>
      <c r="DM82" s="17" t="str">
        <f>HLOOKUP($B82,'[6]SGTI 2021 Clean Data'!$E$2:$ZQ$272,195,FALSE)</f>
        <v>Y</v>
      </c>
      <c r="DN82" s="17" t="str">
        <f>HLOOKUP($B82,'[6]SGTI 2021 Clean Data'!$E$2:$ZQ$272,196,FALSE)</f>
        <v>Y</v>
      </c>
      <c r="DO82" s="17" t="str">
        <f>HLOOKUP($B82,'[6]SGTI 2021 Clean Data'!$E$2:$ZQ$272,199,FALSE)</f>
        <v>N</v>
      </c>
      <c r="DP82" s="17" t="str">
        <f>HLOOKUP($B82,'[6]SGTI 2021 Clean Data'!$E$2:$ZQ$272,200,FALSE)</f>
        <v>Y</v>
      </c>
      <c r="DQ82" s="17" t="str">
        <f>HLOOKUP($B82,'[6]SGTI 2021 Clean Data'!$E$2:$ZQ$272,201,FALSE)</f>
        <v>Y</v>
      </c>
      <c r="DR82" s="17" t="str">
        <f>HLOOKUP($B82,'[6]SGTI 2021 Clean Data'!$E$2:$ZQ$272,202,FALSE)</f>
        <v>Y</v>
      </c>
      <c r="DS82" s="17" t="str">
        <f>HLOOKUP($B82,'[6]SGTI 2021 Clean Data'!$E$2:$ZQ$272,203,FALSE)</f>
        <v>Y</v>
      </c>
      <c r="DT82" s="17" t="str">
        <f>HLOOKUP($B82,'[6]SGTI 2021 Clean Data'!$E$2:$ZQ$272,204,FALSE)</f>
        <v>Y</v>
      </c>
      <c r="DU82" s="17" t="str">
        <f>HLOOKUP($B82,'[6]SGTI 2021 Clean Data'!$E$2:$ZQ$272,206,FALSE)</f>
        <v>Y</v>
      </c>
      <c r="DV82" s="17" t="str">
        <f>HLOOKUP($B82,'[6]SGTI 2021 Clean Data'!$E$2:$ZQ$272,207,FALSE)</f>
        <v>N</v>
      </c>
      <c r="DW82" s="17" t="str">
        <f>HLOOKUP($B82,'[6]SGTI 2021 Clean Data'!$E$2:$ZQ$272,208,FALSE)</f>
        <v>N</v>
      </c>
      <c r="DX82" s="17"/>
      <c r="DY82" s="17" t="str">
        <f>HLOOKUP($B82,'[6]SGTI 2021 Clean Data'!$E$2:$ZQ$272,213,FALSE)</f>
        <v>Y</v>
      </c>
      <c r="DZ82" s="17" t="str">
        <f>HLOOKUP($B82,'[6]SGTI 2021 Clean Data'!$E$2:$ZQ$272,214,FALSE)</f>
        <v>Y</v>
      </c>
      <c r="EA82" s="17" t="str">
        <f>HLOOKUP($B82,'[6]SGTI 2021 Clean Data'!$E$2:$ZQ$272,215,FALSE)</f>
        <v>Y</v>
      </c>
      <c r="EB82" s="17">
        <f>HLOOKUP($B82,'[6]SGTI 2021 Clean Data'!$E$2:$ZQ$272,219,FALSE)</f>
        <v>0</v>
      </c>
      <c r="EC82" s="17">
        <f>HLOOKUP($B82,'[6]SGTI 2021 Clean Data'!$E$2:$ZQ$272,220,FALSE)</f>
        <v>0</v>
      </c>
      <c r="ED82" s="17">
        <f>HLOOKUP($B82,'[6]SGTI 2021 Clean Data'!$E$2:$ZQ$272,221,FALSE)</f>
        <v>0</v>
      </c>
      <c r="EE82" s="17">
        <f>HLOOKUP($B82,'[6]SGTI 2021 Clean Data'!$E$2:$ZQ$272,222,FALSE)</f>
        <v>0</v>
      </c>
      <c r="EF82" s="17">
        <f>HLOOKUP($B82,'[6]SGTI 2021 Clean Data'!$E$2:$ZQ$272,223,FALSE)</f>
        <v>0</v>
      </c>
      <c r="EG82" s="17">
        <f>HLOOKUP($B82,'[6]SGTI 2021 Clean Data'!$E$2:$ZQ$272,224,FALSE)</f>
        <v>3</v>
      </c>
      <c r="EH82" s="17">
        <f>HLOOKUP($B82,'[6]SGTI 2021 Clean Data'!$E$2:$ZQ$272,225,FALSE)</f>
        <v>0</v>
      </c>
      <c r="EI82" s="17">
        <f>HLOOKUP($B82,'[6]SGTI 2021 Clean Data'!$E$2:$ZQ$272,226,FALSE)</f>
        <v>0</v>
      </c>
      <c r="EJ82" s="17">
        <f>HLOOKUP($B82,'[6]SGTI 2021 Clean Data'!$E$2:$ZQ$272,227,FALSE)</f>
        <v>0</v>
      </c>
      <c r="EK82" s="17">
        <f>HLOOKUP($B82,'[6]SGTI 2021 Clean Data'!$E$2:$ZQ$272,228,FALSE)</f>
        <v>3</v>
      </c>
      <c r="EL82" s="17">
        <f>HLOOKUP($B82,'[6]SGTI 2021 Clean Data'!$E$2:$ZQ$272,229,FALSE)</f>
        <v>0</v>
      </c>
      <c r="EM82" s="17">
        <f>HLOOKUP($B82,'[6]SGTI 2021 Clean Data'!$E$2:$ZQ$272,230,FALSE)</f>
        <v>0</v>
      </c>
      <c r="EN82" s="17">
        <f>HLOOKUP($B82,'[6]SGTI 2021 Clean Data'!$E$2:$ZQ$272,231,FALSE)</f>
        <v>0</v>
      </c>
      <c r="EO82" s="18">
        <f>HLOOKUP($B82,'[6]SGTI 2021 Clean Data'!$E$2:$ZQ$272,232,FALSE)</f>
        <v>44116</v>
      </c>
      <c r="EP82" s="18">
        <f>HLOOKUP($B82,'[6]SGTI 2021 Clean Data'!$E$2:$ZQ$272,233,FALSE)</f>
        <v>44132</v>
      </c>
      <c r="EQ82" s="17">
        <f>HLOOKUP($B82,'[6]SGTI 2021 Clean Data'!$E$2:$ZQ$272,234,FALSE)</f>
        <v>0</v>
      </c>
      <c r="ER82" s="17">
        <f>HLOOKUP($B82,'[6]SGTI 2021 Clean Data'!$E$2:$ZQ$272,235,FALSE)</f>
        <v>0</v>
      </c>
      <c r="ES82" s="17">
        <f>HLOOKUP($B82,'[6]SGTI 2021 Clean Data'!$E$2:$ZQ$272,240,FALSE)</f>
        <v>0</v>
      </c>
      <c r="ET82" s="17">
        <f>VLOOKUP($B82,'[6]2021 DD Batch123456'!$B$3:$AT$590,42,FALSE)</f>
        <v>0</v>
      </c>
      <c r="EU82" s="17"/>
      <c r="EV82" s="17"/>
      <c r="EW82" s="17"/>
      <c r="EX82" s="17">
        <f>VLOOKUP($B82,'[6]2021 DD Batch123456'!$B$3:$AT$590,44,FALSE)</f>
        <v>0</v>
      </c>
      <c r="EY82" s="17">
        <f>HLOOKUP($B82,'[6]SGTI 2021 Clean Data'!$E$2:$ZQ$272,246,FALSE)</f>
        <v>0</v>
      </c>
      <c r="EZ82" s="17">
        <f>HLOOKUP($B82,'[6]SGTI 2021 Clean Data'!$E$2:$ZQ$272,247,FALSE)</f>
        <v>0</v>
      </c>
      <c r="FA82" s="17">
        <f>HLOOKUP($B82,'[6]SGTI 2021 Clean Data'!$E$2:$ZQ$272,248,FALSE)</f>
        <v>0</v>
      </c>
      <c r="FB82" s="17">
        <f>HLOOKUP($B82,'[6]SGTI 2021 Clean Data'!$E$2:$ZQ$272,249,FALSE)</f>
        <v>0</v>
      </c>
      <c r="FC82" s="17">
        <f>HLOOKUP($B82,'[6]SGTI 2021 Clean Data'!$E$2:$ZQ$272,250,FALSE)</f>
        <v>0</v>
      </c>
      <c r="FD82" s="17">
        <f>HLOOKUP($B82,'[6]SGTI 2021 Clean Data'!$E$2:$ZQ$272,251,FALSE)</f>
        <v>0</v>
      </c>
      <c r="FE82" s="17">
        <f>HLOOKUP($B82,'[6]SGTI 2021 Clean Data'!$E$2:$ZQ$272,252,FALSE)</f>
        <v>0</v>
      </c>
      <c r="FF82" s="17">
        <f>HLOOKUP($B82,'[6]SGTI 2021 Clean Data'!$E$2:$ZQ$272,253,FALSE)</f>
        <v>0</v>
      </c>
      <c r="FG82" s="17">
        <f>HLOOKUP($B82,'[6]SGTI 2021 Clean Data'!$E$2:$ZQ$272,254,FALSE)</f>
        <v>0</v>
      </c>
      <c r="FH82" s="17">
        <f>HLOOKUP($B82,'[6]SGTI 2021 Clean Data'!$E$2:$ZQ$272,255,FALSE)</f>
        <v>0</v>
      </c>
      <c r="FI82" s="17">
        <f>HLOOKUP($B82,'[6]SGTI 2021 Clean Data'!$E$2:$ZQ$272,256,FALSE)</f>
        <v>0</v>
      </c>
      <c r="FJ82" s="17">
        <f>HLOOKUP($B82,'[6]SGTI 2021 Clean Data'!$E$2:$ZQ$272,257,FALSE)</f>
        <v>0</v>
      </c>
      <c r="FK82" s="17">
        <f>HLOOKUP($B82,'[6]SGTI 2021 Clean Data'!$E$2:$ZQ$272,258,FALSE)</f>
        <v>0</v>
      </c>
      <c r="FL82" s="17"/>
      <c r="FM82" s="17">
        <f>HLOOKUP($B82,'[6]SGTI 2021 Clean Data'!$E$2:$ZQ$272,260,FALSE)</f>
        <v>0</v>
      </c>
      <c r="FN82" s="17">
        <f>HLOOKUP($B82,'[6]SGTI 2021 Clean Data'!$E$2:$ZQ$272,261,FALSE)</f>
        <v>0</v>
      </c>
      <c r="FO82" s="17">
        <f>HLOOKUP($B82,'[6]SGTI 2021 Clean Data'!$E$2:$ZQ$272,262,FALSE)</f>
        <v>3</v>
      </c>
      <c r="FP82" s="17">
        <f>HLOOKUP($B82,'[6]SGTI 2021 Clean Data'!$E$2:$ZQ$272,263,FALSE)</f>
        <v>0</v>
      </c>
      <c r="FQ82" s="17"/>
      <c r="FR82" s="17">
        <f>HLOOKUP($B82,'[6]SGTI 2021 Clean Data'!$E$2:$ZQ$272,265,FALSE)</f>
        <v>0</v>
      </c>
      <c r="FS82" s="17">
        <f>HLOOKUP($B82,'[6]SGTI 2021 Clean Data'!$E$2:$ZQ$272,266,FALSE)</f>
        <v>0</v>
      </c>
      <c r="FT82" s="17">
        <f>HLOOKUP($B82,'[6]SGTI 2021 Clean Data'!$E$2:$ZQ$272,267,FALSE)</f>
        <v>0</v>
      </c>
      <c r="FU82" s="17">
        <f>HLOOKUP($B82,'[6]SGTI 2021 Clean Data'!$E$2:$ZQ$272,268,FALSE)</f>
        <v>0</v>
      </c>
      <c r="FV82" s="17">
        <f>HLOOKUP($B82,'[6]SGTI 2021 Clean Data'!$E$2:$ZQ$272,269,FALSE)</f>
        <v>0</v>
      </c>
      <c r="FW82" s="17">
        <f>HLOOKUP($B82,'[6]SGTI 2021 Clean Data'!$E$2:$ZQ$272,270,FALSE)</f>
        <v>0</v>
      </c>
      <c r="FX82" s="17">
        <f>HLOOKUP($B82,'[6]SGTI 2021 Clean Data'!$E$2:$ZQ$272,271,FALSE)</f>
        <v>0</v>
      </c>
    </row>
    <row r="83" spans="1:180" ht="24" thickTop="1" thickBot="1" x14ac:dyDescent="0.3">
      <c r="A83" s="12">
        <v>254</v>
      </c>
      <c r="B83" s="13" t="s">
        <v>214</v>
      </c>
      <c r="C83" s="14" t="s">
        <v>215</v>
      </c>
      <c r="D83" s="15">
        <v>44196</v>
      </c>
      <c r="E83" s="16">
        <f>_xlfn.IFNA(VLOOKUP($B83,'[4]SGTI 2021 General Full List'!$G$2:$AD$528,24,FALSE),VLOOKUP($B83,'[5]SGTI 2021 TrustReits Full List'!$G$2:$AC$43,23,FALSE))</f>
        <v>10559750000</v>
      </c>
      <c r="F83" s="16" t="str">
        <f t="shared" si="1"/>
        <v>Big</v>
      </c>
      <c r="G83" s="16" t="str">
        <f>_xlfn.IFNA(VLOOKUP($B83,'[4]SGTI 2021 General Full List'!$G$2:$AD$528,21,FALSE),VLOOKUP($B83,'[5]SGTI 2021 TrustReits Full List'!$G$2:$AB$43,20,FALSE))</f>
        <v xml:space="preserve">FINANCIALS </v>
      </c>
      <c r="H83" s="16" t="str">
        <f>_xlfn.IFNA(VLOOKUP($B83,'[4]SGTI 2021 General Full List'!$G$2:$AD$528,23,FALSE),VLOOKUP($B83,'[5]SGTI 2021 TrustReits Full List'!$G$2:$AB$43,22,FALSE))</f>
        <v>Insurance</v>
      </c>
      <c r="I83" s="16" t="s">
        <v>1273</v>
      </c>
      <c r="J83" s="17">
        <f>VLOOKUP($B83,'[6]2021 DD Batch123456'!$B$3:$AT$590,5,FALSE)</f>
        <v>11</v>
      </c>
      <c r="K83" s="17">
        <f>VLOOKUP($B83,'[6]2021 DD Batch123456'!$B$3:$AT$590,6,FALSE)</f>
        <v>11</v>
      </c>
      <c r="L83" s="17">
        <f>VLOOKUP($B83,'[6]2021 DD Batch123456'!$B$3:$AT$590,7,FALSE)</f>
        <v>8</v>
      </c>
      <c r="M83" s="17" t="str">
        <f>VLOOKUP($B83,'[6]2021 DD Batch123456'!$B$3:$AT$590,12,FALSE)</f>
        <v>N</v>
      </c>
      <c r="N83" s="17" t="str">
        <f>HLOOKUP($B83,'[6]SGTI 2021 Clean Data'!$E$2:$ZQ$272,25,FALSE)</f>
        <v>Y</v>
      </c>
      <c r="O83" s="17" t="str">
        <f>VLOOKUP($B83,'[6]2021 DD Batch123456'!$B$3:$AT$590,13,FALSE)</f>
        <v>N</v>
      </c>
      <c r="P83" s="17" t="str">
        <f>VLOOKUP($B83,'[6]2021 DD Batch123456'!$B$3:$AT$590,14,FALSE)</f>
        <v>Y</v>
      </c>
      <c r="Q83" s="17" t="str">
        <f>HLOOKUP($B83,'[6]SGTI 2021 Clean Data'!$E$2:$ZQ$272,30,FALSE)</f>
        <v>Y</v>
      </c>
      <c r="R83" s="17" t="str">
        <f>HLOOKUP($B83,'[6]SGTI 2021 Clean Data'!$E$2:$ZQ$272,31,FALSE)</f>
        <v>Y</v>
      </c>
      <c r="S83" s="17" t="str">
        <f>HLOOKUP($B83,'[6]SGTI 2021 Clean Data'!$E$2:$ZQ$272,32,FALSE)</f>
        <v>Y</v>
      </c>
      <c r="T83" s="17">
        <f>VLOOKUP($B83,'[6]2021 DD Batch123456'!$B$3:$AT$590,36,FALSE)</f>
        <v>7</v>
      </c>
      <c r="U83" s="17">
        <f>VLOOKUP($B83,'[6]2021 DD Batch123456'!$B$3:$AT$590,40,FALSE)</f>
        <v>0</v>
      </c>
      <c r="V83" s="17">
        <f>VLOOKUP($B83,'[6]2021 DD Batch123456'!$B$3:$AT$590,37,FALSE)</f>
        <v>4</v>
      </c>
      <c r="W83" s="17" t="str">
        <f>VLOOKUP($B83,'[6]2021 DD Batch123456'!$B$3:$AT$590,41,FALSE)</f>
        <v>Y</v>
      </c>
      <c r="X83" s="17">
        <f>VLOOKUP($B83,'[6]2021 DD Batch123456'!$B$3:$AT$590,15,FALSE)</f>
        <v>6</v>
      </c>
      <c r="Y83" s="17">
        <f>VLOOKUP($B83,'[6]2021 DD Batch123456'!$B$3:$AT$590,16,FALSE)</f>
        <v>3</v>
      </c>
      <c r="Z83" s="17" t="str">
        <f>VLOOKUP($B83,'[6]2021 DD Batch123456'!$B$3:$AT$590,18,FALSE)</f>
        <v>Y</v>
      </c>
      <c r="AA83" s="17" t="str">
        <f>HLOOKUP($B83,'[6]SGTI 2021 Clean Data'!$E$2:$ZQ$272,45,FALSE)</f>
        <v>Y</v>
      </c>
      <c r="AB83" s="17" t="str">
        <f>HLOOKUP($B83,'[6]SGTI 2021 Clean Data'!$E$2:$ZQ$272,46,FALSE)</f>
        <v>Y</v>
      </c>
      <c r="AC83" s="17" t="str">
        <f>HLOOKUP($B83,'[6]SGTI 2021 Clean Data'!$E$2:$ZQ$272,49,FALSE)</f>
        <v>Y</v>
      </c>
      <c r="AD83" s="17" t="str">
        <f>HLOOKUP($B83,'[6]SGTI 2021 Clean Data'!$E$2:$ZQ$272,50,FALSE)</f>
        <v>Y</v>
      </c>
      <c r="AE83" s="17" t="str">
        <f>HLOOKUP($B83,'[6]SGTI 2021 Clean Data'!$E$2:$ZQ$272,53,FALSE)</f>
        <v>Y</v>
      </c>
      <c r="AF83" s="17" t="str">
        <f>HLOOKUP($B83,'[6]SGTI 2021 Clean Data'!$E$2:$ZQ$272,54,FALSE)</f>
        <v>Y</v>
      </c>
      <c r="AG83" s="17" t="str">
        <f>HLOOKUP($B83,'[6]SGTI 2021 Clean Data'!$E$2:$ZQ$272,55,FALSE)</f>
        <v>Y</v>
      </c>
      <c r="AH83" s="17" t="str">
        <f>HLOOKUP($B83,'[6]SGTI 2021 Clean Data'!$E$2:$ZQ$272,56,FALSE)</f>
        <v>Y</v>
      </c>
      <c r="AI83" s="17" t="str">
        <f>HLOOKUP($B83,'[6]SGTI 2021 Clean Data'!$E$2:$ZQ$272,57,FALSE)</f>
        <v>Y</v>
      </c>
      <c r="AJ83" s="17" t="str">
        <f>HLOOKUP($B83,'[6]SGTI 2021 Clean Data'!$E$2:$ZQ$272,58,FALSE)</f>
        <v>N</v>
      </c>
      <c r="AK83" s="17" t="str">
        <f>HLOOKUP($B83,'[6]SGTI 2021 Clean Data'!$E$2:$ZQ$272,59,FALSE)</f>
        <v>Y</v>
      </c>
      <c r="AL83" s="17">
        <f>VLOOKUP($B83,'[6]2021 DD Batch123456'!$B$3:$AT$590,19,FALSE)</f>
        <v>3</v>
      </c>
      <c r="AM83" s="17">
        <f>VLOOKUP($B83,'[6]2021 DD Batch123456'!$B$3:$AT$590,20,FALSE)</f>
        <v>1</v>
      </c>
      <c r="AN83" s="17" t="str">
        <f>VLOOKUP($B83,'[6]2021 DD Batch123456'!$B$3:$AT$590,22,FALSE)</f>
        <v>Y</v>
      </c>
      <c r="AO83" s="17" t="str">
        <f>HLOOKUP($B83,'[6]SGTI 2021 Clean Data'!$E$2:$ZQ$272,67,FALSE)</f>
        <v>E</v>
      </c>
      <c r="AP83" s="17" t="str">
        <f>HLOOKUP($B83,'[6]SGTI 2021 Clean Data'!$E$2:$ZQ$272,68,FALSE)</f>
        <v>E</v>
      </c>
      <c r="AQ83" s="17" t="str">
        <f>HLOOKUP($B83,'[6]SGTI 2021 Clean Data'!$E$2:$ZQ$272,69,FALSE)</f>
        <v>ND</v>
      </c>
      <c r="AR83" s="17" t="str">
        <f>HLOOKUP($B83,'[6]SGTI 2021 Clean Data'!$E$2:$ZQ$272,70,FALSE)</f>
        <v>N</v>
      </c>
      <c r="AS83" s="17" t="str">
        <f>HLOOKUP($B83,'[6]SGTI 2021 Clean Data'!$E$2:$ZQ$272,71,FALSE)</f>
        <v>N</v>
      </c>
      <c r="AT83" s="17" t="str">
        <f>HLOOKUP($B83,'[6]SGTI 2021 Clean Data'!$E$2:$ZQ$272,72,FALSE)</f>
        <v>Y</v>
      </c>
      <c r="AU83" s="17" t="str">
        <f>HLOOKUP($B83,'[6]SGTI 2021 Clean Data'!$E$2:$ZQ$272,73,FALSE)</f>
        <v>Y</v>
      </c>
      <c r="AV83" s="17" t="str">
        <f>HLOOKUP($B83,'[6]SGTI 2021 Clean Data'!$E$2:$ZQ$272,74,FALSE)</f>
        <v>Y</v>
      </c>
      <c r="AW83" s="17" t="str">
        <f>HLOOKUP($B83,'[6]SGTI 2021 Clean Data'!$E$2:$ZQ$272,75,FALSE)</f>
        <v>Y</v>
      </c>
      <c r="AX83" s="17" t="str">
        <f>HLOOKUP($B83,'[6]SGTI 2021 Clean Data'!$E$2:$ZQ$272,76,FALSE)</f>
        <v>Y</v>
      </c>
      <c r="AY83" s="17" t="str">
        <f>VLOOKUP($B83,'[6]2021 DD Batch123456'!$B$3:$AT$590,35,FALSE)</f>
        <v>E</v>
      </c>
      <c r="AZ83" s="17" t="str">
        <f>HLOOKUP($B83,'[6]SGTI 2021 Clean Data'!$E$2:$ZQ$272,80,FALSE)</f>
        <v>Y</v>
      </c>
      <c r="BA83" s="17" t="str">
        <f>HLOOKUP($B83,'[6]SGTI 2021 Clean Data'!$E$2:$ZQ$272,83,FALSE)</f>
        <v>Y</v>
      </c>
      <c r="BB83" s="17" t="str">
        <f>HLOOKUP($B83,'[6]SGTI 2021 Clean Data'!$E$2:$ZQ$272,84,FALSE)</f>
        <v>Y</v>
      </c>
      <c r="BC83" s="17" t="str">
        <f>HLOOKUP($B83,'[6]SGTI 2021 Clean Data'!$E$2:$ZQ$272,89,FALSE)</f>
        <v>Y</v>
      </c>
      <c r="BD83" s="17" t="str">
        <f>HLOOKUP($B83,'[6]SGTI 2021 Clean Data'!$E$2:$ZQ$272,91,FALSE)</f>
        <v>Y</v>
      </c>
      <c r="BE83" s="17" t="str">
        <f>HLOOKUP($B83,'[6]SGTI 2021 Clean Data'!$E$2:$ZQ$272,92,FALSE)</f>
        <v>Y</v>
      </c>
      <c r="BF83" s="17" t="str">
        <f>HLOOKUP($B83,'[6]SGTI 2021 Clean Data'!$E$2:$ZQ$272,93,FALSE)</f>
        <v>Y</v>
      </c>
      <c r="BG83" s="17" t="str">
        <f>HLOOKUP($B83,'[6]SGTI 2021 Clean Data'!$E$2:$ZQ$272,94,FALSE)</f>
        <v>Y</v>
      </c>
      <c r="BH83" s="17" t="str">
        <f>HLOOKUP($B83,'[6]SGTI 2021 Clean Data'!$E$2:$ZQ$272,95,FALSE)</f>
        <v>Y</v>
      </c>
      <c r="BI83" s="17" t="str">
        <f>HLOOKUP($B83,'[6]SGTI 2021 Clean Data'!$E$2:$ZQ$272,96,FALSE)</f>
        <v>Y</v>
      </c>
      <c r="BJ83" s="17" t="str">
        <f>HLOOKUP($B83,'[6]SGTI 2021 Clean Data'!$E$2:$ZQ$272,97,FALSE)</f>
        <v>Y</v>
      </c>
      <c r="BK83" s="17" t="str">
        <f>HLOOKUP($B83,'[6]SGTI 2021 Clean Data'!$E$2:$ZQ$272,98,FALSE)</f>
        <v>Y</v>
      </c>
      <c r="BL83" s="17" t="str">
        <f>HLOOKUP($B83,'[6]SGTI 2021 Clean Data'!$E$2:$ZQ$272,100,FALSE)</f>
        <v>Y</v>
      </c>
      <c r="BM83" s="17" t="str">
        <f>HLOOKUP($B83,'[6]SGTI 2021 Clean Data'!$E$2:$ZQ$272,102,FALSE)</f>
        <v>Y</v>
      </c>
      <c r="BN83" s="17" t="str">
        <f>HLOOKUP($B83,'[6]SGTI 2021 Clean Data'!$E$2:$ZQ$272,103,FALSE)</f>
        <v>N</v>
      </c>
      <c r="BO83" s="17" t="str">
        <f>HLOOKUP($B83,'[6]SGTI 2021 Clean Data'!$E$2:$ZQ$272,107,FALSE)</f>
        <v>Y</v>
      </c>
      <c r="BP83" s="17" t="str">
        <f>HLOOKUP($B83,'[6]SGTI 2021 Clean Data'!$E$2:$ZQ$272,108,FALSE)</f>
        <v>Y</v>
      </c>
      <c r="BQ83" s="17" t="str">
        <f>HLOOKUP($B83,'[6]SGTI 2021 Clean Data'!$E$2:$ZQ$272,109,FALSE)</f>
        <v>Y</v>
      </c>
      <c r="BR83" s="17" t="str">
        <f>HLOOKUP($B83,'[6]SGTI 2021 Clean Data'!$E$2:$ZQ$272,110,FALSE)</f>
        <v>Y</v>
      </c>
      <c r="BS83" s="17" t="str">
        <f>HLOOKUP($B83,'[6]SGTI 2021 Clean Data'!$E$2:$ZQ$272,111,FALSE)</f>
        <v>Y</v>
      </c>
      <c r="BT83" s="17" t="str">
        <f>HLOOKUP($B83,'[6]SGTI 2021 Clean Data'!$E$2:$ZQ$272,113,FALSE)</f>
        <v>N</v>
      </c>
      <c r="BU83" s="17">
        <f>HLOOKUP($B83,'[6]SGTI 2021 Clean Data'!$E$2:$ZQ$272,114,FALSE)</f>
        <v>0</v>
      </c>
      <c r="BV83" s="17" t="str">
        <f>HLOOKUP($B83,'[6]SGTI 2021 Clean Data'!$E$2:$ZQ$272,120,FALSE)</f>
        <v>Y</v>
      </c>
      <c r="BW83" s="17" t="str">
        <f>HLOOKUP($B83,'[6]SGTI 2021 Clean Data'!$E$2:$ZQ$272,121,FALSE)</f>
        <v>N</v>
      </c>
      <c r="BX83" s="17" t="str">
        <f>HLOOKUP($B83,'[6]SGTI 2021 Clean Data'!$E$2:$ZQ$272,122,FALSE)</f>
        <v>Y</v>
      </c>
      <c r="BY83" s="17" t="str">
        <f>HLOOKUP($B83,'[6]SGTI 2021 Clean Data'!$E$2:$ZQ$272,123,FALSE)</f>
        <v>Y</v>
      </c>
      <c r="BZ83" s="17" t="str">
        <f>HLOOKUP($B83,'[6]SGTI 2021 Clean Data'!$E$2:$ZQ$272,124,FALSE)</f>
        <v>Y</v>
      </c>
      <c r="CA83" s="17" t="str">
        <f>HLOOKUP($B83,'[6]SGTI 2021 Clean Data'!$E$2:$ZQ$272,125,FALSE)</f>
        <v>N</v>
      </c>
      <c r="CB83" s="17" t="str">
        <f>HLOOKUP($B83,'[6]SGTI 2021 Clean Data'!$E$2:$ZQ$272,126,FALSE)</f>
        <v>N</v>
      </c>
      <c r="CC83" s="17" t="str">
        <f>HLOOKUP($B83,'[6]SGTI 2021 Clean Data'!$E$2:$ZQ$272,128,FALSE)</f>
        <v>Y</v>
      </c>
      <c r="CD83" s="17" t="str">
        <f>HLOOKUP($B83,'[6]SGTI 2021 Clean Data'!$E$2:$ZQ$272,130,FALSE)</f>
        <v>Y</v>
      </c>
      <c r="CE83" s="17" t="str">
        <f>HLOOKUP($B83,'[6]SGTI 2021 Clean Data'!$E$2:$ZQ$272,131,FALSE)</f>
        <v>N</v>
      </c>
      <c r="CF83" s="17" t="str">
        <f>HLOOKUP($B83,'[6]SGTI 2021 Clean Data'!$E$2:$ZQ$272,132,FALSE)</f>
        <v>Y</v>
      </c>
      <c r="CG83" s="17" t="str">
        <f>HLOOKUP($B83,'[6]SGTI 2021 Clean Data'!$E$2:$ZQ$272,133,FALSE)</f>
        <v>Y</v>
      </c>
      <c r="CH83" s="17" t="str">
        <f>HLOOKUP($B83,'[6]SGTI 2021 Clean Data'!$E$2:$ZQ$272,135,FALSE)</f>
        <v>Y</v>
      </c>
      <c r="CI83" s="17" t="str">
        <f>HLOOKUP($B83,'[6]SGTI 2021 Clean Data'!$E$2:$ZQ$272,139,FALSE)</f>
        <v>Y</v>
      </c>
      <c r="CJ83" s="17" t="str">
        <f>HLOOKUP($B83,'[6]SGTI 2021 Clean Data'!$E$2:$ZQ$272,140,FALSE)</f>
        <v>Y</v>
      </c>
      <c r="CK83" s="17" t="str">
        <f>VLOOKUP($B83,'[6]2021 DD Batch123456'!$B$3:$AT$590,26,FALSE)</f>
        <v>Y</v>
      </c>
      <c r="CL83" s="17">
        <f>VLOOKUP($B83,'[6]2021 DD Batch123456'!$B$3:$AT$590,27,FALSE)</f>
        <v>0</v>
      </c>
      <c r="CM83" s="17" t="str">
        <f>VLOOKUP($B83,'[6]2021 DD Batch123456'!$B$3:$AT$590,31,FALSE)</f>
        <v>N</v>
      </c>
      <c r="CN83" s="17" t="str">
        <f>VLOOKUP($B83,'[6]2021 DD Batch123456'!$B$3:$AT$590,32,FALSE)</f>
        <v>Y</v>
      </c>
      <c r="CO83" s="17" t="str">
        <f>VLOOKUP($B83,'[6]2021 DD Batch123456'!$B$3:$AT$590,33,FALSE)</f>
        <v>Y</v>
      </c>
      <c r="CP83" s="17" t="str">
        <f>HLOOKUP($B83,'[6]SGTI 2021 Clean Data'!$E$2:$ZQ$272,153,FALSE)</f>
        <v>Y</v>
      </c>
      <c r="CQ83" s="17" t="str">
        <f>HLOOKUP($B83,'[6]SGTI 2021 Clean Data'!$E$2:$ZQ$272,155,FALSE)</f>
        <v>Y</v>
      </c>
      <c r="CR83" s="17" t="str">
        <f>HLOOKUP($B83,'[6]SGTI 2021 Clean Data'!$E$2:$ZQ$272,156,FALSE)</f>
        <v>Y</v>
      </c>
      <c r="CS83" s="17" t="str">
        <f>HLOOKUP($B83,'[6]SGTI 2021 Clean Data'!$E$2:$ZQ$272,157,FALSE)</f>
        <v>Y</v>
      </c>
      <c r="CT83" s="17" t="str">
        <f>HLOOKUP($B83,'[6]SGTI 2021 Clean Data'!$E$2:$ZQ$272,158,FALSE)</f>
        <v>N</v>
      </c>
      <c r="CU83" s="17" t="str">
        <f>HLOOKUP($B83,'[6]SGTI 2021 Clean Data'!$E$2:$ZQ$272,159,FALSE)</f>
        <v>Y</v>
      </c>
      <c r="CV83" s="17" t="str">
        <f>HLOOKUP($B83,'[6]SGTI 2021 Clean Data'!$E$2:$ZQ$272,160,FALSE)</f>
        <v>Y</v>
      </c>
      <c r="CW83" s="17" t="str">
        <f>HLOOKUP($B83,'[6]SGTI 2021 Clean Data'!$E$2:$ZQ$272,161,FALSE)</f>
        <v>Y</v>
      </c>
      <c r="CX83" s="17" t="str">
        <f>HLOOKUP($B83,'[6]SGTI 2021 Clean Data'!$E$2:$ZQ$272,164,FALSE)</f>
        <v>N</v>
      </c>
      <c r="CY83" s="17" t="str">
        <f>HLOOKUP($B83,'[6]SGTI 2021 Clean Data'!$E$2:$ZQ$272,170,FALSE)</f>
        <v>Y</v>
      </c>
      <c r="CZ83" s="17" t="str">
        <f>HLOOKUP($B83,'[6]SGTI 2021 Clean Data'!$E$2:$ZQ$272,173,FALSE)</f>
        <v>Y</v>
      </c>
      <c r="DA83" s="17" t="str">
        <f>HLOOKUP($B83,'[6]SGTI 2021 Clean Data'!$E$2:$ZQ$272,174,FALSE)</f>
        <v>Y</v>
      </c>
      <c r="DB83" s="17" t="str">
        <f>HLOOKUP($B83,'[6]SGTI 2021 Clean Data'!$E$2:$ZQ$272,175,FALSE)</f>
        <v>Y</v>
      </c>
      <c r="DC83" s="17" t="str">
        <f>HLOOKUP($B83,'[6]SGTI 2021 Clean Data'!$E$2:$ZQ$272,176,FALSE)</f>
        <v>Y</v>
      </c>
      <c r="DD83" s="17" t="str">
        <f>HLOOKUP($B83,'[6]SGTI 2021 Clean Data'!$E$2:$ZQ$272,178,FALSE)</f>
        <v>Y</v>
      </c>
      <c r="DE83" s="17" t="str">
        <f>HLOOKUP($B83,'[6]SGTI 2021 Clean Data'!$E$2:$ZQ$272,179,FALSE)</f>
        <v>Y</v>
      </c>
      <c r="DF83" s="17" t="str">
        <f>HLOOKUP($B83,'[6]SGTI 2021 Clean Data'!$E$2:$ZQ$272,180,FALSE)</f>
        <v>Y</v>
      </c>
      <c r="DG83" s="17" t="str">
        <f>HLOOKUP($B83,'[6]SGTI 2021 Clean Data'!$E$2:$ZQ$272,181,FALSE)</f>
        <v>Y</v>
      </c>
      <c r="DH83" s="17" t="str">
        <f>HLOOKUP($B83,'[6]SGTI 2021 Clean Data'!$E$2:$ZQ$272,182,FALSE)</f>
        <v>N</v>
      </c>
      <c r="DI83" s="17" t="str">
        <f>HLOOKUP($B83,'[6]SGTI 2021 Clean Data'!$E$2:$ZQ$272,184,FALSE)</f>
        <v>Y</v>
      </c>
      <c r="DJ83" s="17" t="str">
        <f>HLOOKUP($B83,'[6]SGTI 2021 Clean Data'!$E$2:$ZQ$272,185,FALSE)</f>
        <v>Y</v>
      </c>
      <c r="DK83" s="17">
        <f>HLOOKUP($B83,'[6]SGTI 2021 Clean Data'!$E$2:$ZQ$272,190,FALSE)</f>
        <v>84</v>
      </c>
      <c r="DL83" s="17" t="str">
        <f>HLOOKUP($B83,'[6]SGTI 2021 Clean Data'!$E$2:$ZQ$272,191,FALSE)</f>
        <v>N</v>
      </c>
      <c r="DM83" s="17" t="str">
        <f>HLOOKUP($B83,'[6]SGTI 2021 Clean Data'!$E$2:$ZQ$272,195,FALSE)</f>
        <v>Y</v>
      </c>
      <c r="DN83" s="17" t="str">
        <f>HLOOKUP($B83,'[6]SGTI 2021 Clean Data'!$E$2:$ZQ$272,196,FALSE)</f>
        <v>Y</v>
      </c>
      <c r="DO83" s="17" t="str">
        <f>HLOOKUP($B83,'[6]SGTI 2021 Clean Data'!$E$2:$ZQ$272,199,FALSE)</f>
        <v>Y</v>
      </c>
      <c r="DP83" s="17" t="str">
        <f>HLOOKUP($B83,'[6]SGTI 2021 Clean Data'!$E$2:$ZQ$272,200,FALSE)</f>
        <v>Y</v>
      </c>
      <c r="DQ83" s="17" t="str">
        <f>HLOOKUP($B83,'[6]SGTI 2021 Clean Data'!$E$2:$ZQ$272,201,FALSE)</f>
        <v>Y</v>
      </c>
      <c r="DR83" s="17" t="str">
        <f>HLOOKUP($B83,'[6]SGTI 2021 Clean Data'!$E$2:$ZQ$272,202,FALSE)</f>
        <v>Y</v>
      </c>
      <c r="DS83" s="17" t="str">
        <f>HLOOKUP($B83,'[6]SGTI 2021 Clean Data'!$E$2:$ZQ$272,203,FALSE)</f>
        <v>Y</v>
      </c>
      <c r="DT83" s="17" t="str">
        <f>HLOOKUP($B83,'[6]SGTI 2021 Clean Data'!$E$2:$ZQ$272,204,FALSE)</f>
        <v>Y</v>
      </c>
      <c r="DU83" s="17" t="str">
        <f>HLOOKUP($B83,'[6]SGTI 2021 Clean Data'!$E$2:$ZQ$272,206,FALSE)</f>
        <v>Y</v>
      </c>
      <c r="DV83" s="17" t="str">
        <f>HLOOKUP($B83,'[6]SGTI 2021 Clean Data'!$E$2:$ZQ$272,207,FALSE)</f>
        <v>Y</v>
      </c>
      <c r="DW83" s="17" t="str">
        <f>HLOOKUP($B83,'[6]SGTI 2021 Clean Data'!$E$2:$ZQ$272,208,FALSE)</f>
        <v>Y</v>
      </c>
      <c r="DX83" s="17"/>
      <c r="DY83" s="17" t="str">
        <f>HLOOKUP($B83,'[6]SGTI 2021 Clean Data'!$E$2:$ZQ$272,213,FALSE)</f>
        <v>Y</v>
      </c>
      <c r="DZ83" s="17" t="str">
        <f>HLOOKUP($B83,'[6]SGTI 2021 Clean Data'!$E$2:$ZQ$272,214,FALSE)</f>
        <v>Y</v>
      </c>
      <c r="EA83" s="17" t="str">
        <f>HLOOKUP($B83,'[6]SGTI 2021 Clean Data'!$E$2:$ZQ$272,215,FALSE)</f>
        <v>Y</v>
      </c>
      <c r="EB83" s="17">
        <f>HLOOKUP($B83,'[6]SGTI 2021 Clean Data'!$E$2:$ZQ$272,219,FALSE)</f>
        <v>3</v>
      </c>
      <c r="EC83" s="17">
        <f>HLOOKUP($B83,'[6]SGTI 2021 Clean Data'!$E$2:$ZQ$272,220,FALSE)</f>
        <v>3</v>
      </c>
      <c r="ED83" s="17">
        <f>HLOOKUP($B83,'[6]SGTI 2021 Clean Data'!$E$2:$ZQ$272,221,FALSE)</f>
        <v>0</v>
      </c>
      <c r="EE83" s="17">
        <f>HLOOKUP($B83,'[6]SGTI 2021 Clean Data'!$E$2:$ZQ$272,222,FALSE)</f>
        <v>3</v>
      </c>
      <c r="EF83" s="17">
        <f>HLOOKUP($B83,'[6]SGTI 2021 Clean Data'!$E$2:$ZQ$272,223,FALSE)</f>
        <v>0</v>
      </c>
      <c r="EG83" s="17">
        <f>HLOOKUP($B83,'[6]SGTI 2021 Clean Data'!$E$2:$ZQ$272,224,FALSE)</f>
        <v>3</v>
      </c>
      <c r="EH83" s="17">
        <f>HLOOKUP($B83,'[6]SGTI 2021 Clean Data'!$E$2:$ZQ$272,225,FALSE)</f>
        <v>0</v>
      </c>
      <c r="EI83" s="17">
        <f>HLOOKUP($B83,'[6]SGTI 2021 Clean Data'!$E$2:$ZQ$272,226,FALSE)</f>
        <v>0</v>
      </c>
      <c r="EJ83" s="17">
        <f>HLOOKUP($B83,'[6]SGTI 2021 Clean Data'!$E$2:$ZQ$272,227,FALSE)</f>
        <v>4</v>
      </c>
      <c r="EK83" s="17">
        <f>HLOOKUP($B83,'[6]SGTI 2021 Clean Data'!$E$2:$ZQ$272,228,FALSE)</f>
        <v>3</v>
      </c>
      <c r="EL83" s="17">
        <f>HLOOKUP($B83,'[6]SGTI 2021 Clean Data'!$E$2:$ZQ$272,229,FALSE)</f>
        <v>2</v>
      </c>
      <c r="EM83" s="17">
        <f>HLOOKUP($B83,'[6]SGTI 2021 Clean Data'!$E$2:$ZQ$272,230,FALSE)</f>
        <v>2</v>
      </c>
      <c r="EN83" s="17">
        <f>HLOOKUP($B83,'[6]SGTI 2021 Clean Data'!$E$2:$ZQ$272,231,FALSE)</f>
        <v>0</v>
      </c>
      <c r="EO83" s="18">
        <f>HLOOKUP($B83,'[6]SGTI 2021 Clean Data'!$E$2:$ZQ$272,232,FALSE)</f>
        <v>44279</v>
      </c>
      <c r="EP83" s="18">
        <f>HLOOKUP($B83,'[6]SGTI 2021 Clean Data'!$E$2:$ZQ$272,233,FALSE)</f>
        <v>44302</v>
      </c>
      <c r="EQ83" s="17">
        <f>HLOOKUP($B83,'[6]SGTI 2021 Clean Data'!$E$2:$ZQ$272,234,FALSE)</f>
        <v>0</v>
      </c>
      <c r="ER83" s="17">
        <f>HLOOKUP($B83,'[6]SGTI 2021 Clean Data'!$E$2:$ZQ$272,235,FALSE)</f>
        <v>3</v>
      </c>
      <c r="ES83" s="17">
        <f>HLOOKUP($B83,'[6]SGTI 2021 Clean Data'!$E$2:$ZQ$272,240,FALSE)</f>
        <v>0</v>
      </c>
      <c r="ET83" s="17">
        <f>VLOOKUP($B83,'[6]2021 DD Batch123456'!$B$3:$AT$590,42,FALSE)</f>
        <v>1</v>
      </c>
      <c r="EU83" s="17"/>
      <c r="EV83" s="17"/>
      <c r="EW83" s="17"/>
      <c r="EX83" s="17">
        <f>VLOOKUP($B83,'[6]2021 DD Batch123456'!$B$3:$AT$590,44,FALSE)</f>
        <v>0</v>
      </c>
      <c r="EY83" s="17">
        <f>HLOOKUP($B83,'[6]SGTI 2021 Clean Data'!$E$2:$ZQ$272,246,FALSE)</f>
        <v>0</v>
      </c>
      <c r="EZ83" s="17">
        <f>HLOOKUP($B83,'[6]SGTI 2021 Clean Data'!$E$2:$ZQ$272,247,FALSE)</f>
        <v>0</v>
      </c>
      <c r="FA83" s="17">
        <f>HLOOKUP($B83,'[6]SGTI 2021 Clean Data'!$E$2:$ZQ$272,248,FALSE)</f>
        <v>0</v>
      </c>
      <c r="FB83" s="17">
        <f>HLOOKUP($B83,'[6]SGTI 2021 Clean Data'!$E$2:$ZQ$272,249,FALSE)</f>
        <v>0</v>
      </c>
      <c r="FC83" s="17">
        <f>HLOOKUP($B83,'[6]SGTI 2021 Clean Data'!$E$2:$ZQ$272,250,FALSE)</f>
        <v>0</v>
      </c>
      <c r="FD83" s="17">
        <f>HLOOKUP($B83,'[6]SGTI 2021 Clean Data'!$E$2:$ZQ$272,251,FALSE)</f>
        <v>0</v>
      </c>
      <c r="FE83" s="17">
        <f>HLOOKUP($B83,'[6]SGTI 2021 Clean Data'!$E$2:$ZQ$272,252,FALSE)</f>
        <v>0</v>
      </c>
      <c r="FF83" s="17">
        <f>HLOOKUP($B83,'[6]SGTI 2021 Clean Data'!$E$2:$ZQ$272,253,FALSE)</f>
        <v>0</v>
      </c>
      <c r="FG83" s="17">
        <f>HLOOKUP($B83,'[6]SGTI 2021 Clean Data'!$E$2:$ZQ$272,254,FALSE)</f>
        <v>0</v>
      </c>
      <c r="FH83" s="17">
        <f>HLOOKUP($B83,'[6]SGTI 2021 Clean Data'!$E$2:$ZQ$272,255,FALSE)</f>
        <v>0</v>
      </c>
      <c r="FI83" s="17">
        <f>HLOOKUP($B83,'[6]SGTI 2021 Clean Data'!$E$2:$ZQ$272,256,FALSE)</f>
        <v>0</v>
      </c>
      <c r="FJ83" s="17">
        <f>HLOOKUP($B83,'[6]SGTI 2021 Clean Data'!$E$2:$ZQ$272,257,FALSE)</f>
        <v>0</v>
      </c>
      <c r="FK83" s="17">
        <f>HLOOKUP($B83,'[6]SGTI 2021 Clean Data'!$E$2:$ZQ$272,258,FALSE)</f>
        <v>0</v>
      </c>
      <c r="FL83" s="17"/>
      <c r="FM83" s="17">
        <f>HLOOKUP($B83,'[6]SGTI 2021 Clean Data'!$E$2:$ZQ$272,260,FALSE)</f>
        <v>0</v>
      </c>
      <c r="FN83" s="17">
        <f>HLOOKUP($B83,'[6]SGTI 2021 Clean Data'!$E$2:$ZQ$272,261,FALSE)</f>
        <v>0</v>
      </c>
      <c r="FO83" s="17">
        <f>HLOOKUP($B83,'[6]SGTI 2021 Clean Data'!$E$2:$ZQ$272,262,FALSE)</f>
        <v>0</v>
      </c>
      <c r="FP83" s="17">
        <f>HLOOKUP($B83,'[6]SGTI 2021 Clean Data'!$E$2:$ZQ$272,263,FALSE)</f>
        <v>0</v>
      </c>
      <c r="FQ83" s="17"/>
      <c r="FR83" s="17">
        <f>HLOOKUP($B83,'[6]SGTI 2021 Clean Data'!$E$2:$ZQ$272,265,FALSE)</f>
        <v>0</v>
      </c>
      <c r="FS83" s="17">
        <f>HLOOKUP($B83,'[6]SGTI 2021 Clean Data'!$E$2:$ZQ$272,266,FALSE)</f>
        <v>0</v>
      </c>
      <c r="FT83" s="17">
        <f>HLOOKUP($B83,'[6]SGTI 2021 Clean Data'!$E$2:$ZQ$272,267,FALSE)</f>
        <v>0</v>
      </c>
      <c r="FU83" s="17">
        <f>HLOOKUP($B83,'[6]SGTI 2021 Clean Data'!$E$2:$ZQ$272,268,FALSE)</f>
        <v>0</v>
      </c>
      <c r="FV83" s="17">
        <f>HLOOKUP($B83,'[6]SGTI 2021 Clean Data'!$E$2:$ZQ$272,269,FALSE)</f>
        <v>0</v>
      </c>
      <c r="FW83" s="17">
        <f>HLOOKUP($B83,'[6]SGTI 2021 Clean Data'!$E$2:$ZQ$272,270,FALSE)</f>
        <v>0</v>
      </c>
      <c r="FX83" s="17">
        <f>HLOOKUP($B83,'[6]SGTI 2021 Clean Data'!$E$2:$ZQ$272,271,FALSE)</f>
        <v>0</v>
      </c>
    </row>
    <row r="84" spans="1:180" ht="24" thickTop="1" thickBot="1" x14ac:dyDescent="0.3">
      <c r="A84" s="12">
        <v>58</v>
      </c>
      <c r="B84" s="13" t="s">
        <v>124</v>
      </c>
      <c r="C84" s="14" t="s">
        <v>125</v>
      </c>
      <c r="D84" s="15">
        <v>44012</v>
      </c>
      <c r="E84" s="16">
        <f>_xlfn.IFNA(VLOOKUP($B84,'[4]SGTI 2021 General Full List'!$G$2:$AD$528,24,FALSE),VLOOKUP($B84,'[5]SGTI 2021 TrustReits Full List'!$G$2:$AC$43,23,FALSE))</f>
        <v>1905230000</v>
      </c>
      <c r="F84" s="16" t="str">
        <f t="shared" si="1"/>
        <v>Big</v>
      </c>
      <c r="G84" s="16" t="str">
        <f>_xlfn.IFNA(VLOOKUP($B84,'[4]SGTI 2021 General Full List'!$G$2:$AD$528,21,FALSE),VLOOKUP($B84,'[5]SGTI 2021 TrustReits Full List'!$G$2:$AB$43,20,FALSE))</f>
        <v xml:space="preserve">REAL ESTATE </v>
      </c>
      <c r="H84" s="16" t="str">
        <f>_xlfn.IFNA(VLOOKUP($B84,'[4]SGTI 2021 General Full List'!$G$2:$AD$528,23,FALSE),VLOOKUP($B84,'[5]SGTI 2021 TrustReits Full List'!$G$2:$AB$43,22,FALSE))</f>
        <v>Real Estate</v>
      </c>
      <c r="I84" s="16" t="s">
        <v>1273</v>
      </c>
      <c r="J84" s="17">
        <f>VLOOKUP($B84,'[6]2021 DD Batch123456'!$B$3:$AT$590,5,FALSE)</f>
        <v>10</v>
      </c>
      <c r="K84" s="17">
        <f>VLOOKUP($B84,'[6]2021 DD Batch123456'!$B$3:$AT$590,6,FALSE)</f>
        <v>10</v>
      </c>
      <c r="L84" s="17">
        <f>VLOOKUP($B84,'[6]2021 DD Batch123456'!$B$3:$AT$590,7,FALSE)</f>
        <v>6</v>
      </c>
      <c r="M84" s="17" t="str">
        <f>VLOOKUP($B84,'[6]2021 DD Batch123456'!$B$3:$AT$590,12,FALSE)</f>
        <v>Y</v>
      </c>
      <c r="N84" s="17" t="str">
        <f>HLOOKUP($B84,'[6]SGTI 2021 Clean Data'!$E$2:$ZQ$272,25,FALSE)</f>
        <v>Y</v>
      </c>
      <c r="O84" s="17" t="str">
        <f>VLOOKUP($B84,'[6]2021 DD Batch123456'!$B$3:$AT$590,13,FALSE)</f>
        <v>N</v>
      </c>
      <c r="P84" s="17" t="str">
        <f>VLOOKUP($B84,'[6]2021 DD Batch123456'!$B$3:$AT$590,14,FALSE)</f>
        <v>N</v>
      </c>
      <c r="Q84" s="17" t="str">
        <f>HLOOKUP($B84,'[6]SGTI 2021 Clean Data'!$E$2:$ZQ$272,30,FALSE)</f>
        <v>Y</v>
      </c>
      <c r="R84" s="17" t="str">
        <f>HLOOKUP($B84,'[6]SGTI 2021 Clean Data'!$E$2:$ZQ$272,31,FALSE)</f>
        <v>Y</v>
      </c>
      <c r="S84" s="17" t="str">
        <f>HLOOKUP($B84,'[6]SGTI 2021 Clean Data'!$E$2:$ZQ$272,32,FALSE)</f>
        <v>Y</v>
      </c>
      <c r="T84" s="17">
        <f>VLOOKUP($B84,'[6]2021 DD Batch123456'!$B$3:$AT$590,36,FALSE)</f>
        <v>4</v>
      </c>
      <c r="U84" s="17">
        <f>VLOOKUP($B84,'[6]2021 DD Batch123456'!$B$3:$AT$590,40,FALSE)</f>
        <v>0</v>
      </c>
      <c r="V84" s="17">
        <f>VLOOKUP($B84,'[6]2021 DD Batch123456'!$B$3:$AT$590,37,FALSE)</f>
        <v>4</v>
      </c>
      <c r="W84" s="17" t="str">
        <f>VLOOKUP($B84,'[6]2021 DD Batch123456'!$B$3:$AT$590,41,FALSE)</f>
        <v>Y</v>
      </c>
      <c r="X84" s="17">
        <f>VLOOKUP($B84,'[6]2021 DD Batch123456'!$B$3:$AT$590,15,FALSE)</f>
        <v>3</v>
      </c>
      <c r="Y84" s="17">
        <f>VLOOKUP($B84,'[6]2021 DD Batch123456'!$B$3:$AT$590,16,FALSE)</f>
        <v>2</v>
      </c>
      <c r="Z84" s="17" t="str">
        <f>VLOOKUP($B84,'[6]2021 DD Batch123456'!$B$3:$AT$590,18,FALSE)</f>
        <v>Y</v>
      </c>
      <c r="AA84" s="17" t="str">
        <f>HLOOKUP($B84,'[6]SGTI 2021 Clean Data'!$E$2:$ZQ$272,45,FALSE)</f>
        <v>N</v>
      </c>
      <c r="AB84" s="17" t="str">
        <f>HLOOKUP($B84,'[6]SGTI 2021 Clean Data'!$E$2:$ZQ$272,46,FALSE)</f>
        <v>N</v>
      </c>
      <c r="AC84" s="17" t="str">
        <f>HLOOKUP($B84,'[6]SGTI 2021 Clean Data'!$E$2:$ZQ$272,49,FALSE)</f>
        <v>Y</v>
      </c>
      <c r="AD84" s="17" t="str">
        <f>HLOOKUP($B84,'[6]SGTI 2021 Clean Data'!$E$2:$ZQ$272,50,FALSE)</f>
        <v>Y</v>
      </c>
      <c r="AE84" s="17" t="str">
        <f>HLOOKUP($B84,'[6]SGTI 2021 Clean Data'!$E$2:$ZQ$272,53,FALSE)</f>
        <v>N</v>
      </c>
      <c r="AF84" s="17" t="str">
        <f>HLOOKUP($B84,'[6]SGTI 2021 Clean Data'!$E$2:$ZQ$272,54,FALSE)</f>
        <v>Y</v>
      </c>
      <c r="AG84" s="17" t="str">
        <f>HLOOKUP($B84,'[6]SGTI 2021 Clean Data'!$E$2:$ZQ$272,55,FALSE)</f>
        <v>Y</v>
      </c>
      <c r="AH84" s="17" t="str">
        <f>HLOOKUP($B84,'[6]SGTI 2021 Clean Data'!$E$2:$ZQ$272,56,FALSE)</f>
        <v>Y</v>
      </c>
      <c r="AI84" s="17" t="str">
        <f>HLOOKUP($B84,'[6]SGTI 2021 Clean Data'!$E$2:$ZQ$272,57,FALSE)</f>
        <v>N</v>
      </c>
      <c r="AJ84" s="17" t="str">
        <f>HLOOKUP($B84,'[6]SGTI 2021 Clean Data'!$E$2:$ZQ$272,58,FALSE)</f>
        <v>N</v>
      </c>
      <c r="AK84" s="17" t="str">
        <f>HLOOKUP($B84,'[6]SGTI 2021 Clean Data'!$E$2:$ZQ$272,59,FALSE)</f>
        <v>Y</v>
      </c>
      <c r="AL84" s="17">
        <f>VLOOKUP($B84,'[6]2021 DD Batch123456'!$B$3:$AT$590,19,FALSE)</f>
        <v>3</v>
      </c>
      <c r="AM84" s="17">
        <f>VLOOKUP($B84,'[6]2021 DD Batch123456'!$B$3:$AT$590,20,FALSE)</f>
        <v>2</v>
      </c>
      <c r="AN84" s="17" t="str">
        <f>VLOOKUP($B84,'[6]2021 DD Batch123456'!$B$3:$AT$590,22,FALSE)</f>
        <v>Y</v>
      </c>
      <c r="AO84" s="17" t="str">
        <f>HLOOKUP($B84,'[6]SGTI 2021 Clean Data'!$E$2:$ZQ$272,67,FALSE)</f>
        <v>E</v>
      </c>
      <c r="AP84" s="17" t="str">
        <f>HLOOKUP($B84,'[6]SGTI 2021 Clean Data'!$E$2:$ZQ$272,68,FALSE)</f>
        <v>B3</v>
      </c>
      <c r="AQ84" s="17" t="str">
        <f>HLOOKUP($B84,'[6]SGTI 2021 Clean Data'!$E$2:$ZQ$272,69,FALSE)</f>
        <v>B3</v>
      </c>
      <c r="AR84" s="17" t="str">
        <f>HLOOKUP($B84,'[6]SGTI 2021 Clean Data'!$E$2:$ZQ$272,70,FALSE)</f>
        <v>Y</v>
      </c>
      <c r="AS84" s="17" t="str">
        <f>HLOOKUP($B84,'[6]SGTI 2021 Clean Data'!$E$2:$ZQ$272,71,FALSE)</f>
        <v>Y</v>
      </c>
      <c r="AT84" s="17" t="str">
        <f>HLOOKUP($B84,'[6]SGTI 2021 Clean Data'!$E$2:$ZQ$272,72,FALSE)</f>
        <v>Y</v>
      </c>
      <c r="AU84" s="17" t="str">
        <f>HLOOKUP($B84,'[6]SGTI 2021 Clean Data'!$E$2:$ZQ$272,73,FALSE)</f>
        <v>Y</v>
      </c>
      <c r="AV84" s="17" t="str">
        <f>HLOOKUP($B84,'[6]SGTI 2021 Clean Data'!$E$2:$ZQ$272,74,FALSE)</f>
        <v>Y</v>
      </c>
      <c r="AW84" s="17" t="str">
        <f>HLOOKUP($B84,'[6]SGTI 2021 Clean Data'!$E$2:$ZQ$272,75,FALSE)</f>
        <v>N</v>
      </c>
      <c r="AX84" s="17" t="str">
        <f>HLOOKUP($B84,'[6]SGTI 2021 Clean Data'!$E$2:$ZQ$272,76,FALSE)</f>
        <v>Y</v>
      </c>
      <c r="AY84" s="17" t="str">
        <f>VLOOKUP($B84,'[6]2021 DD Batch123456'!$B$3:$AT$590,35,FALSE)</f>
        <v>E</v>
      </c>
      <c r="AZ84" s="17" t="str">
        <f>HLOOKUP($B84,'[6]SGTI 2021 Clean Data'!$E$2:$ZQ$272,80,FALSE)</f>
        <v>N</v>
      </c>
      <c r="BA84" s="17" t="str">
        <f>HLOOKUP($B84,'[6]SGTI 2021 Clean Data'!$E$2:$ZQ$272,83,FALSE)</f>
        <v>Y</v>
      </c>
      <c r="BB84" s="17" t="str">
        <f>HLOOKUP($B84,'[6]SGTI 2021 Clean Data'!$E$2:$ZQ$272,84,FALSE)</f>
        <v>Y</v>
      </c>
      <c r="BC84" s="17" t="str">
        <f>HLOOKUP($B84,'[6]SGTI 2021 Clean Data'!$E$2:$ZQ$272,89,FALSE)</f>
        <v>Y</v>
      </c>
      <c r="BD84" s="17" t="str">
        <f>HLOOKUP($B84,'[6]SGTI 2021 Clean Data'!$E$2:$ZQ$272,91,FALSE)</f>
        <v>Y</v>
      </c>
      <c r="BE84" s="17" t="str">
        <f>HLOOKUP($B84,'[6]SGTI 2021 Clean Data'!$E$2:$ZQ$272,92,FALSE)</f>
        <v>Y</v>
      </c>
      <c r="BF84" s="17" t="str">
        <f>HLOOKUP($B84,'[6]SGTI 2021 Clean Data'!$E$2:$ZQ$272,93,FALSE)</f>
        <v>Y</v>
      </c>
      <c r="BG84" s="17" t="str">
        <f>HLOOKUP($B84,'[6]SGTI 2021 Clean Data'!$E$2:$ZQ$272,94,FALSE)</f>
        <v>Y</v>
      </c>
      <c r="BH84" s="17" t="str">
        <f>HLOOKUP($B84,'[6]SGTI 2021 Clean Data'!$E$2:$ZQ$272,95,FALSE)</f>
        <v>Y</v>
      </c>
      <c r="BI84" s="17" t="str">
        <f>HLOOKUP($B84,'[6]SGTI 2021 Clean Data'!$E$2:$ZQ$272,96,FALSE)</f>
        <v>N</v>
      </c>
      <c r="BJ84" s="17" t="str">
        <f>HLOOKUP($B84,'[6]SGTI 2021 Clean Data'!$E$2:$ZQ$272,97,FALSE)</f>
        <v>N</v>
      </c>
      <c r="BK84" s="17" t="str">
        <f>HLOOKUP($B84,'[6]SGTI 2021 Clean Data'!$E$2:$ZQ$272,98,FALSE)</f>
        <v>Y</v>
      </c>
      <c r="BL84" s="17" t="str">
        <f>HLOOKUP($B84,'[6]SGTI 2021 Clean Data'!$E$2:$ZQ$272,100,FALSE)</f>
        <v>Y</v>
      </c>
      <c r="BM84" s="17" t="str">
        <f>HLOOKUP($B84,'[6]SGTI 2021 Clean Data'!$E$2:$ZQ$272,102,FALSE)</f>
        <v>Y</v>
      </c>
      <c r="BN84" s="17" t="str">
        <f>HLOOKUP($B84,'[6]SGTI 2021 Clean Data'!$E$2:$ZQ$272,103,FALSE)</f>
        <v>Y</v>
      </c>
      <c r="BO84" s="17" t="str">
        <f>HLOOKUP($B84,'[6]SGTI 2021 Clean Data'!$E$2:$ZQ$272,107,FALSE)</f>
        <v>Y</v>
      </c>
      <c r="BP84" s="17" t="str">
        <f>HLOOKUP($B84,'[6]SGTI 2021 Clean Data'!$E$2:$ZQ$272,108,FALSE)</f>
        <v>Y</v>
      </c>
      <c r="BQ84" s="17" t="str">
        <f>HLOOKUP($B84,'[6]SGTI 2021 Clean Data'!$E$2:$ZQ$272,109,FALSE)</f>
        <v>Y</v>
      </c>
      <c r="BR84" s="17" t="str">
        <f>HLOOKUP($B84,'[6]SGTI 2021 Clean Data'!$E$2:$ZQ$272,110,FALSE)</f>
        <v>Y</v>
      </c>
      <c r="BS84" s="17" t="str">
        <f>HLOOKUP($B84,'[6]SGTI 2021 Clean Data'!$E$2:$ZQ$272,111,FALSE)</f>
        <v>Y</v>
      </c>
      <c r="BT84" s="17" t="str">
        <f>HLOOKUP($B84,'[6]SGTI 2021 Clean Data'!$E$2:$ZQ$272,113,FALSE)</f>
        <v>Y</v>
      </c>
      <c r="BU84" s="17" t="str">
        <f>HLOOKUP($B84,'[6]SGTI 2021 Clean Data'!$E$2:$ZQ$272,114,FALSE)</f>
        <v>Y</v>
      </c>
      <c r="BV84" s="17" t="str">
        <f>HLOOKUP($B84,'[6]SGTI 2021 Clean Data'!$E$2:$ZQ$272,120,FALSE)</f>
        <v>Y</v>
      </c>
      <c r="BW84" s="17" t="str">
        <f>HLOOKUP($B84,'[6]SGTI 2021 Clean Data'!$E$2:$ZQ$272,121,FALSE)</f>
        <v>Y</v>
      </c>
      <c r="BX84" s="17" t="str">
        <f>HLOOKUP($B84,'[6]SGTI 2021 Clean Data'!$E$2:$ZQ$272,122,FALSE)</f>
        <v>Y</v>
      </c>
      <c r="BY84" s="17" t="str">
        <f>HLOOKUP($B84,'[6]SGTI 2021 Clean Data'!$E$2:$ZQ$272,123,FALSE)</f>
        <v>Y</v>
      </c>
      <c r="BZ84" s="17" t="str">
        <f>HLOOKUP($B84,'[6]SGTI 2021 Clean Data'!$E$2:$ZQ$272,124,FALSE)</f>
        <v>Y</v>
      </c>
      <c r="CA84" s="17" t="str">
        <f>HLOOKUP($B84,'[6]SGTI 2021 Clean Data'!$E$2:$ZQ$272,125,FALSE)</f>
        <v>Y</v>
      </c>
      <c r="CB84" s="17" t="str">
        <f>HLOOKUP($B84,'[6]SGTI 2021 Clean Data'!$E$2:$ZQ$272,126,FALSE)</f>
        <v>N</v>
      </c>
      <c r="CC84" s="17" t="str">
        <f>HLOOKUP($B84,'[6]SGTI 2021 Clean Data'!$E$2:$ZQ$272,128,FALSE)</f>
        <v>Y</v>
      </c>
      <c r="CD84" s="17" t="str">
        <f>HLOOKUP($B84,'[6]SGTI 2021 Clean Data'!$E$2:$ZQ$272,130,FALSE)</f>
        <v>Y</v>
      </c>
      <c r="CE84" s="17" t="str">
        <f>HLOOKUP($B84,'[6]SGTI 2021 Clean Data'!$E$2:$ZQ$272,131,FALSE)</f>
        <v>Y</v>
      </c>
      <c r="CF84" s="17" t="str">
        <f>HLOOKUP($B84,'[6]SGTI 2021 Clean Data'!$E$2:$ZQ$272,132,FALSE)</f>
        <v>Y</v>
      </c>
      <c r="CG84" s="17" t="str">
        <f>HLOOKUP($B84,'[6]SGTI 2021 Clean Data'!$E$2:$ZQ$272,133,FALSE)</f>
        <v>Y</v>
      </c>
      <c r="CH84" s="17" t="str">
        <f>HLOOKUP($B84,'[6]SGTI 2021 Clean Data'!$E$2:$ZQ$272,135,FALSE)</f>
        <v>N</v>
      </c>
      <c r="CI84" s="17" t="str">
        <f>HLOOKUP($B84,'[6]SGTI 2021 Clean Data'!$E$2:$ZQ$272,139,FALSE)</f>
        <v>Y</v>
      </c>
      <c r="CJ84" s="17" t="str">
        <f>HLOOKUP($B84,'[6]SGTI 2021 Clean Data'!$E$2:$ZQ$272,140,FALSE)</f>
        <v>Y</v>
      </c>
      <c r="CK84" s="17" t="str">
        <f>VLOOKUP($B84,'[6]2021 DD Batch123456'!$B$3:$AT$590,26,FALSE)</f>
        <v>Y</v>
      </c>
      <c r="CL84" s="17">
        <f>VLOOKUP($B84,'[6]2021 DD Batch123456'!$B$3:$AT$590,27,FALSE)</f>
        <v>0</v>
      </c>
      <c r="CM84" s="17" t="str">
        <f>VLOOKUP($B84,'[6]2021 DD Batch123456'!$B$3:$AT$590,31,FALSE)</f>
        <v>N</v>
      </c>
      <c r="CN84" s="17" t="str">
        <f>VLOOKUP($B84,'[6]2021 DD Batch123456'!$B$3:$AT$590,32,FALSE)</f>
        <v>Y</v>
      </c>
      <c r="CO84" s="17" t="str">
        <f>VLOOKUP($B84,'[6]2021 DD Batch123456'!$B$3:$AT$590,33,FALSE)</f>
        <v>N</v>
      </c>
      <c r="CP84" s="17" t="str">
        <f>HLOOKUP($B84,'[6]SGTI 2021 Clean Data'!$E$2:$ZQ$272,153,FALSE)</f>
        <v>Y</v>
      </c>
      <c r="CQ84" s="17" t="str">
        <f>HLOOKUP($B84,'[6]SGTI 2021 Clean Data'!$E$2:$ZQ$272,155,FALSE)</f>
        <v>Y</v>
      </c>
      <c r="CR84" s="17" t="str">
        <f>HLOOKUP($B84,'[6]SGTI 2021 Clean Data'!$E$2:$ZQ$272,156,FALSE)</f>
        <v>Y</v>
      </c>
      <c r="CS84" s="17" t="str">
        <f>HLOOKUP($B84,'[6]SGTI 2021 Clean Data'!$E$2:$ZQ$272,157,FALSE)</f>
        <v>Y</v>
      </c>
      <c r="CT84" s="17" t="str">
        <f>HLOOKUP($B84,'[6]SGTI 2021 Clean Data'!$E$2:$ZQ$272,158,FALSE)</f>
        <v>Y</v>
      </c>
      <c r="CU84" s="17" t="str">
        <f>HLOOKUP($B84,'[6]SGTI 2021 Clean Data'!$E$2:$ZQ$272,159,FALSE)</f>
        <v>N</v>
      </c>
      <c r="CV84" s="17" t="str">
        <f>HLOOKUP($B84,'[6]SGTI 2021 Clean Data'!$E$2:$ZQ$272,160,FALSE)</f>
        <v>Y</v>
      </c>
      <c r="CW84" s="17" t="str">
        <f>HLOOKUP($B84,'[6]SGTI 2021 Clean Data'!$E$2:$ZQ$272,161,FALSE)</f>
        <v>Y</v>
      </c>
      <c r="CX84" s="17" t="str">
        <f>HLOOKUP($B84,'[6]SGTI 2021 Clean Data'!$E$2:$ZQ$272,164,FALSE)</f>
        <v>Y</v>
      </c>
      <c r="CY84" s="17" t="str">
        <f>HLOOKUP($B84,'[6]SGTI 2021 Clean Data'!$E$2:$ZQ$272,170,FALSE)</f>
        <v>Y</v>
      </c>
      <c r="CZ84" s="17" t="str">
        <f>HLOOKUP($B84,'[6]SGTI 2021 Clean Data'!$E$2:$ZQ$272,173,FALSE)</f>
        <v>Y</v>
      </c>
      <c r="DA84" s="17" t="str">
        <f>HLOOKUP($B84,'[6]SGTI 2021 Clean Data'!$E$2:$ZQ$272,174,FALSE)</f>
        <v>Y</v>
      </c>
      <c r="DB84" s="17" t="str">
        <f>HLOOKUP($B84,'[6]SGTI 2021 Clean Data'!$E$2:$ZQ$272,175,FALSE)</f>
        <v>N</v>
      </c>
      <c r="DC84" s="17" t="str">
        <f>HLOOKUP($B84,'[6]SGTI 2021 Clean Data'!$E$2:$ZQ$272,176,FALSE)</f>
        <v>Y</v>
      </c>
      <c r="DD84" s="17" t="str">
        <f>HLOOKUP($B84,'[6]SGTI 2021 Clean Data'!$E$2:$ZQ$272,178,FALSE)</f>
        <v>Y</v>
      </c>
      <c r="DE84" s="17" t="str">
        <f>HLOOKUP($B84,'[6]SGTI 2021 Clean Data'!$E$2:$ZQ$272,179,FALSE)</f>
        <v>Y</v>
      </c>
      <c r="DF84" s="17" t="str">
        <f>HLOOKUP($B84,'[6]SGTI 2021 Clean Data'!$E$2:$ZQ$272,180,FALSE)</f>
        <v>Y</v>
      </c>
      <c r="DG84" s="17" t="str">
        <f>HLOOKUP($B84,'[6]SGTI 2021 Clean Data'!$E$2:$ZQ$272,181,FALSE)</f>
        <v>Y</v>
      </c>
      <c r="DH84" s="17" t="str">
        <f>HLOOKUP($B84,'[6]SGTI 2021 Clean Data'!$E$2:$ZQ$272,182,FALSE)</f>
        <v>Y</v>
      </c>
      <c r="DI84" s="17" t="str">
        <f>HLOOKUP($B84,'[6]SGTI 2021 Clean Data'!$E$2:$ZQ$272,184,FALSE)</f>
        <v>Y</v>
      </c>
      <c r="DJ84" s="17" t="str">
        <f>HLOOKUP($B84,'[6]SGTI 2021 Clean Data'!$E$2:$ZQ$272,185,FALSE)</f>
        <v>Y</v>
      </c>
      <c r="DK84" s="17">
        <f>HLOOKUP($B84,'[6]SGTI 2021 Clean Data'!$E$2:$ZQ$272,190,FALSE)</f>
        <v>55</v>
      </c>
      <c r="DL84" s="17" t="str">
        <f>HLOOKUP($B84,'[6]SGTI 2021 Clean Data'!$E$2:$ZQ$272,191,FALSE)</f>
        <v>Yes</v>
      </c>
      <c r="DM84" s="17" t="str">
        <f>HLOOKUP($B84,'[6]SGTI 2021 Clean Data'!$E$2:$ZQ$272,195,FALSE)</f>
        <v>Y</v>
      </c>
      <c r="DN84" s="17" t="str">
        <f>HLOOKUP($B84,'[6]SGTI 2021 Clean Data'!$E$2:$ZQ$272,196,FALSE)</f>
        <v>N</v>
      </c>
      <c r="DO84" s="17" t="str">
        <f>HLOOKUP($B84,'[6]SGTI 2021 Clean Data'!$E$2:$ZQ$272,199,FALSE)</f>
        <v>Y</v>
      </c>
      <c r="DP84" s="17" t="str">
        <f>HLOOKUP($B84,'[6]SGTI 2021 Clean Data'!$E$2:$ZQ$272,200,FALSE)</f>
        <v>Y</v>
      </c>
      <c r="DQ84" s="17" t="str">
        <f>HLOOKUP($B84,'[6]SGTI 2021 Clean Data'!$E$2:$ZQ$272,201,FALSE)</f>
        <v>Y</v>
      </c>
      <c r="DR84" s="17" t="str">
        <f>HLOOKUP($B84,'[6]SGTI 2021 Clean Data'!$E$2:$ZQ$272,202,FALSE)</f>
        <v>Y</v>
      </c>
      <c r="DS84" s="17" t="str">
        <f>HLOOKUP($B84,'[6]SGTI 2021 Clean Data'!$E$2:$ZQ$272,203,FALSE)</f>
        <v>Y</v>
      </c>
      <c r="DT84" s="17" t="str">
        <f>HLOOKUP($B84,'[6]SGTI 2021 Clean Data'!$E$2:$ZQ$272,204,FALSE)</f>
        <v>Y</v>
      </c>
      <c r="DU84" s="17" t="str">
        <f>HLOOKUP($B84,'[6]SGTI 2021 Clean Data'!$E$2:$ZQ$272,206,FALSE)</f>
        <v>Y</v>
      </c>
      <c r="DV84" s="17" t="str">
        <f>HLOOKUP($B84,'[6]SGTI 2021 Clean Data'!$E$2:$ZQ$272,207,FALSE)</f>
        <v>Y</v>
      </c>
      <c r="DW84" s="17" t="str">
        <f>HLOOKUP($B84,'[6]SGTI 2021 Clean Data'!$E$2:$ZQ$272,208,FALSE)</f>
        <v>N</v>
      </c>
      <c r="DX84" s="17"/>
      <c r="DY84" s="17" t="str">
        <f>HLOOKUP($B84,'[6]SGTI 2021 Clean Data'!$E$2:$ZQ$272,213,FALSE)</f>
        <v>Y</v>
      </c>
      <c r="DZ84" s="17" t="str">
        <f>HLOOKUP($B84,'[6]SGTI 2021 Clean Data'!$E$2:$ZQ$272,214,FALSE)</f>
        <v>N</v>
      </c>
      <c r="EA84" s="17" t="str">
        <f>HLOOKUP($B84,'[6]SGTI 2021 Clean Data'!$E$2:$ZQ$272,215,FALSE)</f>
        <v>Y</v>
      </c>
      <c r="EB84" s="17">
        <f>HLOOKUP($B84,'[6]SGTI 2021 Clean Data'!$E$2:$ZQ$272,219,FALSE)</f>
        <v>3</v>
      </c>
      <c r="EC84" s="17">
        <f>HLOOKUP($B84,'[6]SGTI 2021 Clean Data'!$E$2:$ZQ$272,220,FALSE)</f>
        <v>0</v>
      </c>
      <c r="ED84" s="17">
        <f>HLOOKUP($B84,'[6]SGTI 2021 Clean Data'!$E$2:$ZQ$272,221,FALSE)</f>
        <v>3</v>
      </c>
      <c r="EE84" s="17">
        <f>HLOOKUP($B84,'[6]SGTI 2021 Clean Data'!$E$2:$ZQ$272,222,FALSE)</f>
        <v>3</v>
      </c>
      <c r="EF84" s="17">
        <f>HLOOKUP($B84,'[6]SGTI 2021 Clean Data'!$E$2:$ZQ$272,223,FALSE)</f>
        <v>3</v>
      </c>
      <c r="EG84" s="17">
        <f>HLOOKUP($B84,'[6]SGTI 2021 Clean Data'!$E$2:$ZQ$272,224,FALSE)</f>
        <v>3</v>
      </c>
      <c r="EH84" s="17">
        <f>HLOOKUP($B84,'[6]SGTI 2021 Clean Data'!$E$2:$ZQ$272,225,FALSE)</f>
        <v>0</v>
      </c>
      <c r="EI84" s="17">
        <f>HLOOKUP($B84,'[6]SGTI 2021 Clean Data'!$E$2:$ZQ$272,226,FALSE)</f>
        <v>0</v>
      </c>
      <c r="EJ84" s="17">
        <f>HLOOKUP($B84,'[6]SGTI 2021 Clean Data'!$E$2:$ZQ$272,227,FALSE)</f>
        <v>0</v>
      </c>
      <c r="EK84" s="17">
        <f>HLOOKUP($B84,'[6]SGTI 2021 Clean Data'!$E$2:$ZQ$272,228,FALSE)</f>
        <v>3</v>
      </c>
      <c r="EL84" s="17">
        <f>HLOOKUP($B84,'[6]SGTI 2021 Clean Data'!$E$2:$ZQ$272,229,FALSE)</f>
        <v>0</v>
      </c>
      <c r="EM84" s="17">
        <f>HLOOKUP($B84,'[6]SGTI 2021 Clean Data'!$E$2:$ZQ$272,230,FALSE)</f>
        <v>2</v>
      </c>
      <c r="EN84" s="17">
        <f>HLOOKUP($B84,'[6]SGTI 2021 Clean Data'!$E$2:$ZQ$272,231,FALSE)</f>
        <v>0</v>
      </c>
      <c r="EO84" s="18">
        <f>HLOOKUP($B84,'[6]SGTI 2021 Clean Data'!$E$2:$ZQ$272,232,FALSE)</f>
        <v>44111</v>
      </c>
      <c r="EP84" s="18">
        <f>HLOOKUP($B84,'[6]SGTI 2021 Clean Data'!$E$2:$ZQ$272,233,FALSE)</f>
        <v>44127</v>
      </c>
      <c r="EQ84" s="17">
        <f>HLOOKUP($B84,'[6]SGTI 2021 Clean Data'!$E$2:$ZQ$272,234,FALSE)</f>
        <v>0</v>
      </c>
      <c r="ER84" s="17">
        <f>HLOOKUP($B84,'[6]SGTI 2021 Clean Data'!$E$2:$ZQ$272,235,FALSE)</f>
        <v>3</v>
      </c>
      <c r="ES84" s="17">
        <f>HLOOKUP($B84,'[6]SGTI 2021 Clean Data'!$E$2:$ZQ$272,240,FALSE)</f>
        <v>0</v>
      </c>
      <c r="ET84" s="17">
        <f>VLOOKUP($B84,'[6]2021 DD Batch123456'!$B$3:$AT$590,42,FALSE)</f>
        <v>2</v>
      </c>
      <c r="EU84" s="17"/>
      <c r="EV84" s="17"/>
      <c r="EW84" s="17"/>
      <c r="EX84" s="17">
        <f>VLOOKUP($B84,'[6]2021 DD Batch123456'!$B$3:$AT$590,44,FALSE)</f>
        <v>0</v>
      </c>
      <c r="EY84" s="17">
        <f>HLOOKUP($B84,'[6]SGTI 2021 Clean Data'!$E$2:$ZQ$272,246,FALSE)</f>
        <v>0</v>
      </c>
      <c r="EZ84" s="17">
        <f>HLOOKUP($B84,'[6]SGTI 2021 Clean Data'!$E$2:$ZQ$272,247,FALSE)</f>
        <v>0</v>
      </c>
      <c r="FA84" s="17">
        <f>HLOOKUP($B84,'[6]SGTI 2021 Clean Data'!$E$2:$ZQ$272,248,FALSE)</f>
        <v>0</v>
      </c>
      <c r="FB84" s="17">
        <f>HLOOKUP($B84,'[6]SGTI 2021 Clean Data'!$E$2:$ZQ$272,249,FALSE)</f>
        <v>0</v>
      </c>
      <c r="FC84" s="17">
        <f>HLOOKUP($B84,'[6]SGTI 2021 Clean Data'!$E$2:$ZQ$272,250,FALSE)</f>
        <v>0</v>
      </c>
      <c r="FD84" s="17">
        <f>HLOOKUP($B84,'[6]SGTI 2021 Clean Data'!$E$2:$ZQ$272,251,FALSE)</f>
        <v>6</v>
      </c>
      <c r="FE84" s="17">
        <f>HLOOKUP($B84,'[6]SGTI 2021 Clean Data'!$E$2:$ZQ$272,252,FALSE)</f>
        <v>0</v>
      </c>
      <c r="FF84" s="17">
        <f>HLOOKUP($B84,'[6]SGTI 2021 Clean Data'!$E$2:$ZQ$272,253,FALSE)</f>
        <v>0</v>
      </c>
      <c r="FG84" s="17">
        <f>HLOOKUP($B84,'[6]SGTI 2021 Clean Data'!$E$2:$ZQ$272,254,FALSE)</f>
        <v>0</v>
      </c>
      <c r="FH84" s="17">
        <f>HLOOKUP($B84,'[6]SGTI 2021 Clean Data'!$E$2:$ZQ$272,255,FALSE)</f>
        <v>0</v>
      </c>
      <c r="FI84" s="17">
        <f>HLOOKUP($B84,'[6]SGTI 2021 Clean Data'!$E$2:$ZQ$272,256,FALSE)</f>
        <v>0</v>
      </c>
      <c r="FJ84" s="17">
        <f>HLOOKUP($B84,'[6]SGTI 2021 Clean Data'!$E$2:$ZQ$272,257,FALSE)</f>
        <v>0</v>
      </c>
      <c r="FK84" s="17">
        <f>HLOOKUP($B84,'[6]SGTI 2021 Clean Data'!$E$2:$ZQ$272,258,FALSE)</f>
        <v>0</v>
      </c>
      <c r="FL84" s="17"/>
      <c r="FM84" s="17">
        <f>HLOOKUP($B84,'[6]SGTI 2021 Clean Data'!$E$2:$ZQ$272,260,FALSE)</f>
        <v>0</v>
      </c>
      <c r="FN84" s="17">
        <f>HLOOKUP($B84,'[6]SGTI 2021 Clean Data'!$E$2:$ZQ$272,261,FALSE)</f>
        <v>0</v>
      </c>
      <c r="FO84" s="17">
        <f>HLOOKUP($B84,'[6]SGTI 2021 Clean Data'!$E$2:$ZQ$272,262,FALSE)</f>
        <v>0</v>
      </c>
      <c r="FP84" s="17">
        <f>HLOOKUP($B84,'[6]SGTI 2021 Clean Data'!$E$2:$ZQ$272,263,FALSE)</f>
        <v>0</v>
      </c>
      <c r="FQ84" s="17"/>
      <c r="FR84" s="17">
        <f>HLOOKUP($B84,'[6]SGTI 2021 Clean Data'!$E$2:$ZQ$272,265,FALSE)</f>
        <v>0</v>
      </c>
      <c r="FS84" s="17">
        <f>HLOOKUP($B84,'[6]SGTI 2021 Clean Data'!$E$2:$ZQ$272,266,FALSE)</f>
        <v>0</v>
      </c>
      <c r="FT84" s="17">
        <f>HLOOKUP($B84,'[6]SGTI 2021 Clean Data'!$E$2:$ZQ$272,267,FALSE)</f>
        <v>0</v>
      </c>
      <c r="FU84" s="17">
        <f>HLOOKUP($B84,'[6]SGTI 2021 Clean Data'!$E$2:$ZQ$272,268,FALSE)</f>
        <v>3</v>
      </c>
      <c r="FV84" s="17">
        <f>HLOOKUP($B84,'[6]SGTI 2021 Clean Data'!$E$2:$ZQ$272,269,FALSE)</f>
        <v>0</v>
      </c>
      <c r="FW84" s="17">
        <f>HLOOKUP($B84,'[6]SGTI 2021 Clean Data'!$E$2:$ZQ$272,270,FALSE)</f>
        <v>0</v>
      </c>
      <c r="FX84" s="17">
        <f>HLOOKUP($B84,'[6]SGTI 2021 Clean Data'!$E$2:$ZQ$272,271,FALSE)</f>
        <v>0</v>
      </c>
    </row>
    <row r="85" spans="1:180" ht="24" thickTop="1" thickBot="1" x14ac:dyDescent="0.3">
      <c r="A85" s="12">
        <v>257</v>
      </c>
      <c r="B85" s="13" t="s">
        <v>216</v>
      </c>
      <c r="C85" s="14" t="s">
        <v>217</v>
      </c>
      <c r="D85" s="15">
        <v>44196</v>
      </c>
      <c r="E85" s="16">
        <f>_xlfn.IFNA(VLOOKUP($B85,'[4]SGTI 2021 General Full List'!$G$2:$AD$528,24,FALSE),VLOOKUP($B85,'[5]SGTI 2021 TrustReits Full List'!$G$2:$AC$43,23,FALSE))</f>
        <v>406730000</v>
      </c>
      <c r="F85" s="16" t="str">
        <f t="shared" si="1"/>
        <v>Mid</v>
      </c>
      <c r="G85" s="16" t="str">
        <f>_xlfn.IFNA(VLOOKUP($B85,'[4]SGTI 2021 General Full List'!$G$2:$AD$528,21,FALSE),VLOOKUP($B85,'[5]SGTI 2021 TrustReits Full List'!$G$2:$AB$43,20,FALSE))</f>
        <v>INDUSTRIALS</v>
      </c>
      <c r="H85" s="16" t="str">
        <f>_xlfn.IFNA(VLOOKUP($B85,'[4]SGTI 2021 General Full List'!$G$2:$AD$528,23,FALSE),VLOOKUP($B85,'[5]SGTI 2021 TrustReits Full List'!$G$2:$AB$43,22,FALSE))</f>
        <v>Automobiles &amp; Auto Parts</v>
      </c>
      <c r="I85" s="16" t="s">
        <v>1273</v>
      </c>
      <c r="J85" s="17">
        <f>VLOOKUP($B85,'[6]2021 DD Batch123456'!$B$3:$AT$590,5,FALSE)</f>
        <v>12</v>
      </c>
      <c r="K85" s="17">
        <f>VLOOKUP($B85,'[6]2021 DD Batch123456'!$B$3:$AT$590,6,FALSE)</f>
        <v>12</v>
      </c>
      <c r="L85" s="17">
        <f>VLOOKUP($B85,'[6]2021 DD Batch123456'!$B$3:$AT$590,7,FALSE)</f>
        <v>6</v>
      </c>
      <c r="M85" s="17" t="str">
        <f>VLOOKUP($B85,'[6]2021 DD Batch123456'!$B$3:$AT$590,12,FALSE)</f>
        <v>N</v>
      </c>
      <c r="N85" s="17" t="str">
        <f>HLOOKUP($B85,'[6]SGTI 2021 Clean Data'!$E$2:$ZQ$272,25,FALSE)</f>
        <v>Y</v>
      </c>
      <c r="O85" s="17" t="str">
        <f>VLOOKUP($B85,'[6]2021 DD Batch123456'!$B$3:$AT$590,13,FALSE)</f>
        <v>Y</v>
      </c>
      <c r="P85" s="17" t="str">
        <f>VLOOKUP($B85,'[6]2021 DD Batch123456'!$B$3:$AT$590,14,FALSE)</f>
        <v>Y</v>
      </c>
      <c r="Q85" s="17" t="str">
        <f>HLOOKUP($B85,'[6]SGTI 2021 Clean Data'!$E$2:$ZQ$272,30,FALSE)</f>
        <v>Y</v>
      </c>
      <c r="R85" s="17" t="str">
        <f>HLOOKUP($B85,'[6]SGTI 2021 Clean Data'!$E$2:$ZQ$272,31,FALSE)</f>
        <v>Y</v>
      </c>
      <c r="S85" s="17" t="str">
        <f>HLOOKUP($B85,'[6]SGTI 2021 Clean Data'!$E$2:$ZQ$272,32,FALSE)</f>
        <v>Y</v>
      </c>
      <c r="T85" s="17">
        <f>VLOOKUP($B85,'[6]2021 DD Batch123456'!$B$3:$AT$590,36,FALSE)</f>
        <v>8</v>
      </c>
      <c r="U85" s="17">
        <f>VLOOKUP($B85,'[6]2021 DD Batch123456'!$B$3:$AT$590,40,FALSE)</f>
        <v>2</v>
      </c>
      <c r="V85" s="17">
        <f>VLOOKUP($B85,'[6]2021 DD Batch123456'!$B$3:$AT$590,37,FALSE)</f>
        <v>4</v>
      </c>
      <c r="W85" s="17" t="str">
        <f>VLOOKUP($B85,'[6]2021 DD Batch123456'!$B$3:$AT$590,41,FALSE)</f>
        <v>Y</v>
      </c>
      <c r="X85" s="17">
        <f>VLOOKUP($B85,'[6]2021 DD Batch123456'!$B$3:$AT$590,15,FALSE)</f>
        <v>3</v>
      </c>
      <c r="Y85" s="17">
        <f>VLOOKUP($B85,'[6]2021 DD Batch123456'!$B$3:$AT$590,16,FALSE)</f>
        <v>3</v>
      </c>
      <c r="Z85" s="17" t="str">
        <f>VLOOKUP($B85,'[6]2021 DD Batch123456'!$B$3:$AT$590,18,FALSE)</f>
        <v>Y</v>
      </c>
      <c r="AA85" s="17" t="str">
        <f>HLOOKUP($B85,'[6]SGTI 2021 Clean Data'!$E$2:$ZQ$272,45,FALSE)</f>
        <v>Y</v>
      </c>
      <c r="AB85" s="17" t="str">
        <f>HLOOKUP($B85,'[6]SGTI 2021 Clean Data'!$E$2:$ZQ$272,46,FALSE)</f>
        <v>Y</v>
      </c>
      <c r="AC85" s="17" t="str">
        <f>HLOOKUP($B85,'[6]SGTI 2021 Clean Data'!$E$2:$ZQ$272,49,FALSE)</f>
        <v>Y</v>
      </c>
      <c r="AD85" s="17" t="str">
        <f>HLOOKUP($B85,'[6]SGTI 2021 Clean Data'!$E$2:$ZQ$272,50,FALSE)</f>
        <v>Y</v>
      </c>
      <c r="AE85" s="17" t="str">
        <f>HLOOKUP($B85,'[6]SGTI 2021 Clean Data'!$E$2:$ZQ$272,53,FALSE)</f>
        <v>Y</v>
      </c>
      <c r="AF85" s="17" t="str">
        <f>HLOOKUP($B85,'[6]SGTI 2021 Clean Data'!$E$2:$ZQ$272,54,FALSE)</f>
        <v>Y</v>
      </c>
      <c r="AG85" s="17" t="str">
        <f>HLOOKUP($B85,'[6]SGTI 2021 Clean Data'!$E$2:$ZQ$272,55,FALSE)</f>
        <v>Y</v>
      </c>
      <c r="AH85" s="17" t="str">
        <f>HLOOKUP($B85,'[6]SGTI 2021 Clean Data'!$E$2:$ZQ$272,56,FALSE)</f>
        <v>Y</v>
      </c>
      <c r="AI85" s="17" t="str">
        <f>HLOOKUP($B85,'[6]SGTI 2021 Clean Data'!$E$2:$ZQ$272,57,FALSE)</f>
        <v>N</v>
      </c>
      <c r="AJ85" s="17" t="str">
        <f>HLOOKUP($B85,'[6]SGTI 2021 Clean Data'!$E$2:$ZQ$272,58,FALSE)</f>
        <v>N</v>
      </c>
      <c r="AK85" s="17" t="str">
        <f>HLOOKUP($B85,'[6]SGTI 2021 Clean Data'!$E$2:$ZQ$272,59,FALSE)</f>
        <v>Y</v>
      </c>
      <c r="AL85" s="17">
        <f>VLOOKUP($B85,'[6]2021 DD Batch123456'!$B$3:$AT$590,19,FALSE)</f>
        <v>4</v>
      </c>
      <c r="AM85" s="17">
        <f>VLOOKUP($B85,'[6]2021 DD Batch123456'!$B$3:$AT$590,20,FALSE)</f>
        <v>3</v>
      </c>
      <c r="AN85" s="17" t="str">
        <f>VLOOKUP($B85,'[6]2021 DD Batch123456'!$B$3:$AT$590,22,FALSE)</f>
        <v>Y</v>
      </c>
      <c r="AO85" s="17" t="str">
        <f>HLOOKUP($B85,'[6]SGTI 2021 Clean Data'!$E$2:$ZQ$272,67,FALSE)</f>
        <v>E</v>
      </c>
      <c r="AP85" s="17" t="str">
        <f>HLOOKUP($B85,'[6]SGTI 2021 Clean Data'!$E$2:$ZQ$272,68,FALSE)</f>
        <v>E</v>
      </c>
      <c r="AQ85" s="17" t="str">
        <f>HLOOKUP($B85,'[6]SGTI 2021 Clean Data'!$E$2:$ZQ$272,69,FALSE)</f>
        <v>B3</v>
      </c>
      <c r="AR85" s="17" t="str">
        <f>HLOOKUP($B85,'[6]SGTI 2021 Clean Data'!$E$2:$ZQ$272,70,FALSE)</f>
        <v>Y</v>
      </c>
      <c r="AS85" s="17" t="str">
        <f>HLOOKUP($B85,'[6]SGTI 2021 Clean Data'!$E$2:$ZQ$272,71,FALSE)</f>
        <v>Y</v>
      </c>
      <c r="AT85" s="17" t="str">
        <f>HLOOKUP($B85,'[6]SGTI 2021 Clean Data'!$E$2:$ZQ$272,72,FALSE)</f>
        <v>Y</v>
      </c>
      <c r="AU85" s="17" t="str">
        <f>HLOOKUP($B85,'[6]SGTI 2021 Clean Data'!$E$2:$ZQ$272,73,FALSE)</f>
        <v>Y</v>
      </c>
      <c r="AV85" s="17" t="str">
        <f>HLOOKUP($B85,'[6]SGTI 2021 Clean Data'!$E$2:$ZQ$272,74,FALSE)</f>
        <v>N</v>
      </c>
      <c r="AW85" s="17" t="str">
        <f>HLOOKUP($B85,'[6]SGTI 2021 Clean Data'!$E$2:$ZQ$272,75,FALSE)</f>
        <v>N</v>
      </c>
      <c r="AX85" s="17" t="str">
        <f>HLOOKUP($B85,'[6]SGTI 2021 Clean Data'!$E$2:$ZQ$272,76,FALSE)</f>
        <v>N</v>
      </c>
      <c r="AY85" s="17" t="str">
        <f>VLOOKUP($B85,'[6]2021 DD Batch123456'!$B$3:$AT$590,35,FALSE)</f>
        <v>E</v>
      </c>
      <c r="AZ85" s="17" t="str">
        <f>HLOOKUP($B85,'[6]SGTI 2021 Clean Data'!$E$2:$ZQ$272,80,FALSE)</f>
        <v>Y</v>
      </c>
      <c r="BA85" s="17" t="str">
        <f>HLOOKUP($B85,'[6]SGTI 2021 Clean Data'!$E$2:$ZQ$272,83,FALSE)</f>
        <v>Y</v>
      </c>
      <c r="BB85" s="17" t="str">
        <f>HLOOKUP($B85,'[6]SGTI 2021 Clean Data'!$E$2:$ZQ$272,84,FALSE)</f>
        <v>N</v>
      </c>
      <c r="BC85" s="17" t="str">
        <f>HLOOKUP($B85,'[6]SGTI 2021 Clean Data'!$E$2:$ZQ$272,89,FALSE)</f>
        <v>NA</v>
      </c>
      <c r="BD85" s="17" t="str">
        <f>HLOOKUP($B85,'[6]SGTI 2021 Clean Data'!$E$2:$ZQ$272,91,FALSE)</f>
        <v>Y</v>
      </c>
      <c r="BE85" s="17" t="str">
        <f>HLOOKUP($B85,'[6]SGTI 2021 Clean Data'!$E$2:$ZQ$272,92,FALSE)</f>
        <v>Y</v>
      </c>
      <c r="BF85" s="17" t="str">
        <f>HLOOKUP($B85,'[6]SGTI 2021 Clean Data'!$E$2:$ZQ$272,93,FALSE)</f>
        <v>Y</v>
      </c>
      <c r="BG85" s="17" t="str">
        <f>HLOOKUP($B85,'[6]SGTI 2021 Clean Data'!$E$2:$ZQ$272,94,FALSE)</f>
        <v>Y</v>
      </c>
      <c r="BH85" s="17" t="str">
        <f>HLOOKUP($B85,'[6]SGTI 2021 Clean Data'!$E$2:$ZQ$272,95,FALSE)</f>
        <v>Y</v>
      </c>
      <c r="BI85" s="17" t="str">
        <f>HLOOKUP($B85,'[6]SGTI 2021 Clean Data'!$E$2:$ZQ$272,96,FALSE)</f>
        <v>Y</v>
      </c>
      <c r="BJ85" s="17" t="str">
        <f>HLOOKUP($B85,'[6]SGTI 2021 Clean Data'!$E$2:$ZQ$272,97,FALSE)</f>
        <v>Y</v>
      </c>
      <c r="BK85" s="17" t="str">
        <f>HLOOKUP($B85,'[6]SGTI 2021 Clean Data'!$E$2:$ZQ$272,98,FALSE)</f>
        <v>Y</v>
      </c>
      <c r="BL85" s="17" t="str">
        <f>HLOOKUP($B85,'[6]SGTI 2021 Clean Data'!$E$2:$ZQ$272,100,FALSE)</f>
        <v>Y</v>
      </c>
      <c r="BM85" s="17" t="str">
        <f>HLOOKUP($B85,'[6]SGTI 2021 Clean Data'!$E$2:$ZQ$272,102,FALSE)</f>
        <v>Y</v>
      </c>
      <c r="BN85" s="17" t="str">
        <f>HLOOKUP($B85,'[6]SGTI 2021 Clean Data'!$E$2:$ZQ$272,103,FALSE)</f>
        <v>Y</v>
      </c>
      <c r="BO85" s="17" t="str">
        <f>HLOOKUP($B85,'[6]SGTI 2021 Clean Data'!$E$2:$ZQ$272,107,FALSE)</f>
        <v>Y</v>
      </c>
      <c r="BP85" s="17" t="str">
        <f>HLOOKUP($B85,'[6]SGTI 2021 Clean Data'!$E$2:$ZQ$272,108,FALSE)</f>
        <v>Y</v>
      </c>
      <c r="BQ85" s="17" t="str">
        <f>HLOOKUP($B85,'[6]SGTI 2021 Clean Data'!$E$2:$ZQ$272,109,FALSE)</f>
        <v>N</v>
      </c>
      <c r="BR85" s="17" t="str">
        <f>HLOOKUP($B85,'[6]SGTI 2021 Clean Data'!$E$2:$ZQ$272,110,FALSE)</f>
        <v>Y</v>
      </c>
      <c r="BS85" s="17" t="str">
        <f>HLOOKUP($B85,'[6]SGTI 2021 Clean Data'!$E$2:$ZQ$272,111,FALSE)</f>
        <v>N</v>
      </c>
      <c r="BT85" s="17">
        <f>HLOOKUP($B85,'[6]SGTI 2021 Clean Data'!$E$2:$ZQ$272,113,FALSE)</f>
        <v>0</v>
      </c>
      <c r="BU85" s="17" t="str">
        <f>HLOOKUP($B85,'[6]SGTI 2021 Clean Data'!$E$2:$ZQ$272,114,FALSE)</f>
        <v>Y</v>
      </c>
      <c r="BV85" s="17" t="str">
        <f>HLOOKUP($B85,'[6]SGTI 2021 Clean Data'!$E$2:$ZQ$272,120,FALSE)</f>
        <v>Y</v>
      </c>
      <c r="BW85" s="17" t="str">
        <f>HLOOKUP($B85,'[6]SGTI 2021 Clean Data'!$E$2:$ZQ$272,121,FALSE)</f>
        <v>Y</v>
      </c>
      <c r="BX85" s="17" t="str">
        <f>HLOOKUP($B85,'[6]SGTI 2021 Clean Data'!$E$2:$ZQ$272,122,FALSE)</f>
        <v>Y</v>
      </c>
      <c r="BY85" s="17" t="str">
        <f>HLOOKUP($B85,'[6]SGTI 2021 Clean Data'!$E$2:$ZQ$272,123,FALSE)</f>
        <v>Y</v>
      </c>
      <c r="BZ85" s="17" t="str">
        <f>HLOOKUP($B85,'[6]SGTI 2021 Clean Data'!$E$2:$ZQ$272,124,FALSE)</f>
        <v>Y</v>
      </c>
      <c r="CA85" s="17" t="str">
        <f>HLOOKUP($B85,'[6]SGTI 2021 Clean Data'!$E$2:$ZQ$272,125,FALSE)</f>
        <v>N</v>
      </c>
      <c r="CB85" s="17" t="str">
        <f>HLOOKUP($B85,'[6]SGTI 2021 Clean Data'!$E$2:$ZQ$272,126,FALSE)</f>
        <v>N</v>
      </c>
      <c r="CC85" s="17" t="str">
        <f>HLOOKUP($B85,'[6]SGTI 2021 Clean Data'!$E$2:$ZQ$272,128,FALSE)</f>
        <v>Y</v>
      </c>
      <c r="CD85" s="17" t="str">
        <f>HLOOKUP($B85,'[6]SGTI 2021 Clean Data'!$E$2:$ZQ$272,130,FALSE)</f>
        <v>Y</v>
      </c>
      <c r="CE85" s="17" t="str">
        <f>HLOOKUP($B85,'[6]SGTI 2021 Clean Data'!$E$2:$ZQ$272,131,FALSE)</f>
        <v>Y</v>
      </c>
      <c r="CF85" s="17" t="str">
        <f>HLOOKUP($B85,'[6]SGTI 2021 Clean Data'!$E$2:$ZQ$272,132,FALSE)</f>
        <v>Y</v>
      </c>
      <c r="CG85" s="17" t="str">
        <f>HLOOKUP($B85,'[6]SGTI 2021 Clean Data'!$E$2:$ZQ$272,133,FALSE)</f>
        <v>Y</v>
      </c>
      <c r="CH85" s="17" t="str">
        <f>HLOOKUP($B85,'[6]SGTI 2021 Clean Data'!$E$2:$ZQ$272,135,FALSE)</f>
        <v>N</v>
      </c>
      <c r="CI85" s="17" t="str">
        <f>HLOOKUP($B85,'[6]SGTI 2021 Clean Data'!$E$2:$ZQ$272,139,FALSE)</f>
        <v>Y</v>
      </c>
      <c r="CJ85" s="17" t="str">
        <f>HLOOKUP($B85,'[6]SGTI 2021 Clean Data'!$E$2:$ZQ$272,140,FALSE)</f>
        <v>Y</v>
      </c>
      <c r="CK85" s="17" t="str">
        <f>VLOOKUP($B85,'[6]2021 DD Batch123456'!$B$3:$AT$590,26,FALSE)</f>
        <v>N</v>
      </c>
      <c r="CL85" s="17" t="str">
        <f>VLOOKUP($B85,'[6]2021 DD Batch123456'!$B$3:$AT$590,27,FALSE)</f>
        <v>N</v>
      </c>
      <c r="CM85" s="17" t="str">
        <f>VLOOKUP($B85,'[6]2021 DD Batch123456'!$B$3:$AT$590,31,FALSE)</f>
        <v>Y</v>
      </c>
      <c r="CN85" s="17">
        <f>VLOOKUP($B85,'[6]2021 DD Batch123456'!$B$3:$AT$590,32,FALSE)</f>
        <v>0</v>
      </c>
      <c r="CO85" s="17" t="str">
        <f>VLOOKUP($B85,'[6]2021 DD Batch123456'!$B$3:$AT$590,33,FALSE)</f>
        <v>Y</v>
      </c>
      <c r="CP85" s="17" t="str">
        <f>HLOOKUP($B85,'[6]SGTI 2021 Clean Data'!$E$2:$ZQ$272,153,FALSE)</f>
        <v>N</v>
      </c>
      <c r="CQ85" s="17" t="str">
        <f>HLOOKUP($B85,'[6]SGTI 2021 Clean Data'!$E$2:$ZQ$272,155,FALSE)</f>
        <v>Y</v>
      </c>
      <c r="CR85" s="17" t="str">
        <f>HLOOKUP($B85,'[6]SGTI 2021 Clean Data'!$E$2:$ZQ$272,156,FALSE)</f>
        <v>Y</v>
      </c>
      <c r="CS85" s="17" t="str">
        <f>HLOOKUP($B85,'[6]SGTI 2021 Clean Data'!$E$2:$ZQ$272,157,FALSE)</f>
        <v>Y</v>
      </c>
      <c r="CT85" s="17" t="str">
        <f>HLOOKUP($B85,'[6]SGTI 2021 Clean Data'!$E$2:$ZQ$272,158,FALSE)</f>
        <v>Y</v>
      </c>
      <c r="CU85" s="17" t="str">
        <f>HLOOKUP($B85,'[6]SGTI 2021 Clean Data'!$E$2:$ZQ$272,159,FALSE)</f>
        <v>Y</v>
      </c>
      <c r="CV85" s="17" t="str">
        <f>HLOOKUP($B85,'[6]SGTI 2021 Clean Data'!$E$2:$ZQ$272,160,FALSE)</f>
        <v>Y</v>
      </c>
      <c r="CW85" s="17" t="str">
        <f>HLOOKUP($B85,'[6]SGTI 2021 Clean Data'!$E$2:$ZQ$272,161,FALSE)</f>
        <v>Y</v>
      </c>
      <c r="CX85" s="17" t="str">
        <f>HLOOKUP($B85,'[6]SGTI 2021 Clean Data'!$E$2:$ZQ$272,164,FALSE)</f>
        <v>Y</v>
      </c>
      <c r="CY85" s="17" t="str">
        <f>HLOOKUP($B85,'[6]SGTI 2021 Clean Data'!$E$2:$ZQ$272,170,FALSE)</f>
        <v>Y</v>
      </c>
      <c r="CZ85" s="17" t="str">
        <f>HLOOKUP($B85,'[6]SGTI 2021 Clean Data'!$E$2:$ZQ$272,173,FALSE)</f>
        <v>Y</v>
      </c>
      <c r="DA85" s="17" t="str">
        <f>HLOOKUP($B85,'[6]SGTI 2021 Clean Data'!$E$2:$ZQ$272,174,FALSE)</f>
        <v>Y</v>
      </c>
      <c r="DB85" s="17" t="str">
        <f>HLOOKUP($B85,'[6]SGTI 2021 Clean Data'!$E$2:$ZQ$272,175,FALSE)</f>
        <v>N</v>
      </c>
      <c r="DC85" s="17" t="str">
        <f>HLOOKUP($B85,'[6]SGTI 2021 Clean Data'!$E$2:$ZQ$272,176,FALSE)</f>
        <v>Y</v>
      </c>
      <c r="DD85" s="17" t="str">
        <f>HLOOKUP($B85,'[6]SGTI 2021 Clean Data'!$E$2:$ZQ$272,178,FALSE)</f>
        <v>Y</v>
      </c>
      <c r="DE85" s="17" t="str">
        <f>HLOOKUP($B85,'[6]SGTI 2021 Clean Data'!$E$2:$ZQ$272,179,FALSE)</f>
        <v>Y</v>
      </c>
      <c r="DF85" s="17" t="str">
        <f>HLOOKUP($B85,'[6]SGTI 2021 Clean Data'!$E$2:$ZQ$272,180,FALSE)</f>
        <v>Y</v>
      </c>
      <c r="DG85" s="17" t="str">
        <f>HLOOKUP($B85,'[6]SGTI 2021 Clean Data'!$E$2:$ZQ$272,181,FALSE)</f>
        <v>Y</v>
      </c>
      <c r="DH85" s="17" t="str">
        <f>HLOOKUP($B85,'[6]SGTI 2021 Clean Data'!$E$2:$ZQ$272,182,FALSE)</f>
        <v>N</v>
      </c>
      <c r="DI85" s="17" t="str">
        <f>HLOOKUP($B85,'[6]SGTI 2021 Clean Data'!$E$2:$ZQ$272,184,FALSE)</f>
        <v>Y</v>
      </c>
      <c r="DJ85" s="17" t="str">
        <f>HLOOKUP($B85,'[6]SGTI 2021 Clean Data'!$E$2:$ZQ$272,185,FALSE)</f>
        <v>Y</v>
      </c>
      <c r="DK85" s="17">
        <f>HLOOKUP($B85,'[6]SGTI 2021 Clean Data'!$E$2:$ZQ$272,190,FALSE)</f>
        <v>135</v>
      </c>
      <c r="DL85" s="17" t="str">
        <f>HLOOKUP($B85,'[6]SGTI 2021 Clean Data'!$E$2:$ZQ$272,191,FALSE)</f>
        <v>N</v>
      </c>
      <c r="DM85" s="17" t="str">
        <f>HLOOKUP($B85,'[6]SGTI 2021 Clean Data'!$E$2:$ZQ$272,195,FALSE)</f>
        <v>Y</v>
      </c>
      <c r="DN85" s="17" t="str">
        <f>HLOOKUP($B85,'[6]SGTI 2021 Clean Data'!$E$2:$ZQ$272,196,FALSE)</f>
        <v>Y</v>
      </c>
      <c r="DO85" s="17" t="str">
        <f>HLOOKUP($B85,'[6]SGTI 2021 Clean Data'!$E$2:$ZQ$272,199,FALSE)</f>
        <v>N</v>
      </c>
      <c r="DP85" s="17" t="str">
        <f>HLOOKUP($B85,'[6]SGTI 2021 Clean Data'!$E$2:$ZQ$272,200,FALSE)</f>
        <v>Y</v>
      </c>
      <c r="DQ85" s="17" t="str">
        <f>HLOOKUP($B85,'[6]SGTI 2021 Clean Data'!$E$2:$ZQ$272,201,FALSE)</f>
        <v>Y</v>
      </c>
      <c r="DR85" s="17" t="str">
        <f>HLOOKUP($B85,'[6]SGTI 2021 Clean Data'!$E$2:$ZQ$272,202,FALSE)</f>
        <v>Y</v>
      </c>
      <c r="DS85" s="17" t="str">
        <f>HLOOKUP($B85,'[6]SGTI 2021 Clean Data'!$E$2:$ZQ$272,203,FALSE)</f>
        <v>Y</v>
      </c>
      <c r="DT85" s="17" t="str">
        <f>HLOOKUP($B85,'[6]SGTI 2021 Clean Data'!$E$2:$ZQ$272,204,FALSE)</f>
        <v>Y</v>
      </c>
      <c r="DU85" s="17" t="str">
        <f>HLOOKUP($B85,'[6]SGTI 2021 Clean Data'!$E$2:$ZQ$272,206,FALSE)</f>
        <v>Y</v>
      </c>
      <c r="DV85" s="17" t="str">
        <f>HLOOKUP($B85,'[6]SGTI 2021 Clean Data'!$E$2:$ZQ$272,207,FALSE)</f>
        <v>Y</v>
      </c>
      <c r="DW85" s="17" t="str">
        <f>HLOOKUP($B85,'[6]SGTI 2021 Clean Data'!$E$2:$ZQ$272,208,FALSE)</f>
        <v>Y</v>
      </c>
      <c r="DX85" s="17"/>
      <c r="DY85" s="17" t="str">
        <f>HLOOKUP($B85,'[6]SGTI 2021 Clean Data'!$E$2:$ZQ$272,213,FALSE)</f>
        <v>Y</v>
      </c>
      <c r="DZ85" s="17" t="str">
        <f>HLOOKUP($B85,'[6]SGTI 2021 Clean Data'!$E$2:$ZQ$272,214,FALSE)</f>
        <v>Y</v>
      </c>
      <c r="EA85" s="17" t="str">
        <f>HLOOKUP($B85,'[6]SGTI 2021 Clean Data'!$E$2:$ZQ$272,215,FALSE)</f>
        <v>Y</v>
      </c>
      <c r="EB85" s="17">
        <f>HLOOKUP($B85,'[6]SGTI 2021 Clean Data'!$E$2:$ZQ$272,219,FALSE)</f>
        <v>3</v>
      </c>
      <c r="EC85" s="17">
        <f>HLOOKUP($B85,'[6]SGTI 2021 Clean Data'!$E$2:$ZQ$272,220,FALSE)</f>
        <v>3</v>
      </c>
      <c r="ED85" s="17">
        <f>HLOOKUP($B85,'[6]SGTI 2021 Clean Data'!$E$2:$ZQ$272,221,FALSE)</f>
        <v>0</v>
      </c>
      <c r="EE85" s="17">
        <f>HLOOKUP($B85,'[6]SGTI 2021 Clean Data'!$E$2:$ZQ$272,222,FALSE)</f>
        <v>3</v>
      </c>
      <c r="EF85" s="17">
        <f>HLOOKUP($B85,'[6]SGTI 2021 Clean Data'!$E$2:$ZQ$272,223,FALSE)</f>
        <v>0</v>
      </c>
      <c r="EG85" s="17">
        <f>HLOOKUP($B85,'[6]SGTI 2021 Clean Data'!$E$2:$ZQ$272,224,FALSE)</f>
        <v>3</v>
      </c>
      <c r="EH85" s="17">
        <f>HLOOKUP($B85,'[6]SGTI 2021 Clean Data'!$E$2:$ZQ$272,225,FALSE)</f>
        <v>0</v>
      </c>
      <c r="EI85" s="17">
        <f>HLOOKUP($B85,'[6]SGTI 2021 Clean Data'!$E$2:$ZQ$272,226,FALSE)</f>
        <v>0</v>
      </c>
      <c r="EJ85" s="17">
        <f>HLOOKUP($B85,'[6]SGTI 2021 Clean Data'!$E$2:$ZQ$272,227,FALSE)</f>
        <v>4</v>
      </c>
      <c r="EK85" s="17">
        <f>HLOOKUP($B85,'[6]SGTI 2021 Clean Data'!$E$2:$ZQ$272,228,FALSE)</f>
        <v>0</v>
      </c>
      <c r="EL85" s="17">
        <f>HLOOKUP($B85,'[6]SGTI 2021 Clean Data'!$E$2:$ZQ$272,229,FALSE)</f>
        <v>2</v>
      </c>
      <c r="EM85" s="17">
        <f>HLOOKUP($B85,'[6]SGTI 2021 Clean Data'!$E$2:$ZQ$272,230,FALSE)</f>
        <v>0</v>
      </c>
      <c r="EN85" s="17">
        <f>HLOOKUP($B85,'[6]SGTI 2021 Clean Data'!$E$2:$ZQ$272,231,FALSE)</f>
        <v>3</v>
      </c>
      <c r="EO85" s="18">
        <f>HLOOKUP($B85,'[6]SGTI 2021 Clean Data'!$E$2:$ZQ$272,232,FALSE)</f>
        <v>44330</v>
      </c>
      <c r="EP85" s="18">
        <f>HLOOKUP($B85,'[6]SGTI 2021 Clean Data'!$E$2:$ZQ$272,233,FALSE)</f>
        <v>44362</v>
      </c>
      <c r="EQ85" s="17">
        <f>HLOOKUP($B85,'[6]SGTI 2021 Clean Data'!$E$2:$ZQ$272,234,FALSE)</f>
        <v>0</v>
      </c>
      <c r="ER85" s="17">
        <f>HLOOKUP($B85,'[6]SGTI 2021 Clean Data'!$E$2:$ZQ$272,235,FALSE)</f>
        <v>3</v>
      </c>
      <c r="ES85" s="17">
        <f>HLOOKUP($B85,'[6]SGTI 2021 Clean Data'!$E$2:$ZQ$272,240,FALSE)</f>
        <v>0</v>
      </c>
      <c r="ET85" s="17">
        <f>VLOOKUP($B85,'[6]2021 DD Batch123456'!$B$3:$AT$590,42,FALSE)</f>
        <v>0</v>
      </c>
      <c r="EU85" s="17"/>
      <c r="EV85" s="17"/>
      <c r="EW85" s="17"/>
      <c r="EX85" s="17">
        <f>VLOOKUP($B85,'[6]2021 DD Batch123456'!$B$3:$AT$590,44,FALSE)</f>
        <v>0</v>
      </c>
      <c r="EY85" s="17">
        <f>HLOOKUP($B85,'[6]SGTI 2021 Clean Data'!$E$2:$ZQ$272,246,FALSE)</f>
        <v>0</v>
      </c>
      <c r="EZ85" s="17">
        <f>HLOOKUP($B85,'[6]SGTI 2021 Clean Data'!$E$2:$ZQ$272,247,FALSE)</f>
        <v>0</v>
      </c>
      <c r="FA85" s="17">
        <f>HLOOKUP($B85,'[6]SGTI 2021 Clean Data'!$E$2:$ZQ$272,248,FALSE)</f>
        <v>0</v>
      </c>
      <c r="FB85" s="17">
        <f>HLOOKUP($B85,'[6]SGTI 2021 Clean Data'!$E$2:$ZQ$272,249,FALSE)</f>
        <v>0</v>
      </c>
      <c r="FC85" s="17">
        <f>HLOOKUP($B85,'[6]SGTI 2021 Clean Data'!$E$2:$ZQ$272,250,FALSE)</f>
        <v>0</v>
      </c>
      <c r="FD85" s="17">
        <f>HLOOKUP($B85,'[6]SGTI 2021 Clean Data'!$E$2:$ZQ$272,251,FALSE)</f>
        <v>3</v>
      </c>
      <c r="FE85" s="17">
        <f>HLOOKUP($B85,'[6]SGTI 2021 Clean Data'!$E$2:$ZQ$272,252,FALSE)</f>
        <v>0</v>
      </c>
      <c r="FF85" s="17">
        <f>HLOOKUP($B85,'[6]SGTI 2021 Clean Data'!$E$2:$ZQ$272,253,FALSE)</f>
        <v>0</v>
      </c>
      <c r="FG85" s="17">
        <f>HLOOKUP($B85,'[6]SGTI 2021 Clean Data'!$E$2:$ZQ$272,254,FALSE)</f>
        <v>0</v>
      </c>
      <c r="FH85" s="17">
        <f>HLOOKUP($B85,'[6]SGTI 2021 Clean Data'!$E$2:$ZQ$272,255,FALSE)</f>
        <v>0</v>
      </c>
      <c r="FI85" s="17">
        <f>HLOOKUP($B85,'[6]SGTI 2021 Clean Data'!$E$2:$ZQ$272,256,FALSE)</f>
        <v>0</v>
      </c>
      <c r="FJ85" s="17">
        <f>HLOOKUP($B85,'[6]SGTI 2021 Clean Data'!$E$2:$ZQ$272,257,FALSE)</f>
        <v>0</v>
      </c>
      <c r="FK85" s="17">
        <f>HLOOKUP($B85,'[6]SGTI 2021 Clean Data'!$E$2:$ZQ$272,258,FALSE)</f>
        <v>0</v>
      </c>
      <c r="FL85" s="17"/>
      <c r="FM85" s="17">
        <f>HLOOKUP($B85,'[6]SGTI 2021 Clean Data'!$E$2:$ZQ$272,260,FALSE)</f>
        <v>0</v>
      </c>
      <c r="FN85" s="17">
        <f>HLOOKUP($B85,'[6]SGTI 2021 Clean Data'!$E$2:$ZQ$272,261,FALSE)</f>
        <v>0</v>
      </c>
      <c r="FO85" s="17">
        <f>HLOOKUP($B85,'[6]SGTI 2021 Clean Data'!$E$2:$ZQ$272,262,FALSE)</f>
        <v>3</v>
      </c>
      <c r="FP85" s="17">
        <f>HLOOKUP($B85,'[6]SGTI 2021 Clean Data'!$E$2:$ZQ$272,263,FALSE)</f>
        <v>0</v>
      </c>
      <c r="FQ85" s="17"/>
      <c r="FR85" s="17">
        <f>HLOOKUP($B85,'[6]SGTI 2021 Clean Data'!$E$2:$ZQ$272,265,FALSE)</f>
        <v>0</v>
      </c>
      <c r="FS85" s="17">
        <f>HLOOKUP($B85,'[6]SGTI 2021 Clean Data'!$E$2:$ZQ$272,266,FALSE)</f>
        <v>0</v>
      </c>
      <c r="FT85" s="17">
        <f>HLOOKUP($B85,'[6]SGTI 2021 Clean Data'!$E$2:$ZQ$272,267,FALSE)</f>
        <v>0</v>
      </c>
      <c r="FU85" s="17">
        <f>HLOOKUP($B85,'[6]SGTI 2021 Clean Data'!$E$2:$ZQ$272,268,FALSE)</f>
        <v>0</v>
      </c>
      <c r="FV85" s="17">
        <f>HLOOKUP($B85,'[6]SGTI 2021 Clean Data'!$E$2:$ZQ$272,269,FALSE)</f>
        <v>0</v>
      </c>
      <c r="FW85" s="17">
        <f>HLOOKUP($B85,'[6]SGTI 2021 Clean Data'!$E$2:$ZQ$272,270,FALSE)</f>
        <v>0</v>
      </c>
      <c r="FX85" s="17">
        <f>HLOOKUP($B85,'[6]SGTI 2021 Clean Data'!$E$2:$ZQ$272,271,FALSE)</f>
        <v>0</v>
      </c>
    </row>
    <row r="86" spans="1:180" ht="24" thickTop="1" thickBot="1" x14ac:dyDescent="0.3">
      <c r="A86" s="12">
        <v>258</v>
      </c>
      <c r="B86" s="13" t="s">
        <v>218</v>
      </c>
      <c r="C86" s="14" t="s">
        <v>219</v>
      </c>
      <c r="D86" s="15">
        <v>44196</v>
      </c>
      <c r="E86" s="16">
        <f>_xlfn.IFNA(VLOOKUP($B86,'[4]SGTI 2021 General Full List'!$G$2:$AD$528,24,FALSE),VLOOKUP($B86,'[5]SGTI 2021 TrustReits Full List'!$G$2:$AC$43,23,FALSE))</f>
        <v>3690000</v>
      </c>
      <c r="F86" s="16" t="str">
        <f t="shared" si="1"/>
        <v>Small</v>
      </c>
      <c r="G86" s="16" t="str">
        <f>_xlfn.IFNA(VLOOKUP($B86,'[4]SGTI 2021 General Full List'!$G$2:$AD$528,21,FALSE),VLOOKUP($B86,'[5]SGTI 2021 TrustReits Full List'!$G$2:$AB$43,20,FALSE))</f>
        <v xml:space="preserve">ENERGY </v>
      </c>
      <c r="H86" s="16" t="str">
        <f>_xlfn.IFNA(VLOOKUP($B86,'[4]SGTI 2021 General Full List'!$G$2:$AD$528,23,FALSE),VLOOKUP($B86,'[5]SGTI 2021 TrustReits Full List'!$G$2:$AB$43,22,FALSE))</f>
        <v>Cyclical Consumer Services</v>
      </c>
      <c r="I86" s="16" t="s">
        <v>1273</v>
      </c>
      <c r="J86" s="17">
        <f>VLOOKUP($B86,'[6]2021 DD Batch123456'!$B$3:$AT$590,5,FALSE)</f>
        <v>6</v>
      </c>
      <c r="K86" s="17">
        <f>VLOOKUP($B86,'[6]2021 DD Batch123456'!$B$3:$AT$590,6,FALSE)</f>
        <v>6</v>
      </c>
      <c r="L86" s="17">
        <f>VLOOKUP($B86,'[6]2021 DD Batch123456'!$B$3:$AT$590,7,FALSE)</f>
        <v>3</v>
      </c>
      <c r="M86" s="17" t="str">
        <f>VLOOKUP($B86,'[6]2021 DD Batch123456'!$B$3:$AT$590,12,FALSE)</f>
        <v>N</v>
      </c>
      <c r="N86" s="17" t="str">
        <f>HLOOKUP($B86,'[6]SGTI 2021 Clean Data'!$E$2:$ZQ$272,25,FALSE)</f>
        <v>Y</v>
      </c>
      <c r="O86" s="17" t="str">
        <f>VLOOKUP($B86,'[6]2021 DD Batch123456'!$B$3:$AT$590,13,FALSE)</f>
        <v>Y</v>
      </c>
      <c r="P86" s="17" t="str">
        <f>VLOOKUP($B86,'[6]2021 DD Batch123456'!$B$3:$AT$590,14,FALSE)</f>
        <v>N</v>
      </c>
      <c r="Q86" s="17" t="str">
        <f>HLOOKUP($B86,'[6]SGTI 2021 Clean Data'!$E$2:$ZQ$272,30,FALSE)</f>
        <v>N</v>
      </c>
      <c r="R86" s="17" t="str">
        <f>HLOOKUP($B86,'[6]SGTI 2021 Clean Data'!$E$2:$ZQ$272,31,FALSE)</f>
        <v>Y</v>
      </c>
      <c r="S86" s="17" t="str">
        <f>HLOOKUP($B86,'[6]SGTI 2021 Clean Data'!$E$2:$ZQ$272,32,FALSE)</f>
        <v>Y</v>
      </c>
      <c r="T86" s="17">
        <f>VLOOKUP($B86,'[6]2021 DD Batch123456'!$B$3:$AT$590,36,FALSE)</f>
        <v>5</v>
      </c>
      <c r="U86" s="17">
        <f>VLOOKUP($B86,'[6]2021 DD Batch123456'!$B$3:$AT$590,40,FALSE)</f>
        <v>2</v>
      </c>
      <c r="V86" s="17">
        <f>VLOOKUP($B86,'[6]2021 DD Batch123456'!$B$3:$AT$590,37,FALSE)</f>
        <v>5</v>
      </c>
      <c r="W86" s="17" t="str">
        <f>VLOOKUP($B86,'[6]2021 DD Batch123456'!$B$3:$AT$590,41,FALSE)</f>
        <v>Y</v>
      </c>
      <c r="X86" s="17">
        <f>VLOOKUP($B86,'[6]2021 DD Batch123456'!$B$3:$AT$590,15,FALSE)</f>
        <v>3</v>
      </c>
      <c r="Y86" s="17">
        <f>VLOOKUP($B86,'[6]2021 DD Batch123456'!$B$3:$AT$590,16,FALSE)</f>
        <v>1</v>
      </c>
      <c r="Z86" s="17" t="str">
        <f>VLOOKUP($B86,'[6]2021 DD Batch123456'!$B$3:$AT$590,18,FALSE)</f>
        <v>Y</v>
      </c>
      <c r="AA86" s="17" t="str">
        <f>HLOOKUP($B86,'[6]SGTI 2021 Clean Data'!$E$2:$ZQ$272,45,FALSE)</f>
        <v>N</v>
      </c>
      <c r="AB86" s="17" t="str">
        <f>HLOOKUP($B86,'[6]SGTI 2021 Clean Data'!$E$2:$ZQ$272,46,FALSE)</f>
        <v>N</v>
      </c>
      <c r="AC86" s="17" t="str">
        <f>HLOOKUP($B86,'[6]SGTI 2021 Clean Data'!$E$2:$ZQ$272,49,FALSE)</f>
        <v>N</v>
      </c>
      <c r="AD86" s="17" t="str">
        <f>HLOOKUP($B86,'[6]SGTI 2021 Clean Data'!$E$2:$ZQ$272,50,FALSE)</f>
        <v>Y</v>
      </c>
      <c r="AE86" s="17" t="str">
        <f>HLOOKUP($B86,'[6]SGTI 2021 Clean Data'!$E$2:$ZQ$272,53,FALSE)</f>
        <v>Y</v>
      </c>
      <c r="AF86" s="17" t="str">
        <f>HLOOKUP($B86,'[6]SGTI 2021 Clean Data'!$E$2:$ZQ$272,54,FALSE)</f>
        <v>Y</v>
      </c>
      <c r="AG86" s="17" t="str">
        <f>HLOOKUP($B86,'[6]SGTI 2021 Clean Data'!$E$2:$ZQ$272,55,FALSE)</f>
        <v>Y</v>
      </c>
      <c r="AH86" s="17" t="str">
        <f>HLOOKUP($B86,'[6]SGTI 2021 Clean Data'!$E$2:$ZQ$272,56,FALSE)</f>
        <v>Y</v>
      </c>
      <c r="AI86" s="17" t="str">
        <f>HLOOKUP($B86,'[6]SGTI 2021 Clean Data'!$E$2:$ZQ$272,57,FALSE)</f>
        <v>N</v>
      </c>
      <c r="AJ86" s="17" t="str">
        <f>HLOOKUP($B86,'[6]SGTI 2021 Clean Data'!$E$2:$ZQ$272,58,FALSE)</f>
        <v>N</v>
      </c>
      <c r="AK86" s="17" t="str">
        <f>HLOOKUP($B86,'[6]SGTI 2021 Clean Data'!$E$2:$ZQ$272,59,FALSE)</f>
        <v>Y</v>
      </c>
      <c r="AL86" s="17">
        <f>VLOOKUP($B86,'[6]2021 DD Batch123456'!$B$3:$AT$590,19,FALSE)</f>
        <v>3</v>
      </c>
      <c r="AM86" s="17">
        <f>VLOOKUP($B86,'[6]2021 DD Batch123456'!$B$3:$AT$590,20,FALSE)</f>
        <v>2</v>
      </c>
      <c r="AN86" s="17" t="str">
        <f>VLOOKUP($B86,'[6]2021 DD Batch123456'!$B$3:$AT$590,22,FALSE)</f>
        <v>Y</v>
      </c>
      <c r="AO86" s="17" t="str">
        <f>HLOOKUP($B86,'[6]SGTI 2021 Clean Data'!$E$2:$ZQ$272,67,FALSE)</f>
        <v>B3</v>
      </c>
      <c r="AP86" s="17" t="str">
        <f>HLOOKUP($B86,'[6]SGTI 2021 Clean Data'!$E$2:$ZQ$272,68,FALSE)</f>
        <v>B3</v>
      </c>
      <c r="AQ86" s="17" t="str">
        <f>HLOOKUP($B86,'[6]SGTI 2021 Clean Data'!$E$2:$ZQ$272,69,FALSE)</f>
        <v>B3</v>
      </c>
      <c r="AR86" s="17" t="str">
        <f>HLOOKUP($B86,'[6]SGTI 2021 Clean Data'!$E$2:$ZQ$272,70,FALSE)</f>
        <v>Y</v>
      </c>
      <c r="AS86" s="17" t="str">
        <f>HLOOKUP($B86,'[6]SGTI 2021 Clean Data'!$E$2:$ZQ$272,71,FALSE)</f>
        <v>N</v>
      </c>
      <c r="AT86" s="17" t="str">
        <f>HLOOKUP($B86,'[6]SGTI 2021 Clean Data'!$E$2:$ZQ$272,72,FALSE)</f>
        <v>Y</v>
      </c>
      <c r="AU86" s="17" t="str">
        <f>HLOOKUP($B86,'[6]SGTI 2021 Clean Data'!$E$2:$ZQ$272,73,FALSE)</f>
        <v>Y</v>
      </c>
      <c r="AV86" s="17" t="str">
        <f>HLOOKUP($B86,'[6]SGTI 2021 Clean Data'!$E$2:$ZQ$272,74,FALSE)</f>
        <v>N</v>
      </c>
      <c r="AW86" s="17" t="str">
        <f>HLOOKUP($B86,'[6]SGTI 2021 Clean Data'!$E$2:$ZQ$272,75,FALSE)</f>
        <v>N</v>
      </c>
      <c r="AX86" s="17" t="str">
        <f>HLOOKUP($B86,'[6]SGTI 2021 Clean Data'!$E$2:$ZQ$272,76,FALSE)</f>
        <v>N</v>
      </c>
      <c r="AY86" s="17" t="str">
        <f>VLOOKUP($B86,'[6]2021 DD Batch123456'!$B$3:$AT$590,35,FALSE)</f>
        <v>B3</v>
      </c>
      <c r="AZ86" s="17" t="str">
        <f>HLOOKUP($B86,'[6]SGTI 2021 Clean Data'!$E$2:$ZQ$272,80,FALSE)</f>
        <v>N</v>
      </c>
      <c r="BA86" s="17" t="str">
        <f>HLOOKUP($B86,'[6]SGTI 2021 Clean Data'!$E$2:$ZQ$272,83,FALSE)</f>
        <v>Y</v>
      </c>
      <c r="BB86" s="17" t="str">
        <f>HLOOKUP($B86,'[6]SGTI 2021 Clean Data'!$E$2:$ZQ$272,84,FALSE)</f>
        <v>N</v>
      </c>
      <c r="BC86" s="17" t="str">
        <f>HLOOKUP($B86,'[6]SGTI 2021 Clean Data'!$E$2:$ZQ$272,89,FALSE)</f>
        <v>NA</v>
      </c>
      <c r="BD86" s="17" t="str">
        <f>HLOOKUP($B86,'[6]SGTI 2021 Clean Data'!$E$2:$ZQ$272,91,FALSE)</f>
        <v>N</v>
      </c>
      <c r="BE86" s="17" t="str">
        <f>HLOOKUP($B86,'[6]SGTI 2021 Clean Data'!$E$2:$ZQ$272,92,FALSE)</f>
        <v>Y</v>
      </c>
      <c r="BF86" s="17" t="str">
        <f>HLOOKUP($B86,'[6]SGTI 2021 Clean Data'!$E$2:$ZQ$272,93,FALSE)</f>
        <v>N</v>
      </c>
      <c r="BG86" s="17" t="str">
        <f>HLOOKUP($B86,'[6]SGTI 2021 Clean Data'!$E$2:$ZQ$272,94,FALSE)</f>
        <v>Y</v>
      </c>
      <c r="BH86" s="17" t="str">
        <f>HLOOKUP($B86,'[6]SGTI 2021 Clean Data'!$E$2:$ZQ$272,95,FALSE)</f>
        <v>Y</v>
      </c>
      <c r="BI86" s="17" t="str">
        <f>HLOOKUP($B86,'[6]SGTI 2021 Clean Data'!$E$2:$ZQ$272,96,FALSE)</f>
        <v>Y</v>
      </c>
      <c r="BJ86" s="17" t="str">
        <f>HLOOKUP($B86,'[6]SGTI 2021 Clean Data'!$E$2:$ZQ$272,97,FALSE)</f>
        <v>Y</v>
      </c>
      <c r="BK86" s="17" t="str">
        <f>HLOOKUP($B86,'[6]SGTI 2021 Clean Data'!$E$2:$ZQ$272,98,FALSE)</f>
        <v>Y</v>
      </c>
      <c r="BL86" s="17" t="str">
        <f>HLOOKUP($B86,'[6]SGTI 2021 Clean Data'!$E$2:$ZQ$272,100,FALSE)</f>
        <v>Y</v>
      </c>
      <c r="BM86" s="17" t="str">
        <f>HLOOKUP($B86,'[6]SGTI 2021 Clean Data'!$E$2:$ZQ$272,102,FALSE)</f>
        <v>Y</v>
      </c>
      <c r="BN86" s="17" t="str">
        <f>HLOOKUP($B86,'[6]SGTI 2021 Clean Data'!$E$2:$ZQ$272,103,FALSE)</f>
        <v>N</v>
      </c>
      <c r="BO86" s="17" t="str">
        <f>HLOOKUP($B86,'[6]SGTI 2021 Clean Data'!$E$2:$ZQ$272,107,FALSE)</f>
        <v>Y</v>
      </c>
      <c r="BP86" s="17" t="str">
        <f>HLOOKUP($B86,'[6]SGTI 2021 Clean Data'!$E$2:$ZQ$272,108,FALSE)</f>
        <v>Y</v>
      </c>
      <c r="BQ86" s="17" t="str">
        <f>HLOOKUP($B86,'[6]SGTI 2021 Clean Data'!$E$2:$ZQ$272,109,FALSE)</f>
        <v>Y</v>
      </c>
      <c r="BR86" s="17" t="str">
        <f>HLOOKUP($B86,'[6]SGTI 2021 Clean Data'!$E$2:$ZQ$272,110,FALSE)</f>
        <v>Y</v>
      </c>
      <c r="BS86" s="17">
        <f>HLOOKUP($B86,'[6]SGTI 2021 Clean Data'!$E$2:$ZQ$272,111,FALSE)</f>
        <v>0</v>
      </c>
      <c r="BT86" s="17" t="str">
        <f>HLOOKUP($B86,'[6]SGTI 2021 Clean Data'!$E$2:$ZQ$272,113,FALSE)</f>
        <v>N</v>
      </c>
      <c r="BU86" s="17" t="str">
        <f>HLOOKUP($B86,'[6]SGTI 2021 Clean Data'!$E$2:$ZQ$272,114,FALSE)</f>
        <v>Y</v>
      </c>
      <c r="BV86" s="17" t="str">
        <f>HLOOKUP($B86,'[6]SGTI 2021 Clean Data'!$E$2:$ZQ$272,120,FALSE)</f>
        <v>N</v>
      </c>
      <c r="BW86" s="17" t="str">
        <f>HLOOKUP($B86,'[6]SGTI 2021 Clean Data'!$E$2:$ZQ$272,121,FALSE)</f>
        <v>Y</v>
      </c>
      <c r="BX86" s="17" t="str">
        <f>HLOOKUP($B86,'[6]SGTI 2021 Clean Data'!$E$2:$ZQ$272,122,FALSE)</f>
        <v>N</v>
      </c>
      <c r="BY86" s="17" t="str">
        <f>HLOOKUP($B86,'[6]SGTI 2021 Clean Data'!$E$2:$ZQ$272,123,FALSE)</f>
        <v>Y</v>
      </c>
      <c r="BZ86" s="17" t="str">
        <f>HLOOKUP($B86,'[6]SGTI 2021 Clean Data'!$E$2:$ZQ$272,124,FALSE)</f>
        <v>N</v>
      </c>
      <c r="CA86" s="17" t="str">
        <f>HLOOKUP($B86,'[6]SGTI 2021 Clean Data'!$E$2:$ZQ$272,125,FALSE)</f>
        <v>N</v>
      </c>
      <c r="CB86" s="17" t="str">
        <f>HLOOKUP($B86,'[6]SGTI 2021 Clean Data'!$E$2:$ZQ$272,126,FALSE)</f>
        <v>N</v>
      </c>
      <c r="CC86" s="17" t="str">
        <f>HLOOKUP($B86,'[6]SGTI 2021 Clean Data'!$E$2:$ZQ$272,128,FALSE)</f>
        <v>Y</v>
      </c>
      <c r="CD86" s="17" t="str">
        <f>HLOOKUP($B86,'[6]SGTI 2021 Clean Data'!$E$2:$ZQ$272,130,FALSE)</f>
        <v>N</v>
      </c>
      <c r="CE86" s="17" t="str">
        <f>HLOOKUP($B86,'[6]SGTI 2021 Clean Data'!$E$2:$ZQ$272,131,FALSE)</f>
        <v>Y</v>
      </c>
      <c r="CF86" s="17" t="str">
        <f>HLOOKUP($B86,'[6]SGTI 2021 Clean Data'!$E$2:$ZQ$272,132,FALSE)</f>
        <v>N</v>
      </c>
      <c r="CG86" s="17" t="str">
        <f>HLOOKUP($B86,'[6]SGTI 2021 Clean Data'!$E$2:$ZQ$272,133,FALSE)</f>
        <v>N</v>
      </c>
      <c r="CH86" s="17" t="str">
        <f>HLOOKUP($B86,'[6]SGTI 2021 Clean Data'!$E$2:$ZQ$272,135,FALSE)</f>
        <v>N</v>
      </c>
      <c r="CI86" s="17" t="str">
        <f>HLOOKUP($B86,'[6]SGTI 2021 Clean Data'!$E$2:$ZQ$272,139,FALSE)</f>
        <v>Y</v>
      </c>
      <c r="CJ86" s="17" t="str">
        <f>HLOOKUP($B86,'[6]SGTI 2021 Clean Data'!$E$2:$ZQ$272,140,FALSE)</f>
        <v>N</v>
      </c>
      <c r="CK86" s="17" t="str">
        <f>VLOOKUP($B86,'[6]2021 DD Batch123456'!$B$3:$AT$590,26,FALSE)</f>
        <v>Y</v>
      </c>
      <c r="CL86" s="17">
        <f>VLOOKUP($B86,'[6]2021 DD Batch123456'!$B$3:$AT$590,27,FALSE)</f>
        <v>0</v>
      </c>
      <c r="CM86" s="17" t="str">
        <f>VLOOKUP($B86,'[6]2021 DD Batch123456'!$B$3:$AT$590,31,FALSE)</f>
        <v>Y</v>
      </c>
      <c r="CN86" s="17">
        <f>VLOOKUP($B86,'[6]2021 DD Batch123456'!$B$3:$AT$590,32,FALSE)</f>
        <v>0</v>
      </c>
      <c r="CO86" s="17" t="str">
        <f>VLOOKUP($B86,'[6]2021 DD Batch123456'!$B$3:$AT$590,33,FALSE)</f>
        <v>Y</v>
      </c>
      <c r="CP86" s="17" t="str">
        <f>HLOOKUP($B86,'[6]SGTI 2021 Clean Data'!$E$2:$ZQ$272,153,FALSE)</f>
        <v>N</v>
      </c>
      <c r="CQ86" s="17" t="str">
        <f>HLOOKUP($B86,'[6]SGTI 2021 Clean Data'!$E$2:$ZQ$272,155,FALSE)</f>
        <v>N</v>
      </c>
      <c r="CR86" s="17" t="str">
        <f>HLOOKUP($B86,'[6]SGTI 2021 Clean Data'!$E$2:$ZQ$272,156,FALSE)</f>
        <v>Y</v>
      </c>
      <c r="CS86" s="17" t="str">
        <f>HLOOKUP($B86,'[6]SGTI 2021 Clean Data'!$E$2:$ZQ$272,157,FALSE)</f>
        <v>Y</v>
      </c>
      <c r="CT86" s="17" t="str">
        <f>HLOOKUP($B86,'[6]SGTI 2021 Clean Data'!$E$2:$ZQ$272,158,FALSE)</f>
        <v>Y</v>
      </c>
      <c r="CU86" s="17" t="str">
        <f>HLOOKUP($B86,'[6]SGTI 2021 Clean Data'!$E$2:$ZQ$272,159,FALSE)</f>
        <v>Y</v>
      </c>
      <c r="CV86" s="17" t="str">
        <f>HLOOKUP($B86,'[6]SGTI 2021 Clean Data'!$E$2:$ZQ$272,160,FALSE)</f>
        <v>Y</v>
      </c>
      <c r="CW86" s="17" t="str">
        <f>HLOOKUP($B86,'[6]SGTI 2021 Clean Data'!$E$2:$ZQ$272,161,FALSE)</f>
        <v>Y</v>
      </c>
      <c r="CX86" s="17" t="str">
        <f>HLOOKUP($B86,'[6]SGTI 2021 Clean Data'!$E$2:$ZQ$272,164,FALSE)</f>
        <v>Y</v>
      </c>
      <c r="CY86" s="17" t="str">
        <f>HLOOKUP($B86,'[6]SGTI 2021 Clean Data'!$E$2:$ZQ$272,170,FALSE)</f>
        <v>Y</v>
      </c>
      <c r="CZ86" s="17" t="str">
        <f>HLOOKUP($B86,'[6]SGTI 2021 Clean Data'!$E$2:$ZQ$272,173,FALSE)</f>
        <v>N</v>
      </c>
      <c r="DA86" s="17" t="str">
        <f>HLOOKUP($B86,'[6]SGTI 2021 Clean Data'!$E$2:$ZQ$272,174,FALSE)</f>
        <v>N</v>
      </c>
      <c r="DB86" s="17" t="str">
        <f>HLOOKUP($B86,'[6]SGTI 2021 Clean Data'!$E$2:$ZQ$272,175,FALSE)</f>
        <v>N</v>
      </c>
      <c r="DC86" s="17" t="str">
        <f>HLOOKUP($B86,'[6]SGTI 2021 Clean Data'!$E$2:$ZQ$272,176,FALSE)</f>
        <v>N</v>
      </c>
      <c r="DD86" s="17" t="str">
        <f>HLOOKUP($B86,'[6]SGTI 2021 Clean Data'!$E$2:$ZQ$272,178,FALSE)</f>
        <v>N</v>
      </c>
      <c r="DE86" s="17" t="str">
        <f>HLOOKUP($B86,'[6]SGTI 2021 Clean Data'!$E$2:$ZQ$272,179,FALSE)</f>
        <v>N</v>
      </c>
      <c r="DF86" s="17" t="str">
        <f>HLOOKUP($B86,'[6]SGTI 2021 Clean Data'!$E$2:$ZQ$272,180,FALSE)</f>
        <v>Y</v>
      </c>
      <c r="DG86" s="17" t="str">
        <f>HLOOKUP($B86,'[6]SGTI 2021 Clean Data'!$E$2:$ZQ$272,181,FALSE)</f>
        <v>Y</v>
      </c>
      <c r="DH86" s="17" t="str">
        <f>HLOOKUP($B86,'[6]SGTI 2021 Clean Data'!$E$2:$ZQ$272,182,FALSE)</f>
        <v>N</v>
      </c>
      <c r="DI86" s="17" t="str">
        <f>HLOOKUP($B86,'[6]SGTI 2021 Clean Data'!$E$2:$ZQ$272,184,FALSE)</f>
        <v>N</v>
      </c>
      <c r="DJ86" s="17" t="str">
        <f>HLOOKUP($B86,'[6]SGTI 2021 Clean Data'!$E$2:$ZQ$272,185,FALSE)</f>
        <v>Y</v>
      </c>
      <c r="DK86" s="17">
        <f>HLOOKUP($B86,'[6]SGTI 2021 Clean Data'!$E$2:$ZQ$272,190,FALSE)</f>
        <v>99</v>
      </c>
      <c r="DL86" s="17" t="str">
        <f>HLOOKUP($B86,'[6]SGTI 2021 Clean Data'!$E$2:$ZQ$272,191,FALSE)</f>
        <v>N</v>
      </c>
      <c r="DM86" s="17" t="str">
        <f>HLOOKUP($B86,'[6]SGTI 2021 Clean Data'!$E$2:$ZQ$272,195,FALSE)</f>
        <v>N</v>
      </c>
      <c r="DN86" s="17" t="str">
        <f>HLOOKUP($B86,'[6]SGTI 2021 Clean Data'!$E$2:$ZQ$272,196,FALSE)</f>
        <v>N</v>
      </c>
      <c r="DO86" s="17" t="str">
        <f>HLOOKUP($B86,'[6]SGTI 2021 Clean Data'!$E$2:$ZQ$272,199,FALSE)</f>
        <v>N</v>
      </c>
      <c r="DP86" s="17" t="str">
        <f>HLOOKUP($B86,'[6]SGTI 2021 Clean Data'!$E$2:$ZQ$272,200,FALSE)</f>
        <v>Y</v>
      </c>
      <c r="DQ86" s="17" t="str">
        <f>HLOOKUP($B86,'[6]SGTI 2021 Clean Data'!$E$2:$ZQ$272,201,FALSE)</f>
        <v>Y</v>
      </c>
      <c r="DR86" s="17" t="str">
        <f>HLOOKUP($B86,'[6]SGTI 2021 Clean Data'!$E$2:$ZQ$272,202,FALSE)</f>
        <v>N</v>
      </c>
      <c r="DS86" s="17" t="str">
        <f>HLOOKUP($B86,'[6]SGTI 2021 Clean Data'!$E$2:$ZQ$272,203,FALSE)</f>
        <v>Y</v>
      </c>
      <c r="DT86" s="17" t="str">
        <f>HLOOKUP($B86,'[6]SGTI 2021 Clean Data'!$E$2:$ZQ$272,204,FALSE)</f>
        <v>Y</v>
      </c>
      <c r="DU86" s="17" t="str">
        <f>HLOOKUP($B86,'[6]SGTI 2021 Clean Data'!$E$2:$ZQ$272,206,FALSE)</f>
        <v>Y</v>
      </c>
      <c r="DV86" s="17" t="str">
        <f>HLOOKUP($B86,'[6]SGTI 2021 Clean Data'!$E$2:$ZQ$272,207,FALSE)</f>
        <v>N</v>
      </c>
      <c r="DW86" s="17" t="str">
        <f>HLOOKUP($B86,'[6]SGTI 2021 Clean Data'!$E$2:$ZQ$272,208,FALSE)</f>
        <v>Y</v>
      </c>
      <c r="DX86" s="17"/>
      <c r="DY86" s="17" t="str">
        <f>HLOOKUP($B86,'[6]SGTI 2021 Clean Data'!$E$2:$ZQ$272,213,FALSE)</f>
        <v>N</v>
      </c>
      <c r="DZ86" s="17" t="str">
        <f>HLOOKUP($B86,'[6]SGTI 2021 Clean Data'!$E$2:$ZQ$272,214,FALSE)</f>
        <v>N</v>
      </c>
      <c r="EA86" s="17" t="str">
        <f>HLOOKUP($B86,'[6]SGTI 2021 Clean Data'!$E$2:$ZQ$272,215,FALSE)</f>
        <v>N</v>
      </c>
      <c r="EB86" s="17">
        <f>HLOOKUP($B86,'[6]SGTI 2021 Clean Data'!$E$2:$ZQ$272,219,FALSE)</f>
        <v>0</v>
      </c>
      <c r="EC86" s="17">
        <f>HLOOKUP($B86,'[6]SGTI 2021 Clean Data'!$E$2:$ZQ$272,220,FALSE)</f>
        <v>0</v>
      </c>
      <c r="ED86" s="17">
        <f>HLOOKUP($B86,'[6]SGTI 2021 Clean Data'!$E$2:$ZQ$272,221,FALSE)</f>
        <v>3</v>
      </c>
      <c r="EE86" s="17">
        <f>HLOOKUP($B86,'[6]SGTI 2021 Clean Data'!$E$2:$ZQ$272,222,FALSE)</f>
        <v>0</v>
      </c>
      <c r="EF86" s="17">
        <f>HLOOKUP($B86,'[6]SGTI 2021 Clean Data'!$E$2:$ZQ$272,223,FALSE)</f>
        <v>0</v>
      </c>
      <c r="EG86" s="17">
        <f>HLOOKUP($B86,'[6]SGTI 2021 Clean Data'!$E$2:$ZQ$272,224,FALSE)</f>
        <v>3</v>
      </c>
      <c r="EH86" s="17">
        <f>HLOOKUP($B86,'[6]SGTI 2021 Clean Data'!$E$2:$ZQ$272,225,FALSE)</f>
        <v>0</v>
      </c>
      <c r="EI86" s="17">
        <f>HLOOKUP($B86,'[6]SGTI 2021 Clean Data'!$E$2:$ZQ$272,226,FALSE)</f>
        <v>0</v>
      </c>
      <c r="EJ86" s="17">
        <f>HLOOKUP($B86,'[6]SGTI 2021 Clean Data'!$E$2:$ZQ$272,227,FALSE)</f>
        <v>0</v>
      </c>
      <c r="EK86" s="17">
        <f>HLOOKUP($B86,'[6]SGTI 2021 Clean Data'!$E$2:$ZQ$272,228,FALSE)</f>
        <v>3</v>
      </c>
      <c r="EL86" s="17">
        <f>HLOOKUP($B86,'[6]SGTI 2021 Clean Data'!$E$2:$ZQ$272,229,FALSE)</f>
        <v>0</v>
      </c>
      <c r="EM86" s="17">
        <f>HLOOKUP($B86,'[6]SGTI 2021 Clean Data'!$E$2:$ZQ$272,230,FALSE)</f>
        <v>0</v>
      </c>
      <c r="EN86" s="17">
        <f>HLOOKUP($B86,'[6]SGTI 2021 Clean Data'!$E$2:$ZQ$272,231,FALSE)</f>
        <v>0</v>
      </c>
      <c r="EO86" s="18">
        <f>HLOOKUP($B86,'[6]SGTI 2021 Clean Data'!$E$2:$ZQ$272,232,FALSE)</f>
        <v>44295</v>
      </c>
      <c r="EP86" s="18">
        <f>HLOOKUP($B86,'[6]SGTI 2021 Clean Data'!$E$2:$ZQ$272,233,FALSE)</f>
        <v>44312</v>
      </c>
      <c r="EQ86" s="17">
        <f>HLOOKUP($B86,'[6]SGTI 2021 Clean Data'!$E$2:$ZQ$272,234,FALSE)</f>
        <v>0</v>
      </c>
      <c r="ER86" s="17">
        <f>HLOOKUP($B86,'[6]SGTI 2021 Clean Data'!$E$2:$ZQ$272,235,FALSE)</f>
        <v>0</v>
      </c>
      <c r="ES86" s="17">
        <f>HLOOKUP($B86,'[6]SGTI 2021 Clean Data'!$E$2:$ZQ$272,240,FALSE)</f>
        <v>0</v>
      </c>
      <c r="ET86" s="17">
        <f>VLOOKUP($B86,'[6]2021 DD Batch123456'!$B$3:$AT$590,42,FALSE)</f>
        <v>0</v>
      </c>
      <c r="EU86" s="17"/>
      <c r="EV86" s="17"/>
      <c r="EW86" s="17"/>
      <c r="EX86" s="17">
        <f>VLOOKUP($B86,'[6]2021 DD Batch123456'!$B$3:$AT$590,44,FALSE)</f>
        <v>0</v>
      </c>
      <c r="EY86" s="17">
        <f>HLOOKUP($B86,'[6]SGTI 2021 Clean Data'!$E$2:$ZQ$272,246,FALSE)</f>
        <v>0</v>
      </c>
      <c r="EZ86" s="17">
        <f>HLOOKUP($B86,'[6]SGTI 2021 Clean Data'!$E$2:$ZQ$272,247,FALSE)</f>
        <v>0</v>
      </c>
      <c r="FA86" s="17">
        <f>HLOOKUP($B86,'[6]SGTI 2021 Clean Data'!$E$2:$ZQ$272,248,FALSE)</f>
        <v>0</v>
      </c>
      <c r="FB86" s="17">
        <f>HLOOKUP($B86,'[6]SGTI 2021 Clean Data'!$E$2:$ZQ$272,249,FALSE)</f>
        <v>0</v>
      </c>
      <c r="FC86" s="17">
        <f>HLOOKUP($B86,'[6]SGTI 2021 Clean Data'!$E$2:$ZQ$272,250,FALSE)</f>
        <v>0</v>
      </c>
      <c r="FD86" s="17">
        <f>HLOOKUP($B86,'[6]SGTI 2021 Clean Data'!$E$2:$ZQ$272,251,FALSE)</f>
        <v>0</v>
      </c>
      <c r="FE86" s="17">
        <f>HLOOKUP($B86,'[6]SGTI 2021 Clean Data'!$E$2:$ZQ$272,252,FALSE)</f>
        <v>0</v>
      </c>
      <c r="FF86" s="17">
        <f>HLOOKUP($B86,'[6]SGTI 2021 Clean Data'!$E$2:$ZQ$272,253,FALSE)</f>
        <v>0</v>
      </c>
      <c r="FG86" s="17">
        <f>HLOOKUP($B86,'[6]SGTI 2021 Clean Data'!$E$2:$ZQ$272,254,FALSE)</f>
        <v>0</v>
      </c>
      <c r="FH86" s="17">
        <f>HLOOKUP($B86,'[6]SGTI 2021 Clean Data'!$E$2:$ZQ$272,255,FALSE)</f>
        <v>0</v>
      </c>
      <c r="FI86" s="17">
        <f>HLOOKUP($B86,'[6]SGTI 2021 Clean Data'!$E$2:$ZQ$272,256,FALSE)</f>
        <v>0</v>
      </c>
      <c r="FJ86" s="17">
        <f>HLOOKUP($B86,'[6]SGTI 2021 Clean Data'!$E$2:$ZQ$272,257,FALSE)</f>
        <v>0</v>
      </c>
      <c r="FK86" s="17">
        <f>HLOOKUP($B86,'[6]SGTI 2021 Clean Data'!$E$2:$ZQ$272,258,FALSE)</f>
        <v>0</v>
      </c>
      <c r="FL86" s="17"/>
      <c r="FM86" s="17">
        <f>HLOOKUP($B86,'[6]SGTI 2021 Clean Data'!$E$2:$ZQ$272,260,FALSE)</f>
        <v>0</v>
      </c>
      <c r="FN86" s="17">
        <f>HLOOKUP($B86,'[6]SGTI 2021 Clean Data'!$E$2:$ZQ$272,261,FALSE)</f>
        <v>0</v>
      </c>
      <c r="FO86" s="17">
        <f>HLOOKUP($B86,'[6]SGTI 2021 Clean Data'!$E$2:$ZQ$272,262,FALSE)</f>
        <v>0</v>
      </c>
      <c r="FP86" s="17">
        <f>HLOOKUP($B86,'[6]SGTI 2021 Clean Data'!$E$2:$ZQ$272,263,FALSE)</f>
        <v>3</v>
      </c>
      <c r="FQ86" s="17"/>
      <c r="FR86" s="17">
        <f>HLOOKUP($B86,'[6]SGTI 2021 Clean Data'!$E$2:$ZQ$272,265,FALSE)</f>
        <v>0</v>
      </c>
      <c r="FS86" s="17">
        <f>HLOOKUP($B86,'[6]SGTI 2021 Clean Data'!$E$2:$ZQ$272,266,FALSE)</f>
        <v>0</v>
      </c>
      <c r="FT86" s="17">
        <f>HLOOKUP($B86,'[6]SGTI 2021 Clean Data'!$E$2:$ZQ$272,267,FALSE)</f>
        <v>0</v>
      </c>
      <c r="FU86" s="17">
        <f>HLOOKUP($B86,'[6]SGTI 2021 Clean Data'!$E$2:$ZQ$272,268,FALSE)</f>
        <v>0</v>
      </c>
      <c r="FV86" s="17">
        <f>HLOOKUP($B86,'[6]SGTI 2021 Clean Data'!$E$2:$ZQ$272,269,FALSE)</f>
        <v>0</v>
      </c>
      <c r="FW86" s="17">
        <f>HLOOKUP($B86,'[6]SGTI 2021 Clean Data'!$E$2:$ZQ$272,270,FALSE)</f>
        <v>0</v>
      </c>
      <c r="FX86" s="17">
        <f>HLOOKUP($B86,'[6]SGTI 2021 Clean Data'!$E$2:$ZQ$272,271,FALSE)</f>
        <v>0</v>
      </c>
    </row>
    <row r="87" spans="1:180" ht="24" thickTop="1" thickBot="1" x14ac:dyDescent="0.3">
      <c r="A87" s="12">
        <v>509</v>
      </c>
      <c r="B87" s="13" t="s">
        <v>330</v>
      </c>
      <c r="C87" s="14" t="s">
        <v>331</v>
      </c>
      <c r="D87" s="15">
        <v>44196</v>
      </c>
      <c r="E87" s="16">
        <f>_xlfn.IFNA(VLOOKUP($B87,'[4]SGTI 2021 General Full List'!$G$2:$AD$528,24,FALSE),VLOOKUP($B87,'[5]SGTI 2021 TrustReits Full List'!$G$2:$AC$43,23,FALSE))</f>
        <v>721730000</v>
      </c>
      <c r="F87" s="16" t="str">
        <f t="shared" si="1"/>
        <v>Mid</v>
      </c>
      <c r="G87" s="16" t="str">
        <f>_xlfn.IFNA(VLOOKUP($B87,'[4]SGTI 2021 General Full List'!$G$2:$AD$528,21,FALSE),VLOOKUP($B87,'[5]SGTI 2021 TrustReits Full List'!$G$2:$AB$43,20,FALSE))</f>
        <v>INDUSTRIALS</v>
      </c>
      <c r="H87" s="16" t="str">
        <f>_xlfn.IFNA(VLOOKUP($B87,'[4]SGTI 2021 General Full List'!$G$2:$AD$528,23,FALSE),VLOOKUP($B87,'[5]SGTI 2021 TrustReits Full List'!$G$2:$AB$43,22,FALSE))</f>
        <v>Automobiles &amp; Auto Parts</v>
      </c>
      <c r="I87" s="16" t="s">
        <v>1273</v>
      </c>
      <c r="J87" s="17">
        <f>VLOOKUP($B87,'[6]2021 DD Batch123456'!$B$3:$AT$590,5,FALSE)</f>
        <v>6</v>
      </c>
      <c r="K87" s="17">
        <f>VLOOKUP($B87,'[6]2021 DD Batch123456'!$B$3:$AT$590,6,FALSE)</f>
        <v>6</v>
      </c>
      <c r="L87" s="17">
        <f>VLOOKUP($B87,'[6]2021 DD Batch123456'!$B$3:$AT$590,7,FALSE)</f>
        <v>4</v>
      </c>
      <c r="M87" s="17" t="str">
        <f>VLOOKUP($B87,'[6]2021 DD Batch123456'!$B$3:$AT$590,12,FALSE)</f>
        <v>N</v>
      </c>
      <c r="N87" s="17" t="str">
        <f>HLOOKUP($B87,'[6]SGTI 2021 Clean Data'!$E$2:$ZQ$272,25,FALSE)</f>
        <v>N</v>
      </c>
      <c r="O87" s="17" t="str">
        <f>VLOOKUP($B87,'[6]2021 DD Batch123456'!$B$3:$AT$590,13,FALSE)</f>
        <v>Y</v>
      </c>
      <c r="P87" s="17" t="str">
        <f>VLOOKUP($B87,'[6]2021 DD Batch123456'!$B$3:$AT$590,14,FALSE)</f>
        <v>N</v>
      </c>
      <c r="Q87" s="17" t="str">
        <f>HLOOKUP($B87,'[6]SGTI 2021 Clean Data'!$E$2:$ZQ$272,30,FALSE)</f>
        <v>Y</v>
      </c>
      <c r="R87" s="17" t="str">
        <f>HLOOKUP($B87,'[6]SGTI 2021 Clean Data'!$E$2:$ZQ$272,31,FALSE)</f>
        <v>Y</v>
      </c>
      <c r="S87" s="17" t="str">
        <f>HLOOKUP($B87,'[6]SGTI 2021 Clean Data'!$E$2:$ZQ$272,32,FALSE)</f>
        <v>Y</v>
      </c>
      <c r="T87" s="17">
        <f>VLOOKUP($B87,'[6]2021 DD Batch123456'!$B$3:$AT$590,36,FALSE)</f>
        <v>4</v>
      </c>
      <c r="U87" s="17">
        <f>VLOOKUP($B87,'[6]2021 DD Batch123456'!$B$3:$AT$590,40,FALSE)</f>
        <v>4</v>
      </c>
      <c r="V87" s="17">
        <f>VLOOKUP($B87,'[6]2021 DD Batch123456'!$B$3:$AT$590,37,FALSE)</f>
        <v>3</v>
      </c>
      <c r="W87" s="17" t="str">
        <f>VLOOKUP($B87,'[6]2021 DD Batch123456'!$B$3:$AT$590,41,FALSE)</f>
        <v>Y</v>
      </c>
      <c r="X87" s="17">
        <f>VLOOKUP($B87,'[6]2021 DD Batch123456'!$B$3:$AT$590,15,FALSE)</f>
        <v>3</v>
      </c>
      <c r="Y87" s="17">
        <f>VLOOKUP($B87,'[6]2021 DD Batch123456'!$B$3:$AT$590,16,FALSE)</f>
        <v>2</v>
      </c>
      <c r="Z87" s="17" t="str">
        <f>VLOOKUP($B87,'[6]2021 DD Batch123456'!$B$3:$AT$590,18,FALSE)</f>
        <v>N</v>
      </c>
      <c r="AA87" s="17" t="str">
        <f>HLOOKUP($B87,'[6]SGTI 2021 Clean Data'!$E$2:$ZQ$272,45,FALSE)</f>
        <v>Y</v>
      </c>
      <c r="AB87" s="17" t="str">
        <f>HLOOKUP($B87,'[6]SGTI 2021 Clean Data'!$E$2:$ZQ$272,46,FALSE)</f>
        <v>N</v>
      </c>
      <c r="AC87" s="17" t="str">
        <f>HLOOKUP($B87,'[6]SGTI 2021 Clean Data'!$E$2:$ZQ$272,49,FALSE)</f>
        <v>Y</v>
      </c>
      <c r="AD87" s="17" t="str">
        <f>HLOOKUP($B87,'[6]SGTI 2021 Clean Data'!$E$2:$ZQ$272,50,FALSE)</f>
        <v>Y</v>
      </c>
      <c r="AE87" s="17" t="str">
        <f>HLOOKUP($B87,'[6]SGTI 2021 Clean Data'!$E$2:$ZQ$272,53,FALSE)</f>
        <v>Y</v>
      </c>
      <c r="AF87" s="17" t="str">
        <f>HLOOKUP($B87,'[6]SGTI 2021 Clean Data'!$E$2:$ZQ$272,54,FALSE)</f>
        <v>Y</v>
      </c>
      <c r="AG87" s="17" t="str">
        <f>HLOOKUP($B87,'[6]SGTI 2021 Clean Data'!$E$2:$ZQ$272,55,FALSE)</f>
        <v>Y</v>
      </c>
      <c r="AH87" s="17" t="str">
        <f>HLOOKUP($B87,'[6]SGTI 2021 Clean Data'!$E$2:$ZQ$272,56,FALSE)</f>
        <v>Y</v>
      </c>
      <c r="AI87" s="17" t="str">
        <f>HLOOKUP($B87,'[6]SGTI 2021 Clean Data'!$E$2:$ZQ$272,57,FALSE)</f>
        <v>N</v>
      </c>
      <c r="AJ87" s="17" t="str">
        <f>HLOOKUP($B87,'[6]SGTI 2021 Clean Data'!$E$2:$ZQ$272,58,FALSE)</f>
        <v>N</v>
      </c>
      <c r="AK87" s="17" t="str">
        <f>HLOOKUP($B87,'[6]SGTI 2021 Clean Data'!$E$2:$ZQ$272,59,FALSE)</f>
        <v>Y</v>
      </c>
      <c r="AL87" s="17">
        <f>VLOOKUP($B87,'[6]2021 DD Batch123456'!$B$3:$AT$590,19,FALSE)</f>
        <v>3</v>
      </c>
      <c r="AM87" s="17">
        <f>VLOOKUP($B87,'[6]2021 DD Batch123456'!$B$3:$AT$590,20,FALSE)</f>
        <v>3</v>
      </c>
      <c r="AN87" s="17" t="str">
        <f>VLOOKUP($B87,'[6]2021 DD Batch123456'!$B$3:$AT$590,22,FALSE)</f>
        <v>N</v>
      </c>
      <c r="AO87" s="17" t="str">
        <f>HLOOKUP($B87,'[6]SGTI 2021 Clean Data'!$E$2:$ZQ$272,67,FALSE)</f>
        <v>O</v>
      </c>
      <c r="AP87" s="17" t="str">
        <f>HLOOKUP($B87,'[6]SGTI 2021 Clean Data'!$E$2:$ZQ$272,68,FALSE)</f>
        <v>O</v>
      </c>
      <c r="AQ87" s="17" t="str">
        <f>HLOOKUP($B87,'[6]SGTI 2021 Clean Data'!$E$2:$ZQ$272,69,FALSE)</f>
        <v>ND</v>
      </c>
      <c r="AR87" s="17" t="str">
        <f>HLOOKUP($B87,'[6]SGTI 2021 Clean Data'!$E$2:$ZQ$272,70,FALSE)</f>
        <v>Y</v>
      </c>
      <c r="AS87" s="17" t="str">
        <f>HLOOKUP($B87,'[6]SGTI 2021 Clean Data'!$E$2:$ZQ$272,71,FALSE)</f>
        <v>N</v>
      </c>
      <c r="AT87" s="17" t="str">
        <f>HLOOKUP($B87,'[6]SGTI 2021 Clean Data'!$E$2:$ZQ$272,72,FALSE)</f>
        <v>Y</v>
      </c>
      <c r="AU87" s="17" t="str">
        <f>HLOOKUP($B87,'[6]SGTI 2021 Clean Data'!$E$2:$ZQ$272,73,FALSE)</f>
        <v>Y</v>
      </c>
      <c r="AV87" s="17" t="str">
        <f>HLOOKUP($B87,'[6]SGTI 2021 Clean Data'!$E$2:$ZQ$272,74,FALSE)</f>
        <v>Y</v>
      </c>
      <c r="AW87" s="17" t="str">
        <f>HLOOKUP($B87,'[6]SGTI 2021 Clean Data'!$E$2:$ZQ$272,75,FALSE)</f>
        <v>Y</v>
      </c>
      <c r="AX87" s="17" t="str">
        <f>HLOOKUP($B87,'[6]SGTI 2021 Clean Data'!$E$2:$ZQ$272,76,FALSE)</f>
        <v>N</v>
      </c>
      <c r="AY87" s="17" t="str">
        <f>VLOOKUP($B87,'[6]2021 DD Batch123456'!$B$3:$AT$590,35,FALSE)</f>
        <v>E</v>
      </c>
      <c r="AZ87" s="17" t="str">
        <f>HLOOKUP($B87,'[6]SGTI 2021 Clean Data'!$E$2:$ZQ$272,80,FALSE)</f>
        <v>Y</v>
      </c>
      <c r="BA87" s="17" t="str">
        <f>HLOOKUP($B87,'[6]SGTI 2021 Clean Data'!$E$2:$ZQ$272,83,FALSE)</f>
        <v>Y</v>
      </c>
      <c r="BB87" s="17" t="str">
        <f>HLOOKUP($B87,'[6]SGTI 2021 Clean Data'!$E$2:$ZQ$272,84,FALSE)</f>
        <v>Y</v>
      </c>
      <c r="BC87" s="17" t="str">
        <f>HLOOKUP($B87,'[6]SGTI 2021 Clean Data'!$E$2:$ZQ$272,89,FALSE)</f>
        <v>N</v>
      </c>
      <c r="BD87" s="17" t="str">
        <f>HLOOKUP($B87,'[6]SGTI 2021 Clean Data'!$E$2:$ZQ$272,91,FALSE)</f>
        <v>Y</v>
      </c>
      <c r="BE87" s="17" t="str">
        <f>HLOOKUP($B87,'[6]SGTI 2021 Clean Data'!$E$2:$ZQ$272,92,FALSE)</f>
        <v>Y</v>
      </c>
      <c r="BF87" s="17" t="str">
        <f>HLOOKUP($B87,'[6]SGTI 2021 Clean Data'!$E$2:$ZQ$272,93,FALSE)</f>
        <v>Y</v>
      </c>
      <c r="BG87" s="17" t="str">
        <f>HLOOKUP($B87,'[6]SGTI 2021 Clean Data'!$E$2:$ZQ$272,94,FALSE)</f>
        <v>Y</v>
      </c>
      <c r="BH87" s="17" t="str">
        <f>HLOOKUP($B87,'[6]SGTI 2021 Clean Data'!$E$2:$ZQ$272,95,FALSE)</f>
        <v>Y</v>
      </c>
      <c r="BI87" s="17" t="str">
        <f>HLOOKUP($B87,'[6]SGTI 2021 Clean Data'!$E$2:$ZQ$272,96,FALSE)</f>
        <v>Y</v>
      </c>
      <c r="BJ87" s="17" t="str">
        <f>HLOOKUP($B87,'[6]SGTI 2021 Clean Data'!$E$2:$ZQ$272,97,FALSE)</f>
        <v>Y</v>
      </c>
      <c r="BK87" s="17" t="str">
        <f>HLOOKUP($B87,'[6]SGTI 2021 Clean Data'!$E$2:$ZQ$272,98,FALSE)</f>
        <v>Y</v>
      </c>
      <c r="BL87" s="17" t="str">
        <f>HLOOKUP($B87,'[6]SGTI 2021 Clean Data'!$E$2:$ZQ$272,100,FALSE)</f>
        <v>Y</v>
      </c>
      <c r="BM87" s="17" t="str">
        <f>HLOOKUP($B87,'[6]SGTI 2021 Clean Data'!$E$2:$ZQ$272,102,FALSE)</f>
        <v>Y</v>
      </c>
      <c r="BN87" s="17" t="str">
        <f>HLOOKUP($B87,'[6]SGTI 2021 Clean Data'!$E$2:$ZQ$272,103,FALSE)</f>
        <v>N</v>
      </c>
      <c r="BO87" s="17" t="str">
        <f>HLOOKUP($B87,'[6]SGTI 2021 Clean Data'!$E$2:$ZQ$272,107,FALSE)</f>
        <v>Y</v>
      </c>
      <c r="BP87" s="17" t="str">
        <f>HLOOKUP($B87,'[6]SGTI 2021 Clean Data'!$E$2:$ZQ$272,108,FALSE)</f>
        <v>Y</v>
      </c>
      <c r="BQ87" s="17" t="str">
        <f>HLOOKUP($B87,'[6]SGTI 2021 Clean Data'!$E$2:$ZQ$272,109,FALSE)</f>
        <v>Y</v>
      </c>
      <c r="BR87" s="17" t="str">
        <f>HLOOKUP($B87,'[6]SGTI 2021 Clean Data'!$E$2:$ZQ$272,110,FALSE)</f>
        <v>Y</v>
      </c>
      <c r="BS87" s="17" t="str">
        <f>HLOOKUP($B87,'[6]SGTI 2021 Clean Data'!$E$2:$ZQ$272,111,FALSE)</f>
        <v>Y</v>
      </c>
      <c r="BT87" s="17" t="str">
        <f>HLOOKUP($B87,'[6]SGTI 2021 Clean Data'!$E$2:$ZQ$272,113,FALSE)</f>
        <v>Y</v>
      </c>
      <c r="BU87" s="17">
        <f>HLOOKUP($B87,'[6]SGTI 2021 Clean Data'!$E$2:$ZQ$272,114,FALSE)</f>
        <v>0</v>
      </c>
      <c r="BV87" s="17" t="str">
        <f>HLOOKUP($B87,'[6]SGTI 2021 Clean Data'!$E$2:$ZQ$272,120,FALSE)</f>
        <v>Y</v>
      </c>
      <c r="BW87" s="17" t="str">
        <f>HLOOKUP($B87,'[6]SGTI 2021 Clean Data'!$E$2:$ZQ$272,121,FALSE)</f>
        <v>Y</v>
      </c>
      <c r="BX87" s="17" t="str">
        <f>HLOOKUP($B87,'[6]SGTI 2021 Clean Data'!$E$2:$ZQ$272,122,FALSE)</f>
        <v>Y</v>
      </c>
      <c r="BY87" s="17" t="str">
        <f>HLOOKUP($B87,'[6]SGTI 2021 Clean Data'!$E$2:$ZQ$272,123,FALSE)</f>
        <v>N</v>
      </c>
      <c r="BZ87" s="17" t="str">
        <f>HLOOKUP($B87,'[6]SGTI 2021 Clean Data'!$E$2:$ZQ$272,124,FALSE)</f>
        <v>Y</v>
      </c>
      <c r="CA87" s="17" t="str">
        <f>HLOOKUP($B87,'[6]SGTI 2021 Clean Data'!$E$2:$ZQ$272,125,FALSE)</f>
        <v>Y</v>
      </c>
      <c r="CB87" s="17" t="str">
        <f>HLOOKUP($B87,'[6]SGTI 2021 Clean Data'!$E$2:$ZQ$272,126,FALSE)</f>
        <v>Y</v>
      </c>
      <c r="CC87" s="17" t="str">
        <f>HLOOKUP($B87,'[6]SGTI 2021 Clean Data'!$E$2:$ZQ$272,128,FALSE)</f>
        <v>Y</v>
      </c>
      <c r="CD87" s="17" t="str">
        <f>HLOOKUP($B87,'[6]SGTI 2021 Clean Data'!$E$2:$ZQ$272,130,FALSE)</f>
        <v>Y</v>
      </c>
      <c r="CE87" s="17" t="str">
        <f>HLOOKUP($B87,'[6]SGTI 2021 Clean Data'!$E$2:$ZQ$272,131,FALSE)</f>
        <v>Y</v>
      </c>
      <c r="CF87" s="17" t="str">
        <f>HLOOKUP($B87,'[6]SGTI 2021 Clean Data'!$E$2:$ZQ$272,132,FALSE)</f>
        <v>Y</v>
      </c>
      <c r="CG87" s="17" t="str">
        <f>HLOOKUP($B87,'[6]SGTI 2021 Clean Data'!$E$2:$ZQ$272,133,FALSE)</f>
        <v>Y</v>
      </c>
      <c r="CH87" s="17" t="str">
        <f>HLOOKUP($B87,'[6]SGTI 2021 Clean Data'!$E$2:$ZQ$272,135,FALSE)</f>
        <v>Y</v>
      </c>
      <c r="CI87" s="17" t="str">
        <f>HLOOKUP($B87,'[6]SGTI 2021 Clean Data'!$E$2:$ZQ$272,139,FALSE)</f>
        <v>Y</v>
      </c>
      <c r="CJ87" s="17" t="str">
        <f>HLOOKUP($B87,'[6]SGTI 2021 Clean Data'!$E$2:$ZQ$272,140,FALSE)</f>
        <v>Y</v>
      </c>
      <c r="CK87" s="17" t="str">
        <f>VLOOKUP($B87,'[6]2021 DD Batch123456'!$B$3:$AT$590,26,FALSE)</f>
        <v>Y</v>
      </c>
      <c r="CL87" s="17">
        <f>VLOOKUP($B87,'[6]2021 DD Batch123456'!$B$3:$AT$590,27,FALSE)</f>
        <v>0</v>
      </c>
      <c r="CM87" s="17" t="str">
        <f>VLOOKUP($B87,'[6]2021 DD Batch123456'!$B$3:$AT$590,31,FALSE)</f>
        <v>Y</v>
      </c>
      <c r="CN87" s="17">
        <f>VLOOKUP($B87,'[6]2021 DD Batch123456'!$B$3:$AT$590,32,FALSE)</f>
        <v>0</v>
      </c>
      <c r="CO87" s="17" t="str">
        <f>VLOOKUP($B87,'[6]2021 DD Batch123456'!$B$3:$AT$590,33,FALSE)</f>
        <v>N</v>
      </c>
      <c r="CP87" s="17" t="str">
        <f>HLOOKUP($B87,'[6]SGTI 2021 Clean Data'!$E$2:$ZQ$272,153,FALSE)</f>
        <v>Y</v>
      </c>
      <c r="CQ87" s="17" t="str">
        <f>HLOOKUP($B87,'[6]SGTI 2021 Clean Data'!$E$2:$ZQ$272,155,FALSE)</f>
        <v>Y</v>
      </c>
      <c r="CR87" s="17" t="str">
        <f>HLOOKUP($B87,'[6]SGTI 2021 Clean Data'!$E$2:$ZQ$272,156,FALSE)</f>
        <v>Y</v>
      </c>
      <c r="CS87" s="17" t="str">
        <f>HLOOKUP($B87,'[6]SGTI 2021 Clean Data'!$E$2:$ZQ$272,157,FALSE)</f>
        <v>Y</v>
      </c>
      <c r="CT87" s="17" t="str">
        <f>HLOOKUP($B87,'[6]SGTI 2021 Clean Data'!$E$2:$ZQ$272,158,FALSE)</f>
        <v>Y</v>
      </c>
      <c r="CU87" s="17" t="str">
        <f>HLOOKUP($B87,'[6]SGTI 2021 Clean Data'!$E$2:$ZQ$272,159,FALSE)</f>
        <v>Y</v>
      </c>
      <c r="CV87" s="17" t="str">
        <f>HLOOKUP($B87,'[6]SGTI 2021 Clean Data'!$E$2:$ZQ$272,160,FALSE)</f>
        <v>Y</v>
      </c>
      <c r="CW87" s="17" t="str">
        <f>HLOOKUP($B87,'[6]SGTI 2021 Clean Data'!$E$2:$ZQ$272,161,FALSE)</f>
        <v>Y</v>
      </c>
      <c r="CX87" s="17" t="str">
        <f>HLOOKUP($B87,'[6]SGTI 2021 Clean Data'!$E$2:$ZQ$272,164,FALSE)</f>
        <v>Y</v>
      </c>
      <c r="CY87" s="17" t="str">
        <f>HLOOKUP($B87,'[6]SGTI 2021 Clean Data'!$E$2:$ZQ$272,170,FALSE)</f>
        <v>Y</v>
      </c>
      <c r="CZ87" s="17" t="str">
        <f>HLOOKUP($B87,'[6]SGTI 2021 Clean Data'!$E$2:$ZQ$272,173,FALSE)</f>
        <v>Y</v>
      </c>
      <c r="DA87" s="17" t="str">
        <f>HLOOKUP($B87,'[6]SGTI 2021 Clean Data'!$E$2:$ZQ$272,174,FALSE)</f>
        <v>Y</v>
      </c>
      <c r="DB87" s="17" t="str">
        <f>HLOOKUP($B87,'[6]SGTI 2021 Clean Data'!$E$2:$ZQ$272,175,FALSE)</f>
        <v>Y</v>
      </c>
      <c r="DC87" s="17" t="str">
        <f>HLOOKUP($B87,'[6]SGTI 2021 Clean Data'!$E$2:$ZQ$272,176,FALSE)</f>
        <v>Y</v>
      </c>
      <c r="DD87" s="17" t="str">
        <f>HLOOKUP($B87,'[6]SGTI 2021 Clean Data'!$E$2:$ZQ$272,178,FALSE)</f>
        <v>Y</v>
      </c>
      <c r="DE87" s="17" t="str">
        <f>HLOOKUP($B87,'[6]SGTI 2021 Clean Data'!$E$2:$ZQ$272,179,FALSE)</f>
        <v>Y</v>
      </c>
      <c r="DF87" s="17" t="str">
        <f>HLOOKUP($B87,'[6]SGTI 2021 Clean Data'!$E$2:$ZQ$272,180,FALSE)</f>
        <v>Y</v>
      </c>
      <c r="DG87" s="17" t="str">
        <f>HLOOKUP($B87,'[6]SGTI 2021 Clean Data'!$E$2:$ZQ$272,181,FALSE)</f>
        <v>Y</v>
      </c>
      <c r="DH87" s="17" t="str">
        <f>HLOOKUP($B87,'[6]SGTI 2021 Clean Data'!$E$2:$ZQ$272,182,FALSE)</f>
        <v>N</v>
      </c>
      <c r="DI87" s="17" t="str">
        <f>HLOOKUP($B87,'[6]SGTI 2021 Clean Data'!$E$2:$ZQ$272,184,FALSE)</f>
        <v>Y</v>
      </c>
      <c r="DJ87" s="17" t="str">
        <f>HLOOKUP($B87,'[6]SGTI 2021 Clean Data'!$E$2:$ZQ$272,185,FALSE)</f>
        <v>Y</v>
      </c>
      <c r="DK87" s="17">
        <f>HLOOKUP($B87,'[6]SGTI 2021 Clean Data'!$E$2:$ZQ$272,190,FALSE)</f>
        <v>56</v>
      </c>
      <c r="DL87" s="17" t="str">
        <f>HLOOKUP($B87,'[6]SGTI 2021 Clean Data'!$E$2:$ZQ$272,191,FALSE)</f>
        <v>N</v>
      </c>
      <c r="DM87" s="17" t="str">
        <f>HLOOKUP($B87,'[6]SGTI 2021 Clean Data'!$E$2:$ZQ$272,195,FALSE)</f>
        <v>N</v>
      </c>
      <c r="DN87" s="17" t="str">
        <f>HLOOKUP($B87,'[6]SGTI 2021 Clean Data'!$E$2:$ZQ$272,196,FALSE)</f>
        <v>N</v>
      </c>
      <c r="DO87" s="17" t="str">
        <f>HLOOKUP($B87,'[6]SGTI 2021 Clean Data'!$E$2:$ZQ$272,199,FALSE)</f>
        <v>Y</v>
      </c>
      <c r="DP87" s="17" t="str">
        <f>HLOOKUP($B87,'[6]SGTI 2021 Clean Data'!$E$2:$ZQ$272,200,FALSE)</f>
        <v>Y</v>
      </c>
      <c r="DQ87" s="17" t="str">
        <f>HLOOKUP($B87,'[6]SGTI 2021 Clean Data'!$E$2:$ZQ$272,201,FALSE)</f>
        <v>Y</v>
      </c>
      <c r="DR87" s="17" t="str">
        <f>HLOOKUP($B87,'[6]SGTI 2021 Clean Data'!$E$2:$ZQ$272,202,FALSE)</f>
        <v>Y</v>
      </c>
      <c r="DS87" s="17" t="str">
        <f>HLOOKUP($B87,'[6]SGTI 2021 Clean Data'!$E$2:$ZQ$272,203,FALSE)</f>
        <v>Y</v>
      </c>
      <c r="DT87" s="17" t="str">
        <f>HLOOKUP($B87,'[6]SGTI 2021 Clean Data'!$E$2:$ZQ$272,204,FALSE)</f>
        <v>Y</v>
      </c>
      <c r="DU87" s="17" t="str">
        <f>HLOOKUP($B87,'[6]SGTI 2021 Clean Data'!$E$2:$ZQ$272,206,FALSE)</f>
        <v>Y</v>
      </c>
      <c r="DV87" s="17" t="str">
        <f>HLOOKUP($B87,'[6]SGTI 2021 Clean Data'!$E$2:$ZQ$272,207,FALSE)</f>
        <v>Y</v>
      </c>
      <c r="DW87" s="17" t="str">
        <f>HLOOKUP($B87,'[6]SGTI 2021 Clean Data'!$E$2:$ZQ$272,208,FALSE)</f>
        <v>N</v>
      </c>
      <c r="DX87" s="17"/>
      <c r="DY87" s="17" t="str">
        <f>HLOOKUP($B87,'[6]SGTI 2021 Clean Data'!$E$2:$ZQ$272,213,FALSE)</f>
        <v>N</v>
      </c>
      <c r="DZ87" s="17" t="str">
        <f>HLOOKUP($B87,'[6]SGTI 2021 Clean Data'!$E$2:$ZQ$272,214,FALSE)</f>
        <v>N</v>
      </c>
      <c r="EA87" s="17" t="str">
        <f>HLOOKUP($B87,'[6]SGTI 2021 Clean Data'!$E$2:$ZQ$272,215,FALSE)</f>
        <v>Y</v>
      </c>
      <c r="EB87" s="17">
        <f>HLOOKUP($B87,'[6]SGTI 2021 Clean Data'!$E$2:$ZQ$272,219,FALSE)</f>
        <v>3</v>
      </c>
      <c r="EC87" s="17">
        <f>HLOOKUP($B87,'[6]SGTI 2021 Clean Data'!$E$2:$ZQ$272,220,FALSE)</f>
        <v>3</v>
      </c>
      <c r="ED87" s="17">
        <f>HLOOKUP($B87,'[6]SGTI 2021 Clean Data'!$E$2:$ZQ$272,221,FALSE)</f>
        <v>3</v>
      </c>
      <c r="EE87" s="17">
        <f>HLOOKUP($B87,'[6]SGTI 2021 Clean Data'!$E$2:$ZQ$272,222,FALSE)</f>
        <v>3</v>
      </c>
      <c r="EF87" s="17">
        <f>HLOOKUP($B87,'[6]SGTI 2021 Clean Data'!$E$2:$ZQ$272,223,FALSE)</f>
        <v>0</v>
      </c>
      <c r="EG87" s="17">
        <f>HLOOKUP($B87,'[6]SGTI 2021 Clean Data'!$E$2:$ZQ$272,224,FALSE)</f>
        <v>3</v>
      </c>
      <c r="EH87" s="17">
        <f>HLOOKUP($B87,'[6]SGTI 2021 Clean Data'!$E$2:$ZQ$272,225,FALSE)</f>
        <v>0</v>
      </c>
      <c r="EI87" s="17">
        <f>HLOOKUP($B87,'[6]SGTI 2021 Clean Data'!$E$2:$ZQ$272,226,FALSE)</f>
        <v>3</v>
      </c>
      <c r="EJ87" s="17">
        <f>HLOOKUP($B87,'[6]SGTI 2021 Clean Data'!$E$2:$ZQ$272,227,FALSE)</f>
        <v>0</v>
      </c>
      <c r="EK87" s="17">
        <f>HLOOKUP($B87,'[6]SGTI 2021 Clean Data'!$E$2:$ZQ$272,228,FALSE)</f>
        <v>3</v>
      </c>
      <c r="EL87" s="17">
        <f>HLOOKUP($B87,'[6]SGTI 2021 Clean Data'!$E$2:$ZQ$272,229,FALSE)</f>
        <v>0</v>
      </c>
      <c r="EM87" s="17">
        <f>HLOOKUP($B87,'[6]SGTI 2021 Clean Data'!$E$2:$ZQ$272,230,FALSE)</f>
        <v>2</v>
      </c>
      <c r="EN87" s="17">
        <f>HLOOKUP($B87,'[6]SGTI 2021 Clean Data'!$E$2:$ZQ$272,231,FALSE)</f>
        <v>0</v>
      </c>
      <c r="EO87" s="18">
        <f>HLOOKUP($B87,'[6]SGTI 2021 Clean Data'!$E$2:$ZQ$272,232,FALSE)</f>
        <v>43978</v>
      </c>
      <c r="EP87" s="18">
        <f>HLOOKUP($B87,'[6]SGTI 2021 Clean Data'!$E$2:$ZQ$272,233,FALSE)</f>
        <v>44000</v>
      </c>
      <c r="EQ87" s="17">
        <f>HLOOKUP($B87,'[6]SGTI 2021 Clean Data'!$E$2:$ZQ$272,234,FALSE)</f>
        <v>0</v>
      </c>
      <c r="ER87" s="17">
        <f>HLOOKUP($B87,'[6]SGTI 2021 Clean Data'!$E$2:$ZQ$272,235,FALSE)</f>
        <v>3</v>
      </c>
      <c r="ES87" s="17">
        <f>HLOOKUP($B87,'[6]SGTI 2021 Clean Data'!$E$2:$ZQ$272,240,FALSE)</f>
        <v>0</v>
      </c>
      <c r="ET87" s="17">
        <f>VLOOKUP($B87,'[6]2021 DD Batch123456'!$B$3:$AT$590,42,FALSE)</f>
        <v>1</v>
      </c>
      <c r="EU87" s="17"/>
      <c r="EV87" s="17"/>
      <c r="EW87" s="17"/>
      <c r="EX87" s="17">
        <f>VLOOKUP($B87,'[6]2021 DD Batch123456'!$B$3:$AT$590,44,FALSE)</f>
        <v>0</v>
      </c>
      <c r="EY87" s="17">
        <f>HLOOKUP($B87,'[6]SGTI 2021 Clean Data'!$E$2:$ZQ$272,246,FALSE)</f>
        <v>0</v>
      </c>
      <c r="EZ87" s="17">
        <f>HLOOKUP($B87,'[6]SGTI 2021 Clean Data'!$E$2:$ZQ$272,247,FALSE)</f>
        <v>0</v>
      </c>
      <c r="FA87" s="17">
        <f>HLOOKUP($B87,'[6]SGTI 2021 Clean Data'!$E$2:$ZQ$272,248,FALSE)</f>
        <v>0</v>
      </c>
      <c r="FB87" s="17">
        <f>HLOOKUP($B87,'[6]SGTI 2021 Clean Data'!$E$2:$ZQ$272,249,FALSE)</f>
        <v>0</v>
      </c>
      <c r="FC87" s="17">
        <f>HLOOKUP($B87,'[6]SGTI 2021 Clean Data'!$E$2:$ZQ$272,250,FALSE)</f>
        <v>0</v>
      </c>
      <c r="FD87" s="17">
        <f>HLOOKUP($B87,'[6]SGTI 2021 Clean Data'!$E$2:$ZQ$272,251,FALSE)</f>
        <v>3</v>
      </c>
      <c r="FE87" s="17">
        <f>HLOOKUP($B87,'[6]SGTI 2021 Clean Data'!$E$2:$ZQ$272,252,FALSE)</f>
        <v>0</v>
      </c>
      <c r="FF87" s="17">
        <f>HLOOKUP($B87,'[6]SGTI 2021 Clean Data'!$E$2:$ZQ$272,253,FALSE)</f>
        <v>0</v>
      </c>
      <c r="FG87" s="17">
        <f>HLOOKUP($B87,'[6]SGTI 2021 Clean Data'!$E$2:$ZQ$272,254,FALSE)</f>
        <v>0</v>
      </c>
      <c r="FH87" s="17">
        <f>HLOOKUP($B87,'[6]SGTI 2021 Clean Data'!$E$2:$ZQ$272,255,FALSE)</f>
        <v>0</v>
      </c>
      <c r="FI87" s="17">
        <f>HLOOKUP($B87,'[6]SGTI 2021 Clean Data'!$E$2:$ZQ$272,256,FALSE)</f>
        <v>0</v>
      </c>
      <c r="FJ87" s="17">
        <f>HLOOKUP($B87,'[6]SGTI 2021 Clean Data'!$E$2:$ZQ$272,257,FALSE)</f>
        <v>0</v>
      </c>
      <c r="FK87" s="17">
        <f>HLOOKUP($B87,'[6]SGTI 2021 Clean Data'!$E$2:$ZQ$272,258,FALSE)</f>
        <v>0</v>
      </c>
      <c r="FL87" s="17"/>
      <c r="FM87" s="17">
        <f>HLOOKUP($B87,'[6]SGTI 2021 Clean Data'!$E$2:$ZQ$272,260,FALSE)</f>
        <v>0</v>
      </c>
      <c r="FN87" s="17">
        <f>HLOOKUP($B87,'[6]SGTI 2021 Clean Data'!$E$2:$ZQ$272,261,FALSE)</f>
        <v>0</v>
      </c>
      <c r="FO87" s="17">
        <f>HLOOKUP($B87,'[6]SGTI 2021 Clean Data'!$E$2:$ZQ$272,262,FALSE)</f>
        <v>0</v>
      </c>
      <c r="FP87" s="17">
        <f>HLOOKUP($B87,'[6]SGTI 2021 Clean Data'!$E$2:$ZQ$272,263,FALSE)</f>
        <v>0</v>
      </c>
      <c r="FQ87" s="17"/>
      <c r="FR87" s="17">
        <f>HLOOKUP($B87,'[6]SGTI 2021 Clean Data'!$E$2:$ZQ$272,265,FALSE)</f>
        <v>0</v>
      </c>
      <c r="FS87" s="17">
        <f>HLOOKUP($B87,'[6]SGTI 2021 Clean Data'!$E$2:$ZQ$272,266,FALSE)</f>
        <v>0</v>
      </c>
      <c r="FT87" s="17">
        <f>HLOOKUP($B87,'[6]SGTI 2021 Clean Data'!$E$2:$ZQ$272,267,FALSE)</f>
        <v>0</v>
      </c>
      <c r="FU87" s="17">
        <f>HLOOKUP($B87,'[6]SGTI 2021 Clean Data'!$E$2:$ZQ$272,268,FALSE)</f>
        <v>0</v>
      </c>
      <c r="FV87" s="17">
        <f>HLOOKUP($B87,'[6]SGTI 2021 Clean Data'!$E$2:$ZQ$272,269,FALSE)</f>
        <v>0</v>
      </c>
      <c r="FW87" s="17">
        <f>HLOOKUP($B87,'[6]SGTI 2021 Clean Data'!$E$2:$ZQ$272,270,FALSE)</f>
        <v>0</v>
      </c>
      <c r="FX87" s="17">
        <f>HLOOKUP($B87,'[6]SGTI 2021 Clean Data'!$E$2:$ZQ$272,271,FALSE)</f>
        <v>0</v>
      </c>
    </row>
    <row r="88" spans="1:180" ht="24" thickTop="1" thickBot="1" x14ac:dyDescent="0.3">
      <c r="A88" s="12">
        <v>264</v>
      </c>
      <c r="B88" s="13" t="s">
        <v>220</v>
      </c>
      <c r="C88" s="14" t="s">
        <v>221</v>
      </c>
      <c r="D88" s="15">
        <v>44196</v>
      </c>
      <c r="E88" s="16">
        <f>_xlfn.IFNA(VLOOKUP($B88,'[4]SGTI 2021 General Full List'!$G$2:$AD$528,24,FALSE),VLOOKUP($B88,'[5]SGTI 2021 TrustReits Full List'!$G$2:$AC$43,23,FALSE))</f>
        <v>1078710000</v>
      </c>
      <c r="F88" s="16" t="str">
        <f t="shared" si="1"/>
        <v>Big</v>
      </c>
      <c r="G88" s="16" t="str">
        <f>_xlfn.IFNA(VLOOKUP($B88,'[4]SGTI 2021 General Full List'!$G$2:$AD$528,21,FALSE),VLOOKUP($B88,'[5]SGTI 2021 TrustReits Full List'!$G$2:$AB$43,20,FALSE))</f>
        <v xml:space="preserve">FINANCIALS </v>
      </c>
      <c r="H88" s="16" t="str">
        <f>_xlfn.IFNA(VLOOKUP($B88,'[4]SGTI 2021 General Full List'!$G$2:$AD$528,23,FALSE),VLOOKUP($B88,'[5]SGTI 2021 TrustReits Full List'!$G$2:$AB$43,22,FALSE))</f>
        <v>Banking &amp; Investment Services</v>
      </c>
      <c r="I88" s="16" t="s">
        <v>1273</v>
      </c>
      <c r="J88" s="17">
        <f>VLOOKUP($B88,'[6]2021 DD Batch123456'!$B$3:$AT$590,5,FALSE)</f>
        <v>13</v>
      </c>
      <c r="K88" s="17">
        <f>VLOOKUP($B88,'[6]2021 DD Batch123456'!$B$3:$AT$590,6,FALSE)</f>
        <v>13</v>
      </c>
      <c r="L88" s="17">
        <f>VLOOKUP($B88,'[6]2021 DD Batch123456'!$B$3:$AT$590,7,FALSE)</f>
        <v>9</v>
      </c>
      <c r="M88" s="17" t="str">
        <f>VLOOKUP($B88,'[6]2021 DD Batch123456'!$B$3:$AT$590,12,FALSE)</f>
        <v>N</v>
      </c>
      <c r="N88" s="17" t="str">
        <f>HLOOKUP($B88,'[6]SGTI 2021 Clean Data'!$E$2:$ZQ$272,25,FALSE)</f>
        <v>N</v>
      </c>
      <c r="O88" s="17" t="str">
        <f>VLOOKUP($B88,'[6]2021 DD Batch123456'!$B$3:$AT$590,13,FALSE)</f>
        <v>Y</v>
      </c>
      <c r="P88" s="17" t="str">
        <f>VLOOKUP($B88,'[6]2021 DD Batch123456'!$B$3:$AT$590,14,FALSE)</f>
        <v>Y</v>
      </c>
      <c r="Q88" s="17" t="str">
        <f>HLOOKUP($B88,'[6]SGTI 2021 Clean Data'!$E$2:$ZQ$272,30,FALSE)</f>
        <v>N</v>
      </c>
      <c r="R88" s="17" t="str">
        <f>HLOOKUP($B88,'[6]SGTI 2021 Clean Data'!$E$2:$ZQ$272,31,FALSE)</f>
        <v>Y</v>
      </c>
      <c r="S88" s="17" t="str">
        <f>HLOOKUP($B88,'[6]SGTI 2021 Clean Data'!$E$2:$ZQ$272,32,FALSE)</f>
        <v>Y</v>
      </c>
      <c r="T88" s="17">
        <f>VLOOKUP($B88,'[6]2021 DD Batch123456'!$B$3:$AT$590,36,FALSE)</f>
        <v>3</v>
      </c>
      <c r="U88" s="17">
        <f>VLOOKUP($B88,'[6]2021 DD Batch123456'!$B$3:$AT$590,40,FALSE)</f>
        <v>4</v>
      </c>
      <c r="V88" s="17">
        <f>VLOOKUP($B88,'[6]2021 DD Batch123456'!$B$3:$AT$590,37,FALSE)</f>
        <v>4</v>
      </c>
      <c r="W88" s="17" t="str">
        <f>VLOOKUP($B88,'[6]2021 DD Batch123456'!$B$3:$AT$590,41,FALSE)</f>
        <v>Y</v>
      </c>
      <c r="X88" s="17">
        <f>VLOOKUP($B88,'[6]2021 DD Batch123456'!$B$3:$AT$590,15,FALSE)</f>
        <v>3</v>
      </c>
      <c r="Y88" s="17">
        <f>VLOOKUP($B88,'[6]2021 DD Batch123456'!$B$3:$AT$590,16,FALSE)</f>
        <v>2</v>
      </c>
      <c r="Z88" s="17" t="str">
        <f>VLOOKUP($B88,'[6]2021 DD Batch123456'!$B$3:$AT$590,18,FALSE)</f>
        <v>Y</v>
      </c>
      <c r="AA88" s="17" t="str">
        <f>HLOOKUP($B88,'[6]SGTI 2021 Clean Data'!$E$2:$ZQ$272,45,FALSE)</f>
        <v>N</v>
      </c>
      <c r="AB88" s="17" t="str">
        <f>HLOOKUP($B88,'[6]SGTI 2021 Clean Data'!$E$2:$ZQ$272,46,FALSE)</f>
        <v>N</v>
      </c>
      <c r="AC88" s="17" t="str">
        <f>HLOOKUP($B88,'[6]SGTI 2021 Clean Data'!$E$2:$ZQ$272,49,FALSE)</f>
        <v>N</v>
      </c>
      <c r="AD88" s="17" t="str">
        <f>HLOOKUP($B88,'[6]SGTI 2021 Clean Data'!$E$2:$ZQ$272,50,FALSE)</f>
        <v>N</v>
      </c>
      <c r="AE88" s="17" t="str">
        <f>HLOOKUP($B88,'[6]SGTI 2021 Clean Data'!$E$2:$ZQ$272,53,FALSE)</f>
        <v>N</v>
      </c>
      <c r="AF88" s="17" t="str">
        <f>HLOOKUP($B88,'[6]SGTI 2021 Clean Data'!$E$2:$ZQ$272,54,FALSE)</f>
        <v>Y</v>
      </c>
      <c r="AG88" s="17" t="str">
        <f>HLOOKUP($B88,'[6]SGTI 2021 Clean Data'!$E$2:$ZQ$272,55,FALSE)</f>
        <v>N</v>
      </c>
      <c r="AH88" s="17" t="str">
        <f>HLOOKUP($B88,'[6]SGTI 2021 Clean Data'!$E$2:$ZQ$272,56,FALSE)</f>
        <v>Y</v>
      </c>
      <c r="AI88" s="17" t="str">
        <f>HLOOKUP($B88,'[6]SGTI 2021 Clean Data'!$E$2:$ZQ$272,57,FALSE)</f>
        <v>N</v>
      </c>
      <c r="AJ88" s="17" t="str">
        <f>HLOOKUP($B88,'[6]SGTI 2021 Clean Data'!$E$2:$ZQ$272,58,FALSE)</f>
        <v>Y</v>
      </c>
      <c r="AK88" s="17" t="str">
        <f>HLOOKUP($B88,'[6]SGTI 2021 Clean Data'!$E$2:$ZQ$272,59,FALSE)</f>
        <v>Y</v>
      </c>
      <c r="AL88" s="17">
        <f>VLOOKUP($B88,'[6]2021 DD Batch123456'!$B$3:$AT$590,19,FALSE)</f>
        <v>3</v>
      </c>
      <c r="AM88" s="17">
        <f>VLOOKUP($B88,'[6]2021 DD Batch123456'!$B$3:$AT$590,20,FALSE)</f>
        <v>3</v>
      </c>
      <c r="AN88" s="17" t="str">
        <f>VLOOKUP($B88,'[6]2021 DD Batch123456'!$B$3:$AT$590,22,FALSE)</f>
        <v>Y</v>
      </c>
      <c r="AO88" s="17" t="str">
        <f>HLOOKUP($B88,'[6]SGTI 2021 Clean Data'!$E$2:$ZQ$272,67,FALSE)</f>
        <v>E</v>
      </c>
      <c r="AP88" s="17" t="str">
        <f>HLOOKUP($B88,'[6]SGTI 2021 Clean Data'!$E$2:$ZQ$272,68,FALSE)</f>
        <v>E</v>
      </c>
      <c r="AQ88" s="17" t="str">
        <f>HLOOKUP($B88,'[6]SGTI 2021 Clean Data'!$E$2:$ZQ$272,69,FALSE)</f>
        <v>ND</v>
      </c>
      <c r="AR88" s="17" t="str">
        <f>HLOOKUP($B88,'[6]SGTI 2021 Clean Data'!$E$2:$ZQ$272,70,FALSE)</f>
        <v>N</v>
      </c>
      <c r="AS88" s="17" t="str">
        <f>HLOOKUP($B88,'[6]SGTI 2021 Clean Data'!$E$2:$ZQ$272,71,FALSE)</f>
        <v>N</v>
      </c>
      <c r="AT88" s="17" t="str">
        <f>HLOOKUP($B88,'[6]SGTI 2021 Clean Data'!$E$2:$ZQ$272,72,FALSE)</f>
        <v>Y</v>
      </c>
      <c r="AU88" s="17" t="str">
        <f>HLOOKUP($B88,'[6]SGTI 2021 Clean Data'!$E$2:$ZQ$272,73,FALSE)</f>
        <v>Y</v>
      </c>
      <c r="AV88" s="17" t="str">
        <f>HLOOKUP($B88,'[6]SGTI 2021 Clean Data'!$E$2:$ZQ$272,74,FALSE)</f>
        <v>N</v>
      </c>
      <c r="AW88" s="17" t="str">
        <f>HLOOKUP($B88,'[6]SGTI 2021 Clean Data'!$E$2:$ZQ$272,75,FALSE)</f>
        <v>Y</v>
      </c>
      <c r="AX88" s="17" t="str">
        <f>HLOOKUP($B88,'[6]SGTI 2021 Clean Data'!$E$2:$ZQ$272,76,FALSE)</f>
        <v>N</v>
      </c>
      <c r="AY88" s="17" t="str">
        <f>VLOOKUP($B88,'[6]2021 DD Batch123456'!$B$3:$AT$590,35,FALSE)</f>
        <v>E</v>
      </c>
      <c r="AZ88" s="17" t="str">
        <f>HLOOKUP($B88,'[6]SGTI 2021 Clean Data'!$E$2:$ZQ$272,80,FALSE)</f>
        <v>Y</v>
      </c>
      <c r="BA88" s="17" t="str">
        <f>HLOOKUP($B88,'[6]SGTI 2021 Clean Data'!$E$2:$ZQ$272,83,FALSE)</f>
        <v>Y</v>
      </c>
      <c r="BB88" s="17" t="str">
        <f>HLOOKUP($B88,'[6]SGTI 2021 Clean Data'!$E$2:$ZQ$272,84,FALSE)</f>
        <v>N</v>
      </c>
      <c r="BC88" s="17" t="str">
        <f>HLOOKUP($B88,'[6]SGTI 2021 Clean Data'!$E$2:$ZQ$272,89,FALSE)</f>
        <v>Y</v>
      </c>
      <c r="BD88" s="17" t="str">
        <f>HLOOKUP($B88,'[6]SGTI 2021 Clean Data'!$E$2:$ZQ$272,91,FALSE)</f>
        <v>N</v>
      </c>
      <c r="BE88" s="17" t="str">
        <f>HLOOKUP($B88,'[6]SGTI 2021 Clean Data'!$E$2:$ZQ$272,92,FALSE)</f>
        <v>Y</v>
      </c>
      <c r="BF88" s="17" t="str">
        <f>HLOOKUP($B88,'[6]SGTI 2021 Clean Data'!$E$2:$ZQ$272,93,FALSE)</f>
        <v>N</v>
      </c>
      <c r="BG88" s="17">
        <f>HLOOKUP($B88,'[6]SGTI 2021 Clean Data'!$E$2:$ZQ$272,94,FALSE)</f>
        <v>0</v>
      </c>
      <c r="BH88" s="17">
        <f>HLOOKUP($B88,'[6]SGTI 2021 Clean Data'!$E$2:$ZQ$272,95,FALSE)</f>
        <v>0</v>
      </c>
      <c r="BI88" s="17">
        <f>HLOOKUP($B88,'[6]SGTI 2021 Clean Data'!$E$2:$ZQ$272,96,FALSE)</f>
        <v>0</v>
      </c>
      <c r="BJ88" s="17">
        <f>HLOOKUP($B88,'[6]SGTI 2021 Clean Data'!$E$2:$ZQ$272,97,FALSE)</f>
        <v>0</v>
      </c>
      <c r="BK88" s="17" t="str">
        <f>HLOOKUP($B88,'[6]SGTI 2021 Clean Data'!$E$2:$ZQ$272,98,FALSE)</f>
        <v>Y</v>
      </c>
      <c r="BL88" s="17" t="str">
        <f>HLOOKUP($B88,'[6]SGTI 2021 Clean Data'!$E$2:$ZQ$272,100,FALSE)</f>
        <v>Y</v>
      </c>
      <c r="BM88" s="17" t="str">
        <f>HLOOKUP($B88,'[6]SGTI 2021 Clean Data'!$E$2:$ZQ$272,102,FALSE)</f>
        <v>Y</v>
      </c>
      <c r="BN88" s="17" t="str">
        <f>HLOOKUP($B88,'[6]SGTI 2021 Clean Data'!$E$2:$ZQ$272,103,FALSE)</f>
        <v>Y</v>
      </c>
      <c r="BO88" s="17" t="str">
        <f>HLOOKUP($B88,'[6]SGTI 2021 Clean Data'!$E$2:$ZQ$272,107,FALSE)</f>
        <v>N</v>
      </c>
      <c r="BP88" s="17" t="str">
        <f>HLOOKUP($B88,'[6]SGTI 2021 Clean Data'!$E$2:$ZQ$272,108,FALSE)</f>
        <v>Y</v>
      </c>
      <c r="BQ88" s="17" t="str">
        <f>HLOOKUP($B88,'[6]SGTI 2021 Clean Data'!$E$2:$ZQ$272,109,FALSE)</f>
        <v>Y</v>
      </c>
      <c r="BR88" s="17" t="str">
        <f>HLOOKUP($B88,'[6]SGTI 2021 Clean Data'!$E$2:$ZQ$272,110,FALSE)</f>
        <v>N</v>
      </c>
      <c r="BS88" s="17">
        <f>HLOOKUP($B88,'[6]SGTI 2021 Clean Data'!$E$2:$ZQ$272,111,FALSE)</f>
        <v>0</v>
      </c>
      <c r="BT88" s="17" t="str">
        <f>HLOOKUP($B88,'[6]SGTI 2021 Clean Data'!$E$2:$ZQ$272,113,FALSE)</f>
        <v>Y</v>
      </c>
      <c r="BU88" s="17">
        <f>HLOOKUP($B88,'[6]SGTI 2021 Clean Data'!$E$2:$ZQ$272,114,FALSE)</f>
        <v>0</v>
      </c>
      <c r="BV88" s="17" t="str">
        <f>HLOOKUP($B88,'[6]SGTI 2021 Clean Data'!$E$2:$ZQ$272,120,FALSE)</f>
        <v>Y</v>
      </c>
      <c r="BW88" s="17" t="str">
        <f>HLOOKUP($B88,'[6]SGTI 2021 Clean Data'!$E$2:$ZQ$272,121,FALSE)</f>
        <v>N</v>
      </c>
      <c r="BX88" s="17" t="str">
        <f>HLOOKUP($B88,'[6]SGTI 2021 Clean Data'!$E$2:$ZQ$272,122,FALSE)</f>
        <v>N</v>
      </c>
      <c r="BY88" s="17" t="str">
        <f>HLOOKUP($B88,'[6]SGTI 2021 Clean Data'!$E$2:$ZQ$272,123,FALSE)</f>
        <v>Y</v>
      </c>
      <c r="BZ88" s="17" t="str">
        <f>HLOOKUP($B88,'[6]SGTI 2021 Clean Data'!$E$2:$ZQ$272,124,FALSE)</f>
        <v>N</v>
      </c>
      <c r="CA88" s="17" t="str">
        <f>HLOOKUP($B88,'[6]SGTI 2021 Clean Data'!$E$2:$ZQ$272,125,FALSE)</f>
        <v>N</v>
      </c>
      <c r="CB88" s="17" t="str">
        <f>HLOOKUP($B88,'[6]SGTI 2021 Clean Data'!$E$2:$ZQ$272,126,FALSE)</f>
        <v>N</v>
      </c>
      <c r="CC88" s="17" t="str">
        <f>HLOOKUP($B88,'[6]SGTI 2021 Clean Data'!$E$2:$ZQ$272,128,FALSE)</f>
        <v>Y</v>
      </c>
      <c r="CD88" s="17" t="str">
        <f>HLOOKUP($B88,'[6]SGTI 2021 Clean Data'!$E$2:$ZQ$272,130,FALSE)</f>
        <v>N</v>
      </c>
      <c r="CE88" s="17" t="str">
        <f>HLOOKUP($B88,'[6]SGTI 2021 Clean Data'!$E$2:$ZQ$272,131,FALSE)</f>
        <v>N</v>
      </c>
      <c r="CF88" s="17" t="str">
        <f>HLOOKUP($B88,'[6]SGTI 2021 Clean Data'!$E$2:$ZQ$272,132,FALSE)</f>
        <v>Y</v>
      </c>
      <c r="CG88" s="17" t="str">
        <f>HLOOKUP($B88,'[6]SGTI 2021 Clean Data'!$E$2:$ZQ$272,133,FALSE)</f>
        <v>Y</v>
      </c>
      <c r="CH88" s="17" t="str">
        <f>HLOOKUP($B88,'[6]SGTI 2021 Clean Data'!$E$2:$ZQ$272,135,FALSE)</f>
        <v>N</v>
      </c>
      <c r="CI88" s="17" t="str">
        <f>HLOOKUP($B88,'[6]SGTI 2021 Clean Data'!$E$2:$ZQ$272,139,FALSE)</f>
        <v>Y</v>
      </c>
      <c r="CJ88" s="17" t="str">
        <f>HLOOKUP($B88,'[6]SGTI 2021 Clean Data'!$E$2:$ZQ$272,140,FALSE)</f>
        <v>Y</v>
      </c>
      <c r="CK88" s="17" t="str">
        <f>VLOOKUP($B88,'[6]2021 DD Batch123456'!$B$3:$AT$590,26,FALSE)</f>
        <v>Y</v>
      </c>
      <c r="CL88" s="17">
        <f>VLOOKUP($B88,'[6]2021 DD Batch123456'!$B$3:$AT$590,27,FALSE)</f>
        <v>0</v>
      </c>
      <c r="CM88" s="17" t="str">
        <f>VLOOKUP($B88,'[6]2021 DD Batch123456'!$B$3:$AT$590,31,FALSE)</f>
        <v>N</v>
      </c>
      <c r="CN88" s="17" t="str">
        <f>VLOOKUP($B88,'[6]2021 DD Batch123456'!$B$3:$AT$590,32,FALSE)</f>
        <v>Y</v>
      </c>
      <c r="CO88" s="17" t="str">
        <f>VLOOKUP($B88,'[6]2021 DD Batch123456'!$B$3:$AT$590,33,FALSE)</f>
        <v>Y</v>
      </c>
      <c r="CP88" s="17" t="str">
        <f>HLOOKUP($B88,'[6]SGTI 2021 Clean Data'!$E$2:$ZQ$272,153,FALSE)</f>
        <v>Y</v>
      </c>
      <c r="CQ88" s="17" t="str">
        <f>HLOOKUP($B88,'[6]SGTI 2021 Clean Data'!$E$2:$ZQ$272,155,FALSE)</f>
        <v>Y</v>
      </c>
      <c r="CR88" s="17" t="str">
        <f>HLOOKUP($B88,'[6]SGTI 2021 Clean Data'!$E$2:$ZQ$272,156,FALSE)</f>
        <v>Y</v>
      </c>
      <c r="CS88" s="17" t="str">
        <f>HLOOKUP($B88,'[6]SGTI 2021 Clean Data'!$E$2:$ZQ$272,157,FALSE)</f>
        <v>Y</v>
      </c>
      <c r="CT88" s="17" t="str">
        <f>HLOOKUP($B88,'[6]SGTI 2021 Clean Data'!$E$2:$ZQ$272,158,FALSE)</f>
        <v>Y</v>
      </c>
      <c r="CU88" s="17" t="str">
        <f>HLOOKUP($B88,'[6]SGTI 2021 Clean Data'!$E$2:$ZQ$272,159,FALSE)</f>
        <v>Y</v>
      </c>
      <c r="CV88" s="17" t="str">
        <f>HLOOKUP($B88,'[6]SGTI 2021 Clean Data'!$E$2:$ZQ$272,160,FALSE)</f>
        <v>Y</v>
      </c>
      <c r="CW88" s="17" t="str">
        <f>HLOOKUP($B88,'[6]SGTI 2021 Clean Data'!$E$2:$ZQ$272,161,FALSE)</f>
        <v>Y</v>
      </c>
      <c r="CX88" s="17" t="str">
        <f>HLOOKUP($B88,'[6]SGTI 2021 Clean Data'!$E$2:$ZQ$272,164,FALSE)</f>
        <v>Y</v>
      </c>
      <c r="CY88" s="17" t="str">
        <f>HLOOKUP($B88,'[6]SGTI 2021 Clean Data'!$E$2:$ZQ$272,170,FALSE)</f>
        <v>Y</v>
      </c>
      <c r="CZ88" s="17" t="str">
        <f>HLOOKUP($B88,'[6]SGTI 2021 Clean Data'!$E$2:$ZQ$272,173,FALSE)</f>
        <v>N</v>
      </c>
      <c r="DA88" s="17" t="str">
        <f>HLOOKUP($B88,'[6]SGTI 2021 Clean Data'!$E$2:$ZQ$272,174,FALSE)</f>
        <v>Y</v>
      </c>
      <c r="DB88" s="17" t="str">
        <f>HLOOKUP($B88,'[6]SGTI 2021 Clean Data'!$E$2:$ZQ$272,175,FALSE)</f>
        <v>N</v>
      </c>
      <c r="DC88" s="17" t="str">
        <f>HLOOKUP($B88,'[6]SGTI 2021 Clean Data'!$E$2:$ZQ$272,176,FALSE)</f>
        <v>Y</v>
      </c>
      <c r="DD88" s="17" t="str">
        <f>HLOOKUP($B88,'[6]SGTI 2021 Clean Data'!$E$2:$ZQ$272,178,FALSE)</f>
        <v>Y</v>
      </c>
      <c r="DE88" s="17" t="str">
        <f>HLOOKUP($B88,'[6]SGTI 2021 Clean Data'!$E$2:$ZQ$272,179,FALSE)</f>
        <v>N</v>
      </c>
      <c r="DF88" s="17" t="str">
        <f>HLOOKUP($B88,'[6]SGTI 2021 Clean Data'!$E$2:$ZQ$272,180,FALSE)</f>
        <v>Y</v>
      </c>
      <c r="DG88" s="17" t="str">
        <f>HLOOKUP($B88,'[6]SGTI 2021 Clean Data'!$E$2:$ZQ$272,181,FALSE)</f>
        <v>Y</v>
      </c>
      <c r="DH88" s="17" t="str">
        <f>HLOOKUP($B88,'[6]SGTI 2021 Clean Data'!$E$2:$ZQ$272,182,FALSE)</f>
        <v>N</v>
      </c>
      <c r="DI88" s="17" t="str">
        <f>HLOOKUP($B88,'[6]SGTI 2021 Clean Data'!$E$2:$ZQ$272,184,FALSE)</f>
        <v>Y</v>
      </c>
      <c r="DJ88" s="17" t="str">
        <f>HLOOKUP($B88,'[6]SGTI 2021 Clean Data'!$E$2:$ZQ$272,185,FALSE)</f>
        <v>N</v>
      </c>
      <c r="DK88" s="17">
        <f>HLOOKUP($B88,'[6]SGTI 2021 Clean Data'!$E$2:$ZQ$272,190,FALSE)</f>
        <v>90</v>
      </c>
      <c r="DL88" s="17" t="str">
        <f>HLOOKUP($B88,'[6]SGTI 2021 Clean Data'!$E$2:$ZQ$272,191,FALSE)</f>
        <v>N</v>
      </c>
      <c r="DM88" s="17" t="str">
        <f>HLOOKUP($B88,'[6]SGTI 2021 Clean Data'!$E$2:$ZQ$272,195,FALSE)</f>
        <v>N</v>
      </c>
      <c r="DN88" s="17" t="str">
        <f>HLOOKUP($B88,'[6]SGTI 2021 Clean Data'!$E$2:$ZQ$272,196,FALSE)</f>
        <v>N</v>
      </c>
      <c r="DO88" s="17" t="str">
        <f>HLOOKUP($B88,'[6]SGTI 2021 Clean Data'!$E$2:$ZQ$272,199,FALSE)</f>
        <v>N</v>
      </c>
      <c r="DP88" s="17" t="str">
        <f>HLOOKUP($B88,'[6]SGTI 2021 Clean Data'!$E$2:$ZQ$272,200,FALSE)</f>
        <v>Y</v>
      </c>
      <c r="DQ88" s="17" t="str">
        <f>HLOOKUP($B88,'[6]SGTI 2021 Clean Data'!$E$2:$ZQ$272,201,FALSE)</f>
        <v>Y</v>
      </c>
      <c r="DR88" s="17" t="str">
        <f>HLOOKUP($B88,'[6]SGTI 2021 Clean Data'!$E$2:$ZQ$272,202,FALSE)</f>
        <v>Y</v>
      </c>
      <c r="DS88" s="17" t="str">
        <f>HLOOKUP($B88,'[6]SGTI 2021 Clean Data'!$E$2:$ZQ$272,203,FALSE)</f>
        <v>Y</v>
      </c>
      <c r="DT88" s="17" t="str">
        <f>HLOOKUP($B88,'[6]SGTI 2021 Clean Data'!$E$2:$ZQ$272,204,FALSE)</f>
        <v>Y</v>
      </c>
      <c r="DU88" s="17" t="str">
        <f>HLOOKUP($B88,'[6]SGTI 2021 Clean Data'!$E$2:$ZQ$272,206,FALSE)</f>
        <v>Y</v>
      </c>
      <c r="DV88" s="17" t="str">
        <f>HLOOKUP($B88,'[6]SGTI 2021 Clean Data'!$E$2:$ZQ$272,207,FALSE)</f>
        <v>N</v>
      </c>
      <c r="DW88" s="17" t="str">
        <f>HLOOKUP($B88,'[6]SGTI 2021 Clean Data'!$E$2:$ZQ$272,208,FALSE)</f>
        <v>N</v>
      </c>
      <c r="DX88" s="17"/>
      <c r="DY88" s="17" t="str">
        <f>HLOOKUP($B88,'[6]SGTI 2021 Clean Data'!$E$2:$ZQ$272,213,FALSE)</f>
        <v>N</v>
      </c>
      <c r="DZ88" s="17" t="str">
        <f>HLOOKUP($B88,'[6]SGTI 2021 Clean Data'!$E$2:$ZQ$272,214,FALSE)</f>
        <v>Y</v>
      </c>
      <c r="EA88" s="17" t="str">
        <f>HLOOKUP($B88,'[6]SGTI 2021 Clean Data'!$E$2:$ZQ$272,215,FALSE)</f>
        <v>Y</v>
      </c>
      <c r="EB88" s="17">
        <f>HLOOKUP($B88,'[6]SGTI 2021 Clean Data'!$E$2:$ZQ$272,219,FALSE)</f>
        <v>0</v>
      </c>
      <c r="EC88" s="17">
        <f>HLOOKUP($B88,'[6]SGTI 2021 Clean Data'!$E$2:$ZQ$272,220,FALSE)</f>
        <v>3</v>
      </c>
      <c r="ED88" s="17">
        <f>HLOOKUP($B88,'[6]SGTI 2021 Clean Data'!$E$2:$ZQ$272,221,FALSE)</f>
        <v>0</v>
      </c>
      <c r="EE88" s="17">
        <f>HLOOKUP($B88,'[6]SGTI 2021 Clean Data'!$E$2:$ZQ$272,222,FALSE)</f>
        <v>0</v>
      </c>
      <c r="EF88" s="17">
        <f>HLOOKUP($B88,'[6]SGTI 2021 Clean Data'!$E$2:$ZQ$272,223,FALSE)</f>
        <v>0</v>
      </c>
      <c r="EG88" s="17">
        <f>HLOOKUP($B88,'[6]SGTI 2021 Clean Data'!$E$2:$ZQ$272,224,FALSE)</f>
        <v>3</v>
      </c>
      <c r="EH88" s="17">
        <f>HLOOKUP($B88,'[6]SGTI 2021 Clean Data'!$E$2:$ZQ$272,225,FALSE)</f>
        <v>0</v>
      </c>
      <c r="EI88" s="17">
        <f>HLOOKUP($B88,'[6]SGTI 2021 Clean Data'!$E$2:$ZQ$272,226,FALSE)</f>
        <v>0</v>
      </c>
      <c r="EJ88" s="17">
        <f>HLOOKUP($B88,'[6]SGTI 2021 Clean Data'!$E$2:$ZQ$272,227,FALSE)</f>
        <v>4</v>
      </c>
      <c r="EK88" s="17">
        <f>HLOOKUP($B88,'[6]SGTI 2021 Clean Data'!$E$2:$ZQ$272,228,FALSE)</f>
        <v>0</v>
      </c>
      <c r="EL88" s="17">
        <f>HLOOKUP($B88,'[6]SGTI 2021 Clean Data'!$E$2:$ZQ$272,229,FALSE)</f>
        <v>0</v>
      </c>
      <c r="EM88" s="17">
        <f>HLOOKUP($B88,'[6]SGTI 2021 Clean Data'!$E$2:$ZQ$272,230,FALSE)</f>
        <v>2</v>
      </c>
      <c r="EN88" s="17">
        <f>HLOOKUP($B88,'[6]SGTI 2021 Clean Data'!$E$2:$ZQ$272,231,FALSE)</f>
        <v>3</v>
      </c>
      <c r="EO88" s="18">
        <f>HLOOKUP($B88,'[6]SGTI 2021 Clean Data'!$E$2:$ZQ$272,232,FALSE)</f>
        <v>44286</v>
      </c>
      <c r="EP88" s="18">
        <f>HLOOKUP($B88,'[6]SGTI 2021 Clean Data'!$E$2:$ZQ$272,233,FALSE)</f>
        <v>44315</v>
      </c>
      <c r="EQ88" s="17">
        <f>HLOOKUP($B88,'[6]SGTI 2021 Clean Data'!$E$2:$ZQ$272,234,FALSE)</f>
        <v>0</v>
      </c>
      <c r="ER88" s="17">
        <f>HLOOKUP($B88,'[6]SGTI 2021 Clean Data'!$E$2:$ZQ$272,235,FALSE)</f>
        <v>0</v>
      </c>
      <c r="ES88" s="17">
        <f>HLOOKUP($B88,'[6]SGTI 2021 Clean Data'!$E$2:$ZQ$272,240,FALSE)</f>
        <v>0</v>
      </c>
      <c r="ET88" s="17">
        <f>VLOOKUP($B88,'[6]2021 DD Batch123456'!$B$3:$AT$590,42,FALSE)</f>
        <v>4</v>
      </c>
      <c r="EU88" s="17"/>
      <c r="EV88" s="17"/>
      <c r="EW88" s="17"/>
      <c r="EX88" s="17">
        <f>VLOOKUP($B88,'[6]2021 DD Batch123456'!$B$3:$AT$590,44,FALSE)</f>
        <v>0</v>
      </c>
      <c r="EY88" s="17">
        <f>HLOOKUP($B88,'[6]SGTI 2021 Clean Data'!$E$2:$ZQ$272,246,FALSE)</f>
        <v>0</v>
      </c>
      <c r="EZ88" s="17">
        <f>HLOOKUP($B88,'[6]SGTI 2021 Clean Data'!$E$2:$ZQ$272,247,FALSE)</f>
        <v>0</v>
      </c>
      <c r="FA88" s="17">
        <f>HLOOKUP($B88,'[6]SGTI 2021 Clean Data'!$E$2:$ZQ$272,248,FALSE)</f>
        <v>0</v>
      </c>
      <c r="FB88" s="17">
        <f>HLOOKUP($B88,'[6]SGTI 2021 Clean Data'!$E$2:$ZQ$272,249,FALSE)</f>
        <v>0</v>
      </c>
      <c r="FC88" s="17">
        <f>HLOOKUP($B88,'[6]SGTI 2021 Clean Data'!$E$2:$ZQ$272,250,FALSE)</f>
        <v>0</v>
      </c>
      <c r="FD88" s="17">
        <f>HLOOKUP($B88,'[6]SGTI 2021 Clean Data'!$E$2:$ZQ$272,251,FALSE)</f>
        <v>0</v>
      </c>
      <c r="FE88" s="17">
        <f>HLOOKUP($B88,'[6]SGTI 2021 Clean Data'!$E$2:$ZQ$272,252,FALSE)</f>
        <v>0</v>
      </c>
      <c r="FF88" s="17">
        <f>HLOOKUP($B88,'[6]SGTI 2021 Clean Data'!$E$2:$ZQ$272,253,FALSE)</f>
        <v>0</v>
      </c>
      <c r="FG88" s="17">
        <f>HLOOKUP($B88,'[6]SGTI 2021 Clean Data'!$E$2:$ZQ$272,254,FALSE)</f>
        <v>0</v>
      </c>
      <c r="FH88" s="17">
        <f>HLOOKUP($B88,'[6]SGTI 2021 Clean Data'!$E$2:$ZQ$272,255,FALSE)</f>
        <v>0</v>
      </c>
      <c r="FI88" s="17">
        <f>HLOOKUP($B88,'[6]SGTI 2021 Clean Data'!$E$2:$ZQ$272,256,FALSE)</f>
        <v>0</v>
      </c>
      <c r="FJ88" s="17">
        <f>HLOOKUP($B88,'[6]SGTI 2021 Clean Data'!$E$2:$ZQ$272,257,FALSE)</f>
        <v>0</v>
      </c>
      <c r="FK88" s="17">
        <f>HLOOKUP($B88,'[6]SGTI 2021 Clean Data'!$E$2:$ZQ$272,258,FALSE)</f>
        <v>0</v>
      </c>
      <c r="FL88" s="17"/>
      <c r="FM88" s="17">
        <f>HLOOKUP($B88,'[6]SGTI 2021 Clean Data'!$E$2:$ZQ$272,260,FALSE)</f>
        <v>0</v>
      </c>
      <c r="FN88" s="17">
        <f>HLOOKUP($B88,'[6]SGTI 2021 Clean Data'!$E$2:$ZQ$272,261,FALSE)</f>
        <v>0</v>
      </c>
      <c r="FO88" s="17">
        <f>HLOOKUP($B88,'[6]SGTI 2021 Clean Data'!$E$2:$ZQ$272,262,FALSE)</f>
        <v>0</v>
      </c>
      <c r="FP88" s="17">
        <f>HLOOKUP($B88,'[6]SGTI 2021 Clean Data'!$E$2:$ZQ$272,263,FALSE)</f>
        <v>0</v>
      </c>
      <c r="FQ88" s="17"/>
      <c r="FR88" s="17">
        <f>HLOOKUP($B88,'[6]SGTI 2021 Clean Data'!$E$2:$ZQ$272,265,FALSE)</f>
        <v>0</v>
      </c>
      <c r="FS88" s="17">
        <f>HLOOKUP($B88,'[6]SGTI 2021 Clean Data'!$E$2:$ZQ$272,266,FALSE)</f>
        <v>0</v>
      </c>
      <c r="FT88" s="17">
        <f>HLOOKUP($B88,'[6]SGTI 2021 Clean Data'!$E$2:$ZQ$272,267,FALSE)</f>
        <v>3</v>
      </c>
      <c r="FU88" s="17">
        <f>HLOOKUP($B88,'[6]SGTI 2021 Clean Data'!$E$2:$ZQ$272,268,FALSE)</f>
        <v>0</v>
      </c>
      <c r="FV88" s="17">
        <f>HLOOKUP($B88,'[6]SGTI 2021 Clean Data'!$E$2:$ZQ$272,269,FALSE)</f>
        <v>0</v>
      </c>
      <c r="FW88" s="17">
        <f>HLOOKUP($B88,'[6]SGTI 2021 Clean Data'!$E$2:$ZQ$272,270,FALSE)</f>
        <v>0</v>
      </c>
      <c r="FX88" s="17">
        <f>HLOOKUP($B88,'[6]SGTI 2021 Clean Data'!$E$2:$ZQ$272,271,FALSE)</f>
        <v>0</v>
      </c>
    </row>
    <row r="89" spans="1:180" ht="24" thickTop="1" thickBot="1" x14ac:dyDescent="0.3">
      <c r="A89" s="12">
        <v>267</v>
      </c>
      <c r="B89" s="13" t="s">
        <v>222</v>
      </c>
      <c r="C89" s="14" t="s">
        <v>223</v>
      </c>
      <c r="D89" s="15">
        <v>44196</v>
      </c>
      <c r="E89" s="16">
        <f>_xlfn.IFNA(VLOOKUP($B89,'[4]SGTI 2021 General Full List'!$G$2:$AD$528,24,FALSE),VLOOKUP($B89,'[5]SGTI 2021 TrustReits Full List'!$G$2:$AC$43,23,FALSE))</f>
        <v>304420000</v>
      </c>
      <c r="F89" s="16" t="str">
        <f t="shared" si="1"/>
        <v>Mid</v>
      </c>
      <c r="G89" s="16" t="str">
        <f>_xlfn.IFNA(VLOOKUP($B89,'[4]SGTI 2021 General Full List'!$G$2:$AD$528,21,FALSE),VLOOKUP($B89,'[5]SGTI 2021 TrustReits Full List'!$G$2:$AB$43,20,FALSE))</f>
        <v>CONSUMER DISCRETIONARY</v>
      </c>
      <c r="H89" s="16" t="str">
        <f>_xlfn.IFNA(VLOOKUP($B89,'[4]SGTI 2021 General Full List'!$G$2:$AD$528,23,FALSE),VLOOKUP($B89,'[5]SGTI 2021 TrustReits Full List'!$G$2:$AB$43,22,FALSE))</f>
        <v>Cyclical Consumer Services</v>
      </c>
      <c r="I89" s="16" t="s">
        <v>1273</v>
      </c>
      <c r="J89" s="17">
        <f>VLOOKUP($B89,'[6]2021 DD Batch123456'!$B$3:$AT$590,5,FALSE)</f>
        <v>7</v>
      </c>
      <c r="K89" s="17">
        <f>VLOOKUP($B89,'[6]2021 DD Batch123456'!$B$3:$AT$590,6,FALSE)</f>
        <v>7</v>
      </c>
      <c r="L89" s="17">
        <f>VLOOKUP($B89,'[6]2021 DD Batch123456'!$B$3:$AT$590,7,FALSE)</f>
        <v>3</v>
      </c>
      <c r="M89" s="17" t="str">
        <f>VLOOKUP($B89,'[6]2021 DD Batch123456'!$B$3:$AT$590,12,FALSE)</f>
        <v>Y</v>
      </c>
      <c r="N89" s="17" t="str">
        <f>HLOOKUP($B89,'[6]SGTI 2021 Clean Data'!$E$2:$ZQ$272,25,FALSE)</f>
        <v>Y</v>
      </c>
      <c r="O89" s="17" t="str">
        <f>VLOOKUP($B89,'[6]2021 DD Batch123456'!$B$3:$AT$590,13,FALSE)</f>
        <v>Y</v>
      </c>
      <c r="P89" s="17" t="str">
        <f>VLOOKUP($B89,'[6]2021 DD Batch123456'!$B$3:$AT$590,14,FALSE)</f>
        <v>N</v>
      </c>
      <c r="Q89" s="17" t="str">
        <f>HLOOKUP($B89,'[6]SGTI 2021 Clean Data'!$E$2:$ZQ$272,30,FALSE)</f>
        <v>N</v>
      </c>
      <c r="R89" s="17" t="str">
        <f>HLOOKUP($B89,'[6]SGTI 2021 Clean Data'!$E$2:$ZQ$272,31,FALSE)</f>
        <v>Y</v>
      </c>
      <c r="S89" s="17" t="str">
        <f>HLOOKUP($B89,'[6]SGTI 2021 Clean Data'!$E$2:$ZQ$272,32,FALSE)</f>
        <v>Y</v>
      </c>
      <c r="T89" s="17">
        <f>VLOOKUP($B89,'[6]2021 DD Batch123456'!$B$3:$AT$590,36,FALSE)</f>
        <v>4</v>
      </c>
      <c r="U89" s="17">
        <f>VLOOKUP($B89,'[6]2021 DD Batch123456'!$B$3:$AT$590,40,FALSE)</f>
        <v>2</v>
      </c>
      <c r="V89" s="17">
        <f>VLOOKUP($B89,'[6]2021 DD Batch123456'!$B$3:$AT$590,37,FALSE)</f>
        <v>4</v>
      </c>
      <c r="W89" s="17" t="str">
        <f>VLOOKUP($B89,'[6]2021 DD Batch123456'!$B$3:$AT$590,41,FALSE)</f>
        <v>Y</v>
      </c>
      <c r="X89" s="17">
        <f>VLOOKUP($B89,'[6]2021 DD Batch123456'!$B$3:$AT$590,15,FALSE)</f>
        <v>4</v>
      </c>
      <c r="Y89" s="17">
        <f>VLOOKUP($B89,'[6]2021 DD Batch123456'!$B$3:$AT$590,16,FALSE)</f>
        <v>3</v>
      </c>
      <c r="Z89" s="17" t="str">
        <f>VLOOKUP($B89,'[6]2021 DD Batch123456'!$B$3:$AT$590,18,FALSE)</f>
        <v>Y</v>
      </c>
      <c r="AA89" s="17" t="str">
        <f>HLOOKUP($B89,'[6]SGTI 2021 Clean Data'!$E$2:$ZQ$272,45,FALSE)</f>
        <v>N</v>
      </c>
      <c r="AB89" s="17" t="str">
        <f>HLOOKUP($B89,'[6]SGTI 2021 Clean Data'!$E$2:$ZQ$272,46,FALSE)</f>
        <v>Y</v>
      </c>
      <c r="AC89" s="17" t="str">
        <f>HLOOKUP($B89,'[6]SGTI 2021 Clean Data'!$E$2:$ZQ$272,49,FALSE)</f>
        <v>N</v>
      </c>
      <c r="AD89" s="17" t="str">
        <f>HLOOKUP($B89,'[6]SGTI 2021 Clean Data'!$E$2:$ZQ$272,50,FALSE)</f>
        <v>Y</v>
      </c>
      <c r="AE89" s="17" t="str">
        <f>HLOOKUP($B89,'[6]SGTI 2021 Clean Data'!$E$2:$ZQ$272,53,FALSE)</f>
        <v>N</v>
      </c>
      <c r="AF89" s="17" t="str">
        <f>HLOOKUP($B89,'[6]SGTI 2021 Clean Data'!$E$2:$ZQ$272,54,FALSE)</f>
        <v>Y</v>
      </c>
      <c r="AG89" s="17" t="str">
        <f>HLOOKUP($B89,'[6]SGTI 2021 Clean Data'!$E$2:$ZQ$272,55,FALSE)</f>
        <v>N</v>
      </c>
      <c r="AH89" s="17" t="str">
        <f>HLOOKUP($B89,'[6]SGTI 2021 Clean Data'!$E$2:$ZQ$272,56,FALSE)</f>
        <v>Y</v>
      </c>
      <c r="AI89" s="17" t="str">
        <f>HLOOKUP($B89,'[6]SGTI 2021 Clean Data'!$E$2:$ZQ$272,57,FALSE)</f>
        <v>N</v>
      </c>
      <c r="AJ89" s="17" t="str">
        <f>HLOOKUP($B89,'[6]SGTI 2021 Clean Data'!$E$2:$ZQ$272,58,FALSE)</f>
        <v>N</v>
      </c>
      <c r="AK89" s="17" t="str">
        <f>HLOOKUP($B89,'[6]SGTI 2021 Clean Data'!$E$2:$ZQ$272,59,FALSE)</f>
        <v>Y</v>
      </c>
      <c r="AL89" s="17">
        <f>VLOOKUP($B89,'[6]2021 DD Batch123456'!$B$3:$AT$590,19,FALSE)</f>
        <v>4</v>
      </c>
      <c r="AM89" s="17">
        <f>VLOOKUP($B89,'[6]2021 DD Batch123456'!$B$3:$AT$590,20,FALSE)</f>
        <v>3</v>
      </c>
      <c r="AN89" s="17" t="str">
        <f>VLOOKUP($B89,'[6]2021 DD Batch123456'!$B$3:$AT$590,22,FALSE)</f>
        <v>Y</v>
      </c>
      <c r="AO89" s="17">
        <f>HLOOKUP($B89,'[6]SGTI 2021 Clean Data'!$E$2:$ZQ$272,67,FALSE)</f>
        <v>0</v>
      </c>
      <c r="AP89" s="17" t="str">
        <f>HLOOKUP($B89,'[6]SGTI 2021 Clean Data'!$E$2:$ZQ$272,68,FALSE)</f>
        <v>E</v>
      </c>
      <c r="AQ89" s="17" t="str">
        <f>HLOOKUP($B89,'[6]SGTI 2021 Clean Data'!$E$2:$ZQ$272,69,FALSE)</f>
        <v>E</v>
      </c>
      <c r="AR89" s="17" t="str">
        <f>HLOOKUP($B89,'[6]SGTI 2021 Clean Data'!$E$2:$ZQ$272,70,FALSE)</f>
        <v>Y</v>
      </c>
      <c r="AS89" s="17" t="str">
        <f>HLOOKUP($B89,'[6]SGTI 2021 Clean Data'!$E$2:$ZQ$272,71,FALSE)</f>
        <v>Y</v>
      </c>
      <c r="AT89" s="17" t="str">
        <f>HLOOKUP($B89,'[6]SGTI 2021 Clean Data'!$E$2:$ZQ$272,72,FALSE)</f>
        <v>Y</v>
      </c>
      <c r="AU89" s="17" t="str">
        <f>HLOOKUP($B89,'[6]SGTI 2021 Clean Data'!$E$2:$ZQ$272,73,FALSE)</f>
        <v>N</v>
      </c>
      <c r="AV89" s="17" t="str">
        <f>HLOOKUP($B89,'[6]SGTI 2021 Clean Data'!$E$2:$ZQ$272,74,FALSE)</f>
        <v>N</v>
      </c>
      <c r="AW89" s="17" t="str">
        <f>HLOOKUP($B89,'[6]SGTI 2021 Clean Data'!$E$2:$ZQ$272,75,FALSE)</f>
        <v>N</v>
      </c>
      <c r="AX89" s="17" t="str">
        <f>HLOOKUP($B89,'[6]SGTI 2021 Clean Data'!$E$2:$ZQ$272,76,FALSE)</f>
        <v>N</v>
      </c>
      <c r="AY89" s="17" t="str">
        <f>VLOOKUP($B89,'[6]2021 DD Batch123456'!$B$3:$AT$590,35,FALSE)</f>
        <v>E</v>
      </c>
      <c r="AZ89" s="17" t="str">
        <f>HLOOKUP($B89,'[6]SGTI 2021 Clean Data'!$E$2:$ZQ$272,80,FALSE)</f>
        <v>N</v>
      </c>
      <c r="BA89" s="17" t="str">
        <f>HLOOKUP($B89,'[6]SGTI 2021 Clean Data'!$E$2:$ZQ$272,83,FALSE)</f>
        <v>Y</v>
      </c>
      <c r="BB89" s="17" t="str">
        <f>HLOOKUP($B89,'[6]SGTI 2021 Clean Data'!$E$2:$ZQ$272,84,FALSE)</f>
        <v>N</v>
      </c>
      <c r="BC89" s="17" t="str">
        <f>HLOOKUP($B89,'[6]SGTI 2021 Clean Data'!$E$2:$ZQ$272,89,FALSE)</f>
        <v>N</v>
      </c>
      <c r="BD89" s="17" t="str">
        <f>HLOOKUP($B89,'[6]SGTI 2021 Clean Data'!$E$2:$ZQ$272,91,FALSE)</f>
        <v>N</v>
      </c>
      <c r="BE89" s="17" t="str">
        <f>HLOOKUP($B89,'[6]SGTI 2021 Clean Data'!$E$2:$ZQ$272,92,FALSE)</f>
        <v>Y</v>
      </c>
      <c r="BF89" s="17" t="str">
        <f>HLOOKUP($B89,'[6]SGTI 2021 Clean Data'!$E$2:$ZQ$272,93,FALSE)</f>
        <v>N</v>
      </c>
      <c r="BG89" s="17" t="str">
        <f>HLOOKUP($B89,'[6]SGTI 2021 Clean Data'!$E$2:$ZQ$272,94,FALSE)</f>
        <v>Y</v>
      </c>
      <c r="BH89" s="17" t="str">
        <f>HLOOKUP($B89,'[6]SGTI 2021 Clean Data'!$E$2:$ZQ$272,95,FALSE)</f>
        <v>Y</v>
      </c>
      <c r="BI89" s="17" t="str">
        <f>HLOOKUP($B89,'[6]SGTI 2021 Clean Data'!$E$2:$ZQ$272,96,FALSE)</f>
        <v>Y</v>
      </c>
      <c r="BJ89" s="17" t="str">
        <f>HLOOKUP($B89,'[6]SGTI 2021 Clean Data'!$E$2:$ZQ$272,97,FALSE)</f>
        <v>Y</v>
      </c>
      <c r="BK89" s="17" t="str">
        <f>HLOOKUP($B89,'[6]SGTI 2021 Clean Data'!$E$2:$ZQ$272,98,FALSE)</f>
        <v>Y</v>
      </c>
      <c r="BL89" s="17" t="str">
        <f>HLOOKUP($B89,'[6]SGTI 2021 Clean Data'!$E$2:$ZQ$272,100,FALSE)</f>
        <v>Y</v>
      </c>
      <c r="BM89" s="17" t="str">
        <f>HLOOKUP($B89,'[6]SGTI 2021 Clean Data'!$E$2:$ZQ$272,102,FALSE)</f>
        <v>Y</v>
      </c>
      <c r="BN89" s="17" t="str">
        <f>HLOOKUP($B89,'[6]SGTI 2021 Clean Data'!$E$2:$ZQ$272,103,FALSE)</f>
        <v>N</v>
      </c>
      <c r="BO89" s="17" t="str">
        <f>HLOOKUP($B89,'[6]SGTI 2021 Clean Data'!$E$2:$ZQ$272,107,FALSE)</f>
        <v>N</v>
      </c>
      <c r="BP89" s="17" t="str">
        <f>HLOOKUP($B89,'[6]SGTI 2021 Clean Data'!$E$2:$ZQ$272,108,FALSE)</f>
        <v>Y</v>
      </c>
      <c r="BQ89" s="17" t="str">
        <f>HLOOKUP($B89,'[6]SGTI 2021 Clean Data'!$E$2:$ZQ$272,109,FALSE)</f>
        <v>Y</v>
      </c>
      <c r="BR89" s="17" t="str">
        <f>HLOOKUP($B89,'[6]SGTI 2021 Clean Data'!$E$2:$ZQ$272,110,FALSE)</f>
        <v>Y</v>
      </c>
      <c r="BS89" s="17">
        <f>HLOOKUP($B89,'[6]SGTI 2021 Clean Data'!$E$2:$ZQ$272,111,FALSE)</f>
        <v>0</v>
      </c>
      <c r="BT89" s="17" t="str">
        <f>HLOOKUP($B89,'[6]SGTI 2021 Clean Data'!$E$2:$ZQ$272,113,FALSE)</f>
        <v>N</v>
      </c>
      <c r="BU89" s="17">
        <f>HLOOKUP($B89,'[6]SGTI 2021 Clean Data'!$E$2:$ZQ$272,114,FALSE)</f>
        <v>0</v>
      </c>
      <c r="BV89" s="17" t="str">
        <f>HLOOKUP($B89,'[6]SGTI 2021 Clean Data'!$E$2:$ZQ$272,120,FALSE)</f>
        <v>N</v>
      </c>
      <c r="BW89" s="17" t="str">
        <f>HLOOKUP($B89,'[6]SGTI 2021 Clean Data'!$E$2:$ZQ$272,121,FALSE)</f>
        <v>N</v>
      </c>
      <c r="BX89" s="17" t="str">
        <f>HLOOKUP($B89,'[6]SGTI 2021 Clean Data'!$E$2:$ZQ$272,122,FALSE)</f>
        <v>N</v>
      </c>
      <c r="BY89" s="17" t="str">
        <f>HLOOKUP($B89,'[6]SGTI 2021 Clean Data'!$E$2:$ZQ$272,123,FALSE)</f>
        <v>Y</v>
      </c>
      <c r="BZ89" s="17" t="str">
        <f>HLOOKUP($B89,'[6]SGTI 2021 Clean Data'!$E$2:$ZQ$272,124,FALSE)</f>
        <v>N</v>
      </c>
      <c r="CA89" s="17" t="str">
        <f>HLOOKUP($B89,'[6]SGTI 2021 Clean Data'!$E$2:$ZQ$272,125,FALSE)</f>
        <v>N</v>
      </c>
      <c r="CB89" s="17" t="str">
        <f>HLOOKUP($B89,'[6]SGTI 2021 Clean Data'!$E$2:$ZQ$272,126,FALSE)</f>
        <v>N</v>
      </c>
      <c r="CC89" s="17" t="str">
        <f>HLOOKUP($B89,'[6]SGTI 2021 Clean Data'!$E$2:$ZQ$272,128,FALSE)</f>
        <v>Y</v>
      </c>
      <c r="CD89" s="17" t="str">
        <f>HLOOKUP($B89,'[6]SGTI 2021 Clean Data'!$E$2:$ZQ$272,130,FALSE)</f>
        <v>N</v>
      </c>
      <c r="CE89" s="17" t="str">
        <f>HLOOKUP($B89,'[6]SGTI 2021 Clean Data'!$E$2:$ZQ$272,131,FALSE)</f>
        <v>Y</v>
      </c>
      <c r="CF89" s="17" t="str">
        <f>HLOOKUP($B89,'[6]SGTI 2021 Clean Data'!$E$2:$ZQ$272,132,FALSE)</f>
        <v>Y</v>
      </c>
      <c r="CG89" s="17" t="str">
        <f>HLOOKUP($B89,'[6]SGTI 2021 Clean Data'!$E$2:$ZQ$272,133,FALSE)</f>
        <v>N</v>
      </c>
      <c r="CH89" s="17" t="str">
        <f>HLOOKUP($B89,'[6]SGTI 2021 Clean Data'!$E$2:$ZQ$272,135,FALSE)</f>
        <v>N</v>
      </c>
      <c r="CI89" s="17" t="str">
        <f>HLOOKUP($B89,'[6]SGTI 2021 Clean Data'!$E$2:$ZQ$272,139,FALSE)</f>
        <v>Y</v>
      </c>
      <c r="CJ89" s="17" t="str">
        <f>HLOOKUP($B89,'[6]SGTI 2021 Clean Data'!$E$2:$ZQ$272,140,FALSE)</f>
        <v>Y</v>
      </c>
      <c r="CK89" s="17" t="str">
        <f>VLOOKUP($B89,'[6]2021 DD Batch123456'!$B$3:$AT$590,26,FALSE)</f>
        <v>N</v>
      </c>
      <c r="CL89" s="17" t="str">
        <f>VLOOKUP($B89,'[6]2021 DD Batch123456'!$B$3:$AT$590,27,FALSE)</f>
        <v>N</v>
      </c>
      <c r="CM89" s="17" t="str">
        <f>VLOOKUP($B89,'[6]2021 DD Batch123456'!$B$3:$AT$590,31,FALSE)</f>
        <v>N</v>
      </c>
      <c r="CN89" s="17" t="str">
        <f>VLOOKUP($B89,'[6]2021 DD Batch123456'!$B$3:$AT$590,32,FALSE)</f>
        <v>N</v>
      </c>
      <c r="CO89" s="17" t="str">
        <f>VLOOKUP($B89,'[6]2021 DD Batch123456'!$B$3:$AT$590,33,FALSE)</f>
        <v>N</v>
      </c>
      <c r="CP89" s="17" t="str">
        <f>HLOOKUP($B89,'[6]SGTI 2021 Clean Data'!$E$2:$ZQ$272,153,FALSE)</f>
        <v>Y</v>
      </c>
      <c r="CQ89" s="17" t="str">
        <f>HLOOKUP($B89,'[6]SGTI 2021 Clean Data'!$E$2:$ZQ$272,155,FALSE)</f>
        <v>N</v>
      </c>
      <c r="CR89" s="17" t="str">
        <f>HLOOKUP($B89,'[6]SGTI 2021 Clean Data'!$E$2:$ZQ$272,156,FALSE)</f>
        <v>Y</v>
      </c>
      <c r="CS89" s="17" t="str">
        <f>HLOOKUP($B89,'[6]SGTI 2021 Clean Data'!$E$2:$ZQ$272,157,FALSE)</f>
        <v>Y</v>
      </c>
      <c r="CT89" s="17" t="str">
        <f>HLOOKUP($B89,'[6]SGTI 2021 Clean Data'!$E$2:$ZQ$272,158,FALSE)</f>
        <v>Y</v>
      </c>
      <c r="CU89" s="17" t="str">
        <f>HLOOKUP($B89,'[6]SGTI 2021 Clean Data'!$E$2:$ZQ$272,159,FALSE)</f>
        <v>Y</v>
      </c>
      <c r="CV89" s="17" t="str">
        <f>HLOOKUP($B89,'[6]SGTI 2021 Clean Data'!$E$2:$ZQ$272,160,FALSE)</f>
        <v>Y</v>
      </c>
      <c r="CW89" s="17" t="str">
        <f>HLOOKUP($B89,'[6]SGTI 2021 Clean Data'!$E$2:$ZQ$272,161,FALSE)</f>
        <v>Y</v>
      </c>
      <c r="CX89" s="17" t="str">
        <f>HLOOKUP($B89,'[6]SGTI 2021 Clean Data'!$E$2:$ZQ$272,164,FALSE)</f>
        <v>Y</v>
      </c>
      <c r="CY89" s="17" t="str">
        <f>HLOOKUP($B89,'[6]SGTI 2021 Clean Data'!$E$2:$ZQ$272,170,FALSE)</f>
        <v>Y</v>
      </c>
      <c r="CZ89" s="17" t="str">
        <f>HLOOKUP($B89,'[6]SGTI 2021 Clean Data'!$E$2:$ZQ$272,173,FALSE)</f>
        <v>N</v>
      </c>
      <c r="DA89" s="17" t="str">
        <f>HLOOKUP($B89,'[6]SGTI 2021 Clean Data'!$E$2:$ZQ$272,174,FALSE)</f>
        <v>Y</v>
      </c>
      <c r="DB89" s="17" t="str">
        <f>HLOOKUP($B89,'[6]SGTI 2021 Clean Data'!$E$2:$ZQ$272,175,FALSE)</f>
        <v>Y</v>
      </c>
      <c r="DC89" s="17" t="str">
        <f>HLOOKUP($B89,'[6]SGTI 2021 Clean Data'!$E$2:$ZQ$272,176,FALSE)</f>
        <v>Y</v>
      </c>
      <c r="DD89" s="17" t="str">
        <f>HLOOKUP($B89,'[6]SGTI 2021 Clean Data'!$E$2:$ZQ$272,178,FALSE)</f>
        <v>N</v>
      </c>
      <c r="DE89" s="17" t="str">
        <f>HLOOKUP($B89,'[6]SGTI 2021 Clean Data'!$E$2:$ZQ$272,179,FALSE)</f>
        <v>N</v>
      </c>
      <c r="DF89" s="17" t="str">
        <f>HLOOKUP($B89,'[6]SGTI 2021 Clean Data'!$E$2:$ZQ$272,180,FALSE)</f>
        <v>Y</v>
      </c>
      <c r="DG89" s="17" t="str">
        <f>HLOOKUP($B89,'[6]SGTI 2021 Clean Data'!$E$2:$ZQ$272,181,FALSE)</f>
        <v>Y</v>
      </c>
      <c r="DH89" s="17" t="str">
        <f>HLOOKUP($B89,'[6]SGTI 2021 Clean Data'!$E$2:$ZQ$272,182,FALSE)</f>
        <v>N</v>
      </c>
      <c r="DI89" s="17" t="str">
        <f>HLOOKUP($B89,'[6]SGTI 2021 Clean Data'!$E$2:$ZQ$272,184,FALSE)</f>
        <v>N</v>
      </c>
      <c r="DJ89" s="17" t="str">
        <f>HLOOKUP($B89,'[6]SGTI 2021 Clean Data'!$E$2:$ZQ$272,185,FALSE)</f>
        <v>Y</v>
      </c>
      <c r="DK89" s="17">
        <f>HLOOKUP($B89,'[6]SGTI 2021 Clean Data'!$E$2:$ZQ$272,190,FALSE)</f>
        <v>97</v>
      </c>
      <c r="DL89" s="17" t="str">
        <f>HLOOKUP($B89,'[6]SGTI 2021 Clean Data'!$E$2:$ZQ$272,191,FALSE)</f>
        <v>N</v>
      </c>
      <c r="DM89" s="17" t="str">
        <f>HLOOKUP($B89,'[6]SGTI 2021 Clean Data'!$E$2:$ZQ$272,195,FALSE)</f>
        <v>N</v>
      </c>
      <c r="DN89" s="17" t="str">
        <f>HLOOKUP($B89,'[6]SGTI 2021 Clean Data'!$E$2:$ZQ$272,196,FALSE)</f>
        <v>N</v>
      </c>
      <c r="DO89" s="17" t="str">
        <f>HLOOKUP($B89,'[6]SGTI 2021 Clean Data'!$E$2:$ZQ$272,199,FALSE)</f>
        <v>Y</v>
      </c>
      <c r="DP89" s="17" t="str">
        <f>HLOOKUP($B89,'[6]SGTI 2021 Clean Data'!$E$2:$ZQ$272,200,FALSE)</f>
        <v>Y</v>
      </c>
      <c r="DQ89" s="17" t="str">
        <f>HLOOKUP($B89,'[6]SGTI 2021 Clean Data'!$E$2:$ZQ$272,201,FALSE)</f>
        <v>Y</v>
      </c>
      <c r="DR89" s="17" t="str">
        <f>HLOOKUP($B89,'[6]SGTI 2021 Clean Data'!$E$2:$ZQ$272,202,FALSE)</f>
        <v>Y</v>
      </c>
      <c r="DS89" s="17" t="str">
        <f>HLOOKUP($B89,'[6]SGTI 2021 Clean Data'!$E$2:$ZQ$272,203,FALSE)</f>
        <v>Y</v>
      </c>
      <c r="DT89" s="17" t="str">
        <f>HLOOKUP($B89,'[6]SGTI 2021 Clean Data'!$E$2:$ZQ$272,204,FALSE)</f>
        <v>Y</v>
      </c>
      <c r="DU89" s="17" t="str">
        <f>HLOOKUP($B89,'[6]SGTI 2021 Clean Data'!$E$2:$ZQ$272,206,FALSE)</f>
        <v>Y</v>
      </c>
      <c r="DV89" s="17" t="str">
        <f>HLOOKUP($B89,'[6]SGTI 2021 Clean Data'!$E$2:$ZQ$272,207,FALSE)</f>
        <v>N</v>
      </c>
      <c r="DW89" s="17" t="str">
        <f>HLOOKUP($B89,'[6]SGTI 2021 Clean Data'!$E$2:$ZQ$272,208,FALSE)</f>
        <v>Y</v>
      </c>
      <c r="DX89" s="17"/>
      <c r="DY89" s="17" t="str">
        <f>HLOOKUP($B89,'[6]SGTI 2021 Clean Data'!$E$2:$ZQ$272,213,FALSE)</f>
        <v>N</v>
      </c>
      <c r="DZ89" s="17" t="str">
        <f>HLOOKUP($B89,'[6]SGTI 2021 Clean Data'!$E$2:$ZQ$272,214,FALSE)</f>
        <v>N</v>
      </c>
      <c r="EA89" s="17" t="str">
        <f>HLOOKUP($B89,'[6]SGTI 2021 Clean Data'!$E$2:$ZQ$272,215,FALSE)</f>
        <v>Y</v>
      </c>
      <c r="EB89" s="17">
        <f>HLOOKUP($B89,'[6]SGTI 2021 Clean Data'!$E$2:$ZQ$272,219,FALSE)</f>
        <v>0</v>
      </c>
      <c r="EC89" s="17">
        <f>HLOOKUP($B89,'[6]SGTI 2021 Clean Data'!$E$2:$ZQ$272,220,FALSE)</f>
        <v>0</v>
      </c>
      <c r="ED89" s="17">
        <f>HLOOKUP($B89,'[6]SGTI 2021 Clean Data'!$E$2:$ZQ$272,221,FALSE)</f>
        <v>0</v>
      </c>
      <c r="EE89" s="17">
        <f>HLOOKUP($B89,'[6]SGTI 2021 Clean Data'!$E$2:$ZQ$272,222,FALSE)</f>
        <v>3</v>
      </c>
      <c r="EF89" s="17">
        <f>HLOOKUP($B89,'[6]SGTI 2021 Clean Data'!$E$2:$ZQ$272,223,FALSE)</f>
        <v>0</v>
      </c>
      <c r="EG89" s="17">
        <f>HLOOKUP($B89,'[6]SGTI 2021 Clean Data'!$E$2:$ZQ$272,224,FALSE)</f>
        <v>3</v>
      </c>
      <c r="EH89" s="17">
        <f>HLOOKUP($B89,'[6]SGTI 2021 Clean Data'!$E$2:$ZQ$272,225,FALSE)</f>
        <v>0</v>
      </c>
      <c r="EI89" s="17">
        <f>HLOOKUP($B89,'[6]SGTI 2021 Clean Data'!$E$2:$ZQ$272,226,FALSE)</f>
        <v>0</v>
      </c>
      <c r="EJ89" s="17">
        <f>HLOOKUP($B89,'[6]SGTI 2021 Clean Data'!$E$2:$ZQ$272,227,FALSE)</f>
        <v>0</v>
      </c>
      <c r="EK89" s="17">
        <f>HLOOKUP($B89,'[6]SGTI 2021 Clean Data'!$E$2:$ZQ$272,228,FALSE)</f>
        <v>3</v>
      </c>
      <c r="EL89" s="17">
        <f>HLOOKUP($B89,'[6]SGTI 2021 Clean Data'!$E$2:$ZQ$272,229,FALSE)</f>
        <v>0</v>
      </c>
      <c r="EM89" s="17">
        <f>HLOOKUP($B89,'[6]SGTI 2021 Clean Data'!$E$2:$ZQ$272,230,FALSE)</f>
        <v>0</v>
      </c>
      <c r="EN89" s="17">
        <f>HLOOKUP($B89,'[6]SGTI 2021 Clean Data'!$E$2:$ZQ$272,231,FALSE)</f>
        <v>0</v>
      </c>
      <c r="EO89" s="18">
        <f>HLOOKUP($B89,'[6]SGTI 2021 Clean Data'!$E$2:$ZQ$272,232,FALSE)</f>
        <v>44292</v>
      </c>
      <c r="EP89" s="18">
        <f>HLOOKUP($B89,'[6]SGTI 2021 Clean Data'!$E$2:$ZQ$272,233,FALSE)</f>
        <v>44314</v>
      </c>
      <c r="EQ89" s="17">
        <f>HLOOKUP($B89,'[6]SGTI 2021 Clean Data'!$E$2:$ZQ$272,234,FALSE)</f>
        <v>0</v>
      </c>
      <c r="ER89" s="17">
        <f>HLOOKUP($B89,'[6]SGTI 2021 Clean Data'!$E$2:$ZQ$272,235,FALSE)</f>
        <v>0</v>
      </c>
      <c r="ES89" s="17">
        <f>HLOOKUP($B89,'[6]SGTI 2021 Clean Data'!$E$2:$ZQ$272,240,FALSE)</f>
        <v>0</v>
      </c>
      <c r="ET89" s="17">
        <f>VLOOKUP($B89,'[6]2021 DD Batch123456'!$B$3:$AT$590,42,FALSE)</f>
        <v>0</v>
      </c>
      <c r="EU89" s="17"/>
      <c r="EV89" s="17"/>
      <c r="EW89" s="17"/>
      <c r="EX89" s="17">
        <f>VLOOKUP($B89,'[6]2021 DD Batch123456'!$B$3:$AT$590,44,FALSE)</f>
        <v>2</v>
      </c>
      <c r="EY89" s="17">
        <f>HLOOKUP($B89,'[6]SGTI 2021 Clean Data'!$E$2:$ZQ$272,246,FALSE)</f>
        <v>0</v>
      </c>
      <c r="EZ89" s="17">
        <f>HLOOKUP($B89,'[6]SGTI 2021 Clean Data'!$E$2:$ZQ$272,247,FALSE)</f>
        <v>0</v>
      </c>
      <c r="FA89" s="17">
        <f>HLOOKUP($B89,'[6]SGTI 2021 Clean Data'!$E$2:$ZQ$272,248,FALSE)</f>
        <v>0</v>
      </c>
      <c r="FB89" s="17">
        <f>HLOOKUP($B89,'[6]SGTI 2021 Clean Data'!$E$2:$ZQ$272,249,FALSE)</f>
        <v>0</v>
      </c>
      <c r="FC89" s="17">
        <f>HLOOKUP($B89,'[6]SGTI 2021 Clean Data'!$E$2:$ZQ$272,250,FALSE)</f>
        <v>0</v>
      </c>
      <c r="FD89" s="17">
        <f>HLOOKUP($B89,'[6]SGTI 2021 Clean Data'!$E$2:$ZQ$272,251,FALSE)</f>
        <v>0</v>
      </c>
      <c r="FE89" s="17">
        <f>HLOOKUP($B89,'[6]SGTI 2021 Clean Data'!$E$2:$ZQ$272,252,FALSE)</f>
        <v>0</v>
      </c>
      <c r="FF89" s="17">
        <f>HLOOKUP($B89,'[6]SGTI 2021 Clean Data'!$E$2:$ZQ$272,253,FALSE)</f>
        <v>0</v>
      </c>
      <c r="FG89" s="17">
        <f>HLOOKUP($B89,'[6]SGTI 2021 Clean Data'!$E$2:$ZQ$272,254,FALSE)</f>
        <v>0</v>
      </c>
      <c r="FH89" s="17">
        <f>HLOOKUP($B89,'[6]SGTI 2021 Clean Data'!$E$2:$ZQ$272,255,FALSE)</f>
        <v>0</v>
      </c>
      <c r="FI89" s="17">
        <f>HLOOKUP($B89,'[6]SGTI 2021 Clean Data'!$E$2:$ZQ$272,256,FALSE)</f>
        <v>0</v>
      </c>
      <c r="FJ89" s="17">
        <f>HLOOKUP($B89,'[6]SGTI 2021 Clean Data'!$E$2:$ZQ$272,257,FALSE)</f>
        <v>0</v>
      </c>
      <c r="FK89" s="17">
        <f>HLOOKUP($B89,'[6]SGTI 2021 Clean Data'!$E$2:$ZQ$272,258,FALSE)</f>
        <v>0</v>
      </c>
      <c r="FL89" s="17"/>
      <c r="FM89" s="17">
        <f>HLOOKUP($B89,'[6]SGTI 2021 Clean Data'!$E$2:$ZQ$272,260,FALSE)</f>
        <v>0</v>
      </c>
      <c r="FN89" s="17">
        <f>HLOOKUP($B89,'[6]SGTI 2021 Clean Data'!$E$2:$ZQ$272,261,FALSE)</f>
        <v>0</v>
      </c>
      <c r="FO89" s="17">
        <f>HLOOKUP($B89,'[6]SGTI 2021 Clean Data'!$E$2:$ZQ$272,262,FALSE)</f>
        <v>0</v>
      </c>
      <c r="FP89" s="17">
        <f>HLOOKUP($B89,'[6]SGTI 2021 Clean Data'!$E$2:$ZQ$272,263,FALSE)</f>
        <v>0</v>
      </c>
      <c r="FQ89" s="17"/>
      <c r="FR89" s="17">
        <f>HLOOKUP($B89,'[6]SGTI 2021 Clean Data'!$E$2:$ZQ$272,265,FALSE)</f>
        <v>0</v>
      </c>
      <c r="FS89" s="17">
        <f>HLOOKUP($B89,'[6]SGTI 2021 Clean Data'!$E$2:$ZQ$272,266,FALSE)</f>
        <v>0</v>
      </c>
      <c r="FT89" s="17">
        <f>HLOOKUP($B89,'[6]SGTI 2021 Clean Data'!$E$2:$ZQ$272,267,FALSE)</f>
        <v>0</v>
      </c>
      <c r="FU89" s="17">
        <f>HLOOKUP($B89,'[6]SGTI 2021 Clean Data'!$E$2:$ZQ$272,268,FALSE)</f>
        <v>0</v>
      </c>
      <c r="FV89" s="17">
        <f>HLOOKUP($B89,'[6]SGTI 2021 Clean Data'!$E$2:$ZQ$272,269,FALSE)</f>
        <v>0</v>
      </c>
      <c r="FW89" s="17">
        <f>HLOOKUP($B89,'[6]SGTI 2021 Clean Data'!$E$2:$ZQ$272,270,FALSE)</f>
        <v>0</v>
      </c>
      <c r="FX89" s="17">
        <f>HLOOKUP($B89,'[6]SGTI 2021 Clean Data'!$E$2:$ZQ$272,271,FALSE)</f>
        <v>0</v>
      </c>
    </row>
    <row r="90" spans="1:180" ht="24" thickTop="1" thickBot="1" x14ac:dyDescent="0.3">
      <c r="A90" s="12">
        <v>278</v>
      </c>
      <c r="B90" s="13" t="s">
        <v>226</v>
      </c>
      <c r="C90" s="14" t="s">
        <v>227</v>
      </c>
      <c r="D90" s="15">
        <v>44196</v>
      </c>
      <c r="E90" s="16">
        <f>_xlfn.IFNA(VLOOKUP($B90,'[4]SGTI 2021 General Full List'!$G$2:$AD$528,24,FALSE),VLOOKUP($B90,'[5]SGTI 2021 TrustReits Full List'!$G$2:$AC$43,23,FALSE))</f>
        <v>28520000</v>
      </c>
      <c r="F90" s="16" t="str">
        <f t="shared" si="1"/>
        <v>Small</v>
      </c>
      <c r="G90" s="16" t="str">
        <f>_xlfn.IFNA(VLOOKUP($B90,'[4]SGTI 2021 General Full List'!$G$2:$AD$528,21,FALSE),VLOOKUP($B90,'[5]SGTI 2021 TrustReits Full List'!$G$2:$AB$43,20,FALSE))</f>
        <v>INDUSTRIALS</v>
      </c>
      <c r="H90" s="16" t="str">
        <f>_xlfn.IFNA(VLOOKUP($B90,'[4]SGTI 2021 General Full List'!$G$2:$AD$528,23,FALSE),VLOOKUP($B90,'[5]SGTI 2021 TrustReits Full List'!$G$2:$AB$43,22,FALSE))</f>
        <v>Industrial &amp; Commercial Services</v>
      </c>
      <c r="I90" s="16" t="s">
        <v>1273</v>
      </c>
      <c r="J90" s="17">
        <f>VLOOKUP($B90,'[6]2021 DD Batch123456'!$B$3:$AT$590,5,FALSE)</f>
        <v>7</v>
      </c>
      <c r="K90" s="17">
        <f>VLOOKUP($B90,'[6]2021 DD Batch123456'!$B$3:$AT$590,6,FALSE)</f>
        <v>7</v>
      </c>
      <c r="L90" s="17">
        <f>VLOOKUP($B90,'[6]2021 DD Batch123456'!$B$3:$AT$590,7,FALSE)</f>
        <v>3</v>
      </c>
      <c r="M90" s="17" t="str">
        <f>VLOOKUP($B90,'[6]2021 DD Batch123456'!$B$3:$AT$590,12,FALSE)</f>
        <v>Y</v>
      </c>
      <c r="N90" s="17" t="str">
        <f>HLOOKUP($B90,'[6]SGTI 2021 Clean Data'!$E$2:$ZQ$272,25,FALSE)</f>
        <v>Y</v>
      </c>
      <c r="O90" s="17" t="str">
        <f>VLOOKUP($B90,'[6]2021 DD Batch123456'!$B$3:$AT$590,13,FALSE)</f>
        <v>N</v>
      </c>
      <c r="P90" s="17" t="str">
        <f>VLOOKUP($B90,'[6]2021 DD Batch123456'!$B$3:$AT$590,14,FALSE)</f>
        <v>Y</v>
      </c>
      <c r="Q90" s="17" t="str">
        <f>HLOOKUP($B90,'[6]SGTI 2021 Clean Data'!$E$2:$ZQ$272,30,FALSE)</f>
        <v>Y</v>
      </c>
      <c r="R90" s="17" t="str">
        <f>HLOOKUP($B90,'[6]SGTI 2021 Clean Data'!$E$2:$ZQ$272,31,FALSE)</f>
        <v>Y</v>
      </c>
      <c r="S90" s="17" t="str">
        <f>HLOOKUP($B90,'[6]SGTI 2021 Clean Data'!$E$2:$ZQ$272,32,FALSE)</f>
        <v>Y</v>
      </c>
      <c r="T90" s="17">
        <f>VLOOKUP($B90,'[6]2021 DD Batch123456'!$B$3:$AT$590,36,FALSE)</f>
        <v>5</v>
      </c>
      <c r="U90" s="17">
        <f>VLOOKUP($B90,'[6]2021 DD Batch123456'!$B$3:$AT$590,40,FALSE)</f>
        <v>4</v>
      </c>
      <c r="V90" s="17">
        <f>VLOOKUP($B90,'[6]2021 DD Batch123456'!$B$3:$AT$590,37,FALSE)</f>
        <v>5</v>
      </c>
      <c r="W90" s="17" t="str">
        <f>VLOOKUP($B90,'[6]2021 DD Batch123456'!$B$3:$AT$590,41,FALSE)</f>
        <v>Y</v>
      </c>
      <c r="X90" s="17">
        <f>VLOOKUP($B90,'[6]2021 DD Batch123456'!$B$3:$AT$590,15,FALSE)</f>
        <v>3</v>
      </c>
      <c r="Y90" s="17">
        <f>VLOOKUP($B90,'[6]2021 DD Batch123456'!$B$3:$AT$590,16,FALSE)</f>
        <v>2</v>
      </c>
      <c r="Z90" s="17" t="str">
        <f>VLOOKUP($B90,'[6]2021 DD Batch123456'!$B$3:$AT$590,18,FALSE)</f>
        <v>Y</v>
      </c>
      <c r="AA90" s="17" t="str">
        <f>HLOOKUP($B90,'[6]SGTI 2021 Clean Data'!$E$2:$ZQ$272,45,FALSE)</f>
        <v>Y</v>
      </c>
      <c r="AB90" s="17" t="str">
        <f>HLOOKUP($B90,'[6]SGTI 2021 Clean Data'!$E$2:$ZQ$272,46,FALSE)</f>
        <v>N</v>
      </c>
      <c r="AC90" s="17" t="str">
        <f>HLOOKUP($B90,'[6]SGTI 2021 Clean Data'!$E$2:$ZQ$272,49,FALSE)</f>
        <v>N</v>
      </c>
      <c r="AD90" s="17" t="str">
        <f>HLOOKUP($B90,'[6]SGTI 2021 Clean Data'!$E$2:$ZQ$272,50,FALSE)</f>
        <v>Y</v>
      </c>
      <c r="AE90" s="17" t="str">
        <f>HLOOKUP($B90,'[6]SGTI 2021 Clean Data'!$E$2:$ZQ$272,53,FALSE)</f>
        <v>Y</v>
      </c>
      <c r="AF90" s="17" t="str">
        <f>HLOOKUP($B90,'[6]SGTI 2021 Clean Data'!$E$2:$ZQ$272,54,FALSE)</f>
        <v>Y</v>
      </c>
      <c r="AG90" s="17" t="str">
        <f>HLOOKUP($B90,'[6]SGTI 2021 Clean Data'!$E$2:$ZQ$272,55,FALSE)</f>
        <v>Y</v>
      </c>
      <c r="AH90" s="17" t="str">
        <f>HLOOKUP($B90,'[6]SGTI 2021 Clean Data'!$E$2:$ZQ$272,56,FALSE)</f>
        <v>Y</v>
      </c>
      <c r="AI90" s="17" t="str">
        <f>HLOOKUP($B90,'[6]SGTI 2021 Clean Data'!$E$2:$ZQ$272,57,FALSE)</f>
        <v>N</v>
      </c>
      <c r="AJ90" s="17" t="str">
        <f>HLOOKUP($B90,'[6]SGTI 2021 Clean Data'!$E$2:$ZQ$272,58,FALSE)</f>
        <v>Y</v>
      </c>
      <c r="AK90" s="17" t="str">
        <f>HLOOKUP($B90,'[6]SGTI 2021 Clean Data'!$E$2:$ZQ$272,59,FALSE)</f>
        <v>Y</v>
      </c>
      <c r="AL90" s="17">
        <f>VLOOKUP($B90,'[6]2021 DD Batch123456'!$B$3:$AT$590,19,FALSE)</f>
        <v>3</v>
      </c>
      <c r="AM90" s="17">
        <f>VLOOKUP($B90,'[6]2021 DD Batch123456'!$B$3:$AT$590,20,FALSE)</f>
        <v>2</v>
      </c>
      <c r="AN90" s="17" t="str">
        <f>VLOOKUP($B90,'[6]2021 DD Batch123456'!$B$3:$AT$590,22,FALSE)</f>
        <v>Y</v>
      </c>
      <c r="AO90" s="17" t="str">
        <f>HLOOKUP($B90,'[6]SGTI 2021 Clean Data'!$E$2:$ZQ$272,67,FALSE)</f>
        <v>E</v>
      </c>
      <c r="AP90" s="17" t="str">
        <f>HLOOKUP($B90,'[6]SGTI 2021 Clean Data'!$E$2:$ZQ$272,68,FALSE)</f>
        <v>B3</v>
      </c>
      <c r="AQ90" s="17" t="str">
        <f>HLOOKUP($B90,'[6]SGTI 2021 Clean Data'!$E$2:$ZQ$272,69,FALSE)</f>
        <v>B3</v>
      </c>
      <c r="AR90" s="17" t="str">
        <f>HLOOKUP($B90,'[6]SGTI 2021 Clean Data'!$E$2:$ZQ$272,70,FALSE)</f>
        <v>Y</v>
      </c>
      <c r="AS90" s="17" t="str">
        <f>HLOOKUP($B90,'[6]SGTI 2021 Clean Data'!$E$2:$ZQ$272,71,FALSE)</f>
        <v>Y</v>
      </c>
      <c r="AT90" s="17" t="str">
        <f>HLOOKUP($B90,'[6]SGTI 2021 Clean Data'!$E$2:$ZQ$272,72,FALSE)</f>
        <v>Y</v>
      </c>
      <c r="AU90" s="17" t="str">
        <f>HLOOKUP($B90,'[6]SGTI 2021 Clean Data'!$E$2:$ZQ$272,73,FALSE)</f>
        <v>Y</v>
      </c>
      <c r="AV90" s="17" t="str">
        <f>HLOOKUP($B90,'[6]SGTI 2021 Clean Data'!$E$2:$ZQ$272,74,FALSE)</f>
        <v>Y</v>
      </c>
      <c r="AW90" s="17" t="str">
        <f>HLOOKUP($B90,'[6]SGTI 2021 Clean Data'!$E$2:$ZQ$272,75,FALSE)</f>
        <v>N</v>
      </c>
      <c r="AX90" s="17" t="str">
        <f>HLOOKUP($B90,'[6]SGTI 2021 Clean Data'!$E$2:$ZQ$272,76,FALSE)</f>
        <v>N</v>
      </c>
      <c r="AY90" s="17" t="str">
        <f>VLOOKUP($B90,'[6]2021 DD Batch123456'!$B$3:$AT$590,35,FALSE)</f>
        <v>E</v>
      </c>
      <c r="AZ90" s="17" t="str">
        <f>HLOOKUP($B90,'[6]SGTI 2021 Clean Data'!$E$2:$ZQ$272,80,FALSE)</f>
        <v>Y</v>
      </c>
      <c r="BA90" s="17" t="str">
        <f>HLOOKUP($B90,'[6]SGTI 2021 Clean Data'!$E$2:$ZQ$272,83,FALSE)</f>
        <v>Y</v>
      </c>
      <c r="BB90" s="17" t="str">
        <f>HLOOKUP($B90,'[6]SGTI 2021 Clean Data'!$E$2:$ZQ$272,84,FALSE)</f>
        <v>Y</v>
      </c>
      <c r="BC90" s="17" t="str">
        <f>HLOOKUP($B90,'[6]SGTI 2021 Clean Data'!$E$2:$ZQ$272,89,FALSE)</f>
        <v>N</v>
      </c>
      <c r="BD90" s="17" t="str">
        <f>HLOOKUP($B90,'[6]SGTI 2021 Clean Data'!$E$2:$ZQ$272,91,FALSE)</f>
        <v>Y</v>
      </c>
      <c r="BE90" s="17" t="str">
        <f>HLOOKUP($B90,'[6]SGTI 2021 Clean Data'!$E$2:$ZQ$272,92,FALSE)</f>
        <v>Y</v>
      </c>
      <c r="BF90" s="17" t="str">
        <f>HLOOKUP($B90,'[6]SGTI 2021 Clean Data'!$E$2:$ZQ$272,93,FALSE)</f>
        <v>Y</v>
      </c>
      <c r="BG90" s="17" t="str">
        <f>HLOOKUP($B90,'[6]SGTI 2021 Clean Data'!$E$2:$ZQ$272,94,FALSE)</f>
        <v>Y</v>
      </c>
      <c r="BH90" s="17" t="str">
        <f>HLOOKUP($B90,'[6]SGTI 2021 Clean Data'!$E$2:$ZQ$272,95,FALSE)</f>
        <v>Y</v>
      </c>
      <c r="BI90" s="17" t="str">
        <f>HLOOKUP($B90,'[6]SGTI 2021 Clean Data'!$E$2:$ZQ$272,96,FALSE)</f>
        <v>Y</v>
      </c>
      <c r="BJ90" s="17" t="str">
        <f>HLOOKUP($B90,'[6]SGTI 2021 Clean Data'!$E$2:$ZQ$272,97,FALSE)</f>
        <v>Y</v>
      </c>
      <c r="BK90" s="17" t="str">
        <f>HLOOKUP($B90,'[6]SGTI 2021 Clean Data'!$E$2:$ZQ$272,98,FALSE)</f>
        <v>Y</v>
      </c>
      <c r="BL90" s="17" t="str">
        <f>HLOOKUP($B90,'[6]SGTI 2021 Clean Data'!$E$2:$ZQ$272,100,FALSE)</f>
        <v>Y</v>
      </c>
      <c r="BM90" s="17" t="str">
        <f>HLOOKUP($B90,'[6]SGTI 2021 Clean Data'!$E$2:$ZQ$272,102,FALSE)</f>
        <v>N</v>
      </c>
      <c r="BN90" s="17" t="str">
        <f>HLOOKUP($B90,'[6]SGTI 2021 Clean Data'!$E$2:$ZQ$272,103,FALSE)</f>
        <v>Y</v>
      </c>
      <c r="BO90" s="17" t="str">
        <f>HLOOKUP($B90,'[6]SGTI 2021 Clean Data'!$E$2:$ZQ$272,107,FALSE)</f>
        <v>Y</v>
      </c>
      <c r="BP90" s="17" t="str">
        <f>HLOOKUP($B90,'[6]SGTI 2021 Clean Data'!$E$2:$ZQ$272,108,FALSE)</f>
        <v>Y</v>
      </c>
      <c r="BQ90" s="17" t="str">
        <f>HLOOKUP($B90,'[6]SGTI 2021 Clean Data'!$E$2:$ZQ$272,109,FALSE)</f>
        <v>Y</v>
      </c>
      <c r="BR90" s="17" t="str">
        <f>HLOOKUP($B90,'[6]SGTI 2021 Clean Data'!$E$2:$ZQ$272,110,FALSE)</f>
        <v>Y</v>
      </c>
      <c r="BS90" s="17" t="str">
        <f>HLOOKUP($B90,'[6]SGTI 2021 Clean Data'!$E$2:$ZQ$272,111,FALSE)</f>
        <v>Y</v>
      </c>
      <c r="BT90" s="17" t="str">
        <f>HLOOKUP($B90,'[6]SGTI 2021 Clean Data'!$E$2:$ZQ$272,113,FALSE)</f>
        <v>N</v>
      </c>
      <c r="BU90" s="17" t="str">
        <f>HLOOKUP($B90,'[6]SGTI 2021 Clean Data'!$E$2:$ZQ$272,114,FALSE)</f>
        <v>Y</v>
      </c>
      <c r="BV90" s="17" t="str">
        <f>HLOOKUP($B90,'[6]SGTI 2021 Clean Data'!$E$2:$ZQ$272,120,FALSE)</f>
        <v>Y</v>
      </c>
      <c r="BW90" s="17" t="str">
        <f>HLOOKUP($B90,'[6]SGTI 2021 Clean Data'!$E$2:$ZQ$272,121,FALSE)</f>
        <v>Y</v>
      </c>
      <c r="BX90" s="17" t="str">
        <f>HLOOKUP($B90,'[6]SGTI 2021 Clean Data'!$E$2:$ZQ$272,122,FALSE)</f>
        <v>Y</v>
      </c>
      <c r="BY90" s="17" t="str">
        <f>HLOOKUP($B90,'[6]SGTI 2021 Clean Data'!$E$2:$ZQ$272,123,FALSE)</f>
        <v>Y</v>
      </c>
      <c r="BZ90" s="17" t="str">
        <f>HLOOKUP($B90,'[6]SGTI 2021 Clean Data'!$E$2:$ZQ$272,124,FALSE)</f>
        <v>N</v>
      </c>
      <c r="CA90" s="17" t="str">
        <f>HLOOKUP($B90,'[6]SGTI 2021 Clean Data'!$E$2:$ZQ$272,125,FALSE)</f>
        <v>N</v>
      </c>
      <c r="CB90" s="17" t="str">
        <f>HLOOKUP($B90,'[6]SGTI 2021 Clean Data'!$E$2:$ZQ$272,126,FALSE)</f>
        <v>N</v>
      </c>
      <c r="CC90" s="17" t="str">
        <f>HLOOKUP($B90,'[6]SGTI 2021 Clean Data'!$E$2:$ZQ$272,128,FALSE)</f>
        <v>Y</v>
      </c>
      <c r="CD90" s="17" t="str">
        <f>HLOOKUP($B90,'[6]SGTI 2021 Clean Data'!$E$2:$ZQ$272,130,FALSE)</f>
        <v>Y</v>
      </c>
      <c r="CE90" s="17" t="str">
        <f>HLOOKUP($B90,'[6]SGTI 2021 Clean Data'!$E$2:$ZQ$272,131,FALSE)</f>
        <v>Y</v>
      </c>
      <c r="CF90" s="17" t="str">
        <f>HLOOKUP($B90,'[6]SGTI 2021 Clean Data'!$E$2:$ZQ$272,132,FALSE)</f>
        <v>Y</v>
      </c>
      <c r="CG90" s="17" t="str">
        <f>HLOOKUP($B90,'[6]SGTI 2021 Clean Data'!$E$2:$ZQ$272,133,FALSE)</f>
        <v>Y</v>
      </c>
      <c r="CH90" s="17" t="str">
        <f>HLOOKUP($B90,'[6]SGTI 2021 Clean Data'!$E$2:$ZQ$272,135,FALSE)</f>
        <v>Y</v>
      </c>
      <c r="CI90" s="17" t="str">
        <f>HLOOKUP($B90,'[6]SGTI 2021 Clean Data'!$E$2:$ZQ$272,139,FALSE)</f>
        <v>Y</v>
      </c>
      <c r="CJ90" s="17" t="str">
        <f>HLOOKUP($B90,'[6]SGTI 2021 Clean Data'!$E$2:$ZQ$272,140,FALSE)</f>
        <v>Y</v>
      </c>
      <c r="CK90" s="17" t="str">
        <f>VLOOKUP($B90,'[6]2021 DD Batch123456'!$B$3:$AT$590,26,FALSE)</f>
        <v>Y</v>
      </c>
      <c r="CL90" s="17">
        <f>VLOOKUP($B90,'[6]2021 DD Batch123456'!$B$3:$AT$590,27,FALSE)</f>
        <v>0</v>
      </c>
      <c r="CM90" s="17" t="str">
        <f>VLOOKUP($B90,'[6]2021 DD Batch123456'!$B$3:$AT$590,31,FALSE)</f>
        <v>Y</v>
      </c>
      <c r="CN90" s="17">
        <f>VLOOKUP($B90,'[6]2021 DD Batch123456'!$B$3:$AT$590,32,FALSE)</f>
        <v>0</v>
      </c>
      <c r="CO90" s="17" t="str">
        <f>VLOOKUP($B90,'[6]2021 DD Batch123456'!$B$3:$AT$590,33,FALSE)</f>
        <v>N</v>
      </c>
      <c r="CP90" s="17" t="str">
        <f>HLOOKUP($B90,'[6]SGTI 2021 Clean Data'!$E$2:$ZQ$272,153,FALSE)</f>
        <v>Y</v>
      </c>
      <c r="CQ90" s="17" t="str">
        <f>HLOOKUP($B90,'[6]SGTI 2021 Clean Data'!$E$2:$ZQ$272,155,FALSE)</f>
        <v>Y</v>
      </c>
      <c r="CR90" s="17" t="str">
        <f>HLOOKUP($B90,'[6]SGTI 2021 Clean Data'!$E$2:$ZQ$272,156,FALSE)</f>
        <v>Y</v>
      </c>
      <c r="CS90" s="17" t="str">
        <f>HLOOKUP($B90,'[6]SGTI 2021 Clean Data'!$E$2:$ZQ$272,157,FALSE)</f>
        <v>Y</v>
      </c>
      <c r="CT90" s="17" t="str">
        <f>HLOOKUP($B90,'[6]SGTI 2021 Clean Data'!$E$2:$ZQ$272,158,FALSE)</f>
        <v>N</v>
      </c>
      <c r="CU90" s="17" t="str">
        <f>HLOOKUP($B90,'[6]SGTI 2021 Clean Data'!$E$2:$ZQ$272,159,FALSE)</f>
        <v>Y</v>
      </c>
      <c r="CV90" s="17" t="str">
        <f>HLOOKUP($B90,'[6]SGTI 2021 Clean Data'!$E$2:$ZQ$272,160,FALSE)</f>
        <v>Y</v>
      </c>
      <c r="CW90" s="17" t="str">
        <f>HLOOKUP($B90,'[6]SGTI 2021 Clean Data'!$E$2:$ZQ$272,161,FALSE)</f>
        <v>Y</v>
      </c>
      <c r="CX90" s="17" t="str">
        <f>HLOOKUP($B90,'[6]SGTI 2021 Clean Data'!$E$2:$ZQ$272,164,FALSE)</f>
        <v>Y</v>
      </c>
      <c r="CY90" s="17" t="str">
        <f>HLOOKUP($B90,'[6]SGTI 2021 Clean Data'!$E$2:$ZQ$272,170,FALSE)</f>
        <v>Y</v>
      </c>
      <c r="CZ90" s="17" t="str">
        <f>HLOOKUP($B90,'[6]SGTI 2021 Clean Data'!$E$2:$ZQ$272,173,FALSE)</f>
        <v>Y</v>
      </c>
      <c r="DA90" s="17" t="str">
        <f>HLOOKUP($B90,'[6]SGTI 2021 Clean Data'!$E$2:$ZQ$272,174,FALSE)</f>
        <v>Y</v>
      </c>
      <c r="DB90" s="17" t="str">
        <f>HLOOKUP($B90,'[6]SGTI 2021 Clean Data'!$E$2:$ZQ$272,175,FALSE)</f>
        <v>Y</v>
      </c>
      <c r="DC90" s="17" t="str">
        <f>HLOOKUP($B90,'[6]SGTI 2021 Clean Data'!$E$2:$ZQ$272,176,FALSE)</f>
        <v>N</v>
      </c>
      <c r="DD90" s="17" t="str">
        <f>HLOOKUP($B90,'[6]SGTI 2021 Clean Data'!$E$2:$ZQ$272,178,FALSE)</f>
        <v>N</v>
      </c>
      <c r="DE90" s="17" t="str">
        <f>HLOOKUP($B90,'[6]SGTI 2021 Clean Data'!$E$2:$ZQ$272,179,FALSE)</f>
        <v>Y</v>
      </c>
      <c r="DF90" s="17" t="str">
        <f>HLOOKUP($B90,'[6]SGTI 2021 Clean Data'!$E$2:$ZQ$272,180,FALSE)</f>
        <v>Y</v>
      </c>
      <c r="DG90" s="17" t="str">
        <f>HLOOKUP($B90,'[6]SGTI 2021 Clean Data'!$E$2:$ZQ$272,181,FALSE)</f>
        <v>Y</v>
      </c>
      <c r="DH90" s="17" t="str">
        <f>HLOOKUP($B90,'[6]SGTI 2021 Clean Data'!$E$2:$ZQ$272,182,FALSE)</f>
        <v>N</v>
      </c>
      <c r="DI90" s="17" t="str">
        <f>HLOOKUP($B90,'[6]SGTI 2021 Clean Data'!$E$2:$ZQ$272,184,FALSE)</f>
        <v>Y</v>
      </c>
      <c r="DJ90" s="17" t="str">
        <f>HLOOKUP($B90,'[6]SGTI 2021 Clean Data'!$E$2:$ZQ$272,185,FALSE)</f>
        <v>Y</v>
      </c>
      <c r="DK90" s="17">
        <f>HLOOKUP($B90,'[6]SGTI 2021 Clean Data'!$E$2:$ZQ$272,190,FALSE)</f>
        <v>95</v>
      </c>
      <c r="DL90" s="17" t="str">
        <f>HLOOKUP($B90,'[6]SGTI 2021 Clean Data'!$E$2:$ZQ$272,191,FALSE)</f>
        <v>N</v>
      </c>
      <c r="DM90" s="17" t="str">
        <f>HLOOKUP($B90,'[6]SGTI 2021 Clean Data'!$E$2:$ZQ$272,195,FALSE)</f>
        <v>Y</v>
      </c>
      <c r="DN90" s="17" t="str">
        <f>HLOOKUP($B90,'[6]SGTI 2021 Clean Data'!$E$2:$ZQ$272,196,FALSE)</f>
        <v>N</v>
      </c>
      <c r="DO90" s="17" t="str">
        <f>HLOOKUP($B90,'[6]SGTI 2021 Clean Data'!$E$2:$ZQ$272,199,FALSE)</f>
        <v>N</v>
      </c>
      <c r="DP90" s="17" t="str">
        <f>HLOOKUP($B90,'[6]SGTI 2021 Clean Data'!$E$2:$ZQ$272,200,FALSE)</f>
        <v>Y</v>
      </c>
      <c r="DQ90" s="17" t="str">
        <f>HLOOKUP($B90,'[6]SGTI 2021 Clean Data'!$E$2:$ZQ$272,201,FALSE)</f>
        <v>Y</v>
      </c>
      <c r="DR90" s="17" t="str">
        <f>HLOOKUP($B90,'[6]SGTI 2021 Clean Data'!$E$2:$ZQ$272,202,FALSE)</f>
        <v>Y</v>
      </c>
      <c r="DS90" s="17" t="str">
        <f>HLOOKUP($B90,'[6]SGTI 2021 Clean Data'!$E$2:$ZQ$272,203,FALSE)</f>
        <v>Y</v>
      </c>
      <c r="DT90" s="17" t="str">
        <f>HLOOKUP($B90,'[6]SGTI 2021 Clean Data'!$E$2:$ZQ$272,204,FALSE)</f>
        <v>Y</v>
      </c>
      <c r="DU90" s="17" t="str">
        <f>HLOOKUP($B90,'[6]SGTI 2021 Clean Data'!$E$2:$ZQ$272,206,FALSE)</f>
        <v>Y</v>
      </c>
      <c r="DV90" s="17" t="str">
        <f>HLOOKUP($B90,'[6]SGTI 2021 Clean Data'!$E$2:$ZQ$272,207,FALSE)</f>
        <v>Y</v>
      </c>
      <c r="DW90" s="17" t="str">
        <f>HLOOKUP($B90,'[6]SGTI 2021 Clean Data'!$E$2:$ZQ$272,208,FALSE)</f>
        <v>Y</v>
      </c>
      <c r="DX90" s="17"/>
      <c r="DY90" s="17" t="str">
        <f>HLOOKUP($B90,'[6]SGTI 2021 Clean Data'!$E$2:$ZQ$272,213,FALSE)</f>
        <v>N</v>
      </c>
      <c r="DZ90" s="17" t="str">
        <f>HLOOKUP($B90,'[6]SGTI 2021 Clean Data'!$E$2:$ZQ$272,214,FALSE)</f>
        <v>N</v>
      </c>
      <c r="EA90" s="17" t="str">
        <f>HLOOKUP($B90,'[6]SGTI 2021 Clean Data'!$E$2:$ZQ$272,215,FALSE)</f>
        <v>Y</v>
      </c>
      <c r="EB90" s="17">
        <f>HLOOKUP($B90,'[6]SGTI 2021 Clean Data'!$E$2:$ZQ$272,219,FALSE)</f>
        <v>3</v>
      </c>
      <c r="EC90" s="17">
        <f>HLOOKUP($B90,'[6]SGTI 2021 Clean Data'!$E$2:$ZQ$272,220,FALSE)</f>
        <v>0</v>
      </c>
      <c r="ED90" s="17">
        <f>HLOOKUP($B90,'[6]SGTI 2021 Clean Data'!$E$2:$ZQ$272,221,FALSE)</f>
        <v>0</v>
      </c>
      <c r="EE90" s="17">
        <f>HLOOKUP($B90,'[6]SGTI 2021 Clean Data'!$E$2:$ZQ$272,222,FALSE)</f>
        <v>3</v>
      </c>
      <c r="EF90" s="17">
        <f>HLOOKUP($B90,'[6]SGTI 2021 Clean Data'!$E$2:$ZQ$272,223,FALSE)</f>
        <v>0</v>
      </c>
      <c r="EG90" s="17">
        <f>HLOOKUP($B90,'[6]SGTI 2021 Clean Data'!$E$2:$ZQ$272,224,FALSE)</f>
        <v>3</v>
      </c>
      <c r="EH90" s="17">
        <f>HLOOKUP($B90,'[6]SGTI 2021 Clean Data'!$E$2:$ZQ$272,225,FALSE)</f>
        <v>0</v>
      </c>
      <c r="EI90" s="17">
        <f>HLOOKUP($B90,'[6]SGTI 2021 Clean Data'!$E$2:$ZQ$272,226,FALSE)</f>
        <v>0</v>
      </c>
      <c r="EJ90" s="17">
        <f>HLOOKUP($B90,'[6]SGTI 2021 Clean Data'!$E$2:$ZQ$272,227,FALSE)</f>
        <v>0</v>
      </c>
      <c r="EK90" s="17">
        <f>HLOOKUP($B90,'[6]SGTI 2021 Clean Data'!$E$2:$ZQ$272,228,FALSE)</f>
        <v>3</v>
      </c>
      <c r="EL90" s="17">
        <f>HLOOKUP($B90,'[6]SGTI 2021 Clean Data'!$E$2:$ZQ$272,229,FALSE)</f>
        <v>0</v>
      </c>
      <c r="EM90" s="17">
        <f>HLOOKUP($B90,'[6]SGTI 2021 Clean Data'!$E$2:$ZQ$272,230,FALSE)</f>
        <v>1</v>
      </c>
      <c r="EN90" s="17">
        <f>HLOOKUP($B90,'[6]SGTI 2021 Clean Data'!$E$2:$ZQ$272,231,FALSE)</f>
        <v>0</v>
      </c>
      <c r="EO90" s="18">
        <f>HLOOKUP($B90,'[6]SGTI 2021 Clean Data'!$E$2:$ZQ$272,232,FALSE)</f>
        <v>44291</v>
      </c>
      <c r="EP90" s="18">
        <f>HLOOKUP($B90,'[6]SGTI 2021 Clean Data'!$E$2:$ZQ$272,233,FALSE)</f>
        <v>44314</v>
      </c>
      <c r="EQ90" s="17">
        <f>HLOOKUP($B90,'[6]SGTI 2021 Clean Data'!$E$2:$ZQ$272,234,FALSE)</f>
        <v>0</v>
      </c>
      <c r="ER90" s="17">
        <f>HLOOKUP($B90,'[6]SGTI 2021 Clean Data'!$E$2:$ZQ$272,235,FALSE)</f>
        <v>0</v>
      </c>
      <c r="ES90" s="17">
        <f>HLOOKUP($B90,'[6]SGTI 2021 Clean Data'!$E$2:$ZQ$272,240,FALSE)</f>
        <v>0</v>
      </c>
      <c r="ET90" s="17">
        <f>VLOOKUP($B90,'[6]2021 DD Batch123456'!$B$3:$AT$590,42,FALSE)</f>
        <v>1</v>
      </c>
      <c r="EU90" s="17"/>
      <c r="EV90" s="17"/>
      <c r="EW90" s="17"/>
      <c r="EX90" s="17">
        <f>VLOOKUP($B90,'[6]2021 DD Batch123456'!$B$3:$AT$590,44,FALSE)</f>
        <v>0</v>
      </c>
      <c r="EY90" s="17">
        <f>HLOOKUP($B90,'[6]SGTI 2021 Clean Data'!$E$2:$ZQ$272,246,FALSE)</f>
        <v>0</v>
      </c>
      <c r="EZ90" s="17">
        <f>HLOOKUP($B90,'[6]SGTI 2021 Clean Data'!$E$2:$ZQ$272,247,FALSE)</f>
        <v>0</v>
      </c>
      <c r="FA90" s="17">
        <f>HLOOKUP($B90,'[6]SGTI 2021 Clean Data'!$E$2:$ZQ$272,248,FALSE)</f>
        <v>0</v>
      </c>
      <c r="FB90" s="17">
        <f>HLOOKUP($B90,'[6]SGTI 2021 Clean Data'!$E$2:$ZQ$272,249,FALSE)</f>
        <v>0</v>
      </c>
      <c r="FC90" s="17">
        <f>HLOOKUP($B90,'[6]SGTI 2021 Clean Data'!$E$2:$ZQ$272,250,FALSE)</f>
        <v>0</v>
      </c>
      <c r="FD90" s="17">
        <f>HLOOKUP($B90,'[6]SGTI 2021 Clean Data'!$E$2:$ZQ$272,251,FALSE)</f>
        <v>0</v>
      </c>
      <c r="FE90" s="17">
        <f>HLOOKUP($B90,'[6]SGTI 2021 Clean Data'!$E$2:$ZQ$272,252,FALSE)</f>
        <v>0</v>
      </c>
      <c r="FF90" s="17">
        <f>HLOOKUP($B90,'[6]SGTI 2021 Clean Data'!$E$2:$ZQ$272,253,FALSE)</f>
        <v>0</v>
      </c>
      <c r="FG90" s="17">
        <f>HLOOKUP($B90,'[6]SGTI 2021 Clean Data'!$E$2:$ZQ$272,254,FALSE)</f>
        <v>0</v>
      </c>
      <c r="FH90" s="17">
        <f>HLOOKUP($B90,'[6]SGTI 2021 Clean Data'!$E$2:$ZQ$272,255,FALSE)</f>
        <v>0</v>
      </c>
      <c r="FI90" s="17">
        <f>HLOOKUP($B90,'[6]SGTI 2021 Clean Data'!$E$2:$ZQ$272,256,FALSE)</f>
        <v>5</v>
      </c>
      <c r="FJ90" s="17">
        <f>HLOOKUP($B90,'[6]SGTI 2021 Clean Data'!$E$2:$ZQ$272,257,FALSE)</f>
        <v>0</v>
      </c>
      <c r="FK90" s="17">
        <f>HLOOKUP($B90,'[6]SGTI 2021 Clean Data'!$E$2:$ZQ$272,258,FALSE)</f>
        <v>0</v>
      </c>
      <c r="FL90" s="17"/>
      <c r="FM90" s="17">
        <f>HLOOKUP($B90,'[6]SGTI 2021 Clean Data'!$E$2:$ZQ$272,260,FALSE)</f>
        <v>0</v>
      </c>
      <c r="FN90" s="17">
        <f>HLOOKUP($B90,'[6]SGTI 2021 Clean Data'!$E$2:$ZQ$272,261,FALSE)</f>
        <v>0</v>
      </c>
      <c r="FO90" s="17">
        <f>HLOOKUP($B90,'[6]SGTI 2021 Clean Data'!$E$2:$ZQ$272,262,FALSE)</f>
        <v>0</v>
      </c>
      <c r="FP90" s="17">
        <f>HLOOKUP($B90,'[6]SGTI 2021 Clean Data'!$E$2:$ZQ$272,263,FALSE)</f>
        <v>0</v>
      </c>
      <c r="FQ90" s="17"/>
      <c r="FR90" s="17">
        <f>HLOOKUP($B90,'[6]SGTI 2021 Clean Data'!$E$2:$ZQ$272,265,FALSE)</f>
        <v>0</v>
      </c>
      <c r="FS90" s="17">
        <f>HLOOKUP($B90,'[6]SGTI 2021 Clean Data'!$E$2:$ZQ$272,266,FALSE)</f>
        <v>0</v>
      </c>
      <c r="FT90" s="17">
        <f>HLOOKUP($B90,'[6]SGTI 2021 Clean Data'!$E$2:$ZQ$272,267,FALSE)</f>
        <v>0</v>
      </c>
      <c r="FU90" s="17">
        <f>HLOOKUP($B90,'[6]SGTI 2021 Clean Data'!$E$2:$ZQ$272,268,FALSE)</f>
        <v>0</v>
      </c>
      <c r="FV90" s="17">
        <f>HLOOKUP($B90,'[6]SGTI 2021 Clean Data'!$E$2:$ZQ$272,269,FALSE)</f>
        <v>0</v>
      </c>
      <c r="FW90" s="17">
        <f>HLOOKUP($B90,'[6]SGTI 2021 Clean Data'!$E$2:$ZQ$272,270,FALSE)</f>
        <v>0</v>
      </c>
      <c r="FX90" s="17">
        <f>HLOOKUP($B90,'[6]SGTI 2021 Clean Data'!$E$2:$ZQ$272,271,FALSE)</f>
        <v>0</v>
      </c>
    </row>
    <row r="91" spans="1:180" ht="24" thickTop="1" thickBot="1" x14ac:dyDescent="0.3">
      <c r="A91" s="12">
        <v>281</v>
      </c>
      <c r="B91" s="13" t="s">
        <v>228</v>
      </c>
      <c r="C91" s="14" t="s">
        <v>229</v>
      </c>
      <c r="D91" s="15">
        <v>44196</v>
      </c>
      <c r="E91" s="16">
        <f>_xlfn.IFNA(VLOOKUP($B91,'[4]SGTI 2021 General Full List'!$G$2:$AD$528,24,FALSE),VLOOKUP($B91,'[5]SGTI 2021 TrustReits Full List'!$G$2:$AC$43,23,FALSE))</f>
        <v>298210000</v>
      </c>
      <c r="F91" s="16" t="str">
        <f t="shared" si="1"/>
        <v>Small</v>
      </c>
      <c r="G91" s="16" t="str">
        <f>_xlfn.IFNA(VLOOKUP($B91,'[4]SGTI 2021 General Full List'!$G$2:$AD$528,21,FALSE),VLOOKUP($B91,'[5]SGTI 2021 TrustReits Full List'!$G$2:$AB$43,20,FALSE))</f>
        <v>INDUSTRIALS</v>
      </c>
      <c r="H91" s="16" t="str">
        <f>_xlfn.IFNA(VLOOKUP($B91,'[4]SGTI 2021 General Full List'!$G$2:$AD$528,23,FALSE),VLOOKUP($B91,'[5]SGTI 2021 TrustReits Full List'!$G$2:$AB$43,22,FALSE))</f>
        <v>Industrial Goods</v>
      </c>
      <c r="I91" s="16" t="s">
        <v>1273</v>
      </c>
      <c r="J91" s="17">
        <f>VLOOKUP($B91,'[6]2021 DD Batch123456'!$B$3:$AT$590,5,FALSE)</f>
        <v>6</v>
      </c>
      <c r="K91" s="17">
        <f>VLOOKUP($B91,'[6]2021 DD Batch123456'!$B$3:$AT$590,6,FALSE)</f>
        <v>6</v>
      </c>
      <c r="L91" s="17">
        <f>VLOOKUP($B91,'[6]2021 DD Batch123456'!$B$3:$AT$590,7,FALSE)</f>
        <v>3</v>
      </c>
      <c r="M91" s="17" t="str">
        <f>VLOOKUP($B91,'[6]2021 DD Batch123456'!$B$3:$AT$590,12,FALSE)</f>
        <v>Y</v>
      </c>
      <c r="N91" s="17" t="str">
        <f>HLOOKUP($B91,'[6]SGTI 2021 Clean Data'!$E$2:$ZQ$272,25,FALSE)</f>
        <v>Y</v>
      </c>
      <c r="O91" s="17" t="str">
        <f>VLOOKUP($B91,'[6]2021 DD Batch123456'!$B$3:$AT$590,13,FALSE)</f>
        <v>N</v>
      </c>
      <c r="P91" s="17" t="str">
        <f>VLOOKUP($B91,'[6]2021 DD Batch123456'!$B$3:$AT$590,14,FALSE)</f>
        <v>Y</v>
      </c>
      <c r="Q91" s="17" t="str">
        <f>HLOOKUP($B91,'[6]SGTI 2021 Clean Data'!$E$2:$ZQ$272,30,FALSE)</f>
        <v>Y</v>
      </c>
      <c r="R91" s="17" t="str">
        <f>HLOOKUP($B91,'[6]SGTI 2021 Clean Data'!$E$2:$ZQ$272,31,FALSE)</f>
        <v>Y</v>
      </c>
      <c r="S91" s="17" t="str">
        <f>HLOOKUP($B91,'[6]SGTI 2021 Clean Data'!$E$2:$ZQ$272,32,FALSE)</f>
        <v>Y</v>
      </c>
      <c r="T91" s="17">
        <f>VLOOKUP($B91,'[6]2021 DD Batch123456'!$B$3:$AT$590,36,FALSE)</f>
        <v>2</v>
      </c>
      <c r="U91" s="17">
        <f>VLOOKUP($B91,'[6]2021 DD Batch123456'!$B$3:$AT$590,40,FALSE)</f>
        <v>2</v>
      </c>
      <c r="V91" s="17">
        <f>VLOOKUP($B91,'[6]2021 DD Batch123456'!$B$3:$AT$590,37,FALSE)</f>
        <v>2</v>
      </c>
      <c r="W91" s="17" t="str">
        <f>VLOOKUP($B91,'[6]2021 DD Batch123456'!$B$3:$AT$590,41,FALSE)</f>
        <v>Y</v>
      </c>
      <c r="X91" s="17">
        <f>VLOOKUP($B91,'[6]2021 DD Batch123456'!$B$3:$AT$590,15,FALSE)</f>
        <v>3</v>
      </c>
      <c r="Y91" s="17">
        <f>VLOOKUP($B91,'[6]2021 DD Batch123456'!$B$3:$AT$590,16,FALSE)</f>
        <v>2</v>
      </c>
      <c r="Z91" s="17" t="str">
        <f>VLOOKUP($B91,'[6]2021 DD Batch123456'!$B$3:$AT$590,18,FALSE)</f>
        <v>Y</v>
      </c>
      <c r="AA91" s="17" t="str">
        <f>HLOOKUP($B91,'[6]SGTI 2021 Clean Data'!$E$2:$ZQ$272,45,FALSE)</f>
        <v>Y</v>
      </c>
      <c r="AB91" s="17" t="str">
        <f>HLOOKUP($B91,'[6]SGTI 2021 Clean Data'!$E$2:$ZQ$272,46,FALSE)</f>
        <v>N</v>
      </c>
      <c r="AC91" s="17" t="str">
        <f>HLOOKUP($B91,'[6]SGTI 2021 Clean Data'!$E$2:$ZQ$272,49,FALSE)</f>
        <v>N</v>
      </c>
      <c r="AD91" s="17" t="str">
        <f>HLOOKUP($B91,'[6]SGTI 2021 Clean Data'!$E$2:$ZQ$272,50,FALSE)</f>
        <v>Y</v>
      </c>
      <c r="AE91" s="17" t="str">
        <f>HLOOKUP($B91,'[6]SGTI 2021 Clean Data'!$E$2:$ZQ$272,53,FALSE)</f>
        <v>Y</v>
      </c>
      <c r="AF91" s="17" t="str">
        <f>HLOOKUP($B91,'[6]SGTI 2021 Clean Data'!$E$2:$ZQ$272,54,FALSE)</f>
        <v>Y</v>
      </c>
      <c r="AG91" s="17" t="str">
        <f>HLOOKUP($B91,'[6]SGTI 2021 Clean Data'!$E$2:$ZQ$272,55,FALSE)</f>
        <v>Y</v>
      </c>
      <c r="AH91" s="17" t="str">
        <f>HLOOKUP($B91,'[6]SGTI 2021 Clean Data'!$E$2:$ZQ$272,56,FALSE)</f>
        <v>Y</v>
      </c>
      <c r="AI91" s="17" t="str">
        <f>HLOOKUP($B91,'[6]SGTI 2021 Clean Data'!$E$2:$ZQ$272,57,FALSE)</f>
        <v>N</v>
      </c>
      <c r="AJ91" s="17" t="str">
        <f>HLOOKUP($B91,'[6]SGTI 2021 Clean Data'!$E$2:$ZQ$272,58,FALSE)</f>
        <v>N</v>
      </c>
      <c r="AK91" s="17" t="str">
        <f>HLOOKUP($B91,'[6]SGTI 2021 Clean Data'!$E$2:$ZQ$272,59,FALSE)</f>
        <v>Y</v>
      </c>
      <c r="AL91" s="17">
        <f>VLOOKUP($B91,'[6]2021 DD Batch123456'!$B$3:$AT$590,19,FALSE)</f>
        <v>3</v>
      </c>
      <c r="AM91" s="17">
        <f>VLOOKUP($B91,'[6]2021 DD Batch123456'!$B$3:$AT$590,20,FALSE)</f>
        <v>3</v>
      </c>
      <c r="AN91" s="17" t="str">
        <f>VLOOKUP($B91,'[6]2021 DD Batch123456'!$B$3:$AT$590,22,FALSE)</f>
        <v>Y</v>
      </c>
      <c r="AO91" s="17" t="str">
        <f>HLOOKUP($B91,'[6]SGTI 2021 Clean Data'!$E$2:$ZQ$272,67,FALSE)</f>
        <v>O</v>
      </c>
      <c r="AP91" s="17" t="str">
        <f>HLOOKUP($B91,'[6]SGTI 2021 Clean Data'!$E$2:$ZQ$272,68,FALSE)</f>
        <v>O</v>
      </c>
      <c r="AQ91" s="17" t="str">
        <f>HLOOKUP($B91,'[6]SGTI 2021 Clean Data'!$E$2:$ZQ$272,69,FALSE)</f>
        <v>B1</v>
      </c>
      <c r="AR91" s="17" t="str">
        <f>HLOOKUP($B91,'[6]SGTI 2021 Clean Data'!$E$2:$ZQ$272,70,FALSE)</f>
        <v>Y</v>
      </c>
      <c r="AS91" s="17" t="str">
        <f>HLOOKUP($B91,'[6]SGTI 2021 Clean Data'!$E$2:$ZQ$272,71,FALSE)</f>
        <v>Y</v>
      </c>
      <c r="AT91" s="17" t="str">
        <f>HLOOKUP($B91,'[6]SGTI 2021 Clean Data'!$E$2:$ZQ$272,72,FALSE)</f>
        <v>Y</v>
      </c>
      <c r="AU91" s="17" t="str">
        <f>HLOOKUP($B91,'[6]SGTI 2021 Clean Data'!$E$2:$ZQ$272,73,FALSE)</f>
        <v>Y</v>
      </c>
      <c r="AV91" s="17" t="str">
        <f>HLOOKUP($B91,'[6]SGTI 2021 Clean Data'!$E$2:$ZQ$272,74,FALSE)</f>
        <v>Y</v>
      </c>
      <c r="AW91" s="17" t="str">
        <f>HLOOKUP($B91,'[6]SGTI 2021 Clean Data'!$E$2:$ZQ$272,75,FALSE)</f>
        <v>N</v>
      </c>
      <c r="AX91" s="17" t="str">
        <f>HLOOKUP($B91,'[6]SGTI 2021 Clean Data'!$E$2:$ZQ$272,76,FALSE)</f>
        <v>N</v>
      </c>
      <c r="AY91" s="17" t="str">
        <f>VLOOKUP($B91,'[6]2021 DD Batch123456'!$B$3:$AT$590,35,FALSE)</f>
        <v>B1</v>
      </c>
      <c r="AZ91" s="17" t="str">
        <f>HLOOKUP($B91,'[6]SGTI 2021 Clean Data'!$E$2:$ZQ$272,80,FALSE)</f>
        <v>N</v>
      </c>
      <c r="BA91" s="17" t="str">
        <f>HLOOKUP($B91,'[6]SGTI 2021 Clean Data'!$E$2:$ZQ$272,83,FALSE)</f>
        <v>Y</v>
      </c>
      <c r="BB91" s="17" t="str">
        <f>HLOOKUP($B91,'[6]SGTI 2021 Clean Data'!$E$2:$ZQ$272,84,FALSE)</f>
        <v>Y</v>
      </c>
      <c r="BC91" s="17" t="str">
        <f>HLOOKUP($B91,'[6]SGTI 2021 Clean Data'!$E$2:$ZQ$272,89,FALSE)</f>
        <v>Y</v>
      </c>
      <c r="BD91" s="17" t="str">
        <f>HLOOKUP($B91,'[6]SGTI 2021 Clean Data'!$E$2:$ZQ$272,91,FALSE)</f>
        <v>Y</v>
      </c>
      <c r="BE91" s="17" t="str">
        <f>HLOOKUP($B91,'[6]SGTI 2021 Clean Data'!$E$2:$ZQ$272,92,FALSE)</f>
        <v>Y</v>
      </c>
      <c r="BF91" s="17" t="str">
        <f>HLOOKUP($B91,'[6]SGTI 2021 Clean Data'!$E$2:$ZQ$272,93,FALSE)</f>
        <v>Y</v>
      </c>
      <c r="BG91" s="17" t="str">
        <f>HLOOKUP($B91,'[6]SGTI 2021 Clean Data'!$E$2:$ZQ$272,94,FALSE)</f>
        <v>Y</v>
      </c>
      <c r="BH91" s="17" t="str">
        <f>HLOOKUP($B91,'[6]SGTI 2021 Clean Data'!$E$2:$ZQ$272,95,FALSE)</f>
        <v>Y</v>
      </c>
      <c r="BI91" s="17" t="str">
        <f>HLOOKUP($B91,'[6]SGTI 2021 Clean Data'!$E$2:$ZQ$272,96,FALSE)</f>
        <v>N</v>
      </c>
      <c r="BJ91" s="17" t="str">
        <f>HLOOKUP($B91,'[6]SGTI 2021 Clean Data'!$E$2:$ZQ$272,97,FALSE)</f>
        <v>N</v>
      </c>
      <c r="BK91" s="17" t="str">
        <f>HLOOKUP($B91,'[6]SGTI 2021 Clean Data'!$E$2:$ZQ$272,98,FALSE)</f>
        <v>Y</v>
      </c>
      <c r="BL91" s="17" t="str">
        <f>HLOOKUP($B91,'[6]SGTI 2021 Clean Data'!$E$2:$ZQ$272,100,FALSE)</f>
        <v>Y</v>
      </c>
      <c r="BM91" s="17" t="str">
        <f>HLOOKUP($B91,'[6]SGTI 2021 Clean Data'!$E$2:$ZQ$272,102,FALSE)</f>
        <v>Y</v>
      </c>
      <c r="BN91" s="17" t="str">
        <f>HLOOKUP($B91,'[6]SGTI 2021 Clean Data'!$E$2:$ZQ$272,103,FALSE)</f>
        <v>Y</v>
      </c>
      <c r="BO91" s="17" t="str">
        <f>HLOOKUP($B91,'[6]SGTI 2021 Clean Data'!$E$2:$ZQ$272,107,FALSE)</f>
        <v>Y</v>
      </c>
      <c r="BP91" s="17" t="str">
        <f>HLOOKUP($B91,'[6]SGTI 2021 Clean Data'!$E$2:$ZQ$272,108,FALSE)</f>
        <v>Y</v>
      </c>
      <c r="BQ91" s="17" t="str">
        <f>HLOOKUP($B91,'[6]SGTI 2021 Clean Data'!$E$2:$ZQ$272,109,FALSE)</f>
        <v>Y</v>
      </c>
      <c r="BR91" s="17" t="str">
        <f>HLOOKUP($B91,'[6]SGTI 2021 Clean Data'!$E$2:$ZQ$272,110,FALSE)</f>
        <v>Y</v>
      </c>
      <c r="BS91" s="17" t="str">
        <f>HLOOKUP($B91,'[6]SGTI 2021 Clean Data'!$E$2:$ZQ$272,111,FALSE)</f>
        <v>Y</v>
      </c>
      <c r="BT91" s="17" t="str">
        <f>HLOOKUP($B91,'[6]SGTI 2021 Clean Data'!$E$2:$ZQ$272,113,FALSE)</f>
        <v>Y</v>
      </c>
      <c r="BU91" s="17" t="str">
        <f>HLOOKUP($B91,'[6]SGTI 2021 Clean Data'!$E$2:$ZQ$272,114,FALSE)</f>
        <v>N</v>
      </c>
      <c r="BV91" s="17" t="str">
        <f>HLOOKUP($B91,'[6]SGTI 2021 Clean Data'!$E$2:$ZQ$272,120,FALSE)</f>
        <v>Y</v>
      </c>
      <c r="BW91" s="17" t="str">
        <f>HLOOKUP($B91,'[6]SGTI 2021 Clean Data'!$E$2:$ZQ$272,121,FALSE)</f>
        <v>Y</v>
      </c>
      <c r="BX91" s="17" t="str">
        <f>HLOOKUP($B91,'[6]SGTI 2021 Clean Data'!$E$2:$ZQ$272,122,FALSE)</f>
        <v>Y</v>
      </c>
      <c r="BY91" s="17" t="str">
        <f>HLOOKUP($B91,'[6]SGTI 2021 Clean Data'!$E$2:$ZQ$272,123,FALSE)</f>
        <v>N</v>
      </c>
      <c r="BZ91" s="17" t="str">
        <f>HLOOKUP($B91,'[6]SGTI 2021 Clean Data'!$E$2:$ZQ$272,124,FALSE)</f>
        <v>Y</v>
      </c>
      <c r="CA91" s="17" t="str">
        <f>HLOOKUP($B91,'[6]SGTI 2021 Clean Data'!$E$2:$ZQ$272,125,FALSE)</f>
        <v>N</v>
      </c>
      <c r="CB91" s="17" t="str">
        <f>HLOOKUP($B91,'[6]SGTI 2021 Clean Data'!$E$2:$ZQ$272,126,FALSE)</f>
        <v>N</v>
      </c>
      <c r="CC91" s="17" t="str">
        <f>HLOOKUP($B91,'[6]SGTI 2021 Clean Data'!$E$2:$ZQ$272,128,FALSE)</f>
        <v>Y</v>
      </c>
      <c r="CD91" s="17" t="str">
        <f>HLOOKUP($B91,'[6]SGTI 2021 Clean Data'!$E$2:$ZQ$272,130,FALSE)</f>
        <v>Y</v>
      </c>
      <c r="CE91" s="17" t="str">
        <f>HLOOKUP($B91,'[6]SGTI 2021 Clean Data'!$E$2:$ZQ$272,131,FALSE)</f>
        <v>Y</v>
      </c>
      <c r="CF91" s="17" t="str">
        <f>HLOOKUP($B91,'[6]SGTI 2021 Clean Data'!$E$2:$ZQ$272,132,FALSE)</f>
        <v>Y</v>
      </c>
      <c r="CG91" s="17" t="str">
        <f>HLOOKUP($B91,'[6]SGTI 2021 Clean Data'!$E$2:$ZQ$272,133,FALSE)</f>
        <v>Y</v>
      </c>
      <c r="CH91" s="17" t="str">
        <f>HLOOKUP($B91,'[6]SGTI 2021 Clean Data'!$E$2:$ZQ$272,135,FALSE)</f>
        <v>N</v>
      </c>
      <c r="CI91" s="17" t="str">
        <f>HLOOKUP($B91,'[6]SGTI 2021 Clean Data'!$E$2:$ZQ$272,139,FALSE)</f>
        <v>Y</v>
      </c>
      <c r="CJ91" s="17" t="str">
        <f>HLOOKUP($B91,'[6]SGTI 2021 Clean Data'!$E$2:$ZQ$272,140,FALSE)</f>
        <v>N</v>
      </c>
      <c r="CK91" s="17" t="str">
        <f>VLOOKUP($B91,'[6]2021 DD Batch123456'!$B$3:$AT$590,26,FALSE)</f>
        <v>Y</v>
      </c>
      <c r="CL91" s="17">
        <f>VLOOKUP($B91,'[6]2021 DD Batch123456'!$B$3:$AT$590,27,FALSE)</f>
        <v>0</v>
      </c>
      <c r="CM91" s="17" t="str">
        <f>VLOOKUP($B91,'[6]2021 DD Batch123456'!$B$3:$AT$590,31,FALSE)</f>
        <v>Y</v>
      </c>
      <c r="CN91" s="17">
        <f>VLOOKUP($B91,'[6]2021 DD Batch123456'!$B$3:$AT$590,32,FALSE)</f>
        <v>0</v>
      </c>
      <c r="CO91" s="17" t="str">
        <f>VLOOKUP($B91,'[6]2021 DD Batch123456'!$B$3:$AT$590,33,FALSE)</f>
        <v>Y</v>
      </c>
      <c r="CP91" s="17" t="str">
        <f>HLOOKUP($B91,'[6]SGTI 2021 Clean Data'!$E$2:$ZQ$272,153,FALSE)</f>
        <v>Y</v>
      </c>
      <c r="CQ91" s="17" t="str">
        <f>HLOOKUP($B91,'[6]SGTI 2021 Clean Data'!$E$2:$ZQ$272,155,FALSE)</f>
        <v>N</v>
      </c>
      <c r="CR91" s="17" t="str">
        <f>HLOOKUP($B91,'[6]SGTI 2021 Clean Data'!$E$2:$ZQ$272,156,FALSE)</f>
        <v>Y</v>
      </c>
      <c r="CS91" s="17" t="str">
        <f>HLOOKUP($B91,'[6]SGTI 2021 Clean Data'!$E$2:$ZQ$272,157,FALSE)</f>
        <v>Y</v>
      </c>
      <c r="CT91" s="17" t="str">
        <f>HLOOKUP($B91,'[6]SGTI 2021 Clean Data'!$E$2:$ZQ$272,158,FALSE)</f>
        <v>Y</v>
      </c>
      <c r="CU91" s="17" t="str">
        <f>HLOOKUP($B91,'[6]SGTI 2021 Clean Data'!$E$2:$ZQ$272,159,FALSE)</f>
        <v>Y</v>
      </c>
      <c r="CV91" s="17" t="str">
        <f>HLOOKUP($B91,'[6]SGTI 2021 Clean Data'!$E$2:$ZQ$272,160,FALSE)</f>
        <v>Y</v>
      </c>
      <c r="CW91" s="17" t="str">
        <f>HLOOKUP($B91,'[6]SGTI 2021 Clean Data'!$E$2:$ZQ$272,161,FALSE)</f>
        <v>Y</v>
      </c>
      <c r="CX91" s="17" t="str">
        <f>HLOOKUP($B91,'[6]SGTI 2021 Clean Data'!$E$2:$ZQ$272,164,FALSE)</f>
        <v>Y</v>
      </c>
      <c r="CY91" s="17" t="str">
        <f>HLOOKUP($B91,'[6]SGTI 2021 Clean Data'!$E$2:$ZQ$272,170,FALSE)</f>
        <v>Y</v>
      </c>
      <c r="CZ91" s="17" t="str">
        <f>HLOOKUP($B91,'[6]SGTI 2021 Clean Data'!$E$2:$ZQ$272,173,FALSE)</f>
        <v>Y</v>
      </c>
      <c r="DA91" s="17" t="str">
        <f>HLOOKUP($B91,'[6]SGTI 2021 Clean Data'!$E$2:$ZQ$272,174,FALSE)</f>
        <v>Y</v>
      </c>
      <c r="DB91" s="17" t="str">
        <f>HLOOKUP($B91,'[6]SGTI 2021 Clean Data'!$E$2:$ZQ$272,175,FALSE)</f>
        <v>Y</v>
      </c>
      <c r="DC91" s="17" t="str">
        <f>HLOOKUP($B91,'[6]SGTI 2021 Clean Data'!$E$2:$ZQ$272,176,FALSE)</f>
        <v>N</v>
      </c>
      <c r="DD91" s="17" t="str">
        <f>HLOOKUP($B91,'[6]SGTI 2021 Clean Data'!$E$2:$ZQ$272,178,FALSE)</f>
        <v>Y</v>
      </c>
      <c r="DE91" s="17" t="str">
        <f>HLOOKUP($B91,'[6]SGTI 2021 Clean Data'!$E$2:$ZQ$272,179,FALSE)</f>
        <v>N</v>
      </c>
      <c r="DF91" s="17" t="str">
        <f>HLOOKUP($B91,'[6]SGTI 2021 Clean Data'!$E$2:$ZQ$272,180,FALSE)</f>
        <v>Y</v>
      </c>
      <c r="DG91" s="17" t="str">
        <f>HLOOKUP($B91,'[6]SGTI 2021 Clean Data'!$E$2:$ZQ$272,181,FALSE)</f>
        <v>Y</v>
      </c>
      <c r="DH91" s="17" t="str">
        <f>HLOOKUP($B91,'[6]SGTI 2021 Clean Data'!$E$2:$ZQ$272,182,FALSE)</f>
        <v>N</v>
      </c>
      <c r="DI91" s="17" t="str">
        <f>HLOOKUP($B91,'[6]SGTI 2021 Clean Data'!$E$2:$ZQ$272,184,FALSE)</f>
        <v>Y</v>
      </c>
      <c r="DJ91" s="17" t="str">
        <f>HLOOKUP($B91,'[6]SGTI 2021 Clean Data'!$E$2:$ZQ$272,185,FALSE)</f>
        <v>Y</v>
      </c>
      <c r="DK91" s="17">
        <f>HLOOKUP($B91,'[6]SGTI 2021 Clean Data'!$E$2:$ZQ$272,190,FALSE)</f>
        <v>88</v>
      </c>
      <c r="DL91" s="17" t="str">
        <f>HLOOKUP($B91,'[6]SGTI 2021 Clean Data'!$E$2:$ZQ$272,191,FALSE)</f>
        <v>N</v>
      </c>
      <c r="DM91" s="17" t="str">
        <f>HLOOKUP($B91,'[6]SGTI 2021 Clean Data'!$E$2:$ZQ$272,195,FALSE)</f>
        <v>Y</v>
      </c>
      <c r="DN91" s="17" t="str">
        <f>HLOOKUP($B91,'[6]SGTI 2021 Clean Data'!$E$2:$ZQ$272,196,FALSE)</f>
        <v>Y</v>
      </c>
      <c r="DO91" s="17" t="str">
        <f>HLOOKUP($B91,'[6]SGTI 2021 Clean Data'!$E$2:$ZQ$272,199,FALSE)</f>
        <v>N</v>
      </c>
      <c r="DP91" s="17" t="str">
        <f>HLOOKUP($B91,'[6]SGTI 2021 Clean Data'!$E$2:$ZQ$272,200,FALSE)</f>
        <v>N</v>
      </c>
      <c r="DQ91" s="17" t="str">
        <f>HLOOKUP($B91,'[6]SGTI 2021 Clean Data'!$E$2:$ZQ$272,201,FALSE)</f>
        <v>Y</v>
      </c>
      <c r="DR91" s="17" t="str">
        <f>HLOOKUP($B91,'[6]SGTI 2021 Clean Data'!$E$2:$ZQ$272,202,FALSE)</f>
        <v>Y</v>
      </c>
      <c r="DS91" s="17" t="str">
        <f>HLOOKUP($B91,'[6]SGTI 2021 Clean Data'!$E$2:$ZQ$272,203,FALSE)</f>
        <v>Y</v>
      </c>
      <c r="DT91" s="17" t="str">
        <f>HLOOKUP($B91,'[6]SGTI 2021 Clean Data'!$E$2:$ZQ$272,204,FALSE)</f>
        <v>N</v>
      </c>
      <c r="DU91" s="17" t="str">
        <f>HLOOKUP($B91,'[6]SGTI 2021 Clean Data'!$E$2:$ZQ$272,206,FALSE)</f>
        <v>Y</v>
      </c>
      <c r="DV91" s="17" t="str">
        <f>HLOOKUP($B91,'[6]SGTI 2021 Clean Data'!$E$2:$ZQ$272,207,FALSE)</f>
        <v>N</v>
      </c>
      <c r="DW91" s="17" t="str">
        <f>HLOOKUP($B91,'[6]SGTI 2021 Clean Data'!$E$2:$ZQ$272,208,FALSE)</f>
        <v>Y</v>
      </c>
      <c r="DX91" s="17"/>
      <c r="DY91" s="17" t="str">
        <f>HLOOKUP($B91,'[6]SGTI 2021 Clean Data'!$E$2:$ZQ$272,213,FALSE)</f>
        <v>Y</v>
      </c>
      <c r="DZ91" s="17" t="str">
        <f>HLOOKUP($B91,'[6]SGTI 2021 Clean Data'!$E$2:$ZQ$272,214,FALSE)</f>
        <v>N</v>
      </c>
      <c r="EA91" s="17" t="str">
        <f>HLOOKUP($B91,'[6]SGTI 2021 Clean Data'!$E$2:$ZQ$272,215,FALSE)</f>
        <v>Y</v>
      </c>
      <c r="EB91" s="17">
        <f>HLOOKUP($B91,'[6]SGTI 2021 Clean Data'!$E$2:$ZQ$272,219,FALSE)</f>
        <v>3</v>
      </c>
      <c r="EC91" s="17">
        <f>HLOOKUP($B91,'[6]SGTI 2021 Clean Data'!$E$2:$ZQ$272,220,FALSE)</f>
        <v>0</v>
      </c>
      <c r="ED91" s="17">
        <f>HLOOKUP($B91,'[6]SGTI 2021 Clean Data'!$E$2:$ZQ$272,221,FALSE)</f>
        <v>3</v>
      </c>
      <c r="EE91" s="17">
        <f>HLOOKUP($B91,'[6]SGTI 2021 Clean Data'!$E$2:$ZQ$272,222,FALSE)</f>
        <v>3</v>
      </c>
      <c r="EF91" s="17">
        <f>HLOOKUP($B91,'[6]SGTI 2021 Clean Data'!$E$2:$ZQ$272,223,FALSE)</f>
        <v>0</v>
      </c>
      <c r="EG91" s="17">
        <f>HLOOKUP($B91,'[6]SGTI 2021 Clean Data'!$E$2:$ZQ$272,224,FALSE)</f>
        <v>3</v>
      </c>
      <c r="EH91" s="17">
        <f>HLOOKUP($B91,'[6]SGTI 2021 Clean Data'!$E$2:$ZQ$272,225,FALSE)</f>
        <v>3</v>
      </c>
      <c r="EI91" s="17">
        <f>HLOOKUP($B91,'[6]SGTI 2021 Clean Data'!$E$2:$ZQ$272,226,FALSE)</f>
        <v>0</v>
      </c>
      <c r="EJ91" s="17">
        <f>HLOOKUP($B91,'[6]SGTI 2021 Clean Data'!$E$2:$ZQ$272,227,FALSE)</f>
        <v>0</v>
      </c>
      <c r="EK91" s="17">
        <f>HLOOKUP($B91,'[6]SGTI 2021 Clean Data'!$E$2:$ZQ$272,228,FALSE)</f>
        <v>0</v>
      </c>
      <c r="EL91" s="17">
        <f>HLOOKUP($B91,'[6]SGTI 2021 Clean Data'!$E$2:$ZQ$272,229,FALSE)</f>
        <v>0</v>
      </c>
      <c r="EM91" s="17">
        <f>HLOOKUP($B91,'[6]SGTI 2021 Clean Data'!$E$2:$ZQ$272,230,FALSE)</f>
        <v>2</v>
      </c>
      <c r="EN91" s="17">
        <f>HLOOKUP($B91,'[6]SGTI 2021 Clean Data'!$E$2:$ZQ$272,231,FALSE)</f>
        <v>3</v>
      </c>
      <c r="EO91" s="18">
        <f>HLOOKUP($B91,'[6]SGTI 2021 Clean Data'!$E$2:$ZQ$272,232,FALSE)</f>
        <v>44284</v>
      </c>
      <c r="EP91" s="18">
        <f>HLOOKUP($B91,'[6]SGTI 2021 Clean Data'!$E$2:$ZQ$272,233,FALSE)</f>
        <v>44316</v>
      </c>
      <c r="EQ91" s="17">
        <f>HLOOKUP($B91,'[6]SGTI 2021 Clean Data'!$E$2:$ZQ$272,234,FALSE)</f>
        <v>0</v>
      </c>
      <c r="ER91" s="17">
        <f>HLOOKUP($B91,'[6]SGTI 2021 Clean Data'!$E$2:$ZQ$272,235,FALSE)</f>
        <v>0</v>
      </c>
      <c r="ES91" s="17">
        <f>HLOOKUP($B91,'[6]SGTI 2021 Clean Data'!$E$2:$ZQ$272,240,FALSE)</f>
        <v>0</v>
      </c>
      <c r="ET91" s="17">
        <f>VLOOKUP($B91,'[6]2021 DD Batch123456'!$B$3:$AT$590,42,FALSE)</f>
        <v>2</v>
      </c>
      <c r="EU91" s="17"/>
      <c r="EV91" s="17"/>
      <c r="EW91" s="17"/>
      <c r="EX91" s="17">
        <f>VLOOKUP($B91,'[6]2021 DD Batch123456'!$B$3:$AT$590,44,FALSE)</f>
        <v>0</v>
      </c>
      <c r="EY91" s="17">
        <f>HLOOKUP($B91,'[6]SGTI 2021 Clean Data'!$E$2:$ZQ$272,246,FALSE)</f>
        <v>0</v>
      </c>
      <c r="EZ91" s="17">
        <f>HLOOKUP($B91,'[6]SGTI 2021 Clean Data'!$E$2:$ZQ$272,247,FALSE)</f>
        <v>0</v>
      </c>
      <c r="FA91" s="17">
        <f>HLOOKUP($B91,'[6]SGTI 2021 Clean Data'!$E$2:$ZQ$272,248,FALSE)</f>
        <v>0</v>
      </c>
      <c r="FB91" s="17">
        <f>HLOOKUP($B91,'[6]SGTI 2021 Clean Data'!$E$2:$ZQ$272,249,FALSE)</f>
        <v>0</v>
      </c>
      <c r="FC91" s="17">
        <f>HLOOKUP($B91,'[6]SGTI 2021 Clean Data'!$E$2:$ZQ$272,250,FALSE)</f>
        <v>0</v>
      </c>
      <c r="FD91" s="17">
        <f>HLOOKUP($B91,'[6]SGTI 2021 Clean Data'!$E$2:$ZQ$272,251,FALSE)</f>
        <v>0</v>
      </c>
      <c r="FE91" s="17">
        <f>HLOOKUP($B91,'[6]SGTI 2021 Clean Data'!$E$2:$ZQ$272,252,FALSE)</f>
        <v>0</v>
      </c>
      <c r="FF91" s="17">
        <f>HLOOKUP($B91,'[6]SGTI 2021 Clean Data'!$E$2:$ZQ$272,253,FALSE)</f>
        <v>0</v>
      </c>
      <c r="FG91" s="17">
        <f>HLOOKUP($B91,'[6]SGTI 2021 Clean Data'!$E$2:$ZQ$272,254,FALSE)</f>
        <v>0</v>
      </c>
      <c r="FH91" s="17">
        <f>HLOOKUP($B91,'[6]SGTI 2021 Clean Data'!$E$2:$ZQ$272,255,FALSE)</f>
        <v>0</v>
      </c>
      <c r="FI91" s="17">
        <f>HLOOKUP($B91,'[6]SGTI 2021 Clean Data'!$E$2:$ZQ$272,256,FALSE)</f>
        <v>3</v>
      </c>
      <c r="FJ91" s="17">
        <f>HLOOKUP($B91,'[6]SGTI 2021 Clean Data'!$E$2:$ZQ$272,257,FALSE)</f>
        <v>0</v>
      </c>
      <c r="FK91" s="17">
        <f>HLOOKUP($B91,'[6]SGTI 2021 Clean Data'!$E$2:$ZQ$272,258,FALSE)</f>
        <v>0</v>
      </c>
      <c r="FL91" s="17"/>
      <c r="FM91" s="17">
        <f>HLOOKUP($B91,'[6]SGTI 2021 Clean Data'!$E$2:$ZQ$272,260,FALSE)</f>
        <v>0</v>
      </c>
      <c r="FN91" s="17">
        <f>HLOOKUP($B91,'[6]SGTI 2021 Clean Data'!$E$2:$ZQ$272,261,FALSE)</f>
        <v>0</v>
      </c>
      <c r="FO91" s="17">
        <f>HLOOKUP($B91,'[6]SGTI 2021 Clean Data'!$E$2:$ZQ$272,262,FALSE)</f>
        <v>3</v>
      </c>
      <c r="FP91" s="17">
        <f>HLOOKUP($B91,'[6]SGTI 2021 Clean Data'!$E$2:$ZQ$272,263,FALSE)</f>
        <v>0</v>
      </c>
      <c r="FQ91" s="17"/>
      <c r="FR91" s="17">
        <f>HLOOKUP($B91,'[6]SGTI 2021 Clean Data'!$E$2:$ZQ$272,265,FALSE)</f>
        <v>0</v>
      </c>
      <c r="FS91" s="17">
        <f>HLOOKUP($B91,'[6]SGTI 2021 Clean Data'!$E$2:$ZQ$272,266,FALSE)</f>
        <v>0</v>
      </c>
      <c r="FT91" s="17">
        <f>HLOOKUP($B91,'[6]SGTI 2021 Clean Data'!$E$2:$ZQ$272,267,FALSE)</f>
        <v>0</v>
      </c>
      <c r="FU91" s="17">
        <f>HLOOKUP($B91,'[6]SGTI 2021 Clean Data'!$E$2:$ZQ$272,268,FALSE)</f>
        <v>0</v>
      </c>
      <c r="FV91" s="17">
        <f>HLOOKUP($B91,'[6]SGTI 2021 Clean Data'!$E$2:$ZQ$272,269,FALSE)</f>
        <v>5</v>
      </c>
      <c r="FW91" s="17">
        <f>HLOOKUP($B91,'[6]SGTI 2021 Clean Data'!$E$2:$ZQ$272,270,FALSE)</f>
        <v>0</v>
      </c>
      <c r="FX91" s="17">
        <f>HLOOKUP($B91,'[6]SGTI 2021 Clean Data'!$E$2:$ZQ$272,271,FALSE)</f>
        <v>0</v>
      </c>
    </row>
    <row r="92" spans="1:180" ht="24" thickTop="1" thickBot="1" x14ac:dyDescent="0.3">
      <c r="A92" s="12">
        <v>285</v>
      </c>
      <c r="B92" s="13" t="s">
        <v>234</v>
      </c>
      <c r="C92" s="14" t="s">
        <v>235</v>
      </c>
      <c r="D92" s="15">
        <v>44196</v>
      </c>
      <c r="E92" s="16">
        <f>_xlfn.IFNA(VLOOKUP($B92,'[4]SGTI 2021 General Full List'!$G$2:$AD$528,24,FALSE),VLOOKUP($B92,'[5]SGTI 2021 TrustReits Full List'!$G$2:$AC$43,23,FALSE))</f>
        <v>8450151000</v>
      </c>
      <c r="F92" s="16" t="str">
        <f t="shared" si="1"/>
        <v>Big</v>
      </c>
      <c r="G92" s="16" t="str">
        <f>_xlfn.IFNA(VLOOKUP($B92,'[4]SGTI 2021 General Full List'!$G$2:$AD$528,21,FALSE),VLOOKUP($B92,'[5]SGTI 2021 TrustReits Full List'!$G$2:$AB$43,20,FALSE))</f>
        <v>CONSUMER DISCRETIONARY</v>
      </c>
      <c r="H92" s="16" t="str">
        <f>_xlfn.IFNA(VLOOKUP($B92,'[4]SGTI 2021 General Full List'!$G$2:$AD$528,23,FALSE),VLOOKUP($B92,'[5]SGTI 2021 TrustReits Full List'!$G$2:$AB$43,22,FALSE))</f>
        <v>Automobiles &amp; Auto Parts</v>
      </c>
      <c r="I92" s="16" t="s">
        <v>1273</v>
      </c>
      <c r="J92" s="17">
        <f>VLOOKUP($B92,'[6]2021 DD Batch123456'!$B$3:$AT$590,5,FALSE)</f>
        <v>10</v>
      </c>
      <c r="K92" s="17">
        <f>VLOOKUP($B92,'[6]2021 DD Batch123456'!$B$3:$AT$590,6,FALSE)</f>
        <v>10</v>
      </c>
      <c r="L92" s="17">
        <f>VLOOKUP($B92,'[6]2021 DD Batch123456'!$B$3:$AT$590,7,FALSE)</f>
        <v>6</v>
      </c>
      <c r="M92" s="17" t="str">
        <f>VLOOKUP($B92,'[6]2021 DD Batch123456'!$B$3:$AT$590,12,FALSE)</f>
        <v>N</v>
      </c>
      <c r="N92" s="17" t="str">
        <f>HLOOKUP($B92,'[6]SGTI 2021 Clean Data'!$E$2:$ZQ$272,25,FALSE)</f>
        <v>Y</v>
      </c>
      <c r="O92" s="17" t="str">
        <f>VLOOKUP($B92,'[6]2021 DD Batch123456'!$B$3:$AT$590,13,FALSE)</f>
        <v>Y</v>
      </c>
      <c r="P92" s="17" t="str">
        <f>VLOOKUP($B92,'[6]2021 DD Batch123456'!$B$3:$AT$590,14,FALSE)</f>
        <v>Y</v>
      </c>
      <c r="Q92" s="17" t="str">
        <f>HLOOKUP($B92,'[6]SGTI 2021 Clean Data'!$E$2:$ZQ$272,30,FALSE)</f>
        <v>Y</v>
      </c>
      <c r="R92" s="17" t="str">
        <f>HLOOKUP($B92,'[6]SGTI 2021 Clean Data'!$E$2:$ZQ$272,31,FALSE)</f>
        <v>Y</v>
      </c>
      <c r="S92" s="17" t="str">
        <f>HLOOKUP($B92,'[6]SGTI 2021 Clean Data'!$E$2:$ZQ$272,32,FALSE)</f>
        <v>Y</v>
      </c>
      <c r="T92" s="17">
        <f>VLOOKUP($B92,'[6]2021 DD Batch123456'!$B$3:$AT$590,36,FALSE)</f>
        <v>5</v>
      </c>
      <c r="U92" s="17">
        <f>VLOOKUP($B92,'[6]2021 DD Batch123456'!$B$3:$AT$590,40,FALSE)</f>
        <v>4</v>
      </c>
      <c r="V92" s="17">
        <f>VLOOKUP($B92,'[6]2021 DD Batch123456'!$B$3:$AT$590,37,FALSE)</f>
        <v>4</v>
      </c>
      <c r="W92" s="17" t="str">
        <f>VLOOKUP($B92,'[6]2021 DD Batch123456'!$B$3:$AT$590,41,FALSE)</f>
        <v>Y</v>
      </c>
      <c r="X92" s="17">
        <f>VLOOKUP($B92,'[6]2021 DD Batch123456'!$B$3:$AT$590,15,FALSE)</f>
        <v>3</v>
      </c>
      <c r="Y92" s="17">
        <f>VLOOKUP($B92,'[6]2021 DD Batch123456'!$B$3:$AT$590,16,FALSE)</f>
        <v>2</v>
      </c>
      <c r="Z92" s="17" t="str">
        <f>VLOOKUP($B92,'[6]2021 DD Batch123456'!$B$3:$AT$590,18,FALSE)</f>
        <v>Y</v>
      </c>
      <c r="AA92" s="17" t="str">
        <f>HLOOKUP($B92,'[6]SGTI 2021 Clean Data'!$E$2:$ZQ$272,45,FALSE)</f>
        <v>N</v>
      </c>
      <c r="AB92" s="17" t="str">
        <f>HLOOKUP($B92,'[6]SGTI 2021 Clean Data'!$E$2:$ZQ$272,46,FALSE)</f>
        <v>N</v>
      </c>
      <c r="AC92" s="17" t="str">
        <f>HLOOKUP($B92,'[6]SGTI 2021 Clean Data'!$E$2:$ZQ$272,49,FALSE)</f>
        <v>Y</v>
      </c>
      <c r="AD92" s="17" t="str">
        <f>HLOOKUP($B92,'[6]SGTI 2021 Clean Data'!$E$2:$ZQ$272,50,FALSE)</f>
        <v>Y</v>
      </c>
      <c r="AE92" s="17" t="str">
        <f>HLOOKUP($B92,'[6]SGTI 2021 Clean Data'!$E$2:$ZQ$272,53,FALSE)</f>
        <v>Y</v>
      </c>
      <c r="AF92" s="17" t="str">
        <f>HLOOKUP($B92,'[6]SGTI 2021 Clean Data'!$E$2:$ZQ$272,54,FALSE)</f>
        <v>Y</v>
      </c>
      <c r="AG92" s="17" t="str">
        <f>HLOOKUP($B92,'[6]SGTI 2021 Clean Data'!$E$2:$ZQ$272,55,FALSE)</f>
        <v>Y</v>
      </c>
      <c r="AH92" s="17" t="str">
        <f>HLOOKUP($B92,'[6]SGTI 2021 Clean Data'!$E$2:$ZQ$272,56,FALSE)</f>
        <v>Y</v>
      </c>
      <c r="AI92" s="17" t="str">
        <f>HLOOKUP($B92,'[6]SGTI 2021 Clean Data'!$E$2:$ZQ$272,57,FALSE)</f>
        <v>N</v>
      </c>
      <c r="AJ92" s="17" t="str">
        <f>HLOOKUP($B92,'[6]SGTI 2021 Clean Data'!$E$2:$ZQ$272,58,FALSE)</f>
        <v>N</v>
      </c>
      <c r="AK92" s="17" t="str">
        <f>HLOOKUP($B92,'[6]SGTI 2021 Clean Data'!$E$2:$ZQ$272,59,FALSE)</f>
        <v>Y</v>
      </c>
      <c r="AL92" s="17">
        <f>VLOOKUP($B92,'[6]2021 DD Batch123456'!$B$3:$AT$590,19,FALSE)</f>
        <v>3</v>
      </c>
      <c r="AM92" s="17">
        <f>VLOOKUP($B92,'[6]2021 DD Batch123456'!$B$3:$AT$590,20,FALSE)</f>
        <v>2</v>
      </c>
      <c r="AN92" s="17" t="str">
        <f>VLOOKUP($B92,'[6]2021 DD Batch123456'!$B$3:$AT$590,22,FALSE)</f>
        <v>N</v>
      </c>
      <c r="AO92" s="17" t="str">
        <f>HLOOKUP($B92,'[6]SGTI 2021 Clean Data'!$E$2:$ZQ$272,67,FALSE)</f>
        <v>E</v>
      </c>
      <c r="AP92" s="17" t="str">
        <f>HLOOKUP($B92,'[6]SGTI 2021 Clean Data'!$E$2:$ZQ$272,68,FALSE)</f>
        <v>E</v>
      </c>
      <c r="AQ92" s="17" t="str">
        <f>HLOOKUP($B92,'[6]SGTI 2021 Clean Data'!$E$2:$ZQ$272,69,FALSE)</f>
        <v>E</v>
      </c>
      <c r="AR92" s="17" t="str">
        <f>HLOOKUP($B92,'[6]SGTI 2021 Clean Data'!$E$2:$ZQ$272,70,FALSE)</f>
        <v>Y</v>
      </c>
      <c r="AS92" s="17" t="str">
        <f>HLOOKUP($B92,'[6]SGTI 2021 Clean Data'!$E$2:$ZQ$272,71,FALSE)</f>
        <v>Y</v>
      </c>
      <c r="AT92" s="17" t="str">
        <f>HLOOKUP($B92,'[6]SGTI 2021 Clean Data'!$E$2:$ZQ$272,72,FALSE)</f>
        <v>Y</v>
      </c>
      <c r="AU92" s="17" t="str">
        <f>HLOOKUP($B92,'[6]SGTI 2021 Clean Data'!$E$2:$ZQ$272,73,FALSE)</f>
        <v>N</v>
      </c>
      <c r="AV92" s="17" t="str">
        <f>HLOOKUP($B92,'[6]SGTI 2021 Clean Data'!$E$2:$ZQ$272,74,FALSE)</f>
        <v>Y</v>
      </c>
      <c r="AW92" s="17" t="str">
        <f>HLOOKUP($B92,'[6]SGTI 2021 Clean Data'!$E$2:$ZQ$272,75,FALSE)</f>
        <v>N</v>
      </c>
      <c r="AX92" s="17" t="str">
        <f>HLOOKUP($B92,'[6]SGTI 2021 Clean Data'!$E$2:$ZQ$272,76,FALSE)</f>
        <v>N</v>
      </c>
      <c r="AY92" s="17" t="str">
        <f>VLOOKUP($B92,'[6]2021 DD Batch123456'!$B$3:$AT$590,35,FALSE)</f>
        <v>E</v>
      </c>
      <c r="AZ92" s="17" t="str">
        <f>HLOOKUP($B92,'[6]SGTI 2021 Clean Data'!$E$2:$ZQ$272,80,FALSE)</f>
        <v>Y</v>
      </c>
      <c r="BA92" s="17" t="str">
        <f>HLOOKUP($B92,'[6]SGTI 2021 Clean Data'!$E$2:$ZQ$272,83,FALSE)</f>
        <v>Y</v>
      </c>
      <c r="BB92" s="17" t="str">
        <f>HLOOKUP($B92,'[6]SGTI 2021 Clean Data'!$E$2:$ZQ$272,84,FALSE)</f>
        <v>Y</v>
      </c>
      <c r="BC92" s="17" t="str">
        <f>HLOOKUP($B92,'[6]SGTI 2021 Clean Data'!$E$2:$ZQ$272,89,FALSE)</f>
        <v>Y</v>
      </c>
      <c r="BD92" s="17" t="str">
        <f>HLOOKUP($B92,'[6]SGTI 2021 Clean Data'!$E$2:$ZQ$272,91,FALSE)</f>
        <v>Y</v>
      </c>
      <c r="BE92" s="17" t="str">
        <f>HLOOKUP($B92,'[6]SGTI 2021 Clean Data'!$E$2:$ZQ$272,92,FALSE)</f>
        <v>Y</v>
      </c>
      <c r="BF92" s="17" t="str">
        <f>HLOOKUP($B92,'[6]SGTI 2021 Clean Data'!$E$2:$ZQ$272,93,FALSE)</f>
        <v>Y</v>
      </c>
      <c r="BG92" s="17" t="str">
        <f>HLOOKUP($B92,'[6]SGTI 2021 Clean Data'!$E$2:$ZQ$272,94,FALSE)</f>
        <v>Y</v>
      </c>
      <c r="BH92" s="17" t="str">
        <f>HLOOKUP($B92,'[6]SGTI 2021 Clean Data'!$E$2:$ZQ$272,95,FALSE)</f>
        <v>Y</v>
      </c>
      <c r="BI92" s="17" t="str">
        <f>HLOOKUP($B92,'[6]SGTI 2021 Clean Data'!$E$2:$ZQ$272,96,FALSE)</f>
        <v>Y</v>
      </c>
      <c r="BJ92" s="17" t="str">
        <f>HLOOKUP($B92,'[6]SGTI 2021 Clean Data'!$E$2:$ZQ$272,97,FALSE)</f>
        <v>Y</v>
      </c>
      <c r="BK92" s="17" t="str">
        <f>HLOOKUP($B92,'[6]SGTI 2021 Clean Data'!$E$2:$ZQ$272,98,FALSE)</f>
        <v>Y</v>
      </c>
      <c r="BL92" s="17" t="str">
        <f>HLOOKUP($B92,'[6]SGTI 2021 Clean Data'!$E$2:$ZQ$272,100,FALSE)</f>
        <v>Y</v>
      </c>
      <c r="BM92" s="17" t="str">
        <f>HLOOKUP($B92,'[6]SGTI 2021 Clean Data'!$E$2:$ZQ$272,102,FALSE)</f>
        <v>Y</v>
      </c>
      <c r="BN92" s="17" t="str">
        <f>HLOOKUP($B92,'[6]SGTI 2021 Clean Data'!$E$2:$ZQ$272,103,FALSE)</f>
        <v>Y</v>
      </c>
      <c r="BO92" s="17" t="str">
        <f>HLOOKUP($B92,'[6]SGTI 2021 Clean Data'!$E$2:$ZQ$272,107,FALSE)</f>
        <v>Y</v>
      </c>
      <c r="BP92" s="17" t="str">
        <f>HLOOKUP($B92,'[6]SGTI 2021 Clean Data'!$E$2:$ZQ$272,108,FALSE)</f>
        <v>Y</v>
      </c>
      <c r="BQ92" s="17" t="str">
        <f>HLOOKUP($B92,'[6]SGTI 2021 Clean Data'!$E$2:$ZQ$272,109,FALSE)</f>
        <v>Y</v>
      </c>
      <c r="BR92" s="17" t="str">
        <f>HLOOKUP($B92,'[6]SGTI 2021 Clean Data'!$E$2:$ZQ$272,110,FALSE)</f>
        <v>Y</v>
      </c>
      <c r="BS92" s="17" t="str">
        <f>HLOOKUP($B92,'[6]SGTI 2021 Clean Data'!$E$2:$ZQ$272,111,FALSE)</f>
        <v>Y</v>
      </c>
      <c r="BT92" s="17" t="str">
        <f>HLOOKUP($B92,'[6]SGTI 2021 Clean Data'!$E$2:$ZQ$272,113,FALSE)</f>
        <v>Y</v>
      </c>
      <c r="BU92" s="17" t="str">
        <f>HLOOKUP($B92,'[6]SGTI 2021 Clean Data'!$E$2:$ZQ$272,114,FALSE)</f>
        <v>N</v>
      </c>
      <c r="BV92" s="17" t="str">
        <f>HLOOKUP($B92,'[6]SGTI 2021 Clean Data'!$E$2:$ZQ$272,120,FALSE)</f>
        <v>N</v>
      </c>
      <c r="BW92" s="17" t="str">
        <f>HLOOKUP($B92,'[6]SGTI 2021 Clean Data'!$E$2:$ZQ$272,121,FALSE)</f>
        <v>N</v>
      </c>
      <c r="BX92" s="17" t="str">
        <f>HLOOKUP($B92,'[6]SGTI 2021 Clean Data'!$E$2:$ZQ$272,122,FALSE)</f>
        <v>Y</v>
      </c>
      <c r="BY92" s="17" t="str">
        <f>HLOOKUP($B92,'[6]SGTI 2021 Clean Data'!$E$2:$ZQ$272,123,FALSE)</f>
        <v>Y</v>
      </c>
      <c r="BZ92" s="17" t="str">
        <f>HLOOKUP($B92,'[6]SGTI 2021 Clean Data'!$E$2:$ZQ$272,124,FALSE)</f>
        <v>Y</v>
      </c>
      <c r="CA92" s="17" t="str">
        <f>HLOOKUP($B92,'[6]SGTI 2021 Clean Data'!$E$2:$ZQ$272,125,FALSE)</f>
        <v>N</v>
      </c>
      <c r="CB92" s="17" t="str">
        <f>HLOOKUP($B92,'[6]SGTI 2021 Clean Data'!$E$2:$ZQ$272,126,FALSE)</f>
        <v>N</v>
      </c>
      <c r="CC92" s="17" t="str">
        <f>HLOOKUP($B92,'[6]SGTI 2021 Clean Data'!$E$2:$ZQ$272,128,FALSE)</f>
        <v>Y</v>
      </c>
      <c r="CD92" s="17" t="str">
        <f>HLOOKUP($B92,'[6]SGTI 2021 Clean Data'!$E$2:$ZQ$272,130,FALSE)</f>
        <v>Y</v>
      </c>
      <c r="CE92" s="17" t="str">
        <f>HLOOKUP($B92,'[6]SGTI 2021 Clean Data'!$E$2:$ZQ$272,131,FALSE)</f>
        <v>Y</v>
      </c>
      <c r="CF92" s="17" t="str">
        <f>HLOOKUP($B92,'[6]SGTI 2021 Clean Data'!$E$2:$ZQ$272,132,FALSE)</f>
        <v>Y</v>
      </c>
      <c r="CG92" s="17" t="str">
        <f>HLOOKUP($B92,'[6]SGTI 2021 Clean Data'!$E$2:$ZQ$272,133,FALSE)</f>
        <v>Y</v>
      </c>
      <c r="CH92" s="17" t="str">
        <f>HLOOKUP($B92,'[6]SGTI 2021 Clean Data'!$E$2:$ZQ$272,135,FALSE)</f>
        <v>N</v>
      </c>
      <c r="CI92" s="17" t="str">
        <f>HLOOKUP($B92,'[6]SGTI 2021 Clean Data'!$E$2:$ZQ$272,139,FALSE)</f>
        <v>Y</v>
      </c>
      <c r="CJ92" s="17" t="str">
        <f>HLOOKUP($B92,'[6]SGTI 2021 Clean Data'!$E$2:$ZQ$272,140,FALSE)</f>
        <v>Y</v>
      </c>
      <c r="CK92" s="17" t="str">
        <f>VLOOKUP($B92,'[6]2021 DD Batch123456'!$B$3:$AT$590,26,FALSE)</f>
        <v>Y</v>
      </c>
      <c r="CL92" s="17">
        <f>VLOOKUP($B92,'[6]2021 DD Batch123456'!$B$3:$AT$590,27,FALSE)</f>
        <v>0</v>
      </c>
      <c r="CM92" s="17" t="str">
        <f>VLOOKUP($B92,'[6]2021 DD Batch123456'!$B$3:$AT$590,31,FALSE)</f>
        <v>Y</v>
      </c>
      <c r="CN92" s="17">
        <f>VLOOKUP($B92,'[6]2021 DD Batch123456'!$B$3:$AT$590,32,FALSE)</f>
        <v>0</v>
      </c>
      <c r="CO92" s="17" t="str">
        <f>VLOOKUP($B92,'[6]2021 DD Batch123456'!$B$3:$AT$590,33,FALSE)</f>
        <v>Y</v>
      </c>
      <c r="CP92" s="17" t="str">
        <f>HLOOKUP($B92,'[6]SGTI 2021 Clean Data'!$E$2:$ZQ$272,153,FALSE)</f>
        <v>Y</v>
      </c>
      <c r="CQ92" s="17" t="str">
        <f>HLOOKUP($B92,'[6]SGTI 2021 Clean Data'!$E$2:$ZQ$272,155,FALSE)</f>
        <v>Y</v>
      </c>
      <c r="CR92" s="17" t="str">
        <f>HLOOKUP($B92,'[6]SGTI 2021 Clean Data'!$E$2:$ZQ$272,156,FALSE)</f>
        <v>Y</v>
      </c>
      <c r="CS92" s="17" t="str">
        <f>HLOOKUP($B92,'[6]SGTI 2021 Clean Data'!$E$2:$ZQ$272,157,FALSE)</f>
        <v>Y</v>
      </c>
      <c r="CT92" s="17" t="str">
        <f>HLOOKUP($B92,'[6]SGTI 2021 Clean Data'!$E$2:$ZQ$272,158,FALSE)</f>
        <v>N</v>
      </c>
      <c r="CU92" s="17" t="str">
        <f>HLOOKUP($B92,'[6]SGTI 2021 Clean Data'!$E$2:$ZQ$272,159,FALSE)</f>
        <v>N</v>
      </c>
      <c r="CV92" s="17" t="str">
        <f>HLOOKUP($B92,'[6]SGTI 2021 Clean Data'!$E$2:$ZQ$272,160,FALSE)</f>
        <v>Y</v>
      </c>
      <c r="CW92" s="17" t="str">
        <f>HLOOKUP($B92,'[6]SGTI 2021 Clean Data'!$E$2:$ZQ$272,161,FALSE)</f>
        <v>Y</v>
      </c>
      <c r="CX92" s="17" t="str">
        <f>HLOOKUP($B92,'[6]SGTI 2021 Clean Data'!$E$2:$ZQ$272,164,FALSE)</f>
        <v>Y</v>
      </c>
      <c r="CY92" s="17" t="str">
        <f>HLOOKUP($B92,'[6]SGTI 2021 Clean Data'!$E$2:$ZQ$272,170,FALSE)</f>
        <v>Y</v>
      </c>
      <c r="CZ92" s="17" t="str">
        <f>HLOOKUP($B92,'[6]SGTI 2021 Clean Data'!$E$2:$ZQ$272,173,FALSE)</f>
        <v>Y</v>
      </c>
      <c r="DA92" s="17" t="str">
        <f>HLOOKUP($B92,'[6]SGTI 2021 Clean Data'!$E$2:$ZQ$272,174,FALSE)</f>
        <v>Y</v>
      </c>
      <c r="DB92" s="17" t="str">
        <f>HLOOKUP($B92,'[6]SGTI 2021 Clean Data'!$E$2:$ZQ$272,175,FALSE)</f>
        <v>N</v>
      </c>
      <c r="DC92" s="17" t="str">
        <f>HLOOKUP($B92,'[6]SGTI 2021 Clean Data'!$E$2:$ZQ$272,176,FALSE)</f>
        <v>Y</v>
      </c>
      <c r="DD92" s="17" t="str">
        <f>HLOOKUP($B92,'[6]SGTI 2021 Clean Data'!$E$2:$ZQ$272,178,FALSE)</f>
        <v>Y</v>
      </c>
      <c r="DE92" s="17" t="str">
        <f>HLOOKUP($B92,'[6]SGTI 2021 Clean Data'!$E$2:$ZQ$272,179,FALSE)</f>
        <v>N</v>
      </c>
      <c r="DF92" s="17" t="str">
        <f>HLOOKUP($B92,'[6]SGTI 2021 Clean Data'!$E$2:$ZQ$272,180,FALSE)</f>
        <v>Y</v>
      </c>
      <c r="DG92" s="17" t="str">
        <f>HLOOKUP($B92,'[6]SGTI 2021 Clean Data'!$E$2:$ZQ$272,181,FALSE)</f>
        <v>Y</v>
      </c>
      <c r="DH92" s="17" t="str">
        <f>HLOOKUP($B92,'[6]SGTI 2021 Clean Data'!$E$2:$ZQ$272,182,FALSE)</f>
        <v>N</v>
      </c>
      <c r="DI92" s="17" t="str">
        <f>HLOOKUP($B92,'[6]SGTI 2021 Clean Data'!$E$2:$ZQ$272,184,FALSE)</f>
        <v>Y</v>
      </c>
      <c r="DJ92" s="17" t="str">
        <f>HLOOKUP($B92,'[6]SGTI 2021 Clean Data'!$E$2:$ZQ$272,185,FALSE)</f>
        <v>Y</v>
      </c>
      <c r="DK92" s="17">
        <f>HLOOKUP($B92,'[6]SGTI 2021 Clean Data'!$E$2:$ZQ$272,190,FALSE)</f>
        <v>88</v>
      </c>
      <c r="DL92" s="17" t="str">
        <f>HLOOKUP($B92,'[6]SGTI 2021 Clean Data'!$E$2:$ZQ$272,191,FALSE)</f>
        <v>N</v>
      </c>
      <c r="DM92" s="17" t="str">
        <f>HLOOKUP($B92,'[6]SGTI 2021 Clean Data'!$E$2:$ZQ$272,195,FALSE)</f>
        <v>Y</v>
      </c>
      <c r="DN92" s="17" t="str">
        <f>HLOOKUP($B92,'[6]SGTI 2021 Clean Data'!$E$2:$ZQ$272,196,FALSE)</f>
        <v>N</v>
      </c>
      <c r="DO92" s="17" t="str">
        <f>HLOOKUP($B92,'[6]SGTI 2021 Clean Data'!$E$2:$ZQ$272,199,FALSE)</f>
        <v>Y</v>
      </c>
      <c r="DP92" s="17" t="str">
        <f>HLOOKUP($B92,'[6]SGTI 2021 Clean Data'!$E$2:$ZQ$272,200,FALSE)</f>
        <v>Y</v>
      </c>
      <c r="DQ92" s="17" t="str">
        <f>HLOOKUP($B92,'[6]SGTI 2021 Clean Data'!$E$2:$ZQ$272,201,FALSE)</f>
        <v>Y</v>
      </c>
      <c r="DR92" s="17" t="str">
        <f>HLOOKUP($B92,'[6]SGTI 2021 Clean Data'!$E$2:$ZQ$272,202,FALSE)</f>
        <v>Y</v>
      </c>
      <c r="DS92" s="17" t="str">
        <f>HLOOKUP($B92,'[6]SGTI 2021 Clean Data'!$E$2:$ZQ$272,203,FALSE)</f>
        <v>Y</v>
      </c>
      <c r="DT92" s="17" t="str">
        <f>HLOOKUP($B92,'[6]SGTI 2021 Clean Data'!$E$2:$ZQ$272,204,FALSE)</f>
        <v>Y</v>
      </c>
      <c r="DU92" s="17" t="str">
        <f>HLOOKUP($B92,'[6]SGTI 2021 Clean Data'!$E$2:$ZQ$272,206,FALSE)</f>
        <v>Y</v>
      </c>
      <c r="DV92" s="17" t="str">
        <f>HLOOKUP($B92,'[6]SGTI 2021 Clean Data'!$E$2:$ZQ$272,207,FALSE)</f>
        <v>Y</v>
      </c>
      <c r="DW92" s="17" t="str">
        <f>HLOOKUP($B92,'[6]SGTI 2021 Clean Data'!$E$2:$ZQ$272,208,FALSE)</f>
        <v>N</v>
      </c>
      <c r="DX92" s="17"/>
      <c r="DY92" s="17" t="str">
        <f>HLOOKUP($B92,'[6]SGTI 2021 Clean Data'!$E$2:$ZQ$272,213,FALSE)</f>
        <v>Y</v>
      </c>
      <c r="DZ92" s="17" t="str">
        <f>HLOOKUP($B92,'[6]SGTI 2021 Clean Data'!$E$2:$ZQ$272,214,FALSE)</f>
        <v>Y</v>
      </c>
      <c r="EA92" s="17" t="str">
        <f>HLOOKUP($B92,'[6]SGTI 2021 Clean Data'!$E$2:$ZQ$272,215,FALSE)</f>
        <v>Y</v>
      </c>
      <c r="EB92" s="17">
        <f>HLOOKUP($B92,'[6]SGTI 2021 Clean Data'!$E$2:$ZQ$272,219,FALSE)</f>
        <v>3</v>
      </c>
      <c r="EC92" s="17">
        <f>HLOOKUP($B92,'[6]SGTI 2021 Clean Data'!$E$2:$ZQ$272,220,FALSE)</f>
        <v>3</v>
      </c>
      <c r="ED92" s="17">
        <f>HLOOKUP($B92,'[6]SGTI 2021 Clean Data'!$E$2:$ZQ$272,221,FALSE)</f>
        <v>0</v>
      </c>
      <c r="EE92" s="17">
        <f>HLOOKUP($B92,'[6]SGTI 2021 Clean Data'!$E$2:$ZQ$272,222,FALSE)</f>
        <v>3</v>
      </c>
      <c r="EF92" s="17">
        <f>HLOOKUP($B92,'[6]SGTI 2021 Clean Data'!$E$2:$ZQ$272,223,FALSE)</f>
        <v>0</v>
      </c>
      <c r="EG92" s="17">
        <f>HLOOKUP($B92,'[6]SGTI 2021 Clean Data'!$E$2:$ZQ$272,224,FALSE)</f>
        <v>3</v>
      </c>
      <c r="EH92" s="17">
        <f>HLOOKUP($B92,'[6]SGTI 2021 Clean Data'!$E$2:$ZQ$272,225,FALSE)</f>
        <v>0</v>
      </c>
      <c r="EI92" s="17">
        <f>HLOOKUP($B92,'[6]SGTI 2021 Clean Data'!$E$2:$ZQ$272,226,FALSE)</f>
        <v>3</v>
      </c>
      <c r="EJ92" s="17">
        <f>HLOOKUP($B92,'[6]SGTI 2021 Clean Data'!$E$2:$ZQ$272,227,FALSE)</f>
        <v>0</v>
      </c>
      <c r="EK92" s="17">
        <f>HLOOKUP($B92,'[6]SGTI 2021 Clean Data'!$E$2:$ZQ$272,228,FALSE)</f>
        <v>3</v>
      </c>
      <c r="EL92" s="17">
        <f>HLOOKUP($B92,'[6]SGTI 2021 Clean Data'!$E$2:$ZQ$272,229,FALSE)</f>
        <v>0</v>
      </c>
      <c r="EM92" s="17">
        <f>HLOOKUP($B92,'[6]SGTI 2021 Clean Data'!$E$2:$ZQ$272,230,FALSE)</f>
        <v>0</v>
      </c>
      <c r="EN92" s="17">
        <f>HLOOKUP($B92,'[6]SGTI 2021 Clean Data'!$E$2:$ZQ$272,231,FALSE)</f>
        <v>3</v>
      </c>
      <c r="EO92" s="18">
        <f>HLOOKUP($B92,'[6]SGTI 2021 Clean Data'!$E$2:$ZQ$272,232,FALSE)</f>
        <v>44284</v>
      </c>
      <c r="EP92" s="18">
        <f>HLOOKUP($B92,'[6]SGTI 2021 Clean Data'!$E$2:$ZQ$272,233,FALSE)</f>
        <v>44313</v>
      </c>
      <c r="EQ92" s="17">
        <f>HLOOKUP($B92,'[6]SGTI 2021 Clean Data'!$E$2:$ZQ$272,234,FALSE)</f>
        <v>0</v>
      </c>
      <c r="ER92" s="17">
        <f>HLOOKUP($B92,'[6]SGTI 2021 Clean Data'!$E$2:$ZQ$272,235,FALSE)</f>
        <v>0</v>
      </c>
      <c r="ES92" s="17">
        <f>HLOOKUP($B92,'[6]SGTI 2021 Clean Data'!$E$2:$ZQ$272,240,FALSE)</f>
        <v>0</v>
      </c>
      <c r="ET92" s="17">
        <f>VLOOKUP($B92,'[6]2021 DD Batch123456'!$B$3:$AT$590,42,FALSE)</f>
        <v>1</v>
      </c>
      <c r="EU92" s="17"/>
      <c r="EV92" s="17"/>
      <c r="EW92" s="17"/>
      <c r="EX92" s="17">
        <f>VLOOKUP($B92,'[6]2021 DD Batch123456'!$B$3:$AT$590,44,FALSE)</f>
        <v>0</v>
      </c>
      <c r="EY92" s="17">
        <f>HLOOKUP($B92,'[6]SGTI 2021 Clean Data'!$E$2:$ZQ$272,246,FALSE)</f>
        <v>0</v>
      </c>
      <c r="EZ92" s="17">
        <f>HLOOKUP($B92,'[6]SGTI 2021 Clean Data'!$E$2:$ZQ$272,247,FALSE)</f>
        <v>0</v>
      </c>
      <c r="FA92" s="17">
        <f>HLOOKUP($B92,'[6]SGTI 2021 Clean Data'!$E$2:$ZQ$272,248,FALSE)</f>
        <v>0</v>
      </c>
      <c r="FB92" s="17">
        <f>HLOOKUP($B92,'[6]SGTI 2021 Clean Data'!$E$2:$ZQ$272,249,FALSE)</f>
        <v>0</v>
      </c>
      <c r="FC92" s="17">
        <f>HLOOKUP($B92,'[6]SGTI 2021 Clean Data'!$E$2:$ZQ$272,250,FALSE)</f>
        <v>0</v>
      </c>
      <c r="FD92" s="17">
        <f>HLOOKUP($B92,'[6]SGTI 2021 Clean Data'!$E$2:$ZQ$272,251,FALSE)</f>
        <v>0</v>
      </c>
      <c r="FE92" s="17">
        <f>HLOOKUP($B92,'[6]SGTI 2021 Clean Data'!$E$2:$ZQ$272,252,FALSE)</f>
        <v>0</v>
      </c>
      <c r="FF92" s="17">
        <f>HLOOKUP($B92,'[6]SGTI 2021 Clean Data'!$E$2:$ZQ$272,253,FALSE)</f>
        <v>0</v>
      </c>
      <c r="FG92" s="17">
        <f>HLOOKUP($B92,'[6]SGTI 2021 Clean Data'!$E$2:$ZQ$272,254,FALSE)</f>
        <v>0</v>
      </c>
      <c r="FH92" s="17">
        <f>HLOOKUP($B92,'[6]SGTI 2021 Clean Data'!$E$2:$ZQ$272,255,FALSE)</f>
        <v>0</v>
      </c>
      <c r="FI92" s="17">
        <f>HLOOKUP($B92,'[6]SGTI 2021 Clean Data'!$E$2:$ZQ$272,256,FALSE)</f>
        <v>0</v>
      </c>
      <c r="FJ92" s="17">
        <f>HLOOKUP($B92,'[6]SGTI 2021 Clean Data'!$E$2:$ZQ$272,257,FALSE)</f>
        <v>0</v>
      </c>
      <c r="FK92" s="17">
        <f>HLOOKUP($B92,'[6]SGTI 2021 Clean Data'!$E$2:$ZQ$272,258,FALSE)</f>
        <v>0</v>
      </c>
      <c r="FL92" s="17"/>
      <c r="FM92" s="17">
        <f>HLOOKUP($B92,'[6]SGTI 2021 Clean Data'!$E$2:$ZQ$272,260,FALSE)</f>
        <v>0</v>
      </c>
      <c r="FN92" s="17">
        <f>HLOOKUP($B92,'[6]SGTI 2021 Clean Data'!$E$2:$ZQ$272,261,FALSE)</f>
        <v>0</v>
      </c>
      <c r="FO92" s="17">
        <f>HLOOKUP($B92,'[6]SGTI 2021 Clean Data'!$E$2:$ZQ$272,262,FALSE)</f>
        <v>0</v>
      </c>
      <c r="FP92" s="17">
        <f>HLOOKUP($B92,'[6]SGTI 2021 Clean Data'!$E$2:$ZQ$272,263,FALSE)</f>
        <v>0</v>
      </c>
      <c r="FQ92" s="17"/>
      <c r="FR92" s="17">
        <f>HLOOKUP($B92,'[6]SGTI 2021 Clean Data'!$E$2:$ZQ$272,265,FALSE)</f>
        <v>0</v>
      </c>
      <c r="FS92" s="17">
        <f>HLOOKUP($B92,'[6]SGTI 2021 Clean Data'!$E$2:$ZQ$272,266,FALSE)</f>
        <v>0</v>
      </c>
      <c r="FT92" s="17">
        <f>HLOOKUP($B92,'[6]SGTI 2021 Clean Data'!$E$2:$ZQ$272,267,FALSE)</f>
        <v>0</v>
      </c>
      <c r="FU92" s="17">
        <f>HLOOKUP($B92,'[6]SGTI 2021 Clean Data'!$E$2:$ZQ$272,268,FALSE)</f>
        <v>0</v>
      </c>
      <c r="FV92" s="17">
        <f>HLOOKUP($B92,'[6]SGTI 2021 Clean Data'!$E$2:$ZQ$272,269,FALSE)</f>
        <v>0</v>
      </c>
      <c r="FW92" s="17">
        <f>HLOOKUP($B92,'[6]SGTI 2021 Clean Data'!$E$2:$ZQ$272,270,FALSE)</f>
        <v>0</v>
      </c>
      <c r="FX92" s="17">
        <f>HLOOKUP($B92,'[6]SGTI 2021 Clean Data'!$E$2:$ZQ$272,271,FALSE)</f>
        <v>0</v>
      </c>
    </row>
    <row r="93" spans="1:180" ht="24" thickTop="1" thickBot="1" x14ac:dyDescent="0.3">
      <c r="A93" s="12">
        <v>69</v>
      </c>
      <c r="B93" s="13" t="s">
        <v>128</v>
      </c>
      <c r="C93" s="14" t="s">
        <v>129</v>
      </c>
      <c r="D93" s="15">
        <v>44012</v>
      </c>
      <c r="E93" s="16">
        <f>_xlfn.IFNA(VLOOKUP($B93,'[4]SGTI 2021 General Full List'!$G$2:$AD$528,24,FALSE),VLOOKUP($B93,'[5]SGTI 2021 TrustReits Full List'!$G$2:$AC$43,23,FALSE))</f>
        <v>60982000</v>
      </c>
      <c r="F93" s="16" t="str">
        <f t="shared" si="1"/>
        <v>Small</v>
      </c>
      <c r="G93" s="16" t="str">
        <f>_xlfn.IFNA(VLOOKUP($B93,'[4]SGTI 2021 General Full List'!$G$2:$AD$528,21,FALSE),VLOOKUP($B93,'[5]SGTI 2021 TrustReits Full List'!$G$2:$AB$43,20,FALSE))</f>
        <v>CONSUMER DISCRETIONARY</v>
      </c>
      <c r="H93" s="16" t="str">
        <f>_xlfn.IFNA(VLOOKUP($B93,'[4]SGTI 2021 General Full List'!$G$2:$AD$528,23,FALSE),VLOOKUP($B93,'[5]SGTI 2021 TrustReits Full List'!$G$2:$AB$43,22,FALSE))</f>
        <v>Cyclical Consumer Services</v>
      </c>
      <c r="I93" s="16" t="s">
        <v>1273</v>
      </c>
      <c r="J93" s="17">
        <f>VLOOKUP($B93,'[6]2021 DD Batch123456'!$B$3:$AT$590,5,FALSE)</f>
        <v>8</v>
      </c>
      <c r="K93" s="17">
        <f>VLOOKUP($B93,'[6]2021 DD Batch123456'!$B$3:$AT$590,6,FALSE)</f>
        <v>8</v>
      </c>
      <c r="L93" s="17">
        <f>VLOOKUP($B93,'[6]2021 DD Batch123456'!$B$3:$AT$590,7,FALSE)</f>
        <v>4</v>
      </c>
      <c r="M93" s="17" t="str">
        <f>VLOOKUP($B93,'[6]2021 DD Batch123456'!$B$3:$AT$590,12,FALSE)</f>
        <v>N</v>
      </c>
      <c r="N93" s="17" t="str">
        <f>HLOOKUP($B93,'[6]SGTI 2021 Clean Data'!$E$2:$ZQ$272,25,FALSE)</f>
        <v>N</v>
      </c>
      <c r="O93" s="17" t="str">
        <f>VLOOKUP($B93,'[6]2021 DD Batch123456'!$B$3:$AT$590,13,FALSE)</f>
        <v>Y</v>
      </c>
      <c r="P93" s="17" t="str">
        <f>VLOOKUP($B93,'[6]2021 DD Batch123456'!$B$3:$AT$590,14,FALSE)</f>
        <v>Y</v>
      </c>
      <c r="Q93" s="17" t="str">
        <f>HLOOKUP($B93,'[6]SGTI 2021 Clean Data'!$E$2:$ZQ$272,30,FALSE)</f>
        <v>N</v>
      </c>
      <c r="R93" s="17" t="str">
        <f>HLOOKUP($B93,'[6]SGTI 2021 Clean Data'!$E$2:$ZQ$272,31,FALSE)</f>
        <v>Y</v>
      </c>
      <c r="S93" s="17" t="str">
        <f>HLOOKUP($B93,'[6]SGTI 2021 Clean Data'!$E$2:$ZQ$272,32,FALSE)</f>
        <v>Y</v>
      </c>
      <c r="T93" s="17">
        <f>VLOOKUP($B93,'[6]2021 DD Batch123456'!$B$3:$AT$590,36,FALSE)</f>
        <v>4</v>
      </c>
      <c r="U93" s="17">
        <f>VLOOKUP($B93,'[6]2021 DD Batch123456'!$B$3:$AT$590,40,FALSE)</f>
        <v>4</v>
      </c>
      <c r="V93" s="17">
        <f>VLOOKUP($B93,'[6]2021 DD Batch123456'!$B$3:$AT$590,37,FALSE)</f>
        <v>4</v>
      </c>
      <c r="W93" s="17" t="str">
        <f>VLOOKUP($B93,'[6]2021 DD Batch123456'!$B$3:$AT$590,41,FALSE)</f>
        <v>Y</v>
      </c>
      <c r="X93" s="17">
        <f>VLOOKUP($B93,'[6]2021 DD Batch123456'!$B$3:$AT$590,15,FALSE)</f>
        <v>4</v>
      </c>
      <c r="Y93" s="17">
        <f>VLOOKUP($B93,'[6]2021 DD Batch123456'!$B$3:$AT$590,16,FALSE)</f>
        <v>4</v>
      </c>
      <c r="Z93" s="17" t="str">
        <f>VLOOKUP($B93,'[6]2021 DD Batch123456'!$B$3:$AT$590,18,FALSE)</f>
        <v>Y</v>
      </c>
      <c r="AA93" s="17" t="str">
        <f>HLOOKUP($B93,'[6]SGTI 2021 Clean Data'!$E$2:$ZQ$272,45,FALSE)</f>
        <v>N</v>
      </c>
      <c r="AB93" s="17" t="str">
        <f>HLOOKUP($B93,'[6]SGTI 2021 Clean Data'!$E$2:$ZQ$272,46,FALSE)</f>
        <v>Y</v>
      </c>
      <c r="AC93" s="17" t="str">
        <f>HLOOKUP($B93,'[6]SGTI 2021 Clean Data'!$E$2:$ZQ$272,49,FALSE)</f>
        <v>N</v>
      </c>
      <c r="AD93" s="17" t="str">
        <f>HLOOKUP($B93,'[6]SGTI 2021 Clean Data'!$E$2:$ZQ$272,50,FALSE)</f>
        <v>Y</v>
      </c>
      <c r="AE93" s="17" t="str">
        <f>HLOOKUP($B93,'[6]SGTI 2021 Clean Data'!$E$2:$ZQ$272,53,FALSE)</f>
        <v>Y</v>
      </c>
      <c r="AF93" s="17" t="str">
        <f>HLOOKUP($B93,'[6]SGTI 2021 Clean Data'!$E$2:$ZQ$272,54,FALSE)</f>
        <v>Y</v>
      </c>
      <c r="AG93" s="17" t="str">
        <f>HLOOKUP($B93,'[6]SGTI 2021 Clean Data'!$E$2:$ZQ$272,55,FALSE)</f>
        <v>N</v>
      </c>
      <c r="AH93" s="17" t="str">
        <f>HLOOKUP($B93,'[6]SGTI 2021 Clean Data'!$E$2:$ZQ$272,56,FALSE)</f>
        <v>Y</v>
      </c>
      <c r="AI93" s="17" t="str">
        <f>HLOOKUP($B93,'[6]SGTI 2021 Clean Data'!$E$2:$ZQ$272,57,FALSE)</f>
        <v>N</v>
      </c>
      <c r="AJ93" s="17" t="str">
        <f>HLOOKUP($B93,'[6]SGTI 2021 Clean Data'!$E$2:$ZQ$272,58,FALSE)</f>
        <v>N</v>
      </c>
      <c r="AK93" s="17" t="str">
        <f>HLOOKUP($B93,'[6]SGTI 2021 Clean Data'!$E$2:$ZQ$272,59,FALSE)</f>
        <v>Y</v>
      </c>
      <c r="AL93" s="17">
        <f>VLOOKUP($B93,'[6]2021 DD Batch123456'!$B$3:$AT$590,19,FALSE)</f>
        <v>4</v>
      </c>
      <c r="AM93" s="17">
        <f>VLOOKUP($B93,'[6]2021 DD Batch123456'!$B$3:$AT$590,20,FALSE)</f>
        <v>4</v>
      </c>
      <c r="AN93" s="17" t="str">
        <f>VLOOKUP($B93,'[6]2021 DD Batch123456'!$B$3:$AT$590,22,FALSE)</f>
        <v>Y</v>
      </c>
      <c r="AO93" s="17" t="str">
        <f>HLOOKUP($B93,'[6]SGTI 2021 Clean Data'!$E$2:$ZQ$272,67,FALSE)</f>
        <v>B1</v>
      </c>
      <c r="AP93" s="17" t="str">
        <f>HLOOKUP($B93,'[6]SGTI 2021 Clean Data'!$E$2:$ZQ$272,68,FALSE)</f>
        <v>B1</v>
      </c>
      <c r="AQ93" s="17" t="str">
        <f>HLOOKUP($B93,'[6]SGTI 2021 Clean Data'!$E$2:$ZQ$272,69,FALSE)</f>
        <v>B1</v>
      </c>
      <c r="AR93" s="17" t="str">
        <f>HLOOKUP($B93,'[6]SGTI 2021 Clean Data'!$E$2:$ZQ$272,70,FALSE)</f>
        <v>Y</v>
      </c>
      <c r="AS93" s="17" t="str">
        <f>HLOOKUP($B93,'[6]SGTI 2021 Clean Data'!$E$2:$ZQ$272,71,FALSE)</f>
        <v>Y</v>
      </c>
      <c r="AT93" s="17" t="str">
        <f>HLOOKUP($B93,'[6]SGTI 2021 Clean Data'!$E$2:$ZQ$272,72,FALSE)</f>
        <v>Y</v>
      </c>
      <c r="AU93" s="17" t="str">
        <f>HLOOKUP($B93,'[6]SGTI 2021 Clean Data'!$E$2:$ZQ$272,73,FALSE)</f>
        <v>Y</v>
      </c>
      <c r="AV93" s="17" t="str">
        <f>HLOOKUP($B93,'[6]SGTI 2021 Clean Data'!$E$2:$ZQ$272,74,FALSE)</f>
        <v>Y</v>
      </c>
      <c r="AW93" s="17" t="str">
        <f>HLOOKUP($B93,'[6]SGTI 2021 Clean Data'!$E$2:$ZQ$272,75,FALSE)</f>
        <v>N</v>
      </c>
      <c r="AX93" s="17" t="str">
        <f>HLOOKUP($B93,'[6]SGTI 2021 Clean Data'!$E$2:$ZQ$272,76,FALSE)</f>
        <v>N</v>
      </c>
      <c r="AY93" s="17" t="str">
        <f>VLOOKUP($B93,'[6]2021 DD Batch123456'!$B$3:$AT$590,35,FALSE)</f>
        <v>B1</v>
      </c>
      <c r="AZ93" s="17" t="str">
        <f>HLOOKUP($B93,'[6]SGTI 2021 Clean Data'!$E$2:$ZQ$272,80,FALSE)</f>
        <v>N</v>
      </c>
      <c r="BA93" s="17" t="str">
        <f>HLOOKUP($B93,'[6]SGTI 2021 Clean Data'!$E$2:$ZQ$272,83,FALSE)</f>
        <v>Y</v>
      </c>
      <c r="BB93" s="17" t="str">
        <f>HLOOKUP($B93,'[6]SGTI 2021 Clean Data'!$E$2:$ZQ$272,84,FALSE)</f>
        <v>Y</v>
      </c>
      <c r="BC93" s="17" t="str">
        <f>HLOOKUP($B93,'[6]SGTI 2021 Clean Data'!$E$2:$ZQ$272,89,FALSE)</f>
        <v>Y</v>
      </c>
      <c r="BD93" s="17" t="str">
        <f>HLOOKUP($B93,'[6]SGTI 2021 Clean Data'!$E$2:$ZQ$272,91,FALSE)</f>
        <v>Y</v>
      </c>
      <c r="BE93" s="17" t="str">
        <f>HLOOKUP($B93,'[6]SGTI 2021 Clean Data'!$E$2:$ZQ$272,92,FALSE)</f>
        <v>Y</v>
      </c>
      <c r="BF93" s="17" t="str">
        <f>HLOOKUP($B93,'[6]SGTI 2021 Clean Data'!$E$2:$ZQ$272,93,FALSE)</f>
        <v>Y</v>
      </c>
      <c r="BG93" s="17" t="str">
        <f>HLOOKUP($B93,'[6]SGTI 2021 Clean Data'!$E$2:$ZQ$272,94,FALSE)</f>
        <v>Y</v>
      </c>
      <c r="BH93" s="17" t="str">
        <f>HLOOKUP($B93,'[6]SGTI 2021 Clean Data'!$E$2:$ZQ$272,95,FALSE)</f>
        <v>Y</v>
      </c>
      <c r="BI93" s="17" t="str">
        <f>HLOOKUP($B93,'[6]SGTI 2021 Clean Data'!$E$2:$ZQ$272,96,FALSE)</f>
        <v>Y</v>
      </c>
      <c r="BJ93" s="17" t="str">
        <f>HLOOKUP($B93,'[6]SGTI 2021 Clean Data'!$E$2:$ZQ$272,97,FALSE)</f>
        <v>Y</v>
      </c>
      <c r="BK93" s="17" t="str">
        <f>HLOOKUP($B93,'[6]SGTI 2021 Clean Data'!$E$2:$ZQ$272,98,FALSE)</f>
        <v>Y</v>
      </c>
      <c r="BL93" s="17" t="str">
        <f>HLOOKUP($B93,'[6]SGTI 2021 Clean Data'!$E$2:$ZQ$272,100,FALSE)</f>
        <v>Y</v>
      </c>
      <c r="BM93" s="17" t="str">
        <f>HLOOKUP($B93,'[6]SGTI 2021 Clean Data'!$E$2:$ZQ$272,102,FALSE)</f>
        <v>Y</v>
      </c>
      <c r="BN93" s="17" t="str">
        <f>HLOOKUP($B93,'[6]SGTI 2021 Clean Data'!$E$2:$ZQ$272,103,FALSE)</f>
        <v>Y</v>
      </c>
      <c r="BO93" s="17" t="str">
        <f>HLOOKUP($B93,'[6]SGTI 2021 Clean Data'!$E$2:$ZQ$272,107,FALSE)</f>
        <v>Y</v>
      </c>
      <c r="BP93" s="17" t="str">
        <f>HLOOKUP($B93,'[6]SGTI 2021 Clean Data'!$E$2:$ZQ$272,108,FALSE)</f>
        <v>Y</v>
      </c>
      <c r="BQ93" s="17" t="str">
        <f>HLOOKUP($B93,'[6]SGTI 2021 Clean Data'!$E$2:$ZQ$272,109,FALSE)</f>
        <v>Y</v>
      </c>
      <c r="BR93" s="17" t="str">
        <f>HLOOKUP($B93,'[6]SGTI 2021 Clean Data'!$E$2:$ZQ$272,110,FALSE)</f>
        <v>N</v>
      </c>
      <c r="BS93" s="17" t="str">
        <f>HLOOKUP($B93,'[6]SGTI 2021 Clean Data'!$E$2:$ZQ$272,111,FALSE)</f>
        <v>Y</v>
      </c>
      <c r="BT93" s="17" t="str">
        <f>HLOOKUP($B93,'[6]SGTI 2021 Clean Data'!$E$2:$ZQ$272,113,FALSE)</f>
        <v>N</v>
      </c>
      <c r="BU93" s="17" t="str">
        <f>HLOOKUP($B93,'[6]SGTI 2021 Clean Data'!$E$2:$ZQ$272,114,FALSE)</f>
        <v>Y</v>
      </c>
      <c r="BV93" s="17" t="str">
        <f>HLOOKUP($B93,'[6]SGTI 2021 Clean Data'!$E$2:$ZQ$272,120,FALSE)</f>
        <v>N</v>
      </c>
      <c r="BW93" s="17" t="str">
        <f>HLOOKUP($B93,'[6]SGTI 2021 Clean Data'!$E$2:$ZQ$272,121,FALSE)</f>
        <v>Y</v>
      </c>
      <c r="BX93" s="17" t="str">
        <f>HLOOKUP($B93,'[6]SGTI 2021 Clean Data'!$E$2:$ZQ$272,122,FALSE)</f>
        <v>Y</v>
      </c>
      <c r="BY93" s="17" t="str">
        <f>HLOOKUP($B93,'[6]SGTI 2021 Clean Data'!$E$2:$ZQ$272,123,FALSE)</f>
        <v>Y</v>
      </c>
      <c r="BZ93" s="17" t="str">
        <f>HLOOKUP($B93,'[6]SGTI 2021 Clean Data'!$E$2:$ZQ$272,124,FALSE)</f>
        <v>Y</v>
      </c>
      <c r="CA93" s="17" t="str">
        <f>HLOOKUP($B93,'[6]SGTI 2021 Clean Data'!$E$2:$ZQ$272,125,FALSE)</f>
        <v>N</v>
      </c>
      <c r="CB93" s="17" t="str">
        <f>HLOOKUP($B93,'[6]SGTI 2021 Clean Data'!$E$2:$ZQ$272,126,FALSE)</f>
        <v>N</v>
      </c>
      <c r="CC93" s="17" t="str">
        <f>HLOOKUP($B93,'[6]SGTI 2021 Clean Data'!$E$2:$ZQ$272,128,FALSE)</f>
        <v>N</v>
      </c>
      <c r="CD93" s="17" t="str">
        <f>HLOOKUP($B93,'[6]SGTI 2021 Clean Data'!$E$2:$ZQ$272,130,FALSE)</f>
        <v>Y</v>
      </c>
      <c r="CE93" s="17" t="str">
        <f>HLOOKUP($B93,'[6]SGTI 2021 Clean Data'!$E$2:$ZQ$272,131,FALSE)</f>
        <v>Y</v>
      </c>
      <c r="CF93" s="17" t="str">
        <f>HLOOKUP($B93,'[6]SGTI 2021 Clean Data'!$E$2:$ZQ$272,132,FALSE)</f>
        <v>Y</v>
      </c>
      <c r="CG93" s="17" t="str">
        <f>HLOOKUP($B93,'[6]SGTI 2021 Clean Data'!$E$2:$ZQ$272,133,FALSE)</f>
        <v>Y</v>
      </c>
      <c r="CH93" s="17" t="str">
        <f>HLOOKUP($B93,'[6]SGTI 2021 Clean Data'!$E$2:$ZQ$272,135,FALSE)</f>
        <v>Y</v>
      </c>
      <c r="CI93" s="17" t="str">
        <f>HLOOKUP($B93,'[6]SGTI 2021 Clean Data'!$E$2:$ZQ$272,139,FALSE)</f>
        <v>Y</v>
      </c>
      <c r="CJ93" s="17" t="str">
        <f>HLOOKUP($B93,'[6]SGTI 2021 Clean Data'!$E$2:$ZQ$272,140,FALSE)</f>
        <v>Y</v>
      </c>
      <c r="CK93" s="17" t="str">
        <f>VLOOKUP($B93,'[6]2021 DD Batch123456'!$B$3:$AT$590,26,FALSE)</f>
        <v>Y</v>
      </c>
      <c r="CL93" s="17">
        <f>VLOOKUP($B93,'[6]2021 DD Batch123456'!$B$3:$AT$590,27,FALSE)</f>
        <v>0</v>
      </c>
      <c r="CM93" s="17" t="str">
        <f>VLOOKUP($B93,'[6]2021 DD Batch123456'!$B$3:$AT$590,31,FALSE)</f>
        <v>Y</v>
      </c>
      <c r="CN93" s="17">
        <f>VLOOKUP($B93,'[6]2021 DD Batch123456'!$B$3:$AT$590,32,FALSE)</f>
        <v>0</v>
      </c>
      <c r="CO93" s="17" t="str">
        <f>VLOOKUP($B93,'[6]2021 DD Batch123456'!$B$3:$AT$590,33,FALSE)</f>
        <v>Y</v>
      </c>
      <c r="CP93" s="17" t="str">
        <f>HLOOKUP($B93,'[6]SGTI 2021 Clean Data'!$E$2:$ZQ$272,153,FALSE)</f>
        <v>N</v>
      </c>
      <c r="CQ93" s="17" t="str">
        <f>HLOOKUP($B93,'[6]SGTI 2021 Clean Data'!$E$2:$ZQ$272,155,FALSE)</f>
        <v>N</v>
      </c>
      <c r="CR93" s="17" t="str">
        <f>HLOOKUP($B93,'[6]SGTI 2021 Clean Data'!$E$2:$ZQ$272,156,FALSE)</f>
        <v>Y</v>
      </c>
      <c r="CS93" s="17" t="str">
        <f>HLOOKUP($B93,'[6]SGTI 2021 Clean Data'!$E$2:$ZQ$272,157,FALSE)</f>
        <v>Y</v>
      </c>
      <c r="CT93" s="17" t="str">
        <f>HLOOKUP($B93,'[6]SGTI 2021 Clean Data'!$E$2:$ZQ$272,158,FALSE)</f>
        <v>Y</v>
      </c>
      <c r="CU93" s="17" t="str">
        <f>HLOOKUP($B93,'[6]SGTI 2021 Clean Data'!$E$2:$ZQ$272,159,FALSE)</f>
        <v>Y</v>
      </c>
      <c r="CV93" s="17" t="str">
        <f>HLOOKUP($B93,'[6]SGTI 2021 Clean Data'!$E$2:$ZQ$272,160,FALSE)</f>
        <v>Y</v>
      </c>
      <c r="CW93" s="17" t="str">
        <f>HLOOKUP($B93,'[6]SGTI 2021 Clean Data'!$E$2:$ZQ$272,161,FALSE)</f>
        <v>Y</v>
      </c>
      <c r="CX93" s="17" t="str">
        <f>HLOOKUP($B93,'[6]SGTI 2021 Clean Data'!$E$2:$ZQ$272,164,FALSE)</f>
        <v>Y</v>
      </c>
      <c r="CY93" s="17" t="str">
        <f>HLOOKUP($B93,'[6]SGTI 2021 Clean Data'!$E$2:$ZQ$272,170,FALSE)</f>
        <v>Y</v>
      </c>
      <c r="CZ93" s="17" t="str">
        <f>HLOOKUP($B93,'[6]SGTI 2021 Clean Data'!$E$2:$ZQ$272,173,FALSE)</f>
        <v>Y</v>
      </c>
      <c r="DA93" s="17" t="str">
        <f>HLOOKUP($B93,'[6]SGTI 2021 Clean Data'!$E$2:$ZQ$272,174,FALSE)</f>
        <v>N</v>
      </c>
      <c r="DB93" s="17" t="str">
        <f>HLOOKUP($B93,'[6]SGTI 2021 Clean Data'!$E$2:$ZQ$272,175,FALSE)</f>
        <v>N</v>
      </c>
      <c r="DC93" s="17" t="str">
        <f>HLOOKUP($B93,'[6]SGTI 2021 Clean Data'!$E$2:$ZQ$272,176,FALSE)</f>
        <v>Y</v>
      </c>
      <c r="DD93" s="17" t="str">
        <f>HLOOKUP($B93,'[6]SGTI 2021 Clean Data'!$E$2:$ZQ$272,178,FALSE)</f>
        <v>N</v>
      </c>
      <c r="DE93" s="17" t="str">
        <f>HLOOKUP($B93,'[6]SGTI 2021 Clean Data'!$E$2:$ZQ$272,179,FALSE)</f>
        <v>N</v>
      </c>
      <c r="DF93" s="17" t="str">
        <f>HLOOKUP($B93,'[6]SGTI 2021 Clean Data'!$E$2:$ZQ$272,180,FALSE)</f>
        <v>Y</v>
      </c>
      <c r="DG93" s="17" t="str">
        <f>HLOOKUP($B93,'[6]SGTI 2021 Clean Data'!$E$2:$ZQ$272,181,FALSE)</f>
        <v>Y</v>
      </c>
      <c r="DH93" s="17" t="str">
        <f>HLOOKUP($B93,'[6]SGTI 2021 Clean Data'!$E$2:$ZQ$272,182,FALSE)</f>
        <v>N</v>
      </c>
      <c r="DI93" s="17" t="str">
        <f>HLOOKUP($B93,'[6]SGTI 2021 Clean Data'!$E$2:$ZQ$272,184,FALSE)</f>
        <v>Y</v>
      </c>
      <c r="DJ93" s="17" t="str">
        <f>HLOOKUP($B93,'[6]SGTI 2021 Clean Data'!$E$2:$ZQ$272,185,FALSE)</f>
        <v>Y</v>
      </c>
      <c r="DK93" s="17">
        <f>HLOOKUP($B93,'[6]SGTI 2021 Clean Data'!$E$2:$ZQ$272,190,FALSE)</f>
        <v>59</v>
      </c>
      <c r="DL93" s="17" t="str">
        <f>HLOOKUP($B93,'[6]SGTI 2021 Clean Data'!$E$2:$ZQ$272,191,FALSE)</f>
        <v>Yes</v>
      </c>
      <c r="DM93" s="17" t="str">
        <f>HLOOKUP($B93,'[6]SGTI 2021 Clean Data'!$E$2:$ZQ$272,195,FALSE)</f>
        <v>N</v>
      </c>
      <c r="DN93" s="17" t="str">
        <f>HLOOKUP($B93,'[6]SGTI 2021 Clean Data'!$E$2:$ZQ$272,196,FALSE)</f>
        <v>N</v>
      </c>
      <c r="DO93" s="17" t="str">
        <f>HLOOKUP($B93,'[6]SGTI 2021 Clean Data'!$E$2:$ZQ$272,199,FALSE)</f>
        <v>N</v>
      </c>
      <c r="DP93" s="17" t="str">
        <f>HLOOKUP($B93,'[6]SGTI 2021 Clean Data'!$E$2:$ZQ$272,200,FALSE)</f>
        <v>Y</v>
      </c>
      <c r="DQ93" s="17" t="str">
        <f>HLOOKUP($B93,'[6]SGTI 2021 Clean Data'!$E$2:$ZQ$272,201,FALSE)</f>
        <v>Y</v>
      </c>
      <c r="DR93" s="17" t="str">
        <f>HLOOKUP($B93,'[6]SGTI 2021 Clean Data'!$E$2:$ZQ$272,202,FALSE)</f>
        <v>Y</v>
      </c>
      <c r="DS93" s="17" t="str">
        <f>HLOOKUP($B93,'[6]SGTI 2021 Clean Data'!$E$2:$ZQ$272,203,FALSE)</f>
        <v>Y</v>
      </c>
      <c r="DT93" s="17" t="str">
        <f>HLOOKUP($B93,'[6]SGTI 2021 Clean Data'!$E$2:$ZQ$272,204,FALSE)</f>
        <v>N</v>
      </c>
      <c r="DU93" s="17" t="str">
        <f>HLOOKUP($B93,'[6]SGTI 2021 Clean Data'!$E$2:$ZQ$272,206,FALSE)</f>
        <v>Y</v>
      </c>
      <c r="DV93" s="17" t="str">
        <f>HLOOKUP($B93,'[6]SGTI 2021 Clean Data'!$E$2:$ZQ$272,207,FALSE)</f>
        <v>Y</v>
      </c>
      <c r="DW93" s="17" t="str">
        <f>HLOOKUP($B93,'[6]SGTI 2021 Clean Data'!$E$2:$ZQ$272,208,FALSE)</f>
        <v>Y</v>
      </c>
      <c r="DX93" s="17"/>
      <c r="DY93" s="17" t="str">
        <f>HLOOKUP($B93,'[6]SGTI 2021 Clean Data'!$E$2:$ZQ$272,213,FALSE)</f>
        <v>N</v>
      </c>
      <c r="DZ93" s="17" t="str">
        <f>HLOOKUP($B93,'[6]SGTI 2021 Clean Data'!$E$2:$ZQ$272,214,FALSE)</f>
        <v>N</v>
      </c>
      <c r="EA93" s="17" t="str">
        <f>HLOOKUP($B93,'[6]SGTI 2021 Clean Data'!$E$2:$ZQ$272,215,FALSE)</f>
        <v>Y</v>
      </c>
      <c r="EB93" s="17">
        <f>HLOOKUP($B93,'[6]SGTI 2021 Clean Data'!$E$2:$ZQ$272,219,FALSE)</f>
        <v>0</v>
      </c>
      <c r="EC93" s="17">
        <f>HLOOKUP($B93,'[6]SGTI 2021 Clean Data'!$E$2:$ZQ$272,220,FALSE)</f>
        <v>0</v>
      </c>
      <c r="ED93" s="17">
        <f>HLOOKUP($B93,'[6]SGTI 2021 Clean Data'!$E$2:$ZQ$272,221,FALSE)</f>
        <v>0</v>
      </c>
      <c r="EE93" s="17">
        <f>HLOOKUP($B93,'[6]SGTI 2021 Clean Data'!$E$2:$ZQ$272,222,FALSE)</f>
        <v>3</v>
      </c>
      <c r="EF93" s="17">
        <f>HLOOKUP($B93,'[6]SGTI 2021 Clean Data'!$E$2:$ZQ$272,223,FALSE)</f>
        <v>0</v>
      </c>
      <c r="EG93" s="17">
        <f>HLOOKUP($B93,'[6]SGTI 2021 Clean Data'!$E$2:$ZQ$272,224,FALSE)</f>
        <v>0</v>
      </c>
      <c r="EH93" s="17">
        <f>HLOOKUP($B93,'[6]SGTI 2021 Clean Data'!$E$2:$ZQ$272,225,FALSE)</f>
        <v>0</v>
      </c>
      <c r="EI93" s="17">
        <f>HLOOKUP($B93,'[6]SGTI 2021 Clean Data'!$E$2:$ZQ$272,226,FALSE)</f>
        <v>0</v>
      </c>
      <c r="EJ93" s="17">
        <f>HLOOKUP($B93,'[6]SGTI 2021 Clean Data'!$E$2:$ZQ$272,227,FALSE)</f>
        <v>0</v>
      </c>
      <c r="EK93" s="17">
        <f>HLOOKUP($B93,'[6]SGTI 2021 Clean Data'!$E$2:$ZQ$272,228,FALSE)</f>
        <v>0</v>
      </c>
      <c r="EL93" s="17">
        <f>HLOOKUP($B93,'[6]SGTI 2021 Clean Data'!$E$2:$ZQ$272,229,FALSE)</f>
        <v>0</v>
      </c>
      <c r="EM93" s="17">
        <f>HLOOKUP($B93,'[6]SGTI 2021 Clean Data'!$E$2:$ZQ$272,230,FALSE)</f>
        <v>0</v>
      </c>
      <c r="EN93" s="17">
        <f>HLOOKUP($B93,'[6]SGTI 2021 Clean Data'!$E$2:$ZQ$272,231,FALSE)</f>
        <v>0</v>
      </c>
      <c r="EO93" s="18">
        <f>HLOOKUP($B93,'[6]SGTI 2021 Clean Data'!$E$2:$ZQ$272,232,FALSE)</f>
        <v>44119</v>
      </c>
      <c r="EP93" s="18">
        <f>HLOOKUP($B93,'[6]SGTI 2021 Clean Data'!$E$2:$ZQ$272,233,FALSE)</f>
        <v>44134</v>
      </c>
      <c r="EQ93" s="17">
        <f>HLOOKUP($B93,'[6]SGTI 2021 Clean Data'!$E$2:$ZQ$272,234,FALSE)</f>
        <v>0</v>
      </c>
      <c r="ER93" s="17">
        <f>HLOOKUP($B93,'[6]SGTI 2021 Clean Data'!$E$2:$ZQ$272,235,FALSE)</f>
        <v>0</v>
      </c>
      <c r="ES93" s="17">
        <f>HLOOKUP($B93,'[6]SGTI 2021 Clean Data'!$E$2:$ZQ$272,240,FALSE)</f>
        <v>0</v>
      </c>
      <c r="ET93" s="17">
        <f>VLOOKUP($B93,'[6]2021 DD Batch123456'!$B$3:$AT$590,42,FALSE)</f>
        <v>2</v>
      </c>
      <c r="EU93" s="17"/>
      <c r="EV93" s="17"/>
      <c r="EW93" s="17"/>
      <c r="EX93" s="17">
        <f>VLOOKUP($B93,'[6]2021 DD Batch123456'!$B$3:$AT$590,44,FALSE)</f>
        <v>0</v>
      </c>
      <c r="EY93" s="17">
        <f>HLOOKUP($B93,'[6]SGTI 2021 Clean Data'!$E$2:$ZQ$272,246,FALSE)</f>
        <v>3</v>
      </c>
      <c r="EZ93" s="17">
        <f>HLOOKUP($B93,'[6]SGTI 2021 Clean Data'!$E$2:$ZQ$272,247,FALSE)</f>
        <v>0</v>
      </c>
      <c r="FA93" s="17">
        <f>HLOOKUP($B93,'[6]SGTI 2021 Clean Data'!$E$2:$ZQ$272,248,FALSE)</f>
        <v>0</v>
      </c>
      <c r="FB93" s="17">
        <f>HLOOKUP($B93,'[6]SGTI 2021 Clean Data'!$E$2:$ZQ$272,249,FALSE)</f>
        <v>0</v>
      </c>
      <c r="FC93" s="17">
        <f>HLOOKUP($B93,'[6]SGTI 2021 Clean Data'!$E$2:$ZQ$272,250,FALSE)</f>
        <v>0</v>
      </c>
      <c r="FD93" s="17">
        <f>HLOOKUP($B93,'[6]SGTI 2021 Clean Data'!$E$2:$ZQ$272,251,FALSE)</f>
        <v>0</v>
      </c>
      <c r="FE93" s="17">
        <f>HLOOKUP($B93,'[6]SGTI 2021 Clean Data'!$E$2:$ZQ$272,252,FALSE)</f>
        <v>0</v>
      </c>
      <c r="FF93" s="17">
        <f>HLOOKUP($B93,'[6]SGTI 2021 Clean Data'!$E$2:$ZQ$272,253,FALSE)</f>
        <v>0</v>
      </c>
      <c r="FG93" s="17">
        <f>HLOOKUP($B93,'[6]SGTI 2021 Clean Data'!$E$2:$ZQ$272,254,FALSE)</f>
        <v>0</v>
      </c>
      <c r="FH93" s="17">
        <f>HLOOKUP($B93,'[6]SGTI 2021 Clean Data'!$E$2:$ZQ$272,255,FALSE)</f>
        <v>0</v>
      </c>
      <c r="FI93" s="17">
        <f>HLOOKUP($B93,'[6]SGTI 2021 Clean Data'!$E$2:$ZQ$272,256,FALSE)</f>
        <v>0</v>
      </c>
      <c r="FJ93" s="17">
        <f>HLOOKUP($B93,'[6]SGTI 2021 Clean Data'!$E$2:$ZQ$272,257,FALSE)</f>
        <v>0</v>
      </c>
      <c r="FK93" s="17">
        <f>HLOOKUP($B93,'[6]SGTI 2021 Clean Data'!$E$2:$ZQ$272,258,FALSE)</f>
        <v>0</v>
      </c>
      <c r="FL93" s="17"/>
      <c r="FM93" s="17">
        <f>HLOOKUP($B93,'[6]SGTI 2021 Clean Data'!$E$2:$ZQ$272,260,FALSE)</f>
        <v>0</v>
      </c>
      <c r="FN93" s="17">
        <f>HLOOKUP($B93,'[6]SGTI 2021 Clean Data'!$E$2:$ZQ$272,261,FALSE)</f>
        <v>0</v>
      </c>
      <c r="FO93" s="17">
        <f>HLOOKUP($B93,'[6]SGTI 2021 Clean Data'!$E$2:$ZQ$272,262,FALSE)</f>
        <v>0</v>
      </c>
      <c r="FP93" s="17">
        <f>HLOOKUP($B93,'[6]SGTI 2021 Clean Data'!$E$2:$ZQ$272,263,FALSE)</f>
        <v>0</v>
      </c>
      <c r="FQ93" s="17"/>
      <c r="FR93" s="17">
        <f>HLOOKUP($B93,'[6]SGTI 2021 Clean Data'!$E$2:$ZQ$272,265,FALSE)</f>
        <v>0</v>
      </c>
      <c r="FS93" s="17">
        <f>HLOOKUP($B93,'[6]SGTI 2021 Clean Data'!$E$2:$ZQ$272,266,FALSE)</f>
        <v>0</v>
      </c>
      <c r="FT93" s="17">
        <f>HLOOKUP($B93,'[6]SGTI 2021 Clean Data'!$E$2:$ZQ$272,267,FALSE)</f>
        <v>0</v>
      </c>
      <c r="FU93" s="17">
        <f>HLOOKUP($B93,'[6]SGTI 2021 Clean Data'!$E$2:$ZQ$272,268,FALSE)</f>
        <v>0</v>
      </c>
      <c r="FV93" s="17">
        <f>HLOOKUP($B93,'[6]SGTI 2021 Clean Data'!$E$2:$ZQ$272,269,FALSE)</f>
        <v>0</v>
      </c>
      <c r="FW93" s="17">
        <f>HLOOKUP($B93,'[6]SGTI 2021 Clean Data'!$E$2:$ZQ$272,270,FALSE)</f>
        <v>0</v>
      </c>
      <c r="FX93" s="17">
        <f>HLOOKUP($B93,'[6]SGTI 2021 Clean Data'!$E$2:$ZQ$272,271,FALSE)</f>
        <v>0</v>
      </c>
    </row>
    <row r="94" spans="1:180" ht="24" thickTop="1" thickBot="1" x14ac:dyDescent="0.3">
      <c r="A94" s="12">
        <v>145</v>
      </c>
      <c r="B94" s="13" t="s">
        <v>154</v>
      </c>
      <c r="C94" s="14" t="s">
        <v>155</v>
      </c>
      <c r="D94" s="15">
        <v>43921</v>
      </c>
      <c r="E94" s="16">
        <f>_xlfn.IFNA(VLOOKUP($B94,'[4]SGTI 2021 General Full List'!$G$2:$AD$528,24,FALSE),VLOOKUP($B94,'[5]SGTI 2021 TrustReits Full List'!$G$2:$AC$43,23,FALSE))</f>
        <v>60938000</v>
      </c>
      <c r="F94" s="16" t="str">
        <f t="shared" si="1"/>
        <v>Small</v>
      </c>
      <c r="G94" s="16" t="str">
        <f>_xlfn.IFNA(VLOOKUP($B94,'[4]SGTI 2021 General Full List'!$G$2:$AD$528,21,FALSE),VLOOKUP($B94,'[5]SGTI 2021 TrustReits Full List'!$G$2:$AB$43,20,FALSE))</f>
        <v>CONSUMER DISCRETIONARY</v>
      </c>
      <c r="H94" s="16" t="str">
        <f>_xlfn.IFNA(VLOOKUP($B94,'[4]SGTI 2021 General Full List'!$G$2:$AD$528,23,FALSE),VLOOKUP($B94,'[5]SGTI 2021 TrustReits Full List'!$G$2:$AB$43,22,FALSE))</f>
        <v>Cyclical Consumer Services</v>
      </c>
      <c r="I94" s="16" t="s">
        <v>1273</v>
      </c>
      <c r="J94" s="17">
        <f>VLOOKUP($B94,'[6]2021 DD Batch123456'!$B$3:$AT$590,5,FALSE)</f>
        <v>7</v>
      </c>
      <c r="K94" s="17">
        <f>VLOOKUP($B94,'[6]2021 DD Batch123456'!$B$3:$AT$590,6,FALSE)</f>
        <v>7</v>
      </c>
      <c r="L94" s="17">
        <f>VLOOKUP($B94,'[6]2021 DD Batch123456'!$B$3:$AT$590,7,FALSE)</f>
        <v>4</v>
      </c>
      <c r="M94" s="17" t="str">
        <f>VLOOKUP($B94,'[6]2021 DD Batch123456'!$B$3:$AT$590,12,FALSE)</f>
        <v>N</v>
      </c>
      <c r="N94" s="17" t="str">
        <f>HLOOKUP($B94,'[6]SGTI 2021 Clean Data'!$E$2:$ZQ$272,25,FALSE)</f>
        <v>N</v>
      </c>
      <c r="O94" s="17" t="str">
        <f>VLOOKUP($B94,'[6]2021 DD Batch123456'!$B$3:$AT$590,13,FALSE)</f>
        <v>Y</v>
      </c>
      <c r="P94" s="17" t="str">
        <f>VLOOKUP($B94,'[6]2021 DD Batch123456'!$B$3:$AT$590,14,FALSE)</f>
        <v>N</v>
      </c>
      <c r="Q94" s="17" t="str">
        <f>HLOOKUP($B94,'[6]SGTI 2021 Clean Data'!$E$2:$ZQ$272,30,FALSE)</f>
        <v>N</v>
      </c>
      <c r="R94" s="17" t="str">
        <f>HLOOKUP($B94,'[6]SGTI 2021 Clean Data'!$E$2:$ZQ$272,31,FALSE)</f>
        <v>Y</v>
      </c>
      <c r="S94" s="17" t="str">
        <f>HLOOKUP($B94,'[6]SGTI 2021 Clean Data'!$E$2:$ZQ$272,32,FALSE)</f>
        <v>Y</v>
      </c>
      <c r="T94" s="17">
        <f>VLOOKUP($B94,'[6]2021 DD Batch123456'!$B$3:$AT$590,36,FALSE)</f>
        <v>5</v>
      </c>
      <c r="U94" s="17">
        <f>VLOOKUP($B94,'[6]2021 DD Batch123456'!$B$3:$AT$590,40,FALSE)</f>
        <v>4</v>
      </c>
      <c r="V94" s="17">
        <f>VLOOKUP($B94,'[6]2021 DD Batch123456'!$B$3:$AT$590,37,FALSE)</f>
        <v>4</v>
      </c>
      <c r="W94" s="17" t="str">
        <f>VLOOKUP($B94,'[6]2021 DD Batch123456'!$B$3:$AT$590,41,FALSE)</f>
        <v>Y</v>
      </c>
      <c r="X94" s="17">
        <f>VLOOKUP($B94,'[6]2021 DD Batch123456'!$B$3:$AT$590,15,FALSE)</f>
        <v>4</v>
      </c>
      <c r="Y94" s="17">
        <f>VLOOKUP($B94,'[6]2021 DD Batch123456'!$B$3:$AT$590,16,FALSE)</f>
        <v>4</v>
      </c>
      <c r="Z94" s="17" t="str">
        <f>VLOOKUP($B94,'[6]2021 DD Batch123456'!$B$3:$AT$590,18,FALSE)</f>
        <v>Y</v>
      </c>
      <c r="AA94" s="17" t="str">
        <f>HLOOKUP($B94,'[6]SGTI 2021 Clean Data'!$E$2:$ZQ$272,45,FALSE)</f>
        <v>Y</v>
      </c>
      <c r="AB94" s="17" t="str">
        <f>HLOOKUP($B94,'[6]SGTI 2021 Clean Data'!$E$2:$ZQ$272,46,FALSE)</f>
        <v>N</v>
      </c>
      <c r="AC94" s="17" t="str">
        <f>HLOOKUP($B94,'[6]SGTI 2021 Clean Data'!$E$2:$ZQ$272,49,FALSE)</f>
        <v>N</v>
      </c>
      <c r="AD94" s="17" t="str">
        <f>HLOOKUP($B94,'[6]SGTI 2021 Clean Data'!$E$2:$ZQ$272,50,FALSE)</f>
        <v>Y</v>
      </c>
      <c r="AE94" s="17" t="str">
        <f>HLOOKUP($B94,'[6]SGTI 2021 Clean Data'!$E$2:$ZQ$272,53,FALSE)</f>
        <v>Y</v>
      </c>
      <c r="AF94" s="17" t="str">
        <f>HLOOKUP($B94,'[6]SGTI 2021 Clean Data'!$E$2:$ZQ$272,54,FALSE)</f>
        <v>Y</v>
      </c>
      <c r="AG94" s="17" t="str">
        <f>HLOOKUP($B94,'[6]SGTI 2021 Clean Data'!$E$2:$ZQ$272,55,FALSE)</f>
        <v>Y</v>
      </c>
      <c r="AH94" s="17" t="str">
        <f>HLOOKUP($B94,'[6]SGTI 2021 Clean Data'!$E$2:$ZQ$272,56,FALSE)</f>
        <v>Y</v>
      </c>
      <c r="AI94" s="17" t="str">
        <f>HLOOKUP($B94,'[6]SGTI 2021 Clean Data'!$E$2:$ZQ$272,57,FALSE)</f>
        <v>N</v>
      </c>
      <c r="AJ94" s="17" t="str">
        <f>HLOOKUP($B94,'[6]SGTI 2021 Clean Data'!$E$2:$ZQ$272,58,FALSE)</f>
        <v>N</v>
      </c>
      <c r="AK94" s="17" t="str">
        <f>HLOOKUP($B94,'[6]SGTI 2021 Clean Data'!$E$2:$ZQ$272,59,FALSE)</f>
        <v>Y</v>
      </c>
      <c r="AL94" s="17">
        <f>VLOOKUP($B94,'[6]2021 DD Batch123456'!$B$3:$AT$590,19,FALSE)</f>
        <v>4</v>
      </c>
      <c r="AM94" s="17">
        <f>VLOOKUP($B94,'[6]2021 DD Batch123456'!$B$3:$AT$590,20,FALSE)</f>
        <v>4</v>
      </c>
      <c r="AN94" s="17" t="str">
        <f>VLOOKUP($B94,'[6]2021 DD Batch123456'!$B$3:$AT$590,22,FALSE)</f>
        <v>Y</v>
      </c>
      <c r="AO94" s="17" t="str">
        <f>HLOOKUP($B94,'[6]SGTI 2021 Clean Data'!$E$2:$ZQ$272,67,FALSE)</f>
        <v>B3</v>
      </c>
      <c r="AP94" s="17" t="str">
        <f>HLOOKUP($B94,'[6]SGTI 2021 Clean Data'!$E$2:$ZQ$272,68,FALSE)</f>
        <v>B3</v>
      </c>
      <c r="AQ94" s="17" t="str">
        <f>HLOOKUP($B94,'[6]SGTI 2021 Clean Data'!$E$2:$ZQ$272,69,FALSE)</f>
        <v>B3</v>
      </c>
      <c r="AR94" s="17" t="str">
        <f>HLOOKUP($B94,'[6]SGTI 2021 Clean Data'!$E$2:$ZQ$272,70,FALSE)</f>
        <v>Y</v>
      </c>
      <c r="AS94" s="17" t="str">
        <f>HLOOKUP($B94,'[6]SGTI 2021 Clean Data'!$E$2:$ZQ$272,71,FALSE)</f>
        <v>Y</v>
      </c>
      <c r="AT94" s="17" t="str">
        <f>HLOOKUP($B94,'[6]SGTI 2021 Clean Data'!$E$2:$ZQ$272,72,FALSE)</f>
        <v>Y</v>
      </c>
      <c r="AU94" s="17" t="str">
        <f>HLOOKUP($B94,'[6]SGTI 2021 Clean Data'!$E$2:$ZQ$272,73,FALSE)</f>
        <v>N</v>
      </c>
      <c r="AV94" s="17" t="str">
        <f>HLOOKUP($B94,'[6]SGTI 2021 Clean Data'!$E$2:$ZQ$272,74,FALSE)</f>
        <v>N</v>
      </c>
      <c r="AW94" s="17" t="str">
        <f>HLOOKUP($B94,'[6]SGTI 2021 Clean Data'!$E$2:$ZQ$272,75,FALSE)</f>
        <v>N</v>
      </c>
      <c r="AX94" s="17" t="str">
        <f>HLOOKUP($B94,'[6]SGTI 2021 Clean Data'!$E$2:$ZQ$272,76,FALSE)</f>
        <v>N</v>
      </c>
      <c r="AY94" s="17" t="str">
        <f>VLOOKUP($B94,'[6]2021 DD Batch123456'!$B$3:$AT$590,35,FALSE)</f>
        <v>B3</v>
      </c>
      <c r="AZ94" s="17" t="str">
        <f>HLOOKUP($B94,'[6]SGTI 2021 Clean Data'!$E$2:$ZQ$272,80,FALSE)</f>
        <v>N</v>
      </c>
      <c r="BA94" s="17" t="str">
        <f>HLOOKUP($B94,'[6]SGTI 2021 Clean Data'!$E$2:$ZQ$272,83,FALSE)</f>
        <v>Y</v>
      </c>
      <c r="BB94" s="17" t="str">
        <f>HLOOKUP($B94,'[6]SGTI 2021 Clean Data'!$E$2:$ZQ$272,84,FALSE)</f>
        <v>Y</v>
      </c>
      <c r="BC94" s="17" t="str">
        <f>HLOOKUP($B94,'[6]SGTI 2021 Clean Data'!$E$2:$ZQ$272,89,FALSE)</f>
        <v>NA</v>
      </c>
      <c r="BD94" s="17" t="str">
        <f>HLOOKUP($B94,'[6]SGTI 2021 Clean Data'!$E$2:$ZQ$272,91,FALSE)</f>
        <v>Y</v>
      </c>
      <c r="BE94" s="17" t="str">
        <f>HLOOKUP($B94,'[6]SGTI 2021 Clean Data'!$E$2:$ZQ$272,92,FALSE)</f>
        <v>Y</v>
      </c>
      <c r="BF94" s="17" t="str">
        <f>HLOOKUP($B94,'[6]SGTI 2021 Clean Data'!$E$2:$ZQ$272,93,FALSE)</f>
        <v>Y</v>
      </c>
      <c r="BG94" s="17" t="str">
        <f>HLOOKUP($B94,'[6]SGTI 2021 Clean Data'!$E$2:$ZQ$272,94,FALSE)</f>
        <v>Y</v>
      </c>
      <c r="BH94" s="17" t="str">
        <f>HLOOKUP($B94,'[6]SGTI 2021 Clean Data'!$E$2:$ZQ$272,95,FALSE)</f>
        <v>Y</v>
      </c>
      <c r="BI94" s="17" t="str">
        <f>HLOOKUP($B94,'[6]SGTI 2021 Clean Data'!$E$2:$ZQ$272,96,FALSE)</f>
        <v>Y</v>
      </c>
      <c r="BJ94" s="17" t="str">
        <f>HLOOKUP($B94,'[6]SGTI 2021 Clean Data'!$E$2:$ZQ$272,97,FALSE)</f>
        <v>Y</v>
      </c>
      <c r="BK94" s="17" t="str">
        <f>HLOOKUP($B94,'[6]SGTI 2021 Clean Data'!$E$2:$ZQ$272,98,FALSE)</f>
        <v>Y</v>
      </c>
      <c r="BL94" s="17" t="str">
        <f>HLOOKUP($B94,'[6]SGTI 2021 Clean Data'!$E$2:$ZQ$272,100,FALSE)</f>
        <v>Y</v>
      </c>
      <c r="BM94" s="17" t="str">
        <f>HLOOKUP($B94,'[6]SGTI 2021 Clean Data'!$E$2:$ZQ$272,102,FALSE)</f>
        <v>Y</v>
      </c>
      <c r="BN94" s="17" t="str">
        <f>HLOOKUP($B94,'[6]SGTI 2021 Clean Data'!$E$2:$ZQ$272,103,FALSE)</f>
        <v>Y</v>
      </c>
      <c r="BO94" s="17" t="str">
        <f>HLOOKUP($B94,'[6]SGTI 2021 Clean Data'!$E$2:$ZQ$272,107,FALSE)</f>
        <v>Y</v>
      </c>
      <c r="BP94" s="17" t="str">
        <f>HLOOKUP($B94,'[6]SGTI 2021 Clean Data'!$E$2:$ZQ$272,108,FALSE)</f>
        <v>Y</v>
      </c>
      <c r="BQ94" s="17" t="str">
        <f>HLOOKUP($B94,'[6]SGTI 2021 Clean Data'!$E$2:$ZQ$272,109,FALSE)</f>
        <v>Y</v>
      </c>
      <c r="BR94" s="17" t="str">
        <f>HLOOKUP($B94,'[6]SGTI 2021 Clean Data'!$E$2:$ZQ$272,110,FALSE)</f>
        <v>Y</v>
      </c>
      <c r="BS94" s="17" t="str">
        <f>HLOOKUP($B94,'[6]SGTI 2021 Clean Data'!$E$2:$ZQ$272,111,FALSE)</f>
        <v>Y</v>
      </c>
      <c r="BT94" s="17">
        <f>HLOOKUP($B94,'[6]SGTI 2021 Clean Data'!$E$2:$ZQ$272,113,FALSE)</f>
        <v>0</v>
      </c>
      <c r="BU94" s="17" t="str">
        <f>HLOOKUP($B94,'[6]SGTI 2021 Clean Data'!$E$2:$ZQ$272,114,FALSE)</f>
        <v>Y</v>
      </c>
      <c r="BV94" s="17" t="str">
        <f>HLOOKUP($B94,'[6]SGTI 2021 Clean Data'!$E$2:$ZQ$272,120,FALSE)</f>
        <v>Y</v>
      </c>
      <c r="BW94" s="17" t="str">
        <f>HLOOKUP($B94,'[6]SGTI 2021 Clean Data'!$E$2:$ZQ$272,121,FALSE)</f>
        <v>N</v>
      </c>
      <c r="BX94" s="17" t="str">
        <f>HLOOKUP($B94,'[6]SGTI 2021 Clean Data'!$E$2:$ZQ$272,122,FALSE)</f>
        <v>Y</v>
      </c>
      <c r="BY94" s="17" t="str">
        <f>HLOOKUP($B94,'[6]SGTI 2021 Clean Data'!$E$2:$ZQ$272,123,FALSE)</f>
        <v>Y</v>
      </c>
      <c r="BZ94" s="17" t="str">
        <f>HLOOKUP($B94,'[6]SGTI 2021 Clean Data'!$E$2:$ZQ$272,124,FALSE)</f>
        <v>Y</v>
      </c>
      <c r="CA94" s="17" t="str">
        <f>HLOOKUP($B94,'[6]SGTI 2021 Clean Data'!$E$2:$ZQ$272,125,FALSE)</f>
        <v>Y</v>
      </c>
      <c r="CB94" s="17" t="str">
        <f>HLOOKUP($B94,'[6]SGTI 2021 Clean Data'!$E$2:$ZQ$272,126,FALSE)</f>
        <v>Y</v>
      </c>
      <c r="CC94" s="17" t="str">
        <f>HLOOKUP($B94,'[6]SGTI 2021 Clean Data'!$E$2:$ZQ$272,128,FALSE)</f>
        <v>Y</v>
      </c>
      <c r="CD94" s="17" t="str">
        <f>HLOOKUP($B94,'[6]SGTI 2021 Clean Data'!$E$2:$ZQ$272,130,FALSE)</f>
        <v>Y</v>
      </c>
      <c r="CE94" s="17" t="str">
        <f>HLOOKUP($B94,'[6]SGTI 2021 Clean Data'!$E$2:$ZQ$272,131,FALSE)</f>
        <v>Y</v>
      </c>
      <c r="CF94" s="17" t="str">
        <f>HLOOKUP($B94,'[6]SGTI 2021 Clean Data'!$E$2:$ZQ$272,132,FALSE)</f>
        <v>Y</v>
      </c>
      <c r="CG94" s="17" t="str">
        <f>HLOOKUP($B94,'[6]SGTI 2021 Clean Data'!$E$2:$ZQ$272,133,FALSE)</f>
        <v>Y</v>
      </c>
      <c r="CH94" s="17">
        <f>HLOOKUP($B94,'[6]SGTI 2021 Clean Data'!$E$2:$ZQ$272,135,FALSE)</f>
        <v>0</v>
      </c>
      <c r="CI94" s="17" t="str">
        <f>HLOOKUP($B94,'[6]SGTI 2021 Clean Data'!$E$2:$ZQ$272,139,FALSE)</f>
        <v>Y</v>
      </c>
      <c r="CJ94" s="17" t="str">
        <f>HLOOKUP($B94,'[6]SGTI 2021 Clean Data'!$E$2:$ZQ$272,140,FALSE)</f>
        <v>Y</v>
      </c>
      <c r="CK94" s="17" t="str">
        <f>VLOOKUP($B94,'[6]2021 DD Batch123456'!$B$3:$AT$590,26,FALSE)</f>
        <v>Y</v>
      </c>
      <c r="CL94" s="17">
        <f>VLOOKUP($B94,'[6]2021 DD Batch123456'!$B$3:$AT$590,27,FALSE)</f>
        <v>0</v>
      </c>
      <c r="CM94" s="17" t="str">
        <f>VLOOKUP($B94,'[6]2021 DD Batch123456'!$B$3:$AT$590,31,FALSE)</f>
        <v>Y</v>
      </c>
      <c r="CN94" s="17">
        <f>VLOOKUP($B94,'[6]2021 DD Batch123456'!$B$3:$AT$590,32,FALSE)</f>
        <v>0</v>
      </c>
      <c r="CO94" s="17" t="str">
        <f>VLOOKUP($B94,'[6]2021 DD Batch123456'!$B$3:$AT$590,33,FALSE)</f>
        <v>Y</v>
      </c>
      <c r="CP94" s="17" t="str">
        <f>HLOOKUP($B94,'[6]SGTI 2021 Clean Data'!$E$2:$ZQ$272,153,FALSE)</f>
        <v>Y</v>
      </c>
      <c r="CQ94" s="17" t="str">
        <f>HLOOKUP($B94,'[6]SGTI 2021 Clean Data'!$E$2:$ZQ$272,155,FALSE)</f>
        <v>Y</v>
      </c>
      <c r="CR94" s="17" t="str">
        <f>HLOOKUP($B94,'[6]SGTI 2021 Clean Data'!$E$2:$ZQ$272,156,FALSE)</f>
        <v>Y</v>
      </c>
      <c r="CS94" s="17" t="str">
        <f>HLOOKUP($B94,'[6]SGTI 2021 Clean Data'!$E$2:$ZQ$272,157,FALSE)</f>
        <v>Y</v>
      </c>
      <c r="CT94" s="17" t="str">
        <f>HLOOKUP($B94,'[6]SGTI 2021 Clean Data'!$E$2:$ZQ$272,158,FALSE)</f>
        <v>Y</v>
      </c>
      <c r="CU94" s="17" t="str">
        <f>HLOOKUP($B94,'[6]SGTI 2021 Clean Data'!$E$2:$ZQ$272,159,FALSE)</f>
        <v>Y</v>
      </c>
      <c r="CV94" s="17" t="str">
        <f>HLOOKUP($B94,'[6]SGTI 2021 Clean Data'!$E$2:$ZQ$272,160,FALSE)</f>
        <v>Y</v>
      </c>
      <c r="CW94" s="17" t="str">
        <f>HLOOKUP($B94,'[6]SGTI 2021 Clean Data'!$E$2:$ZQ$272,161,FALSE)</f>
        <v>Y</v>
      </c>
      <c r="CX94" s="17" t="str">
        <f>HLOOKUP($B94,'[6]SGTI 2021 Clean Data'!$E$2:$ZQ$272,164,FALSE)</f>
        <v>Y</v>
      </c>
      <c r="CY94" s="17" t="str">
        <f>HLOOKUP($B94,'[6]SGTI 2021 Clean Data'!$E$2:$ZQ$272,170,FALSE)</f>
        <v>Y</v>
      </c>
      <c r="CZ94" s="17" t="str">
        <f>HLOOKUP($B94,'[6]SGTI 2021 Clean Data'!$E$2:$ZQ$272,173,FALSE)</f>
        <v>N</v>
      </c>
      <c r="DA94" s="17" t="str">
        <f>HLOOKUP($B94,'[6]SGTI 2021 Clean Data'!$E$2:$ZQ$272,174,FALSE)</f>
        <v>N</v>
      </c>
      <c r="DB94" s="17" t="str">
        <f>HLOOKUP($B94,'[6]SGTI 2021 Clean Data'!$E$2:$ZQ$272,175,FALSE)</f>
        <v>N</v>
      </c>
      <c r="DC94" s="17" t="str">
        <f>HLOOKUP($B94,'[6]SGTI 2021 Clean Data'!$E$2:$ZQ$272,176,FALSE)</f>
        <v>N</v>
      </c>
      <c r="DD94" s="17" t="str">
        <f>HLOOKUP($B94,'[6]SGTI 2021 Clean Data'!$E$2:$ZQ$272,178,FALSE)</f>
        <v>Y</v>
      </c>
      <c r="DE94" s="17" t="str">
        <f>HLOOKUP($B94,'[6]SGTI 2021 Clean Data'!$E$2:$ZQ$272,179,FALSE)</f>
        <v>N</v>
      </c>
      <c r="DF94" s="17" t="str">
        <f>HLOOKUP($B94,'[6]SGTI 2021 Clean Data'!$E$2:$ZQ$272,180,FALSE)</f>
        <v>Y</v>
      </c>
      <c r="DG94" s="17" t="str">
        <f>HLOOKUP($B94,'[6]SGTI 2021 Clean Data'!$E$2:$ZQ$272,181,FALSE)</f>
        <v>Y</v>
      </c>
      <c r="DH94" s="17" t="str">
        <f>HLOOKUP($B94,'[6]SGTI 2021 Clean Data'!$E$2:$ZQ$272,182,FALSE)</f>
        <v>N</v>
      </c>
      <c r="DI94" s="17" t="str">
        <f>HLOOKUP($B94,'[6]SGTI 2021 Clean Data'!$E$2:$ZQ$272,184,FALSE)</f>
        <v>Y</v>
      </c>
      <c r="DJ94" s="17" t="str">
        <f>HLOOKUP($B94,'[6]SGTI 2021 Clean Data'!$E$2:$ZQ$272,185,FALSE)</f>
        <v>Y</v>
      </c>
      <c r="DK94" s="17">
        <f>HLOOKUP($B94,'[6]SGTI 2021 Clean Data'!$E$2:$ZQ$272,190,FALSE)</f>
        <v>150</v>
      </c>
      <c r="DL94" s="17" t="str">
        <f>HLOOKUP($B94,'[6]SGTI 2021 Clean Data'!$E$2:$ZQ$272,191,FALSE)</f>
        <v>N</v>
      </c>
      <c r="DM94" s="17" t="str">
        <f>HLOOKUP($B94,'[6]SGTI 2021 Clean Data'!$E$2:$ZQ$272,195,FALSE)</f>
        <v>N</v>
      </c>
      <c r="DN94" s="17" t="str">
        <f>HLOOKUP($B94,'[6]SGTI 2021 Clean Data'!$E$2:$ZQ$272,196,FALSE)</f>
        <v>N</v>
      </c>
      <c r="DO94" s="17" t="str">
        <f>HLOOKUP($B94,'[6]SGTI 2021 Clean Data'!$E$2:$ZQ$272,199,FALSE)</f>
        <v>N</v>
      </c>
      <c r="DP94" s="17" t="str">
        <f>HLOOKUP($B94,'[6]SGTI 2021 Clean Data'!$E$2:$ZQ$272,200,FALSE)</f>
        <v>N</v>
      </c>
      <c r="DQ94" s="17" t="str">
        <f>HLOOKUP($B94,'[6]SGTI 2021 Clean Data'!$E$2:$ZQ$272,201,FALSE)</f>
        <v>Y</v>
      </c>
      <c r="DR94" s="17" t="str">
        <f>HLOOKUP($B94,'[6]SGTI 2021 Clean Data'!$E$2:$ZQ$272,202,FALSE)</f>
        <v>Y</v>
      </c>
      <c r="DS94" s="17" t="str">
        <f>HLOOKUP($B94,'[6]SGTI 2021 Clean Data'!$E$2:$ZQ$272,203,FALSE)</f>
        <v>Y</v>
      </c>
      <c r="DT94" s="17" t="str">
        <f>HLOOKUP($B94,'[6]SGTI 2021 Clean Data'!$E$2:$ZQ$272,204,FALSE)</f>
        <v>N</v>
      </c>
      <c r="DU94" s="17" t="str">
        <f>HLOOKUP($B94,'[6]SGTI 2021 Clean Data'!$E$2:$ZQ$272,206,FALSE)</f>
        <v>Y</v>
      </c>
      <c r="DV94" s="17" t="str">
        <f>HLOOKUP($B94,'[6]SGTI 2021 Clean Data'!$E$2:$ZQ$272,207,FALSE)</f>
        <v>Y</v>
      </c>
      <c r="DW94" s="17" t="str">
        <f>HLOOKUP($B94,'[6]SGTI 2021 Clean Data'!$E$2:$ZQ$272,208,FALSE)</f>
        <v>Y</v>
      </c>
      <c r="DX94" s="17"/>
      <c r="DY94" s="17" t="str">
        <f>HLOOKUP($B94,'[6]SGTI 2021 Clean Data'!$E$2:$ZQ$272,213,FALSE)</f>
        <v>N</v>
      </c>
      <c r="DZ94" s="17" t="str">
        <f>HLOOKUP($B94,'[6]SGTI 2021 Clean Data'!$E$2:$ZQ$272,214,FALSE)</f>
        <v>N</v>
      </c>
      <c r="EA94" s="17" t="str">
        <f>HLOOKUP($B94,'[6]SGTI 2021 Clean Data'!$E$2:$ZQ$272,215,FALSE)</f>
        <v>Y</v>
      </c>
      <c r="EB94" s="17">
        <f>HLOOKUP($B94,'[6]SGTI 2021 Clean Data'!$E$2:$ZQ$272,219,FALSE)</f>
        <v>3</v>
      </c>
      <c r="EC94" s="17">
        <f>HLOOKUP($B94,'[6]SGTI 2021 Clean Data'!$E$2:$ZQ$272,220,FALSE)</f>
        <v>0</v>
      </c>
      <c r="ED94" s="17">
        <f>HLOOKUP($B94,'[6]SGTI 2021 Clean Data'!$E$2:$ZQ$272,221,FALSE)</f>
        <v>3</v>
      </c>
      <c r="EE94" s="17">
        <f>HLOOKUP($B94,'[6]SGTI 2021 Clean Data'!$E$2:$ZQ$272,222,FALSE)</f>
        <v>0</v>
      </c>
      <c r="EF94" s="17">
        <f>HLOOKUP($B94,'[6]SGTI 2021 Clean Data'!$E$2:$ZQ$272,223,FALSE)</f>
        <v>0</v>
      </c>
      <c r="EG94" s="17">
        <f>HLOOKUP($B94,'[6]SGTI 2021 Clean Data'!$E$2:$ZQ$272,224,FALSE)</f>
        <v>3</v>
      </c>
      <c r="EH94" s="17">
        <f>HLOOKUP($B94,'[6]SGTI 2021 Clean Data'!$E$2:$ZQ$272,225,FALSE)</f>
        <v>0</v>
      </c>
      <c r="EI94" s="17">
        <f>HLOOKUP($B94,'[6]SGTI 2021 Clean Data'!$E$2:$ZQ$272,226,FALSE)</f>
        <v>3</v>
      </c>
      <c r="EJ94" s="17">
        <f>HLOOKUP($B94,'[6]SGTI 2021 Clean Data'!$E$2:$ZQ$272,227,FALSE)</f>
        <v>0</v>
      </c>
      <c r="EK94" s="17">
        <f>HLOOKUP($B94,'[6]SGTI 2021 Clean Data'!$E$2:$ZQ$272,228,FALSE)</f>
        <v>3</v>
      </c>
      <c r="EL94" s="17">
        <f>HLOOKUP($B94,'[6]SGTI 2021 Clean Data'!$E$2:$ZQ$272,229,FALSE)</f>
        <v>0</v>
      </c>
      <c r="EM94" s="17">
        <f>HLOOKUP($B94,'[6]SGTI 2021 Clean Data'!$E$2:$ZQ$272,230,FALSE)</f>
        <v>0</v>
      </c>
      <c r="EN94" s="17">
        <f>HLOOKUP($B94,'[6]SGTI 2021 Clean Data'!$E$2:$ZQ$272,231,FALSE)</f>
        <v>0</v>
      </c>
      <c r="EO94" s="18">
        <f>HLOOKUP($B94,'[6]SGTI 2021 Clean Data'!$E$2:$ZQ$272,232,FALSE)</f>
        <v>44116</v>
      </c>
      <c r="EP94" s="18">
        <f>HLOOKUP($B94,'[6]SGTI 2021 Clean Data'!$E$2:$ZQ$272,233,FALSE)</f>
        <v>44132</v>
      </c>
      <c r="EQ94" s="17">
        <f>HLOOKUP($B94,'[6]SGTI 2021 Clean Data'!$E$2:$ZQ$272,234,FALSE)</f>
        <v>0</v>
      </c>
      <c r="ER94" s="17">
        <f>HLOOKUP($B94,'[6]SGTI 2021 Clean Data'!$E$2:$ZQ$272,235,FALSE)</f>
        <v>0</v>
      </c>
      <c r="ES94" s="17">
        <f>HLOOKUP($B94,'[6]SGTI 2021 Clean Data'!$E$2:$ZQ$272,240,FALSE)</f>
        <v>0</v>
      </c>
      <c r="ET94" s="17">
        <f>VLOOKUP($B94,'[6]2021 DD Batch123456'!$B$3:$AT$590,42,FALSE)</f>
        <v>0</v>
      </c>
      <c r="EU94" s="17"/>
      <c r="EV94" s="17"/>
      <c r="EW94" s="17"/>
      <c r="EX94" s="17">
        <f>VLOOKUP($B94,'[6]2021 DD Batch123456'!$B$3:$AT$590,44,FALSE)</f>
        <v>0</v>
      </c>
      <c r="EY94" s="17">
        <f>HLOOKUP($B94,'[6]SGTI 2021 Clean Data'!$E$2:$ZQ$272,246,FALSE)</f>
        <v>0</v>
      </c>
      <c r="EZ94" s="17">
        <f>HLOOKUP($B94,'[6]SGTI 2021 Clean Data'!$E$2:$ZQ$272,247,FALSE)</f>
        <v>0</v>
      </c>
      <c r="FA94" s="17">
        <f>HLOOKUP($B94,'[6]SGTI 2021 Clean Data'!$E$2:$ZQ$272,248,FALSE)</f>
        <v>0</v>
      </c>
      <c r="FB94" s="17">
        <f>HLOOKUP($B94,'[6]SGTI 2021 Clean Data'!$E$2:$ZQ$272,249,FALSE)</f>
        <v>0</v>
      </c>
      <c r="FC94" s="17">
        <f>HLOOKUP($B94,'[6]SGTI 2021 Clean Data'!$E$2:$ZQ$272,250,FALSE)</f>
        <v>0</v>
      </c>
      <c r="FD94" s="17">
        <f>HLOOKUP($B94,'[6]SGTI 2021 Clean Data'!$E$2:$ZQ$272,251,FALSE)</f>
        <v>0</v>
      </c>
      <c r="FE94" s="17">
        <f>HLOOKUP($B94,'[6]SGTI 2021 Clean Data'!$E$2:$ZQ$272,252,FALSE)</f>
        <v>0</v>
      </c>
      <c r="FF94" s="17">
        <f>HLOOKUP($B94,'[6]SGTI 2021 Clean Data'!$E$2:$ZQ$272,253,FALSE)</f>
        <v>0</v>
      </c>
      <c r="FG94" s="17">
        <f>HLOOKUP($B94,'[6]SGTI 2021 Clean Data'!$E$2:$ZQ$272,254,FALSE)</f>
        <v>0</v>
      </c>
      <c r="FH94" s="17">
        <f>HLOOKUP($B94,'[6]SGTI 2021 Clean Data'!$E$2:$ZQ$272,255,FALSE)</f>
        <v>0</v>
      </c>
      <c r="FI94" s="17">
        <f>HLOOKUP($B94,'[6]SGTI 2021 Clean Data'!$E$2:$ZQ$272,256,FALSE)</f>
        <v>3</v>
      </c>
      <c r="FJ94" s="17">
        <f>HLOOKUP($B94,'[6]SGTI 2021 Clean Data'!$E$2:$ZQ$272,257,FALSE)</f>
        <v>0</v>
      </c>
      <c r="FK94" s="17">
        <f>HLOOKUP($B94,'[6]SGTI 2021 Clean Data'!$E$2:$ZQ$272,258,FALSE)</f>
        <v>0</v>
      </c>
      <c r="FL94" s="17"/>
      <c r="FM94" s="17">
        <f>HLOOKUP($B94,'[6]SGTI 2021 Clean Data'!$E$2:$ZQ$272,260,FALSE)</f>
        <v>0</v>
      </c>
      <c r="FN94" s="17">
        <f>HLOOKUP($B94,'[6]SGTI 2021 Clean Data'!$E$2:$ZQ$272,261,FALSE)</f>
        <v>0</v>
      </c>
      <c r="FO94" s="17">
        <f>HLOOKUP($B94,'[6]SGTI 2021 Clean Data'!$E$2:$ZQ$272,262,FALSE)</f>
        <v>0</v>
      </c>
      <c r="FP94" s="17">
        <f>HLOOKUP($B94,'[6]SGTI 2021 Clean Data'!$E$2:$ZQ$272,263,FALSE)</f>
        <v>0</v>
      </c>
      <c r="FQ94" s="17"/>
      <c r="FR94" s="17">
        <f>HLOOKUP($B94,'[6]SGTI 2021 Clean Data'!$E$2:$ZQ$272,265,FALSE)</f>
        <v>3</v>
      </c>
      <c r="FS94" s="17">
        <f>HLOOKUP($B94,'[6]SGTI 2021 Clean Data'!$E$2:$ZQ$272,266,FALSE)</f>
        <v>0</v>
      </c>
      <c r="FT94" s="17">
        <f>HLOOKUP($B94,'[6]SGTI 2021 Clean Data'!$E$2:$ZQ$272,267,FALSE)</f>
        <v>0</v>
      </c>
      <c r="FU94" s="17">
        <f>HLOOKUP($B94,'[6]SGTI 2021 Clean Data'!$E$2:$ZQ$272,268,FALSE)</f>
        <v>0</v>
      </c>
      <c r="FV94" s="17">
        <f>HLOOKUP($B94,'[6]SGTI 2021 Clean Data'!$E$2:$ZQ$272,269,FALSE)</f>
        <v>0</v>
      </c>
      <c r="FW94" s="17">
        <f>HLOOKUP($B94,'[6]SGTI 2021 Clean Data'!$E$2:$ZQ$272,270,FALSE)</f>
        <v>0</v>
      </c>
      <c r="FX94" s="17">
        <f>HLOOKUP($B94,'[6]SGTI 2021 Clean Data'!$E$2:$ZQ$272,271,FALSE)</f>
        <v>0</v>
      </c>
    </row>
    <row r="95" spans="1:180" ht="24" thickTop="1" thickBot="1" x14ac:dyDescent="0.3">
      <c r="A95" s="12">
        <v>147</v>
      </c>
      <c r="B95" s="13" t="s">
        <v>156</v>
      </c>
      <c r="C95" s="14" t="s">
        <v>157</v>
      </c>
      <c r="D95" s="15">
        <v>43921</v>
      </c>
      <c r="E95" s="16">
        <f>_xlfn.IFNA(VLOOKUP($B95,'[4]SGTI 2021 General Full List'!$G$2:$AD$528,24,FALSE),VLOOKUP($B95,'[5]SGTI 2021 TrustReits Full List'!$G$2:$AC$43,23,FALSE))</f>
        <v>17772000</v>
      </c>
      <c r="F95" s="16" t="str">
        <f t="shared" si="1"/>
        <v>Small</v>
      </c>
      <c r="G95" s="16" t="str">
        <f>_xlfn.IFNA(VLOOKUP($B95,'[4]SGTI 2021 General Full List'!$G$2:$AD$528,21,FALSE),VLOOKUP($B95,'[5]SGTI 2021 TrustReits Full List'!$G$2:$AB$43,20,FALSE))</f>
        <v>INDUSTRIALS</v>
      </c>
      <c r="H95" s="16" t="str">
        <f>_xlfn.IFNA(VLOOKUP($B95,'[4]SGTI 2021 General Full List'!$G$2:$AD$528,23,FALSE),VLOOKUP($B95,'[5]SGTI 2021 TrustReits Full List'!$G$2:$AB$43,22,FALSE))</f>
        <v>Industrial &amp; Commercial Services</v>
      </c>
      <c r="I95" s="16" t="s">
        <v>1273</v>
      </c>
      <c r="J95" s="17">
        <f>VLOOKUP($B95,'[6]2021 DD Batch123456'!$B$3:$AT$590,5,FALSE)</f>
        <v>5</v>
      </c>
      <c r="K95" s="17">
        <f>VLOOKUP($B95,'[6]2021 DD Batch123456'!$B$3:$AT$590,6,FALSE)</f>
        <v>5</v>
      </c>
      <c r="L95" s="17">
        <f>VLOOKUP($B95,'[6]2021 DD Batch123456'!$B$3:$AT$590,7,FALSE)</f>
        <v>3</v>
      </c>
      <c r="M95" s="17" t="str">
        <f>VLOOKUP($B95,'[6]2021 DD Batch123456'!$B$3:$AT$590,12,FALSE)</f>
        <v>N</v>
      </c>
      <c r="N95" s="17" t="str">
        <f>HLOOKUP($B95,'[6]SGTI 2021 Clean Data'!$E$2:$ZQ$272,25,FALSE)</f>
        <v>N</v>
      </c>
      <c r="O95" s="17" t="str">
        <f>VLOOKUP($B95,'[6]2021 DD Batch123456'!$B$3:$AT$590,13,FALSE)</f>
        <v>Y</v>
      </c>
      <c r="P95" s="17" t="str">
        <f>VLOOKUP($B95,'[6]2021 DD Batch123456'!$B$3:$AT$590,14,FALSE)</f>
        <v>N</v>
      </c>
      <c r="Q95" s="17" t="str">
        <f>HLOOKUP($B95,'[6]SGTI 2021 Clean Data'!$E$2:$ZQ$272,30,FALSE)</f>
        <v>Y</v>
      </c>
      <c r="R95" s="17" t="str">
        <f>HLOOKUP($B95,'[6]SGTI 2021 Clean Data'!$E$2:$ZQ$272,31,FALSE)</f>
        <v>Y</v>
      </c>
      <c r="S95" s="17" t="str">
        <f>HLOOKUP($B95,'[6]SGTI 2021 Clean Data'!$E$2:$ZQ$272,32,FALSE)</f>
        <v>Y</v>
      </c>
      <c r="T95" s="17">
        <f>VLOOKUP($B95,'[6]2021 DD Batch123456'!$B$3:$AT$590,36,FALSE)</f>
        <v>4</v>
      </c>
      <c r="U95" s="17">
        <f>VLOOKUP($B95,'[6]2021 DD Batch123456'!$B$3:$AT$590,40,FALSE)</f>
        <v>2</v>
      </c>
      <c r="V95" s="17">
        <f>VLOOKUP($B95,'[6]2021 DD Batch123456'!$B$3:$AT$590,37,FALSE)</f>
        <v>4</v>
      </c>
      <c r="W95" s="17" t="str">
        <f>VLOOKUP($B95,'[6]2021 DD Batch123456'!$B$3:$AT$590,41,FALSE)</f>
        <v>Y</v>
      </c>
      <c r="X95" s="17">
        <f>VLOOKUP($B95,'[6]2021 DD Batch123456'!$B$3:$AT$590,15,FALSE)</f>
        <v>4</v>
      </c>
      <c r="Y95" s="17">
        <f>VLOOKUP($B95,'[6]2021 DD Batch123456'!$B$3:$AT$590,16,FALSE)</f>
        <v>3</v>
      </c>
      <c r="Z95" s="17" t="str">
        <f>VLOOKUP($B95,'[6]2021 DD Batch123456'!$B$3:$AT$590,18,FALSE)</f>
        <v>Y</v>
      </c>
      <c r="AA95" s="17" t="str">
        <f>HLOOKUP($B95,'[6]SGTI 2021 Clean Data'!$E$2:$ZQ$272,45,FALSE)</f>
        <v>Y</v>
      </c>
      <c r="AB95" s="17" t="str">
        <f>HLOOKUP($B95,'[6]SGTI 2021 Clean Data'!$E$2:$ZQ$272,46,FALSE)</f>
        <v>N</v>
      </c>
      <c r="AC95" s="17" t="str">
        <f>HLOOKUP($B95,'[6]SGTI 2021 Clean Data'!$E$2:$ZQ$272,49,FALSE)</f>
        <v>N</v>
      </c>
      <c r="AD95" s="17" t="str">
        <f>HLOOKUP($B95,'[6]SGTI 2021 Clean Data'!$E$2:$ZQ$272,50,FALSE)</f>
        <v>Y</v>
      </c>
      <c r="AE95" s="17" t="str">
        <f>HLOOKUP($B95,'[6]SGTI 2021 Clean Data'!$E$2:$ZQ$272,53,FALSE)</f>
        <v>Y</v>
      </c>
      <c r="AF95" s="17" t="str">
        <f>HLOOKUP($B95,'[6]SGTI 2021 Clean Data'!$E$2:$ZQ$272,54,FALSE)</f>
        <v>Y</v>
      </c>
      <c r="AG95" s="17" t="str">
        <f>HLOOKUP($B95,'[6]SGTI 2021 Clean Data'!$E$2:$ZQ$272,55,FALSE)</f>
        <v>Y</v>
      </c>
      <c r="AH95" s="17" t="str">
        <f>HLOOKUP($B95,'[6]SGTI 2021 Clean Data'!$E$2:$ZQ$272,56,FALSE)</f>
        <v>Y</v>
      </c>
      <c r="AI95" s="17" t="str">
        <f>HLOOKUP($B95,'[6]SGTI 2021 Clean Data'!$E$2:$ZQ$272,57,FALSE)</f>
        <v>N</v>
      </c>
      <c r="AJ95" s="17" t="str">
        <f>HLOOKUP($B95,'[6]SGTI 2021 Clean Data'!$E$2:$ZQ$272,58,FALSE)</f>
        <v>N</v>
      </c>
      <c r="AK95" s="17" t="str">
        <f>HLOOKUP($B95,'[6]SGTI 2021 Clean Data'!$E$2:$ZQ$272,59,FALSE)</f>
        <v>Y</v>
      </c>
      <c r="AL95" s="17">
        <f>VLOOKUP($B95,'[6]2021 DD Batch123456'!$B$3:$AT$590,19,FALSE)</f>
        <v>4</v>
      </c>
      <c r="AM95" s="17">
        <f>VLOOKUP($B95,'[6]2021 DD Batch123456'!$B$3:$AT$590,20,FALSE)</f>
        <v>3</v>
      </c>
      <c r="AN95" s="17" t="str">
        <f>VLOOKUP($B95,'[6]2021 DD Batch123456'!$B$3:$AT$590,22,FALSE)</f>
        <v>Y</v>
      </c>
      <c r="AO95" s="17" t="str">
        <f>HLOOKUP($B95,'[6]SGTI 2021 Clean Data'!$E$2:$ZQ$272,67,FALSE)</f>
        <v>B1</v>
      </c>
      <c r="AP95" s="17" t="str">
        <f>HLOOKUP($B95,'[6]SGTI 2021 Clean Data'!$E$2:$ZQ$272,68,FALSE)</f>
        <v>B3</v>
      </c>
      <c r="AQ95" s="17" t="str">
        <f>HLOOKUP($B95,'[6]SGTI 2021 Clean Data'!$E$2:$ZQ$272,69,FALSE)</f>
        <v>B3</v>
      </c>
      <c r="AR95" s="17" t="str">
        <f>HLOOKUP($B95,'[6]SGTI 2021 Clean Data'!$E$2:$ZQ$272,70,FALSE)</f>
        <v>Y</v>
      </c>
      <c r="AS95" s="17" t="str">
        <f>HLOOKUP($B95,'[6]SGTI 2021 Clean Data'!$E$2:$ZQ$272,71,FALSE)</f>
        <v>Y</v>
      </c>
      <c r="AT95" s="17" t="str">
        <f>HLOOKUP($B95,'[6]SGTI 2021 Clean Data'!$E$2:$ZQ$272,72,FALSE)</f>
        <v>Y</v>
      </c>
      <c r="AU95" s="17" t="str">
        <f>HLOOKUP($B95,'[6]SGTI 2021 Clean Data'!$E$2:$ZQ$272,73,FALSE)</f>
        <v>N</v>
      </c>
      <c r="AV95" s="17" t="str">
        <f>HLOOKUP($B95,'[6]SGTI 2021 Clean Data'!$E$2:$ZQ$272,74,FALSE)</f>
        <v>N</v>
      </c>
      <c r="AW95" s="17" t="str">
        <f>HLOOKUP($B95,'[6]SGTI 2021 Clean Data'!$E$2:$ZQ$272,75,FALSE)</f>
        <v>N</v>
      </c>
      <c r="AX95" s="17" t="str">
        <f>HLOOKUP($B95,'[6]SGTI 2021 Clean Data'!$E$2:$ZQ$272,76,FALSE)</f>
        <v>N</v>
      </c>
      <c r="AY95" s="17" t="str">
        <f>VLOOKUP($B95,'[6]2021 DD Batch123456'!$B$3:$AT$590,35,FALSE)</f>
        <v>B1</v>
      </c>
      <c r="AZ95" s="17" t="str">
        <f>HLOOKUP($B95,'[6]SGTI 2021 Clean Data'!$E$2:$ZQ$272,80,FALSE)</f>
        <v>N</v>
      </c>
      <c r="BA95" s="17" t="str">
        <f>HLOOKUP($B95,'[6]SGTI 2021 Clean Data'!$E$2:$ZQ$272,83,FALSE)</f>
        <v>Y</v>
      </c>
      <c r="BB95" s="17" t="str">
        <f>HLOOKUP($B95,'[6]SGTI 2021 Clean Data'!$E$2:$ZQ$272,84,FALSE)</f>
        <v>Y</v>
      </c>
      <c r="BC95" s="17" t="str">
        <f>HLOOKUP($B95,'[6]SGTI 2021 Clean Data'!$E$2:$ZQ$272,89,FALSE)</f>
        <v>NA</v>
      </c>
      <c r="BD95" s="17" t="str">
        <f>HLOOKUP($B95,'[6]SGTI 2021 Clean Data'!$E$2:$ZQ$272,91,FALSE)</f>
        <v>Y</v>
      </c>
      <c r="BE95" s="17" t="str">
        <f>HLOOKUP($B95,'[6]SGTI 2021 Clean Data'!$E$2:$ZQ$272,92,FALSE)</f>
        <v>N</v>
      </c>
      <c r="BF95" s="17" t="str">
        <f>HLOOKUP($B95,'[6]SGTI 2021 Clean Data'!$E$2:$ZQ$272,93,FALSE)</f>
        <v>Y</v>
      </c>
      <c r="BG95" s="17" t="str">
        <f>HLOOKUP($B95,'[6]SGTI 2021 Clean Data'!$E$2:$ZQ$272,94,FALSE)</f>
        <v>Y</v>
      </c>
      <c r="BH95" s="17" t="str">
        <f>HLOOKUP($B95,'[6]SGTI 2021 Clean Data'!$E$2:$ZQ$272,95,FALSE)</f>
        <v>Y</v>
      </c>
      <c r="BI95" s="17" t="str">
        <f>HLOOKUP($B95,'[6]SGTI 2021 Clean Data'!$E$2:$ZQ$272,96,FALSE)</f>
        <v>Y</v>
      </c>
      <c r="BJ95" s="17" t="str">
        <f>HLOOKUP($B95,'[6]SGTI 2021 Clean Data'!$E$2:$ZQ$272,97,FALSE)</f>
        <v>Y</v>
      </c>
      <c r="BK95" s="17" t="str">
        <f>HLOOKUP($B95,'[6]SGTI 2021 Clean Data'!$E$2:$ZQ$272,98,FALSE)</f>
        <v>Y</v>
      </c>
      <c r="BL95" s="17" t="str">
        <f>HLOOKUP($B95,'[6]SGTI 2021 Clean Data'!$E$2:$ZQ$272,100,FALSE)</f>
        <v>Y</v>
      </c>
      <c r="BM95" s="17" t="str">
        <f>HLOOKUP($B95,'[6]SGTI 2021 Clean Data'!$E$2:$ZQ$272,102,FALSE)</f>
        <v>Y</v>
      </c>
      <c r="BN95" s="17" t="str">
        <f>HLOOKUP($B95,'[6]SGTI 2021 Clean Data'!$E$2:$ZQ$272,103,FALSE)</f>
        <v>Y</v>
      </c>
      <c r="BO95" s="17" t="str">
        <f>HLOOKUP($B95,'[6]SGTI 2021 Clean Data'!$E$2:$ZQ$272,107,FALSE)</f>
        <v>Y</v>
      </c>
      <c r="BP95" s="17" t="str">
        <f>HLOOKUP($B95,'[6]SGTI 2021 Clean Data'!$E$2:$ZQ$272,108,FALSE)</f>
        <v>Y</v>
      </c>
      <c r="BQ95" s="17" t="str">
        <f>HLOOKUP($B95,'[6]SGTI 2021 Clean Data'!$E$2:$ZQ$272,109,FALSE)</f>
        <v>Y</v>
      </c>
      <c r="BR95" s="17" t="str">
        <f>HLOOKUP($B95,'[6]SGTI 2021 Clean Data'!$E$2:$ZQ$272,110,FALSE)</f>
        <v>N</v>
      </c>
      <c r="BS95" s="17" t="str">
        <f>HLOOKUP($B95,'[6]SGTI 2021 Clean Data'!$E$2:$ZQ$272,111,FALSE)</f>
        <v>Y</v>
      </c>
      <c r="BT95" s="17">
        <f>HLOOKUP($B95,'[6]SGTI 2021 Clean Data'!$E$2:$ZQ$272,113,FALSE)</f>
        <v>0</v>
      </c>
      <c r="BU95" s="17" t="str">
        <f>HLOOKUP($B95,'[6]SGTI 2021 Clean Data'!$E$2:$ZQ$272,114,FALSE)</f>
        <v>Y</v>
      </c>
      <c r="BV95" s="17" t="str">
        <f>HLOOKUP($B95,'[6]SGTI 2021 Clean Data'!$E$2:$ZQ$272,120,FALSE)</f>
        <v>Y</v>
      </c>
      <c r="BW95" s="17" t="str">
        <f>HLOOKUP($B95,'[6]SGTI 2021 Clean Data'!$E$2:$ZQ$272,121,FALSE)</f>
        <v>N</v>
      </c>
      <c r="BX95" s="17" t="str">
        <f>HLOOKUP($B95,'[6]SGTI 2021 Clean Data'!$E$2:$ZQ$272,122,FALSE)</f>
        <v>Y</v>
      </c>
      <c r="BY95" s="17" t="str">
        <f>HLOOKUP($B95,'[6]SGTI 2021 Clean Data'!$E$2:$ZQ$272,123,FALSE)</f>
        <v>N</v>
      </c>
      <c r="BZ95" s="17" t="str">
        <f>HLOOKUP($B95,'[6]SGTI 2021 Clean Data'!$E$2:$ZQ$272,124,FALSE)</f>
        <v>Y</v>
      </c>
      <c r="CA95" s="17" t="str">
        <f>HLOOKUP($B95,'[6]SGTI 2021 Clean Data'!$E$2:$ZQ$272,125,FALSE)</f>
        <v>Y</v>
      </c>
      <c r="CB95" s="17" t="str">
        <f>HLOOKUP($B95,'[6]SGTI 2021 Clean Data'!$E$2:$ZQ$272,126,FALSE)</f>
        <v>Y</v>
      </c>
      <c r="CC95" s="17" t="str">
        <f>HLOOKUP($B95,'[6]SGTI 2021 Clean Data'!$E$2:$ZQ$272,128,FALSE)</f>
        <v>Y</v>
      </c>
      <c r="CD95" s="17" t="str">
        <f>HLOOKUP($B95,'[6]SGTI 2021 Clean Data'!$E$2:$ZQ$272,130,FALSE)</f>
        <v>Y</v>
      </c>
      <c r="CE95" s="17" t="str">
        <f>HLOOKUP($B95,'[6]SGTI 2021 Clean Data'!$E$2:$ZQ$272,131,FALSE)</f>
        <v>Y</v>
      </c>
      <c r="CF95" s="17" t="str">
        <f>HLOOKUP($B95,'[6]SGTI 2021 Clean Data'!$E$2:$ZQ$272,132,FALSE)</f>
        <v>Y</v>
      </c>
      <c r="CG95" s="17" t="str">
        <f>HLOOKUP($B95,'[6]SGTI 2021 Clean Data'!$E$2:$ZQ$272,133,FALSE)</f>
        <v>Y</v>
      </c>
      <c r="CH95" s="17" t="str">
        <f>HLOOKUP($B95,'[6]SGTI 2021 Clean Data'!$E$2:$ZQ$272,135,FALSE)</f>
        <v>N</v>
      </c>
      <c r="CI95" s="17" t="str">
        <f>HLOOKUP($B95,'[6]SGTI 2021 Clean Data'!$E$2:$ZQ$272,139,FALSE)</f>
        <v>Y</v>
      </c>
      <c r="CJ95" s="17" t="str">
        <f>HLOOKUP($B95,'[6]SGTI 2021 Clean Data'!$E$2:$ZQ$272,140,FALSE)</f>
        <v>Y</v>
      </c>
      <c r="CK95" s="17" t="str">
        <f>VLOOKUP($B95,'[6]2021 DD Batch123456'!$B$3:$AT$590,26,FALSE)</f>
        <v>N</v>
      </c>
      <c r="CL95" s="17" t="str">
        <f>VLOOKUP($B95,'[6]2021 DD Batch123456'!$B$3:$AT$590,27,FALSE)</f>
        <v>N</v>
      </c>
      <c r="CM95" s="17" t="str">
        <f>VLOOKUP($B95,'[6]2021 DD Batch123456'!$B$3:$AT$590,31,FALSE)</f>
        <v>Y</v>
      </c>
      <c r="CN95" s="17">
        <f>VLOOKUP($B95,'[6]2021 DD Batch123456'!$B$3:$AT$590,32,FALSE)</f>
        <v>0</v>
      </c>
      <c r="CO95" s="17" t="str">
        <f>VLOOKUP($B95,'[6]2021 DD Batch123456'!$B$3:$AT$590,33,FALSE)</f>
        <v>Y</v>
      </c>
      <c r="CP95" s="17" t="str">
        <f>HLOOKUP($B95,'[6]SGTI 2021 Clean Data'!$E$2:$ZQ$272,153,FALSE)</f>
        <v>Y</v>
      </c>
      <c r="CQ95" s="17" t="str">
        <f>HLOOKUP($B95,'[6]SGTI 2021 Clean Data'!$E$2:$ZQ$272,155,FALSE)</f>
        <v>Y</v>
      </c>
      <c r="CR95" s="17" t="str">
        <f>HLOOKUP($B95,'[6]SGTI 2021 Clean Data'!$E$2:$ZQ$272,156,FALSE)</f>
        <v>Y</v>
      </c>
      <c r="CS95" s="17" t="str">
        <f>HLOOKUP($B95,'[6]SGTI 2021 Clean Data'!$E$2:$ZQ$272,157,FALSE)</f>
        <v>Y</v>
      </c>
      <c r="CT95" s="17" t="str">
        <f>HLOOKUP($B95,'[6]SGTI 2021 Clean Data'!$E$2:$ZQ$272,158,FALSE)</f>
        <v>Y</v>
      </c>
      <c r="CU95" s="17" t="str">
        <f>HLOOKUP($B95,'[6]SGTI 2021 Clean Data'!$E$2:$ZQ$272,159,FALSE)</f>
        <v>Y</v>
      </c>
      <c r="CV95" s="17" t="str">
        <f>HLOOKUP($B95,'[6]SGTI 2021 Clean Data'!$E$2:$ZQ$272,160,FALSE)</f>
        <v>Y</v>
      </c>
      <c r="CW95" s="17" t="str">
        <f>HLOOKUP($B95,'[6]SGTI 2021 Clean Data'!$E$2:$ZQ$272,161,FALSE)</f>
        <v>Y</v>
      </c>
      <c r="CX95" s="17" t="str">
        <f>HLOOKUP($B95,'[6]SGTI 2021 Clean Data'!$E$2:$ZQ$272,164,FALSE)</f>
        <v>Y</v>
      </c>
      <c r="CY95" s="17" t="str">
        <f>HLOOKUP($B95,'[6]SGTI 2021 Clean Data'!$E$2:$ZQ$272,170,FALSE)</f>
        <v>Y</v>
      </c>
      <c r="CZ95" s="17" t="str">
        <f>HLOOKUP($B95,'[6]SGTI 2021 Clean Data'!$E$2:$ZQ$272,173,FALSE)</f>
        <v>Y</v>
      </c>
      <c r="DA95" s="17" t="str">
        <f>HLOOKUP($B95,'[6]SGTI 2021 Clean Data'!$E$2:$ZQ$272,174,FALSE)</f>
        <v>N</v>
      </c>
      <c r="DB95" s="17" t="str">
        <f>HLOOKUP($B95,'[6]SGTI 2021 Clean Data'!$E$2:$ZQ$272,175,FALSE)</f>
        <v>N</v>
      </c>
      <c r="DC95" s="17" t="str">
        <f>HLOOKUP($B95,'[6]SGTI 2021 Clean Data'!$E$2:$ZQ$272,176,FALSE)</f>
        <v>Y</v>
      </c>
      <c r="DD95" s="17" t="str">
        <f>HLOOKUP($B95,'[6]SGTI 2021 Clean Data'!$E$2:$ZQ$272,178,FALSE)</f>
        <v>Y</v>
      </c>
      <c r="DE95" s="17" t="str">
        <f>HLOOKUP($B95,'[6]SGTI 2021 Clean Data'!$E$2:$ZQ$272,179,FALSE)</f>
        <v>N</v>
      </c>
      <c r="DF95" s="17" t="str">
        <f>HLOOKUP($B95,'[6]SGTI 2021 Clean Data'!$E$2:$ZQ$272,180,FALSE)</f>
        <v>Y</v>
      </c>
      <c r="DG95" s="17" t="str">
        <f>HLOOKUP($B95,'[6]SGTI 2021 Clean Data'!$E$2:$ZQ$272,181,FALSE)</f>
        <v>Y</v>
      </c>
      <c r="DH95" s="17" t="str">
        <f>HLOOKUP($B95,'[6]SGTI 2021 Clean Data'!$E$2:$ZQ$272,182,FALSE)</f>
        <v>N</v>
      </c>
      <c r="DI95" s="17" t="str">
        <f>HLOOKUP($B95,'[6]SGTI 2021 Clean Data'!$E$2:$ZQ$272,184,FALSE)</f>
        <v>Y</v>
      </c>
      <c r="DJ95" s="17" t="str">
        <f>HLOOKUP($B95,'[6]SGTI 2021 Clean Data'!$E$2:$ZQ$272,185,FALSE)</f>
        <v>Y</v>
      </c>
      <c r="DK95" s="17">
        <f>HLOOKUP($B95,'[6]SGTI 2021 Clean Data'!$E$2:$ZQ$272,190,FALSE)</f>
        <v>105</v>
      </c>
      <c r="DL95" s="17" t="str">
        <f>HLOOKUP($B95,'[6]SGTI 2021 Clean Data'!$E$2:$ZQ$272,191,FALSE)</f>
        <v>N</v>
      </c>
      <c r="DM95" s="17" t="str">
        <f>HLOOKUP($B95,'[6]SGTI 2021 Clean Data'!$E$2:$ZQ$272,195,FALSE)</f>
        <v>N</v>
      </c>
      <c r="DN95" s="17" t="str">
        <f>HLOOKUP($B95,'[6]SGTI 2021 Clean Data'!$E$2:$ZQ$272,196,FALSE)</f>
        <v>N</v>
      </c>
      <c r="DO95" s="17" t="str">
        <f>HLOOKUP($B95,'[6]SGTI 2021 Clean Data'!$E$2:$ZQ$272,199,FALSE)</f>
        <v>Y</v>
      </c>
      <c r="DP95" s="17" t="str">
        <f>HLOOKUP($B95,'[6]SGTI 2021 Clean Data'!$E$2:$ZQ$272,200,FALSE)</f>
        <v>N</v>
      </c>
      <c r="DQ95" s="17" t="str">
        <f>HLOOKUP($B95,'[6]SGTI 2021 Clean Data'!$E$2:$ZQ$272,201,FALSE)</f>
        <v>Y</v>
      </c>
      <c r="DR95" s="17" t="str">
        <f>HLOOKUP($B95,'[6]SGTI 2021 Clean Data'!$E$2:$ZQ$272,202,FALSE)</f>
        <v>Y</v>
      </c>
      <c r="DS95" s="17" t="str">
        <f>HLOOKUP($B95,'[6]SGTI 2021 Clean Data'!$E$2:$ZQ$272,203,FALSE)</f>
        <v>Y</v>
      </c>
      <c r="DT95" s="17" t="str">
        <f>HLOOKUP($B95,'[6]SGTI 2021 Clean Data'!$E$2:$ZQ$272,204,FALSE)</f>
        <v>Y</v>
      </c>
      <c r="DU95" s="17" t="str">
        <f>HLOOKUP($B95,'[6]SGTI 2021 Clean Data'!$E$2:$ZQ$272,206,FALSE)</f>
        <v>Y</v>
      </c>
      <c r="DV95" s="17" t="str">
        <f>HLOOKUP($B95,'[6]SGTI 2021 Clean Data'!$E$2:$ZQ$272,207,FALSE)</f>
        <v>Y</v>
      </c>
      <c r="DW95" s="17" t="str">
        <f>HLOOKUP($B95,'[6]SGTI 2021 Clean Data'!$E$2:$ZQ$272,208,FALSE)</f>
        <v>Y</v>
      </c>
      <c r="DX95" s="17"/>
      <c r="DY95" s="17" t="str">
        <f>HLOOKUP($B95,'[6]SGTI 2021 Clean Data'!$E$2:$ZQ$272,213,FALSE)</f>
        <v>N</v>
      </c>
      <c r="DZ95" s="17" t="str">
        <f>HLOOKUP($B95,'[6]SGTI 2021 Clean Data'!$E$2:$ZQ$272,214,FALSE)</f>
        <v>N</v>
      </c>
      <c r="EA95" s="17" t="str">
        <f>HLOOKUP($B95,'[6]SGTI 2021 Clean Data'!$E$2:$ZQ$272,215,FALSE)</f>
        <v>Y</v>
      </c>
      <c r="EB95" s="17">
        <f>HLOOKUP($B95,'[6]SGTI 2021 Clean Data'!$E$2:$ZQ$272,219,FALSE)</f>
        <v>3</v>
      </c>
      <c r="EC95" s="17">
        <f>HLOOKUP($B95,'[6]SGTI 2021 Clean Data'!$E$2:$ZQ$272,220,FALSE)</f>
        <v>0</v>
      </c>
      <c r="ED95" s="17">
        <f>HLOOKUP($B95,'[6]SGTI 2021 Clean Data'!$E$2:$ZQ$272,221,FALSE)</f>
        <v>0</v>
      </c>
      <c r="EE95" s="17">
        <f>HLOOKUP($B95,'[6]SGTI 2021 Clean Data'!$E$2:$ZQ$272,222,FALSE)</f>
        <v>3</v>
      </c>
      <c r="EF95" s="17">
        <f>HLOOKUP($B95,'[6]SGTI 2021 Clean Data'!$E$2:$ZQ$272,223,FALSE)</f>
        <v>0</v>
      </c>
      <c r="EG95" s="17">
        <f>HLOOKUP($B95,'[6]SGTI 2021 Clean Data'!$E$2:$ZQ$272,224,FALSE)</f>
        <v>3</v>
      </c>
      <c r="EH95" s="17">
        <f>HLOOKUP($B95,'[6]SGTI 2021 Clean Data'!$E$2:$ZQ$272,225,FALSE)</f>
        <v>0</v>
      </c>
      <c r="EI95" s="17">
        <f>HLOOKUP($B95,'[6]SGTI 2021 Clean Data'!$E$2:$ZQ$272,226,FALSE)</f>
        <v>3</v>
      </c>
      <c r="EJ95" s="17">
        <f>HLOOKUP($B95,'[6]SGTI 2021 Clean Data'!$E$2:$ZQ$272,227,FALSE)</f>
        <v>0</v>
      </c>
      <c r="EK95" s="17">
        <f>HLOOKUP($B95,'[6]SGTI 2021 Clean Data'!$E$2:$ZQ$272,228,FALSE)</f>
        <v>3</v>
      </c>
      <c r="EL95" s="17">
        <f>HLOOKUP($B95,'[6]SGTI 2021 Clean Data'!$E$2:$ZQ$272,229,FALSE)</f>
        <v>0</v>
      </c>
      <c r="EM95" s="17">
        <f>HLOOKUP($B95,'[6]SGTI 2021 Clean Data'!$E$2:$ZQ$272,230,FALSE)</f>
        <v>2</v>
      </c>
      <c r="EN95" s="17">
        <f>HLOOKUP($B95,'[6]SGTI 2021 Clean Data'!$E$2:$ZQ$272,231,FALSE)</f>
        <v>0</v>
      </c>
      <c r="EO95" s="18">
        <f>HLOOKUP($B95,'[6]SGTI 2021 Clean Data'!$E$2:$ZQ$272,232,FALSE)</f>
        <v>44140</v>
      </c>
      <c r="EP95" s="18">
        <f>HLOOKUP($B95,'[6]SGTI 2021 Clean Data'!$E$2:$ZQ$272,233,FALSE)</f>
        <v>44162</v>
      </c>
      <c r="EQ95" s="17">
        <f>HLOOKUP($B95,'[6]SGTI 2021 Clean Data'!$E$2:$ZQ$272,234,FALSE)</f>
        <v>0</v>
      </c>
      <c r="ER95" s="17">
        <f>HLOOKUP($B95,'[6]SGTI 2021 Clean Data'!$E$2:$ZQ$272,235,FALSE)</f>
        <v>0</v>
      </c>
      <c r="ES95" s="17">
        <f>HLOOKUP($B95,'[6]SGTI 2021 Clean Data'!$E$2:$ZQ$272,240,FALSE)</f>
        <v>0</v>
      </c>
      <c r="ET95" s="17">
        <f>VLOOKUP($B95,'[6]2021 DD Batch123456'!$B$3:$AT$590,42,FALSE)</f>
        <v>0</v>
      </c>
      <c r="EU95" s="17"/>
      <c r="EV95" s="17"/>
      <c r="EW95" s="17"/>
      <c r="EX95" s="17">
        <f>VLOOKUP($B95,'[6]2021 DD Batch123456'!$B$3:$AT$590,44,FALSE)</f>
        <v>2</v>
      </c>
      <c r="EY95" s="17">
        <f>HLOOKUP($B95,'[6]SGTI 2021 Clean Data'!$E$2:$ZQ$272,246,FALSE)</f>
        <v>0</v>
      </c>
      <c r="EZ95" s="17">
        <f>HLOOKUP($B95,'[6]SGTI 2021 Clean Data'!$E$2:$ZQ$272,247,FALSE)</f>
        <v>2</v>
      </c>
      <c r="FA95" s="17">
        <f>HLOOKUP($B95,'[6]SGTI 2021 Clean Data'!$E$2:$ZQ$272,248,FALSE)</f>
        <v>0</v>
      </c>
      <c r="FB95" s="17">
        <f>HLOOKUP($B95,'[6]SGTI 2021 Clean Data'!$E$2:$ZQ$272,249,FALSE)</f>
        <v>0</v>
      </c>
      <c r="FC95" s="17">
        <f>HLOOKUP($B95,'[6]SGTI 2021 Clean Data'!$E$2:$ZQ$272,250,FALSE)</f>
        <v>0</v>
      </c>
      <c r="FD95" s="17">
        <f>HLOOKUP($B95,'[6]SGTI 2021 Clean Data'!$E$2:$ZQ$272,251,FALSE)</f>
        <v>3</v>
      </c>
      <c r="FE95" s="17">
        <f>HLOOKUP($B95,'[6]SGTI 2021 Clean Data'!$E$2:$ZQ$272,252,FALSE)</f>
        <v>0</v>
      </c>
      <c r="FF95" s="17">
        <f>HLOOKUP($B95,'[6]SGTI 2021 Clean Data'!$E$2:$ZQ$272,253,FALSE)</f>
        <v>0</v>
      </c>
      <c r="FG95" s="17">
        <f>HLOOKUP($B95,'[6]SGTI 2021 Clean Data'!$E$2:$ZQ$272,254,FALSE)</f>
        <v>0</v>
      </c>
      <c r="FH95" s="17">
        <f>HLOOKUP($B95,'[6]SGTI 2021 Clean Data'!$E$2:$ZQ$272,255,FALSE)</f>
        <v>0</v>
      </c>
      <c r="FI95" s="17">
        <f>HLOOKUP($B95,'[6]SGTI 2021 Clean Data'!$E$2:$ZQ$272,256,FALSE)</f>
        <v>0</v>
      </c>
      <c r="FJ95" s="17">
        <f>HLOOKUP($B95,'[6]SGTI 2021 Clean Data'!$E$2:$ZQ$272,257,FALSE)</f>
        <v>0</v>
      </c>
      <c r="FK95" s="17">
        <f>HLOOKUP($B95,'[6]SGTI 2021 Clean Data'!$E$2:$ZQ$272,258,FALSE)</f>
        <v>0</v>
      </c>
      <c r="FL95" s="17"/>
      <c r="FM95" s="17">
        <f>HLOOKUP($B95,'[6]SGTI 2021 Clean Data'!$E$2:$ZQ$272,260,FALSE)</f>
        <v>0</v>
      </c>
      <c r="FN95" s="17">
        <f>HLOOKUP($B95,'[6]SGTI 2021 Clean Data'!$E$2:$ZQ$272,261,FALSE)</f>
        <v>0</v>
      </c>
      <c r="FO95" s="17">
        <f>HLOOKUP($B95,'[6]SGTI 2021 Clean Data'!$E$2:$ZQ$272,262,FALSE)</f>
        <v>0</v>
      </c>
      <c r="FP95" s="17">
        <f>HLOOKUP($B95,'[6]SGTI 2021 Clean Data'!$E$2:$ZQ$272,263,FALSE)</f>
        <v>0</v>
      </c>
      <c r="FQ95" s="17"/>
      <c r="FR95" s="17">
        <f>HLOOKUP($B95,'[6]SGTI 2021 Clean Data'!$E$2:$ZQ$272,265,FALSE)</f>
        <v>0</v>
      </c>
      <c r="FS95" s="17">
        <f>HLOOKUP($B95,'[6]SGTI 2021 Clean Data'!$E$2:$ZQ$272,266,FALSE)</f>
        <v>0</v>
      </c>
      <c r="FT95" s="17">
        <f>HLOOKUP($B95,'[6]SGTI 2021 Clean Data'!$E$2:$ZQ$272,267,FALSE)</f>
        <v>3</v>
      </c>
      <c r="FU95" s="17">
        <f>HLOOKUP($B95,'[6]SGTI 2021 Clean Data'!$E$2:$ZQ$272,268,FALSE)</f>
        <v>0</v>
      </c>
      <c r="FV95" s="17">
        <f>HLOOKUP($B95,'[6]SGTI 2021 Clean Data'!$E$2:$ZQ$272,269,FALSE)</f>
        <v>0</v>
      </c>
      <c r="FW95" s="17">
        <f>HLOOKUP($B95,'[6]SGTI 2021 Clean Data'!$E$2:$ZQ$272,270,FALSE)</f>
        <v>0</v>
      </c>
      <c r="FX95" s="17">
        <f>HLOOKUP($B95,'[6]SGTI 2021 Clean Data'!$E$2:$ZQ$272,271,FALSE)</f>
        <v>0</v>
      </c>
    </row>
    <row r="96" spans="1:180" ht="24" thickTop="1" thickBot="1" x14ac:dyDescent="0.3">
      <c r="A96" s="12">
        <v>552</v>
      </c>
      <c r="B96" s="13" t="s">
        <v>346</v>
      </c>
      <c r="C96" s="14" t="s">
        <v>347</v>
      </c>
      <c r="D96" s="15">
        <v>44196</v>
      </c>
      <c r="E96" s="16">
        <f>_xlfn.IFNA(VLOOKUP($B96,'[4]SGTI 2021 General Full List'!$G$2:$AD$528,24,FALSE),VLOOKUP($B96,'[5]SGTI 2021 TrustReits Full List'!$G$2:$AC$43,23,FALSE))</f>
        <v>30178000</v>
      </c>
      <c r="F96" s="16" t="str">
        <f t="shared" si="1"/>
        <v>Small</v>
      </c>
      <c r="G96" s="16" t="str">
        <f>_xlfn.IFNA(VLOOKUP($B96,'[4]SGTI 2021 General Full List'!$G$2:$AD$528,21,FALSE),VLOOKUP($B96,'[5]SGTI 2021 TrustReits Full List'!$G$2:$AB$43,20,FALSE))</f>
        <v>HEALTH CARE</v>
      </c>
      <c r="H96" s="16" t="str">
        <f>_xlfn.IFNA(VLOOKUP($B96,'[4]SGTI 2021 General Full List'!$G$2:$AD$528,23,FALSE),VLOOKUP($B96,'[5]SGTI 2021 TrustReits Full List'!$G$2:$AB$43,22,FALSE))</f>
        <v>Industrial &amp; Commercial Services</v>
      </c>
      <c r="I96" s="16" t="s">
        <v>1273</v>
      </c>
      <c r="J96" s="17">
        <f>VLOOKUP($B96,'[6]2021 DD Batch123456'!$B$3:$AT$590,5,FALSE)</f>
        <v>5</v>
      </c>
      <c r="K96" s="17">
        <f>VLOOKUP($B96,'[6]2021 DD Batch123456'!$B$3:$AT$590,6,FALSE)</f>
        <v>5</v>
      </c>
      <c r="L96" s="17">
        <f>VLOOKUP($B96,'[6]2021 DD Batch123456'!$B$3:$AT$590,7,FALSE)</f>
        <v>3</v>
      </c>
      <c r="M96" s="17" t="str">
        <f>VLOOKUP($B96,'[6]2021 DD Batch123456'!$B$3:$AT$590,12,FALSE)</f>
        <v>N</v>
      </c>
      <c r="N96" s="17" t="str">
        <f>HLOOKUP($B96,'[6]SGTI 2021 Clean Data'!$E$2:$ZQ$272,25,FALSE)</f>
        <v>Y</v>
      </c>
      <c r="O96" s="17" t="str">
        <f>VLOOKUP($B96,'[6]2021 DD Batch123456'!$B$3:$AT$590,13,FALSE)</f>
        <v>Y</v>
      </c>
      <c r="P96" s="17" t="str">
        <f>VLOOKUP($B96,'[6]2021 DD Batch123456'!$B$3:$AT$590,14,FALSE)</f>
        <v>N</v>
      </c>
      <c r="Q96" s="17" t="str">
        <f>HLOOKUP($B96,'[6]SGTI 2021 Clean Data'!$E$2:$ZQ$272,30,FALSE)</f>
        <v>Y</v>
      </c>
      <c r="R96" s="17" t="str">
        <f>HLOOKUP($B96,'[6]SGTI 2021 Clean Data'!$E$2:$ZQ$272,31,FALSE)</f>
        <v>Y</v>
      </c>
      <c r="S96" s="17" t="str">
        <f>HLOOKUP($B96,'[6]SGTI 2021 Clean Data'!$E$2:$ZQ$272,32,FALSE)</f>
        <v>Y</v>
      </c>
      <c r="T96" s="17">
        <f>VLOOKUP($B96,'[6]2021 DD Batch123456'!$B$3:$AT$590,36,FALSE)</f>
        <v>2</v>
      </c>
      <c r="U96" s="17">
        <f>VLOOKUP($B96,'[6]2021 DD Batch123456'!$B$3:$AT$590,40,FALSE)</f>
        <v>2</v>
      </c>
      <c r="V96" s="17">
        <f>VLOOKUP($B96,'[6]2021 DD Batch123456'!$B$3:$AT$590,37,FALSE)</f>
        <v>3</v>
      </c>
      <c r="W96" s="17" t="str">
        <f>VLOOKUP($B96,'[6]2021 DD Batch123456'!$B$3:$AT$590,41,FALSE)</f>
        <v>Y</v>
      </c>
      <c r="X96" s="17">
        <f>VLOOKUP($B96,'[6]2021 DD Batch123456'!$B$3:$AT$590,15,FALSE)</f>
        <v>4</v>
      </c>
      <c r="Y96" s="17">
        <f>VLOOKUP($B96,'[6]2021 DD Batch123456'!$B$3:$AT$590,16,FALSE)</f>
        <v>3</v>
      </c>
      <c r="Z96" s="17" t="str">
        <f>VLOOKUP($B96,'[6]2021 DD Batch123456'!$B$3:$AT$590,18,FALSE)</f>
        <v>Y</v>
      </c>
      <c r="AA96" s="17" t="str">
        <f>HLOOKUP($B96,'[6]SGTI 2021 Clean Data'!$E$2:$ZQ$272,45,FALSE)</f>
        <v>Y</v>
      </c>
      <c r="AB96" s="17" t="str">
        <f>HLOOKUP($B96,'[6]SGTI 2021 Clean Data'!$E$2:$ZQ$272,46,FALSE)</f>
        <v>N</v>
      </c>
      <c r="AC96" s="17" t="str">
        <f>HLOOKUP($B96,'[6]SGTI 2021 Clean Data'!$E$2:$ZQ$272,49,FALSE)</f>
        <v>Y</v>
      </c>
      <c r="AD96" s="17" t="str">
        <f>HLOOKUP($B96,'[6]SGTI 2021 Clean Data'!$E$2:$ZQ$272,50,FALSE)</f>
        <v>Y</v>
      </c>
      <c r="AE96" s="17" t="str">
        <f>HLOOKUP($B96,'[6]SGTI 2021 Clean Data'!$E$2:$ZQ$272,53,FALSE)</f>
        <v>Y</v>
      </c>
      <c r="AF96" s="17" t="str">
        <f>HLOOKUP($B96,'[6]SGTI 2021 Clean Data'!$E$2:$ZQ$272,54,FALSE)</f>
        <v>Y</v>
      </c>
      <c r="AG96" s="17" t="str">
        <f>HLOOKUP($B96,'[6]SGTI 2021 Clean Data'!$E$2:$ZQ$272,55,FALSE)</f>
        <v>Y</v>
      </c>
      <c r="AH96" s="17" t="str">
        <f>HLOOKUP($B96,'[6]SGTI 2021 Clean Data'!$E$2:$ZQ$272,56,FALSE)</f>
        <v>Y</v>
      </c>
      <c r="AI96" s="17" t="str">
        <f>HLOOKUP($B96,'[6]SGTI 2021 Clean Data'!$E$2:$ZQ$272,57,FALSE)</f>
        <v>N</v>
      </c>
      <c r="AJ96" s="17" t="str">
        <f>HLOOKUP($B96,'[6]SGTI 2021 Clean Data'!$E$2:$ZQ$272,58,FALSE)</f>
        <v>Y</v>
      </c>
      <c r="AK96" s="17" t="str">
        <f>HLOOKUP($B96,'[6]SGTI 2021 Clean Data'!$E$2:$ZQ$272,59,FALSE)</f>
        <v>Y</v>
      </c>
      <c r="AL96" s="17">
        <f>VLOOKUP($B96,'[6]2021 DD Batch123456'!$B$3:$AT$590,19,FALSE)</f>
        <v>4</v>
      </c>
      <c r="AM96" s="17">
        <f>VLOOKUP($B96,'[6]2021 DD Batch123456'!$B$3:$AT$590,20,FALSE)</f>
        <v>3</v>
      </c>
      <c r="AN96" s="17" t="str">
        <f>VLOOKUP($B96,'[6]2021 DD Batch123456'!$B$3:$AT$590,22,FALSE)</f>
        <v>Y</v>
      </c>
      <c r="AO96" s="17" t="str">
        <f>HLOOKUP($B96,'[6]SGTI 2021 Clean Data'!$E$2:$ZQ$272,67,FALSE)</f>
        <v>E</v>
      </c>
      <c r="AP96" s="17" t="str">
        <f>HLOOKUP($B96,'[6]SGTI 2021 Clean Data'!$E$2:$ZQ$272,68,FALSE)</f>
        <v>E</v>
      </c>
      <c r="AQ96" s="17" t="str">
        <f>HLOOKUP($B96,'[6]SGTI 2021 Clean Data'!$E$2:$ZQ$272,69,FALSE)</f>
        <v>E</v>
      </c>
      <c r="AR96" s="17" t="str">
        <f>HLOOKUP($B96,'[6]SGTI 2021 Clean Data'!$E$2:$ZQ$272,70,FALSE)</f>
        <v>Y</v>
      </c>
      <c r="AS96" s="17" t="str">
        <f>HLOOKUP($B96,'[6]SGTI 2021 Clean Data'!$E$2:$ZQ$272,71,FALSE)</f>
        <v>Y</v>
      </c>
      <c r="AT96" s="17" t="str">
        <f>HLOOKUP($B96,'[6]SGTI 2021 Clean Data'!$E$2:$ZQ$272,72,FALSE)</f>
        <v>N</v>
      </c>
      <c r="AU96" s="17" t="str">
        <f>HLOOKUP($B96,'[6]SGTI 2021 Clean Data'!$E$2:$ZQ$272,73,FALSE)</f>
        <v>Y</v>
      </c>
      <c r="AV96" s="17" t="str">
        <f>HLOOKUP($B96,'[6]SGTI 2021 Clean Data'!$E$2:$ZQ$272,74,FALSE)</f>
        <v>Y</v>
      </c>
      <c r="AW96" s="17" t="str">
        <f>HLOOKUP($B96,'[6]SGTI 2021 Clean Data'!$E$2:$ZQ$272,75,FALSE)</f>
        <v>N</v>
      </c>
      <c r="AX96" s="17" t="str">
        <f>HLOOKUP($B96,'[6]SGTI 2021 Clean Data'!$E$2:$ZQ$272,76,FALSE)</f>
        <v>Y</v>
      </c>
      <c r="AY96" s="17" t="str">
        <f>VLOOKUP($B96,'[6]2021 DD Batch123456'!$B$3:$AT$590,35,FALSE)</f>
        <v>E</v>
      </c>
      <c r="AZ96" s="17" t="str">
        <f>HLOOKUP($B96,'[6]SGTI 2021 Clean Data'!$E$2:$ZQ$272,80,FALSE)</f>
        <v>N</v>
      </c>
      <c r="BA96" s="17" t="str">
        <f>HLOOKUP($B96,'[6]SGTI 2021 Clean Data'!$E$2:$ZQ$272,83,FALSE)</f>
        <v>Y</v>
      </c>
      <c r="BB96" s="17" t="str">
        <f>HLOOKUP($B96,'[6]SGTI 2021 Clean Data'!$E$2:$ZQ$272,84,FALSE)</f>
        <v>Y</v>
      </c>
      <c r="BC96" s="17" t="str">
        <f>HLOOKUP($B96,'[6]SGTI 2021 Clean Data'!$E$2:$ZQ$272,89,FALSE)</f>
        <v>Y</v>
      </c>
      <c r="BD96" s="17">
        <f>HLOOKUP($B96,'[6]SGTI 2021 Clean Data'!$E$2:$ZQ$272,91,FALSE)</f>
        <v>0</v>
      </c>
      <c r="BE96" s="17">
        <f>HLOOKUP($B96,'[6]SGTI 2021 Clean Data'!$E$2:$ZQ$272,92,FALSE)</f>
        <v>0</v>
      </c>
      <c r="BF96" s="17">
        <f>HLOOKUP($B96,'[6]SGTI 2021 Clean Data'!$E$2:$ZQ$272,93,FALSE)</f>
        <v>0</v>
      </c>
      <c r="BG96" s="17">
        <f>HLOOKUP($B96,'[6]SGTI 2021 Clean Data'!$E$2:$ZQ$272,94,FALSE)</f>
        <v>0</v>
      </c>
      <c r="BH96" s="17">
        <f>HLOOKUP($B96,'[6]SGTI 2021 Clean Data'!$E$2:$ZQ$272,95,FALSE)</f>
        <v>0</v>
      </c>
      <c r="BI96" s="17">
        <f>HLOOKUP($B96,'[6]SGTI 2021 Clean Data'!$E$2:$ZQ$272,96,FALSE)</f>
        <v>0</v>
      </c>
      <c r="BJ96" s="17">
        <f>HLOOKUP($B96,'[6]SGTI 2021 Clean Data'!$E$2:$ZQ$272,97,FALSE)</f>
        <v>0</v>
      </c>
      <c r="BK96" s="17">
        <f>HLOOKUP($B96,'[6]SGTI 2021 Clean Data'!$E$2:$ZQ$272,98,FALSE)</f>
        <v>0</v>
      </c>
      <c r="BL96" s="17">
        <f>HLOOKUP($B96,'[6]SGTI 2021 Clean Data'!$E$2:$ZQ$272,100,FALSE)</f>
        <v>0</v>
      </c>
      <c r="BM96" s="17" t="str">
        <f>HLOOKUP($B96,'[6]SGTI 2021 Clean Data'!$E$2:$ZQ$272,102,FALSE)</f>
        <v>Y</v>
      </c>
      <c r="BN96" s="17" t="str">
        <f>HLOOKUP($B96,'[6]SGTI 2021 Clean Data'!$E$2:$ZQ$272,103,FALSE)</f>
        <v>Y</v>
      </c>
      <c r="BO96" s="17">
        <f>HLOOKUP($B96,'[6]SGTI 2021 Clean Data'!$E$2:$ZQ$272,107,FALSE)</f>
        <v>0</v>
      </c>
      <c r="BP96" s="17">
        <f>HLOOKUP($B96,'[6]SGTI 2021 Clean Data'!$E$2:$ZQ$272,108,FALSE)</f>
        <v>0</v>
      </c>
      <c r="BQ96" s="17">
        <f>HLOOKUP($B96,'[6]SGTI 2021 Clean Data'!$E$2:$ZQ$272,109,FALSE)</f>
        <v>0</v>
      </c>
      <c r="BR96" s="17" t="str">
        <f>HLOOKUP($B96,'[6]SGTI 2021 Clean Data'!$E$2:$ZQ$272,110,FALSE)</f>
        <v>Y</v>
      </c>
      <c r="BS96" s="17">
        <f>HLOOKUP($B96,'[6]SGTI 2021 Clean Data'!$E$2:$ZQ$272,111,FALSE)</f>
        <v>0</v>
      </c>
      <c r="BT96" s="17" t="str">
        <f>HLOOKUP($B96,'[6]SGTI 2021 Clean Data'!$E$2:$ZQ$272,113,FALSE)</f>
        <v>N</v>
      </c>
      <c r="BU96" s="17" t="str">
        <f>HLOOKUP($B96,'[6]SGTI 2021 Clean Data'!$E$2:$ZQ$272,114,FALSE)</f>
        <v>Y</v>
      </c>
      <c r="BV96" s="17" t="str">
        <f>HLOOKUP($B96,'[6]SGTI 2021 Clean Data'!$E$2:$ZQ$272,120,FALSE)</f>
        <v>N</v>
      </c>
      <c r="BW96" s="17" t="str">
        <f>HLOOKUP($B96,'[6]SGTI 2021 Clean Data'!$E$2:$ZQ$272,121,FALSE)</f>
        <v>N</v>
      </c>
      <c r="BX96" s="17" t="str">
        <f>HLOOKUP($B96,'[6]SGTI 2021 Clean Data'!$E$2:$ZQ$272,122,FALSE)</f>
        <v>Y</v>
      </c>
      <c r="BY96" s="17" t="str">
        <f>HLOOKUP($B96,'[6]SGTI 2021 Clean Data'!$E$2:$ZQ$272,123,FALSE)</f>
        <v>N</v>
      </c>
      <c r="BZ96" s="17" t="str">
        <f>HLOOKUP($B96,'[6]SGTI 2021 Clean Data'!$E$2:$ZQ$272,124,FALSE)</f>
        <v>N</v>
      </c>
      <c r="CA96" s="17" t="str">
        <f>HLOOKUP($B96,'[6]SGTI 2021 Clean Data'!$E$2:$ZQ$272,125,FALSE)</f>
        <v>N</v>
      </c>
      <c r="CB96" s="17" t="str">
        <f>HLOOKUP($B96,'[6]SGTI 2021 Clean Data'!$E$2:$ZQ$272,126,FALSE)</f>
        <v>N</v>
      </c>
      <c r="CC96" s="17" t="str">
        <f>HLOOKUP($B96,'[6]SGTI 2021 Clean Data'!$E$2:$ZQ$272,128,FALSE)</f>
        <v>Y</v>
      </c>
      <c r="CD96" s="17" t="str">
        <f>HLOOKUP($B96,'[6]SGTI 2021 Clean Data'!$E$2:$ZQ$272,130,FALSE)</f>
        <v>N</v>
      </c>
      <c r="CE96" s="17" t="str">
        <f>HLOOKUP($B96,'[6]SGTI 2021 Clean Data'!$E$2:$ZQ$272,131,FALSE)</f>
        <v>N</v>
      </c>
      <c r="CF96" s="17" t="str">
        <f>HLOOKUP($B96,'[6]SGTI 2021 Clean Data'!$E$2:$ZQ$272,132,FALSE)</f>
        <v>N</v>
      </c>
      <c r="CG96" s="17" t="str">
        <f>HLOOKUP($B96,'[6]SGTI 2021 Clean Data'!$E$2:$ZQ$272,133,FALSE)</f>
        <v>N</v>
      </c>
      <c r="CH96" s="17" t="str">
        <f>HLOOKUP($B96,'[6]SGTI 2021 Clean Data'!$E$2:$ZQ$272,135,FALSE)</f>
        <v>N</v>
      </c>
      <c r="CI96" s="17" t="str">
        <f>HLOOKUP($B96,'[6]SGTI 2021 Clean Data'!$E$2:$ZQ$272,139,FALSE)</f>
        <v>Y</v>
      </c>
      <c r="CJ96" s="17" t="str">
        <f>HLOOKUP($B96,'[6]SGTI 2021 Clean Data'!$E$2:$ZQ$272,140,FALSE)</f>
        <v>N</v>
      </c>
      <c r="CK96" s="17" t="str">
        <f>VLOOKUP($B96,'[6]2021 DD Batch123456'!$B$3:$AT$590,26,FALSE)</f>
        <v>N</v>
      </c>
      <c r="CL96" s="17" t="str">
        <f>VLOOKUP($B96,'[6]2021 DD Batch123456'!$B$3:$AT$590,27,FALSE)</f>
        <v>N</v>
      </c>
      <c r="CM96" s="17" t="str">
        <f>VLOOKUP($B96,'[6]2021 DD Batch123456'!$B$3:$AT$590,31,FALSE)</f>
        <v>N</v>
      </c>
      <c r="CN96" s="17" t="str">
        <f>VLOOKUP($B96,'[6]2021 DD Batch123456'!$B$3:$AT$590,32,FALSE)</f>
        <v>Y</v>
      </c>
      <c r="CO96" s="17" t="str">
        <f>VLOOKUP($B96,'[6]2021 DD Batch123456'!$B$3:$AT$590,33,FALSE)</f>
        <v>N</v>
      </c>
      <c r="CP96" s="17" t="str">
        <f>HLOOKUP($B96,'[6]SGTI 2021 Clean Data'!$E$2:$ZQ$272,153,FALSE)</f>
        <v>Y</v>
      </c>
      <c r="CQ96" s="17" t="str">
        <f>HLOOKUP($B96,'[6]SGTI 2021 Clean Data'!$E$2:$ZQ$272,155,FALSE)</f>
        <v>Y</v>
      </c>
      <c r="CR96" s="17" t="str">
        <f>HLOOKUP($B96,'[6]SGTI 2021 Clean Data'!$E$2:$ZQ$272,156,FALSE)</f>
        <v>Y</v>
      </c>
      <c r="CS96" s="17" t="str">
        <f>HLOOKUP($B96,'[6]SGTI 2021 Clean Data'!$E$2:$ZQ$272,157,FALSE)</f>
        <v>Y</v>
      </c>
      <c r="CT96" s="17" t="str">
        <f>HLOOKUP($B96,'[6]SGTI 2021 Clean Data'!$E$2:$ZQ$272,158,FALSE)</f>
        <v>Y</v>
      </c>
      <c r="CU96" s="17" t="str">
        <f>HLOOKUP($B96,'[6]SGTI 2021 Clean Data'!$E$2:$ZQ$272,159,FALSE)</f>
        <v>Y</v>
      </c>
      <c r="CV96" s="17" t="str">
        <f>HLOOKUP($B96,'[6]SGTI 2021 Clean Data'!$E$2:$ZQ$272,160,FALSE)</f>
        <v>Y</v>
      </c>
      <c r="CW96" s="17" t="str">
        <f>HLOOKUP($B96,'[6]SGTI 2021 Clean Data'!$E$2:$ZQ$272,161,FALSE)</f>
        <v>Y</v>
      </c>
      <c r="CX96" s="17" t="str">
        <f>HLOOKUP($B96,'[6]SGTI 2021 Clean Data'!$E$2:$ZQ$272,164,FALSE)</f>
        <v>Y</v>
      </c>
      <c r="CY96" s="17" t="str">
        <f>HLOOKUP($B96,'[6]SGTI 2021 Clean Data'!$E$2:$ZQ$272,170,FALSE)</f>
        <v>Y</v>
      </c>
      <c r="CZ96" s="17" t="str">
        <f>HLOOKUP($B96,'[6]SGTI 2021 Clean Data'!$E$2:$ZQ$272,173,FALSE)</f>
        <v>Y</v>
      </c>
      <c r="DA96" s="17" t="str">
        <f>HLOOKUP($B96,'[6]SGTI 2021 Clean Data'!$E$2:$ZQ$272,174,FALSE)</f>
        <v>N</v>
      </c>
      <c r="DB96" s="17" t="str">
        <f>HLOOKUP($B96,'[6]SGTI 2021 Clean Data'!$E$2:$ZQ$272,175,FALSE)</f>
        <v>Y</v>
      </c>
      <c r="DC96" s="17" t="str">
        <f>HLOOKUP($B96,'[6]SGTI 2021 Clean Data'!$E$2:$ZQ$272,176,FALSE)</f>
        <v>N</v>
      </c>
      <c r="DD96" s="17" t="str">
        <f>HLOOKUP($B96,'[6]SGTI 2021 Clean Data'!$E$2:$ZQ$272,178,FALSE)</f>
        <v>Y</v>
      </c>
      <c r="DE96" s="17" t="str">
        <f>HLOOKUP($B96,'[6]SGTI 2021 Clean Data'!$E$2:$ZQ$272,179,FALSE)</f>
        <v>Y</v>
      </c>
      <c r="DF96" s="17" t="str">
        <f>HLOOKUP($B96,'[6]SGTI 2021 Clean Data'!$E$2:$ZQ$272,180,FALSE)</f>
        <v>Y</v>
      </c>
      <c r="DG96" s="17" t="str">
        <f>HLOOKUP($B96,'[6]SGTI 2021 Clean Data'!$E$2:$ZQ$272,181,FALSE)</f>
        <v>Y</v>
      </c>
      <c r="DH96" s="17" t="str">
        <f>HLOOKUP($B96,'[6]SGTI 2021 Clean Data'!$E$2:$ZQ$272,182,FALSE)</f>
        <v>N</v>
      </c>
      <c r="DI96" s="17" t="str">
        <f>HLOOKUP($B96,'[6]SGTI 2021 Clean Data'!$E$2:$ZQ$272,184,FALSE)</f>
        <v>N</v>
      </c>
      <c r="DJ96" s="17" t="str">
        <f>HLOOKUP($B96,'[6]SGTI 2021 Clean Data'!$E$2:$ZQ$272,185,FALSE)</f>
        <v>Y</v>
      </c>
      <c r="DK96" s="17">
        <f>HLOOKUP($B96,'[6]SGTI 2021 Clean Data'!$E$2:$ZQ$272,190,FALSE)</f>
        <v>58</v>
      </c>
      <c r="DL96" s="17" t="str">
        <f>HLOOKUP($B96,'[6]SGTI 2021 Clean Data'!$E$2:$ZQ$272,191,FALSE)</f>
        <v>Y</v>
      </c>
      <c r="DM96" s="17" t="str">
        <f>HLOOKUP($B96,'[6]SGTI 2021 Clean Data'!$E$2:$ZQ$272,195,FALSE)</f>
        <v>Y</v>
      </c>
      <c r="DN96" s="17" t="str">
        <f>HLOOKUP($B96,'[6]SGTI 2021 Clean Data'!$E$2:$ZQ$272,196,FALSE)</f>
        <v>Y</v>
      </c>
      <c r="DO96" s="17" t="str">
        <f>HLOOKUP($B96,'[6]SGTI 2021 Clean Data'!$E$2:$ZQ$272,199,FALSE)</f>
        <v>N</v>
      </c>
      <c r="DP96" s="17" t="str">
        <f>HLOOKUP($B96,'[6]SGTI 2021 Clean Data'!$E$2:$ZQ$272,200,FALSE)</f>
        <v>Y</v>
      </c>
      <c r="DQ96" s="17" t="str">
        <f>HLOOKUP($B96,'[6]SGTI 2021 Clean Data'!$E$2:$ZQ$272,201,FALSE)</f>
        <v>Y</v>
      </c>
      <c r="DR96" s="17" t="str">
        <f>HLOOKUP($B96,'[6]SGTI 2021 Clean Data'!$E$2:$ZQ$272,202,FALSE)</f>
        <v>N</v>
      </c>
      <c r="DS96" s="17" t="str">
        <f>HLOOKUP($B96,'[6]SGTI 2021 Clean Data'!$E$2:$ZQ$272,203,FALSE)</f>
        <v>Y</v>
      </c>
      <c r="DT96" s="17" t="str">
        <f>HLOOKUP($B96,'[6]SGTI 2021 Clean Data'!$E$2:$ZQ$272,204,FALSE)</f>
        <v>N</v>
      </c>
      <c r="DU96" s="17" t="str">
        <f>HLOOKUP($B96,'[6]SGTI 2021 Clean Data'!$E$2:$ZQ$272,206,FALSE)</f>
        <v>Y</v>
      </c>
      <c r="DV96" s="17" t="str">
        <f>HLOOKUP($B96,'[6]SGTI 2021 Clean Data'!$E$2:$ZQ$272,207,FALSE)</f>
        <v>Y</v>
      </c>
      <c r="DW96" s="17" t="str">
        <f>HLOOKUP($B96,'[6]SGTI 2021 Clean Data'!$E$2:$ZQ$272,208,FALSE)</f>
        <v>Y</v>
      </c>
      <c r="DX96" s="17"/>
      <c r="DY96" s="17" t="str">
        <f>HLOOKUP($B96,'[6]SGTI 2021 Clean Data'!$E$2:$ZQ$272,213,FALSE)</f>
        <v>Y</v>
      </c>
      <c r="DZ96" s="17" t="str">
        <f>HLOOKUP($B96,'[6]SGTI 2021 Clean Data'!$E$2:$ZQ$272,214,FALSE)</f>
        <v>N</v>
      </c>
      <c r="EA96" s="17" t="str">
        <f>HLOOKUP($B96,'[6]SGTI 2021 Clean Data'!$E$2:$ZQ$272,215,FALSE)</f>
        <v>Y</v>
      </c>
      <c r="EB96" s="17">
        <f>HLOOKUP($B96,'[6]SGTI 2021 Clean Data'!$E$2:$ZQ$272,219,FALSE)</f>
        <v>3</v>
      </c>
      <c r="EC96" s="17">
        <f>HLOOKUP($B96,'[6]SGTI 2021 Clean Data'!$E$2:$ZQ$272,220,FALSE)</f>
        <v>3</v>
      </c>
      <c r="ED96" s="17">
        <f>HLOOKUP($B96,'[6]SGTI 2021 Clean Data'!$E$2:$ZQ$272,221,FALSE)</f>
        <v>0</v>
      </c>
      <c r="EE96" s="17">
        <f>HLOOKUP($B96,'[6]SGTI 2021 Clean Data'!$E$2:$ZQ$272,222,FALSE)</f>
        <v>3</v>
      </c>
      <c r="EF96" s="17">
        <f>HLOOKUP($B96,'[6]SGTI 2021 Clean Data'!$E$2:$ZQ$272,223,FALSE)</f>
        <v>3</v>
      </c>
      <c r="EG96" s="17">
        <f>HLOOKUP($B96,'[6]SGTI 2021 Clean Data'!$E$2:$ZQ$272,224,FALSE)</f>
        <v>3</v>
      </c>
      <c r="EH96" s="17">
        <f>HLOOKUP($B96,'[6]SGTI 2021 Clean Data'!$E$2:$ZQ$272,225,FALSE)</f>
        <v>0</v>
      </c>
      <c r="EI96" s="17">
        <f>HLOOKUP($B96,'[6]SGTI 2021 Clean Data'!$E$2:$ZQ$272,226,FALSE)</f>
        <v>3</v>
      </c>
      <c r="EJ96" s="17">
        <f>HLOOKUP($B96,'[6]SGTI 2021 Clean Data'!$E$2:$ZQ$272,227,FALSE)</f>
        <v>4</v>
      </c>
      <c r="EK96" s="17">
        <f>HLOOKUP($B96,'[6]SGTI 2021 Clean Data'!$E$2:$ZQ$272,228,FALSE)</f>
        <v>0</v>
      </c>
      <c r="EL96" s="17">
        <f>HLOOKUP($B96,'[6]SGTI 2021 Clean Data'!$E$2:$ZQ$272,229,FALSE)</f>
        <v>2</v>
      </c>
      <c r="EM96" s="17">
        <f>HLOOKUP($B96,'[6]SGTI 2021 Clean Data'!$E$2:$ZQ$272,230,FALSE)</f>
        <v>2</v>
      </c>
      <c r="EN96" s="17">
        <f>HLOOKUP($B96,'[6]SGTI 2021 Clean Data'!$E$2:$ZQ$272,231,FALSE)</f>
        <v>0</v>
      </c>
      <c r="EO96" s="18">
        <f>HLOOKUP($B96,'[6]SGTI 2021 Clean Data'!$E$2:$ZQ$272,232,FALSE)</f>
        <v>0</v>
      </c>
      <c r="EP96" s="18">
        <f>HLOOKUP($B96,'[6]SGTI 2021 Clean Data'!$E$2:$ZQ$272,233,FALSE)</f>
        <v>0</v>
      </c>
      <c r="EQ96" s="17">
        <f>HLOOKUP($B96,'[6]SGTI 2021 Clean Data'!$E$2:$ZQ$272,234,FALSE)</f>
        <v>1</v>
      </c>
      <c r="ER96" s="17">
        <f>HLOOKUP($B96,'[6]SGTI 2021 Clean Data'!$E$2:$ZQ$272,235,FALSE)</f>
        <v>0</v>
      </c>
      <c r="ES96" s="17">
        <f>HLOOKUP($B96,'[6]SGTI 2021 Clean Data'!$E$2:$ZQ$272,240,FALSE)</f>
        <v>0</v>
      </c>
      <c r="ET96" s="17">
        <f>VLOOKUP($B96,'[6]2021 DD Batch123456'!$B$3:$AT$590,42,FALSE)</f>
        <v>0</v>
      </c>
      <c r="EU96" s="17"/>
      <c r="EV96" s="17"/>
      <c r="EW96" s="17"/>
      <c r="EX96" s="17">
        <f>VLOOKUP($B96,'[6]2021 DD Batch123456'!$B$3:$AT$590,44,FALSE)</f>
        <v>2</v>
      </c>
      <c r="EY96" s="17">
        <f>HLOOKUP($B96,'[6]SGTI 2021 Clean Data'!$E$2:$ZQ$272,246,FALSE)</f>
        <v>0</v>
      </c>
      <c r="EZ96" s="17">
        <f>HLOOKUP($B96,'[6]SGTI 2021 Clean Data'!$E$2:$ZQ$272,247,FALSE)</f>
        <v>0</v>
      </c>
      <c r="FA96" s="17">
        <f>HLOOKUP($B96,'[6]SGTI 2021 Clean Data'!$E$2:$ZQ$272,248,FALSE)</f>
        <v>0</v>
      </c>
      <c r="FB96" s="17">
        <f>HLOOKUP($B96,'[6]SGTI 2021 Clean Data'!$E$2:$ZQ$272,249,FALSE)</f>
        <v>0</v>
      </c>
      <c r="FC96" s="17">
        <f>HLOOKUP($B96,'[6]SGTI 2021 Clean Data'!$E$2:$ZQ$272,250,FALSE)</f>
        <v>0</v>
      </c>
      <c r="FD96" s="17">
        <f>HLOOKUP($B96,'[6]SGTI 2021 Clean Data'!$E$2:$ZQ$272,251,FALSE)</f>
        <v>0</v>
      </c>
      <c r="FE96" s="17">
        <f>HLOOKUP($B96,'[6]SGTI 2021 Clean Data'!$E$2:$ZQ$272,252,FALSE)</f>
        <v>0</v>
      </c>
      <c r="FF96" s="17">
        <f>HLOOKUP($B96,'[6]SGTI 2021 Clean Data'!$E$2:$ZQ$272,253,FALSE)</f>
        <v>0</v>
      </c>
      <c r="FG96" s="17">
        <f>HLOOKUP($B96,'[6]SGTI 2021 Clean Data'!$E$2:$ZQ$272,254,FALSE)</f>
        <v>0</v>
      </c>
      <c r="FH96" s="17">
        <f>HLOOKUP($B96,'[6]SGTI 2021 Clean Data'!$E$2:$ZQ$272,255,FALSE)</f>
        <v>0</v>
      </c>
      <c r="FI96" s="17">
        <f>HLOOKUP($B96,'[6]SGTI 2021 Clean Data'!$E$2:$ZQ$272,256,FALSE)</f>
        <v>0</v>
      </c>
      <c r="FJ96" s="17">
        <f>HLOOKUP($B96,'[6]SGTI 2021 Clean Data'!$E$2:$ZQ$272,257,FALSE)</f>
        <v>0</v>
      </c>
      <c r="FK96" s="17">
        <f>HLOOKUP($B96,'[6]SGTI 2021 Clean Data'!$E$2:$ZQ$272,258,FALSE)</f>
        <v>0</v>
      </c>
      <c r="FL96" s="17"/>
      <c r="FM96" s="17">
        <f>HLOOKUP($B96,'[6]SGTI 2021 Clean Data'!$E$2:$ZQ$272,260,FALSE)</f>
        <v>0</v>
      </c>
      <c r="FN96" s="17">
        <f>HLOOKUP($B96,'[6]SGTI 2021 Clean Data'!$E$2:$ZQ$272,261,FALSE)</f>
        <v>0</v>
      </c>
      <c r="FO96" s="17">
        <f>HLOOKUP($B96,'[6]SGTI 2021 Clean Data'!$E$2:$ZQ$272,262,FALSE)</f>
        <v>5</v>
      </c>
      <c r="FP96" s="17">
        <f>HLOOKUP($B96,'[6]SGTI 2021 Clean Data'!$E$2:$ZQ$272,263,FALSE)</f>
        <v>0</v>
      </c>
      <c r="FQ96" s="17"/>
      <c r="FR96" s="17">
        <f>HLOOKUP($B96,'[6]SGTI 2021 Clean Data'!$E$2:$ZQ$272,265,FALSE)</f>
        <v>0</v>
      </c>
      <c r="FS96" s="17">
        <f>HLOOKUP($B96,'[6]SGTI 2021 Clean Data'!$E$2:$ZQ$272,266,FALSE)</f>
        <v>0</v>
      </c>
      <c r="FT96" s="17">
        <f>HLOOKUP($B96,'[6]SGTI 2021 Clean Data'!$E$2:$ZQ$272,267,FALSE)</f>
        <v>0</v>
      </c>
      <c r="FU96" s="17">
        <f>HLOOKUP($B96,'[6]SGTI 2021 Clean Data'!$E$2:$ZQ$272,268,FALSE)</f>
        <v>0</v>
      </c>
      <c r="FV96" s="17">
        <f>HLOOKUP($B96,'[6]SGTI 2021 Clean Data'!$E$2:$ZQ$272,269,FALSE)</f>
        <v>0</v>
      </c>
      <c r="FW96" s="17">
        <f>HLOOKUP($B96,'[6]SGTI 2021 Clean Data'!$E$2:$ZQ$272,270,FALSE)</f>
        <v>0</v>
      </c>
      <c r="FX96" s="17">
        <f>HLOOKUP($B96,'[6]SGTI 2021 Clean Data'!$E$2:$ZQ$272,271,FALSE)</f>
        <v>0</v>
      </c>
    </row>
    <row r="97" spans="1:180" ht="24" thickTop="1" thickBot="1" x14ac:dyDescent="0.3">
      <c r="A97" s="12">
        <v>302</v>
      </c>
      <c r="B97" s="13" t="s">
        <v>238</v>
      </c>
      <c r="C97" s="14" t="s">
        <v>239</v>
      </c>
      <c r="D97" s="15">
        <v>44196</v>
      </c>
      <c r="E97" s="16">
        <f>_xlfn.IFNA(VLOOKUP($B97,'[4]SGTI 2021 General Full List'!$G$2:$AD$528,24,FALSE),VLOOKUP($B97,'[5]SGTI 2021 TrustReits Full List'!$G$2:$AC$43,23,FALSE))</f>
        <v>55896000</v>
      </c>
      <c r="F97" s="16" t="str">
        <f t="shared" si="1"/>
        <v>Small</v>
      </c>
      <c r="G97" s="16" t="str">
        <f>_xlfn.IFNA(VLOOKUP($B97,'[4]SGTI 2021 General Full List'!$G$2:$AD$528,21,FALSE),VLOOKUP($B97,'[5]SGTI 2021 TrustReits Full List'!$G$2:$AB$43,20,FALSE))</f>
        <v>INDUSTRIALS</v>
      </c>
      <c r="H97" s="16" t="str">
        <f>_xlfn.IFNA(VLOOKUP($B97,'[4]SGTI 2021 General Full List'!$G$2:$AD$528,23,FALSE),VLOOKUP($B97,'[5]SGTI 2021 TrustReits Full List'!$G$2:$AB$43,22,FALSE))</f>
        <v>Chemicals</v>
      </c>
      <c r="I97" s="16" t="s">
        <v>1273</v>
      </c>
      <c r="J97" s="17">
        <f>VLOOKUP($B97,'[6]2021 DD Batch123456'!$B$3:$AT$590,5,FALSE)</f>
        <v>6</v>
      </c>
      <c r="K97" s="17">
        <f>VLOOKUP($B97,'[6]2021 DD Batch123456'!$B$3:$AT$590,6,FALSE)</f>
        <v>6</v>
      </c>
      <c r="L97" s="17">
        <f>VLOOKUP($B97,'[6]2021 DD Batch123456'!$B$3:$AT$590,7,FALSE)</f>
        <v>3</v>
      </c>
      <c r="M97" s="17" t="str">
        <f>VLOOKUP($B97,'[6]2021 DD Batch123456'!$B$3:$AT$590,12,FALSE)</f>
        <v>Y</v>
      </c>
      <c r="N97" s="17" t="str">
        <f>HLOOKUP($B97,'[6]SGTI 2021 Clean Data'!$E$2:$ZQ$272,25,FALSE)</f>
        <v>Y</v>
      </c>
      <c r="O97" s="17" t="str">
        <f>VLOOKUP($B97,'[6]2021 DD Batch123456'!$B$3:$AT$590,13,FALSE)</f>
        <v>N</v>
      </c>
      <c r="P97" s="17" t="str">
        <f>VLOOKUP($B97,'[6]2021 DD Batch123456'!$B$3:$AT$590,14,FALSE)</f>
        <v>Y</v>
      </c>
      <c r="Q97" s="17" t="str">
        <f>HLOOKUP($B97,'[6]SGTI 2021 Clean Data'!$E$2:$ZQ$272,30,FALSE)</f>
        <v>N</v>
      </c>
      <c r="R97" s="17" t="str">
        <f>HLOOKUP($B97,'[6]SGTI 2021 Clean Data'!$E$2:$ZQ$272,31,FALSE)</f>
        <v>Y</v>
      </c>
      <c r="S97" s="17" t="str">
        <f>HLOOKUP($B97,'[6]SGTI 2021 Clean Data'!$E$2:$ZQ$272,32,FALSE)</f>
        <v>Y</v>
      </c>
      <c r="T97" s="17">
        <f>VLOOKUP($B97,'[6]2021 DD Batch123456'!$B$3:$AT$590,36,FALSE)</f>
        <v>4</v>
      </c>
      <c r="U97" s="17">
        <f>VLOOKUP($B97,'[6]2021 DD Batch123456'!$B$3:$AT$590,40,FALSE)</f>
        <v>2</v>
      </c>
      <c r="V97" s="17">
        <f>VLOOKUP($B97,'[6]2021 DD Batch123456'!$B$3:$AT$590,37,FALSE)</f>
        <v>2</v>
      </c>
      <c r="W97" s="17" t="str">
        <f>VLOOKUP($B97,'[6]2021 DD Batch123456'!$B$3:$AT$590,41,FALSE)</f>
        <v>Y</v>
      </c>
      <c r="X97" s="17">
        <f>VLOOKUP($B97,'[6]2021 DD Batch123456'!$B$3:$AT$590,15,FALSE)</f>
        <v>3</v>
      </c>
      <c r="Y97" s="17">
        <f>VLOOKUP($B97,'[6]2021 DD Batch123456'!$B$3:$AT$590,16,FALSE)</f>
        <v>2</v>
      </c>
      <c r="Z97" s="17" t="str">
        <f>VLOOKUP($B97,'[6]2021 DD Batch123456'!$B$3:$AT$590,18,FALSE)</f>
        <v>Y</v>
      </c>
      <c r="AA97" s="17" t="str">
        <f>HLOOKUP($B97,'[6]SGTI 2021 Clean Data'!$E$2:$ZQ$272,45,FALSE)</f>
        <v>Y</v>
      </c>
      <c r="AB97" s="17" t="str">
        <f>HLOOKUP($B97,'[6]SGTI 2021 Clean Data'!$E$2:$ZQ$272,46,FALSE)</f>
        <v>N</v>
      </c>
      <c r="AC97" s="17" t="str">
        <f>HLOOKUP($B97,'[6]SGTI 2021 Clean Data'!$E$2:$ZQ$272,49,FALSE)</f>
        <v>N</v>
      </c>
      <c r="AD97" s="17" t="str">
        <f>HLOOKUP($B97,'[6]SGTI 2021 Clean Data'!$E$2:$ZQ$272,50,FALSE)</f>
        <v>Y</v>
      </c>
      <c r="AE97" s="17" t="str">
        <f>HLOOKUP($B97,'[6]SGTI 2021 Clean Data'!$E$2:$ZQ$272,53,FALSE)</f>
        <v>Y</v>
      </c>
      <c r="AF97" s="17" t="str">
        <f>HLOOKUP($B97,'[6]SGTI 2021 Clean Data'!$E$2:$ZQ$272,54,FALSE)</f>
        <v>Y</v>
      </c>
      <c r="AG97" s="17" t="str">
        <f>HLOOKUP($B97,'[6]SGTI 2021 Clean Data'!$E$2:$ZQ$272,55,FALSE)</f>
        <v>Y</v>
      </c>
      <c r="AH97" s="17" t="str">
        <f>HLOOKUP($B97,'[6]SGTI 2021 Clean Data'!$E$2:$ZQ$272,56,FALSE)</f>
        <v>Y</v>
      </c>
      <c r="AI97" s="17" t="str">
        <f>HLOOKUP($B97,'[6]SGTI 2021 Clean Data'!$E$2:$ZQ$272,57,FALSE)</f>
        <v>N</v>
      </c>
      <c r="AJ97" s="17" t="str">
        <f>HLOOKUP($B97,'[6]SGTI 2021 Clean Data'!$E$2:$ZQ$272,58,FALSE)</f>
        <v>N</v>
      </c>
      <c r="AK97" s="17" t="str">
        <f>HLOOKUP($B97,'[6]SGTI 2021 Clean Data'!$E$2:$ZQ$272,59,FALSE)</f>
        <v>Y</v>
      </c>
      <c r="AL97" s="17">
        <f>VLOOKUP($B97,'[6]2021 DD Batch123456'!$B$3:$AT$590,19,FALSE)</f>
        <v>3</v>
      </c>
      <c r="AM97" s="17">
        <f>VLOOKUP($B97,'[6]2021 DD Batch123456'!$B$3:$AT$590,20,FALSE)</f>
        <v>3</v>
      </c>
      <c r="AN97" s="17" t="str">
        <f>VLOOKUP($B97,'[6]2021 DD Batch123456'!$B$3:$AT$590,22,FALSE)</f>
        <v>Y</v>
      </c>
      <c r="AO97" s="17" t="str">
        <f>HLOOKUP($B97,'[6]SGTI 2021 Clean Data'!$E$2:$ZQ$272,67,FALSE)</f>
        <v>B3</v>
      </c>
      <c r="AP97" s="17" t="str">
        <f>HLOOKUP($B97,'[6]SGTI 2021 Clean Data'!$E$2:$ZQ$272,68,FALSE)</f>
        <v>B3</v>
      </c>
      <c r="AQ97" s="17" t="str">
        <f>HLOOKUP($B97,'[6]SGTI 2021 Clean Data'!$E$2:$ZQ$272,69,FALSE)</f>
        <v>B3</v>
      </c>
      <c r="AR97" s="17" t="str">
        <f>HLOOKUP($B97,'[6]SGTI 2021 Clean Data'!$E$2:$ZQ$272,70,FALSE)</f>
        <v>N</v>
      </c>
      <c r="AS97" s="17" t="str">
        <f>HLOOKUP($B97,'[6]SGTI 2021 Clean Data'!$E$2:$ZQ$272,71,FALSE)</f>
        <v>N</v>
      </c>
      <c r="AT97" s="17" t="str">
        <f>HLOOKUP($B97,'[6]SGTI 2021 Clean Data'!$E$2:$ZQ$272,72,FALSE)</f>
        <v>Y</v>
      </c>
      <c r="AU97" s="17" t="str">
        <f>HLOOKUP($B97,'[6]SGTI 2021 Clean Data'!$E$2:$ZQ$272,73,FALSE)</f>
        <v>N</v>
      </c>
      <c r="AV97" s="17" t="str">
        <f>HLOOKUP($B97,'[6]SGTI 2021 Clean Data'!$E$2:$ZQ$272,74,FALSE)</f>
        <v>Y</v>
      </c>
      <c r="AW97" s="17" t="str">
        <f>HLOOKUP($B97,'[6]SGTI 2021 Clean Data'!$E$2:$ZQ$272,75,FALSE)</f>
        <v>N</v>
      </c>
      <c r="AX97" s="17" t="str">
        <f>HLOOKUP($B97,'[6]SGTI 2021 Clean Data'!$E$2:$ZQ$272,76,FALSE)</f>
        <v>N</v>
      </c>
      <c r="AY97" s="17" t="str">
        <f>VLOOKUP($B97,'[6]2021 DD Batch123456'!$B$3:$AT$590,35,FALSE)</f>
        <v>B3</v>
      </c>
      <c r="AZ97" s="17" t="str">
        <f>HLOOKUP($B97,'[6]SGTI 2021 Clean Data'!$E$2:$ZQ$272,80,FALSE)</f>
        <v>N</v>
      </c>
      <c r="BA97" s="17" t="str">
        <f>HLOOKUP($B97,'[6]SGTI 2021 Clean Data'!$E$2:$ZQ$272,83,FALSE)</f>
        <v>Y</v>
      </c>
      <c r="BB97" s="17" t="str">
        <f>HLOOKUP($B97,'[6]SGTI 2021 Clean Data'!$E$2:$ZQ$272,84,FALSE)</f>
        <v>N</v>
      </c>
      <c r="BC97" s="17" t="str">
        <f>HLOOKUP($B97,'[6]SGTI 2021 Clean Data'!$E$2:$ZQ$272,89,FALSE)</f>
        <v>N</v>
      </c>
      <c r="BD97" s="17" t="str">
        <f>HLOOKUP($B97,'[6]SGTI 2021 Clean Data'!$E$2:$ZQ$272,91,FALSE)</f>
        <v>N</v>
      </c>
      <c r="BE97" s="17" t="str">
        <f>HLOOKUP($B97,'[6]SGTI 2021 Clean Data'!$E$2:$ZQ$272,92,FALSE)</f>
        <v>Y</v>
      </c>
      <c r="BF97" s="17" t="str">
        <f>HLOOKUP($B97,'[6]SGTI 2021 Clean Data'!$E$2:$ZQ$272,93,FALSE)</f>
        <v>Y</v>
      </c>
      <c r="BG97" s="17" t="str">
        <f>HLOOKUP($B97,'[6]SGTI 2021 Clean Data'!$E$2:$ZQ$272,94,FALSE)</f>
        <v>Y</v>
      </c>
      <c r="BH97" s="17" t="str">
        <f>HLOOKUP($B97,'[6]SGTI 2021 Clean Data'!$E$2:$ZQ$272,95,FALSE)</f>
        <v>Y</v>
      </c>
      <c r="BI97" s="17" t="str">
        <f>HLOOKUP($B97,'[6]SGTI 2021 Clean Data'!$E$2:$ZQ$272,96,FALSE)</f>
        <v>N</v>
      </c>
      <c r="BJ97" s="17" t="str">
        <f>HLOOKUP($B97,'[6]SGTI 2021 Clean Data'!$E$2:$ZQ$272,97,FALSE)</f>
        <v>N</v>
      </c>
      <c r="BK97" s="17" t="str">
        <f>HLOOKUP($B97,'[6]SGTI 2021 Clean Data'!$E$2:$ZQ$272,98,FALSE)</f>
        <v>Y</v>
      </c>
      <c r="BL97" s="17" t="str">
        <f>HLOOKUP($B97,'[6]SGTI 2021 Clean Data'!$E$2:$ZQ$272,100,FALSE)</f>
        <v>Y</v>
      </c>
      <c r="BM97" s="17" t="str">
        <f>HLOOKUP($B97,'[6]SGTI 2021 Clean Data'!$E$2:$ZQ$272,102,FALSE)</f>
        <v>Y</v>
      </c>
      <c r="BN97" s="17" t="str">
        <f>HLOOKUP($B97,'[6]SGTI 2021 Clean Data'!$E$2:$ZQ$272,103,FALSE)</f>
        <v>Y</v>
      </c>
      <c r="BO97" s="17" t="str">
        <f>HLOOKUP($B97,'[6]SGTI 2021 Clean Data'!$E$2:$ZQ$272,107,FALSE)</f>
        <v>Y</v>
      </c>
      <c r="BP97" s="17" t="str">
        <f>HLOOKUP($B97,'[6]SGTI 2021 Clean Data'!$E$2:$ZQ$272,108,FALSE)</f>
        <v>Y</v>
      </c>
      <c r="BQ97" s="17" t="str">
        <f>HLOOKUP($B97,'[6]SGTI 2021 Clean Data'!$E$2:$ZQ$272,109,FALSE)</f>
        <v xml:space="preserve"> Y</v>
      </c>
      <c r="BR97" s="17" t="str">
        <f>HLOOKUP($B97,'[6]SGTI 2021 Clean Data'!$E$2:$ZQ$272,110,FALSE)</f>
        <v>Y</v>
      </c>
      <c r="BS97" s="17" t="str">
        <f>HLOOKUP($B97,'[6]SGTI 2021 Clean Data'!$E$2:$ZQ$272,111,FALSE)</f>
        <v>Y</v>
      </c>
      <c r="BT97" s="17" t="str">
        <f>HLOOKUP($B97,'[6]SGTI 2021 Clean Data'!$E$2:$ZQ$272,113,FALSE)</f>
        <v>N</v>
      </c>
      <c r="BU97" s="17" t="str">
        <f>HLOOKUP($B97,'[6]SGTI 2021 Clean Data'!$E$2:$ZQ$272,114,FALSE)</f>
        <v>N</v>
      </c>
      <c r="BV97" s="17" t="str">
        <f>HLOOKUP($B97,'[6]SGTI 2021 Clean Data'!$E$2:$ZQ$272,120,FALSE)</f>
        <v>Y</v>
      </c>
      <c r="BW97" s="17" t="str">
        <f>HLOOKUP($B97,'[6]SGTI 2021 Clean Data'!$E$2:$ZQ$272,121,FALSE)</f>
        <v>N</v>
      </c>
      <c r="BX97" s="17" t="str">
        <f>HLOOKUP($B97,'[6]SGTI 2021 Clean Data'!$E$2:$ZQ$272,122,FALSE)</f>
        <v>Y</v>
      </c>
      <c r="BY97" s="17" t="str">
        <f>HLOOKUP($B97,'[6]SGTI 2021 Clean Data'!$E$2:$ZQ$272,123,FALSE)</f>
        <v>Y</v>
      </c>
      <c r="BZ97" s="17" t="str">
        <f>HLOOKUP($B97,'[6]SGTI 2021 Clean Data'!$E$2:$ZQ$272,124,FALSE)</f>
        <v>Y</v>
      </c>
      <c r="CA97" s="17" t="str">
        <f>HLOOKUP($B97,'[6]SGTI 2021 Clean Data'!$E$2:$ZQ$272,125,FALSE)</f>
        <v>N</v>
      </c>
      <c r="CB97" s="17" t="str">
        <f>HLOOKUP($B97,'[6]SGTI 2021 Clean Data'!$E$2:$ZQ$272,126,FALSE)</f>
        <v>N</v>
      </c>
      <c r="CC97" s="17" t="str">
        <f>HLOOKUP($B97,'[6]SGTI 2021 Clean Data'!$E$2:$ZQ$272,128,FALSE)</f>
        <v>Y</v>
      </c>
      <c r="CD97" s="17" t="str">
        <f>HLOOKUP($B97,'[6]SGTI 2021 Clean Data'!$E$2:$ZQ$272,130,FALSE)</f>
        <v>Y</v>
      </c>
      <c r="CE97" s="17" t="str">
        <f>HLOOKUP($B97,'[6]SGTI 2021 Clean Data'!$E$2:$ZQ$272,131,FALSE)</f>
        <v>Y</v>
      </c>
      <c r="CF97" s="17" t="str">
        <f>HLOOKUP($B97,'[6]SGTI 2021 Clean Data'!$E$2:$ZQ$272,132,FALSE)</f>
        <v>Y</v>
      </c>
      <c r="CG97" s="17" t="str">
        <f>HLOOKUP($B97,'[6]SGTI 2021 Clean Data'!$E$2:$ZQ$272,133,FALSE)</f>
        <v>N</v>
      </c>
      <c r="CH97" s="17" t="str">
        <f>HLOOKUP($B97,'[6]SGTI 2021 Clean Data'!$E$2:$ZQ$272,135,FALSE)</f>
        <v>N</v>
      </c>
      <c r="CI97" s="17" t="str">
        <f>HLOOKUP($B97,'[6]SGTI 2021 Clean Data'!$E$2:$ZQ$272,139,FALSE)</f>
        <v>Y</v>
      </c>
      <c r="CJ97" s="17" t="str">
        <f>HLOOKUP($B97,'[6]SGTI 2021 Clean Data'!$E$2:$ZQ$272,140,FALSE)</f>
        <v>N</v>
      </c>
      <c r="CK97" s="17" t="str">
        <f>VLOOKUP($B97,'[6]2021 DD Batch123456'!$B$3:$AT$590,26,FALSE)</f>
        <v>Y</v>
      </c>
      <c r="CL97" s="17">
        <f>VLOOKUP($B97,'[6]2021 DD Batch123456'!$B$3:$AT$590,27,FALSE)</f>
        <v>0</v>
      </c>
      <c r="CM97" s="17" t="str">
        <f>VLOOKUP($B97,'[6]2021 DD Batch123456'!$B$3:$AT$590,31,FALSE)</f>
        <v>Y</v>
      </c>
      <c r="CN97" s="17">
        <f>VLOOKUP($B97,'[6]2021 DD Batch123456'!$B$3:$AT$590,32,FALSE)</f>
        <v>0</v>
      </c>
      <c r="CO97" s="17" t="str">
        <f>VLOOKUP($B97,'[6]2021 DD Batch123456'!$B$3:$AT$590,33,FALSE)</f>
        <v>Y</v>
      </c>
      <c r="CP97" s="17" t="str">
        <f>HLOOKUP($B97,'[6]SGTI 2021 Clean Data'!$E$2:$ZQ$272,153,FALSE)</f>
        <v>Y</v>
      </c>
      <c r="CQ97" s="17" t="str">
        <f>HLOOKUP($B97,'[6]SGTI 2021 Clean Data'!$E$2:$ZQ$272,155,FALSE)</f>
        <v>N</v>
      </c>
      <c r="CR97" s="17" t="str">
        <f>HLOOKUP($B97,'[6]SGTI 2021 Clean Data'!$E$2:$ZQ$272,156,FALSE)</f>
        <v>Y</v>
      </c>
      <c r="CS97" s="17" t="str">
        <f>HLOOKUP($B97,'[6]SGTI 2021 Clean Data'!$E$2:$ZQ$272,157,FALSE)</f>
        <v>Y</v>
      </c>
      <c r="CT97" s="17" t="str">
        <f>HLOOKUP($B97,'[6]SGTI 2021 Clean Data'!$E$2:$ZQ$272,158,FALSE)</f>
        <v>Y</v>
      </c>
      <c r="CU97" s="17" t="str">
        <f>HLOOKUP($B97,'[6]SGTI 2021 Clean Data'!$E$2:$ZQ$272,159,FALSE)</f>
        <v>N</v>
      </c>
      <c r="CV97" s="17" t="str">
        <f>HLOOKUP($B97,'[6]SGTI 2021 Clean Data'!$E$2:$ZQ$272,160,FALSE)</f>
        <v>Y</v>
      </c>
      <c r="CW97" s="17" t="str">
        <f>HLOOKUP($B97,'[6]SGTI 2021 Clean Data'!$E$2:$ZQ$272,161,FALSE)</f>
        <v>Y</v>
      </c>
      <c r="CX97" s="17" t="str">
        <f>HLOOKUP($B97,'[6]SGTI 2021 Clean Data'!$E$2:$ZQ$272,164,FALSE)</f>
        <v>Y</v>
      </c>
      <c r="CY97" s="17" t="str">
        <f>HLOOKUP($B97,'[6]SGTI 2021 Clean Data'!$E$2:$ZQ$272,170,FALSE)</f>
        <v>Y</v>
      </c>
      <c r="CZ97" s="17" t="str">
        <f>HLOOKUP($B97,'[6]SGTI 2021 Clean Data'!$E$2:$ZQ$272,173,FALSE)</f>
        <v>N</v>
      </c>
      <c r="DA97" s="17" t="str">
        <f>HLOOKUP($B97,'[6]SGTI 2021 Clean Data'!$E$2:$ZQ$272,174,FALSE)</f>
        <v>Y</v>
      </c>
      <c r="DB97" s="17" t="str">
        <f>HLOOKUP($B97,'[6]SGTI 2021 Clean Data'!$E$2:$ZQ$272,175,FALSE)</f>
        <v>Y</v>
      </c>
      <c r="DC97" s="17" t="str">
        <f>HLOOKUP($B97,'[6]SGTI 2021 Clean Data'!$E$2:$ZQ$272,176,FALSE)</f>
        <v>Y</v>
      </c>
      <c r="DD97" s="17" t="str">
        <f>HLOOKUP($B97,'[6]SGTI 2021 Clean Data'!$E$2:$ZQ$272,178,FALSE)</f>
        <v>Y</v>
      </c>
      <c r="DE97" s="17" t="str">
        <f>HLOOKUP($B97,'[6]SGTI 2021 Clean Data'!$E$2:$ZQ$272,179,FALSE)</f>
        <v>Y</v>
      </c>
      <c r="DF97" s="17" t="str">
        <f>HLOOKUP($B97,'[6]SGTI 2021 Clean Data'!$E$2:$ZQ$272,180,FALSE)</f>
        <v>Y</v>
      </c>
      <c r="DG97" s="17" t="str">
        <f>HLOOKUP($B97,'[6]SGTI 2021 Clean Data'!$E$2:$ZQ$272,181,FALSE)</f>
        <v>Y</v>
      </c>
      <c r="DH97" s="17" t="str">
        <f>HLOOKUP($B97,'[6]SGTI 2021 Clean Data'!$E$2:$ZQ$272,182,FALSE)</f>
        <v>N</v>
      </c>
      <c r="DI97" s="17" t="str">
        <f>HLOOKUP($B97,'[6]SGTI 2021 Clean Data'!$E$2:$ZQ$272,184,FALSE)</f>
        <v>Y</v>
      </c>
      <c r="DJ97" s="17" t="str">
        <f>HLOOKUP($B97,'[6]SGTI 2021 Clean Data'!$E$2:$ZQ$272,185,FALSE)</f>
        <v>Y</v>
      </c>
      <c r="DK97" s="17">
        <f>HLOOKUP($B97,'[6]SGTI 2021 Clean Data'!$E$2:$ZQ$272,190,FALSE)</f>
        <v>52</v>
      </c>
      <c r="DL97" s="17" t="str">
        <f>HLOOKUP($B97,'[6]SGTI 2021 Clean Data'!$E$2:$ZQ$272,191,FALSE)</f>
        <v>Y</v>
      </c>
      <c r="DM97" s="17" t="str">
        <f>HLOOKUP($B97,'[6]SGTI 2021 Clean Data'!$E$2:$ZQ$272,195,FALSE)</f>
        <v>Y</v>
      </c>
      <c r="DN97" s="17" t="str">
        <f>HLOOKUP($B97,'[6]SGTI 2021 Clean Data'!$E$2:$ZQ$272,196,FALSE)</f>
        <v>N</v>
      </c>
      <c r="DO97" s="17" t="str">
        <f>HLOOKUP($B97,'[6]SGTI 2021 Clean Data'!$E$2:$ZQ$272,199,FALSE)</f>
        <v>N</v>
      </c>
      <c r="DP97" s="17" t="str">
        <f>HLOOKUP($B97,'[6]SGTI 2021 Clean Data'!$E$2:$ZQ$272,200,FALSE)</f>
        <v>Y</v>
      </c>
      <c r="DQ97" s="17" t="str">
        <f>HLOOKUP($B97,'[6]SGTI 2021 Clean Data'!$E$2:$ZQ$272,201,FALSE)</f>
        <v>Y</v>
      </c>
      <c r="DR97" s="17" t="str">
        <f>HLOOKUP($B97,'[6]SGTI 2021 Clean Data'!$E$2:$ZQ$272,202,FALSE)</f>
        <v>Y</v>
      </c>
      <c r="DS97" s="17" t="str">
        <f>HLOOKUP($B97,'[6]SGTI 2021 Clean Data'!$E$2:$ZQ$272,203,FALSE)</f>
        <v>Y</v>
      </c>
      <c r="DT97" s="17" t="str">
        <f>HLOOKUP($B97,'[6]SGTI 2021 Clean Data'!$E$2:$ZQ$272,204,FALSE)</f>
        <v>Y</v>
      </c>
      <c r="DU97" s="17" t="str">
        <f>HLOOKUP($B97,'[6]SGTI 2021 Clean Data'!$E$2:$ZQ$272,206,FALSE)</f>
        <v>Y</v>
      </c>
      <c r="DV97" s="17" t="str">
        <f>HLOOKUP($B97,'[6]SGTI 2021 Clean Data'!$E$2:$ZQ$272,207,FALSE)</f>
        <v>Y</v>
      </c>
      <c r="DW97" s="17" t="str">
        <f>HLOOKUP($B97,'[6]SGTI 2021 Clean Data'!$E$2:$ZQ$272,208,FALSE)</f>
        <v>Y</v>
      </c>
      <c r="DX97" s="17"/>
      <c r="DY97" s="17" t="str">
        <f>HLOOKUP($B97,'[6]SGTI 2021 Clean Data'!$E$2:$ZQ$272,213,FALSE)</f>
        <v>Y</v>
      </c>
      <c r="DZ97" s="17" t="str">
        <f>HLOOKUP($B97,'[6]SGTI 2021 Clean Data'!$E$2:$ZQ$272,214,FALSE)</f>
        <v>Y</v>
      </c>
      <c r="EA97" s="17" t="str">
        <f>HLOOKUP($B97,'[6]SGTI 2021 Clean Data'!$E$2:$ZQ$272,215,FALSE)</f>
        <v>Y</v>
      </c>
      <c r="EB97" s="17">
        <f>HLOOKUP($B97,'[6]SGTI 2021 Clean Data'!$E$2:$ZQ$272,219,FALSE)</f>
        <v>3</v>
      </c>
      <c r="EC97" s="17">
        <f>HLOOKUP($B97,'[6]SGTI 2021 Clean Data'!$E$2:$ZQ$272,220,FALSE)</f>
        <v>0</v>
      </c>
      <c r="ED97" s="17">
        <f>HLOOKUP($B97,'[6]SGTI 2021 Clean Data'!$E$2:$ZQ$272,221,FALSE)</f>
        <v>0</v>
      </c>
      <c r="EE97" s="17">
        <f>HLOOKUP($B97,'[6]SGTI 2021 Clean Data'!$E$2:$ZQ$272,222,FALSE)</f>
        <v>0</v>
      </c>
      <c r="EF97" s="17">
        <f>HLOOKUP($B97,'[6]SGTI 2021 Clean Data'!$E$2:$ZQ$272,223,FALSE)</f>
        <v>0</v>
      </c>
      <c r="EG97" s="17">
        <f>HLOOKUP($B97,'[6]SGTI 2021 Clean Data'!$E$2:$ZQ$272,224,FALSE)</f>
        <v>3</v>
      </c>
      <c r="EH97" s="17">
        <f>HLOOKUP($B97,'[6]SGTI 2021 Clean Data'!$E$2:$ZQ$272,225,FALSE)</f>
        <v>0</v>
      </c>
      <c r="EI97" s="17">
        <f>HLOOKUP($B97,'[6]SGTI 2021 Clean Data'!$E$2:$ZQ$272,226,FALSE)</f>
        <v>0</v>
      </c>
      <c r="EJ97" s="17">
        <f>HLOOKUP($B97,'[6]SGTI 2021 Clean Data'!$E$2:$ZQ$272,227,FALSE)</f>
        <v>0</v>
      </c>
      <c r="EK97" s="17">
        <f>HLOOKUP($B97,'[6]SGTI 2021 Clean Data'!$E$2:$ZQ$272,228,FALSE)</f>
        <v>0</v>
      </c>
      <c r="EL97" s="17">
        <f>HLOOKUP($B97,'[6]SGTI 2021 Clean Data'!$E$2:$ZQ$272,229,FALSE)</f>
        <v>0</v>
      </c>
      <c r="EM97" s="17">
        <f>HLOOKUP($B97,'[6]SGTI 2021 Clean Data'!$E$2:$ZQ$272,230,FALSE)</f>
        <v>1</v>
      </c>
      <c r="EN97" s="17">
        <f>HLOOKUP($B97,'[6]SGTI 2021 Clean Data'!$E$2:$ZQ$272,231,FALSE)</f>
        <v>0</v>
      </c>
      <c r="EO97" s="18">
        <f>HLOOKUP($B97,'[6]SGTI 2021 Clean Data'!$E$2:$ZQ$272,232,FALSE)</f>
        <v>44287</v>
      </c>
      <c r="EP97" s="18">
        <f>HLOOKUP($B97,'[6]SGTI 2021 Clean Data'!$E$2:$ZQ$272,233,FALSE)</f>
        <v>44302</v>
      </c>
      <c r="EQ97" s="17">
        <f>HLOOKUP($B97,'[6]SGTI 2021 Clean Data'!$E$2:$ZQ$272,234,FALSE)</f>
        <v>0</v>
      </c>
      <c r="ER97" s="17">
        <f>HLOOKUP($B97,'[6]SGTI 2021 Clean Data'!$E$2:$ZQ$272,235,FALSE)</f>
        <v>0</v>
      </c>
      <c r="ES97" s="17">
        <f>HLOOKUP($B97,'[6]SGTI 2021 Clean Data'!$E$2:$ZQ$272,240,FALSE)</f>
        <v>0</v>
      </c>
      <c r="ET97" s="17">
        <f>VLOOKUP($B97,'[6]2021 DD Batch123456'!$B$3:$AT$590,42,FALSE)</f>
        <v>2</v>
      </c>
      <c r="EU97" s="17"/>
      <c r="EV97" s="17"/>
      <c r="EW97" s="17"/>
      <c r="EX97" s="17">
        <f>VLOOKUP($B97,'[6]2021 DD Batch123456'!$B$3:$AT$590,44,FALSE)</f>
        <v>0</v>
      </c>
      <c r="EY97" s="17">
        <f>HLOOKUP($B97,'[6]SGTI 2021 Clean Data'!$E$2:$ZQ$272,246,FALSE)</f>
        <v>0</v>
      </c>
      <c r="EZ97" s="17">
        <f>HLOOKUP($B97,'[6]SGTI 2021 Clean Data'!$E$2:$ZQ$272,247,FALSE)</f>
        <v>0</v>
      </c>
      <c r="FA97" s="17">
        <f>HLOOKUP($B97,'[6]SGTI 2021 Clean Data'!$E$2:$ZQ$272,248,FALSE)</f>
        <v>0</v>
      </c>
      <c r="FB97" s="17">
        <f>HLOOKUP($B97,'[6]SGTI 2021 Clean Data'!$E$2:$ZQ$272,249,FALSE)</f>
        <v>0</v>
      </c>
      <c r="FC97" s="17">
        <f>HLOOKUP($B97,'[6]SGTI 2021 Clean Data'!$E$2:$ZQ$272,250,FALSE)</f>
        <v>0</v>
      </c>
      <c r="FD97" s="17">
        <f>HLOOKUP($B97,'[6]SGTI 2021 Clean Data'!$E$2:$ZQ$272,251,FALSE)</f>
        <v>0</v>
      </c>
      <c r="FE97" s="17">
        <f>HLOOKUP($B97,'[6]SGTI 2021 Clean Data'!$E$2:$ZQ$272,252,FALSE)</f>
        <v>3</v>
      </c>
      <c r="FF97" s="17">
        <f>HLOOKUP($B97,'[6]SGTI 2021 Clean Data'!$E$2:$ZQ$272,253,FALSE)</f>
        <v>0</v>
      </c>
      <c r="FG97" s="17">
        <f>HLOOKUP($B97,'[6]SGTI 2021 Clean Data'!$E$2:$ZQ$272,254,FALSE)</f>
        <v>0</v>
      </c>
      <c r="FH97" s="17">
        <f>HLOOKUP($B97,'[6]SGTI 2021 Clean Data'!$E$2:$ZQ$272,255,FALSE)</f>
        <v>0</v>
      </c>
      <c r="FI97" s="17">
        <f>HLOOKUP($B97,'[6]SGTI 2021 Clean Data'!$E$2:$ZQ$272,256,FALSE)</f>
        <v>0</v>
      </c>
      <c r="FJ97" s="17">
        <f>HLOOKUP($B97,'[6]SGTI 2021 Clean Data'!$E$2:$ZQ$272,257,FALSE)</f>
        <v>0</v>
      </c>
      <c r="FK97" s="17">
        <f>HLOOKUP($B97,'[6]SGTI 2021 Clean Data'!$E$2:$ZQ$272,258,FALSE)</f>
        <v>0</v>
      </c>
      <c r="FL97" s="17"/>
      <c r="FM97" s="17">
        <f>HLOOKUP($B97,'[6]SGTI 2021 Clean Data'!$E$2:$ZQ$272,260,FALSE)</f>
        <v>0</v>
      </c>
      <c r="FN97" s="17">
        <f>HLOOKUP($B97,'[6]SGTI 2021 Clean Data'!$E$2:$ZQ$272,261,FALSE)</f>
        <v>0</v>
      </c>
      <c r="FO97" s="17">
        <f>HLOOKUP($B97,'[6]SGTI 2021 Clean Data'!$E$2:$ZQ$272,262,FALSE)</f>
        <v>0</v>
      </c>
      <c r="FP97" s="17">
        <f>HLOOKUP($B97,'[6]SGTI 2021 Clean Data'!$E$2:$ZQ$272,263,FALSE)</f>
        <v>0</v>
      </c>
      <c r="FQ97" s="17"/>
      <c r="FR97" s="17">
        <f>HLOOKUP($B97,'[6]SGTI 2021 Clean Data'!$E$2:$ZQ$272,265,FALSE)</f>
        <v>0</v>
      </c>
      <c r="FS97" s="17">
        <f>HLOOKUP($B97,'[6]SGTI 2021 Clean Data'!$E$2:$ZQ$272,266,FALSE)</f>
        <v>0</v>
      </c>
      <c r="FT97" s="17">
        <f>HLOOKUP($B97,'[6]SGTI 2021 Clean Data'!$E$2:$ZQ$272,267,FALSE)</f>
        <v>0</v>
      </c>
      <c r="FU97" s="17">
        <f>HLOOKUP($B97,'[6]SGTI 2021 Clean Data'!$E$2:$ZQ$272,268,FALSE)</f>
        <v>0</v>
      </c>
      <c r="FV97" s="17">
        <f>HLOOKUP($B97,'[6]SGTI 2021 Clean Data'!$E$2:$ZQ$272,269,FALSE)</f>
        <v>0</v>
      </c>
      <c r="FW97" s="17">
        <f>HLOOKUP($B97,'[6]SGTI 2021 Clean Data'!$E$2:$ZQ$272,270,FALSE)</f>
        <v>0</v>
      </c>
      <c r="FX97" s="17">
        <f>HLOOKUP($B97,'[6]SGTI 2021 Clean Data'!$E$2:$ZQ$272,271,FALSE)</f>
        <v>0</v>
      </c>
    </row>
    <row r="98" spans="1:180" ht="24" thickTop="1" thickBot="1" x14ac:dyDescent="0.3">
      <c r="A98" s="12">
        <v>304</v>
      </c>
      <c r="B98" s="13" t="s">
        <v>240</v>
      </c>
      <c r="C98" s="14" t="s">
        <v>241</v>
      </c>
      <c r="D98" s="15">
        <v>44196</v>
      </c>
      <c r="E98" s="16">
        <f>_xlfn.IFNA(VLOOKUP($B98,'[4]SGTI 2021 General Full List'!$G$2:$AD$528,24,FALSE),VLOOKUP($B98,'[5]SGTI 2021 TrustReits Full List'!$G$2:$AC$43,23,FALSE))</f>
        <v>110240000</v>
      </c>
      <c r="F98" s="16" t="str">
        <f t="shared" si="1"/>
        <v>Small</v>
      </c>
      <c r="G98" s="16" t="str">
        <f>_xlfn.IFNA(VLOOKUP($B98,'[4]SGTI 2021 General Full List'!$G$2:$AD$528,21,FALSE),VLOOKUP($B98,'[5]SGTI 2021 TrustReits Full List'!$G$2:$AB$43,20,FALSE))</f>
        <v xml:space="preserve">ENERGY </v>
      </c>
      <c r="H98" s="16" t="str">
        <f>_xlfn.IFNA(VLOOKUP($B98,'[4]SGTI 2021 General Full List'!$G$2:$AD$528,23,FALSE),VLOOKUP($B98,'[5]SGTI 2021 TrustReits Full List'!$G$2:$AB$43,22,FALSE))</f>
        <v>Energy - Fossil Fuels</v>
      </c>
      <c r="I98" s="16" t="s">
        <v>1273</v>
      </c>
      <c r="J98" s="17">
        <f>VLOOKUP($B98,'[6]2021 DD Batch123456'!$B$3:$AT$590,5,FALSE)</f>
        <v>7</v>
      </c>
      <c r="K98" s="17">
        <f>VLOOKUP($B98,'[6]2021 DD Batch123456'!$B$3:$AT$590,6,FALSE)</f>
        <v>7</v>
      </c>
      <c r="L98" s="17">
        <f>VLOOKUP($B98,'[6]2021 DD Batch123456'!$B$3:$AT$590,7,FALSE)</f>
        <v>3</v>
      </c>
      <c r="M98" s="17" t="str">
        <f>VLOOKUP($B98,'[6]2021 DD Batch123456'!$B$3:$AT$590,12,FALSE)</f>
        <v>N</v>
      </c>
      <c r="N98" s="17" t="str">
        <f>HLOOKUP($B98,'[6]SGTI 2021 Clean Data'!$E$2:$ZQ$272,25,FALSE)</f>
        <v>Y</v>
      </c>
      <c r="O98" s="17" t="str">
        <f>VLOOKUP($B98,'[6]2021 DD Batch123456'!$B$3:$AT$590,13,FALSE)</f>
        <v>Y</v>
      </c>
      <c r="P98" s="17" t="str">
        <f>VLOOKUP($B98,'[6]2021 DD Batch123456'!$B$3:$AT$590,14,FALSE)</f>
        <v>Y</v>
      </c>
      <c r="Q98" s="17" t="str">
        <f>HLOOKUP($B98,'[6]SGTI 2021 Clean Data'!$E$2:$ZQ$272,30,FALSE)</f>
        <v>N</v>
      </c>
      <c r="R98" s="17" t="str">
        <f>HLOOKUP($B98,'[6]SGTI 2021 Clean Data'!$E$2:$ZQ$272,31,FALSE)</f>
        <v>Y</v>
      </c>
      <c r="S98" s="17" t="str">
        <f>HLOOKUP($B98,'[6]SGTI 2021 Clean Data'!$E$2:$ZQ$272,32,FALSE)</f>
        <v>Y</v>
      </c>
      <c r="T98" s="17">
        <f>VLOOKUP($B98,'[6]2021 DD Batch123456'!$B$3:$AT$590,36,FALSE)</f>
        <v>7</v>
      </c>
      <c r="U98" s="17">
        <f>VLOOKUP($B98,'[6]2021 DD Batch123456'!$B$3:$AT$590,40,FALSE)</f>
        <v>2</v>
      </c>
      <c r="V98" s="17">
        <f>VLOOKUP($B98,'[6]2021 DD Batch123456'!$B$3:$AT$590,37,FALSE)</f>
        <v>4</v>
      </c>
      <c r="W98" s="17" t="str">
        <f>VLOOKUP($B98,'[6]2021 DD Batch123456'!$B$3:$AT$590,41,FALSE)</f>
        <v>Y</v>
      </c>
      <c r="X98" s="17">
        <f>VLOOKUP($B98,'[6]2021 DD Batch123456'!$B$3:$AT$590,15,FALSE)</f>
        <v>3</v>
      </c>
      <c r="Y98" s="17">
        <f>VLOOKUP($B98,'[6]2021 DD Batch123456'!$B$3:$AT$590,16,FALSE)</f>
        <v>2</v>
      </c>
      <c r="Z98" s="17" t="str">
        <f>VLOOKUP($B98,'[6]2021 DD Batch123456'!$B$3:$AT$590,18,FALSE)</f>
        <v>Y</v>
      </c>
      <c r="AA98" s="17" t="str">
        <f>HLOOKUP($B98,'[6]SGTI 2021 Clean Data'!$E$2:$ZQ$272,45,FALSE)</f>
        <v>Y</v>
      </c>
      <c r="AB98" s="17" t="str">
        <f>HLOOKUP($B98,'[6]SGTI 2021 Clean Data'!$E$2:$ZQ$272,46,FALSE)</f>
        <v>N</v>
      </c>
      <c r="AC98" s="17" t="str">
        <f>HLOOKUP($B98,'[6]SGTI 2021 Clean Data'!$E$2:$ZQ$272,49,FALSE)</f>
        <v>N</v>
      </c>
      <c r="AD98" s="17" t="str">
        <f>HLOOKUP($B98,'[6]SGTI 2021 Clean Data'!$E$2:$ZQ$272,50,FALSE)</f>
        <v>N</v>
      </c>
      <c r="AE98" s="17" t="str">
        <f>HLOOKUP($B98,'[6]SGTI 2021 Clean Data'!$E$2:$ZQ$272,53,FALSE)</f>
        <v>N</v>
      </c>
      <c r="AF98" s="17" t="str">
        <f>HLOOKUP($B98,'[6]SGTI 2021 Clean Data'!$E$2:$ZQ$272,54,FALSE)</f>
        <v>N</v>
      </c>
      <c r="AG98" s="17" t="str">
        <f>HLOOKUP($B98,'[6]SGTI 2021 Clean Data'!$E$2:$ZQ$272,55,FALSE)</f>
        <v>N</v>
      </c>
      <c r="AH98" s="17" t="str">
        <f>HLOOKUP($B98,'[6]SGTI 2021 Clean Data'!$E$2:$ZQ$272,56,FALSE)</f>
        <v>N</v>
      </c>
      <c r="AI98" s="17" t="str">
        <f>HLOOKUP($B98,'[6]SGTI 2021 Clean Data'!$E$2:$ZQ$272,57,FALSE)</f>
        <v>N</v>
      </c>
      <c r="AJ98" s="17" t="str">
        <f>HLOOKUP($B98,'[6]SGTI 2021 Clean Data'!$E$2:$ZQ$272,58,FALSE)</f>
        <v>N</v>
      </c>
      <c r="AK98" s="17" t="str">
        <f>HLOOKUP($B98,'[6]SGTI 2021 Clean Data'!$E$2:$ZQ$272,59,FALSE)</f>
        <v>Y</v>
      </c>
      <c r="AL98" s="17">
        <f>VLOOKUP($B98,'[6]2021 DD Batch123456'!$B$3:$AT$590,19,FALSE)</f>
        <v>5</v>
      </c>
      <c r="AM98" s="17">
        <f>VLOOKUP($B98,'[6]2021 DD Batch123456'!$B$3:$AT$590,20,FALSE)</f>
        <v>3</v>
      </c>
      <c r="AN98" s="17" t="str">
        <f>VLOOKUP($B98,'[6]2021 DD Batch123456'!$B$3:$AT$590,22,FALSE)</f>
        <v>Y</v>
      </c>
      <c r="AO98" s="17" t="str">
        <f>HLOOKUP($B98,'[6]SGTI 2021 Clean Data'!$E$2:$ZQ$272,67,FALSE)</f>
        <v>B1</v>
      </c>
      <c r="AP98" s="17" t="str">
        <f>HLOOKUP($B98,'[6]SGTI 2021 Clean Data'!$E$2:$ZQ$272,68,FALSE)</f>
        <v>B1</v>
      </c>
      <c r="AQ98" s="17" t="str">
        <f>HLOOKUP($B98,'[6]SGTI 2021 Clean Data'!$E$2:$ZQ$272,69,FALSE)</f>
        <v>B3</v>
      </c>
      <c r="AR98" s="17" t="str">
        <f>HLOOKUP($B98,'[6]SGTI 2021 Clean Data'!$E$2:$ZQ$272,70,FALSE)</f>
        <v>Y</v>
      </c>
      <c r="AS98" s="17" t="str">
        <f>HLOOKUP($B98,'[6]SGTI 2021 Clean Data'!$E$2:$ZQ$272,71,FALSE)</f>
        <v>Y</v>
      </c>
      <c r="AT98" s="17" t="str">
        <f>HLOOKUP($B98,'[6]SGTI 2021 Clean Data'!$E$2:$ZQ$272,72,FALSE)</f>
        <v>Y</v>
      </c>
      <c r="AU98" s="17" t="str">
        <f>HLOOKUP($B98,'[6]SGTI 2021 Clean Data'!$E$2:$ZQ$272,73,FALSE)</f>
        <v>N</v>
      </c>
      <c r="AV98" s="17" t="str">
        <f>HLOOKUP($B98,'[6]SGTI 2021 Clean Data'!$E$2:$ZQ$272,74,FALSE)</f>
        <v>Y</v>
      </c>
      <c r="AW98" s="17" t="str">
        <f>HLOOKUP($B98,'[6]SGTI 2021 Clean Data'!$E$2:$ZQ$272,75,FALSE)</f>
        <v>N</v>
      </c>
      <c r="AX98" s="17" t="str">
        <f>HLOOKUP($B98,'[6]SGTI 2021 Clean Data'!$E$2:$ZQ$272,76,FALSE)</f>
        <v>N</v>
      </c>
      <c r="AY98" s="17" t="str">
        <f>VLOOKUP($B98,'[6]2021 DD Batch123456'!$B$3:$AT$590,35,FALSE)</f>
        <v>B1</v>
      </c>
      <c r="AZ98" s="17" t="str">
        <f>HLOOKUP($B98,'[6]SGTI 2021 Clean Data'!$E$2:$ZQ$272,80,FALSE)</f>
        <v>N</v>
      </c>
      <c r="BA98" s="17" t="str">
        <f>HLOOKUP($B98,'[6]SGTI 2021 Clean Data'!$E$2:$ZQ$272,83,FALSE)</f>
        <v>Y</v>
      </c>
      <c r="BB98" s="17" t="str">
        <f>HLOOKUP($B98,'[6]SGTI 2021 Clean Data'!$E$2:$ZQ$272,84,FALSE)</f>
        <v>N</v>
      </c>
      <c r="BC98" s="17" t="str">
        <f>HLOOKUP($B98,'[6]SGTI 2021 Clean Data'!$E$2:$ZQ$272,89,FALSE)</f>
        <v>N/A</v>
      </c>
      <c r="BD98" s="17" t="str">
        <f>HLOOKUP($B98,'[6]SGTI 2021 Clean Data'!$E$2:$ZQ$272,91,FALSE)</f>
        <v>N</v>
      </c>
      <c r="BE98" s="17" t="str">
        <f>HLOOKUP($B98,'[6]SGTI 2021 Clean Data'!$E$2:$ZQ$272,92,FALSE)</f>
        <v>Y</v>
      </c>
      <c r="BF98" s="17" t="str">
        <f>HLOOKUP($B98,'[6]SGTI 2021 Clean Data'!$E$2:$ZQ$272,93,FALSE)</f>
        <v>Y</v>
      </c>
      <c r="BG98" s="17" t="str">
        <f>HLOOKUP($B98,'[6]SGTI 2021 Clean Data'!$E$2:$ZQ$272,94,FALSE)</f>
        <v>N</v>
      </c>
      <c r="BH98" s="17" t="str">
        <f>HLOOKUP($B98,'[6]SGTI 2021 Clean Data'!$E$2:$ZQ$272,95,FALSE)</f>
        <v>N</v>
      </c>
      <c r="BI98" s="17" t="str">
        <f>HLOOKUP($B98,'[6]SGTI 2021 Clean Data'!$E$2:$ZQ$272,96,FALSE)</f>
        <v>N</v>
      </c>
      <c r="BJ98" s="17" t="str">
        <f>HLOOKUP($B98,'[6]SGTI 2021 Clean Data'!$E$2:$ZQ$272,97,FALSE)</f>
        <v>N</v>
      </c>
      <c r="BK98" s="17" t="str">
        <f>HLOOKUP($B98,'[6]SGTI 2021 Clean Data'!$E$2:$ZQ$272,98,FALSE)</f>
        <v>Y</v>
      </c>
      <c r="BL98" s="17" t="str">
        <f>HLOOKUP($B98,'[6]SGTI 2021 Clean Data'!$E$2:$ZQ$272,100,FALSE)</f>
        <v>Y</v>
      </c>
      <c r="BM98" s="17" t="str">
        <f>HLOOKUP($B98,'[6]SGTI 2021 Clean Data'!$E$2:$ZQ$272,102,FALSE)</f>
        <v>N</v>
      </c>
      <c r="BN98" s="17" t="str">
        <f>HLOOKUP($B98,'[6]SGTI 2021 Clean Data'!$E$2:$ZQ$272,103,FALSE)</f>
        <v>Y</v>
      </c>
      <c r="BO98" s="17" t="str">
        <f>HLOOKUP($B98,'[6]SGTI 2021 Clean Data'!$E$2:$ZQ$272,107,FALSE)</f>
        <v>N</v>
      </c>
      <c r="BP98" s="17" t="str">
        <f>HLOOKUP($B98,'[6]SGTI 2021 Clean Data'!$E$2:$ZQ$272,108,FALSE)</f>
        <v>N</v>
      </c>
      <c r="BQ98" s="17" t="str">
        <f>HLOOKUP($B98,'[6]SGTI 2021 Clean Data'!$E$2:$ZQ$272,109,FALSE)</f>
        <v>Y</v>
      </c>
      <c r="BR98" s="17" t="str">
        <f>HLOOKUP($B98,'[6]SGTI 2021 Clean Data'!$E$2:$ZQ$272,110,FALSE)</f>
        <v>Y</v>
      </c>
      <c r="BS98" s="17" t="str">
        <f>HLOOKUP($B98,'[6]SGTI 2021 Clean Data'!$E$2:$ZQ$272,111,FALSE)</f>
        <v>N</v>
      </c>
      <c r="BT98" s="17" t="str">
        <f>HLOOKUP($B98,'[6]SGTI 2021 Clean Data'!$E$2:$ZQ$272,113,FALSE)</f>
        <v>N</v>
      </c>
      <c r="BU98" s="17" t="str">
        <f>HLOOKUP($B98,'[6]SGTI 2021 Clean Data'!$E$2:$ZQ$272,114,FALSE)</f>
        <v>Y</v>
      </c>
      <c r="BV98" s="17" t="str">
        <f>HLOOKUP($B98,'[6]SGTI 2021 Clean Data'!$E$2:$ZQ$272,120,FALSE)</f>
        <v>Y</v>
      </c>
      <c r="BW98" s="17" t="str">
        <f>HLOOKUP($B98,'[6]SGTI 2021 Clean Data'!$E$2:$ZQ$272,121,FALSE)</f>
        <v>N</v>
      </c>
      <c r="BX98" s="17" t="str">
        <f>HLOOKUP($B98,'[6]SGTI 2021 Clean Data'!$E$2:$ZQ$272,122,FALSE)</f>
        <v>Y</v>
      </c>
      <c r="BY98" s="17" t="str">
        <f>HLOOKUP($B98,'[6]SGTI 2021 Clean Data'!$E$2:$ZQ$272,123,FALSE)</f>
        <v>N</v>
      </c>
      <c r="BZ98" s="17" t="str">
        <f>HLOOKUP($B98,'[6]SGTI 2021 Clean Data'!$E$2:$ZQ$272,124,FALSE)</f>
        <v>Y</v>
      </c>
      <c r="CA98" s="17" t="str">
        <f>HLOOKUP($B98,'[6]SGTI 2021 Clean Data'!$E$2:$ZQ$272,125,FALSE)</f>
        <v>N</v>
      </c>
      <c r="CB98" s="17" t="str">
        <f>HLOOKUP($B98,'[6]SGTI 2021 Clean Data'!$E$2:$ZQ$272,126,FALSE)</f>
        <v>N</v>
      </c>
      <c r="CC98" s="17" t="str">
        <f>HLOOKUP($B98,'[6]SGTI 2021 Clean Data'!$E$2:$ZQ$272,128,FALSE)</f>
        <v>Y</v>
      </c>
      <c r="CD98" s="17" t="str">
        <f>HLOOKUP($B98,'[6]SGTI 2021 Clean Data'!$E$2:$ZQ$272,130,FALSE)</f>
        <v>Y</v>
      </c>
      <c r="CE98" s="17" t="str">
        <f>HLOOKUP($B98,'[6]SGTI 2021 Clean Data'!$E$2:$ZQ$272,131,FALSE)</f>
        <v>Y</v>
      </c>
      <c r="CF98" s="17" t="str">
        <f>HLOOKUP($B98,'[6]SGTI 2021 Clean Data'!$E$2:$ZQ$272,132,FALSE)</f>
        <v>Y</v>
      </c>
      <c r="CG98" s="17" t="str">
        <f>HLOOKUP($B98,'[6]SGTI 2021 Clean Data'!$E$2:$ZQ$272,133,FALSE)</f>
        <v>N</v>
      </c>
      <c r="CH98" s="17" t="str">
        <f>HLOOKUP($B98,'[6]SGTI 2021 Clean Data'!$E$2:$ZQ$272,135,FALSE)</f>
        <v>N</v>
      </c>
      <c r="CI98" s="17" t="str">
        <f>HLOOKUP($B98,'[6]SGTI 2021 Clean Data'!$E$2:$ZQ$272,139,FALSE)</f>
        <v>Y</v>
      </c>
      <c r="CJ98" s="17" t="str">
        <f>HLOOKUP($B98,'[6]SGTI 2021 Clean Data'!$E$2:$ZQ$272,140,FALSE)</f>
        <v>N</v>
      </c>
      <c r="CK98" s="17" t="str">
        <f>VLOOKUP($B98,'[6]2021 DD Batch123456'!$B$3:$AT$590,26,FALSE)</f>
        <v>N</v>
      </c>
      <c r="CL98" s="17" t="str">
        <f>VLOOKUP($B98,'[6]2021 DD Batch123456'!$B$3:$AT$590,27,FALSE)</f>
        <v>N</v>
      </c>
      <c r="CM98" s="17" t="str">
        <f>VLOOKUP($B98,'[6]2021 DD Batch123456'!$B$3:$AT$590,31,FALSE)</f>
        <v>N</v>
      </c>
      <c r="CN98" s="17" t="str">
        <f>VLOOKUP($B98,'[6]2021 DD Batch123456'!$B$3:$AT$590,32,FALSE)</f>
        <v>Y</v>
      </c>
      <c r="CO98" s="17" t="str">
        <f>VLOOKUP($B98,'[6]2021 DD Batch123456'!$B$3:$AT$590,33,FALSE)</f>
        <v>Y</v>
      </c>
      <c r="CP98" s="17" t="str">
        <f>HLOOKUP($B98,'[6]SGTI 2021 Clean Data'!$E$2:$ZQ$272,153,FALSE)</f>
        <v>Y</v>
      </c>
      <c r="CQ98" s="17" t="str">
        <f>HLOOKUP($B98,'[6]SGTI 2021 Clean Data'!$E$2:$ZQ$272,155,FALSE)</f>
        <v>N</v>
      </c>
      <c r="CR98" s="17" t="str">
        <f>HLOOKUP($B98,'[6]SGTI 2021 Clean Data'!$E$2:$ZQ$272,156,FALSE)</f>
        <v>Y</v>
      </c>
      <c r="CS98" s="17" t="str">
        <f>HLOOKUP($B98,'[6]SGTI 2021 Clean Data'!$E$2:$ZQ$272,157,FALSE)</f>
        <v>Y</v>
      </c>
      <c r="CT98" s="17" t="str">
        <f>HLOOKUP($B98,'[6]SGTI 2021 Clean Data'!$E$2:$ZQ$272,158,FALSE)</f>
        <v>N</v>
      </c>
      <c r="CU98" s="17" t="str">
        <f>HLOOKUP($B98,'[6]SGTI 2021 Clean Data'!$E$2:$ZQ$272,159,FALSE)</f>
        <v>Y</v>
      </c>
      <c r="CV98" s="17" t="str">
        <f>HLOOKUP($B98,'[6]SGTI 2021 Clean Data'!$E$2:$ZQ$272,160,FALSE)</f>
        <v>Y</v>
      </c>
      <c r="CW98" s="17" t="str">
        <f>HLOOKUP($B98,'[6]SGTI 2021 Clean Data'!$E$2:$ZQ$272,161,FALSE)</f>
        <v>Y</v>
      </c>
      <c r="CX98" s="17" t="str">
        <f>HLOOKUP($B98,'[6]SGTI 2021 Clean Data'!$E$2:$ZQ$272,164,FALSE)</f>
        <v>N</v>
      </c>
      <c r="CY98" s="17" t="str">
        <f>HLOOKUP($B98,'[6]SGTI 2021 Clean Data'!$E$2:$ZQ$272,170,FALSE)</f>
        <v>Y</v>
      </c>
      <c r="CZ98" s="17" t="str">
        <f>HLOOKUP($B98,'[6]SGTI 2021 Clean Data'!$E$2:$ZQ$272,173,FALSE)</f>
        <v>N</v>
      </c>
      <c r="DA98" s="17" t="str">
        <f>HLOOKUP($B98,'[6]SGTI 2021 Clean Data'!$E$2:$ZQ$272,174,FALSE)</f>
        <v>Y</v>
      </c>
      <c r="DB98" s="17" t="str">
        <f>HLOOKUP($B98,'[6]SGTI 2021 Clean Data'!$E$2:$ZQ$272,175,FALSE)</f>
        <v>N</v>
      </c>
      <c r="DC98" s="17" t="str">
        <f>HLOOKUP($B98,'[6]SGTI 2021 Clean Data'!$E$2:$ZQ$272,176,FALSE)</f>
        <v>Y</v>
      </c>
      <c r="DD98" s="17" t="str">
        <f>HLOOKUP($B98,'[6]SGTI 2021 Clean Data'!$E$2:$ZQ$272,178,FALSE)</f>
        <v>N</v>
      </c>
      <c r="DE98" s="17" t="str">
        <f>HLOOKUP($B98,'[6]SGTI 2021 Clean Data'!$E$2:$ZQ$272,179,FALSE)</f>
        <v>Y</v>
      </c>
      <c r="DF98" s="17" t="str">
        <f>HLOOKUP($B98,'[6]SGTI 2021 Clean Data'!$E$2:$ZQ$272,180,FALSE)</f>
        <v>Y</v>
      </c>
      <c r="DG98" s="17" t="str">
        <f>HLOOKUP($B98,'[6]SGTI 2021 Clean Data'!$E$2:$ZQ$272,181,FALSE)</f>
        <v>Y</v>
      </c>
      <c r="DH98" s="17" t="str">
        <f>HLOOKUP($B98,'[6]SGTI 2021 Clean Data'!$E$2:$ZQ$272,182,FALSE)</f>
        <v>Y</v>
      </c>
      <c r="DI98" s="17" t="str">
        <f>HLOOKUP($B98,'[6]SGTI 2021 Clean Data'!$E$2:$ZQ$272,184,FALSE)</f>
        <v>N</v>
      </c>
      <c r="DJ98" s="17" t="str">
        <f>HLOOKUP($B98,'[6]SGTI 2021 Clean Data'!$E$2:$ZQ$272,185,FALSE)</f>
        <v>Y</v>
      </c>
      <c r="DK98" s="17">
        <f>HLOOKUP($B98,'[6]SGTI 2021 Clean Data'!$E$2:$ZQ$272,190,FALSE)</f>
        <v>56</v>
      </c>
      <c r="DL98" s="17" t="str">
        <f>HLOOKUP($B98,'[6]SGTI 2021 Clean Data'!$E$2:$ZQ$272,191,FALSE)</f>
        <v>Y</v>
      </c>
      <c r="DM98" s="17" t="str">
        <f>HLOOKUP($B98,'[6]SGTI 2021 Clean Data'!$E$2:$ZQ$272,195,FALSE)</f>
        <v>Y</v>
      </c>
      <c r="DN98" s="17" t="str">
        <f>HLOOKUP($B98,'[6]SGTI 2021 Clean Data'!$E$2:$ZQ$272,196,FALSE)</f>
        <v>N</v>
      </c>
      <c r="DO98" s="17" t="str">
        <f>HLOOKUP($B98,'[6]SGTI 2021 Clean Data'!$E$2:$ZQ$272,199,FALSE)</f>
        <v>N</v>
      </c>
      <c r="DP98" s="17" t="str">
        <f>HLOOKUP($B98,'[6]SGTI 2021 Clean Data'!$E$2:$ZQ$272,200,FALSE)</f>
        <v>Y</v>
      </c>
      <c r="DQ98" s="17" t="str">
        <f>HLOOKUP($B98,'[6]SGTI 2021 Clean Data'!$E$2:$ZQ$272,201,FALSE)</f>
        <v>Y</v>
      </c>
      <c r="DR98" s="17" t="str">
        <f>HLOOKUP($B98,'[6]SGTI 2021 Clean Data'!$E$2:$ZQ$272,202,FALSE)</f>
        <v>Y</v>
      </c>
      <c r="DS98" s="17" t="str">
        <f>HLOOKUP($B98,'[6]SGTI 2021 Clean Data'!$E$2:$ZQ$272,203,FALSE)</f>
        <v>Y</v>
      </c>
      <c r="DT98" s="17" t="str">
        <f>HLOOKUP($B98,'[6]SGTI 2021 Clean Data'!$E$2:$ZQ$272,204,FALSE)</f>
        <v>Y</v>
      </c>
      <c r="DU98" s="17" t="str">
        <f>HLOOKUP($B98,'[6]SGTI 2021 Clean Data'!$E$2:$ZQ$272,206,FALSE)</f>
        <v>Y</v>
      </c>
      <c r="DV98" s="17" t="str">
        <f>HLOOKUP($B98,'[6]SGTI 2021 Clean Data'!$E$2:$ZQ$272,207,FALSE)</f>
        <v>Y</v>
      </c>
      <c r="DW98" s="17" t="str">
        <f>HLOOKUP($B98,'[6]SGTI 2021 Clean Data'!$E$2:$ZQ$272,208,FALSE)</f>
        <v>N</v>
      </c>
      <c r="DX98" s="17"/>
      <c r="DY98" s="17" t="str">
        <f>HLOOKUP($B98,'[6]SGTI 2021 Clean Data'!$E$2:$ZQ$272,213,FALSE)</f>
        <v>Y</v>
      </c>
      <c r="DZ98" s="17" t="str">
        <f>HLOOKUP($B98,'[6]SGTI 2021 Clean Data'!$E$2:$ZQ$272,214,FALSE)</f>
        <v>Y</v>
      </c>
      <c r="EA98" s="17" t="str">
        <f>HLOOKUP($B98,'[6]SGTI 2021 Clean Data'!$E$2:$ZQ$272,215,FALSE)</f>
        <v>Y</v>
      </c>
      <c r="EB98" s="17">
        <f>HLOOKUP($B98,'[6]SGTI 2021 Clean Data'!$E$2:$ZQ$272,219,FALSE)</f>
        <v>3</v>
      </c>
      <c r="EC98" s="17">
        <f>HLOOKUP($B98,'[6]SGTI 2021 Clean Data'!$E$2:$ZQ$272,220,FALSE)</f>
        <v>0</v>
      </c>
      <c r="ED98" s="17">
        <f>HLOOKUP($B98,'[6]SGTI 2021 Clean Data'!$E$2:$ZQ$272,221,FALSE)</f>
        <v>0</v>
      </c>
      <c r="EE98" s="17">
        <f>HLOOKUP($B98,'[6]SGTI 2021 Clean Data'!$E$2:$ZQ$272,222,FALSE)</f>
        <v>0</v>
      </c>
      <c r="EF98" s="17">
        <f>HLOOKUP($B98,'[6]SGTI 2021 Clean Data'!$E$2:$ZQ$272,223,FALSE)</f>
        <v>0</v>
      </c>
      <c r="EG98" s="17">
        <f>HLOOKUP($B98,'[6]SGTI 2021 Clean Data'!$E$2:$ZQ$272,224,FALSE)</f>
        <v>3</v>
      </c>
      <c r="EH98" s="17">
        <f>HLOOKUP($B98,'[6]SGTI 2021 Clean Data'!$E$2:$ZQ$272,225,FALSE)</f>
        <v>0</v>
      </c>
      <c r="EI98" s="17">
        <f>HLOOKUP($B98,'[6]SGTI 2021 Clean Data'!$E$2:$ZQ$272,226,FALSE)</f>
        <v>0</v>
      </c>
      <c r="EJ98" s="17">
        <f>HLOOKUP($B98,'[6]SGTI 2021 Clean Data'!$E$2:$ZQ$272,227,FALSE)</f>
        <v>0</v>
      </c>
      <c r="EK98" s="17">
        <f>HLOOKUP($B98,'[6]SGTI 2021 Clean Data'!$E$2:$ZQ$272,228,FALSE)</f>
        <v>0</v>
      </c>
      <c r="EL98" s="17">
        <f>HLOOKUP($B98,'[6]SGTI 2021 Clean Data'!$E$2:$ZQ$272,229,FALSE)</f>
        <v>0</v>
      </c>
      <c r="EM98" s="17">
        <f>HLOOKUP($B98,'[6]SGTI 2021 Clean Data'!$E$2:$ZQ$272,230,FALSE)</f>
        <v>0</v>
      </c>
      <c r="EN98" s="17">
        <f>HLOOKUP($B98,'[6]SGTI 2021 Clean Data'!$E$2:$ZQ$272,231,FALSE)</f>
        <v>0</v>
      </c>
      <c r="EO98" s="18">
        <f>HLOOKUP($B98,'[6]SGTI 2021 Clean Data'!$E$2:$ZQ$272,232,FALSE)</f>
        <v>44315</v>
      </c>
      <c r="EP98" s="18" t="str">
        <f>HLOOKUP($B98,'[6]SGTI 2021 Clean Data'!$E$2:$ZQ$272,233,FALSE)</f>
        <v>7/4/2021/</v>
      </c>
      <c r="EQ98" s="17">
        <f>HLOOKUP($B98,'[6]SGTI 2021 Clean Data'!$E$2:$ZQ$272,234,FALSE)</f>
        <v>0</v>
      </c>
      <c r="ER98" s="17">
        <f>HLOOKUP($B98,'[6]SGTI 2021 Clean Data'!$E$2:$ZQ$272,235,FALSE)</f>
        <v>0</v>
      </c>
      <c r="ES98" s="17">
        <f>HLOOKUP($B98,'[6]SGTI 2021 Clean Data'!$E$2:$ZQ$272,240,FALSE)</f>
        <v>0</v>
      </c>
      <c r="ET98" s="17">
        <f>VLOOKUP($B98,'[6]2021 DD Batch123456'!$B$3:$AT$590,42,FALSE)</f>
        <v>0</v>
      </c>
      <c r="EU98" s="17"/>
      <c r="EV98" s="17"/>
      <c r="EW98" s="17"/>
      <c r="EX98" s="17">
        <f>VLOOKUP($B98,'[6]2021 DD Batch123456'!$B$3:$AT$590,44,FALSE)</f>
        <v>0</v>
      </c>
      <c r="EY98" s="17">
        <f>HLOOKUP($B98,'[6]SGTI 2021 Clean Data'!$E$2:$ZQ$272,246,FALSE)</f>
        <v>0</v>
      </c>
      <c r="EZ98" s="17">
        <f>HLOOKUP($B98,'[6]SGTI 2021 Clean Data'!$E$2:$ZQ$272,247,FALSE)</f>
        <v>0</v>
      </c>
      <c r="FA98" s="17">
        <f>HLOOKUP($B98,'[6]SGTI 2021 Clean Data'!$E$2:$ZQ$272,248,FALSE)</f>
        <v>0</v>
      </c>
      <c r="FB98" s="17">
        <f>HLOOKUP($B98,'[6]SGTI 2021 Clean Data'!$E$2:$ZQ$272,249,FALSE)</f>
        <v>0</v>
      </c>
      <c r="FC98" s="17">
        <f>HLOOKUP($B98,'[6]SGTI 2021 Clean Data'!$E$2:$ZQ$272,250,FALSE)</f>
        <v>0</v>
      </c>
      <c r="FD98" s="17">
        <f>HLOOKUP($B98,'[6]SGTI 2021 Clean Data'!$E$2:$ZQ$272,251,FALSE)</f>
        <v>0</v>
      </c>
      <c r="FE98" s="17">
        <f>HLOOKUP($B98,'[6]SGTI 2021 Clean Data'!$E$2:$ZQ$272,252,FALSE)</f>
        <v>0</v>
      </c>
      <c r="FF98" s="17">
        <f>HLOOKUP($B98,'[6]SGTI 2021 Clean Data'!$E$2:$ZQ$272,253,FALSE)</f>
        <v>0</v>
      </c>
      <c r="FG98" s="17">
        <f>HLOOKUP($B98,'[6]SGTI 2021 Clean Data'!$E$2:$ZQ$272,254,FALSE)</f>
        <v>0</v>
      </c>
      <c r="FH98" s="17">
        <f>HLOOKUP($B98,'[6]SGTI 2021 Clean Data'!$E$2:$ZQ$272,255,FALSE)</f>
        <v>0</v>
      </c>
      <c r="FI98" s="17">
        <f>HLOOKUP($B98,'[6]SGTI 2021 Clean Data'!$E$2:$ZQ$272,256,FALSE)</f>
        <v>3</v>
      </c>
      <c r="FJ98" s="17">
        <f>HLOOKUP($B98,'[6]SGTI 2021 Clean Data'!$E$2:$ZQ$272,257,FALSE)</f>
        <v>0</v>
      </c>
      <c r="FK98" s="17">
        <f>HLOOKUP($B98,'[6]SGTI 2021 Clean Data'!$E$2:$ZQ$272,258,FALSE)</f>
        <v>0</v>
      </c>
      <c r="FL98" s="17"/>
      <c r="FM98" s="17">
        <f>HLOOKUP($B98,'[6]SGTI 2021 Clean Data'!$E$2:$ZQ$272,260,FALSE)</f>
        <v>0</v>
      </c>
      <c r="FN98" s="17">
        <f>HLOOKUP($B98,'[6]SGTI 2021 Clean Data'!$E$2:$ZQ$272,261,FALSE)</f>
        <v>0</v>
      </c>
      <c r="FO98" s="17">
        <f>HLOOKUP($B98,'[6]SGTI 2021 Clean Data'!$E$2:$ZQ$272,262,FALSE)</f>
        <v>3</v>
      </c>
      <c r="FP98" s="17">
        <f>HLOOKUP($B98,'[6]SGTI 2021 Clean Data'!$E$2:$ZQ$272,263,FALSE)</f>
        <v>0</v>
      </c>
      <c r="FQ98" s="17"/>
      <c r="FR98" s="17">
        <f>HLOOKUP($B98,'[6]SGTI 2021 Clean Data'!$E$2:$ZQ$272,265,FALSE)</f>
        <v>3</v>
      </c>
      <c r="FS98" s="17">
        <f>HLOOKUP($B98,'[6]SGTI 2021 Clean Data'!$E$2:$ZQ$272,266,FALSE)</f>
        <v>0</v>
      </c>
      <c r="FT98" s="17">
        <f>HLOOKUP($B98,'[6]SGTI 2021 Clean Data'!$E$2:$ZQ$272,267,FALSE)</f>
        <v>0</v>
      </c>
      <c r="FU98" s="17">
        <f>HLOOKUP($B98,'[6]SGTI 2021 Clean Data'!$E$2:$ZQ$272,268,FALSE)</f>
        <v>0</v>
      </c>
      <c r="FV98" s="17">
        <f>HLOOKUP($B98,'[6]SGTI 2021 Clean Data'!$E$2:$ZQ$272,269,FALSE)</f>
        <v>0</v>
      </c>
      <c r="FW98" s="17">
        <f>HLOOKUP($B98,'[6]SGTI 2021 Clean Data'!$E$2:$ZQ$272,270,FALSE)</f>
        <v>0</v>
      </c>
      <c r="FX98" s="17">
        <f>HLOOKUP($B98,'[6]SGTI 2021 Clean Data'!$E$2:$ZQ$272,271,FALSE)</f>
        <v>0</v>
      </c>
    </row>
    <row r="99" spans="1:180" ht="24" thickTop="1" thickBot="1" x14ac:dyDescent="0.3">
      <c r="A99" s="12">
        <v>23</v>
      </c>
      <c r="B99" s="13" t="s">
        <v>100</v>
      </c>
      <c r="C99" s="14" t="s">
        <v>101</v>
      </c>
      <c r="D99" s="15">
        <v>44074</v>
      </c>
      <c r="E99" s="16">
        <f>_xlfn.IFNA(VLOOKUP($B99,'[4]SGTI 2021 General Full List'!$G$2:$AD$528,24,FALSE),VLOOKUP($B99,'[5]SGTI 2021 TrustReits Full List'!$G$2:$AC$43,23,FALSE))</f>
        <v>22669000</v>
      </c>
      <c r="F99" s="16" t="str">
        <f t="shared" si="1"/>
        <v>Small</v>
      </c>
      <c r="G99" s="16" t="str">
        <f>_xlfn.IFNA(VLOOKUP($B99,'[4]SGTI 2021 General Full List'!$G$2:$AD$528,21,FALSE),VLOOKUP($B99,'[5]SGTI 2021 TrustReits Full List'!$G$2:$AB$43,20,FALSE))</f>
        <v>INDUSTRIALS</v>
      </c>
      <c r="H99" s="16" t="str">
        <f>_xlfn.IFNA(VLOOKUP($B99,'[4]SGTI 2021 General Full List'!$G$2:$AD$528,23,FALSE),VLOOKUP($B99,'[5]SGTI 2021 TrustReits Full List'!$G$2:$AB$43,22,FALSE))</f>
        <v>Technology Equipment</v>
      </c>
      <c r="I99" s="16" t="s">
        <v>1273</v>
      </c>
      <c r="J99" s="17">
        <f>VLOOKUP($B99,'[6]2021 DD Batch123456'!$B$3:$AT$590,5,FALSE)</f>
        <v>4</v>
      </c>
      <c r="K99" s="17">
        <f>VLOOKUP($B99,'[6]2021 DD Batch123456'!$B$3:$AT$590,6,FALSE)</f>
        <v>4</v>
      </c>
      <c r="L99" s="17">
        <f>VLOOKUP($B99,'[6]2021 DD Batch123456'!$B$3:$AT$590,7,FALSE)</f>
        <v>2</v>
      </c>
      <c r="M99" s="17" t="str">
        <f>VLOOKUP($B99,'[6]2021 DD Batch123456'!$B$3:$AT$590,12,FALSE)</f>
        <v>Y</v>
      </c>
      <c r="N99" s="17" t="str">
        <f>HLOOKUP($B99,'[6]SGTI 2021 Clean Data'!$E$2:$ZQ$272,25,FALSE)</f>
        <v>Y</v>
      </c>
      <c r="O99" s="17" t="str">
        <f>VLOOKUP($B99,'[6]2021 DD Batch123456'!$B$3:$AT$590,13,FALSE)</f>
        <v>N</v>
      </c>
      <c r="P99" s="17" t="str">
        <f>VLOOKUP($B99,'[6]2021 DD Batch123456'!$B$3:$AT$590,14,FALSE)</f>
        <v>Y</v>
      </c>
      <c r="Q99" s="17" t="str">
        <f>HLOOKUP($B99,'[6]SGTI 2021 Clean Data'!$E$2:$ZQ$272,30,FALSE)</f>
        <v>Y</v>
      </c>
      <c r="R99" s="17" t="str">
        <f>HLOOKUP($B99,'[6]SGTI 2021 Clean Data'!$E$2:$ZQ$272,31,FALSE)</f>
        <v>Y</v>
      </c>
      <c r="S99" s="17" t="str">
        <f>HLOOKUP($B99,'[6]SGTI 2021 Clean Data'!$E$2:$ZQ$272,32,FALSE)</f>
        <v>Y</v>
      </c>
      <c r="T99" s="17">
        <f>VLOOKUP($B99,'[6]2021 DD Batch123456'!$B$3:$AT$590,36,FALSE)</f>
        <v>4</v>
      </c>
      <c r="U99" s="17">
        <f>VLOOKUP($B99,'[6]2021 DD Batch123456'!$B$3:$AT$590,40,FALSE)</f>
        <v>2</v>
      </c>
      <c r="V99" s="17">
        <f>VLOOKUP($B99,'[6]2021 DD Batch123456'!$B$3:$AT$590,37,FALSE)</f>
        <v>4</v>
      </c>
      <c r="W99" s="17" t="str">
        <f>VLOOKUP($B99,'[6]2021 DD Batch123456'!$B$3:$AT$590,41,FALSE)</f>
        <v>Y</v>
      </c>
      <c r="X99" s="17">
        <f>VLOOKUP($B99,'[6]2021 DD Batch123456'!$B$3:$AT$590,15,FALSE)</f>
        <v>3</v>
      </c>
      <c r="Y99" s="17">
        <f>VLOOKUP($B99,'[6]2021 DD Batch123456'!$B$3:$AT$590,16,FALSE)</f>
        <v>2</v>
      </c>
      <c r="Z99" s="17" t="str">
        <f>VLOOKUP($B99,'[6]2021 DD Batch123456'!$B$3:$AT$590,18,FALSE)</f>
        <v>Y</v>
      </c>
      <c r="AA99" s="17" t="str">
        <f>HLOOKUP($B99,'[6]SGTI 2021 Clean Data'!$E$2:$ZQ$272,45,FALSE)</f>
        <v>N</v>
      </c>
      <c r="AB99" s="17" t="str">
        <f>HLOOKUP($B99,'[6]SGTI 2021 Clean Data'!$E$2:$ZQ$272,46,FALSE)</f>
        <v>Y</v>
      </c>
      <c r="AC99" s="17" t="str">
        <f>HLOOKUP($B99,'[6]SGTI 2021 Clean Data'!$E$2:$ZQ$272,49,FALSE)</f>
        <v>Y</v>
      </c>
      <c r="AD99" s="17" t="str">
        <f>HLOOKUP($B99,'[6]SGTI 2021 Clean Data'!$E$2:$ZQ$272,50,FALSE)</f>
        <v>N</v>
      </c>
      <c r="AE99" s="17" t="str">
        <f>HLOOKUP($B99,'[6]SGTI 2021 Clean Data'!$E$2:$ZQ$272,53,FALSE)</f>
        <v>Y</v>
      </c>
      <c r="AF99" s="17" t="str">
        <f>HLOOKUP($B99,'[6]SGTI 2021 Clean Data'!$E$2:$ZQ$272,54,FALSE)</f>
        <v>Y</v>
      </c>
      <c r="AG99" s="17" t="str">
        <f>HLOOKUP($B99,'[6]SGTI 2021 Clean Data'!$E$2:$ZQ$272,55,FALSE)</f>
        <v>Y</v>
      </c>
      <c r="AH99" s="17" t="str">
        <f>HLOOKUP($B99,'[6]SGTI 2021 Clean Data'!$E$2:$ZQ$272,56,FALSE)</f>
        <v>N</v>
      </c>
      <c r="AI99" s="17" t="str">
        <f>HLOOKUP($B99,'[6]SGTI 2021 Clean Data'!$E$2:$ZQ$272,57,FALSE)</f>
        <v>N</v>
      </c>
      <c r="AJ99" s="17" t="str">
        <f>HLOOKUP($B99,'[6]SGTI 2021 Clean Data'!$E$2:$ZQ$272,58,FALSE)</f>
        <v>Y</v>
      </c>
      <c r="AK99" s="17" t="str">
        <f>HLOOKUP($B99,'[6]SGTI 2021 Clean Data'!$E$2:$ZQ$272,59,FALSE)</f>
        <v>Y</v>
      </c>
      <c r="AL99" s="17">
        <f>VLOOKUP($B99,'[6]2021 DD Batch123456'!$B$3:$AT$590,19,FALSE)</f>
        <v>2</v>
      </c>
      <c r="AM99" s="17">
        <f>VLOOKUP($B99,'[6]2021 DD Batch123456'!$B$3:$AT$590,20,FALSE)</f>
        <v>2</v>
      </c>
      <c r="AN99" s="17" t="str">
        <f>VLOOKUP($B99,'[6]2021 DD Batch123456'!$B$3:$AT$590,22,FALSE)</f>
        <v>Y</v>
      </c>
      <c r="AO99" s="17" t="str">
        <f>HLOOKUP($B99,'[6]SGTI 2021 Clean Data'!$E$2:$ZQ$272,67,FALSE)</f>
        <v>O</v>
      </c>
      <c r="AP99" s="17" t="str">
        <f>HLOOKUP($B99,'[6]SGTI 2021 Clean Data'!$E$2:$ZQ$272,68,FALSE)</f>
        <v>O</v>
      </c>
      <c r="AQ99" s="17" t="str">
        <f>HLOOKUP($B99,'[6]SGTI 2021 Clean Data'!$E$2:$ZQ$272,69,FALSE)</f>
        <v>B2</v>
      </c>
      <c r="AR99" s="17" t="str">
        <f>HLOOKUP($B99,'[6]SGTI 2021 Clean Data'!$E$2:$ZQ$272,70,FALSE)</f>
        <v>Y</v>
      </c>
      <c r="AS99" s="17" t="str">
        <f>HLOOKUP($B99,'[6]SGTI 2021 Clean Data'!$E$2:$ZQ$272,71,FALSE)</f>
        <v>Y</v>
      </c>
      <c r="AT99" s="17" t="str">
        <f>HLOOKUP($B99,'[6]SGTI 2021 Clean Data'!$E$2:$ZQ$272,72,FALSE)</f>
        <v>Y</v>
      </c>
      <c r="AU99" s="17" t="str">
        <f>HLOOKUP($B99,'[6]SGTI 2021 Clean Data'!$E$2:$ZQ$272,73,FALSE)</f>
        <v>Y</v>
      </c>
      <c r="AV99" s="17" t="str">
        <f>HLOOKUP($B99,'[6]SGTI 2021 Clean Data'!$E$2:$ZQ$272,74,FALSE)</f>
        <v>Y</v>
      </c>
      <c r="AW99" s="17" t="str">
        <f>HLOOKUP($B99,'[6]SGTI 2021 Clean Data'!$E$2:$ZQ$272,75,FALSE)</f>
        <v>N</v>
      </c>
      <c r="AX99" s="17" t="str">
        <f>HLOOKUP($B99,'[6]SGTI 2021 Clean Data'!$E$2:$ZQ$272,76,FALSE)</f>
        <v>N</v>
      </c>
      <c r="AY99" s="17" t="str">
        <f>VLOOKUP($B99,'[6]2021 DD Batch123456'!$B$3:$AT$590,35,FALSE)</f>
        <v>B3</v>
      </c>
      <c r="AZ99" s="17" t="str">
        <f>HLOOKUP($B99,'[6]SGTI 2021 Clean Data'!$E$2:$ZQ$272,80,FALSE)</f>
        <v>N</v>
      </c>
      <c r="BA99" s="17" t="str">
        <f>HLOOKUP($B99,'[6]SGTI 2021 Clean Data'!$E$2:$ZQ$272,83,FALSE)</f>
        <v>Y</v>
      </c>
      <c r="BB99" s="17" t="str">
        <f>HLOOKUP($B99,'[6]SGTI 2021 Clean Data'!$E$2:$ZQ$272,84,FALSE)</f>
        <v>Y</v>
      </c>
      <c r="BC99" s="17" t="str">
        <f>HLOOKUP($B99,'[6]SGTI 2021 Clean Data'!$E$2:$ZQ$272,89,FALSE)</f>
        <v>Y</v>
      </c>
      <c r="BD99" s="17" t="str">
        <f>HLOOKUP($B99,'[6]SGTI 2021 Clean Data'!$E$2:$ZQ$272,91,FALSE)</f>
        <v>Y</v>
      </c>
      <c r="BE99" s="17" t="str">
        <f>HLOOKUP($B99,'[6]SGTI 2021 Clean Data'!$E$2:$ZQ$272,92,FALSE)</f>
        <v>Y</v>
      </c>
      <c r="BF99" s="17" t="str">
        <f>HLOOKUP($B99,'[6]SGTI 2021 Clean Data'!$E$2:$ZQ$272,93,FALSE)</f>
        <v>Y</v>
      </c>
      <c r="BG99" s="17" t="str">
        <f>HLOOKUP($B99,'[6]SGTI 2021 Clean Data'!$E$2:$ZQ$272,94,FALSE)</f>
        <v>Y</v>
      </c>
      <c r="BH99" s="17" t="str">
        <f>HLOOKUP($B99,'[6]SGTI 2021 Clean Data'!$E$2:$ZQ$272,95,FALSE)</f>
        <v>N</v>
      </c>
      <c r="BI99" s="17" t="str">
        <f>HLOOKUP($B99,'[6]SGTI 2021 Clean Data'!$E$2:$ZQ$272,96,FALSE)</f>
        <v>N</v>
      </c>
      <c r="BJ99" s="17" t="str">
        <f>HLOOKUP($B99,'[6]SGTI 2021 Clean Data'!$E$2:$ZQ$272,97,FALSE)</f>
        <v>N</v>
      </c>
      <c r="BK99" s="17" t="str">
        <f>HLOOKUP($B99,'[6]SGTI 2021 Clean Data'!$E$2:$ZQ$272,98,FALSE)</f>
        <v>Y</v>
      </c>
      <c r="BL99" s="17" t="str">
        <f>HLOOKUP($B99,'[6]SGTI 2021 Clean Data'!$E$2:$ZQ$272,100,FALSE)</f>
        <v>Y</v>
      </c>
      <c r="BM99" s="17" t="str">
        <f>HLOOKUP($B99,'[6]SGTI 2021 Clean Data'!$E$2:$ZQ$272,102,FALSE)</f>
        <v>Y</v>
      </c>
      <c r="BN99" s="17" t="str">
        <f>HLOOKUP($B99,'[6]SGTI 2021 Clean Data'!$E$2:$ZQ$272,103,FALSE)</f>
        <v>Y</v>
      </c>
      <c r="BO99" s="17" t="str">
        <f>HLOOKUP($B99,'[6]SGTI 2021 Clean Data'!$E$2:$ZQ$272,107,FALSE)</f>
        <v>Y</v>
      </c>
      <c r="BP99" s="17" t="str">
        <f>HLOOKUP($B99,'[6]SGTI 2021 Clean Data'!$E$2:$ZQ$272,108,FALSE)</f>
        <v>Y</v>
      </c>
      <c r="BQ99" s="17" t="str">
        <f>HLOOKUP($B99,'[6]SGTI 2021 Clean Data'!$E$2:$ZQ$272,109,FALSE)</f>
        <v>Y</v>
      </c>
      <c r="BR99" s="17" t="str">
        <f>HLOOKUP($B99,'[6]SGTI 2021 Clean Data'!$E$2:$ZQ$272,110,FALSE)</f>
        <v>Y</v>
      </c>
      <c r="BS99" s="17" t="str">
        <f>HLOOKUP($B99,'[6]SGTI 2021 Clean Data'!$E$2:$ZQ$272,111,FALSE)</f>
        <v>Y</v>
      </c>
      <c r="BT99" s="17" t="str">
        <f>HLOOKUP($B99,'[6]SGTI 2021 Clean Data'!$E$2:$ZQ$272,113,FALSE)</f>
        <v>Y</v>
      </c>
      <c r="BU99" s="17" t="str">
        <f>HLOOKUP($B99,'[6]SGTI 2021 Clean Data'!$E$2:$ZQ$272,114,FALSE)</f>
        <v>Y</v>
      </c>
      <c r="BV99" s="17" t="str">
        <f>HLOOKUP($B99,'[6]SGTI 2021 Clean Data'!$E$2:$ZQ$272,120,FALSE)</f>
        <v>N</v>
      </c>
      <c r="BW99" s="17" t="str">
        <f>HLOOKUP($B99,'[6]SGTI 2021 Clean Data'!$E$2:$ZQ$272,121,FALSE)</f>
        <v>Y</v>
      </c>
      <c r="BX99" s="17" t="str">
        <f>HLOOKUP($B99,'[6]SGTI 2021 Clean Data'!$E$2:$ZQ$272,122,FALSE)</f>
        <v>Y</v>
      </c>
      <c r="BY99" s="17" t="str">
        <f>HLOOKUP($B99,'[6]SGTI 2021 Clean Data'!$E$2:$ZQ$272,123,FALSE)</f>
        <v>Y</v>
      </c>
      <c r="BZ99" s="17" t="str">
        <f>HLOOKUP($B99,'[6]SGTI 2021 Clean Data'!$E$2:$ZQ$272,124,FALSE)</f>
        <v>N</v>
      </c>
      <c r="CA99" s="17" t="str">
        <f>HLOOKUP($B99,'[6]SGTI 2021 Clean Data'!$E$2:$ZQ$272,125,FALSE)</f>
        <v>N</v>
      </c>
      <c r="CB99" s="17" t="str">
        <f>HLOOKUP($B99,'[6]SGTI 2021 Clean Data'!$E$2:$ZQ$272,126,FALSE)</f>
        <v>N</v>
      </c>
      <c r="CC99" s="17" t="str">
        <f>HLOOKUP($B99,'[6]SGTI 2021 Clean Data'!$E$2:$ZQ$272,128,FALSE)</f>
        <v>Y</v>
      </c>
      <c r="CD99" s="17" t="str">
        <f>HLOOKUP($B99,'[6]SGTI 2021 Clean Data'!$E$2:$ZQ$272,130,FALSE)</f>
        <v>Y</v>
      </c>
      <c r="CE99" s="17" t="str">
        <f>HLOOKUP($B99,'[6]SGTI 2021 Clean Data'!$E$2:$ZQ$272,131,FALSE)</f>
        <v>Y</v>
      </c>
      <c r="CF99" s="17" t="str">
        <f>HLOOKUP($B99,'[6]SGTI 2021 Clean Data'!$E$2:$ZQ$272,132,FALSE)</f>
        <v>Y</v>
      </c>
      <c r="CG99" s="17" t="str">
        <f>HLOOKUP($B99,'[6]SGTI 2021 Clean Data'!$E$2:$ZQ$272,133,FALSE)</f>
        <v>N</v>
      </c>
      <c r="CH99" s="17" t="str">
        <f>HLOOKUP($B99,'[6]SGTI 2021 Clean Data'!$E$2:$ZQ$272,135,FALSE)</f>
        <v>N</v>
      </c>
      <c r="CI99" s="17" t="str">
        <f>HLOOKUP($B99,'[6]SGTI 2021 Clean Data'!$E$2:$ZQ$272,139,FALSE)</f>
        <v>Y</v>
      </c>
      <c r="CJ99" s="17" t="str">
        <f>HLOOKUP($B99,'[6]SGTI 2021 Clean Data'!$E$2:$ZQ$272,140,FALSE)</f>
        <v>Y</v>
      </c>
      <c r="CK99" s="17" t="str">
        <f>VLOOKUP($B99,'[6]2021 DD Batch123456'!$B$3:$AT$590,26,FALSE)</f>
        <v>Y</v>
      </c>
      <c r="CL99" s="17">
        <f>VLOOKUP($B99,'[6]2021 DD Batch123456'!$B$3:$AT$590,27,FALSE)</f>
        <v>0</v>
      </c>
      <c r="CM99" s="17" t="str">
        <f>VLOOKUP($B99,'[6]2021 DD Batch123456'!$B$3:$AT$590,31,FALSE)</f>
        <v>Y</v>
      </c>
      <c r="CN99" s="17">
        <f>VLOOKUP($B99,'[6]2021 DD Batch123456'!$B$3:$AT$590,32,FALSE)</f>
        <v>0</v>
      </c>
      <c r="CO99" s="17" t="str">
        <f>VLOOKUP($B99,'[6]2021 DD Batch123456'!$B$3:$AT$590,33,FALSE)</f>
        <v>Y</v>
      </c>
      <c r="CP99" s="17" t="str">
        <f>HLOOKUP($B99,'[6]SGTI 2021 Clean Data'!$E$2:$ZQ$272,153,FALSE)</f>
        <v>Y</v>
      </c>
      <c r="CQ99" s="17" t="str">
        <f>HLOOKUP($B99,'[6]SGTI 2021 Clean Data'!$E$2:$ZQ$272,155,FALSE)</f>
        <v>Y</v>
      </c>
      <c r="CR99" s="17" t="str">
        <f>HLOOKUP($B99,'[6]SGTI 2021 Clean Data'!$E$2:$ZQ$272,156,FALSE)</f>
        <v>Y</v>
      </c>
      <c r="CS99" s="17" t="str">
        <f>HLOOKUP($B99,'[6]SGTI 2021 Clean Data'!$E$2:$ZQ$272,157,FALSE)</f>
        <v>Y</v>
      </c>
      <c r="CT99" s="17" t="str">
        <f>HLOOKUP($B99,'[6]SGTI 2021 Clean Data'!$E$2:$ZQ$272,158,FALSE)</f>
        <v>Y</v>
      </c>
      <c r="CU99" s="17" t="str">
        <f>HLOOKUP($B99,'[6]SGTI 2021 Clean Data'!$E$2:$ZQ$272,159,FALSE)</f>
        <v>Y</v>
      </c>
      <c r="CV99" s="17" t="str">
        <f>HLOOKUP($B99,'[6]SGTI 2021 Clean Data'!$E$2:$ZQ$272,160,FALSE)</f>
        <v>Y</v>
      </c>
      <c r="CW99" s="17" t="str">
        <f>HLOOKUP($B99,'[6]SGTI 2021 Clean Data'!$E$2:$ZQ$272,161,FALSE)</f>
        <v>Y</v>
      </c>
      <c r="CX99" s="17" t="str">
        <f>HLOOKUP($B99,'[6]SGTI 2021 Clean Data'!$E$2:$ZQ$272,164,FALSE)</f>
        <v>Y</v>
      </c>
      <c r="CY99" s="17" t="str">
        <f>HLOOKUP($B99,'[6]SGTI 2021 Clean Data'!$E$2:$ZQ$272,170,FALSE)</f>
        <v>Y</v>
      </c>
      <c r="CZ99" s="17" t="str">
        <f>HLOOKUP($B99,'[6]SGTI 2021 Clean Data'!$E$2:$ZQ$272,173,FALSE)</f>
        <v>N</v>
      </c>
      <c r="DA99" s="17" t="str">
        <f>HLOOKUP($B99,'[6]SGTI 2021 Clean Data'!$E$2:$ZQ$272,174,FALSE)</f>
        <v>Y</v>
      </c>
      <c r="DB99" s="17" t="str">
        <f>HLOOKUP($B99,'[6]SGTI 2021 Clean Data'!$E$2:$ZQ$272,175,FALSE)</f>
        <v>Y</v>
      </c>
      <c r="DC99" s="17" t="str">
        <f>HLOOKUP($B99,'[6]SGTI 2021 Clean Data'!$E$2:$ZQ$272,176,FALSE)</f>
        <v>Y</v>
      </c>
      <c r="DD99" s="17" t="str">
        <f>HLOOKUP($B99,'[6]SGTI 2021 Clean Data'!$E$2:$ZQ$272,178,FALSE)</f>
        <v>N</v>
      </c>
      <c r="DE99" s="17" t="str">
        <f>HLOOKUP($B99,'[6]SGTI 2021 Clean Data'!$E$2:$ZQ$272,179,FALSE)</f>
        <v>N</v>
      </c>
      <c r="DF99" s="17" t="str">
        <f>HLOOKUP($B99,'[6]SGTI 2021 Clean Data'!$E$2:$ZQ$272,180,FALSE)</f>
        <v>Y</v>
      </c>
      <c r="DG99" s="17" t="str">
        <f>HLOOKUP($B99,'[6]SGTI 2021 Clean Data'!$E$2:$ZQ$272,181,FALSE)</f>
        <v>Y</v>
      </c>
      <c r="DH99" s="17" t="str">
        <f>HLOOKUP($B99,'[6]SGTI 2021 Clean Data'!$E$2:$ZQ$272,182,FALSE)</f>
        <v>N</v>
      </c>
      <c r="DI99" s="17" t="str">
        <f>HLOOKUP($B99,'[6]SGTI 2021 Clean Data'!$E$2:$ZQ$272,184,FALSE)</f>
        <v>Y</v>
      </c>
      <c r="DJ99" s="17" t="str">
        <f>HLOOKUP($B99,'[6]SGTI 2021 Clean Data'!$E$2:$ZQ$272,185,FALSE)</f>
        <v>Y</v>
      </c>
      <c r="DK99" s="17">
        <f>HLOOKUP($B99,'[6]SGTI 2021 Clean Data'!$E$2:$ZQ$272,190,FALSE)</f>
        <v>60</v>
      </c>
      <c r="DL99" s="17" t="str">
        <f>HLOOKUP($B99,'[6]SGTI 2021 Clean Data'!$E$2:$ZQ$272,191,FALSE)</f>
        <v>Y</v>
      </c>
      <c r="DM99" s="17" t="str">
        <f>HLOOKUP($B99,'[6]SGTI 2021 Clean Data'!$E$2:$ZQ$272,195,FALSE)</f>
        <v>Y</v>
      </c>
      <c r="DN99" s="17" t="str">
        <f>HLOOKUP($B99,'[6]SGTI 2021 Clean Data'!$E$2:$ZQ$272,196,FALSE)</f>
        <v>N</v>
      </c>
      <c r="DO99" s="17" t="str">
        <f>HLOOKUP($B99,'[6]SGTI 2021 Clean Data'!$E$2:$ZQ$272,199,FALSE)</f>
        <v>Y</v>
      </c>
      <c r="DP99" s="17" t="str">
        <f>HLOOKUP($B99,'[6]SGTI 2021 Clean Data'!$E$2:$ZQ$272,200,FALSE)</f>
        <v>Y</v>
      </c>
      <c r="DQ99" s="17" t="str">
        <f>HLOOKUP($B99,'[6]SGTI 2021 Clean Data'!$E$2:$ZQ$272,201,FALSE)</f>
        <v>Y</v>
      </c>
      <c r="DR99" s="17" t="str">
        <f>HLOOKUP($B99,'[6]SGTI 2021 Clean Data'!$E$2:$ZQ$272,202,FALSE)</f>
        <v>N</v>
      </c>
      <c r="DS99" s="17" t="str">
        <f>HLOOKUP($B99,'[6]SGTI 2021 Clean Data'!$E$2:$ZQ$272,203,FALSE)</f>
        <v>Y</v>
      </c>
      <c r="DT99" s="17" t="str">
        <f>HLOOKUP($B99,'[6]SGTI 2021 Clean Data'!$E$2:$ZQ$272,204,FALSE)</f>
        <v>Y</v>
      </c>
      <c r="DU99" s="17" t="str">
        <f>HLOOKUP($B99,'[6]SGTI 2021 Clean Data'!$E$2:$ZQ$272,206,FALSE)</f>
        <v>Y</v>
      </c>
      <c r="DV99" s="17" t="str">
        <f>HLOOKUP($B99,'[6]SGTI 2021 Clean Data'!$E$2:$ZQ$272,207,FALSE)</f>
        <v>Y</v>
      </c>
      <c r="DW99" s="17" t="str">
        <f>HLOOKUP($B99,'[6]SGTI 2021 Clean Data'!$E$2:$ZQ$272,208,FALSE)</f>
        <v>Y</v>
      </c>
      <c r="DX99" s="17"/>
      <c r="DY99" s="17" t="str">
        <f>HLOOKUP($B99,'[6]SGTI 2021 Clean Data'!$E$2:$ZQ$272,213,FALSE)</f>
        <v>N</v>
      </c>
      <c r="DZ99" s="17" t="str">
        <f>HLOOKUP($B99,'[6]SGTI 2021 Clean Data'!$E$2:$ZQ$272,214,FALSE)</f>
        <v>N</v>
      </c>
      <c r="EA99" s="17" t="str">
        <f>HLOOKUP($B99,'[6]SGTI 2021 Clean Data'!$E$2:$ZQ$272,215,FALSE)</f>
        <v>N</v>
      </c>
      <c r="EB99" s="17">
        <f>HLOOKUP($B99,'[6]SGTI 2021 Clean Data'!$E$2:$ZQ$272,219,FALSE)</f>
        <v>3</v>
      </c>
      <c r="EC99" s="17">
        <f>HLOOKUP($B99,'[6]SGTI 2021 Clean Data'!$E$2:$ZQ$272,220,FALSE)</f>
        <v>0</v>
      </c>
      <c r="ED99" s="17">
        <f>HLOOKUP($B99,'[6]SGTI 2021 Clean Data'!$E$2:$ZQ$272,221,FALSE)</f>
        <v>0</v>
      </c>
      <c r="EE99" s="17">
        <f>HLOOKUP($B99,'[6]SGTI 2021 Clean Data'!$E$2:$ZQ$272,222,FALSE)</f>
        <v>3</v>
      </c>
      <c r="EF99" s="17">
        <f>HLOOKUP($B99,'[6]SGTI 2021 Clean Data'!$E$2:$ZQ$272,223,FALSE)</f>
        <v>0</v>
      </c>
      <c r="EG99" s="17">
        <f>HLOOKUP($B99,'[6]SGTI 2021 Clean Data'!$E$2:$ZQ$272,224,FALSE)</f>
        <v>3</v>
      </c>
      <c r="EH99" s="17">
        <f>HLOOKUP($B99,'[6]SGTI 2021 Clean Data'!$E$2:$ZQ$272,225,FALSE)</f>
        <v>0</v>
      </c>
      <c r="EI99" s="17">
        <f>HLOOKUP($B99,'[6]SGTI 2021 Clean Data'!$E$2:$ZQ$272,226,FALSE)</f>
        <v>0</v>
      </c>
      <c r="EJ99" s="17">
        <f>HLOOKUP($B99,'[6]SGTI 2021 Clean Data'!$E$2:$ZQ$272,227,FALSE)</f>
        <v>0</v>
      </c>
      <c r="EK99" s="17">
        <f>HLOOKUP($B99,'[6]SGTI 2021 Clean Data'!$E$2:$ZQ$272,228,FALSE)</f>
        <v>0</v>
      </c>
      <c r="EL99" s="17">
        <f>HLOOKUP($B99,'[6]SGTI 2021 Clean Data'!$E$2:$ZQ$272,229,FALSE)</f>
        <v>0</v>
      </c>
      <c r="EM99" s="17">
        <f>HLOOKUP($B99,'[6]SGTI 2021 Clean Data'!$E$2:$ZQ$272,230,FALSE)</f>
        <v>1</v>
      </c>
      <c r="EN99" s="17">
        <f>HLOOKUP($B99,'[6]SGTI 2021 Clean Data'!$E$2:$ZQ$272,231,FALSE)</f>
        <v>0</v>
      </c>
      <c r="EO99" s="18">
        <f>HLOOKUP($B99,'[6]SGTI 2021 Clean Data'!$E$2:$ZQ$272,232,FALSE)</f>
        <v>44176</v>
      </c>
      <c r="EP99" s="18">
        <f>HLOOKUP($B99,'[6]SGTI 2021 Clean Data'!$E$2:$ZQ$272,233,FALSE)</f>
        <v>44193</v>
      </c>
      <c r="EQ99" s="17">
        <f>HLOOKUP($B99,'[6]SGTI 2021 Clean Data'!$E$2:$ZQ$272,234,FALSE)</f>
        <v>0</v>
      </c>
      <c r="ER99" s="17">
        <f>HLOOKUP($B99,'[6]SGTI 2021 Clean Data'!$E$2:$ZQ$272,235,FALSE)</f>
        <v>0</v>
      </c>
      <c r="ES99" s="17">
        <f>HLOOKUP($B99,'[6]SGTI 2021 Clean Data'!$E$2:$ZQ$272,240,FALSE)</f>
        <v>0</v>
      </c>
      <c r="ET99" s="17">
        <f>VLOOKUP($B99,'[6]2021 DD Batch123456'!$B$3:$AT$590,42,FALSE)</f>
        <v>0</v>
      </c>
      <c r="EU99" s="17"/>
      <c r="EV99" s="17"/>
      <c r="EW99" s="17"/>
      <c r="EX99" s="17">
        <f>VLOOKUP($B99,'[6]2021 DD Batch123456'!$B$3:$AT$590,44,FALSE)</f>
        <v>0</v>
      </c>
      <c r="EY99" s="17">
        <f>HLOOKUP($B99,'[6]SGTI 2021 Clean Data'!$E$2:$ZQ$272,246,FALSE)</f>
        <v>0</v>
      </c>
      <c r="EZ99" s="17">
        <f>HLOOKUP($B99,'[6]SGTI 2021 Clean Data'!$E$2:$ZQ$272,247,FALSE)</f>
        <v>0</v>
      </c>
      <c r="FA99" s="17">
        <f>HLOOKUP($B99,'[6]SGTI 2021 Clean Data'!$E$2:$ZQ$272,248,FALSE)</f>
        <v>0</v>
      </c>
      <c r="FB99" s="17">
        <f>HLOOKUP($B99,'[6]SGTI 2021 Clean Data'!$E$2:$ZQ$272,249,FALSE)</f>
        <v>0</v>
      </c>
      <c r="FC99" s="17">
        <f>HLOOKUP($B99,'[6]SGTI 2021 Clean Data'!$E$2:$ZQ$272,250,FALSE)</f>
        <v>0</v>
      </c>
      <c r="FD99" s="17">
        <f>HLOOKUP($B99,'[6]SGTI 2021 Clean Data'!$E$2:$ZQ$272,251,FALSE)</f>
        <v>0</v>
      </c>
      <c r="FE99" s="17">
        <f>HLOOKUP($B99,'[6]SGTI 2021 Clean Data'!$E$2:$ZQ$272,252,FALSE)</f>
        <v>0</v>
      </c>
      <c r="FF99" s="17">
        <f>HLOOKUP($B99,'[6]SGTI 2021 Clean Data'!$E$2:$ZQ$272,253,FALSE)</f>
        <v>0</v>
      </c>
      <c r="FG99" s="17">
        <f>HLOOKUP($B99,'[6]SGTI 2021 Clean Data'!$E$2:$ZQ$272,254,FALSE)</f>
        <v>0</v>
      </c>
      <c r="FH99" s="17">
        <f>HLOOKUP($B99,'[6]SGTI 2021 Clean Data'!$E$2:$ZQ$272,255,FALSE)</f>
        <v>10</v>
      </c>
      <c r="FI99" s="17">
        <f>HLOOKUP($B99,'[6]SGTI 2021 Clean Data'!$E$2:$ZQ$272,256,FALSE)</f>
        <v>0</v>
      </c>
      <c r="FJ99" s="17">
        <f>HLOOKUP($B99,'[6]SGTI 2021 Clean Data'!$E$2:$ZQ$272,257,FALSE)</f>
        <v>0</v>
      </c>
      <c r="FK99" s="17">
        <f>HLOOKUP($B99,'[6]SGTI 2021 Clean Data'!$E$2:$ZQ$272,258,FALSE)</f>
        <v>0</v>
      </c>
      <c r="FL99" s="17"/>
      <c r="FM99" s="17">
        <f>HLOOKUP($B99,'[6]SGTI 2021 Clean Data'!$E$2:$ZQ$272,260,FALSE)</f>
        <v>0</v>
      </c>
      <c r="FN99" s="17">
        <f>HLOOKUP($B99,'[6]SGTI 2021 Clean Data'!$E$2:$ZQ$272,261,FALSE)</f>
        <v>0</v>
      </c>
      <c r="FO99" s="17">
        <f>HLOOKUP($B99,'[6]SGTI 2021 Clean Data'!$E$2:$ZQ$272,262,FALSE)</f>
        <v>0</v>
      </c>
      <c r="FP99" s="17">
        <f>HLOOKUP($B99,'[6]SGTI 2021 Clean Data'!$E$2:$ZQ$272,263,FALSE)</f>
        <v>0</v>
      </c>
      <c r="FQ99" s="17"/>
      <c r="FR99" s="17">
        <f>HLOOKUP($B99,'[6]SGTI 2021 Clean Data'!$E$2:$ZQ$272,265,FALSE)</f>
        <v>0</v>
      </c>
      <c r="FS99" s="17">
        <f>HLOOKUP($B99,'[6]SGTI 2021 Clean Data'!$E$2:$ZQ$272,266,FALSE)</f>
        <v>0</v>
      </c>
      <c r="FT99" s="17">
        <f>HLOOKUP($B99,'[6]SGTI 2021 Clean Data'!$E$2:$ZQ$272,267,FALSE)</f>
        <v>0</v>
      </c>
      <c r="FU99" s="17">
        <f>HLOOKUP($B99,'[6]SGTI 2021 Clean Data'!$E$2:$ZQ$272,268,FALSE)</f>
        <v>0</v>
      </c>
      <c r="FV99" s="17">
        <f>HLOOKUP($B99,'[6]SGTI 2021 Clean Data'!$E$2:$ZQ$272,269,FALSE)</f>
        <v>0</v>
      </c>
      <c r="FW99" s="17">
        <f>HLOOKUP($B99,'[6]SGTI 2021 Clean Data'!$E$2:$ZQ$272,270,FALSE)</f>
        <v>0</v>
      </c>
      <c r="FX99" s="17">
        <f>HLOOKUP($B99,'[6]SGTI 2021 Clean Data'!$E$2:$ZQ$272,271,FALSE)</f>
        <v>0</v>
      </c>
    </row>
    <row r="100" spans="1:180" ht="24" thickTop="1" thickBot="1" x14ac:dyDescent="0.3">
      <c r="A100" s="12">
        <v>311</v>
      </c>
      <c r="B100" s="13" t="s">
        <v>242</v>
      </c>
      <c r="C100" s="14" t="s">
        <v>243</v>
      </c>
      <c r="D100" s="15">
        <v>44196</v>
      </c>
      <c r="E100" s="16">
        <f>_xlfn.IFNA(VLOOKUP($B100,'[4]SGTI 2021 General Full List'!$G$2:$AD$528,24,FALSE),VLOOKUP($B100,'[5]SGTI 2021 TrustReits Full List'!$G$2:$AC$43,23,FALSE))</f>
        <v>64056000</v>
      </c>
      <c r="F100" s="16" t="str">
        <f t="shared" si="1"/>
        <v>Small</v>
      </c>
      <c r="G100" s="16" t="str">
        <f>_xlfn.IFNA(VLOOKUP($B100,'[4]SGTI 2021 General Full List'!$G$2:$AD$528,21,FALSE),VLOOKUP($B100,'[5]SGTI 2021 TrustReits Full List'!$G$2:$AB$43,20,FALSE))</f>
        <v xml:space="preserve">INFORMATION TECHNOLOGY </v>
      </c>
      <c r="H100" s="16" t="str">
        <f>_xlfn.IFNA(VLOOKUP($B100,'[4]SGTI 2021 General Full List'!$G$2:$AD$528,23,FALSE),VLOOKUP($B100,'[5]SGTI 2021 TrustReits Full List'!$G$2:$AB$43,22,FALSE))</f>
        <v>Technology Equipment</v>
      </c>
      <c r="I100" s="16" t="s">
        <v>1273</v>
      </c>
      <c r="J100" s="17">
        <f>VLOOKUP($B100,'[6]2021 DD Batch123456'!$B$3:$AT$590,5,FALSE)</f>
        <v>6</v>
      </c>
      <c r="K100" s="17">
        <f>VLOOKUP($B100,'[6]2021 DD Batch123456'!$B$3:$AT$590,6,FALSE)</f>
        <v>6</v>
      </c>
      <c r="L100" s="17">
        <f>VLOOKUP($B100,'[6]2021 DD Batch123456'!$B$3:$AT$590,7,FALSE)</f>
        <v>3</v>
      </c>
      <c r="M100" s="17" t="str">
        <f>VLOOKUP($B100,'[6]2021 DD Batch123456'!$B$3:$AT$590,12,FALSE)</f>
        <v>Y</v>
      </c>
      <c r="N100" s="17" t="str">
        <f>HLOOKUP($B100,'[6]SGTI 2021 Clean Data'!$E$2:$ZQ$272,25,FALSE)</f>
        <v>N</v>
      </c>
      <c r="O100" s="17" t="str">
        <f>VLOOKUP($B100,'[6]2021 DD Batch123456'!$B$3:$AT$590,13,FALSE)</f>
        <v>N</v>
      </c>
      <c r="P100" s="17" t="str">
        <f>VLOOKUP($B100,'[6]2021 DD Batch123456'!$B$3:$AT$590,14,FALSE)</f>
        <v>Y</v>
      </c>
      <c r="Q100" s="17" t="str">
        <f>HLOOKUP($B100,'[6]SGTI 2021 Clean Data'!$E$2:$ZQ$272,30,FALSE)</f>
        <v>Y</v>
      </c>
      <c r="R100" s="17" t="str">
        <f>HLOOKUP($B100,'[6]SGTI 2021 Clean Data'!$E$2:$ZQ$272,31,FALSE)</f>
        <v>Y</v>
      </c>
      <c r="S100" s="17" t="str">
        <f>HLOOKUP($B100,'[6]SGTI 2021 Clean Data'!$E$2:$ZQ$272,32,FALSE)</f>
        <v>Y</v>
      </c>
      <c r="T100" s="17">
        <f>VLOOKUP($B100,'[6]2021 DD Batch123456'!$B$3:$AT$590,36,FALSE)</f>
        <v>7</v>
      </c>
      <c r="U100" s="17">
        <f>VLOOKUP($B100,'[6]2021 DD Batch123456'!$B$3:$AT$590,40,FALSE)</f>
        <v>2</v>
      </c>
      <c r="V100" s="17">
        <f>VLOOKUP($B100,'[6]2021 DD Batch123456'!$B$3:$AT$590,37,FALSE)</f>
        <v>5</v>
      </c>
      <c r="W100" s="17" t="str">
        <f>VLOOKUP($B100,'[6]2021 DD Batch123456'!$B$3:$AT$590,41,FALSE)</f>
        <v>Y</v>
      </c>
      <c r="X100" s="17">
        <f>VLOOKUP($B100,'[6]2021 DD Batch123456'!$B$3:$AT$590,15,FALSE)</f>
        <v>3</v>
      </c>
      <c r="Y100" s="17">
        <f>VLOOKUP($B100,'[6]2021 DD Batch123456'!$B$3:$AT$590,16,FALSE)</f>
        <v>2</v>
      </c>
      <c r="Z100" s="17" t="str">
        <f>VLOOKUP($B100,'[6]2021 DD Batch123456'!$B$3:$AT$590,18,FALSE)</f>
        <v>Y</v>
      </c>
      <c r="AA100" s="17" t="str">
        <f>HLOOKUP($B100,'[6]SGTI 2021 Clean Data'!$E$2:$ZQ$272,45,FALSE)</f>
        <v>Y</v>
      </c>
      <c r="AB100" s="17" t="str">
        <f>HLOOKUP($B100,'[6]SGTI 2021 Clean Data'!$E$2:$ZQ$272,46,FALSE)</f>
        <v>Y</v>
      </c>
      <c r="AC100" s="17" t="str">
        <f>HLOOKUP($B100,'[6]SGTI 2021 Clean Data'!$E$2:$ZQ$272,49,FALSE)</f>
        <v>N</v>
      </c>
      <c r="AD100" s="17" t="str">
        <f>HLOOKUP($B100,'[6]SGTI 2021 Clean Data'!$E$2:$ZQ$272,50,FALSE)</f>
        <v>Y</v>
      </c>
      <c r="AE100" s="17" t="str">
        <f>HLOOKUP($B100,'[6]SGTI 2021 Clean Data'!$E$2:$ZQ$272,53,FALSE)</f>
        <v>Y</v>
      </c>
      <c r="AF100" s="17" t="str">
        <f>HLOOKUP($B100,'[6]SGTI 2021 Clean Data'!$E$2:$ZQ$272,54,FALSE)</f>
        <v>Y</v>
      </c>
      <c r="AG100" s="17" t="str">
        <f>HLOOKUP($B100,'[6]SGTI 2021 Clean Data'!$E$2:$ZQ$272,55,FALSE)</f>
        <v>Y</v>
      </c>
      <c r="AH100" s="17" t="str">
        <f>HLOOKUP($B100,'[6]SGTI 2021 Clean Data'!$E$2:$ZQ$272,56,FALSE)</f>
        <v>Y</v>
      </c>
      <c r="AI100" s="17" t="str">
        <f>HLOOKUP($B100,'[6]SGTI 2021 Clean Data'!$E$2:$ZQ$272,57,FALSE)</f>
        <v>N</v>
      </c>
      <c r="AJ100" s="17" t="str">
        <f>HLOOKUP($B100,'[6]SGTI 2021 Clean Data'!$E$2:$ZQ$272,58,FALSE)</f>
        <v>N</v>
      </c>
      <c r="AK100" s="17" t="str">
        <f>HLOOKUP($B100,'[6]SGTI 2021 Clean Data'!$E$2:$ZQ$272,59,FALSE)</f>
        <v>Y</v>
      </c>
      <c r="AL100" s="17">
        <f>VLOOKUP($B100,'[6]2021 DD Batch123456'!$B$3:$AT$590,19,FALSE)</f>
        <v>3</v>
      </c>
      <c r="AM100" s="17">
        <f>VLOOKUP($B100,'[6]2021 DD Batch123456'!$B$3:$AT$590,20,FALSE)</f>
        <v>2</v>
      </c>
      <c r="AN100" s="17" t="str">
        <f>VLOOKUP($B100,'[6]2021 DD Batch123456'!$B$3:$AT$590,22,FALSE)</f>
        <v>Y</v>
      </c>
      <c r="AO100" s="17" t="str">
        <f>HLOOKUP($B100,'[6]SGTI 2021 Clean Data'!$E$2:$ZQ$272,67,FALSE)</f>
        <v>E</v>
      </c>
      <c r="AP100" s="17" t="str">
        <f>HLOOKUP($B100,'[6]SGTI 2021 Clean Data'!$E$2:$ZQ$272,68,FALSE)</f>
        <v>E</v>
      </c>
      <c r="AQ100" s="17" t="str">
        <f>HLOOKUP($B100,'[6]SGTI 2021 Clean Data'!$E$2:$ZQ$272,69,FALSE)</f>
        <v>B2</v>
      </c>
      <c r="AR100" s="17" t="str">
        <f>HLOOKUP($B100,'[6]SGTI 2021 Clean Data'!$E$2:$ZQ$272,70,FALSE)</f>
        <v>Y</v>
      </c>
      <c r="AS100" s="17" t="str">
        <f>HLOOKUP($B100,'[6]SGTI 2021 Clean Data'!$E$2:$ZQ$272,71,FALSE)</f>
        <v>Y</v>
      </c>
      <c r="AT100" s="17" t="str">
        <f>HLOOKUP($B100,'[6]SGTI 2021 Clean Data'!$E$2:$ZQ$272,72,FALSE)</f>
        <v>Y</v>
      </c>
      <c r="AU100" s="17" t="str">
        <f>HLOOKUP($B100,'[6]SGTI 2021 Clean Data'!$E$2:$ZQ$272,73,FALSE)</f>
        <v>Y</v>
      </c>
      <c r="AV100" s="17" t="str">
        <f>HLOOKUP($B100,'[6]SGTI 2021 Clean Data'!$E$2:$ZQ$272,74,FALSE)</f>
        <v>Y</v>
      </c>
      <c r="AW100" s="17" t="str">
        <f>HLOOKUP($B100,'[6]SGTI 2021 Clean Data'!$E$2:$ZQ$272,75,FALSE)</f>
        <v>N</v>
      </c>
      <c r="AX100" s="17" t="str">
        <f>HLOOKUP($B100,'[6]SGTI 2021 Clean Data'!$E$2:$ZQ$272,76,FALSE)</f>
        <v>N</v>
      </c>
      <c r="AY100" s="17" t="str">
        <f>VLOOKUP($B100,'[6]2021 DD Batch123456'!$B$3:$AT$590,35,FALSE)</f>
        <v>E</v>
      </c>
      <c r="AZ100" s="17" t="str">
        <f>HLOOKUP($B100,'[6]SGTI 2021 Clean Data'!$E$2:$ZQ$272,80,FALSE)</f>
        <v>Y</v>
      </c>
      <c r="BA100" s="17" t="str">
        <f>HLOOKUP($B100,'[6]SGTI 2021 Clean Data'!$E$2:$ZQ$272,83,FALSE)</f>
        <v>Y</v>
      </c>
      <c r="BB100" s="17" t="str">
        <f>HLOOKUP($B100,'[6]SGTI 2021 Clean Data'!$E$2:$ZQ$272,84,FALSE)</f>
        <v>Y</v>
      </c>
      <c r="BC100" s="17" t="str">
        <f>HLOOKUP($B100,'[6]SGTI 2021 Clean Data'!$E$2:$ZQ$272,89,FALSE)</f>
        <v>N</v>
      </c>
      <c r="BD100" s="17" t="str">
        <f>HLOOKUP($B100,'[6]SGTI 2021 Clean Data'!$E$2:$ZQ$272,91,FALSE)</f>
        <v>N</v>
      </c>
      <c r="BE100" s="17" t="str">
        <f>HLOOKUP($B100,'[6]SGTI 2021 Clean Data'!$E$2:$ZQ$272,92,FALSE)</f>
        <v>Y</v>
      </c>
      <c r="BF100" s="17" t="str">
        <f>HLOOKUP($B100,'[6]SGTI 2021 Clean Data'!$E$2:$ZQ$272,93,FALSE)</f>
        <v>Y</v>
      </c>
      <c r="BG100" s="17" t="str">
        <f>HLOOKUP($B100,'[6]SGTI 2021 Clean Data'!$E$2:$ZQ$272,94,FALSE)</f>
        <v>N</v>
      </c>
      <c r="BH100" s="17" t="str">
        <f>HLOOKUP($B100,'[6]SGTI 2021 Clean Data'!$E$2:$ZQ$272,95,FALSE)</f>
        <v>Y</v>
      </c>
      <c r="BI100" s="17" t="str">
        <f>HLOOKUP($B100,'[6]SGTI 2021 Clean Data'!$E$2:$ZQ$272,96,FALSE)</f>
        <v>Y</v>
      </c>
      <c r="BJ100" s="17" t="str">
        <f>HLOOKUP($B100,'[6]SGTI 2021 Clean Data'!$E$2:$ZQ$272,97,FALSE)</f>
        <v>Y</v>
      </c>
      <c r="BK100" s="17" t="str">
        <f>HLOOKUP($B100,'[6]SGTI 2021 Clean Data'!$E$2:$ZQ$272,98,FALSE)</f>
        <v>Y</v>
      </c>
      <c r="BL100" s="17" t="str">
        <f>HLOOKUP($B100,'[6]SGTI 2021 Clean Data'!$E$2:$ZQ$272,100,FALSE)</f>
        <v>Y</v>
      </c>
      <c r="BM100" s="17" t="str">
        <f>HLOOKUP($B100,'[6]SGTI 2021 Clean Data'!$E$2:$ZQ$272,102,FALSE)</f>
        <v>Y</v>
      </c>
      <c r="BN100" s="17" t="str">
        <f>HLOOKUP($B100,'[6]SGTI 2021 Clean Data'!$E$2:$ZQ$272,103,FALSE)</f>
        <v>Y</v>
      </c>
      <c r="BO100" s="17" t="str">
        <f>HLOOKUP($B100,'[6]SGTI 2021 Clean Data'!$E$2:$ZQ$272,107,FALSE)</f>
        <v>Y</v>
      </c>
      <c r="BP100" s="17" t="str">
        <f>HLOOKUP($B100,'[6]SGTI 2021 Clean Data'!$E$2:$ZQ$272,108,FALSE)</f>
        <v>Y</v>
      </c>
      <c r="BQ100" s="17" t="str">
        <f>HLOOKUP($B100,'[6]SGTI 2021 Clean Data'!$E$2:$ZQ$272,109,FALSE)</f>
        <v>Y</v>
      </c>
      <c r="BR100" s="17" t="str">
        <f>HLOOKUP($B100,'[6]SGTI 2021 Clean Data'!$E$2:$ZQ$272,110,FALSE)</f>
        <v>Y</v>
      </c>
      <c r="BS100" s="17" t="str">
        <f>HLOOKUP($B100,'[6]SGTI 2021 Clean Data'!$E$2:$ZQ$272,111,FALSE)</f>
        <v>Y</v>
      </c>
      <c r="BT100" s="17" t="str">
        <f>HLOOKUP($B100,'[6]SGTI 2021 Clean Data'!$E$2:$ZQ$272,113,FALSE)</f>
        <v>N</v>
      </c>
      <c r="BU100" s="17" t="str">
        <f>HLOOKUP($B100,'[6]SGTI 2021 Clean Data'!$E$2:$ZQ$272,114,FALSE)</f>
        <v>N</v>
      </c>
      <c r="BV100" s="17" t="str">
        <f>HLOOKUP($B100,'[6]SGTI 2021 Clean Data'!$E$2:$ZQ$272,120,FALSE)</f>
        <v>Y</v>
      </c>
      <c r="BW100" s="17" t="str">
        <f>HLOOKUP($B100,'[6]SGTI 2021 Clean Data'!$E$2:$ZQ$272,121,FALSE)</f>
        <v>N</v>
      </c>
      <c r="BX100" s="17" t="str">
        <f>HLOOKUP($B100,'[6]SGTI 2021 Clean Data'!$E$2:$ZQ$272,122,FALSE)</f>
        <v>Y</v>
      </c>
      <c r="BY100" s="17" t="str">
        <f>HLOOKUP($B100,'[6]SGTI 2021 Clean Data'!$E$2:$ZQ$272,123,FALSE)</f>
        <v>Y</v>
      </c>
      <c r="BZ100" s="17" t="str">
        <f>HLOOKUP($B100,'[6]SGTI 2021 Clean Data'!$E$2:$ZQ$272,124,FALSE)</f>
        <v>Y</v>
      </c>
      <c r="CA100" s="17" t="str">
        <f>HLOOKUP($B100,'[6]SGTI 2021 Clean Data'!$E$2:$ZQ$272,125,FALSE)</f>
        <v>N</v>
      </c>
      <c r="CB100" s="17" t="str">
        <f>HLOOKUP($B100,'[6]SGTI 2021 Clean Data'!$E$2:$ZQ$272,126,FALSE)</f>
        <v>N</v>
      </c>
      <c r="CC100" s="17" t="str">
        <f>HLOOKUP($B100,'[6]SGTI 2021 Clean Data'!$E$2:$ZQ$272,128,FALSE)</f>
        <v>Y</v>
      </c>
      <c r="CD100" s="17" t="str">
        <f>HLOOKUP($B100,'[6]SGTI 2021 Clean Data'!$E$2:$ZQ$272,130,FALSE)</f>
        <v>Y</v>
      </c>
      <c r="CE100" s="17" t="str">
        <f>HLOOKUP($B100,'[6]SGTI 2021 Clean Data'!$E$2:$ZQ$272,131,FALSE)</f>
        <v>Y</v>
      </c>
      <c r="CF100" s="17" t="str">
        <f>HLOOKUP($B100,'[6]SGTI 2021 Clean Data'!$E$2:$ZQ$272,132,FALSE)</f>
        <v>Y</v>
      </c>
      <c r="CG100" s="17" t="str">
        <f>HLOOKUP($B100,'[6]SGTI 2021 Clean Data'!$E$2:$ZQ$272,133,FALSE)</f>
        <v>Y</v>
      </c>
      <c r="CH100" s="17" t="str">
        <f>HLOOKUP($B100,'[6]SGTI 2021 Clean Data'!$E$2:$ZQ$272,135,FALSE)</f>
        <v>N</v>
      </c>
      <c r="CI100" s="17" t="str">
        <f>HLOOKUP($B100,'[6]SGTI 2021 Clean Data'!$E$2:$ZQ$272,139,FALSE)</f>
        <v>Y</v>
      </c>
      <c r="CJ100" s="17" t="str">
        <f>HLOOKUP($B100,'[6]SGTI 2021 Clean Data'!$E$2:$ZQ$272,140,FALSE)</f>
        <v>Y</v>
      </c>
      <c r="CK100" s="17" t="str">
        <f>VLOOKUP($B100,'[6]2021 DD Batch123456'!$B$3:$AT$590,26,FALSE)</f>
        <v>N</v>
      </c>
      <c r="CL100" s="17" t="str">
        <f>VLOOKUP($B100,'[6]2021 DD Batch123456'!$B$3:$AT$590,27,FALSE)</f>
        <v>N</v>
      </c>
      <c r="CM100" s="17" t="str">
        <f>VLOOKUP($B100,'[6]2021 DD Batch123456'!$B$3:$AT$590,31,FALSE)</f>
        <v>N</v>
      </c>
      <c r="CN100" s="17" t="str">
        <f>VLOOKUP($B100,'[6]2021 DD Batch123456'!$B$3:$AT$590,32,FALSE)</f>
        <v>Y</v>
      </c>
      <c r="CO100" s="17" t="str">
        <f>VLOOKUP($B100,'[6]2021 DD Batch123456'!$B$3:$AT$590,33,FALSE)</f>
        <v>Y</v>
      </c>
      <c r="CP100" s="17" t="str">
        <f>HLOOKUP($B100,'[6]SGTI 2021 Clean Data'!$E$2:$ZQ$272,153,FALSE)</f>
        <v>Y</v>
      </c>
      <c r="CQ100" s="17" t="str">
        <f>HLOOKUP($B100,'[6]SGTI 2021 Clean Data'!$E$2:$ZQ$272,155,FALSE)</f>
        <v>Y</v>
      </c>
      <c r="CR100" s="17" t="str">
        <f>HLOOKUP($B100,'[6]SGTI 2021 Clean Data'!$E$2:$ZQ$272,156,FALSE)</f>
        <v>Y</v>
      </c>
      <c r="CS100" s="17" t="str">
        <f>HLOOKUP($B100,'[6]SGTI 2021 Clean Data'!$E$2:$ZQ$272,157,FALSE)</f>
        <v>Y</v>
      </c>
      <c r="CT100" s="17" t="str">
        <f>HLOOKUP($B100,'[6]SGTI 2021 Clean Data'!$E$2:$ZQ$272,158,FALSE)</f>
        <v>Y</v>
      </c>
      <c r="CU100" s="17" t="str">
        <f>HLOOKUP($B100,'[6]SGTI 2021 Clean Data'!$E$2:$ZQ$272,159,FALSE)</f>
        <v>N</v>
      </c>
      <c r="CV100" s="17" t="str">
        <f>HLOOKUP($B100,'[6]SGTI 2021 Clean Data'!$E$2:$ZQ$272,160,FALSE)</f>
        <v>Y</v>
      </c>
      <c r="CW100" s="17" t="str">
        <f>HLOOKUP($B100,'[6]SGTI 2021 Clean Data'!$E$2:$ZQ$272,161,FALSE)</f>
        <v>Y</v>
      </c>
      <c r="CX100" s="17" t="str">
        <f>HLOOKUP($B100,'[6]SGTI 2021 Clean Data'!$E$2:$ZQ$272,164,FALSE)</f>
        <v>Y</v>
      </c>
      <c r="CY100" s="17" t="str">
        <f>HLOOKUP($B100,'[6]SGTI 2021 Clean Data'!$E$2:$ZQ$272,170,FALSE)</f>
        <v>Y</v>
      </c>
      <c r="CZ100" s="17" t="str">
        <f>HLOOKUP($B100,'[6]SGTI 2021 Clean Data'!$E$2:$ZQ$272,173,FALSE)</f>
        <v>N</v>
      </c>
      <c r="DA100" s="17" t="str">
        <f>HLOOKUP($B100,'[6]SGTI 2021 Clean Data'!$E$2:$ZQ$272,174,FALSE)</f>
        <v>Y</v>
      </c>
      <c r="DB100" s="17" t="str">
        <f>HLOOKUP($B100,'[6]SGTI 2021 Clean Data'!$E$2:$ZQ$272,175,FALSE)</f>
        <v>N</v>
      </c>
      <c r="DC100" s="17" t="str">
        <f>HLOOKUP($B100,'[6]SGTI 2021 Clean Data'!$E$2:$ZQ$272,176,FALSE)</f>
        <v>N</v>
      </c>
      <c r="DD100" s="17" t="str">
        <f>HLOOKUP($B100,'[6]SGTI 2021 Clean Data'!$E$2:$ZQ$272,178,FALSE)</f>
        <v>Y</v>
      </c>
      <c r="DE100" s="17" t="str">
        <f>HLOOKUP($B100,'[6]SGTI 2021 Clean Data'!$E$2:$ZQ$272,179,FALSE)</f>
        <v>N</v>
      </c>
      <c r="DF100" s="17" t="str">
        <f>HLOOKUP($B100,'[6]SGTI 2021 Clean Data'!$E$2:$ZQ$272,180,FALSE)</f>
        <v>N</v>
      </c>
      <c r="DG100" s="17" t="str">
        <f>HLOOKUP($B100,'[6]SGTI 2021 Clean Data'!$E$2:$ZQ$272,181,FALSE)</f>
        <v>Y</v>
      </c>
      <c r="DH100" s="17" t="str">
        <f>HLOOKUP($B100,'[6]SGTI 2021 Clean Data'!$E$2:$ZQ$272,182,FALSE)</f>
        <v>N</v>
      </c>
      <c r="DI100" s="17" t="str">
        <f>HLOOKUP($B100,'[6]SGTI 2021 Clean Data'!$E$2:$ZQ$272,184,FALSE)</f>
        <v>N</v>
      </c>
      <c r="DJ100" s="17" t="str">
        <f>HLOOKUP($B100,'[6]SGTI 2021 Clean Data'!$E$2:$ZQ$272,185,FALSE)</f>
        <v>Y</v>
      </c>
      <c r="DK100" s="17">
        <f>HLOOKUP($B100,'[6]SGTI 2021 Clean Data'!$E$2:$ZQ$272,190,FALSE)</f>
        <v>60</v>
      </c>
      <c r="DL100" s="17" t="str">
        <f>HLOOKUP($B100,'[6]SGTI 2021 Clean Data'!$E$2:$ZQ$272,191,FALSE)</f>
        <v>N</v>
      </c>
      <c r="DM100" s="17" t="str">
        <f>HLOOKUP($B100,'[6]SGTI 2021 Clean Data'!$E$2:$ZQ$272,195,FALSE)</f>
        <v>Y</v>
      </c>
      <c r="DN100" s="17" t="str">
        <f>HLOOKUP($B100,'[6]SGTI 2021 Clean Data'!$E$2:$ZQ$272,196,FALSE)</f>
        <v>N</v>
      </c>
      <c r="DO100" s="17" t="str">
        <f>HLOOKUP($B100,'[6]SGTI 2021 Clean Data'!$E$2:$ZQ$272,199,FALSE)</f>
        <v>N</v>
      </c>
      <c r="DP100" s="17" t="str">
        <f>HLOOKUP($B100,'[6]SGTI 2021 Clean Data'!$E$2:$ZQ$272,200,FALSE)</f>
        <v>Y</v>
      </c>
      <c r="DQ100" s="17" t="str">
        <f>HLOOKUP($B100,'[6]SGTI 2021 Clean Data'!$E$2:$ZQ$272,201,FALSE)</f>
        <v>Y</v>
      </c>
      <c r="DR100" s="17" t="str">
        <f>HLOOKUP($B100,'[6]SGTI 2021 Clean Data'!$E$2:$ZQ$272,202,FALSE)</f>
        <v>Y</v>
      </c>
      <c r="DS100" s="17" t="str">
        <f>HLOOKUP($B100,'[6]SGTI 2021 Clean Data'!$E$2:$ZQ$272,203,FALSE)</f>
        <v>Y</v>
      </c>
      <c r="DT100" s="17" t="str">
        <f>HLOOKUP($B100,'[6]SGTI 2021 Clean Data'!$E$2:$ZQ$272,204,FALSE)</f>
        <v>Y</v>
      </c>
      <c r="DU100" s="17" t="str">
        <f>HLOOKUP($B100,'[6]SGTI 2021 Clean Data'!$E$2:$ZQ$272,206,FALSE)</f>
        <v>Y</v>
      </c>
      <c r="DV100" s="17" t="str">
        <f>HLOOKUP($B100,'[6]SGTI 2021 Clean Data'!$E$2:$ZQ$272,207,FALSE)</f>
        <v>Y</v>
      </c>
      <c r="DW100" s="17" t="str">
        <f>HLOOKUP($B100,'[6]SGTI 2021 Clean Data'!$E$2:$ZQ$272,208,FALSE)</f>
        <v>Y</v>
      </c>
      <c r="DX100" s="17"/>
      <c r="DY100" s="17" t="str">
        <f>HLOOKUP($B100,'[6]SGTI 2021 Clean Data'!$E$2:$ZQ$272,213,FALSE)</f>
        <v>Y</v>
      </c>
      <c r="DZ100" s="17" t="str">
        <f>HLOOKUP($B100,'[6]SGTI 2021 Clean Data'!$E$2:$ZQ$272,214,FALSE)</f>
        <v>Y</v>
      </c>
      <c r="EA100" s="17" t="str">
        <f>HLOOKUP($B100,'[6]SGTI 2021 Clean Data'!$E$2:$ZQ$272,215,FALSE)</f>
        <v>N</v>
      </c>
      <c r="EB100" s="17">
        <f>HLOOKUP($B100,'[6]SGTI 2021 Clean Data'!$E$2:$ZQ$272,219,FALSE)</f>
        <v>3</v>
      </c>
      <c r="EC100" s="17">
        <f>HLOOKUP($B100,'[6]SGTI 2021 Clean Data'!$E$2:$ZQ$272,220,FALSE)</f>
        <v>0</v>
      </c>
      <c r="ED100" s="17">
        <f>HLOOKUP($B100,'[6]SGTI 2021 Clean Data'!$E$2:$ZQ$272,221,FALSE)</f>
        <v>0</v>
      </c>
      <c r="EE100" s="17">
        <f>HLOOKUP($B100,'[6]SGTI 2021 Clean Data'!$E$2:$ZQ$272,222,FALSE)</f>
        <v>3</v>
      </c>
      <c r="EF100" s="17">
        <f>HLOOKUP($B100,'[6]SGTI 2021 Clean Data'!$E$2:$ZQ$272,223,FALSE)</f>
        <v>0</v>
      </c>
      <c r="EG100" s="17">
        <f>HLOOKUP($B100,'[6]SGTI 2021 Clean Data'!$E$2:$ZQ$272,224,FALSE)</f>
        <v>3</v>
      </c>
      <c r="EH100" s="17">
        <f>HLOOKUP($B100,'[6]SGTI 2021 Clean Data'!$E$2:$ZQ$272,225,FALSE)</f>
        <v>0</v>
      </c>
      <c r="EI100" s="17">
        <f>HLOOKUP($B100,'[6]SGTI 2021 Clean Data'!$E$2:$ZQ$272,226,FALSE)</f>
        <v>3</v>
      </c>
      <c r="EJ100" s="17">
        <f>HLOOKUP($B100,'[6]SGTI 2021 Clean Data'!$E$2:$ZQ$272,227,FALSE)</f>
        <v>0</v>
      </c>
      <c r="EK100" s="17">
        <f>HLOOKUP($B100,'[6]SGTI 2021 Clean Data'!$E$2:$ZQ$272,228,FALSE)</f>
        <v>3</v>
      </c>
      <c r="EL100" s="17">
        <f>HLOOKUP($B100,'[6]SGTI 2021 Clean Data'!$E$2:$ZQ$272,229,FALSE)</f>
        <v>0</v>
      </c>
      <c r="EM100" s="17">
        <f>HLOOKUP($B100,'[6]SGTI 2021 Clean Data'!$E$2:$ZQ$272,230,FALSE)</f>
        <v>2</v>
      </c>
      <c r="EN100" s="17">
        <f>HLOOKUP($B100,'[6]SGTI 2021 Clean Data'!$E$2:$ZQ$272,231,FALSE)</f>
        <v>0</v>
      </c>
      <c r="EO100" s="18">
        <f>HLOOKUP($B100,'[6]SGTI 2021 Clean Data'!$E$2:$ZQ$272,232,FALSE)</f>
        <v>44287</v>
      </c>
      <c r="EP100" s="18">
        <f>HLOOKUP($B100,'[6]SGTI 2021 Clean Data'!$E$2:$ZQ$272,233,FALSE)</f>
        <v>44313</v>
      </c>
      <c r="EQ100" s="17">
        <f>HLOOKUP($B100,'[6]SGTI 2021 Clean Data'!$E$2:$ZQ$272,234,FALSE)</f>
        <v>0</v>
      </c>
      <c r="ER100" s="17">
        <f>HLOOKUP($B100,'[6]SGTI 2021 Clean Data'!$E$2:$ZQ$272,235,FALSE)</f>
        <v>0</v>
      </c>
      <c r="ES100" s="17">
        <f>HLOOKUP($B100,'[6]SGTI 2021 Clean Data'!$E$2:$ZQ$272,240,FALSE)</f>
        <v>0</v>
      </c>
      <c r="ET100" s="17">
        <f>VLOOKUP($B100,'[6]2021 DD Batch123456'!$B$3:$AT$590,42,FALSE)</f>
        <v>0</v>
      </c>
      <c r="EU100" s="17"/>
      <c r="EV100" s="17"/>
      <c r="EW100" s="17"/>
      <c r="EX100" s="17">
        <f>VLOOKUP($B100,'[6]2021 DD Batch123456'!$B$3:$AT$590,44,FALSE)</f>
        <v>0</v>
      </c>
      <c r="EY100" s="17">
        <f>HLOOKUP($B100,'[6]SGTI 2021 Clean Data'!$E$2:$ZQ$272,246,FALSE)</f>
        <v>0</v>
      </c>
      <c r="EZ100" s="17">
        <f>HLOOKUP($B100,'[6]SGTI 2021 Clean Data'!$E$2:$ZQ$272,247,FALSE)</f>
        <v>0</v>
      </c>
      <c r="FA100" s="17">
        <f>HLOOKUP($B100,'[6]SGTI 2021 Clean Data'!$E$2:$ZQ$272,248,FALSE)</f>
        <v>0</v>
      </c>
      <c r="FB100" s="17">
        <f>HLOOKUP($B100,'[6]SGTI 2021 Clean Data'!$E$2:$ZQ$272,249,FALSE)</f>
        <v>0</v>
      </c>
      <c r="FC100" s="17">
        <f>HLOOKUP($B100,'[6]SGTI 2021 Clean Data'!$E$2:$ZQ$272,250,FALSE)</f>
        <v>0</v>
      </c>
      <c r="FD100" s="17">
        <f>HLOOKUP($B100,'[6]SGTI 2021 Clean Data'!$E$2:$ZQ$272,251,FALSE)</f>
        <v>0</v>
      </c>
      <c r="FE100" s="17">
        <f>HLOOKUP($B100,'[6]SGTI 2021 Clean Data'!$E$2:$ZQ$272,252,FALSE)</f>
        <v>0</v>
      </c>
      <c r="FF100" s="17">
        <f>HLOOKUP($B100,'[6]SGTI 2021 Clean Data'!$E$2:$ZQ$272,253,FALSE)</f>
        <v>0</v>
      </c>
      <c r="FG100" s="17">
        <f>HLOOKUP($B100,'[6]SGTI 2021 Clean Data'!$E$2:$ZQ$272,254,FALSE)</f>
        <v>0</v>
      </c>
      <c r="FH100" s="17">
        <f>HLOOKUP($B100,'[6]SGTI 2021 Clean Data'!$E$2:$ZQ$272,255,FALSE)</f>
        <v>0</v>
      </c>
      <c r="FI100" s="17">
        <f>HLOOKUP($B100,'[6]SGTI 2021 Clean Data'!$E$2:$ZQ$272,256,FALSE)</f>
        <v>3</v>
      </c>
      <c r="FJ100" s="17">
        <f>HLOOKUP($B100,'[6]SGTI 2021 Clean Data'!$E$2:$ZQ$272,257,FALSE)</f>
        <v>0</v>
      </c>
      <c r="FK100" s="17">
        <f>HLOOKUP($B100,'[6]SGTI 2021 Clean Data'!$E$2:$ZQ$272,258,FALSE)</f>
        <v>0</v>
      </c>
      <c r="FL100" s="17"/>
      <c r="FM100" s="17">
        <f>HLOOKUP($B100,'[6]SGTI 2021 Clean Data'!$E$2:$ZQ$272,260,FALSE)</f>
        <v>0</v>
      </c>
      <c r="FN100" s="17">
        <f>HLOOKUP($B100,'[6]SGTI 2021 Clean Data'!$E$2:$ZQ$272,261,FALSE)</f>
        <v>0</v>
      </c>
      <c r="FO100" s="17">
        <f>HLOOKUP($B100,'[6]SGTI 2021 Clean Data'!$E$2:$ZQ$272,262,FALSE)</f>
        <v>5</v>
      </c>
      <c r="FP100" s="17">
        <f>HLOOKUP($B100,'[6]SGTI 2021 Clean Data'!$E$2:$ZQ$272,263,FALSE)</f>
        <v>0</v>
      </c>
      <c r="FQ100" s="17"/>
      <c r="FR100" s="17">
        <f>HLOOKUP($B100,'[6]SGTI 2021 Clean Data'!$E$2:$ZQ$272,265,FALSE)</f>
        <v>0</v>
      </c>
      <c r="FS100" s="17">
        <f>HLOOKUP($B100,'[6]SGTI 2021 Clean Data'!$E$2:$ZQ$272,266,FALSE)</f>
        <v>0</v>
      </c>
      <c r="FT100" s="17">
        <f>HLOOKUP($B100,'[6]SGTI 2021 Clean Data'!$E$2:$ZQ$272,267,FALSE)</f>
        <v>0</v>
      </c>
      <c r="FU100" s="17">
        <f>HLOOKUP($B100,'[6]SGTI 2021 Clean Data'!$E$2:$ZQ$272,268,FALSE)</f>
        <v>0</v>
      </c>
      <c r="FV100" s="17">
        <f>HLOOKUP($B100,'[6]SGTI 2021 Clean Data'!$E$2:$ZQ$272,269,FALSE)</f>
        <v>0</v>
      </c>
      <c r="FW100" s="17">
        <f>HLOOKUP($B100,'[6]SGTI 2021 Clean Data'!$E$2:$ZQ$272,270,FALSE)</f>
        <v>0</v>
      </c>
      <c r="FX100" s="17">
        <f>HLOOKUP($B100,'[6]SGTI 2021 Clean Data'!$E$2:$ZQ$272,271,FALSE)</f>
        <v>0</v>
      </c>
    </row>
    <row r="101" spans="1:180" ht="24" thickTop="1" thickBot="1" x14ac:dyDescent="0.3">
      <c r="A101" s="12">
        <v>464</v>
      </c>
      <c r="B101" s="13" t="s">
        <v>316</v>
      </c>
      <c r="C101" s="14" t="s">
        <v>317</v>
      </c>
      <c r="D101" s="15">
        <v>44196</v>
      </c>
      <c r="E101" s="16">
        <f>_xlfn.IFNA(VLOOKUP($B101,'[4]SGTI 2021 General Full List'!$G$2:$AD$528,24,FALSE),VLOOKUP($B101,'[5]SGTI 2021 TrustReits Full List'!$G$2:$AC$43,23,FALSE))</f>
        <v>53028246000</v>
      </c>
      <c r="F101" s="16" t="str">
        <f t="shared" si="1"/>
        <v>Big</v>
      </c>
      <c r="G101" s="16" t="str">
        <f>_xlfn.IFNA(VLOOKUP($B101,'[4]SGTI 2021 General Full List'!$G$2:$AD$528,21,FALSE),VLOOKUP($B101,'[5]SGTI 2021 TrustReits Full List'!$G$2:$AB$43,20,FALSE))</f>
        <v xml:space="preserve">FINANCIALS </v>
      </c>
      <c r="H101" s="16" t="str">
        <f>_xlfn.IFNA(VLOOKUP($B101,'[4]SGTI 2021 General Full List'!$G$2:$AD$528,23,FALSE),VLOOKUP($B101,'[5]SGTI 2021 TrustReits Full List'!$G$2:$AB$43,22,FALSE))</f>
        <v>Banking &amp; Investment Services</v>
      </c>
      <c r="I101" s="16" t="s">
        <v>1273</v>
      </c>
      <c r="J101" s="17">
        <f>VLOOKUP($B101,'[6]2021 DD Batch123456'!$B$3:$AT$590,5,FALSE)</f>
        <v>11</v>
      </c>
      <c r="K101" s="17">
        <f>VLOOKUP($B101,'[6]2021 DD Batch123456'!$B$3:$AT$590,6,FALSE)</f>
        <v>11</v>
      </c>
      <c r="L101" s="17">
        <f>VLOOKUP($B101,'[6]2021 DD Batch123456'!$B$3:$AT$590,7,FALSE)</f>
        <v>8</v>
      </c>
      <c r="M101" s="17" t="str">
        <f>VLOOKUP($B101,'[6]2021 DD Batch123456'!$B$3:$AT$590,12,FALSE)</f>
        <v>Y</v>
      </c>
      <c r="N101" s="17" t="str">
        <f>HLOOKUP($B101,'[6]SGTI 2021 Clean Data'!$E$2:$ZQ$272,25,FALSE)</f>
        <v>Y</v>
      </c>
      <c r="O101" s="17" t="str">
        <f>VLOOKUP($B101,'[6]2021 DD Batch123456'!$B$3:$AT$590,13,FALSE)</f>
        <v>N</v>
      </c>
      <c r="P101" s="17" t="str">
        <f>VLOOKUP($B101,'[6]2021 DD Batch123456'!$B$3:$AT$590,14,FALSE)</f>
        <v>Y</v>
      </c>
      <c r="Q101" s="17" t="str">
        <f>HLOOKUP($B101,'[6]SGTI 2021 Clean Data'!$E$2:$ZQ$272,30,FALSE)</f>
        <v>Y</v>
      </c>
      <c r="R101" s="17" t="str">
        <f>HLOOKUP($B101,'[6]SGTI 2021 Clean Data'!$E$2:$ZQ$272,31,FALSE)</f>
        <v>Y</v>
      </c>
      <c r="S101" s="17" t="str">
        <f>HLOOKUP($B101,'[6]SGTI 2021 Clean Data'!$E$2:$ZQ$272,32,FALSE)</f>
        <v>Y</v>
      </c>
      <c r="T101" s="17">
        <f>VLOOKUP($B101,'[6]2021 DD Batch123456'!$B$3:$AT$590,36,FALSE)</f>
        <v>5</v>
      </c>
      <c r="U101" s="17">
        <f>VLOOKUP($B101,'[6]2021 DD Batch123456'!$B$3:$AT$590,40,FALSE)</f>
        <v>5</v>
      </c>
      <c r="V101" s="17">
        <f>VLOOKUP($B101,'[6]2021 DD Batch123456'!$B$3:$AT$590,37,FALSE)</f>
        <v>5</v>
      </c>
      <c r="W101" s="17" t="str">
        <f>VLOOKUP($B101,'[6]2021 DD Batch123456'!$B$3:$AT$590,41,FALSE)</f>
        <v>Y</v>
      </c>
      <c r="X101" s="17">
        <f>VLOOKUP($B101,'[6]2021 DD Batch123456'!$B$3:$AT$590,15,FALSE)</f>
        <v>5</v>
      </c>
      <c r="Y101" s="17">
        <f>VLOOKUP($B101,'[6]2021 DD Batch123456'!$B$3:$AT$590,16,FALSE)</f>
        <v>4</v>
      </c>
      <c r="Z101" s="17" t="str">
        <f>VLOOKUP($B101,'[6]2021 DD Batch123456'!$B$3:$AT$590,18,FALSE)</f>
        <v>Y</v>
      </c>
      <c r="AA101" s="17" t="str">
        <f>HLOOKUP($B101,'[6]SGTI 2021 Clean Data'!$E$2:$ZQ$272,45,FALSE)</f>
        <v>Y</v>
      </c>
      <c r="AB101" s="17" t="str">
        <f>HLOOKUP($B101,'[6]SGTI 2021 Clean Data'!$E$2:$ZQ$272,46,FALSE)</f>
        <v>Y</v>
      </c>
      <c r="AC101" s="17" t="str">
        <f>HLOOKUP($B101,'[6]SGTI 2021 Clean Data'!$E$2:$ZQ$272,49,FALSE)</f>
        <v>N</v>
      </c>
      <c r="AD101" s="17" t="str">
        <f>HLOOKUP($B101,'[6]SGTI 2021 Clean Data'!$E$2:$ZQ$272,50,FALSE)</f>
        <v>Y</v>
      </c>
      <c r="AE101" s="17" t="str">
        <f>HLOOKUP($B101,'[6]SGTI 2021 Clean Data'!$E$2:$ZQ$272,53,FALSE)</f>
        <v>Y</v>
      </c>
      <c r="AF101" s="17" t="str">
        <f>HLOOKUP($B101,'[6]SGTI 2021 Clean Data'!$E$2:$ZQ$272,54,FALSE)</f>
        <v>N</v>
      </c>
      <c r="AG101" s="17" t="str">
        <f>HLOOKUP($B101,'[6]SGTI 2021 Clean Data'!$E$2:$ZQ$272,55,FALSE)</f>
        <v>Y</v>
      </c>
      <c r="AH101" s="17" t="str">
        <f>HLOOKUP($B101,'[6]SGTI 2021 Clean Data'!$E$2:$ZQ$272,56,FALSE)</f>
        <v>N</v>
      </c>
      <c r="AI101" s="17" t="str">
        <f>HLOOKUP($B101,'[6]SGTI 2021 Clean Data'!$E$2:$ZQ$272,57,FALSE)</f>
        <v>Y</v>
      </c>
      <c r="AJ101" s="17" t="str">
        <f>HLOOKUP($B101,'[6]SGTI 2021 Clean Data'!$E$2:$ZQ$272,58,FALSE)</f>
        <v>Y</v>
      </c>
      <c r="AK101" s="17" t="str">
        <f>HLOOKUP($B101,'[6]SGTI 2021 Clean Data'!$E$2:$ZQ$272,59,FALSE)</f>
        <v>Y</v>
      </c>
      <c r="AL101" s="17">
        <f>VLOOKUP($B101,'[6]2021 DD Batch123456'!$B$3:$AT$590,19,FALSE)</f>
        <v>6</v>
      </c>
      <c r="AM101" s="17">
        <f>VLOOKUP($B101,'[6]2021 DD Batch123456'!$B$3:$AT$590,20,FALSE)</f>
        <v>6</v>
      </c>
      <c r="AN101" s="17" t="str">
        <f>VLOOKUP($B101,'[6]2021 DD Batch123456'!$B$3:$AT$590,22,FALSE)</f>
        <v>Y</v>
      </c>
      <c r="AO101" s="17" t="str">
        <f>HLOOKUP($B101,'[6]SGTI 2021 Clean Data'!$E$2:$ZQ$272,67,FALSE)</f>
        <v>E</v>
      </c>
      <c r="AP101" s="17" t="str">
        <f>HLOOKUP($B101,'[6]SGTI 2021 Clean Data'!$E$2:$ZQ$272,68,FALSE)</f>
        <v>E</v>
      </c>
      <c r="AQ101" s="17" t="str">
        <f>HLOOKUP($B101,'[6]SGTI 2021 Clean Data'!$E$2:$ZQ$272,69,FALSE)</f>
        <v>ND</v>
      </c>
      <c r="AR101" s="17" t="str">
        <f>HLOOKUP($B101,'[6]SGTI 2021 Clean Data'!$E$2:$ZQ$272,70,FALSE)</f>
        <v>N</v>
      </c>
      <c r="AS101" s="17" t="str">
        <f>HLOOKUP($B101,'[6]SGTI 2021 Clean Data'!$E$2:$ZQ$272,71,FALSE)</f>
        <v>N</v>
      </c>
      <c r="AT101" s="17" t="str">
        <f>HLOOKUP($B101,'[6]SGTI 2021 Clean Data'!$E$2:$ZQ$272,72,FALSE)</f>
        <v>Y</v>
      </c>
      <c r="AU101" s="17" t="str">
        <f>HLOOKUP($B101,'[6]SGTI 2021 Clean Data'!$E$2:$ZQ$272,73,FALSE)</f>
        <v>Y</v>
      </c>
      <c r="AV101" s="17" t="str">
        <f>HLOOKUP($B101,'[6]SGTI 2021 Clean Data'!$E$2:$ZQ$272,74,FALSE)</f>
        <v>Y</v>
      </c>
      <c r="AW101" s="17" t="str">
        <f>HLOOKUP($B101,'[6]SGTI 2021 Clean Data'!$E$2:$ZQ$272,75,FALSE)</f>
        <v>Y</v>
      </c>
      <c r="AX101" s="17" t="str">
        <f>HLOOKUP($B101,'[6]SGTI 2021 Clean Data'!$E$2:$ZQ$272,76,FALSE)</f>
        <v>Y</v>
      </c>
      <c r="AY101" s="17" t="str">
        <f>VLOOKUP($B101,'[6]2021 DD Batch123456'!$B$3:$AT$590,35,FALSE)</f>
        <v>E</v>
      </c>
      <c r="AZ101" s="17" t="str">
        <f>HLOOKUP($B101,'[6]SGTI 2021 Clean Data'!$E$2:$ZQ$272,80,FALSE)</f>
        <v>Y</v>
      </c>
      <c r="BA101" s="17" t="str">
        <f>HLOOKUP($B101,'[6]SGTI 2021 Clean Data'!$E$2:$ZQ$272,83,FALSE)</f>
        <v>Y</v>
      </c>
      <c r="BB101" s="17" t="str">
        <f>HLOOKUP($B101,'[6]SGTI 2021 Clean Data'!$E$2:$ZQ$272,84,FALSE)</f>
        <v>Y</v>
      </c>
      <c r="BC101" s="17" t="str">
        <f>HLOOKUP($B101,'[6]SGTI 2021 Clean Data'!$E$2:$ZQ$272,89,FALSE)</f>
        <v>Y</v>
      </c>
      <c r="BD101" s="17" t="str">
        <f>HLOOKUP($B101,'[6]SGTI 2021 Clean Data'!$E$2:$ZQ$272,91,FALSE)</f>
        <v>Y</v>
      </c>
      <c r="BE101" s="17" t="str">
        <f>HLOOKUP($B101,'[6]SGTI 2021 Clean Data'!$E$2:$ZQ$272,92,FALSE)</f>
        <v>Y</v>
      </c>
      <c r="BF101" s="17" t="str">
        <f>HLOOKUP($B101,'[6]SGTI 2021 Clean Data'!$E$2:$ZQ$272,93,FALSE)</f>
        <v>Y</v>
      </c>
      <c r="BG101" s="17" t="str">
        <f>HLOOKUP($B101,'[6]SGTI 2021 Clean Data'!$E$2:$ZQ$272,94,FALSE)</f>
        <v>Y</v>
      </c>
      <c r="BH101" s="17" t="str">
        <f>HLOOKUP($B101,'[6]SGTI 2021 Clean Data'!$E$2:$ZQ$272,95,FALSE)</f>
        <v>Y</v>
      </c>
      <c r="BI101" s="17" t="str">
        <f>HLOOKUP($B101,'[6]SGTI 2021 Clean Data'!$E$2:$ZQ$272,96,FALSE)</f>
        <v>Y</v>
      </c>
      <c r="BJ101" s="17" t="str">
        <f>HLOOKUP($B101,'[6]SGTI 2021 Clean Data'!$E$2:$ZQ$272,97,FALSE)</f>
        <v>Y</v>
      </c>
      <c r="BK101" s="17" t="str">
        <f>HLOOKUP($B101,'[6]SGTI 2021 Clean Data'!$E$2:$ZQ$272,98,FALSE)</f>
        <v>Y</v>
      </c>
      <c r="BL101" s="17" t="str">
        <f>HLOOKUP($B101,'[6]SGTI 2021 Clean Data'!$E$2:$ZQ$272,100,FALSE)</f>
        <v>Y</v>
      </c>
      <c r="BM101" s="17" t="str">
        <f>HLOOKUP($B101,'[6]SGTI 2021 Clean Data'!$E$2:$ZQ$272,102,FALSE)</f>
        <v>Y</v>
      </c>
      <c r="BN101" s="17" t="str">
        <f>HLOOKUP($B101,'[6]SGTI 2021 Clean Data'!$E$2:$ZQ$272,103,FALSE)</f>
        <v>Y</v>
      </c>
      <c r="BO101" s="17" t="str">
        <f>HLOOKUP($B101,'[6]SGTI 2021 Clean Data'!$E$2:$ZQ$272,107,FALSE)</f>
        <v>N</v>
      </c>
      <c r="BP101" s="17" t="str">
        <f>HLOOKUP($B101,'[6]SGTI 2021 Clean Data'!$E$2:$ZQ$272,108,FALSE)</f>
        <v>Y</v>
      </c>
      <c r="BQ101" s="17" t="str">
        <f>HLOOKUP($B101,'[6]SGTI 2021 Clean Data'!$E$2:$ZQ$272,109,FALSE)</f>
        <v>Y</v>
      </c>
      <c r="BR101" s="17" t="str">
        <f>HLOOKUP($B101,'[6]SGTI 2021 Clean Data'!$E$2:$ZQ$272,110,FALSE)</f>
        <v>Y</v>
      </c>
      <c r="BS101" s="17" t="str">
        <f>HLOOKUP($B101,'[6]SGTI 2021 Clean Data'!$E$2:$ZQ$272,111,FALSE)</f>
        <v>Y</v>
      </c>
      <c r="BT101" s="17" t="str">
        <f>HLOOKUP($B101,'[6]SGTI 2021 Clean Data'!$E$2:$ZQ$272,113,FALSE)</f>
        <v>Y</v>
      </c>
      <c r="BU101" s="17" t="str">
        <f>HLOOKUP($B101,'[6]SGTI 2021 Clean Data'!$E$2:$ZQ$272,114,FALSE)</f>
        <v>N</v>
      </c>
      <c r="BV101" s="17" t="str">
        <f>HLOOKUP($B101,'[6]SGTI 2021 Clean Data'!$E$2:$ZQ$272,120,FALSE)</f>
        <v>Y</v>
      </c>
      <c r="BW101" s="17" t="str">
        <f>HLOOKUP($B101,'[6]SGTI 2021 Clean Data'!$E$2:$ZQ$272,121,FALSE)</f>
        <v>Y</v>
      </c>
      <c r="BX101" s="17" t="str">
        <f>HLOOKUP($B101,'[6]SGTI 2021 Clean Data'!$E$2:$ZQ$272,122,FALSE)</f>
        <v>Y</v>
      </c>
      <c r="BY101" s="17" t="str">
        <f>HLOOKUP($B101,'[6]SGTI 2021 Clean Data'!$E$2:$ZQ$272,123,FALSE)</f>
        <v>Y</v>
      </c>
      <c r="BZ101" s="17" t="str">
        <f>HLOOKUP($B101,'[6]SGTI 2021 Clean Data'!$E$2:$ZQ$272,124,FALSE)</f>
        <v>Y</v>
      </c>
      <c r="CA101" s="17" t="str">
        <f>HLOOKUP($B101,'[6]SGTI 2021 Clean Data'!$E$2:$ZQ$272,125,FALSE)</f>
        <v>N</v>
      </c>
      <c r="CB101" s="17" t="str">
        <f>HLOOKUP($B101,'[6]SGTI 2021 Clean Data'!$E$2:$ZQ$272,126,FALSE)</f>
        <v>N</v>
      </c>
      <c r="CC101" s="17" t="str">
        <f>HLOOKUP($B101,'[6]SGTI 2021 Clean Data'!$E$2:$ZQ$272,128,FALSE)</f>
        <v>Y</v>
      </c>
      <c r="CD101" s="17" t="str">
        <f>HLOOKUP($B101,'[6]SGTI 2021 Clean Data'!$E$2:$ZQ$272,130,FALSE)</f>
        <v>Y</v>
      </c>
      <c r="CE101" s="17" t="str">
        <f>HLOOKUP($B101,'[6]SGTI 2021 Clean Data'!$E$2:$ZQ$272,131,FALSE)</f>
        <v>Y</v>
      </c>
      <c r="CF101" s="17" t="str">
        <f>HLOOKUP($B101,'[6]SGTI 2021 Clean Data'!$E$2:$ZQ$272,132,FALSE)</f>
        <v>Y</v>
      </c>
      <c r="CG101" s="17" t="str">
        <f>HLOOKUP($B101,'[6]SGTI 2021 Clean Data'!$E$2:$ZQ$272,133,FALSE)</f>
        <v>Y</v>
      </c>
      <c r="CH101" s="17" t="str">
        <f>HLOOKUP($B101,'[6]SGTI 2021 Clean Data'!$E$2:$ZQ$272,135,FALSE)</f>
        <v>Y</v>
      </c>
      <c r="CI101" s="17" t="str">
        <f>HLOOKUP($B101,'[6]SGTI 2021 Clean Data'!$E$2:$ZQ$272,139,FALSE)</f>
        <v>Y</v>
      </c>
      <c r="CJ101" s="17" t="str">
        <f>HLOOKUP($B101,'[6]SGTI 2021 Clean Data'!$E$2:$ZQ$272,140,FALSE)</f>
        <v>Y</v>
      </c>
      <c r="CK101" s="17" t="str">
        <f>VLOOKUP($B101,'[6]2021 DD Batch123456'!$B$3:$AT$590,26,FALSE)</f>
        <v>Y</v>
      </c>
      <c r="CL101" s="17">
        <f>VLOOKUP($B101,'[6]2021 DD Batch123456'!$B$3:$AT$590,27,FALSE)</f>
        <v>0</v>
      </c>
      <c r="CM101" s="17" t="str">
        <f>VLOOKUP($B101,'[6]2021 DD Batch123456'!$B$3:$AT$590,31,FALSE)</f>
        <v>Y</v>
      </c>
      <c r="CN101" s="17">
        <f>VLOOKUP($B101,'[6]2021 DD Batch123456'!$B$3:$AT$590,32,FALSE)</f>
        <v>0</v>
      </c>
      <c r="CO101" s="17" t="str">
        <f>VLOOKUP($B101,'[6]2021 DD Batch123456'!$B$3:$AT$590,33,FALSE)</f>
        <v>Y</v>
      </c>
      <c r="CP101" s="17" t="str">
        <f>HLOOKUP($B101,'[6]SGTI 2021 Clean Data'!$E$2:$ZQ$272,153,FALSE)</f>
        <v>Y</v>
      </c>
      <c r="CQ101" s="17" t="str">
        <f>HLOOKUP($B101,'[6]SGTI 2021 Clean Data'!$E$2:$ZQ$272,155,FALSE)</f>
        <v>Y</v>
      </c>
      <c r="CR101" s="17" t="str">
        <f>HLOOKUP($B101,'[6]SGTI 2021 Clean Data'!$E$2:$ZQ$272,156,FALSE)</f>
        <v>Y</v>
      </c>
      <c r="CS101" s="17" t="str">
        <f>HLOOKUP($B101,'[6]SGTI 2021 Clean Data'!$E$2:$ZQ$272,157,FALSE)</f>
        <v>Y</v>
      </c>
      <c r="CT101" s="17" t="str">
        <f>HLOOKUP($B101,'[6]SGTI 2021 Clean Data'!$E$2:$ZQ$272,158,FALSE)</f>
        <v>Y</v>
      </c>
      <c r="CU101" s="17" t="str">
        <f>HLOOKUP($B101,'[6]SGTI 2021 Clean Data'!$E$2:$ZQ$272,159,FALSE)</f>
        <v>Y</v>
      </c>
      <c r="CV101" s="17" t="str">
        <f>HLOOKUP($B101,'[6]SGTI 2021 Clean Data'!$E$2:$ZQ$272,160,FALSE)</f>
        <v>Y</v>
      </c>
      <c r="CW101" s="17" t="str">
        <f>HLOOKUP($B101,'[6]SGTI 2021 Clean Data'!$E$2:$ZQ$272,161,FALSE)</f>
        <v>Y</v>
      </c>
      <c r="CX101" s="17" t="str">
        <f>HLOOKUP($B101,'[6]SGTI 2021 Clean Data'!$E$2:$ZQ$272,164,FALSE)</f>
        <v>Y</v>
      </c>
      <c r="CY101" s="17" t="str">
        <f>HLOOKUP($B101,'[6]SGTI 2021 Clean Data'!$E$2:$ZQ$272,170,FALSE)</f>
        <v>Y</v>
      </c>
      <c r="CZ101" s="17" t="str">
        <f>HLOOKUP($B101,'[6]SGTI 2021 Clean Data'!$E$2:$ZQ$272,173,FALSE)</f>
        <v>Y</v>
      </c>
      <c r="DA101" s="17" t="str">
        <f>HLOOKUP($B101,'[6]SGTI 2021 Clean Data'!$E$2:$ZQ$272,174,FALSE)</f>
        <v>Y</v>
      </c>
      <c r="DB101" s="17" t="str">
        <f>HLOOKUP($B101,'[6]SGTI 2021 Clean Data'!$E$2:$ZQ$272,175,FALSE)</f>
        <v>Y</v>
      </c>
      <c r="DC101" s="17" t="str">
        <f>HLOOKUP($B101,'[6]SGTI 2021 Clean Data'!$E$2:$ZQ$272,176,FALSE)</f>
        <v>Y</v>
      </c>
      <c r="DD101" s="17" t="str">
        <f>HLOOKUP($B101,'[6]SGTI 2021 Clean Data'!$E$2:$ZQ$272,178,FALSE)</f>
        <v>Y</v>
      </c>
      <c r="DE101" s="17" t="str">
        <f>HLOOKUP($B101,'[6]SGTI 2021 Clean Data'!$E$2:$ZQ$272,179,FALSE)</f>
        <v>Y</v>
      </c>
      <c r="DF101" s="17" t="str">
        <f>HLOOKUP($B101,'[6]SGTI 2021 Clean Data'!$E$2:$ZQ$272,180,FALSE)</f>
        <v>Y</v>
      </c>
      <c r="DG101" s="17" t="str">
        <f>HLOOKUP($B101,'[6]SGTI 2021 Clean Data'!$E$2:$ZQ$272,181,FALSE)</f>
        <v>Y</v>
      </c>
      <c r="DH101" s="17" t="str">
        <f>HLOOKUP($B101,'[6]SGTI 2021 Clean Data'!$E$2:$ZQ$272,182,FALSE)</f>
        <v>N</v>
      </c>
      <c r="DI101" s="17" t="str">
        <f>HLOOKUP($B101,'[6]SGTI 2021 Clean Data'!$E$2:$ZQ$272,184,FALSE)</f>
        <v>Y</v>
      </c>
      <c r="DJ101" s="17" t="str">
        <f>HLOOKUP($B101,'[6]SGTI 2021 Clean Data'!$E$2:$ZQ$272,185,FALSE)</f>
        <v>Y</v>
      </c>
      <c r="DK101" s="17">
        <f>HLOOKUP($B101,'[6]SGTI 2021 Clean Data'!$E$2:$ZQ$272,190,FALSE)</f>
        <v>95</v>
      </c>
      <c r="DL101" s="17" t="str">
        <f>HLOOKUP($B101,'[6]SGTI 2021 Clean Data'!$E$2:$ZQ$272,191,FALSE)</f>
        <v>N</v>
      </c>
      <c r="DM101" s="17" t="str">
        <f>HLOOKUP($B101,'[6]SGTI 2021 Clean Data'!$E$2:$ZQ$272,195,FALSE)</f>
        <v>Y</v>
      </c>
      <c r="DN101" s="17" t="str">
        <f>HLOOKUP($B101,'[6]SGTI 2021 Clean Data'!$E$2:$ZQ$272,196,FALSE)</f>
        <v>Y</v>
      </c>
      <c r="DO101" s="17" t="str">
        <f>HLOOKUP($B101,'[6]SGTI 2021 Clean Data'!$E$2:$ZQ$272,199,FALSE)</f>
        <v>Y</v>
      </c>
      <c r="DP101" s="17" t="str">
        <f>HLOOKUP($B101,'[6]SGTI 2021 Clean Data'!$E$2:$ZQ$272,200,FALSE)</f>
        <v>Y</v>
      </c>
      <c r="DQ101" s="17" t="str">
        <f>HLOOKUP($B101,'[6]SGTI 2021 Clean Data'!$E$2:$ZQ$272,201,FALSE)</f>
        <v>Y</v>
      </c>
      <c r="DR101" s="17" t="str">
        <f>HLOOKUP($B101,'[6]SGTI 2021 Clean Data'!$E$2:$ZQ$272,202,FALSE)</f>
        <v>Y</v>
      </c>
      <c r="DS101" s="17" t="str">
        <f>HLOOKUP($B101,'[6]SGTI 2021 Clean Data'!$E$2:$ZQ$272,203,FALSE)</f>
        <v>Y</v>
      </c>
      <c r="DT101" s="17" t="str">
        <f>HLOOKUP($B101,'[6]SGTI 2021 Clean Data'!$E$2:$ZQ$272,204,FALSE)</f>
        <v>Y</v>
      </c>
      <c r="DU101" s="17" t="str">
        <f>HLOOKUP($B101,'[6]SGTI 2021 Clean Data'!$E$2:$ZQ$272,206,FALSE)</f>
        <v>Y</v>
      </c>
      <c r="DV101" s="17" t="str">
        <f>HLOOKUP($B101,'[6]SGTI 2021 Clean Data'!$E$2:$ZQ$272,207,FALSE)</f>
        <v>Y</v>
      </c>
      <c r="DW101" s="17" t="str">
        <f>HLOOKUP($B101,'[6]SGTI 2021 Clean Data'!$E$2:$ZQ$272,208,FALSE)</f>
        <v>Y</v>
      </c>
      <c r="DX101" s="17"/>
      <c r="DY101" s="17" t="str">
        <f>HLOOKUP($B101,'[6]SGTI 2021 Clean Data'!$E$2:$ZQ$272,213,FALSE)</f>
        <v>Y</v>
      </c>
      <c r="DZ101" s="17" t="str">
        <f>HLOOKUP($B101,'[6]SGTI 2021 Clean Data'!$E$2:$ZQ$272,214,FALSE)</f>
        <v>Y</v>
      </c>
      <c r="EA101" s="17" t="str">
        <f>HLOOKUP($B101,'[6]SGTI 2021 Clean Data'!$E$2:$ZQ$272,215,FALSE)</f>
        <v>Y</v>
      </c>
      <c r="EB101" s="17">
        <f>HLOOKUP($B101,'[6]SGTI 2021 Clean Data'!$E$2:$ZQ$272,219,FALSE)</f>
        <v>3</v>
      </c>
      <c r="EC101" s="17">
        <f>HLOOKUP($B101,'[6]SGTI 2021 Clean Data'!$E$2:$ZQ$272,220,FALSE)</f>
        <v>3</v>
      </c>
      <c r="ED101" s="17">
        <f>HLOOKUP($B101,'[6]SGTI 2021 Clean Data'!$E$2:$ZQ$272,221,FALSE)</f>
        <v>0</v>
      </c>
      <c r="EE101" s="17">
        <f>HLOOKUP($B101,'[6]SGTI 2021 Clean Data'!$E$2:$ZQ$272,222,FALSE)</f>
        <v>3</v>
      </c>
      <c r="EF101" s="17">
        <f>HLOOKUP($B101,'[6]SGTI 2021 Clean Data'!$E$2:$ZQ$272,223,FALSE)</f>
        <v>0</v>
      </c>
      <c r="EG101" s="17">
        <f>HLOOKUP($B101,'[6]SGTI 2021 Clean Data'!$E$2:$ZQ$272,224,FALSE)</f>
        <v>3</v>
      </c>
      <c r="EH101" s="17">
        <f>HLOOKUP($B101,'[6]SGTI 2021 Clean Data'!$E$2:$ZQ$272,225,FALSE)</f>
        <v>0</v>
      </c>
      <c r="EI101" s="17">
        <f>HLOOKUP($B101,'[6]SGTI 2021 Clean Data'!$E$2:$ZQ$272,226,FALSE)</f>
        <v>0</v>
      </c>
      <c r="EJ101" s="17">
        <f>HLOOKUP($B101,'[6]SGTI 2021 Clean Data'!$E$2:$ZQ$272,227,FALSE)</f>
        <v>4</v>
      </c>
      <c r="EK101" s="17">
        <f>HLOOKUP($B101,'[6]SGTI 2021 Clean Data'!$E$2:$ZQ$272,228,FALSE)</f>
        <v>3</v>
      </c>
      <c r="EL101" s="17">
        <f>HLOOKUP($B101,'[6]SGTI 2021 Clean Data'!$E$2:$ZQ$272,229,FALSE)</f>
        <v>2</v>
      </c>
      <c r="EM101" s="17">
        <f>HLOOKUP($B101,'[6]SGTI 2021 Clean Data'!$E$2:$ZQ$272,230,FALSE)</f>
        <v>2</v>
      </c>
      <c r="EN101" s="17">
        <f>HLOOKUP($B101,'[6]SGTI 2021 Clean Data'!$E$2:$ZQ$272,231,FALSE)</f>
        <v>0</v>
      </c>
      <c r="EO101" s="18">
        <f>HLOOKUP($B101,'[6]SGTI 2021 Clean Data'!$E$2:$ZQ$272,232,FALSE)</f>
        <v>44291</v>
      </c>
      <c r="EP101" s="18">
        <f>HLOOKUP($B101,'[6]SGTI 2021 Clean Data'!$E$2:$ZQ$272,233,FALSE)</f>
        <v>44315</v>
      </c>
      <c r="EQ101" s="17">
        <f>HLOOKUP($B101,'[6]SGTI 2021 Clean Data'!$E$2:$ZQ$272,234,FALSE)</f>
        <v>0</v>
      </c>
      <c r="ER101" s="17">
        <f>HLOOKUP($B101,'[6]SGTI 2021 Clean Data'!$E$2:$ZQ$272,235,FALSE)</f>
        <v>3</v>
      </c>
      <c r="ES101" s="17">
        <f>HLOOKUP($B101,'[6]SGTI 2021 Clean Data'!$E$2:$ZQ$272,240,FALSE)</f>
        <v>0</v>
      </c>
      <c r="ET101" s="17">
        <f>VLOOKUP($B101,'[6]2021 DD Batch123456'!$B$3:$AT$590,42,FALSE)</f>
        <v>1</v>
      </c>
      <c r="EU101" s="17"/>
      <c r="EV101" s="17"/>
      <c r="EW101" s="17"/>
      <c r="EX101" s="17">
        <f>VLOOKUP($B101,'[6]2021 DD Batch123456'!$B$3:$AT$590,44,FALSE)</f>
        <v>0</v>
      </c>
      <c r="EY101" s="17">
        <f>HLOOKUP($B101,'[6]SGTI 2021 Clean Data'!$E$2:$ZQ$272,246,FALSE)</f>
        <v>0</v>
      </c>
      <c r="EZ101" s="17">
        <f>HLOOKUP($B101,'[6]SGTI 2021 Clean Data'!$E$2:$ZQ$272,247,FALSE)</f>
        <v>0</v>
      </c>
      <c r="FA101" s="17">
        <f>HLOOKUP($B101,'[6]SGTI 2021 Clean Data'!$E$2:$ZQ$272,248,FALSE)</f>
        <v>0</v>
      </c>
      <c r="FB101" s="17">
        <f>HLOOKUP($B101,'[6]SGTI 2021 Clean Data'!$E$2:$ZQ$272,249,FALSE)</f>
        <v>0</v>
      </c>
      <c r="FC101" s="17">
        <f>HLOOKUP($B101,'[6]SGTI 2021 Clean Data'!$E$2:$ZQ$272,250,FALSE)</f>
        <v>0</v>
      </c>
      <c r="FD101" s="17">
        <f>HLOOKUP($B101,'[6]SGTI 2021 Clean Data'!$E$2:$ZQ$272,251,FALSE)</f>
        <v>0</v>
      </c>
      <c r="FE101" s="17">
        <f>HLOOKUP($B101,'[6]SGTI 2021 Clean Data'!$E$2:$ZQ$272,252,FALSE)</f>
        <v>0</v>
      </c>
      <c r="FF101" s="17">
        <f>HLOOKUP($B101,'[6]SGTI 2021 Clean Data'!$E$2:$ZQ$272,253,FALSE)</f>
        <v>0</v>
      </c>
      <c r="FG101" s="17">
        <f>HLOOKUP($B101,'[6]SGTI 2021 Clean Data'!$E$2:$ZQ$272,254,FALSE)</f>
        <v>0</v>
      </c>
      <c r="FH101" s="17">
        <f>HLOOKUP($B101,'[6]SGTI 2021 Clean Data'!$E$2:$ZQ$272,255,FALSE)</f>
        <v>0</v>
      </c>
      <c r="FI101" s="17">
        <f>HLOOKUP($B101,'[6]SGTI 2021 Clean Data'!$E$2:$ZQ$272,256,FALSE)</f>
        <v>0</v>
      </c>
      <c r="FJ101" s="17">
        <f>HLOOKUP($B101,'[6]SGTI 2021 Clean Data'!$E$2:$ZQ$272,257,FALSE)</f>
        <v>0</v>
      </c>
      <c r="FK101" s="17">
        <f>HLOOKUP($B101,'[6]SGTI 2021 Clean Data'!$E$2:$ZQ$272,258,FALSE)</f>
        <v>0</v>
      </c>
      <c r="FL101" s="17"/>
      <c r="FM101" s="17">
        <f>HLOOKUP($B101,'[6]SGTI 2021 Clean Data'!$E$2:$ZQ$272,260,FALSE)</f>
        <v>0</v>
      </c>
      <c r="FN101" s="17">
        <f>HLOOKUP($B101,'[6]SGTI 2021 Clean Data'!$E$2:$ZQ$272,261,FALSE)</f>
        <v>0</v>
      </c>
      <c r="FO101" s="17">
        <f>HLOOKUP($B101,'[6]SGTI 2021 Clean Data'!$E$2:$ZQ$272,262,FALSE)</f>
        <v>0</v>
      </c>
      <c r="FP101" s="17">
        <f>HLOOKUP($B101,'[6]SGTI 2021 Clean Data'!$E$2:$ZQ$272,263,FALSE)</f>
        <v>0</v>
      </c>
      <c r="FQ101" s="17"/>
      <c r="FR101" s="17">
        <f>HLOOKUP($B101,'[6]SGTI 2021 Clean Data'!$E$2:$ZQ$272,265,FALSE)</f>
        <v>0</v>
      </c>
      <c r="FS101" s="17">
        <f>HLOOKUP($B101,'[6]SGTI 2021 Clean Data'!$E$2:$ZQ$272,266,FALSE)</f>
        <v>0</v>
      </c>
      <c r="FT101" s="17">
        <f>HLOOKUP($B101,'[6]SGTI 2021 Clean Data'!$E$2:$ZQ$272,267,FALSE)</f>
        <v>0</v>
      </c>
      <c r="FU101" s="17">
        <f>HLOOKUP($B101,'[6]SGTI 2021 Clean Data'!$E$2:$ZQ$272,268,FALSE)</f>
        <v>0</v>
      </c>
      <c r="FV101" s="17">
        <f>HLOOKUP($B101,'[6]SGTI 2021 Clean Data'!$E$2:$ZQ$272,269,FALSE)</f>
        <v>0</v>
      </c>
      <c r="FW101" s="17">
        <f>HLOOKUP($B101,'[6]SGTI 2021 Clean Data'!$E$2:$ZQ$272,270,FALSE)</f>
        <v>0</v>
      </c>
      <c r="FX101" s="17">
        <f>HLOOKUP($B101,'[6]SGTI 2021 Clean Data'!$E$2:$ZQ$272,271,FALSE)</f>
        <v>0</v>
      </c>
    </row>
    <row r="102" spans="1:180" ht="24" thickTop="1" thickBot="1" x14ac:dyDescent="0.3">
      <c r="A102" s="12">
        <v>337</v>
      </c>
      <c r="B102" s="13" t="s">
        <v>254</v>
      </c>
      <c r="C102" s="14" t="s">
        <v>255</v>
      </c>
      <c r="D102" s="15">
        <v>44196</v>
      </c>
      <c r="E102" s="16">
        <f>_xlfn.IFNA(VLOOKUP($B102,'[4]SGTI 2021 General Full List'!$G$2:$AD$528,24,FALSE),VLOOKUP($B102,'[5]SGTI 2021 TrustReits Full List'!$G$2:$AC$43,23,FALSE))</f>
        <v>243369000</v>
      </c>
      <c r="F102" s="16" t="str">
        <f t="shared" si="1"/>
        <v>Small</v>
      </c>
      <c r="G102" s="16" t="str">
        <f>_xlfn.IFNA(VLOOKUP($B102,'[4]SGTI 2021 General Full List'!$G$2:$AD$528,21,FALSE),VLOOKUP($B102,'[5]SGTI 2021 TrustReits Full List'!$G$2:$AB$43,20,FALSE))</f>
        <v xml:space="preserve">ENERGY </v>
      </c>
      <c r="H102" s="16" t="str">
        <f>_xlfn.IFNA(VLOOKUP($B102,'[4]SGTI 2021 General Full List'!$G$2:$AD$528,23,FALSE),VLOOKUP($B102,'[5]SGTI 2021 TrustReits Full List'!$G$2:$AB$43,22,FALSE))</f>
        <v>Energy - Fossil Fuels</v>
      </c>
      <c r="I102" s="16" t="s">
        <v>1273</v>
      </c>
      <c r="J102" s="17">
        <f>VLOOKUP($B102,'[6]2021 DD Batch123456'!$B$3:$AT$590,5,FALSE)</f>
        <v>5</v>
      </c>
      <c r="K102" s="17">
        <f>VLOOKUP($B102,'[6]2021 DD Batch123456'!$B$3:$AT$590,6,FALSE)</f>
        <v>5</v>
      </c>
      <c r="L102" s="17">
        <f>VLOOKUP($B102,'[6]2021 DD Batch123456'!$B$3:$AT$590,7,FALSE)</f>
        <v>3</v>
      </c>
      <c r="M102" s="17" t="str">
        <f>VLOOKUP($B102,'[6]2021 DD Batch123456'!$B$3:$AT$590,12,FALSE)</f>
        <v>N</v>
      </c>
      <c r="N102" s="17" t="str">
        <f>HLOOKUP($B102,'[6]SGTI 2021 Clean Data'!$E$2:$ZQ$272,25,FALSE)</f>
        <v>N</v>
      </c>
      <c r="O102" s="17" t="str">
        <f>VLOOKUP($B102,'[6]2021 DD Batch123456'!$B$3:$AT$590,13,FALSE)</f>
        <v>Y</v>
      </c>
      <c r="P102" s="17" t="str">
        <f>VLOOKUP($B102,'[6]2021 DD Batch123456'!$B$3:$AT$590,14,FALSE)</f>
        <v>Y</v>
      </c>
      <c r="Q102" s="17" t="str">
        <f>HLOOKUP($B102,'[6]SGTI 2021 Clean Data'!$E$2:$ZQ$272,30,FALSE)</f>
        <v>Y</v>
      </c>
      <c r="R102" s="17" t="str">
        <f>HLOOKUP($B102,'[6]SGTI 2021 Clean Data'!$E$2:$ZQ$272,31,FALSE)</f>
        <v>Y</v>
      </c>
      <c r="S102" s="17" t="str">
        <f>HLOOKUP($B102,'[6]SGTI 2021 Clean Data'!$E$2:$ZQ$272,32,FALSE)</f>
        <v>Y</v>
      </c>
      <c r="T102" s="17">
        <f>VLOOKUP($B102,'[6]2021 DD Batch123456'!$B$3:$AT$590,36,FALSE)</f>
        <v>4</v>
      </c>
      <c r="U102" s="17">
        <f>VLOOKUP($B102,'[6]2021 DD Batch123456'!$B$3:$AT$590,40,FALSE)</f>
        <v>4</v>
      </c>
      <c r="V102" s="17">
        <f>VLOOKUP($B102,'[6]2021 DD Batch123456'!$B$3:$AT$590,37,FALSE)</f>
        <v>4</v>
      </c>
      <c r="W102" s="17" t="str">
        <f>VLOOKUP($B102,'[6]2021 DD Batch123456'!$B$3:$AT$590,41,FALSE)</f>
        <v>Y</v>
      </c>
      <c r="X102" s="17">
        <f>VLOOKUP($B102,'[6]2021 DD Batch123456'!$B$3:$AT$590,15,FALSE)</f>
        <v>3</v>
      </c>
      <c r="Y102" s="17">
        <f>VLOOKUP($B102,'[6]2021 DD Batch123456'!$B$3:$AT$590,16,FALSE)</f>
        <v>2</v>
      </c>
      <c r="Z102" s="17" t="str">
        <f>VLOOKUP($B102,'[6]2021 DD Batch123456'!$B$3:$AT$590,18,FALSE)</f>
        <v>Y</v>
      </c>
      <c r="AA102" s="17" t="str">
        <f>HLOOKUP($B102,'[6]SGTI 2021 Clean Data'!$E$2:$ZQ$272,45,FALSE)</f>
        <v>Y</v>
      </c>
      <c r="AB102" s="17" t="str">
        <f>HLOOKUP($B102,'[6]SGTI 2021 Clean Data'!$E$2:$ZQ$272,46,FALSE)</f>
        <v>N</v>
      </c>
      <c r="AC102" s="17" t="str">
        <f>HLOOKUP($B102,'[6]SGTI 2021 Clean Data'!$E$2:$ZQ$272,49,FALSE)</f>
        <v>N</v>
      </c>
      <c r="AD102" s="17" t="str">
        <f>HLOOKUP($B102,'[6]SGTI 2021 Clean Data'!$E$2:$ZQ$272,50,FALSE)</f>
        <v>Y</v>
      </c>
      <c r="AE102" s="17" t="str">
        <f>HLOOKUP($B102,'[6]SGTI 2021 Clean Data'!$E$2:$ZQ$272,53,FALSE)</f>
        <v>Y</v>
      </c>
      <c r="AF102" s="17" t="str">
        <f>HLOOKUP($B102,'[6]SGTI 2021 Clean Data'!$E$2:$ZQ$272,54,FALSE)</f>
        <v>Y</v>
      </c>
      <c r="AG102" s="17" t="str">
        <f>HLOOKUP($B102,'[6]SGTI 2021 Clean Data'!$E$2:$ZQ$272,55,FALSE)</f>
        <v>Y</v>
      </c>
      <c r="AH102" s="17" t="str">
        <f>HLOOKUP($B102,'[6]SGTI 2021 Clean Data'!$E$2:$ZQ$272,56,FALSE)</f>
        <v>Y</v>
      </c>
      <c r="AI102" s="17" t="str">
        <f>HLOOKUP($B102,'[6]SGTI 2021 Clean Data'!$E$2:$ZQ$272,57,FALSE)</f>
        <v>N</v>
      </c>
      <c r="AJ102" s="17" t="str">
        <f>HLOOKUP($B102,'[6]SGTI 2021 Clean Data'!$E$2:$ZQ$272,58,FALSE)</f>
        <v>N</v>
      </c>
      <c r="AK102" s="17" t="str">
        <f>HLOOKUP($B102,'[6]SGTI 2021 Clean Data'!$E$2:$ZQ$272,59,FALSE)</f>
        <v>N</v>
      </c>
      <c r="AL102" s="17">
        <f>VLOOKUP($B102,'[6]2021 DD Batch123456'!$B$3:$AT$590,19,FALSE)</f>
        <v>3</v>
      </c>
      <c r="AM102" s="17">
        <f>VLOOKUP($B102,'[6]2021 DD Batch123456'!$B$3:$AT$590,20,FALSE)</f>
        <v>2</v>
      </c>
      <c r="AN102" s="17" t="str">
        <f>VLOOKUP($B102,'[6]2021 DD Batch123456'!$B$3:$AT$590,22,FALSE)</f>
        <v>Y</v>
      </c>
      <c r="AO102" s="17" t="str">
        <f>HLOOKUP($B102,'[6]SGTI 2021 Clean Data'!$E$2:$ZQ$272,67,FALSE)</f>
        <v>E</v>
      </c>
      <c r="AP102" s="17" t="str">
        <f>HLOOKUP($B102,'[6]SGTI 2021 Clean Data'!$E$2:$ZQ$272,68,FALSE)</f>
        <v>E</v>
      </c>
      <c r="AQ102" s="17" t="str">
        <f>HLOOKUP($B102,'[6]SGTI 2021 Clean Data'!$E$2:$ZQ$272,69,FALSE)</f>
        <v>B3</v>
      </c>
      <c r="AR102" s="17" t="str">
        <f>HLOOKUP($B102,'[6]SGTI 2021 Clean Data'!$E$2:$ZQ$272,70,FALSE)</f>
        <v>Y</v>
      </c>
      <c r="AS102" s="17" t="str">
        <f>HLOOKUP($B102,'[6]SGTI 2021 Clean Data'!$E$2:$ZQ$272,71,FALSE)</f>
        <v>Y</v>
      </c>
      <c r="AT102" s="17" t="str">
        <f>HLOOKUP($B102,'[6]SGTI 2021 Clean Data'!$E$2:$ZQ$272,72,FALSE)</f>
        <v>Y</v>
      </c>
      <c r="AU102" s="17" t="str">
        <f>HLOOKUP($B102,'[6]SGTI 2021 Clean Data'!$E$2:$ZQ$272,73,FALSE)</f>
        <v>N</v>
      </c>
      <c r="AV102" s="17" t="str">
        <f>HLOOKUP($B102,'[6]SGTI 2021 Clean Data'!$E$2:$ZQ$272,74,FALSE)</f>
        <v>Y</v>
      </c>
      <c r="AW102" s="17" t="str">
        <f>HLOOKUP($B102,'[6]SGTI 2021 Clean Data'!$E$2:$ZQ$272,75,FALSE)</f>
        <v>Y</v>
      </c>
      <c r="AX102" s="17" t="str">
        <f>HLOOKUP($B102,'[6]SGTI 2021 Clean Data'!$E$2:$ZQ$272,76,FALSE)</f>
        <v>N</v>
      </c>
      <c r="AY102" s="17" t="str">
        <f>VLOOKUP($B102,'[6]2021 DD Batch123456'!$B$3:$AT$590,35,FALSE)</f>
        <v>E</v>
      </c>
      <c r="AZ102" s="17" t="str">
        <f>HLOOKUP($B102,'[6]SGTI 2021 Clean Data'!$E$2:$ZQ$272,80,FALSE)</f>
        <v>Y</v>
      </c>
      <c r="BA102" s="17" t="str">
        <f>HLOOKUP($B102,'[6]SGTI 2021 Clean Data'!$E$2:$ZQ$272,83,FALSE)</f>
        <v>Y</v>
      </c>
      <c r="BB102" s="17" t="str">
        <f>HLOOKUP($B102,'[6]SGTI 2021 Clean Data'!$E$2:$ZQ$272,84,FALSE)</f>
        <v>Y</v>
      </c>
      <c r="BC102" s="17">
        <f>HLOOKUP($B102,'[6]SGTI 2021 Clean Data'!$E$2:$ZQ$272,89,FALSE)</f>
        <v>0</v>
      </c>
      <c r="BD102" s="17" t="str">
        <f>HLOOKUP($B102,'[6]SGTI 2021 Clean Data'!$E$2:$ZQ$272,91,FALSE)</f>
        <v>Y</v>
      </c>
      <c r="BE102" s="17" t="str">
        <f>HLOOKUP($B102,'[6]SGTI 2021 Clean Data'!$E$2:$ZQ$272,92,FALSE)</f>
        <v>Y</v>
      </c>
      <c r="BF102" s="17" t="str">
        <f>HLOOKUP($B102,'[6]SGTI 2021 Clean Data'!$E$2:$ZQ$272,93,FALSE)</f>
        <v>Y</v>
      </c>
      <c r="BG102" s="17" t="str">
        <f>HLOOKUP($B102,'[6]SGTI 2021 Clean Data'!$E$2:$ZQ$272,94,FALSE)</f>
        <v>Y</v>
      </c>
      <c r="BH102" s="17" t="str">
        <f>HLOOKUP($B102,'[6]SGTI 2021 Clean Data'!$E$2:$ZQ$272,95,FALSE)</f>
        <v>Y</v>
      </c>
      <c r="BI102" s="17" t="str">
        <f>HLOOKUP($B102,'[6]SGTI 2021 Clean Data'!$E$2:$ZQ$272,96,FALSE)</f>
        <v>Y</v>
      </c>
      <c r="BJ102" s="17" t="str">
        <f>HLOOKUP($B102,'[6]SGTI 2021 Clean Data'!$E$2:$ZQ$272,97,FALSE)</f>
        <v>Y</v>
      </c>
      <c r="BK102" s="17" t="str">
        <f>HLOOKUP($B102,'[6]SGTI 2021 Clean Data'!$E$2:$ZQ$272,98,FALSE)</f>
        <v>Y</v>
      </c>
      <c r="BL102" s="17" t="str">
        <f>HLOOKUP($B102,'[6]SGTI 2021 Clean Data'!$E$2:$ZQ$272,100,FALSE)</f>
        <v>Y</v>
      </c>
      <c r="BM102" s="17" t="str">
        <f>HLOOKUP($B102,'[6]SGTI 2021 Clean Data'!$E$2:$ZQ$272,102,FALSE)</f>
        <v>Y</v>
      </c>
      <c r="BN102" s="17" t="str">
        <f>HLOOKUP($B102,'[6]SGTI 2021 Clean Data'!$E$2:$ZQ$272,103,FALSE)</f>
        <v>Y</v>
      </c>
      <c r="BO102" s="17" t="str">
        <f>HLOOKUP($B102,'[6]SGTI 2021 Clean Data'!$E$2:$ZQ$272,107,FALSE)</f>
        <v>Y</v>
      </c>
      <c r="BP102" s="17" t="str">
        <f>HLOOKUP($B102,'[6]SGTI 2021 Clean Data'!$E$2:$ZQ$272,108,FALSE)</f>
        <v>Y</v>
      </c>
      <c r="BQ102" s="17" t="str">
        <f>HLOOKUP($B102,'[6]SGTI 2021 Clean Data'!$E$2:$ZQ$272,109,FALSE)</f>
        <v>Y</v>
      </c>
      <c r="BR102" s="17" t="str">
        <f>HLOOKUP($B102,'[6]SGTI 2021 Clean Data'!$E$2:$ZQ$272,110,FALSE)</f>
        <v>Y</v>
      </c>
      <c r="BS102" s="17" t="str">
        <f>HLOOKUP($B102,'[6]SGTI 2021 Clean Data'!$E$2:$ZQ$272,111,FALSE)</f>
        <v>Y</v>
      </c>
      <c r="BT102" s="17" t="str">
        <f>HLOOKUP($B102,'[6]SGTI 2021 Clean Data'!$E$2:$ZQ$272,113,FALSE)</f>
        <v>N</v>
      </c>
      <c r="BU102" s="17" t="str">
        <f>HLOOKUP($B102,'[6]SGTI 2021 Clean Data'!$E$2:$ZQ$272,114,FALSE)</f>
        <v>Y</v>
      </c>
      <c r="BV102" s="17" t="str">
        <f>HLOOKUP($B102,'[6]SGTI 2021 Clean Data'!$E$2:$ZQ$272,120,FALSE)</f>
        <v>Y</v>
      </c>
      <c r="BW102" s="17" t="str">
        <f>HLOOKUP($B102,'[6]SGTI 2021 Clean Data'!$E$2:$ZQ$272,121,FALSE)</f>
        <v>Y</v>
      </c>
      <c r="BX102" s="17" t="str">
        <f>HLOOKUP($B102,'[6]SGTI 2021 Clean Data'!$E$2:$ZQ$272,122,FALSE)</f>
        <v>Y</v>
      </c>
      <c r="BY102" s="17" t="str">
        <f>HLOOKUP($B102,'[6]SGTI 2021 Clean Data'!$E$2:$ZQ$272,123,FALSE)</f>
        <v>N</v>
      </c>
      <c r="BZ102" s="17" t="str">
        <f>HLOOKUP($B102,'[6]SGTI 2021 Clean Data'!$E$2:$ZQ$272,124,FALSE)</f>
        <v>Y</v>
      </c>
      <c r="CA102" s="17" t="str">
        <f>HLOOKUP($B102,'[6]SGTI 2021 Clean Data'!$E$2:$ZQ$272,125,FALSE)</f>
        <v>Y</v>
      </c>
      <c r="CB102" s="17" t="str">
        <f>HLOOKUP($B102,'[6]SGTI 2021 Clean Data'!$E$2:$ZQ$272,126,FALSE)</f>
        <v>Y</v>
      </c>
      <c r="CC102" s="17" t="str">
        <f>HLOOKUP($B102,'[6]SGTI 2021 Clean Data'!$E$2:$ZQ$272,128,FALSE)</f>
        <v>Y</v>
      </c>
      <c r="CD102" s="17" t="str">
        <f>HLOOKUP($B102,'[6]SGTI 2021 Clean Data'!$E$2:$ZQ$272,130,FALSE)</f>
        <v>Y</v>
      </c>
      <c r="CE102" s="17" t="str">
        <f>HLOOKUP($B102,'[6]SGTI 2021 Clean Data'!$E$2:$ZQ$272,131,FALSE)</f>
        <v>Y</v>
      </c>
      <c r="CF102" s="17" t="str">
        <f>HLOOKUP($B102,'[6]SGTI 2021 Clean Data'!$E$2:$ZQ$272,132,FALSE)</f>
        <v>Y</v>
      </c>
      <c r="CG102" s="17" t="str">
        <f>HLOOKUP($B102,'[6]SGTI 2021 Clean Data'!$E$2:$ZQ$272,133,FALSE)</f>
        <v>Y</v>
      </c>
      <c r="CH102" s="17" t="str">
        <f>HLOOKUP($B102,'[6]SGTI 2021 Clean Data'!$E$2:$ZQ$272,135,FALSE)</f>
        <v>N</v>
      </c>
      <c r="CI102" s="17" t="str">
        <f>HLOOKUP($B102,'[6]SGTI 2021 Clean Data'!$E$2:$ZQ$272,139,FALSE)</f>
        <v>Y</v>
      </c>
      <c r="CJ102" s="17" t="str">
        <f>HLOOKUP($B102,'[6]SGTI 2021 Clean Data'!$E$2:$ZQ$272,140,FALSE)</f>
        <v>Y</v>
      </c>
      <c r="CK102" s="17" t="str">
        <f>VLOOKUP($B102,'[6]2021 DD Batch123456'!$B$3:$AT$590,26,FALSE)</f>
        <v>N</v>
      </c>
      <c r="CL102" s="17" t="str">
        <f>VLOOKUP($B102,'[6]2021 DD Batch123456'!$B$3:$AT$590,27,FALSE)</f>
        <v>N</v>
      </c>
      <c r="CM102" s="17" t="str">
        <f>VLOOKUP($B102,'[6]2021 DD Batch123456'!$B$3:$AT$590,31,FALSE)</f>
        <v>Y</v>
      </c>
      <c r="CN102" s="17">
        <f>VLOOKUP($B102,'[6]2021 DD Batch123456'!$B$3:$AT$590,32,FALSE)</f>
        <v>0</v>
      </c>
      <c r="CO102" s="17" t="str">
        <f>VLOOKUP($B102,'[6]2021 DD Batch123456'!$B$3:$AT$590,33,FALSE)</f>
        <v>Y</v>
      </c>
      <c r="CP102" s="17" t="str">
        <f>HLOOKUP($B102,'[6]SGTI 2021 Clean Data'!$E$2:$ZQ$272,153,FALSE)</f>
        <v>Y</v>
      </c>
      <c r="CQ102" s="17" t="str">
        <f>HLOOKUP($B102,'[6]SGTI 2021 Clean Data'!$E$2:$ZQ$272,155,FALSE)</f>
        <v>Y</v>
      </c>
      <c r="CR102" s="17" t="str">
        <f>HLOOKUP($B102,'[6]SGTI 2021 Clean Data'!$E$2:$ZQ$272,156,FALSE)</f>
        <v>Y</v>
      </c>
      <c r="CS102" s="17" t="str">
        <f>HLOOKUP($B102,'[6]SGTI 2021 Clean Data'!$E$2:$ZQ$272,157,FALSE)</f>
        <v>Y</v>
      </c>
      <c r="CT102" s="17" t="str">
        <f>HLOOKUP($B102,'[6]SGTI 2021 Clean Data'!$E$2:$ZQ$272,158,FALSE)</f>
        <v>Y</v>
      </c>
      <c r="CU102" s="17" t="str">
        <f>HLOOKUP($B102,'[6]SGTI 2021 Clean Data'!$E$2:$ZQ$272,159,FALSE)</f>
        <v>Y</v>
      </c>
      <c r="CV102" s="17" t="str">
        <f>HLOOKUP($B102,'[6]SGTI 2021 Clean Data'!$E$2:$ZQ$272,160,FALSE)</f>
        <v>Y</v>
      </c>
      <c r="CW102" s="17" t="str">
        <f>HLOOKUP($B102,'[6]SGTI 2021 Clean Data'!$E$2:$ZQ$272,161,FALSE)</f>
        <v>Y</v>
      </c>
      <c r="CX102" s="17" t="str">
        <f>HLOOKUP($B102,'[6]SGTI 2021 Clean Data'!$E$2:$ZQ$272,164,FALSE)</f>
        <v>Y</v>
      </c>
      <c r="CY102" s="17" t="str">
        <f>HLOOKUP($B102,'[6]SGTI 2021 Clean Data'!$E$2:$ZQ$272,170,FALSE)</f>
        <v>Y</v>
      </c>
      <c r="CZ102" s="17" t="str">
        <f>HLOOKUP($B102,'[6]SGTI 2021 Clean Data'!$E$2:$ZQ$272,173,FALSE)</f>
        <v>Y</v>
      </c>
      <c r="DA102" s="17" t="str">
        <f>HLOOKUP($B102,'[6]SGTI 2021 Clean Data'!$E$2:$ZQ$272,174,FALSE)</f>
        <v>Y</v>
      </c>
      <c r="DB102" s="17" t="str">
        <f>HLOOKUP($B102,'[6]SGTI 2021 Clean Data'!$E$2:$ZQ$272,175,FALSE)</f>
        <v>Y</v>
      </c>
      <c r="DC102" s="17" t="str">
        <f>HLOOKUP($B102,'[6]SGTI 2021 Clean Data'!$E$2:$ZQ$272,176,FALSE)</f>
        <v>Y</v>
      </c>
      <c r="DD102" s="17" t="str">
        <f>HLOOKUP($B102,'[6]SGTI 2021 Clean Data'!$E$2:$ZQ$272,178,FALSE)</f>
        <v>Y</v>
      </c>
      <c r="DE102" s="17" t="str">
        <f>HLOOKUP($B102,'[6]SGTI 2021 Clean Data'!$E$2:$ZQ$272,179,FALSE)</f>
        <v>Y</v>
      </c>
      <c r="DF102" s="17" t="str">
        <f>HLOOKUP($B102,'[6]SGTI 2021 Clean Data'!$E$2:$ZQ$272,180,FALSE)</f>
        <v>Y</v>
      </c>
      <c r="DG102" s="17" t="str">
        <f>HLOOKUP($B102,'[6]SGTI 2021 Clean Data'!$E$2:$ZQ$272,181,FALSE)</f>
        <v>Y</v>
      </c>
      <c r="DH102" s="17" t="str">
        <f>HLOOKUP($B102,'[6]SGTI 2021 Clean Data'!$E$2:$ZQ$272,182,FALSE)</f>
        <v>Y</v>
      </c>
      <c r="DI102" s="17" t="str">
        <f>HLOOKUP($B102,'[6]SGTI 2021 Clean Data'!$E$2:$ZQ$272,184,FALSE)</f>
        <v>Y</v>
      </c>
      <c r="DJ102" s="17" t="str">
        <f>HLOOKUP($B102,'[6]SGTI 2021 Clean Data'!$E$2:$ZQ$272,185,FALSE)</f>
        <v>Y</v>
      </c>
      <c r="DK102" s="17">
        <f>HLOOKUP($B102,'[6]SGTI 2021 Clean Data'!$E$2:$ZQ$272,190,FALSE)</f>
        <v>57</v>
      </c>
      <c r="DL102" s="17" t="str">
        <f>HLOOKUP($B102,'[6]SGTI 2021 Clean Data'!$E$2:$ZQ$272,191,FALSE)</f>
        <v>N</v>
      </c>
      <c r="DM102" s="17" t="str">
        <f>HLOOKUP($B102,'[6]SGTI 2021 Clean Data'!$E$2:$ZQ$272,195,FALSE)</f>
        <v>N</v>
      </c>
      <c r="DN102" s="17" t="str">
        <f>HLOOKUP($B102,'[6]SGTI 2021 Clean Data'!$E$2:$ZQ$272,196,FALSE)</f>
        <v>N</v>
      </c>
      <c r="DO102" s="17" t="str">
        <f>HLOOKUP($B102,'[6]SGTI 2021 Clean Data'!$E$2:$ZQ$272,199,FALSE)</f>
        <v>Y</v>
      </c>
      <c r="DP102" s="17" t="str">
        <f>HLOOKUP($B102,'[6]SGTI 2021 Clean Data'!$E$2:$ZQ$272,200,FALSE)</f>
        <v>Y</v>
      </c>
      <c r="DQ102" s="17" t="str">
        <f>HLOOKUP($B102,'[6]SGTI 2021 Clean Data'!$E$2:$ZQ$272,201,FALSE)</f>
        <v>Y</v>
      </c>
      <c r="DR102" s="17" t="str">
        <f>HLOOKUP($B102,'[6]SGTI 2021 Clean Data'!$E$2:$ZQ$272,202,FALSE)</f>
        <v>Y</v>
      </c>
      <c r="DS102" s="17" t="str">
        <f>HLOOKUP($B102,'[6]SGTI 2021 Clean Data'!$E$2:$ZQ$272,203,FALSE)</f>
        <v>Y</v>
      </c>
      <c r="DT102" s="17" t="str">
        <f>HLOOKUP($B102,'[6]SGTI 2021 Clean Data'!$E$2:$ZQ$272,204,FALSE)</f>
        <v>Y</v>
      </c>
      <c r="DU102" s="17" t="str">
        <f>HLOOKUP($B102,'[6]SGTI 2021 Clean Data'!$E$2:$ZQ$272,206,FALSE)</f>
        <v>Y</v>
      </c>
      <c r="DV102" s="17" t="str">
        <f>HLOOKUP($B102,'[6]SGTI 2021 Clean Data'!$E$2:$ZQ$272,207,FALSE)</f>
        <v>Y</v>
      </c>
      <c r="DW102" s="17" t="str">
        <f>HLOOKUP($B102,'[6]SGTI 2021 Clean Data'!$E$2:$ZQ$272,208,FALSE)</f>
        <v>N</v>
      </c>
      <c r="DX102" s="17"/>
      <c r="DY102" s="17" t="str">
        <f>HLOOKUP($B102,'[6]SGTI 2021 Clean Data'!$E$2:$ZQ$272,213,FALSE)</f>
        <v>Y</v>
      </c>
      <c r="DZ102" s="17" t="str">
        <f>HLOOKUP($B102,'[6]SGTI 2021 Clean Data'!$E$2:$ZQ$272,214,FALSE)</f>
        <v>N</v>
      </c>
      <c r="EA102" s="17" t="str">
        <f>HLOOKUP($B102,'[6]SGTI 2021 Clean Data'!$E$2:$ZQ$272,215,FALSE)</f>
        <v>Y</v>
      </c>
      <c r="EB102" s="17">
        <f>HLOOKUP($B102,'[6]SGTI 2021 Clean Data'!$E$2:$ZQ$272,219,FALSE)</f>
        <v>3</v>
      </c>
      <c r="EC102" s="17">
        <f>HLOOKUP($B102,'[6]SGTI 2021 Clean Data'!$E$2:$ZQ$272,220,FALSE)</f>
        <v>1</v>
      </c>
      <c r="ED102" s="17">
        <f>HLOOKUP($B102,'[6]SGTI 2021 Clean Data'!$E$2:$ZQ$272,221,FALSE)</f>
        <v>0</v>
      </c>
      <c r="EE102" s="17">
        <f>HLOOKUP($B102,'[6]SGTI 2021 Clean Data'!$E$2:$ZQ$272,222,FALSE)</f>
        <v>3</v>
      </c>
      <c r="EF102" s="17">
        <f>HLOOKUP($B102,'[6]SGTI 2021 Clean Data'!$E$2:$ZQ$272,223,FALSE)</f>
        <v>0</v>
      </c>
      <c r="EG102" s="17">
        <f>HLOOKUP($B102,'[6]SGTI 2021 Clean Data'!$E$2:$ZQ$272,224,FALSE)</f>
        <v>3</v>
      </c>
      <c r="EH102" s="17">
        <f>HLOOKUP($B102,'[6]SGTI 2021 Clean Data'!$E$2:$ZQ$272,225,FALSE)</f>
        <v>0</v>
      </c>
      <c r="EI102" s="17">
        <f>HLOOKUP($B102,'[6]SGTI 2021 Clean Data'!$E$2:$ZQ$272,226,FALSE)</f>
        <v>3</v>
      </c>
      <c r="EJ102" s="17">
        <f>HLOOKUP($B102,'[6]SGTI 2021 Clean Data'!$E$2:$ZQ$272,227,FALSE)</f>
        <v>0</v>
      </c>
      <c r="EK102" s="17">
        <f>HLOOKUP($B102,'[6]SGTI 2021 Clean Data'!$E$2:$ZQ$272,228,FALSE)</f>
        <v>3</v>
      </c>
      <c r="EL102" s="17">
        <f>HLOOKUP($B102,'[6]SGTI 2021 Clean Data'!$E$2:$ZQ$272,229,FALSE)</f>
        <v>0</v>
      </c>
      <c r="EM102" s="17">
        <f>HLOOKUP($B102,'[6]SGTI 2021 Clean Data'!$E$2:$ZQ$272,230,FALSE)</f>
        <v>1</v>
      </c>
      <c r="EN102" s="17">
        <f>HLOOKUP($B102,'[6]SGTI 2021 Clean Data'!$E$2:$ZQ$272,231,FALSE)</f>
        <v>0</v>
      </c>
      <c r="EO102" s="18">
        <f>HLOOKUP($B102,'[6]SGTI 2021 Clean Data'!$E$2:$ZQ$272,232,FALSE)</f>
        <v>43950</v>
      </c>
      <c r="EP102" s="18">
        <f>HLOOKUP($B102,'[6]SGTI 2021 Clean Data'!$E$2:$ZQ$272,233,FALSE)</f>
        <v>43972</v>
      </c>
      <c r="EQ102" s="17">
        <f>HLOOKUP($B102,'[6]SGTI 2021 Clean Data'!$E$2:$ZQ$272,234,FALSE)</f>
        <v>0</v>
      </c>
      <c r="ER102" s="17">
        <f>HLOOKUP($B102,'[6]SGTI 2021 Clean Data'!$E$2:$ZQ$272,235,FALSE)</f>
        <v>0</v>
      </c>
      <c r="ES102" s="17">
        <f>HLOOKUP($B102,'[6]SGTI 2021 Clean Data'!$E$2:$ZQ$272,240,FALSE)</f>
        <v>0</v>
      </c>
      <c r="ET102" s="17">
        <f>VLOOKUP($B102,'[6]2021 DD Batch123456'!$B$3:$AT$590,42,FALSE)</f>
        <v>0</v>
      </c>
      <c r="EU102" s="17"/>
      <c r="EV102" s="17"/>
      <c r="EW102" s="17"/>
      <c r="EX102" s="17">
        <f>VLOOKUP($B102,'[6]2021 DD Batch123456'!$B$3:$AT$590,44,FALSE)</f>
        <v>0</v>
      </c>
      <c r="EY102" s="17">
        <f>HLOOKUP($B102,'[6]SGTI 2021 Clean Data'!$E$2:$ZQ$272,246,FALSE)</f>
        <v>0</v>
      </c>
      <c r="EZ102" s="17">
        <f>HLOOKUP($B102,'[6]SGTI 2021 Clean Data'!$E$2:$ZQ$272,247,FALSE)</f>
        <v>0</v>
      </c>
      <c r="FA102" s="17">
        <f>HLOOKUP($B102,'[6]SGTI 2021 Clean Data'!$E$2:$ZQ$272,248,FALSE)</f>
        <v>0</v>
      </c>
      <c r="FB102" s="17">
        <f>HLOOKUP($B102,'[6]SGTI 2021 Clean Data'!$E$2:$ZQ$272,249,FALSE)</f>
        <v>0</v>
      </c>
      <c r="FC102" s="17">
        <f>HLOOKUP($B102,'[6]SGTI 2021 Clean Data'!$E$2:$ZQ$272,250,FALSE)</f>
        <v>0</v>
      </c>
      <c r="FD102" s="17">
        <f>HLOOKUP($B102,'[6]SGTI 2021 Clean Data'!$E$2:$ZQ$272,251,FALSE)</f>
        <v>0</v>
      </c>
      <c r="FE102" s="17">
        <f>HLOOKUP($B102,'[6]SGTI 2021 Clean Data'!$E$2:$ZQ$272,252,FALSE)</f>
        <v>0</v>
      </c>
      <c r="FF102" s="17">
        <f>HLOOKUP($B102,'[6]SGTI 2021 Clean Data'!$E$2:$ZQ$272,253,FALSE)</f>
        <v>0</v>
      </c>
      <c r="FG102" s="17">
        <f>HLOOKUP($B102,'[6]SGTI 2021 Clean Data'!$E$2:$ZQ$272,254,FALSE)</f>
        <v>0</v>
      </c>
      <c r="FH102" s="17">
        <f>HLOOKUP($B102,'[6]SGTI 2021 Clean Data'!$E$2:$ZQ$272,255,FALSE)</f>
        <v>0</v>
      </c>
      <c r="FI102" s="17">
        <f>HLOOKUP($B102,'[6]SGTI 2021 Clean Data'!$E$2:$ZQ$272,256,FALSE)</f>
        <v>0</v>
      </c>
      <c r="FJ102" s="17">
        <f>HLOOKUP($B102,'[6]SGTI 2021 Clean Data'!$E$2:$ZQ$272,257,FALSE)</f>
        <v>0</v>
      </c>
      <c r="FK102" s="17">
        <f>HLOOKUP($B102,'[6]SGTI 2021 Clean Data'!$E$2:$ZQ$272,258,FALSE)</f>
        <v>0</v>
      </c>
      <c r="FL102" s="17"/>
      <c r="FM102" s="17">
        <f>HLOOKUP($B102,'[6]SGTI 2021 Clean Data'!$E$2:$ZQ$272,260,FALSE)</f>
        <v>0</v>
      </c>
      <c r="FN102" s="17">
        <f>HLOOKUP($B102,'[6]SGTI 2021 Clean Data'!$E$2:$ZQ$272,261,FALSE)</f>
        <v>0</v>
      </c>
      <c r="FO102" s="17">
        <f>HLOOKUP($B102,'[6]SGTI 2021 Clean Data'!$E$2:$ZQ$272,262,FALSE)</f>
        <v>5</v>
      </c>
      <c r="FP102" s="17">
        <f>HLOOKUP($B102,'[6]SGTI 2021 Clean Data'!$E$2:$ZQ$272,263,FALSE)</f>
        <v>0</v>
      </c>
      <c r="FQ102" s="17"/>
      <c r="FR102" s="17">
        <f>HLOOKUP($B102,'[6]SGTI 2021 Clean Data'!$E$2:$ZQ$272,265,FALSE)</f>
        <v>0</v>
      </c>
      <c r="FS102" s="17">
        <f>HLOOKUP($B102,'[6]SGTI 2021 Clean Data'!$E$2:$ZQ$272,266,FALSE)</f>
        <v>0</v>
      </c>
      <c r="FT102" s="17">
        <f>HLOOKUP($B102,'[6]SGTI 2021 Clean Data'!$E$2:$ZQ$272,267,FALSE)</f>
        <v>0</v>
      </c>
      <c r="FU102" s="17">
        <f>HLOOKUP($B102,'[6]SGTI 2021 Clean Data'!$E$2:$ZQ$272,268,FALSE)</f>
        <v>0</v>
      </c>
      <c r="FV102" s="17">
        <f>HLOOKUP($B102,'[6]SGTI 2021 Clean Data'!$E$2:$ZQ$272,269,FALSE)</f>
        <v>0</v>
      </c>
      <c r="FW102" s="17">
        <f>HLOOKUP($B102,'[6]SGTI 2021 Clean Data'!$E$2:$ZQ$272,270,FALSE)</f>
        <v>0</v>
      </c>
      <c r="FX102" s="17">
        <f>HLOOKUP($B102,'[6]SGTI 2021 Clean Data'!$E$2:$ZQ$272,271,FALSE)</f>
        <v>0</v>
      </c>
    </row>
    <row r="103" spans="1:180" ht="24" thickTop="1" thickBot="1" x14ac:dyDescent="0.3">
      <c r="A103" s="12">
        <v>340</v>
      </c>
      <c r="B103" s="13" t="s">
        <v>256</v>
      </c>
      <c r="C103" s="14" t="s">
        <v>257</v>
      </c>
      <c r="D103" s="15">
        <v>44196</v>
      </c>
      <c r="E103" s="16">
        <f>_xlfn.IFNA(VLOOKUP($B103,'[4]SGTI 2021 General Full List'!$G$2:$AD$528,24,FALSE),VLOOKUP($B103,'[5]SGTI 2021 TrustReits Full List'!$G$2:$AC$43,23,FALSE))</f>
        <v>466081000</v>
      </c>
      <c r="F103" s="16" t="str">
        <f t="shared" si="1"/>
        <v>Mid</v>
      </c>
      <c r="G103" s="16" t="str">
        <f>_xlfn.IFNA(VLOOKUP($B103,'[4]SGTI 2021 General Full List'!$G$2:$AD$528,21,FALSE),VLOOKUP($B103,'[5]SGTI 2021 TrustReits Full List'!$G$2:$AB$43,20,FALSE))</f>
        <v xml:space="preserve">REAL ESTATE </v>
      </c>
      <c r="H103" s="16" t="str">
        <f>_xlfn.IFNA(VLOOKUP($B103,'[4]SGTI 2021 General Full List'!$G$2:$AD$528,23,FALSE),VLOOKUP($B103,'[5]SGTI 2021 TrustReits Full List'!$G$2:$AB$43,22,FALSE))</f>
        <v>Real Estate</v>
      </c>
      <c r="I103" s="16" t="s">
        <v>1273</v>
      </c>
      <c r="J103" s="17">
        <f>VLOOKUP($B103,'[6]2021 DD Batch123456'!$B$3:$AT$590,5,FALSE)</f>
        <v>7</v>
      </c>
      <c r="K103" s="17">
        <f>VLOOKUP($B103,'[6]2021 DD Batch123456'!$B$3:$AT$590,6,FALSE)</f>
        <v>7</v>
      </c>
      <c r="L103" s="17">
        <f>VLOOKUP($B103,'[6]2021 DD Batch123456'!$B$3:$AT$590,7,FALSE)</f>
        <v>4</v>
      </c>
      <c r="M103" s="17" t="str">
        <f>VLOOKUP($B103,'[6]2021 DD Batch123456'!$B$3:$AT$590,12,FALSE)</f>
        <v>N</v>
      </c>
      <c r="N103" s="17" t="str">
        <f>HLOOKUP($B103,'[6]SGTI 2021 Clean Data'!$E$2:$ZQ$272,25,FALSE)</f>
        <v>N</v>
      </c>
      <c r="O103" s="17" t="str">
        <f>VLOOKUP($B103,'[6]2021 DD Batch123456'!$B$3:$AT$590,13,FALSE)</f>
        <v>Y</v>
      </c>
      <c r="P103" s="17" t="str">
        <f>VLOOKUP($B103,'[6]2021 DD Batch123456'!$B$3:$AT$590,14,FALSE)</f>
        <v>N</v>
      </c>
      <c r="Q103" s="17" t="str">
        <f>HLOOKUP($B103,'[6]SGTI 2021 Clean Data'!$E$2:$ZQ$272,30,FALSE)</f>
        <v>Y</v>
      </c>
      <c r="R103" s="17" t="str">
        <f>HLOOKUP($B103,'[6]SGTI 2021 Clean Data'!$E$2:$ZQ$272,31,FALSE)</f>
        <v>Y</v>
      </c>
      <c r="S103" s="17" t="str">
        <f>HLOOKUP($B103,'[6]SGTI 2021 Clean Data'!$E$2:$ZQ$272,32,FALSE)</f>
        <v>Y</v>
      </c>
      <c r="T103" s="17">
        <f>VLOOKUP($B103,'[6]2021 DD Batch123456'!$B$3:$AT$590,36,FALSE)</f>
        <v>3</v>
      </c>
      <c r="U103" s="17">
        <f>VLOOKUP($B103,'[6]2021 DD Batch123456'!$B$3:$AT$590,40,FALSE)</f>
        <v>4</v>
      </c>
      <c r="V103" s="17">
        <f>VLOOKUP($B103,'[6]2021 DD Batch123456'!$B$3:$AT$590,37,FALSE)</f>
        <v>4</v>
      </c>
      <c r="W103" s="17" t="str">
        <f>VLOOKUP($B103,'[6]2021 DD Batch123456'!$B$3:$AT$590,41,FALSE)</f>
        <v>Y</v>
      </c>
      <c r="X103" s="17">
        <f>VLOOKUP($B103,'[6]2021 DD Batch123456'!$B$3:$AT$590,15,FALSE)</f>
        <v>5</v>
      </c>
      <c r="Y103" s="17">
        <f>VLOOKUP($B103,'[6]2021 DD Batch123456'!$B$3:$AT$590,16,FALSE)</f>
        <v>4</v>
      </c>
      <c r="Z103" s="17" t="str">
        <f>VLOOKUP($B103,'[6]2021 DD Batch123456'!$B$3:$AT$590,18,FALSE)</f>
        <v>Y</v>
      </c>
      <c r="AA103" s="17" t="str">
        <f>HLOOKUP($B103,'[6]SGTI 2021 Clean Data'!$E$2:$ZQ$272,45,FALSE)</f>
        <v>Y</v>
      </c>
      <c r="AB103" s="17" t="str">
        <f>HLOOKUP($B103,'[6]SGTI 2021 Clean Data'!$E$2:$ZQ$272,46,FALSE)</f>
        <v>N</v>
      </c>
      <c r="AC103" s="17" t="str">
        <f>HLOOKUP($B103,'[6]SGTI 2021 Clean Data'!$E$2:$ZQ$272,49,FALSE)</f>
        <v>N</v>
      </c>
      <c r="AD103" s="17" t="str">
        <f>HLOOKUP($B103,'[6]SGTI 2021 Clean Data'!$E$2:$ZQ$272,50,FALSE)</f>
        <v>Y</v>
      </c>
      <c r="AE103" s="17" t="str">
        <f>HLOOKUP($B103,'[6]SGTI 2021 Clean Data'!$E$2:$ZQ$272,53,FALSE)</f>
        <v>Y</v>
      </c>
      <c r="AF103" s="17" t="str">
        <f>HLOOKUP($B103,'[6]SGTI 2021 Clean Data'!$E$2:$ZQ$272,54,FALSE)</f>
        <v>Y</v>
      </c>
      <c r="AG103" s="17" t="str">
        <f>HLOOKUP($B103,'[6]SGTI 2021 Clean Data'!$E$2:$ZQ$272,55,FALSE)</f>
        <v>Y</v>
      </c>
      <c r="AH103" s="17" t="str">
        <f>HLOOKUP($B103,'[6]SGTI 2021 Clean Data'!$E$2:$ZQ$272,56,FALSE)</f>
        <v>Y</v>
      </c>
      <c r="AI103" s="17" t="str">
        <f>HLOOKUP($B103,'[6]SGTI 2021 Clean Data'!$E$2:$ZQ$272,57,FALSE)</f>
        <v>N</v>
      </c>
      <c r="AJ103" s="17" t="str">
        <f>HLOOKUP($B103,'[6]SGTI 2021 Clean Data'!$E$2:$ZQ$272,58,FALSE)</f>
        <v>N</v>
      </c>
      <c r="AK103" s="17" t="str">
        <f>HLOOKUP($B103,'[6]SGTI 2021 Clean Data'!$E$2:$ZQ$272,59,FALSE)</f>
        <v>Y</v>
      </c>
      <c r="AL103" s="17">
        <f>VLOOKUP($B103,'[6]2021 DD Batch123456'!$B$3:$AT$590,19,FALSE)</f>
        <v>4</v>
      </c>
      <c r="AM103" s="17">
        <f>VLOOKUP($B103,'[6]2021 DD Batch123456'!$B$3:$AT$590,20,FALSE)</f>
        <v>4</v>
      </c>
      <c r="AN103" s="17" t="str">
        <f>VLOOKUP($B103,'[6]2021 DD Batch123456'!$B$3:$AT$590,22,FALSE)</f>
        <v>Y</v>
      </c>
      <c r="AO103" s="17" t="str">
        <f>HLOOKUP($B103,'[6]SGTI 2021 Clean Data'!$E$2:$ZQ$272,67,FALSE)</f>
        <v>E</v>
      </c>
      <c r="AP103" s="17" t="str">
        <f>HLOOKUP($B103,'[6]SGTI 2021 Clean Data'!$E$2:$ZQ$272,68,FALSE)</f>
        <v>E</v>
      </c>
      <c r="AQ103" s="17" t="str">
        <f>HLOOKUP($B103,'[6]SGTI 2021 Clean Data'!$E$2:$ZQ$272,69,FALSE)</f>
        <v>B3</v>
      </c>
      <c r="AR103" s="17" t="str">
        <f>HLOOKUP($B103,'[6]SGTI 2021 Clean Data'!$E$2:$ZQ$272,70,FALSE)</f>
        <v>Y</v>
      </c>
      <c r="AS103" s="17" t="str">
        <f>HLOOKUP($B103,'[6]SGTI 2021 Clean Data'!$E$2:$ZQ$272,71,FALSE)</f>
        <v>Y</v>
      </c>
      <c r="AT103" s="17" t="str">
        <f>HLOOKUP($B103,'[6]SGTI 2021 Clean Data'!$E$2:$ZQ$272,72,FALSE)</f>
        <v>Y</v>
      </c>
      <c r="AU103" s="17" t="str">
        <f>HLOOKUP($B103,'[6]SGTI 2021 Clean Data'!$E$2:$ZQ$272,73,FALSE)</f>
        <v>N</v>
      </c>
      <c r="AV103" s="17" t="str">
        <f>HLOOKUP($B103,'[6]SGTI 2021 Clean Data'!$E$2:$ZQ$272,74,FALSE)</f>
        <v>Y</v>
      </c>
      <c r="AW103" s="17" t="str">
        <f>HLOOKUP($B103,'[6]SGTI 2021 Clean Data'!$E$2:$ZQ$272,75,FALSE)</f>
        <v>Y</v>
      </c>
      <c r="AX103" s="17" t="str">
        <f>HLOOKUP($B103,'[6]SGTI 2021 Clean Data'!$E$2:$ZQ$272,76,FALSE)</f>
        <v>Y</v>
      </c>
      <c r="AY103" s="17" t="str">
        <f>VLOOKUP($B103,'[6]2021 DD Batch123456'!$B$3:$AT$590,35,FALSE)</f>
        <v>E</v>
      </c>
      <c r="AZ103" s="17" t="str">
        <f>HLOOKUP($B103,'[6]SGTI 2021 Clean Data'!$E$2:$ZQ$272,80,FALSE)</f>
        <v>Y</v>
      </c>
      <c r="BA103" s="17" t="str">
        <f>HLOOKUP($B103,'[6]SGTI 2021 Clean Data'!$E$2:$ZQ$272,83,FALSE)</f>
        <v>Y</v>
      </c>
      <c r="BB103" s="17" t="str">
        <f>HLOOKUP($B103,'[6]SGTI 2021 Clean Data'!$E$2:$ZQ$272,84,FALSE)</f>
        <v>Y</v>
      </c>
      <c r="BC103" s="17" t="str">
        <f>HLOOKUP($B103,'[6]SGTI 2021 Clean Data'!$E$2:$ZQ$272,89,FALSE)</f>
        <v>Y</v>
      </c>
      <c r="BD103" s="17" t="str">
        <f>HLOOKUP($B103,'[6]SGTI 2021 Clean Data'!$E$2:$ZQ$272,91,FALSE)</f>
        <v>Y</v>
      </c>
      <c r="BE103" s="17" t="str">
        <f>HLOOKUP($B103,'[6]SGTI 2021 Clean Data'!$E$2:$ZQ$272,92,FALSE)</f>
        <v>Y</v>
      </c>
      <c r="BF103" s="17" t="str">
        <f>HLOOKUP($B103,'[6]SGTI 2021 Clean Data'!$E$2:$ZQ$272,93,FALSE)</f>
        <v>Y</v>
      </c>
      <c r="BG103" s="17" t="str">
        <f>HLOOKUP($B103,'[6]SGTI 2021 Clean Data'!$E$2:$ZQ$272,94,FALSE)</f>
        <v>Y</v>
      </c>
      <c r="BH103" s="17" t="str">
        <f>HLOOKUP($B103,'[6]SGTI 2021 Clean Data'!$E$2:$ZQ$272,95,FALSE)</f>
        <v>Y</v>
      </c>
      <c r="BI103" s="17" t="str">
        <f>HLOOKUP($B103,'[6]SGTI 2021 Clean Data'!$E$2:$ZQ$272,96,FALSE)</f>
        <v>Y</v>
      </c>
      <c r="BJ103" s="17" t="str">
        <f>HLOOKUP($B103,'[6]SGTI 2021 Clean Data'!$E$2:$ZQ$272,97,FALSE)</f>
        <v>Y</v>
      </c>
      <c r="BK103" s="17" t="str">
        <f>HLOOKUP($B103,'[6]SGTI 2021 Clean Data'!$E$2:$ZQ$272,98,FALSE)</f>
        <v>Y</v>
      </c>
      <c r="BL103" s="17" t="str">
        <f>HLOOKUP($B103,'[6]SGTI 2021 Clean Data'!$E$2:$ZQ$272,100,FALSE)</f>
        <v>Y</v>
      </c>
      <c r="BM103" s="17" t="str">
        <f>HLOOKUP($B103,'[6]SGTI 2021 Clean Data'!$E$2:$ZQ$272,102,FALSE)</f>
        <v>Y</v>
      </c>
      <c r="BN103" s="17" t="str">
        <f>HLOOKUP($B103,'[6]SGTI 2021 Clean Data'!$E$2:$ZQ$272,103,FALSE)</f>
        <v>N</v>
      </c>
      <c r="BO103" s="17" t="str">
        <f>HLOOKUP($B103,'[6]SGTI 2021 Clean Data'!$E$2:$ZQ$272,107,FALSE)</f>
        <v>Y</v>
      </c>
      <c r="BP103" s="17" t="str">
        <f>HLOOKUP($B103,'[6]SGTI 2021 Clean Data'!$E$2:$ZQ$272,108,FALSE)</f>
        <v>Y</v>
      </c>
      <c r="BQ103" s="17" t="str">
        <f>HLOOKUP($B103,'[6]SGTI 2021 Clean Data'!$E$2:$ZQ$272,109,FALSE)</f>
        <v>Y</v>
      </c>
      <c r="BR103" s="17" t="str">
        <f>HLOOKUP($B103,'[6]SGTI 2021 Clean Data'!$E$2:$ZQ$272,110,FALSE)</f>
        <v>Y</v>
      </c>
      <c r="BS103" s="17" t="str">
        <f>HLOOKUP($B103,'[6]SGTI 2021 Clean Data'!$E$2:$ZQ$272,111,FALSE)</f>
        <v>Y</v>
      </c>
      <c r="BT103" s="17" t="str">
        <f>HLOOKUP($B103,'[6]SGTI 2021 Clean Data'!$E$2:$ZQ$272,113,FALSE)</f>
        <v>Y</v>
      </c>
      <c r="BU103" s="17">
        <f>HLOOKUP($B103,'[6]SGTI 2021 Clean Data'!$E$2:$ZQ$272,114,FALSE)</f>
        <v>0</v>
      </c>
      <c r="BV103" s="17" t="str">
        <f>HLOOKUP($B103,'[6]SGTI 2021 Clean Data'!$E$2:$ZQ$272,120,FALSE)</f>
        <v>Y</v>
      </c>
      <c r="BW103" s="17" t="str">
        <f>HLOOKUP($B103,'[6]SGTI 2021 Clean Data'!$E$2:$ZQ$272,121,FALSE)</f>
        <v>Y</v>
      </c>
      <c r="BX103" s="17" t="str">
        <f>HLOOKUP($B103,'[6]SGTI 2021 Clean Data'!$E$2:$ZQ$272,122,FALSE)</f>
        <v>Y</v>
      </c>
      <c r="BY103" s="17" t="str">
        <f>HLOOKUP($B103,'[6]SGTI 2021 Clean Data'!$E$2:$ZQ$272,123,FALSE)</f>
        <v>Y</v>
      </c>
      <c r="BZ103" s="17" t="str">
        <f>HLOOKUP($B103,'[6]SGTI 2021 Clean Data'!$E$2:$ZQ$272,124,FALSE)</f>
        <v>Y</v>
      </c>
      <c r="CA103" s="17" t="str">
        <f>HLOOKUP($B103,'[6]SGTI 2021 Clean Data'!$E$2:$ZQ$272,125,FALSE)</f>
        <v>Y</v>
      </c>
      <c r="CB103" s="17" t="str">
        <f>HLOOKUP($B103,'[6]SGTI 2021 Clean Data'!$E$2:$ZQ$272,126,FALSE)</f>
        <v>Y</v>
      </c>
      <c r="CC103" s="17" t="str">
        <f>HLOOKUP($B103,'[6]SGTI 2021 Clean Data'!$E$2:$ZQ$272,128,FALSE)</f>
        <v>Y</v>
      </c>
      <c r="CD103" s="17" t="str">
        <f>HLOOKUP($B103,'[6]SGTI 2021 Clean Data'!$E$2:$ZQ$272,130,FALSE)</f>
        <v>Y</v>
      </c>
      <c r="CE103" s="17" t="str">
        <f>HLOOKUP($B103,'[6]SGTI 2021 Clean Data'!$E$2:$ZQ$272,131,FALSE)</f>
        <v>Y</v>
      </c>
      <c r="CF103" s="17" t="str">
        <f>HLOOKUP($B103,'[6]SGTI 2021 Clean Data'!$E$2:$ZQ$272,132,FALSE)</f>
        <v>Y</v>
      </c>
      <c r="CG103" s="17" t="str">
        <f>HLOOKUP($B103,'[6]SGTI 2021 Clean Data'!$E$2:$ZQ$272,133,FALSE)</f>
        <v>Y</v>
      </c>
      <c r="CH103" s="17">
        <f>HLOOKUP($B103,'[6]SGTI 2021 Clean Data'!$E$2:$ZQ$272,135,FALSE)</f>
        <v>0</v>
      </c>
      <c r="CI103" s="17" t="str">
        <f>HLOOKUP($B103,'[6]SGTI 2021 Clean Data'!$E$2:$ZQ$272,139,FALSE)</f>
        <v>Y</v>
      </c>
      <c r="CJ103" s="17" t="str">
        <f>HLOOKUP($B103,'[6]SGTI 2021 Clean Data'!$E$2:$ZQ$272,140,FALSE)</f>
        <v>Y</v>
      </c>
      <c r="CK103" s="17" t="str">
        <f>VLOOKUP($B103,'[6]2021 DD Batch123456'!$B$3:$AT$590,26,FALSE)</f>
        <v>Y</v>
      </c>
      <c r="CL103" s="17">
        <f>VLOOKUP($B103,'[6]2021 DD Batch123456'!$B$3:$AT$590,27,FALSE)</f>
        <v>0</v>
      </c>
      <c r="CM103" s="17" t="str">
        <f>VLOOKUP($B103,'[6]2021 DD Batch123456'!$B$3:$AT$590,31,FALSE)</f>
        <v>Y</v>
      </c>
      <c r="CN103" s="17">
        <f>VLOOKUP($B103,'[6]2021 DD Batch123456'!$B$3:$AT$590,32,FALSE)</f>
        <v>0</v>
      </c>
      <c r="CO103" s="17" t="str">
        <f>VLOOKUP($B103,'[6]2021 DD Batch123456'!$B$3:$AT$590,33,FALSE)</f>
        <v>Y</v>
      </c>
      <c r="CP103" s="17" t="str">
        <f>HLOOKUP($B103,'[6]SGTI 2021 Clean Data'!$E$2:$ZQ$272,153,FALSE)</f>
        <v>Y</v>
      </c>
      <c r="CQ103" s="17" t="str">
        <f>HLOOKUP($B103,'[6]SGTI 2021 Clean Data'!$E$2:$ZQ$272,155,FALSE)</f>
        <v>Y</v>
      </c>
      <c r="CR103" s="17" t="str">
        <f>HLOOKUP($B103,'[6]SGTI 2021 Clean Data'!$E$2:$ZQ$272,156,FALSE)</f>
        <v>Y</v>
      </c>
      <c r="CS103" s="17" t="str">
        <f>HLOOKUP($B103,'[6]SGTI 2021 Clean Data'!$E$2:$ZQ$272,157,FALSE)</f>
        <v>Y</v>
      </c>
      <c r="CT103" s="17" t="str">
        <f>HLOOKUP($B103,'[6]SGTI 2021 Clean Data'!$E$2:$ZQ$272,158,FALSE)</f>
        <v>Y</v>
      </c>
      <c r="CU103" s="17" t="str">
        <f>HLOOKUP($B103,'[6]SGTI 2021 Clean Data'!$E$2:$ZQ$272,159,FALSE)</f>
        <v>Y</v>
      </c>
      <c r="CV103" s="17" t="str">
        <f>HLOOKUP($B103,'[6]SGTI 2021 Clean Data'!$E$2:$ZQ$272,160,FALSE)</f>
        <v>Y</v>
      </c>
      <c r="CW103" s="17" t="str">
        <f>HLOOKUP($B103,'[6]SGTI 2021 Clean Data'!$E$2:$ZQ$272,161,FALSE)</f>
        <v>Y</v>
      </c>
      <c r="CX103" s="17" t="str">
        <f>HLOOKUP($B103,'[6]SGTI 2021 Clean Data'!$E$2:$ZQ$272,164,FALSE)</f>
        <v>Y</v>
      </c>
      <c r="CY103" s="17" t="str">
        <f>HLOOKUP($B103,'[6]SGTI 2021 Clean Data'!$E$2:$ZQ$272,170,FALSE)</f>
        <v>Y</v>
      </c>
      <c r="CZ103" s="17" t="str">
        <f>HLOOKUP($B103,'[6]SGTI 2021 Clean Data'!$E$2:$ZQ$272,173,FALSE)</f>
        <v>Y</v>
      </c>
      <c r="DA103" s="17" t="str">
        <f>HLOOKUP($B103,'[6]SGTI 2021 Clean Data'!$E$2:$ZQ$272,174,FALSE)</f>
        <v>Y</v>
      </c>
      <c r="DB103" s="17" t="str">
        <f>HLOOKUP($B103,'[6]SGTI 2021 Clean Data'!$E$2:$ZQ$272,175,FALSE)</f>
        <v>Y</v>
      </c>
      <c r="DC103" s="17" t="str">
        <f>HLOOKUP($B103,'[6]SGTI 2021 Clean Data'!$E$2:$ZQ$272,176,FALSE)</f>
        <v>Y</v>
      </c>
      <c r="DD103" s="17" t="str">
        <f>HLOOKUP($B103,'[6]SGTI 2021 Clean Data'!$E$2:$ZQ$272,178,FALSE)</f>
        <v>Y</v>
      </c>
      <c r="DE103" s="17" t="str">
        <f>HLOOKUP($B103,'[6]SGTI 2021 Clean Data'!$E$2:$ZQ$272,179,FALSE)</f>
        <v>Y</v>
      </c>
      <c r="DF103" s="17" t="str">
        <f>HLOOKUP($B103,'[6]SGTI 2021 Clean Data'!$E$2:$ZQ$272,180,FALSE)</f>
        <v>Y</v>
      </c>
      <c r="DG103" s="17" t="str">
        <f>HLOOKUP($B103,'[6]SGTI 2021 Clean Data'!$E$2:$ZQ$272,181,FALSE)</f>
        <v>Y</v>
      </c>
      <c r="DH103" s="17" t="str">
        <f>HLOOKUP($B103,'[6]SGTI 2021 Clean Data'!$E$2:$ZQ$272,182,FALSE)</f>
        <v>N</v>
      </c>
      <c r="DI103" s="17" t="str">
        <f>HLOOKUP($B103,'[6]SGTI 2021 Clean Data'!$E$2:$ZQ$272,184,FALSE)</f>
        <v>Y</v>
      </c>
      <c r="DJ103" s="17" t="str">
        <f>HLOOKUP($B103,'[6]SGTI 2021 Clean Data'!$E$2:$ZQ$272,185,FALSE)</f>
        <v>Y</v>
      </c>
      <c r="DK103" s="17">
        <f>HLOOKUP($B103,'[6]SGTI 2021 Clean Data'!$E$2:$ZQ$272,190,FALSE)</f>
        <v>50</v>
      </c>
      <c r="DL103" s="17" t="str">
        <f>HLOOKUP($B103,'[6]SGTI 2021 Clean Data'!$E$2:$ZQ$272,191,FALSE)</f>
        <v>N</v>
      </c>
      <c r="DM103" s="17" t="str">
        <f>HLOOKUP($B103,'[6]SGTI 2021 Clean Data'!$E$2:$ZQ$272,195,FALSE)</f>
        <v>Y</v>
      </c>
      <c r="DN103" s="17" t="str">
        <f>HLOOKUP($B103,'[6]SGTI 2021 Clean Data'!$E$2:$ZQ$272,196,FALSE)</f>
        <v>N</v>
      </c>
      <c r="DO103" s="17" t="str">
        <f>HLOOKUP($B103,'[6]SGTI 2021 Clean Data'!$E$2:$ZQ$272,199,FALSE)</f>
        <v>Y</v>
      </c>
      <c r="DP103" s="17" t="str">
        <f>HLOOKUP($B103,'[6]SGTI 2021 Clean Data'!$E$2:$ZQ$272,200,FALSE)</f>
        <v>Y</v>
      </c>
      <c r="DQ103" s="17" t="str">
        <f>HLOOKUP($B103,'[6]SGTI 2021 Clean Data'!$E$2:$ZQ$272,201,FALSE)</f>
        <v>Y</v>
      </c>
      <c r="DR103" s="17" t="str">
        <f>HLOOKUP($B103,'[6]SGTI 2021 Clean Data'!$E$2:$ZQ$272,202,FALSE)</f>
        <v>Y</v>
      </c>
      <c r="DS103" s="17" t="str">
        <f>HLOOKUP($B103,'[6]SGTI 2021 Clean Data'!$E$2:$ZQ$272,203,FALSE)</f>
        <v>Y</v>
      </c>
      <c r="DT103" s="17" t="str">
        <f>HLOOKUP($B103,'[6]SGTI 2021 Clean Data'!$E$2:$ZQ$272,204,FALSE)</f>
        <v>Y</v>
      </c>
      <c r="DU103" s="17" t="str">
        <f>HLOOKUP($B103,'[6]SGTI 2021 Clean Data'!$E$2:$ZQ$272,206,FALSE)</f>
        <v>Y</v>
      </c>
      <c r="DV103" s="17" t="str">
        <f>HLOOKUP($B103,'[6]SGTI 2021 Clean Data'!$E$2:$ZQ$272,207,FALSE)</f>
        <v>Y</v>
      </c>
      <c r="DW103" s="17" t="str">
        <f>HLOOKUP($B103,'[6]SGTI 2021 Clean Data'!$E$2:$ZQ$272,208,FALSE)</f>
        <v>Y</v>
      </c>
      <c r="DX103" s="17"/>
      <c r="DY103" s="17" t="str">
        <f>HLOOKUP($B103,'[6]SGTI 2021 Clean Data'!$E$2:$ZQ$272,213,FALSE)</f>
        <v>N</v>
      </c>
      <c r="DZ103" s="17" t="str">
        <f>HLOOKUP($B103,'[6]SGTI 2021 Clean Data'!$E$2:$ZQ$272,214,FALSE)</f>
        <v>N</v>
      </c>
      <c r="EA103" s="17" t="str">
        <f>HLOOKUP($B103,'[6]SGTI 2021 Clean Data'!$E$2:$ZQ$272,215,FALSE)</f>
        <v>Y</v>
      </c>
      <c r="EB103" s="17">
        <f>HLOOKUP($B103,'[6]SGTI 2021 Clean Data'!$E$2:$ZQ$272,219,FALSE)</f>
        <v>3</v>
      </c>
      <c r="EC103" s="17">
        <f>HLOOKUP($B103,'[6]SGTI 2021 Clean Data'!$E$2:$ZQ$272,220,FALSE)</f>
        <v>3</v>
      </c>
      <c r="ED103" s="17">
        <f>HLOOKUP($B103,'[6]SGTI 2021 Clean Data'!$E$2:$ZQ$272,221,FALSE)</f>
        <v>3</v>
      </c>
      <c r="EE103" s="17">
        <f>HLOOKUP($B103,'[6]SGTI 2021 Clean Data'!$E$2:$ZQ$272,222,FALSE)</f>
        <v>3</v>
      </c>
      <c r="EF103" s="17">
        <f>HLOOKUP($B103,'[6]SGTI 2021 Clean Data'!$E$2:$ZQ$272,223,FALSE)</f>
        <v>0</v>
      </c>
      <c r="EG103" s="17">
        <f>HLOOKUP($B103,'[6]SGTI 2021 Clean Data'!$E$2:$ZQ$272,224,FALSE)</f>
        <v>3</v>
      </c>
      <c r="EH103" s="17">
        <f>HLOOKUP($B103,'[6]SGTI 2021 Clean Data'!$E$2:$ZQ$272,225,FALSE)</f>
        <v>0</v>
      </c>
      <c r="EI103" s="17">
        <f>HLOOKUP($B103,'[6]SGTI 2021 Clean Data'!$E$2:$ZQ$272,226,FALSE)</f>
        <v>3</v>
      </c>
      <c r="EJ103" s="17">
        <f>HLOOKUP($B103,'[6]SGTI 2021 Clean Data'!$E$2:$ZQ$272,227,FALSE)</f>
        <v>0</v>
      </c>
      <c r="EK103" s="17">
        <f>HLOOKUP($B103,'[6]SGTI 2021 Clean Data'!$E$2:$ZQ$272,228,FALSE)</f>
        <v>3</v>
      </c>
      <c r="EL103" s="17">
        <f>HLOOKUP($B103,'[6]SGTI 2021 Clean Data'!$E$2:$ZQ$272,229,FALSE)</f>
        <v>0</v>
      </c>
      <c r="EM103" s="17">
        <f>HLOOKUP($B103,'[6]SGTI 2021 Clean Data'!$E$2:$ZQ$272,230,FALSE)</f>
        <v>1</v>
      </c>
      <c r="EN103" s="17">
        <f>HLOOKUP($B103,'[6]SGTI 2021 Clean Data'!$E$2:$ZQ$272,231,FALSE)</f>
        <v>0</v>
      </c>
      <c r="EO103" s="18">
        <f>HLOOKUP($B103,'[6]SGTI 2021 Clean Data'!$E$2:$ZQ$272,232,FALSE)</f>
        <v>43940</v>
      </c>
      <c r="EP103" s="18">
        <f>HLOOKUP($B103,'[6]SGTI 2021 Clean Data'!$E$2:$ZQ$272,233,FALSE)</f>
        <v>43955</v>
      </c>
      <c r="EQ103" s="17">
        <f>HLOOKUP($B103,'[6]SGTI 2021 Clean Data'!$E$2:$ZQ$272,234,FALSE)</f>
        <v>0</v>
      </c>
      <c r="ER103" s="17">
        <f>HLOOKUP($B103,'[6]SGTI 2021 Clean Data'!$E$2:$ZQ$272,235,FALSE)</f>
        <v>3</v>
      </c>
      <c r="ES103" s="17">
        <f>HLOOKUP($B103,'[6]SGTI 2021 Clean Data'!$E$2:$ZQ$272,240,FALSE)</f>
        <v>0</v>
      </c>
      <c r="ET103" s="17">
        <f>VLOOKUP($B103,'[6]2021 DD Batch123456'!$B$3:$AT$590,42,FALSE)</f>
        <v>3</v>
      </c>
      <c r="EU103" s="17"/>
      <c r="EV103" s="17"/>
      <c r="EW103" s="17"/>
      <c r="EX103" s="17">
        <f>VLOOKUP($B103,'[6]2021 DD Batch123456'!$B$3:$AT$590,44,FALSE)</f>
        <v>0</v>
      </c>
      <c r="EY103" s="17">
        <f>HLOOKUP($B103,'[6]SGTI 2021 Clean Data'!$E$2:$ZQ$272,246,FALSE)</f>
        <v>0</v>
      </c>
      <c r="EZ103" s="17">
        <f>HLOOKUP($B103,'[6]SGTI 2021 Clean Data'!$E$2:$ZQ$272,247,FALSE)</f>
        <v>0</v>
      </c>
      <c r="FA103" s="17">
        <f>HLOOKUP($B103,'[6]SGTI 2021 Clean Data'!$E$2:$ZQ$272,248,FALSE)</f>
        <v>0</v>
      </c>
      <c r="FB103" s="17">
        <f>HLOOKUP($B103,'[6]SGTI 2021 Clean Data'!$E$2:$ZQ$272,249,FALSE)</f>
        <v>0</v>
      </c>
      <c r="FC103" s="17">
        <f>HLOOKUP($B103,'[6]SGTI 2021 Clean Data'!$E$2:$ZQ$272,250,FALSE)</f>
        <v>0</v>
      </c>
      <c r="FD103" s="17">
        <f>HLOOKUP($B103,'[6]SGTI 2021 Clean Data'!$E$2:$ZQ$272,251,FALSE)</f>
        <v>0</v>
      </c>
      <c r="FE103" s="17">
        <f>HLOOKUP($B103,'[6]SGTI 2021 Clean Data'!$E$2:$ZQ$272,252,FALSE)</f>
        <v>0</v>
      </c>
      <c r="FF103" s="17">
        <f>HLOOKUP($B103,'[6]SGTI 2021 Clean Data'!$E$2:$ZQ$272,253,FALSE)</f>
        <v>0</v>
      </c>
      <c r="FG103" s="17">
        <f>HLOOKUP($B103,'[6]SGTI 2021 Clean Data'!$E$2:$ZQ$272,254,FALSE)</f>
        <v>0</v>
      </c>
      <c r="FH103" s="17">
        <f>HLOOKUP($B103,'[6]SGTI 2021 Clean Data'!$E$2:$ZQ$272,255,FALSE)</f>
        <v>0</v>
      </c>
      <c r="FI103" s="17">
        <f>HLOOKUP($B103,'[6]SGTI 2021 Clean Data'!$E$2:$ZQ$272,256,FALSE)</f>
        <v>0</v>
      </c>
      <c r="FJ103" s="17">
        <f>HLOOKUP($B103,'[6]SGTI 2021 Clean Data'!$E$2:$ZQ$272,257,FALSE)</f>
        <v>0</v>
      </c>
      <c r="FK103" s="17">
        <f>HLOOKUP($B103,'[6]SGTI 2021 Clean Data'!$E$2:$ZQ$272,258,FALSE)</f>
        <v>0</v>
      </c>
      <c r="FL103" s="17"/>
      <c r="FM103" s="17">
        <f>HLOOKUP($B103,'[6]SGTI 2021 Clean Data'!$E$2:$ZQ$272,260,FALSE)</f>
        <v>0</v>
      </c>
      <c r="FN103" s="17">
        <f>HLOOKUP($B103,'[6]SGTI 2021 Clean Data'!$E$2:$ZQ$272,261,FALSE)</f>
        <v>0</v>
      </c>
      <c r="FO103" s="17">
        <f>HLOOKUP($B103,'[6]SGTI 2021 Clean Data'!$E$2:$ZQ$272,262,FALSE)</f>
        <v>5</v>
      </c>
      <c r="FP103" s="17">
        <f>HLOOKUP($B103,'[6]SGTI 2021 Clean Data'!$E$2:$ZQ$272,263,FALSE)</f>
        <v>0</v>
      </c>
      <c r="FQ103" s="17"/>
      <c r="FR103" s="17">
        <f>HLOOKUP($B103,'[6]SGTI 2021 Clean Data'!$E$2:$ZQ$272,265,FALSE)</f>
        <v>0</v>
      </c>
      <c r="FS103" s="17">
        <f>HLOOKUP($B103,'[6]SGTI 2021 Clean Data'!$E$2:$ZQ$272,266,FALSE)</f>
        <v>0</v>
      </c>
      <c r="FT103" s="17">
        <f>HLOOKUP($B103,'[6]SGTI 2021 Clean Data'!$E$2:$ZQ$272,267,FALSE)</f>
        <v>3</v>
      </c>
      <c r="FU103" s="17">
        <f>HLOOKUP($B103,'[6]SGTI 2021 Clean Data'!$E$2:$ZQ$272,268,FALSE)</f>
        <v>3</v>
      </c>
      <c r="FV103" s="17">
        <f>HLOOKUP($B103,'[6]SGTI 2021 Clean Data'!$E$2:$ZQ$272,269,FALSE)</f>
        <v>0</v>
      </c>
      <c r="FW103" s="17">
        <f>HLOOKUP($B103,'[6]SGTI 2021 Clean Data'!$E$2:$ZQ$272,270,FALSE)</f>
        <v>0</v>
      </c>
      <c r="FX103" s="17">
        <f>HLOOKUP($B103,'[6]SGTI 2021 Clean Data'!$E$2:$ZQ$272,271,FALSE)</f>
        <v>0</v>
      </c>
    </row>
    <row r="104" spans="1:180" ht="24" thickTop="1" thickBot="1" x14ac:dyDescent="0.3">
      <c r="A104" s="12">
        <v>166</v>
      </c>
      <c r="B104" s="13" t="s">
        <v>162</v>
      </c>
      <c r="C104" s="14" t="s">
        <v>163</v>
      </c>
      <c r="D104" s="15">
        <v>43921</v>
      </c>
      <c r="E104" s="16">
        <f>_xlfn.IFNA(VLOOKUP($B104,'[4]SGTI 2021 General Full List'!$G$2:$AD$528,24,FALSE),VLOOKUP($B104,'[5]SGTI 2021 TrustReits Full List'!$G$2:$AC$43,23,FALSE))</f>
        <v>4574909000</v>
      </c>
      <c r="F104" s="16" t="str">
        <f t="shared" si="1"/>
        <v>Big</v>
      </c>
      <c r="G104" s="16" t="str">
        <f>_xlfn.IFNA(VLOOKUP($B104,'[4]SGTI 2021 General Full List'!$G$2:$AD$528,21,FALSE),VLOOKUP($B104,'[5]SGTI 2021 TrustReits Full List'!$G$2:$AB$43,20,FALSE))</f>
        <v>INDUSTRIALS</v>
      </c>
      <c r="H104" s="16" t="str">
        <f>_xlfn.IFNA(VLOOKUP($B104,'[4]SGTI 2021 General Full List'!$G$2:$AD$528,23,FALSE),VLOOKUP($B104,'[5]SGTI 2021 TrustReits Full List'!$G$2:$AB$43,22,FALSE))</f>
        <v>Transportation</v>
      </c>
      <c r="I104" s="16" t="s">
        <v>1273</v>
      </c>
      <c r="J104" s="17">
        <f>VLOOKUP($B104,'[6]2021 DD Batch123456'!$B$3:$AT$590,5,FALSE)</f>
        <v>10</v>
      </c>
      <c r="K104" s="17">
        <f>VLOOKUP($B104,'[6]2021 DD Batch123456'!$B$3:$AT$590,6,FALSE)</f>
        <v>10</v>
      </c>
      <c r="L104" s="17">
        <f>VLOOKUP($B104,'[6]2021 DD Batch123456'!$B$3:$AT$590,7,FALSE)</f>
        <v>9</v>
      </c>
      <c r="M104" s="17" t="str">
        <f>VLOOKUP($B104,'[6]2021 DD Batch123456'!$B$3:$AT$590,12,FALSE)</f>
        <v>Y</v>
      </c>
      <c r="N104" s="17" t="str">
        <f>HLOOKUP($B104,'[6]SGTI 2021 Clean Data'!$E$2:$ZQ$272,25,FALSE)</f>
        <v>Y</v>
      </c>
      <c r="O104" s="17" t="str">
        <f>VLOOKUP($B104,'[6]2021 DD Batch123456'!$B$3:$AT$590,13,FALSE)</f>
        <v>N</v>
      </c>
      <c r="P104" s="17" t="str">
        <f>VLOOKUP($B104,'[6]2021 DD Batch123456'!$B$3:$AT$590,14,FALSE)</f>
        <v>Y</v>
      </c>
      <c r="Q104" s="17" t="str">
        <f>HLOOKUP($B104,'[6]SGTI 2021 Clean Data'!$E$2:$ZQ$272,30,FALSE)</f>
        <v>Y</v>
      </c>
      <c r="R104" s="17" t="str">
        <f>HLOOKUP($B104,'[6]SGTI 2021 Clean Data'!$E$2:$ZQ$272,31,FALSE)</f>
        <v>Y</v>
      </c>
      <c r="S104" s="17" t="str">
        <f>HLOOKUP($B104,'[6]SGTI 2021 Clean Data'!$E$2:$ZQ$272,32,FALSE)</f>
        <v>Y</v>
      </c>
      <c r="T104" s="17">
        <f>VLOOKUP($B104,'[6]2021 DD Batch123456'!$B$3:$AT$590,36,FALSE)</f>
        <v>6</v>
      </c>
      <c r="U104" s="17">
        <f>VLOOKUP($B104,'[6]2021 DD Batch123456'!$B$3:$AT$590,40,FALSE)</f>
        <v>6</v>
      </c>
      <c r="V104" s="17">
        <f>VLOOKUP($B104,'[6]2021 DD Batch123456'!$B$3:$AT$590,37,FALSE)</f>
        <v>5</v>
      </c>
      <c r="W104" s="17" t="str">
        <f>VLOOKUP($B104,'[6]2021 DD Batch123456'!$B$3:$AT$590,41,FALSE)</f>
        <v>Y</v>
      </c>
      <c r="X104" s="17">
        <f>VLOOKUP($B104,'[6]2021 DD Batch123456'!$B$3:$AT$590,15,FALSE)</f>
        <v>3</v>
      </c>
      <c r="Y104" s="17">
        <f>VLOOKUP($B104,'[6]2021 DD Batch123456'!$B$3:$AT$590,16,FALSE)</f>
        <v>3</v>
      </c>
      <c r="Z104" s="17" t="str">
        <f>VLOOKUP($B104,'[6]2021 DD Batch123456'!$B$3:$AT$590,18,FALSE)</f>
        <v>Y</v>
      </c>
      <c r="AA104" s="17" t="str">
        <f>HLOOKUP($B104,'[6]SGTI 2021 Clean Data'!$E$2:$ZQ$272,45,FALSE)</f>
        <v>Y</v>
      </c>
      <c r="AB104" s="17" t="str">
        <f>HLOOKUP($B104,'[6]SGTI 2021 Clean Data'!$E$2:$ZQ$272,46,FALSE)</f>
        <v>Y</v>
      </c>
      <c r="AC104" s="17" t="str">
        <f>HLOOKUP($B104,'[6]SGTI 2021 Clean Data'!$E$2:$ZQ$272,49,FALSE)</f>
        <v>N</v>
      </c>
      <c r="AD104" s="17" t="str">
        <f>HLOOKUP($B104,'[6]SGTI 2021 Clean Data'!$E$2:$ZQ$272,50,FALSE)</f>
        <v>Y</v>
      </c>
      <c r="AE104" s="17" t="str">
        <f>HLOOKUP($B104,'[6]SGTI 2021 Clean Data'!$E$2:$ZQ$272,53,FALSE)</f>
        <v>Y</v>
      </c>
      <c r="AF104" s="17" t="str">
        <f>HLOOKUP($B104,'[6]SGTI 2021 Clean Data'!$E$2:$ZQ$272,54,FALSE)</f>
        <v>Y</v>
      </c>
      <c r="AG104" s="17" t="str">
        <f>HLOOKUP($B104,'[6]SGTI 2021 Clean Data'!$E$2:$ZQ$272,55,FALSE)</f>
        <v>Y</v>
      </c>
      <c r="AH104" s="17" t="str">
        <f>HLOOKUP($B104,'[6]SGTI 2021 Clean Data'!$E$2:$ZQ$272,56,FALSE)</f>
        <v>Y</v>
      </c>
      <c r="AI104" s="17" t="str">
        <f>HLOOKUP($B104,'[6]SGTI 2021 Clean Data'!$E$2:$ZQ$272,57,FALSE)</f>
        <v>Y</v>
      </c>
      <c r="AJ104" s="17" t="str">
        <f>HLOOKUP($B104,'[6]SGTI 2021 Clean Data'!$E$2:$ZQ$272,58,FALSE)</f>
        <v>Y</v>
      </c>
      <c r="AK104" s="17" t="str">
        <f>HLOOKUP($B104,'[6]SGTI 2021 Clean Data'!$E$2:$ZQ$272,59,FALSE)</f>
        <v>Y</v>
      </c>
      <c r="AL104" s="17">
        <f>VLOOKUP($B104,'[6]2021 DD Batch123456'!$B$3:$AT$590,19,FALSE)</f>
        <v>3</v>
      </c>
      <c r="AM104" s="17">
        <f>VLOOKUP($B104,'[6]2021 DD Batch123456'!$B$3:$AT$590,20,FALSE)</f>
        <v>3</v>
      </c>
      <c r="AN104" s="17" t="str">
        <f>VLOOKUP($B104,'[6]2021 DD Batch123456'!$B$3:$AT$590,22,FALSE)</f>
        <v>Y</v>
      </c>
      <c r="AO104" s="17" t="str">
        <f>HLOOKUP($B104,'[6]SGTI 2021 Clean Data'!$E$2:$ZQ$272,67,FALSE)</f>
        <v>E</v>
      </c>
      <c r="AP104" s="17" t="str">
        <f>HLOOKUP($B104,'[6]SGTI 2021 Clean Data'!$E$2:$ZQ$272,68,FALSE)</f>
        <v>E</v>
      </c>
      <c r="AQ104" s="17" t="str">
        <f>HLOOKUP($B104,'[6]SGTI 2021 Clean Data'!$E$2:$ZQ$272,69,FALSE)</f>
        <v>B3</v>
      </c>
      <c r="AR104" s="17" t="str">
        <f>HLOOKUP($B104,'[6]SGTI 2021 Clean Data'!$E$2:$ZQ$272,70,FALSE)</f>
        <v>Y</v>
      </c>
      <c r="AS104" s="17" t="str">
        <f>HLOOKUP($B104,'[6]SGTI 2021 Clean Data'!$E$2:$ZQ$272,71,FALSE)</f>
        <v>Y</v>
      </c>
      <c r="AT104" s="17" t="str">
        <f>HLOOKUP($B104,'[6]SGTI 2021 Clean Data'!$E$2:$ZQ$272,72,FALSE)</f>
        <v>Y</v>
      </c>
      <c r="AU104" s="17" t="str">
        <f>HLOOKUP($B104,'[6]SGTI 2021 Clean Data'!$E$2:$ZQ$272,73,FALSE)</f>
        <v>Y</v>
      </c>
      <c r="AV104" s="17" t="str">
        <f>HLOOKUP($B104,'[6]SGTI 2021 Clean Data'!$E$2:$ZQ$272,74,FALSE)</f>
        <v>Y</v>
      </c>
      <c r="AW104" s="17" t="str">
        <f>HLOOKUP($B104,'[6]SGTI 2021 Clean Data'!$E$2:$ZQ$272,75,FALSE)</f>
        <v>Y</v>
      </c>
      <c r="AX104" s="17" t="str">
        <f>HLOOKUP($B104,'[6]SGTI 2021 Clean Data'!$E$2:$ZQ$272,76,FALSE)</f>
        <v>Y</v>
      </c>
      <c r="AY104" s="17" t="str">
        <f>VLOOKUP($B104,'[6]2021 DD Batch123456'!$B$3:$AT$590,35,FALSE)</f>
        <v>E</v>
      </c>
      <c r="AZ104" s="17" t="str">
        <f>HLOOKUP($B104,'[6]SGTI 2021 Clean Data'!$E$2:$ZQ$272,80,FALSE)</f>
        <v>Y</v>
      </c>
      <c r="BA104" s="17" t="str">
        <f>HLOOKUP($B104,'[6]SGTI 2021 Clean Data'!$E$2:$ZQ$272,83,FALSE)</f>
        <v>Y</v>
      </c>
      <c r="BB104" s="17" t="str">
        <f>HLOOKUP($B104,'[6]SGTI 2021 Clean Data'!$E$2:$ZQ$272,84,FALSE)</f>
        <v>Y</v>
      </c>
      <c r="BC104" s="17" t="str">
        <f>HLOOKUP($B104,'[6]SGTI 2021 Clean Data'!$E$2:$ZQ$272,89,FALSE)</f>
        <v>Y</v>
      </c>
      <c r="BD104" s="17" t="str">
        <f>HLOOKUP($B104,'[6]SGTI 2021 Clean Data'!$E$2:$ZQ$272,91,FALSE)</f>
        <v>Y</v>
      </c>
      <c r="BE104" s="17" t="str">
        <f>HLOOKUP($B104,'[6]SGTI 2021 Clean Data'!$E$2:$ZQ$272,92,FALSE)</f>
        <v>Y</v>
      </c>
      <c r="BF104" s="17" t="str">
        <f>HLOOKUP($B104,'[6]SGTI 2021 Clean Data'!$E$2:$ZQ$272,93,FALSE)</f>
        <v>Y</v>
      </c>
      <c r="BG104" s="17" t="str">
        <f>HLOOKUP($B104,'[6]SGTI 2021 Clean Data'!$E$2:$ZQ$272,94,FALSE)</f>
        <v>Y</v>
      </c>
      <c r="BH104" s="17" t="str">
        <f>HLOOKUP($B104,'[6]SGTI 2021 Clean Data'!$E$2:$ZQ$272,95,FALSE)</f>
        <v>Y</v>
      </c>
      <c r="BI104" s="17" t="str">
        <f>HLOOKUP($B104,'[6]SGTI 2021 Clean Data'!$E$2:$ZQ$272,96,FALSE)</f>
        <v>Y</v>
      </c>
      <c r="BJ104" s="17" t="str">
        <f>HLOOKUP($B104,'[6]SGTI 2021 Clean Data'!$E$2:$ZQ$272,97,FALSE)</f>
        <v>Y</v>
      </c>
      <c r="BK104" s="17" t="str">
        <f>HLOOKUP($B104,'[6]SGTI 2021 Clean Data'!$E$2:$ZQ$272,98,FALSE)</f>
        <v>Y</v>
      </c>
      <c r="BL104" s="17" t="str">
        <f>HLOOKUP($B104,'[6]SGTI 2021 Clean Data'!$E$2:$ZQ$272,100,FALSE)</f>
        <v>Y</v>
      </c>
      <c r="BM104" s="17" t="str">
        <f>HLOOKUP($B104,'[6]SGTI 2021 Clean Data'!$E$2:$ZQ$272,102,FALSE)</f>
        <v>Y</v>
      </c>
      <c r="BN104" s="17" t="str">
        <f>HLOOKUP($B104,'[6]SGTI 2021 Clean Data'!$E$2:$ZQ$272,103,FALSE)</f>
        <v>Y</v>
      </c>
      <c r="BO104" s="17" t="str">
        <f>HLOOKUP($B104,'[6]SGTI 2021 Clean Data'!$E$2:$ZQ$272,107,FALSE)</f>
        <v>Y</v>
      </c>
      <c r="BP104" s="17" t="str">
        <f>HLOOKUP($B104,'[6]SGTI 2021 Clean Data'!$E$2:$ZQ$272,108,FALSE)</f>
        <v>Y</v>
      </c>
      <c r="BQ104" s="17" t="str">
        <f>HLOOKUP($B104,'[6]SGTI 2021 Clean Data'!$E$2:$ZQ$272,109,FALSE)</f>
        <v>Y</v>
      </c>
      <c r="BR104" s="17" t="str">
        <f>HLOOKUP($B104,'[6]SGTI 2021 Clean Data'!$E$2:$ZQ$272,110,FALSE)</f>
        <v>Y</v>
      </c>
      <c r="BS104" s="17" t="str">
        <f>HLOOKUP($B104,'[6]SGTI 2021 Clean Data'!$E$2:$ZQ$272,111,FALSE)</f>
        <v>Y</v>
      </c>
      <c r="BT104" s="17" t="str">
        <f>HLOOKUP($B104,'[6]SGTI 2021 Clean Data'!$E$2:$ZQ$272,113,FALSE)</f>
        <v>Y</v>
      </c>
      <c r="BU104" s="17" t="str">
        <f>HLOOKUP($B104,'[6]SGTI 2021 Clean Data'!$E$2:$ZQ$272,114,FALSE)</f>
        <v>Y</v>
      </c>
      <c r="BV104" s="17" t="str">
        <f>HLOOKUP($B104,'[6]SGTI 2021 Clean Data'!$E$2:$ZQ$272,120,FALSE)</f>
        <v>Y</v>
      </c>
      <c r="BW104" s="17" t="str">
        <f>HLOOKUP($B104,'[6]SGTI 2021 Clean Data'!$E$2:$ZQ$272,121,FALSE)</f>
        <v>Y</v>
      </c>
      <c r="BX104" s="17" t="str">
        <f>HLOOKUP($B104,'[6]SGTI 2021 Clean Data'!$E$2:$ZQ$272,122,FALSE)</f>
        <v>Y</v>
      </c>
      <c r="BY104" s="17" t="str">
        <f>HLOOKUP($B104,'[6]SGTI 2021 Clean Data'!$E$2:$ZQ$272,123,FALSE)</f>
        <v>Y</v>
      </c>
      <c r="BZ104" s="17" t="str">
        <f>HLOOKUP($B104,'[6]SGTI 2021 Clean Data'!$E$2:$ZQ$272,124,FALSE)</f>
        <v>Y</v>
      </c>
      <c r="CA104" s="17" t="str">
        <f>HLOOKUP($B104,'[6]SGTI 2021 Clean Data'!$E$2:$ZQ$272,125,FALSE)</f>
        <v>N</v>
      </c>
      <c r="CB104" s="17" t="str">
        <f>HLOOKUP($B104,'[6]SGTI 2021 Clean Data'!$E$2:$ZQ$272,126,FALSE)</f>
        <v>N</v>
      </c>
      <c r="CC104" s="17" t="str">
        <f>HLOOKUP($B104,'[6]SGTI 2021 Clean Data'!$E$2:$ZQ$272,128,FALSE)</f>
        <v>Y</v>
      </c>
      <c r="CD104" s="17" t="str">
        <f>HLOOKUP($B104,'[6]SGTI 2021 Clean Data'!$E$2:$ZQ$272,130,FALSE)</f>
        <v>Y</v>
      </c>
      <c r="CE104" s="17" t="str">
        <f>HLOOKUP($B104,'[6]SGTI 2021 Clean Data'!$E$2:$ZQ$272,131,FALSE)</f>
        <v>Y</v>
      </c>
      <c r="CF104" s="17" t="str">
        <f>HLOOKUP($B104,'[6]SGTI 2021 Clean Data'!$E$2:$ZQ$272,132,FALSE)</f>
        <v>Y</v>
      </c>
      <c r="CG104" s="17" t="str">
        <f>HLOOKUP($B104,'[6]SGTI 2021 Clean Data'!$E$2:$ZQ$272,133,FALSE)</f>
        <v>Y</v>
      </c>
      <c r="CH104" s="17" t="str">
        <f>HLOOKUP($B104,'[6]SGTI 2021 Clean Data'!$E$2:$ZQ$272,135,FALSE)</f>
        <v>Y</v>
      </c>
      <c r="CI104" s="17" t="str">
        <f>HLOOKUP($B104,'[6]SGTI 2021 Clean Data'!$E$2:$ZQ$272,139,FALSE)</f>
        <v>Y</v>
      </c>
      <c r="CJ104" s="17" t="str">
        <f>HLOOKUP($B104,'[6]SGTI 2021 Clean Data'!$E$2:$ZQ$272,140,FALSE)</f>
        <v>Y</v>
      </c>
      <c r="CK104" s="17" t="str">
        <f>VLOOKUP($B104,'[6]2021 DD Batch123456'!$B$3:$AT$590,26,FALSE)</f>
        <v>Y</v>
      </c>
      <c r="CL104" s="17">
        <f>VLOOKUP($B104,'[6]2021 DD Batch123456'!$B$3:$AT$590,27,FALSE)</f>
        <v>0</v>
      </c>
      <c r="CM104" s="17" t="str">
        <f>VLOOKUP($B104,'[6]2021 DD Batch123456'!$B$3:$AT$590,31,FALSE)</f>
        <v>Y</v>
      </c>
      <c r="CN104" s="17">
        <f>VLOOKUP($B104,'[6]2021 DD Batch123456'!$B$3:$AT$590,32,FALSE)</f>
        <v>0</v>
      </c>
      <c r="CO104" s="17" t="str">
        <f>VLOOKUP($B104,'[6]2021 DD Batch123456'!$B$3:$AT$590,33,FALSE)</f>
        <v>Y</v>
      </c>
      <c r="CP104" s="17" t="str">
        <f>HLOOKUP($B104,'[6]SGTI 2021 Clean Data'!$E$2:$ZQ$272,153,FALSE)</f>
        <v>Y</v>
      </c>
      <c r="CQ104" s="17" t="str">
        <f>HLOOKUP($B104,'[6]SGTI 2021 Clean Data'!$E$2:$ZQ$272,155,FALSE)</f>
        <v>Y</v>
      </c>
      <c r="CR104" s="17" t="str">
        <f>HLOOKUP($B104,'[6]SGTI 2021 Clean Data'!$E$2:$ZQ$272,156,FALSE)</f>
        <v>Y</v>
      </c>
      <c r="CS104" s="17" t="str">
        <f>HLOOKUP($B104,'[6]SGTI 2021 Clean Data'!$E$2:$ZQ$272,157,FALSE)</f>
        <v>Y</v>
      </c>
      <c r="CT104" s="17" t="str">
        <f>HLOOKUP($B104,'[6]SGTI 2021 Clean Data'!$E$2:$ZQ$272,158,FALSE)</f>
        <v>N</v>
      </c>
      <c r="CU104" s="17" t="str">
        <f>HLOOKUP($B104,'[6]SGTI 2021 Clean Data'!$E$2:$ZQ$272,159,FALSE)</f>
        <v>Y</v>
      </c>
      <c r="CV104" s="17" t="str">
        <f>HLOOKUP($B104,'[6]SGTI 2021 Clean Data'!$E$2:$ZQ$272,160,FALSE)</f>
        <v>Y</v>
      </c>
      <c r="CW104" s="17" t="str">
        <f>HLOOKUP($B104,'[6]SGTI 2021 Clean Data'!$E$2:$ZQ$272,161,FALSE)</f>
        <v>Y</v>
      </c>
      <c r="CX104" s="17" t="str">
        <f>HLOOKUP($B104,'[6]SGTI 2021 Clean Data'!$E$2:$ZQ$272,164,FALSE)</f>
        <v>Y</v>
      </c>
      <c r="CY104" s="17" t="str">
        <f>HLOOKUP($B104,'[6]SGTI 2021 Clean Data'!$E$2:$ZQ$272,170,FALSE)</f>
        <v>Y</v>
      </c>
      <c r="CZ104" s="17" t="str">
        <f>HLOOKUP($B104,'[6]SGTI 2021 Clean Data'!$E$2:$ZQ$272,173,FALSE)</f>
        <v>Y</v>
      </c>
      <c r="DA104" s="17" t="str">
        <f>HLOOKUP($B104,'[6]SGTI 2021 Clean Data'!$E$2:$ZQ$272,174,FALSE)</f>
        <v>Y</v>
      </c>
      <c r="DB104" s="17" t="str">
        <f>HLOOKUP($B104,'[6]SGTI 2021 Clean Data'!$E$2:$ZQ$272,175,FALSE)</f>
        <v>Y</v>
      </c>
      <c r="DC104" s="17" t="str">
        <f>HLOOKUP($B104,'[6]SGTI 2021 Clean Data'!$E$2:$ZQ$272,176,FALSE)</f>
        <v>Y</v>
      </c>
      <c r="DD104" s="17" t="str">
        <f>HLOOKUP($B104,'[6]SGTI 2021 Clean Data'!$E$2:$ZQ$272,178,FALSE)</f>
        <v>Y</v>
      </c>
      <c r="DE104" s="17" t="str">
        <f>HLOOKUP($B104,'[6]SGTI 2021 Clean Data'!$E$2:$ZQ$272,179,FALSE)</f>
        <v>Y</v>
      </c>
      <c r="DF104" s="17" t="str">
        <f>HLOOKUP($B104,'[6]SGTI 2021 Clean Data'!$E$2:$ZQ$272,180,FALSE)</f>
        <v>Y</v>
      </c>
      <c r="DG104" s="17" t="str">
        <f>HLOOKUP($B104,'[6]SGTI 2021 Clean Data'!$E$2:$ZQ$272,181,FALSE)</f>
        <v>Y</v>
      </c>
      <c r="DH104" s="17" t="str">
        <f>HLOOKUP($B104,'[6]SGTI 2021 Clean Data'!$E$2:$ZQ$272,182,FALSE)</f>
        <v>N</v>
      </c>
      <c r="DI104" s="17" t="str">
        <f>HLOOKUP($B104,'[6]SGTI 2021 Clean Data'!$E$2:$ZQ$272,184,FALSE)</f>
        <v>Y</v>
      </c>
      <c r="DJ104" s="17" t="str">
        <f>HLOOKUP($B104,'[6]SGTI 2021 Clean Data'!$E$2:$ZQ$272,185,FALSE)</f>
        <v>Y</v>
      </c>
      <c r="DK104" s="17">
        <f>HLOOKUP($B104,'[6]SGTI 2021 Clean Data'!$E$2:$ZQ$272,190,FALSE)</f>
        <v>180</v>
      </c>
      <c r="DL104" s="17" t="str">
        <f>HLOOKUP($B104,'[6]SGTI 2021 Clean Data'!$E$2:$ZQ$272,191,FALSE)</f>
        <v>N</v>
      </c>
      <c r="DM104" s="17" t="str">
        <f>HLOOKUP($B104,'[6]SGTI 2021 Clean Data'!$E$2:$ZQ$272,195,FALSE)</f>
        <v>Y</v>
      </c>
      <c r="DN104" s="17" t="str">
        <f>HLOOKUP($B104,'[6]SGTI 2021 Clean Data'!$E$2:$ZQ$272,196,FALSE)</f>
        <v>Y</v>
      </c>
      <c r="DO104" s="17" t="str">
        <f>HLOOKUP($B104,'[6]SGTI 2021 Clean Data'!$E$2:$ZQ$272,199,FALSE)</f>
        <v>Y</v>
      </c>
      <c r="DP104" s="17" t="str">
        <f>HLOOKUP($B104,'[6]SGTI 2021 Clean Data'!$E$2:$ZQ$272,200,FALSE)</f>
        <v>Y</v>
      </c>
      <c r="DQ104" s="17" t="str">
        <f>HLOOKUP($B104,'[6]SGTI 2021 Clean Data'!$E$2:$ZQ$272,201,FALSE)</f>
        <v>Y</v>
      </c>
      <c r="DR104" s="17" t="str">
        <f>HLOOKUP($B104,'[6]SGTI 2021 Clean Data'!$E$2:$ZQ$272,202,FALSE)</f>
        <v>Y</v>
      </c>
      <c r="DS104" s="17" t="str">
        <f>HLOOKUP($B104,'[6]SGTI 2021 Clean Data'!$E$2:$ZQ$272,203,FALSE)</f>
        <v>Y</v>
      </c>
      <c r="DT104" s="17" t="str">
        <f>HLOOKUP($B104,'[6]SGTI 2021 Clean Data'!$E$2:$ZQ$272,204,FALSE)</f>
        <v>Y</v>
      </c>
      <c r="DU104" s="17" t="str">
        <f>HLOOKUP($B104,'[6]SGTI 2021 Clean Data'!$E$2:$ZQ$272,206,FALSE)</f>
        <v>Y</v>
      </c>
      <c r="DV104" s="17" t="str">
        <f>HLOOKUP($B104,'[6]SGTI 2021 Clean Data'!$E$2:$ZQ$272,207,FALSE)</f>
        <v>Y</v>
      </c>
      <c r="DW104" s="17" t="str">
        <f>HLOOKUP($B104,'[6]SGTI 2021 Clean Data'!$E$2:$ZQ$272,208,FALSE)</f>
        <v>Y</v>
      </c>
      <c r="DX104" s="17"/>
      <c r="DY104" s="17" t="str">
        <f>HLOOKUP($B104,'[6]SGTI 2021 Clean Data'!$E$2:$ZQ$272,213,FALSE)</f>
        <v>Y</v>
      </c>
      <c r="DZ104" s="17" t="str">
        <f>HLOOKUP($B104,'[6]SGTI 2021 Clean Data'!$E$2:$ZQ$272,214,FALSE)</f>
        <v>Y</v>
      </c>
      <c r="EA104" s="17" t="str">
        <f>HLOOKUP($B104,'[6]SGTI 2021 Clean Data'!$E$2:$ZQ$272,215,FALSE)</f>
        <v>Y</v>
      </c>
      <c r="EB104" s="17">
        <f>HLOOKUP($B104,'[6]SGTI 2021 Clean Data'!$E$2:$ZQ$272,219,FALSE)</f>
        <v>3</v>
      </c>
      <c r="EC104" s="17">
        <f>HLOOKUP($B104,'[6]SGTI 2021 Clean Data'!$E$2:$ZQ$272,220,FALSE)</f>
        <v>3</v>
      </c>
      <c r="ED104" s="17">
        <f>HLOOKUP($B104,'[6]SGTI 2021 Clean Data'!$E$2:$ZQ$272,221,FALSE)</f>
        <v>3</v>
      </c>
      <c r="EE104" s="17">
        <f>HLOOKUP($B104,'[6]SGTI 2021 Clean Data'!$E$2:$ZQ$272,222,FALSE)</f>
        <v>3</v>
      </c>
      <c r="EF104" s="17">
        <f>HLOOKUP($B104,'[6]SGTI 2021 Clean Data'!$E$2:$ZQ$272,223,FALSE)</f>
        <v>0</v>
      </c>
      <c r="EG104" s="17">
        <f>HLOOKUP($B104,'[6]SGTI 2021 Clean Data'!$E$2:$ZQ$272,224,FALSE)</f>
        <v>3</v>
      </c>
      <c r="EH104" s="17">
        <f>HLOOKUP($B104,'[6]SGTI 2021 Clean Data'!$E$2:$ZQ$272,225,FALSE)</f>
        <v>0</v>
      </c>
      <c r="EI104" s="17">
        <f>HLOOKUP($B104,'[6]SGTI 2021 Clean Data'!$E$2:$ZQ$272,226,FALSE)</f>
        <v>3</v>
      </c>
      <c r="EJ104" s="17">
        <f>HLOOKUP($B104,'[6]SGTI 2021 Clean Data'!$E$2:$ZQ$272,227,FALSE)</f>
        <v>4</v>
      </c>
      <c r="EK104" s="17">
        <f>HLOOKUP($B104,'[6]SGTI 2021 Clean Data'!$E$2:$ZQ$272,228,FALSE)</f>
        <v>3</v>
      </c>
      <c r="EL104" s="17">
        <f>HLOOKUP($B104,'[6]SGTI 2021 Clean Data'!$E$2:$ZQ$272,229,FALSE)</f>
        <v>2</v>
      </c>
      <c r="EM104" s="17">
        <f>HLOOKUP($B104,'[6]SGTI 2021 Clean Data'!$E$2:$ZQ$272,230,FALSE)</f>
        <v>2</v>
      </c>
      <c r="EN104" s="17">
        <f>HLOOKUP($B104,'[6]SGTI 2021 Clean Data'!$E$2:$ZQ$272,231,FALSE)</f>
        <v>3</v>
      </c>
      <c r="EO104" s="18">
        <f>HLOOKUP($B104,'[6]SGTI 2021 Clean Data'!$E$2:$ZQ$272,232,FALSE)</f>
        <v>44069</v>
      </c>
      <c r="EP104" s="18">
        <f>HLOOKUP($B104,'[6]SGTI 2021 Clean Data'!$E$2:$ZQ$272,233,FALSE)</f>
        <v>44098</v>
      </c>
      <c r="EQ104" s="17">
        <f>HLOOKUP($B104,'[6]SGTI 2021 Clean Data'!$E$2:$ZQ$272,234,FALSE)</f>
        <v>0</v>
      </c>
      <c r="ER104" s="17">
        <f>HLOOKUP($B104,'[6]SGTI 2021 Clean Data'!$E$2:$ZQ$272,235,FALSE)</f>
        <v>3</v>
      </c>
      <c r="ES104" s="17">
        <f>HLOOKUP($B104,'[6]SGTI 2021 Clean Data'!$E$2:$ZQ$272,240,FALSE)</f>
        <v>0</v>
      </c>
      <c r="ET104" s="17">
        <f>VLOOKUP($B104,'[6]2021 DD Batch123456'!$B$3:$AT$590,42,FALSE)</f>
        <v>0</v>
      </c>
      <c r="EU104" s="17"/>
      <c r="EV104" s="17"/>
      <c r="EW104" s="17"/>
      <c r="EX104" s="17">
        <f>VLOOKUP($B104,'[6]2021 DD Batch123456'!$B$3:$AT$590,44,FALSE)</f>
        <v>0</v>
      </c>
      <c r="EY104" s="17">
        <f>HLOOKUP($B104,'[6]SGTI 2021 Clean Data'!$E$2:$ZQ$272,246,FALSE)</f>
        <v>0</v>
      </c>
      <c r="EZ104" s="17">
        <f>HLOOKUP($B104,'[6]SGTI 2021 Clean Data'!$E$2:$ZQ$272,247,FALSE)</f>
        <v>0</v>
      </c>
      <c r="FA104" s="17">
        <f>HLOOKUP($B104,'[6]SGTI 2021 Clean Data'!$E$2:$ZQ$272,248,FALSE)</f>
        <v>0</v>
      </c>
      <c r="FB104" s="17">
        <f>HLOOKUP($B104,'[6]SGTI 2021 Clean Data'!$E$2:$ZQ$272,249,FALSE)</f>
        <v>0</v>
      </c>
      <c r="FC104" s="17">
        <f>HLOOKUP($B104,'[6]SGTI 2021 Clean Data'!$E$2:$ZQ$272,250,FALSE)</f>
        <v>0</v>
      </c>
      <c r="FD104" s="17">
        <f>HLOOKUP($B104,'[6]SGTI 2021 Clean Data'!$E$2:$ZQ$272,251,FALSE)</f>
        <v>0</v>
      </c>
      <c r="FE104" s="17">
        <f>HLOOKUP($B104,'[6]SGTI 2021 Clean Data'!$E$2:$ZQ$272,252,FALSE)</f>
        <v>0</v>
      </c>
      <c r="FF104" s="17">
        <f>HLOOKUP($B104,'[6]SGTI 2021 Clean Data'!$E$2:$ZQ$272,253,FALSE)</f>
        <v>0</v>
      </c>
      <c r="FG104" s="17">
        <f>HLOOKUP($B104,'[6]SGTI 2021 Clean Data'!$E$2:$ZQ$272,254,FALSE)</f>
        <v>0</v>
      </c>
      <c r="FH104" s="17">
        <f>HLOOKUP($B104,'[6]SGTI 2021 Clean Data'!$E$2:$ZQ$272,255,FALSE)</f>
        <v>0</v>
      </c>
      <c r="FI104" s="17">
        <f>HLOOKUP($B104,'[6]SGTI 2021 Clean Data'!$E$2:$ZQ$272,256,FALSE)</f>
        <v>0</v>
      </c>
      <c r="FJ104" s="17">
        <f>HLOOKUP($B104,'[6]SGTI 2021 Clean Data'!$E$2:$ZQ$272,257,FALSE)</f>
        <v>0</v>
      </c>
      <c r="FK104" s="17">
        <f>HLOOKUP($B104,'[6]SGTI 2021 Clean Data'!$E$2:$ZQ$272,258,FALSE)</f>
        <v>0</v>
      </c>
      <c r="FL104" s="17"/>
      <c r="FM104" s="17">
        <f>HLOOKUP($B104,'[6]SGTI 2021 Clean Data'!$E$2:$ZQ$272,260,FALSE)</f>
        <v>0</v>
      </c>
      <c r="FN104" s="17">
        <f>HLOOKUP($B104,'[6]SGTI 2021 Clean Data'!$E$2:$ZQ$272,261,FALSE)</f>
        <v>0</v>
      </c>
      <c r="FO104" s="17">
        <f>HLOOKUP($B104,'[6]SGTI 2021 Clean Data'!$E$2:$ZQ$272,262,FALSE)</f>
        <v>0</v>
      </c>
      <c r="FP104" s="17">
        <f>HLOOKUP($B104,'[6]SGTI 2021 Clean Data'!$E$2:$ZQ$272,263,FALSE)</f>
        <v>0</v>
      </c>
      <c r="FQ104" s="17"/>
      <c r="FR104" s="17">
        <f>HLOOKUP($B104,'[6]SGTI 2021 Clean Data'!$E$2:$ZQ$272,265,FALSE)</f>
        <v>0</v>
      </c>
      <c r="FS104" s="17">
        <f>HLOOKUP($B104,'[6]SGTI 2021 Clean Data'!$E$2:$ZQ$272,266,FALSE)</f>
        <v>0</v>
      </c>
      <c r="FT104" s="17">
        <f>HLOOKUP($B104,'[6]SGTI 2021 Clean Data'!$E$2:$ZQ$272,267,FALSE)</f>
        <v>0</v>
      </c>
      <c r="FU104" s="17">
        <f>HLOOKUP($B104,'[6]SGTI 2021 Clean Data'!$E$2:$ZQ$272,268,FALSE)</f>
        <v>0</v>
      </c>
      <c r="FV104" s="17">
        <f>HLOOKUP($B104,'[6]SGTI 2021 Clean Data'!$E$2:$ZQ$272,269,FALSE)</f>
        <v>0</v>
      </c>
      <c r="FW104" s="17">
        <f>HLOOKUP($B104,'[6]SGTI 2021 Clean Data'!$E$2:$ZQ$272,270,FALSE)</f>
        <v>0</v>
      </c>
      <c r="FX104" s="17">
        <f>HLOOKUP($B104,'[6]SGTI 2021 Clean Data'!$E$2:$ZQ$272,271,FALSE)</f>
        <v>0</v>
      </c>
    </row>
    <row r="105" spans="1:180" ht="24" thickTop="1" thickBot="1" x14ac:dyDescent="0.3">
      <c r="A105" s="12">
        <v>344</v>
      </c>
      <c r="B105" s="13" t="s">
        <v>258</v>
      </c>
      <c r="C105" s="14" t="s">
        <v>259</v>
      </c>
      <c r="D105" s="15">
        <v>44196</v>
      </c>
      <c r="E105" s="16">
        <f>_xlfn.IFNA(VLOOKUP($B105,'[4]SGTI 2021 General Full List'!$G$2:$AD$528,24,FALSE),VLOOKUP($B105,'[5]SGTI 2021 TrustReits Full List'!$G$2:$AC$43,23,FALSE))</f>
        <v>951188000</v>
      </c>
      <c r="F105" s="16" t="str">
        <f t="shared" si="1"/>
        <v>Mid</v>
      </c>
      <c r="G105" s="16" t="str">
        <f>_xlfn.IFNA(VLOOKUP($B105,'[4]SGTI 2021 General Full List'!$G$2:$AD$528,21,FALSE),VLOOKUP($B105,'[5]SGTI 2021 TrustReits Full List'!$G$2:$AB$43,20,FALSE))</f>
        <v>INDUSTRIALS</v>
      </c>
      <c r="H105" s="16" t="str">
        <f>_xlfn.IFNA(VLOOKUP($B105,'[4]SGTI 2021 General Full List'!$G$2:$AD$528,23,FALSE),VLOOKUP($B105,'[5]SGTI 2021 TrustReits Full List'!$G$2:$AB$43,22,FALSE))</f>
        <v>Transportation</v>
      </c>
      <c r="I105" s="16" t="s">
        <v>1273</v>
      </c>
      <c r="J105" s="17">
        <f>VLOOKUP($B105,'[6]2021 DD Batch123456'!$B$3:$AT$590,5,FALSE)</f>
        <v>10</v>
      </c>
      <c r="K105" s="17">
        <f>VLOOKUP($B105,'[6]2021 DD Batch123456'!$B$3:$AT$590,6,FALSE)</f>
        <v>10</v>
      </c>
      <c r="L105" s="17">
        <f>VLOOKUP($B105,'[6]2021 DD Batch123456'!$B$3:$AT$590,7,FALSE)</f>
        <v>8</v>
      </c>
      <c r="M105" s="17" t="str">
        <f>VLOOKUP($B105,'[6]2021 DD Batch123456'!$B$3:$AT$590,12,FALSE)</f>
        <v>N</v>
      </c>
      <c r="N105" s="17" t="str">
        <f>HLOOKUP($B105,'[6]SGTI 2021 Clean Data'!$E$2:$ZQ$272,25,FALSE)</f>
        <v>Y</v>
      </c>
      <c r="O105" s="17" t="str">
        <f>VLOOKUP($B105,'[6]2021 DD Batch123456'!$B$3:$AT$590,13,FALSE)</f>
        <v>Y</v>
      </c>
      <c r="P105" s="17" t="str">
        <f>VLOOKUP($B105,'[6]2021 DD Batch123456'!$B$3:$AT$590,14,FALSE)</f>
        <v>Y</v>
      </c>
      <c r="Q105" s="17" t="str">
        <f>HLOOKUP($B105,'[6]SGTI 2021 Clean Data'!$E$2:$ZQ$272,30,FALSE)</f>
        <v>Y</v>
      </c>
      <c r="R105" s="17" t="str">
        <f>HLOOKUP($B105,'[6]SGTI 2021 Clean Data'!$E$2:$ZQ$272,31,FALSE)</f>
        <v>Y</v>
      </c>
      <c r="S105" s="17" t="str">
        <f>HLOOKUP($B105,'[6]SGTI 2021 Clean Data'!$E$2:$ZQ$272,32,FALSE)</f>
        <v>Y</v>
      </c>
      <c r="T105" s="17">
        <f>VLOOKUP($B105,'[6]2021 DD Batch123456'!$B$3:$AT$590,36,FALSE)</f>
        <v>4</v>
      </c>
      <c r="U105" s="17">
        <f>VLOOKUP($B105,'[6]2021 DD Batch123456'!$B$3:$AT$590,40,FALSE)</f>
        <v>3</v>
      </c>
      <c r="V105" s="17">
        <f>VLOOKUP($B105,'[6]2021 DD Batch123456'!$B$3:$AT$590,37,FALSE)</f>
        <v>3</v>
      </c>
      <c r="W105" s="17" t="str">
        <f>VLOOKUP($B105,'[6]2021 DD Batch123456'!$B$3:$AT$590,41,FALSE)</f>
        <v>Y</v>
      </c>
      <c r="X105" s="17">
        <f>VLOOKUP($B105,'[6]2021 DD Batch123456'!$B$3:$AT$590,15,FALSE)</f>
        <v>5</v>
      </c>
      <c r="Y105" s="17">
        <f>VLOOKUP($B105,'[6]2021 DD Batch123456'!$B$3:$AT$590,16,FALSE)</f>
        <v>4</v>
      </c>
      <c r="Z105" s="17" t="str">
        <f>VLOOKUP($B105,'[6]2021 DD Batch123456'!$B$3:$AT$590,18,FALSE)</f>
        <v>Y</v>
      </c>
      <c r="AA105" s="17" t="str">
        <f>HLOOKUP($B105,'[6]SGTI 2021 Clean Data'!$E$2:$ZQ$272,45,FALSE)</f>
        <v>Y</v>
      </c>
      <c r="AB105" s="17" t="str">
        <f>HLOOKUP($B105,'[6]SGTI 2021 Clean Data'!$E$2:$ZQ$272,46,FALSE)</f>
        <v>Y</v>
      </c>
      <c r="AC105" s="17" t="str">
        <f>HLOOKUP($B105,'[6]SGTI 2021 Clean Data'!$E$2:$ZQ$272,49,FALSE)</f>
        <v>N</v>
      </c>
      <c r="AD105" s="17" t="str">
        <f>HLOOKUP($B105,'[6]SGTI 2021 Clean Data'!$E$2:$ZQ$272,50,FALSE)</f>
        <v>Y</v>
      </c>
      <c r="AE105" s="17" t="str">
        <f>HLOOKUP($B105,'[6]SGTI 2021 Clean Data'!$E$2:$ZQ$272,53,FALSE)</f>
        <v>Y</v>
      </c>
      <c r="AF105" s="17" t="str">
        <f>HLOOKUP($B105,'[6]SGTI 2021 Clean Data'!$E$2:$ZQ$272,54,FALSE)</f>
        <v>Y</v>
      </c>
      <c r="AG105" s="17" t="str">
        <f>HLOOKUP($B105,'[6]SGTI 2021 Clean Data'!$E$2:$ZQ$272,55,FALSE)</f>
        <v>Y</v>
      </c>
      <c r="AH105" s="17" t="str">
        <f>HLOOKUP($B105,'[6]SGTI 2021 Clean Data'!$E$2:$ZQ$272,56,FALSE)</f>
        <v>Y</v>
      </c>
      <c r="AI105" s="17" t="str">
        <f>HLOOKUP($B105,'[6]SGTI 2021 Clean Data'!$E$2:$ZQ$272,57,FALSE)</f>
        <v>N</v>
      </c>
      <c r="AJ105" s="17" t="str">
        <f>HLOOKUP($B105,'[6]SGTI 2021 Clean Data'!$E$2:$ZQ$272,58,FALSE)</f>
        <v>N</v>
      </c>
      <c r="AK105" s="17" t="str">
        <f>HLOOKUP($B105,'[6]SGTI 2021 Clean Data'!$E$2:$ZQ$272,59,FALSE)</f>
        <v>Y</v>
      </c>
      <c r="AL105" s="17">
        <f>VLOOKUP($B105,'[6]2021 DD Batch123456'!$B$3:$AT$590,19,FALSE)</f>
        <v>4</v>
      </c>
      <c r="AM105" s="17">
        <f>VLOOKUP($B105,'[6]2021 DD Batch123456'!$B$3:$AT$590,20,FALSE)</f>
        <v>3</v>
      </c>
      <c r="AN105" s="17" t="str">
        <f>VLOOKUP($B105,'[6]2021 DD Batch123456'!$B$3:$AT$590,22,FALSE)</f>
        <v>Y</v>
      </c>
      <c r="AO105" s="17" t="str">
        <f>HLOOKUP($B105,'[6]SGTI 2021 Clean Data'!$E$2:$ZQ$272,67,FALSE)</f>
        <v>E</v>
      </c>
      <c r="AP105" s="17" t="str">
        <f>HLOOKUP($B105,'[6]SGTI 2021 Clean Data'!$E$2:$ZQ$272,68,FALSE)</f>
        <v>E</v>
      </c>
      <c r="AQ105" s="17" t="str">
        <f>HLOOKUP($B105,'[6]SGTI 2021 Clean Data'!$E$2:$ZQ$272,69,FALSE)</f>
        <v>B3</v>
      </c>
      <c r="AR105" s="17" t="str">
        <f>HLOOKUP($B105,'[6]SGTI 2021 Clean Data'!$E$2:$ZQ$272,70,FALSE)</f>
        <v>Y</v>
      </c>
      <c r="AS105" s="17" t="str">
        <f>HLOOKUP($B105,'[6]SGTI 2021 Clean Data'!$E$2:$ZQ$272,71,FALSE)</f>
        <v>Y</v>
      </c>
      <c r="AT105" s="17" t="str">
        <f>HLOOKUP($B105,'[6]SGTI 2021 Clean Data'!$E$2:$ZQ$272,72,FALSE)</f>
        <v>Y</v>
      </c>
      <c r="AU105" s="17" t="str">
        <f>HLOOKUP($B105,'[6]SGTI 2021 Clean Data'!$E$2:$ZQ$272,73,FALSE)</f>
        <v>N</v>
      </c>
      <c r="AV105" s="17" t="str">
        <f>HLOOKUP($B105,'[6]SGTI 2021 Clean Data'!$E$2:$ZQ$272,74,FALSE)</f>
        <v>N</v>
      </c>
      <c r="AW105" s="17" t="str">
        <f>HLOOKUP($B105,'[6]SGTI 2021 Clean Data'!$E$2:$ZQ$272,75,FALSE)</f>
        <v>N</v>
      </c>
      <c r="AX105" s="17" t="str">
        <f>HLOOKUP($B105,'[6]SGTI 2021 Clean Data'!$E$2:$ZQ$272,76,FALSE)</f>
        <v>Y</v>
      </c>
      <c r="AY105" s="17" t="str">
        <f>VLOOKUP($B105,'[6]2021 DD Batch123456'!$B$3:$AT$590,35,FALSE)</f>
        <v>E</v>
      </c>
      <c r="AZ105" s="17" t="str">
        <f>HLOOKUP($B105,'[6]SGTI 2021 Clean Data'!$E$2:$ZQ$272,80,FALSE)</f>
        <v>Y</v>
      </c>
      <c r="BA105" s="17" t="str">
        <f>HLOOKUP($B105,'[6]SGTI 2021 Clean Data'!$E$2:$ZQ$272,83,FALSE)</f>
        <v>Y</v>
      </c>
      <c r="BB105" s="17" t="str">
        <f>HLOOKUP($B105,'[6]SGTI 2021 Clean Data'!$E$2:$ZQ$272,84,FALSE)</f>
        <v>Y</v>
      </c>
      <c r="BC105" s="17" t="str">
        <f>HLOOKUP($B105,'[6]SGTI 2021 Clean Data'!$E$2:$ZQ$272,89,FALSE)</f>
        <v>Y</v>
      </c>
      <c r="BD105" s="17" t="str">
        <f>HLOOKUP($B105,'[6]SGTI 2021 Clean Data'!$E$2:$ZQ$272,91,FALSE)</f>
        <v>Y</v>
      </c>
      <c r="BE105" s="17" t="str">
        <f>HLOOKUP($B105,'[6]SGTI 2021 Clean Data'!$E$2:$ZQ$272,92,FALSE)</f>
        <v>Y</v>
      </c>
      <c r="BF105" s="17" t="str">
        <f>HLOOKUP($B105,'[6]SGTI 2021 Clean Data'!$E$2:$ZQ$272,93,FALSE)</f>
        <v>Y</v>
      </c>
      <c r="BG105" s="17" t="str">
        <f>HLOOKUP($B105,'[6]SGTI 2021 Clean Data'!$E$2:$ZQ$272,94,FALSE)</f>
        <v>Y</v>
      </c>
      <c r="BH105" s="17" t="str">
        <f>HLOOKUP($B105,'[6]SGTI 2021 Clean Data'!$E$2:$ZQ$272,95,FALSE)</f>
        <v>Y</v>
      </c>
      <c r="BI105" s="17" t="str">
        <f>HLOOKUP($B105,'[6]SGTI 2021 Clean Data'!$E$2:$ZQ$272,96,FALSE)</f>
        <v>Y</v>
      </c>
      <c r="BJ105" s="17" t="str">
        <f>HLOOKUP($B105,'[6]SGTI 2021 Clean Data'!$E$2:$ZQ$272,97,FALSE)</f>
        <v>Y</v>
      </c>
      <c r="BK105" s="17" t="str">
        <f>HLOOKUP($B105,'[6]SGTI 2021 Clean Data'!$E$2:$ZQ$272,98,FALSE)</f>
        <v>Y</v>
      </c>
      <c r="BL105" s="17" t="str">
        <f>HLOOKUP($B105,'[6]SGTI 2021 Clean Data'!$E$2:$ZQ$272,100,FALSE)</f>
        <v>Y</v>
      </c>
      <c r="BM105" s="17" t="str">
        <f>HLOOKUP($B105,'[6]SGTI 2021 Clean Data'!$E$2:$ZQ$272,102,FALSE)</f>
        <v>N</v>
      </c>
      <c r="BN105" s="17" t="str">
        <f>HLOOKUP($B105,'[6]SGTI 2021 Clean Data'!$E$2:$ZQ$272,103,FALSE)</f>
        <v>Y</v>
      </c>
      <c r="BO105" s="17" t="str">
        <f>HLOOKUP($B105,'[6]SGTI 2021 Clean Data'!$E$2:$ZQ$272,107,FALSE)</f>
        <v>Y</v>
      </c>
      <c r="BP105" s="17" t="str">
        <f>HLOOKUP($B105,'[6]SGTI 2021 Clean Data'!$E$2:$ZQ$272,108,FALSE)</f>
        <v>Y</v>
      </c>
      <c r="BQ105" s="17" t="str">
        <f>HLOOKUP($B105,'[6]SGTI 2021 Clean Data'!$E$2:$ZQ$272,109,FALSE)</f>
        <v>Y</v>
      </c>
      <c r="BR105" s="17" t="str">
        <f>HLOOKUP($B105,'[6]SGTI 2021 Clean Data'!$E$2:$ZQ$272,110,FALSE)</f>
        <v>Y</v>
      </c>
      <c r="BS105" s="17" t="str">
        <f>HLOOKUP($B105,'[6]SGTI 2021 Clean Data'!$E$2:$ZQ$272,111,FALSE)</f>
        <v>Y</v>
      </c>
      <c r="BT105" s="17" t="str">
        <f>HLOOKUP($B105,'[6]SGTI 2021 Clean Data'!$E$2:$ZQ$272,113,FALSE)</f>
        <v>Y</v>
      </c>
      <c r="BU105" s="17">
        <f>HLOOKUP($B105,'[6]SGTI 2021 Clean Data'!$E$2:$ZQ$272,114,FALSE)</f>
        <v>0</v>
      </c>
      <c r="BV105" s="17" t="str">
        <f>HLOOKUP($B105,'[6]SGTI 2021 Clean Data'!$E$2:$ZQ$272,120,FALSE)</f>
        <v>Y</v>
      </c>
      <c r="BW105" s="17" t="str">
        <f>HLOOKUP($B105,'[6]SGTI 2021 Clean Data'!$E$2:$ZQ$272,121,FALSE)</f>
        <v>Y</v>
      </c>
      <c r="BX105" s="17" t="str">
        <f>HLOOKUP($B105,'[6]SGTI 2021 Clean Data'!$E$2:$ZQ$272,122,FALSE)</f>
        <v>Y</v>
      </c>
      <c r="BY105" s="17" t="str">
        <f>HLOOKUP($B105,'[6]SGTI 2021 Clean Data'!$E$2:$ZQ$272,123,FALSE)</f>
        <v>Y</v>
      </c>
      <c r="BZ105" s="17" t="str">
        <f>HLOOKUP($B105,'[6]SGTI 2021 Clean Data'!$E$2:$ZQ$272,124,FALSE)</f>
        <v>N</v>
      </c>
      <c r="CA105" s="17" t="str">
        <f>HLOOKUP($B105,'[6]SGTI 2021 Clean Data'!$E$2:$ZQ$272,125,FALSE)</f>
        <v>Y</v>
      </c>
      <c r="CB105" s="17" t="str">
        <f>HLOOKUP($B105,'[6]SGTI 2021 Clean Data'!$E$2:$ZQ$272,126,FALSE)</f>
        <v>Y</v>
      </c>
      <c r="CC105" s="17" t="str">
        <f>HLOOKUP($B105,'[6]SGTI 2021 Clean Data'!$E$2:$ZQ$272,128,FALSE)</f>
        <v>Y</v>
      </c>
      <c r="CD105" s="17" t="str">
        <f>HLOOKUP($B105,'[6]SGTI 2021 Clean Data'!$E$2:$ZQ$272,130,FALSE)</f>
        <v>Y</v>
      </c>
      <c r="CE105" s="17" t="str">
        <f>HLOOKUP($B105,'[6]SGTI 2021 Clean Data'!$E$2:$ZQ$272,131,FALSE)</f>
        <v>Y</v>
      </c>
      <c r="CF105" s="17" t="str">
        <f>HLOOKUP($B105,'[6]SGTI 2021 Clean Data'!$E$2:$ZQ$272,132,FALSE)</f>
        <v>Y</v>
      </c>
      <c r="CG105" s="17" t="str">
        <f>HLOOKUP($B105,'[6]SGTI 2021 Clean Data'!$E$2:$ZQ$272,133,FALSE)</f>
        <v>Y</v>
      </c>
      <c r="CH105" s="17">
        <f>HLOOKUP($B105,'[6]SGTI 2021 Clean Data'!$E$2:$ZQ$272,135,FALSE)</f>
        <v>0</v>
      </c>
      <c r="CI105" s="17" t="str">
        <f>HLOOKUP($B105,'[6]SGTI 2021 Clean Data'!$E$2:$ZQ$272,139,FALSE)</f>
        <v>Y</v>
      </c>
      <c r="CJ105" s="17" t="str">
        <f>HLOOKUP($B105,'[6]SGTI 2021 Clean Data'!$E$2:$ZQ$272,140,FALSE)</f>
        <v>Y</v>
      </c>
      <c r="CK105" s="17" t="str">
        <f>VLOOKUP($B105,'[6]2021 DD Batch123456'!$B$3:$AT$590,26,FALSE)</f>
        <v>Y</v>
      </c>
      <c r="CL105" s="17">
        <f>VLOOKUP($B105,'[6]2021 DD Batch123456'!$B$3:$AT$590,27,FALSE)</f>
        <v>0</v>
      </c>
      <c r="CM105" s="17" t="str">
        <f>VLOOKUP($B105,'[6]2021 DD Batch123456'!$B$3:$AT$590,31,FALSE)</f>
        <v>N</v>
      </c>
      <c r="CN105" s="17" t="str">
        <f>VLOOKUP($B105,'[6]2021 DD Batch123456'!$B$3:$AT$590,32,FALSE)</f>
        <v>Y</v>
      </c>
      <c r="CO105" s="17" t="str">
        <f>VLOOKUP($B105,'[6]2021 DD Batch123456'!$B$3:$AT$590,33,FALSE)</f>
        <v>Y</v>
      </c>
      <c r="CP105" s="17" t="str">
        <f>HLOOKUP($B105,'[6]SGTI 2021 Clean Data'!$E$2:$ZQ$272,153,FALSE)</f>
        <v>Y</v>
      </c>
      <c r="CQ105" s="17" t="str">
        <f>HLOOKUP($B105,'[6]SGTI 2021 Clean Data'!$E$2:$ZQ$272,155,FALSE)</f>
        <v>N</v>
      </c>
      <c r="CR105" s="17" t="str">
        <f>HLOOKUP($B105,'[6]SGTI 2021 Clean Data'!$E$2:$ZQ$272,156,FALSE)</f>
        <v>Y</v>
      </c>
      <c r="CS105" s="17" t="str">
        <f>HLOOKUP($B105,'[6]SGTI 2021 Clean Data'!$E$2:$ZQ$272,157,FALSE)</f>
        <v>Y</v>
      </c>
      <c r="CT105" s="17" t="str">
        <f>HLOOKUP($B105,'[6]SGTI 2021 Clean Data'!$E$2:$ZQ$272,158,FALSE)</f>
        <v>Y</v>
      </c>
      <c r="CU105" s="17" t="str">
        <f>HLOOKUP($B105,'[6]SGTI 2021 Clean Data'!$E$2:$ZQ$272,159,FALSE)</f>
        <v>Y</v>
      </c>
      <c r="CV105" s="17" t="str">
        <f>HLOOKUP($B105,'[6]SGTI 2021 Clean Data'!$E$2:$ZQ$272,160,FALSE)</f>
        <v>Y</v>
      </c>
      <c r="CW105" s="17" t="str">
        <f>HLOOKUP($B105,'[6]SGTI 2021 Clean Data'!$E$2:$ZQ$272,161,FALSE)</f>
        <v>Y</v>
      </c>
      <c r="CX105" s="17" t="str">
        <f>HLOOKUP($B105,'[6]SGTI 2021 Clean Data'!$E$2:$ZQ$272,164,FALSE)</f>
        <v>Y</v>
      </c>
      <c r="CY105" s="17" t="str">
        <f>HLOOKUP($B105,'[6]SGTI 2021 Clean Data'!$E$2:$ZQ$272,170,FALSE)</f>
        <v>Y</v>
      </c>
      <c r="CZ105" s="17" t="str">
        <f>HLOOKUP($B105,'[6]SGTI 2021 Clean Data'!$E$2:$ZQ$272,173,FALSE)</f>
        <v>Y</v>
      </c>
      <c r="DA105" s="17" t="str">
        <f>HLOOKUP($B105,'[6]SGTI 2021 Clean Data'!$E$2:$ZQ$272,174,FALSE)</f>
        <v>Y</v>
      </c>
      <c r="DB105" s="17" t="str">
        <f>HLOOKUP($B105,'[6]SGTI 2021 Clean Data'!$E$2:$ZQ$272,175,FALSE)</f>
        <v>Y</v>
      </c>
      <c r="DC105" s="17" t="str">
        <f>HLOOKUP($B105,'[6]SGTI 2021 Clean Data'!$E$2:$ZQ$272,176,FALSE)</f>
        <v>Y</v>
      </c>
      <c r="DD105" s="17" t="str">
        <f>HLOOKUP($B105,'[6]SGTI 2021 Clean Data'!$E$2:$ZQ$272,178,FALSE)</f>
        <v>Y</v>
      </c>
      <c r="DE105" s="17" t="str">
        <f>HLOOKUP($B105,'[6]SGTI 2021 Clean Data'!$E$2:$ZQ$272,179,FALSE)</f>
        <v>N</v>
      </c>
      <c r="DF105" s="17" t="str">
        <f>HLOOKUP($B105,'[6]SGTI 2021 Clean Data'!$E$2:$ZQ$272,180,FALSE)</f>
        <v>N</v>
      </c>
      <c r="DG105" s="17" t="str">
        <f>HLOOKUP($B105,'[6]SGTI 2021 Clean Data'!$E$2:$ZQ$272,181,FALSE)</f>
        <v>Y</v>
      </c>
      <c r="DH105" s="17" t="str">
        <f>HLOOKUP($B105,'[6]SGTI 2021 Clean Data'!$E$2:$ZQ$272,182,FALSE)</f>
        <v>N</v>
      </c>
      <c r="DI105" s="17" t="str">
        <f>HLOOKUP($B105,'[6]SGTI 2021 Clean Data'!$E$2:$ZQ$272,184,FALSE)</f>
        <v>Y</v>
      </c>
      <c r="DJ105" s="17" t="str">
        <f>HLOOKUP($B105,'[6]SGTI 2021 Clean Data'!$E$2:$ZQ$272,185,FALSE)</f>
        <v>Y</v>
      </c>
      <c r="DK105" s="17">
        <f>HLOOKUP($B105,'[6]SGTI 2021 Clean Data'!$E$2:$ZQ$272,190,FALSE)</f>
        <v>40</v>
      </c>
      <c r="DL105" s="17" t="str">
        <f>HLOOKUP($B105,'[6]SGTI 2021 Clean Data'!$E$2:$ZQ$272,191,FALSE)</f>
        <v>Y</v>
      </c>
      <c r="DM105" s="17" t="str">
        <f>HLOOKUP($B105,'[6]SGTI 2021 Clean Data'!$E$2:$ZQ$272,195,FALSE)</f>
        <v>Y</v>
      </c>
      <c r="DN105" s="17" t="str">
        <f>HLOOKUP($B105,'[6]SGTI 2021 Clean Data'!$E$2:$ZQ$272,196,FALSE)</f>
        <v>N</v>
      </c>
      <c r="DO105" s="17" t="str">
        <f>HLOOKUP($B105,'[6]SGTI 2021 Clean Data'!$E$2:$ZQ$272,199,FALSE)</f>
        <v>Y</v>
      </c>
      <c r="DP105" s="17" t="str">
        <f>HLOOKUP($B105,'[6]SGTI 2021 Clean Data'!$E$2:$ZQ$272,200,FALSE)</f>
        <v>N</v>
      </c>
      <c r="DQ105" s="17" t="str">
        <f>HLOOKUP($B105,'[6]SGTI 2021 Clean Data'!$E$2:$ZQ$272,201,FALSE)</f>
        <v>Y</v>
      </c>
      <c r="DR105" s="17" t="str">
        <f>HLOOKUP($B105,'[6]SGTI 2021 Clean Data'!$E$2:$ZQ$272,202,FALSE)</f>
        <v>Y</v>
      </c>
      <c r="DS105" s="17" t="str">
        <f>HLOOKUP($B105,'[6]SGTI 2021 Clean Data'!$E$2:$ZQ$272,203,FALSE)</f>
        <v>Y</v>
      </c>
      <c r="DT105" s="17" t="str">
        <f>HLOOKUP($B105,'[6]SGTI 2021 Clean Data'!$E$2:$ZQ$272,204,FALSE)</f>
        <v>Y</v>
      </c>
      <c r="DU105" s="17" t="str">
        <f>HLOOKUP($B105,'[6]SGTI 2021 Clean Data'!$E$2:$ZQ$272,206,FALSE)</f>
        <v>Y</v>
      </c>
      <c r="DV105" s="17" t="str">
        <f>HLOOKUP($B105,'[6]SGTI 2021 Clean Data'!$E$2:$ZQ$272,207,FALSE)</f>
        <v>Y</v>
      </c>
      <c r="DW105" s="17" t="str">
        <f>HLOOKUP($B105,'[6]SGTI 2021 Clean Data'!$E$2:$ZQ$272,208,FALSE)</f>
        <v>Y</v>
      </c>
      <c r="DX105" s="17"/>
      <c r="DY105" s="17" t="str">
        <f>HLOOKUP($B105,'[6]SGTI 2021 Clean Data'!$E$2:$ZQ$272,213,FALSE)</f>
        <v>Y</v>
      </c>
      <c r="DZ105" s="17" t="str">
        <f>HLOOKUP($B105,'[6]SGTI 2021 Clean Data'!$E$2:$ZQ$272,214,FALSE)</f>
        <v>Y</v>
      </c>
      <c r="EA105" s="17" t="str">
        <f>HLOOKUP($B105,'[6]SGTI 2021 Clean Data'!$E$2:$ZQ$272,215,FALSE)</f>
        <v>Y</v>
      </c>
      <c r="EB105" s="17">
        <f>HLOOKUP($B105,'[6]SGTI 2021 Clean Data'!$E$2:$ZQ$272,219,FALSE)</f>
        <v>0</v>
      </c>
      <c r="EC105" s="17">
        <f>HLOOKUP($B105,'[6]SGTI 2021 Clean Data'!$E$2:$ZQ$272,220,FALSE)</f>
        <v>3</v>
      </c>
      <c r="ED105" s="17">
        <f>HLOOKUP($B105,'[6]SGTI 2021 Clean Data'!$E$2:$ZQ$272,221,FALSE)</f>
        <v>3</v>
      </c>
      <c r="EE105" s="17">
        <f>HLOOKUP($B105,'[6]SGTI 2021 Clean Data'!$E$2:$ZQ$272,222,FALSE)</f>
        <v>3</v>
      </c>
      <c r="EF105" s="17">
        <f>HLOOKUP($B105,'[6]SGTI 2021 Clean Data'!$E$2:$ZQ$272,223,FALSE)</f>
        <v>0</v>
      </c>
      <c r="EG105" s="17">
        <f>HLOOKUP($B105,'[6]SGTI 2021 Clean Data'!$E$2:$ZQ$272,224,FALSE)</f>
        <v>3</v>
      </c>
      <c r="EH105" s="17">
        <f>HLOOKUP($B105,'[6]SGTI 2021 Clean Data'!$E$2:$ZQ$272,225,FALSE)</f>
        <v>3</v>
      </c>
      <c r="EI105" s="17">
        <f>HLOOKUP($B105,'[6]SGTI 2021 Clean Data'!$E$2:$ZQ$272,226,FALSE)</f>
        <v>3</v>
      </c>
      <c r="EJ105" s="17">
        <f>HLOOKUP($B105,'[6]SGTI 2021 Clean Data'!$E$2:$ZQ$272,227,FALSE)</f>
        <v>0</v>
      </c>
      <c r="EK105" s="17">
        <f>HLOOKUP($B105,'[6]SGTI 2021 Clean Data'!$E$2:$ZQ$272,228,FALSE)</f>
        <v>3</v>
      </c>
      <c r="EL105" s="17">
        <f>HLOOKUP($B105,'[6]SGTI 2021 Clean Data'!$E$2:$ZQ$272,229,FALSE)</f>
        <v>0</v>
      </c>
      <c r="EM105" s="17">
        <f>HLOOKUP($B105,'[6]SGTI 2021 Clean Data'!$E$2:$ZQ$272,230,FALSE)</f>
        <v>2</v>
      </c>
      <c r="EN105" s="17">
        <f>HLOOKUP($B105,'[6]SGTI 2021 Clean Data'!$E$2:$ZQ$272,231,FALSE)</f>
        <v>3</v>
      </c>
      <c r="EO105" s="18">
        <f>HLOOKUP($B105,'[6]SGTI 2021 Clean Data'!$E$2:$ZQ$272,232,FALSE)</f>
        <v>43915</v>
      </c>
      <c r="EP105" s="18">
        <f>HLOOKUP($B105,'[6]SGTI 2021 Clean Data'!$E$2:$ZQ$272,233,FALSE)</f>
        <v>43950</v>
      </c>
      <c r="EQ105" s="17">
        <f>HLOOKUP($B105,'[6]SGTI 2021 Clean Data'!$E$2:$ZQ$272,234,FALSE)</f>
        <v>0</v>
      </c>
      <c r="ER105" s="17">
        <f>HLOOKUP($B105,'[6]SGTI 2021 Clean Data'!$E$2:$ZQ$272,235,FALSE)</f>
        <v>0</v>
      </c>
      <c r="ES105" s="17">
        <f>HLOOKUP($B105,'[6]SGTI 2021 Clean Data'!$E$2:$ZQ$272,240,FALSE)</f>
        <v>0</v>
      </c>
      <c r="ET105" s="17">
        <f>VLOOKUP($B105,'[6]2021 DD Batch123456'!$B$3:$AT$590,42,FALSE)</f>
        <v>2</v>
      </c>
      <c r="EU105" s="17"/>
      <c r="EV105" s="17"/>
      <c r="EW105" s="17"/>
      <c r="EX105" s="17">
        <f>VLOOKUP($B105,'[6]2021 DD Batch123456'!$B$3:$AT$590,44,FALSE)</f>
        <v>0</v>
      </c>
      <c r="EY105" s="17">
        <f>HLOOKUP($B105,'[6]SGTI 2021 Clean Data'!$E$2:$ZQ$272,246,FALSE)</f>
        <v>0</v>
      </c>
      <c r="EZ105" s="17">
        <f>HLOOKUP($B105,'[6]SGTI 2021 Clean Data'!$E$2:$ZQ$272,247,FALSE)</f>
        <v>0</v>
      </c>
      <c r="FA105" s="17">
        <f>HLOOKUP($B105,'[6]SGTI 2021 Clean Data'!$E$2:$ZQ$272,248,FALSE)</f>
        <v>0</v>
      </c>
      <c r="FB105" s="17">
        <f>HLOOKUP($B105,'[6]SGTI 2021 Clean Data'!$E$2:$ZQ$272,249,FALSE)</f>
        <v>0</v>
      </c>
      <c r="FC105" s="17">
        <f>HLOOKUP($B105,'[6]SGTI 2021 Clean Data'!$E$2:$ZQ$272,250,FALSE)</f>
        <v>0</v>
      </c>
      <c r="FD105" s="17">
        <f>HLOOKUP($B105,'[6]SGTI 2021 Clean Data'!$E$2:$ZQ$272,251,FALSE)</f>
        <v>0</v>
      </c>
      <c r="FE105" s="17">
        <f>HLOOKUP($B105,'[6]SGTI 2021 Clean Data'!$E$2:$ZQ$272,252,FALSE)</f>
        <v>0</v>
      </c>
      <c r="FF105" s="17">
        <f>HLOOKUP($B105,'[6]SGTI 2021 Clean Data'!$E$2:$ZQ$272,253,FALSE)</f>
        <v>0</v>
      </c>
      <c r="FG105" s="17">
        <f>HLOOKUP($B105,'[6]SGTI 2021 Clean Data'!$E$2:$ZQ$272,254,FALSE)</f>
        <v>0</v>
      </c>
      <c r="FH105" s="17">
        <f>HLOOKUP($B105,'[6]SGTI 2021 Clean Data'!$E$2:$ZQ$272,255,FALSE)</f>
        <v>0</v>
      </c>
      <c r="FI105" s="17">
        <f>HLOOKUP($B105,'[6]SGTI 2021 Clean Data'!$E$2:$ZQ$272,256,FALSE)</f>
        <v>0</v>
      </c>
      <c r="FJ105" s="17">
        <f>HLOOKUP($B105,'[6]SGTI 2021 Clean Data'!$E$2:$ZQ$272,257,FALSE)</f>
        <v>0</v>
      </c>
      <c r="FK105" s="17">
        <f>HLOOKUP($B105,'[6]SGTI 2021 Clean Data'!$E$2:$ZQ$272,258,FALSE)</f>
        <v>0</v>
      </c>
      <c r="FL105" s="17"/>
      <c r="FM105" s="17">
        <f>HLOOKUP($B105,'[6]SGTI 2021 Clean Data'!$E$2:$ZQ$272,260,FALSE)</f>
        <v>0</v>
      </c>
      <c r="FN105" s="17">
        <f>HLOOKUP($B105,'[6]SGTI 2021 Clean Data'!$E$2:$ZQ$272,261,FALSE)</f>
        <v>0</v>
      </c>
      <c r="FO105" s="17">
        <f>HLOOKUP($B105,'[6]SGTI 2021 Clean Data'!$E$2:$ZQ$272,262,FALSE)</f>
        <v>0</v>
      </c>
      <c r="FP105" s="17">
        <f>HLOOKUP($B105,'[6]SGTI 2021 Clean Data'!$E$2:$ZQ$272,263,FALSE)</f>
        <v>0</v>
      </c>
      <c r="FQ105" s="17"/>
      <c r="FR105" s="17">
        <f>HLOOKUP($B105,'[6]SGTI 2021 Clean Data'!$E$2:$ZQ$272,265,FALSE)</f>
        <v>0</v>
      </c>
      <c r="FS105" s="17">
        <f>HLOOKUP($B105,'[6]SGTI 2021 Clean Data'!$E$2:$ZQ$272,266,FALSE)</f>
        <v>0</v>
      </c>
      <c r="FT105" s="17">
        <f>HLOOKUP($B105,'[6]SGTI 2021 Clean Data'!$E$2:$ZQ$272,267,FALSE)</f>
        <v>0</v>
      </c>
      <c r="FU105" s="17">
        <f>HLOOKUP($B105,'[6]SGTI 2021 Clean Data'!$E$2:$ZQ$272,268,FALSE)</f>
        <v>0</v>
      </c>
      <c r="FV105" s="17">
        <f>HLOOKUP($B105,'[6]SGTI 2021 Clean Data'!$E$2:$ZQ$272,269,FALSE)</f>
        <v>0</v>
      </c>
      <c r="FW105" s="17">
        <f>HLOOKUP($B105,'[6]SGTI 2021 Clean Data'!$E$2:$ZQ$272,270,FALSE)</f>
        <v>0</v>
      </c>
      <c r="FX105" s="17">
        <f>HLOOKUP($B105,'[6]SGTI 2021 Clean Data'!$E$2:$ZQ$272,271,FALSE)</f>
        <v>0</v>
      </c>
    </row>
    <row r="106" spans="1:180" ht="24" thickTop="1" thickBot="1" x14ac:dyDescent="0.3">
      <c r="A106" s="12">
        <v>345</v>
      </c>
      <c r="B106" s="13" t="s">
        <v>260</v>
      </c>
      <c r="C106" s="14" t="s">
        <v>261</v>
      </c>
      <c r="D106" s="15">
        <v>44196</v>
      </c>
      <c r="E106" s="16">
        <f>_xlfn.IFNA(VLOOKUP($B106,'[4]SGTI 2021 General Full List'!$G$2:$AD$528,24,FALSE),VLOOKUP($B106,'[5]SGTI 2021 TrustReits Full List'!$G$2:$AC$43,23,FALSE))</f>
        <v>3843228000</v>
      </c>
      <c r="F106" s="16" t="str">
        <f t="shared" si="1"/>
        <v>Big</v>
      </c>
      <c r="G106" s="16" t="str">
        <f>_xlfn.IFNA(VLOOKUP($B106,'[4]SGTI 2021 General Full List'!$G$2:$AD$528,21,FALSE),VLOOKUP($B106,'[5]SGTI 2021 TrustReits Full List'!$G$2:$AB$43,20,FALSE))</f>
        <v>INDUSTRIALS</v>
      </c>
      <c r="H106" s="16" t="str">
        <f>_xlfn.IFNA(VLOOKUP($B106,'[4]SGTI 2021 General Full List'!$G$2:$AD$528,23,FALSE),VLOOKUP($B106,'[5]SGTI 2021 TrustReits Full List'!$G$2:$AB$43,22,FALSE))</f>
        <v>Utilities</v>
      </c>
      <c r="I106" s="16" t="s">
        <v>1273</v>
      </c>
      <c r="J106" s="17">
        <f>VLOOKUP($B106,'[6]2021 DD Batch123456'!$B$3:$AT$590,5,FALSE)</f>
        <v>14</v>
      </c>
      <c r="K106" s="17">
        <f>VLOOKUP($B106,'[6]2021 DD Batch123456'!$B$3:$AT$590,6,FALSE)</f>
        <v>14</v>
      </c>
      <c r="L106" s="17">
        <f>VLOOKUP($B106,'[6]2021 DD Batch123456'!$B$3:$AT$590,7,FALSE)</f>
        <v>10</v>
      </c>
      <c r="M106" s="17" t="str">
        <f>VLOOKUP($B106,'[6]2021 DD Batch123456'!$B$3:$AT$590,12,FALSE)</f>
        <v>Y</v>
      </c>
      <c r="N106" s="17" t="str">
        <f>HLOOKUP($B106,'[6]SGTI 2021 Clean Data'!$E$2:$ZQ$272,25,FALSE)</f>
        <v>Y</v>
      </c>
      <c r="O106" s="17" t="str">
        <f>VLOOKUP($B106,'[6]2021 DD Batch123456'!$B$3:$AT$590,13,FALSE)</f>
        <v>N</v>
      </c>
      <c r="P106" s="17" t="str">
        <f>VLOOKUP($B106,'[6]2021 DD Batch123456'!$B$3:$AT$590,14,FALSE)</f>
        <v>Y</v>
      </c>
      <c r="Q106" s="17" t="str">
        <f>HLOOKUP($B106,'[6]SGTI 2021 Clean Data'!$E$2:$ZQ$272,30,FALSE)</f>
        <v>Y</v>
      </c>
      <c r="R106" s="17" t="str">
        <f>HLOOKUP($B106,'[6]SGTI 2021 Clean Data'!$E$2:$ZQ$272,31,FALSE)</f>
        <v>Y</v>
      </c>
      <c r="S106" s="17" t="str">
        <f>HLOOKUP($B106,'[6]SGTI 2021 Clean Data'!$E$2:$ZQ$272,32,FALSE)</f>
        <v>Y</v>
      </c>
      <c r="T106" s="17">
        <f>VLOOKUP($B106,'[6]2021 DD Batch123456'!$B$3:$AT$590,36,FALSE)</f>
        <v>7</v>
      </c>
      <c r="U106" s="17">
        <f>VLOOKUP($B106,'[6]2021 DD Batch123456'!$B$3:$AT$590,40,FALSE)</f>
        <v>6</v>
      </c>
      <c r="V106" s="17">
        <f>VLOOKUP($B106,'[6]2021 DD Batch123456'!$B$3:$AT$590,37,FALSE)</f>
        <v>9</v>
      </c>
      <c r="W106" s="17" t="str">
        <f>VLOOKUP($B106,'[6]2021 DD Batch123456'!$B$3:$AT$590,41,FALSE)</f>
        <v>Y</v>
      </c>
      <c r="X106" s="17">
        <f>VLOOKUP($B106,'[6]2021 DD Batch123456'!$B$3:$AT$590,15,FALSE)</f>
        <v>4</v>
      </c>
      <c r="Y106" s="17">
        <f>VLOOKUP($B106,'[6]2021 DD Batch123456'!$B$3:$AT$590,16,FALSE)</f>
        <v>3</v>
      </c>
      <c r="Z106" s="17" t="str">
        <f>VLOOKUP($B106,'[6]2021 DD Batch123456'!$B$3:$AT$590,18,FALSE)</f>
        <v>Y</v>
      </c>
      <c r="AA106" s="17" t="str">
        <f>HLOOKUP($B106,'[6]SGTI 2021 Clean Data'!$E$2:$ZQ$272,45,FALSE)</f>
        <v>Y</v>
      </c>
      <c r="AB106" s="17" t="str">
        <f>HLOOKUP($B106,'[6]SGTI 2021 Clean Data'!$E$2:$ZQ$272,46,FALSE)</f>
        <v>Y</v>
      </c>
      <c r="AC106" s="17" t="str">
        <f>HLOOKUP($B106,'[6]SGTI 2021 Clean Data'!$E$2:$ZQ$272,49,FALSE)</f>
        <v>N</v>
      </c>
      <c r="AD106" s="17" t="str">
        <f>HLOOKUP($B106,'[6]SGTI 2021 Clean Data'!$E$2:$ZQ$272,50,FALSE)</f>
        <v>Y</v>
      </c>
      <c r="AE106" s="17" t="str">
        <f>HLOOKUP($B106,'[6]SGTI 2021 Clean Data'!$E$2:$ZQ$272,53,FALSE)</f>
        <v>Y</v>
      </c>
      <c r="AF106" s="17" t="str">
        <f>HLOOKUP($B106,'[6]SGTI 2021 Clean Data'!$E$2:$ZQ$272,54,FALSE)</f>
        <v>Y</v>
      </c>
      <c r="AG106" s="17" t="str">
        <f>HLOOKUP($B106,'[6]SGTI 2021 Clean Data'!$E$2:$ZQ$272,55,FALSE)</f>
        <v>Y</v>
      </c>
      <c r="AH106" s="17" t="str">
        <f>HLOOKUP($B106,'[6]SGTI 2021 Clean Data'!$E$2:$ZQ$272,56,FALSE)</f>
        <v>Y</v>
      </c>
      <c r="AI106" s="17" t="str">
        <f>HLOOKUP($B106,'[6]SGTI 2021 Clean Data'!$E$2:$ZQ$272,57,FALSE)</f>
        <v>N</v>
      </c>
      <c r="AJ106" s="17" t="str">
        <f>HLOOKUP($B106,'[6]SGTI 2021 Clean Data'!$E$2:$ZQ$272,58,FALSE)</f>
        <v>Y</v>
      </c>
      <c r="AK106" s="17" t="str">
        <f>HLOOKUP($B106,'[6]SGTI 2021 Clean Data'!$E$2:$ZQ$272,59,FALSE)</f>
        <v>Y</v>
      </c>
      <c r="AL106" s="17">
        <f>VLOOKUP($B106,'[6]2021 DD Batch123456'!$B$3:$AT$590,19,FALSE)</f>
        <v>4</v>
      </c>
      <c r="AM106" s="17">
        <f>VLOOKUP($B106,'[6]2021 DD Batch123456'!$B$3:$AT$590,20,FALSE)</f>
        <v>4</v>
      </c>
      <c r="AN106" s="17" t="str">
        <f>VLOOKUP($B106,'[6]2021 DD Batch123456'!$B$3:$AT$590,22,FALSE)</f>
        <v>Y</v>
      </c>
      <c r="AO106" s="17" t="str">
        <f>HLOOKUP($B106,'[6]SGTI 2021 Clean Data'!$E$2:$ZQ$272,67,FALSE)</f>
        <v>E</v>
      </c>
      <c r="AP106" s="17" t="str">
        <f>HLOOKUP($B106,'[6]SGTI 2021 Clean Data'!$E$2:$ZQ$272,68,FALSE)</f>
        <v>E</v>
      </c>
      <c r="AQ106" s="17" t="str">
        <f>HLOOKUP($B106,'[6]SGTI 2021 Clean Data'!$E$2:$ZQ$272,69,FALSE)</f>
        <v>B3</v>
      </c>
      <c r="AR106" s="17" t="str">
        <f>HLOOKUP($B106,'[6]SGTI 2021 Clean Data'!$E$2:$ZQ$272,70,FALSE)</f>
        <v>Y</v>
      </c>
      <c r="AS106" s="17" t="str">
        <f>HLOOKUP($B106,'[6]SGTI 2021 Clean Data'!$E$2:$ZQ$272,71,FALSE)</f>
        <v>Y</v>
      </c>
      <c r="AT106" s="17" t="str">
        <f>HLOOKUP($B106,'[6]SGTI 2021 Clean Data'!$E$2:$ZQ$272,72,FALSE)</f>
        <v>Y</v>
      </c>
      <c r="AU106" s="17" t="str">
        <f>HLOOKUP($B106,'[6]SGTI 2021 Clean Data'!$E$2:$ZQ$272,73,FALSE)</f>
        <v>Y</v>
      </c>
      <c r="AV106" s="17" t="str">
        <f>HLOOKUP($B106,'[6]SGTI 2021 Clean Data'!$E$2:$ZQ$272,74,FALSE)</f>
        <v>Y</v>
      </c>
      <c r="AW106" s="17" t="str">
        <f>HLOOKUP($B106,'[6]SGTI 2021 Clean Data'!$E$2:$ZQ$272,75,FALSE)</f>
        <v>Y</v>
      </c>
      <c r="AX106" s="17" t="str">
        <f>HLOOKUP($B106,'[6]SGTI 2021 Clean Data'!$E$2:$ZQ$272,76,FALSE)</f>
        <v>Y</v>
      </c>
      <c r="AY106" s="17" t="str">
        <f>VLOOKUP($B106,'[6]2021 DD Batch123456'!$B$3:$AT$590,35,FALSE)</f>
        <v>E</v>
      </c>
      <c r="AZ106" s="17" t="str">
        <f>HLOOKUP($B106,'[6]SGTI 2021 Clean Data'!$E$2:$ZQ$272,80,FALSE)</f>
        <v>Y</v>
      </c>
      <c r="BA106" s="17" t="str">
        <f>HLOOKUP($B106,'[6]SGTI 2021 Clean Data'!$E$2:$ZQ$272,83,FALSE)</f>
        <v>Y</v>
      </c>
      <c r="BB106" s="17" t="str">
        <f>HLOOKUP($B106,'[6]SGTI 2021 Clean Data'!$E$2:$ZQ$272,84,FALSE)</f>
        <v>N</v>
      </c>
      <c r="BC106" s="17" t="str">
        <f>HLOOKUP($B106,'[6]SGTI 2021 Clean Data'!$E$2:$ZQ$272,89,FALSE)</f>
        <v>Y</v>
      </c>
      <c r="BD106" s="17" t="str">
        <f>HLOOKUP($B106,'[6]SGTI 2021 Clean Data'!$E$2:$ZQ$272,91,FALSE)</f>
        <v>Y</v>
      </c>
      <c r="BE106" s="17" t="str">
        <f>HLOOKUP($B106,'[6]SGTI 2021 Clean Data'!$E$2:$ZQ$272,92,FALSE)</f>
        <v>Y</v>
      </c>
      <c r="BF106" s="17" t="str">
        <f>HLOOKUP($B106,'[6]SGTI 2021 Clean Data'!$E$2:$ZQ$272,93,FALSE)</f>
        <v>Y</v>
      </c>
      <c r="BG106" s="17" t="str">
        <f>HLOOKUP($B106,'[6]SGTI 2021 Clean Data'!$E$2:$ZQ$272,94,FALSE)</f>
        <v>Y</v>
      </c>
      <c r="BH106" s="17" t="str">
        <f>HLOOKUP($B106,'[6]SGTI 2021 Clean Data'!$E$2:$ZQ$272,95,FALSE)</f>
        <v>Y</v>
      </c>
      <c r="BI106" s="17" t="str">
        <f>HLOOKUP($B106,'[6]SGTI 2021 Clean Data'!$E$2:$ZQ$272,96,FALSE)</f>
        <v>Y</v>
      </c>
      <c r="BJ106" s="17" t="str">
        <f>HLOOKUP($B106,'[6]SGTI 2021 Clean Data'!$E$2:$ZQ$272,97,FALSE)</f>
        <v>Y</v>
      </c>
      <c r="BK106" s="17" t="str">
        <f>HLOOKUP($B106,'[6]SGTI 2021 Clean Data'!$E$2:$ZQ$272,98,FALSE)</f>
        <v>Y</v>
      </c>
      <c r="BL106" s="17" t="str">
        <f>HLOOKUP($B106,'[6]SGTI 2021 Clean Data'!$E$2:$ZQ$272,100,FALSE)</f>
        <v>Y</v>
      </c>
      <c r="BM106" s="17" t="str">
        <f>HLOOKUP($B106,'[6]SGTI 2021 Clean Data'!$E$2:$ZQ$272,102,FALSE)</f>
        <v>N</v>
      </c>
      <c r="BN106" s="17" t="str">
        <f>HLOOKUP($B106,'[6]SGTI 2021 Clean Data'!$E$2:$ZQ$272,103,FALSE)</f>
        <v>Y</v>
      </c>
      <c r="BO106" s="17" t="str">
        <f>HLOOKUP($B106,'[6]SGTI 2021 Clean Data'!$E$2:$ZQ$272,107,FALSE)</f>
        <v>Y</v>
      </c>
      <c r="BP106" s="17" t="str">
        <f>HLOOKUP($B106,'[6]SGTI 2021 Clean Data'!$E$2:$ZQ$272,108,FALSE)</f>
        <v>Y</v>
      </c>
      <c r="BQ106" s="17" t="str">
        <f>HLOOKUP($B106,'[6]SGTI 2021 Clean Data'!$E$2:$ZQ$272,109,FALSE)</f>
        <v>Y</v>
      </c>
      <c r="BR106" s="17" t="str">
        <f>HLOOKUP($B106,'[6]SGTI 2021 Clean Data'!$E$2:$ZQ$272,110,FALSE)</f>
        <v>Y</v>
      </c>
      <c r="BS106" s="17" t="str">
        <f>HLOOKUP($B106,'[6]SGTI 2021 Clean Data'!$E$2:$ZQ$272,111,FALSE)</f>
        <v>Y</v>
      </c>
      <c r="BT106" s="17" t="str">
        <f>HLOOKUP($B106,'[6]SGTI 2021 Clean Data'!$E$2:$ZQ$272,113,FALSE)</f>
        <v>Y</v>
      </c>
      <c r="BU106" s="17">
        <f>HLOOKUP($B106,'[6]SGTI 2021 Clean Data'!$E$2:$ZQ$272,114,FALSE)</f>
        <v>0</v>
      </c>
      <c r="BV106" s="17" t="str">
        <f>HLOOKUP($B106,'[6]SGTI 2021 Clean Data'!$E$2:$ZQ$272,120,FALSE)</f>
        <v>Y</v>
      </c>
      <c r="BW106" s="17" t="str">
        <f>HLOOKUP($B106,'[6]SGTI 2021 Clean Data'!$E$2:$ZQ$272,121,FALSE)</f>
        <v>N</v>
      </c>
      <c r="BX106" s="17" t="str">
        <f>HLOOKUP($B106,'[6]SGTI 2021 Clean Data'!$E$2:$ZQ$272,122,FALSE)</f>
        <v>Y</v>
      </c>
      <c r="BY106" s="17" t="str">
        <f>HLOOKUP($B106,'[6]SGTI 2021 Clean Data'!$E$2:$ZQ$272,123,FALSE)</f>
        <v>Y</v>
      </c>
      <c r="BZ106" s="17" t="str">
        <f>HLOOKUP($B106,'[6]SGTI 2021 Clean Data'!$E$2:$ZQ$272,124,FALSE)</f>
        <v>Y</v>
      </c>
      <c r="CA106" s="17" t="str">
        <f>HLOOKUP($B106,'[6]SGTI 2021 Clean Data'!$E$2:$ZQ$272,125,FALSE)</f>
        <v>Y</v>
      </c>
      <c r="CB106" s="17" t="str">
        <f>HLOOKUP($B106,'[6]SGTI 2021 Clean Data'!$E$2:$ZQ$272,126,FALSE)</f>
        <v>Y</v>
      </c>
      <c r="CC106" s="17" t="str">
        <f>HLOOKUP($B106,'[6]SGTI 2021 Clean Data'!$E$2:$ZQ$272,128,FALSE)</f>
        <v>Y</v>
      </c>
      <c r="CD106" s="17" t="str">
        <f>HLOOKUP($B106,'[6]SGTI 2021 Clean Data'!$E$2:$ZQ$272,130,FALSE)</f>
        <v>Y</v>
      </c>
      <c r="CE106" s="17" t="str">
        <f>HLOOKUP($B106,'[6]SGTI 2021 Clean Data'!$E$2:$ZQ$272,131,FALSE)</f>
        <v>Y</v>
      </c>
      <c r="CF106" s="17" t="str">
        <f>HLOOKUP($B106,'[6]SGTI 2021 Clean Data'!$E$2:$ZQ$272,132,FALSE)</f>
        <v>Y</v>
      </c>
      <c r="CG106" s="17" t="str">
        <f>HLOOKUP($B106,'[6]SGTI 2021 Clean Data'!$E$2:$ZQ$272,133,FALSE)</f>
        <v>Y</v>
      </c>
      <c r="CH106" s="17" t="str">
        <f>HLOOKUP($B106,'[6]SGTI 2021 Clean Data'!$E$2:$ZQ$272,135,FALSE)</f>
        <v>Y</v>
      </c>
      <c r="CI106" s="17" t="str">
        <f>HLOOKUP($B106,'[6]SGTI 2021 Clean Data'!$E$2:$ZQ$272,139,FALSE)</f>
        <v>Y</v>
      </c>
      <c r="CJ106" s="17" t="str">
        <f>HLOOKUP($B106,'[6]SGTI 2021 Clean Data'!$E$2:$ZQ$272,140,FALSE)</f>
        <v>N</v>
      </c>
      <c r="CK106" s="17" t="str">
        <f>VLOOKUP($B106,'[6]2021 DD Batch123456'!$B$3:$AT$590,26,FALSE)</f>
        <v>Y</v>
      </c>
      <c r="CL106" s="17">
        <f>VLOOKUP($B106,'[6]2021 DD Batch123456'!$B$3:$AT$590,27,FALSE)</f>
        <v>0</v>
      </c>
      <c r="CM106" s="17" t="str">
        <f>VLOOKUP($B106,'[6]2021 DD Batch123456'!$B$3:$AT$590,31,FALSE)</f>
        <v>N</v>
      </c>
      <c r="CN106" s="17" t="str">
        <f>VLOOKUP($B106,'[6]2021 DD Batch123456'!$B$3:$AT$590,32,FALSE)</f>
        <v>Y</v>
      </c>
      <c r="CO106" s="17" t="str">
        <f>VLOOKUP($B106,'[6]2021 DD Batch123456'!$B$3:$AT$590,33,FALSE)</f>
        <v>Y</v>
      </c>
      <c r="CP106" s="17" t="str">
        <f>HLOOKUP($B106,'[6]SGTI 2021 Clean Data'!$E$2:$ZQ$272,153,FALSE)</f>
        <v>Y</v>
      </c>
      <c r="CQ106" s="17" t="str">
        <f>HLOOKUP($B106,'[6]SGTI 2021 Clean Data'!$E$2:$ZQ$272,155,FALSE)</f>
        <v>Y</v>
      </c>
      <c r="CR106" s="17" t="str">
        <f>HLOOKUP($B106,'[6]SGTI 2021 Clean Data'!$E$2:$ZQ$272,156,FALSE)</f>
        <v>Y</v>
      </c>
      <c r="CS106" s="17" t="str">
        <f>HLOOKUP($B106,'[6]SGTI 2021 Clean Data'!$E$2:$ZQ$272,157,FALSE)</f>
        <v>Y</v>
      </c>
      <c r="CT106" s="17" t="str">
        <f>HLOOKUP($B106,'[6]SGTI 2021 Clean Data'!$E$2:$ZQ$272,158,FALSE)</f>
        <v>N</v>
      </c>
      <c r="CU106" s="17" t="str">
        <f>HLOOKUP($B106,'[6]SGTI 2021 Clean Data'!$E$2:$ZQ$272,159,FALSE)</f>
        <v>Y</v>
      </c>
      <c r="CV106" s="17" t="str">
        <f>HLOOKUP($B106,'[6]SGTI 2021 Clean Data'!$E$2:$ZQ$272,160,FALSE)</f>
        <v>Y</v>
      </c>
      <c r="CW106" s="17" t="str">
        <f>HLOOKUP($B106,'[6]SGTI 2021 Clean Data'!$E$2:$ZQ$272,161,FALSE)</f>
        <v>Y</v>
      </c>
      <c r="CX106" s="17" t="str">
        <f>HLOOKUP($B106,'[6]SGTI 2021 Clean Data'!$E$2:$ZQ$272,164,FALSE)</f>
        <v>N</v>
      </c>
      <c r="CY106" s="17" t="str">
        <f>HLOOKUP($B106,'[6]SGTI 2021 Clean Data'!$E$2:$ZQ$272,170,FALSE)</f>
        <v>Y</v>
      </c>
      <c r="CZ106" s="17" t="str">
        <f>HLOOKUP($B106,'[6]SGTI 2021 Clean Data'!$E$2:$ZQ$272,173,FALSE)</f>
        <v>Y</v>
      </c>
      <c r="DA106" s="17" t="str">
        <f>HLOOKUP($B106,'[6]SGTI 2021 Clean Data'!$E$2:$ZQ$272,174,FALSE)</f>
        <v>Y</v>
      </c>
      <c r="DB106" s="17" t="str">
        <f>HLOOKUP($B106,'[6]SGTI 2021 Clean Data'!$E$2:$ZQ$272,175,FALSE)</f>
        <v>Y</v>
      </c>
      <c r="DC106" s="17" t="str">
        <f>HLOOKUP($B106,'[6]SGTI 2021 Clean Data'!$E$2:$ZQ$272,176,FALSE)</f>
        <v>Y</v>
      </c>
      <c r="DD106" s="17" t="str">
        <f>HLOOKUP($B106,'[6]SGTI 2021 Clean Data'!$E$2:$ZQ$272,178,FALSE)</f>
        <v>Y</v>
      </c>
      <c r="DE106" s="17" t="str">
        <f>HLOOKUP($B106,'[6]SGTI 2021 Clean Data'!$E$2:$ZQ$272,179,FALSE)</f>
        <v>Y</v>
      </c>
      <c r="DF106" s="17" t="str">
        <f>HLOOKUP($B106,'[6]SGTI 2021 Clean Data'!$E$2:$ZQ$272,180,FALSE)</f>
        <v>Y</v>
      </c>
      <c r="DG106" s="17" t="str">
        <f>HLOOKUP($B106,'[6]SGTI 2021 Clean Data'!$E$2:$ZQ$272,181,FALSE)</f>
        <v>Y</v>
      </c>
      <c r="DH106" s="17" t="str">
        <f>HLOOKUP($B106,'[6]SGTI 2021 Clean Data'!$E$2:$ZQ$272,182,FALSE)</f>
        <v>N</v>
      </c>
      <c r="DI106" s="17" t="str">
        <f>HLOOKUP($B106,'[6]SGTI 2021 Clean Data'!$E$2:$ZQ$272,184,FALSE)</f>
        <v>Y</v>
      </c>
      <c r="DJ106" s="17" t="str">
        <f>HLOOKUP($B106,'[6]SGTI 2021 Clean Data'!$E$2:$ZQ$272,185,FALSE)</f>
        <v>Y</v>
      </c>
      <c r="DK106" s="17">
        <f>HLOOKUP($B106,'[6]SGTI 2021 Clean Data'!$E$2:$ZQ$272,190,FALSE)</f>
        <v>54</v>
      </c>
      <c r="DL106" s="17" t="str">
        <f>HLOOKUP($B106,'[6]SGTI 2021 Clean Data'!$E$2:$ZQ$272,191,FALSE)</f>
        <v>Y</v>
      </c>
      <c r="DM106" s="17" t="str">
        <f>HLOOKUP($B106,'[6]SGTI 2021 Clean Data'!$E$2:$ZQ$272,195,FALSE)</f>
        <v>Y</v>
      </c>
      <c r="DN106" s="17" t="str">
        <f>HLOOKUP($B106,'[6]SGTI 2021 Clean Data'!$E$2:$ZQ$272,196,FALSE)</f>
        <v>Y</v>
      </c>
      <c r="DO106" s="17" t="str">
        <f>HLOOKUP($B106,'[6]SGTI 2021 Clean Data'!$E$2:$ZQ$272,199,FALSE)</f>
        <v>Y</v>
      </c>
      <c r="DP106" s="17" t="str">
        <f>HLOOKUP($B106,'[6]SGTI 2021 Clean Data'!$E$2:$ZQ$272,200,FALSE)</f>
        <v>Y</v>
      </c>
      <c r="DQ106" s="17" t="str">
        <f>HLOOKUP($B106,'[6]SGTI 2021 Clean Data'!$E$2:$ZQ$272,201,FALSE)</f>
        <v>Y</v>
      </c>
      <c r="DR106" s="17" t="str">
        <f>HLOOKUP($B106,'[6]SGTI 2021 Clean Data'!$E$2:$ZQ$272,202,FALSE)</f>
        <v>Y</v>
      </c>
      <c r="DS106" s="17" t="str">
        <f>HLOOKUP($B106,'[6]SGTI 2021 Clean Data'!$E$2:$ZQ$272,203,FALSE)</f>
        <v>Y</v>
      </c>
      <c r="DT106" s="17" t="str">
        <f>HLOOKUP($B106,'[6]SGTI 2021 Clean Data'!$E$2:$ZQ$272,204,FALSE)</f>
        <v>Y</v>
      </c>
      <c r="DU106" s="17" t="str">
        <f>HLOOKUP($B106,'[6]SGTI 2021 Clean Data'!$E$2:$ZQ$272,206,FALSE)</f>
        <v>Y</v>
      </c>
      <c r="DV106" s="17" t="str">
        <f>HLOOKUP($B106,'[6]SGTI 2021 Clean Data'!$E$2:$ZQ$272,207,FALSE)</f>
        <v>Y</v>
      </c>
      <c r="DW106" s="17" t="str">
        <f>HLOOKUP($B106,'[6]SGTI 2021 Clean Data'!$E$2:$ZQ$272,208,FALSE)</f>
        <v>Y</v>
      </c>
      <c r="DX106" s="17"/>
      <c r="DY106" s="17" t="str">
        <f>HLOOKUP($B106,'[6]SGTI 2021 Clean Data'!$E$2:$ZQ$272,213,FALSE)</f>
        <v>Y</v>
      </c>
      <c r="DZ106" s="17" t="str">
        <f>HLOOKUP($B106,'[6]SGTI 2021 Clean Data'!$E$2:$ZQ$272,214,FALSE)</f>
        <v>Y</v>
      </c>
      <c r="EA106" s="17" t="str">
        <f>HLOOKUP($B106,'[6]SGTI 2021 Clean Data'!$E$2:$ZQ$272,215,FALSE)</f>
        <v>Y</v>
      </c>
      <c r="EB106" s="17">
        <f>HLOOKUP($B106,'[6]SGTI 2021 Clean Data'!$E$2:$ZQ$272,219,FALSE)</f>
        <v>3</v>
      </c>
      <c r="EC106" s="17">
        <f>HLOOKUP($B106,'[6]SGTI 2021 Clean Data'!$E$2:$ZQ$272,220,FALSE)</f>
        <v>3</v>
      </c>
      <c r="ED106" s="17">
        <f>HLOOKUP($B106,'[6]SGTI 2021 Clean Data'!$E$2:$ZQ$272,221,FALSE)</f>
        <v>3</v>
      </c>
      <c r="EE106" s="17">
        <f>HLOOKUP($B106,'[6]SGTI 2021 Clean Data'!$E$2:$ZQ$272,222,FALSE)</f>
        <v>0</v>
      </c>
      <c r="EF106" s="17">
        <f>HLOOKUP($B106,'[6]SGTI 2021 Clean Data'!$E$2:$ZQ$272,223,FALSE)</f>
        <v>3</v>
      </c>
      <c r="EG106" s="17">
        <f>HLOOKUP($B106,'[6]SGTI 2021 Clean Data'!$E$2:$ZQ$272,224,FALSE)</f>
        <v>3</v>
      </c>
      <c r="EH106" s="17">
        <f>HLOOKUP($B106,'[6]SGTI 2021 Clean Data'!$E$2:$ZQ$272,225,FALSE)</f>
        <v>0</v>
      </c>
      <c r="EI106" s="17">
        <f>HLOOKUP($B106,'[6]SGTI 2021 Clean Data'!$E$2:$ZQ$272,226,FALSE)</f>
        <v>3</v>
      </c>
      <c r="EJ106" s="17">
        <f>HLOOKUP($B106,'[6]SGTI 2021 Clean Data'!$E$2:$ZQ$272,227,FALSE)</f>
        <v>0</v>
      </c>
      <c r="EK106" s="17">
        <f>HLOOKUP($B106,'[6]SGTI 2021 Clean Data'!$E$2:$ZQ$272,228,FALSE)</f>
        <v>3</v>
      </c>
      <c r="EL106" s="17">
        <f>HLOOKUP($B106,'[6]SGTI 2021 Clean Data'!$E$2:$ZQ$272,229,FALSE)</f>
        <v>2</v>
      </c>
      <c r="EM106" s="17">
        <f>HLOOKUP($B106,'[6]SGTI 2021 Clean Data'!$E$2:$ZQ$272,230,FALSE)</f>
        <v>1</v>
      </c>
      <c r="EN106" s="17">
        <f>HLOOKUP($B106,'[6]SGTI 2021 Clean Data'!$E$2:$ZQ$272,231,FALSE)</f>
        <v>0</v>
      </c>
      <c r="EO106" s="18">
        <f>HLOOKUP($B106,'[6]SGTI 2021 Clean Data'!$E$2:$ZQ$272,232,FALSE)</f>
        <v>44286</v>
      </c>
      <c r="EP106" s="18">
        <f>HLOOKUP($B106,'[6]SGTI 2021 Clean Data'!$E$2:$ZQ$272,233,FALSE)</f>
        <v>44308</v>
      </c>
      <c r="EQ106" s="17">
        <f>HLOOKUP($B106,'[6]SGTI 2021 Clean Data'!$E$2:$ZQ$272,234,FALSE)</f>
        <v>0</v>
      </c>
      <c r="ER106" s="17">
        <f>HLOOKUP($B106,'[6]SGTI 2021 Clean Data'!$E$2:$ZQ$272,235,FALSE)</f>
        <v>0</v>
      </c>
      <c r="ES106" s="17">
        <f>HLOOKUP($B106,'[6]SGTI 2021 Clean Data'!$E$2:$ZQ$272,240,FALSE)</f>
        <v>0</v>
      </c>
      <c r="ET106" s="17">
        <f>VLOOKUP($B106,'[6]2021 DD Batch123456'!$B$3:$AT$590,42,FALSE)</f>
        <v>2</v>
      </c>
      <c r="EU106" s="17"/>
      <c r="EV106" s="17"/>
      <c r="EW106" s="17"/>
      <c r="EX106" s="17">
        <f>VLOOKUP($B106,'[6]2021 DD Batch123456'!$B$3:$AT$590,44,FALSE)</f>
        <v>0</v>
      </c>
      <c r="EY106" s="17">
        <f>HLOOKUP($B106,'[6]SGTI 2021 Clean Data'!$E$2:$ZQ$272,246,FALSE)</f>
        <v>0</v>
      </c>
      <c r="EZ106" s="17">
        <f>HLOOKUP($B106,'[6]SGTI 2021 Clean Data'!$E$2:$ZQ$272,247,FALSE)</f>
        <v>0</v>
      </c>
      <c r="FA106" s="17">
        <f>HLOOKUP($B106,'[6]SGTI 2021 Clean Data'!$E$2:$ZQ$272,248,FALSE)</f>
        <v>0</v>
      </c>
      <c r="FB106" s="17">
        <f>HLOOKUP($B106,'[6]SGTI 2021 Clean Data'!$E$2:$ZQ$272,249,FALSE)</f>
        <v>0</v>
      </c>
      <c r="FC106" s="17">
        <f>HLOOKUP($B106,'[6]SGTI 2021 Clean Data'!$E$2:$ZQ$272,250,FALSE)</f>
        <v>0</v>
      </c>
      <c r="FD106" s="17">
        <f>HLOOKUP($B106,'[6]SGTI 2021 Clean Data'!$E$2:$ZQ$272,251,FALSE)</f>
        <v>0</v>
      </c>
      <c r="FE106" s="17">
        <f>HLOOKUP($B106,'[6]SGTI 2021 Clean Data'!$E$2:$ZQ$272,252,FALSE)</f>
        <v>0</v>
      </c>
      <c r="FF106" s="17">
        <f>HLOOKUP($B106,'[6]SGTI 2021 Clean Data'!$E$2:$ZQ$272,253,FALSE)</f>
        <v>0</v>
      </c>
      <c r="FG106" s="17">
        <f>HLOOKUP($B106,'[6]SGTI 2021 Clean Data'!$E$2:$ZQ$272,254,FALSE)</f>
        <v>0</v>
      </c>
      <c r="FH106" s="17">
        <f>HLOOKUP($B106,'[6]SGTI 2021 Clean Data'!$E$2:$ZQ$272,255,FALSE)</f>
        <v>0</v>
      </c>
      <c r="FI106" s="17">
        <f>HLOOKUP($B106,'[6]SGTI 2021 Clean Data'!$E$2:$ZQ$272,256,FALSE)</f>
        <v>0</v>
      </c>
      <c r="FJ106" s="17">
        <f>HLOOKUP($B106,'[6]SGTI 2021 Clean Data'!$E$2:$ZQ$272,257,FALSE)</f>
        <v>0</v>
      </c>
      <c r="FK106" s="17">
        <f>HLOOKUP($B106,'[6]SGTI 2021 Clean Data'!$E$2:$ZQ$272,258,FALSE)</f>
        <v>0</v>
      </c>
      <c r="FL106" s="17"/>
      <c r="FM106" s="17">
        <f>HLOOKUP($B106,'[6]SGTI 2021 Clean Data'!$E$2:$ZQ$272,260,FALSE)</f>
        <v>0</v>
      </c>
      <c r="FN106" s="17">
        <f>HLOOKUP($B106,'[6]SGTI 2021 Clean Data'!$E$2:$ZQ$272,261,FALSE)</f>
        <v>0</v>
      </c>
      <c r="FO106" s="17">
        <f>HLOOKUP($B106,'[6]SGTI 2021 Clean Data'!$E$2:$ZQ$272,262,FALSE)</f>
        <v>0</v>
      </c>
      <c r="FP106" s="17">
        <f>HLOOKUP($B106,'[6]SGTI 2021 Clean Data'!$E$2:$ZQ$272,263,FALSE)</f>
        <v>0</v>
      </c>
      <c r="FQ106" s="17"/>
      <c r="FR106" s="17">
        <f>HLOOKUP($B106,'[6]SGTI 2021 Clean Data'!$E$2:$ZQ$272,265,FALSE)</f>
        <v>0</v>
      </c>
      <c r="FS106" s="17">
        <f>HLOOKUP($B106,'[6]SGTI 2021 Clean Data'!$E$2:$ZQ$272,266,FALSE)</f>
        <v>0</v>
      </c>
      <c r="FT106" s="17">
        <f>HLOOKUP($B106,'[6]SGTI 2021 Clean Data'!$E$2:$ZQ$272,267,FALSE)</f>
        <v>0</v>
      </c>
      <c r="FU106" s="17">
        <f>HLOOKUP($B106,'[6]SGTI 2021 Clean Data'!$E$2:$ZQ$272,268,FALSE)</f>
        <v>0</v>
      </c>
      <c r="FV106" s="17">
        <f>HLOOKUP($B106,'[6]SGTI 2021 Clean Data'!$E$2:$ZQ$272,269,FALSE)</f>
        <v>0</v>
      </c>
      <c r="FW106" s="17">
        <f>HLOOKUP($B106,'[6]SGTI 2021 Clean Data'!$E$2:$ZQ$272,270,FALSE)</f>
        <v>0</v>
      </c>
      <c r="FX106" s="17">
        <f>HLOOKUP($B106,'[6]SGTI 2021 Clean Data'!$E$2:$ZQ$272,271,FALSE)</f>
        <v>0</v>
      </c>
    </row>
    <row r="107" spans="1:180" ht="24" thickTop="1" thickBot="1" x14ac:dyDescent="0.3">
      <c r="A107" s="12">
        <v>473</v>
      </c>
      <c r="B107" s="13" t="s">
        <v>318</v>
      </c>
      <c r="C107" s="14" t="s">
        <v>319</v>
      </c>
      <c r="D107" s="15">
        <v>44196</v>
      </c>
      <c r="E107" s="16">
        <f>_xlfn.IFNA(VLOOKUP($B107,'[4]SGTI 2021 General Full List'!$G$2:$AD$528,24,FALSE),VLOOKUP($B107,'[5]SGTI 2021 TrustReits Full List'!$G$2:$AC$43,23,FALSE))</f>
        <v>127716000</v>
      </c>
      <c r="F107" s="16" t="str">
        <f t="shared" si="1"/>
        <v>Small</v>
      </c>
      <c r="G107" s="16" t="str">
        <f>_xlfn.IFNA(VLOOKUP($B107,'[4]SGTI 2021 General Full List'!$G$2:$AD$528,21,FALSE),VLOOKUP($B107,'[5]SGTI 2021 TrustReits Full List'!$G$2:$AB$43,20,FALSE))</f>
        <v xml:space="preserve">INFORMATION TECHNOLOGY </v>
      </c>
      <c r="H107" s="16" t="str">
        <f>_xlfn.IFNA(VLOOKUP($B107,'[4]SGTI 2021 General Full List'!$G$2:$AD$528,23,FALSE),VLOOKUP($B107,'[5]SGTI 2021 TrustReits Full List'!$G$2:$AB$43,22,FALSE))</f>
        <v>Industrial Goods</v>
      </c>
      <c r="I107" s="16" t="s">
        <v>1273</v>
      </c>
      <c r="J107" s="17">
        <f>VLOOKUP($B107,'[6]2021 DD Batch123456'!$B$3:$AT$590,5,FALSE)</f>
        <v>6</v>
      </c>
      <c r="K107" s="17">
        <f>VLOOKUP($B107,'[6]2021 DD Batch123456'!$B$3:$AT$590,6,FALSE)</f>
        <v>6</v>
      </c>
      <c r="L107" s="17">
        <f>VLOOKUP($B107,'[6]2021 DD Batch123456'!$B$3:$AT$590,7,FALSE)</f>
        <v>4</v>
      </c>
      <c r="M107" s="17" t="str">
        <f>VLOOKUP($B107,'[6]2021 DD Batch123456'!$B$3:$AT$590,12,FALSE)</f>
        <v>N</v>
      </c>
      <c r="N107" s="17" t="str">
        <f>HLOOKUP($B107,'[6]SGTI 2021 Clean Data'!$E$2:$ZQ$272,25,FALSE)</f>
        <v>N</v>
      </c>
      <c r="O107" s="17" t="str">
        <f>VLOOKUP($B107,'[6]2021 DD Batch123456'!$B$3:$AT$590,13,FALSE)</f>
        <v>Y</v>
      </c>
      <c r="P107" s="17" t="str">
        <f>VLOOKUP($B107,'[6]2021 DD Batch123456'!$B$3:$AT$590,14,FALSE)</f>
        <v>N</v>
      </c>
      <c r="Q107" s="17" t="str">
        <f>HLOOKUP($B107,'[6]SGTI 2021 Clean Data'!$E$2:$ZQ$272,30,FALSE)</f>
        <v>Y</v>
      </c>
      <c r="R107" s="17" t="str">
        <f>HLOOKUP($B107,'[6]SGTI 2021 Clean Data'!$E$2:$ZQ$272,31,FALSE)</f>
        <v>Y</v>
      </c>
      <c r="S107" s="17" t="str">
        <f>HLOOKUP($B107,'[6]SGTI 2021 Clean Data'!$E$2:$ZQ$272,32,FALSE)</f>
        <v>Y</v>
      </c>
      <c r="T107" s="17">
        <f>VLOOKUP($B107,'[6]2021 DD Batch123456'!$B$3:$AT$590,36,FALSE)</f>
        <v>3</v>
      </c>
      <c r="U107" s="17">
        <f>VLOOKUP($B107,'[6]2021 DD Batch123456'!$B$3:$AT$590,40,FALSE)</f>
        <v>3</v>
      </c>
      <c r="V107" s="17">
        <f>VLOOKUP($B107,'[6]2021 DD Batch123456'!$B$3:$AT$590,37,FALSE)</f>
        <v>3</v>
      </c>
      <c r="W107" s="17" t="str">
        <f>VLOOKUP($B107,'[6]2021 DD Batch123456'!$B$3:$AT$590,41,FALSE)</f>
        <v>Y</v>
      </c>
      <c r="X107" s="17">
        <f>VLOOKUP($B107,'[6]2021 DD Batch123456'!$B$3:$AT$590,15,FALSE)</f>
        <v>3</v>
      </c>
      <c r="Y107" s="17">
        <f>VLOOKUP($B107,'[6]2021 DD Batch123456'!$B$3:$AT$590,16,FALSE)</f>
        <v>3</v>
      </c>
      <c r="Z107" s="17" t="str">
        <f>VLOOKUP($B107,'[6]2021 DD Batch123456'!$B$3:$AT$590,18,FALSE)</f>
        <v>Y</v>
      </c>
      <c r="AA107" s="17" t="str">
        <f>HLOOKUP($B107,'[6]SGTI 2021 Clean Data'!$E$2:$ZQ$272,45,FALSE)</f>
        <v>Y</v>
      </c>
      <c r="AB107" s="17" t="str">
        <f>HLOOKUP($B107,'[6]SGTI 2021 Clean Data'!$E$2:$ZQ$272,46,FALSE)</f>
        <v>N</v>
      </c>
      <c r="AC107" s="17" t="str">
        <f>HLOOKUP($B107,'[6]SGTI 2021 Clean Data'!$E$2:$ZQ$272,49,FALSE)</f>
        <v>Y</v>
      </c>
      <c r="AD107" s="17" t="str">
        <f>HLOOKUP($B107,'[6]SGTI 2021 Clean Data'!$E$2:$ZQ$272,50,FALSE)</f>
        <v>Y</v>
      </c>
      <c r="AE107" s="17" t="str">
        <f>HLOOKUP($B107,'[6]SGTI 2021 Clean Data'!$E$2:$ZQ$272,53,FALSE)</f>
        <v>Y</v>
      </c>
      <c r="AF107" s="17" t="str">
        <f>HLOOKUP($B107,'[6]SGTI 2021 Clean Data'!$E$2:$ZQ$272,54,FALSE)</f>
        <v>Y</v>
      </c>
      <c r="AG107" s="17" t="str">
        <f>HLOOKUP($B107,'[6]SGTI 2021 Clean Data'!$E$2:$ZQ$272,55,FALSE)</f>
        <v>Y</v>
      </c>
      <c r="AH107" s="17" t="str">
        <f>HLOOKUP($B107,'[6]SGTI 2021 Clean Data'!$E$2:$ZQ$272,56,FALSE)</f>
        <v>Y</v>
      </c>
      <c r="AI107" s="17" t="str">
        <f>HLOOKUP($B107,'[6]SGTI 2021 Clean Data'!$E$2:$ZQ$272,57,FALSE)</f>
        <v>N</v>
      </c>
      <c r="AJ107" s="17" t="str">
        <f>HLOOKUP($B107,'[6]SGTI 2021 Clean Data'!$E$2:$ZQ$272,58,FALSE)</f>
        <v>N</v>
      </c>
      <c r="AK107" s="17" t="str">
        <f>HLOOKUP($B107,'[6]SGTI 2021 Clean Data'!$E$2:$ZQ$272,59,FALSE)</f>
        <v>Y</v>
      </c>
      <c r="AL107" s="17">
        <f>VLOOKUP($B107,'[6]2021 DD Batch123456'!$B$3:$AT$590,19,FALSE)</f>
        <v>3</v>
      </c>
      <c r="AM107" s="17">
        <f>VLOOKUP($B107,'[6]2021 DD Batch123456'!$B$3:$AT$590,20,FALSE)</f>
        <v>3</v>
      </c>
      <c r="AN107" s="17" t="str">
        <f>VLOOKUP($B107,'[6]2021 DD Batch123456'!$B$3:$AT$590,22,FALSE)</f>
        <v>Y</v>
      </c>
      <c r="AO107" s="17" t="str">
        <f>HLOOKUP($B107,'[6]SGTI 2021 Clean Data'!$E$2:$ZQ$272,67,FALSE)</f>
        <v>E</v>
      </c>
      <c r="AP107" s="17" t="str">
        <f>HLOOKUP($B107,'[6]SGTI 2021 Clean Data'!$E$2:$ZQ$272,68,FALSE)</f>
        <v>E</v>
      </c>
      <c r="AQ107" s="17" t="str">
        <f>HLOOKUP($B107,'[6]SGTI 2021 Clean Data'!$E$2:$ZQ$272,69,FALSE)</f>
        <v>B3</v>
      </c>
      <c r="AR107" s="17" t="str">
        <f>HLOOKUP($B107,'[6]SGTI 2021 Clean Data'!$E$2:$ZQ$272,70,FALSE)</f>
        <v>N</v>
      </c>
      <c r="AS107" s="17" t="str">
        <f>HLOOKUP($B107,'[6]SGTI 2021 Clean Data'!$E$2:$ZQ$272,71,FALSE)</f>
        <v>Y</v>
      </c>
      <c r="AT107" s="17" t="str">
        <f>HLOOKUP($B107,'[6]SGTI 2021 Clean Data'!$E$2:$ZQ$272,72,FALSE)</f>
        <v>Y</v>
      </c>
      <c r="AU107" s="17" t="str">
        <f>HLOOKUP($B107,'[6]SGTI 2021 Clean Data'!$E$2:$ZQ$272,73,FALSE)</f>
        <v>Y</v>
      </c>
      <c r="AV107" s="17" t="str">
        <f>HLOOKUP($B107,'[6]SGTI 2021 Clean Data'!$E$2:$ZQ$272,74,FALSE)</f>
        <v>N</v>
      </c>
      <c r="AW107" s="17" t="str">
        <f>HLOOKUP($B107,'[6]SGTI 2021 Clean Data'!$E$2:$ZQ$272,75,FALSE)</f>
        <v>N</v>
      </c>
      <c r="AX107" s="17" t="str">
        <f>HLOOKUP($B107,'[6]SGTI 2021 Clean Data'!$E$2:$ZQ$272,76,FALSE)</f>
        <v>N</v>
      </c>
      <c r="AY107" s="17" t="str">
        <f>VLOOKUP($B107,'[6]2021 DD Batch123456'!$B$3:$AT$590,35,FALSE)</f>
        <v>E</v>
      </c>
      <c r="AZ107" s="17" t="str">
        <f>HLOOKUP($B107,'[6]SGTI 2021 Clean Data'!$E$2:$ZQ$272,80,FALSE)</f>
        <v>N</v>
      </c>
      <c r="BA107" s="17" t="str">
        <f>HLOOKUP($B107,'[6]SGTI 2021 Clean Data'!$E$2:$ZQ$272,83,FALSE)</f>
        <v>Y</v>
      </c>
      <c r="BB107" s="17" t="str">
        <f>HLOOKUP($B107,'[6]SGTI 2021 Clean Data'!$E$2:$ZQ$272,84,FALSE)</f>
        <v>Y</v>
      </c>
      <c r="BC107" s="17">
        <f>HLOOKUP($B107,'[6]SGTI 2021 Clean Data'!$E$2:$ZQ$272,89,FALSE)</f>
        <v>0</v>
      </c>
      <c r="BD107" s="17" t="str">
        <f>HLOOKUP($B107,'[6]SGTI 2021 Clean Data'!$E$2:$ZQ$272,91,FALSE)</f>
        <v>Y</v>
      </c>
      <c r="BE107" s="17" t="str">
        <f>HLOOKUP($B107,'[6]SGTI 2021 Clean Data'!$E$2:$ZQ$272,92,FALSE)</f>
        <v>Y</v>
      </c>
      <c r="BF107" s="17" t="str">
        <f>HLOOKUP($B107,'[6]SGTI 2021 Clean Data'!$E$2:$ZQ$272,93,FALSE)</f>
        <v>Y</v>
      </c>
      <c r="BG107" s="17" t="str">
        <f>HLOOKUP($B107,'[6]SGTI 2021 Clean Data'!$E$2:$ZQ$272,94,FALSE)</f>
        <v>Y</v>
      </c>
      <c r="BH107" s="17" t="str">
        <f>HLOOKUP($B107,'[6]SGTI 2021 Clean Data'!$E$2:$ZQ$272,95,FALSE)</f>
        <v>Y</v>
      </c>
      <c r="BI107" s="17" t="str">
        <f>HLOOKUP($B107,'[6]SGTI 2021 Clean Data'!$E$2:$ZQ$272,96,FALSE)</f>
        <v>Y</v>
      </c>
      <c r="BJ107" s="17" t="str">
        <f>HLOOKUP($B107,'[6]SGTI 2021 Clean Data'!$E$2:$ZQ$272,97,FALSE)</f>
        <v>Y</v>
      </c>
      <c r="BK107" s="17" t="str">
        <f>HLOOKUP($B107,'[6]SGTI 2021 Clean Data'!$E$2:$ZQ$272,98,FALSE)</f>
        <v>Y</v>
      </c>
      <c r="BL107" s="17" t="str">
        <f>HLOOKUP($B107,'[6]SGTI 2021 Clean Data'!$E$2:$ZQ$272,100,FALSE)</f>
        <v>Y</v>
      </c>
      <c r="BM107" s="17" t="str">
        <f>HLOOKUP($B107,'[6]SGTI 2021 Clean Data'!$E$2:$ZQ$272,102,FALSE)</f>
        <v>Y</v>
      </c>
      <c r="BN107" s="17" t="str">
        <f>HLOOKUP($B107,'[6]SGTI 2021 Clean Data'!$E$2:$ZQ$272,103,FALSE)</f>
        <v>Y</v>
      </c>
      <c r="BO107" s="17" t="str">
        <f>HLOOKUP($B107,'[6]SGTI 2021 Clean Data'!$E$2:$ZQ$272,107,FALSE)</f>
        <v>Y</v>
      </c>
      <c r="BP107" s="17" t="str">
        <f>HLOOKUP($B107,'[6]SGTI 2021 Clean Data'!$E$2:$ZQ$272,108,FALSE)</f>
        <v>Y</v>
      </c>
      <c r="BQ107" s="17" t="str">
        <f>HLOOKUP($B107,'[6]SGTI 2021 Clean Data'!$E$2:$ZQ$272,109,FALSE)</f>
        <v>Y</v>
      </c>
      <c r="BR107" s="17" t="str">
        <f>HLOOKUP($B107,'[6]SGTI 2021 Clean Data'!$E$2:$ZQ$272,110,FALSE)</f>
        <v>Y</v>
      </c>
      <c r="BS107" s="17" t="str">
        <f>HLOOKUP($B107,'[6]SGTI 2021 Clean Data'!$E$2:$ZQ$272,111,FALSE)</f>
        <v>Y</v>
      </c>
      <c r="BT107" s="17" t="str">
        <f>HLOOKUP($B107,'[6]SGTI 2021 Clean Data'!$E$2:$ZQ$272,113,FALSE)</f>
        <v>N</v>
      </c>
      <c r="BU107" s="17">
        <f>HLOOKUP($B107,'[6]SGTI 2021 Clean Data'!$E$2:$ZQ$272,114,FALSE)</f>
        <v>0</v>
      </c>
      <c r="BV107" s="17" t="str">
        <f>HLOOKUP($B107,'[6]SGTI 2021 Clean Data'!$E$2:$ZQ$272,120,FALSE)</f>
        <v>Y</v>
      </c>
      <c r="BW107" s="17" t="str">
        <f>HLOOKUP($B107,'[6]SGTI 2021 Clean Data'!$E$2:$ZQ$272,121,FALSE)</f>
        <v>Y</v>
      </c>
      <c r="BX107" s="17" t="str">
        <f>HLOOKUP($B107,'[6]SGTI 2021 Clean Data'!$E$2:$ZQ$272,122,FALSE)</f>
        <v>Y</v>
      </c>
      <c r="BY107" s="17" t="str">
        <f>HLOOKUP($B107,'[6]SGTI 2021 Clean Data'!$E$2:$ZQ$272,123,FALSE)</f>
        <v>Y</v>
      </c>
      <c r="BZ107" s="17" t="str">
        <f>HLOOKUP($B107,'[6]SGTI 2021 Clean Data'!$E$2:$ZQ$272,124,FALSE)</f>
        <v>Y</v>
      </c>
      <c r="CA107" s="17" t="str">
        <f>HLOOKUP($B107,'[6]SGTI 2021 Clean Data'!$E$2:$ZQ$272,125,FALSE)</f>
        <v>Y</v>
      </c>
      <c r="CB107" s="17" t="str">
        <f>HLOOKUP($B107,'[6]SGTI 2021 Clean Data'!$E$2:$ZQ$272,126,FALSE)</f>
        <v>Y</v>
      </c>
      <c r="CC107" s="17" t="str">
        <f>HLOOKUP($B107,'[6]SGTI 2021 Clean Data'!$E$2:$ZQ$272,128,FALSE)</f>
        <v>Y</v>
      </c>
      <c r="CD107" s="17" t="str">
        <f>HLOOKUP($B107,'[6]SGTI 2021 Clean Data'!$E$2:$ZQ$272,130,FALSE)</f>
        <v>Y</v>
      </c>
      <c r="CE107" s="17" t="str">
        <f>HLOOKUP($B107,'[6]SGTI 2021 Clean Data'!$E$2:$ZQ$272,131,FALSE)</f>
        <v>Y</v>
      </c>
      <c r="CF107" s="17" t="str">
        <f>HLOOKUP($B107,'[6]SGTI 2021 Clean Data'!$E$2:$ZQ$272,132,FALSE)</f>
        <v>Y</v>
      </c>
      <c r="CG107" s="17" t="str">
        <f>HLOOKUP($B107,'[6]SGTI 2021 Clean Data'!$E$2:$ZQ$272,133,FALSE)</f>
        <v>Y</v>
      </c>
      <c r="CH107" s="17" t="str">
        <f>HLOOKUP($B107,'[6]SGTI 2021 Clean Data'!$E$2:$ZQ$272,135,FALSE)</f>
        <v>N</v>
      </c>
      <c r="CI107" s="17" t="str">
        <f>HLOOKUP($B107,'[6]SGTI 2021 Clean Data'!$E$2:$ZQ$272,139,FALSE)</f>
        <v>Y</v>
      </c>
      <c r="CJ107" s="17" t="str">
        <f>HLOOKUP($B107,'[6]SGTI 2021 Clean Data'!$E$2:$ZQ$272,140,FALSE)</f>
        <v>Y</v>
      </c>
      <c r="CK107" s="17" t="str">
        <f>VLOOKUP($B107,'[6]2021 DD Batch123456'!$B$3:$AT$590,26,FALSE)</f>
        <v>Y</v>
      </c>
      <c r="CL107" s="17">
        <f>VLOOKUP($B107,'[6]2021 DD Batch123456'!$B$3:$AT$590,27,FALSE)</f>
        <v>0</v>
      </c>
      <c r="CM107" s="17" t="str">
        <f>VLOOKUP($B107,'[6]2021 DD Batch123456'!$B$3:$AT$590,31,FALSE)</f>
        <v>Y</v>
      </c>
      <c r="CN107" s="17">
        <f>VLOOKUP($B107,'[6]2021 DD Batch123456'!$B$3:$AT$590,32,FALSE)</f>
        <v>0</v>
      </c>
      <c r="CO107" s="17" t="str">
        <f>VLOOKUP($B107,'[6]2021 DD Batch123456'!$B$3:$AT$590,33,FALSE)</f>
        <v>Y</v>
      </c>
      <c r="CP107" s="17" t="str">
        <f>HLOOKUP($B107,'[6]SGTI 2021 Clean Data'!$E$2:$ZQ$272,153,FALSE)</f>
        <v>Y</v>
      </c>
      <c r="CQ107" s="17" t="str">
        <f>HLOOKUP($B107,'[6]SGTI 2021 Clean Data'!$E$2:$ZQ$272,155,FALSE)</f>
        <v>N</v>
      </c>
      <c r="CR107" s="17" t="str">
        <f>HLOOKUP($B107,'[6]SGTI 2021 Clean Data'!$E$2:$ZQ$272,156,FALSE)</f>
        <v>Y</v>
      </c>
      <c r="CS107" s="17" t="str">
        <f>HLOOKUP($B107,'[6]SGTI 2021 Clean Data'!$E$2:$ZQ$272,157,FALSE)</f>
        <v>Y</v>
      </c>
      <c r="CT107" s="17" t="str">
        <f>HLOOKUP($B107,'[6]SGTI 2021 Clean Data'!$E$2:$ZQ$272,158,FALSE)</f>
        <v>N</v>
      </c>
      <c r="CU107" s="17" t="str">
        <f>HLOOKUP($B107,'[6]SGTI 2021 Clean Data'!$E$2:$ZQ$272,159,FALSE)</f>
        <v>Y</v>
      </c>
      <c r="CV107" s="17" t="str">
        <f>HLOOKUP($B107,'[6]SGTI 2021 Clean Data'!$E$2:$ZQ$272,160,FALSE)</f>
        <v>Y</v>
      </c>
      <c r="CW107" s="17" t="str">
        <f>HLOOKUP($B107,'[6]SGTI 2021 Clean Data'!$E$2:$ZQ$272,161,FALSE)</f>
        <v>Y</v>
      </c>
      <c r="CX107" s="17" t="str">
        <f>HLOOKUP($B107,'[6]SGTI 2021 Clean Data'!$E$2:$ZQ$272,164,FALSE)</f>
        <v>Y</v>
      </c>
      <c r="CY107" s="17" t="str">
        <f>HLOOKUP($B107,'[6]SGTI 2021 Clean Data'!$E$2:$ZQ$272,170,FALSE)</f>
        <v>Y</v>
      </c>
      <c r="CZ107" s="17" t="str">
        <f>HLOOKUP($B107,'[6]SGTI 2021 Clean Data'!$E$2:$ZQ$272,173,FALSE)</f>
        <v>Y</v>
      </c>
      <c r="DA107" s="17" t="str">
        <f>HLOOKUP($B107,'[6]SGTI 2021 Clean Data'!$E$2:$ZQ$272,174,FALSE)</f>
        <v>Y</v>
      </c>
      <c r="DB107" s="17" t="str">
        <f>HLOOKUP($B107,'[6]SGTI 2021 Clean Data'!$E$2:$ZQ$272,175,FALSE)</f>
        <v>Y</v>
      </c>
      <c r="DC107" s="17" t="str">
        <f>HLOOKUP($B107,'[6]SGTI 2021 Clean Data'!$E$2:$ZQ$272,176,FALSE)</f>
        <v>Y</v>
      </c>
      <c r="DD107" s="17" t="str">
        <f>HLOOKUP($B107,'[6]SGTI 2021 Clean Data'!$E$2:$ZQ$272,178,FALSE)</f>
        <v>Y</v>
      </c>
      <c r="DE107" s="17" t="str">
        <f>HLOOKUP($B107,'[6]SGTI 2021 Clean Data'!$E$2:$ZQ$272,179,FALSE)</f>
        <v>N</v>
      </c>
      <c r="DF107" s="17" t="str">
        <f>HLOOKUP($B107,'[6]SGTI 2021 Clean Data'!$E$2:$ZQ$272,180,FALSE)</f>
        <v>Y</v>
      </c>
      <c r="DG107" s="17" t="str">
        <f>HLOOKUP($B107,'[6]SGTI 2021 Clean Data'!$E$2:$ZQ$272,181,FALSE)</f>
        <v>Y</v>
      </c>
      <c r="DH107" s="17" t="str">
        <f>HLOOKUP($B107,'[6]SGTI 2021 Clean Data'!$E$2:$ZQ$272,182,FALSE)</f>
        <v>Y</v>
      </c>
      <c r="DI107" s="17" t="str">
        <f>HLOOKUP($B107,'[6]SGTI 2021 Clean Data'!$E$2:$ZQ$272,184,FALSE)</f>
        <v>Y</v>
      </c>
      <c r="DJ107" s="17" t="str">
        <f>HLOOKUP($B107,'[6]SGTI 2021 Clean Data'!$E$2:$ZQ$272,185,FALSE)</f>
        <v>Y</v>
      </c>
      <c r="DK107" s="17">
        <f>HLOOKUP($B107,'[6]SGTI 2021 Clean Data'!$E$2:$ZQ$272,190,FALSE)</f>
        <v>54</v>
      </c>
      <c r="DL107" s="17" t="str">
        <f>HLOOKUP($B107,'[6]SGTI 2021 Clean Data'!$E$2:$ZQ$272,191,FALSE)</f>
        <v>N</v>
      </c>
      <c r="DM107" s="17" t="str">
        <f>HLOOKUP($B107,'[6]SGTI 2021 Clean Data'!$E$2:$ZQ$272,195,FALSE)</f>
        <v>Y</v>
      </c>
      <c r="DN107" s="17" t="str">
        <f>HLOOKUP($B107,'[6]SGTI 2021 Clean Data'!$E$2:$ZQ$272,196,FALSE)</f>
        <v>N</v>
      </c>
      <c r="DO107" s="17" t="str">
        <f>HLOOKUP($B107,'[6]SGTI 2021 Clean Data'!$E$2:$ZQ$272,199,FALSE)</f>
        <v>Y</v>
      </c>
      <c r="DP107" s="17" t="str">
        <f>HLOOKUP($B107,'[6]SGTI 2021 Clean Data'!$E$2:$ZQ$272,200,FALSE)</f>
        <v>Y</v>
      </c>
      <c r="DQ107" s="17" t="str">
        <f>HLOOKUP($B107,'[6]SGTI 2021 Clean Data'!$E$2:$ZQ$272,201,FALSE)</f>
        <v>Y</v>
      </c>
      <c r="DR107" s="17" t="str">
        <f>HLOOKUP($B107,'[6]SGTI 2021 Clean Data'!$E$2:$ZQ$272,202,FALSE)</f>
        <v>Y</v>
      </c>
      <c r="DS107" s="17" t="str">
        <f>HLOOKUP($B107,'[6]SGTI 2021 Clean Data'!$E$2:$ZQ$272,203,FALSE)</f>
        <v>Y</v>
      </c>
      <c r="DT107" s="17" t="str">
        <f>HLOOKUP($B107,'[6]SGTI 2021 Clean Data'!$E$2:$ZQ$272,204,FALSE)</f>
        <v>Y</v>
      </c>
      <c r="DU107" s="17" t="str">
        <f>HLOOKUP($B107,'[6]SGTI 2021 Clean Data'!$E$2:$ZQ$272,206,FALSE)</f>
        <v>Y</v>
      </c>
      <c r="DV107" s="17" t="str">
        <f>HLOOKUP($B107,'[6]SGTI 2021 Clean Data'!$E$2:$ZQ$272,207,FALSE)</f>
        <v>Y</v>
      </c>
      <c r="DW107" s="17" t="str">
        <f>HLOOKUP($B107,'[6]SGTI 2021 Clean Data'!$E$2:$ZQ$272,208,FALSE)</f>
        <v>Y</v>
      </c>
      <c r="DX107" s="17"/>
      <c r="DY107" s="17" t="str">
        <f>HLOOKUP($B107,'[6]SGTI 2021 Clean Data'!$E$2:$ZQ$272,213,FALSE)</f>
        <v>Y</v>
      </c>
      <c r="DZ107" s="17" t="str">
        <f>HLOOKUP($B107,'[6]SGTI 2021 Clean Data'!$E$2:$ZQ$272,214,FALSE)</f>
        <v>Y</v>
      </c>
      <c r="EA107" s="17" t="str">
        <f>HLOOKUP($B107,'[6]SGTI 2021 Clean Data'!$E$2:$ZQ$272,215,FALSE)</f>
        <v>Y</v>
      </c>
      <c r="EB107" s="17">
        <f>HLOOKUP($B107,'[6]SGTI 2021 Clean Data'!$E$2:$ZQ$272,219,FALSE)</f>
        <v>3</v>
      </c>
      <c r="EC107" s="17">
        <f>HLOOKUP($B107,'[6]SGTI 2021 Clean Data'!$E$2:$ZQ$272,220,FALSE)</f>
        <v>0</v>
      </c>
      <c r="ED107" s="17">
        <f>HLOOKUP($B107,'[6]SGTI 2021 Clean Data'!$E$2:$ZQ$272,221,FALSE)</f>
        <v>3</v>
      </c>
      <c r="EE107" s="17">
        <f>HLOOKUP($B107,'[6]SGTI 2021 Clean Data'!$E$2:$ZQ$272,222,FALSE)</f>
        <v>3</v>
      </c>
      <c r="EF107" s="17">
        <f>HLOOKUP($B107,'[6]SGTI 2021 Clean Data'!$E$2:$ZQ$272,223,FALSE)</f>
        <v>0</v>
      </c>
      <c r="EG107" s="17">
        <f>HLOOKUP($B107,'[6]SGTI 2021 Clean Data'!$E$2:$ZQ$272,224,FALSE)</f>
        <v>3</v>
      </c>
      <c r="EH107" s="17">
        <f>HLOOKUP($B107,'[6]SGTI 2021 Clean Data'!$E$2:$ZQ$272,225,FALSE)</f>
        <v>0</v>
      </c>
      <c r="EI107" s="17">
        <f>HLOOKUP($B107,'[6]SGTI 2021 Clean Data'!$E$2:$ZQ$272,226,FALSE)</f>
        <v>3</v>
      </c>
      <c r="EJ107" s="17">
        <f>HLOOKUP($B107,'[6]SGTI 2021 Clean Data'!$E$2:$ZQ$272,227,FALSE)</f>
        <v>1</v>
      </c>
      <c r="EK107" s="17">
        <f>HLOOKUP($B107,'[6]SGTI 2021 Clean Data'!$E$2:$ZQ$272,228,FALSE)</f>
        <v>3</v>
      </c>
      <c r="EL107" s="17">
        <f>HLOOKUP($B107,'[6]SGTI 2021 Clean Data'!$E$2:$ZQ$272,229,FALSE)</f>
        <v>0</v>
      </c>
      <c r="EM107" s="17">
        <f>HLOOKUP($B107,'[6]SGTI 2021 Clean Data'!$E$2:$ZQ$272,230,FALSE)</f>
        <v>0</v>
      </c>
      <c r="EN107" s="17">
        <f>HLOOKUP($B107,'[6]SGTI 2021 Clean Data'!$E$2:$ZQ$272,231,FALSE)</f>
        <v>0</v>
      </c>
      <c r="EO107" s="18">
        <f>HLOOKUP($B107,'[6]SGTI 2021 Clean Data'!$E$2:$ZQ$272,232,FALSE)</f>
        <v>43936</v>
      </c>
      <c r="EP107" s="18">
        <f>HLOOKUP($B107,'[6]SGTI 2021 Clean Data'!$E$2:$ZQ$272,233,FALSE)</f>
        <v>43951</v>
      </c>
      <c r="EQ107" s="17">
        <f>HLOOKUP($B107,'[6]SGTI 2021 Clean Data'!$E$2:$ZQ$272,234,FALSE)</f>
        <v>0</v>
      </c>
      <c r="ER107" s="17">
        <f>HLOOKUP($B107,'[6]SGTI 2021 Clean Data'!$E$2:$ZQ$272,235,FALSE)</f>
        <v>0</v>
      </c>
      <c r="ES107" s="17">
        <f>HLOOKUP($B107,'[6]SGTI 2021 Clean Data'!$E$2:$ZQ$272,240,FALSE)</f>
        <v>0</v>
      </c>
      <c r="ET107" s="17">
        <f>VLOOKUP($B107,'[6]2021 DD Batch123456'!$B$3:$AT$590,42,FALSE)</f>
        <v>1</v>
      </c>
      <c r="EU107" s="17"/>
      <c r="EV107" s="17"/>
      <c r="EW107" s="17"/>
      <c r="EX107" s="17">
        <f>VLOOKUP($B107,'[6]2021 DD Batch123456'!$B$3:$AT$590,44,FALSE)</f>
        <v>0</v>
      </c>
      <c r="EY107" s="17">
        <f>HLOOKUP($B107,'[6]SGTI 2021 Clean Data'!$E$2:$ZQ$272,246,FALSE)</f>
        <v>0</v>
      </c>
      <c r="EZ107" s="17">
        <f>HLOOKUP($B107,'[6]SGTI 2021 Clean Data'!$E$2:$ZQ$272,247,FALSE)</f>
        <v>0</v>
      </c>
      <c r="FA107" s="17">
        <f>HLOOKUP($B107,'[6]SGTI 2021 Clean Data'!$E$2:$ZQ$272,248,FALSE)</f>
        <v>0</v>
      </c>
      <c r="FB107" s="17">
        <f>HLOOKUP($B107,'[6]SGTI 2021 Clean Data'!$E$2:$ZQ$272,249,FALSE)</f>
        <v>0</v>
      </c>
      <c r="FC107" s="17">
        <f>HLOOKUP($B107,'[6]SGTI 2021 Clean Data'!$E$2:$ZQ$272,250,FALSE)</f>
        <v>0</v>
      </c>
      <c r="FD107" s="17">
        <f>HLOOKUP($B107,'[6]SGTI 2021 Clean Data'!$E$2:$ZQ$272,251,FALSE)</f>
        <v>0</v>
      </c>
      <c r="FE107" s="17">
        <f>HLOOKUP($B107,'[6]SGTI 2021 Clean Data'!$E$2:$ZQ$272,252,FALSE)</f>
        <v>0</v>
      </c>
      <c r="FF107" s="17">
        <f>HLOOKUP($B107,'[6]SGTI 2021 Clean Data'!$E$2:$ZQ$272,253,FALSE)</f>
        <v>0</v>
      </c>
      <c r="FG107" s="17">
        <f>HLOOKUP($B107,'[6]SGTI 2021 Clean Data'!$E$2:$ZQ$272,254,FALSE)</f>
        <v>0</v>
      </c>
      <c r="FH107" s="17">
        <f>HLOOKUP($B107,'[6]SGTI 2021 Clean Data'!$E$2:$ZQ$272,255,FALSE)</f>
        <v>0</v>
      </c>
      <c r="FI107" s="17">
        <f>HLOOKUP($B107,'[6]SGTI 2021 Clean Data'!$E$2:$ZQ$272,256,FALSE)</f>
        <v>5</v>
      </c>
      <c r="FJ107" s="17">
        <f>HLOOKUP($B107,'[6]SGTI 2021 Clean Data'!$E$2:$ZQ$272,257,FALSE)</f>
        <v>0</v>
      </c>
      <c r="FK107" s="17">
        <f>HLOOKUP($B107,'[6]SGTI 2021 Clean Data'!$E$2:$ZQ$272,258,FALSE)</f>
        <v>0</v>
      </c>
      <c r="FL107" s="17"/>
      <c r="FM107" s="17">
        <f>HLOOKUP($B107,'[6]SGTI 2021 Clean Data'!$E$2:$ZQ$272,260,FALSE)</f>
        <v>0</v>
      </c>
      <c r="FN107" s="17">
        <f>HLOOKUP($B107,'[6]SGTI 2021 Clean Data'!$E$2:$ZQ$272,261,FALSE)</f>
        <v>0</v>
      </c>
      <c r="FO107" s="17">
        <f>HLOOKUP($B107,'[6]SGTI 2021 Clean Data'!$E$2:$ZQ$272,262,FALSE)</f>
        <v>0</v>
      </c>
      <c r="FP107" s="17">
        <f>HLOOKUP($B107,'[6]SGTI 2021 Clean Data'!$E$2:$ZQ$272,263,FALSE)</f>
        <v>0</v>
      </c>
      <c r="FQ107" s="17"/>
      <c r="FR107" s="17">
        <f>HLOOKUP($B107,'[6]SGTI 2021 Clean Data'!$E$2:$ZQ$272,265,FALSE)</f>
        <v>0</v>
      </c>
      <c r="FS107" s="17">
        <f>HLOOKUP($B107,'[6]SGTI 2021 Clean Data'!$E$2:$ZQ$272,266,FALSE)</f>
        <v>0</v>
      </c>
      <c r="FT107" s="17">
        <f>HLOOKUP($B107,'[6]SGTI 2021 Clean Data'!$E$2:$ZQ$272,267,FALSE)</f>
        <v>3</v>
      </c>
      <c r="FU107" s="17">
        <f>HLOOKUP($B107,'[6]SGTI 2021 Clean Data'!$E$2:$ZQ$272,268,FALSE)</f>
        <v>0</v>
      </c>
      <c r="FV107" s="17">
        <f>HLOOKUP($B107,'[6]SGTI 2021 Clean Data'!$E$2:$ZQ$272,269,FALSE)</f>
        <v>0</v>
      </c>
      <c r="FW107" s="17">
        <f>HLOOKUP($B107,'[6]SGTI 2021 Clean Data'!$E$2:$ZQ$272,270,FALSE)</f>
        <v>0</v>
      </c>
      <c r="FX107" s="17">
        <f>HLOOKUP($B107,'[6]SGTI 2021 Clean Data'!$E$2:$ZQ$272,271,FALSE)</f>
        <v>0</v>
      </c>
    </row>
    <row r="108" spans="1:180" ht="24" thickTop="1" thickBot="1" x14ac:dyDescent="0.3">
      <c r="A108" s="12">
        <v>476</v>
      </c>
      <c r="B108" s="13" t="s">
        <v>320</v>
      </c>
      <c r="C108" s="14" t="s">
        <v>321</v>
      </c>
      <c r="D108" s="15">
        <v>43921</v>
      </c>
      <c r="E108" s="16">
        <f>_xlfn.IFNA(VLOOKUP($B108,'[4]SGTI 2021 General Full List'!$G$2:$AD$528,24,FALSE),VLOOKUP($B108,'[5]SGTI 2021 TrustReits Full List'!$G$2:$AC$43,23,FALSE))</f>
        <v>2506780000</v>
      </c>
      <c r="F108" s="16" t="str">
        <f t="shared" si="1"/>
        <v>Big</v>
      </c>
      <c r="G108" s="16" t="str">
        <f>_xlfn.IFNA(VLOOKUP($B108,'[4]SGTI 2021 General Full List'!$G$2:$AD$528,21,FALSE),VLOOKUP($B108,'[5]SGTI 2021 TrustReits Full List'!$G$2:$AB$43,20,FALSE))</f>
        <v>INDUSTRIALS</v>
      </c>
      <c r="H108" s="16" t="str">
        <f>_xlfn.IFNA(VLOOKUP($B108,'[4]SGTI 2021 General Full List'!$G$2:$AD$528,23,FALSE),VLOOKUP($B108,'[5]SGTI 2021 TrustReits Full List'!$G$2:$AB$43,22,FALSE))</f>
        <v>Transportation</v>
      </c>
      <c r="I108" s="16" t="s">
        <v>1273</v>
      </c>
      <c r="J108" s="17">
        <f>VLOOKUP($B108,'[6]2021 DD Batch123456'!$B$3:$AT$590,5,FALSE)</f>
        <v>9</v>
      </c>
      <c r="K108" s="17">
        <f>VLOOKUP($B108,'[6]2021 DD Batch123456'!$B$3:$AT$590,6,FALSE)</f>
        <v>9</v>
      </c>
      <c r="L108" s="17">
        <f>VLOOKUP($B108,'[6]2021 DD Batch123456'!$B$3:$AT$590,7,FALSE)</f>
        <v>6</v>
      </c>
      <c r="M108" s="17" t="str">
        <f>VLOOKUP($B108,'[6]2021 DD Batch123456'!$B$3:$AT$590,12,FALSE)</f>
        <v>Y</v>
      </c>
      <c r="N108" s="17" t="str">
        <f>HLOOKUP($B108,'[6]SGTI 2021 Clean Data'!$E$2:$ZQ$272,25,FALSE)</f>
        <v>Y</v>
      </c>
      <c r="O108" s="17" t="str">
        <f>VLOOKUP($B108,'[6]2021 DD Batch123456'!$B$3:$AT$590,13,FALSE)</f>
        <v>N</v>
      </c>
      <c r="P108" s="17" t="str">
        <f>VLOOKUP($B108,'[6]2021 DD Batch123456'!$B$3:$AT$590,14,FALSE)</f>
        <v>Y</v>
      </c>
      <c r="Q108" s="17" t="str">
        <f>HLOOKUP($B108,'[6]SGTI 2021 Clean Data'!$E$2:$ZQ$272,30,FALSE)</f>
        <v>Y</v>
      </c>
      <c r="R108" s="17" t="str">
        <f>HLOOKUP($B108,'[6]SGTI 2021 Clean Data'!$E$2:$ZQ$272,31,FALSE)</f>
        <v>Y</v>
      </c>
      <c r="S108" s="17" t="str">
        <f>HLOOKUP($B108,'[6]SGTI 2021 Clean Data'!$E$2:$ZQ$272,32,FALSE)</f>
        <v>Y</v>
      </c>
      <c r="T108" s="17">
        <f>VLOOKUP($B108,'[6]2021 DD Batch123456'!$B$3:$AT$590,36,FALSE)</f>
        <v>5</v>
      </c>
      <c r="U108" s="17">
        <f>VLOOKUP($B108,'[6]2021 DD Batch123456'!$B$3:$AT$590,40,FALSE)</f>
        <v>7</v>
      </c>
      <c r="V108" s="17">
        <f>VLOOKUP($B108,'[6]2021 DD Batch123456'!$B$3:$AT$590,37,FALSE)</f>
        <v>4</v>
      </c>
      <c r="W108" s="17" t="str">
        <f>VLOOKUP($B108,'[6]2021 DD Batch123456'!$B$3:$AT$590,41,FALSE)</f>
        <v>Y</v>
      </c>
      <c r="X108" s="17">
        <f>VLOOKUP($B108,'[6]2021 DD Batch123456'!$B$3:$AT$590,15,FALSE)</f>
        <v>3</v>
      </c>
      <c r="Y108" s="17">
        <f>VLOOKUP($B108,'[6]2021 DD Batch123456'!$B$3:$AT$590,16,FALSE)</f>
        <v>2</v>
      </c>
      <c r="Z108" s="17" t="str">
        <f>VLOOKUP($B108,'[6]2021 DD Batch123456'!$B$3:$AT$590,18,FALSE)</f>
        <v>Y</v>
      </c>
      <c r="AA108" s="17" t="str">
        <f>HLOOKUP($B108,'[6]SGTI 2021 Clean Data'!$E$2:$ZQ$272,45,FALSE)</f>
        <v>N</v>
      </c>
      <c r="AB108" s="17" t="str">
        <f>HLOOKUP($B108,'[6]SGTI 2021 Clean Data'!$E$2:$ZQ$272,46,FALSE)</f>
        <v>N</v>
      </c>
      <c r="AC108" s="17" t="str">
        <f>HLOOKUP($B108,'[6]SGTI 2021 Clean Data'!$E$2:$ZQ$272,49,FALSE)</f>
        <v>N</v>
      </c>
      <c r="AD108" s="17" t="str">
        <f>HLOOKUP($B108,'[6]SGTI 2021 Clean Data'!$E$2:$ZQ$272,50,FALSE)</f>
        <v>Y</v>
      </c>
      <c r="AE108" s="17" t="str">
        <f>HLOOKUP($B108,'[6]SGTI 2021 Clean Data'!$E$2:$ZQ$272,53,FALSE)</f>
        <v>Y</v>
      </c>
      <c r="AF108" s="17" t="str">
        <f>HLOOKUP($B108,'[6]SGTI 2021 Clean Data'!$E$2:$ZQ$272,54,FALSE)</f>
        <v>Y</v>
      </c>
      <c r="AG108" s="17" t="str">
        <f>HLOOKUP($B108,'[6]SGTI 2021 Clean Data'!$E$2:$ZQ$272,55,FALSE)</f>
        <v>Y</v>
      </c>
      <c r="AH108" s="17" t="str">
        <f>HLOOKUP($B108,'[6]SGTI 2021 Clean Data'!$E$2:$ZQ$272,56,FALSE)</f>
        <v>Y</v>
      </c>
      <c r="AI108" s="17" t="str">
        <f>HLOOKUP($B108,'[6]SGTI 2021 Clean Data'!$E$2:$ZQ$272,57,FALSE)</f>
        <v>Y</v>
      </c>
      <c r="AJ108" s="17" t="str">
        <f>HLOOKUP($B108,'[6]SGTI 2021 Clean Data'!$E$2:$ZQ$272,58,FALSE)</f>
        <v>Y</v>
      </c>
      <c r="AK108" s="17" t="str">
        <f>HLOOKUP($B108,'[6]SGTI 2021 Clean Data'!$E$2:$ZQ$272,59,FALSE)</f>
        <v>Y</v>
      </c>
      <c r="AL108" s="17">
        <f>VLOOKUP($B108,'[6]2021 DD Batch123456'!$B$3:$AT$590,19,FALSE)</f>
        <v>3</v>
      </c>
      <c r="AM108" s="17">
        <f>VLOOKUP($B108,'[6]2021 DD Batch123456'!$B$3:$AT$590,20,FALSE)</f>
        <v>2</v>
      </c>
      <c r="AN108" s="17" t="str">
        <f>VLOOKUP($B108,'[6]2021 DD Batch123456'!$B$3:$AT$590,22,FALSE)</f>
        <v>Y</v>
      </c>
      <c r="AO108" s="17" t="str">
        <f>HLOOKUP($B108,'[6]SGTI 2021 Clean Data'!$E$2:$ZQ$272,67,FALSE)</f>
        <v>E</v>
      </c>
      <c r="AP108" s="17" t="str">
        <f>HLOOKUP($B108,'[6]SGTI 2021 Clean Data'!$E$2:$ZQ$272,68,FALSE)</f>
        <v>E</v>
      </c>
      <c r="AQ108" s="17" t="str">
        <f>HLOOKUP($B108,'[6]SGTI 2021 Clean Data'!$E$2:$ZQ$272,69,FALSE)</f>
        <v>B3</v>
      </c>
      <c r="AR108" s="17" t="str">
        <f>HLOOKUP($B108,'[6]SGTI 2021 Clean Data'!$E$2:$ZQ$272,70,FALSE)</f>
        <v>Y</v>
      </c>
      <c r="AS108" s="17" t="str">
        <f>HLOOKUP($B108,'[6]SGTI 2021 Clean Data'!$E$2:$ZQ$272,71,FALSE)</f>
        <v>Y</v>
      </c>
      <c r="AT108" s="17" t="str">
        <f>HLOOKUP($B108,'[6]SGTI 2021 Clean Data'!$E$2:$ZQ$272,72,FALSE)</f>
        <v>Y</v>
      </c>
      <c r="AU108" s="17" t="str">
        <f>HLOOKUP($B108,'[6]SGTI 2021 Clean Data'!$E$2:$ZQ$272,73,FALSE)</f>
        <v>Y</v>
      </c>
      <c r="AV108" s="17" t="str">
        <f>HLOOKUP($B108,'[6]SGTI 2021 Clean Data'!$E$2:$ZQ$272,74,FALSE)</f>
        <v>N</v>
      </c>
      <c r="AW108" s="17" t="str">
        <f>HLOOKUP($B108,'[6]SGTI 2021 Clean Data'!$E$2:$ZQ$272,75,FALSE)</f>
        <v>Y</v>
      </c>
      <c r="AX108" s="17" t="str">
        <f>HLOOKUP($B108,'[6]SGTI 2021 Clean Data'!$E$2:$ZQ$272,76,FALSE)</f>
        <v>Y</v>
      </c>
      <c r="AY108" s="17" t="str">
        <f>VLOOKUP($B108,'[6]2021 DD Batch123456'!$B$3:$AT$590,35,FALSE)</f>
        <v>E</v>
      </c>
      <c r="AZ108" s="17" t="str">
        <f>HLOOKUP($B108,'[6]SGTI 2021 Clean Data'!$E$2:$ZQ$272,80,FALSE)</f>
        <v>Y</v>
      </c>
      <c r="BA108" s="17" t="str">
        <f>HLOOKUP($B108,'[6]SGTI 2021 Clean Data'!$E$2:$ZQ$272,83,FALSE)</f>
        <v>Y</v>
      </c>
      <c r="BB108" s="17" t="str">
        <f>HLOOKUP($B108,'[6]SGTI 2021 Clean Data'!$E$2:$ZQ$272,84,FALSE)</f>
        <v>N</v>
      </c>
      <c r="BC108" s="17" t="str">
        <f>HLOOKUP($B108,'[6]SGTI 2021 Clean Data'!$E$2:$ZQ$272,89,FALSE)</f>
        <v>Y</v>
      </c>
      <c r="BD108" s="17" t="str">
        <f>HLOOKUP($B108,'[6]SGTI 2021 Clean Data'!$E$2:$ZQ$272,91,FALSE)</f>
        <v>Y</v>
      </c>
      <c r="BE108" s="17" t="str">
        <f>HLOOKUP($B108,'[6]SGTI 2021 Clean Data'!$E$2:$ZQ$272,92,FALSE)</f>
        <v>Y</v>
      </c>
      <c r="BF108" s="17" t="str">
        <f>HLOOKUP($B108,'[6]SGTI 2021 Clean Data'!$E$2:$ZQ$272,93,FALSE)</f>
        <v>Y</v>
      </c>
      <c r="BG108" s="17" t="str">
        <f>HLOOKUP($B108,'[6]SGTI 2021 Clean Data'!$E$2:$ZQ$272,94,FALSE)</f>
        <v>Y</v>
      </c>
      <c r="BH108" s="17" t="str">
        <f>HLOOKUP($B108,'[6]SGTI 2021 Clean Data'!$E$2:$ZQ$272,95,FALSE)</f>
        <v>Y</v>
      </c>
      <c r="BI108" s="17" t="str">
        <f>HLOOKUP($B108,'[6]SGTI 2021 Clean Data'!$E$2:$ZQ$272,96,FALSE)</f>
        <v>Y</v>
      </c>
      <c r="BJ108" s="17" t="str">
        <f>HLOOKUP($B108,'[6]SGTI 2021 Clean Data'!$E$2:$ZQ$272,97,FALSE)</f>
        <v>Y</v>
      </c>
      <c r="BK108" s="17" t="str">
        <f>HLOOKUP($B108,'[6]SGTI 2021 Clean Data'!$E$2:$ZQ$272,98,FALSE)</f>
        <v>Y</v>
      </c>
      <c r="BL108" s="17" t="str">
        <f>HLOOKUP($B108,'[6]SGTI 2021 Clean Data'!$E$2:$ZQ$272,100,FALSE)</f>
        <v>Y</v>
      </c>
      <c r="BM108" s="17" t="str">
        <f>HLOOKUP($B108,'[6]SGTI 2021 Clean Data'!$E$2:$ZQ$272,102,FALSE)</f>
        <v>Y</v>
      </c>
      <c r="BN108" s="17" t="str">
        <f>HLOOKUP($B108,'[6]SGTI 2021 Clean Data'!$E$2:$ZQ$272,103,FALSE)</f>
        <v>N</v>
      </c>
      <c r="BO108" s="17" t="str">
        <f>HLOOKUP($B108,'[6]SGTI 2021 Clean Data'!$E$2:$ZQ$272,107,FALSE)</f>
        <v>Y</v>
      </c>
      <c r="BP108" s="17" t="str">
        <f>HLOOKUP($B108,'[6]SGTI 2021 Clean Data'!$E$2:$ZQ$272,108,FALSE)</f>
        <v>Y</v>
      </c>
      <c r="BQ108" s="17" t="str">
        <f>HLOOKUP($B108,'[6]SGTI 2021 Clean Data'!$E$2:$ZQ$272,109,FALSE)</f>
        <v>Y</v>
      </c>
      <c r="BR108" s="17" t="str">
        <f>HLOOKUP($B108,'[6]SGTI 2021 Clean Data'!$E$2:$ZQ$272,110,FALSE)</f>
        <v>Y</v>
      </c>
      <c r="BS108" s="17" t="str">
        <f>HLOOKUP($B108,'[6]SGTI 2021 Clean Data'!$E$2:$ZQ$272,111,FALSE)</f>
        <v>Y</v>
      </c>
      <c r="BT108" s="17" t="str">
        <f>HLOOKUP($B108,'[6]SGTI 2021 Clean Data'!$E$2:$ZQ$272,113,FALSE)</f>
        <v>N</v>
      </c>
      <c r="BU108" s="17" t="str">
        <f>HLOOKUP($B108,'[6]SGTI 2021 Clean Data'!$E$2:$ZQ$272,114,FALSE)</f>
        <v>N</v>
      </c>
      <c r="BV108" s="17" t="str">
        <f>HLOOKUP($B108,'[6]SGTI 2021 Clean Data'!$E$2:$ZQ$272,120,FALSE)</f>
        <v>Y</v>
      </c>
      <c r="BW108" s="17" t="str">
        <f>HLOOKUP($B108,'[6]SGTI 2021 Clean Data'!$E$2:$ZQ$272,121,FALSE)</f>
        <v>Y</v>
      </c>
      <c r="BX108" s="17" t="str">
        <f>HLOOKUP($B108,'[6]SGTI 2021 Clean Data'!$E$2:$ZQ$272,122,FALSE)</f>
        <v>Y</v>
      </c>
      <c r="BY108" s="17" t="str">
        <f>HLOOKUP($B108,'[6]SGTI 2021 Clean Data'!$E$2:$ZQ$272,123,FALSE)</f>
        <v>Y</v>
      </c>
      <c r="BZ108" s="17" t="str">
        <f>HLOOKUP($B108,'[6]SGTI 2021 Clean Data'!$E$2:$ZQ$272,124,FALSE)</f>
        <v>Y</v>
      </c>
      <c r="CA108" s="17" t="str">
        <f>HLOOKUP($B108,'[6]SGTI 2021 Clean Data'!$E$2:$ZQ$272,125,FALSE)</f>
        <v>N</v>
      </c>
      <c r="CB108" s="17" t="str">
        <f>HLOOKUP($B108,'[6]SGTI 2021 Clean Data'!$E$2:$ZQ$272,126,FALSE)</f>
        <v>N</v>
      </c>
      <c r="CC108" s="17" t="str">
        <f>HLOOKUP($B108,'[6]SGTI 2021 Clean Data'!$E$2:$ZQ$272,128,FALSE)</f>
        <v>Y</v>
      </c>
      <c r="CD108" s="17" t="str">
        <f>HLOOKUP($B108,'[6]SGTI 2021 Clean Data'!$E$2:$ZQ$272,130,FALSE)</f>
        <v>Y</v>
      </c>
      <c r="CE108" s="17" t="str">
        <f>HLOOKUP($B108,'[6]SGTI 2021 Clean Data'!$E$2:$ZQ$272,131,FALSE)</f>
        <v>Y</v>
      </c>
      <c r="CF108" s="17" t="str">
        <f>HLOOKUP($B108,'[6]SGTI 2021 Clean Data'!$E$2:$ZQ$272,132,FALSE)</f>
        <v>Y</v>
      </c>
      <c r="CG108" s="17" t="str">
        <f>HLOOKUP($B108,'[6]SGTI 2021 Clean Data'!$E$2:$ZQ$272,133,FALSE)</f>
        <v>Y</v>
      </c>
      <c r="CH108" s="17" t="str">
        <f>HLOOKUP($B108,'[6]SGTI 2021 Clean Data'!$E$2:$ZQ$272,135,FALSE)</f>
        <v>Y</v>
      </c>
      <c r="CI108" s="17" t="str">
        <f>HLOOKUP($B108,'[6]SGTI 2021 Clean Data'!$E$2:$ZQ$272,139,FALSE)</f>
        <v>Y</v>
      </c>
      <c r="CJ108" s="17" t="str">
        <f>HLOOKUP($B108,'[6]SGTI 2021 Clean Data'!$E$2:$ZQ$272,140,FALSE)</f>
        <v>Y</v>
      </c>
      <c r="CK108" s="17" t="str">
        <f>VLOOKUP($B108,'[6]2021 DD Batch123456'!$B$3:$AT$590,26,FALSE)</f>
        <v>N</v>
      </c>
      <c r="CL108" s="17" t="str">
        <f>VLOOKUP($B108,'[6]2021 DD Batch123456'!$B$3:$AT$590,27,FALSE)</f>
        <v>N</v>
      </c>
      <c r="CM108" s="17" t="str">
        <f>VLOOKUP($B108,'[6]2021 DD Batch123456'!$B$3:$AT$590,31,FALSE)</f>
        <v>N</v>
      </c>
      <c r="CN108" s="17" t="str">
        <f>VLOOKUP($B108,'[6]2021 DD Batch123456'!$B$3:$AT$590,32,FALSE)</f>
        <v>Y</v>
      </c>
      <c r="CO108" s="17" t="str">
        <f>VLOOKUP($B108,'[6]2021 DD Batch123456'!$B$3:$AT$590,33,FALSE)</f>
        <v>Y</v>
      </c>
      <c r="CP108" s="17" t="str">
        <f>HLOOKUP($B108,'[6]SGTI 2021 Clean Data'!$E$2:$ZQ$272,153,FALSE)</f>
        <v>Y</v>
      </c>
      <c r="CQ108" s="17" t="str">
        <f>HLOOKUP($B108,'[6]SGTI 2021 Clean Data'!$E$2:$ZQ$272,155,FALSE)</f>
        <v>Y</v>
      </c>
      <c r="CR108" s="17" t="str">
        <f>HLOOKUP($B108,'[6]SGTI 2021 Clean Data'!$E$2:$ZQ$272,156,FALSE)</f>
        <v>Y</v>
      </c>
      <c r="CS108" s="17" t="str">
        <f>HLOOKUP($B108,'[6]SGTI 2021 Clean Data'!$E$2:$ZQ$272,157,FALSE)</f>
        <v>Y</v>
      </c>
      <c r="CT108" s="17" t="str">
        <f>HLOOKUP($B108,'[6]SGTI 2021 Clean Data'!$E$2:$ZQ$272,158,FALSE)</f>
        <v>N</v>
      </c>
      <c r="CU108" s="17" t="str">
        <f>HLOOKUP($B108,'[6]SGTI 2021 Clean Data'!$E$2:$ZQ$272,159,FALSE)</f>
        <v>Y</v>
      </c>
      <c r="CV108" s="17" t="str">
        <f>HLOOKUP($B108,'[6]SGTI 2021 Clean Data'!$E$2:$ZQ$272,160,FALSE)</f>
        <v>Y</v>
      </c>
      <c r="CW108" s="17" t="str">
        <f>HLOOKUP($B108,'[6]SGTI 2021 Clean Data'!$E$2:$ZQ$272,161,FALSE)</f>
        <v>Y</v>
      </c>
      <c r="CX108" s="17" t="str">
        <f>HLOOKUP($B108,'[6]SGTI 2021 Clean Data'!$E$2:$ZQ$272,164,FALSE)</f>
        <v>N</v>
      </c>
      <c r="CY108" s="17" t="str">
        <f>HLOOKUP($B108,'[6]SGTI 2021 Clean Data'!$E$2:$ZQ$272,170,FALSE)</f>
        <v>Y</v>
      </c>
      <c r="CZ108" s="17" t="str">
        <f>HLOOKUP($B108,'[6]SGTI 2021 Clean Data'!$E$2:$ZQ$272,173,FALSE)</f>
        <v>Y</v>
      </c>
      <c r="DA108" s="17" t="str">
        <f>HLOOKUP($B108,'[6]SGTI 2021 Clean Data'!$E$2:$ZQ$272,174,FALSE)</f>
        <v>Y</v>
      </c>
      <c r="DB108" s="17" t="str">
        <f>HLOOKUP($B108,'[6]SGTI 2021 Clean Data'!$E$2:$ZQ$272,175,FALSE)</f>
        <v>N</v>
      </c>
      <c r="DC108" s="17" t="str">
        <f>HLOOKUP($B108,'[6]SGTI 2021 Clean Data'!$E$2:$ZQ$272,176,FALSE)</f>
        <v>Y</v>
      </c>
      <c r="DD108" s="17" t="str">
        <f>HLOOKUP($B108,'[6]SGTI 2021 Clean Data'!$E$2:$ZQ$272,178,FALSE)</f>
        <v>Y</v>
      </c>
      <c r="DE108" s="17" t="str">
        <f>HLOOKUP($B108,'[6]SGTI 2021 Clean Data'!$E$2:$ZQ$272,179,FALSE)</f>
        <v>Y</v>
      </c>
      <c r="DF108" s="17" t="str">
        <f>HLOOKUP($B108,'[6]SGTI 2021 Clean Data'!$E$2:$ZQ$272,180,FALSE)</f>
        <v>Y</v>
      </c>
      <c r="DG108" s="17" t="str">
        <f>HLOOKUP($B108,'[6]SGTI 2021 Clean Data'!$E$2:$ZQ$272,181,FALSE)</f>
        <v>Y</v>
      </c>
      <c r="DH108" s="17" t="str">
        <f>HLOOKUP($B108,'[6]SGTI 2021 Clean Data'!$E$2:$ZQ$272,182,FALSE)</f>
        <v>N</v>
      </c>
      <c r="DI108" s="17" t="str">
        <f>HLOOKUP($B108,'[6]SGTI 2021 Clean Data'!$E$2:$ZQ$272,184,FALSE)</f>
        <v>Y</v>
      </c>
      <c r="DJ108" s="17" t="str">
        <f>HLOOKUP($B108,'[6]SGTI 2021 Clean Data'!$E$2:$ZQ$272,185,FALSE)</f>
        <v>Y</v>
      </c>
      <c r="DK108" s="17">
        <f>HLOOKUP($B108,'[6]SGTI 2021 Clean Data'!$E$2:$ZQ$272,190,FALSE)</f>
        <v>86</v>
      </c>
      <c r="DL108" s="17" t="str">
        <f>HLOOKUP($B108,'[6]SGTI 2021 Clean Data'!$E$2:$ZQ$272,191,FALSE)</f>
        <v>N</v>
      </c>
      <c r="DM108" s="17" t="str">
        <f>HLOOKUP($B108,'[6]SGTI 2021 Clean Data'!$E$2:$ZQ$272,195,FALSE)</f>
        <v>Y</v>
      </c>
      <c r="DN108" s="17" t="str">
        <f>HLOOKUP($B108,'[6]SGTI 2021 Clean Data'!$E$2:$ZQ$272,196,FALSE)</f>
        <v>Y</v>
      </c>
      <c r="DO108" s="17" t="str">
        <f>HLOOKUP($B108,'[6]SGTI 2021 Clean Data'!$E$2:$ZQ$272,199,FALSE)</f>
        <v>Y</v>
      </c>
      <c r="DP108" s="17" t="str">
        <f>HLOOKUP($B108,'[6]SGTI 2021 Clean Data'!$E$2:$ZQ$272,200,FALSE)</f>
        <v>Y</v>
      </c>
      <c r="DQ108" s="17" t="str">
        <f>HLOOKUP($B108,'[6]SGTI 2021 Clean Data'!$E$2:$ZQ$272,201,FALSE)</f>
        <v>Y</v>
      </c>
      <c r="DR108" s="17" t="str">
        <f>HLOOKUP($B108,'[6]SGTI 2021 Clean Data'!$E$2:$ZQ$272,202,FALSE)</f>
        <v>Y</v>
      </c>
      <c r="DS108" s="17" t="str">
        <f>HLOOKUP($B108,'[6]SGTI 2021 Clean Data'!$E$2:$ZQ$272,203,FALSE)</f>
        <v>Y</v>
      </c>
      <c r="DT108" s="17" t="str">
        <f>HLOOKUP($B108,'[6]SGTI 2021 Clean Data'!$E$2:$ZQ$272,204,FALSE)</f>
        <v>Y</v>
      </c>
      <c r="DU108" s="17" t="str">
        <f>HLOOKUP($B108,'[6]SGTI 2021 Clean Data'!$E$2:$ZQ$272,206,FALSE)</f>
        <v>Y</v>
      </c>
      <c r="DV108" s="17" t="str">
        <f>HLOOKUP($B108,'[6]SGTI 2021 Clean Data'!$E$2:$ZQ$272,207,FALSE)</f>
        <v>Y</v>
      </c>
      <c r="DW108" s="17" t="str">
        <f>HLOOKUP($B108,'[6]SGTI 2021 Clean Data'!$E$2:$ZQ$272,208,FALSE)</f>
        <v>N</v>
      </c>
      <c r="DX108" s="17"/>
      <c r="DY108" s="17" t="str">
        <f>HLOOKUP($B108,'[6]SGTI 2021 Clean Data'!$E$2:$ZQ$272,213,FALSE)</f>
        <v>Y</v>
      </c>
      <c r="DZ108" s="17" t="str">
        <f>HLOOKUP($B108,'[6]SGTI 2021 Clean Data'!$E$2:$ZQ$272,214,FALSE)</f>
        <v>Y</v>
      </c>
      <c r="EA108" s="17" t="str">
        <f>HLOOKUP($B108,'[6]SGTI 2021 Clean Data'!$E$2:$ZQ$272,215,FALSE)</f>
        <v>Y</v>
      </c>
      <c r="EB108" s="17">
        <f>HLOOKUP($B108,'[6]SGTI 2021 Clean Data'!$E$2:$ZQ$272,219,FALSE)</f>
        <v>3</v>
      </c>
      <c r="EC108" s="17">
        <f>HLOOKUP($B108,'[6]SGTI 2021 Clean Data'!$E$2:$ZQ$272,220,FALSE)</f>
        <v>3</v>
      </c>
      <c r="ED108" s="17">
        <f>HLOOKUP($B108,'[6]SGTI 2021 Clean Data'!$E$2:$ZQ$272,221,FALSE)</f>
        <v>0</v>
      </c>
      <c r="EE108" s="17">
        <f>HLOOKUP($B108,'[6]SGTI 2021 Clean Data'!$E$2:$ZQ$272,222,FALSE)</f>
        <v>0</v>
      </c>
      <c r="EF108" s="17">
        <f>HLOOKUP($B108,'[6]SGTI 2021 Clean Data'!$E$2:$ZQ$272,223,FALSE)</f>
        <v>0</v>
      </c>
      <c r="EG108" s="17">
        <f>HLOOKUP($B108,'[6]SGTI 2021 Clean Data'!$E$2:$ZQ$272,224,FALSE)</f>
        <v>3</v>
      </c>
      <c r="EH108" s="17">
        <f>HLOOKUP($B108,'[6]SGTI 2021 Clean Data'!$E$2:$ZQ$272,225,FALSE)</f>
        <v>0</v>
      </c>
      <c r="EI108" s="17">
        <f>HLOOKUP($B108,'[6]SGTI 2021 Clean Data'!$E$2:$ZQ$272,226,FALSE)</f>
        <v>0</v>
      </c>
      <c r="EJ108" s="17">
        <f>HLOOKUP($B108,'[6]SGTI 2021 Clean Data'!$E$2:$ZQ$272,227,FALSE)</f>
        <v>4</v>
      </c>
      <c r="EK108" s="17">
        <f>HLOOKUP($B108,'[6]SGTI 2021 Clean Data'!$E$2:$ZQ$272,228,FALSE)</f>
        <v>3</v>
      </c>
      <c r="EL108" s="17">
        <f>HLOOKUP($B108,'[6]SGTI 2021 Clean Data'!$E$2:$ZQ$272,229,FALSE)</f>
        <v>2</v>
      </c>
      <c r="EM108" s="17">
        <f>HLOOKUP($B108,'[6]SGTI 2021 Clean Data'!$E$2:$ZQ$272,230,FALSE)</f>
        <v>1</v>
      </c>
      <c r="EN108" s="17">
        <f>HLOOKUP($B108,'[6]SGTI 2021 Clean Data'!$E$2:$ZQ$272,231,FALSE)</f>
        <v>0</v>
      </c>
      <c r="EO108" s="18">
        <f>HLOOKUP($B108,'[6]SGTI 2021 Clean Data'!$E$2:$ZQ$272,232,FALSE)</f>
        <v>44007</v>
      </c>
      <c r="EP108" s="18">
        <f>HLOOKUP($B108,'[6]SGTI 2021 Clean Data'!$E$2:$ZQ$272,233,FALSE)</f>
        <v>44029</v>
      </c>
      <c r="EQ108" s="17">
        <f>HLOOKUP($B108,'[6]SGTI 2021 Clean Data'!$E$2:$ZQ$272,234,FALSE)</f>
        <v>2</v>
      </c>
      <c r="ER108" s="17">
        <f>HLOOKUP($B108,'[6]SGTI 2021 Clean Data'!$E$2:$ZQ$272,235,FALSE)</f>
        <v>3</v>
      </c>
      <c r="ES108" s="17">
        <f>HLOOKUP($B108,'[6]SGTI 2021 Clean Data'!$E$2:$ZQ$272,240,FALSE)</f>
        <v>0</v>
      </c>
      <c r="ET108" s="17">
        <f>VLOOKUP($B108,'[6]2021 DD Batch123456'!$B$3:$AT$590,42,FALSE)</f>
        <v>1</v>
      </c>
      <c r="EU108" s="17"/>
      <c r="EV108" s="17"/>
      <c r="EW108" s="17"/>
      <c r="EX108" s="17">
        <f>VLOOKUP($B108,'[6]2021 DD Batch123456'!$B$3:$AT$590,44,FALSE)</f>
        <v>0</v>
      </c>
      <c r="EY108" s="17">
        <f>HLOOKUP($B108,'[6]SGTI 2021 Clean Data'!$E$2:$ZQ$272,246,FALSE)</f>
        <v>0</v>
      </c>
      <c r="EZ108" s="17">
        <f>HLOOKUP($B108,'[6]SGTI 2021 Clean Data'!$E$2:$ZQ$272,247,FALSE)</f>
        <v>0</v>
      </c>
      <c r="FA108" s="17">
        <f>HLOOKUP($B108,'[6]SGTI 2021 Clean Data'!$E$2:$ZQ$272,248,FALSE)</f>
        <v>0</v>
      </c>
      <c r="FB108" s="17">
        <f>HLOOKUP($B108,'[6]SGTI 2021 Clean Data'!$E$2:$ZQ$272,249,FALSE)</f>
        <v>0</v>
      </c>
      <c r="FC108" s="17">
        <f>HLOOKUP($B108,'[6]SGTI 2021 Clean Data'!$E$2:$ZQ$272,250,FALSE)</f>
        <v>0</v>
      </c>
      <c r="FD108" s="17">
        <f>HLOOKUP($B108,'[6]SGTI 2021 Clean Data'!$E$2:$ZQ$272,251,FALSE)</f>
        <v>0</v>
      </c>
      <c r="FE108" s="17">
        <f>HLOOKUP($B108,'[6]SGTI 2021 Clean Data'!$E$2:$ZQ$272,252,FALSE)</f>
        <v>0</v>
      </c>
      <c r="FF108" s="17">
        <f>HLOOKUP($B108,'[6]SGTI 2021 Clean Data'!$E$2:$ZQ$272,253,FALSE)</f>
        <v>0</v>
      </c>
      <c r="FG108" s="17">
        <f>HLOOKUP($B108,'[6]SGTI 2021 Clean Data'!$E$2:$ZQ$272,254,FALSE)</f>
        <v>0</v>
      </c>
      <c r="FH108" s="17">
        <f>HLOOKUP($B108,'[6]SGTI 2021 Clean Data'!$E$2:$ZQ$272,255,FALSE)</f>
        <v>0</v>
      </c>
      <c r="FI108" s="17">
        <f>HLOOKUP($B108,'[6]SGTI 2021 Clean Data'!$E$2:$ZQ$272,256,FALSE)</f>
        <v>0</v>
      </c>
      <c r="FJ108" s="17">
        <f>HLOOKUP($B108,'[6]SGTI 2021 Clean Data'!$E$2:$ZQ$272,257,FALSE)</f>
        <v>0</v>
      </c>
      <c r="FK108" s="17">
        <f>HLOOKUP($B108,'[6]SGTI 2021 Clean Data'!$E$2:$ZQ$272,258,FALSE)</f>
        <v>0</v>
      </c>
      <c r="FL108" s="17"/>
      <c r="FM108" s="17">
        <f>HLOOKUP($B108,'[6]SGTI 2021 Clean Data'!$E$2:$ZQ$272,260,FALSE)</f>
        <v>0</v>
      </c>
      <c r="FN108" s="17">
        <f>HLOOKUP($B108,'[6]SGTI 2021 Clean Data'!$E$2:$ZQ$272,261,FALSE)</f>
        <v>0</v>
      </c>
      <c r="FO108" s="17">
        <f>HLOOKUP($B108,'[6]SGTI 2021 Clean Data'!$E$2:$ZQ$272,262,FALSE)</f>
        <v>0</v>
      </c>
      <c r="FP108" s="17">
        <f>HLOOKUP($B108,'[6]SGTI 2021 Clean Data'!$E$2:$ZQ$272,263,FALSE)</f>
        <v>0</v>
      </c>
      <c r="FQ108" s="17"/>
      <c r="FR108" s="17">
        <f>HLOOKUP($B108,'[6]SGTI 2021 Clean Data'!$E$2:$ZQ$272,265,FALSE)</f>
        <v>0</v>
      </c>
      <c r="FS108" s="17">
        <f>HLOOKUP($B108,'[6]SGTI 2021 Clean Data'!$E$2:$ZQ$272,266,FALSE)</f>
        <v>0</v>
      </c>
      <c r="FT108" s="17">
        <f>HLOOKUP($B108,'[6]SGTI 2021 Clean Data'!$E$2:$ZQ$272,267,FALSE)</f>
        <v>0</v>
      </c>
      <c r="FU108" s="17">
        <f>HLOOKUP($B108,'[6]SGTI 2021 Clean Data'!$E$2:$ZQ$272,268,FALSE)</f>
        <v>3</v>
      </c>
      <c r="FV108" s="17">
        <f>HLOOKUP($B108,'[6]SGTI 2021 Clean Data'!$E$2:$ZQ$272,269,FALSE)</f>
        <v>0</v>
      </c>
      <c r="FW108" s="17">
        <f>HLOOKUP($B108,'[6]SGTI 2021 Clean Data'!$E$2:$ZQ$272,270,FALSE)</f>
        <v>0</v>
      </c>
      <c r="FX108" s="17">
        <f>HLOOKUP($B108,'[6]SGTI 2021 Clean Data'!$E$2:$ZQ$272,271,FALSE)</f>
        <v>0</v>
      </c>
    </row>
    <row r="109" spans="1:180" ht="24" thickTop="1" thickBot="1" x14ac:dyDescent="0.3">
      <c r="A109" s="12">
        <v>350</v>
      </c>
      <c r="B109" s="13" t="s">
        <v>264</v>
      </c>
      <c r="C109" s="14" t="s">
        <v>265</v>
      </c>
      <c r="D109" s="15">
        <v>44196</v>
      </c>
      <c r="E109" s="16">
        <f>_xlfn.IFNA(VLOOKUP($B109,'[4]SGTI 2021 General Full List'!$G$2:$AD$528,24,FALSE),VLOOKUP($B109,'[5]SGTI 2021 TrustReits Full List'!$G$2:$AC$43,23,FALSE))</f>
        <v>1319303000</v>
      </c>
      <c r="F109" s="16" t="str">
        <f t="shared" si="1"/>
        <v>Big</v>
      </c>
      <c r="G109" s="16" t="str">
        <f>_xlfn.IFNA(VLOOKUP($B109,'[4]SGTI 2021 General Full List'!$G$2:$AD$528,21,FALSE),VLOOKUP($B109,'[5]SGTI 2021 TrustReits Full List'!$G$2:$AB$43,20,FALSE))</f>
        <v xml:space="preserve">REAL ESTATE </v>
      </c>
      <c r="H109" s="16" t="str">
        <f>_xlfn.IFNA(VLOOKUP($B109,'[4]SGTI 2021 General Full List'!$G$2:$AD$528,23,FALSE),VLOOKUP($B109,'[5]SGTI 2021 TrustReits Full List'!$G$2:$AB$43,22,FALSE))</f>
        <v>Real Estate</v>
      </c>
      <c r="I109" s="16" t="s">
        <v>1273</v>
      </c>
      <c r="J109" s="17">
        <f>VLOOKUP($B109,'[6]2021 DD Batch123456'!$B$3:$AT$590,5,FALSE)</f>
        <v>10</v>
      </c>
      <c r="K109" s="17">
        <f>VLOOKUP($B109,'[6]2021 DD Batch123456'!$B$3:$AT$590,6,FALSE)</f>
        <v>10</v>
      </c>
      <c r="L109" s="17">
        <f>VLOOKUP($B109,'[6]2021 DD Batch123456'!$B$3:$AT$590,7,FALSE)</f>
        <v>5</v>
      </c>
      <c r="M109" s="17" t="str">
        <f>VLOOKUP($B109,'[6]2021 DD Batch123456'!$B$3:$AT$590,12,FALSE)</f>
        <v>N</v>
      </c>
      <c r="N109" s="17" t="str">
        <f>HLOOKUP($B109,'[6]SGTI 2021 Clean Data'!$E$2:$ZQ$272,25,FALSE)</f>
        <v>N</v>
      </c>
      <c r="O109" s="17" t="str">
        <f>VLOOKUP($B109,'[6]2021 DD Batch123456'!$B$3:$AT$590,13,FALSE)</f>
        <v>Y</v>
      </c>
      <c r="P109" s="17" t="str">
        <f>VLOOKUP($B109,'[6]2021 DD Batch123456'!$B$3:$AT$590,14,FALSE)</f>
        <v>Y</v>
      </c>
      <c r="Q109" s="17" t="str">
        <f>HLOOKUP($B109,'[6]SGTI 2021 Clean Data'!$E$2:$ZQ$272,30,FALSE)</f>
        <v>Y</v>
      </c>
      <c r="R109" s="17" t="str">
        <f>HLOOKUP($B109,'[6]SGTI 2021 Clean Data'!$E$2:$ZQ$272,31,FALSE)</f>
        <v>Y</v>
      </c>
      <c r="S109" s="17" t="str">
        <f>HLOOKUP($B109,'[6]SGTI 2021 Clean Data'!$E$2:$ZQ$272,32,FALSE)</f>
        <v>Y</v>
      </c>
      <c r="T109" s="17">
        <f>VLOOKUP($B109,'[6]2021 DD Batch123456'!$B$3:$AT$590,36,FALSE)</f>
        <v>3</v>
      </c>
      <c r="U109" s="17">
        <f>VLOOKUP($B109,'[6]2021 DD Batch123456'!$B$3:$AT$590,40,FALSE)</f>
        <v>4</v>
      </c>
      <c r="V109" s="17">
        <f>VLOOKUP($B109,'[6]2021 DD Batch123456'!$B$3:$AT$590,37,FALSE)</f>
        <v>5</v>
      </c>
      <c r="W109" s="17" t="str">
        <f>VLOOKUP($B109,'[6]2021 DD Batch123456'!$B$3:$AT$590,41,FALSE)</f>
        <v>Y</v>
      </c>
      <c r="X109" s="17">
        <f>VLOOKUP($B109,'[6]2021 DD Batch123456'!$B$3:$AT$590,15,FALSE)</f>
        <v>3</v>
      </c>
      <c r="Y109" s="17">
        <f>VLOOKUP($B109,'[6]2021 DD Batch123456'!$B$3:$AT$590,16,FALSE)</f>
        <v>2</v>
      </c>
      <c r="Z109" s="17" t="str">
        <f>VLOOKUP($B109,'[6]2021 DD Batch123456'!$B$3:$AT$590,18,FALSE)</f>
        <v>Y</v>
      </c>
      <c r="AA109" s="17" t="str">
        <f>HLOOKUP($B109,'[6]SGTI 2021 Clean Data'!$E$2:$ZQ$272,45,FALSE)</f>
        <v>Y</v>
      </c>
      <c r="AB109" s="17" t="str">
        <f>HLOOKUP($B109,'[6]SGTI 2021 Clean Data'!$E$2:$ZQ$272,46,FALSE)</f>
        <v>N</v>
      </c>
      <c r="AC109" s="17" t="str">
        <f>HLOOKUP($B109,'[6]SGTI 2021 Clean Data'!$E$2:$ZQ$272,49,FALSE)</f>
        <v>N</v>
      </c>
      <c r="AD109" s="17" t="str">
        <f>HLOOKUP($B109,'[6]SGTI 2021 Clean Data'!$E$2:$ZQ$272,50,FALSE)</f>
        <v>Y</v>
      </c>
      <c r="AE109" s="17" t="str">
        <f>HLOOKUP($B109,'[6]SGTI 2021 Clean Data'!$E$2:$ZQ$272,53,FALSE)</f>
        <v>Y</v>
      </c>
      <c r="AF109" s="17" t="str">
        <f>HLOOKUP($B109,'[6]SGTI 2021 Clean Data'!$E$2:$ZQ$272,54,FALSE)</f>
        <v>N</v>
      </c>
      <c r="AG109" s="17" t="str">
        <f>HLOOKUP($B109,'[6]SGTI 2021 Clean Data'!$E$2:$ZQ$272,55,FALSE)</f>
        <v>Y</v>
      </c>
      <c r="AH109" s="17" t="str">
        <f>HLOOKUP($B109,'[6]SGTI 2021 Clean Data'!$E$2:$ZQ$272,56,FALSE)</f>
        <v>N</v>
      </c>
      <c r="AI109" s="17" t="str">
        <f>HLOOKUP($B109,'[6]SGTI 2021 Clean Data'!$E$2:$ZQ$272,57,FALSE)</f>
        <v>N</v>
      </c>
      <c r="AJ109" s="17" t="str">
        <f>HLOOKUP($B109,'[6]SGTI 2021 Clean Data'!$E$2:$ZQ$272,58,FALSE)</f>
        <v>N</v>
      </c>
      <c r="AK109" s="17" t="str">
        <f>HLOOKUP($B109,'[6]SGTI 2021 Clean Data'!$E$2:$ZQ$272,59,FALSE)</f>
        <v>N</v>
      </c>
      <c r="AL109" s="17">
        <f>VLOOKUP($B109,'[6]2021 DD Batch123456'!$B$3:$AT$590,19,FALSE)</f>
        <v>3</v>
      </c>
      <c r="AM109" s="17">
        <f>VLOOKUP($B109,'[6]2021 DD Batch123456'!$B$3:$AT$590,20,FALSE)</f>
        <v>3</v>
      </c>
      <c r="AN109" s="17" t="str">
        <f>VLOOKUP($B109,'[6]2021 DD Batch123456'!$B$3:$AT$590,22,FALSE)</f>
        <v>Y</v>
      </c>
      <c r="AO109" s="17" t="str">
        <f>HLOOKUP($B109,'[6]SGTI 2021 Clean Data'!$E$2:$ZQ$272,67,FALSE)</f>
        <v>B3</v>
      </c>
      <c r="AP109" s="17" t="str">
        <f>HLOOKUP($B109,'[6]SGTI 2021 Clean Data'!$E$2:$ZQ$272,68,FALSE)</f>
        <v>B3</v>
      </c>
      <c r="AQ109" s="17" t="str">
        <f>HLOOKUP($B109,'[6]SGTI 2021 Clean Data'!$E$2:$ZQ$272,69,FALSE)</f>
        <v>ND</v>
      </c>
      <c r="AR109" s="17" t="str">
        <f>HLOOKUP($B109,'[6]SGTI 2021 Clean Data'!$E$2:$ZQ$272,70,FALSE)</f>
        <v>Y</v>
      </c>
      <c r="AS109" s="17" t="str">
        <f>HLOOKUP($B109,'[6]SGTI 2021 Clean Data'!$E$2:$ZQ$272,71,FALSE)</f>
        <v>Y</v>
      </c>
      <c r="AT109" s="17" t="str">
        <f>HLOOKUP($B109,'[6]SGTI 2021 Clean Data'!$E$2:$ZQ$272,72,FALSE)</f>
        <v>Y</v>
      </c>
      <c r="AU109" s="17" t="str">
        <f>HLOOKUP($B109,'[6]SGTI 2021 Clean Data'!$E$2:$ZQ$272,73,FALSE)</f>
        <v>N</v>
      </c>
      <c r="AV109" s="17" t="str">
        <f>HLOOKUP($B109,'[6]SGTI 2021 Clean Data'!$E$2:$ZQ$272,74,FALSE)</f>
        <v>N</v>
      </c>
      <c r="AW109" s="17" t="str">
        <f>HLOOKUP($B109,'[6]SGTI 2021 Clean Data'!$E$2:$ZQ$272,75,FALSE)</f>
        <v>N</v>
      </c>
      <c r="AX109" s="17" t="str">
        <f>HLOOKUP($B109,'[6]SGTI 2021 Clean Data'!$E$2:$ZQ$272,76,FALSE)</f>
        <v>N</v>
      </c>
      <c r="AY109" s="17" t="str">
        <f>VLOOKUP($B109,'[6]2021 DD Batch123456'!$B$3:$AT$590,35,FALSE)</f>
        <v>B3</v>
      </c>
      <c r="AZ109" s="17" t="str">
        <f>HLOOKUP($B109,'[6]SGTI 2021 Clean Data'!$E$2:$ZQ$272,80,FALSE)</f>
        <v>N</v>
      </c>
      <c r="BA109" s="17" t="str">
        <f>HLOOKUP($B109,'[6]SGTI 2021 Clean Data'!$E$2:$ZQ$272,83,FALSE)</f>
        <v>Y</v>
      </c>
      <c r="BB109" s="17" t="str">
        <f>HLOOKUP($B109,'[6]SGTI 2021 Clean Data'!$E$2:$ZQ$272,84,FALSE)</f>
        <v>N</v>
      </c>
      <c r="BC109" s="17" t="str">
        <f>HLOOKUP($B109,'[6]SGTI 2021 Clean Data'!$E$2:$ZQ$272,89,FALSE)</f>
        <v>N</v>
      </c>
      <c r="BD109" s="17" t="str">
        <f>HLOOKUP($B109,'[6]SGTI 2021 Clean Data'!$E$2:$ZQ$272,91,FALSE)</f>
        <v>Y</v>
      </c>
      <c r="BE109" s="17" t="str">
        <f>HLOOKUP($B109,'[6]SGTI 2021 Clean Data'!$E$2:$ZQ$272,92,FALSE)</f>
        <v>Y</v>
      </c>
      <c r="BF109" s="17" t="str">
        <f>HLOOKUP($B109,'[6]SGTI 2021 Clean Data'!$E$2:$ZQ$272,93,FALSE)</f>
        <v>Y</v>
      </c>
      <c r="BG109" s="17" t="str">
        <f>HLOOKUP($B109,'[6]SGTI 2021 Clean Data'!$E$2:$ZQ$272,94,FALSE)</f>
        <v>Y</v>
      </c>
      <c r="BH109" s="17" t="str">
        <f>HLOOKUP($B109,'[6]SGTI 2021 Clean Data'!$E$2:$ZQ$272,95,FALSE)</f>
        <v>Y</v>
      </c>
      <c r="BI109" s="17" t="str">
        <f>HLOOKUP($B109,'[6]SGTI 2021 Clean Data'!$E$2:$ZQ$272,96,FALSE)</f>
        <v>Y</v>
      </c>
      <c r="BJ109" s="17" t="str">
        <f>HLOOKUP($B109,'[6]SGTI 2021 Clean Data'!$E$2:$ZQ$272,97,FALSE)</f>
        <v>Y</v>
      </c>
      <c r="BK109" s="17" t="str">
        <f>HLOOKUP($B109,'[6]SGTI 2021 Clean Data'!$E$2:$ZQ$272,98,FALSE)</f>
        <v>Y</v>
      </c>
      <c r="BL109" s="17" t="str">
        <f>HLOOKUP($B109,'[6]SGTI 2021 Clean Data'!$E$2:$ZQ$272,100,FALSE)</f>
        <v>Y</v>
      </c>
      <c r="BM109" s="17" t="str">
        <f>HLOOKUP($B109,'[6]SGTI 2021 Clean Data'!$E$2:$ZQ$272,102,FALSE)</f>
        <v>N</v>
      </c>
      <c r="BN109" s="17" t="str">
        <f>HLOOKUP($B109,'[6]SGTI 2021 Clean Data'!$E$2:$ZQ$272,103,FALSE)</f>
        <v>Y</v>
      </c>
      <c r="BO109" s="17" t="str">
        <f>HLOOKUP($B109,'[6]SGTI 2021 Clean Data'!$E$2:$ZQ$272,107,FALSE)</f>
        <v>N</v>
      </c>
      <c r="BP109" s="17" t="str">
        <f>HLOOKUP($B109,'[6]SGTI 2021 Clean Data'!$E$2:$ZQ$272,108,FALSE)</f>
        <v>Y</v>
      </c>
      <c r="BQ109" s="17" t="str">
        <f>HLOOKUP($B109,'[6]SGTI 2021 Clean Data'!$E$2:$ZQ$272,109,FALSE)</f>
        <v>Y</v>
      </c>
      <c r="BR109" s="17" t="str">
        <f>HLOOKUP($B109,'[6]SGTI 2021 Clean Data'!$E$2:$ZQ$272,110,FALSE)</f>
        <v>Y</v>
      </c>
      <c r="BS109" s="17" t="str">
        <f>HLOOKUP($B109,'[6]SGTI 2021 Clean Data'!$E$2:$ZQ$272,111,FALSE)</f>
        <v>Y</v>
      </c>
      <c r="BT109" s="17" t="str">
        <f>HLOOKUP($B109,'[6]SGTI 2021 Clean Data'!$E$2:$ZQ$272,113,FALSE)</f>
        <v>Y</v>
      </c>
      <c r="BU109" s="17">
        <f>HLOOKUP($B109,'[6]SGTI 2021 Clean Data'!$E$2:$ZQ$272,114,FALSE)</f>
        <v>0</v>
      </c>
      <c r="BV109" s="17" t="str">
        <f>HLOOKUP($B109,'[6]SGTI 2021 Clean Data'!$E$2:$ZQ$272,120,FALSE)</f>
        <v>Y</v>
      </c>
      <c r="BW109" s="17" t="str">
        <f>HLOOKUP($B109,'[6]SGTI 2021 Clean Data'!$E$2:$ZQ$272,121,FALSE)</f>
        <v>N</v>
      </c>
      <c r="BX109" s="17" t="str">
        <f>HLOOKUP($B109,'[6]SGTI 2021 Clean Data'!$E$2:$ZQ$272,122,FALSE)</f>
        <v>Y</v>
      </c>
      <c r="BY109" s="17" t="str">
        <f>HLOOKUP($B109,'[6]SGTI 2021 Clean Data'!$E$2:$ZQ$272,123,FALSE)</f>
        <v>Y</v>
      </c>
      <c r="BZ109" s="17" t="str">
        <f>HLOOKUP($B109,'[6]SGTI 2021 Clean Data'!$E$2:$ZQ$272,124,FALSE)</f>
        <v>Y</v>
      </c>
      <c r="CA109" s="17" t="str">
        <f>HLOOKUP($B109,'[6]SGTI 2021 Clean Data'!$E$2:$ZQ$272,125,FALSE)</f>
        <v>Y</v>
      </c>
      <c r="CB109" s="17" t="str">
        <f>HLOOKUP($B109,'[6]SGTI 2021 Clean Data'!$E$2:$ZQ$272,126,FALSE)</f>
        <v>Y</v>
      </c>
      <c r="CC109" s="17" t="str">
        <f>HLOOKUP($B109,'[6]SGTI 2021 Clean Data'!$E$2:$ZQ$272,128,FALSE)</f>
        <v>Y</v>
      </c>
      <c r="CD109" s="17" t="str">
        <f>HLOOKUP($B109,'[6]SGTI 2021 Clean Data'!$E$2:$ZQ$272,130,FALSE)</f>
        <v>Y</v>
      </c>
      <c r="CE109" s="17" t="str">
        <f>HLOOKUP($B109,'[6]SGTI 2021 Clean Data'!$E$2:$ZQ$272,131,FALSE)</f>
        <v>Y</v>
      </c>
      <c r="CF109" s="17" t="str">
        <f>HLOOKUP($B109,'[6]SGTI 2021 Clean Data'!$E$2:$ZQ$272,132,FALSE)</f>
        <v>Y</v>
      </c>
      <c r="CG109" s="17" t="str">
        <f>HLOOKUP($B109,'[6]SGTI 2021 Clean Data'!$E$2:$ZQ$272,133,FALSE)</f>
        <v>Y</v>
      </c>
      <c r="CH109" s="17">
        <f>HLOOKUP($B109,'[6]SGTI 2021 Clean Data'!$E$2:$ZQ$272,135,FALSE)</f>
        <v>0</v>
      </c>
      <c r="CI109" s="17" t="str">
        <f>HLOOKUP($B109,'[6]SGTI 2021 Clean Data'!$E$2:$ZQ$272,139,FALSE)</f>
        <v>Y</v>
      </c>
      <c r="CJ109" s="17" t="str">
        <f>HLOOKUP($B109,'[6]SGTI 2021 Clean Data'!$E$2:$ZQ$272,140,FALSE)</f>
        <v>Y</v>
      </c>
      <c r="CK109" s="17" t="str">
        <f>VLOOKUP($B109,'[6]2021 DD Batch123456'!$B$3:$AT$590,26,FALSE)</f>
        <v>Y</v>
      </c>
      <c r="CL109" s="17">
        <f>VLOOKUP($B109,'[6]2021 DD Batch123456'!$B$3:$AT$590,27,FALSE)</f>
        <v>0</v>
      </c>
      <c r="CM109" s="17" t="str">
        <f>VLOOKUP($B109,'[6]2021 DD Batch123456'!$B$3:$AT$590,31,FALSE)</f>
        <v>Y</v>
      </c>
      <c r="CN109" s="17">
        <f>VLOOKUP($B109,'[6]2021 DD Batch123456'!$B$3:$AT$590,32,FALSE)</f>
        <v>0</v>
      </c>
      <c r="CO109" s="17" t="str">
        <f>VLOOKUP($B109,'[6]2021 DD Batch123456'!$B$3:$AT$590,33,FALSE)</f>
        <v>Y</v>
      </c>
      <c r="CP109" s="17" t="str">
        <f>HLOOKUP($B109,'[6]SGTI 2021 Clean Data'!$E$2:$ZQ$272,153,FALSE)</f>
        <v>Y</v>
      </c>
      <c r="CQ109" s="17" t="str">
        <f>HLOOKUP($B109,'[6]SGTI 2021 Clean Data'!$E$2:$ZQ$272,155,FALSE)</f>
        <v>Y</v>
      </c>
      <c r="CR109" s="17" t="str">
        <f>HLOOKUP($B109,'[6]SGTI 2021 Clean Data'!$E$2:$ZQ$272,156,FALSE)</f>
        <v>Y</v>
      </c>
      <c r="CS109" s="17" t="str">
        <f>HLOOKUP($B109,'[6]SGTI 2021 Clean Data'!$E$2:$ZQ$272,157,FALSE)</f>
        <v>Y</v>
      </c>
      <c r="CT109" s="17" t="str">
        <f>HLOOKUP($B109,'[6]SGTI 2021 Clean Data'!$E$2:$ZQ$272,158,FALSE)</f>
        <v>Y</v>
      </c>
      <c r="CU109" s="17" t="str">
        <f>HLOOKUP($B109,'[6]SGTI 2021 Clean Data'!$E$2:$ZQ$272,159,FALSE)</f>
        <v>Y</v>
      </c>
      <c r="CV109" s="17" t="str">
        <f>HLOOKUP($B109,'[6]SGTI 2021 Clean Data'!$E$2:$ZQ$272,160,FALSE)</f>
        <v>Y</v>
      </c>
      <c r="CW109" s="17" t="str">
        <f>HLOOKUP($B109,'[6]SGTI 2021 Clean Data'!$E$2:$ZQ$272,161,FALSE)</f>
        <v>Y</v>
      </c>
      <c r="CX109" s="17" t="str">
        <f>HLOOKUP($B109,'[6]SGTI 2021 Clean Data'!$E$2:$ZQ$272,164,FALSE)</f>
        <v>Y</v>
      </c>
      <c r="CY109" s="17" t="str">
        <f>HLOOKUP($B109,'[6]SGTI 2021 Clean Data'!$E$2:$ZQ$272,170,FALSE)</f>
        <v>Y</v>
      </c>
      <c r="CZ109" s="17" t="str">
        <f>HLOOKUP($B109,'[6]SGTI 2021 Clean Data'!$E$2:$ZQ$272,173,FALSE)</f>
        <v>Y</v>
      </c>
      <c r="DA109" s="17" t="str">
        <f>HLOOKUP($B109,'[6]SGTI 2021 Clean Data'!$E$2:$ZQ$272,174,FALSE)</f>
        <v>Y</v>
      </c>
      <c r="DB109" s="17" t="str">
        <f>HLOOKUP($B109,'[6]SGTI 2021 Clean Data'!$E$2:$ZQ$272,175,FALSE)</f>
        <v>Y</v>
      </c>
      <c r="DC109" s="17" t="str">
        <f>HLOOKUP($B109,'[6]SGTI 2021 Clean Data'!$E$2:$ZQ$272,176,FALSE)</f>
        <v>Y</v>
      </c>
      <c r="DD109" s="17" t="str">
        <f>HLOOKUP($B109,'[6]SGTI 2021 Clean Data'!$E$2:$ZQ$272,178,FALSE)</f>
        <v>Y</v>
      </c>
      <c r="DE109" s="17" t="str">
        <f>HLOOKUP($B109,'[6]SGTI 2021 Clean Data'!$E$2:$ZQ$272,179,FALSE)</f>
        <v>N</v>
      </c>
      <c r="DF109" s="17" t="str">
        <f>HLOOKUP($B109,'[6]SGTI 2021 Clean Data'!$E$2:$ZQ$272,180,FALSE)</f>
        <v>N</v>
      </c>
      <c r="DG109" s="17" t="str">
        <f>HLOOKUP($B109,'[6]SGTI 2021 Clean Data'!$E$2:$ZQ$272,181,FALSE)</f>
        <v>Y</v>
      </c>
      <c r="DH109" s="17" t="str">
        <f>HLOOKUP($B109,'[6]SGTI 2021 Clean Data'!$E$2:$ZQ$272,182,FALSE)</f>
        <v>N</v>
      </c>
      <c r="DI109" s="17" t="str">
        <f>HLOOKUP($B109,'[6]SGTI 2021 Clean Data'!$E$2:$ZQ$272,184,FALSE)</f>
        <v>Y</v>
      </c>
      <c r="DJ109" s="17" t="str">
        <f>HLOOKUP($B109,'[6]SGTI 2021 Clean Data'!$E$2:$ZQ$272,185,FALSE)</f>
        <v>Y</v>
      </c>
      <c r="DK109" s="17">
        <f>HLOOKUP($B109,'[6]SGTI 2021 Clean Data'!$E$2:$ZQ$272,190,FALSE)</f>
        <v>55</v>
      </c>
      <c r="DL109" s="17" t="str">
        <f>HLOOKUP($B109,'[6]SGTI 2021 Clean Data'!$E$2:$ZQ$272,191,FALSE)</f>
        <v>Y</v>
      </c>
      <c r="DM109" s="17" t="str">
        <f>HLOOKUP($B109,'[6]SGTI 2021 Clean Data'!$E$2:$ZQ$272,195,FALSE)</f>
        <v>Y</v>
      </c>
      <c r="DN109" s="17" t="str">
        <f>HLOOKUP($B109,'[6]SGTI 2021 Clean Data'!$E$2:$ZQ$272,196,FALSE)</f>
        <v>N</v>
      </c>
      <c r="DO109" s="17" t="str">
        <f>HLOOKUP($B109,'[6]SGTI 2021 Clean Data'!$E$2:$ZQ$272,199,FALSE)</f>
        <v>N</v>
      </c>
      <c r="DP109" s="17" t="str">
        <f>HLOOKUP($B109,'[6]SGTI 2021 Clean Data'!$E$2:$ZQ$272,200,FALSE)</f>
        <v>N</v>
      </c>
      <c r="DQ109" s="17" t="str">
        <f>HLOOKUP($B109,'[6]SGTI 2021 Clean Data'!$E$2:$ZQ$272,201,FALSE)</f>
        <v>Y</v>
      </c>
      <c r="DR109" s="17" t="str">
        <f>HLOOKUP($B109,'[6]SGTI 2021 Clean Data'!$E$2:$ZQ$272,202,FALSE)</f>
        <v>Y</v>
      </c>
      <c r="DS109" s="17" t="str">
        <f>HLOOKUP($B109,'[6]SGTI 2021 Clean Data'!$E$2:$ZQ$272,203,FALSE)</f>
        <v>Y</v>
      </c>
      <c r="DT109" s="17" t="str">
        <f>HLOOKUP($B109,'[6]SGTI 2021 Clean Data'!$E$2:$ZQ$272,204,FALSE)</f>
        <v>Y</v>
      </c>
      <c r="DU109" s="17" t="str">
        <f>HLOOKUP($B109,'[6]SGTI 2021 Clean Data'!$E$2:$ZQ$272,206,FALSE)</f>
        <v>Y</v>
      </c>
      <c r="DV109" s="17" t="str">
        <f>HLOOKUP($B109,'[6]SGTI 2021 Clean Data'!$E$2:$ZQ$272,207,FALSE)</f>
        <v>Y</v>
      </c>
      <c r="DW109" s="17" t="str">
        <f>HLOOKUP($B109,'[6]SGTI 2021 Clean Data'!$E$2:$ZQ$272,208,FALSE)</f>
        <v>N</v>
      </c>
      <c r="DX109" s="17"/>
      <c r="DY109" s="17" t="str">
        <f>HLOOKUP($B109,'[6]SGTI 2021 Clean Data'!$E$2:$ZQ$272,213,FALSE)</f>
        <v>Y</v>
      </c>
      <c r="DZ109" s="17" t="str">
        <f>HLOOKUP($B109,'[6]SGTI 2021 Clean Data'!$E$2:$ZQ$272,214,FALSE)</f>
        <v>Y</v>
      </c>
      <c r="EA109" s="17" t="str">
        <f>HLOOKUP($B109,'[6]SGTI 2021 Clean Data'!$E$2:$ZQ$272,215,FALSE)</f>
        <v>Y</v>
      </c>
      <c r="EB109" s="17">
        <f>HLOOKUP($B109,'[6]SGTI 2021 Clean Data'!$E$2:$ZQ$272,219,FALSE)</f>
        <v>3</v>
      </c>
      <c r="EC109" s="17">
        <f>HLOOKUP($B109,'[6]SGTI 2021 Clean Data'!$E$2:$ZQ$272,220,FALSE)</f>
        <v>0</v>
      </c>
      <c r="ED109" s="17">
        <f>HLOOKUP($B109,'[6]SGTI 2021 Clean Data'!$E$2:$ZQ$272,221,FALSE)</f>
        <v>0</v>
      </c>
      <c r="EE109" s="17">
        <f>HLOOKUP($B109,'[6]SGTI 2021 Clean Data'!$E$2:$ZQ$272,222,FALSE)</f>
        <v>3</v>
      </c>
      <c r="EF109" s="17">
        <f>HLOOKUP($B109,'[6]SGTI 2021 Clean Data'!$E$2:$ZQ$272,223,FALSE)</f>
        <v>0</v>
      </c>
      <c r="EG109" s="17">
        <f>HLOOKUP($B109,'[6]SGTI 2021 Clean Data'!$E$2:$ZQ$272,224,FALSE)</f>
        <v>3</v>
      </c>
      <c r="EH109" s="17">
        <f>HLOOKUP($B109,'[6]SGTI 2021 Clean Data'!$E$2:$ZQ$272,225,FALSE)</f>
        <v>0</v>
      </c>
      <c r="EI109" s="17">
        <f>HLOOKUP($B109,'[6]SGTI 2021 Clean Data'!$E$2:$ZQ$272,226,FALSE)</f>
        <v>3</v>
      </c>
      <c r="EJ109" s="17">
        <f>HLOOKUP($B109,'[6]SGTI 2021 Clean Data'!$E$2:$ZQ$272,227,FALSE)</f>
        <v>0</v>
      </c>
      <c r="EK109" s="17">
        <f>HLOOKUP($B109,'[6]SGTI 2021 Clean Data'!$E$2:$ZQ$272,228,FALSE)</f>
        <v>3</v>
      </c>
      <c r="EL109" s="17">
        <f>HLOOKUP($B109,'[6]SGTI 2021 Clean Data'!$E$2:$ZQ$272,229,FALSE)</f>
        <v>0</v>
      </c>
      <c r="EM109" s="17">
        <f>HLOOKUP($B109,'[6]SGTI 2021 Clean Data'!$E$2:$ZQ$272,230,FALSE)</f>
        <v>1</v>
      </c>
      <c r="EN109" s="17">
        <f>HLOOKUP($B109,'[6]SGTI 2021 Clean Data'!$E$2:$ZQ$272,231,FALSE)</f>
        <v>0</v>
      </c>
      <c r="EO109" s="18">
        <f>HLOOKUP($B109,'[6]SGTI 2021 Clean Data'!$E$2:$ZQ$272,232,FALSE)</f>
        <v>44293</v>
      </c>
      <c r="EP109" s="18">
        <f>HLOOKUP($B109,'[6]SGTI 2021 Clean Data'!$E$2:$ZQ$272,233,FALSE)</f>
        <v>44314</v>
      </c>
      <c r="EQ109" s="17">
        <f>HLOOKUP($B109,'[6]SGTI 2021 Clean Data'!$E$2:$ZQ$272,234,FALSE)</f>
        <v>0</v>
      </c>
      <c r="ER109" s="17">
        <f>HLOOKUP($B109,'[6]SGTI 2021 Clean Data'!$E$2:$ZQ$272,235,FALSE)</f>
        <v>0</v>
      </c>
      <c r="ES109" s="17">
        <f>HLOOKUP($B109,'[6]SGTI 2021 Clean Data'!$E$2:$ZQ$272,240,FALSE)</f>
        <v>0</v>
      </c>
      <c r="ET109" s="17">
        <f>VLOOKUP($B109,'[6]2021 DD Batch123456'!$B$3:$AT$590,42,FALSE)</f>
        <v>2</v>
      </c>
      <c r="EU109" s="17"/>
      <c r="EV109" s="17"/>
      <c r="EW109" s="17"/>
      <c r="EX109" s="17">
        <f>VLOOKUP($B109,'[6]2021 DD Batch123456'!$B$3:$AT$590,44,FALSE)</f>
        <v>0</v>
      </c>
      <c r="EY109" s="17">
        <f>HLOOKUP($B109,'[6]SGTI 2021 Clean Data'!$E$2:$ZQ$272,246,FALSE)</f>
        <v>0</v>
      </c>
      <c r="EZ109" s="17">
        <f>HLOOKUP($B109,'[6]SGTI 2021 Clean Data'!$E$2:$ZQ$272,247,FALSE)</f>
        <v>0</v>
      </c>
      <c r="FA109" s="17">
        <f>HLOOKUP($B109,'[6]SGTI 2021 Clean Data'!$E$2:$ZQ$272,248,FALSE)</f>
        <v>0</v>
      </c>
      <c r="FB109" s="17">
        <f>HLOOKUP($B109,'[6]SGTI 2021 Clean Data'!$E$2:$ZQ$272,249,FALSE)</f>
        <v>0</v>
      </c>
      <c r="FC109" s="17">
        <f>HLOOKUP($B109,'[6]SGTI 2021 Clean Data'!$E$2:$ZQ$272,250,FALSE)</f>
        <v>0</v>
      </c>
      <c r="FD109" s="17">
        <f>HLOOKUP($B109,'[6]SGTI 2021 Clean Data'!$E$2:$ZQ$272,251,FALSE)</f>
        <v>0</v>
      </c>
      <c r="FE109" s="17">
        <f>HLOOKUP($B109,'[6]SGTI 2021 Clean Data'!$E$2:$ZQ$272,252,FALSE)</f>
        <v>0</v>
      </c>
      <c r="FF109" s="17">
        <f>HLOOKUP($B109,'[6]SGTI 2021 Clean Data'!$E$2:$ZQ$272,253,FALSE)</f>
        <v>0</v>
      </c>
      <c r="FG109" s="17">
        <f>HLOOKUP($B109,'[6]SGTI 2021 Clean Data'!$E$2:$ZQ$272,254,FALSE)</f>
        <v>0</v>
      </c>
      <c r="FH109" s="17">
        <f>HLOOKUP($B109,'[6]SGTI 2021 Clean Data'!$E$2:$ZQ$272,255,FALSE)</f>
        <v>0</v>
      </c>
      <c r="FI109" s="17">
        <f>HLOOKUP($B109,'[6]SGTI 2021 Clean Data'!$E$2:$ZQ$272,256,FALSE)</f>
        <v>0</v>
      </c>
      <c r="FJ109" s="17">
        <f>HLOOKUP($B109,'[6]SGTI 2021 Clean Data'!$E$2:$ZQ$272,257,FALSE)</f>
        <v>0</v>
      </c>
      <c r="FK109" s="17">
        <f>HLOOKUP($B109,'[6]SGTI 2021 Clean Data'!$E$2:$ZQ$272,258,FALSE)</f>
        <v>0</v>
      </c>
      <c r="FL109" s="17"/>
      <c r="FM109" s="17">
        <f>HLOOKUP($B109,'[6]SGTI 2021 Clean Data'!$E$2:$ZQ$272,260,FALSE)</f>
        <v>0</v>
      </c>
      <c r="FN109" s="17">
        <f>HLOOKUP($B109,'[6]SGTI 2021 Clean Data'!$E$2:$ZQ$272,261,FALSE)</f>
        <v>0</v>
      </c>
      <c r="FO109" s="17">
        <f>HLOOKUP($B109,'[6]SGTI 2021 Clean Data'!$E$2:$ZQ$272,262,FALSE)</f>
        <v>0</v>
      </c>
      <c r="FP109" s="17">
        <f>HLOOKUP($B109,'[6]SGTI 2021 Clean Data'!$E$2:$ZQ$272,263,FALSE)</f>
        <v>0</v>
      </c>
      <c r="FQ109" s="17"/>
      <c r="FR109" s="17">
        <f>HLOOKUP($B109,'[6]SGTI 2021 Clean Data'!$E$2:$ZQ$272,265,FALSE)</f>
        <v>0</v>
      </c>
      <c r="FS109" s="17">
        <f>HLOOKUP($B109,'[6]SGTI 2021 Clean Data'!$E$2:$ZQ$272,266,FALSE)</f>
        <v>0</v>
      </c>
      <c r="FT109" s="17">
        <f>HLOOKUP($B109,'[6]SGTI 2021 Clean Data'!$E$2:$ZQ$272,267,FALSE)</f>
        <v>0</v>
      </c>
      <c r="FU109" s="17">
        <f>HLOOKUP($B109,'[6]SGTI 2021 Clean Data'!$E$2:$ZQ$272,268,FALSE)</f>
        <v>3</v>
      </c>
      <c r="FV109" s="17">
        <f>HLOOKUP($B109,'[6]SGTI 2021 Clean Data'!$E$2:$ZQ$272,269,FALSE)</f>
        <v>0</v>
      </c>
      <c r="FW109" s="17">
        <f>HLOOKUP($B109,'[6]SGTI 2021 Clean Data'!$E$2:$ZQ$272,270,FALSE)</f>
        <v>0</v>
      </c>
      <c r="FX109" s="17">
        <f>HLOOKUP($B109,'[6]SGTI 2021 Clean Data'!$E$2:$ZQ$272,271,FALSE)</f>
        <v>0</v>
      </c>
    </row>
    <row r="110" spans="1:180" ht="24" thickTop="1" thickBot="1" x14ac:dyDescent="0.3">
      <c r="A110" s="12">
        <v>479</v>
      </c>
      <c r="B110" s="13" t="s">
        <v>322</v>
      </c>
      <c r="C110" s="14" t="s">
        <v>323</v>
      </c>
      <c r="D110" s="15">
        <v>44196</v>
      </c>
      <c r="E110" s="16">
        <f>_xlfn.IFNA(VLOOKUP($B110,'[4]SGTI 2021 General Full List'!$G$2:$AD$528,24,FALSE),VLOOKUP($B110,'[5]SGTI 2021 TrustReits Full List'!$G$2:$AC$43,23,FALSE))</f>
        <v>226981000</v>
      </c>
      <c r="F110" s="16" t="str">
        <f t="shared" si="1"/>
        <v>Small</v>
      </c>
      <c r="G110" s="16" t="str">
        <f>_xlfn.IFNA(VLOOKUP($B110,'[4]SGTI 2021 General Full List'!$G$2:$AD$528,21,FALSE),VLOOKUP($B110,'[5]SGTI 2021 TrustReits Full List'!$G$2:$AB$43,20,FALSE))</f>
        <v xml:space="preserve">FINANCIALS </v>
      </c>
      <c r="H110" s="16" t="str">
        <f>_xlfn.IFNA(VLOOKUP($B110,'[4]SGTI 2021 General Full List'!$G$2:$AD$528,23,FALSE),VLOOKUP($B110,'[5]SGTI 2021 TrustReits Full List'!$G$2:$AB$43,22,FALSE))</f>
        <v>Banking &amp; Investment Services</v>
      </c>
      <c r="I110" s="16" t="s">
        <v>1273</v>
      </c>
      <c r="J110" s="17">
        <f>VLOOKUP($B110,'[6]2021 DD Batch123456'!$B$3:$AT$590,5,FALSE)</f>
        <v>6</v>
      </c>
      <c r="K110" s="17">
        <f>VLOOKUP($B110,'[6]2021 DD Batch123456'!$B$3:$AT$590,6,FALSE)</f>
        <v>6</v>
      </c>
      <c r="L110" s="17">
        <f>VLOOKUP($B110,'[6]2021 DD Batch123456'!$B$3:$AT$590,7,FALSE)</f>
        <v>4</v>
      </c>
      <c r="M110" s="17" t="str">
        <f>VLOOKUP($B110,'[6]2021 DD Batch123456'!$B$3:$AT$590,12,FALSE)</f>
        <v>Y</v>
      </c>
      <c r="N110" s="17" t="str">
        <f>HLOOKUP($B110,'[6]SGTI 2021 Clean Data'!$E$2:$ZQ$272,25,FALSE)</f>
        <v>Y</v>
      </c>
      <c r="O110" s="17" t="str">
        <f>VLOOKUP($B110,'[6]2021 DD Batch123456'!$B$3:$AT$590,13,FALSE)</f>
        <v>N</v>
      </c>
      <c r="P110" s="17" t="str">
        <f>VLOOKUP($B110,'[6]2021 DD Batch123456'!$B$3:$AT$590,14,FALSE)</f>
        <v>N</v>
      </c>
      <c r="Q110" s="17" t="str">
        <f>HLOOKUP($B110,'[6]SGTI 2021 Clean Data'!$E$2:$ZQ$272,30,FALSE)</f>
        <v>Y</v>
      </c>
      <c r="R110" s="17" t="str">
        <f>HLOOKUP($B110,'[6]SGTI 2021 Clean Data'!$E$2:$ZQ$272,31,FALSE)</f>
        <v>Y</v>
      </c>
      <c r="S110" s="17" t="str">
        <f>HLOOKUP($B110,'[6]SGTI 2021 Clean Data'!$E$2:$ZQ$272,32,FALSE)</f>
        <v>Y</v>
      </c>
      <c r="T110" s="17">
        <f>VLOOKUP($B110,'[6]2021 DD Batch123456'!$B$3:$AT$590,36,FALSE)</f>
        <v>4</v>
      </c>
      <c r="U110" s="17">
        <f>VLOOKUP($B110,'[6]2021 DD Batch123456'!$B$3:$AT$590,40,FALSE)</f>
        <v>4</v>
      </c>
      <c r="V110" s="17">
        <f>VLOOKUP($B110,'[6]2021 DD Batch123456'!$B$3:$AT$590,37,FALSE)</f>
        <v>4</v>
      </c>
      <c r="W110" s="17" t="str">
        <f>VLOOKUP($B110,'[6]2021 DD Batch123456'!$B$3:$AT$590,41,FALSE)</f>
        <v>Y</v>
      </c>
      <c r="X110" s="17">
        <f>VLOOKUP($B110,'[6]2021 DD Batch123456'!$B$3:$AT$590,15,FALSE)</f>
        <v>3</v>
      </c>
      <c r="Y110" s="17">
        <f>VLOOKUP($B110,'[6]2021 DD Batch123456'!$B$3:$AT$590,16,FALSE)</f>
        <v>2</v>
      </c>
      <c r="Z110" s="17" t="str">
        <f>VLOOKUP($B110,'[6]2021 DD Batch123456'!$B$3:$AT$590,18,FALSE)</f>
        <v>Y</v>
      </c>
      <c r="AA110" s="17" t="str">
        <f>HLOOKUP($B110,'[6]SGTI 2021 Clean Data'!$E$2:$ZQ$272,45,FALSE)</f>
        <v>N</v>
      </c>
      <c r="AB110" s="17" t="str">
        <f>HLOOKUP($B110,'[6]SGTI 2021 Clean Data'!$E$2:$ZQ$272,46,FALSE)</f>
        <v>Y</v>
      </c>
      <c r="AC110" s="17" t="str">
        <f>HLOOKUP($B110,'[6]SGTI 2021 Clean Data'!$E$2:$ZQ$272,49,FALSE)</f>
        <v>Y</v>
      </c>
      <c r="AD110" s="17" t="str">
        <f>HLOOKUP($B110,'[6]SGTI 2021 Clean Data'!$E$2:$ZQ$272,50,FALSE)</f>
        <v>Y</v>
      </c>
      <c r="AE110" s="17" t="str">
        <f>HLOOKUP($B110,'[6]SGTI 2021 Clean Data'!$E$2:$ZQ$272,53,FALSE)</f>
        <v>Y</v>
      </c>
      <c r="AF110" s="17" t="str">
        <f>HLOOKUP($B110,'[6]SGTI 2021 Clean Data'!$E$2:$ZQ$272,54,FALSE)</f>
        <v>Y</v>
      </c>
      <c r="AG110" s="17" t="str">
        <f>HLOOKUP($B110,'[6]SGTI 2021 Clean Data'!$E$2:$ZQ$272,55,FALSE)</f>
        <v>Y</v>
      </c>
      <c r="AH110" s="17" t="str">
        <f>HLOOKUP($B110,'[6]SGTI 2021 Clean Data'!$E$2:$ZQ$272,56,FALSE)</f>
        <v>Y</v>
      </c>
      <c r="AI110" s="17" t="str">
        <f>HLOOKUP($B110,'[6]SGTI 2021 Clean Data'!$E$2:$ZQ$272,57,FALSE)</f>
        <v>N</v>
      </c>
      <c r="AJ110" s="17" t="str">
        <f>HLOOKUP($B110,'[6]SGTI 2021 Clean Data'!$E$2:$ZQ$272,58,FALSE)</f>
        <v>N</v>
      </c>
      <c r="AK110" s="17" t="str">
        <f>HLOOKUP($B110,'[6]SGTI 2021 Clean Data'!$E$2:$ZQ$272,59,FALSE)</f>
        <v>Y</v>
      </c>
      <c r="AL110" s="17">
        <f>VLOOKUP($B110,'[6]2021 DD Batch123456'!$B$3:$AT$590,19,FALSE)</f>
        <v>3</v>
      </c>
      <c r="AM110" s="17">
        <f>VLOOKUP($B110,'[6]2021 DD Batch123456'!$B$3:$AT$590,20,FALSE)</f>
        <v>3</v>
      </c>
      <c r="AN110" s="17" t="str">
        <f>VLOOKUP($B110,'[6]2021 DD Batch123456'!$B$3:$AT$590,22,FALSE)</f>
        <v>Y</v>
      </c>
      <c r="AO110" s="17" t="str">
        <f>HLOOKUP($B110,'[6]SGTI 2021 Clean Data'!$E$2:$ZQ$272,67,FALSE)</f>
        <v>E</v>
      </c>
      <c r="AP110" s="17" t="str">
        <f>HLOOKUP($B110,'[6]SGTI 2021 Clean Data'!$E$2:$ZQ$272,68,FALSE)</f>
        <v>E</v>
      </c>
      <c r="AQ110" s="17" t="str">
        <f>HLOOKUP($B110,'[6]SGTI 2021 Clean Data'!$E$2:$ZQ$272,69,FALSE)</f>
        <v>ND</v>
      </c>
      <c r="AR110" s="17" t="str">
        <f>HLOOKUP($B110,'[6]SGTI 2021 Clean Data'!$E$2:$ZQ$272,70,FALSE)</f>
        <v>N</v>
      </c>
      <c r="AS110" s="17" t="str">
        <f>HLOOKUP($B110,'[6]SGTI 2021 Clean Data'!$E$2:$ZQ$272,71,FALSE)</f>
        <v>N</v>
      </c>
      <c r="AT110" s="17" t="str">
        <f>HLOOKUP($B110,'[6]SGTI 2021 Clean Data'!$E$2:$ZQ$272,72,FALSE)</f>
        <v>Y</v>
      </c>
      <c r="AU110" s="17" t="str">
        <f>HLOOKUP($B110,'[6]SGTI 2021 Clean Data'!$E$2:$ZQ$272,73,FALSE)</f>
        <v>Y</v>
      </c>
      <c r="AV110" s="17" t="str">
        <f>HLOOKUP($B110,'[6]SGTI 2021 Clean Data'!$E$2:$ZQ$272,74,FALSE)</f>
        <v>Y</v>
      </c>
      <c r="AW110" s="17" t="str">
        <f>HLOOKUP($B110,'[6]SGTI 2021 Clean Data'!$E$2:$ZQ$272,75,FALSE)</f>
        <v>N</v>
      </c>
      <c r="AX110" s="17" t="str">
        <f>HLOOKUP($B110,'[6]SGTI 2021 Clean Data'!$E$2:$ZQ$272,76,FALSE)</f>
        <v>N</v>
      </c>
      <c r="AY110" s="17" t="str">
        <f>VLOOKUP($B110,'[6]2021 DD Batch123456'!$B$3:$AT$590,35,FALSE)</f>
        <v>E</v>
      </c>
      <c r="AZ110" s="17" t="str">
        <f>HLOOKUP($B110,'[6]SGTI 2021 Clean Data'!$E$2:$ZQ$272,80,FALSE)</f>
        <v>N</v>
      </c>
      <c r="BA110" s="17" t="str">
        <f>HLOOKUP($B110,'[6]SGTI 2021 Clean Data'!$E$2:$ZQ$272,83,FALSE)</f>
        <v>Y</v>
      </c>
      <c r="BB110" s="17" t="str">
        <f>HLOOKUP($B110,'[6]SGTI 2021 Clean Data'!$E$2:$ZQ$272,84,FALSE)</f>
        <v>Y</v>
      </c>
      <c r="BC110" s="17" t="str">
        <f>HLOOKUP($B110,'[6]SGTI 2021 Clean Data'!$E$2:$ZQ$272,89,FALSE)</f>
        <v>Y</v>
      </c>
      <c r="BD110" s="17" t="str">
        <f>HLOOKUP($B110,'[6]SGTI 2021 Clean Data'!$E$2:$ZQ$272,91,FALSE)</f>
        <v>N</v>
      </c>
      <c r="BE110" s="17" t="str">
        <f>HLOOKUP($B110,'[6]SGTI 2021 Clean Data'!$E$2:$ZQ$272,92,FALSE)</f>
        <v>Y</v>
      </c>
      <c r="BF110" s="17" t="str">
        <f>HLOOKUP($B110,'[6]SGTI 2021 Clean Data'!$E$2:$ZQ$272,93,FALSE)</f>
        <v>Y</v>
      </c>
      <c r="BG110" s="17" t="str">
        <f>HLOOKUP($B110,'[6]SGTI 2021 Clean Data'!$E$2:$ZQ$272,94,FALSE)</f>
        <v>Y</v>
      </c>
      <c r="BH110" s="17" t="str">
        <f>HLOOKUP($B110,'[6]SGTI 2021 Clean Data'!$E$2:$ZQ$272,95,FALSE)</f>
        <v>Y</v>
      </c>
      <c r="BI110" s="17" t="str">
        <f>HLOOKUP($B110,'[6]SGTI 2021 Clean Data'!$E$2:$ZQ$272,96,FALSE)</f>
        <v>Y</v>
      </c>
      <c r="BJ110" s="17" t="str">
        <f>HLOOKUP($B110,'[6]SGTI 2021 Clean Data'!$E$2:$ZQ$272,97,FALSE)</f>
        <v>Y</v>
      </c>
      <c r="BK110" s="17" t="str">
        <f>HLOOKUP($B110,'[6]SGTI 2021 Clean Data'!$E$2:$ZQ$272,98,FALSE)</f>
        <v>Y</v>
      </c>
      <c r="BL110" s="17" t="str">
        <f>HLOOKUP($B110,'[6]SGTI 2021 Clean Data'!$E$2:$ZQ$272,100,FALSE)</f>
        <v>Y</v>
      </c>
      <c r="BM110" s="17" t="str">
        <f>HLOOKUP($B110,'[6]SGTI 2021 Clean Data'!$E$2:$ZQ$272,102,FALSE)</f>
        <v>Y</v>
      </c>
      <c r="BN110" s="17" t="str">
        <f>HLOOKUP($B110,'[6]SGTI 2021 Clean Data'!$E$2:$ZQ$272,103,FALSE)</f>
        <v>Y</v>
      </c>
      <c r="BO110" s="17" t="str">
        <f>HLOOKUP($B110,'[6]SGTI 2021 Clean Data'!$E$2:$ZQ$272,107,FALSE)</f>
        <v>Y</v>
      </c>
      <c r="BP110" s="17" t="str">
        <f>HLOOKUP($B110,'[6]SGTI 2021 Clean Data'!$E$2:$ZQ$272,108,FALSE)</f>
        <v>Y</v>
      </c>
      <c r="BQ110" s="17" t="str">
        <f>HLOOKUP($B110,'[6]SGTI 2021 Clean Data'!$E$2:$ZQ$272,109,FALSE)</f>
        <v>Y</v>
      </c>
      <c r="BR110" s="17" t="str">
        <f>HLOOKUP($B110,'[6]SGTI 2021 Clean Data'!$E$2:$ZQ$272,110,FALSE)</f>
        <v>Y</v>
      </c>
      <c r="BS110" s="17" t="str">
        <f>HLOOKUP($B110,'[6]SGTI 2021 Clean Data'!$E$2:$ZQ$272,111,FALSE)</f>
        <v>N</v>
      </c>
      <c r="BT110" s="17" t="str">
        <f>HLOOKUP($B110,'[6]SGTI 2021 Clean Data'!$E$2:$ZQ$272,113,FALSE)</f>
        <v>Y</v>
      </c>
      <c r="BU110" s="17" t="str">
        <f>HLOOKUP($B110,'[6]SGTI 2021 Clean Data'!$E$2:$ZQ$272,114,FALSE)</f>
        <v>N</v>
      </c>
      <c r="BV110" s="17" t="str">
        <f>HLOOKUP($B110,'[6]SGTI 2021 Clean Data'!$E$2:$ZQ$272,120,FALSE)</f>
        <v>Y</v>
      </c>
      <c r="BW110" s="17" t="str">
        <f>HLOOKUP($B110,'[6]SGTI 2021 Clean Data'!$E$2:$ZQ$272,121,FALSE)</f>
        <v>Y</v>
      </c>
      <c r="BX110" s="17" t="str">
        <f>HLOOKUP($B110,'[6]SGTI 2021 Clean Data'!$E$2:$ZQ$272,122,FALSE)</f>
        <v>Y</v>
      </c>
      <c r="BY110" s="17" t="str">
        <f>HLOOKUP($B110,'[6]SGTI 2021 Clean Data'!$E$2:$ZQ$272,123,FALSE)</f>
        <v>Y</v>
      </c>
      <c r="BZ110" s="17" t="str">
        <f>HLOOKUP($B110,'[6]SGTI 2021 Clean Data'!$E$2:$ZQ$272,124,FALSE)</f>
        <v>Y</v>
      </c>
      <c r="CA110" s="17" t="str">
        <f>HLOOKUP($B110,'[6]SGTI 2021 Clean Data'!$E$2:$ZQ$272,125,FALSE)</f>
        <v>N</v>
      </c>
      <c r="CB110" s="17" t="str">
        <f>HLOOKUP($B110,'[6]SGTI 2021 Clean Data'!$E$2:$ZQ$272,126,FALSE)</f>
        <v>N</v>
      </c>
      <c r="CC110" s="17" t="str">
        <f>HLOOKUP($B110,'[6]SGTI 2021 Clean Data'!$E$2:$ZQ$272,128,FALSE)</f>
        <v>Y</v>
      </c>
      <c r="CD110" s="17" t="str">
        <f>HLOOKUP($B110,'[6]SGTI 2021 Clean Data'!$E$2:$ZQ$272,130,FALSE)</f>
        <v>Y</v>
      </c>
      <c r="CE110" s="17" t="str">
        <f>HLOOKUP($B110,'[6]SGTI 2021 Clean Data'!$E$2:$ZQ$272,131,FALSE)</f>
        <v>N</v>
      </c>
      <c r="CF110" s="17" t="str">
        <f>HLOOKUP($B110,'[6]SGTI 2021 Clean Data'!$E$2:$ZQ$272,132,FALSE)</f>
        <v>Y</v>
      </c>
      <c r="CG110" s="17" t="str">
        <f>HLOOKUP($B110,'[6]SGTI 2021 Clean Data'!$E$2:$ZQ$272,133,FALSE)</f>
        <v>Y</v>
      </c>
      <c r="CH110" s="17" t="str">
        <f>HLOOKUP($B110,'[6]SGTI 2021 Clean Data'!$E$2:$ZQ$272,135,FALSE)</f>
        <v>N</v>
      </c>
      <c r="CI110" s="17" t="str">
        <f>HLOOKUP($B110,'[6]SGTI 2021 Clean Data'!$E$2:$ZQ$272,139,FALSE)</f>
        <v>Y</v>
      </c>
      <c r="CJ110" s="17" t="str">
        <f>HLOOKUP($B110,'[6]SGTI 2021 Clean Data'!$E$2:$ZQ$272,140,FALSE)</f>
        <v>Y</v>
      </c>
      <c r="CK110" s="17" t="str">
        <f>VLOOKUP($B110,'[6]2021 DD Batch123456'!$B$3:$AT$590,26,FALSE)</f>
        <v>Y</v>
      </c>
      <c r="CL110" s="17">
        <f>VLOOKUP($B110,'[6]2021 DD Batch123456'!$B$3:$AT$590,27,FALSE)</f>
        <v>0</v>
      </c>
      <c r="CM110" s="17" t="str">
        <f>VLOOKUP($B110,'[6]2021 DD Batch123456'!$B$3:$AT$590,31,FALSE)</f>
        <v>Y</v>
      </c>
      <c r="CN110" s="17">
        <f>VLOOKUP($B110,'[6]2021 DD Batch123456'!$B$3:$AT$590,32,FALSE)</f>
        <v>0</v>
      </c>
      <c r="CO110" s="17" t="str">
        <f>VLOOKUP($B110,'[6]2021 DD Batch123456'!$B$3:$AT$590,33,FALSE)</f>
        <v>Y</v>
      </c>
      <c r="CP110" s="17" t="str">
        <f>HLOOKUP($B110,'[6]SGTI 2021 Clean Data'!$E$2:$ZQ$272,153,FALSE)</f>
        <v>Y</v>
      </c>
      <c r="CQ110" s="17" t="str">
        <f>HLOOKUP($B110,'[6]SGTI 2021 Clean Data'!$E$2:$ZQ$272,155,FALSE)</f>
        <v>Y</v>
      </c>
      <c r="CR110" s="17" t="str">
        <f>HLOOKUP($B110,'[6]SGTI 2021 Clean Data'!$E$2:$ZQ$272,156,FALSE)</f>
        <v>Y</v>
      </c>
      <c r="CS110" s="17" t="str">
        <f>HLOOKUP($B110,'[6]SGTI 2021 Clean Data'!$E$2:$ZQ$272,157,FALSE)</f>
        <v>Y</v>
      </c>
      <c r="CT110" s="17" t="str">
        <f>HLOOKUP($B110,'[6]SGTI 2021 Clean Data'!$E$2:$ZQ$272,158,FALSE)</f>
        <v>Y</v>
      </c>
      <c r="CU110" s="17" t="str">
        <f>HLOOKUP($B110,'[6]SGTI 2021 Clean Data'!$E$2:$ZQ$272,159,FALSE)</f>
        <v>Y</v>
      </c>
      <c r="CV110" s="17" t="str">
        <f>HLOOKUP($B110,'[6]SGTI 2021 Clean Data'!$E$2:$ZQ$272,160,FALSE)</f>
        <v>Y</v>
      </c>
      <c r="CW110" s="17" t="str">
        <f>HLOOKUP($B110,'[6]SGTI 2021 Clean Data'!$E$2:$ZQ$272,161,FALSE)</f>
        <v>Y</v>
      </c>
      <c r="CX110" s="17" t="str">
        <f>HLOOKUP($B110,'[6]SGTI 2021 Clean Data'!$E$2:$ZQ$272,164,FALSE)</f>
        <v>Y</v>
      </c>
      <c r="CY110" s="17" t="str">
        <f>HLOOKUP($B110,'[6]SGTI 2021 Clean Data'!$E$2:$ZQ$272,170,FALSE)</f>
        <v>Y</v>
      </c>
      <c r="CZ110" s="17" t="str">
        <f>HLOOKUP($B110,'[6]SGTI 2021 Clean Data'!$E$2:$ZQ$272,173,FALSE)</f>
        <v>Y</v>
      </c>
      <c r="DA110" s="17" t="str">
        <f>HLOOKUP($B110,'[6]SGTI 2021 Clean Data'!$E$2:$ZQ$272,174,FALSE)</f>
        <v>Y</v>
      </c>
      <c r="DB110" s="17" t="str">
        <f>HLOOKUP($B110,'[6]SGTI 2021 Clean Data'!$E$2:$ZQ$272,175,FALSE)</f>
        <v>N</v>
      </c>
      <c r="DC110" s="17" t="str">
        <f>HLOOKUP($B110,'[6]SGTI 2021 Clean Data'!$E$2:$ZQ$272,176,FALSE)</f>
        <v>Y</v>
      </c>
      <c r="DD110" s="17" t="str">
        <f>HLOOKUP($B110,'[6]SGTI 2021 Clean Data'!$E$2:$ZQ$272,178,FALSE)</f>
        <v>Y</v>
      </c>
      <c r="DE110" s="17" t="str">
        <f>HLOOKUP($B110,'[6]SGTI 2021 Clean Data'!$E$2:$ZQ$272,179,FALSE)</f>
        <v>N</v>
      </c>
      <c r="DF110" s="17" t="str">
        <f>HLOOKUP($B110,'[6]SGTI 2021 Clean Data'!$E$2:$ZQ$272,180,FALSE)</f>
        <v>N</v>
      </c>
      <c r="DG110" s="17" t="str">
        <f>HLOOKUP($B110,'[6]SGTI 2021 Clean Data'!$E$2:$ZQ$272,181,FALSE)</f>
        <v>Y</v>
      </c>
      <c r="DH110" s="17" t="str">
        <f>HLOOKUP($B110,'[6]SGTI 2021 Clean Data'!$E$2:$ZQ$272,182,FALSE)</f>
        <v>N</v>
      </c>
      <c r="DI110" s="17" t="str">
        <f>HLOOKUP($B110,'[6]SGTI 2021 Clean Data'!$E$2:$ZQ$272,184,FALSE)</f>
        <v>Y</v>
      </c>
      <c r="DJ110" s="17" t="str">
        <f>HLOOKUP($B110,'[6]SGTI 2021 Clean Data'!$E$2:$ZQ$272,185,FALSE)</f>
        <v>Y</v>
      </c>
      <c r="DK110" s="17">
        <f>HLOOKUP($B110,'[6]SGTI 2021 Clean Data'!$E$2:$ZQ$272,190,FALSE)</f>
        <v>85</v>
      </c>
      <c r="DL110" s="17" t="str">
        <f>HLOOKUP($B110,'[6]SGTI 2021 Clean Data'!$E$2:$ZQ$272,191,FALSE)</f>
        <v>N</v>
      </c>
      <c r="DM110" s="17" t="str">
        <f>HLOOKUP($B110,'[6]SGTI 2021 Clean Data'!$E$2:$ZQ$272,195,FALSE)</f>
        <v>N</v>
      </c>
      <c r="DN110" s="17" t="str">
        <f>HLOOKUP($B110,'[6]SGTI 2021 Clean Data'!$E$2:$ZQ$272,196,FALSE)</f>
        <v>Y</v>
      </c>
      <c r="DO110" s="17" t="str">
        <f>HLOOKUP($B110,'[6]SGTI 2021 Clean Data'!$E$2:$ZQ$272,199,FALSE)</f>
        <v>Y</v>
      </c>
      <c r="DP110" s="17" t="str">
        <f>HLOOKUP($B110,'[6]SGTI 2021 Clean Data'!$E$2:$ZQ$272,200,FALSE)</f>
        <v>Y</v>
      </c>
      <c r="DQ110" s="17" t="str">
        <f>HLOOKUP($B110,'[6]SGTI 2021 Clean Data'!$E$2:$ZQ$272,201,FALSE)</f>
        <v>Y</v>
      </c>
      <c r="DR110" s="17" t="str">
        <f>HLOOKUP($B110,'[6]SGTI 2021 Clean Data'!$E$2:$ZQ$272,202,FALSE)</f>
        <v>Y</v>
      </c>
      <c r="DS110" s="17" t="str">
        <f>HLOOKUP($B110,'[6]SGTI 2021 Clean Data'!$E$2:$ZQ$272,203,FALSE)</f>
        <v>Y</v>
      </c>
      <c r="DT110" s="17" t="str">
        <f>HLOOKUP($B110,'[6]SGTI 2021 Clean Data'!$E$2:$ZQ$272,204,FALSE)</f>
        <v>Y</v>
      </c>
      <c r="DU110" s="17" t="str">
        <f>HLOOKUP($B110,'[6]SGTI 2021 Clean Data'!$E$2:$ZQ$272,206,FALSE)</f>
        <v>Y</v>
      </c>
      <c r="DV110" s="17" t="str">
        <f>HLOOKUP($B110,'[6]SGTI 2021 Clean Data'!$E$2:$ZQ$272,207,FALSE)</f>
        <v>Y</v>
      </c>
      <c r="DW110" s="17" t="str">
        <f>HLOOKUP($B110,'[6]SGTI 2021 Clean Data'!$E$2:$ZQ$272,208,FALSE)</f>
        <v>N</v>
      </c>
      <c r="DX110" s="17"/>
      <c r="DY110" s="17" t="str">
        <f>HLOOKUP($B110,'[6]SGTI 2021 Clean Data'!$E$2:$ZQ$272,213,FALSE)</f>
        <v>Y</v>
      </c>
      <c r="DZ110" s="17" t="str">
        <f>HLOOKUP($B110,'[6]SGTI 2021 Clean Data'!$E$2:$ZQ$272,214,FALSE)</f>
        <v>Y</v>
      </c>
      <c r="EA110" s="17" t="str">
        <f>HLOOKUP($B110,'[6]SGTI 2021 Clean Data'!$E$2:$ZQ$272,215,FALSE)</f>
        <v>Y</v>
      </c>
      <c r="EB110" s="17">
        <f>HLOOKUP($B110,'[6]SGTI 2021 Clean Data'!$E$2:$ZQ$272,219,FALSE)</f>
        <v>3</v>
      </c>
      <c r="EC110" s="17">
        <f>HLOOKUP($B110,'[6]SGTI 2021 Clean Data'!$E$2:$ZQ$272,220,FALSE)</f>
        <v>3</v>
      </c>
      <c r="ED110" s="17">
        <f>HLOOKUP($B110,'[6]SGTI 2021 Clean Data'!$E$2:$ZQ$272,221,FALSE)</f>
        <v>0</v>
      </c>
      <c r="EE110" s="17">
        <f>HLOOKUP($B110,'[6]SGTI 2021 Clean Data'!$E$2:$ZQ$272,222,FALSE)</f>
        <v>3</v>
      </c>
      <c r="EF110" s="17">
        <f>HLOOKUP($B110,'[6]SGTI 2021 Clean Data'!$E$2:$ZQ$272,223,FALSE)</f>
        <v>0</v>
      </c>
      <c r="EG110" s="17">
        <f>HLOOKUP($B110,'[6]SGTI 2021 Clean Data'!$E$2:$ZQ$272,224,FALSE)</f>
        <v>3</v>
      </c>
      <c r="EH110" s="17">
        <f>HLOOKUP($B110,'[6]SGTI 2021 Clean Data'!$E$2:$ZQ$272,225,FALSE)</f>
        <v>3</v>
      </c>
      <c r="EI110" s="17">
        <f>HLOOKUP($B110,'[6]SGTI 2021 Clean Data'!$E$2:$ZQ$272,226,FALSE)</f>
        <v>0</v>
      </c>
      <c r="EJ110" s="17">
        <f>HLOOKUP($B110,'[6]SGTI 2021 Clean Data'!$E$2:$ZQ$272,227,FALSE)</f>
        <v>4</v>
      </c>
      <c r="EK110" s="17">
        <f>HLOOKUP($B110,'[6]SGTI 2021 Clean Data'!$E$2:$ZQ$272,228,FALSE)</f>
        <v>0</v>
      </c>
      <c r="EL110" s="17">
        <f>HLOOKUP($B110,'[6]SGTI 2021 Clean Data'!$E$2:$ZQ$272,229,FALSE)</f>
        <v>2</v>
      </c>
      <c r="EM110" s="17">
        <f>HLOOKUP($B110,'[6]SGTI 2021 Clean Data'!$E$2:$ZQ$272,230,FALSE)</f>
        <v>1</v>
      </c>
      <c r="EN110" s="17">
        <f>HLOOKUP($B110,'[6]SGTI 2021 Clean Data'!$E$2:$ZQ$272,231,FALSE)</f>
        <v>3</v>
      </c>
      <c r="EO110" s="18">
        <f>HLOOKUP($B110,'[6]SGTI 2021 Clean Data'!$E$2:$ZQ$272,232,FALSE)</f>
        <v>44281</v>
      </c>
      <c r="EP110" s="18">
        <f>HLOOKUP($B110,'[6]SGTI 2021 Clean Data'!$E$2:$ZQ$272,233,FALSE)</f>
        <v>44312</v>
      </c>
      <c r="EQ110" s="17">
        <f>HLOOKUP($B110,'[6]SGTI 2021 Clean Data'!$E$2:$ZQ$272,234,FALSE)</f>
        <v>0</v>
      </c>
      <c r="ER110" s="17">
        <f>HLOOKUP($B110,'[6]SGTI 2021 Clean Data'!$E$2:$ZQ$272,235,FALSE)</f>
        <v>3</v>
      </c>
      <c r="ES110" s="17">
        <f>HLOOKUP($B110,'[6]SGTI 2021 Clean Data'!$E$2:$ZQ$272,240,FALSE)</f>
        <v>0</v>
      </c>
      <c r="ET110" s="17">
        <f>VLOOKUP($B110,'[6]2021 DD Batch123456'!$B$3:$AT$590,42,FALSE)</f>
        <v>2</v>
      </c>
      <c r="EU110" s="17"/>
      <c r="EV110" s="17"/>
      <c r="EW110" s="17"/>
      <c r="EX110" s="17">
        <f>VLOOKUP($B110,'[6]2021 DD Batch123456'!$B$3:$AT$590,44,FALSE)</f>
        <v>0</v>
      </c>
      <c r="EY110" s="17">
        <f>HLOOKUP($B110,'[6]SGTI 2021 Clean Data'!$E$2:$ZQ$272,246,FALSE)</f>
        <v>0</v>
      </c>
      <c r="EZ110" s="17">
        <f>HLOOKUP($B110,'[6]SGTI 2021 Clean Data'!$E$2:$ZQ$272,247,FALSE)</f>
        <v>0</v>
      </c>
      <c r="FA110" s="17">
        <f>HLOOKUP($B110,'[6]SGTI 2021 Clean Data'!$E$2:$ZQ$272,248,FALSE)</f>
        <v>0</v>
      </c>
      <c r="FB110" s="17">
        <f>HLOOKUP($B110,'[6]SGTI 2021 Clean Data'!$E$2:$ZQ$272,249,FALSE)</f>
        <v>0</v>
      </c>
      <c r="FC110" s="17">
        <f>HLOOKUP($B110,'[6]SGTI 2021 Clean Data'!$E$2:$ZQ$272,250,FALSE)</f>
        <v>0</v>
      </c>
      <c r="FD110" s="17">
        <f>HLOOKUP($B110,'[6]SGTI 2021 Clean Data'!$E$2:$ZQ$272,251,FALSE)</f>
        <v>0</v>
      </c>
      <c r="FE110" s="17">
        <f>HLOOKUP($B110,'[6]SGTI 2021 Clean Data'!$E$2:$ZQ$272,252,FALSE)</f>
        <v>0</v>
      </c>
      <c r="FF110" s="17">
        <f>HLOOKUP($B110,'[6]SGTI 2021 Clean Data'!$E$2:$ZQ$272,253,FALSE)</f>
        <v>0</v>
      </c>
      <c r="FG110" s="17">
        <f>HLOOKUP($B110,'[6]SGTI 2021 Clean Data'!$E$2:$ZQ$272,254,FALSE)</f>
        <v>0</v>
      </c>
      <c r="FH110" s="17">
        <f>HLOOKUP($B110,'[6]SGTI 2021 Clean Data'!$E$2:$ZQ$272,255,FALSE)</f>
        <v>0</v>
      </c>
      <c r="FI110" s="17">
        <f>HLOOKUP($B110,'[6]SGTI 2021 Clean Data'!$E$2:$ZQ$272,256,FALSE)</f>
        <v>0</v>
      </c>
      <c r="FJ110" s="17">
        <f>HLOOKUP($B110,'[6]SGTI 2021 Clean Data'!$E$2:$ZQ$272,257,FALSE)</f>
        <v>0</v>
      </c>
      <c r="FK110" s="17">
        <f>HLOOKUP($B110,'[6]SGTI 2021 Clean Data'!$E$2:$ZQ$272,258,FALSE)</f>
        <v>0</v>
      </c>
      <c r="FL110" s="17"/>
      <c r="FM110" s="17">
        <f>HLOOKUP($B110,'[6]SGTI 2021 Clean Data'!$E$2:$ZQ$272,260,FALSE)</f>
        <v>0</v>
      </c>
      <c r="FN110" s="17">
        <f>HLOOKUP($B110,'[6]SGTI 2021 Clean Data'!$E$2:$ZQ$272,261,FALSE)</f>
        <v>0</v>
      </c>
      <c r="FO110" s="17">
        <f>HLOOKUP($B110,'[6]SGTI 2021 Clean Data'!$E$2:$ZQ$272,262,FALSE)</f>
        <v>0</v>
      </c>
      <c r="FP110" s="17">
        <f>HLOOKUP($B110,'[6]SGTI 2021 Clean Data'!$E$2:$ZQ$272,263,FALSE)</f>
        <v>0</v>
      </c>
      <c r="FQ110" s="17"/>
      <c r="FR110" s="17">
        <f>HLOOKUP($B110,'[6]SGTI 2021 Clean Data'!$E$2:$ZQ$272,265,FALSE)</f>
        <v>0</v>
      </c>
      <c r="FS110" s="17">
        <f>HLOOKUP($B110,'[6]SGTI 2021 Clean Data'!$E$2:$ZQ$272,266,FALSE)</f>
        <v>0</v>
      </c>
      <c r="FT110" s="17">
        <f>HLOOKUP($B110,'[6]SGTI 2021 Clean Data'!$E$2:$ZQ$272,267,FALSE)</f>
        <v>0</v>
      </c>
      <c r="FU110" s="17">
        <f>HLOOKUP($B110,'[6]SGTI 2021 Clean Data'!$E$2:$ZQ$272,268,FALSE)</f>
        <v>0</v>
      </c>
      <c r="FV110" s="17">
        <f>HLOOKUP($B110,'[6]SGTI 2021 Clean Data'!$E$2:$ZQ$272,269,FALSE)</f>
        <v>0</v>
      </c>
      <c r="FW110" s="17">
        <f>HLOOKUP($B110,'[6]SGTI 2021 Clean Data'!$E$2:$ZQ$272,270,FALSE)</f>
        <v>0</v>
      </c>
      <c r="FX110" s="17">
        <f>HLOOKUP($B110,'[6]SGTI 2021 Clean Data'!$E$2:$ZQ$272,271,FALSE)</f>
        <v>0</v>
      </c>
    </row>
    <row r="111" spans="1:180" ht="24" thickTop="1" thickBot="1" x14ac:dyDescent="0.3">
      <c r="A111" s="12">
        <v>91</v>
      </c>
      <c r="B111" s="13" t="s">
        <v>136</v>
      </c>
      <c r="C111" s="14" t="s">
        <v>137</v>
      </c>
      <c r="D111" s="15">
        <v>44012</v>
      </c>
      <c r="E111" s="16">
        <f>_xlfn.IFNA(VLOOKUP($B111,'[4]SGTI 2021 General Full List'!$G$2:$AD$528,24,FALSE),VLOOKUP($B111,'[5]SGTI 2021 TrustReits Full List'!$G$2:$AC$43,23,FALSE))</f>
        <v>11938097000</v>
      </c>
      <c r="F111" s="16" t="str">
        <f t="shared" si="1"/>
        <v>Big</v>
      </c>
      <c r="G111" s="16" t="str">
        <f>_xlfn.IFNA(VLOOKUP($B111,'[4]SGTI 2021 General Full List'!$G$2:$AD$528,21,FALSE),VLOOKUP($B111,'[5]SGTI 2021 TrustReits Full List'!$G$2:$AB$43,20,FALSE))</f>
        <v xml:space="preserve">FINANCIALS </v>
      </c>
      <c r="H111" s="16" t="str">
        <f>_xlfn.IFNA(VLOOKUP($B111,'[4]SGTI 2021 General Full List'!$G$2:$AD$528,23,FALSE),VLOOKUP($B111,'[5]SGTI 2021 TrustReits Full List'!$G$2:$AB$43,22,FALSE))</f>
        <v>Banking &amp; Investment Services</v>
      </c>
      <c r="I111" s="16" t="s">
        <v>1273</v>
      </c>
      <c r="J111" s="17">
        <f>VLOOKUP($B111,'[6]2021 DD Batch123456'!$B$3:$AT$590,5,FALSE)</f>
        <v>11</v>
      </c>
      <c r="K111" s="17">
        <f>VLOOKUP($B111,'[6]2021 DD Batch123456'!$B$3:$AT$590,6,FALSE)</f>
        <v>11</v>
      </c>
      <c r="L111" s="17">
        <f>VLOOKUP($B111,'[6]2021 DD Batch123456'!$B$3:$AT$590,7,FALSE)</f>
        <v>8</v>
      </c>
      <c r="M111" s="17" t="str">
        <f>VLOOKUP($B111,'[6]2021 DD Batch123456'!$B$3:$AT$590,12,FALSE)</f>
        <v>Y</v>
      </c>
      <c r="N111" s="17" t="str">
        <f>HLOOKUP($B111,'[6]SGTI 2021 Clean Data'!$E$2:$ZQ$272,25,FALSE)</f>
        <v>Y</v>
      </c>
      <c r="O111" s="17" t="str">
        <f>VLOOKUP($B111,'[6]2021 DD Batch123456'!$B$3:$AT$590,13,FALSE)</f>
        <v>N</v>
      </c>
      <c r="P111" s="17" t="str">
        <f>VLOOKUP($B111,'[6]2021 DD Batch123456'!$B$3:$AT$590,14,FALSE)</f>
        <v>Y</v>
      </c>
      <c r="Q111" s="17" t="str">
        <f>HLOOKUP($B111,'[6]SGTI 2021 Clean Data'!$E$2:$ZQ$272,30,FALSE)</f>
        <v>Y</v>
      </c>
      <c r="R111" s="17" t="str">
        <f>HLOOKUP($B111,'[6]SGTI 2021 Clean Data'!$E$2:$ZQ$272,31,FALSE)</f>
        <v>Y</v>
      </c>
      <c r="S111" s="17" t="str">
        <f>HLOOKUP($B111,'[6]SGTI 2021 Clean Data'!$E$2:$ZQ$272,32,FALSE)</f>
        <v>Y</v>
      </c>
      <c r="T111" s="17">
        <f>VLOOKUP($B111,'[6]2021 DD Batch123456'!$B$3:$AT$590,36,FALSE)</f>
        <v>7</v>
      </c>
      <c r="U111" s="17">
        <f>VLOOKUP($B111,'[6]2021 DD Batch123456'!$B$3:$AT$590,40,FALSE)</f>
        <v>0</v>
      </c>
      <c r="V111" s="17">
        <f>VLOOKUP($B111,'[6]2021 DD Batch123456'!$B$3:$AT$590,37,FALSE)</f>
        <v>4</v>
      </c>
      <c r="W111" s="17" t="str">
        <f>VLOOKUP($B111,'[6]2021 DD Batch123456'!$B$3:$AT$590,41,FALSE)</f>
        <v>Y</v>
      </c>
      <c r="X111" s="17">
        <f>VLOOKUP($B111,'[6]2021 DD Batch123456'!$B$3:$AT$590,15,FALSE)</f>
        <v>5</v>
      </c>
      <c r="Y111" s="17">
        <f>VLOOKUP($B111,'[6]2021 DD Batch123456'!$B$3:$AT$590,16,FALSE)</f>
        <v>4</v>
      </c>
      <c r="Z111" s="17" t="str">
        <f>VLOOKUP($B111,'[6]2021 DD Batch123456'!$B$3:$AT$590,18,FALSE)</f>
        <v>Y</v>
      </c>
      <c r="AA111" s="17" t="str">
        <f>HLOOKUP($B111,'[6]SGTI 2021 Clean Data'!$E$2:$ZQ$272,45,FALSE)</f>
        <v>Y</v>
      </c>
      <c r="AB111" s="17" t="str">
        <f>HLOOKUP($B111,'[6]SGTI 2021 Clean Data'!$E$2:$ZQ$272,46,FALSE)</f>
        <v>N</v>
      </c>
      <c r="AC111" s="17" t="str">
        <f>HLOOKUP($B111,'[6]SGTI 2021 Clean Data'!$E$2:$ZQ$272,49,FALSE)</f>
        <v>Y</v>
      </c>
      <c r="AD111" s="17" t="str">
        <f>HLOOKUP($B111,'[6]SGTI 2021 Clean Data'!$E$2:$ZQ$272,50,FALSE)</f>
        <v>Y</v>
      </c>
      <c r="AE111" s="17" t="str">
        <f>HLOOKUP($B111,'[6]SGTI 2021 Clean Data'!$E$2:$ZQ$272,53,FALSE)</f>
        <v>Y</v>
      </c>
      <c r="AF111" s="17" t="str">
        <f>HLOOKUP($B111,'[6]SGTI 2021 Clean Data'!$E$2:$ZQ$272,54,FALSE)</f>
        <v>Y</v>
      </c>
      <c r="AG111" s="17" t="str">
        <f>HLOOKUP($B111,'[6]SGTI 2021 Clean Data'!$E$2:$ZQ$272,55,FALSE)</f>
        <v>Y</v>
      </c>
      <c r="AH111" s="17" t="str">
        <f>HLOOKUP($B111,'[6]SGTI 2021 Clean Data'!$E$2:$ZQ$272,56,FALSE)</f>
        <v>Y</v>
      </c>
      <c r="AI111" s="17" t="str">
        <f>HLOOKUP($B111,'[6]SGTI 2021 Clean Data'!$E$2:$ZQ$272,57,FALSE)</f>
        <v>Y</v>
      </c>
      <c r="AJ111" s="17" t="str">
        <f>HLOOKUP($B111,'[6]SGTI 2021 Clean Data'!$E$2:$ZQ$272,58,FALSE)</f>
        <v>Y</v>
      </c>
      <c r="AK111" s="17" t="str">
        <f>HLOOKUP($B111,'[6]SGTI 2021 Clean Data'!$E$2:$ZQ$272,59,FALSE)</f>
        <v>Y</v>
      </c>
      <c r="AL111" s="17">
        <f>VLOOKUP($B111,'[6]2021 DD Batch123456'!$B$3:$AT$590,19,FALSE)</f>
        <v>3</v>
      </c>
      <c r="AM111" s="17">
        <f>VLOOKUP($B111,'[6]2021 DD Batch123456'!$B$3:$AT$590,20,FALSE)</f>
        <v>3</v>
      </c>
      <c r="AN111" s="17" t="str">
        <f>VLOOKUP($B111,'[6]2021 DD Batch123456'!$B$3:$AT$590,22,FALSE)</f>
        <v>Y</v>
      </c>
      <c r="AO111" s="17" t="str">
        <f>HLOOKUP($B111,'[6]SGTI 2021 Clean Data'!$E$2:$ZQ$272,67,FALSE)</f>
        <v>E</v>
      </c>
      <c r="AP111" s="17" t="str">
        <f>HLOOKUP($B111,'[6]SGTI 2021 Clean Data'!$E$2:$ZQ$272,68,FALSE)</f>
        <v>E</v>
      </c>
      <c r="AQ111" s="17" t="str">
        <f>HLOOKUP($B111,'[6]SGTI 2021 Clean Data'!$E$2:$ZQ$272,69,FALSE)</f>
        <v>E</v>
      </c>
      <c r="AR111" s="17" t="str">
        <f>HLOOKUP($B111,'[6]SGTI 2021 Clean Data'!$E$2:$ZQ$272,70,FALSE)</f>
        <v>Y</v>
      </c>
      <c r="AS111" s="17" t="str">
        <f>HLOOKUP($B111,'[6]SGTI 2021 Clean Data'!$E$2:$ZQ$272,71,FALSE)</f>
        <v>Y</v>
      </c>
      <c r="AT111" s="17" t="str">
        <f>HLOOKUP($B111,'[6]SGTI 2021 Clean Data'!$E$2:$ZQ$272,72,FALSE)</f>
        <v>Y</v>
      </c>
      <c r="AU111" s="17" t="str">
        <f>HLOOKUP($B111,'[6]SGTI 2021 Clean Data'!$E$2:$ZQ$272,73,FALSE)</f>
        <v>Y</v>
      </c>
      <c r="AV111" s="17" t="str">
        <f>HLOOKUP($B111,'[6]SGTI 2021 Clean Data'!$E$2:$ZQ$272,74,FALSE)</f>
        <v>Y</v>
      </c>
      <c r="AW111" s="17" t="str">
        <f>HLOOKUP($B111,'[6]SGTI 2021 Clean Data'!$E$2:$ZQ$272,75,FALSE)</f>
        <v>Y</v>
      </c>
      <c r="AX111" s="17" t="str">
        <f>HLOOKUP($B111,'[6]SGTI 2021 Clean Data'!$E$2:$ZQ$272,76,FALSE)</f>
        <v>N</v>
      </c>
      <c r="AY111" s="17" t="str">
        <f>VLOOKUP($B111,'[6]2021 DD Batch123456'!$B$3:$AT$590,35,FALSE)</f>
        <v>E</v>
      </c>
      <c r="AZ111" s="17" t="str">
        <f>HLOOKUP($B111,'[6]SGTI 2021 Clean Data'!$E$2:$ZQ$272,80,FALSE)</f>
        <v>Y</v>
      </c>
      <c r="BA111" s="17" t="str">
        <f>HLOOKUP($B111,'[6]SGTI 2021 Clean Data'!$E$2:$ZQ$272,83,FALSE)</f>
        <v>Y</v>
      </c>
      <c r="BB111" s="17" t="str">
        <f>HLOOKUP($B111,'[6]SGTI 2021 Clean Data'!$E$2:$ZQ$272,84,FALSE)</f>
        <v>Y</v>
      </c>
      <c r="BC111" s="17" t="str">
        <f>HLOOKUP($B111,'[6]SGTI 2021 Clean Data'!$E$2:$ZQ$272,89,FALSE)</f>
        <v>Y</v>
      </c>
      <c r="BD111" s="17" t="str">
        <f>HLOOKUP($B111,'[6]SGTI 2021 Clean Data'!$E$2:$ZQ$272,91,FALSE)</f>
        <v>Y</v>
      </c>
      <c r="BE111" s="17" t="str">
        <f>HLOOKUP($B111,'[6]SGTI 2021 Clean Data'!$E$2:$ZQ$272,92,FALSE)</f>
        <v>Y</v>
      </c>
      <c r="BF111" s="17" t="str">
        <f>HLOOKUP($B111,'[6]SGTI 2021 Clean Data'!$E$2:$ZQ$272,93,FALSE)</f>
        <v>Y</v>
      </c>
      <c r="BG111" s="17" t="str">
        <f>HLOOKUP($B111,'[6]SGTI 2021 Clean Data'!$E$2:$ZQ$272,94,FALSE)</f>
        <v>Y</v>
      </c>
      <c r="BH111" s="17" t="str">
        <f>HLOOKUP($B111,'[6]SGTI 2021 Clean Data'!$E$2:$ZQ$272,95,FALSE)</f>
        <v>Y</v>
      </c>
      <c r="BI111" s="17" t="str">
        <f>HLOOKUP($B111,'[6]SGTI 2021 Clean Data'!$E$2:$ZQ$272,96,FALSE)</f>
        <v>Y</v>
      </c>
      <c r="BJ111" s="17" t="str">
        <f>HLOOKUP($B111,'[6]SGTI 2021 Clean Data'!$E$2:$ZQ$272,97,FALSE)</f>
        <v>Y</v>
      </c>
      <c r="BK111" s="17" t="str">
        <f>HLOOKUP($B111,'[6]SGTI 2021 Clean Data'!$E$2:$ZQ$272,98,FALSE)</f>
        <v>Y</v>
      </c>
      <c r="BL111" s="17" t="str">
        <f>HLOOKUP($B111,'[6]SGTI 2021 Clean Data'!$E$2:$ZQ$272,100,FALSE)</f>
        <v>Y</v>
      </c>
      <c r="BM111" s="17" t="str">
        <f>HLOOKUP($B111,'[6]SGTI 2021 Clean Data'!$E$2:$ZQ$272,102,FALSE)</f>
        <v>Y</v>
      </c>
      <c r="BN111" s="17" t="str">
        <f>HLOOKUP($B111,'[6]SGTI 2021 Clean Data'!$E$2:$ZQ$272,103,FALSE)</f>
        <v>Y</v>
      </c>
      <c r="BO111" s="17" t="str">
        <f>HLOOKUP($B111,'[6]SGTI 2021 Clean Data'!$E$2:$ZQ$272,107,FALSE)</f>
        <v>N</v>
      </c>
      <c r="BP111" s="17" t="str">
        <f>HLOOKUP($B111,'[6]SGTI 2021 Clean Data'!$E$2:$ZQ$272,108,FALSE)</f>
        <v>Y</v>
      </c>
      <c r="BQ111" s="17" t="str">
        <f>HLOOKUP($B111,'[6]SGTI 2021 Clean Data'!$E$2:$ZQ$272,109,FALSE)</f>
        <v>Y</v>
      </c>
      <c r="BR111" s="17" t="str">
        <f>HLOOKUP($B111,'[6]SGTI 2021 Clean Data'!$E$2:$ZQ$272,110,FALSE)</f>
        <v>Y</v>
      </c>
      <c r="BS111" s="17" t="str">
        <f>HLOOKUP($B111,'[6]SGTI 2021 Clean Data'!$E$2:$ZQ$272,111,FALSE)</f>
        <v>Y</v>
      </c>
      <c r="BT111" s="17" t="str">
        <f>HLOOKUP($B111,'[6]SGTI 2021 Clean Data'!$E$2:$ZQ$272,113,FALSE)</f>
        <v>Y</v>
      </c>
      <c r="BU111" s="17" t="str">
        <f>HLOOKUP($B111,'[6]SGTI 2021 Clean Data'!$E$2:$ZQ$272,114,FALSE)</f>
        <v>Y</v>
      </c>
      <c r="BV111" s="17" t="str">
        <f>HLOOKUP($B111,'[6]SGTI 2021 Clean Data'!$E$2:$ZQ$272,120,FALSE)</f>
        <v>Y</v>
      </c>
      <c r="BW111" s="17" t="str">
        <f>HLOOKUP($B111,'[6]SGTI 2021 Clean Data'!$E$2:$ZQ$272,121,FALSE)</f>
        <v>N</v>
      </c>
      <c r="BX111" s="17" t="str">
        <f>HLOOKUP($B111,'[6]SGTI 2021 Clean Data'!$E$2:$ZQ$272,122,FALSE)</f>
        <v>Y</v>
      </c>
      <c r="BY111" s="17" t="str">
        <f>HLOOKUP($B111,'[6]SGTI 2021 Clean Data'!$E$2:$ZQ$272,123,FALSE)</f>
        <v>Y</v>
      </c>
      <c r="BZ111" s="17" t="str">
        <f>HLOOKUP($B111,'[6]SGTI 2021 Clean Data'!$E$2:$ZQ$272,124,FALSE)</f>
        <v>Y</v>
      </c>
      <c r="CA111" s="17" t="str">
        <f>HLOOKUP($B111,'[6]SGTI 2021 Clean Data'!$E$2:$ZQ$272,125,FALSE)</f>
        <v>Y</v>
      </c>
      <c r="CB111" s="17" t="str">
        <f>HLOOKUP($B111,'[6]SGTI 2021 Clean Data'!$E$2:$ZQ$272,126,FALSE)</f>
        <v>Y</v>
      </c>
      <c r="CC111" s="17" t="str">
        <f>HLOOKUP($B111,'[6]SGTI 2021 Clean Data'!$E$2:$ZQ$272,128,FALSE)</f>
        <v>Y</v>
      </c>
      <c r="CD111" s="17" t="str">
        <f>HLOOKUP($B111,'[6]SGTI 2021 Clean Data'!$E$2:$ZQ$272,130,FALSE)</f>
        <v>Y</v>
      </c>
      <c r="CE111" s="17" t="str">
        <f>HLOOKUP($B111,'[6]SGTI 2021 Clean Data'!$E$2:$ZQ$272,131,FALSE)</f>
        <v>Y</v>
      </c>
      <c r="CF111" s="17" t="str">
        <f>HLOOKUP($B111,'[6]SGTI 2021 Clean Data'!$E$2:$ZQ$272,132,FALSE)</f>
        <v>Y</v>
      </c>
      <c r="CG111" s="17" t="str">
        <f>HLOOKUP($B111,'[6]SGTI 2021 Clean Data'!$E$2:$ZQ$272,133,FALSE)</f>
        <v>Y</v>
      </c>
      <c r="CH111" s="17" t="str">
        <f>HLOOKUP($B111,'[6]SGTI 2021 Clean Data'!$E$2:$ZQ$272,135,FALSE)</f>
        <v>Y</v>
      </c>
      <c r="CI111" s="17" t="str">
        <f>HLOOKUP($B111,'[6]SGTI 2021 Clean Data'!$E$2:$ZQ$272,139,FALSE)</f>
        <v>Y</v>
      </c>
      <c r="CJ111" s="17" t="str">
        <f>HLOOKUP($B111,'[6]SGTI 2021 Clean Data'!$E$2:$ZQ$272,140,FALSE)</f>
        <v>Y</v>
      </c>
      <c r="CK111" s="17" t="str">
        <f>VLOOKUP($B111,'[6]2021 DD Batch123456'!$B$3:$AT$590,26,FALSE)</f>
        <v>Y</v>
      </c>
      <c r="CL111" s="17">
        <f>VLOOKUP($B111,'[6]2021 DD Batch123456'!$B$3:$AT$590,27,FALSE)</f>
        <v>0</v>
      </c>
      <c r="CM111" s="17" t="str">
        <f>VLOOKUP($B111,'[6]2021 DD Batch123456'!$B$3:$AT$590,31,FALSE)</f>
        <v>Y</v>
      </c>
      <c r="CN111" s="17">
        <f>VLOOKUP($B111,'[6]2021 DD Batch123456'!$B$3:$AT$590,32,FALSE)</f>
        <v>0</v>
      </c>
      <c r="CO111" s="17" t="str">
        <f>VLOOKUP($B111,'[6]2021 DD Batch123456'!$B$3:$AT$590,33,FALSE)</f>
        <v>Y</v>
      </c>
      <c r="CP111" s="17" t="str">
        <f>HLOOKUP($B111,'[6]SGTI 2021 Clean Data'!$E$2:$ZQ$272,153,FALSE)</f>
        <v>Y</v>
      </c>
      <c r="CQ111" s="17" t="str">
        <f>HLOOKUP($B111,'[6]SGTI 2021 Clean Data'!$E$2:$ZQ$272,155,FALSE)</f>
        <v>Y</v>
      </c>
      <c r="CR111" s="17" t="str">
        <f>HLOOKUP($B111,'[6]SGTI 2021 Clean Data'!$E$2:$ZQ$272,156,FALSE)</f>
        <v>Y</v>
      </c>
      <c r="CS111" s="17" t="str">
        <f>HLOOKUP($B111,'[6]SGTI 2021 Clean Data'!$E$2:$ZQ$272,157,FALSE)</f>
        <v>Y</v>
      </c>
      <c r="CT111" s="17" t="str">
        <f>HLOOKUP($B111,'[6]SGTI 2021 Clean Data'!$E$2:$ZQ$272,158,FALSE)</f>
        <v>Y</v>
      </c>
      <c r="CU111" s="17" t="str">
        <f>HLOOKUP($B111,'[6]SGTI 2021 Clean Data'!$E$2:$ZQ$272,159,FALSE)</f>
        <v>Y</v>
      </c>
      <c r="CV111" s="17" t="str">
        <f>HLOOKUP($B111,'[6]SGTI 2021 Clean Data'!$E$2:$ZQ$272,160,FALSE)</f>
        <v>Y</v>
      </c>
      <c r="CW111" s="17" t="str">
        <f>HLOOKUP($B111,'[6]SGTI 2021 Clean Data'!$E$2:$ZQ$272,161,FALSE)</f>
        <v>Y</v>
      </c>
      <c r="CX111" s="17" t="str">
        <f>HLOOKUP($B111,'[6]SGTI 2021 Clean Data'!$E$2:$ZQ$272,164,FALSE)</f>
        <v>Y</v>
      </c>
      <c r="CY111" s="17" t="str">
        <f>HLOOKUP($B111,'[6]SGTI 2021 Clean Data'!$E$2:$ZQ$272,170,FALSE)</f>
        <v xml:space="preserve">Y </v>
      </c>
      <c r="CZ111" s="17" t="str">
        <f>HLOOKUP($B111,'[6]SGTI 2021 Clean Data'!$E$2:$ZQ$272,173,FALSE)</f>
        <v>Y</v>
      </c>
      <c r="DA111" s="17" t="str">
        <f>HLOOKUP($B111,'[6]SGTI 2021 Clean Data'!$E$2:$ZQ$272,174,FALSE)</f>
        <v>Y</v>
      </c>
      <c r="DB111" s="17" t="str">
        <f>HLOOKUP($B111,'[6]SGTI 2021 Clean Data'!$E$2:$ZQ$272,175,FALSE)</f>
        <v>Y</v>
      </c>
      <c r="DC111" s="17" t="str">
        <f>HLOOKUP($B111,'[6]SGTI 2021 Clean Data'!$E$2:$ZQ$272,176,FALSE)</f>
        <v>Y</v>
      </c>
      <c r="DD111" s="17" t="str">
        <f>HLOOKUP($B111,'[6]SGTI 2021 Clean Data'!$E$2:$ZQ$272,178,FALSE)</f>
        <v>Y</v>
      </c>
      <c r="DE111" s="17" t="str">
        <f>HLOOKUP($B111,'[6]SGTI 2021 Clean Data'!$E$2:$ZQ$272,179,FALSE)</f>
        <v>Y</v>
      </c>
      <c r="DF111" s="17" t="str">
        <f>HLOOKUP($B111,'[6]SGTI 2021 Clean Data'!$E$2:$ZQ$272,180,FALSE)</f>
        <v>Y</v>
      </c>
      <c r="DG111" s="17" t="str">
        <f>HLOOKUP($B111,'[6]SGTI 2021 Clean Data'!$E$2:$ZQ$272,181,FALSE)</f>
        <v>Y</v>
      </c>
      <c r="DH111" s="17" t="str">
        <f>HLOOKUP($B111,'[6]SGTI 2021 Clean Data'!$E$2:$ZQ$272,182,FALSE)</f>
        <v>Y</v>
      </c>
      <c r="DI111" s="17" t="str">
        <f>HLOOKUP($B111,'[6]SGTI 2021 Clean Data'!$E$2:$ZQ$272,184,FALSE)</f>
        <v>Y</v>
      </c>
      <c r="DJ111" s="17" t="str">
        <f>HLOOKUP($B111,'[6]SGTI 2021 Clean Data'!$E$2:$ZQ$272,185,FALSE)</f>
        <v>Y</v>
      </c>
      <c r="DK111" s="17">
        <f>HLOOKUP($B111,'[6]SGTI 2021 Clean Data'!$E$2:$ZQ$272,190,FALSE)</f>
        <v>62</v>
      </c>
      <c r="DL111" s="17" t="str">
        <f>HLOOKUP($B111,'[6]SGTI 2021 Clean Data'!$E$2:$ZQ$272,191,FALSE)</f>
        <v>N</v>
      </c>
      <c r="DM111" s="17" t="str">
        <f>HLOOKUP($B111,'[6]SGTI 2021 Clean Data'!$E$2:$ZQ$272,195,FALSE)</f>
        <v>Y</v>
      </c>
      <c r="DN111" s="17" t="str">
        <f>HLOOKUP($B111,'[6]SGTI 2021 Clean Data'!$E$2:$ZQ$272,196,FALSE)</f>
        <v>Y</v>
      </c>
      <c r="DO111" s="17" t="str">
        <f>HLOOKUP($B111,'[6]SGTI 2021 Clean Data'!$E$2:$ZQ$272,199,FALSE)</f>
        <v>Y</v>
      </c>
      <c r="DP111" s="17" t="str">
        <f>HLOOKUP($B111,'[6]SGTI 2021 Clean Data'!$E$2:$ZQ$272,200,FALSE)</f>
        <v>Y</v>
      </c>
      <c r="DQ111" s="17" t="str">
        <f>HLOOKUP($B111,'[6]SGTI 2021 Clean Data'!$E$2:$ZQ$272,201,FALSE)</f>
        <v>Y</v>
      </c>
      <c r="DR111" s="17" t="str">
        <f>HLOOKUP($B111,'[6]SGTI 2021 Clean Data'!$E$2:$ZQ$272,202,FALSE)</f>
        <v>Y</v>
      </c>
      <c r="DS111" s="17" t="str">
        <f>HLOOKUP($B111,'[6]SGTI 2021 Clean Data'!$E$2:$ZQ$272,203,FALSE)</f>
        <v>Y</v>
      </c>
      <c r="DT111" s="17" t="str">
        <f>HLOOKUP($B111,'[6]SGTI 2021 Clean Data'!$E$2:$ZQ$272,204,FALSE)</f>
        <v>Y</v>
      </c>
      <c r="DU111" s="17" t="str">
        <f>HLOOKUP($B111,'[6]SGTI 2021 Clean Data'!$E$2:$ZQ$272,206,FALSE)</f>
        <v>Y</v>
      </c>
      <c r="DV111" s="17" t="str">
        <f>HLOOKUP($B111,'[6]SGTI 2021 Clean Data'!$E$2:$ZQ$272,207,FALSE)</f>
        <v>Y</v>
      </c>
      <c r="DW111" s="17" t="str">
        <f>HLOOKUP($B111,'[6]SGTI 2021 Clean Data'!$E$2:$ZQ$272,208,FALSE)</f>
        <v>N</v>
      </c>
      <c r="DX111" s="17"/>
      <c r="DY111" s="17" t="str">
        <f>HLOOKUP($B111,'[6]SGTI 2021 Clean Data'!$E$2:$ZQ$272,213,FALSE)</f>
        <v>Y</v>
      </c>
      <c r="DZ111" s="17" t="str">
        <f>HLOOKUP($B111,'[6]SGTI 2021 Clean Data'!$E$2:$ZQ$272,214,FALSE)</f>
        <v>Y</v>
      </c>
      <c r="EA111" s="17" t="str">
        <f>HLOOKUP($B111,'[6]SGTI 2021 Clean Data'!$E$2:$ZQ$272,215,FALSE)</f>
        <v>Y</v>
      </c>
      <c r="EB111" s="17">
        <f>HLOOKUP($B111,'[6]SGTI 2021 Clean Data'!$E$2:$ZQ$272,219,FALSE)</f>
        <v>3</v>
      </c>
      <c r="EC111" s="17">
        <f>HLOOKUP($B111,'[6]SGTI 2021 Clean Data'!$E$2:$ZQ$272,220,FALSE)</f>
        <v>3</v>
      </c>
      <c r="ED111" s="17">
        <f>HLOOKUP($B111,'[6]SGTI 2021 Clean Data'!$E$2:$ZQ$272,221,FALSE)</f>
        <v>3</v>
      </c>
      <c r="EE111" s="17">
        <f>HLOOKUP($B111,'[6]SGTI 2021 Clean Data'!$E$2:$ZQ$272,222,FALSE)</f>
        <v>3</v>
      </c>
      <c r="EF111" s="17">
        <f>HLOOKUP($B111,'[6]SGTI 2021 Clean Data'!$E$2:$ZQ$272,223,FALSE)</f>
        <v>0</v>
      </c>
      <c r="EG111" s="17">
        <f>HLOOKUP($B111,'[6]SGTI 2021 Clean Data'!$E$2:$ZQ$272,224,FALSE)</f>
        <v>3</v>
      </c>
      <c r="EH111" s="17">
        <f>HLOOKUP($B111,'[6]SGTI 2021 Clean Data'!$E$2:$ZQ$272,225,FALSE)</f>
        <v>3</v>
      </c>
      <c r="EI111" s="17">
        <f>HLOOKUP($B111,'[6]SGTI 2021 Clean Data'!$E$2:$ZQ$272,226,FALSE)</f>
        <v>3</v>
      </c>
      <c r="EJ111" s="17">
        <f>HLOOKUP($B111,'[6]SGTI 2021 Clean Data'!$E$2:$ZQ$272,227,FALSE)</f>
        <v>3</v>
      </c>
      <c r="EK111" s="17">
        <f>HLOOKUP($B111,'[6]SGTI 2021 Clean Data'!$E$2:$ZQ$272,228,FALSE)</f>
        <v>3</v>
      </c>
      <c r="EL111" s="17">
        <f>HLOOKUP($B111,'[6]SGTI 2021 Clean Data'!$E$2:$ZQ$272,229,FALSE)</f>
        <v>0</v>
      </c>
      <c r="EM111" s="17">
        <f>HLOOKUP($B111,'[6]SGTI 2021 Clean Data'!$E$2:$ZQ$272,230,FALSE)</f>
        <v>1</v>
      </c>
      <c r="EN111" s="17">
        <f>HLOOKUP($B111,'[6]SGTI 2021 Clean Data'!$E$2:$ZQ$272,231,FALSE)</f>
        <v>0</v>
      </c>
      <c r="EO111" s="18">
        <f>HLOOKUP($B111,'[6]SGTI 2021 Clean Data'!$E$2:$ZQ$272,232,FALSE)</f>
        <v>44074</v>
      </c>
      <c r="EP111" s="18">
        <f>HLOOKUP($B111,'[6]SGTI 2021 Clean Data'!$E$2:$ZQ$272,233,FALSE)</f>
        <v>44098</v>
      </c>
      <c r="EQ111" s="17">
        <f>HLOOKUP($B111,'[6]SGTI 2021 Clean Data'!$E$2:$ZQ$272,234,FALSE)</f>
        <v>2</v>
      </c>
      <c r="ER111" s="17">
        <f>HLOOKUP($B111,'[6]SGTI 2021 Clean Data'!$E$2:$ZQ$272,235,FALSE)</f>
        <v>0</v>
      </c>
      <c r="ES111" s="17">
        <f>HLOOKUP($B111,'[6]SGTI 2021 Clean Data'!$E$2:$ZQ$272,240,FALSE)</f>
        <v>0</v>
      </c>
      <c r="ET111" s="17">
        <f>VLOOKUP($B111,'[6]2021 DD Batch123456'!$B$3:$AT$590,42,FALSE)</f>
        <v>2</v>
      </c>
      <c r="EU111" s="17"/>
      <c r="EV111" s="17"/>
      <c r="EW111" s="17"/>
      <c r="EX111" s="17">
        <f>VLOOKUP($B111,'[6]2021 DD Batch123456'!$B$3:$AT$590,44,FALSE)</f>
        <v>0</v>
      </c>
      <c r="EY111" s="17">
        <f>HLOOKUP($B111,'[6]SGTI 2021 Clean Data'!$E$2:$ZQ$272,246,FALSE)</f>
        <v>0</v>
      </c>
      <c r="EZ111" s="17">
        <f>HLOOKUP($B111,'[6]SGTI 2021 Clean Data'!$E$2:$ZQ$272,247,FALSE)</f>
        <v>0</v>
      </c>
      <c r="FA111" s="17">
        <f>HLOOKUP($B111,'[6]SGTI 2021 Clean Data'!$E$2:$ZQ$272,248,FALSE)</f>
        <v>0</v>
      </c>
      <c r="FB111" s="17">
        <f>HLOOKUP($B111,'[6]SGTI 2021 Clean Data'!$E$2:$ZQ$272,249,FALSE)</f>
        <v>0</v>
      </c>
      <c r="FC111" s="17">
        <f>HLOOKUP($B111,'[6]SGTI 2021 Clean Data'!$E$2:$ZQ$272,250,FALSE)</f>
        <v>0</v>
      </c>
      <c r="FD111" s="17">
        <f>HLOOKUP($B111,'[6]SGTI 2021 Clean Data'!$E$2:$ZQ$272,251,FALSE)</f>
        <v>0</v>
      </c>
      <c r="FE111" s="17">
        <f>HLOOKUP($B111,'[6]SGTI 2021 Clean Data'!$E$2:$ZQ$272,252,FALSE)</f>
        <v>0</v>
      </c>
      <c r="FF111" s="17">
        <f>HLOOKUP($B111,'[6]SGTI 2021 Clean Data'!$E$2:$ZQ$272,253,FALSE)</f>
        <v>0</v>
      </c>
      <c r="FG111" s="17">
        <f>HLOOKUP($B111,'[6]SGTI 2021 Clean Data'!$E$2:$ZQ$272,254,FALSE)</f>
        <v>0</v>
      </c>
      <c r="FH111" s="17">
        <f>HLOOKUP($B111,'[6]SGTI 2021 Clean Data'!$E$2:$ZQ$272,255,FALSE)</f>
        <v>0</v>
      </c>
      <c r="FI111" s="17">
        <f>HLOOKUP($B111,'[6]SGTI 2021 Clean Data'!$E$2:$ZQ$272,256,FALSE)</f>
        <v>0</v>
      </c>
      <c r="FJ111" s="17">
        <f>HLOOKUP($B111,'[6]SGTI 2021 Clean Data'!$E$2:$ZQ$272,257,FALSE)</f>
        <v>0</v>
      </c>
      <c r="FK111" s="17">
        <f>HLOOKUP($B111,'[6]SGTI 2021 Clean Data'!$E$2:$ZQ$272,258,FALSE)</f>
        <v>0</v>
      </c>
      <c r="FL111" s="17"/>
      <c r="FM111" s="17">
        <f>HLOOKUP($B111,'[6]SGTI 2021 Clean Data'!$E$2:$ZQ$272,260,FALSE)</f>
        <v>0</v>
      </c>
      <c r="FN111" s="17">
        <f>HLOOKUP($B111,'[6]SGTI 2021 Clean Data'!$E$2:$ZQ$272,261,FALSE)</f>
        <v>0</v>
      </c>
      <c r="FO111" s="17">
        <f>HLOOKUP($B111,'[6]SGTI 2021 Clean Data'!$E$2:$ZQ$272,262,FALSE)</f>
        <v>0</v>
      </c>
      <c r="FP111" s="17">
        <f>HLOOKUP($B111,'[6]SGTI 2021 Clean Data'!$E$2:$ZQ$272,263,FALSE)</f>
        <v>0</v>
      </c>
      <c r="FQ111" s="17"/>
      <c r="FR111" s="17">
        <f>HLOOKUP($B111,'[6]SGTI 2021 Clean Data'!$E$2:$ZQ$272,265,FALSE)</f>
        <v>0</v>
      </c>
      <c r="FS111" s="17">
        <f>HLOOKUP($B111,'[6]SGTI 2021 Clean Data'!$E$2:$ZQ$272,266,FALSE)</f>
        <v>0</v>
      </c>
      <c r="FT111" s="17">
        <f>HLOOKUP($B111,'[6]SGTI 2021 Clean Data'!$E$2:$ZQ$272,267,FALSE)</f>
        <v>0</v>
      </c>
      <c r="FU111" s="17">
        <f>HLOOKUP($B111,'[6]SGTI 2021 Clean Data'!$E$2:$ZQ$272,268,FALSE)</f>
        <v>0</v>
      </c>
      <c r="FV111" s="17">
        <f>HLOOKUP($B111,'[6]SGTI 2021 Clean Data'!$E$2:$ZQ$272,269,FALSE)</f>
        <v>0</v>
      </c>
      <c r="FW111" s="17">
        <f>HLOOKUP($B111,'[6]SGTI 2021 Clean Data'!$E$2:$ZQ$272,270,FALSE)</f>
        <v>0</v>
      </c>
      <c r="FX111" s="17">
        <f>HLOOKUP($B111,'[6]SGTI 2021 Clean Data'!$E$2:$ZQ$272,271,FALSE)</f>
        <v>0</v>
      </c>
    </row>
    <row r="112" spans="1:180" ht="24" thickTop="1" thickBot="1" x14ac:dyDescent="0.3">
      <c r="A112" s="12">
        <v>168</v>
      </c>
      <c r="B112" s="13" t="s">
        <v>164</v>
      </c>
      <c r="C112" s="14" t="s">
        <v>165</v>
      </c>
      <c r="D112" s="15">
        <v>43921</v>
      </c>
      <c r="E112" s="16">
        <f>_xlfn.IFNA(VLOOKUP($B112,'[4]SGTI 2021 General Full List'!$G$2:$AD$528,24,FALSE),VLOOKUP($B112,'[5]SGTI 2021 TrustReits Full List'!$G$2:$AC$43,23,FALSE))</f>
        <v>1621924000</v>
      </c>
      <c r="F112" s="16" t="str">
        <f t="shared" si="1"/>
        <v>Big</v>
      </c>
      <c r="G112" s="16" t="str">
        <f>_xlfn.IFNA(VLOOKUP($B112,'[4]SGTI 2021 General Full List'!$G$2:$AD$528,21,FALSE),VLOOKUP($B112,'[5]SGTI 2021 TrustReits Full List'!$G$2:$AB$43,20,FALSE))</f>
        <v>INDUSTRIALS</v>
      </c>
      <c r="H112" s="16" t="str">
        <f>_xlfn.IFNA(VLOOKUP($B112,'[4]SGTI 2021 General Full List'!$G$2:$AD$528,23,FALSE),VLOOKUP($B112,'[5]SGTI 2021 TrustReits Full List'!$G$2:$AB$43,22,FALSE))</f>
        <v>Transportation</v>
      </c>
      <c r="I112" s="16" t="s">
        <v>1273</v>
      </c>
      <c r="J112" s="17">
        <f>VLOOKUP($B112,'[6]2021 DD Batch123456'!$B$3:$AT$590,5,FALSE)</f>
        <v>9</v>
      </c>
      <c r="K112" s="17">
        <f>VLOOKUP($B112,'[6]2021 DD Batch123456'!$B$3:$AT$590,6,FALSE)</f>
        <v>9</v>
      </c>
      <c r="L112" s="17">
        <f>VLOOKUP($B112,'[6]2021 DD Batch123456'!$B$3:$AT$590,7,FALSE)</f>
        <v>5</v>
      </c>
      <c r="M112" s="17" t="str">
        <f>VLOOKUP($B112,'[6]2021 DD Batch123456'!$B$3:$AT$590,12,FALSE)</f>
        <v>N</v>
      </c>
      <c r="N112" s="17" t="str">
        <f>HLOOKUP($B112,'[6]SGTI 2021 Clean Data'!$E$2:$ZQ$272,25,FALSE)</f>
        <v>Y</v>
      </c>
      <c r="O112" s="17" t="str">
        <f>VLOOKUP($B112,'[6]2021 DD Batch123456'!$B$3:$AT$590,13,FALSE)</f>
        <v>Y</v>
      </c>
      <c r="P112" s="17" t="str">
        <f>VLOOKUP($B112,'[6]2021 DD Batch123456'!$B$3:$AT$590,14,FALSE)</f>
        <v>Y</v>
      </c>
      <c r="Q112" s="17" t="str">
        <f>HLOOKUP($B112,'[6]SGTI 2021 Clean Data'!$E$2:$ZQ$272,30,FALSE)</f>
        <v>Y</v>
      </c>
      <c r="R112" s="17" t="str">
        <f>HLOOKUP($B112,'[6]SGTI 2021 Clean Data'!$E$2:$ZQ$272,31,FALSE)</f>
        <v>Y</v>
      </c>
      <c r="S112" s="17" t="str">
        <f>HLOOKUP($B112,'[6]SGTI 2021 Clean Data'!$E$2:$ZQ$272,32,FALSE)</f>
        <v>Y</v>
      </c>
      <c r="T112" s="17">
        <f>VLOOKUP($B112,'[6]2021 DD Batch123456'!$B$3:$AT$590,36,FALSE)</f>
        <v>7</v>
      </c>
      <c r="U112" s="17">
        <f>VLOOKUP($B112,'[6]2021 DD Batch123456'!$B$3:$AT$590,40,FALSE)</f>
        <v>6</v>
      </c>
      <c r="V112" s="17">
        <f>VLOOKUP($B112,'[6]2021 DD Batch123456'!$B$3:$AT$590,37,FALSE)</f>
        <v>4</v>
      </c>
      <c r="W112" s="17" t="str">
        <f>VLOOKUP($B112,'[6]2021 DD Batch123456'!$B$3:$AT$590,41,FALSE)</f>
        <v>Y</v>
      </c>
      <c r="X112" s="17">
        <f>VLOOKUP($B112,'[6]2021 DD Batch123456'!$B$3:$AT$590,15,FALSE)</f>
        <v>3</v>
      </c>
      <c r="Y112" s="17">
        <f>VLOOKUP($B112,'[6]2021 DD Batch123456'!$B$3:$AT$590,16,FALSE)</f>
        <v>2</v>
      </c>
      <c r="Z112" s="17" t="str">
        <f>VLOOKUP($B112,'[6]2021 DD Batch123456'!$B$3:$AT$590,18,FALSE)</f>
        <v>Y</v>
      </c>
      <c r="AA112" s="17" t="str">
        <f>HLOOKUP($B112,'[6]SGTI 2021 Clean Data'!$E$2:$ZQ$272,45,FALSE)</f>
        <v>Y</v>
      </c>
      <c r="AB112" s="17" t="str">
        <f>HLOOKUP($B112,'[6]SGTI 2021 Clean Data'!$E$2:$ZQ$272,46,FALSE)</f>
        <v>Y</v>
      </c>
      <c r="AC112" s="17" t="str">
        <f>HLOOKUP($B112,'[6]SGTI 2021 Clean Data'!$E$2:$ZQ$272,49,FALSE)</f>
        <v>N</v>
      </c>
      <c r="AD112" s="17" t="str">
        <f>HLOOKUP($B112,'[6]SGTI 2021 Clean Data'!$E$2:$ZQ$272,50,FALSE)</f>
        <v>Y</v>
      </c>
      <c r="AE112" s="17" t="str">
        <f>HLOOKUP($B112,'[6]SGTI 2021 Clean Data'!$E$2:$ZQ$272,53,FALSE)</f>
        <v>Y</v>
      </c>
      <c r="AF112" s="17" t="str">
        <f>HLOOKUP($B112,'[6]SGTI 2021 Clean Data'!$E$2:$ZQ$272,54,FALSE)</f>
        <v>Y</v>
      </c>
      <c r="AG112" s="17" t="str">
        <f>HLOOKUP($B112,'[6]SGTI 2021 Clean Data'!$E$2:$ZQ$272,55,FALSE)</f>
        <v>Y</v>
      </c>
      <c r="AH112" s="17" t="str">
        <f>HLOOKUP($B112,'[6]SGTI 2021 Clean Data'!$E$2:$ZQ$272,56,FALSE)</f>
        <v>Y</v>
      </c>
      <c r="AI112" s="17" t="str">
        <f>HLOOKUP($B112,'[6]SGTI 2021 Clean Data'!$E$2:$ZQ$272,57,FALSE)</f>
        <v>Y</v>
      </c>
      <c r="AJ112" s="17" t="str">
        <f>HLOOKUP($B112,'[6]SGTI 2021 Clean Data'!$E$2:$ZQ$272,58,FALSE)</f>
        <v>N</v>
      </c>
      <c r="AK112" s="17" t="str">
        <f>HLOOKUP($B112,'[6]SGTI 2021 Clean Data'!$E$2:$ZQ$272,59,FALSE)</f>
        <v>Y</v>
      </c>
      <c r="AL112" s="17">
        <f>VLOOKUP($B112,'[6]2021 DD Batch123456'!$B$3:$AT$590,19,FALSE)</f>
        <v>3</v>
      </c>
      <c r="AM112" s="17">
        <f>VLOOKUP($B112,'[6]2021 DD Batch123456'!$B$3:$AT$590,20,FALSE)</f>
        <v>2</v>
      </c>
      <c r="AN112" s="17" t="str">
        <f>VLOOKUP($B112,'[6]2021 DD Batch123456'!$B$3:$AT$590,22,FALSE)</f>
        <v>Y</v>
      </c>
      <c r="AO112" s="17" t="str">
        <f>HLOOKUP($B112,'[6]SGTI 2021 Clean Data'!$E$2:$ZQ$272,67,FALSE)</f>
        <v>E</v>
      </c>
      <c r="AP112" s="17" t="str">
        <f>HLOOKUP($B112,'[6]SGTI 2021 Clean Data'!$E$2:$ZQ$272,68,FALSE)</f>
        <v>E</v>
      </c>
      <c r="AQ112" s="17" t="str">
        <f>HLOOKUP($B112,'[6]SGTI 2021 Clean Data'!$E$2:$ZQ$272,69,FALSE)</f>
        <v>B3</v>
      </c>
      <c r="AR112" s="17" t="str">
        <f>HLOOKUP($B112,'[6]SGTI 2021 Clean Data'!$E$2:$ZQ$272,70,FALSE)</f>
        <v>Y</v>
      </c>
      <c r="AS112" s="17" t="str">
        <f>HLOOKUP($B112,'[6]SGTI 2021 Clean Data'!$E$2:$ZQ$272,71,FALSE)</f>
        <v>Y</v>
      </c>
      <c r="AT112" s="17" t="str">
        <f>HLOOKUP($B112,'[6]SGTI 2021 Clean Data'!$E$2:$ZQ$272,72,FALSE)</f>
        <v>Y</v>
      </c>
      <c r="AU112" s="17" t="str">
        <f>HLOOKUP($B112,'[6]SGTI 2021 Clean Data'!$E$2:$ZQ$272,73,FALSE)</f>
        <v>Y</v>
      </c>
      <c r="AV112" s="17" t="str">
        <f>HLOOKUP($B112,'[6]SGTI 2021 Clean Data'!$E$2:$ZQ$272,74,FALSE)</f>
        <v>N</v>
      </c>
      <c r="AW112" s="17" t="str">
        <f>HLOOKUP($B112,'[6]SGTI 2021 Clean Data'!$E$2:$ZQ$272,75,FALSE)</f>
        <v>N</v>
      </c>
      <c r="AX112" s="17" t="str">
        <f>HLOOKUP($B112,'[6]SGTI 2021 Clean Data'!$E$2:$ZQ$272,76,FALSE)</f>
        <v>Y</v>
      </c>
      <c r="AY112" s="17" t="str">
        <f>VLOOKUP($B112,'[6]2021 DD Batch123456'!$B$3:$AT$590,35,FALSE)</f>
        <v>E</v>
      </c>
      <c r="AZ112" s="17" t="str">
        <f>HLOOKUP($B112,'[6]SGTI 2021 Clean Data'!$E$2:$ZQ$272,80,FALSE)</f>
        <v>Y</v>
      </c>
      <c r="BA112" s="17" t="str">
        <f>HLOOKUP($B112,'[6]SGTI 2021 Clean Data'!$E$2:$ZQ$272,83,FALSE)</f>
        <v>Y</v>
      </c>
      <c r="BB112" s="17" t="str">
        <f>HLOOKUP($B112,'[6]SGTI 2021 Clean Data'!$E$2:$ZQ$272,84,FALSE)</f>
        <v>N</v>
      </c>
      <c r="BC112" s="17" t="str">
        <f>HLOOKUP($B112,'[6]SGTI 2021 Clean Data'!$E$2:$ZQ$272,89,FALSE)</f>
        <v>Y</v>
      </c>
      <c r="BD112" s="17" t="str">
        <f>HLOOKUP($B112,'[6]SGTI 2021 Clean Data'!$E$2:$ZQ$272,91,FALSE)</f>
        <v>Y</v>
      </c>
      <c r="BE112" s="17" t="str">
        <f>HLOOKUP($B112,'[6]SGTI 2021 Clean Data'!$E$2:$ZQ$272,92,FALSE)</f>
        <v>Y</v>
      </c>
      <c r="BF112" s="17" t="str">
        <f>HLOOKUP($B112,'[6]SGTI 2021 Clean Data'!$E$2:$ZQ$272,93,FALSE)</f>
        <v>Y</v>
      </c>
      <c r="BG112" s="17" t="str">
        <f>HLOOKUP($B112,'[6]SGTI 2021 Clean Data'!$E$2:$ZQ$272,94,FALSE)</f>
        <v>Y</v>
      </c>
      <c r="BH112" s="17" t="str">
        <f>HLOOKUP($B112,'[6]SGTI 2021 Clean Data'!$E$2:$ZQ$272,95,FALSE)</f>
        <v>Y</v>
      </c>
      <c r="BI112" s="17" t="str">
        <f>HLOOKUP($B112,'[6]SGTI 2021 Clean Data'!$E$2:$ZQ$272,96,FALSE)</f>
        <v>Y</v>
      </c>
      <c r="BJ112" s="17" t="str">
        <f>HLOOKUP($B112,'[6]SGTI 2021 Clean Data'!$E$2:$ZQ$272,97,FALSE)</f>
        <v>Y</v>
      </c>
      <c r="BK112" s="17" t="str">
        <f>HLOOKUP($B112,'[6]SGTI 2021 Clean Data'!$E$2:$ZQ$272,98,FALSE)</f>
        <v>Y</v>
      </c>
      <c r="BL112" s="17" t="str">
        <f>HLOOKUP($B112,'[6]SGTI 2021 Clean Data'!$E$2:$ZQ$272,100,FALSE)</f>
        <v>Y</v>
      </c>
      <c r="BM112" s="17" t="str">
        <f>HLOOKUP($B112,'[6]SGTI 2021 Clean Data'!$E$2:$ZQ$272,102,FALSE)</f>
        <v>N</v>
      </c>
      <c r="BN112" s="17" t="str">
        <f>HLOOKUP($B112,'[6]SGTI 2021 Clean Data'!$E$2:$ZQ$272,103,FALSE)</f>
        <v>Y</v>
      </c>
      <c r="BO112" s="17" t="str">
        <f>HLOOKUP($B112,'[6]SGTI 2021 Clean Data'!$E$2:$ZQ$272,107,FALSE)</f>
        <v>Y</v>
      </c>
      <c r="BP112" s="17" t="str">
        <f>HLOOKUP($B112,'[6]SGTI 2021 Clean Data'!$E$2:$ZQ$272,108,FALSE)</f>
        <v>Y</v>
      </c>
      <c r="BQ112" s="17" t="str">
        <f>HLOOKUP($B112,'[6]SGTI 2021 Clean Data'!$E$2:$ZQ$272,109,FALSE)</f>
        <v>Y</v>
      </c>
      <c r="BR112" s="17" t="str">
        <f>HLOOKUP($B112,'[6]SGTI 2021 Clean Data'!$E$2:$ZQ$272,110,FALSE)</f>
        <v>Y</v>
      </c>
      <c r="BS112" s="17" t="str">
        <f>HLOOKUP($B112,'[6]SGTI 2021 Clean Data'!$E$2:$ZQ$272,111,FALSE)</f>
        <v>Y</v>
      </c>
      <c r="BT112" s="17" t="str">
        <f>HLOOKUP($B112,'[6]SGTI 2021 Clean Data'!$E$2:$ZQ$272,113,FALSE)</f>
        <v>Y</v>
      </c>
      <c r="BU112" s="17" t="str">
        <f>HLOOKUP($B112,'[6]SGTI 2021 Clean Data'!$E$2:$ZQ$272,114,FALSE)</f>
        <v>N</v>
      </c>
      <c r="BV112" s="17" t="str">
        <f>HLOOKUP($B112,'[6]SGTI 2021 Clean Data'!$E$2:$ZQ$272,120,FALSE)</f>
        <v>N</v>
      </c>
      <c r="BW112" s="17" t="str">
        <f>HLOOKUP($B112,'[6]SGTI 2021 Clean Data'!$E$2:$ZQ$272,121,FALSE)</f>
        <v>Y</v>
      </c>
      <c r="BX112" s="17" t="str">
        <f>HLOOKUP($B112,'[6]SGTI 2021 Clean Data'!$E$2:$ZQ$272,122,FALSE)</f>
        <v>Y</v>
      </c>
      <c r="BY112" s="17" t="str">
        <f>HLOOKUP($B112,'[6]SGTI 2021 Clean Data'!$E$2:$ZQ$272,123,FALSE)</f>
        <v>Y</v>
      </c>
      <c r="BZ112" s="17" t="str">
        <f>HLOOKUP($B112,'[6]SGTI 2021 Clean Data'!$E$2:$ZQ$272,124,FALSE)</f>
        <v>Y</v>
      </c>
      <c r="CA112" s="17" t="str">
        <f>HLOOKUP($B112,'[6]SGTI 2021 Clean Data'!$E$2:$ZQ$272,125,FALSE)</f>
        <v>N</v>
      </c>
      <c r="CB112" s="17" t="str">
        <f>HLOOKUP($B112,'[6]SGTI 2021 Clean Data'!$E$2:$ZQ$272,126,FALSE)</f>
        <v>N</v>
      </c>
      <c r="CC112" s="17" t="str">
        <f>HLOOKUP($B112,'[6]SGTI 2021 Clean Data'!$E$2:$ZQ$272,128,FALSE)</f>
        <v>Y</v>
      </c>
      <c r="CD112" s="17" t="str">
        <f>HLOOKUP($B112,'[6]SGTI 2021 Clean Data'!$E$2:$ZQ$272,130,FALSE)</f>
        <v>Y</v>
      </c>
      <c r="CE112" s="17" t="str">
        <f>HLOOKUP($B112,'[6]SGTI 2021 Clean Data'!$E$2:$ZQ$272,131,FALSE)</f>
        <v>N</v>
      </c>
      <c r="CF112" s="17" t="str">
        <f>HLOOKUP($B112,'[6]SGTI 2021 Clean Data'!$E$2:$ZQ$272,132,FALSE)</f>
        <v>Y</v>
      </c>
      <c r="CG112" s="17" t="str">
        <f>HLOOKUP($B112,'[6]SGTI 2021 Clean Data'!$E$2:$ZQ$272,133,FALSE)</f>
        <v>N</v>
      </c>
      <c r="CH112" s="17" t="str">
        <f>HLOOKUP($B112,'[6]SGTI 2021 Clean Data'!$E$2:$ZQ$272,135,FALSE)</f>
        <v>Y</v>
      </c>
      <c r="CI112" s="17" t="str">
        <f>HLOOKUP($B112,'[6]SGTI 2021 Clean Data'!$E$2:$ZQ$272,139,FALSE)</f>
        <v>Y</v>
      </c>
      <c r="CJ112" s="17" t="str">
        <f>HLOOKUP($B112,'[6]SGTI 2021 Clean Data'!$E$2:$ZQ$272,140,FALSE)</f>
        <v>N</v>
      </c>
      <c r="CK112" s="17" t="str">
        <f>VLOOKUP($B112,'[6]2021 DD Batch123456'!$B$3:$AT$590,26,FALSE)</f>
        <v>Y</v>
      </c>
      <c r="CL112" s="17">
        <f>VLOOKUP($B112,'[6]2021 DD Batch123456'!$B$3:$AT$590,27,FALSE)</f>
        <v>0</v>
      </c>
      <c r="CM112" s="17" t="str">
        <f>VLOOKUP($B112,'[6]2021 DD Batch123456'!$B$3:$AT$590,31,FALSE)</f>
        <v>N</v>
      </c>
      <c r="CN112" s="17" t="str">
        <f>VLOOKUP($B112,'[6]2021 DD Batch123456'!$B$3:$AT$590,32,FALSE)</f>
        <v>Y</v>
      </c>
      <c r="CO112" s="17" t="str">
        <f>VLOOKUP($B112,'[6]2021 DD Batch123456'!$B$3:$AT$590,33,FALSE)</f>
        <v>Y</v>
      </c>
      <c r="CP112" s="17" t="str">
        <f>HLOOKUP($B112,'[6]SGTI 2021 Clean Data'!$E$2:$ZQ$272,153,FALSE)</f>
        <v>Y</v>
      </c>
      <c r="CQ112" s="17" t="str">
        <f>HLOOKUP($B112,'[6]SGTI 2021 Clean Data'!$E$2:$ZQ$272,155,FALSE)</f>
        <v>Y</v>
      </c>
      <c r="CR112" s="17" t="str">
        <f>HLOOKUP($B112,'[6]SGTI 2021 Clean Data'!$E$2:$ZQ$272,156,FALSE)</f>
        <v>Y</v>
      </c>
      <c r="CS112" s="17" t="str">
        <f>HLOOKUP($B112,'[6]SGTI 2021 Clean Data'!$E$2:$ZQ$272,157,FALSE)</f>
        <v>Y</v>
      </c>
      <c r="CT112" s="17" t="str">
        <f>HLOOKUP($B112,'[6]SGTI 2021 Clean Data'!$E$2:$ZQ$272,158,FALSE)</f>
        <v>N</v>
      </c>
      <c r="CU112" s="17" t="str">
        <f>HLOOKUP($B112,'[6]SGTI 2021 Clean Data'!$E$2:$ZQ$272,159,FALSE)</f>
        <v>Y</v>
      </c>
      <c r="CV112" s="17" t="str">
        <f>HLOOKUP($B112,'[6]SGTI 2021 Clean Data'!$E$2:$ZQ$272,160,FALSE)</f>
        <v>Y</v>
      </c>
      <c r="CW112" s="17" t="str">
        <f>HLOOKUP($B112,'[6]SGTI 2021 Clean Data'!$E$2:$ZQ$272,161,FALSE)</f>
        <v>Y</v>
      </c>
      <c r="CX112" s="17" t="str">
        <f>HLOOKUP($B112,'[6]SGTI 2021 Clean Data'!$E$2:$ZQ$272,164,FALSE)</f>
        <v>N</v>
      </c>
      <c r="CY112" s="17" t="str">
        <f>HLOOKUP($B112,'[6]SGTI 2021 Clean Data'!$E$2:$ZQ$272,170,FALSE)</f>
        <v>Y</v>
      </c>
      <c r="CZ112" s="17" t="str">
        <f>HLOOKUP($B112,'[6]SGTI 2021 Clean Data'!$E$2:$ZQ$272,173,FALSE)</f>
        <v>Y</v>
      </c>
      <c r="DA112" s="17" t="str">
        <f>HLOOKUP($B112,'[6]SGTI 2021 Clean Data'!$E$2:$ZQ$272,174,FALSE)</f>
        <v>Y</v>
      </c>
      <c r="DB112" s="17" t="str">
        <f>HLOOKUP($B112,'[6]SGTI 2021 Clean Data'!$E$2:$ZQ$272,175,FALSE)</f>
        <v>N</v>
      </c>
      <c r="DC112" s="17" t="str">
        <f>HLOOKUP($B112,'[6]SGTI 2021 Clean Data'!$E$2:$ZQ$272,176,FALSE)</f>
        <v>Y</v>
      </c>
      <c r="DD112" s="17" t="str">
        <f>HLOOKUP($B112,'[6]SGTI 2021 Clean Data'!$E$2:$ZQ$272,178,FALSE)</f>
        <v>Y</v>
      </c>
      <c r="DE112" s="17" t="str">
        <f>HLOOKUP($B112,'[6]SGTI 2021 Clean Data'!$E$2:$ZQ$272,179,FALSE)</f>
        <v>Y</v>
      </c>
      <c r="DF112" s="17" t="str">
        <f>HLOOKUP($B112,'[6]SGTI 2021 Clean Data'!$E$2:$ZQ$272,180,FALSE)</f>
        <v>Y</v>
      </c>
      <c r="DG112" s="17" t="str">
        <f>HLOOKUP($B112,'[6]SGTI 2021 Clean Data'!$E$2:$ZQ$272,181,FALSE)</f>
        <v>Y</v>
      </c>
      <c r="DH112" s="17" t="str">
        <f>HLOOKUP($B112,'[6]SGTI 2021 Clean Data'!$E$2:$ZQ$272,182,FALSE)</f>
        <v>N</v>
      </c>
      <c r="DI112" s="17" t="str">
        <f>HLOOKUP($B112,'[6]SGTI 2021 Clean Data'!$E$2:$ZQ$272,184,FALSE)</f>
        <v>Y</v>
      </c>
      <c r="DJ112" s="17" t="str">
        <f>HLOOKUP($B112,'[6]SGTI 2021 Clean Data'!$E$2:$ZQ$272,185,FALSE)</f>
        <v>Y</v>
      </c>
      <c r="DK112" s="17">
        <f>HLOOKUP($B112,'[6]SGTI 2021 Clean Data'!$E$2:$ZQ$272,190,FALSE)</f>
        <v>79</v>
      </c>
      <c r="DL112" s="17" t="str">
        <f>HLOOKUP($B112,'[6]SGTI 2021 Clean Data'!$E$2:$ZQ$272,191,FALSE)</f>
        <v>N</v>
      </c>
      <c r="DM112" s="17" t="str">
        <f>HLOOKUP($B112,'[6]SGTI 2021 Clean Data'!$E$2:$ZQ$272,195,FALSE)</f>
        <v>Y</v>
      </c>
      <c r="DN112" s="17" t="str">
        <f>HLOOKUP($B112,'[6]SGTI 2021 Clean Data'!$E$2:$ZQ$272,196,FALSE)</f>
        <v>Y</v>
      </c>
      <c r="DO112" s="17" t="str">
        <f>HLOOKUP($B112,'[6]SGTI 2021 Clean Data'!$E$2:$ZQ$272,199,FALSE)</f>
        <v>N</v>
      </c>
      <c r="DP112" s="17" t="str">
        <f>HLOOKUP($B112,'[6]SGTI 2021 Clean Data'!$E$2:$ZQ$272,200,FALSE)</f>
        <v>Y</v>
      </c>
      <c r="DQ112" s="17" t="str">
        <f>HLOOKUP($B112,'[6]SGTI 2021 Clean Data'!$E$2:$ZQ$272,201,FALSE)</f>
        <v>Y</v>
      </c>
      <c r="DR112" s="17" t="str">
        <f>HLOOKUP($B112,'[6]SGTI 2021 Clean Data'!$E$2:$ZQ$272,202,FALSE)</f>
        <v>Y</v>
      </c>
      <c r="DS112" s="17" t="str">
        <f>HLOOKUP($B112,'[6]SGTI 2021 Clean Data'!$E$2:$ZQ$272,203,FALSE)</f>
        <v>Y</v>
      </c>
      <c r="DT112" s="17" t="str">
        <f>HLOOKUP($B112,'[6]SGTI 2021 Clean Data'!$E$2:$ZQ$272,204,FALSE)</f>
        <v>Y</v>
      </c>
      <c r="DU112" s="17" t="str">
        <f>HLOOKUP($B112,'[6]SGTI 2021 Clean Data'!$E$2:$ZQ$272,206,FALSE)</f>
        <v>Y</v>
      </c>
      <c r="DV112" s="17" t="str">
        <f>HLOOKUP($B112,'[6]SGTI 2021 Clean Data'!$E$2:$ZQ$272,207,FALSE)</f>
        <v>Y</v>
      </c>
      <c r="DW112" s="17" t="str">
        <f>HLOOKUP($B112,'[6]SGTI 2021 Clean Data'!$E$2:$ZQ$272,208,FALSE)</f>
        <v>N</v>
      </c>
      <c r="DX112" s="17"/>
      <c r="DY112" s="17" t="str">
        <f>HLOOKUP($B112,'[6]SGTI 2021 Clean Data'!$E$2:$ZQ$272,213,FALSE)</f>
        <v>Y</v>
      </c>
      <c r="DZ112" s="17" t="str">
        <f>HLOOKUP($B112,'[6]SGTI 2021 Clean Data'!$E$2:$ZQ$272,214,FALSE)</f>
        <v>Y</v>
      </c>
      <c r="EA112" s="17" t="str">
        <f>HLOOKUP($B112,'[6]SGTI 2021 Clean Data'!$E$2:$ZQ$272,215,FALSE)</f>
        <v>Y</v>
      </c>
      <c r="EB112" s="17">
        <f>HLOOKUP($B112,'[6]SGTI 2021 Clean Data'!$E$2:$ZQ$272,219,FALSE)</f>
        <v>3</v>
      </c>
      <c r="EC112" s="17">
        <f>HLOOKUP($B112,'[6]SGTI 2021 Clean Data'!$E$2:$ZQ$272,220,FALSE)</f>
        <v>3</v>
      </c>
      <c r="ED112" s="17">
        <f>HLOOKUP($B112,'[6]SGTI 2021 Clean Data'!$E$2:$ZQ$272,221,FALSE)</f>
        <v>3</v>
      </c>
      <c r="EE112" s="17">
        <f>HLOOKUP($B112,'[6]SGTI 2021 Clean Data'!$E$2:$ZQ$272,222,FALSE)</f>
        <v>3</v>
      </c>
      <c r="EF112" s="17">
        <f>HLOOKUP($B112,'[6]SGTI 2021 Clean Data'!$E$2:$ZQ$272,223,FALSE)</f>
        <v>0</v>
      </c>
      <c r="EG112" s="17">
        <f>HLOOKUP($B112,'[6]SGTI 2021 Clean Data'!$E$2:$ZQ$272,224,FALSE)</f>
        <v>3</v>
      </c>
      <c r="EH112" s="17">
        <f>HLOOKUP($B112,'[6]SGTI 2021 Clean Data'!$E$2:$ZQ$272,225,FALSE)</f>
        <v>0</v>
      </c>
      <c r="EI112" s="17">
        <f>HLOOKUP($B112,'[6]SGTI 2021 Clean Data'!$E$2:$ZQ$272,226,FALSE)</f>
        <v>3</v>
      </c>
      <c r="EJ112" s="17">
        <f>HLOOKUP($B112,'[6]SGTI 2021 Clean Data'!$E$2:$ZQ$272,227,FALSE)</f>
        <v>4</v>
      </c>
      <c r="EK112" s="17">
        <f>HLOOKUP($B112,'[6]SGTI 2021 Clean Data'!$E$2:$ZQ$272,228,FALSE)</f>
        <v>3</v>
      </c>
      <c r="EL112" s="17">
        <f>HLOOKUP($B112,'[6]SGTI 2021 Clean Data'!$E$2:$ZQ$272,229,FALSE)</f>
        <v>2</v>
      </c>
      <c r="EM112" s="17">
        <f>HLOOKUP($B112,'[6]SGTI 2021 Clean Data'!$E$2:$ZQ$272,230,FALSE)</f>
        <v>1</v>
      </c>
      <c r="EN112" s="17">
        <f>HLOOKUP($B112,'[6]SGTI 2021 Clean Data'!$E$2:$ZQ$272,231,FALSE)</f>
        <v>3</v>
      </c>
      <c r="EO112" s="18">
        <f>HLOOKUP($B112,'[6]SGTI 2021 Clean Data'!$E$2:$ZQ$272,232,FALSE)</f>
        <v>43999</v>
      </c>
      <c r="EP112" s="18">
        <f>HLOOKUP($B112,'[6]SGTI 2021 Clean Data'!$E$2:$ZQ$272,233,FALSE)</f>
        <v>44028</v>
      </c>
      <c r="EQ112" s="17">
        <f>HLOOKUP($B112,'[6]SGTI 2021 Clean Data'!$E$2:$ZQ$272,234,FALSE)</f>
        <v>0</v>
      </c>
      <c r="ER112" s="17">
        <f>HLOOKUP($B112,'[6]SGTI 2021 Clean Data'!$E$2:$ZQ$272,235,FALSE)</f>
        <v>3</v>
      </c>
      <c r="ES112" s="17">
        <f>HLOOKUP($B112,'[6]SGTI 2021 Clean Data'!$E$2:$ZQ$272,240,FALSE)</f>
        <v>0</v>
      </c>
      <c r="ET112" s="17">
        <f>VLOOKUP($B112,'[6]2021 DD Batch123456'!$B$3:$AT$590,42,FALSE)</f>
        <v>1</v>
      </c>
      <c r="EU112" s="17"/>
      <c r="EV112" s="17"/>
      <c r="EW112" s="17"/>
      <c r="EX112" s="17">
        <f>VLOOKUP($B112,'[6]2021 DD Batch123456'!$B$3:$AT$590,44,FALSE)</f>
        <v>0</v>
      </c>
      <c r="EY112" s="17">
        <f>HLOOKUP($B112,'[6]SGTI 2021 Clean Data'!$E$2:$ZQ$272,246,FALSE)</f>
        <v>0</v>
      </c>
      <c r="EZ112" s="17">
        <f>HLOOKUP($B112,'[6]SGTI 2021 Clean Data'!$E$2:$ZQ$272,247,FALSE)</f>
        <v>0</v>
      </c>
      <c r="FA112" s="17">
        <f>HLOOKUP($B112,'[6]SGTI 2021 Clean Data'!$E$2:$ZQ$272,248,FALSE)</f>
        <v>0</v>
      </c>
      <c r="FB112" s="17">
        <f>HLOOKUP($B112,'[6]SGTI 2021 Clean Data'!$E$2:$ZQ$272,249,FALSE)</f>
        <v>0</v>
      </c>
      <c r="FC112" s="17">
        <f>HLOOKUP($B112,'[6]SGTI 2021 Clean Data'!$E$2:$ZQ$272,250,FALSE)</f>
        <v>0</v>
      </c>
      <c r="FD112" s="17">
        <f>HLOOKUP($B112,'[6]SGTI 2021 Clean Data'!$E$2:$ZQ$272,251,FALSE)</f>
        <v>0</v>
      </c>
      <c r="FE112" s="17">
        <f>HLOOKUP($B112,'[6]SGTI 2021 Clean Data'!$E$2:$ZQ$272,252,FALSE)</f>
        <v>0</v>
      </c>
      <c r="FF112" s="17">
        <f>HLOOKUP($B112,'[6]SGTI 2021 Clean Data'!$E$2:$ZQ$272,253,FALSE)</f>
        <v>0</v>
      </c>
      <c r="FG112" s="17">
        <f>HLOOKUP($B112,'[6]SGTI 2021 Clean Data'!$E$2:$ZQ$272,254,FALSE)</f>
        <v>0</v>
      </c>
      <c r="FH112" s="17">
        <f>HLOOKUP($B112,'[6]SGTI 2021 Clean Data'!$E$2:$ZQ$272,255,FALSE)</f>
        <v>0</v>
      </c>
      <c r="FI112" s="17">
        <f>HLOOKUP($B112,'[6]SGTI 2021 Clean Data'!$E$2:$ZQ$272,256,FALSE)</f>
        <v>0</v>
      </c>
      <c r="FJ112" s="17">
        <f>HLOOKUP($B112,'[6]SGTI 2021 Clean Data'!$E$2:$ZQ$272,257,FALSE)</f>
        <v>0</v>
      </c>
      <c r="FK112" s="17">
        <f>HLOOKUP($B112,'[6]SGTI 2021 Clean Data'!$E$2:$ZQ$272,258,FALSE)</f>
        <v>0</v>
      </c>
      <c r="FL112" s="17"/>
      <c r="FM112" s="17">
        <f>HLOOKUP($B112,'[6]SGTI 2021 Clean Data'!$E$2:$ZQ$272,260,FALSE)</f>
        <v>0</v>
      </c>
      <c r="FN112" s="17">
        <f>HLOOKUP($B112,'[6]SGTI 2021 Clean Data'!$E$2:$ZQ$272,261,FALSE)</f>
        <v>0</v>
      </c>
      <c r="FO112" s="17">
        <f>HLOOKUP($B112,'[6]SGTI 2021 Clean Data'!$E$2:$ZQ$272,262,FALSE)</f>
        <v>0</v>
      </c>
      <c r="FP112" s="17">
        <f>HLOOKUP($B112,'[6]SGTI 2021 Clean Data'!$E$2:$ZQ$272,263,FALSE)</f>
        <v>0</v>
      </c>
      <c r="FQ112" s="17"/>
      <c r="FR112" s="17">
        <f>HLOOKUP($B112,'[6]SGTI 2021 Clean Data'!$E$2:$ZQ$272,265,FALSE)</f>
        <v>0</v>
      </c>
      <c r="FS112" s="17">
        <f>HLOOKUP($B112,'[6]SGTI 2021 Clean Data'!$E$2:$ZQ$272,266,FALSE)</f>
        <v>0</v>
      </c>
      <c r="FT112" s="17">
        <f>HLOOKUP($B112,'[6]SGTI 2021 Clean Data'!$E$2:$ZQ$272,267,FALSE)</f>
        <v>0</v>
      </c>
      <c r="FU112" s="17">
        <f>HLOOKUP($B112,'[6]SGTI 2021 Clean Data'!$E$2:$ZQ$272,268,FALSE)</f>
        <v>0</v>
      </c>
      <c r="FV112" s="17">
        <f>HLOOKUP($B112,'[6]SGTI 2021 Clean Data'!$E$2:$ZQ$272,269,FALSE)</f>
        <v>0</v>
      </c>
      <c r="FW112" s="17">
        <f>HLOOKUP($B112,'[6]SGTI 2021 Clean Data'!$E$2:$ZQ$272,270,FALSE)</f>
        <v>0</v>
      </c>
      <c r="FX112" s="17">
        <f>HLOOKUP($B112,'[6]SGTI 2021 Clean Data'!$E$2:$ZQ$272,271,FALSE)</f>
        <v>0</v>
      </c>
    </row>
    <row r="113" spans="1:180" ht="24" thickTop="1" thickBot="1" x14ac:dyDescent="0.3">
      <c r="A113" s="12">
        <v>482</v>
      </c>
      <c r="B113" s="13" t="s">
        <v>324</v>
      </c>
      <c r="C113" s="14" t="s">
        <v>325</v>
      </c>
      <c r="D113" s="15">
        <v>44196</v>
      </c>
      <c r="E113" s="16">
        <f>_xlfn.IFNA(VLOOKUP($B113,'[4]SGTI 2021 General Full List'!$G$2:$AD$528,24,FALSE),VLOOKUP($B113,'[5]SGTI 2021 TrustReits Full List'!$G$2:$AC$43,23,FALSE))</f>
        <v>12208956000</v>
      </c>
      <c r="F113" s="16" t="str">
        <f t="shared" si="1"/>
        <v>Big</v>
      </c>
      <c r="G113" s="16" t="str">
        <f>_xlfn.IFNA(VLOOKUP($B113,'[4]SGTI 2021 General Full List'!$G$2:$AD$528,21,FALSE),VLOOKUP($B113,'[5]SGTI 2021 TrustReits Full List'!$G$2:$AB$43,20,FALSE))</f>
        <v>INDUSTRIALS</v>
      </c>
      <c r="H113" s="16" t="str">
        <f>_xlfn.IFNA(VLOOKUP($B113,'[4]SGTI 2021 General Full List'!$G$2:$AD$528,23,FALSE),VLOOKUP($B113,'[5]SGTI 2021 TrustReits Full List'!$G$2:$AB$43,22,FALSE))</f>
        <v>Industrial Goods</v>
      </c>
      <c r="I113" s="16" t="s">
        <v>1273</v>
      </c>
      <c r="J113" s="17">
        <f>VLOOKUP($B113,'[6]2021 DD Batch123456'!$B$3:$AT$590,5,FALSE)</f>
        <v>15</v>
      </c>
      <c r="K113" s="17">
        <f>VLOOKUP($B113,'[6]2021 DD Batch123456'!$B$3:$AT$590,6,FALSE)</f>
        <v>15</v>
      </c>
      <c r="L113" s="17">
        <f>VLOOKUP($B113,'[6]2021 DD Batch123456'!$B$3:$AT$590,7,FALSE)</f>
        <v>9</v>
      </c>
      <c r="M113" s="17" t="str">
        <f>VLOOKUP($B113,'[6]2021 DD Batch123456'!$B$3:$AT$590,12,FALSE)</f>
        <v>Y</v>
      </c>
      <c r="N113" s="17" t="str">
        <f>HLOOKUP($B113,'[6]SGTI 2021 Clean Data'!$E$2:$ZQ$272,25,FALSE)</f>
        <v>Y</v>
      </c>
      <c r="O113" s="17" t="str">
        <f>VLOOKUP($B113,'[6]2021 DD Batch123456'!$B$3:$AT$590,13,FALSE)</f>
        <v>N</v>
      </c>
      <c r="P113" s="17" t="str">
        <f>VLOOKUP($B113,'[6]2021 DD Batch123456'!$B$3:$AT$590,14,FALSE)</f>
        <v>Y</v>
      </c>
      <c r="Q113" s="17" t="str">
        <f>HLOOKUP($B113,'[6]SGTI 2021 Clean Data'!$E$2:$ZQ$272,30,FALSE)</f>
        <v>Y</v>
      </c>
      <c r="R113" s="17" t="str">
        <f>HLOOKUP($B113,'[6]SGTI 2021 Clean Data'!$E$2:$ZQ$272,31,FALSE)</f>
        <v>Y</v>
      </c>
      <c r="S113" s="17" t="str">
        <f>HLOOKUP($B113,'[6]SGTI 2021 Clean Data'!$E$2:$ZQ$272,32,FALSE)</f>
        <v>Y</v>
      </c>
      <c r="T113" s="17">
        <f>VLOOKUP($B113,'[6]2021 DD Batch123456'!$B$3:$AT$590,36,FALSE)</f>
        <v>5</v>
      </c>
      <c r="U113" s="17">
        <f>VLOOKUP($B113,'[6]2021 DD Batch123456'!$B$3:$AT$590,40,FALSE)</f>
        <v>6</v>
      </c>
      <c r="V113" s="17">
        <f>VLOOKUP($B113,'[6]2021 DD Batch123456'!$B$3:$AT$590,37,FALSE)</f>
        <v>5</v>
      </c>
      <c r="W113" s="17" t="str">
        <f>VLOOKUP($B113,'[6]2021 DD Batch123456'!$B$3:$AT$590,41,FALSE)</f>
        <v>Y</v>
      </c>
      <c r="X113" s="17">
        <f>VLOOKUP($B113,'[6]2021 DD Batch123456'!$B$3:$AT$590,15,FALSE)</f>
        <v>4</v>
      </c>
      <c r="Y113" s="17">
        <f>VLOOKUP($B113,'[6]2021 DD Batch123456'!$B$3:$AT$590,16,FALSE)</f>
        <v>3</v>
      </c>
      <c r="Z113" s="17" t="str">
        <f>VLOOKUP($B113,'[6]2021 DD Batch123456'!$B$3:$AT$590,18,FALSE)</f>
        <v>Y</v>
      </c>
      <c r="AA113" s="17" t="str">
        <f>HLOOKUP($B113,'[6]SGTI 2021 Clean Data'!$E$2:$ZQ$272,45,FALSE)</f>
        <v>Y</v>
      </c>
      <c r="AB113" s="17" t="str">
        <f>HLOOKUP($B113,'[6]SGTI 2021 Clean Data'!$E$2:$ZQ$272,46,FALSE)</f>
        <v>N</v>
      </c>
      <c r="AC113" s="17" t="str">
        <f>HLOOKUP($B113,'[6]SGTI 2021 Clean Data'!$E$2:$ZQ$272,49,FALSE)</f>
        <v>N</v>
      </c>
      <c r="AD113" s="17" t="str">
        <f>HLOOKUP($B113,'[6]SGTI 2021 Clean Data'!$E$2:$ZQ$272,50,FALSE)</f>
        <v>Y</v>
      </c>
      <c r="AE113" s="17" t="str">
        <f>HLOOKUP($B113,'[6]SGTI 2021 Clean Data'!$E$2:$ZQ$272,53,FALSE)</f>
        <v>Y</v>
      </c>
      <c r="AF113" s="17" t="str">
        <f>HLOOKUP($B113,'[6]SGTI 2021 Clean Data'!$E$2:$ZQ$272,54,FALSE)</f>
        <v>Y</v>
      </c>
      <c r="AG113" s="17" t="str">
        <f>HLOOKUP($B113,'[6]SGTI 2021 Clean Data'!$E$2:$ZQ$272,55,FALSE)</f>
        <v>Y</v>
      </c>
      <c r="AH113" s="17" t="str">
        <f>HLOOKUP($B113,'[6]SGTI 2021 Clean Data'!$E$2:$ZQ$272,56,FALSE)</f>
        <v>N</v>
      </c>
      <c r="AI113" s="17" t="str">
        <f>HLOOKUP($B113,'[6]SGTI 2021 Clean Data'!$E$2:$ZQ$272,57,FALSE)</f>
        <v>N</v>
      </c>
      <c r="AJ113" s="17" t="str">
        <f>HLOOKUP($B113,'[6]SGTI 2021 Clean Data'!$E$2:$ZQ$272,58,FALSE)</f>
        <v>N</v>
      </c>
      <c r="AK113" s="17" t="str">
        <f>HLOOKUP($B113,'[6]SGTI 2021 Clean Data'!$E$2:$ZQ$272,59,FALSE)</f>
        <v>Y</v>
      </c>
      <c r="AL113" s="17">
        <f>VLOOKUP($B113,'[6]2021 DD Batch123456'!$B$3:$AT$590,19,FALSE)</f>
        <v>3</v>
      </c>
      <c r="AM113" s="17">
        <f>VLOOKUP($B113,'[6]2021 DD Batch123456'!$B$3:$AT$590,20,FALSE)</f>
        <v>2</v>
      </c>
      <c r="AN113" s="17" t="str">
        <f>VLOOKUP($B113,'[6]2021 DD Batch123456'!$B$3:$AT$590,22,FALSE)</f>
        <v>Y</v>
      </c>
      <c r="AO113" s="17" t="str">
        <f>HLOOKUP($B113,'[6]SGTI 2021 Clean Data'!$E$2:$ZQ$272,67,FALSE)</f>
        <v>E</v>
      </c>
      <c r="AP113" s="17" t="str">
        <f>HLOOKUP($B113,'[6]SGTI 2021 Clean Data'!$E$2:$ZQ$272,68,FALSE)</f>
        <v>E</v>
      </c>
      <c r="AQ113" s="17" t="str">
        <f>HLOOKUP($B113,'[6]SGTI 2021 Clean Data'!$E$2:$ZQ$272,69,FALSE)</f>
        <v>B3</v>
      </c>
      <c r="AR113" s="17" t="str">
        <f>HLOOKUP($B113,'[6]SGTI 2021 Clean Data'!$E$2:$ZQ$272,70,FALSE)</f>
        <v>Y</v>
      </c>
      <c r="AS113" s="17" t="str">
        <f>HLOOKUP($B113,'[6]SGTI 2021 Clean Data'!$E$2:$ZQ$272,71,FALSE)</f>
        <v>Y</v>
      </c>
      <c r="AT113" s="17" t="str">
        <f>HLOOKUP($B113,'[6]SGTI 2021 Clean Data'!$E$2:$ZQ$272,72,FALSE)</f>
        <v>Y</v>
      </c>
      <c r="AU113" s="17" t="str">
        <f>HLOOKUP($B113,'[6]SGTI 2021 Clean Data'!$E$2:$ZQ$272,73,FALSE)</f>
        <v>Y</v>
      </c>
      <c r="AV113" s="17" t="str">
        <f>HLOOKUP($B113,'[6]SGTI 2021 Clean Data'!$E$2:$ZQ$272,74,FALSE)</f>
        <v>N</v>
      </c>
      <c r="AW113" s="17" t="str">
        <f>HLOOKUP($B113,'[6]SGTI 2021 Clean Data'!$E$2:$ZQ$272,75,FALSE)</f>
        <v>Y</v>
      </c>
      <c r="AX113" s="17" t="str">
        <f>HLOOKUP($B113,'[6]SGTI 2021 Clean Data'!$E$2:$ZQ$272,76,FALSE)</f>
        <v>Y</v>
      </c>
      <c r="AY113" s="17" t="str">
        <f>VLOOKUP($B113,'[6]2021 DD Batch123456'!$B$3:$AT$590,35,FALSE)</f>
        <v>E</v>
      </c>
      <c r="AZ113" s="17" t="str">
        <f>HLOOKUP($B113,'[6]SGTI 2021 Clean Data'!$E$2:$ZQ$272,80,FALSE)</f>
        <v>Y</v>
      </c>
      <c r="BA113" s="17" t="str">
        <f>HLOOKUP($B113,'[6]SGTI 2021 Clean Data'!$E$2:$ZQ$272,83,FALSE)</f>
        <v>Y</v>
      </c>
      <c r="BB113" s="17" t="str">
        <f>HLOOKUP($B113,'[6]SGTI 2021 Clean Data'!$E$2:$ZQ$272,84,FALSE)</f>
        <v>Y</v>
      </c>
      <c r="BC113" s="17" t="str">
        <f>HLOOKUP($B113,'[6]SGTI 2021 Clean Data'!$E$2:$ZQ$272,89,FALSE)</f>
        <v>Y</v>
      </c>
      <c r="BD113" s="17" t="str">
        <f>HLOOKUP($B113,'[6]SGTI 2021 Clean Data'!$E$2:$ZQ$272,91,FALSE)</f>
        <v>Y</v>
      </c>
      <c r="BE113" s="17" t="str">
        <f>HLOOKUP($B113,'[6]SGTI 2021 Clean Data'!$E$2:$ZQ$272,92,FALSE)</f>
        <v>Y</v>
      </c>
      <c r="BF113" s="17" t="str">
        <f>HLOOKUP($B113,'[6]SGTI 2021 Clean Data'!$E$2:$ZQ$272,93,FALSE)</f>
        <v>Y</v>
      </c>
      <c r="BG113" s="17" t="str">
        <f>HLOOKUP($B113,'[6]SGTI 2021 Clean Data'!$E$2:$ZQ$272,94,FALSE)</f>
        <v>Y</v>
      </c>
      <c r="BH113" s="17" t="str">
        <f>HLOOKUP($B113,'[6]SGTI 2021 Clean Data'!$E$2:$ZQ$272,95,FALSE)</f>
        <v>Y</v>
      </c>
      <c r="BI113" s="17" t="str">
        <f>HLOOKUP($B113,'[6]SGTI 2021 Clean Data'!$E$2:$ZQ$272,96,FALSE)</f>
        <v>Y</v>
      </c>
      <c r="BJ113" s="17" t="str">
        <f>HLOOKUP($B113,'[6]SGTI 2021 Clean Data'!$E$2:$ZQ$272,97,FALSE)</f>
        <v>Y</v>
      </c>
      <c r="BK113" s="17" t="str">
        <f>HLOOKUP($B113,'[6]SGTI 2021 Clean Data'!$E$2:$ZQ$272,98,FALSE)</f>
        <v>Y</v>
      </c>
      <c r="BL113" s="17" t="str">
        <f>HLOOKUP($B113,'[6]SGTI 2021 Clean Data'!$E$2:$ZQ$272,100,FALSE)</f>
        <v>Y</v>
      </c>
      <c r="BM113" s="17" t="str">
        <f>HLOOKUP($B113,'[6]SGTI 2021 Clean Data'!$E$2:$ZQ$272,102,FALSE)</f>
        <v>Y</v>
      </c>
      <c r="BN113" s="17" t="str">
        <f>HLOOKUP($B113,'[6]SGTI 2021 Clean Data'!$E$2:$ZQ$272,103,FALSE)</f>
        <v>Y</v>
      </c>
      <c r="BO113" s="17" t="str">
        <f>HLOOKUP($B113,'[6]SGTI 2021 Clean Data'!$E$2:$ZQ$272,107,FALSE)</f>
        <v>N</v>
      </c>
      <c r="BP113" s="17" t="str">
        <f>HLOOKUP($B113,'[6]SGTI 2021 Clean Data'!$E$2:$ZQ$272,108,FALSE)</f>
        <v>Y</v>
      </c>
      <c r="BQ113" s="17" t="str">
        <f>HLOOKUP($B113,'[6]SGTI 2021 Clean Data'!$E$2:$ZQ$272,109,FALSE)</f>
        <v>Y</v>
      </c>
      <c r="BR113" s="17" t="str">
        <f>HLOOKUP($B113,'[6]SGTI 2021 Clean Data'!$E$2:$ZQ$272,110,FALSE)</f>
        <v>Y</v>
      </c>
      <c r="BS113" s="17" t="str">
        <f>HLOOKUP($B113,'[6]SGTI 2021 Clean Data'!$E$2:$ZQ$272,111,FALSE)</f>
        <v>Y</v>
      </c>
      <c r="BT113" s="17" t="str">
        <f>HLOOKUP($B113,'[6]SGTI 2021 Clean Data'!$E$2:$ZQ$272,113,FALSE)</f>
        <v>N</v>
      </c>
      <c r="BU113" s="17" t="str">
        <f>HLOOKUP($B113,'[6]SGTI 2021 Clean Data'!$E$2:$ZQ$272,114,FALSE)</f>
        <v>N</v>
      </c>
      <c r="BV113" s="17" t="str">
        <f>HLOOKUP($B113,'[6]SGTI 2021 Clean Data'!$E$2:$ZQ$272,120,FALSE)</f>
        <v>Y</v>
      </c>
      <c r="BW113" s="17" t="str">
        <f>HLOOKUP($B113,'[6]SGTI 2021 Clean Data'!$E$2:$ZQ$272,121,FALSE)</f>
        <v>Y</v>
      </c>
      <c r="BX113" s="17" t="str">
        <f>HLOOKUP($B113,'[6]SGTI 2021 Clean Data'!$E$2:$ZQ$272,122,FALSE)</f>
        <v>Y</v>
      </c>
      <c r="BY113" s="17" t="str">
        <f>HLOOKUP($B113,'[6]SGTI 2021 Clean Data'!$E$2:$ZQ$272,123,FALSE)</f>
        <v>Y</v>
      </c>
      <c r="BZ113" s="17" t="str">
        <f>HLOOKUP($B113,'[6]SGTI 2021 Clean Data'!$E$2:$ZQ$272,124,FALSE)</f>
        <v>Y</v>
      </c>
      <c r="CA113" s="17" t="str">
        <f>HLOOKUP($B113,'[6]SGTI 2021 Clean Data'!$E$2:$ZQ$272,125,FALSE)</f>
        <v>N</v>
      </c>
      <c r="CB113" s="17" t="str">
        <f>HLOOKUP($B113,'[6]SGTI 2021 Clean Data'!$E$2:$ZQ$272,126,FALSE)</f>
        <v>N</v>
      </c>
      <c r="CC113" s="17" t="str">
        <f>HLOOKUP($B113,'[6]SGTI 2021 Clean Data'!$E$2:$ZQ$272,128,FALSE)</f>
        <v>Y</v>
      </c>
      <c r="CD113" s="17" t="str">
        <f>HLOOKUP($B113,'[6]SGTI 2021 Clean Data'!$E$2:$ZQ$272,130,FALSE)</f>
        <v>Y</v>
      </c>
      <c r="CE113" s="17" t="str">
        <f>HLOOKUP($B113,'[6]SGTI 2021 Clean Data'!$E$2:$ZQ$272,131,FALSE)</f>
        <v>Y</v>
      </c>
      <c r="CF113" s="17" t="str">
        <f>HLOOKUP($B113,'[6]SGTI 2021 Clean Data'!$E$2:$ZQ$272,132,FALSE)</f>
        <v>Y</v>
      </c>
      <c r="CG113" s="17" t="str">
        <f>HLOOKUP($B113,'[6]SGTI 2021 Clean Data'!$E$2:$ZQ$272,133,FALSE)</f>
        <v>Y</v>
      </c>
      <c r="CH113" s="17" t="str">
        <f>HLOOKUP($B113,'[6]SGTI 2021 Clean Data'!$E$2:$ZQ$272,135,FALSE)</f>
        <v>N</v>
      </c>
      <c r="CI113" s="17" t="str">
        <f>HLOOKUP($B113,'[6]SGTI 2021 Clean Data'!$E$2:$ZQ$272,139,FALSE)</f>
        <v>Y</v>
      </c>
      <c r="CJ113" s="17" t="str">
        <f>HLOOKUP($B113,'[6]SGTI 2021 Clean Data'!$E$2:$ZQ$272,140,FALSE)</f>
        <v>N</v>
      </c>
      <c r="CK113" s="17" t="str">
        <f>VLOOKUP($B113,'[6]2021 DD Batch123456'!$B$3:$AT$590,26,FALSE)</f>
        <v>Y</v>
      </c>
      <c r="CL113" s="17">
        <f>VLOOKUP($B113,'[6]2021 DD Batch123456'!$B$3:$AT$590,27,FALSE)</f>
        <v>0</v>
      </c>
      <c r="CM113" s="17" t="str">
        <f>VLOOKUP($B113,'[6]2021 DD Batch123456'!$B$3:$AT$590,31,FALSE)</f>
        <v>N</v>
      </c>
      <c r="CN113" s="17" t="str">
        <f>VLOOKUP($B113,'[6]2021 DD Batch123456'!$B$3:$AT$590,32,FALSE)</f>
        <v>Y</v>
      </c>
      <c r="CO113" s="17" t="str">
        <f>VLOOKUP($B113,'[6]2021 DD Batch123456'!$B$3:$AT$590,33,FALSE)</f>
        <v>Y</v>
      </c>
      <c r="CP113" s="17" t="str">
        <f>HLOOKUP($B113,'[6]SGTI 2021 Clean Data'!$E$2:$ZQ$272,153,FALSE)</f>
        <v>Y</v>
      </c>
      <c r="CQ113" s="17" t="str">
        <f>HLOOKUP($B113,'[6]SGTI 2021 Clean Data'!$E$2:$ZQ$272,155,FALSE)</f>
        <v>Y</v>
      </c>
      <c r="CR113" s="17" t="str">
        <f>HLOOKUP($B113,'[6]SGTI 2021 Clean Data'!$E$2:$ZQ$272,156,FALSE)</f>
        <v>Y</v>
      </c>
      <c r="CS113" s="17" t="str">
        <f>HLOOKUP($B113,'[6]SGTI 2021 Clean Data'!$E$2:$ZQ$272,157,FALSE)</f>
        <v>Y</v>
      </c>
      <c r="CT113" s="17" t="str">
        <f>HLOOKUP($B113,'[6]SGTI 2021 Clean Data'!$E$2:$ZQ$272,158,FALSE)</f>
        <v>N</v>
      </c>
      <c r="CU113" s="17" t="str">
        <f>HLOOKUP($B113,'[6]SGTI 2021 Clean Data'!$E$2:$ZQ$272,159,FALSE)</f>
        <v>Y</v>
      </c>
      <c r="CV113" s="17" t="str">
        <f>HLOOKUP($B113,'[6]SGTI 2021 Clean Data'!$E$2:$ZQ$272,160,FALSE)</f>
        <v>Y</v>
      </c>
      <c r="CW113" s="17" t="str">
        <f>HLOOKUP($B113,'[6]SGTI 2021 Clean Data'!$E$2:$ZQ$272,161,FALSE)</f>
        <v>Y</v>
      </c>
      <c r="CX113" s="17" t="str">
        <f>HLOOKUP($B113,'[6]SGTI 2021 Clean Data'!$E$2:$ZQ$272,164,FALSE)</f>
        <v>Y</v>
      </c>
      <c r="CY113" s="17" t="str">
        <f>HLOOKUP($B113,'[6]SGTI 2021 Clean Data'!$E$2:$ZQ$272,170,FALSE)</f>
        <v>Y</v>
      </c>
      <c r="CZ113" s="17" t="str">
        <f>HLOOKUP($B113,'[6]SGTI 2021 Clean Data'!$E$2:$ZQ$272,173,FALSE)</f>
        <v>Y</v>
      </c>
      <c r="DA113" s="17" t="str">
        <f>HLOOKUP($B113,'[6]SGTI 2021 Clean Data'!$E$2:$ZQ$272,174,FALSE)</f>
        <v>Y</v>
      </c>
      <c r="DB113" s="17" t="str">
        <f>HLOOKUP($B113,'[6]SGTI 2021 Clean Data'!$E$2:$ZQ$272,175,FALSE)</f>
        <v>Y</v>
      </c>
      <c r="DC113" s="17" t="str">
        <f>HLOOKUP($B113,'[6]SGTI 2021 Clean Data'!$E$2:$ZQ$272,176,FALSE)</f>
        <v>Y</v>
      </c>
      <c r="DD113" s="17" t="str">
        <f>HLOOKUP($B113,'[6]SGTI 2021 Clean Data'!$E$2:$ZQ$272,178,FALSE)</f>
        <v>Y</v>
      </c>
      <c r="DE113" s="17" t="str">
        <f>HLOOKUP($B113,'[6]SGTI 2021 Clean Data'!$E$2:$ZQ$272,179,FALSE)</f>
        <v>Y</v>
      </c>
      <c r="DF113" s="17" t="str">
        <f>HLOOKUP($B113,'[6]SGTI 2021 Clean Data'!$E$2:$ZQ$272,180,FALSE)</f>
        <v>Y</v>
      </c>
      <c r="DG113" s="17" t="str">
        <f>HLOOKUP($B113,'[6]SGTI 2021 Clean Data'!$E$2:$ZQ$272,181,FALSE)</f>
        <v>Y</v>
      </c>
      <c r="DH113" s="17" t="str">
        <f>HLOOKUP($B113,'[6]SGTI 2021 Clean Data'!$E$2:$ZQ$272,182,FALSE)</f>
        <v>N</v>
      </c>
      <c r="DI113" s="17" t="str">
        <f>HLOOKUP($B113,'[6]SGTI 2021 Clean Data'!$E$2:$ZQ$272,184,FALSE)</f>
        <v>Y</v>
      </c>
      <c r="DJ113" s="17" t="str">
        <f>HLOOKUP($B113,'[6]SGTI 2021 Clean Data'!$E$2:$ZQ$272,185,FALSE)</f>
        <v>Y</v>
      </c>
      <c r="DK113" s="17">
        <f>HLOOKUP($B113,'[6]SGTI 2021 Clean Data'!$E$2:$ZQ$272,190,FALSE)</f>
        <v>89</v>
      </c>
      <c r="DL113" s="17" t="str">
        <f>HLOOKUP($B113,'[6]SGTI 2021 Clean Data'!$E$2:$ZQ$272,191,FALSE)</f>
        <v>N</v>
      </c>
      <c r="DM113" s="17" t="str">
        <f>HLOOKUP($B113,'[6]SGTI 2021 Clean Data'!$E$2:$ZQ$272,195,FALSE)</f>
        <v>Y</v>
      </c>
      <c r="DN113" s="17" t="str">
        <f>HLOOKUP($B113,'[6]SGTI 2021 Clean Data'!$E$2:$ZQ$272,196,FALSE)</f>
        <v>Y</v>
      </c>
      <c r="DO113" s="17" t="str">
        <f>HLOOKUP($B113,'[6]SGTI 2021 Clean Data'!$E$2:$ZQ$272,199,FALSE)</f>
        <v>Y</v>
      </c>
      <c r="DP113" s="17" t="str">
        <f>HLOOKUP($B113,'[6]SGTI 2021 Clean Data'!$E$2:$ZQ$272,200,FALSE)</f>
        <v>Y</v>
      </c>
      <c r="DQ113" s="17" t="str">
        <f>HLOOKUP($B113,'[6]SGTI 2021 Clean Data'!$E$2:$ZQ$272,201,FALSE)</f>
        <v>Y</v>
      </c>
      <c r="DR113" s="17" t="str">
        <f>HLOOKUP($B113,'[6]SGTI 2021 Clean Data'!$E$2:$ZQ$272,202,FALSE)</f>
        <v>Y</v>
      </c>
      <c r="DS113" s="17" t="str">
        <f>HLOOKUP($B113,'[6]SGTI 2021 Clean Data'!$E$2:$ZQ$272,203,FALSE)</f>
        <v>Y</v>
      </c>
      <c r="DT113" s="17" t="str">
        <f>HLOOKUP($B113,'[6]SGTI 2021 Clean Data'!$E$2:$ZQ$272,204,FALSE)</f>
        <v>Y</v>
      </c>
      <c r="DU113" s="17" t="str">
        <f>HLOOKUP($B113,'[6]SGTI 2021 Clean Data'!$E$2:$ZQ$272,206,FALSE)</f>
        <v>Y</v>
      </c>
      <c r="DV113" s="17" t="str">
        <f>HLOOKUP($B113,'[6]SGTI 2021 Clean Data'!$E$2:$ZQ$272,207,FALSE)</f>
        <v>Y</v>
      </c>
      <c r="DW113" s="17" t="str">
        <f>HLOOKUP($B113,'[6]SGTI 2021 Clean Data'!$E$2:$ZQ$272,208,FALSE)</f>
        <v>N</v>
      </c>
      <c r="DX113" s="17"/>
      <c r="DY113" s="17" t="str">
        <f>HLOOKUP($B113,'[6]SGTI 2021 Clean Data'!$E$2:$ZQ$272,213,FALSE)</f>
        <v>Y</v>
      </c>
      <c r="DZ113" s="17" t="str">
        <f>HLOOKUP($B113,'[6]SGTI 2021 Clean Data'!$E$2:$ZQ$272,214,FALSE)</f>
        <v>Y</v>
      </c>
      <c r="EA113" s="17" t="str">
        <f>HLOOKUP($B113,'[6]SGTI 2021 Clean Data'!$E$2:$ZQ$272,215,FALSE)</f>
        <v>Y</v>
      </c>
      <c r="EB113" s="17">
        <f>HLOOKUP($B113,'[6]SGTI 2021 Clean Data'!$E$2:$ZQ$272,219,FALSE)</f>
        <v>3</v>
      </c>
      <c r="EC113" s="17">
        <f>HLOOKUP($B113,'[6]SGTI 2021 Clean Data'!$E$2:$ZQ$272,220,FALSE)</f>
        <v>0</v>
      </c>
      <c r="ED113" s="17">
        <f>HLOOKUP($B113,'[6]SGTI 2021 Clean Data'!$E$2:$ZQ$272,221,FALSE)</f>
        <v>0</v>
      </c>
      <c r="EE113" s="17">
        <f>HLOOKUP($B113,'[6]SGTI 2021 Clean Data'!$E$2:$ZQ$272,222,FALSE)</f>
        <v>3</v>
      </c>
      <c r="EF113" s="17">
        <f>HLOOKUP($B113,'[6]SGTI 2021 Clean Data'!$E$2:$ZQ$272,223,FALSE)</f>
        <v>0</v>
      </c>
      <c r="EG113" s="17">
        <f>HLOOKUP($B113,'[6]SGTI 2021 Clean Data'!$E$2:$ZQ$272,224,FALSE)</f>
        <v>3</v>
      </c>
      <c r="EH113" s="17">
        <f>HLOOKUP($B113,'[6]SGTI 2021 Clean Data'!$E$2:$ZQ$272,225,FALSE)</f>
        <v>0</v>
      </c>
      <c r="EI113" s="17">
        <f>HLOOKUP($B113,'[6]SGTI 2021 Clean Data'!$E$2:$ZQ$272,226,FALSE)</f>
        <v>0</v>
      </c>
      <c r="EJ113" s="17">
        <f>HLOOKUP($B113,'[6]SGTI 2021 Clean Data'!$E$2:$ZQ$272,227,FALSE)</f>
        <v>4</v>
      </c>
      <c r="EK113" s="17">
        <f>HLOOKUP($B113,'[6]SGTI 2021 Clean Data'!$E$2:$ZQ$272,228,FALSE)</f>
        <v>0</v>
      </c>
      <c r="EL113" s="17">
        <f>HLOOKUP($B113,'[6]SGTI 2021 Clean Data'!$E$2:$ZQ$272,229,FALSE)</f>
        <v>0</v>
      </c>
      <c r="EM113" s="17">
        <f>HLOOKUP($B113,'[6]SGTI 2021 Clean Data'!$E$2:$ZQ$272,230,FALSE)</f>
        <v>0</v>
      </c>
      <c r="EN113" s="17">
        <f>HLOOKUP($B113,'[6]SGTI 2021 Clean Data'!$E$2:$ZQ$272,231,FALSE)</f>
        <v>0</v>
      </c>
      <c r="EO113" s="18">
        <f>HLOOKUP($B113,'[6]SGTI 2021 Clean Data'!$E$2:$ZQ$272,232,FALSE)</f>
        <v>44285</v>
      </c>
      <c r="EP113" s="18">
        <f>HLOOKUP($B113,'[6]SGTI 2021 Clean Data'!$E$2:$ZQ$272,233,FALSE)</f>
        <v>44308</v>
      </c>
      <c r="EQ113" s="17">
        <f>HLOOKUP($B113,'[6]SGTI 2021 Clean Data'!$E$2:$ZQ$272,234,FALSE)</f>
        <v>0</v>
      </c>
      <c r="ER113" s="17">
        <f>HLOOKUP($B113,'[6]SGTI 2021 Clean Data'!$E$2:$ZQ$272,235,FALSE)</f>
        <v>3</v>
      </c>
      <c r="ES113" s="17">
        <f>HLOOKUP($B113,'[6]SGTI 2021 Clean Data'!$E$2:$ZQ$272,240,FALSE)</f>
        <v>0</v>
      </c>
      <c r="ET113" s="17">
        <f>VLOOKUP($B113,'[6]2021 DD Batch123456'!$B$3:$AT$590,42,FALSE)</f>
        <v>4</v>
      </c>
      <c r="EU113" s="17"/>
      <c r="EV113" s="17"/>
      <c r="EW113" s="17"/>
      <c r="EX113" s="17">
        <f>VLOOKUP($B113,'[6]2021 DD Batch123456'!$B$3:$AT$590,44,FALSE)</f>
        <v>0</v>
      </c>
      <c r="EY113" s="17">
        <f>HLOOKUP($B113,'[6]SGTI 2021 Clean Data'!$E$2:$ZQ$272,246,FALSE)</f>
        <v>0</v>
      </c>
      <c r="EZ113" s="17">
        <f>HLOOKUP($B113,'[6]SGTI 2021 Clean Data'!$E$2:$ZQ$272,247,FALSE)</f>
        <v>0</v>
      </c>
      <c r="FA113" s="17">
        <f>HLOOKUP($B113,'[6]SGTI 2021 Clean Data'!$E$2:$ZQ$272,248,FALSE)</f>
        <v>0</v>
      </c>
      <c r="FB113" s="17">
        <f>HLOOKUP($B113,'[6]SGTI 2021 Clean Data'!$E$2:$ZQ$272,249,FALSE)</f>
        <v>0</v>
      </c>
      <c r="FC113" s="17">
        <f>HLOOKUP($B113,'[6]SGTI 2021 Clean Data'!$E$2:$ZQ$272,250,FALSE)</f>
        <v>0</v>
      </c>
      <c r="FD113" s="17">
        <f>HLOOKUP($B113,'[6]SGTI 2021 Clean Data'!$E$2:$ZQ$272,251,FALSE)</f>
        <v>0</v>
      </c>
      <c r="FE113" s="17">
        <f>HLOOKUP($B113,'[6]SGTI 2021 Clean Data'!$E$2:$ZQ$272,252,FALSE)</f>
        <v>0</v>
      </c>
      <c r="FF113" s="17">
        <f>HLOOKUP($B113,'[6]SGTI 2021 Clean Data'!$E$2:$ZQ$272,253,FALSE)</f>
        <v>0</v>
      </c>
      <c r="FG113" s="17">
        <f>HLOOKUP($B113,'[6]SGTI 2021 Clean Data'!$E$2:$ZQ$272,254,FALSE)</f>
        <v>0</v>
      </c>
      <c r="FH113" s="17">
        <f>HLOOKUP($B113,'[6]SGTI 2021 Clean Data'!$E$2:$ZQ$272,255,FALSE)</f>
        <v>0</v>
      </c>
      <c r="FI113" s="17">
        <f>HLOOKUP($B113,'[6]SGTI 2021 Clean Data'!$E$2:$ZQ$272,256,FALSE)</f>
        <v>0</v>
      </c>
      <c r="FJ113" s="17">
        <f>HLOOKUP($B113,'[6]SGTI 2021 Clean Data'!$E$2:$ZQ$272,257,FALSE)</f>
        <v>0</v>
      </c>
      <c r="FK113" s="17">
        <f>HLOOKUP($B113,'[6]SGTI 2021 Clean Data'!$E$2:$ZQ$272,258,FALSE)</f>
        <v>0</v>
      </c>
      <c r="FL113" s="17"/>
      <c r="FM113" s="17">
        <f>HLOOKUP($B113,'[6]SGTI 2021 Clean Data'!$E$2:$ZQ$272,260,FALSE)</f>
        <v>0</v>
      </c>
      <c r="FN113" s="17">
        <f>HLOOKUP($B113,'[6]SGTI 2021 Clean Data'!$E$2:$ZQ$272,261,FALSE)</f>
        <v>0</v>
      </c>
      <c r="FO113" s="17">
        <f>HLOOKUP($B113,'[6]SGTI 2021 Clean Data'!$E$2:$ZQ$272,262,FALSE)</f>
        <v>0</v>
      </c>
      <c r="FP113" s="17">
        <f>HLOOKUP($B113,'[6]SGTI 2021 Clean Data'!$E$2:$ZQ$272,263,FALSE)</f>
        <v>0</v>
      </c>
      <c r="FQ113" s="17"/>
      <c r="FR113" s="17">
        <f>HLOOKUP($B113,'[6]SGTI 2021 Clean Data'!$E$2:$ZQ$272,265,FALSE)</f>
        <v>0</v>
      </c>
      <c r="FS113" s="17">
        <f>HLOOKUP($B113,'[6]SGTI 2021 Clean Data'!$E$2:$ZQ$272,266,FALSE)</f>
        <v>0</v>
      </c>
      <c r="FT113" s="17">
        <f>HLOOKUP($B113,'[6]SGTI 2021 Clean Data'!$E$2:$ZQ$272,267,FALSE)</f>
        <v>0</v>
      </c>
      <c r="FU113" s="17">
        <f>HLOOKUP($B113,'[6]SGTI 2021 Clean Data'!$E$2:$ZQ$272,268,FALSE)</f>
        <v>3</v>
      </c>
      <c r="FV113" s="17">
        <f>HLOOKUP($B113,'[6]SGTI 2021 Clean Data'!$E$2:$ZQ$272,269,FALSE)</f>
        <v>0</v>
      </c>
      <c r="FW113" s="17">
        <f>HLOOKUP($B113,'[6]SGTI 2021 Clean Data'!$E$2:$ZQ$272,270,FALSE)</f>
        <v>0</v>
      </c>
      <c r="FX113" s="17">
        <f>HLOOKUP($B113,'[6]SGTI 2021 Clean Data'!$E$2:$ZQ$272,271,FALSE)</f>
        <v>0</v>
      </c>
    </row>
    <row r="114" spans="1:180" ht="24" thickTop="1" thickBot="1" x14ac:dyDescent="0.3">
      <c r="A114" s="12">
        <v>483</v>
      </c>
      <c r="B114" s="13" t="s">
        <v>326</v>
      </c>
      <c r="C114" s="14" t="s">
        <v>327</v>
      </c>
      <c r="D114" s="15">
        <v>43921</v>
      </c>
      <c r="E114" s="16">
        <f>_xlfn.IFNA(VLOOKUP($B114,'[4]SGTI 2021 General Full List'!$G$2:$AD$528,24,FALSE),VLOOKUP($B114,'[5]SGTI 2021 TrustReits Full List'!$G$2:$AC$43,23,FALSE))</f>
        <v>37983660000</v>
      </c>
      <c r="F114" s="16" t="str">
        <f t="shared" si="1"/>
        <v>Big</v>
      </c>
      <c r="G114" s="16" t="str">
        <f>_xlfn.IFNA(VLOOKUP($B114,'[4]SGTI 2021 General Full List'!$G$2:$AD$528,21,FALSE),VLOOKUP($B114,'[5]SGTI 2021 TrustReits Full List'!$G$2:$AB$43,20,FALSE))</f>
        <v>COMMUNICATION SERVICES</v>
      </c>
      <c r="H114" s="16" t="str">
        <f>_xlfn.IFNA(VLOOKUP($B114,'[4]SGTI 2021 General Full List'!$G$2:$AD$528,23,FALSE),VLOOKUP($B114,'[5]SGTI 2021 TrustReits Full List'!$G$2:$AB$43,22,FALSE))</f>
        <v>Telecommunications Services</v>
      </c>
      <c r="I114" s="16" t="s">
        <v>1273</v>
      </c>
      <c r="J114" s="17">
        <f>VLOOKUP($B114,'[6]2021 DD Batch123456'!$B$3:$AT$590,5,FALSE)</f>
        <v>9</v>
      </c>
      <c r="K114" s="17">
        <f>VLOOKUP($B114,'[6]2021 DD Batch123456'!$B$3:$AT$590,6,FALSE)</f>
        <v>9</v>
      </c>
      <c r="L114" s="17">
        <f>VLOOKUP($B114,'[6]2021 DD Batch123456'!$B$3:$AT$590,7,FALSE)</f>
        <v>7</v>
      </c>
      <c r="M114" s="17" t="str">
        <f>VLOOKUP($B114,'[6]2021 DD Batch123456'!$B$3:$AT$590,12,FALSE)</f>
        <v>N</v>
      </c>
      <c r="N114" s="17" t="str">
        <f>HLOOKUP($B114,'[6]SGTI 2021 Clean Data'!$E$2:$ZQ$272,25,FALSE)</f>
        <v>Y</v>
      </c>
      <c r="O114" s="17" t="str">
        <f>VLOOKUP($B114,'[6]2021 DD Batch123456'!$B$3:$AT$590,13,FALSE)</f>
        <v>Y</v>
      </c>
      <c r="P114" s="17" t="str">
        <f>VLOOKUP($B114,'[6]2021 DD Batch123456'!$B$3:$AT$590,14,FALSE)</f>
        <v>Y</v>
      </c>
      <c r="Q114" s="17" t="str">
        <f>HLOOKUP($B114,'[6]SGTI 2021 Clean Data'!$E$2:$ZQ$272,30,FALSE)</f>
        <v>Y</v>
      </c>
      <c r="R114" s="17" t="str">
        <f>HLOOKUP($B114,'[6]SGTI 2021 Clean Data'!$E$2:$ZQ$272,31,FALSE)</f>
        <v>Y</v>
      </c>
      <c r="S114" s="17" t="str">
        <f>HLOOKUP($B114,'[6]SGTI 2021 Clean Data'!$E$2:$ZQ$272,32,FALSE)</f>
        <v>Y</v>
      </c>
      <c r="T114" s="17">
        <f>VLOOKUP($B114,'[6]2021 DD Batch123456'!$B$3:$AT$590,36,FALSE)</f>
        <v>6</v>
      </c>
      <c r="U114" s="17">
        <f>VLOOKUP($B114,'[6]2021 DD Batch123456'!$B$3:$AT$590,40,FALSE)</f>
        <v>9</v>
      </c>
      <c r="V114" s="17">
        <f>VLOOKUP($B114,'[6]2021 DD Batch123456'!$B$3:$AT$590,37,FALSE)</f>
        <v>5</v>
      </c>
      <c r="W114" s="17" t="str">
        <f>VLOOKUP($B114,'[6]2021 DD Batch123456'!$B$3:$AT$590,41,FALSE)</f>
        <v>Y</v>
      </c>
      <c r="X114" s="17">
        <f>VLOOKUP($B114,'[6]2021 DD Batch123456'!$B$3:$AT$590,15,FALSE)</f>
        <v>5</v>
      </c>
      <c r="Y114" s="17">
        <f>VLOOKUP($B114,'[6]2021 DD Batch123456'!$B$3:$AT$590,16,FALSE)</f>
        <v>4</v>
      </c>
      <c r="Z114" s="17" t="str">
        <f>VLOOKUP($B114,'[6]2021 DD Batch123456'!$B$3:$AT$590,18,FALSE)</f>
        <v>Y</v>
      </c>
      <c r="AA114" s="17" t="str">
        <f>HLOOKUP($B114,'[6]SGTI 2021 Clean Data'!$E$2:$ZQ$272,45,FALSE)</f>
        <v>Y</v>
      </c>
      <c r="AB114" s="17" t="str">
        <f>HLOOKUP($B114,'[6]SGTI 2021 Clean Data'!$E$2:$ZQ$272,46,FALSE)</f>
        <v>Y</v>
      </c>
      <c r="AC114" s="17" t="str">
        <f>HLOOKUP($B114,'[6]SGTI 2021 Clean Data'!$E$2:$ZQ$272,49,FALSE)</f>
        <v>Y</v>
      </c>
      <c r="AD114" s="17" t="str">
        <f>HLOOKUP($B114,'[6]SGTI 2021 Clean Data'!$E$2:$ZQ$272,50,FALSE)</f>
        <v>Y</v>
      </c>
      <c r="AE114" s="17" t="str">
        <f>HLOOKUP($B114,'[6]SGTI 2021 Clean Data'!$E$2:$ZQ$272,53,FALSE)</f>
        <v>Y</v>
      </c>
      <c r="AF114" s="17" t="str">
        <f>HLOOKUP($B114,'[6]SGTI 2021 Clean Data'!$E$2:$ZQ$272,54,FALSE)</f>
        <v>Y</v>
      </c>
      <c r="AG114" s="17" t="str">
        <f>HLOOKUP($B114,'[6]SGTI 2021 Clean Data'!$E$2:$ZQ$272,55,FALSE)</f>
        <v>Y</v>
      </c>
      <c r="AH114" s="17" t="str">
        <f>HLOOKUP($B114,'[6]SGTI 2021 Clean Data'!$E$2:$ZQ$272,56,FALSE)</f>
        <v>Y</v>
      </c>
      <c r="AI114" s="17" t="str">
        <f>HLOOKUP($B114,'[6]SGTI 2021 Clean Data'!$E$2:$ZQ$272,57,FALSE)</f>
        <v>Y</v>
      </c>
      <c r="AJ114" s="17" t="str">
        <f>HLOOKUP($B114,'[6]SGTI 2021 Clean Data'!$E$2:$ZQ$272,58,FALSE)</f>
        <v>Y</v>
      </c>
      <c r="AK114" s="17" t="str">
        <f>HLOOKUP($B114,'[6]SGTI 2021 Clean Data'!$E$2:$ZQ$272,59,FALSE)</f>
        <v>Y</v>
      </c>
      <c r="AL114" s="17">
        <f>VLOOKUP($B114,'[6]2021 DD Batch123456'!$B$3:$AT$590,19,FALSE)</f>
        <v>4</v>
      </c>
      <c r="AM114" s="17">
        <f>VLOOKUP($B114,'[6]2021 DD Batch123456'!$B$3:$AT$590,20,FALSE)</f>
        <v>3</v>
      </c>
      <c r="AN114" s="17" t="str">
        <f>VLOOKUP($B114,'[6]2021 DD Batch123456'!$B$3:$AT$590,22,FALSE)</f>
        <v>Y</v>
      </c>
      <c r="AO114" s="17" t="str">
        <f>HLOOKUP($B114,'[6]SGTI 2021 Clean Data'!$E$2:$ZQ$272,67,FALSE)</f>
        <v>E</v>
      </c>
      <c r="AP114" s="17" t="str">
        <f>HLOOKUP($B114,'[6]SGTI 2021 Clean Data'!$E$2:$ZQ$272,68,FALSE)</f>
        <v>E</v>
      </c>
      <c r="AQ114" s="17" t="str">
        <f>HLOOKUP($B114,'[6]SGTI 2021 Clean Data'!$E$2:$ZQ$272,69,FALSE)</f>
        <v>E</v>
      </c>
      <c r="AR114" s="17" t="str">
        <f>HLOOKUP($B114,'[6]SGTI 2021 Clean Data'!$E$2:$ZQ$272,70,FALSE)</f>
        <v>Y</v>
      </c>
      <c r="AS114" s="17" t="str">
        <f>HLOOKUP($B114,'[6]SGTI 2021 Clean Data'!$E$2:$ZQ$272,71,FALSE)</f>
        <v>Y</v>
      </c>
      <c r="AT114" s="17" t="str">
        <f>HLOOKUP($B114,'[6]SGTI 2021 Clean Data'!$E$2:$ZQ$272,72,FALSE)</f>
        <v>Y</v>
      </c>
      <c r="AU114" s="17" t="str">
        <f>HLOOKUP($B114,'[6]SGTI 2021 Clean Data'!$E$2:$ZQ$272,73,FALSE)</f>
        <v>Y</v>
      </c>
      <c r="AV114" s="17" t="str">
        <f>HLOOKUP($B114,'[6]SGTI 2021 Clean Data'!$E$2:$ZQ$272,74,FALSE)</f>
        <v>Y</v>
      </c>
      <c r="AW114" s="17" t="str">
        <f>HLOOKUP($B114,'[6]SGTI 2021 Clean Data'!$E$2:$ZQ$272,75,FALSE)</f>
        <v>Y</v>
      </c>
      <c r="AX114" s="17" t="str">
        <f>HLOOKUP($B114,'[6]SGTI 2021 Clean Data'!$E$2:$ZQ$272,76,FALSE)</f>
        <v>Y</v>
      </c>
      <c r="AY114" s="17" t="str">
        <f>VLOOKUP($B114,'[6]2021 DD Batch123456'!$B$3:$AT$590,35,FALSE)</f>
        <v>E</v>
      </c>
      <c r="AZ114" s="17" t="str">
        <f>HLOOKUP($B114,'[6]SGTI 2021 Clean Data'!$E$2:$ZQ$272,80,FALSE)</f>
        <v>Y</v>
      </c>
      <c r="BA114" s="17" t="str">
        <f>HLOOKUP($B114,'[6]SGTI 2021 Clean Data'!$E$2:$ZQ$272,83,FALSE)</f>
        <v>Y</v>
      </c>
      <c r="BB114" s="17" t="str">
        <f>HLOOKUP($B114,'[6]SGTI 2021 Clean Data'!$E$2:$ZQ$272,84,FALSE)</f>
        <v>Y</v>
      </c>
      <c r="BC114" s="17" t="str">
        <f>HLOOKUP($B114,'[6]SGTI 2021 Clean Data'!$E$2:$ZQ$272,89,FALSE)</f>
        <v>Y</v>
      </c>
      <c r="BD114" s="17" t="str">
        <f>HLOOKUP($B114,'[6]SGTI 2021 Clean Data'!$E$2:$ZQ$272,91,FALSE)</f>
        <v>Y</v>
      </c>
      <c r="BE114" s="17" t="str">
        <f>HLOOKUP($B114,'[6]SGTI 2021 Clean Data'!$E$2:$ZQ$272,92,FALSE)</f>
        <v>Y</v>
      </c>
      <c r="BF114" s="17" t="str">
        <f>HLOOKUP($B114,'[6]SGTI 2021 Clean Data'!$E$2:$ZQ$272,93,FALSE)</f>
        <v>Y</v>
      </c>
      <c r="BG114" s="17" t="str">
        <f>HLOOKUP($B114,'[6]SGTI 2021 Clean Data'!$E$2:$ZQ$272,94,FALSE)</f>
        <v>Y</v>
      </c>
      <c r="BH114" s="17" t="str">
        <f>HLOOKUP($B114,'[6]SGTI 2021 Clean Data'!$E$2:$ZQ$272,95,FALSE)</f>
        <v>Y</v>
      </c>
      <c r="BI114" s="17" t="str">
        <f>HLOOKUP($B114,'[6]SGTI 2021 Clean Data'!$E$2:$ZQ$272,96,FALSE)</f>
        <v>Y</v>
      </c>
      <c r="BJ114" s="17" t="str">
        <f>HLOOKUP($B114,'[6]SGTI 2021 Clean Data'!$E$2:$ZQ$272,97,FALSE)</f>
        <v>Y</v>
      </c>
      <c r="BK114" s="17" t="str">
        <f>HLOOKUP($B114,'[6]SGTI 2021 Clean Data'!$E$2:$ZQ$272,98,FALSE)</f>
        <v>Y</v>
      </c>
      <c r="BL114" s="17" t="str">
        <f>HLOOKUP($B114,'[6]SGTI 2021 Clean Data'!$E$2:$ZQ$272,100,FALSE)</f>
        <v>Y</v>
      </c>
      <c r="BM114" s="17" t="str">
        <f>HLOOKUP($B114,'[6]SGTI 2021 Clean Data'!$E$2:$ZQ$272,102,FALSE)</f>
        <v>Y</v>
      </c>
      <c r="BN114" s="17" t="str">
        <f>HLOOKUP($B114,'[6]SGTI 2021 Clean Data'!$E$2:$ZQ$272,103,FALSE)</f>
        <v>Y</v>
      </c>
      <c r="BO114" s="17" t="str">
        <f>HLOOKUP($B114,'[6]SGTI 2021 Clean Data'!$E$2:$ZQ$272,107,FALSE)</f>
        <v>Y</v>
      </c>
      <c r="BP114" s="17" t="str">
        <f>HLOOKUP($B114,'[6]SGTI 2021 Clean Data'!$E$2:$ZQ$272,108,FALSE)</f>
        <v>Y</v>
      </c>
      <c r="BQ114" s="17" t="str">
        <f>HLOOKUP($B114,'[6]SGTI 2021 Clean Data'!$E$2:$ZQ$272,109,FALSE)</f>
        <v>Y</v>
      </c>
      <c r="BR114" s="17" t="str">
        <f>HLOOKUP($B114,'[6]SGTI 2021 Clean Data'!$E$2:$ZQ$272,110,FALSE)</f>
        <v>Y</v>
      </c>
      <c r="BS114" s="17" t="str">
        <f>HLOOKUP($B114,'[6]SGTI 2021 Clean Data'!$E$2:$ZQ$272,111,FALSE)</f>
        <v>Y</v>
      </c>
      <c r="BT114" s="17" t="str">
        <f>HLOOKUP($B114,'[6]SGTI 2021 Clean Data'!$E$2:$ZQ$272,113,FALSE)</f>
        <v>Y</v>
      </c>
      <c r="BU114" s="17" t="str">
        <f>HLOOKUP($B114,'[6]SGTI 2021 Clean Data'!$E$2:$ZQ$272,114,FALSE)</f>
        <v>N</v>
      </c>
      <c r="BV114" s="17" t="str">
        <f>HLOOKUP($B114,'[6]SGTI 2021 Clean Data'!$E$2:$ZQ$272,120,FALSE)</f>
        <v>Y</v>
      </c>
      <c r="BW114" s="17" t="str">
        <f>HLOOKUP($B114,'[6]SGTI 2021 Clean Data'!$E$2:$ZQ$272,121,FALSE)</f>
        <v>Y</v>
      </c>
      <c r="BX114" s="17" t="str">
        <f>HLOOKUP($B114,'[6]SGTI 2021 Clean Data'!$E$2:$ZQ$272,122,FALSE)</f>
        <v>Y</v>
      </c>
      <c r="BY114" s="17" t="str">
        <f>HLOOKUP($B114,'[6]SGTI 2021 Clean Data'!$E$2:$ZQ$272,123,FALSE)</f>
        <v>Y</v>
      </c>
      <c r="BZ114" s="17" t="str">
        <f>HLOOKUP($B114,'[6]SGTI 2021 Clean Data'!$E$2:$ZQ$272,124,FALSE)</f>
        <v>Y</v>
      </c>
      <c r="CA114" s="17" t="str">
        <f>HLOOKUP($B114,'[6]SGTI 2021 Clean Data'!$E$2:$ZQ$272,125,FALSE)</f>
        <v>N</v>
      </c>
      <c r="CB114" s="17" t="str">
        <f>HLOOKUP($B114,'[6]SGTI 2021 Clean Data'!$E$2:$ZQ$272,126,FALSE)</f>
        <v>N</v>
      </c>
      <c r="CC114" s="17" t="str">
        <f>HLOOKUP($B114,'[6]SGTI 2021 Clean Data'!$E$2:$ZQ$272,128,FALSE)</f>
        <v>Y</v>
      </c>
      <c r="CD114" s="17" t="str">
        <f>HLOOKUP($B114,'[6]SGTI 2021 Clean Data'!$E$2:$ZQ$272,130,FALSE)</f>
        <v>Y</v>
      </c>
      <c r="CE114" s="17" t="str">
        <f>HLOOKUP($B114,'[6]SGTI 2021 Clean Data'!$E$2:$ZQ$272,131,FALSE)</f>
        <v>Y</v>
      </c>
      <c r="CF114" s="17" t="str">
        <f>HLOOKUP($B114,'[6]SGTI 2021 Clean Data'!$E$2:$ZQ$272,132,FALSE)</f>
        <v>Y</v>
      </c>
      <c r="CG114" s="17" t="str">
        <f>HLOOKUP($B114,'[6]SGTI 2021 Clean Data'!$E$2:$ZQ$272,133,FALSE)</f>
        <v>Y</v>
      </c>
      <c r="CH114" s="17" t="str">
        <f>HLOOKUP($B114,'[6]SGTI 2021 Clean Data'!$E$2:$ZQ$272,135,FALSE)</f>
        <v>Y</v>
      </c>
      <c r="CI114" s="17" t="str">
        <f>HLOOKUP($B114,'[6]SGTI 2021 Clean Data'!$E$2:$ZQ$272,139,FALSE)</f>
        <v>Y</v>
      </c>
      <c r="CJ114" s="17" t="str">
        <f>HLOOKUP($B114,'[6]SGTI 2021 Clean Data'!$E$2:$ZQ$272,140,FALSE)</f>
        <v>Y</v>
      </c>
      <c r="CK114" s="17" t="str">
        <f>VLOOKUP($B114,'[6]2021 DD Batch123456'!$B$3:$AT$590,26,FALSE)</f>
        <v>Y</v>
      </c>
      <c r="CL114" s="17">
        <f>VLOOKUP($B114,'[6]2021 DD Batch123456'!$B$3:$AT$590,27,FALSE)</f>
        <v>0</v>
      </c>
      <c r="CM114" s="17" t="str">
        <f>VLOOKUP($B114,'[6]2021 DD Batch123456'!$B$3:$AT$590,31,FALSE)</f>
        <v>Y</v>
      </c>
      <c r="CN114" s="17">
        <f>VLOOKUP($B114,'[6]2021 DD Batch123456'!$B$3:$AT$590,32,FALSE)</f>
        <v>0</v>
      </c>
      <c r="CO114" s="17" t="str">
        <f>VLOOKUP($B114,'[6]2021 DD Batch123456'!$B$3:$AT$590,33,FALSE)</f>
        <v>Y</v>
      </c>
      <c r="CP114" s="17" t="str">
        <f>HLOOKUP($B114,'[6]SGTI 2021 Clean Data'!$E$2:$ZQ$272,153,FALSE)</f>
        <v>Y</v>
      </c>
      <c r="CQ114" s="17" t="str">
        <f>HLOOKUP($B114,'[6]SGTI 2021 Clean Data'!$E$2:$ZQ$272,155,FALSE)</f>
        <v>Y</v>
      </c>
      <c r="CR114" s="17" t="str">
        <f>HLOOKUP($B114,'[6]SGTI 2021 Clean Data'!$E$2:$ZQ$272,156,FALSE)</f>
        <v>Y</v>
      </c>
      <c r="CS114" s="17" t="str">
        <f>HLOOKUP($B114,'[6]SGTI 2021 Clean Data'!$E$2:$ZQ$272,157,FALSE)</f>
        <v>Y</v>
      </c>
      <c r="CT114" s="17" t="str">
        <f>HLOOKUP($B114,'[6]SGTI 2021 Clean Data'!$E$2:$ZQ$272,158,FALSE)</f>
        <v>Y</v>
      </c>
      <c r="CU114" s="17" t="str">
        <f>HLOOKUP($B114,'[6]SGTI 2021 Clean Data'!$E$2:$ZQ$272,159,FALSE)</f>
        <v>Y</v>
      </c>
      <c r="CV114" s="17" t="str">
        <f>HLOOKUP($B114,'[6]SGTI 2021 Clean Data'!$E$2:$ZQ$272,160,FALSE)</f>
        <v>Y</v>
      </c>
      <c r="CW114" s="17" t="str">
        <f>HLOOKUP($B114,'[6]SGTI 2021 Clean Data'!$E$2:$ZQ$272,161,FALSE)</f>
        <v>Y</v>
      </c>
      <c r="CX114" s="17" t="str">
        <f>HLOOKUP($B114,'[6]SGTI 2021 Clean Data'!$E$2:$ZQ$272,164,FALSE)</f>
        <v>Y</v>
      </c>
      <c r="CY114" s="17" t="str">
        <f>HLOOKUP($B114,'[6]SGTI 2021 Clean Data'!$E$2:$ZQ$272,170,FALSE)</f>
        <v>Y</v>
      </c>
      <c r="CZ114" s="17" t="str">
        <f>HLOOKUP($B114,'[6]SGTI 2021 Clean Data'!$E$2:$ZQ$272,173,FALSE)</f>
        <v>Y</v>
      </c>
      <c r="DA114" s="17" t="str">
        <f>HLOOKUP($B114,'[6]SGTI 2021 Clean Data'!$E$2:$ZQ$272,174,FALSE)</f>
        <v>Y</v>
      </c>
      <c r="DB114" s="17" t="str">
        <f>HLOOKUP($B114,'[6]SGTI 2021 Clean Data'!$E$2:$ZQ$272,175,FALSE)</f>
        <v>Y</v>
      </c>
      <c r="DC114" s="17" t="str">
        <f>HLOOKUP($B114,'[6]SGTI 2021 Clean Data'!$E$2:$ZQ$272,176,FALSE)</f>
        <v>Y</v>
      </c>
      <c r="DD114" s="17" t="str">
        <f>HLOOKUP($B114,'[6]SGTI 2021 Clean Data'!$E$2:$ZQ$272,178,FALSE)</f>
        <v>Y</v>
      </c>
      <c r="DE114" s="17" t="str">
        <f>HLOOKUP($B114,'[6]SGTI 2021 Clean Data'!$E$2:$ZQ$272,179,FALSE)</f>
        <v>Y</v>
      </c>
      <c r="DF114" s="17" t="str">
        <f>HLOOKUP($B114,'[6]SGTI 2021 Clean Data'!$E$2:$ZQ$272,180,FALSE)</f>
        <v>Y</v>
      </c>
      <c r="DG114" s="17" t="str">
        <f>HLOOKUP($B114,'[6]SGTI 2021 Clean Data'!$E$2:$ZQ$272,181,FALSE)</f>
        <v>Y</v>
      </c>
      <c r="DH114" s="17" t="str">
        <f>HLOOKUP($B114,'[6]SGTI 2021 Clean Data'!$E$2:$ZQ$272,182,FALSE)</f>
        <v>N</v>
      </c>
      <c r="DI114" s="17" t="str">
        <f>HLOOKUP($B114,'[6]SGTI 2021 Clean Data'!$E$2:$ZQ$272,184,FALSE)</f>
        <v>Y</v>
      </c>
      <c r="DJ114" s="17" t="str">
        <f>HLOOKUP($B114,'[6]SGTI 2021 Clean Data'!$E$2:$ZQ$272,185,FALSE)</f>
        <v>Y</v>
      </c>
      <c r="DK114" s="17">
        <f>HLOOKUP($B114,'[6]SGTI 2021 Clean Data'!$E$2:$ZQ$272,190,FALSE)</f>
        <v>92</v>
      </c>
      <c r="DL114" s="17" t="str">
        <f>HLOOKUP($B114,'[6]SGTI 2021 Clean Data'!$E$2:$ZQ$272,191,FALSE)</f>
        <v>N</v>
      </c>
      <c r="DM114" s="17" t="str">
        <f>HLOOKUP($B114,'[6]SGTI 2021 Clean Data'!$E$2:$ZQ$272,195,FALSE)</f>
        <v>Y</v>
      </c>
      <c r="DN114" s="17" t="str">
        <f>HLOOKUP($B114,'[6]SGTI 2021 Clean Data'!$E$2:$ZQ$272,196,FALSE)</f>
        <v>Y</v>
      </c>
      <c r="DO114" s="17" t="str">
        <f>HLOOKUP($B114,'[6]SGTI 2021 Clean Data'!$E$2:$ZQ$272,199,FALSE)</f>
        <v>Y</v>
      </c>
      <c r="DP114" s="17" t="str">
        <f>HLOOKUP($B114,'[6]SGTI 2021 Clean Data'!$E$2:$ZQ$272,200,FALSE)</f>
        <v>Y</v>
      </c>
      <c r="DQ114" s="17" t="str">
        <f>HLOOKUP($B114,'[6]SGTI 2021 Clean Data'!$E$2:$ZQ$272,201,FALSE)</f>
        <v>Y</v>
      </c>
      <c r="DR114" s="17" t="str">
        <f>HLOOKUP($B114,'[6]SGTI 2021 Clean Data'!$E$2:$ZQ$272,202,FALSE)</f>
        <v>Y</v>
      </c>
      <c r="DS114" s="17" t="str">
        <f>HLOOKUP($B114,'[6]SGTI 2021 Clean Data'!$E$2:$ZQ$272,203,FALSE)</f>
        <v>Y</v>
      </c>
      <c r="DT114" s="17" t="str">
        <f>HLOOKUP($B114,'[6]SGTI 2021 Clean Data'!$E$2:$ZQ$272,204,FALSE)</f>
        <v>Y</v>
      </c>
      <c r="DU114" s="17" t="str">
        <f>HLOOKUP($B114,'[6]SGTI 2021 Clean Data'!$E$2:$ZQ$272,206,FALSE)</f>
        <v>Y</v>
      </c>
      <c r="DV114" s="17" t="str">
        <f>HLOOKUP($B114,'[6]SGTI 2021 Clean Data'!$E$2:$ZQ$272,207,FALSE)</f>
        <v>Y</v>
      </c>
      <c r="DW114" s="17" t="str">
        <f>HLOOKUP($B114,'[6]SGTI 2021 Clean Data'!$E$2:$ZQ$272,208,FALSE)</f>
        <v>Y</v>
      </c>
      <c r="DX114" s="17"/>
      <c r="DY114" s="17" t="str">
        <f>HLOOKUP($B114,'[6]SGTI 2021 Clean Data'!$E$2:$ZQ$272,213,FALSE)</f>
        <v>Y</v>
      </c>
      <c r="DZ114" s="17" t="str">
        <f>HLOOKUP($B114,'[6]SGTI 2021 Clean Data'!$E$2:$ZQ$272,214,FALSE)</f>
        <v>Y</v>
      </c>
      <c r="EA114" s="17" t="str">
        <f>HLOOKUP($B114,'[6]SGTI 2021 Clean Data'!$E$2:$ZQ$272,215,FALSE)</f>
        <v>Y</v>
      </c>
      <c r="EB114" s="17">
        <f>HLOOKUP($B114,'[6]SGTI 2021 Clean Data'!$E$2:$ZQ$272,219,FALSE)</f>
        <v>3</v>
      </c>
      <c r="EC114" s="17">
        <f>HLOOKUP($B114,'[6]SGTI 2021 Clean Data'!$E$2:$ZQ$272,220,FALSE)</f>
        <v>3</v>
      </c>
      <c r="ED114" s="17">
        <f>HLOOKUP($B114,'[6]SGTI 2021 Clean Data'!$E$2:$ZQ$272,221,FALSE)</f>
        <v>3</v>
      </c>
      <c r="EE114" s="17">
        <f>HLOOKUP($B114,'[6]SGTI 2021 Clean Data'!$E$2:$ZQ$272,222,FALSE)</f>
        <v>3</v>
      </c>
      <c r="EF114" s="17">
        <f>HLOOKUP($B114,'[6]SGTI 2021 Clean Data'!$E$2:$ZQ$272,223,FALSE)</f>
        <v>0</v>
      </c>
      <c r="EG114" s="17">
        <f>HLOOKUP($B114,'[6]SGTI 2021 Clean Data'!$E$2:$ZQ$272,224,FALSE)</f>
        <v>3</v>
      </c>
      <c r="EH114" s="17">
        <f>HLOOKUP($B114,'[6]SGTI 2021 Clean Data'!$E$2:$ZQ$272,225,FALSE)</f>
        <v>0</v>
      </c>
      <c r="EI114" s="17">
        <f>HLOOKUP($B114,'[6]SGTI 2021 Clean Data'!$E$2:$ZQ$272,226,FALSE)</f>
        <v>3</v>
      </c>
      <c r="EJ114" s="17">
        <f>HLOOKUP($B114,'[6]SGTI 2021 Clean Data'!$E$2:$ZQ$272,227,FALSE)</f>
        <v>4</v>
      </c>
      <c r="EK114" s="17">
        <f>HLOOKUP($B114,'[6]SGTI 2021 Clean Data'!$E$2:$ZQ$272,228,FALSE)</f>
        <v>3</v>
      </c>
      <c r="EL114" s="17">
        <f>HLOOKUP($B114,'[6]SGTI 2021 Clean Data'!$E$2:$ZQ$272,229,FALSE)</f>
        <v>2</v>
      </c>
      <c r="EM114" s="17">
        <f>HLOOKUP($B114,'[6]SGTI 2021 Clean Data'!$E$2:$ZQ$272,230,FALSE)</f>
        <v>2</v>
      </c>
      <c r="EN114" s="17">
        <f>HLOOKUP($B114,'[6]SGTI 2021 Clean Data'!$E$2:$ZQ$272,231,FALSE)</f>
        <v>3</v>
      </c>
      <c r="EO114" s="18">
        <f>HLOOKUP($B114,'[6]SGTI 2021 Clean Data'!$E$2:$ZQ$272,232,FALSE)</f>
        <v>44013</v>
      </c>
      <c r="EP114" s="18">
        <f>HLOOKUP($B114,'[6]SGTI 2021 Clean Data'!$E$2:$ZQ$272,233,FALSE)</f>
        <v>44042</v>
      </c>
      <c r="EQ114" s="17">
        <f>HLOOKUP($B114,'[6]SGTI 2021 Clean Data'!$E$2:$ZQ$272,234,FALSE)</f>
        <v>2</v>
      </c>
      <c r="ER114" s="17">
        <f>HLOOKUP($B114,'[6]SGTI 2021 Clean Data'!$E$2:$ZQ$272,235,FALSE)</f>
        <v>3</v>
      </c>
      <c r="ES114" s="17">
        <f>HLOOKUP($B114,'[6]SGTI 2021 Clean Data'!$E$2:$ZQ$272,240,FALSE)</f>
        <v>0</v>
      </c>
      <c r="ET114" s="17">
        <f>VLOOKUP($B114,'[6]2021 DD Batch123456'!$B$3:$AT$590,42,FALSE)</f>
        <v>2</v>
      </c>
      <c r="EU114" s="17"/>
      <c r="EV114" s="17"/>
      <c r="EW114" s="17"/>
      <c r="EX114" s="17">
        <f>VLOOKUP($B114,'[6]2021 DD Batch123456'!$B$3:$AT$590,44,FALSE)</f>
        <v>0</v>
      </c>
      <c r="EY114" s="17">
        <f>HLOOKUP($B114,'[6]SGTI 2021 Clean Data'!$E$2:$ZQ$272,246,FALSE)</f>
        <v>0</v>
      </c>
      <c r="EZ114" s="17">
        <f>HLOOKUP($B114,'[6]SGTI 2021 Clean Data'!$E$2:$ZQ$272,247,FALSE)</f>
        <v>0</v>
      </c>
      <c r="FA114" s="17">
        <f>HLOOKUP($B114,'[6]SGTI 2021 Clean Data'!$E$2:$ZQ$272,248,FALSE)</f>
        <v>0</v>
      </c>
      <c r="FB114" s="17">
        <f>HLOOKUP($B114,'[6]SGTI 2021 Clean Data'!$E$2:$ZQ$272,249,FALSE)</f>
        <v>0</v>
      </c>
      <c r="FC114" s="17">
        <f>HLOOKUP($B114,'[6]SGTI 2021 Clean Data'!$E$2:$ZQ$272,250,FALSE)</f>
        <v>0</v>
      </c>
      <c r="FD114" s="17">
        <f>HLOOKUP($B114,'[6]SGTI 2021 Clean Data'!$E$2:$ZQ$272,251,FALSE)</f>
        <v>0</v>
      </c>
      <c r="FE114" s="17">
        <f>HLOOKUP($B114,'[6]SGTI 2021 Clean Data'!$E$2:$ZQ$272,252,FALSE)</f>
        <v>6</v>
      </c>
      <c r="FF114" s="17">
        <f>HLOOKUP($B114,'[6]SGTI 2021 Clean Data'!$E$2:$ZQ$272,253,FALSE)</f>
        <v>0</v>
      </c>
      <c r="FG114" s="17">
        <f>HLOOKUP($B114,'[6]SGTI 2021 Clean Data'!$E$2:$ZQ$272,254,FALSE)</f>
        <v>0</v>
      </c>
      <c r="FH114" s="17">
        <f>HLOOKUP($B114,'[6]SGTI 2021 Clean Data'!$E$2:$ZQ$272,255,FALSE)</f>
        <v>0</v>
      </c>
      <c r="FI114" s="17">
        <f>HLOOKUP($B114,'[6]SGTI 2021 Clean Data'!$E$2:$ZQ$272,256,FALSE)</f>
        <v>0</v>
      </c>
      <c r="FJ114" s="17">
        <f>HLOOKUP($B114,'[6]SGTI 2021 Clean Data'!$E$2:$ZQ$272,257,FALSE)</f>
        <v>0</v>
      </c>
      <c r="FK114" s="17">
        <f>HLOOKUP($B114,'[6]SGTI 2021 Clean Data'!$E$2:$ZQ$272,258,FALSE)</f>
        <v>0</v>
      </c>
      <c r="FL114" s="17"/>
      <c r="FM114" s="17">
        <f>HLOOKUP($B114,'[6]SGTI 2021 Clean Data'!$E$2:$ZQ$272,260,FALSE)</f>
        <v>0</v>
      </c>
      <c r="FN114" s="17">
        <f>HLOOKUP($B114,'[6]SGTI 2021 Clean Data'!$E$2:$ZQ$272,261,FALSE)</f>
        <v>0</v>
      </c>
      <c r="FO114" s="17">
        <f>HLOOKUP($B114,'[6]SGTI 2021 Clean Data'!$E$2:$ZQ$272,262,FALSE)</f>
        <v>0</v>
      </c>
      <c r="FP114" s="17">
        <f>HLOOKUP($B114,'[6]SGTI 2021 Clean Data'!$E$2:$ZQ$272,263,FALSE)</f>
        <v>0</v>
      </c>
      <c r="FQ114" s="17"/>
      <c r="FR114" s="17">
        <f>HLOOKUP($B114,'[6]SGTI 2021 Clean Data'!$E$2:$ZQ$272,265,FALSE)</f>
        <v>0</v>
      </c>
      <c r="FS114" s="17">
        <f>HLOOKUP($B114,'[6]SGTI 2021 Clean Data'!$E$2:$ZQ$272,266,FALSE)</f>
        <v>0</v>
      </c>
      <c r="FT114" s="17">
        <f>HLOOKUP($B114,'[6]SGTI 2021 Clean Data'!$E$2:$ZQ$272,267,FALSE)</f>
        <v>0</v>
      </c>
      <c r="FU114" s="17">
        <f>HLOOKUP($B114,'[6]SGTI 2021 Clean Data'!$E$2:$ZQ$272,268,FALSE)</f>
        <v>3</v>
      </c>
      <c r="FV114" s="17">
        <f>HLOOKUP($B114,'[6]SGTI 2021 Clean Data'!$E$2:$ZQ$272,269,FALSE)</f>
        <v>0</v>
      </c>
      <c r="FW114" s="17">
        <f>HLOOKUP($B114,'[6]SGTI 2021 Clean Data'!$E$2:$ZQ$272,270,FALSE)</f>
        <v>0</v>
      </c>
      <c r="FX114" s="17">
        <f>HLOOKUP($B114,'[6]SGTI 2021 Clean Data'!$E$2:$ZQ$272,271,FALSE)</f>
        <v>0</v>
      </c>
    </row>
    <row r="115" spans="1:180" ht="24" thickTop="1" thickBot="1" x14ac:dyDescent="0.3">
      <c r="A115" s="12">
        <v>354</v>
      </c>
      <c r="B115" s="13" t="s">
        <v>268</v>
      </c>
      <c r="C115" s="14" t="s">
        <v>269</v>
      </c>
      <c r="D115" s="15">
        <v>44196</v>
      </c>
      <c r="E115" s="16">
        <f>_xlfn.IFNA(VLOOKUP($B115,'[4]SGTI 2021 General Full List'!$G$2:$AD$528,24,FALSE),VLOOKUP($B115,'[5]SGTI 2021 TrustReits Full List'!$G$2:$AC$43,23,FALSE))</f>
        <v>129329000.00000001</v>
      </c>
      <c r="F115" s="16" t="str">
        <f t="shared" si="1"/>
        <v>Small</v>
      </c>
      <c r="G115" s="16" t="str">
        <f>_xlfn.IFNA(VLOOKUP($B115,'[4]SGTI 2021 General Full List'!$G$2:$AD$528,21,FALSE),VLOOKUP($B115,'[5]SGTI 2021 TrustReits Full List'!$G$2:$AB$43,20,FALSE))</f>
        <v xml:space="preserve">FINANCIALS </v>
      </c>
      <c r="H115" s="16" t="str">
        <f>_xlfn.IFNA(VLOOKUP($B115,'[4]SGTI 2021 General Full List'!$G$2:$AD$528,23,FALSE),VLOOKUP($B115,'[5]SGTI 2021 TrustReits Full List'!$G$2:$AB$43,22,FALSE))</f>
        <v>Banking &amp; Investment Services</v>
      </c>
      <c r="I115" s="16" t="s">
        <v>1273</v>
      </c>
      <c r="J115" s="17">
        <f>VLOOKUP($B115,'[6]2021 DD Batch123456'!$B$3:$AT$590,5,FALSE)</f>
        <v>9</v>
      </c>
      <c r="K115" s="17">
        <f>VLOOKUP($B115,'[6]2021 DD Batch123456'!$B$3:$AT$590,6,FALSE)</f>
        <v>9</v>
      </c>
      <c r="L115" s="17">
        <f>VLOOKUP($B115,'[6]2021 DD Batch123456'!$B$3:$AT$590,7,FALSE)</f>
        <v>6</v>
      </c>
      <c r="M115" s="17" t="str">
        <f>VLOOKUP($B115,'[6]2021 DD Batch123456'!$B$3:$AT$590,12,FALSE)</f>
        <v>N</v>
      </c>
      <c r="N115" s="17" t="str">
        <f>HLOOKUP($B115,'[6]SGTI 2021 Clean Data'!$E$2:$ZQ$272,25,FALSE)</f>
        <v>N</v>
      </c>
      <c r="O115" s="17" t="str">
        <f>VLOOKUP($B115,'[6]2021 DD Batch123456'!$B$3:$AT$590,13,FALSE)</f>
        <v>N</v>
      </c>
      <c r="P115" s="17" t="str">
        <f>VLOOKUP($B115,'[6]2021 DD Batch123456'!$B$3:$AT$590,14,FALSE)</f>
        <v>Y</v>
      </c>
      <c r="Q115" s="17" t="str">
        <f>HLOOKUP($B115,'[6]SGTI 2021 Clean Data'!$E$2:$ZQ$272,30,FALSE)</f>
        <v>N</v>
      </c>
      <c r="R115" s="17" t="str">
        <f>HLOOKUP($B115,'[6]SGTI 2021 Clean Data'!$E$2:$ZQ$272,31,FALSE)</f>
        <v>Y</v>
      </c>
      <c r="S115" s="17" t="str">
        <f>HLOOKUP($B115,'[6]SGTI 2021 Clean Data'!$E$2:$ZQ$272,32,FALSE)</f>
        <v>Y</v>
      </c>
      <c r="T115" s="17">
        <f>VLOOKUP($B115,'[6]2021 DD Batch123456'!$B$3:$AT$590,36,FALSE)</f>
        <v>5</v>
      </c>
      <c r="U115" s="17">
        <f>VLOOKUP($B115,'[6]2021 DD Batch123456'!$B$3:$AT$590,40,FALSE)</f>
        <v>4</v>
      </c>
      <c r="V115" s="17">
        <f>VLOOKUP($B115,'[6]2021 DD Batch123456'!$B$3:$AT$590,37,FALSE)</f>
        <v>4</v>
      </c>
      <c r="W115" s="17" t="str">
        <f>VLOOKUP($B115,'[6]2021 DD Batch123456'!$B$3:$AT$590,41,FALSE)</f>
        <v>Y</v>
      </c>
      <c r="X115" s="17">
        <f>VLOOKUP($B115,'[6]2021 DD Batch123456'!$B$3:$AT$590,15,FALSE)</f>
        <v>6</v>
      </c>
      <c r="Y115" s="17">
        <f>VLOOKUP($B115,'[6]2021 DD Batch123456'!$B$3:$AT$590,16,FALSE)</f>
        <v>5</v>
      </c>
      <c r="Z115" s="17" t="str">
        <f>VLOOKUP($B115,'[6]2021 DD Batch123456'!$B$3:$AT$590,18,FALSE)</f>
        <v>Y</v>
      </c>
      <c r="AA115" s="17" t="str">
        <f>HLOOKUP($B115,'[6]SGTI 2021 Clean Data'!$E$2:$ZQ$272,45,FALSE)</f>
        <v>Y</v>
      </c>
      <c r="AB115" s="17" t="str">
        <f>HLOOKUP($B115,'[6]SGTI 2021 Clean Data'!$E$2:$ZQ$272,46,FALSE)</f>
        <v>Y</v>
      </c>
      <c r="AC115" s="17" t="str">
        <f>HLOOKUP($B115,'[6]SGTI 2021 Clean Data'!$E$2:$ZQ$272,49,FALSE)</f>
        <v>N</v>
      </c>
      <c r="AD115" s="17" t="str">
        <f>HLOOKUP($B115,'[6]SGTI 2021 Clean Data'!$E$2:$ZQ$272,50,FALSE)</f>
        <v>Y</v>
      </c>
      <c r="AE115" s="17" t="str">
        <f>HLOOKUP($B115,'[6]SGTI 2021 Clean Data'!$E$2:$ZQ$272,53,FALSE)</f>
        <v>Y</v>
      </c>
      <c r="AF115" s="17" t="str">
        <f>HLOOKUP($B115,'[6]SGTI 2021 Clean Data'!$E$2:$ZQ$272,54,FALSE)</f>
        <v>Y</v>
      </c>
      <c r="AG115" s="17" t="str">
        <f>HLOOKUP($B115,'[6]SGTI 2021 Clean Data'!$E$2:$ZQ$272,55,FALSE)</f>
        <v>Y</v>
      </c>
      <c r="AH115" s="17" t="str">
        <f>HLOOKUP($B115,'[6]SGTI 2021 Clean Data'!$E$2:$ZQ$272,56,FALSE)</f>
        <v>Y</v>
      </c>
      <c r="AI115" s="17" t="str">
        <f>HLOOKUP($B115,'[6]SGTI 2021 Clean Data'!$E$2:$ZQ$272,57,FALSE)</f>
        <v>N</v>
      </c>
      <c r="AJ115" s="17" t="str">
        <f>HLOOKUP($B115,'[6]SGTI 2021 Clean Data'!$E$2:$ZQ$272,58,FALSE)</f>
        <v>Y</v>
      </c>
      <c r="AK115" s="17" t="str">
        <f>HLOOKUP($B115,'[6]SGTI 2021 Clean Data'!$E$2:$ZQ$272,59,FALSE)</f>
        <v>Y</v>
      </c>
      <c r="AL115" s="17">
        <f>VLOOKUP($B115,'[6]2021 DD Batch123456'!$B$3:$AT$590,19,FALSE)</f>
        <v>6</v>
      </c>
      <c r="AM115" s="17">
        <f>VLOOKUP($B115,'[6]2021 DD Batch123456'!$B$3:$AT$590,20,FALSE)</f>
        <v>5</v>
      </c>
      <c r="AN115" s="17" t="str">
        <f>VLOOKUP($B115,'[6]2021 DD Batch123456'!$B$3:$AT$590,22,FALSE)</f>
        <v>N</v>
      </c>
      <c r="AO115" s="17" t="str">
        <f>HLOOKUP($B115,'[6]SGTI 2021 Clean Data'!$E$2:$ZQ$272,67,FALSE)</f>
        <v>B3</v>
      </c>
      <c r="AP115" s="17" t="str">
        <f>HLOOKUP($B115,'[6]SGTI 2021 Clean Data'!$E$2:$ZQ$272,68,FALSE)</f>
        <v>B3</v>
      </c>
      <c r="AQ115" s="17" t="str">
        <f>HLOOKUP($B115,'[6]SGTI 2021 Clean Data'!$E$2:$ZQ$272,69,FALSE)</f>
        <v>ND</v>
      </c>
      <c r="AR115" s="17" t="str">
        <f>HLOOKUP($B115,'[6]SGTI 2021 Clean Data'!$E$2:$ZQ$272,70,FALSE)</f>
        <v>N</v>
      </c>
      <c r="AS115" s="17" t="str">
        <f>HLOOKUP($B115,'[6]SGTI 2021 Clean Data'!$E$2:$ZQ$272,71,FALSE)</f>
        <v>Y</v>
      </c>
      <c r="AT115" s="17" t="str">
        <f>HLOOKUP($B115,'[6]SGTI 2021 Clean Data'!$E$2:$ZQ$272,72,FALSE)</f>
        <v>Y</v>
      </c>
      <c r="AU115" s="17" t="str">
        <f>HLOOKUP($B115,'[6]SGTI 2021 Clean Data'!$E$2:$ZQ$272,73,FALSE)</f>
        <v>N</v>
      </c>
      <c r="AV115" s="17" t="str">
        <f>HLOOKUP($B115,'[6]SGTI 2021 Clean Data'!$E$2:$ZQ$272,74,FALSE)</f>
        <v>N</v>
      </c>
      <c r="AW115" s="17" t="str">
        <f>HLOOKUP($B115,'[6]SGTI 2021 Clean Data'!$E$2:$ZQ$272,75,FALSE)</f>
        <v>N</v>
      </c>
      <c r="AX115" s="17" t="str">
        <f>HLOOKUP($B115,'[6]SGTI 2021 Clean Data'!$E$2:$ZQ$272,76,FALSE)</f>
        <v>N</v>
      </c>
      <c r="AY115" s="17" t="str">
        <f>VLOOKUP($B115,'[6]2021 DD Batch123456'!$B$3:$AT$590,35,FALSE)</f>
        <v>B3</v>
      </c>
      <c r="AZ115" s="17" t="str">
        <f>HLOOKUP($B115,'[6]SGTI 2021 Clean Data'!$E$2:$ZQ$272,80,FALSE)</f>
        <v>N</v>
      </c>
      <c r="BA115" s="17" t="str">
        <f>HLOOKUP($B115,'[6]SGTI 2021 Clean Data'!$E$2:$ZQ$272,83,FALSE)</f>
        <v>Y</v>
      </c>
      <c r="BB115" s="17" t="str">
        <f>HLOOKUP($B115,'[6]SGTI 2021 Clean Data'!$E$2:$ZQ$272,84,FALSE)</f>
        <v>N</v>
      </c>
      <c r="BC115" s="17" t="str">
        <f>HLOOKUP($B115,'[6]SGTI 2021 Clean Data'!$E$2:$ZQ$272,89,FALSE)</f>
        <v>Y</v>
      </c>
      <c r="BD115" s="17" t="str">
        <f>HLOOKUP($B115,'[6]SGTI 2021 Clean Data'!$E$2:$ZQ$272,91,FALSE)</f>
        <v>Y</v>
      </c>
      <c r="BE115" s="17" t="str">
        <f>HLOOKUP($B115,'[6]SGTI 2021 Clean Data'!$E$2:$ZQ$272,92,FALSE)</f>
        <v>Y</v>
      </c>
      <c r="BF115" s="17" t="str">
        <f>HLOOKUP($B115,'[6]SGTI 2021 Clean Data'!$E$2:$ZQ$272,93,FALSE)</f>
        <v>Y</v>
      </c>
      <c r="BG115" s="17" t="str">
        <f>HLOOKUP($B115,'[6]SGTI 2021 Clean Data'!$E$2:$ZQ$272,94,FALSE)</f>
        <v>Y</v>
      </c>
      <c r="BH115" s="17" t="str">
        <f>HLOOKUP($B115,'[6]SGTI 2021 Clean Data'!$E$2:$ZQ$272,95,FALSE)</f>
        <v>Y</v>
      </c>
      <c r="BI115" s="17" t="str">
        <f>HLOOKUP($B115,'[6]SGTI 2021 Clean Data'!$E$2:$ZQ$272,96,FALSE)</f>
        <v>Y</v>
      </c>
      <c r="BJ115" s="17" t="str">
        <f>HLOOKUP($B115,'[6]SGTI 2021 Clean Data'!$E$2:$ZQ$272,97,FALSE)</f>
        <v>Y</v>
      </c>
      <c r="BK115" s="17" t="str">
        <f>HLOOKUP($B115,'[6]SGTI 2021 Clean Data'!$E$2:$ZQ$272,98,FALSE)</f>
        <v>Y</v>
      </c>
      <c r="BL115" s="17" t="str">
        <f>HLOOKUP($B115,'[6]SGTI 2021 Clean Data'!$E$2:$ZQ$272,100,FALSE)</f>
        <v>Y</v>
      </c>
      <c r="BM115" s="17" t="str">
        <f>HLOOKUP($B115,'[6]SGTI 2021 Clean Data'!$E$2:$ZQ$272,102,FALSE)</f>
        <v>Y</v>
      </c>
      <c r="BN115" s="17" t="str">
        <f>HLOOKUP($B115,'[6]SGTI 2021 Clean Data'!$E$2:$ZQ$272,103,FALSE)</f>
        <v>Y</v>
      </c>
      <c r="BO115" s="17" t="str">
        <f>HLOOKUP($B115,'[6]SGTI 2021 Clean Data'!$E$2:$ZQ$272,107,FALSE)</f>
        <v>Y</v>
      </c>
      <c r="BP115" s="17" t="str">
        <f>HLOOKUP($B115,'[6]SGTI 2021 Clean Data'!$E$2:$ZQ$272,108,FALSE)</f>
        <v>Y</v>
      </c>
      <c r="BQ115" s="17" t="str">
        <f>HLOOKUP($B115,'[6]SGTI 2021 Clean Data'!$E$2:$ZQ$272,109,FALSE)</f>
        <v>Y</v>
      </c>
      <c r="BR115" s="17" t="str">
        <f>HLOOKUP($B115,'[6]SGTI 2021 Clean Data'!$E$2:$ZQ$272,110,FALSE)</f>
        <v>Y</v>
      </c>
      <c r="BS115" s="17" t="str">
        <f>HLOOKUP($B115,'[6]SGTI 2021 Clean Data'!$E$2:$ZQ$272,111,FALSE)</f>
        <v>Y</v>
      </c>
      <c r="BT115" s="17" t="str">
        <f>HLOOKUP($B115,'[6]SGTI 2021 Clean Data'!$E$2:$ZQ$272,113,FALSE)</f>
        <v>Y</v>
      </c>
      <c r="BU115" s="17">
        <f>HLOOKUP($B115,'[6]SGTI 2021 Clean Data'!$E$2:$ZQ$272,114,FALSE)</f>
        <v>0</v>
      </c>
      <c r="BV115" s="17" t="str">
        <f>HLOOKUP($B115,'[6]SGTI 2021 Clean Data'!$E$2:$ZQ$272,120,FALSE)</f>
        <v>Y</v>
      </c>
      <c r="BW115" s="17" t="str">
        <f>HLOOKUP($B115,'[6]SGTI 2021 Clean Data'!$E$2:$ZQ$272,121,FALSE)</f>
        <v>N</v>
      </c>
      <c r="BX115" s="17" t="str">
        <f>HLOOKUP($B115,'[6]SGTI 2021 Clean Data'!$E$2:$ZQ$272,122,FALSE)</f>
        <v>Y</v>
      </c>
      <c r="BY115" s="17" t="str">
        <f>HLOOKUP($B115,'[6]SGTI 2021 Clean Data'!$E$2:$ZQ$272,123,FALSE)</f>
        <v>N</v>
      </c>
      <c r="BZ115" s="17" t="str">
        <f>HLOOKUP($B115,'[6]SGTI 2021 Clean Data'!$E$2:$ZQ$272,124,FALSE)</f>
        <v>Y</v>
      </c>
      <c r="CA115" s="17" t="str">
        <f>HLOOKUP($B115,'[6]SGTI 2021 Clean Data'!$E$2:$ZQ$272,125,FALSE)</f>
        <v>Y</v>
      </c>
      <c r="CB115" s="17" t="str">
        <f>HLOOKUP($B115,'[6]SGTI 2021 Clean Data'!$E$2:$ZQ$272,126,FALSE)</f>
        <v>Y</v>
      </c>
      <c r="CC115" s="17" t="str">
        <f>HLOOKUP($B115,'[6]SGTI 2021 Clean Data'!$E$2:$ZQ$272,128,FALSE)</f>
        <v>Y</v>
      </c>
      <c r="CD115" s="17" t="str">
        <f>HLOOKUP($B115,'[6]SGTI 2021 Clean Data'!$E$2:$ZQ$272,130,FALSE)</f>
        <v>Y</v>
      </c>
      <c r="CE115" s="17" t="str">
        <f>HLOOKUP($B115,'[6]SGTI 2021 Clean Data'!$E$2:$ZQ$272,131,FALSE)</f>
        <v>N</v>
      </c>
      <c r="CF115" s="17" t="str">
        <f>HLOOKUP($B115,'[6]SGTI 2021 Clean Data'!$E$2:$ZQ$272,132,FALSE)</f>
        <v>Y</v>
      </c>
      <c r="CG115" s="17" t="str">
        <f>HLOOKUP($B115,'[6]SGTI 2021 Clean Data'!$E$2:$ZQ$272,133,FALSE)</f>
        <v>N</v>
      </c>
      <c r="CH115" s="17">
        <f>HLOOKUP($B115,'[6]SGTI 2021 Clean Data'!$E$2:$ZQ$272,135,FALSE)</f>
        <v>0</v>
      </c>
      <c r="CI115" s="17" t="str">
        <f>HLOOKUP($B115,'[6]SGTI 2021 Clean Data'!$E$2:$ZQ$272,139,FALSE)</f>
        <v>Y</v>
      </c>
      <c r="CJ115" s="17" t="str">
        <f>HLOOKUP($B115,'[6]SGTI 2021 Clean Data'!$E$2:$ZQ$272,140,FALSE)</f>
        <v>Y</v>
      </c>
      <c r="CK115" s="17" t="str">
        <f>VLOOKUP($B115,'[6]2021 DD Batch123456'!$B$3:$AT$590,26,FALSE)</f>
        <v>N</v>
      </c>
      <c r="CL115" s="17" t="str">
        <f>VLOOKUP($B115,'[6]2021 DD Batch123456'!$B$3:$AT$590,27,FALSE)</f>
        <v>N</v>
      </c>
      <c r="CM115" s="17" t="str">
        <f>VLOOKUP($B115,'[6]2021 DD Batch123456'!$B$3:$AT$590,31,FALSE)</f>
        <v>N</v>
      </c>
      <c r="CN115" s="17" t="str">
        <f>VLOOKUP($B115,'[6]2021 DD Batch123456'!$B$3:$AT$590,32,FALSE)</f>
        <v>Y</v>
      </c>
      <c r="CO115" s="17" t="str">
        <f>VLOOKUP($B115,'[6]2021 DD Batch123456'!$B$3:$AT$590,33,FALSE)</f>
        <v>Y</v>
      </c>
      <c r="CP115" s="17" t="str">
        <f>HLOOKUP($B115,'[6]SGTI 2021 Clean Data'!$E$2:$ZQ$272,153,FALSE)</f>
        <v>Y</v>
      </c>
      <c r="CQ115" s="17" t="str">
        <f>HLOOKUP($B115,'[6]SGTI 2021 Clean Data'!$E$2:$ZQ$272,155,FALSE)</f>
        <v>N</v>
      </c>
      <c r="CR115" s="17" t="str">
        <f>HLOOKUP($B115,'[6]SGTI 2021 Clean Data'!$E$2:$ZQ$272,156,FALSE)</f>
        <v>Y</v>
      </c>
      <c r="CS115" s="17" t="str">
        <f>HLOOKUP($B115,'[6]SGTI 2021 Clean Data'!$E$2:$ZQ$272,157,FALSE)</f>
        <v>Y</v>
      </c>
      <c r="CT115" s="17" t="str">
        <f>HLOOKUP($B115,'[6]SGTI 2021 Clean Data'!$E$2:$ZQ$272,158,FALSE)</f>
        <v>Y</v>
      </c>
      <c r="CU115" s="17" t="str">
        <f>HLOOKUP($B115,'[6]SGTI 2021 Clean Data'!$E$2:$ZQ$272,159,FALSE)</f>
        <v>Y</v>
      </c>
      <c r="CV115" s="17" t="str">
        <f>HLOOKUP($B115,'[6]SGTI 2021 Clean Data'!$E$2:$ZQ$272,160,FALSE)</f>
        <v>Y</v>
      </c>
      <c r="CW115" s="17" t="str">
        <f>HLOOKUP($B115,'[6]SGTI 2021 Clean Data'!$E$2:$ZQ$272,161,FALSE)</f>
        <v>Y</v>
      </c>
      <c r="CX115" s="17" t="str">
        <f>HLOOKUP($B115,'[6]SGTI 2021 Clean Data'!$E$2:$ZQ$272,164,FALSE)</f>
        <v>Y</v>
      </c>
      <c r="CY115" s="17" t="str">
        <f>HLOOKUP($B115,'[6]SGTI 2021 Clean Data'!$E$2:$ZQ$272,170,FALSE)</f>
        <v>Y</v>
      </c>
      <c r="CZ115" s="17" t="str">
        <f>HLOOKUP($B115,'[6]SGTI 2021 Clean Data'!$E$2:$ZQ$272,173,FALSE)</f>
        <v>N</v>
      </c>
      <c r="DA115" s="17" t="str">
        <f>HLOOKUP($B115,'[6]SGTI 2021 Clean Data'!$E$2:$ZQ$272,174,FALSE)</f>
        <v>Y</v>
      </c>
      <c r="DB115" s="17" t="str">
        <f>HLOOKUP($B115,'[6]SGTI 2021 Clean Data'!$E$2:$ZQ$272,175,FALSE)</f>
        <v>N</v>
      </c>
      <c r="DC115" s="17" t="str">
        <f>HLOOKUP($B115,'[6]SGTI 2021 Clean Data'!$E$2:$ZQ$272,176,FALSE)</f>
        <v>Y</v>
      </c>
      <c r="DD115" s="17" t="str">
        <f>HLOOKUP($B115,'[6]SGTI 2021 Clean Data'!$E$2:$ZQ$272,178,FALSE)</f>
        <v>Y</v>
      </c>
      <c r="DE115" s="17" t="str">
        <f>HLOOKUP($B115,'[6]SGTI 2021 Clean Data'!$E$2:$ZQ$272,179,FALSE)</f>
        <v>N</v>
      </c>
      <c r="DF115" s="17" t="str">
        <f>HLOOKUP($B115,'[6]SGTI 2021 Clean Data'!$E$2:$ZQ$272,180,FALSE)</f>
        <v>Y</v>
      </c>
      <c r="DG115" s="17" t="str">
        <f>HLOOKUP($B115,'[6]SGTI 2021 Clean Data'!$E$2:$ZQ$272,181,FALSE)</f>
        <v>Y</v>
      </c>
      <c r="DH115" s="17" t="str">
        <f>HLOOKUP($B115,'[6]SGTI 2021 Clean Data'!$E$2:$ZQ$272,182,FALSE)</f>
        <v>N</v>
      </c>
      <c r="DI115" s="17" t="str">
        <f>HLOOKUP($B115,'[6]SGTI 2021 Clean Data'!$E$2:$ZQ$272,184,FALSE)</f>
        <v>N</v>
      </c>
      <c r="DJ115" s="17" t="str">
        <f>HLOOKUP($B115,'[6]SGTI 2021 Clean Data'!$E$2:$ZQ$272,185,FALSE)</f>
        <v>N</v>
      </c>
      <c r="DK115" s="17">
        <f>HLOOKUP($B115,'[6]SGTI 2021 Clean Data'!$E$2:$ZQ$272,190,FALSE)</f>
        <v>50</v>
      </c>
      <c r="DL115" s="17" t="str">
        <f>HLOOKUP($B115,'[6]SGTI 2021 Clean Data'!$E$2:$ZQ$272,191,FALSE)</f>
        <v>Y</v>
      </c>
      <c r="DM115" s="17" t="str">
        <f>HLOOKUP($B115,'[6]SGTI 2021 Clean Data'!$E$2:$ZQ$272,195,FALSE)</f>
        <v>N</v>
      </c>
      <c r="DN115" s="17" t="str">
        <f>HLOOKUP($B115,'[6]SGTI 2021 Clean Data'!$E$2:$ZQ$272,196,FALSE)</f>
        <v>N</v>
      </c>
      <c r="DO115" s="17" t="str">
        <f>HLOOKUP($B115,'[6]SGTI 2021 Clean Data'!$E$2:$ZQ$272,199,FALSE)</f>
        <v>Y</v>
      </c>
      <c r="DP115" s="17" t="str">
        <f>HLOOKUP($B115,'[6]SGTI 2021 Clean Data'!$E$2:$ZQ$272,200,FALSE)</f>
        <v>N</v>
      </c>
      <c r="DQ115" s="17" t="str">
        <f>HLOOKUP($B115,'[6]SGTI 2021 Clean Data'!$E$2:$ZQ$272,201,FALSE)</f>
        <v>Y</v>
      </c>
      <c r="DR115" s="17" t="str">
        <f>HLOOKUP($B115,'[6]SGTI 2021 Clean Data'!$E$2:$ZQ$272,202,FALSE)</f>
        <v>N</v>
      </c>
      <c r="DS115" s="17" t="str">
        <f>HLOOKUP($B115,'[6]SGTI 2021 Clean Data'!$E$2:$ZQ$272,203,FALSE)</f>
        <v>Y</v>
      </c>
      <c r="DT115" s="17" t="str">
        <f>HLOOKUP($B115,'[6]SGTI 2021 Clean Data'!$E$2:$ZQ$272,204,FALSE)</f>
        <v>Y</v>
      </c>
      <c r="DU115" s="17" t="str">
        <f>HLOOKUP($B115,'[6]SGTI 2021 Clean Data'!$E$2:$ZQ$272,206,FALSE)</f>
        <v>N</v>
      </c>
      <c r="DV115" s="17" t="str">
        <f>HLOOKUP($B115,'[6]SGTI 2021 Clean Data'!$E$2:$ZQ$272,207,FALSE)</f>
        <v>Y</v>
      </c>
      <c r="DW115" s="17" t="str">
        <f>HLOOKUP($B115,'[6]SGTI 2021 Clean Data'!$E$2:$ZQ$272,208,FALSE)</f>
        <v>N</v>
      </c>
      <c r="DX115" s="17"/>
      <c r="DY115" s="17" t="str">
        <f>HLOOKUP($B115,'[6]SGTI 2021 Clean Data'!$E$2:$ZQ$272,213,FALSE)</f>
        <v>N</v>
      </c>
      <c r="DZ115" s="17" t="str">
        <f>HLOOKUP($B115,'[6]SGTI 2021 Clean Data'!$E$2:$ZQ$272,214,FALSE)</f>
        <v>N</v>
      </c>
      <c r="EA115" s="17" t="str">
        <f>HLOOKUP($B115,'[6]SGTI 2021 Clean Data'!$E$2:$ZQ$272,215,FALSE)</f>
        <v>Y</v>
      </c>
      <c r="EB115" s="17">
        <f>HLOOKUP($B115,'[6]SGTI 2021 Clean Data'!$E$2:$ZQ$272,219,FALSE)</f>
        <v>3</v>
      </c>
      <c r="EC115" s="17">
        <f>HLOOKUP($B115,'[6]SGTI 2021 Clean Data'!$E$2:$ZQ$272,220,FALSE)</f>
        <v>3</v>
      </c>
      <c r="ED115" s="17">
        <f>HLOOKUP($B115,'[6]SGTI 2021 Clean Data'!$E$2:$ZQ$272,221,FALSE)</f>
        <v>0</v>
      </c>
      <c r="EE115" s="17">
        <f>HLOOKUP($B115,'[6]SGTI 2021 Clean Data'!$E$2:$ZQ$272,222,FALSE)</f>
        <v>3</v>
      </c>
      <c r="EF115" s="17">
        <f>HLOOKUP($B115,'[6]SGTI 2021 Clean Data'!$E$2:$ZQ$272,223,FALSE)</f>
        <v>0</v>
      </c>
      <c r="EG115" s="17">
        <f>HLOOKUP($B115,'[6]SGTI 2021 Clean Data'!$E$2:$ZQ$272,224,FALSE)</f>
        <v>3</v>
      </c>
      <c r="EH115" s="17">
        <f>HLOOKUP($B115,'[6]SGTI 2021 Clean Data'!$E$2:$ZQ$272,225,FALSE)</f>
        <v>3</v>
      </c>
      <c r="EI115" s="17">
        <f>HLOOKUP($B115,'[6]SGTI 2021 Clean Data'!$E$2:$ZQ$272,226,FALSE)</f>
        <v>3</v>
      </c>
      <c r="EJ115" s="17">
        <f>HLOOKUP($B115,'[6]SGTI 2021 Clean Data'!$E$2:$ZQ$272,227,FALSE)</f>
        <v>0</v>
      </c>
      <c r="EK115" s="17">
        <f>HLOOKUP($B115,'[6]SGTI 2021 Clean Data'!$E$2:$ZQ$272,228,FALSE)</f>
        <v>3</v>
      </c>
      <c r="EL115" s="17">
        <f>HLOOKUP($B115,'[6]SGTI 2021 Clean Data'!$E$2:$ZQ$272,229,FALSE)</f>
        <v>0</v>
      </c>
      <c r="EM115" s="17">
        <f>HLOOKUP($B115,'[6]SGTI 2021 Clean Data'!$E$2:$ZQ$272,230,FALSE)</f>
        <v>1</v>
      </c>
      <c r="EN115" s="17">
        <f>HLOOKUP($B115,'[6]SGTI 2021 Clean Data'!$E$2:$ZQ$272,231,FALSE)</f>
        <v>0</v>
      </c>
      <c r="EO115" s="18">
        <f>HLOOKUP($B115,'[6]SGTI 2021 Clean Data'!$E$2:$ZQ$272,232,FALSE)</f>
        <v>44287</v>
      </c>
      <c r="EP115" s="18">
        <f>HLOOKUP($B115,'[6]SGTI 2021 Clean Data'!$E$2:$ZQ$272,233,FALSE)</f>
        <v>44309</v>
      </c>
      <c r="EQ115" s="17">
        <f>HLOOKUP($B115,'[6]SGTI 2021 Clean Data'!$E$2:$ZQ$272,234,FALSE)</f>
        <v>0</v>
      </c>
      <c r="ER115" s="17">
        <f>HLOOKUP($B115,'[6]SGTI 2021 Clean Data'!$E$2:$ZQ$272,235,FALSE)</f>
        <v>0</v>
      </c>
      <c r="ES115" s="17">
        <f>HLOOKUP($B115,'[6]SGTI 2021 Clean Data'!$E$2:$ZQ$272,240,FALSE)</f>
        <v>0</v>
      </c>
      <c r="ET115" s="17">
        <f>VLOOKUP($B115,'[6]2021 DD Batch123456'!$B$3:$AT$590,42,FALSE)</f>
        <v>1</v>
      </c>
      <c r="EU115" s="17"/>
      <c r="EV115" s="17"/>
      <c r="EW115" s="17"/>
      <c r="EX115" s="17">
        <f>VLOOKUP($B115,'[6]2021 DD Batch123456'!$B$3:$AT$590,44,FALSE)</f>
        <v>0</v>
      </c>
      <c r="EY115" s="17">
        <f>HLOOKUP($B115,'[6]SGTI 2021 Clean Data'!$E$2:$ZQ$272,246,FALSE)</f>
        <v>0</v>
      </c>
      <c r="EZ115" s="17">
        <f>HLOOKUP($B115,'[6]SGTI 2021 Clean Data'!$E$2:$ZQ$272,247,FALSE)</f>
        <v>0</v>
      </c>
      <c r="FA115" s="17">
        <f>HLOOKUP($B115,'[6]SGTI 2021 Clean Data'!$E$2:$ZQ$272,248,FALSE)</f>
        <v>0</v>
      </c>
      <c r="FB115" s="17">
        <f>HLOOKUP($B115,'[6]SGTI 2021 Clean Data'!$E$2:$ZQ$272,249,FALSE)</f>
        <v>0</v>
      </c>
      <c r="FC115" s="17">
        <f>HLOOKUP($B115,'[6]SGTI 2021 Clean Data'!$E$2:$ZQ$272,250,FALSE)</f>
        <v>0</v>
      </c>
      <c r="FD115" s="17">
        <f>HLOOKUP($B115,'[6]SGTI 2021 Clean Data'!$E$2:$ZQ$272,251,FALSE)</f>
        <v>0</v>
      </c>
      <c r="FE115" s="17">
        <f>HLOOKUP($B115,'[6]SGTI 2021 Clean Data'!$E$2:$ZQ$272,252,FALSE)</f>
        <v>0</v>
      </c>
      <c r="FF115" s="17">
        <f>HLOOKUP($B115,'[6]SGTI 2021 Clean Data'!$E$2:$ZQ$272,253,FALSE)</f>
        <v>0</v>
      </c>
      <c r="FG115" s="17">
        <f>HLOOKUP($B115,'[6]SGTI 2021 Clean Data'!$E$2:$ZQ$272,254,FALSE)</f>
        <v>0</v>
      </c>
      <c r="FH115" s="17">
        <f>HLOOKUP($B115,'[6]SGTI 2021 Clean Data'!$E$2:$ZQ$272,255,FALSE)</f>
        <v>0</v>
      </c>
      <c r="FI115" s="17">
        <f>HLOOKUP($B115,'[6]SGTI 2021 Clean Data'!$E$2:$ZQ$272,256,FALSE)</f>
        <v>0</v>
      </c>
      <c r="FJ115" s="17">
        <f>HLOOKUP($B115,'[6]SGTI 2021 Clean Data'!$E$2:$ZQ$272,257,FALSE)</f>
        <v>0</v>
      </c>
      <c r="FK115" s="17">
        <f>HLOOKUP($B115,'[6]SGTI 2021 Clean Data'!$E$2:$ZQ$272,258,FALSE)</f>
        <v>0</v>
      </c>
      <c r="FL115" s="17"/>
      <c r="FM115" s="17">
        <f>HLOOKUP($B115,'[6]SGTI 2021 Clean Data'!$E$2:$ZQ$272,260,FALSE)</f>
        <v>0</v>
      </c>
      <c r="FN115" s="17">
        <f>HLOOKUP($B115,'[6]SGTI 2021 Clean Data'!$E$2:$ZQ$272,261,FALSE)</f>
        <v>0</v>
      </c>
      <c r="FO115" s="17">
        <f>HLOOKUP($B115,'[6]SGTI 2021 Clean Data'!$E$2:$ZQ$272,262,FALSE)</f>
        <v>0</v>
      </c>
      <c r="FP115" s="17">
        <f>HLOOKUP($B115,'[6]SGTI 2021 Clean Data'!$E$2:$ZQ$272,263,FALSE)</f>
        <v>0</v>
      </c>
      <c r="FQ115" s="17"/>
      <c r="FR115" s="17">
        <f>HLOOKUP($B115,'[6]SGTI 2021 Clean Data'!$E$2:$ZQ$272,265,FALSE)</f>
        <v>0</v>
      </c>
      <c r="FS115" s="17">
        <f>HLOOKUP($B115,'[6]SGTI 2021 Clean Data'!$E$2:$ZQ$272,266,FALSE)</f>
        <v>0</v>
      </c>
      <c r="FT115" s="17">
        <f>HLOOKUP($B115,'[6]SGTI 2021 Clean Data'!$E$2:$ZQ$272,267,FALSE)</f>
        <v>0</v>
      </c>
      <c r="FU115" s="17">
        <f>HLOOKUP($B115,'[6]SGTI 2021 Clean Data'!$E$2:$ZQ$272,268,FALSE)</f>
        <v>0</v>
      </c>
      <c r="FV115" s="17">
        <f>HLOOKUP($B115,'[6]SGTI 2021 Clean Data'!$E$2:$ZQ$272,269,FALSE)</f>
        <v>0</v>
      </c>
      <c r="FW115" s="17">
        <f>HLOOKUP($B115,'[6]SGTI 2021 Clean Data'!$E$2:$ZQ$272,270,FALSE)</f>
        <v>0</v>
      </c>
      <c r="FX115" s="17">
        <f>HLOOKUP($B115,'[6]SGTI 2021 Clean Data'!$E$2:$ZQ$272,271,FALSE)</f>
        <v>0</v>
      </c>
    </row>
    <row r="116" spans="1:180" ht="24" thickTop="1" thickBot="1" x14ac:dyDescent="0.3">
      <c r="A116" s="12">
        <v>375</v>
      </c>
      <c r="B116" s="13" t="s">
        <v>276</v>
      </c>
      <c r="C116" s="14" t="s">
        <v>277</v>
      </c>
      <c r="D116" s="15">
        <v>44196</v>
      </c>
      <c r="E116" s="16">
        <f>_xlfn.IFNA(VLOOKUP($B116,'[4]SGTI 2021 General Full List'!$G$2:$AD$528,24,FALSE),VLOOKUP($B116,'[5]SGTI 2021 TrustReits Full List'!$G$2:$AC$43,23,FALSE))</f>
        <v>504560000</v>
      </c>
      <c r="F116" s="16" t="str">
        <f t="shared" si="1"/>
        <v>Mid</v>
      </c>
      <c r="G116" s="16" t="str">
        <f>_xlfn.IFNA(VLOOKUP($B116,'[4]SGTI 2021 General Full List'!$G$2:$AD$528,21,FALSE),VLOOKUP($B116,'[5]SGTI 2021 TrustReits Full List'!$G$2:$AB$43,20,FALSE))</f>
        <v xml:space="preserve">REAL ESTATE </v>
      </c>
      <c r="H116" s="16" t="str">
        <f>_xlfn.IFNA(VLOOKUP($B116,'[4]SGTI 2021 General Full List'!$G$2:$AD$528,23,FALSE),VLOOKUP($B116,'[5]SGTI 2021 TrustReits Full List'!$G$2:$AB$43,22,FALSE))</f>
        <v>Real Estate</v>
      </c>
      <c r="I116" s="16" t="s">
        <v>1273</v>
      </c>
      <c r="J116" s="17">
        <f>VLOOKUP($B116,'[6]2021 DD Batch123456'!$B$3:$AT$590,5,FALSE)</f>
        <v>5</v>
      </c>
      <c r="K116" s="17">
        <f>VLOOKUP($B116,'[6]2021 DD Batch123456'!$B$3:$AT$590,6,FALSE)</f>
        <v>5</v>
      </c>
      <c r="L116" s="17">
        <f>VLOOKUP($B116,'[6]2021 DD Batch123456'!$B$3:$AT$590,7,FALSE)</f>
        <v>3</v>
      </c>
      <c r="M116" s="17">
        <f>VLOOKUP($B116,'[6]2021 DD Batch123456'!$B$3:$AT$590,12,FALSE)</f>
        <v>0</v>
      </c>
      <c r="N116" s="17" t="str">
        <f>HLOOKUP($B116,'[6]SGTI 2021 Clean Data'!$E$2:$ZQ$272,25,FALSE)</f>
        <v>Y</v>
      </c>
      <c r="O116" s="17" t="str">
        <f>VLOOKUP($B116,'[6]2021 DD Batch123456'!$B$3:$AT$590,13,FALSE)</f>
        <v>N</v>
      </c>
      <c r="P116" s="17" t="str">
        <f>VLOOKUP($B116,'[6]2021 DD Batch123456'!$B$3:$AT$590,14,FALSE)</f>
        <v>N</v>
      </c>
      <c r="Q116" s="17" t="str">
        <f>HLOOKUP($B116,'[6]SGTI 2021 Clean Data'!$E$2:$ZQ$272,30,FALSE)</f>
        <v>Y</v>
      </c>
      <c r="R116" s="17" t="str">
        <f>HLOOKUP($B116,'[6]SGTI 2021 Clean Data'!$E$2:$ZQ$272,31,FALSE)</f>
        <v>Y</v>
      </c>
      <c r="S116" s="17" t="str">
        <f>HLOOKUP($B116,'[6]SGTI 2021 Clean Data'!$E$2:$ZQ$272,32,FALSE)</f>
        <v>Y</v>
      </c>
      <c r="T116" s="17">
        <f>VLOOKUP($B116,'[6]2021 DD Batch123456'!$B$3:$AT$590,36,FALSE)</f>
        <v>3</v>
      </c>
      <c r="U116" s="17">
        <f>VLOOKUP($B116,'[6]2021 DD Batch123456'!$B$3:$AT$590,40,FALSE)</f>
        <v>2</v>
      </c>
      <c r="V116" s="17">
        <f>VLOOKUP($B116,'[6]2021 DD Batch123456'!$B$3:$AT$590,37,FALSE)</f>
        <v>6</v>
      </c>
      <c r="W116" s="17" t="str">
        <f>VLOOKUP($B116,'[6]2021 DD Batch123456'!$B$3:$AT$590,41,FALSE)</f>
        <v>Y</v>
      </c>
      <c r="X116" s="17">
        <f>VLOOKUP($B116,'[6]2021 DD Batch123456'!$B$3:$AT$590,15,FALSE)</f>
        <v>3</v>
      </c>
      <c r="Y116" s="17">
        <f>VLOOKUP($B116,'[6]2021 DD Batch123456'!$B$3:$AT$590,16,FALSE)</f>
        <v>2</v>
      </c>
      <c r="Z116" s="17" t="str">
        <f>VLOOKUP($B116,'[6]2021 DD Batch123456'!$B$3:$AT$590,18,FALSE)</f>
        <v>Y</v>
      </c>
      <c r="AA116" s="17" t="str">
        <f>HLOOKUP($B116,'[6]SGTI 2021 Clean Data'!$E$2:$ZQ$272,45,FALSE)</f>
        <v>Y</v>
      </c>
      <c r="AB116" s="17" t="str">
        <f>HLOOKUP($B116,'[6]SGTI 2021 Clean Data'!$E$2:$ZQ$272,46,FALSE)</f>
        <v>Y</v>
      </c>
      <c r="AC116" s="17" t="str">
        <f>HLOOKUP($B116,'[6]SGTI 2021 Clean Data'!$E$2:$ZQ$272,49,FALSE)</f>
        <v>Y</v>
      </c>
      <c r="AD116" s="17" t="str">
        <f>HLOOKUP($B116,'[6]SGTI 2021 Clean Data'!$E$2:$ZQ$272,50,FALSE)</f>
        <v>Y</v>
      </c>
      <c r="AE116" s="17" t="str">
        <f>HLOOKUP($B116,'[6]SGTI 2021 Clean Data'!$E$2:$ZQ$272,53,FALSE)</f>
        <v>Y</v>
      </c>
      <c r="AF116" s="17" t="str">
        <f>HLOOKUP($B116,'[6]SGTI 2021 Clean Data'!$E$2:$ZQ$272,54,FALSE)</f>
        <v>Y</v>
      </c>
      <c r="AG116" s="17" t="str">
        <f>HLOOKUP($B116,'[6]SGTI 2021 Clean Data'!$E$2:$ZQ$272,55,FALSE)</f>
        <v>Y</v>
      </c>
      <c r="AH116" s="17" t="str">
        <f>HLOOKUP($B116,'[6]SGTI 2021 Clean Data'!$E$2:$ZQ$272,56,FALSE)</f>
        <v>Y</v>
      </c>
      <c r="AI116" s="17" t="str">
        <f>HLOOKUP($B116,'[6]SGTI 2021 Clean Data'!$E$2:$ZQ$272,57,FALSE)</f>
        <v>Y</v>
      </c>
      <c r="AJ116" s="17" t="str">
        <f>HLOOKUP($B116,'[6]SGTI 2021 Clean Data'!$E$2:$ZQ$272,58,FALSE)</f>
        <v>Y</v>
      </c>
      <c r="AK116" s="17" t="str">
        <f>HLOOKUP($B116,'[6]SGTI 2021 Clean Data'!$E$2:$ZQ$272,59,FALSE)</f>
        <v>Y</v>
      </c>
      <c r="AL116" s="17">
        <f>VLOOKUP($B116,'[6]2021 DD Batch123456'!$B$3:$AT$590,19,FALSE)</f>
        <v>3</v>
      </c>
      <c r="AM116" s="17">
        <f>VLOOKUP($B116,'[6]2021 DD Batch123456'!$B$3:$AT$590,20,FALSE)</f>
        <v>2</v>
      </c>
      <c r="AN116" s="17" t="str">
        <f>VLOOKUP($B116,'[6]2021 DD Batch123456'!$B$3:$AT$590,22,FALSE)</f>
        <v>Y</v>
      </c>
      <c r="AO116" s="17" t="str">
        <f>HLOOKUP($B116,'[6]SGTI 2021 Clean Data'!$E$2:$ZQ$272,67,FALSE)</f>
        <v>E</v>
      </c>
      <c r="AP116" s="17" t="str">
        <f>HLOOKUP($B116,'[6]SGTI 2021 Clean Data'!$E$2:$ZQ$272,68,FALSE)</f>
        <v>E</v>
      </c>
      <c r="AQ116" s="17" t="str">
        <f>HLOOKUP($B116,'[6]SGTI 2021 Clean Data'!$E$2:$ZQ$272,69,FALSE)</f>
        <v>B3</v>
      </c>
      <c r="AR116" s="17" t="str">
        <f>HLOOKUP($B116,'[6]SGTI 2021 Clean Data'!$E$2:$ZQ$272,70,FALSE)</f>
        <v>Y</v>
      </c>
      <c r="AS116" s="17" t="str">
        <f>HLOOKUP($B116,'[6]SGTI 2021 Clean Data'!$E$2:$ZQ$272,71,FALSE)</f>
        <v>Y</v>
      </c>
      <c r="AT116" s="17" t="str">
        <f>HLOOKUP($B116,'[6]SGTI 2021 Clean Data'!$E$2:$ZQ$272,72,FALSE)</f>
        <v>Y</v>
      </c>
      <c r="AU116" s="17" t="str">
        <f>HLOOKUP($B116,'[6]SGTI 2021 Clean Data'!$E$2:$ZQ$272,73,FALSE)</f>
        <v>N</v>
      </c>
      <c r="AV116" s="17" t="str">
        <f>HLOOKUP($B116,'[6]SGTI 2021 Clean Data'!$E$2:$ZQ$272,74,FALSE)</f>
        <v>Y</v>
      </c>
      <c r="AW116" s="17" t="str">
        <f>HLOOKUP($B116,'[6]SGTI 2021 Clean Data'!$E$2:$ZQ$272,75,FALSE)</f>
        <v>N</v>
      </c>
      <c r="AX116" s="17" t="str">
        <f>HLOOKUP($B116,'[6]SGTI 2021 Clean Data'!$E$2:$ZQ$272,76,FALSE)</f>
        <v>N</v>
      </c>
      <c r="AY116" s="17" t="str">
        <f>VLOOKUP($B116,'[6]2021 DD Batch123456'!$B$3:$AT$590,35,FALSE)</f>
        <v>E</v>
      </c>
      <c r="AZ116" s="17" t="str">
        <f>HLOOKUP($B116,'[6]SGTI 2021 Clean Data'!$E$2:$ZQ$272,80,FALSE)</f>
        <v>Y</v>
      </c>
      <c r="BA116" s="17" t="str">
        <f>HLOOKUP($B116,'[6]SGTI 2021 Clean Data'!$E$2:$ZQ$272,83,FALSE)</f>
        <v>Y</v>
      </c>
      <c r="BB116" s="17" t="str">
        <f>HLOOKUP($B116,'[6]SGTI 2021 Clean Data'!$E$2:$ZQ$272,84,FALSE)</f>
        <v>Y</v>
      </c>
      <c r="BC116" s="17" t="str">
        <f>HLOOKUP($B116,'[6]SGTI 2021 Clean Data'!$E$2:$ZQ$272,89,FALSE)</f>
        <v>N/A</v>
      </c>
      <c r="BD116" s="17" t="str">
        <f>HLOOKUP($B116,'[6]SGTI 2021 Clean Data'!$E$2:$ZQ$272,91,FALSE)</f>
        <v>N</v>
      </c>
      <c r="BE116" s="17" t="str">
        <f>HLOOKUP($B116,'[6]SGTI 2021 Clean Data'!$E$2:$ZQ$272,92,FALSE)</f>
        <v>Y</v>
      </c>
      <c r="BF116" s="17" t="str">
        <f>HLOOKUP($B116,'[6]SGTI 2021 Clean Data'!$E$2:$ZQ$272,93,FALSE)</f>
        <v>Y</v>
      </c>
      <c r="BG116" s="17" t="str">
        <f>HLOOKUP($B116,'[6]SGTI 2021 Clean Data'!$E$2:$ZQ$272,94,FALSE)</f>
        <v>Y</v>
      </c>
      <c r="BH116" s="17" t="str">
        <f>HLOOKUP($B116,'[6]SGTI 2021 Clean Data'!$E$2:$ZQ$272,95,FALSE)</f>
        <v>N</v>
      </c>
      <c r="BI116" s="17" t="str">
        <f>HLOOKUP($B116,'[6]SGTI 2021 Clean Data'!$E$2:$ZQ$272,96,FALSE)</f>
        <v>Y</v>
      </c>
      <c r="BJ116" s="17" t="str">
        <f>HLOOKUP($B116,'[6]SGTI 2021 Clean Data'!$E$2:$ZQ$272,97,FALSE)</f>
        <v>N</v>
      </c>
      <c r="BK116" s="17" t="str">
        <f>HLOOKUP($B116,'[6]SGTI 2021 Clean Data'!$E$2:$ZQ$272,98,FALSE)</f>
        <v>Y</v>
      </c>
      <c r="BL116" s="17" t="str">
        <f>HLOOKUP($B116,'[6]SGTI 2021 Clean Data'!$E$2:$ZQ$272,100,FALSE)</f>
        <v>Y</v>
      </c>
      <c r="BM116" s="17" t="str">
        <f>HLOOKUP($B116,'[6]SGTI 2021 Clean Data'!$E$2:$ZQ$272,102,FALSE)</f>
        <v>Y</v>
      </c>
      <c r="BN116" s="17" t="str">
        <f>HLOOKUP($B116,'[6]SGTI 2021 Clean Data'!$E$2:$ZQ$272,103,FALSE)</f>
        <v>Y</v>
      </c>
      <c r="BO116" s="17" t="str">
        <f>HLOOKUP($B116,'[6]SGTI 2021 Clean Data'!$E$2:$ZQ$272,107,FALSE)</f>
        <v>Y</v>
      </c>
      <c r="BP116" s="17" t="str">
        <f>HLOOKUP($B116,'[6]SGTI 2021 Clean Data'!$E$2:$ZQ$272,108,FALSE)</f>
        <v>Y</v>
      </c>
      <c r="BQ116" s="17" t="str">
        <f>HLOOKUP($B116,'[6]SGTI 2021 Clean Data'!$E$2:$ZQ$272,109,FALSE)</f>
        <v>Y</v>
      </c>
      <c r="BR116" s="17" t="str">
        <f>HLOOKUP($B116,'[6]SGTI 2021 Clean Data'!$E$2:$ZQ$272,110,FALSE)</f>
        <v>Y</v>
      </c>
      <c r="BS116" s="17" t="str">
        <f>HLOOKUP($B116,'[6]SGTI 2021 Clean Data'!$E$2:$ZQ$272,111,FALSE)</f>
        <v>Y</v>
      </c>
      <c r="BT116" s="17" t="str">
        <f>HLOOKUP($B116,'[6]SGTI 2021 Clean Data'!$E$2:$ZQ$272,113,FALSE)</f>
        <v>N</v>
      </c>
      <c r="BU116" s="17" t="str">
        <f>HLOOKUP($B116,'[6]SGTI 2021 Clean Data'!$E$2:$ZQ$272,114,FALSE)</f>
        <v>Y</v>
      </c>
      <c r="BV116" s="17" t="str">
        <f>HLOOKUP($B116,'[6]SGTI 2021 Clean Data'!$E$2:$ZQ$272,120,FALSE)</f>
        <v>N</v>
      </c>
      <c r="BW116" s="17" t="str">
        <f>HLOOKUP($B116,'[6]SGTI 2021 Clean Data'!$E$2:$ZQ$272,121,FALSE)</f>
        <v>Y</v>
      </c>
      <c r="BX116" s="17" t="str">
        <f>HLOOKUP($B116,'[6]SGTI 2021 Clean Data'!$E$2:$ZQ$272,122,FALSE)</f>
        <v>Y</v>
      </c>
      <c r="BY116" s="17" t="str">
        <f>HLOOKUP($B116,'[6]SGTI 2021 Clean Data'!$E$2:$ZQ$272,123,FALSE)</f>
        <v>Y</v>
      </c>
      <c r="BZ116" s="17" t="str">
        <f>HLOOKUP($B116,'[6]SGTI 2021 Clean Data'!$E$2:$ZQ$272,124,FALSE)</f>
        <v>Y</v>
      </c>
      <c r="CA116" s="17" t="str">
        <f>HLOOKUP($B116,'[6]SGTI 2021 Clean Data'!$E$2:$ZQ$272,125,FALSE)</f>
        <v>Y</v>
      </c>
      <c r="CB116" s="17" t="str">
        <f>HLOOKUP($B116,'[6]SGTI 2021 Clean Data'!$E$2:$ZQ$272,126,FALSE)</f>
        <v>Y</v>
      </c>
      <c r="CC116" s="17" t="str">
        <f>HLOOKUP($B116,'[6]SGTI 2021 Clean Data'!$E$2:$ZQ$272,128,FALSE)</f>
        <v>Y</v>
      </c>
      <c r="CD116" s="17" t="str">
        <f>HLOOKUP($B116,'[6]SGTI 2021 Clean Data'!$E$2:$ZQ$272,130,FALSE)</f>
        <v>Y</v>
      </c>
      <c r="CE116" s="17" t="str">
        <f>HLOOKUP($B116,'[6]SGTI 2021 Clean Data'!$E$2:$ZQ$272,131,FALSE)</f>
        <v>Y</v>
      </c>
      <c r="CF116" s="17" t="str">
        <f>HLOOKUP($B116,'[6]SGTI 2021 Clean Data'!$E$2:$ZQ$272,132,FALSE)</f>
        <v>Y</v>
      </c>
      <c r="CG116" s="17" t="str">
        <f>HLOOKUP($B116,'[6]SGTI 2021 Clean Data'!$E$2:$ZQ$272,133,FALSE)</f>
        <v>Y</v>
      </c>
      <c r="CH116" s="17" t="str">
        <f>HLOOKUP($B116,'[6]SGTI 2021 Clean Data'!$E$2:$ZQ$272,135,FALSE)</f>
        <v>N</v>
      </c>
      <c r="CI116" s="17" t="str">
        <f>HLOOKUP($B116,'[6]SGTI 2021 Clean Data'!$E$2:$ZQ$272,139,FALSE)</f>
        <v>Y</v>
      </c>
      <c r="CJ116" s="17" t="str">
        <f>HLOOKUP($B116,'[6]SGTI 2021 Clean Data'!$E$2:$ZQ$272,140,FALSE)</f>
        <v>Y</v>
      </c>
      <c r="CK116" s="17" t="str">
        <f>VLOOKUP($B116,'[6]2021 DD Batch123456'!$B$3:$AT$590,26,FALSE)</f>
        <v>N</v>
      </c>
      <c r="CL116" s="17" t="str">
        <f>VLOOKUP($B116,'[6]2021 DD Batch123456'!$B$3:$AT$590,27,FALSE)</f>
        <v>N</v>
      </c>
      <c r="CM116" s="17" t="str">
        <f>VLOOKUP($B116,'[6]2021 DD Batch123456'!$B$3:$AT$590,31,FALSE)</f>
        <v>Y</v>
      </c>
      <c r="CN116" s="17">
        <f>VLOOKUP($B116,'[6]2021 DD Batch123456'!$B$3:$AT$590,32,FALSE)</f>
        <v>0</v>
      </c>
      <c r="CO116" s="17" t="str">
        <f>VLOOKUP($B116,'[6]2021 DD Batch123456'!$B$3:$AT$590,33,FALSE)</f>
        <v>Y</v>
      </c>
      <c r="CP116" s="17" t="str">
        <f>HLOOKUP($B116,'[6]SGTI 2021 Clean Data'!$E$2:$ZQ$272,153,FALSE)</f>
        <v>Y</v>
      </c>
      <c r="CQ116" s="17" t="str">
        <f>HLOOKUP($B116,'[6]SGTI 2021 Clean Data'!$E$2:$ZQ$272,155,FALSE)</f>
        <v>Y</v>
      </c>
      <c r="CR116" s="17" t="str">
        <f>HLOOKUP($B116,'[6]SGTI 2021 Clean Data'!$E$2:$ZQ$272,156,FALSE)</f>
        <v>Y</v>
      </c>
      <c r="CS116" s="17" t="str">
        <f>HLOOKUP($B116,'[6]SGTI 2021 Clean Data'!$E$2:$ZQ$272,157,FALSE)</f>
        <v>Y</v>
      </c>
      <c r="CT116" s="17" t="str">
        <f>HLOOKUP($B116,'[6]SGTI 2021 Clean Data'!$E$2:$ZQ$272,158,FALSE)</f>
        <v>Y</v>
      </c>
      <c r="CU116" s="17" t="str">
        <f>HLOOKUP($B116,'[6]SGTI 2021 Clean Data'!$E$2:$ZQ$272,159,FALSE)</f>
        <v>Y</v>
      </c>
      <c r="CV116" s="17" t="str">
        <f>HLOOKUP($B116,'[6]SGTI 2021 Clean Data'!$E$2:$ZQ$272,160,FALSE)</f>
        <v>Y</v>
      </c>
      <c r="CW116" s="17" t="str">
        <f>HLOOKUP($B116,'[6]SGTI 2021 Clean Data'!$E$2:$ZQ$272,161,FALSE)</f>
        <v>Y</v>
      </c>
      <c r="CX116" s="17" t="str">
        <f>HLOOKUP($B116,'[6]SGTI 2021 Clean Data'!$E$2:$ZQ$272,164,FALSE)</f>
        <v>Y</v>
      </c>
      <c r="CY116" s="17" t="str">
        <f>HLOOKUP($B116,'[6]SGTI 2021 Clean Data'!$E$2:$ZQ$272,170,FALSE)</f>
        <v>Y</v>
      </c>
      <c r="CZ116" s="17" t="str">
        <f>HLOOKUP($B116,'[6]SGTI 2021 Clean Data'!$E$2:$ZQ$272,173,FALSE)</f>
        <v>Y</v>
      </c>
      <c r="DA116" s="17" t="str">
        <f>HLOOKUP($B116,'[6]SGTI 2021 Clean Data'!$E$2:$ZQ$272,174,FALSE)</f>
        <v>Y</v>
      </c>
      <c r="DB116" s="17" t="str">
        <f>HLOOKUP($B116,'[6]SGTI 2021 Clean Data'!$E$2:$ZQ$272,175,FALSE)</f>
        <v>Y</v>
      </c>
      <c r="DC116" s="17" t="str">
        <f>HLOOKUP($B116,'[6]SGTI 2021 Clean Data'!$E$2:$ZQ$272,176,FALSE)</f>
        <v>Y</v>
      </c>
      <c r="DD116" s="17" t="str">
        <f>HLOOKUP($B116,'[6]SGTI 2021 Clean Data'!$E$2:$ZQ$272,178,FALSE)</f>
        <v>Y</v>
      </c>
      <c r="DE116" s="17" t="str">
        <f>HLOOKUP($B116,'[6]SGTI 2021 Clean Data'!$E$2:$ZQ$272,179,FALSE)</f>
        <v>Y</v>
      </c>
      <c r="DF116" s="17" t="str">
        <f>HLOOKUP($B116,'[6]SGTI 2021 Clean Data'!$E$2:$ZQ$272,180,FALSE)</f>
        <v>Y</v>
      </c>
      <c r="DG116" s="17" t="str">
        <f>HLOOKUP($B116,'[6]SGTI 2021 Clean Data'!$E$2:$ZQ$272,181,FALSE)</f>
        <v>N</v>
      </c>
      <c r="DH116" s="17" t="str">
        <f>HLOOKUP($B116,'[6]SGTI 2021 Clean Data'!$E$2:$ZQ$272,182,FALSE)</f>
        <v>N</v>
      </c>
      <c r="DI116" s="17" t="str">
        <f>HLOOKUP($B116,'[6]SGTI 2021 Clean Data'!$E$2:$ZQ$272,184,FALSE)</f>
        <v>N</v>
      </c>
      <c r="DJ116" s="17" t="str">
        <f>HLOOKUP($B116,'[6]SGTI 2021 Clean Data'!$E$2:$ZQ$272,185,FALSE)</f>
        <v>Y</v>
      </c>
      <c r="DK116" s="17">
        <f>HLOOKUP($B116,'[6]SGTI 2021 Clean Data'!$E$2:$ZQ$272,190,FALSE)</f>
        <v>57</v>
      </c>
      <c r="DL116" s="17" t="str">
        <f>HLOOKUP($B116,'[6]SGTI 2021 Clean Data'!$E$2:$ZQ$272,191,FALSE)</f>
        <v>Y</v>
      </c>
      <c r="DM116" s="17" t="str">
        <f>HLOOKUP($B116,'[6]SGTI 2021 Clean Data'!$E$2:$ZQ$272,195,FALSE)</f>
        <v>Y</v>
      </c>
      <c r="DN116" s="17" t="str">
        <f>HLOOKUP($B116,'[6]SGTI 2021 Clean Data'!$E$2:$ZQ$272,196,FALSE)</f>
        <v>Y</v>
      </c>
      <c r="DO116" s="17" t="str">
        <f>HLOOKUP($B116,'[6]SGTI 2021 Clean Data'!$E$2:$ZQ$272,199,FALSE)</f>
        <v>Y</v>
      </c>
      <c r="DP116" s="17" t="str">
        <f>HLOOKUP($B116,'[6]SGTI 2021 Clean Data'!$E$2:$ZQ$272,200,FALSE)</f>
        <v>Y</v>
      </c>
      <c r="DQ116" s="17" t="str">
        <f>HLOOKUP($B116,'[6]SGTI 2021 Clean Data'!$E$2:$ZQ$272,201,FALSE)</f>
        <v>Y</v>
      </c>
      <c r="DR116" s="17" t="str">
        <f>HLOOKUP($B116,'[6]SGTI 2021 Clean Data'!$E$2:$ZQ$272,202,FALSE)</f>
        <v>Y</v>
      </c>
      <c r="DS116" s="17" t="str">
        <f>HLOOKUP($B116,'[6]SGTI 2021 Clean Data'!$E$2:$ZQ$272,203,FALSE)</f>
        <v>Y</v>
      </c>
      <c r="DT116" s="17" t="str">
        <f>HLOOKUP($B116,'[6]SGTI 2021 Clean Data'!$E$2:$ZQ$272,204,FALSE)</f>
        <v>Y</v>
      </c>
      <c r="DU116" s="17" t="str">
        <f>HLOOKUP($B116,'[6]SGTI 2021 Clean Data'!$E$2:$ZQ$272,206,FALSE)</f>
        <v>Y</v>
      </c>
      <c r="DV116" s="17" t="str">
        <f>HLOOKUP($B116,'[6]SGTI 2021 Clean Data'!$E$2:$ZQ$272,207,FALSE)</f>
        <v>Y</v>
      </c>
      <c r="DW116" s="17" t="str">
        <f>HLOOKUP($B116,'[6]SGTI 2021 Clean Data'!$E$2:$ZQ$272,208,FALSE)</f>
        <v>Y</v>
      </c>
      <c r="DX116" s="17"/>
      <c r="DY116" s="17" t="str">
        <f>HLOOKUP($B116,'[6]SGTI 2021 Clean Data'!$E$2:$ZQ$272,213,FALSE)</f>
        <v>Y</v>
      </c>
      <c r="DZ116" s="17" t="str">
        <f>HLOOKUP($B116,'[6]SGTI 2021 Clean Data'!$E$2:$ZQ$272,214,FALSE)</f>
        <v>Y</v>
      </c>
      <c r="EA116" s="17" t="str">
        <f>HLOOKUP($B116,'[6]SGTI 2021 Clean Data'!$E$2:$ZQ$272,215,FALSE)</f>
        <v>Y</v>
      </c>
      <c r="EB116" s="17">
        <f>HLOOKUP($B116,'[6]SGTI 2021 Clean Data'!$E$2:$ZQ$272,219,FALSE)</f>
        <v>3</v>
      </c>
      <c r="EC116" s="17">
        <f>HLOOKUP($B116,'[6]SGTI 2021 Clean Data'!$E$2:$ZQ$272,220,FALSE)</f>
        <v>3</v>
      </c>
      <c r="ED116" s="17">
        <f>HLOOKUP($B116,'[6]SGTI 2021 Clean Data'!$E$2:$ZQ$272,221,FALSE)</f>
        <v>0</v>
      </c>
      <c r="EE116" s="17">
        <f>HLOOKUP($B116,'[6]SGTI 2021 Clean Data'!$E$2:$ZQ$272,222,FALSE)</f>
        <v>3</v>
      </c>
      <c r="EF116" s="17">
        <f>HLOOKUP($B116,'[6]SGTI 2021 Clean Data'!$E$2:$ZQ$272,223,FALSE)</f>
        <v>3</v>
      </c>
      <c r="EG116" s="17">
        <f>HLOOKUP($B116,'[6]SGTI 2021 Clean Data'!$E$2:$ZQ$272,224,FALSE)</f>
        <v>3</v>
      </c>
      <c r="EH116" s="17">
        <f>HLOOKUP($B116,'[6]SGTI 2021 Clean Data'!$E$2:$ZQ$272,225,FALSE)</f>
        <v>0</v>
      </c>
      <c r="EI116" s="17">
        <f>HLOOKUP($B116,'[6]SGTI 2021 Clean Data'!$E$2:$ZQ$272,226,FALSE)</f>
        <v>3</v>
      </c>
      <c r="EJ116" s="17">
        <f>HLOOKUP($B116,'[6]SGTI 2021 Clean Data'!$E$2:$ZQ$272,227,FALSE)</f>
        <v>4</v>
      </c>
      <c r="EK116" s="17">
        <f>HLOOKUP($B116,'[6]SGTI 2021 Clean Data'!$E$2:$ZQ$272,228,FALSE)</f>
        <v>0</v>
      </c>
      <c r="EL116" s="17">
        <f>HLOOKUP($B116,'[6]SGTI 2021 Clean Data'!$E$2:$ZQ$272,229,FALSE)</f>
        <v>2</v>
      </c>
      <c r="EM116" s="17">
        <f>HLOOKUP($B116,'[6]SGTI 2021 Clean Data'!$E$2:$ZQ$272,230,FALSE)</f>
        <v>2</v>
      </c>
      <c r="EN116" s="17">
        <f>HLOOKUP($B116,'[6]SGTI 2021 Clean Data'!$E$2:$ZQ$272,231,FALSE)</f>
        <v>0</v>
      </c>
      <c r="EO116" s="18">
        <f>HLOOKUP($B116,'[6]SGTI 2021 Clean Data'!$E$2:$ZQ$272,232,FALSE)</f>
        <v>44286</v>
      </c>
      <c r="EP116" s="18">
        <f>HLOOKUP($B116,'[6]SGTI 2021 Clean Data'!$E$2:$ZQ$272,233,FALSE)</f>
        <v>44309</v>
      </c>
      <c r="EQ116" s="17">
        <f>HLOOKUP($B116,'[6]SGTI 2021 Clean Data'!$E$2:$ZQ$272,234,FALSE)</f>
        <v>0</v>
      </c>
      <c r="ER116" s="17">
        <f>HLOOKUP($B116,'[6]SGTI 2021 Clean Data'!$E$2:$ZQ$272,235,FALSE)</f>
        <v>0</v>
      </c>
      <c r="ES116" s="17">
        <f>HLOOKUP($B116,'[6]SGTI 2021 Clean Data'!$E$2:$ZQ$272,240,FALSE)</f>
        <v>0</v>
      </c>
      <c r="ET116" s="17">
        <f>VLOOKUP($B116,'[6]2021 DD Batch123456'!$B$3:$AT$590,42,FALSE)</f>
        <v>1</v>
      </c>
      <c r="EU116" s="17"/>
      <c r="EV116" s="17"/>
      <c r="EW116" s="17"/>
      <c r="EX116" s="17">
        <f>VLOOKUP($B116,'[6]2021 DD Batch123456'!$B$3:$AT$590,44,FALSE)</f>
        <v>0</v>
      </c>
      <c r="EY116" s="17">
        <f>HLOOKUP($B116,'[6]SGTI 2021 Clean Data'!$E$2:$ZQ$272,246,FALSE)</f>
        <v>0</v>
      </c>
      <c r="EZ116" s="17">
        <f>HLOOKUP($B116,'[6]SGTI 2021 Clean Data'!$E$2:$ZQ$272,247,FALSE)</f>
        <v>0</v>
      </c>
      <c r="FA116" s="17">
        <f>HLOOKUP($B116,'[6]SGTI 2021 Clean Data'!$E$2:$ZQ$272,248,FALSE)</f>
        <v>0</v>
      </c>
      <c r="FB116" s="17">
        <f>HLOOKUP($B116,'[6]SGTI 2021 Clean Data'!$E$2:$ZQ$272,249,FALSE)</f>
        <v>0</v>
      </c>
      <c r="FC116" s="17">
        <f>HLOOKUP($B116,'[6]SGTI 2021 Clean Data'!$E$2:$ZQ$272,250,FALSE)</f>
        <v>0</v>
      </c>
      <c r="FD116" s="17">
        <f>HLOOKUP($B116,'[6]SGTI 2021 Clean Data'!$E$2:$ZQ$272,251,FALSE)</f>
        <v>3</v>
      </c>
      <c r="FE116" s="17">
        <f>HLOOKUP($B116,'[6]SGTI 2021 Clean Data'!$E$2:$ZQ$272,252,FALSE)</f>
        <v>0</v>
      </c>
      <c r="FF116" s="17">
        <f>HLOOKUP($B116,'[6]SGTI 2021 Clean Data'!$E$2:$ZQ$272,253,FALSE)</f>
        <v>0</v>
      </c>
      <c r="FG116" s="17">
        <f>HLOOKUP($B116,'[6]SGTI 2021 Clean Data'!$E$2:$ZQ$272,254,FALSE)</f>
        <v>0</v>
      </c>
      <c r="FH116" s="17">
        <f>HLOOKUP($B116,'[6]SGTI 2021 Clean Data'!$E$2:$ZQ$272,255,FALSE)</f>
        <v>0</v>
      </c>
      <c r="FI116" s="17">
        <f>HLOOKUP($B116,'[6]SGTI 2021 Clean Data'!$E$2:$ZQ$272,256,FALSE)</f>
        <v>0</v>
      </c>
      <c r="FJ116" s="17">
        <f>HLOOKUP($B116,'[6]SGTI 2021 Clean Data'!$E$2:$ZQ$272,257,FALSE)</f>
        <v>0</v>
      </c>
      <c r="FK116" s="17">
        <f>HLOOKUP($B116,'[6]SGTI 2021 Clean Data'!$E$2:$ZQ$272,258,FALSE)</f>
        <v>0</v>
      </c>
      <c r="FL116" s="17"/>
      <c r="FM116" s="17">
        <f>HLOOKUP($B116,'[6]SGTI 2021 Clean Data'!$E$2:$ZQ$272,260,FALSE)</f>
        <v>0</v>
      </c>
      <c r="FN116" s="17">
        <f>HLOOKUP($B116,'[6]SGTI 2021 Clean Data'!$E$2:$ZQ$272,261,FALSE)</f>
        <v>0</v>
      </c>
      <c r="FO116" s="17">
        <f>HLOOKUP($B116,'[6]SGTI 2021 Clean Data'!$E$2:$ZQ$272,262,FALSE)</f>
        <v>0</v>
      </c>
      <c r="FP116" s="17">
        <f>HLOOKUP($B116,'[6]SGTI 2021 Clean Data'!$E$2:$ZQ$272,263,FALSE)</f>
        <v>0</v>
      </c>
      <c r="FQ116" s="17"/>
      <c r="FR116" s="17">
        <f>HLOOKUP($B116,'[6]SGTI 2021 Clean Data'!$E$2:$ZQ$272,265,FALSE)</f>
        <v>0</v>
      </c>
      <c r="FS116" s="17">
        <f>HLOOKUP($B116,'[6]SGTI 2021 Clean Data'!$E$2:$ZQ$272,266,FALSE)</f>
        <v>0</v>
      </c>
      <c r="FT116" s="17">
        <f>HLOOKUP($B116,'[6]SGTI 2021 Clean Data'!$E$2:$ZQ$272,267,FALSE)</f>
        <v>0</v>
      </c>
      <c r="FU116" s="17">
        <f>HLOOKUP($B116,'[6]SGTI 2021 Clean Data'!$E$2:$ZQ$272,268,FALSE)</f>
        <v>0</v>
      </c>
      <c r="FV116" s="17">
        <f>HLOOKUP($B116,'[6]SGTI 2021 Clean Data'!$E$2:$ZQ$272,269,FALSE)</f>
        <v>0</v>
      </c>
      <c r="FW116" s="17">
        <f>HLOOKUP($B116,'[6]SGTI 2021 Clean Data'!$E$2:$ZQ$272,270,FALSE)</f>
        <v>0</v>
      </c>
      <c r="FX116" s="17">
        <f>HLOOKUP($B116,'[6]SGTI 2021 Clean Data'!$E$2:$ZQ$272,271,FALSE)</f>
        <v>0</v>
      </c>
    </row>
    <row r="117" spans="1:180" ht="24" thickTop="1" thickBot="1" x14ac:dyDescent="0.3">
      <c r="A117" s="12">
        <v>381</v>
      </c>
      <c r="B117" s="13" t="s">
        <v>280</v>
      </c>
      <c r="C117" s="14" t="s">
        <v>281</v>
      </c>
      <c r="D117" s="15">
        <v>44196</v>
      </c>
      <c r="E117" s="16">
        <f>_xlfn.IFNA(VLOOKUP($B117,'[4]SGTI 2021 General Full List'!$G$2:$AD$528,24,FALSE),VLOOKUP($B117,'[5]SGTI 2021 TrustReits Full List'!$G$2:$AC$43,23,FALSE))</f>
        <v>43536900000</v>
      </c>
      <c r="F117" s="16" t="str">
        <f t="shared" si="1"/>
        <v>Big</v>
      </c>
      <c r="G117" s="16" t="str">
        <f>_xlfn.IFNA(VLOOKUP($B117,'[4]SGTI 2021 General Full List'!$G$2:$AD$528,21,FALSE),VLOOKUP($B117,'[5]SGTI 2021 TrustReits Full List'!$G$2:$AB$43,20,FALSE))</f>
        <v xml:space="preserve">FINANCIALS </v>
      </c>
      <c r="H117" s="16" t="str">
        <f>_xlfn.IFNA(VLOOKUP($B117,'[4]SGTI 2021 General Full List'!$G$2:$AD$528,23,FALSE),VLOOKUP($B117,'[5]SGTI 2021 TrustReits Full List'!$G$2:$AB$43,22,FALSE))</f>
        <v>Banking &amp; Investment Services</v>
      </c>
      <c r="I117" s="16" t="s">
        <v>1273</v>
      </c>
      <c r="J117" s="17">
        <f>VLOOKUP($B117,'[6]2021 DD Batch123456'!$B$3:$AT$590,5,FALSE)</f>
        <v>10</v>
      </c>
      <c r="K117" s="17">
        <f>VLOOKUP($B117,'[6]2021 DD Batch123456'!$B$3:$AT$590,6,FALSE)</f>
        <v>10</v>
      </c>
      <c r="L117" s="17">
        <f>VLOOKUP($B117,'[6]2021 DD Batch123456'!$B$3:$AT$590,7,FALSE)</f>
        <v>6</v>
      </c>
      <c r="M117" s="17" t="str">
        <f>VLOOKUP($B117,'[6]2021 DD Batch123456'!$B$3:$AT$590,12,FALSE)</f>
        <v>Y</v>
      </c>
      <c r="N117" s="17" t="str">
        <f>HLOOKUP($B117,'[6]SGTI 2021 Clean Data'!$E$2:$ZQ$272,25,FALSE)</f>
        <v>Y</v>
      </c>
      <c r="O117" s="17" t="str">
        <f>VLOOKUP($B117,'[6]2021 DD Batch123456'!$B$3:$AT$590,13,FALSE)</f>
        <v>N</v>
      </c>
      <c r="P117" s="17" t="str">
        <f>VLOOKUP($B117,'[6]2021 DD Batch123456'!$B$3:$AT$590,14,FALSE)</f>
        <v>Y</v>
      </c>
      <c r="Q117" s="17" t="str">
        <f>HLOOKUP($B117,'[6]SGTI 2021 Clean Data'!$E$2:$ZQ$272,30,FALSE)</f>
        <v>Y</v>
      </c>
      <c r="R117" s="17" t="str">
        <f>HLOOKUP($B117,'[6]SGTI 2021 Clean Data'!$E$2:$ZQ$272,31,FALSE)</f>
        <v>Y</v>
      </c>
      <c r="S117" s="17" t="str">
        <f>HLOOKUP($B117,'[6]SGTI 2021 Clean Data'!$E$2:$ZQ$272,32,FALSE)</f>
        <v>Y</v>
      </c>
      <c r="T117" s="17">
        <f>VLOOKUP($B117,'[6]2021 DD Batch123456'!$B$3:$AT$590,36,FALSE)</f>
        <v>6</v>
      </c>
      <c r="U117" s="17">
        <f>VLOOKUP($B117,'[6]2021 DD Batch123456'!$B$3:$AT$590,40,FALSE)</f>
        <v>11</v>
      </c>
      <c r="V117" s="17">
        <f>VLOOKUP($B117,'[6]2021 DD Batch123456'!$B$3:$AT$590,37,FALSE)</f>
        <v>4</v>
      </c>
      <c r="W117" s="17" t="str">
        <f>VLOOKUP($B117,'[6]2021 DD Batch123456'!$B$3:$AT$590,41,FALSE)</f>
        <v>Y</v>
      </c>
      <c r="X117" s="17">
        <f>VLOOKUP($B117,'[6]2021 DD Batch123456'!$B$3:$AT$590,15,FALSE)</f>
        <v>5</v>
      </c>
      <c r="Y117" s="17">
        <f>VLOOKUP($B117,'[6]2021 DD Batch123456'!$B$3:$AT$590,16,FALSE)</f>
        <v>3</v>
      </c>
      <c r="Z117" s="17" t="str">
        <f>VLOOKUP($B117,'[6]2021 DD Batch123456'!$B$3:$AT$590,18,FALSE)</f>
        <v>Y</v>
      </c>
      <c r="AA117" s="17" t="str">
        <f>HLOOKUP($B117,'[6]SGTI 2021 Clean Data'!$E$2:$ZQ$272,45,FALSE)</f>
        <v>Y</v>
      </c>
      <c r="AB117" s="17" t="str">
        <f>HLOOKUP($B117,'[6]SGTI 2021 Clean Data'!$E$2:$ZQ$272,46,FALSE)</f>
        <v>N</v>
      </c>
      <c r="AC117" s="17" t="str">
        <f>HLOOKUP($B117,'[6]SGTI 2021 Clean Data'!$E$2:$ZQ$272,49,FALSE)</f>
        <v>Y</v>
      </c>
      <c r="AD117" s="17" t="str">
        <f>HLOOKUP($B117,'[6]SGTI 2021 Clean Data'!$E$2:$ZQ$272,50,FALSE)</f>
        <v>Y</v>
      </c>
      <c r="AE117" s="17" t="str">
        <f>HLOOKUP($B117,'[6]SGTI 2021 Clean Data'!$E$2:$ZQ$272,53,FALSE)</f>
        <v>Y</v>
      </c>
      <c r="AF117" s="17" t="str">
        <f>HLOOKUP($B117,'[6]SGTI 2021 Clean Data'!$E$2:$ZQ$272,54,FALSE)</f>
        <v>Y</v>
      </c>
      <c r="AG117" s="17" t="str">
        <f>HLOOKUP($B117,'[6]SGTI 2021 Clean Data'!$E$2:$ZQ$272,55,FALSE)</f>
        <v>Y</v>
      </c>
      <c r="AH117" s="17" t="str">
        <f>HLOOKUP($B117,'[6]SGTI 2021 Clean Data'!$E$2:$ZQ$272,56,FALSE)</f>
        <v>Y</v>
      </c>
      <c r="AI117" s="17" t="str">
        <f>HLOOKUP($B117,'[6]SGTI 2021 Clean Data'!$E$2:$ZQ$272,57,FALSE)</f>
        <v>N</v>
      </c>
      <c r="AJ117" s="17" t="str">
        <f>HLOOKUP($B117,'[6]SGTI 2021 Clean Data'!$E$2:$ZQ$272,58,FALSE)</f>
        <v>Y</v>
      </c>
      <c r="AK117" s="17" t="str">
        <f>HLOOKUP($B117,'[6]SGTI 2021 Clean Data'!$E$2:$ZQ$272,59,FALSE)</f>
        <v>Y</v>
      </c>
      <c r="AL117" s="17">
        <f>VLOOKUP($B117,'[6]2021 DD Batch123456'!$B$3:$AT$590,19,FALSE)</f>
        <v>5</v>
      </c>
      <c r="AM117" s="17">
        <f>VLOOKUP($B117,'[6]2021 DD Batch123456'!$B$3:$AT$590,20,FALSE)</f>
        <v>4</v>
      </c>
      <c r="AN117" s="17" t="str">
        <f>VLOOKUP($B117,'[6]2021 DD Batch123456'!$B$3:$AT$590,22,FALSE)</f>
        <v>Y</v>
      </c>
      <c r="AO117" s="17" t="str">
        <f>HLOOKUP($B117,'[6]SGTI 2021 Clean Data'!$E$2:$ZQ$272,67,FALSE)</f>
        <v>E</v>
      </c>
      <c r="AP117" s="17" t="str">
        <f>HLOOKUP($B117,'[6]SGTI 2021 Clean Data'!$E$2:$ZQ$272,68,FALSE)</f>
        <v>E</v>
      </c>
      <c r="AQ117" s="17" t="str">
        <f>HLOOKUP($B117,'[6]SGTI 2021 Clean Data'!$E$2:$ZQ$272,69,FALSE)</f>
        <v>ND</v>
      </c>
      <c r="AR117" s="17" t="str">
        <f>HLOOKUP($B117,'[6]SGTI 2021 Clean Data'!$E$2:$ZQ$272,70,FALSE)</f>
        <v>N</v>
      </c>
      <c r="AS117" s="17" t="str">
        <f>HLOOKUP($B117,'[6]SGTI 2021 Clean Data'!$E$2:$ZQ$272,71,FALSE)</f>
        <v>N</v>
      </c>
      <c r="AT117" s="17" t="str">
        <f>HLOOKUP($B117,'[6]SGTI 2021 Clean Data'!$E$2:$ZQ$272,72,FALSE)</f>
        <v>Y</v>
      </c>
      <c r="AU117" s="17" t="str">
        <f>HLOOKUP($B117,'[6]SGTI 2021 Clean Data'!$E$2:$ZQ$272,73,FALSE)</f>
        <v>Y</v>
      </c>
      <c r="AV117" s="17" t="str">
        <f>HLOOKUP($B117,'[6]SGTI 2021 Clean Data'!$E$2:$ZQ$272,74,FALSE)</f>
        <v>Y</v>
      </c>
      <c r="AW117" s="17" t="str">
        <f>HLOOKUP($B117,'[6]SGTI 2021 Clean Data'!$E$2:$ZQ$272,75,FALSE)</f>
        <v>Y</v>
      </c>
      <c r="AX117" s="17" t="str">
        <f>HLOOKUP($B117,'[6]SGTI 2021 Clean Data'!$E$2:$ZQ$272,76,FALSE)</f>
        <v>Y</v>
      </c>
      <c r="AY117" s="17" t="str">
        <f>VLOOKUP($B117,'[6]2021 DD Batch123456'!$B$3:$AT$590,35,FALSE)</f>
        <v>E</v>
      </c>
      <c r="AZ117" s="17" t="str">
        <f>HLOOKUP($B117,'[6]SGTI 2021 Clean Data'!$E$2:$ZQ$272,80,FALSE)</f>
        <v>Y</v>
      </c>
      <c r="BA117" s="17" t="str">
        <f>HLOOKUP($B117,'[6]SGTI 2021 Clean Data'!$E$2:$ZQ$272,83,FALSE)</f>
        <v>Y</v>
      </c>
      <c r="BB117" s="17" t="str">
        <f>HLOOKUP($B117,'[6]SGTI 2021 Clean Data'!$E$2:$ZQ$272,84,FALSE)</f>
        <v>Y</v>
      </c>
      <c r="BC117" s="17" t="str">
        <f>HLOOKUP($B117,'[6]SGTI 2021 Clean Data'!$E$2:$ZQ$272,89,FALSE)</f>
        <v>N</v>
      </c>
      <c r="BD117" s="17" t="str">
        <f>HLOOKUP($B117,'[6]SGTI 2021 Clean Data'!$E$2:$ZQ$272,91,FALSE)</f>
        <v>Y</v>
      </c>
      <c r="BE117" s="17" t="str">
        <f>HLOOKUP($B117,'[6]SGTI 2021 Clean Data'!$E$2:$ZQ$272,92,FALSE)</f>
        <v>Y</v>
      </c>
      <c r="BF117" s="17" t="str">
        <f>HLOOKUP($B117,'[6]SGTI 2021 Clean Data'!$E$2:$ZQ$272,93,FALSE)</f>
        <v>Y</v>
      </c>
      <c r="BG117" s="17" t="str">
        <f>HLOOKUP($B117,'[6]SGTI 2021 Clean Data'!$E$2:$ZQ$272,94,FALSE)</f>
        <v>Y</v>
      </c>
      <c r="BH117" s="17" t="str">
        <f>HLOOKUP($B117,'[6]SGTI 2021 Clean Data'!$E$2:$ZQ$272,95,FALSE)</f>
        <v>N</v>
      </c>
      <c r="BI117" s="17" t="str">
        <f>HLOOKUP($B117,'[6]SGTI 2021 Clean Data'!$E$2:$ZQ$272,96,FALSE)</f>
        <v>Y</v>
      </c>
      <c r="BJ117" s="17" t="str">
        <f>HLOOKUP($B117,'[6]SGTI 2021 Clean Data'!$E$2:$ZQ$272,97,FALSE)</f>
        <v>Y</v>
      </c>
      <c r="BK117" s="17" t="str">
        <f>HLOOKUP($B117,'[6]SGTI 2021 Clean Data'!$E$2:$ZQ$272,98,FALSE)</f>
        <v>Y</v>
      </c>
      <c r="BL117" s="17" t="str">
        <f>HLOOKUP($B117,'[6]SGTI 2021 Clean Data'!$E$2:$ZQ$272,100,FALSE)</f>
        <v>Y</v>
      </c>
      <c r="BM117" s="17" t="str">
        <f>HLOOKUP($B117,'[6]SGTI 2021 Clean Data'!$E$2:$ZQ$272,102,FALSE)</f>
        <v>Y</v>
      </c>
      <c r="BN117" s="17" t="str">
        <f>HLOOKUP($B117,'[6]SGTI 2021 Clean Data'!$E$2:$ZQ$272,103,FALSE)</f>
        <v>Y</v>
      </c>
      <c r="BO117" s="17" t="str">
        <f>HLOOKUP($B117,'[6]SGTI 2021 Clean Data'!$E$2:$ZQ$272,107,FALSE)</f>
        <v>Y</v>
      </c>
      <c r="BP117" s="17" t="str">
        <f>HLOOKUP($B117,'[6]SGTI 2021 Clean Data'!$E$2:$ZQ$272,108,FALSE)</f>
        <v>Y</v>
      </c>
      <c r="BQ117" s="17" t="str">
        <f>HLOOKUP($B117,'[6]SGTI 2021 Clean Data'!$E$2:$ZQ$272,109,FALSE)</f>
        <v>Y</v>
      </c>
      <c r="BR117" s="17" t="str">
        <f>HLOOKUP($B117,'[6]SGTI 2021 Clean Data'!$E$2:$ZQ$272,110,FALSE)</f>
        <v>Y</v>
      </c>
      <c r="BS117" s="17" t="str">
        <f>HLOOKUP($B117,'[6]SGTI 2021 Clean Data'!$E$2:$ZQ$272,111,FALSE)</f>
        <v>Y</v>
      </c>
      <c r="BT117" s="17" t="str">
        <f>HLOOKUP($B117,'[6]SGTI 2021 Clean Data'!$E$2:$ZQ$272,113,FALSE)</f>
        <v>Y</v>
      </c>
      <c r="BU117" s="17">
        <f>HLOOKUP($B117,'[6]SGTI 2021 Clean Data'!$E$2:$ZQ$272,114,FALSE)</f>
        <v>0</v>
      </c>
      <c r="BV117" s="17" t="str">
        <f>HLOOKUP($B117,'[6]SGTI 2021 Clean Data'!$E$2:$ZQ$272,120,FALSE)</f>
        <v>Y</v>
      </c>
      <c r="BW117" s="17" t="str">
        <f>HLOOKUP($B117,'[6]SGTI 2021 Clean Data'!$E$2:$ZQ$272,121,FALSE)</f>
        <v>Y</v>
      </c>
      <c r="BX117" s="17" t="str">
        <f>HLOOKUP($B117,'[6]SGTI 2021 Clean Data'!$E$2:$ZQ$272,122,FALSE)</f>
        <v>Y</v>
      </c>
      <c r="BY117" s="17" t="str">
        <f>HLOOKUP($B117,'[6]SGTI 2021 Clean Data'!$E$2:$ZQ$272,123,FALSE)</f>
        <v>Y</v>
      </c>
      <c r="BZ117" s="17" t="str">
        <f>HLOOKUP($B117,'[6]SGTI 2021 Clean Data'!$E$2:$ZQ$272,124,FALSE)</f>
        <v>Y</v>
      </c>
      <c r="CA117" s="17" t="str">
        <f>HLOOKUP($B117,'[6]SGTI 2021 Clean Data'!$E$2:$ZQ$272,125,FALSE)</f>
        <v>Y</v>
      </c>
      <c r="CB117" s="17" t="str">
        <f>HLOOKUP($B117,'[6]SGTI 2021 Clean Data'!$E$2:$ZQ$272,126,FALSE)</f>
        <v>Y</v>
      </c>
      <c r="CC117" s="17" t="str">
        <f>HLOOKUP($B117,'[6]SGTI 2021 Clean Data'!$E$2:$ZQ$272,128,FALSE)</f>
        <v>Y</v>
      </c>
      <c r="CD117" s="17" t="str">
        <f>HLOOKUP($B117,'[6]SGTI 2021 Clean Data'!$E$2:$ZQ$272,130,FALSE)</f>
        <v>Y</v>
      </c>
      <c r="CE117" s="17" t="str">
        <f>HLOOKUP($B117,'[6]SGTI 2021 Clean Data'!$E$2:$ZQ$272,131,FALSE)</f>
        <v>N</v>
      </c>
      <c r="CF117" s="17" t="str">
        <f>HLOOKUP($B117,'[6]SGTI 2021 Clean Data'!$E$2:$ZQ$272,132,FALSE)</f>
        <v>Y</v>
      </c>
      <c r="CG117" s="17" t="str">
        <f>HLOOKUP($B117,'[6]SGTI 2021 Clean Data'!$E$2:$ZQ$272,133,FALSE)</f>
        <v>Y</v>
      </c>
      <c r="CH117" s="17" t="str">
        <f>HLOOKUP($B117,'[6]SGTI 2021 Clean Data'!$E$2:$ZQ$272,135,FALSE)</f>
        <v>N</v>
      </c>
      <c r="CI117" s="17" t="str">
        <f>HLOOKUP($B117,'[6]SGTI 2021 Clean Data'!$E$2:$ZQ$272,139,FALSE)</f>
        <v>Y</v>
      </c>
      <c r="CJ117" s="17" t="str">
        <f>HLOOKUP($B117,'[6]SGTI 2021 Clean Data'!$E$2:$ZQ$272,140,FALSE)</f>
        <v>Y</v>
      </c>
      <c r="CK117" s="17" t="str">
        <f>VLOOKUP($B117,'[6]2021 DD Batch123456'!$B$3:$AT$590,26,FALSE)</f>
        <v>Y</v>
      </c>
      <c r="CL117" s="17">
        <f>VLOOKUP($B117,'[6]2021 DD Batch123456'!$B$3:$AT$590,27,FALSE)</f>
        <v>0</v>
      </c>
      <c r="CM117" s="17" t="str">
        <f>VLOOKUP($B117,'[6]2021 DD Batch123456'!$B$3:$AT$590,31,FALSE)</f>
        <v>N</v>
      </c>
      <c r="CN117" s="17" t="str">
        <f>VLOOKUP($B117,'[6]2021 DD Batch123456'!$B$3:$AT$590,32,FALSE)</f>
        <v>Y</v>
      </c>
      <c r="CO117" s="17" t="str">
        <f>VLOOKUP($B117,'[6]2021 DD Batch123456'!$B$3:$AT$590,33,FALSE)</f>
        <v>Y</v>
      </c>
      <c r="CP117" s="17" t="str">
        <f>HLOOKUP($B117,'[6]SGTI 2021 Clean Data'!$E$2:$ZQ$272,153,FALSE)</f>
        <v>Y</v>
      </c>
      <c r="CQ117" s="17" t="str">
        <f>HLOOKUP($B117,'[6]SGTI 2021 Clean Data'!$E$2:$ZQ$272,155,FALSE)</f>
        <v>Y</v>
      </c>
      <c r="CR117" s="17" t="str">
        <f>HLOOKUP($B117,'[6]SGTI 2021 Clean Data'!$E$2:$ZQ$272,156,FALSE)</f>
        <v>Y</v>
      </c>
      <c r="CS117" s="17" t="str">
        <f>HLOOKUP($B117,'[6]SGTI 2021 Clean Data'!$E$2:$ZQ$272,157,FALSE)</f>
        <v>Y</v>
      </c>
      <c r="CT117" s="17" t="str">
        <f>HLOOKUP($B117,'[6]SGTI 2021 Clean Data'!$E$2:$ZQ$272,158,FALSE)</f>
        <v>Y</v>
      </c>
      <c r="CU117" s="17" t="str">
        <f>HLOOKUP($B117,'[6]SGTI 2021 Clean Data'!$E$2:$ZQ$272,159,FALSE)</f>
        <v>Y</v>
      </c>
      <c r="CV117" s="17" t="str">
        <f>HLOOKUP($B117,'[6]SGTI 2021 Clean Data'!$E$2:$ZQ$272,160,FALSE)</f>
        <v>Y</v>
      </c>
      <c r="CW117" s="17" t="str">
        <f>HLOOKUP($B117,'[6]SGTI 2021 Clean Data'!$E$2:$ZQ$272,161,FALSE)</f>
        <v>Y</v>
      </c>
      <c r="CX117" s="17" t="str">
        <f>HLOOKUP($B117,'[6]SGTI 2021 Clean Data'!$E$2:$ZQ$272,164,FALSE)</f>
        <v>Y</v>
      </c>
      <c r="CY117" s="17" t="str">
        <f>HLOOKUP($B117,'[6]SGTI 2021 Clean Data'!$E$2:$ZQ$272,170,FALSE)</f>
        <v>Y</v>
      </c>
      <c r="CZ117" s="17" t="str">
        <f>HLOOKUP($B117,'[6]SGTI 2021 Clean Data'!$E$2:$ZQ$272,173,FALSE)</f>
        <v>Y</v>
      </c>
      <c r="DA117" s="17" t="str">
        <f>HLOOKUP($B117,'[6]SGTI 2021 Clean Data'!$E$2:$ZQ$272,174,FALSE)</f>
        <v>Y</v>
      </c>
      <c r="DB117" s="17" t="str">
        <f>HLOOKUP($B117,'[6]SGTI 2021 Clean Data'!$E$2:$ZQ$272,175,FALSE)</f>
        <v>Y</v>
      </c>
      <c r="DC117" s="17" t="str">
        <f>HLOOKUP($B117,'[6]SGTI 2021 Clean Data'!$E$2:$ZQ$272,176,FALSE)</f>
        <v>Y</v>
      </c>
      <c r="DD117" s="17" t="str">
        <f>HLOOKUP($B117,'[6]SGTI 2021 Clean Data'!$E$2:$ZQ$272,178,FALSE)</f>
        <v>Y</v>
      </c>
      <c r="DE117" s="17" t="str">
        <f>HLOOKUP($B117,'[6]SGTI 2021 Clean Data'!$E$2:$ZQ$272,179,FALSE)</f>
        <v>Y</v>
      </c>
      <c r="DF117" s="17" t="str">
        <f>HLOOKUP($B117,'[6]SGTI 2021 Clean Data'!$E$2:$ZQ$272,180,FALSE)</f>
        <v>Y</v>
      </c>
      <c r="DG117" s="17" t="str">
        <f>HLOOKUP($B117,'[6]SGTI 2021 Clean Data'!$E$2:$ZQ$272,181,FALSE)</f>
        <v>Y</v>
      </c>
      <c r="DH117" s="17" t="str">
        <f>HLOOKUP($B117,'[6]SGTI 2021 Clean Data'!$E$2:$ZQ$272,182,FALSE)</f>
        <v>N</v>
      </c>
      <c r="DI117" s="17" t="str">
        <f>HLOOKUP($B117,'[6]SGTI 2021 Clean Data'!$E$2:$ZQ$272,184,FALSE)</f>
        <v>Y</v>
      </c>
      <c r="DJ117" s="17" t="str">
        <f>HLOOKUP($B117,'[6]SGTI 2021 Clean Data'!$E$2:$ZQ$272,185,FALSE)</f>
        <v>Y</v>
      </c>
      <c r="DK117" s="17">
        <f>HLOOKUP($B117,'[6]SGTI 2021 Clean Data'!$E$2:$ZQ$272,190,FALSE)</f>
        <v>56</v>
      </c>
      <c r="DL117" s="17" t="str">
        <f>HLOOKUP($B117,'[6]SGTI 2021 Clean Data'!$E$2:$ZQ$272,191,FALSE)</f>
        <v>Y</v>
      </c>
      <c r="DM117" s="17" t="str">
        <f>HLOOKUP($B117,'[6]SGTI 2021 Clean Data'!$E$2:$ZQ$272,195,FALSE)</f>
        <v>Y</v>
      </c>
      <c r="DN117" s="17" t="str">
        <f>HLOOKUP($B117,'[6]SGTI 2021 Clean Data'!$E$2:$ZQ$272,196,FALSE)</f>
        <v>N</v>
      </c>
      <c r="DO117" s="17" t="str">
        <f>HLOOKUP($B117,'[6]SGTI 2021 Clean Data'!$E$2:$ZQ$272,199,FALSE)</f>
        <v>Y</v>
      </c>
      <c r="DP117" s="17" t="str">
        <f>HLOOKUP($B117,'[6]SGTI 2021 Clean Data'!$E$2:$ZQ$272,200,FALSE)</f>
        <v>Y</v>
      </c>
      <c r="DQ117" s="17" t="str">
        <f>HLOOKUP($B117,'[6]SGTI 2021 Clean Data'!$E$2:$ZQ$272,201,FALSE)</f>
        <v>Y</v>
      </c>
      <c r="DR117" s="17" t="str">
        <f>HLOOKUP($B117,'[6]SGTI 2021 Clean Data'!$E$2:$ZQ$272,202,FALSE)</f>
        <v>Y</v>
      </c>
      <c r="DS117" s="17" t="str">
        <f>HLOOKUP($B117,'[6]SGTI 2021 Clean Data'!$E$2:$ZQ$272,203,FALSE)</f>
        <v>Y</v>
      </c>
      <c r="DT117" s="17" t="str">
        <f>HLOOKUP($B117,'[6]SGTI 2021 Clean Data'!$E$2:$ZQ$272,204,FALSE)</f>
        <v>Y</v>
      </c>
      <c r="DU117" s="17" t="str">
        <f>HLOOKUP($B117,'[6]SGTI 2021 Clean Data'!$E$2:$ZQ$272,206,FALSE)</f>
        <v>Y</v>
      </c>
      <c r="DV117" s="17" t="str">
        <f>HLOOKUP($B117,'[6]SGTI 2021 Clean Data'!$E$2:$ZQ$272,207,FALSE)</f>
        <v>Y</v>
      </c>
      <c r="DW117" s="17" t="str">
        <f>HLOOKUP($B117,'[6]SGTI 2021 Clean Data'!$E$2:$ZQ$272,208,FALSE)</f>
        <v>N</v>
      </c>
      <c r="DX117" s="17"/>
      <c r="DY117" s="17" t="str">
        <f>HLOOKUP($B117,'[6]SGTI 2021 Clean Data'!$E$2:$ZQ$272,213,FALSE)</f>
        <v>Y</v>
      </c>
      <c r="DZ117" s="17" t="str">
        <f>HLOOKUP($B117,'[6]SGTI 2021 Clean Data'!$E$2:$ZQ$272,214,FALSE)</f>
        <v>Y</v>
      </c>
      <c r="EA117" s="17" t="str">
        <f>HLOOKUP($B117,'[6]SGTI 2021 Clean Data'!$E$2:$ZQ$272,215,FALSE)</f>
        <v>Y</v>
      </c>
      <c r="EB117" s="17">
        <f>HLOOKUP($B117,'[6]SGTI 2021 Clean Data'!$E$2:$ZQ$272,219,FALSE)</f>
        <v>3</v>
      </c>
      <c r="EC117" s="17">
        <f>HLOOKUP($B117,'[6]SGTI 2021 Clean Data'!$E$2:$ZQ$272,220,FALSE)</f>
        <v>3</v>
      </c>
      <c r="ED117" s="17">
        <f>HLOOKUP($B117,'[6]SGTI 2021 Clean Data'!$E$2:$ZQ$272,221,FALSE)</f>
        <v>0</v>
      </c>
      <c r="EE117" s="17">
        <f>HLOOKUP($B117,'[6]SGTI 2021 Clean Data'!$E$2:$ZQ$272,222,FALSE)</f>
        <v>3</v>
      </c>
      <c r="EF117" s="17">
        <f>HLOOKUP($B117,'[6]SGTI 2021 Clean Data'!$E$2:$ZQ$272,223,FALSE)</f>
        <v>0</v>
      </c>
      <c r="EG117" s="17">
        <f>HLOOKUP($B117,'[6]SGTI 2021 Clean Data'!$E$2:$ZQ$272,224,FALSE)</f>
        <v>3</v>
      </c>
      <c r="EH117" s="17">
        <f>HLOOKUP($B117,'[6]SGTI 2021 Clean Data'!$E$2:$ZQ$272,225,FALSE)</f>
        <v>0</v>
      </c>
      <c r="EI117" s="17">
        <f>HLOOKUP($B117,'[6]SGTI 2021 Clean Data'!$E$2:$ZQ$272,226,FALSE)</f>
        <v>3</v>
      </c>
      <c r="EJ117" s="17">
        <f>HLOOKUP($B117,'[6]SGTI 2021 Clean Data'!$E$2:$ZQ$272,227,FALSE)</f>
        <v>4</v>
      </c>
      <c r="EK117" s="17">
        <f>HLOOKUP($B117,'[6]SGTI 2021 Clean Data'!$E$2:$ZQ$272,228,FALSE)</f>
        <v>0</v>
      </c>
      <c r="EL117" s="17">
        <f>HLOOKUP($B117,'[6]SGTI 2021 Clean Data'!$E$2:$ZQ$272,229,FALSE)</f>
        <v>2</v>
      </c>
      <c r="EM117" s="17">
        <f>HLOOKUP($B117,'[6]SGTI 2021 Clean Data'!$E$2:$ZQ$272,230,FALSE)</f>
        <v>0</v>
      </c>
      <c r="EN117" s="17">
        <f>HLOOKUP($B117,'[6]SGTI 2021 Clean Data'!$E$2:$ZQ$272,231,FALSE)</f>
        <v>3</v>
      </c>
      <c r="EO117" s="18">
        <f>HLOOKUP($B117,'[6]SGTI 2021 Clean Data'!$E$2:$ZQ$272,232,FALSE)</f>
        <v>44286</v>
      </c>
      <c r="EP117" s="18">
        <f>HLOOKUP($B117,'[6]SGTI 2021 Clean Data'!$E$2:$ZQ$272,233,FALSE)</f>
        <v>44316</v>
      </c>
      <c r="EQ117" s="17">
        <f>HLOOKUP($B117,'[6]SGTI 2021 Clean Data'!$E$2:$ZQ$272,234,FALSE)</f>
        <v>0</v>
      </c>
      <c r="ER117" s="17">
        <f>HLOOKUP($B117,'[6]SGTI 2021 Clean Data'!$E$2:$ZQ$272,235,FALSE)</f>
        <v>3</v>
      </c>
      <c r="ES117" s="17">
        <f>HLOOKUP($B117,'[6]SGTI 2021 Clean Data'!$E$2:$ZQ$272,240,FALSE)</f>
        <v>0</v>
      </c>
      <c r="ET117" s="17">
        <f>VLOOKUP($B117,'[6]2021 DD Batch123456'!$B$3:$AT$590,42,FALSE)</f>
        <v>2</v>
      </c>
      <c r="EU117" s="17"/>
      <c r="EV117" s="17"/>
      <c r="EW117" s="17"/>
      <c r="EX117" s="17">
        <f>VLOOKUP($B117,'[6]2021 DD Batch123456'!$B$3:$AT$590,44,FALSE)</f>
        <v>0</v>
      </c>
      <c r="EY117" s="17">
        <f>HLOOKUP($B117,'[6]SGTI 2021 Clean Data'!$E$2:$ZQ$272,246,FALSE)</f>
        <v>0</v>
      </c>
      <c r="EZ117" s="17">
        <f>HLOOKUP($B117,'[6]SGTI 2021 Clean Data'!$E$2:$ZQ$272,247,FALSE)</f>
        <v>0</v>
      </c>
      <c r="FA117" s="17">
        <f>HLOOKUP($B117,'[6]SGTI 2021 Clean Data'!$E$2:$ZQ$272,248,FALSE)</f>
        <v>0</v>
      </c>
      <c r="FB117" s="17">
        <f>HLOOKUP($B117,'[6]SGTI 2021 Clean Data'!$E$2:$ZQ$272,249,FALSE)</f>
        <v>0</v>
      </c>
      <c r="FC117" s="17">
        <f>HLOOKUP($B117,'[6]SGTI 2021 Clean Data'!$E$2:$ZQ$272,250,FALSE)</f>
        <v>0</v>
      </c>
      <c r="FD117" s="17">
        <f>HLOOKUP($B117,'[6]SGTI 2021 Clean Data'!$E$2:$ZQ$272,251,FALSE)</f>
        <v>0</v>
      </c>
      <c r="FE117" s="17">
        <f>HLOOKUP($B117,'[6]SGTI 2021 Clean Data'!$E$2:$ZQ$272,252,FALSE)</f>
        <v>0</v>
      </c>
      <c r="FF117" s="17">
        <f>HLOOKUP($B117,'[6]SGTI 2021 Clean Data'!$E$2:$ZQ$272,253,FALSE)</f>
        <v>0</v>
      </c>
      <c r="FG117" s="17">
        <f>HLOOKUP($B117,'[6]SGTI 2021 Clean Data'!$E$2:$ZQ$272,254,FALSE)</f>
        <v>0</v>
      </c>
      <c r="FH117" s="17">
        <f>HLOOKUP($B117,'[6]SGTI 2021 Clean Data'!$E$2:$ZQ$272,255,FALSE)</f>
        <v>0</v>
      </c>
      <c r="FI117" s="17">
        <f>HLOOKUP($B117,'[6]SGTI 2021 Clean Data'!$E$2:$ZQ$272,256,FALSE)</f>
        <v>0</v>
      </c>
      <c r="FJ117" s="17">
        <f>HLOOKUP($B117,'[6]SGTI 2021 Clean Data'!$E$2:$ZQ$272,257,FALSE)</f>
        <v>0</v>
      </c>
      <c r="FK117" s="17">
        <f>HLOOKUP($B117,'[6]SGTI 2021 Clean Data'!$E$2:$ZQ$272,258,FALSE)</f>
        <v>0</v>
      </c>
      <c r="FL117" s="17"/>
      <c r="FM117" s="17">
        <f>HLOOKUP($B117,'[6]SGTI 2021 Clean Data'!$E$2:$ZQ$272,260,FALSE)</f>
        <v>0</v>
      </c>
      <c r="FN117" s="17">
        <f>HLOOKUP($B117,'[6]SGTI 2021 Clean Data'!$E$2:$ZQ$272,261,FALSE)</f>
        <v>0</v>
      </c>
      <c r="FO117" s="17">
        <f>HLOOKUP($B117,'[6]SGTI 2021 Clean Data'!$E$2:$ZQ$272,262,FALSE)</f>
        <v>0</v>
      </c>
      <c r="FP117" s="17">
        <f>HLOOKUP($B117,'[6]SGTI 2021 Clean Data'!$E$2:$ZQ$272,263,FALSE)</f>
        <v>0</v>
      </c>
      <c r="FQ117" s="17"/>
      <c r="FR117" s="17">
        <f>HLOOKUP($B117,'[6]SGTI 2021 Clean Data'!$E$2:$ZQ$272,265,FALSE)</f>
        <v>0</v>
      </c>
      <c r="FS117" s="17">
        <f>HLOOKUP($B117,'[6]SGTI 2021 Clean Data'!$E$2:$ZQ$272,266,FALSE)</f>
        <v>0</v>
      </c>
      <c r="FT117" s="17">
        <f>HLOOKUP($B117,'[6]SGTI 2021 Clean Data'!$E$2:$ZQ$272,267,FALSE)</f>
        <v>0</v>
      </c>
      <c r="FU117" s="17">
        <f>HLOOKUP($B117,'[6]SGTI 2021 Clean Data'!$E$2:$ZQ$272,268,FALSE)</f>
        <v>0</v>
      </c>
      <c r="FV117" s="17">
        <f>HLOOKUP($B117,'[6]SGTI 2021 Clean Data'!$E$2:$ZQ$272,269,FALSE)</f>
        <v>0</v>
      </c>
      <c r="FW117" s="17">
        <f>HLOOKUP($B117,'[6]SGTI 2021 Clean Data'!$E$2:$ZQ$272,270,FALSE)</f>
        <v>0</v>
      </c>
      <c r="FX117" s="17">
        <f>HLOOKUP($B117,'[6]SGTI 2021 Clean Data'!$E$2:$ZQ$272,271,FALSE)</f>
        <v>0</v>
      </c>
    </row>
    <row r="118" spans="1:180" ht="24" thickTop="1" thickBot="1" x14ac:dyDescent="0.3">
      <c r="A118" s="12">
        <v>382</v>
      </c>
      <c r="B118" s="13" t="s">
        <v>282</v>
      </c>
      <c r="C118" s="14" t="s">
        <v>283</v>
      </c>
      <c r="D118" s="15">
        <v>44196</v>
      </c>
      <c r="E118" s="16">
        <f>_xlfn.IFNA(VLOOKUP($B118,'[4]SGTI 2021 General Full List'!$G$2:$AD$528,24,FALSE),VLOOKUP($B118,'[5]SGTI 2021 TrustReits Full List'!$G$2:$AC$43,23,FALSE))</f>
        <v>430530000</v>
      </c>
      <c r="F118" s="16" t="str">
        <f t="shared" si="1"/>
        <v>Mid</v>
      </c>
      <c r="G118" s="16" t="str">
        <f>_xlfn.IFNA(VLOOKUP($B118,'[4]SGTI 2021 General Full List'!$G$2:$AD$528,21,FALSE),VLOOKUP($B118,'[5]SGTI 2021 TrustReits Full List'!$G$2:$AB$43,20,FALSE))</f>
        <v xml:space="preserve">FINANCIALS </v>
      </c>
      <c r="H118" s="16" t="str">
        <f>_xlfn.IFNA(VLOOKUP($B118,'[4]SGTI 2021 General Full List'!$G$2:$AD$528,23,FALSE),VLOOKUP($B118,'[5]SGTI 2021 TrustReits Full List'!$G$2:$AB$43,22,FALSE))</f>
        <v>Insurance</v>
      </c>
      <c r="I118" s="16" t="s">
        <v>1273</v>
      </c>
      <c r="J118" s="17">
        <f>VLOOKUP($B118,'[6]2021 DD Batch123456'!$B$3:$AT$590,5,FALSE)</f>
        <v>8</v>
      </c>
      <c r="K118" s="17">
        <f>VLOOKUP($B118,'[6]2021 DD Batch123456'!$B$3:$AT$590,6,FALSE)</f>
        <v>8</v>
      </c>
      <c r="L118" s="17">
        <f>VLOOKUP($B118,'[6]2021 DD Batch123456'!$B$3:$AT$590,7,FALSE)</f>
        <v>3</v>
      </c>
      <c r="M118" s="17" t="str">
        <f>VLOOKUP($B118,'[6]2021 DD Batch123456'!$B$3:$AT$590,12,FALSE)</f>
        <v>N</v>
      </c>
      <c r="N118" s="17" t="str">
        <f>HLOOKUP($B118,'[6]SGTI 2021 Clean Data'!$E$2:$ZQ$272,25,FALSE)</f>
        <v>Y</v>
      </c>
      <c r="O118" s="17" t="str">
        <f>VLOOKUP($B118,'[6]2021 DD Batch123456'!$B$3:$AT$590,13,FALSE)</f>
        <v>N</v>
      </c>
      <c r="P118" s="17" t="str">
        <f>VLOOKUP($B118,'[6]2021 DD Batch123456'!$B$3:$AT$590,14,FALSE)</f>
        <v>Y</v>
      </c>
      <c r="Q118" s="17" t="str">
        <f>HLOOKUP($B118,'[6]SGTI 2021 Clean Data'!$E$2:$ZQ$272,30,FALSE)</f>
        <v>N</v>
      </c>
      <c r="R118" s="17" t="str">
        <f>HLOOKUP($B118,'[6]SGTI 2021 Clean Data'!$E$2:$ZQ$272,31,FALSE)</f>
        <v>Y</v>
      </c>
      <c r="S118" s="17" t="str">
        <f>HLOOKUP($B118,'[6]SGTI 2021 Clean Data'!$E$2:$ZQ$272,32,FALSE)</f>
        <v>Y</v>
      </c>
      <c r="T118" s="17">
        <f>VLOOKUP($B118,'[6]2021 DD Batch123456'!$B$3:$AT$590,36,FALSE)</f>
        <v>4</v>
      </c>
      <c r="U118" s="17">
        <f>VLOOKUP($B118,'[6]2021 DD Batch123456'!$B$3:$AT$590,40,FALSE)</f>
        <v>2</v>
      </c>
      <c r="V118" s="17">
        <f>VLOOKUP($B118,'[6]2021 DD Batch123456'!$B$3:$AT$590,37,FALSE)</f>
        <v>4</v>
      </c>
      <c r="W118" s="17" t="str">
        <f>VLOOKUP($B118,'[6]2021 DD Batch123456'!$B$3:$AT$590,41,FALSE)</f>
        <v>Y</v>
      </c>
      <c r="X118" s="17">
        <f>VLOOKUP($B118,'[6]2021 DD Batch123456'!$B$3:$AT$590,15,FALSE)</f>
        <v>3</v>
      </c>
      <c r="Y118" s="17">
        <f>VLOOKUP($B118,'[6]2021 DD Batch123456'!$B$3:$AT$590,16,FALSE)</f>
        <v>0</v>
      </c>
      <c r="Z118" s="17" t="str">
        <f>VLOOKUP($B118,'[6]2021 DD Batch123456'!$B$3:$AT$590,18,FALSE)</f>
        <v>N</v>
      </c>
      <c r="AA118" s="17" t="str">
        <f>HLOOKUP($B118,'[6]SGTI 2021 Clean Data'!$E$2:$ZQ$272,45,FALSE)</f>
        <v>Y</v>
      </c>
      <c r="AB118" s="17" t="str">
        <f>HLOOKUP($B118,'[6]SGTI 2021 Clean Data'!$E$2:$ZQ$272,46,FALSE)</f>
        <v>N</v>
      </c>
      <c r="AC118" s="17" t="str">
        <f>HLOOKUP($B118,'[6]SGTI 2021 Clean Data'!$E$2:$ZQ$272,49,FALSE)</f>
        <v>Y</v>
      </c>
      <c r="AD118" s="17" t="str">
        <f>HLOOKUP($B118,'[6]SGTI 2021 Clean Data'!$E$2:$ZQ$272,50,FALSE)</f>
        <v>N</v>
      </c>
      <c r="AE118" s="17" t="str">
        <f>HLOOKUP($B118,'[6]SGTI 2021 Clean Data'!$E$2:$ZQ$272,53,FALSE)</f>
        <v>Y</v>
      </c>
      <c r="AF118" s="17" t="str">
        <f>HLOOKUP($B118,'[6]SGTI 2021 Clean Data'!$E$2:$ZQ$272,54,FALSE)</f>
        <v>Y</v>
      </c>
      <c r="AG118" s="17" t="str">
        <f>HLOOKUP($B118,'[6]SGTI 2021 Clean Data'!$E$2:$ZQ$272,55,FALSE)</f>
        <v>Y</v>
      </c>
      <c r="AH118" s="17" t="str">
        <f>HLOOKUP($B118,'[6]SGTI 2021 Clean Data'!$E$2:$ZQ$272,56,FALSE)</f>
        <v>Y</v>
      </c>
      <c r="AI118" s="17" t="str">
        <f>HLOOKUP($B118,'[6]SGTI 2021 Clean Data'!$E$2:$ZQ$272,57,FALSE)</f>
        <v>N</v>
      </c>
      <c r="AJ118" s="17" t="str">
        <f>HLOOKUP($B118,'[6]SGTI 2021 Clean Data'!$E$2:$ZQ$272,58,FALSE)</f>
        <v>N</v>
      </c>
      <c r="AK118" s="17" t="str">
        <f>HLOOKUP($B118,'[6]SGTI 2021 Clean Data'!$E$2:$ZQ$272,59,FALSE)</f>
        <v>Y</v>
      </c>
      <c r="AL118" s="17">
        <f>VLOOKUP($B118,'[6]2021 DD Batch123456'!$B$3:$AT$590,19,FALSE)</f>
        <v>4</v>
      </c>
      <c r="AM118" s="17">
        <f>VLOOKUP($B118,'[6]2021 DD Batch123456'!$B$3:$AT$590,20,FALSE)</f>
        <v>1</v>
      </c>
      <c r="AN118" s="17" t="str">
        <f>VLOOKUP($B118,'[6]2021 DD Batch123456'!$B$3:$AT$590,22,FALSE)</f>
        <v>N</v>
      </c>
      <c r="AO118" s="17" t="str">
        <f>HLOOKUP($B118,'[6]SGTI 2021 Clean Data'!$E$2:$ZQ$272,67,FALSE)</f>
        <v>B3</v>
      </c>
      <c r="AP118" s="17" t="str">
        <f>HLOOKUP($B118,'[6]SGTI 2021 Clean Data'!$E$2:$ZQ$272,68,FALSE)</f>
        <v>B3</v>
      </c>
      <c r="AQ118" s="17" t="str">
        <f>HLOOKUP($B118,'[6]SGTI 2021 Clean Data'!$E$2:$ZQ$272,69,FALSE)</f>
        <v>B3</v>
      </c>
      <c r="AR118" s="17" t="str">
        <f>HLOOKUP($B118,'[6]SGTI 2021 Clean Data'!$E$2:$ZQ$272,70,FALSE)</f>
        <v>N</v>
      </c>
      <c r="AS118" s="17" t="str">
        <f>HLOOKUP($B118,'[6]SGTI 2021 Clean Data'!$E$2:$ZQ$272,71,FALSE)</f>
        <v>N</v>
      </c>
      <c r="AT118" s="17" t="str">
        <f>HLOOKUP($B118,'[6]SGTI 2021 Clean Data'!$E$2:$ZQ$272,72,FALSE)</f>
        <v>Y</v>
      </c>
      <c r="AU118" s="17" t="str">
        <f>HLOOKUP($B118,'[6]SGTI 2021 Clean Data'!$E$2:$ZQ$272,73,FALSE)</f>
        <v>N</v>
      </c>
      <c r="AV118" s="17" t="str">
        <f>HLOOKUP($B118,'[6]SGTI 2021 Clean Data'!$E$2:$ZQ$272,74,FALSE)</f>
        <v>Y</v>
      </c>
      <c r="AW118" s="17" t="str">
        <f>HLOOKUP($B118,'[6]SGTI 2021 Clean Data'!$E$2:$ZQ$272,75,FALSE)</f>
        <v>N</v>
      </c>
      <c r="AX118" s="17" t="str">
        <f>HLOOKUP($B118,'[6]SGTI 2021 Clean Data'!$E$2:$ZQ$272,76,FALSE)</f>
        <v>N</v>
      </c>
      <c r="AY118" s="17" t="str">
        <f>VLOOKUP($B118,'[6]2021 DD Batch123456'!$B$3:$AT$590,35,FALSE)</f>
        <v>B3</v>
      </c>
      <c r="AZ118" s="17" t="str">
        <f>HLOOKUP($B118,'[6]SGTI 2021 Clean Data'!$E$2:$ZQ$272,80,FALSE)</f>
        <v>Y</v>
      </c>
      <c r="BA118" s="17" t="str">
        <f>HLOOKUP($B118,'[6]SGTI 2021 Clean Data'!$E$2:$ZQ$272,83,FALSE)</f>
        <v>Y</v>
      </c>
      <c r="BB118" s="17" t="str">
        <f>HLOOKUP($B118,'[6]SGTI 2021 Clean Data'!$E$2:$ZQ$272,84,FALSE)</f>
        <v>N</v>
      </c>
      <c r="BC118" s="17" t="str">
        <f>HLOOKUP($B118,'[6]SGTI 2021 Clean Data'!$E$2:$ZQ$272,89,FALSE)</f>
        <v>N</v>
      </c>
      <c r="BD118" s="17" t="str">
        <f>HLOOKUP($B118,'[6]SGTI 2021 Clean Data'!$E$2:$ZQ$272,91,FALSE)</f>
        <v>N</v>
      </c>
      <c r="BE118" s="17" t="str">
        <f>HLOOKUP($B118,'[6]SGTI 2021 Clean Data'!$E$2:$ZQ$272,92,FALSE)</f>
        <v>Y</v>
      </c>
      <c r="BF118" s="17" t="str">
        <f>HLOOKUP($B118,'[6]SGTI 2021 Clean Data'!$E$2:$ZQ$272,93,FALSE)</f>
        <v>Y</v>
      </c>
      <c r="BG118" s="17" t="str">
        <f>HLOOKUP($B118,'[6]SGTI 2021 Clean Data'!$E$2:$ZQ$272,94,FALSE)</f>
        <v>Y</v>
      </c>
      <c r="BH118" s="17" t="str">
        <f>HLOOKUP($B118,'[6]SGTI 2021 Clean Data'!$E$2:$ZQ$272,95,FALSE)</f>
        <v>Y</v>
      </c>
      <c r="BI118" s="17" t="str">
        <f>HLOOKUP($B118,'[6]SGTI 2021 Clean Data'!$E$2:$ZQ$272,96,FALSE)</f>
        <v>Y</v>
      </c>
      <c r="BJ118" s="17" t="str">
        <f>HLOOKUP($B118,'[6]SGTI 2021 Clean Data'!$E$2:$ZQ$272,97,FALSE)</f>
        <v>Y</v>
      </c>
      <c r="BK118" s="17" t="str">
        <f>HLOOKUP($B118,'[6]SGTI 2021 Clean Data'!$E$2:$ZQ$272,98,FALSE)</f>
        <v>Y</v>
      </c>
      <c r="BL118" s="17" t="str">
        <f>HLOOKUP($B118,'[6]SGTI 2021 Clean Data'!$E$2:$ZQ$272,100,FALSE)</f>
        <v>Y</v>
      </c>
      <c r="BM118" s="17" t="str">
        <f>HLOOKUP($B118,'[6]SGTI 2021 Clean Data'!$E$2:$ZQ$272,102,FALSE)</f>
        <v>Y</v>
      </c>
      <c r="BN118" s="17" t="str">
        <f>HLOOKUP($B118,'[6]SGTI 2021 Clean Data'!$E$2:$ZQ$272,103,FALSE)</f>
        <v>Y</v>
      </c>
      <c r="BO118" s="17" t="str">
        <f>HLOOKUP($B118,'[6]SGTI 2021 Clean Data'!$E$2:$ZQ$272,107,FALSE)</f>
        <v>Y</v>
      </c>
      <c r="BP118" s="17" t="str">
        <f>HLOOKUP($B118,'[6]SGTI 2021 Clean Data'!$E$2:$ZQ$272,108,FALSE)</f>
        <v>Y</v>
      </c>
      <c r="BQ118" s="17" t="str">
        <f>HLOOKUP($B118,'[6]SGTI 2021 Clean Data'!$E$2:$ZQ$272,109,FALSE)</f>
        <v>Y</v>
      </c>
      <c r="BR118" s="17" t="str">
        <f>HLOOKUP($B118,'[6]SGTI 2021 Clean Data'!$E$2:$ZQ$272,110,FALSE)</f>
        <v>Y</v>
      </c>
      <c r="BS118" s="17" t="str">
        <f>HLOOKUP($B118,'[6]SGTI 2021 Clean Data'!$E$2:$ZQ$272,111,FALSE)</f>
        <v>Y</v>
      </c>
      <c r="BT118" s="17" t="str">
        <f>HLOOKUP($B118,'[6]SGTI 2021 Clean Data'!$E$2:$ZQ$272,113,FALSE)</f>
        <v>Y</v>
      </c>
      <c r="BU118" s="17" t="str">
        <f>HLOOKUP($B118,'[6]SGTI 2021 Clean Data'!$E$2:$ZQ$272,114,FALSE)</f>
        <v>N/A</v>
      </c>
      <c r="BV118" s="17" t="str">
        <f>HLOOKUP($B118,'[6]SGTI 2021 Clean Data'!$E$2:$ZQ$272,120,FALSE)</f>
        <v>N</v>
      </c>
      <c r="BW118" s="17" t="str">
        <f>HLOOKUP($B118,'[6]SGTI 2021 Clean Data'!$E$2:$ZQ$272,121,FALSE)</f>
        <v>N</v>
      </c>
      <c r="BX118" s="17" t="str">
        <f>HLOOKUP($B118,'[6]SGTI 2021 Clean Data'!$E$2:$ZQ$272,122,FALSE)</f>
        <v>Y</v>
      </c>
      <c r="BY118" s="17" t="str">
        <f>HLOOKUP($B118,'[6]SGTI 2021 Clean Data'!$E$2:$ZQ$272,123,FALSE)</f>
        <v>Y</v>
      </c>
      <c r="BZ118" s="17" t="str">
        <f>HLOOKUP($B118,'[6]SGTI 2021 Clean Data'!$E$2:$ZQ$272,124,FALSE)</f>
        <v>Y</v>
      </c>
      <c r="CA118" s="17" t="str">
        <f>HLOOKUP($B118,'[6]SGTI 2021 Clean Data'!$E$2:$ZQ$272,125,FALSE)</f>
        <v>N</v>
      </c>
      <c r="CB118" s="17" t="str">
        <f>HLOOKUP($B118,'[6]SGTI 2021 Clean Data'!$E$2:$ZQ$272,126,FALSE)</f>
        <v>N</v>
      </c>
      <c r="CC118" s="17" t="str">
        <f>HLOOKUP($B118,'[6]SGTI 2021 Clean Data'!$E$2:$ZQ$272,128,FALSE)</f>
        <v>Y</v>
      </c>
      <c r="CD118" s="17" t="str">
        <f>HLOOKUP($B118,'[6]SGTI 2021 Clean Data'!$E$2:$ZQ$272,130,FALSE)</f>
        <v>Y</v>
      </c>
      <c r="CE118" s="17" t="str">
        <f>HLOOKUP($B118,'[6]SGTI 2021 Clean Data'!$E$2:$ZQ$272,131,FALSE)</f>
        <v>N</v>
      </c>
      <c r="CF118" s="17" t="str">
        <f>HLOOKUP($B118,'[6]SGTI 2021 Clean Data'!$E$2:$ZQ$272,132,FALSE)</f>
        <v>Y</v>
      </c>
      <c r="CG118" s="17" t="str">
        <f>HLOOKUP($B118,'[6]SGTI 2021 Clean Data'!$E$2:$ZQ$272,133,FALSE)</f>
        <v>Y</v>
      </c>
      <c r="CH118" s="17" t="str">
        <f>HLOOKUP($B118,'[6]SGTI 2021 Clean Data'!$E$2:$ZQ$272,135,FALSE)</f>
        <v>N</v>
      </c>
      <c r="CI118" s="17" t="str">
        <f>HLOOKUP($B118,'[6]SGTI 2021 Clean Data'!$E$2:$ZQ$272,139,FALSE)</f>
        <v>Y</v>
      </c>
      <c r="CJ118" s="17" t="str">
        <f>HLOOKUP($B118,'[6]SGTI 2021 Clean Data'!$E$2:$ZQ$272,140,FALSE)</f>
        <v>Y</v>
      </c>
      <c r="CK118" s="17" t="str">
        <f>VLOOKUP($B118,'[6]2021 DD Batch123456'!$B$3:$AT$590,26,FALSE)</f>
        <v>N</v>
      </c>
      <c r="CL118" s="17" t="str">
        <f>VLOOKUP($B118,'[6]2021 DD Batch123456'!$B$3:$AT$590,27,FALSE)</f>
        <v>N</v>
      </c>
      <c r="CM118" s="17" t="str">
        <f>VLOOKUP($B118,'[6]2021 DD Batch123456'!$B$3:$AT$590,31,FALSE)</f>
        <v>N</v>
      </c>
      <c r="CN118" s="17" t="str">
        <f>VLOOKUP($B118,'[6]2021 DD Batch123456'!$B$3:$AT$590,32,FALSE)</f>
        <v>Y</v>
      </c>
      <c r="CO118" s="17" t="str">
        <f>VLOOKUP($B118,'[6]2021 DD Batch123456'!$B$3:$AT$590,33,FALSE)</f>
        <v>N</v>
      </c>
      <c r="CP118" s="17" t="str">
        <f>HLOOKUP($B118,'[6]SGTI 2021 Clean Data'!$E$2:$ZQ$272,153,FALSE)</f>
        <v>Y</v>
      </c>
      <c r="CQ118" s="17" t="str">
        <f>HLOOKUP($B118,'[6]SGTI 2021 Clean Data'!$E$2:$ZQ$272,155,FALSE)</f>
        <v>N</v>
      </c>
      <c r="CR118" s="17" t="str">
        <f>HLOOKUP($B118,'[6]SGTI 2021 Clean Data'!$E$2:$ZQ$272,156,FALSE)</f>
        <v>Y</v>
      </c>
      <c r="CS118" s="17" t="str">
        <f>HLOOKUP($B118,'[6]SGTI 2021 Clean Data'!$E$2:$ZQ$272,157,FALSE)</f>
        <v>Y</v>
      </c>
      <c r="CT118" s="17" t="str">
        <f>HLOOKUP($B118,'[6]SGTI 2021 Clean Data'!$E$2:$ZQ$272,158,FALSE)</f>
        <v>Y</v>
      </c>
      <c r="CU118" s="17" t="str">
        <f>HLOOKUP($B118,'[6]SGTI 2021 Clean Data'!$E$2:$ZQ$272,159,FALSE)</f>
        <v>N</v>
      </c>
      <c r="CV118" s="17" t="str">
        <f>HLOOKUP($B118,'[6]SGTI 2021 Clean Data'!$E$2:$ZQ$272,160,FALSE)</f>
        <v>Y</v>
      </c>
      <c r="CW118" s="17" t="str">
        <f>HLOOKUP($B118,'[6]SGTI 2021 Clean Data'!$E$2:$ZQ$272,161,FALSE)</f>
        <v>Y</v>
      </c>
      <c r="CX118" s="17" t="str">
        <f>HLOOKUP($B118,'[6]SGTI 2021 Clean Data'!$E$2:$ZQ$272,164,FALSE)</f>
        <v>Y</v>
      </c>
      <c r="CY118" s="17" t="str">
        <f>HLOOKUP($B118,'[6]SGTI 2021 Clean Data'!$E$2:$ZQ$272,170,FALSE)</f>
        <v>Y</v>
      </c>
      <c r="CZ118" s="17" t="str">
        <f>HLOOKUP($B118,'[6]SGTI 2021 Clean Data'!$E$2:$ZQ$272,173,FALSE)</f>
        <v>Y</v>
      </c>
      <c r="DA118" s="17" t="str">
        <f>HLOOKUP($B118,'[6]SGTI 2021 Clean Data'!$E$2:$ZQ$272,174,FALSE)</f>
        <v>Y</v>
      </c>
      <c r="DB118" s="17" t="str">
        <f>HLOOKUP($B118,'[6]SGTI 2021 Clean Data'!$E$2:$ZQ$272,175,FALSE)</f>
        <v>Y</v>
      </c>
      <c r="DC118" s="17" t="str">
        <f>HLOOKUP($B118,'[6]SGTI 2021 Clean Data'!$E$2:$ZQ$272,176,FALSE)</f>
        <v>Y</v>
      </c>
      <c r="DD118" s="17" t="str">
        <f>HLOOKUP($B118,'[6]SGTI 2021 Clean Data'!$E$2:$ZQ$272,178,FALSE)</f>
        <v>Y</v>
      </c>
      <c r="DE118" s="17" t="str">
        <f>HLOOKUP($B118,'[6]SGTI 2021 Clean Data'!$E$2:$ZQ$272,179,FALSE)</f>
        <v>Y</v>
      </c>
      <c r="DF118" s="17" t="str">
        <f>HLOOKUP($B118,'[6]SGTI 2021 Clean Data'!$E$2:$ZQ$272,180,FALSE)</f>
        <v>Y</v>
      </c>
      <c r="DG118" s="17" t="str">
        <f>HLOOKUP($B118,'[6]SGTI 2021 Clean Data'!$E$2:$ZQ$272,181,FALSE)</f>
        <v>N</v>
      </c>
      <c r="DH118" s="17" t="str">
        <f>HLOOKUP($B118,'[6]SGTI 2021 Clean Data'!$E$2:$ZQ$272,182,FALSE)</f>
        <v>N</v>
      </c>
      <c r="DI118" s="17" t="str">
        <f>HLOOKUP($B118,'[6]SGTI 2021 Clean Data'!$E$2:$ZQ$272,184,FALSE)</f>
        <v>Y</v>
      </c>
      <c r="DJ118" s="17" t="str">
        <f>HLOOKUP($B118,'[6]SGTI 2021 Clean Data'!$E$2:$ZQ$272,185,FALSE)</f>
        <v>Y</v>
      </c>
      <c r="DK118" s="17">
        <f>HLOOKUP($B118,'[6]SGTI 2021 Clean Data'!$E$2:$ZQ$272,190,FALSE)</f>
        <v>50</v>
      </c>
      <c r="DL118" s="17" t="str">
        <f>HLOOKUP($B118,'[6]SGTI 2021 Clean Data'!$E$2:$ZQ$272,191,FALSE)</f>
        <v>Y</v>
      </c>
      <c r="DM118" s="17" t="str">
        <f>HLOOKUP($B118,'[6]SGTI 2021 Clean Data'!$E$2:$ZQ$272,195,FALSE)</f>
        <v>Y</v>
      </c>
      <c r="DN118" s="17" t="str">
        <f>HLOOKUP($B118,'[6]SGTI 2021 Clean Data'!$E$2:$ZQ$272,196,FALSE)</f>
        <v>N</v>
      </c>
      <c r="DO118" s="17" t="str">
        <f>HLOOKUP($B118,'[6]SGTI 2021 Clean Data'!$E$2:$ZQ$272,199,FALSE)</f>
        <v>Y</v>
      </c>
      <c r="DP118" s="17" t="str">
        <f>HLOOKUP($B118,'[6]SGTI 2021 Clean Data'!$E$2:$ZQ$272,200,FALSE)</f>
        <v>Y</v>
      </c>
      <c r="DQ118" s="17" t="str">
        <f>HLOOKUP($B118,'[6]SGTI 2021 Clean Data'!$E$2:$ZQ$272,201,FALSE)</f>
        <v>Y</v>
      </c>
      <c r="DR118" s="17" t="str">
        <f>HLOOKUP($B118,'[6]SGTI 2021 Clean Data'!$E$2:$ZQ$272,202,FALSE)</f>
        <v>Y</v>
      </c>
      <c r="DS118" s="17" t="str">
        <f>HLOOKUP($B118,'[6]SGTI 2021 Clean Data'!$E$2:$ZQ$272,203,FALSE)</f>
        <v>Y</v>
      </c>
      <c r="DT118" s="17" t="str">
        <f>HLOOKUP($B118,'[6]SGTI 2021 Clean Data'!$E$2:$ZQ$272,204,FALSE)</f>
        <v>Y</v>
      </c>
      <c r="DU118" s="17" t="str">
        <f>HLOOKUP($B118,'[6]SGTI 2021 Clean Data'!$E$2:$ZQ$272,206,FALSE)</f>
        <v>Y</v>
      </c>
      <c r="DV118" s="17" t="str">
        <f>HLOOKUP($B118,'[6]SGTI 2021 Clean Data'!$E$2:$ZQ$272,207,FALSE)</f>
        <v>N</v>
      </c>
      <c r="DW118" s="17" t="str">
        <f>HLOOKUP($B118,'[6]SGTI 2021 Clean Data'!$E$2:$ZQ$272,208,FALSE)</f>
        <v>Y</v>
      </c>
      <c r="DX118" s="17"/>
      <c r="DY118" s="17" t="str">
        <f>HLOOKUP($B118,'[6]SGTI 2021 Clean Data'!$E$2:$ZQ$272,213,FALSE)</f>
        <v>Y</v>
      </c>
      <c r="DZ118" s="17" t="str">
        <f>HLOOKUP($B118,'[6]SGTI 2021 Clean Data'!$E$2:$ZQ$272,214,FALSE)</f>
        <v>N</v>
      </c>
      <c r="EA118" s="17" t="str">
        <f>HLOOKUP($B118,'[6]SGTI 2021 Clean Data'!$E$2:$ZQ$272,215,FALSE)</f>
        <v>N</v>
      </c>
      <c r="EB118" s="17">
        <f>HLOOKUP($B118,'[6]SGTI 2021 Clean Data'!$E$2:$ZQ$272,219,FALSE)</f>
        <v>3</v>
      </c>
      <c r="EC118" s="17">
        <f>HLOOKUP($B118,'[6]SGTI 2021 Clean Data'!$E$2:$ZQ$272,220,FALSE)</f>
        <v>3</v>
      </c>
      <c r="ED118" s="17">
        <f>HLOOKUP($B118,'[6]SGTI 2021 Clean Data'!$E$2:$ZQ$272,221,FALSE)</f>
        <v>0</v>
      </c>
      <c r="EE118" s="17">
        <f>HLOOKUP($B118,'[6]SGTI 2021 Clean Data'!$E$2:$ZQ$272,222,FALSE)</f>
        <v>3</v>
      </c>
      <c r="EF118" s="17">
        <f>HLOOKUP($B118,'[6]SGTI 2021 Clean Data'!$E$2:$ZQ$272,223,FALSE)</f>
        <v>0</v>
      </c>
      <c r="EG118" s="17">
        <f>HLOOKUP($B118,'[6]SGTI 2021 Clean Data'!$E$2:$ZQ$272,224,FALSE)</f>
        <v>3</v>
      </c>
      <c r="EH118" s="17">
        <f>HLOOKUP($B118,'[6]SGTI 2021 Clean Data'!$E$2:$ZQ$272,225,FALSE)</f>
        <v>0</v>
      </c>
      <c r="EI118" s="17">
        <f>HLOOKUP($B118,'[6]SGTI 2021 Clean Data'!$E$2:$ZQ$272,226,FALSE)</f>
        <v>3</v>
      </c>
      <c r="EJ118" s="17">
        <f>HLOOKUP($B118,'[6]SGTI 2021 Clean Data'!$E$2:$ZQ$272,227,FALSE)</f>
        <v>4</v>
      </c>
      <c r="EK118" s="17">
        <f>HLOOKUP($B118,'[6]SGTI 2021 Clean Data'!$E$2:$ZQ$272,228,FALSE)</f>
        <v>0</v>
      </c>
      <c r="EL118" s="17">
        <f>HLOOKUP($B118,'[6]SGTI 2021 Clean Data'!$E$2:$ZQ$272,229,FALSE)</f>
        <v>0</v>
      </c>
      <c r="EM118" s="17">
        <f>HLOOKUP($B118,'[6]SGTI 2021 Clean Data'!$E$2:$ZQ$272,230,FALSE)</f>
        <v>0</v>
      </c>
      <c r="EN118" s="17">
        <f>HLOOKUP($B118,'[6]SGTI 2021 Clean Data'!$E$2:$ZQ$272,231,FALSE)</f>
        <v>0</v>
      </c>
      <c r="EO118" s="18">
        <f>HLOOKUP($B118,'[6]SGTI 2021 Clean Data'!$E$2:$ZQ$272,232,FALSE)</f>
        <v>44287</v>
      </c>
      <c r="EP118" s="18">
        <f>HLOOKUP($B118,'[6]SGTI 2021 Clean Data'!$E$2:$ZQ$272,233,FALSE)</f>
        <v>44309</v>
      </c>
      <c r="EQ118" s="17">
        <f>HLOOKUP($B118,'[6]SGTI 2021 Clean Data'!$E$2:$ZQ$272,234,FALSE)</f>
        <v>0</v>
      </c>
      <c r="ER118" s="17">
        <f>HLOOKUP($B118,'[6]SGTI 2021 Clean Data'!$E$2:$ZQ$272,235,FALSE)</f>
        <v>0</v>
      </c>
      <c r="ES118" s="17">
        <f>HLOOKUP($B118,'[6]SGTI 2021 Clean Data'!$E$2:$ZQ$272,240,FALSE)</f>
        <v>0</v>
      </c>
      <c r="ET118" s="17">
        <f>VLOOKUP($B118,'[6]2021 DD Batch123456'!$B$3:$AT$590,42,FALSE)</f>
        <v>0</v>
      </c>
      <c r="EU118" s="17"/>
      <c r="EV118" s="17"/>
      <c r="EW118" s="17"/>
      <c r="EX118" s="17">
        <f>VLOOKUP($B118,'[6]2021 DD Batch123456'!$B$3:$AT$590,44,FALSE)</f>
        <v>0</v>
      </c>
      <c r="EY118" s="17">
        <f>HLOOKUP($B118,'[6]SGTI 2021 Clean Data'!$E$2:$ZQ$272,246,FALSE)</f>
        <v>0</v>
      </c>
      <c r="EZ118" s="17">
        <f>HLOOKUP($B118,'[6]SGTI 2021 Clean Data'!$E$2:$ZQ$272,247,FALSE)</f>
        <v>0</v>
      </c>
      <c r="FA118" s="17">
        <f>HLOOKUP($B118,'[6]SGTI 2021 Clean Data'!$E$2:$ZQ$272,248,FALSE)</f>
        <v>0</v>
      </c>
      <c r="FB118" s="17">
        <f>HLOOKUP($B118,'[6]SGTI 2021 Clean Data'!$E$2:$ZQ$272,249,FALSE)</f>
        <v>0</v>
      </c>
      <c r="FC118" s="17">
        <f>HLOOKUP($B118,'[6]SGTI 2021 Clean Data'!$E$2:$ZQ$272,250,FALSE)</f>
        <v>0</v>
      </c>
      <c r="FD118" s="17">
        <f>HLOOKUP($B118,'[6]SGTI 2021 Clean Data'!$E$2:$ZQ$272,251,FALSE)</f>
        <v>0</v>
      </c>
      <c r="FE118" s="17">
        <f>HLOOKUP($B118,'[6]SGTI 2021 Clean Data'!$E$2:$ZQ$272,252,FALSE)</f>
        <v>0</v>
      </c>
      <c r="FF118" s="17">
        <f>HLOOKUP($B118,'[6]SGTI 2021 Clean Data'!$E$2:$ZQ$272,253,FALSE)</f>
        <v>0</v>
      </c>
      <c r="FG118" s="17">
        <f>HLOOKUP($B118,'[6]SGTI 2021 Clean Data'!$E$2:$ZQ$272,254,FALSE)</f>
        <v>0</v>
      </c>
      <c r="FH118" s="17">
        <f>HLOOKUP($B118,'[6]SGTI 2021 Clean Data'!$E$2:$ZQ$272,255,FALSE)</f>
        <v>0</v>
      </c>
      <c r="FI118" s="17">
        <f>HLOOKUP($B118,'[6]SGTI 2021 Clean Data'!$E$2:$ZQ$272,256,FALSE)</f>
        <v>0</v>
      </c>
      <c r="FJ118" s="17">
        <f>HLOOKUP($B118,'[6]SGTI 2021 Clean Data'!$E$2:$ZQ$272,257,FALSE)</f>
        <v>0</v>
      </c>
      <c r="FK118" s="17">
        <f>HLOOKUP($B118,'[6]SGTI 2021 Clean Data'!$E$2:$ZQ$272,258,FALSE)</f>
        <v>9</v>
      </c>
      <c r="FL118" s="17"/>
      <c r="FM118" s="17">
        <f>HLOOKUP($B118,'[6]SGTI 2021 Clean Data'!$E$2:$ZQ$272,260,FALSE)</f>
        <v>0</v>
      </c>
      <c r="FN118" s="17">
        <f>HLOOKUP($B118,'[6]SGTI 2021 Clean Data'!$E$2:$ZQ$272,261,FALSE)</f>
        <v>0</v>
      </c>
      <c r="FO118" s="17">
        <f>HLOOKUP($B118,'[6]SGTI 2021 Clean Data'!$E$2:$ZQ$272,262,FALSE)</f>
        <v>0</v>
      </c>
      <c r="FP118" s="17">
        <f>HLOOKUP($B118,'[6]SGTI 2021 Clean Data'!$E$2:$ZQ$272,263,FALSE)</f>
        <v>0</v>
      </c>
      <c r="FQ118" s="17"/>
      <c r="FR118" s="17">
        <f>HLOOKUP($B118,'[6]SGTI 2021 Clean Data'!$E$2:$ZQ$272,265,FALSE)</f>
        <v>0</v>
      </c>
      <c r="FS118" s="17">
        <f>HLOOKUP($B118,'[6]SGTI 2021 Clean Data'!$E$2:$ZQ$272,266,FALSE)</f>
        <v>0</v>
      </c>
      <c r="FT118" s="17">
        <f>HLOOKUP($B118,'[6]SGTI 2021 Clean Data'!$E$2:$ZQ$272,267,FALSE)</f>
        <v>0</v>
      </c>
      <c r="FU118" s="17">
        <f>HLOOKUP($B118,'[6]SGTI 2021 Clean Data'!$E$2:$ZQ$272,268,FALSE)</f>
        <v>3</v>
      </c>
      <c r="FV118" s="17">
        <f>HLOOKUP($B118,'[6]SGTI 2021 Clean Data'!$E$2:$ZQ$272,269,FALSE)</f>
        <v>0</v>
      </c>
      <c r="FW118" s="17">
        <f>HLOOKUP($B118,'[6]SGTI 2021 Clean Data'!$E$2:$ZQ$272,270,FALSE)</f>
        <v>0</v>
      </c>
      <c r="FX118" s="17">
        <f>HLOOKUP($B118,'[6]SGTI 2021 Clean Data'!$E$2:$ZQ$272,271,FALSE)</f>
        <v>0</v>
      </c>
    </row>
    <row r="119" spans="1:180" ht="24" thickTop="1" thickBot="1" x14ac:dyDescent="0.3">
      <c r="A119" s="12">
        <v>494</v>
      </c>
      <c r="B119" s="13" t="s">
        <v>328</v>
      </c>
      <c r="C119" s="14" t="s">
        <v>329</v>
      </c>
      <c r="D119" s="15">
        <v>44196</v>
      </c>
      <c r="E119" s="16">
        <f>_xlfn.IFNA(VLOOKUP($B119,'[4]SGTI 2021 General Full List'!$G$2:$AD$528,24,FALSE),VLOOKUP($B119,'[5]SGTI 2021 TrustReits Full List'!$G$2:$AC$43,23,FALSE))</f>
        <v>6239155300</v>
      </c>
      <c r="F119" s="16" t="str">
        <f t="shared" si="1"/>
        <v>Big</v>
      </c>
      <c r="G119" s="16" t="str">
        <f>_xlfn.IFNA(VLOOKUP($B119,'[4]SGTI 2021 General Full List'!$G$2:$AD$528,21,FALSE),VLOOKUP($B119,'[5]SGTI 2021 TrustReits Full List'!$G$2:$AB$43,20,FALSE))</f>
        <v xml:space="preserve">REAL ESTATE </v>
      </c>
      <c r="H119" s="16" t="str">
        <f>_xlfn.IFNA(VLOOKUP($B119,'[4]SGTI 2021 General Full List'!$G$2:$AD$528,23,FALSE),VLOOKUP($B119,'[5]SGTI 2021 TrustReits Full List'!$G$2:$AB$43,22,FALSE))</f>
        <v>Real Estate</v>
      </c>
      <c r="I119" s="16" t="s">
        <v>1273</v>
      </c>
      <c r="J119" s="17">
        <f>VLOOKUP($B119,'[6]2021 DD Batch123456'!$B$3:$AT$590,5,FALSE)</f>
        <v>9</v>
      </c>
      <c r="K119" s="17">
        <f>VLOOKUP($B119,'[6]2021 DD Batch123456'!$B$3:$AT$590,6,FALSE)</f>
        <v>9</v>
      </c>
      <c r="L119" s="17">
        <f>VLOOKUP($B119,'[6]2021 DD Batch123456'!$B$3:$AT$590,7,FALSE)</f>
        <v>5</v>
      </c>
      <c r="M119" s="17" t="str">
        <f>VLOOKUP($B119,'[6]2021 DD Batch123456'!$B$3:$AT$590,12,FALSE)</f>
        <v>N</v>
      </c>
      <c r="N119" s="17" t="str">
        <f>HLOOKUP($B119,'[6]SGTI 2021 Clean Data'!$E$2:$ZQ$272,25,FALSE)</f>
        <v>Y</v>
      </c>
      <c r="O119" s="17" t="str">
        <f>VLOOKUP($B119,'[6]2021 DD Batch123456'!$B$3:$AT$590,13,FALSE)</f>
        <v>N</v>
      </c>
      <c r="P119" s="17" t="str">
        <f>VLOOKUP($B119,'[6]2021 DD Batch123456'!$B$3:$AT$590,14,FALSE)</f>
        <v>Y</v>
      </c>
      <c r="Q119" s="17" t="str">
        <f>HLOOKUP($B119,'[6]SGTI 2021 Clean Data'!$E$2:$ZQ$272,30,FALSE)</f>
        <v>Y</v>
      </c>
      <c r="R119" s="17" t="str">
        <f>HLOOKUP($B119,'[6]SGTI 2021 Clean Data'!$E$2:$ZQ$272,31,FALSE)</f>
        <v>Y</v>
      </c>
      <c r="S119" s="17" t="str">
        <f>HLOOKUP($B119,'[6]SGTI 2021 Clean Data'!$E$2:$ZQ$272,32,FALSE)</f>
        <v>Y</v>
      </c>
      <c r="T119" s="17">
        <f>VLOOKUP($B119,'[6]2021 DD Batch123456'!$B$3:$AT$590,36,FALSE)</f>
        <v>4</v>
      </c>
      <c r="U119" s="17">
        <f>VLOOKUP($B119,'[6]2021 DD Batch123456'!$B$3:$AT$590,40,FALSE)</f>
        <v>3</v>
      </c>
      <c r="V119" s="17">
        <f>VLOOKUP($B119,'[6]2021 DD Batch123456'!$B$3:$AT$590,37,FALSE)</f>
        <v>4</v>
      </c>
      <c r="W119" s="17" t="str">
        <f>VLOOKUP($B119,'[6]2021 DD Batch123456'!$B$3:$AT$590,41,FALSE)</f>
        <v>Y</v>
      </c>
      <c r="X119" s="17">
        <f>VLOOKUP($B119,'[6]2021 DD Batch123456'!$B$3:$AT$590,15,FALSE)</f>
        <v>3</v>
      </c>
      <c r="Y119" s="17">
        <f>VLOOKUP($B119,'[6]2021 DD Batch123456'!$B$3:$AT$590,16,FALSE)</f>
        <v>2</v>
      </c>
      <c r="Z119" s="17" t="str">
        <f>VLOOKUP($B119,'[6]2021 DD Batch123456'!$B$3:$AT$590,18,FALSE)</f>
        <v>Y</v>
      </c>
      <c r="AA119" s="17" t="str">
        <f>HLOOKUP($B119,'[6]SGTI 2021 Clean Data'!$E$2:$ZQ$272,45,FALSE)</f>
        <v>N</v>
      </c>
      <c r="AB119" s="17" t="str">
        <f>HLOOKUP($B119,'[6]SGTI 2021 Clean Data'!$E$2:$ZQ$272,46,FALSE)</f>
        <v>N</v>
      </c>
      <c r="AC119" s="17" t="str">
        <f>HLOOKUP($B119,'[6]SGTI 2021 Clean Data'!$E$2:$ZQ$272,49,FALSE)</f>
        <v>N</v>
      </c>
      <c r="AD119" s="17" t="str">
        <f>HLOOKUP($B119,'[6]SGTI 2021 Clean Data'!$E$2:$ZQ$272,50,FALSE)</f>
        <v>Y</v>
      </c>
      <c r="AE119" s="17" t="str">
        <f>HLOOKUP($B119,'[6]SGTI 2021 Clean Data'!$E$2:$ZQ$272,53,FALSE)</f>
        <v>Y</v>
      </c>
      <c r="AF119" s="17" t="str">
        <f>HLOOKUP($B119,'[6]SGTI 2021 Clean Data'!$E$2:$ZQ$272,54,FALSE)</f>
        <v>Y</v>
      </c>
      <c r="AG119" s="17" t="str">
        <f>HLOOKUP($B119,'[6]SGTI 2021 Clean Data'!$E$2:$ZQ$272,55,FALSE)</f>
        <v>Y</v>
      </c>
      <c r="AH119" s="17" t="str">
        <f>HLOOKUP($B119,'[6]SGTI 2021 Clean Data'!$E$2:$ZQ$272,56,FALSE)</f>
        <v>Y</v>
      </c>
      <c r="AI119" s="17" t="str">
        <f>HLOOKUP($B119,'[6]SGTI 2021 Clean Data'!$E$2:$ZQ$272,57,FALSE)</f>
        <v>N</v>
      </c>
      <c r="AJ119" s="17" t="str">
        <f>HLOOKUP($B119,'[6]SGTI 2021 Clean Data'!$E$2:$ZQ$272,58,FALSE)</f>
        <v>Y</v>
      </c>
      <c r="AK119" s="17" t="str">
        <f>HLOOKUP($B119,'[6]SGTI 2021 Clean Data'!$E$2:$ZQ$272,59,FALSE)</f>
        <v>Y</v>
      </c>
      <c r="AL119" s="17">
        <f>VLOOKUP($B119,'[6]2021 DD Batch123456'!$B$3:$AT$590,19,FALSE)</f>
        <v>2</v>
      </c>
      <c r="AM119" s="17">
        <f>VLOOKUP($B119,'[6]2021 DD Batch123456'!$B$3:$AT$590,20,FALSE)</f>
        <v>1</v>
      </c>
      <c r="AN119" s="17" t="str">
        <f>VLOOKUP($B119,'[6]2021 DD Batch123456'!$B$3:$AT$590,22,FALSE)</f>
        <v>N</v>
      </c>
      <c r="AO119" s="17" t="str">
        <f>HLOOKUP($B119,'[6]SGTI 2021 Clean Data'!$E$2:$ZQ$272,67,FALSE)</f>
        <v>E</v>
      </c>
      <c r="AP119" s="17" t="str">
        <f>HLOOKUP($B119,'[6]SGTI 2021 Clean Data'!$E$2:$ZQ$272,68,FALSE)</f>
        <v>E</v>
      </c>
      <c r="AQ119" s="17" t="str">
        <f>HLOOKUP($B119,'[6]SGTI 2021 Clean Data'!$E$2:$ZQ$272,69,FALSE)</f>
        <v>ND</v>
      </c>
      <c r="AR119" s="17" t="str">
        <f>HLOOKUP($B119,'[6]SGTI 2021 Clean Data'!$E$2:$ZQ$272,70,FALSE)</f>
        <v>Y</v>
      </c>
      <c r="AS119" s="17" t="str">
        <f>HLOOKUP($B119,'[6]SGTI 2021 Clean Data'!$E$2:$ZQ$272,71,FALSE)</f>
        <v>Y</v>
      </c>
      <c r="AT119" s="17" t="str">
        <f>HLOOKUP($B119,'[6]SGTI 2021 Clean Data'!$E$2:$ZQ$272,72,FALSE)</f>
        <v>Y</v>
      </c>
      <c r="AU119" s="17" t="str">
        <f>HLOOKUP($B119,'[6]SGTI 2021 Clean Data'!$E$2:$ZQ$272,73,FALSE)</f>
        <v>Y</v>
      </c>
      <c r="AV119" s="17" t="str">
        <f>HLOOKUP($B119,'[6]SGTI 2021 Clean Data'!$E$2:$ZQ$272,74,FALSE)</f>
        <v>N</v>
      </c>
      <c r="AW119" s="17" t="str">
        <f>HLOOKUP($B119,'[6]SGTI 2021 Clean Data'!$E$2:$ZQ$272,75,FALSE)</f>
        <v>N</v>
      </c>
      <c r="AX119" s="17" t="str">
        <f>HLOOKUP($B119,'[6]SGTI 2021 Clean Data'!$E$2:$ZQ$272,76,FALSE)</f>
        <v>N</v>
      </c>
      <c r="AY119" s="17" t="str">
        <f>VLOOKUP($B119,'[6]2021 DD Batch123456'!$B$3:$AT$590,35,FALSE)</f>
        <v>E</v>
      </c>
      <c r="AZ119" s="17" t="str">
        <f>HLOOKUP($B119,'[6]SGTI 2021 Clean Data'!$E$2:$ZQ$272,80,FALSE)</f>
        <v>Y</v>
      </c>
      <c r="BA119" s="17" t="str">
        <f>HLOOKUP($B119,'[6]SGTI 2021 Clean Data'!$E$2:$ZQ$272,83,FALSE)</f>
        <v>Y</v>
      </c>
      <c r="BB119" s="17" t="str">
        <f>HLOOKUP($B119,'[6]SGTI 2021 Clean Data'!$E$2:$ZQ$272,84,FALSE)</f>
        <v>Y</v>
      </c>
      <c r="BC119" s="17" t="str">
        <f>HLOOKUP($B119,'[6]SGTI 2021 Clean Data'!$E$2:$ZQ$272,89,FALSE)</f>
        <v>Y</v>
      </c>
      <c r="BD119" s="17" t="str">
        <f>HLOOKUP($B119,'[6]SGTI 2021 Clean Data'!$E$2:$ZQ$272,91,FALSE)</f>
        <v>Y</v>
      </c>
      <c r="BE119" s="17" t="str">
        <f>HLOOKUP($B119,'[6]SGTI 2021 Clean Data'!$E$2:$ZQ$272,92,FALSE)</f>
        <v>Y</v>
      </c>
      <c r="BF119" s="17" t="str">
        <f>HLOOKUP($B119,'[6]SGTI 2021 Clean Data'!$E$2:$ZQ$272,93,FALSE)</f>
        <v>Y</v>
      </c>
      <c r="BG119" s="17" t="str">
        <f>HLOOKUP($B119,'[6]SGTI 2021 Clean Data'!$E$2:$ZQ$272,94,FALSE)</f>
        <v>Y</v>
      </c>
      <c r="BH119" s="17" t="str">
        <f>HLOOKUP($B119,'[6]SGTI 2021 Clean Data'!$E$2:$ZQ$272,95,FALSE)</f>
        <v>Y</v>
      </c>
      <c r="BI119" s="17" t="str">
        <f>HLOOKUP($B119,'[6]SGTI 2021 Clean Data'!$E$2:$ZQ$272,96,FALSE)</f>
        <v>Y</v>
      </c>
      <c r="BJ119" s="17" t="str">
        <f>HLOOKUP($B119,'[6]SGTI 2021 Clean Data'!$E$2:$ZQ$272,97,FALSE)</f>
        <v>Y</v>
      </c>
      <c r="BK119" s="17" t="str">
        <f>HLOOKUP($B119,'[6]SGTI 2021 Clean Data'!$E$2:$ZQ$272,98,FALSE)</f>
        <v>Y</v>
      </c>
      <c r="BL119" s="17" t="str">
        <f>HLOOKUP($B119,'[6]SGTI 2021 Clean Data'!$E$2:$ZQ$272,100,FALSE)</f>
        <v>Y</v>
      </c>
      <c r="BM119" s="17" t="str">
        <f>HLOOKUP($B119,'[6]SGTI 2021 Clean Data'!$E$2:$ZQ$272,102,FALSE)</f>
        <v>Y</v>
      </c>
      <c r="BN119" s="17" t="str">
        <f>HLOOKUP($B119,'[6]SGTI 2021 Clean Data'!$E$2:$ZQ$272,103,FALSE)</f>
        <v>Y</v>
      </c>
      <c r="BO119" s="17" t="str">
        <f>HLOOKUP($B119,'[6]SGTI 2021 Clean Data'!$E$2:$ZQ$272,107,FALSE)</f>
        <v>Y</v>
      </c>
      <c r="BP119" s="17" t="str">
        <f>HLOOKUP($B119,'[6]SGTI 2021 Clean Data'!$E$2:$ZQ$272,108,FALSE)</f>
        <v>Y</v>
      </c>
      <c r="BQ119" s="17" t="str">
        <f>HLOOKUP($B119,'[6]SGTI 2021 Clean Data'!$E$2:$ZQ$272,109,FALSE)</f>
        <v>Y</v>
      </c>
      <c r="BR119" s="17" t="str">
        <f>HLOOKUP($B119,'[6]SGTI 2021 Clean Data'!$E$2:$ZQ$272,110,FALSE)</f>
        <v>Y</v>
      </c>
      <c r="BS119" s="17" t="str">
        <f>HLOOKUP($B119,'[6]SGTI 2021 Clean Data'!$E$2:$ZQ$272,111,FALSE)</f>
        <v>Y</v>
      </c>
      <c r="BT119" s="17" t="str">
        <f>HLOOKUP($B119,'[6]SGTI 2021 Clean Data'!$E$2:$ZQ$272,113,FALSE)</f>
        <v>Y</v>
      </c>
      <c r="BU119" s="17" t="str">
        <f>HLOOKUP($B119,'[6]SGTI 2021 Clean Data'!$E$2:$ZQ$272,114,FALSE)</f>
        <v>N</v>
      </c>
      <c r="BV119" s="17" t="str">
        <f>HLOOKUP($B119,'[6]SGTI 2021 Clean Data'!$E$2:$ZQ$272,120,FALSE)</f>
        <v>Y</v>
      </c>
      <c r="BW119" s="17" t="str">
        <f>HLOOKUP($B119,'[6]SGTI 2021 Clean Data'!$E$2:$ZQ$272,121,FALSE)</f>
        <v>Y</v>
      </c>
      <c r="BX119" s="17" t="str">
        <f>HLOOKUP($B119,'[6]SGTI 2021 Clean Data'!$E$2:$ZQ$272,122,FALSE)</f>
        <v>Y</v>
      </c>
      <c r="BY119" s="17" t="str">
        <f>HLOOKUP($B119,'[6]SGTI 2021 Clean Data'!$E$2:$ZQ$272,123,FALSE)</f>
        <v>Y</v>
      </c>
      <c r="BZ119" s="17" t="str">
        <f>HLOOKUP($B119,'[6]SGTI 2021 Clean Data'!$E$2:$ZQ$272,124,FALSE)</f>
        <v>Y</v>
      </c>
      <c r="CA119" s="17" t="str">
        <f>HLOOKUP($B119,'[6]SGTI 2021 Clean Data'!$E$2:$ZQ$272,125,FALSE)</f>
        <v>N</v>
      </c>
      <c r="CB119" s="17" t="str">
        <f>HLOOKUP($B119,'[6]SGTI 2021 Clean Data'!$E$2:$ZQ$272,126,FALSE)</f>
        <v>N</v>
      </c>
      <c r="CC119" s="17" t="str">
        <f>HLOOKUP($B119,'[6]SGTI 2021 Clean Data'!$E$2:$ZQ$272,128,FALSE)</f>
        <v>Y</v>
      </c>
      <c r="CD119" s="17" t="str">
        <f>HLOOKUP($B119,'[6]SGTI 2021 Clean Data'!$E$2:$ZQ$272,130,FALSE)</f>
        <v>Y</v>
      </c>
      <c r="CE119" s="17" t="str">
        <f>HLOOKUP($B119,'[6]SGTI 2021 Clean Data'!$E$2:$ZQ$272,131,FALSE)</f>
        <v>Y</v>
      </c>
      <c r="CF119" s="17" t="str">
        <f>HLOOKUP($B119,'[6]SGTI 2021 Clean Data'!$E$2:$ZQ$272,132,FALSE)</f>
        <v>Y</v>
      </c>
      <c r="CG119" s="17" t="str">
        <f>HLOOKUP($B119,'[6]SGTI 2021 Clean Data'!$E$2:$ZQ$272,133,FALSE)</f>
        <v>Y</v>
      </c>
      <c r="CH119" s="17" t="str">
        <f>HLOOKUP($B119,'[6]SGTI 2021 Clean Data'!$E$2:$ZQ$272,135,FALSE)</f>
        <v>N</v>
      </c>
      <c r="CI119" s="17" t="str">
        <f>HLOOKUP($B119,'[6]SGTI 2021 Clean Data'!$E$2:$ZQ$272,139,FALSE)</f>
        <v>Y</v>
      </c>
      <c r="CJ119" s="17" t="str">
        <f>HLOOKUP($B119,'[6]SGTI 2021 Clean Data'!$E$2:$ZQ$272,140,FALSE)</f>
        <v>N</v>
      </c>
      <c r="CK119" s="17" t="str">
        <f>VLOOKUP($B119,'[6]2021 DD Batch123456'!$B$3:$AT$590,26,FALSE)</f>
        <v>N</v>
      </c>
      <c r="CL119" s="17" t="str">
        <f>VLOOKUP($B119,'[6]2021 DD Batch123456'!$B$3:$AT$590,27,FALSE)</f>
        <v>N</v>
      </c>
      <c r="CM119" s="17" t="str">
        <f>VLOOKUP($B119,'[6]2021 DD Batch123456'!$B$3:$AT$590,31,FALSE)</f>
        <v>N</v>
      </c>
      <c r="CN119" s="17" t="str">
        <f>VLOOKUP($B119,'[6]2021 DD Batch123456'!$B$3:$AT$590,32,FALSE)</f>
        <v>Y</v>
      </c>
      <c r="CO119" s="17" t="str">
        <f>VLOOKUP($B119,'[6]2021 DD Batch123456'!$B$3:$AT$590,33,FALSE)</f>
        <v>Y</v>
      </c>
      <c r="CP119" s="17" t="str">
        <f>HLOOKUP($B119,'[6]SGTI 2021 Clean Data'!$E$2:$ZQ$272,153,FALSE)</f>
        <v>Y</v>
      </c>
      <c r="CQ119" s="17" t="str">
        <f>HLOOKUP($B119,'[6]SGTI 2021 Clean Data'!$E$2:$ZQ$272,155,FALSE)</f>
        <v>Y</v>
      </c>
      <c r="CR119" s="17" t="str">
        <f>HLOOKUP($B119,'[6]SGTI 2021 Clean Data'!$E$2:$ZQ$272,156,FALSE)</f>
        <v>Y</v>
      </c>
      <c r="CS119" s="17" t="str">
        <f>HLOOKUP($B119,'[6]SGTI 2021 Clean Data'!$E$2:$ZQ$272,157,FALSE)</f>
        <v>Y</v>
      </c>
      <c r="CT119" s="17" t="str">
        <f>HLOOKUP($B119,'[6]SGTI 2021 Clean Data'!$E$2:$ZQ$272,158,FALSE)</f>
        <v>N</v>
      </c>
      <c r="CU119" s="17" t="str">
        <f>HLOOKUP($B119,'[6]SGTI 2021 Clean Data'!$E$2:$ZQ$272,159,FALSE)</f>
        <v>Y</v>
      </c>
      <c r="CV119" s="17" t="str">
        <f>HLOOKUP($B119,'[6]SGTI 2021 Clean Data'!$E$2:$ZQ$272,160,FALSE)</f>
        <v>Y</v>
      </c>
      <c r="CW119" s="17" t="str">
        <f>HLOOKUP($B119,'[6]SGTI 2021 Clean Data'!$E$2:$ZQ$272,161,FALSE)</f>
        <v>Y</v>
      </c>
      <c r="CX119" s="17" t="str">
        <f>HLOOKUP($B119,'[6]SGTI 2021 Clean Data'!$E$2:$ZQ$272,164,FALSE)</f>
        <v>Y</v>
      </c>
      <c r="CY119" s="17" t="str">
        <f>HLOOKUP($B119,'[6]SGTI 2021 Clean Data'!$E$2:$ZQ$272,170,FALSE)</f>
        <v>Y</v>
      </c>
      <c r="CZ119" s="17" t="str">
        <f>HLOOKUP($B119,'[6]SGTI 2021 Clean Data'!$E$2:$ZQ$272,173,FALSE)</f>
        <v>Y</v>
      </c>
      <c r="DA119" s="17" t="str">
        <f>HLOOKUP($B119,'[6]SGTI 2021 Clean Data'!$E$2:$ZQ$272,174,FALSE)</f>
        <v>Y</v>
      </c>
      <c r="DB119" s="17" t="str">
        <f>HLOOKUP($B119,'[6]SGTI 2021 Clean Data'!$E$2:$ZQ$272,175,FALSE)</f>
        <v>Y</v>
      </c>
      <c r="DC119" s="17" t="str">
        <f>HLOOKUP($B119,'[6]SGTI 2021 Clean Data'!$E$2:$ZQ$272,176,FALSE)</f>
        <v>Y</v>
      </c>
      <c r="DD119" s="17" t="str">
        <f>HLOOKUP($B119,'[6]SGTI 2021 Clean Data'!$E$2:$ZQ$272,178,FALSE)</f>
        <v>Y</v>
      </c>
      <c r="DE119" s="17" t="str">
        <f>HLOOKUP($B119,'[6]SGTI 2021 Clean Data'!$E$2:$ZQ$272,179,FALSE)</f>
        <v>Y</v>
      </c>
      <c r="DF119" s="17" t="str">
        <f>HLOOKUP($B119,'[6]SGTI 2021 Clean Data'!$E$2:$ZQ$272,180,FALSE)</f>
        <v>Y</v>
      </c>
      <c r="DG119" s="17" t="str">
        <f>HLOOKUP($B119,'[6]SGTI 2021 Clean Data'!$E$2:$ZQ$272,181,FALSE)</f>
        <v>Y</v>
      </c>
      <c r="DH119" s="17" t="str">
        <f>HLOOKUP($B119,'[6]SGTI 2021 Clean Data'!$E$2:$ZQ$272,182,FALSE)</f>
        <v>N</v>
      </c>
      <c r="DI119" s="17" t="str">
        <f>HLOOKUP($B119,'[6]SGTI 2021 Clean Data'!$E$2:$ZQ$272,184,FALSE)</f>
        <v>Y</v>
      </c>
      <c r="DJ119" s="17" t="str">
        <f>HLOOKUP($B119,'[6]SGTI 2021 Clean Data'!$E$2:$ZQ$272,185,FALSE)</f>
        <v>Y</v>
      </c>
      <c r="DK119" s="17">
        <f>HLOOKUP($B119,'[6]SGTI 2021 Clean Data'!$E$2:$ZQ$272,190,FALSE)</f>
        <v>57</v>
      </c>
      <c r="DL119" s="17" t="str">
        <f>HLOOKUP($B119,'[6]SGTI 2021 Clean Data'!$E$2:$ZQ$272,191,FALSE)</f>
        <v>Y</v>
      </c>
      <c r="DM119" s="17" t="str">
        <f>HLOOKUP($B119,'[6]SGTI 2021 Clean Data'!$E$2:$ZQ$272,195,FALSE)</f>
        <v>Y</v>
      </c>
      <c r="DN119" s="17" t="str">
        <f>HLOOKUP($B119,'[6]SGTI 2021 Clean Data'!$E$2:$ZQ$272,196,FALSE)</f>
        <v>Y</v>
      </c>
      <c r="DO119" s="17" t="str">
        <f>HLOOKUP($B119,'[6]SGTI 2021 Clean Data'!$E$2:$ZQ$272,199,FALSE)</f>
        <v>Y</v>
      </c>
      <c r="DP119" s="17" t="str">
        <f>HLOOKUP($B119,'[6]SGTI 2021 Clean Data'!$E$2:$ZQ$272,200,FALSE)</f>
        <v>Y</v>
      </c>
      <c r="DQ119" s="17" t="str">
        <f>HLOOKUP($B119,'[6]SGTI 2021 Clean Data'!$E$2:$ZQ$272,201,FALSE)</f>
        <v>Y</v>
      </c>
      <c r="DR119" s="17" t="str">
        <f>HLOOKUP($B119,'[6]SGTI 2021 Clean Data'!$E$2:$ZQ$272,202,FALSE)</f>
        <v>Y</v>
      </c>
      <c r="DS119" s="17" t="str">
        <f>HLOOKUP($B119,'[6]SGTI 2021 Clean Data'!$E$2:$ZQ$272,203,FALSE)</f>
        <v>Y</v>
      </c>
      <c r="DT119" s="17" t="str">
        <f>HLOOKUP($B119,'[6]SGTI 2021 Clean Data'!$E$2:$ZQ$272,204,FALSE)</f>
        <v>Y</v>
      </c>
      <c r="DU119" s="17" t="str">
        <f>HLOOKUP($B119,'[6]SGTI 2021 Clean Data'!$E$2:$ZQ$272,206,FALSE)</f>
        <v>Y</v>
      </c>
      <c r="DV119" s="17" t="str">
        <f>HLOOKUP($B119,'[6]SGTI 2021 Clean Data'!$E$2:$ZQ$272,207,FALSE)</f>
        <v>Y</v>
      </c>
      <c r="DW119" s="17" t="str">
        <f>HLOOKUP($B119,'[6]SGTI 2021 Clean Data'!$E$2:$ZQ$272,208,FALSE)</f>
        <v>Y</v>
      </c>
      <c r="DX119" s="17"/>
      <c r="DY119" s="17" t="str">
        <f>HLOOKUP($B119,'[6]SGTI 2021 Clean Data'!$E$2:$ZQ$272,213,FALSE)</f>
        <v>Y</v>
      </c>
      <c r="DZ119" s="17" t="str">
        <f>HLOOKUP($B119,'[6]SGTI 2021 Clean Data'!$E$2:$ZQ$272,214,FALSE)</f>
        <v>Y</v>
      </c>
      <c r="EA119" s="17" t="str">
        <f>HLOOKUP($B119,'[6]SGTI 2021 Clean Data'!$E$2:$ZQ$272,215,FALSE)</f>
        <v>Y</v>
      </c>
      <c r="EB119" s="17">
        <f>HLOOKUP($B119,'[6]SGTI 2021 Clean Data'!$E$2:$ZQ$272,219,FALSE)</f>
        <v>3</v>
      </c>
      <c r="EC119" s="17">
        <f>HLOOKUP($B119,'[6]SGTI 2021 Clean Data'!$E$2:$ZQ$272,220,FALSE)</f>
        <v>0</v>
      </c>
      <c r="ED119" s="17">
        <f>HLOOKUP($B119,'[6]SGTI 2021 Clean Data'!$E$2:$ZQ$272,221,FALSE)</f>
        <v>3</v>
      </c>
      <c r="EE119" s="17">
        <f>HLOOKUP($B119,'[6]SGTI 2021 Clean Data'!$E$2:$ZQ$272,222,FALSE)</f>
        <v>3</v>
      </c>
      <c r="EF119" s="17">
        <f>HLOOKUP($B119,'[6]SGTI 2021 Clean Data'!$E$2:$ZQ$272,223,FALSE)</f>
        <v>0</v>
      </c>
      <c r="EG119" s="17">
        <f>HLOOKUP($B119,'[6]SGTI 2021 Clean Data'!$E$2:$ZQ$272,224,FALSE)</f>
        <v>3</v>
      </c>
      <c r="EH119" s="17">
        <f>HLOOKUP($B119,'[6]SGTI 2021 Clean Data'!$E$2:$ZQ$272,225,FALSE)</f>
        <v>1</v>
      </c>
      <c r="EI119" s="17">
        <f>HLOOKUP($B119,'[6]SGTI 2021 Clean Data'!$E$2:$ZQ$272,226,FALSE)</f>
        <v>0</v>
      </c>
      <c r="EJ119" s="17">
        <f>HLOOKUP($B119,'[6]SGTI 2021 Clean Data'!$E$2:$ZQ$272,227,FALSE)</f>
        <v>0</v>
      </c>
      <c r="EK119" s="17">
        <f>HLOOKUP($B119,'[6]SGTI 2021 Clean Data'!$E$2:$ZQ$272,228,FALSE)</f>
        <v>3</v>
      </c>
      <c r="EL119" s="17">
        <f>HLOOKUP($B119,'[6]SGTI 2021 Clean Data'!$E$2:$ZQ$272,229,FALSE)</f>
        <v>0</v>
      </c>
      <c r="EM119" s="17">
        <f>HLOOKUP($B119,'[6]SGTI 2021 Clean Data'!$E$2:$ZQ$272,230,FALSE)</f>
        <v>1</v>
      </c>
      <c r="EN119" s="17">
        <f>HLOOKUP($B119,'[6]SGTI 2021 Clean Data'!$E$2:$ZQ$272,231,FALSE)</f>
        <v>0</v>
      </c>
      <c r="EO119" s="18">
        <f>HLOOKUP($B119,'[6]SGTI 2021 Clean Data'!$E$2:$ZQ$272,232,FALSE)</f>
        <v>44287</v>
      </c>
      <c r="EP119" s="18">
        <f>HLOOKUP($B119,'[6]SGTI 2021 Clean Data'!$E$2:$ZQ$272,233,FALSE)</f>
        <v>44309</v>
      </c>
      <c r="EQ119" s="17">
        <f>HLOOKUP($B119,'[6]SGTI 2021 Clean Data'!$E$2:$ZQ$272,234,FALSE)</f>
        <v>0</v>
      </c>
      <c r="ER119" s="17">
        <f>HLOOKUP($B119,'[6]SGTI 2021 Clean Data'!$E$2:$ZQ$272,235,FALSE)</f>
        <v>3</v>
      </c>
      <c r="ES119" s="17">
        <f>HLOOKUP($B119,'[6]SGTI 2021 Clean Data'!$E$2:$ZQ$272,240,FALSE)</f>
        <v>0</v>
      </c>
      <c r="ET119" s="17">
        <f>VLOOKUP($B119,'[6]2021 DD Batch123456'!$B$3:$AT$590,42,FALSE)</f>
        <v>2</v>
      </c>
      <c r="EU119" s="17"/>
      <c r="EV119" s="17"/>
      <c r="EW119" s="17"/>
      <c r="EX119" s="17">
        <f>VLOOKUP($B119,'[6]2021 DD Batch123456'!$B$3:$AT$590,44,FALSE)</f>
        <v>0</v>
      </c>
      <c r="EY119" s="17">
        <f>HLOOKUP($B119,'[6]SGTI 2021 Clean Data'!$E$2:$ZQ$272,246,FALSE)</f>
        <v>0</v>
      </c>
      <c r="EZ119" s="17">
        <f>HLOOKUP($B119,'[6]SGTI 2021 Clean Data'!$E$2:$ZQ$272,247,FALSE)</f>
        <v>0</v>
      </c>
      <c r="FA119" s="17">
        <f>HLOOKUP($B119,'[6]SGTI 2021 Clean Data'!$E$2:$ZQ$272,248,FALSE)</f>
        <v>0</v>
      </c>
      <c r="FB119" s="17">
        <f>HLOOKUP($B119,'[6]SGTI 2021 Clean Data'!$E$2:$ZQ$272,249,FALSE)</f>
        <v>0</v>
      </c>
      <c r="FC119" s="17">
        <f>HLOOKUP($B119,'[6]SGTI 2021 Clean Data'!$E$2:$ZQ$272,250,FALSE)</f>
        <v>0</v>
      </c>
      <c r="FD119" s="17">
        <f>HLOOKUP($B119,'[6]SGTI 2021 Clean Data'!$E$2:$ZQ$272,251,FALSE)</f>
        <v>3</v>
      </c>
      <c r="FE119" s="17">
        <f>HLOOKUP($B119,'[6]SGTI 2021 Clean Data'!$E$2:$ZQ$272,252,FALSE)</f>
        <v>0</v>
      </c>
      <c r="FF119" s="17">
        <f>HLOOKUP($B119,'[6]SGTI 2021 Clean Data'!$E$2:$ZQ$272,253,FALSE)</f>
        <v>0</v>
      </c>
      <c r="FG119" s="17">
        <f>HLOOKUP($B119,'[6]SGTI 2021 Clean Data'!$E$2:$ZQ$272,254,FALSE)</f>
        <v>0</v>
      </c>
      <c r="FH119" s="17">
        <f>HLOOKUP($B119,'[6]SGTI 2021 Clean Data'!$E$2:$ZQ$272,255,FALSE)</f>
        <v>0</v>
      </c>
      <c r="FI119" s="17">
        <f>HLOOKUP($B119,'[6]SGTI 2021 Clean Data'!$E$2:$ZQ$272,256,FALSE)</f>
        <v>0</v>
      </c>
      <c r="FJ119" s="17">
        <f>HLOOKUP($B119,'[6]SGTI 2021 Clean Data'!$E$2:$ZQ$272,257,FALSE)</f>
        <v>0</v>
      </c>
      <c r="FK119" s="17">
        <f>HLOOKUP($B119,'[6]SGTI 2021 Clean Data'!$E$2:$ZQ$272,258,FALSE)</f>
        <v>0</v>
      </c>
      <c r="FL119" s="17"/>
      <c r="FM119" s="17">
        <f>HLOOKUP($B119,'[6]SGTI 2021 Clean Data'!$E$2:$ZQ$272,260,FALSE)</f>
        <v>0</v>
      </c>
      <c r="FN119" s="17">
        <f>HLOOKUP($B119,'[6]SGTI 2021 Clean Data'!$E$2:$ZQ$272,261,FALSE)</f>
        <v>0</v>
      </c>
      <c r="FO119" s="17">
        <f>HLOOKUP($B119,'[6]SGTI 2021 Clean Data'!$E$2:$ZQ$272,262,FALSE)</f>
        <v>0</v>
      </c>
      <c r="FP119" s="17">
        <f>HLOOKUP($B119,'[6]SGTI 2021 Clean Data'!$E$2:$ZQ$272,263,FALSE)</f>
        <v>0</v>
      </c>
      <c r="FQ119" s="17"/>
      <c r="FR119" s="17">
        <f>HLOOKUP($B119,'[6]SGTI 2021 Clean Data'!$E$2:$ZQ$272,265,FALSE)</f>
        <v>0</v>
      </c>
      <c r="FS119" s="17">
        <f>HLOOKUP($B119,'[6]SGTI 2021 Clean Data'!$E$2:$ZQ$272,266,FALSE)</f>
        <v>0</v>
      </c>
      <c r="FT119" s="17">
        <f>HLOOKUP($B119,'[6]SGTI 2021 Clean Data'!$E$2:$ZQ$272,267,FALSE)</f>
        <v>0</v>
      </c>
      <c r="FU119" s="17">
        <f>HLOOKUP($B119,'[6]SGTI 2021 Clean Data'!$E$2:$ZQ$272,268,FALSE)</f>
        <v>0</v>
      </c>
      <c r="FV119" s="17">
        <f>HLOOKUP($B119,'[6]SGTI 2021 Clean Data'!$E$2:$ZQ$272,269,FALSE)</f>
        <v>0</v>
      </c>
      <c r="FW119" s="17">
        <f>HLOOKUP($B119,'[6]SGTI 2021 Clean Data'!$E$2:$ZQ$272,270,FALSE)</f>
        <v>0</v>
      </c>
      <c r="FX119" s="17">
        <f>HLOOKUP($B119,'[6]SGTI 2021 Clean Data'!$E$2:$ZQ$272,271,FALSE)</f>
        <v>0</v>
      </c>
    </row>
    <row r="120" spans="1:180" ht="24" thickTop="1" thickBot="1" x14ac:dyDescent="0.3">
      <c r="A120" s="12">
        <v>385</v>
      </c>
      <c r="B120" s="13" t="s">
        <v>284</v>
      </c>
      <c r="C120" s="14" t="s">
        <v>285</v>
      </c>
      <c r="D120" s="15">
        <v>44196</v>
      </c>
      <c r="E120" s="16">
        <f>_xlfn.IFNA(VLOOKUP($B120,'[4]SGTI 2021 General Full List'!$G$2:$AD$528,24,FALSE),VLOOKUP($B120,'[5]SGTI 2021 TrustReits Full List'!$G$2:$AC$43,23,FALSE))</f>
        <v>5521675920</v>
      </c>
      <c r="F120" s="16" t="str">
        <f t="shared" si="1"/>
        <v>Big</v>
      </c>
      <c r="G120" s="16" t="str">
        <f>_xlfn.IFNA(VLOOKUP($B120,'[4]SGTI 2021 General Full List'!$G$2:$AD$528,21,FALSE),VLOOKUP($B120,'[5]SGTI 2021 TrustReits Full List'!$G$2:$AB$43,20,FALSE))</f>
        <v xml:space="preserve">INFORMATION TECHNOLOGY </v>
      </c>
      <c r="H120" s="16" t="str">
        <f>_xlfn.IFNA(VLOOKUP($B120,'[4]SGTI 2021 General Full List'!$G$2:$AD$528,23,FALSE),VLOOKUP($B120,'[5]SGTI 2021 TrustReits Full List'!$G$2:$AB$43,22,FALSE))</f>
        <v>Technology Equipment</v>
      </c>
      <c r="I120" s="16" t="s">
        <v>1273</v>
      </c>
      <c r="J120" s="17">
        <f>VLOOKUP($B120,'[6]2021 DD Batch123456'!$B$3:$AT$590,5,FALSE)</f>
        <v>9</v>
      </c>
      <c r="K120" s="17">
        <f>VLOOKUP($B120,'[6]2021 DD Batch123456'!$B$3:$AT$590,6,FALSE)</f>
        <v>9</v>
      </c>
      <c r="L120" s="17">
        <f>VLOOKUP($B120,'[6]2021 DD Batch123456'!$B$3:$AT$590,7,FALSE)</f>
        <v>8</v>
      </c>
      <c r="M120" s="17" t="str">
        <f>VLOOKUP($B120,'[6]2021 DD Batch123456'!$B$3:$AT$590,12,FALSE)</f>
        <v>N</v>
      </c>
      <c r="N120" s="17" t="str">
        <f>HLOOKUP($B120,'[6]SGTI 2021 Clean Data'!$E$2:$ZQ$272,25,FALSE)</f>
        <v>N</v>
      </c>
      <c r="O120" s="17" t="str">
        <f>VLOOKUP($B120,'[6]2021 DD Batch123456'!$B$3:$AT$590,13,FALSE)</f>
        <v>Y</v>
      </c>
      <c r="P120" s="17" t="str">
        <f>VLOOKUP($B120,'[6]2021 DD Batch123456'!$B$3:$AT$590,14,FALSE)</f>
        <v>Y</v>
      </c>
      <c r="Q120" s="17" t="str">
        <f>HLOOKUP($B120,'[6]SGTI 2021 Clean Data'!$E$2:$ZQ$272,30,FALSE)</f>
        <v>Y</v>
      </c>
      <c r="R120" s="17" t="str">
        <f>HLOOKUP($B120,'[6]SGTI 2021 Clean Data'!$E$2:$ZQ$272,31,FALSE)</f>
        <v>Y</v>
      </c>
      <c r="S120" s="17" t="str">
        <f>HLOOKUP($B120,'[6]SGTI 2021 Clean Data'!$E$2:$ZQ$272,32,FALSE)</f>
        <v>Y</v>
      </c>
      <c r="T120" s="17">
        <f>VLOOKUP($B120,'[6]2021 DD Batch123456'!$B$3:$AT$590,36,FALSE)</f>
        <v>4</v>
      </c>
      <c r="U120" s="17">
        <f>VLOOKUP($B120,'[6]2021 DD Batch123456'!$B$3:$AT$590,40,FALSE)</f>
        <v>4</v>
      </c>
      <c r="V120" s="17">
        <f>VLOOKUP($B120,'[6]2021 DD Batch123456'!$B$3:$AT$590,37,FALSE)</f>
        <v>4</v>
      </c>
      <c r="W120" s="17" t="str">
        <f>VLOOKUP($B120,'[6]2021 DD Batch123456'!$B$3:$AT$590,41,FALSE)</f>
        <v>Y</v>
      </c>
      <c r="X120" s="17">
        <f>VLOOKUP($B120,'[6]2021 DD Batch123456'!$B$3:$AT$590,15,FALSE)</f>
        <v>4</v>
      </c>
      <c r="Y120" s="17">
        <f>VLOOKUP($B120,'[6]2021 DD Batch123456'!$B$3:$AT$590,16,FALSE)</f>
        <v>3</v>
      </c>
      <c r="Z120" s="17" t="str">
        <f>VLOOKUP($B120,'[6]2021 DD Batch123456'!$B$3:$AT$590,18,FALSE)</f>
        <v>Y</v>
      </c>
      <c r="AA120" s="17" t="str">
        <f>HLOOKUP($B120,'[6]SGTI 2021 Clean Data'!$E$2:$ZQ$272,45,FALSE)</f>
        <v>Y</v>
      </c>
      <c r="AB120" s="17" t="str">
        <f>HLOOKUP($B120,'[6]SGTI 2021 Clean Data'!$E$2:$ZQ$272,46,FALSE)</f>
        <v>Y</v>
      </c>
      <c r="AC120" s="17" t="str">
        <f>HLOOKUP($B120,'[6]SGTI 2021 Clean Data'!$E$2:$ZQ$272,49,FALSE)</f>
        <v>Y</v>
      </c>
      <c r="AD120" s="17" t="str">
        <f>HLOOKUP($B120,'[6]SGTI 2021 Clean Data'!$E$2:$ZQ$272,50,FALSE)</f>
        <v>Y</v>
      </c>
      <c r="AE120" s="17" t="str">
        <f>HLOOKUP($B120,'[6]SGTI 2021 Clean Data'!$E$2:$ZQ$272,53,FALSE)</f>
        <v>Y</v>
      </c>
      <c r="AF120" s="17" t="str">
        <f>HLOOKUP($B120,'[6]SGTI 2021 Clean Data'!$E$2:$ZQ$272,54,FALSE)</f>
        <v>Y</v>
      </c>
      <c r="AG120" s="17" t="str">
        <f>HLOOKUP($B120,'[6]SGTI 2021 Clean Data'!$E$2:$ZQ$272,55,FALSE)</f>
        <v>N</v>
      </c>
      <c r="AH120" s="17" t="str">
        <f>HLOOKUP($B120,'[6]SGTI 2021 Clean Data'!$E$2:$ZQ$272,56,FALSE)</f>
        <v>N</v>
      </c>
      <c r="AI120" s="17" t="str">
        <f>HLOOKUP($B120,'[6]SGTI 2021 Clean Data'!$E$2:$ZQ$272,57,FALSE)</f>
        <v>N</v>
      </c>
      <c r="AJ120" s="17" t="str">
        <f>HLOOKUP($B120,'[6]SGTI 2021 Clean Data'!$E$2:$ZQ$272,58,FALSE)</f>
        <v>N</v>
      </c>
      <c r="AK120" s="17" t="str">
        <f>HLOOKUP($B120,'[6]SGTI 2021 Clean Data'!$E$2:$ZQ$272,59,FALSE)</f>
        <v>Y</v>
      </c>
      <c r="AL120" s="17">
        <f>VLOOKUP($B120,'[6]2021 DD Batch123456'!$B$3:$AT$590,19,FALSE)</f>
        <v>4</v>
      </c>
      <c r="AM120" s="17">
        <f>VLOOKUP($B120,'[6]2021 DD Batch123456'!$B$3:$AT$590,20,FALSE)</f>
        <v>4</v>
      </c>
      <c r="AN120" s="17" t="str">
        <f>VLOOKUP($B120,'[6]2021 DD Batch123456'!$B$3:$AT$590,22,FALSE)</f>
        <v>Y</v>
      </c>
      <c r="AO120" s="17" t="str">
        <f>HLOOKUP($B120,'[6]SGTI 2021 Clean Data'!$E$2:$ZQ$272,67,FALSE)</f>
        <v>E</v>
      </c>
      <c r="AP120" s="17" t="str">
        <f>HLOOKUP($B120,'[6]SGTI 2021 Clean Data'!$E$2:$ZQ$272,68,FALSE)</f>
        <v>E</v>
      </c>
      <c r="AQ120" s="17" t="str">
        <f>HLOOKUP($B120,'[6]SGTI 2021 Clean Data'!$E$2:$ZQ$272,69,FALSE)</f>
        <v>B3</v>
      </c>
      <c r="AR120" s="17" t="str">
        <f>HLOOKUP($B120,'[6]SGTI 2021 Clean Data'!$E$2:$ZQ$272,70,FALSE)</f>
        <v>Y</v>
      </c>
      <c r="AS120" s="17" t="str">
        <f>HLOOKUP($B120,'[6]SGTI 2021 Clean Data'!$E$2:$ZQ$272,71,FALSE)</f>
        <v>Y</v>
      </c>
      <c r="AT120" s="17" t="str">
        <f>HLOOKUP($B120,'[6]SGTI 2021 Clean Data'!$E$2:$ZQ$272,72,FALSE)</f>
        <v>Y</v>
      </c>
      <c r="AU120" s="17" t="str">
        <f>HLOOKUP($B120,'[6]SGTI 2021 Clean Data'!$E$2:$ZQ$272,73,FALSE)</f>
        <v>Y</v>
      </c>
      <c r="AV120" s="17" t="str">
        <f>HLOOKUP($B120,'[6]SGTI 2021 Clean Data'!$E$2:$ZQ$272,74,FALSE)</f>
        <v>Y</v>
      </c>
      <c r="AW120" s="17" t="str">
        <f>HLOOKUP($B120,'[6]SGTI 2021 Clean Data'!$E$2:$ZQ$272,75,FALSE)</f>
        <v>N</v>
      </c>
      <c r="AX120" s="17" t="str">
        <f>HLOOKUP($B120,'[6]SGTI 2021 Clean Data'!$E$2:$ZQ$272,76,FALSE)</f>
        <v>N</v>
      </c>
      <c r="AY120" s="17" t="str">
        <f>VLOOKUP($B120,'[6]2021 DD Batch123456'!$B$3:$AT$590,35,FALSE)</f>
        <v>E</v>
      </c>
      <c r="AZ120" s="17" t="str">
        <f>HLOOKUP($B120,'[6]SGTI 2021 Clean Data'!$E$2:$ZQ$272,80,FALSE)</f>
        <v>Y</v>
      </c>
      <c r="BA120" s="17" t="str">
        <f>HLOOKUP($B120,'[6]SGTI 2021 Clean Data'!$E$2:$ZQ$272,83,FALSE)</f>
        <v>Y</v>
      </c>
      <c r="BB120" s="17" t="str">
        <f>HLOOKUP($B120,'[6]SGTI 2021 Clean Data'!$E$2:$ZQ$272,84,FALSE)</f>
        <v>Y</v>
      </c>
      <c r="BC120" s="17" t="str">
        <f>HLOOKUP($B120,'[6]SGTI 2021 Clean Data'!$E$2:$ZQ$272,89,FALSE)</f>
        <v>N</v>
      </c>
      <c r="BD120" s="17" t="str">
        <f>HLOOKUP($B120,'[6]SGTI 2021 Clean Data'!$E$2:$ZQ$272,91,FALSE)</f>
        <v>N</v>
      </c>
      <c r="BE120" s="17" t="str">
        <f>HLOOKUP($B120,'[6]SGTI 2021 Clean Data'!$E$2:$ZQ$272,92,FALSE)</f>
        <v>Y</v>
      </c>
      <c r="BF120" s="17" t="str">
        <f>HLOOKUP($B120,'[6]SGTI 2021 Clean Data'!$E$2:$ZQ$272,93,FALSE)</f>
        <v>Y</v>
      </c>
      <c r="BG120" s="17" t="str">
        <f>HLOOKUP($B120,'[6]SGTI 2021 Clean Data'!$E$2:$ZQ$272,94,FALSE)</f>
        <v>Y</v>
      </c>
      <c r="BH120" s="17" t="str">
        <f>HLOOKUP($B120,'[6]SGTI 2021 Clean Data'!$E$2:$ZQ$272,95,FALSE)</f>
        <v>Y</v>
      </c>
      <c r="BI120" s="17" t="str">
        <f>HLOOKUP($B120,'[6]SGTI 2021 Clean Data'!$E$2:$ZQ$272,96,FALSE)</f>
        <v>Y</v>
      </c>
      <c r="BJ120" s="17" t="str">
        <f>HLOOKUP($B120,'[6]SGTI 2021 Clean Data'!$E$2:$ZQ$272,97,FALSE)</f>
        <v>Y</v>
      </c>
      <c r="BK120" s="17" t="str">
        <f>HLOOKUP($B120,'[6]SGTI 2021 Clean Data'!$E$2:$ZQ$272,98,FALSE)</f>
        <v>Y</v>
      </c>
      <c r="BL120" s="17" t="str">
        <f>HLOOKUP($B120,'[6]SGTI 2021 Clean Data'!$E$2:$ZQ$272,100,FALSE)</f>
        <v>Y</v>
      </c>
      <c r="BM120" s="17" t="str">
        <f>HLOOKUP($B120,'[6]SGTI 2021 Clean Data'!$E$2:$ZQ$272,102,FALSE)</f>
        <v>Y</v>
      </c>
      <c r="BN120" s="17" t="str">
        <f>HLOOKUP($B120,'[6]SGTI 2021 Clean Data'!$E$2:$ZQ$272,103,FALSE)</f>
        <v>Y</v>
      </c>
      <c r="BO120" s="17" t="str">
        <f>HLOOKUP($B120,'[6]SGTI 2021 Clean Data'!$E$2:$ZQ$272,107,FALSE)</f>
        <v>Y</v>
      </c>
      <c r="BP120" s="17" t="str">
        <f>HLOOKUP($B120,'[6]SGTI 2021 Clean Data'!$E$2:$ZQ$272,108,FALSE)</f>
        <v>Y</v>
      </c>
      <c r="BQ120" s="17" t="str">
        <f>HLOOKUP($B120,'[6]SGTI 2021 Clean Data'!$E$2:$ZQ$272,109,FALSE)</f>
        <v>Y</v>
      </c>
      <c r="BR120" s="17" t="str">
        <f>HLOOKUP($B120,'[6]SGTI 2021 Clean Data'!$E$2:$ZQ$272,110,FALSE)</f>
        <v>Y</v>
      </c>
      <c r="BS120" s="17" t="str">
        <f>HLOOKUP($B120,'[6]SGTI 2021 Clean Data'!$E$2:$ZQ$272,111,FALSE)</f>
        <v>Y</v>
      </c>
      <c r="BT120" s="17" t="str">
        <f>HLOOKUP($B120,'[6]SGTI 2021 Clean Data'!$E$2:$ZQ$272,113,FALSE)</f>
        <v>Y</v>
      </c>
      <c r="BU120" s="17" t="str">
        <f>HLOOKUP($B120,'[6]SGTI 2021 Clean Data'!$E$2:$ZQ$272,114,FALSE)</f>
        <v>N/A</v>
      </c>
      <c r="BV120" s="17" t="str">
        <f>HLOOKUP($B120,'[6]SGTI 2021 Clean Data'!$E$2:$ZQ$272,120,FALSE)</f>
        <v>N</v>
      </c>
      <c r="BW120" s="17" t="str">
        <f>HLOOKUP($B120,'[6]SGTI 2021 Clean Data'!$E$2:$ZQ$272,121,FALSE)</f>
        <v>Y</v>
      </c>
      <c r="BX120" s="17" t="str">
        <f>HLOOKUP($B120,'[6]SGTI 2021 Clean Data'!$E$2:$ZQ$272,122,FALSE)</f>
        <v>Y</v>
      </c>
      <c r="BY120" s="17" t="str">
        <f>HLOOKUP($B120,'[6]SGTI 2021 Clean Data'!$E$2:$ZQ$272,123,FALSE)</f>
        <v>Y</v>
      </c>
      <c r="BZ120" s="17" t="str">
        <f>HLOOKUP($B120,'[6]SGTI 2021 Clean Data'!$E$2:$ZQ$272,124,FALSE)</f>
        <v>Y</v>
      </c>
      <c r="CA120" s="17" t="str">
        <f>HLOOKUP($B120,'[6]SGTI 2021 Clean Data'!$E$2:$ZQ$272,125,FALSE)</f>
        <v>N</v>
      </c>
      <c r="CB120" s="17" t="str">
        <f>HLOOKUP($B120,'[6]SGTI 2021 Clean Data'!$E$2:$ZQ$272,126,FALSE)</f>
        <v>N</v>
      </c>
      <c r="CC120" s="17" t="str">
        <f>HLOOKUP($B120,'[6]SGTI 2021 Clean Data'!$E$2:$ZQ$272,128,FALSE)</f>
        <v>Y</v>
      </c>
      <c r="CD120" s="17" t="str">
        <f>HLOOKUP($B120,'[6]SGTI 2021 Clean Data'!$E$2:$ZQ$272,130,FALSE)</f>
        <v>Y</v>
      </c>
      <c r="CE120" s="17" t="str">
        <f>HLOOKUP($B120,'[6]SGTI 2021 Clean Data'!$E$2:$ZQ$272,131,FALSE)</f>
        <v>Y</v>
      </c>
      <c r="CF120" s="17" t="str">
        <f>HLOOKUP($B120,'[6]SGTI 2021 Clean Data'!$E$2:$ZQ$272,132,FALSE)</f>
        <v>Y</v>
      </c>
      <c r="CG120" s="17" t="str">
        <f>HLOOKUP($B120,'[6]SGTI 2021 Clean Data'!$E$2:$ZQ$272,133,FALSE)</f>
        <v>Y</v>
      </c>
      <c r="CH120" s="17" t="str">
        <f>HLOOKUP($B120,'[6]SGTI 2021 Clean Data'!$E$2:$ZQ$272,135,FALSE)</f>
        <v>Y</v>
      </c>
      <c r="CI120" s="17" t="str">
        <f>HLOOKUP($B120,'[6]SGTI 2021 Clean Data'!$E$2:$ZQ$272,139,FALSE)</f>
        <v>Y</v>
      </c>
      <c r="CJ120" s="17" t="str">
        <f>HLOOKUP($B120,'[6]SGTI 2021 Clean Data'!$E$2:$ZQ$272,140,FALSE)</f>
        <v>Y</v>
      </c>
      <c r="CK120" s="17" t="str">
        <f>VLOOKUP($B120,'[6]2021 DD Batch123456'!$B$3:$AT$590,26,FALSE)</f>
        <v>Y</v>
      </c>
      <c r="CL120" s="17">
        <f>VLOOKUP($B120,'[6]2021 DD Batch123456'!$B$3:$AT$590,27,FALSE)</f>
        <v>0</v>
      </c>
      <c r="CM120" s="17" t="str">
        <f>VLOOKUP($B120,'[6]2021 DD Batch123456'!$B$3:$AT$590,31,FALSE)</f>
        <v>N</v>
      </c>
      <c r="CN120" s="17" t="str">
        <f>VLOOKUP($B120,'[6]2021 DD Batch123456'!$B$3:$AT$590,32,FALSE)</f>
        <v>Y</v>
      </c>
      <c r="CO120" s="17" t="str">
        <f>VLOOKUP($B120,'[6]2021 DD Batch123456'!$B$3:$AT$590,33,FALSE)</f>
        <v>N</v>
      </c>
      <c r="CP120" s="17" t="str">
        <f>HLOOKUP($B120,'[6]SGTI 2021 Clean Data'!$E$2:$ZQ$272,153,FALSE)</f>
        <v>Y</v>
      </c>
      <c r="CQ120" s="17" t="str">
        <f>HLOOKUP($B120,'[6]SGTI 2021 Clean Data'!$E$2:$ZQ$272,155,FALSE)</f>
        <v>Y</v>
      </c>
      <c r="CR120" s="17" t="str">
        <f>HLOOKUP($B120,'[6]SGTI 2021 Clean Data'!$E$2:$ZQ$272,156,FALSE)</f>
        <v>Y</v>
      </c>
      <c r="CS120" s="17" t="str">
        <f>HLOOKUP($B120,'[6]SGTI 2021 Clean Data'!$E$2:$ZQ$272,157,FALSE)</f>
        <v>Y</v>
      </c>
      <c r="CT120" s="17" t="str">
        <f>HLOOKUP($B120,'[6]SGTI 2021 Clean Data'!$E$2:$ZQ$272,158,FALSE)</f>
        <v>N</v>
      </c>
      <c r="CU120" s="17" t="str">
        <f>HLOOKUP($B120,'[6]SGTI 2021 Clean Data'!$E$2:$ZQ$272,159,FALSE)</f>
        <v>Y</v>
      </c>
      <c r="CV120" s="17" t="str">
        <f>HLOOKUP($B120,'[6]SGTI 2021 Clean Data'!$E$2:$ZQ$272,160,FALSE)</f>
        <v>Y</v>
      </c>
      <c r="CW120" s="17" t="str">
        <f>HLOOKUP($B120,'[6]SGTI 2021 Clean Data'!$E$2:$ZQ$272,161,FALSE)</f>
        <v>Y</v>
      </c>
      <c r="CX120" s="17" t="str">
        <f>HLOOKUP($B120,'[6]SGTI 2021 Clean Data'!$E$2:$ZQ$272,164,FALSE)</f>
        <v>Y</v>
      </c>
      <c r="CY120" s="17" t="str">
        <f>HLOOKUP($B120,'[6]SGTI 2021 Clean Data'!$E$2:$ZQ$272,170,FALSE)</f>
        <v>Y</v>
      </c>
      <c r="CZ120" s="17" t="str">
        <f>HLOOKUP($B120,'[6]SGTI 2021 Clean Data'!$E$2:$ZQ$272,173,FALSE)</f>
        <v>Y</v>
      </c>
      <c r="DA120" s="17" t="str">
        <f>HLOOKUP($B120,'[6]SGTI 2021 Clean Data'!$E$2:$ZQ$272,174,FALSE)</f>
        <v>Y</v>
      </c>
      <c r="DB120" s="17" t="str">
        <f>HLOOKUP($B120,'[6]SGTI 2021 Clean Data'!$E$2:$ZQ$272,175,FALSE)</f>
        <v>Y</v>
      </c>
      <c r="DC120" s="17" t="str">
        <f>HLOOKUP($B120,'[6]SGTI 2021 Clean Data'!$E$2:$ZQ$272,176,FALSE)</f>
        <v>Y</v>
      </c>
      <c r="DD120" s="17" t="str">
        <f>HLOOKUP($B120,'[6]SGTI 2021 Clean Data'!$E$2:$ZQ$272,178,FALSE)</f>
        <v>Y</v>
      </c>
      <c r="DE120" s="17" t="str">
        <f>HLOOKUP($B120,'[6]SGTI 2021 Clean Data'!$E$2:$ZQ$272,179,FALSE)</f>
        <v>N</v>
      </c>
      <c r="DF120" s="17" t="str">
        <f>HLOOKUP($B120,'[6]SGTI 2021 Clean Data'!$E$2:$ZQ$272,180,FALSE)</f>
        <v>N</v>
      </c>
      <c r="DG120" s="17" t="str">
        <f>HLOOKUP($B120,'[6]SGTI 2021 Clean Data'!$E$2:$ZQ$272,181,FALSE)</f>
        <v>N</v>
      </c>
      <c r="DH120" s="17" t="str">
        <f>HLOOKUP($B120,'[6]SGTI 2021 Clean Data'!$E$2:$ZQ$272,182,FALSE)</f>
        <v>N</v>
      </c>
      <c r="DI120" s="17" t="str">
        <f>HLOOKUP($B120,'[6]SGTI 2021 Clean Data'!$E$2:$ZQ$272,184,FALSE)</f>
        <v>Y</v>
      </c>
      <c r="DJ120" s="17" t="str">
        <f>HLOOKUP($B120,'[6]SGTI 2021 Clean Data'!$E$2:$ZQ$272,185,FALSE)</f>
        <v>Y</v>
      </c>
      <c r="DK120" s="17">
        <f>HLOOKUP($B120,'[6]SGTI 2021 Clean Data'!$E$2:$ZQ$272,190,FALSE)</f>
        <v>57</v>
      </c>
      <c r="DL120" s="17" t="str">
        <f>HLOOKUP($B120,'[6]SGTI 2021 Clean Data'!$E$2:$ZQ$272,191,FALSE)</f>
        <v>Y</v>
      </c>
      <c r="DM120" s="17" t="str">
        <f>HLOOKUP($B120,'[6]SGTI 2021 Clean Data'!$E$2:$ZQ$272,195,FALSE)</f>
        <v>Y</v>
      </c>
      <c r="DN120" s="17" t="str">
        <f>HLOOKUP($B120,'[6]SGTI 2021 Clean Data'!$E$2:$ZQ$272,196,FALSE)</f>
        <v>Y</v>
      </c>
      <c r="DO120" s="17" t="str">
        <f>HLOOKUP($B120,'[6]SGTI 2021 Clean Data'!$E$2:$ZQ$272,199,FALSE)</f>
        <v>Y</v>
      </c>
      <c r="DP120" s="17" t="str">
        <f>HLOOKUP($B120,'[6]SGTI 2021 Clean Data'!$E$2:$ZQ$272,200,FALSE)</f>
        <v>Y</v>
      </c>
      <c r="DQ120" s="17" t="str">
        <f>HLOOKUP($B120,'[6]SGTI 2021 Clean Data'!$E$2:$ZQ$272,201,FALSE)</f>
        <v>Y</v>
      </c>
      <c r="DR120" s="17" t="str">
        <f>HLOOKUP($B120,'[6]SGTI 2021 Clean Data'!$E$2:$ZQ$272,202,FALSE)</f>
        <v>Y</v>
      </c>
      <c r="DS120" s="17" t="str">
        <f>HLOOKUP($B120,'[6]SGTI 2021 Clean Data'!$E$2:$ZQ$272,203,FALSE)</f>
        <v>Y</v>
      </c>
      <c r="DT120" s="17" t="str">
        <f>HLOOKUP($B120,'[6]SGTI 2021 Clean Data'!$E$2:$ZQ$272,204,FALSE)</f>
        <v>Y</v>
      </c>
      <c r="DU120" s="17" t="str">
        <f>HLOOKUP($B120,'[6]SGTI 2021 Clean Data'!$E$2:$ZQ$272,206,FALSE)</f>
        <v>Y</v>
      </c>
      <c r="DV120" s="17" t="str">
        <f>HLOOKUP($B120,'[6]SGTI 2021 Clean Data'!$E$2:$ZQ$272,207,FALSE)</f>
        <v>N</v>
      </c>
      <c r="DW120" s="17" t="str">
        <f>HLOOKUP($B120,'[6]SGTI 2021 Clean Data'!$E$2:$ZQ$272,208,FALSE)</f>
        <v>N</v>
      </c>
      <c r="DX120" s="17"/>
      <c r="DY120" s="17" t="str">
        <f>HLOOKUP($B120,'[6]SGTI 2021 Clean Data'!$E$2:$ZQ$272,213,FALSE)</f>
        <v>Y</v>
      </c>
      <c r="DZ120" s="17" t="str">
        <f>HLOOKUP($B120,'[6]SGTI 2021 Clean Data'!$E$2:$ZQ$272,214,FALSE)</f>
        <v>N</v>
      </c>
      <c r="EA120" s="17" t="str">
        <f>HLOOKUP($B120,'[6]SGTI 2021 Clean Data'!$E$2:$ZQ$272,215,FALSE)</f>
        <v>Y</v>
      </c>
      <c r="EB120" s="17">
        <f>HLOOKUP($B120,'[6]SGTI 2021 Clean Data'!$E$2:$ZQ$272,219,FALSE)</f>
        <v>3</v>
      </c>
      <c r="EC120" s="17">
        <f>HLOOKUP($B120,'[6]SGTI 2021 Clean Data'!$E$2:$ZQ$272,220,FALSE)</f>
        <v>0</v>
      </c>
      <c r="ED120" s="17">
        <f>HLOOKUP($B120,'[6]SGTI 2021 Clean Data'!$E$2:$ZQ$272,221,FALSE)</f>
        <v>0</v>
      </c>
      <c r="EE120" s="17">
        <f>HLOOKUP($B120,'[6]SGTI 2021 Clean Data'!$E$2:$ZQ$272,222,FALSE)</f>
        <v>3</v>
      </c>
      <c r="EF120" s="17">
        <f>HLOOKUP($B120,'[6]SGTI 2021 Clean Data'!$E$2:$ZQ$272,223,FALSE)</f>
        <v>0</v>
      </c>
      <c r="EG120" s="17">
        <f>HLOOKUP($B120,'[6]SGTI 2021 Clean Data'!$E$2:$ZQ$272,224,FALSE)</f>
        <v>3</v>
      </c>
      <c r="EH120" s="17">
        <f>HLOOKUP($B120,'[6]SGTI 2021 Clean Data'!$E$2:$ZQ$272,225,FALSE)</f>
        <v>0</v>
      </c>
      <c r="EI120" s="17">
        <f>HLOOKUP($B120,'[6]SGTI 2021 Clean Data'!$E$2:$ZQ$272,226,FALSE)</f>
        <v>3</v>
      </c>
      <c r="EJ120" s="17">
        <f>HLOOKUP($B120,'[6]SGTI 2021 Clean Data'!$E$2:$ZQ$272,227,FALSE)</f>
        <v>0</v>
      </c>
      <c r="EK120" s="17">
        <f>HLOOKUP($B120,'[6]SGTI 2021 Clean Data'!$E$2:$ZQ$272,228,FALSE)</f>
        <v>3</v>
      </c>
      <c r="EL120" s="17">
        <f>HLOOKUP($B120,'[6]SGTI 2021 Clean Data'!$E$2:$ZQ$272,229,FALSE)</f>
        <v>0</v>
      </c>
      <c r="EM120" s="17">
        <f>HLOOKUP($B120,'[6]SGTI 2021 Clean Data'!$E$2:$ZQ$272,230,FALSE)</f>
        <v>0</v>
      </c>
      <c r="EN120" s="17">
        <f>HLOOKUP($B120,'[6]SGTI 2021 Clean Data'!$E$2:$ZQ$272,231,FALSE)</f>
        <v>0</v>
      </c>
      <c r="EO120" s="18">
        <f>HLOOKUP($B120,'[6]SGTI 2021 Clean Data'!$E$2:$ZQ$272,232,FALSE)</f>
        <v>44293</v>
      </c>
      <c r="EP120" s="18">
        <f>HLOOKUP($B120,'[6]SGTI 2021 Clean Data'!$E$2:$ZQ$272,233,FALSE)</f>
        <v>44315</v>
      </c>
      <c r="EQ120" s="17">
        <f>HLOOKUP($B120,'[6]SGTI 2021 Clean Data'!$E$2:$ZQ$272,234,FALSE)</f>
        <v>0</v>
      </c>
      <c r="ER120" s="17">
        <f>HLOOKUP($B120,'[6]SGTI 2021 Clean Data'!$E$2:$ZQ$272,235,FALSE)</f>
        <v>3</v>
      </c>
      <c r="ES120" s="17">
        <f>HLOOKUP($B120,'[6]SGTI 2021 Clean Data'!$E$2:$ZQ$272,240,FALSE)</f>
        <v>0</v>
      </c>
      <c r="ET120" s="17">
        <f>VLOOKUP($B120,'[6]2021 DD Batch123456'!$B$3:$AT$590,42,FALSE)</f>
        <v>4</v>
      </c>
      <c r="EU120" s="17"/>
      <c r="EV120" s="17"/>
      <c r="EW120" s="17"/>
      <c r="EX120" s="17">
        <f>VLOOKUP($B120,'[6]2021 DD Batch123456'!$B$3:$AT$590,44,FALSE)</f>
        <v>0</v>
      </c>
      <c r="EY120" s="17">
        <f>HLOOKUP($B120,'[6]SGTI 2021 Clean Data'!$E$2:$ZQ$272,246,FALSE)</f>
        <v>0</v>
      </c>
      <c r="EZ120" s="17">
        <f>HLOOKUP($B120,'[6]SGTI 2021 Clean Data'!$E$2:$ZQ$272,247,FALSE)</f>
        <v>0</v>
      </c>
      <c r="FA120" s="17">
        <f>HLOOKUP($B120,'[6]SGTI 2021 Clean Data'!$E$2:$ZQ$272,248,FALSE)</f>
        <v>0</v>
      </c>
      <c r="FB120" s="17">
        <f>HLOOKUP($B120,'[6]SGTI 2021 Clean Data'!$E$2:$ZQ$272,249,FALSE)</f>
        <v>0</v>
      </c>
      <c r="FC120" s="17">
        <f>HLOOKUP($B120,'[6]SGTI 2021 Clean Data'!$E$2:$ZQ$272,250,FALSE)</f>
        <v>0</v>
      </c>
      <c r="FD120" s="17">
        <f>HLOOKUP($B120,'[6]SGTI 2021 Clean Data'!$E$2:$ZQ$272,251,FALSE)</f>
        <v>0</v>
      </c>
      <c r="FE120" s="17">
        <f>HLOOKUP($B120,'[6]SGTI 2021 Clean Data'!$E$2:$ZQ$272,252,FALSE)</f>
        <v>0</v>
      </c>
      <c r="FF120" s="17">
        <f>HLOOKUP($B120,'[6]SGTI 2021 Clean Data'!$E$2:$ZQ$272,253,FALSE)</f>
        <v>0</v>
      </c>
      <c r="FG120" s="17">
        <f>HLOOKUP($B120,'[6]SGTI 2021 Clean Data'!$E$2:$ZQ$272,254,FALSE)</f>
        <v>0</v>
      </c>
      <c r="FH120" s="17">
        <f>HLOOKUP($B120,'[6]SGTI 2021 Clean Data'!$E$2:$ZQ$272,255,FALSE)</f>
        <v>0</v>
      </c>
      <c r="FI120" s="17">
        <f>HLOOKUP($B120,'[6]SGTI 2021 Clean Data'!$E$2:$ZQ$272,256,FALSE)</f>
        <v>5</v>
      </c>
      <c r="FJ120" s="17">
        <f>HLOOKUP($B120,'[6]SGTI 2021 Clean Data'!$E$2:$ZQ$272,257,FALSE)</f>
        <v>0</v>
      </c>
      <c r="FK120" s="17">
        <f>HLOOKUP($B120,'[6]SGTI 2021 Clean Data'!$E$2:$ZQ$272,258,FALSE)</f>
        <v>0</v>
      </c>
      <c r="FL120" s="17"/>
      <c r="FM120" s="17">
        <f>HLOOKUP($B120,'[6]SGTI 2021 Clean Data'!$E$2:$ZQ$272,260,FALSE)</f>
        <v>0</v>
      </c>
      <c r="FN120" s="17">
        <f>HLOOKUP($B120,'[6]SGTI 2021 Clean Data'!$E$2:$ZQ$272,261,FALSE)</f>
        <v>0</v>
      </c>
      <c r="FO120" s="17">
        <f>HLOOKUP($B120,'[6]SGTI 2021 Clean Data'!$E$2:$ZQ$272,262,FALSE)</f>
        <v>0</v>
      </c>
      <c r="FP120" s="17">
        <f>HLOOKUP($B120,'[6]SGTI 2021 Clean Data'!$E$2:$ZQ$272,263,FALSE)</f>
        <v>0</v>
      </c>
      <c r="FQ120" s="17"/>
      <c r="FR120" s="17">
        <f>HLOOKUP($B120,'[6]SGTI 2021 Clean Data'!$E$2:$ZQ$272,265,FALSE)</f>
        <v>0</v>
      </c>
      <c r="FS120" s="17">
        <f>HLOOKUP($B120,'[6]SGTI 2021 Clean Data'!$E$2:$ZQ$272,266,FALSE)</f>
        <v>0</v>
      </c>
      <c r="FT120" s="17">
        <f>HLOOKUP($B120,'[6]SGTI 2021 Clean Data'!$E$2:$ZQ$272,267,FALSE)</f>
        <v>3</v>
      </c>
      <c r="FU120" s="17">
        <f>HLOOKUP($B120,'[6]SGTI 2021 Clean Data'!$E$2:$ZQ$272,268,FALSE)</f>
        <v>0</v>
      </c>
      <c r="FV120" s="17">
        <f>HLOOKUP($B120,'[6]SGTI 2021 Clean Data'!$E$2:$ZQ$272,269,FALSE)</f>
        <v>0</v>
      </c>
      <c r="FW120" s="17">
        <f>HLOOKUP($B120,'[6]SGTI 2021 Clean Data'!$E$2:$ZQ$272,270,FALSE)</f>
        <v>0</v>
      </c>
      <c r="FX120" s="17">
        <f>HLOOKUP($B120,'[6]SGTI 2021 Clean Data'!$E$2:$ZQ$272,271,FALSE)</f>
        <v>0</v>
      </c>
    </row>
    <row r="121" spans="1:180" ht="24" thickTop="1" thickBot="1" x14ac:dyDescent="0.3">
      <c r="A121" s="12">
        <v>101</v>
      </c>
      <c r="B121" s="13" t="s">
        <v>140</v>
      </c>
      <c r="C121" s="14" t="s">
        <v>141</v>
      </c>
      <c r="D121" s="15">
        <v>44012</v>
      </c>
      <c r="E121" s="16">
        <f>_xlfn.IFNA(VLOOKUP($B121,'[4]SGTI 2021 General Full List'!$G$2:$AD$528,24,FALSE),VLOOKUP($B121,'[5]SGTI 2021 TrustReits Full List'!$G$2:$AC$43,23,FALSE))</f>
        <v>1340670000</v>
      </c>
      <c r="F121" s="16" t="str">
        <f t="shared" si="1"/>
        <v>Big</v>
      </c>
      <c r="G121" s="16" t="str">
        <f>_xlfn.IFNA(VLOOKUP($B121,'[4]SGTI 2021 General Full List'!$G$2:$AD$528,21,FALSE),VLOOKUP($B121,'[5]SGTI 2021 TrustReits Full List'!$G$2:$AB$43,20,FALSE))</f>
        <v xml:space="preserve">REAL ESTATE </v>
      </c>
      <c r="H121" s="16" t="str">
        <f>_xlfn.IFNA(VLOOKUP($B121,'[4]SGTI 2021 General Full List'!$G$2:$AD$528,23,FALSE),VLOOKUP($B121,'[5]SGTI 2021 TrustReits Full List'!$G$2:$AB$43,22,FALSE))</f>
        <v>Real Estate</v>
      </c>
      <c r="I121" s="16" t="s">
        <v>1273</v>
      </c>
      <c r="J121" s="17">
        <f>VLOOKUP($B121,'[6]2021 DD Batch123456'!$B$3:$AT$590,5,FALSE)</f>
        <v>9</v>
      </c>
      <c r="K121" s="17">
        <f>VLOOKUP($B121,'[6]2021 DD Batch123456'!$B$3:$AT$590,6,FALSE)</f>
        <v>9</v>
      </c>
      <c r="L121" s="17">
        <f>VLOOKUP($B121,'[6]2021 DD Batch123456'!$B$3:$AT$590,7,FALSE)</f>
        <v>6</v>
      </c>
      <c r="M121" s="17">
        <f>VLOOKUP($B121,'[6]2021 DD Batch123456'!$B$3:$AT$590,12,FALSE)</f>
        <v>0</v>
      </c>
      <c r="N121" s="17" t="str">
        <f>HLOOKUP($B121,'[6]SGTI 2021 Clean Data'!$E$2:$ZQ$272,25,FALSE)</f>
        <v>N</v>
      </c>
      <c r="O121" s="17" t="str">
        <f>VLOOKUP($B121,'[6]2021 DD Batch123456'!$B$3:$AT$590,13,FALSE)</f>
        <v>Y</v>
      </c>
      <c r="P121" s="17" t="str">
        <f>VLOOKUP($B121,'[6]2021 DD Batch123456'!$B$3:$AT$590,14,FALSE)</f>
        <v>Y</v>
      </c>
      <c r="Q121" s="17" t="str">
        <f>HLOOKUP($B121,'[6]SGTI 2021 Clean Data'!$E$2:$ZQ$272,30,FALSE)</f>
        <v>N</v>
      </c>
      <c r="R121" s="17" t="str">
        <f>HLOOKUP($B121,'[6]SGTI 2021 Clean Data'!$E$2:$ZQ$272,31,FALSE)</f>
        <v>Y</v>
      </c>
      <c r="S121" s="17" t="str">
        <f>HLOOKUP($B121,'[6]SGTI 2021 Clean Data'!$E$2:$ZQ$272,32,FALSE)</f>
        <v>Y</v>
      </c>
      <c r="T121" s="17">
        <f>VLOOKUP($B121,'[6]2021 DD Batch123456'!$B$3:$AT$590,36,FALSE)</f>
        <v>4</v>
      </c>
      <c r="U121" s="17">
        <f>VLOOKUP($B121,'[6]2021 DD Batch123456'!$B$3:$AT$590,40,FALSE)</f>
        <v>3</v>
      </c>
      <c r="V121" s="17">
        <f>VLOOKUP($B121,'[6]2021 DD Batch123456'!$B$3:$AT$590,37,FALSE)</f>
        <v>4</v>
      </c>
      <c r="W121" s="17" t="str">
        <f>VLOOKUP($B121,'[6]2021 DD Batch123456'!$B$3:$AT$590,41,FALSE)</f>
        <v>Y</v>
      </c>
      <c r="X121" s="17">
        <f>VLOOKUP($B121,'[6]2021 DD Batch123456'!$B$3:$AT$590,15,FALSE)</f>
        <v>3</v>
      </c>
      <c r="Y121" s="17">
        <f>VLOOKUP($B121,'[6]2021 DD Batch123456'!$B$3:$AT$590,16,FALSE)</f>
        <v>3</v>
      </c>
      <c r="Z121" s="17" t="str">
        <f>VLOOKUP($B121,'[6]2021 DD Batch123456'!$B$3:$AT$590,18,FALSE)</f>
        <v>Y</v>
      </c>
      <c r="AA121" s="17" t="str">
        <f>HLOOKUP($B121,'[6]SGTI 2021 Clean Data'!$E$2:$ZQ$272,45,FALSE)</f>
        <v>Y</v>
      </c>
      <c r="AB121" s="17" t="str">
        <f>HLOOKUP($B121,'[6]SGTI 2021 Clean Data'!$E$2:$ZQ$272,46,FALSE)</f>
        <v>Y</v>
      </c>
      <c r="AC121" s="17" t="str">
        <f>HLOOKUP($B121,'[6]SGTI 2021 Clean Data'!$E$2:$ZQ$272,49,FALSE)</f>
        <v>N</v>
      </c>
      <c r="AD121" s="17" t="str">
        <f>HLOOKUP($B121,'[6]SGTI 2021 Clean Data'!$E$2:$ZQ$272,50,FALSE)</f>
        <v>N</v>
      </c>
      <c r="AE121" s="17" t="str">
        <f>HLOOKUP($B121,'[6]SGTI 2021 Clean Data'!$E$2:$ZQ$272,53,FALSE)</f>
        <v>Y</v>
      </c>
      <c r="AF121" s="17" t="str">
        <f>HLOOKUP($B121,'[6]SGTI 2021 Clean Data'!$E$2:$ZQ$272,54,FALSE)</f>
        <v>Y</v>
      </c>
      <c r="AG121" s="17" t="str">
        <f>HLOOKUP($B121,'[6]SGTI 2021 Clean Data'!$E$2:$ZQ$272,55,FALSE)</f>
        <v>Y</v>
      </c>
      <c r="AH121" s="17" t="str">
        <f>HLOOKUP($B121,'[6]SGTI 2021 Clean Data'!$E$2:$ZQ$272,56,FALSE)</f>
        <v>Y</v>
      </c>
      <c r="AI121" s="17" t="str">
        <f>HLOOKUP($B121,'[6]SGTI 2021 Clean Data'!$E$2:$ZQ$272,57,FALSE)</f>
        <v>Y</v>
      </c>
      <c r="AJ121" s="17" t="str">
        <f>HLOOKUP($B121,'[6]SGTI 2021 Clean Data'!$E$2:$ZQ$272,58,FALSE)</f>
        <v>N</v>
      </c>
      <c r="AK121" s="17" t="str">
        <f>HLOOKUP($B121,'[6]SGTI 2021 Clean Data'!$E$2:$ZQ$272,59,FALSE)</f>
        <v>Y</v>
      </c>
      <c r="AL121" s="17">
        <f>VLOOKUP($B121,'[6]2021 DD Batch123456'!$B$3:$AT$590,19,FALSE)</f>
        <v>3</v>
      </c>
      <c r="AM121" s="17">
        <f>VLOOKUP($B121,'[6]2021 DD Batch123456'!$B$3:$AT$590,20,FALSE)</f>
        <v>3</v>
      </c>
      <c r="AN121" s="17" t="str">
        <f>VLOOKUP($B121,'[6]2021 DD Batch123456'!$B$3:$AT$590,22,FALSE)</f>
        <v>Y</v>
      </c>
      <c r="AO121" s="17" t="str">
        <f>HLOOKUP($B121,'[6]SGTI 2021 Clean Data'!$E$2:$ZQ$272,67,FALSE)</f>
        <v>B3</v>
      </c>
      <c r="AP121" s="17" t="str">
        <f>HLOOKUP($B121,'[6]SGTI 2021 Clean Data'!$E$2:$ZQ$272,68,FALSE)</f>
        <v>B3</v>
      </c>
      <c r="AQ121" s="17" t="str">
        <f>HLOOKUP($B121,'[6]SGTI 2021 Clean Data'!$E$2:$ZQ$272,69,FALSE)</f>
        <v>B3</v>
      </c>
      <c r="AR121" s="17" t="str">
        <f>HLOOKUP($B121,'[6]SGTI 2021 Clean Data'!$E$2:$ZQ$272,70,FALSE)</f>
        <v>Y</v>
      </c>
      <c r="AS121" s="17" t="str">
        <f>HLOOKUP($B121,'[6]SGTI 2021 Clean Data'!$E$2:$ZQ$272,71,FALSE)</f>
        <v>Y</v>
      </c>
      <c r="AT121" s="17" t="str">
        <f>HLOOKUP($B121,'[6]SGTI 2021 Clean Data'!$E$2:$ZQ$272,72,FALSE)</f>
        <v>Y</v>
      </c>
      <c r="AU121" s="17" t="str">
        <f>HLOOKUP($B121,'[6]SGTI 2021 Clean Data'!$E$2:$ZQ$272,73,FALSE)</f>
        <v>Y</v>
      </c>
      <c r="AV121" s="17" t="str">
        <f>HLOOKUP($B121,'[6]SGTI 2021 Clean Data'!$E$2:$ZQ$272,74,FALSE)</f>
        <v>Y</v>
      </c>
      <c r="AW121" s="17" t="str">
        <f>HLOOKUP($B121,'[6]SGTI 2021 Clean Data'!$E$2:$ZQ$272,75,FALSE)</f>
        <v>Y</v>
      </c>
      <c r="AX121" s="17" t="str">
        <f>HLOOKUP($B121,'[6]SGTI 2021 Clean Data'!$E$2:$ZQ$272,76,FALSE)</f>
        <v>Y</v>
      </c>
      <c r="AY121" s="17" t="str">
        <f>VLOOKUP($B121,'[6]2021 DD Batch123456'!$B$3:$AT$590,35,FALSE)</f>
        <v>B3</v>
      </c>
      <c r="AZ121" s="17" t="str">
        <f>HLOOKUP($B121,'[6]SGTI 2021 Clean Data'!$E$2:$ZQ$272,80,FALSE)</f>
        <v>N</v>
      </c>
      <c r="BA121" s="17" t="str">
        <f>HLOOKUP($B121,'[6]SGTI 2021 Clean Data'!$E$2:$ZQ$272,83,FALSE)</f>
        <v>Y</v>
      </c>
      <c r="BB121" s="17" t="str">
        <f>HLOOKUP($B121,'[6]SGTI 2021 Clean Data'!$E$2:$ZQ$272,84,FALSE)</f>
        <v>N</v>
      </c>
      <c r="BC121" s="17" t="str">
        <f>HLOOKUP($B121,'[6]SGTI 2021 Clean Data'!$E$2:$ZQ$272,89,FALSE)</f>
        <v>Y</v>
      </c>
      <c r="BD121" s="17" t="str">
        <f>HLOOKUP($B121,'[6]SGTI 2021 Clean Data'!$E$2:$ZQ$272,91,FALSE)</f>
        <v>Y</v>
      </c>
      <c r="BE121" s="17" t="str">
        <f>HLOOKUP($B121,'[6]SGTI 2021 Clean Data'!$E$2:$ZQ$272,92,FALSE)</f>
        <v>Y</v>
      </c>
      <c r="BF121" s="17" t="str">
        <f>HLOOKUP($B121,'[6]SGTI 2021 Clean Data'!$E$2:$ZQ$272,93,FALSE)</f>
        <v>Y</v>
      </c>
      <c r="BG121" s="17" t="str">
        <f>HLOOKUP($B121,'[6]SGTI 2021 Clean Data'!$E$2:$ZQ$272,94,FALSE)</f>
        <v>Y</v>
      </c>
      <c r="BH121" s="17" t="str">
        <f>HLOOKUP($B121,'[6]SGTI 2021 Clean Data'!$E$2:$ZQ$272,95,FALSE)</f>
        <v>Y</v>
      </c>
      <c r="BI121" s="17" t="str">
        <f>HLOOKUP($B121,'[6]SGTI 2021 Clean Data'!$E$2:$ZQ$272,96,FALSE)</f>
        <v>Y</v>
      </c>
      <c r="BJ121" s="17" t="str">
        <f>HLOOKUP($B121,'[6]SGTI 2021 Clean Data'!$E$2:$ZQ$272,97,FALSE)</f>
        <v>Y</v>
      </c>
      <c r="BK121" s="17" t="str">
        <f>HLOOKUP($B121,'[6]SGTI 2021 Clean Data'!$E$2:$ZQ$272,98,FALSE)</f>
        <v>Y</v>
      </c>
      <c r="BL121" s="17" t="str">
        <f>HLOOKUP($B121,'[6]SGTI 2021 Clean Data'!$E$2:$ZQ$272,100,FALSE)</f>
        <v>Y</v>
      </c>
      <c r="BM121" s="17" t="str">
        <f>HLOOKUP($B121,'[6]SGTI 2021 Clean Data'!$E$2:$ZQ$272,102,FALSE)</f>
        <v>Y</v>
      </c>
      <c r="BN121" s="17" t="str">
        <f>HLOOKUP($B121,'[6]SGTI 2021 Clean Data'!$E$2:$ZQ$272,103,FALSE)</f>
        <v>Y</v>
      </c>
      <c r="BO121" s="17" t="str">
        <f>HLOOKUP($B121,'[6]SGTI 2021 Clean Data'!$E$2:$ZQ$272,107,FALSE)</f>
        <v>Y</v>
      </c>
      <c r="BP121" s="17" t="str">
        <f>HLOOKUP($B121,'[6]SGTI 2021 Clean Data'!$E$2:$ZQ$272,108,FALSE)</f>
        <v>Y</v>
      </c>
      <c r="BQ121" s="17" t="str">
        <f>HLOOKUP($B121,'[6]SGTI 2021 Clean Data'!$E$2:$ZQ$272,109,FALSE)</f>
        <v>Y</v>
      </c>
      <c r="BR121" s="17" t="str">
        <f>HLOOKUP($B121,'[6]SGTI 2021 Clean Data'!$E$2:$ZQ$272,110,FALSE)</f>
        <v>Y</v>
      </c>
      <c r="BS121" s="17" t="str">
        <f>HLOOKUP($B121,'[6]SGTI 2021 Clean Data'!$E$2:$ZQ$272,111,FALSE)</f>
        <v>Y</v>
      </c>
      <c r="BT121" s="17" t="str">
        <f>HLOOKUP($B121,'[6]SGTI 2021 Clean Data'!$E$2:$ZQ$272,113,FALSE)</f>
        <v>Y</v>
      </c>
      <c r="BU121" s="17" t="str">
        <f>HLOOKUP($B121,'[6]SGTI 2021 Clean Data'!$E$2:$ZQ$272,114,FALSE)</f>
        <v>N</v>
      </c>
      <c r="BV121" s="17" t="str">
        <f>HLOOKUP($B121,'[6]SGTI 2021 Clean Data'!$E$2:$ZQ$272,120,FALSE)</f>
        <v>Y</v>
      </c>
      <c r="BW121" s="17" t="str">
        <f>HLOOKUP($B121,'[6]SGTI 2021 Clean Data'!$E$2:$ZQ$272,121,FALSE)</f>
        <v>Y</v>
      </c>
      <c r="BX121" s="17" t="str">
        <f>HLOOKUP($B121,'[6]SGTI 2021 Clean Data'!$E$2:$ZQ$272,122,FALSE)</f>
        <v>Y</v>
      </c>
      <c r="BY121" s="17" t="str">
        <f>HLOOKUP($B121,'[6]SGTI 2021 Clean Data'!$E$2:$ZQ$272,123,FALSE)</f>
        <v>Y</v>
      </c>
      <c r="BZ121" s="17" t="str">
        <f>HLOOKUP($B121,'[6]SGTI 2021 Clean Data'!$E$2:$ZQ$272,124,FALSE)</f>
        <v>Y</v>
      </c>
      <c r="CA121" s="17" t="str">
        <f>HLOOKUP($B121,'[6]SGTI 2021 Clean Data'!$E$2:$ZQ$272,125,FALSE)</f>
        <v>N</v>
      </c>
      <c r="CB121" s="17" t="str">
        <f>HLOOKUP($B121,'[6]SGTI 2021 Clean Data'!$E$2:$ZQ$272,126,FALSE)</f>
        <v>N</v>
      </c>
      <c r="CC121" s="17" t="str">
        <f>HLOOKUP($B121,'[6]SGTI 2021 Clean Data'!$E$2:$ZQ$272,128,FALSE)</f>
        <v>Y</v>
      </c>
      <c r="CD121" s="17" t="str">
        <f>HLOOKUP($B121,'[6]SGTI 2021 Clean Data'!$E$2:$ZQ$272,130,FALSE)</f>
        <v>Y</v>
      </c>
      <c r="CE121" s="17" t="str">
        <f>HLOOKUP($B121,'[6]SGTI 2021 Clean Data'!$E$2:$ZQ$272,131,FALSE)</f>
        <v>Y</v>
      </c>
      <c r="CF121" s="17" t="str">
        <f>HLOOKUP($B121,'[6]SGTI 2021 Clean Data'!$E$2:$ZQ$272,132,FALSE)</f>
        <v>Y</v>
      </c>
      <c r="CG121" s="17" t="str">
        <f>HLOOKUP($B121,'[6]SGTI 2021 Clean Data'!$E$2:$ZQ$272,133,FALSE)</f>
        <v>Y</v>
      </c>
      <c r="CH121" s="17" t="str">
        <f>HLOOKUP($B121,'[6]SGTI 2021 Clean Data'!$E$2:$ZQ$272,135,FALSE)</f>
        <v>Y</v>
      </c>
      <c r="CI121" s="17" t="str">
        <f>HLOOKUP($B121,'[6]SGTI 2021 Clean Data'!$E$2:$ZQ$272,139,FALSE)</f>
        <v>Y</v>
      </c>
      <c r="CJ121" s="17" t="str">
        <f>HLOOKUP($B121,'[6]SGTI 2021 Clean Data'!$E$2:$ZQ$272,140,FALSE)</f>
        <v>Y</v>
      </c>
      <c r="CK121" s="17" t="str">
        <f>VLOOKUP($B121,'[6]2021 DD Batch123456'!$B$3:$AT$590,26,FALSE)</f>
        <v>Y</v>
      </c>
      <c r="CL121" s="17">
        <f>VLOOKUP($B121,'[6]2021 DD Batch123456'!$B$3:$AT$590,27,FALSE)</f>
        <v>0</v>
      </c>
      <c r="CM121" s="17" t="str">
        <f>VLOOKUP($B121,'[6]2021 DD Batch123456'!$B$3:$AT$590,31,FALSE)</f>
        <v>N</v>
      </c>
      <c r="CN121" s="17" t="str">
        <f>VLOOKUP($B121,'[6]2021 DD Batch123456'!$B$3:$AT$590,32,FALSE)</f>
        <v>Y</v>
      </c>
      <c r="CO121" s="17" t="str">
        <f>VLOOKUP($B121,'[6]2021 DD Batch123456'!$B$3:$AT$590,33,FALSE)</f>
        <v>Y</v>
      </c>
      <c r="CP121" s="17" t="str">
        <f>HLOOKUP($B121,'[6]SGTI 2021 Clean Data'!$E$2:$ZQ$272,153,FALSE)</f>
        <v>Y</v>
      </c>
      <c r="CQ121" s="17" t="str">
        <f>HLOOKUP($B121,'[6]SGTI 2021 Clean Data'!$E$2:$ZQ$272,155,FALSE)</f>
        <v>Y</v>
      </c>
      <c r="CR121" s="17" t="str">
        <f>HLOOKUP($B121,'[6]SGTI 2021 Clean Data'!$E$2:$ZQ$272,156,FALSE)</f>
        <v>Y</v>
      </c>
      <c r="CS121" s="17" t="str">
        <f>HLOOKUP($B121,'[6]SGTI 2021 Clean Data'!$E$2:$ZQ$272,157,FALSE)</f>
        <v>Y</v>
      </c>
      <c r="CT121" s="17" t="str">
        <f>HLOOKUP($B121,'[6]SGTI 2021 Clean Data'!$E$2:$ZQ$272,158,FALSE)</f>
        <v>Y</v>
      </c>
      <c r="CU121" s="17" t="str">
        <f>HLOOKUP($B121,'[6]SGTI 2021 Clean Data'!$E$2:$ZQ$272,159,FALSE)</f>
        <v>Y</v>
      </c>
      <c r="CV121" s="17" t="str">
        <f>HLOOKUP($B121,'[6]SGTI 2021 Clean Data'!$E$2:$ZQ$272,160,FALSE)</f>
        <v>Y</v>
      </c>
      <c r="CW121" s="17" t="str">
        <f>HLOOKUP($B121,'[6]SGTI 2021 Clean Data'!$E$2:$ZQ$272,161,FALSE)</f>
        <v>Y</v>
      </c>
      <c r="CX121" s="17" t="str">
        <f>HLOOKUP($B121,'[6]SGTI 2021 Clean Data'!$E$2:$ZQ$272,164,FALSE)</f>
        <v>Y</v>
      </c>
      <c r="CY121" s="17" t="str">
        <f>HLOOKUP($B121,'[6]SGTI 2021 Clean Data'!$E$2:$ZQ$272,170,FALSE)</f>
        <v>Y</v>
      </c>
      <c r="CZ121" s="17" t="str">
        <f>HLOOKUP($B121,'[6]SGTI 2021 Clean Data'!$E$2:$ZQ$272,173,FALSE)</f>
        <v>Y</v>
      </c>
      <c r="DA121" s="17" t="str">
        <f>HLOOKUP($B121,'[6]SGTI 2021 Clean Data'!$E$2:$ZQ$272,174,FALSE)</f>
        <v>Y</v>
      </c>
      <c r="DB121" s="17" t="str">
        <f>HLOOKUP($B121,'[6]SGTI 2021 Clean Data'!$E$2:$ZQ$272,175,FALSE)</f>
        <v>Y</v>
      </c>
      <c r="DC121" s="17" t="str">
        <f>HLOOKUP($B121,'[6]SGTI 2021 Clean Data'!$E$2:$ZQ$272,176,FALSE)</f>
        <v>N</v>
      </c>
      <c r="DD121" s="17" t="str">
        <f>HLOOKUP($B121,'[6]SGTI 2021 Clean Data'!$E$2:$ZQ$272,178,FALSE)</f>
        <v>Y</v>
      </c>
      <c r="DE121" s="17" t="str">
        <f>HLOOKUP($B121,'[6]SGTI 2021 Clean Data'!$E$2:$ZQ$272,179,FALSE)</f>
        <v>Y</v>
      </c>
      <c r="DF121" s="17" t="str">
        <f>HLOOKUP($B121,'[6]SGTI 2021 Clean Data'!$E$2:$ZQ$272,180,FALSE)</f>
        <v>Y</v>
      </c>
      <c r="DG121" s="17" t="str">
        <f>HLOOKUP($B121,'[6]SGTI 2021 Clean Data'!$E$2:$ZQ$272,181,FALSE)</f>
        <v>Y</v>
      </c>
      <c r="DH121" s="17" t="str">
        <f>HLOOKUP($B121,'[6]SGTI 2021 Clean Data'!$E$2:$ZQ$272,182,FALSE)</f>
        <v>N</v>
      </c>
      <c r="DI121" s="17" t="str">
        <f>HLOOKUP($B121,'[6]SGTI 2021 Clean Data'!$E$2:$ZQ$272,184,FALSE)</f>
        <v>Y</v>
      </c>
      <c r="DJ121" s="17" t="str">
        <f>HLOOKUP($B121,'[6]SGTI 2021 Clean Data'!$E$2:$ZQ$272,185,FALSE)</f>
        <v>Y</v>
      </c>
      <c r="DK121" s="17">
        <f>HLOOKUP($B121,'[6]SGTI 2021 Clean Data'!$E$2:$ZQ$272,190,FALSE)</f>
        <v>98</v>
      </c>
      <c r="DL121" s="17" t="str">
        <f>HLOOKUP($B121,'[6]SGTI 2021 Clean Data'!$E$2:$ZQ$272,191,FALSE)</f>
        <v>N</v>
      </c>
      <c r="DM121" s="17" t="str">
        <f>HLOOKUP($B121,'[6]SGTI 2021 Clean Data'!$E$2:$ZQ$272,195,FALSE)</f>
        <v>Y</v>
      </c>
      <c r="DN121" s="17" t="str">
        <f>HLOOKUP($B121,'[6]SGTI 2021 Clean Data'!$E$2:$ZQ$272,196,FALSE)</f>
        <v>Y</v>
      </c>
      <c r="DO121" s="17" t="str">
        <f>HLOOKUP($B121,'[6]SGTI 2021 Clean Data'!$E$2:$ZQ$272,199,FALSE)</f>
        <v>Y</v>
      </c>
      <c r="DP121" s="17" t="str">
        <f>HLOOKUP($B121,'[6]SGTI 2021 Clean Data'!$E$2:$ZQ$272,200,FALSE)</f>
        <v>Y</v>
      </c>
      <c r="DQ121" s="17" t="str">
        <f>HLOOKUP($B121,'[6]SGTI 2021 Clean Data'!$E$2:$ZQ$272,201,FALSE)</f>
        <v>Y</v>
      </c>
      <c r="DR121" s="17" t="str">
        <f>HLOOKUP($B121,'[6]SGTI 2021 Clean Data'!$E$2:$ZQ$272,202,FALSE)</f>
        <v>Y</v>
      </c>
      <c r="DS121" s="17" t="str">
        <f>HLOOKUP($B121,'[6]SGTI 2021 Clean Data'!$E$2:$ZQ$272,203,FALSE)</f>
        <v>Y</v>
      </c>
      <c r="DT121" s="17" t="str">
        <f>HLOOKUP($B121,'[6]SGTI 2021 Clean Data'!$E$2:$ZQ$272,204,FALSE)</f>
        <v>Y</v>
      </c>
      <c r="DU121" s="17" t="str">
        <f>HLOOKUP($B121,'[6]SGTI 2021 Clean Data'!$E$2:$ZQ$272,206,FALSE)</f>
        <v>Y</v>
      </c>
      <c r="DV121" s="17" t="str">
        <f>HLOOKUP($B121,'[6]SGTI 2021 Clean Data'!$E$2:$ZQ$272,207,FALSE)</f>
        <v>N</v>
      </c>
      <c r="DW121" s="17" t="str">
        <f>HLOOKUP($B121,'[6]SGTI 2021 Clean Data'!$E$2:$ZQ$272,208,FALSE)</f>
        <v>N</v>
      </c>
      <c r="DX121" s="17"/>
      <c r="DY121" s="17" t="str">
        <f>HLOOKUP($B121,'[6]SGTI 2021 Clean Data'!$E$2:$ZQ$272,213,FALSE)</f>
        <v>Y</v>
      </c>
      <c r="DZ121" s="17" t="str">
        <f>HLOOKUP($B121,'[6]SGTI 2021 Clean Data'!$E$2:$ZQ$272,214,FALSE)</f>
        <v>N</v>
      </c>
      <c r="EA121" s="17" t="str">
        <f>HLOOKUP($B121,'[6]SGTI 2021 Clean Data'!$E$2:$ZQ$272,215,FALSE)</f>
        <v>Y</v>
      </c>
      <c r="EB121" s="17">
        <f>HLOOKUP($B121,'[6]SGTI 2021 Clean Data'!$E$2:$ZQ$272,219,FALSE)</f>
        <v>3</v>
      </c>
      <c r="EC121" s="17">
        <f>HLOOKUP($B121,'[6]SGTI 2021 Clean Data'!$E$2:$ZQ$272,220,FALSE)</f>
        <v>0</v>
      </c>
      <c r="ED121" s="17">
        <f>HLOOKUP($B121,'[6]SGTI 2021 Clean Data'!$E$2:$ZQ$272,221,FALSE)</f>
        <v>3</v>
      </c>
      <c r="EE121" s="17">
        <f>HLOOKUP($B121,'[6]SGTI 2021 Clean Data'!$E$2:$ZQ$272,222,FALSE)</f>
        <v>3</v>
      </c>
      <c r="EF121" s="17">
        <f>HLOOKUP($B121,'[6]SGTI 2021 Clean Data'!$E$2:$ZQ$272,223,FALSE)</f>
        <v>0</v>
      </c>
      <c r="EG121" s="17">
        <f>HLOOKUP($B121,'[6]SGTI 2021 Clean Data'!$E$2:$ZQ$272,224,FALSE)</f>
        <v>3</v>
      </c>
      <c r="EH121" s="17">
        <f>HLOOKUP($B121,'[6]SGTI 2021 Clean Data'!$E$2:$ZQ$272,225,FALSE)</f>
        <v>0</v>
      </c>
      <c r="EI121" s="17">
        <f>HLOOKUP($B121,'[6]SGTI 2021 Clean Data'!$E$2:$ZQ$272,226,FALSE)</f>
        <v>0</v>
      </c>
      <c r="EJ121" s="17">
        <f>HLOOKUP($B121,'[6]SGTI 2021 Clean Data'!$E$2:$ZQ$272,227,FALSE)</f>
        <v>0</v>
      </c>
      <c r="EK121" s="17">
        <f>HLOOKUP($B121,'[6]SGTI 2021 Clean Data'!$E$2:$ZQ$272,228,FALSE)</f>
        <v>3</v>
      </c>
      <c r="EL121" s="17">
        <f>HLOOKUP($B121,'[6]SGTI 2021 Clean Data'!$E$2:$ZQ$272,229,FALSE)</f>
        <v>0</v>
      </c>
      <c r="EM121" s="17">
        <f>HLOOKUP($B121,'[6]SGTI 2021 Clean Data'!$E$2:$ZQ$272,230,FALSE)</f>
        <v>1</v>
      </c>
      <c r="EN121" s="17">
        <f>HLOOKUP($B121,'[6]SGTI 2021 Clean Data'!$E$2:$ZQ$272,231,FALSE)</f>
        <v>0</v>
      </c>
      <c r="EO121" s="18">
        <f>HLOOKUP($B121,'[6]SGTI 2021 Clean Data'!$E$2:$ZQ$272,232,FALSE)</f>
        <v>44110</v>
      </c>
      <c r="EP121" s="18" t="str">
        <f>HLOOKUP($B121,'[6]SGTI 2021 Clean Data'!$E$2:$ZQ$272,233,FALSE)</f>
        <v>28/6/2020</v>
      </c>
      <c r="EQ121" s="17">
        <f>HLOOKUP($B121,'[6]SGTI 2021 Clean Data'!$E$2:$ZQ$272,234,FALSE)</f>
        <v>0</v>
      </c>
      <c r="ER121" s="17">
        <f>HLOOKUP($B121,'[6]SGTI 2021 Clean Data'!$E$2:$ZQ$272,235,FALSE)</f>
        <v>0</v>
      </c>
      <c r="ES121" s="17">
        <f>HLOOKUP($B121,'[6]SGTI 2021 Clean Data'!$E$2:$ZQ$272,240,FALSE)</f>
        <v>0</v>
      </c>
      <c r="ET121" s="17">
        <f>VLOOKUP($B121,'[6]2021 DD Batch123456'!$B$3:$AT$590,42,FALSE)</f>
        <v>2</v>
      </c>
      <c r="EU121" s="17"/>
      <c r="EV121" s="17"/>
      <c r="EW121" s="17"/>
      <c r="EX121" s="17">
        <f>VLOOKUP($B121,'[6]2021 DD Batch123456'!$B$3:$AT$590,44,FALSE)</f>
        <v>0</v>
      </c>
      <c r="EY121" s="17">
        <f>HLOOKUP($B121,'[6]SGTI 2021 Clean Data'!$E$2:$ZQ$272,246,FALSE)</f>
        <v>0</v>
      </c>
      <c r="EZ121" s="17">
        <f>HLOOKUP($B121,'[6]SGTI 2021 Clean Data'!$E$2:$ZQ$272,247,FALSE)</f>
        <v>0</v>
      </c>
      <c r="FA121" s="17">
        <f>HLOOKUP($B121,'[6]SGTI 2021 Clean Data'!$E$2:$ZQ$272,248,FALSE)</f>
        <v>0</v>
      </c>
      <c r="FB121" s="17">
        <f>HLOOKUP($B121,'[6]SGTI 2021 Clean Data'!$E$2:$ZQ$272,249,FALSE)</f>
        <v>0</v>
      </c>
      <c r="FC121" s="17">
        <f>HLOOKUP($B121,'[6]SGTI 2021 Clean Data'!$E$2:$ZQ$272,250,FALSE)</f>
        <v>0</v>
      </c>
      <c r="FD121" s="17">
        <f>HLOOKUP($B121,'[6]SGTI 2021 Clean Data'!$E$2:$ZQ$272,251,FALSE)</f>
        <v>0</v>
      </c>
      <c r="FE121" s="17">
        <f>HLOOKUP($B121,'[6]SGTI 2021 Clean Data'!$E$2:$ZQ$272,252,FALSE)</f>
        <v>0</v>
      </c>
      <c r="FF121" s="17">
        <f>HLOOKUP($B121,'[6]SGTI 2021 Clean Data'!$E$2:$ZQ$272,253,FALSE)</f>
        <v>0</v>
      </c>
      <c r="FG121" s="17">
        <f>HLOOKUP($B121,'[6]SGTI 2021 Clean Data'!$E$2:$ZQ$272,254,FALSE)</f>
        <v>0</v>
      </c>
      <c r="FH121" s="17">
        <f>HLOOKUP($B121,'[6]SGTI 2021 Clean Data'!$E$2:$ZQ$272,255,FALSE)</f>
        <v>0</v>
      </c>
      <c r="FI121" s="17">
        <f>HLOOKUP($B121,'[6]SGTI 2021 Clean Data'!$E$2:$ZQ$272,256,FALSE)</f>
        <v>0</v>
      </c>
      <c r="FJ121" s="17">
        <f>HLOOKUP($B121,'[6]SGTI 2021 Clean Data'!$E$2:$ZQ$272,257,FALSE)</f>
        <v>0</v>
      </c>
      <c r="FK121" s="17">
        <f>HLOOKUP($B121,'[6]SGTI 2021 Clean Data'!$E$2:$ZQ$272,258,FALSE)</f>
        <v>0</v>
      </c>
      <c r="FL121" s="17"/>
      <c r="FM121" s="17">
        <f>HLOOKUP($B121,'[6]SGTI 2021 Clean Data'!$E$2:$ZQ$272,260,FALSE)</f>
        <v>0</v>
      </c>
      <c r="FN121" s="17">
        <f>HLOOKUP($B121,'[6]SGTI 2021 Clean Data'!$E$2:$ZQ$272,261,FALSE)</f>
        <v>0</v>
      </c>
      <c r="FO121" s="17">
        <f>HLOOKUP($B121,'[6]SGTI 2021 Clean Data'!$E$2:$ZQ$272,262,FALSE)</f>
        <v>3</v>
      </c>
      <c r="FP121" s="17">
        <f>HLOOKUP($B121,'[6]SGTI 2021 Clean Data'!$E$2:$ZQ$272,263,FALSE)</f>
        <v>0</v>
      </c>
      <c r="FQ121" s="17"/>
      <c r="FR121" s="17">
        <f>HLOOKUP($B121,'[6]SGTI 2021 Clean Data'!$E$2:$ZQ$272,265,FALSE)</f>
        <v>0</v>
      </c>
      <c r="FS121" s="17">
        <f>HLOOKUP($B121,'[6]SGTI 2021 Clean Data'!$E$2:$ZQ$272,266,FALSE)</f>
        <v>0</v>
      </c>
      <c r="FT121" s="17">
        <f>HLOOKUP($B121,'[6]SGTI 2021 Clean Data'!$E$2:$ZQ$272,267,FALSE)</f>
        <v>3</v>
      </c>
      <c r="FU121" s="17">
        <f>HLOOKUP($B121,'[6]SGTI 2021 Clean Data'!$E$2:$ZQ$272,268,FALSE)</f>
        <v>3</v>
      </c>
      <c r="FV121" s="17">
        <f>HLOOKUP($B121,'[6]SGTI 2021 Clean Data'!$E$2:$ZQ$272,269,FALSE)</f>
        <v>0</v>
      </c>
      <c r="FW121" s="17">
        <f>HLOOKUP($B121,'[6]SGTI 2021 Clean Data'!$E$2:$ZQ$272,270,FALSE)</f>
        <v>0</v>
      </c>
      <c r="FX121" s="17">
        <f>HLOOKUP($B121,'[6]SGTI 2021 Clean Data'!$E$2:$ZQ$272,271,FALSE)</f>
        <v>0</v>
      </c>
    </row>
    <row r="122" spans="1:180" ht="24" thickTop="1" thickBot="1" x14ac:dyDescent="0.3">
      <c r="A122" s="12">
        <v>189</v>
      </c>
      <c r="B122" s="13" t="s">
        <v>174</v>
      </c>
      <c r="C122" s="14" t="s">
        <v>175</v>
      </c>
      <c r="D122" s="15">
        <v>44196</v>
      </c>
      <c r="E122" s="16">
        <f>_xlfn.IFNA(VLOOKUP($B122,'[4]SGTI 2021 General Full List'!$G$2:$AD$528,24,FALSE),VLOOKUP($B122,'[5]SGTI 2021 TrustReits Full List'!$G$2:$AC$43,23,FALSE))</f>
        <v>39196560</v>
      </c>
      <c r="F122" s="16" t="str">
        <f t="shared" si="1"/>
        <v>Small</v>
      </c>
      <c r="G122" s="16" t="str">
        <f>_xlfn.IFNA(VLOOKUP($B122,'[4]SGTI 2021 General Full List'!$G$2:$AD$528,21,FALSE),VLOOKUP($B122,'[5]SGTI 2021 TrustReits Full List'!$G$2:$AB$43,20,FALSE))</f>
        <v>INDUSTRIALS</v>
      </c>
      <c r="H122" s="16" t="str">
        <f>_xlfn.IFNA(VLOOKUP($B122,'[4]SGTI 2021 General Full List'!$G$2:$AD$528,23,FALSE),VLOOKUP($B122,'[5]SGTI 2021 TrustReits Full List'!$G$2:$AB$43,22,FALSE))</f>
        <v>Industrial &amp; Commercial Services</v>
      </c>
      <c r="I122" s="16" t="s">
        <v>1274</v>
      </c>
      <c r="J122" s="17">
        <f>VLOOKUP($B122,'[6]2021 DD Batch123456'!$B$3:$AT$590,5,FALSE)</f>
        <v>7</v>
      </c>
      <c r="K122" s="17">
        <f>VLOOKUP($B122,'[6]2021 DD Batch123456'!$B$3:$AT$590,6,FALSE)</f>
        <v>7</v>
      </c>
      <c r="L122" s="17">
        <f>VLOOKUP($B122,'[6]2021 DD Batch123456'!$B$3:$AT$590,7,FALSE)</f>
        <v>3</v>
      </c>
      <c r="M122" s="17" t="str">
        <f>VLOOKUP($B122,'[6]2021 DD Batch123456'!$B$3:$AT$590,12,FALSE)</f>
        <v>N</v>
      </c>
      <c r="N122" s="17" t="str">
        <f>HLOOKUP($B122,'[6]SGTI 2021 Clean Data'!$E$2:$ZQ$272,25,FALSE)</f>
        <v>Y</v>
      </c>
      <c r="O122" s="17" t="str">
        <f>VLOOKUP($B122,'[6]2021 DD Batch123456'!$B$3:$AT$590,13,FALSE)</f>
        <v>N</v>
      </c>
      <c r="P122" s="17" t="str">
        <f>VLOOKUP($B122,'[6]2021 DD Batch123456'!$B$3:$AT$590,14,FALSE)</f>
        <v>N</v>
      </c>
      <c r="Q122" s="17" t="str">
        <f>HLOOKUP($B122,'[6]SGTI 2021 Clean Data'!$E$2:$ZQ$272,30,FALSE)</f>
        <v>N</v>
      </c>
      <c r="R122" s="17" t="str">
        <f>HLOOKUP($B122,'[6]SGTI 2021 Clean Data'!$E$2:$ZQ$272,31,FALSE)</f>
        <v>Y</v>
      </c>
      <c r="S122" s="17" t="str">
        <f>HLOOKUP($B122,'[6]SGTI 2021 Clean Data'!$E$2:$ZQ$272,32,FALSE)</f>
        <v>Y</v>
      </c>
      <c r="T122" s="17">
        <f>VLOOKUP($B122,'[6]2021 DD Batch123456'!$B$3:$AT$590,36,FALSE)</f>
        <v>2</v>
      </c>
      <c r="U122" s="17">
        <f>VLOOKUP($B122,'[6]2021 DD Batch123456'!$B$3:$AT$590,40,FALSE)</f>
        <v>0</v>
      </c>
      <c r="V122" s="17">
        <f>VLOOKUP($B122,'[6]2021 DD Batch123456'!$B$3:$AT$590,37,FALSE)</f>
        <v>2</v>
      </c>
      <c r="W122" s="17" t="str">
        <f>VLOOKUP($B122,'[6]2021 DD Batch123456'!$B$3:$AT$590,41,FALSE)</f>
        <v>Y</v>
      </c>
      <c r="X122" s="17">
        <f>VLOOKUP($B122,'[6]2021 DD Batch123456'!$B$3:$AT$590,15,FALSE)</f>
        <v>3</v>
      </c>
      <c r="Y122" s="17">
        <f>VLOOKUP($B122,'[6]2021 DD Batch123456'!$B$3:$AT$590,16,FALSE)</f>
        <v>2</v>
      </c>
      <c r="Z122" s="17" t="str">
        <f>VLOOKUP($B122,'[6]2021 DD Batch123456'!$B$3:$AT$590,18,FALSE)</f>
        <v>Y</v>
      </c>
      <c r="AA122" s="17" t="str">
        <f>HLOOKUP($B122,'[6]SGTI 2021 Clean Data'!$E$2:$ZQ$272,45,FALSE)</f>
        <v>N</v>
      </c>
      <c r="AB122" s="17" t="str">
        <f>HLOOKUP($B122,'[6]SGTI 2021 Clean Data'!$E$2:$ZQ$272,46,FALSE)</f>
        <v>N</v>
      </c>
      <c r="AC122" s="17" t="str">
        <f>HLOOKUP($B122,'[6]SGTI 2021 Clean Data'!$E$2:$ZQ$272,49,FALSE)</f>
        <v>N</v>
      </c>
      <c r="AD122" s="17" t="str">
        <f>HLOOKUP($B122,'[6]SGTI 2021 Clean Data'!$E$2:$ZQ$272,50,FALSE)</f>
        <v>Y</v>
      </c>
      <c r="AE122" s="17" t="str">
        <f>HLOOKUP($B122,'[6]SGTI 2021 Clean Data'!$E$2:$ZQ$272,53,FALSE)</f>
        <v>Y</v>
      </c>
      <c r="AF122" s="17" t="str">
        <f>HLOOKUP($B122,'[6]SGTI 2021 Clean Data'!$E$2:$ZQ$272,54,FALSE)</f>
        <v>Y</v>
      </c>
      <c r="AG122" s="17" t="str">
        <f>HLOOKUP($B122,'[6]SGTI 2021 Clean Data'!$E$2:$ZQ$272,55,FALSE)</f>
        <v>Y</v>
      </c>
      <c r="AH122" s="17" t="str">
        <f>HLOOKUP($B122,'[6]SGTI 2021 Clean Data'!$E$2:$ZQ$272,56,FALSE)</f>
        <v>Y</v>
      </c>
      <c r="AI122" s="17" t="str">
        <f>HLOOKUP($B122,'[6]SGTI 2021 Clean Data'!$E$2:$ZQ$272,57,FALSE)</f>
        <v>N</v>
      </c>
      <c r="AJ122" s="17" t="str">
        <f>HLOOKUP($B122,'[6]SGTI 2021 Clean Data'!$E$2:$ZQ$272,58,FALSE)</f>
        <v>Y</v>
      </c>
      <c r="AK122" s="17" t="str">
        <f>HLOOKUP($B122,'[6]SGTI 2021 Clean Data'!$E$2:$ZQ$272,59,FALSE)</f>
        <v>Y</v>
      </c>
      <c r="AL122" s="17">
        <f>VLOOKUP($B122,'[6]2021 DD Batch123456'!$B$3:$AT$590,19,FALSE)</f>
        <v>3</v>
      </c>
      <c r="AM122" s="17">
        <f>VLOOKUP($B122,'[6]2021 DD Batch123456'!$B$3:$AT$590,20,FALSE)</f>
        <v>3</v>
      </c>
      <c r="AN122" s="17" t="str">
        <f>VLOOKUP($B122,'[6]2021 DD Batch123456'!$B$3:$AT$590,22,FALSE)</f>
        <v>Y</v>
      </c>
      <c r="AO122" s="17" t="str">
        <f>HLOOKUP($B122,'[6]SGTI 2021 Clean Data'!$E$2:$ZQ$272,67,FALSE)</f>
        <v>B3</v>
      </c>
      <c r="AP122" s="17" t="str">
        <f>HLOOKUP($B122,'[6]SGTI 2021 Clean Data'!$E$2:$ZQ$272,68,FALSE)</f>
        <v>B3</v>
      </c>
      <c r="AQ122" s="17" t="str">
        <f>HLOOKUP($B122,'[6]SGTI 2021 Clean Data'!$E$2:$ZQ$272,69,FALSE)</f>
        <v>B1</v>
      </c>
      <c r="AR122" s="17" t="str">
        <f>HLOOKUP($B122,'[6]SGTI 2021 Clean Data'!$E$2:$ZQ$272,70,FALSE)</f>
        <v>Y</v>
      </c>
      <c r="AS122" s="17" t="str">
        <f>HLOOKUP($B122,'[6]SGTI 2021 Clean Data'!$E$2:$ZQ$272,71,FALSE)</f>
        <v>Y</v>
      </c>
      <c r="AT122" s="17" t="str">
        <f>HLOOKUP($B122,'[6]SGTI 2021 Clean Data'!$E$2:$ZQ$272,72,FALSE)</f>
        <v>Y</v>
      </c>
      <c r="AU122" s="17" t="str">
        <f>HLOOKUP($B122,'[6]SGTI 2021 Clean Data'!$E$2:$ZQ$272,73,FALSE)</f>
        <v>Y</v>
      </c>
      <c r="AV122" s="17" t="str">
        <f>HLOOKUP($B122,'[6]SGTI 2021 Clean Data'!$E$2:$ZQ$272,74,FALSE)</f>
        <v>Y</v>
      </c>
      <c r="AW122" s="17" t="str">
        <f>HLOOKUP($B122,'[6]SGTI 2021 Clean Data'!$E$2:$ZQ$272,75,FALSE)</f>
        <v>N</v>
      </c>
      <c r="AX122" s="17" t="str">
        <f>HLOOKUP($B122,'[6]SGTI 2021 Clean Data'!$E$2:$ZQ$272,76,FALSE)</f>
        <v>N</v>
      </c>
      <c r="AY122" s="17" t="str">
        <f>VLOOKUP($B122,'[6]2021 DD Batch123456'!$B$3:$AT$590,35,FALSE)</f>
        <v>B3</v>
      </c>
      <c r="AZ122" s="17" t="str">
        <f>HLOOKUP($B122,'[6]SGTI 2021 Clean Data'!$E$2:$ZQ$272,80,FALSE)</f>
        <v>N</v>
      </c>
      <c r="BA122" s="17" t="str">
        <f>HLOOKUP($B122,'[6]SGTI 2021 Clean Data'!$E$2:$ZQ$272,83,FALSE)</f>
        <v>Y</v>
      </c>
      <c r="BB122" s="17" t="str">
        <f>HLOOKUP($B122,'[6]SGTI 2021 Clean Data'!$E$2:$ZQ$272,84,FALSE)</f>
        <v>Y</v>
      </c>
      <c r="BC122" s="17" t="str">
        <f>HLOOKUP($B122,'[6]SGTI 2021 Clean Data'!$E$2:$ZQ$272,89,FALSE)</f>
        <v>Y</v>
      </c>
      <c r="BD122" s="17" t="str">
        <f>HLOOKUP($B122,'[6]SGTI 2021 Clean Data'!$E$2:$ZQ$272,91,FALSE)</f>
        <v>Y</v>
      </c>
      <c r="BE122" s="17" t="str">
        <f>HLOOKUP($B122,'[6]SGTI 2021 Clean Data'!$E$2:$ZQ$272,92,FALSE)</f>
        <v>Y</v>
      </c>
      <c r="BF122" s="17" t="str">
        <f>HLOOKUP($B122,'[6]SGTI 2021 Clean Data'!$E$2:$ZQ$272,93,FALSE)</f>
        <v>Y</v>
      </c>
      <c r="BG122" s="17" t="str">
        <f>HLOOKUP($B122,'[6]SGTI 2021 Clean Data'!$E$2:$ZQ$272,94,FALSE)</f>
        <v>Y</v>
      </c>
      <c r="BH122" s="17" t="str">
        <f>HLOOKUP($B122,'[6]SGTI 2021 Clean Data'!$E$2:$ZQ$272,95,FALSE)</f>
        <v>Y</v>
      </c>
      <c r="BI122" s="17" t="str">
        <f>HLOOKUP($B122,'[6]SGTI 2021 Clean Data'!$E$2:$ZQ$272,96,FALSE)</f>
        <v>Y</v>
      </c>
      <c r="BJ122" s="17" t="str">
        <f>HLOOKUP($B122,'[6]SGTI 2021 Clean Data'!$E$2:$ZQ$272,97,FALSE)</f>
        <v>Y</v>
      </c>
      <c r="BK122" s="17" t="str">
        <f>HLOOKUP($B122,'[6]SGTI 2021 Clean Data'!$E$2:$ZQ$272,98,FALSE)</f>
        <v>Y</v>
      </c>
      <c r="BL122" s="17" t="str">
        <f>HLOOKUP($B122,'[6]SGTI 2021 Clean Data'!$E$2:$ZQ$272,100,FALSE)</f>
        <v>Y</v>
      </c>
      <c r="BM122" s="17" t="str">
        <f>HLOOKUP($B122,'[6]SGTI 2021 Clean Data'!$E$2:$ZQ$272,102,FALSE)</f>
        <v>Y</v>
      </c>
      <c r="BN122" s="17" t="str">
        <f>HLOOKUP($B122,'[6]SGTI 2021 Clean Data'!$E$2:$ZQ$272,103,FALSE)</f>
        <v>Y</v>
      </c>
      <c r="BO122" s="17" t="str">
        <f>HLOOKUP($B122,'[6]SGTI 2021 Clean Data'!$E$2:$ZQ$272,107,FALSE)</f>
        <v>Y</v>
      </c>
      <c r="BP122" s="17" t="str">
        <f>HLOOKUP($B122,'[6]SGTI 2021 Clean Data'!$E$2:$ZQ$272,108,FALSE)</f>
        <v>Y</v>
      </c>
      <c r="BQ122" s="17" t="str">
        <f>HLOOKUP($B122,'[6]SGTI 2021 Clean Data'!$E$2:$ZQ$272,109,FALSE)</f>
        <v>Y</v>
      </c>
      <c r="BR122" s="17" t="str">
        <f>HLOOKUP($B122,'[6]SGTI 2021 Clean Data'!$E$2:$ZQ$272,110,FALSE)</f>
        <v>Y</v>
      </c>
      <c r="BS122" s="17" t="str">
        <f>HLOOKUP($B122,'[6]SGTI 2021 Clean Data'!$E$2:$ZQ$272,111,FALSE)</f>
        <v>Y</v>
      </c>
      <c r="BT122" s="17" t="str">
        <f>HLOOKUP($B122,'[6]SGTI 2021 Clean Data'!$E$2:$ZQ$272,113,FALSE)</f>
        <v>N</v>
      </c>
      <c r="BU122" s="17" t="str">
        <f>HLOOKUP($B122,'[6]SGTI 2021 Clean Data'!$E$2:$ZQ$272,114,FALSE)</f>
        <v>N</v>
      </c>
      <c r="BV122" s="17" t="str">
        <f>HLOOKUP($B122,'[6]SGTI 2021 Clean Data'!$E$2:$ZQ$272,120,FALSE)</f>
        <v>N</v>
      </c>
      <c r="BW122" s="17" t="str">
        <f>HLOOKUP($B122,'[6]SGTI 2021 Clean Data'!$E$2:$ZQ$272,121,FALSE)</f>
        <v>Y</v>
      </c>
      <c r="BX122" s="17" t="str">
        <f>HLOOKUP($B122,'[6]SGTI 2021 Clean Data'!$E$2:$ZQ$272,122,FALSE)</f>
        <v>N</v>
      </c>
      <c r="BY122" s="17" t="str">
        <f>HLOOKUP($B122,'[6]SGTI 2021 Clean Data'!$E$2:$ZQ$272,123,FALSE)</f>
        <v>Y</v>
      </c>
      <c r="BZ122" s="17" t="str">
        <f>HLOOKUP($B122,'[6]SGTI 2021 Clean Data'!$E$2:$ZQ$272,124,FALSE)</f>
        <v>Y</v>
      </c>
      <c r="CA122" s="17" t="str">
        <f>HLOOKUP($B122,'[6]SGTI 2021 Clean Data'!$E$2:$ZQ$272,125,FALSE)</f>
        <v>N</v>
      </c>
      <c r="CB122" s="17" t="str">
        <f>HLOOKUP($B122,'[6]SGTI 2021 Clean Data'!$E$2:$ZQ$272,126,FALSE)</f>
        <v>N</v>
      </c>
      <c r="CC122" s="17" t="str">
        <f>HLOOKUP($B122,'[6]SGTI 2021 Clean Data'!$E$2:$ZQ$272,128,FALSE)</f>
        <v>Y</v>
      </c>
      <c r="CD122" s="17" t="str">
        <f>HLOOKUP($B122,'[6]SGTI 2021 Clean Data'!$E$2:$ZQ$272,130,FALSE)</f>
        <v>N</v>
      </c>
      <c r="CE122" s="17" t="str">
        <f>HLOOKUP($B122,'[6]SGTI 2021 Clean Data'!$E$2:$ZQ$272,131,FALSE)</f>
        <v>N</v>
      </c>
      <c r="CF122" s="17" t="str">
        <f>HLOOKUP($B122,'[6]SGTI 2021 Clean Data'!$E$2:$ZQ$272,132,FALSE)</f>
        <v>Y</v>
      </c>
      <c r="CG122" s="17" t="str">
        <f>HLOOKUP($B122,'[6]SGTI 2021 Clean Data'!$E$2:$ZQ$272,133,FALSE)</f>
        <v>Y</v>
      </c>
      <c r="CH122" s="17" t="str">
        <f>HLOOKUP($B122,'[6]SGTI 2021 Clean Data'!$E$2:$ZQ$272,135,FALSE)</f>
        <v>Y</v>
      </c>
      <c r="CI122" s="17" t="str">
        <f>HLOOKUP($B122,'[6]SGTI 2021 Clean Data'!$E$2:$ZQ$272,139,FALSE)</f>
        <v>Y</v>
      </c>
      <c r="CJ122" s="17" t="str">
        <f>HLOOKUP($B122,'[6]SGTI 2021 Clean Data'!$E$2:$ZQ$272,140,FALSE)</f>
        <v>Y</v>
      </c>
      <c r="CK122" s="17" t="str">
        <f>VLOOKUP($B122,'[6]2021 DD Batch123456'!$B$3:$AT$590,26,FALSE)</f>
        <v>Y</v>
      </c>
      <c r="CL122" s="17">
        <f>VLOOKUP($B122,'[6]2021 DD Batch123456'!$B$3:$AT$590,27,FALSE)</f>
        <v>0</v>
      </c>
      <c r="CM122" s="17" t="str">
        <f>VLOOKUP($B122,'[6]2021 DD Batch123456'!$B$3:$AT$590,31,FALSE)</f>
        <v>N</v>
      </c>
      <c r="CN122" s="17" t="str">
        <f>VLOOKUP($B122,'[6]2021 DD Batch123456'!$B$3:$AT$590,32,FALSE)</f>
        <v>Y</v>
      </c>
      <c r="CO122" s="17" t="str">
        <f>VLOOKUP($B122,'[6]2021 DD Batch123456'!$B$3:$AT$590,33,FALSE)</f>
        <v>Y</v>
      </c>
      <c r="CP122" s="17" t="str">
        <f>HLOOKUP($B122,'[6]SGTI 2021 Clean Data'!$E$2:$ZQ$272,153,FALSE)</f>
        <v>N</v>
      </c>
      <c r="CQ122" s="17" t="str">
        <f>HLOOKUP($B122,'[6]SGTI 2021 Clean Data'!$E$2:$ZQ$272,155,FALSE)</f>
        <v>Y</v>
      </c>
      <c r="CR122" s="17" t="str">
        <f>HLOOKUP($B122,'[6]SGTI 2021 Clean Data'!$E$2:$ZQ$272,156,FALSE)</f>
        <v>Y</v>
      </c>
      <c r="CS122" s="17" t="str">
        <f>HLOOKUP($B122,'[6]SGTI 2021 Clean Data'!$E$2:$ZQ$272,157,FALSE)</f>
        <v>Y</v>
      </c>
      <c r="CT122" s="17" t="str">
        <f>HLOOKUP($B122,'[6]SGTI 2021 Clean Data'!$E$2:$ZQ$272,158,FALSE)</f>
        <v>Y</v>
      </c>
      <c r="CU122" s="17" t="str">
        <f>HLOOKUP($B122,'[6]SGTI 2021 Clean Data'!$E$2:$ZQ$272,159,FALSE)</f>
        <v>Y</v>
      </c>
      <c r="CV122" s="17" t="str">
        <f>HLOOKUP($B122,'[6]SGTI 2021 Clean Data'!$E$2:$ZQ$272,160,FALSE)</f>
        <v>Y</v>
      </c>
      <c r="CW122" s="17" t="str">
        <f>HLOOKUP($B122,'[6]SGTI 2021 Clean Data'!$E$2:$ZQ$272,161,FALSE)</f>
        <v>Y</v>
      </c>
      <c r="CX122" s="17" t="str">
        <f>HLOOKUP($B122,'[6]SGTI 2021 Clean Data'!$E$2:$ZQ$272,164,FALSE)</f>
        <v>Y</v>
      </c>
      <c r="CY122" s="17" t="str">
        <f>HLOOKUP($B122,'[6]SGTI 2021 Clean Data'!$E$2:$ZQ$272,170,FALSE)</f>
        <v>Y</v>
      </c>
      <c r="CZ122" s="17" t="str">
        <f>HLOOKUP($B122,'[6]SGTI 2021 Clean Data'!$E$2:$ZQ$272,173,FALSE)</f>
        <v>Y</v>
      </c>
      <c r="DA122" s="17" t="str">
        <f>HLOOKUP($B122,'[6]SGTI 2021 Clean Data'!$E$2:$ZQ$272,174,FALSE)</f>
        <v>Y</v>
      </c>
      <c r="DB122" s="17" t="str">
        <f>HLOOKUP($B122,'[6]SGTI 2021 Clean Data'!$E$2:$ZQ$272,175,FALSE)</f>
        <v>Y</v>
      </c>
      <c r="DC122" s="17" t="str">
        <f>HLOOKUP($B122,'[6]SGTI 2021 Clean Data'!$E$2:$ZQ$272,176,FALSE)</f>
        <v>N</v>
      </c>
      <c r="DD122" s="17" t="str">
        <f>HLOOKUP($B122,'[6]SGTI 2021 Clean Data'!$E$2:$ZQ$272,178,FALSE)</f>
        <v>Y</v>
      </c>
      <c r="DE122" s="17" t="str">
        <f>HLOOKUP($B122,'[6]SGTI 2021 Clean Data'!$E$2:$ZQ$272,179,FALSE)</f>
        <v>N</v>
      </c>
      <c r="DF122" s="17" t="str">
        <f>HLOOKUP($B122,'[6]SGTI 2021 Clean Data'!$E$2:$ZQ$272,180,FALSE)</f>
        <v>Y</v>
      </c>
      <c r="DG122" s="17" t="str">
        <f>HLOOKUP($B122,'[6]SGTI 2021 Clean Data'!$E$2:$ZQ$272,181,FALSE)</f>
        <v>N</v>
      </c>
      <c r="DH122" s="17" t="str">
        <f>HLOOKUP($B122,'[6]SGTI 2021 Clean Data'!$E$2:$ZQ$272,182,FALSE)</f>
        <v>Y</v>
      </c>
      <c r="DI122" s="17" t="str">
        <f>HLOOKUP($B122,'[6]SGTI 2021 Clean Data'!$E$2:$ZQ$272,184,FALSE)</f>
        <v>N</v>
      </c>
      <c r="DJ122" s="17" t="str">
        <f>HLOOKUP($B122,'[6]SGTI 2021 Clean Data'!$E$2:$ZQ$272,185,FALSE)</f>
        <v>Y</v>
      </c>
      <c r="DK122" s="17">
        <f>HLOOKUP($B122,'[6]SGTI 2021 Clean Data'!$E$2:$ZQ$272,190,FALSE)</f>
        <v>60</v>
      </c>
      <c r="DL122" s="17" t="str">
        <f>HLOOKUP($B122,'[6]SGTI 2021 Clean Data'!$E$2:$ZQ$272,191,FALSE)</f>
        <v>Y</v>
      </c>
      <c r="DM122" s="17" t="str">
        <f>HLOOKUP($B122,'[6]SGTI 2021 Clean Data'!$E$2:$ZQ$272,195,FALSE)</f>
        <v>N</v>
      </c>
      <c r="DN122" s="17" t="str">
        <f>HLOOKUP($B122,'[6]SGTI 2021 Clean Data'!$E$2:$ZQ$272,196,FALSE)</f>
        <v>N</v>
      </c>
      <c r="DO122" s="17" t="str">
        <f>HLOOKUP($B122,'[6]SGTI 2021 Clean Data'!$E$2:$ZQ$272,199,FALSE)</f>
        <v>N</v>
      </c>
      <c r="DP122" s="17" t="str">
        <f>HLOOKUP($B122,'[6]SGTI 2021 Clean Data'!$E$2:$ZQ$272,200,FALSE)</f>
        <v>Y</v>
      </c>
      <c r="DQ122" s="17" t="str">
        <f>HLOOKUP($B122,'[6]SGTI 2021 Clean Data'!$E$2:$ZQ$272,201,FALSE)</f>
        <v>Y</v>
      </c>
      <c r="DR122" s="17" t="str">
        <f>HLOOKUP($B122,'[6]SGTI 2021 Clean Data'!$E$2:$ZQ$272,202,FALSE)</f>
        <v>Y</v>
      </c>
      <c r="DS122" s="17" t="str">
        <f>HLOOKUP($B122,'[6]SGTI 2021 Clean Data'!$E$2:$ZQ$272,203,FALSE)</f>
        <v>Y</v>
      </c>
      <c r="DT122" s="17" t="str">
        <f>HLOOKUP($B122,'[6]SGTI 2021 Clean Data'!$E$2:$ZQ$272,204,FALSE)</f>
        <v>N</v>
      </c>
      <c r="DU122" s="17" t="str">
        <f>HLOOKUP($B122,'[6]SGTI 2021 Clean Data'!$E$2:$ZQ$272,206,FALSE)</f>
        <v>Y</v>
      </c>
      <c r="DV122" s="17" t="str">
        <f>HLOOKUP($B122,'[6]SGTI 2021 Clean Data'!$E$2:$ZQ$272,207,FALSE)</f>
        <v>Y</v>
      </c>
      <c r="DW122" s="17" t="str">
        <f>HLOOKUP($B122,'[6]SGTI 2021 Clean Data'!$E$2:$ZQ$272,208,FALSE)</f>
        <v>Y</v>
      </c>
      <c r="DX122" s="17"/>
      <c r="DY122" s="17" t="str">
        <f>HLOOKUP($B122,'[6]SGTI 2021 Clean Data'!$E$2:$ZQ$272,213,FALSE)</f>
        <v>N</v>
      </c>
      <c r="DZ122" s="17" t="str">
        <f>HLOOKUP($B122,'[6]SGTI 2021 Clean Data'!$E$2:$ZQ$272,214,FALSE)</f>
        <v>N</v>
      </c>
      <c r="EA122" s="17" t="str">
        <f>HLOOKUP($B122,'[6]SGTI 2021 Clean Data'!$E$2:$ZQ$272,215,FALSE)</f>
        <v>N</v>
      </c>
      <c r="EB122" s="17">
        <f>HLOOKUP($B122,'[6]SGTI 2021 Clean Data'!$E$2:$ZQ$272,219,FALSE)</f>
        <v>3</v>
      </c>
      <c r="EC122" s="17">
        <f>HLOOKUP($B122,'[6]SGTI 2021 Clean Data'!$E$2:$ZQ$272,220,FALSE)</f>
        <v>0</v>
      </c>
      <c r="ED122" s="17">
        <f>HLOOKUP($B122,'[6]SGTI 2021 Clean Data'!$E$2:$ZQ$272,221,FALSE)</f>
        <v>0</v>
      </c>
      <c r="EE122" s="17">
        <f>HLOOKUP($B122,'[6]SGTI 2021 Clean Data'!$E$2:$ZQ$272,222,FALSE)</f>
        <v>3</v>
      </c>
      <c r="EF122" s="17">
        <f>HLOOKUP($B122,'[6]SGTI 2021 Clean Data'!$E$2:$ZQ$272,223,FALSE)</f>
        <v>0</v>
      </c>
      <c r="EG122" s="17">
        <f>HLOOKUP($B122,'[6]SGTI 2021 Clean Data'!$E$2:$ZQ$272,224,FALSE)</f>
        <v>3</v>
      </c>
      <c r="EH122" s="17">
        <f>HLOOKUP($B122,'[6]SGTI 2021 Clean Data'!$E$2:$ZQ$272,225,FALSE)</f>
        <v>1</v>
      </c>
      <c r="EI122" s="17">
        <f>HLOOKUP($B122,'[6]SGTI 2021 Clean Data'!$E$2:$ZQ$272,226,FALSE)</f>
        <v>0</v>
      </c>
      <c r="EJ122" s="17">
        <f>HLOOKUP($B122,'[6]SGTI 2021 Clean Data'!$E$2:$ZQ$272,227,FALSE)</f>
        <v>0</v>
      </c>
      <c r="EK122" s="17">
        <f>HLOOKUP($B122,'[6]SGTI 2021 Clean Data'!$E$2:$ZQ$272,228,FALSE)</f>
        <v>3</v>
      </c>
      <c r="EL122" s="17">
        <f>HLOOKUP($B122,'[6]SGTI 2021 Clean Data'!$E$2:$ZQ$272,229,FALSE)</f>
        <v>2</v>
      </c>
      <c r="EM122" s="17">
        <f>HLOOKUP($B122,'[6]SGTI 2021 Clean Data'!$E$2:$ZQ$272,230,FALSE)</f>
        <v>2</v>
      </c>
      <c r="EN122" s="17">
        <f>HLOOKUP($B122,'[6]SGTI 2021 Clean Data'!$E$2:$ZQ$272,231,FALSE)</f>
        <v>0</v>
      </c>
      <c r="EO122" s="18">
        <f>HLOOKUP($B122,'[6]SGTI 2021 Clean Data'!$E$2:$ZQ$272,232,FALSE)</f>
        <v>44299</v>
      </c>
      <c r="EP122" s="18">
        <f>HLOOKUP($B122,'[6]SGTI 2021 Clean Data'!$E$2:$ZQ$272,233,FALSE)</f>
        <v>44315</v>
      </c>
      <c r="EQ122" s="17">
        <f>HLOOKUP($B122,'[6]SGTI 2021 Clean Data'!$E$2:$ZQ$272,234,FALSE)</f>
        <v>0</v>
      </c>
      <c r="ER122" s="17">
        <f>HLOOKUP($B122,'[6]SGTI 2021 Clean Data'!$E$2:$ZQ$272,235,FALSE)</f>
        <v>0</v>
      </c>
      <c r="ES122" s="17">
        <f>HLOOKUP($B122,'[6]SGTI 2021 Clean Data'!$E$2:$ZQ$272,240,FALSE)</f>
        <v>0</v>
      </c>
      <c r="ET122" s="17">
        <f>VLOOKUP($B122,'[6]2021 DD Batch123456'!$B$3:$AT$590,42,FALSE)</f>
        <v>0</v>
      </c>
      <c r="EU122" s="17"/>
      <c r="EV122" s="17"/>
      <c r="EW122" s="17"/>
      <c r="EX122" s="17">
        <f>VLOOKUP($B122,'[6]2021 DD Batch123456'!$B$3:$AT$590,44,FALSE)</f>
        <v>0</v>
      </c>
      <c r="EY122" s="17">
        <f>HLOOKUP($B122,'[6]SGTI 2021 Clean Data'!$E$2:$ZQ$272,246,FALSE)</f>
        <v>0</v>
      </c>
      <c r="EZ122" s="17">
        <f>HLOOKUP($B122,'[6]SGTI 2021 Clean Data'!$E$2:$ZQ$272,247,FALSE)</f>
        <v>0</v>
      </c>
      <c r="FA122" s="17">
        <f>HLOOKUP($B122,'[6]SGTI 2021 Clean Data'!$E$2:$ZQ$272,248,FALSE)</f>
        <v>0</v>
      </c>
      <c r="FB122" s="17">
        <f>HLOOKUP($B122,'[6]SGTI 2021 Clean Data'!$E$2:$ZQ$272,249,FALSE)</f>
        <v>0</v>
      </c>
      <c r="FC122" s="17">
        <f>HLOOKUP($B122,'[6]SGTI 2021 Clean Data'!$E$2:$ZQ$272,250,FALSE)</f>
        <v>0</v>
      </c>
      <c r="FD122" s="17">
        <f>HLOOKUP($B122,'[6]SGTI 2021 Clean Data'!$E$2:$ZQ$272,251,FALSE)</f>
        <v>0</v>
      </c>
      <c r="FE122" s="17">
        <f>HLOOKUP($B122,'[6]SGTI 2021 Clean Data'!$E$2:$ZQ$272,252,FALSE)</f>
        <v>0</v>
      </c>
      <c r="FF122" s="17">
        <f>HLOOKUP($B122,'[6]SGTI 2021 Clean Data'!$E$2:$ZQ$272,253,FALSE)</f>
        <v>0</v>
      </c>
      <c r="FG122" s="17">
        <f>HLOOKUP($B122,'[6]SGTI 2021 Clean Data'!$E$2:$ZQ$272,254,FALSE)</f>
        <v>0</v>
      </c>
      <c r="FH122" s="17">
        <f>HLOOKUP($B122,'[6]SGTI 2021 Clean Data'!$E$2:$ZQ$272,255,FALSE)</f>
        <v>0</v>
      </c>
      <c r="FI122" s="17">
        <f>HLOOKUP($B122,'[6]SGTI 2021 Clean Data'!$E$2:$ZQ$272,256,FALSE)</f>
        <v>0</v>
      </c>
      <c r="FJ122" s="17">
        <f>HLOOKUP($B122,'[6]SGTI 2021 Clean Data'!$E$2:$ZQ$272,257,FALSE)</f>
        <v>0</v>
      </c>
      <c r="FK122" s="17">
        <f>HLOOKUP($B122,'[6]SGTI 2021 Clean Data'!$E$2:$ZQ$272,258,FALSE)</f>
        <v>0</v>
      </c>
      <c r="FL122" s="17"/>
      <c r="FM122" s="17">
        <f>HLOOKUP($B122,'[6]SGTI 2021 Clean Data'!$E$2:$ZQ$272,260,FALSE)</f>
        <v>0</v>
      </c>
      <c r="FN122" s="17">
        <f>HLOOKUP($B122,'[6]SGTI 2021 Clean Data'!$E$2:$ZQ$272,261,FALSE)</f>
        <v>0</v>
      </c>
      <c r="FO122" s="17">
        <f>HLOOKUP($B122,'[6]SGTI 2021 Clean Data'!$E$2:$ZQ$272,262,FALSE)</f>
        <v>0</v>
      </c>
      <c r="FP122" s="17">
        <f>HLOOKUP($B122,'[6]SGTI 2021 Clean Data'!$E$2:$ZQ$272,263,FALSE)</f>
        <v>0</v>
      </c>
      <c r="FQ122" s="17"/>
      <c r="FR122" s="17">
        <f>HLOOKUP($B122,'[6]SGTI 2021 Clean Data'!$E$2:$ZQ$272,265,FALSE)</f>
        <v>0</v>
      </c>
      <c r="FS122" s="17">
        <f>HLOOKUP($B122,'[6]SGTI 2021 Clean Data'!$E$2:$ZQ$272,266,FALSE)</f>
        <v>0</v>
      </c>
      <c r="FT122" s="17">
        <f>HLOOKUP($B122,'[6]SGTI 2021 Clean Data'!$E$2:$ZQ$272,267,FALSE)</f>
        <v>0</v>
      </c>
      <c r="FU122" s="17">
        <f>HLOOKUP($B122,'[6]SGTI 2021 Clean Data'!$E$2:$ZQ$272,268,FALSE)</f>
        <v>0</v>
      </c>
      <c r="FV122" s="17">
        <f>HLOOKUP($B122,'[6]SGTI 2021 Clean Data'!$E$2:$ZQ$272,269,FALSE)</f>
        <v>0</v>
      </c>
      <c r="FW122" s="17">
        <f>HLOOKUP($B122,'[6]SGTI 2021 Clean Data'!$E$2:$ZQ$272,270,FALSE)</f>
        <v>0</v>
      </c>
      <c r="FX122" s="17">
        <f>HLOOKUP($B122,'[6]SGTI 2021 Clean Data'!$E$2:$ZQ$272,271,FALSE)</f>
        <v>0</v>
      </c>
    </row>
    <row r="123" spans="1:180" ht="24" thickTop="1" thickBot="1" x14ac:dyDescent="0.3">
      <c r="A123" s="12">
        <v>4</v>
      </c>
      <c r="B123" s="13" t="s">
        <v>90</v>
      </c>
      <c r="C123" s="14" t="s">
        <v>91</v>
      </c>
      <c r="D123" s="15">
        <v>44104</v>
      </c>
      <c r="E123" s="16">
        <f>_xlfn.IFNA(VLOOKUP($B123,'[4]SGTI 2021 General Full List'!$G$2:$AD$528,24,FALSE),VLOOKUP($B123,'[5]SGTI 2021 TrustReits Full List'!$G$2:$AC$43,23,FALSE))</f>
        <v>85727030</v>
      </c>
      <c r="F123" s="16" t="str">
        <f t="shared" si="1"/>
        <v>Small</v>
      </c>
      <c r="G123" s="16" t="str">
        <f>_xlfn.IFNA(VLOOKUP($B123,'[4]SGTI 2021 General Full List'!$G$2:$AD$528,21,FALSE),VLOOKUP($B123,'[5]SGTI 2021 TrustReits Full List'!$G$2:$AB$43,20,FALSE))</f>
        <v>HEALTH CARE</v>
      </c>
      <c r="H123" s="16" t="str">
        <f>_xlfn.IFNA(VLOOKUP($B123,'[4]SGTI 2021 General Full List'!$G$2:$AD$528,23,FALSE),VLOOKUP($B123,'[5]SGTI 2021 TrustReits Full List'!$G$2:$AB$43,22,FALSE))</f>
        <v>Healthcare Services</v>
      </c>
      <c r="I123" s="16" t="s">
        <v>1274</v>
      </c>
      <c r="J123" s="17">
        <f>VLOOKUP($B123,'[6]2021 DD Batch123456'!$B$3:$AT$590,5,FALSE)</f>
        <v>7</v>
      </c>
      <c r="K123" s="17">
        <f>VLOOKUP($B123,'[6]2021 DD Batch123456'!$B$3:$AT$590,6,FALSE)</f>
        <v>7</v>
      </c>
      <c r="L123" s="17">
        <f>VLOOKUP($B123,'[6]2021 DD Batch123456'!$B$3:$AT$590,7,FALSE)</f>
        <v>3</v>
      </c>
      <c r="M123" s="17">
        <f>VLOOKUP($B123,'[6]2021 DD Batch123456'!$B$3:$AT$590,12,FALSE)</f>
        <v>0</v>
      </c>
      <c r="N123" s="17" t="str">
        <f>HLOOKUP($B123,'[6]SGTI 2021 Clean Data'!$E$2:$ZQ$272,25,FALSE)</f>
        <v>Y</v>
      </c>
      <c r="O123" s="17" t="str">
        <f>VLOOKUP($B123,'[6]2021 DD Batch123456'!$B$3:$AT$590,13,FALSE)</f>
        <v>Y</v>
      </c>
      <c r="P123" s="17" t="str">
        <f>VLOOKUP($B123,'[6]2021 DD Batch123456'!$B$3:$AT$590,14,FALSE)</f>
        <v>N</v>
      </c>
      <c r="Q123" s="17" t="str">
        <f>HLOOKUP($B123,'[6]SGTI 2021 Clean Data'!$E$2:$ZQ$272,30,FALSE)</f>
        <v>Y</v>
      </c>
      <c r="R123" s="17" t="str">
        <f>HLOOKUP($B123,'[6]SGTI 2021 Clean Data'!$E$2:$ZQ$272,31,FALSE)</f>
        <v>Y</v>
      </c>
      <c r="S123" s="17" t="str">
        <f>HLOOKUP($B123,'[6]SGTI 2021 Clean Data'!$E$2:$ZQ$272,32,FALSE)</f>
        <v>Y</v>
      </c>
      <c r="T123" s="17">
        <f>VLOOKUP($B123,'[6]2021 DD Batch123456'!$B$3:$AT$590,36,FALSE)</f>
        <v>2</v>
      </c>
      <c r="U123" s="17">
        <f>VLOOKUP($B123,'[6]2021 DD Batch123456'!$B$3:$AT$590,40,FALSE)</f>
        <v>2</v>
      </c>
      <c r="V123" s="17">
        <f>VLOOKUP($B123,'[6]2021 DD Batch123456'!$B$3:$AT$590,37,FALSE)</f>
        <v>2</v>
      </c>
      <c r="W123" s="17" t="str">
        <f>VLOOKUP($B123,'[6]2021 DD Batch123456'!$B$3:$AT$590,41,FALSE)</f>
        <v>Y</v>
      </c>
      <c r="X123" s="17">
        <f>VLOOKUP($B123,'[6]2021 DD Batch123456'!$B$3:$AT$590,15,FALSE)</f>
        <v>3</v>
      </c>
      <c r="Y123" s="17">
        <f>VLOOKUP($B123,'[6]2021 DD Batch123456'!$B$3:$AT$590,16,FALSE)</f>
        <v>3</v>
      </c>
      <c r="Z123" s="17" t="str">
        <f>VLOOKUP($B123,'[6]2021 DD Batch123456'!$B$3:$AT$590,18,FALSE)</f>
        <v>Y</v>
      </c>
      <c r="AA123" s="17" t="str">
        <f>HLOOKUP($B123,'[6]SGTI 2021 Clean Data'!$E$2:$ZQ$272,45,FALSE)</f>
        <v>N</v>
      </c>
      <c r="AB123" s="17" t="str">
        <f>HLOOKUP($B123,'[6]SGTI 2021 Clean Data'!$E$2:$ZQ$272,46,FALSE)</f>
        <v>N</v>
      </c>
      <c r="AC123" s="17" t="str">
        <f>HLOOKUP($B123,'[6]SGTI 2021 Clean Data'!$E$2:$ZQ$272,49,FALSE)</f>
        <v>Y</v>
      </c>
      <c r="AD123" s="17" t="str">
        <f>HLOOKUP($B123,'[6]SGTI 2021 Clean Data'!$E$2:$ZQ$272,50,FALSE)</f>
        <v>Y</v>
      </c>
      <c r="AE123" s="17" t="str">
        <f>HLOOKUP($B123,'[6]SGTI 2021 Clean Data'!$E$2:$ZQ$272,53,FALSE)</f>
        <v>Y</v>
      </c>
      <c r="AF123" s="17" t="str">
        <f>HLOOKUP($B123,'[6]SGTI 2021 Clean Data'!$E$2:$ZQ$272,54,FALSE)</f>
        <v>Y</v>
      </c>
      <c r="AG123" s="17" t="str">
        <f>HLOOKUP($B123,'[6]SGTI 2021 Clean Data'!$E$2:$ZQ$272,55,FALSE)</f>
        <v>Y</v>
      </c>
      <c r="AH123" s="17" t="str">
        <f>HLOOKUP($B123,'[6]SGTI 2021 Clean Data'!$E$2:$ZQ$272,56,FALSE)</f>
        <v>Y</v>
      </c>
      <c r="AI123" s="17" t="str">
        <f>HLOOKUP($B123,'[6]SGTI 2021 Clean Data'!$E$2:$ZQ$272,57,FALSE)</f>
        <v>N</v>
      </c>
      <c r="AJ123" s="17" t="str">
        <f>HLOOKUP($B123,'[6]SGTI 2021 Clean Data'!$E$2:$ZQ$272,58,FALSE)</f>
        <v>N</v>
      </c>
      <c r="AK123" s="17" t="str">
        <f>HLOOKUP($B123,'[6]SGTI 2021 Clean Data'!$E$2:$ZQ$272,59,FALSE)</f>
        <v>Y</v>
      </c>
      <c r="AL123" s="17">
        <f>VLOOKUP($B123,'[6]2021 DD Batch123456'!$B$3:$AT$590,19,FALSE)</f>
        <v>3</v>
      </c>
      <c r="AM123" s="17">
        <f>VLOOKUP($B123,'[6]2021 DD Batch123456'!$B$3:$AT$590,20,FALSE)</f>
        <v>3</v>
      </c>
      <c r="AN123" s="17" t="str">
        <f>VLOOKUP($B123,'[6]2021 DD Batch123456'!$B$3:$AT$590,22,FALSE)</f>
        <v>Y</v>
      </c>
      <c r="AO123" s="17" t="str">
        <f>HLOOKUP($B123,'[6]SGTI 2021 Clean Data'!$E$2:$ZQ$272,67,FALSE)</f>
        <v>E</v>
      </c>
      <c r="AP123" s="17" t="str">
        <f>HLOOKUP($B123,'[6]SGTI 2021 Clean Data'!$E$2:$ZQ$272,68,FALSE)</f>
        <v>E</v>
      </c>
      <c r="AQ123" s="17" t="str">
        <f>HLOOKUP($B123,'[6]SGTI 2021 Clean Data'!$E$2:$ZQ$272,69,FALSE)</f>
        <v>O</v>
      </c>
      <c r="AR123" s="17" t="str">
        <f>HLOOKUP($B123,'[6]SGTI 2021 Clean Data'!$E$2:$ZQ$272,70,FALSE)</f>
        <v>Y</v>
      </c>
      <c r="AS123" s="17" t="str">
        <f>HLOOKUP($B123,'[6]SGTI 2021 Clean Data'!$E$2:$ZQ$272,71,FALSE)</f>
        <v>Y</v>
      </c>
      <c r="AT123" s="17" t="str">
        <f>HLOOKUP($B123,'[6]SGTI 2021 Clean Data'!$E$2:$ZQ$272,72,FALSE)</f>
        <v>Y</v>
      </c>
      <c r="AU123" s="17" t="str">
        <f>HLOOKUP($B123,'[6]SGTI 2021 Clean Data'!$E$2:$ZQ$272,73,FALSE)</f>
        <v>Y</v>
      </c>
      <c r="AV123" s="17" t="str">
        <f>HLOOKUP($B123,'[6]SGTI 2021 Clean Data'!$E$2:$ZQ$272,74,FALSE)</f>
        <v>N</v>
      </c>
      <c r="AW123" s="17" t="str">
        <f>HLOOKUP($B123,'[6]SGTI 2021 Clean Data'!$E$2:$ZQ$272,75,FALSE)</f>
        <v>N</v>
      </c>
      <c r="AX123" s="17" t="str">
        <f>HLOOKUP($B123,'[6]SGTI 2021 Clean Data'!$E$2:$ZQ$272,76,FALSE)</f>
        <v>N</v>
      </c>
      <c r="AY123" s="17" t="str">
        <f>VLOOKUP($B123,'[6]2021 DD Batch123456'!$B$3:$AT$590,35,FALSE)</f>
        <v>E</v>
      </c>
      <c r="AZ123" s="17" t="str">
        <f>HLOOKUP($B123,'[6]SGTI 2021 Clean Data'!$E$2:$ZQ$272,80,FALSE)</f>
        <v>N</v>
      </c>
      <c r="BA123" s="17" t="str">
        <f>HLOOKUP($B123,'[6]SGTI 2021 Clean Data'!$E$2:$ZQ$272,83,FALSE)</f>
        <v>Y</v>
      </c>
      <c r="BB123" s="17" t="str">
        <f>HLOOKUP($B123,'[6]SGTI 2021 Clean Data'!$E$2:$ZQ$272,84,FALSE)</f>
        <v>Y</v>
      </c>
      <c r="BC123" s="17" t="str">
        <f>HLOOKUP($B123,'[6]SGTI 2021 Clean Data'!$E$2:$ZQ$272,89,FALSE)</f>
        <v>Y</v>
      </c>
      <c r="BD123" s="17" t="str">
        <f>HLOOKUP($B123,'[6]SGTI 2021 Clean Data'!$E$2:$ZQ$272,91,FALSE)</f>
        <v>Y</v>
      </c>
      <c r="BE123" s="17" t="str">
        <f>HLOOKUP($B123,'[6]SGTI 2021 Clean Data'!$E$2:$ZQ$272,92,FALSE)</f>
        <v>Y</v>
      </c>
      <c r="BF123" s="17" t="str">
        <f>HLOOKUP($B123,'[6]SGTI 2021 Clean Data'!$E$2:$ZQ$272,93,FALSE)</f>
        <v>Y</v>
      </c>
      <c r="BG123" s="17" t="str">
        <f>HLOOKUP($B123,'[6]SGTI 2021 Clean Data'!$E$2:$ZQ$272,94,FALSE)</f>
        <v>Y</v>
      </c>
      <c r="BH123" s="17" t="str">
        <f>HLOOKUP($B123,'[6]SGTI 2021 Clean Data'!$E$2:$ZQ$272,95,FALSE)</f>
        <v>Y</v>
      </c>
      <c r="BI123" s="17" t="str">
        <f>HLOOKUP($B123,'[6]SGTI 2021 Clean Data'!$E$2:$ZQ$272,96,FALSE)</f>
        <v>Y</v>
      </c>
      <c r="BJ123" s="17" t="str">
        <f>HLOOKUP($B123,'[6]SGTI 2021 Clean Data'!$E$2:$ZQ$272,97,FALSE)</f>
        <v>Y</v>
      </c>
      <c r="BK123" s="17" t="str">
        <f>HLOOKUP($B123,'[6]SGTI 2021 Clean Data'!$E$2:$ZQ$272,98,FALSE)</f>
        <v>Y</v>
      </c>
      <c r="BL123" s="17" t="str">
        <f>HLOOKUP($B123,'[6]SGTI 2021 Clean Data'!$E$2:$ZQ$272,100,FALSE)</f>
        <v>Y</v>
      </c>
      <c r="BM123" s="17" t="str">
        <f>HLOOKUP($B123,'[6]SGTI 2021 Clean Data'!$E$2:$ZQ$272,102,FALSE)</f>
        <v>Y</v>
      </c>
      <c r="BN123" s="17" t="str">
        <f>HLOOKUP($B123,'[6]SGTI 2021 Clean Data'!$E$2:$ZQ$272,103,FALSE)</f>
        <v>Y</v>
      </c>
      <c r="BO123" s="17" t="str">
        <f>HLOOKUP($B123,'[6]SGTI 2021 Clean Data'!$E$2:$ZQ$272,107,FALSE)</f>
        <v>Y</v>
      </c>
      <c r="BP123" s="17" t="str">
        <f>HLOOKUP($B123,'[6]SGTI 2021 Clean Data'!$E$2:$ZQ$272,108,FALSE)</f>
        <v>Y</v>
      </c>
      <c r="BQ123" s="17" t="str">
        <f>HLOOKUP($B123,'[6]SGTI 2021 Clean Data'!$E$2:$ZQ$272,109,FALSE)</f>
        <v>Y</v>
      </c>
      <c r="BR123" s="17" t="str">
        <f>HLOOKUP($B123,'[6]SGTI 2021 Clean Data'!$E$2:$ZQ$272,110,FALSE)</f>
        <v>Y</v>
      </c>
      <c r="BS123" s="17" t="str">
        <f>HLOOKUP($B123,'[6]SGTI 2021 Clean Data'!$E$2:$ZQ$272,111,FALSE)</f>
        <v>Y</v>
      </c>
      <c r="BT123" s="17" t="str">
        <f>HLOOKUP($B123,'[6]SGTI 2021 Clean Data'!$E$2:$ZQ$272,113,FALSE)</f>
        <v>N</v>
      </c>
      <c r="BU123" s="17" t="str">
        <f>HLOOKUP($B123,'[6]SGTI 2021 Clean Data'!$E$2:$ZQ$272,114,FALSE)</f>
        <v>Y</v>
      </c>
      <c r="BV123" s="17" t="str">
        <f>HLOOKUP($B123,'[6]SGTI 2021 Clean Data'!$E$2:$ZQ$272,120,FALSE)</f>
        <v>Y</v>
      </c>
      <c r="BW123" s="17" t="str">
        <f>HLOOKUP($B123,'[6]SGTI 2021 Clean Data'!$E$2:$ZQ$272,121,FALSE)</f>
        <v>N</v>
      </c>
      <c r="BX123" s="17" t="str">
        <f>HLOOKUP($B123,'[6]SGTI 2021 Clean Data'!$E$2:$ZQ$272,122,FALSE)</f>
        <v>Y</v>
      </c>
      <c r="BY123" s="17" t="str">
        <f>HLOOKUP($B123,'[6]SGTI 2021 Clean Data'!$E$2:$ZQ$272,123,FALSE)</f>
        <v>Y</v>
      </c>
      <c r="BZ123" s="17" t="str">
        <f>HLOOKUP($B123,'[6]SGTI 2021 Clean Data'!$E$2:$ZQ$272,124,FALSE)</f>
        <v>N</v>
      </c>
      <c r="CA123" s="17" t="str">
        <f>HLOOKUP($B123,'[6]SGTI 2021 Clean Data'!$E$2:$ZQ$272,125,FALSE)</f>
        <v>N</v>
      </c>
      <c r="CB123" s="17" t="str">
        <f>HLOOKUP($B123,'[6]SGTI 2021 Clean Data'!$E$2:$ZQ$272,126,FALSE)</f>
        <v>N</v>
      </c>
      <c r="CC123" s="17" t="str">
        <f>HLOOKUP($B123,'[6]SGTI 2021 Clean Data'!$E$2:$ZQ$272,128,FALSE)</f>
        <v>Y</v>
      </c>
      <c r="CD123" s="17" t="str">
        <f>HLOOKUP($B123,'[6]SGTI 2021 Clean Data'!$E$2:$ZQ$272,130,FALSE)</f>
        <v>Y</v>
      </c>
      <c r="CE123" s="17" t="str">
        <f>HLOOKUP($B123,'[6]SGTI 2021 Clean Data'!$E$2:$ZQ$272,131,FALSE)</f>
        <v>Y</v>
      </c>
      <c r="CF123" s="17" t="str">
        <f>HLOOKUP($B123,'[6]SGTI 2021 Clean Data'!$E$2:$ZQ$272,132,FALSE)</f>
        <v>Y</v>
      </c>
      <c r="CG123" s="17" t="str">
        <f>HLOOKUP($B123,'[6]SGTI 2021 Clean Data'!$E$2:$ZQ$272,133,FALSE)</f>
        <v>Y</v>
      </c>
      <c r="CH123" s="17" t="str">
        <f>HLOOKUP($B123,'[6]SGTI 2021 Clean Data'!$E$2:$ZQ$272,135,FALSE)</f>
        <v>N</v>
      </c>
      <c r="CI123" s="17" t="str">
        <f>HLOOKUP($B123,'[6]SGTI 2021 Clean Data'!$E$2:$ZQ$272,139,FALSE)</f>
        <v>Y</v>
      </c>
      <c r="CJ123" s="17" t="str">
        <f>HLOOKUP($B123,'[6]SGTI 2021 Clean Data'!$E$2:$ZQ$272,140,FALSE)</f>
        <v>Y</v>
      </c>
      <c r="CK123" s="17" t="str">
        <f>VLOOKUP($B123,'[6]2021 DD Batch123456'!$B$3:$AT$590,26,FALSE)</f>
        <v>Y</v>
      </c>
      <c r="CL123" s="17">
        <f>VLOOKUP($B123,'[6]2021 DD Batch123456'!$B$3:$AT$590,27,FALSE)</f>
        <v>0</v>
      </c>
      <c r="CM123" s="17" t="str">
        <f>VLOOKUP($B123,'[6]2021 DD Batch123456'!$B$3:$AT$590,31,FALSE)</f>
        <v>N</v>
      </c>
      <c r="CN123" s="17" t="str">
        <f>VLOOKUP($B123,'[6]2021 DD Batch123456'!$B$3:$AT$590,32,FALSE)</f>
        <v>Y</v>
      </c>
      <c r="CO123" s="17" t="str">
        <f>VLOOKUP($B123,'[6]2021 DD Batch123456'!$B$3:$AT$590,33,FALSE)</f>
        <v>Y</v>
      </c>
      <c r="CP123" s="17" t="str">
        <f>HLOOKUP($B123,'[6]SGTI 2021 Clean Data'!$E$2:$ZQ$272,153,FALSE)</f>
        <v>Y</v>
      </c>
      <c r="CQ123" s="17" t="str">
        <f>HLOOKUP($B123,'[6]SGTI 2021 Clean Data'!$E$2:$ZQ$272,155,FALSE)</f>
        <v>Y</v>
      </c>
      <c r="CR123" s="17" t="str">
        <f>HLOOKUP($B123,'[6]SGTI 2021 Clean Data'!$E$2:$ZQ$272,156,FALSE)</f>
        <v>Y</v>
      </c>
      <c r="CS123" s="17" t="str">
        <f>HLOOKUP($B123,'[6]SGTI 2021 Clean Data'!$E$2:$ZQ$272,157,FALSE)</f>
        <v>Y</v>
      </c>
      <c r="CT123" s="17" t="str">
        <f>HLOOKUP($B123,'[6]SGTI 2021 Clean Data'!$E$2:$ZQ$272,158,FALSE)</f>
        <v>Y</v>
      </c>
      <c r="CU123" s="17" t="str">
        <f>HLOOKUP($B123,'[6]SGTI 2021 Clean Data'!$E$2:$ZQ$272,159,FALSE)</f>
        <v>Y</v>
      </c>
      <c r="CV123" s="17" t="str">
        <f>HLOOKUP($B123,'[6]SGTI 2021 Clean Data'!$E$2:$ZQ$272,160,FALSE)</f>
        <v>Y</v>
      </c>
      <c r="CW123" s="17" t="str">
        <f>HLOOKUP($B123,'[6]SGTI 2021 Clean Data'!$E$2:$ZQ$272,161,FALSE)</f>
        <v>Y</v>
      </c>
      <c r="CX123" s="17" t="str">
        <f>HLOOKUP($B123,'[6]SGTI 2021 Clean Data'!$E$2:$ZQ$272,164,FALSE)</f>
        <v>Y</v>
      </c>
      <c r="CY123" s="17" t="str">
        <f>HLOOKUP($B123,'[6]SGTI 2021 Clean Data'!$E$2:$ZQ$272,170,FALSE)</f>
        <v>Y</v>
      </c>
      <c r="CZ123" s="17" t="str">
        <f>HLOOKUP($B123,'[6]SGTI 2021 Clean Data'!$E$2:$ZQ$272,173,FALSE)</f>
        <v>N</v>
      </c>
      <c r="DA123" s="17" t="str">
        <f>HLOOKUP($B123,'[6]SGTI 2021 Clean Data'!$E$2:$ZQ$272,174,FALSE)</f>
        <v>Y</v>
      </c>
      <c r="DB123" s="17" t="str">
        <f>HLOOKUP($B123,'[6]SGTI 2021 Clean Data'!$E$2:$ZQ$272,175,FALSE)</f>
        <v>N</v>
      </c>
      <c r="DC123" s="17" t="str">
        <f>HLOOKUP($B123,'[6]SGTI 2021 Clean Data'!$E$2:$ZQ$272,176,FALSE)</f>
        <v>N</v>
      </c>
      <c r="DD123" s="17" t="str">
        <f>HLOOKUP($B123,'[6]SGTI 2021 Clean Data'!$E$2:$ZQ$272,178,FALSE)</f>
        <v>Y</v>
      </c>
      <c r="DE123" s="17" t="str">
        <f>HLOOKUP($B123,'[6]SGTI 2021 Clean Data'!$E$2:$ZQ$272,179,FALSE)</f>
        <v>N</v>
      </c>
      <c r="DF123" s="17" t="str">
        <f>HLOOKUP($B123,'[6]SGTI 2021 Clean Data'!$E$2:$ZQ$272,180,FALSE)</f>
        <v>Y</v>
      </c>
      <c r="DG123" s="17" t="str">
        <f>HLOOKUP($B123,'[6]SGTI 2021 Clean Data'!$E$2:$ZQ$272,181,FALSE)</f>
        <v>Y</v>
      </c>
      <c r="DH123" s="17" t="str">
        <f>HLOOKUP($B123,'[6]SGTI 2021 Clean Data'!$E$2:$ZQ$272,182,FALSE)</f>
        <v>N</v>
      </c>
      <c r="DI123" s="17" t="str">
        <f>HLOOKUP($B123,'[6]SGTI 2021 Clean Data'!$E$2:$ZQ$272,184,FALSE)</f>
        <v>Y</v>
      </c>
      <c r="DJ123" s="17" t="str">
        <f>HLOOKUP($B123,'[6]SGTI 2021 Clean Data'!$E$2:$ZQ$272,185,FALSE)</f>
        <v>Y</v>
      </c>
      <c r="DK123" s="17">
        <f>HLOOKUP($B123,'[6]SGTI 2021 Clean Data'!$E$2:$ZQ$272,190,FALSE)</f>
        <v>58</v>
      </c>
      <c r="DL123" s="17" t="str">
        <f>HLOOKUP($B123,'[6]SGTI 2021 Clean Data'!$E$2:$ZQ$272,191,FALSE)</f>
        <v>Y</v>
      </c>
      <c r="DM123" s="17" t="str">
        <f>HLOOKUP($B123,'[6]SGTI 2021 Clean Data'!$E$2:$ZQ$272,195,FALSE)</f>
        <v>N</v>
      </c>
      <c r="DN123" s="17" t="str">
        <f>HLOOKUP($B123,'[6]SGTI 2021 Clean Data'!$E$2:$ZQ$272,196,FALSE)</f>
        <v>Y</v>
      </c>
      <c r="DO123" s="17" t="str">
        <f>HLOOKUP($B123,'[6]SGTI 2021 Clean Data'!$E$2:$ZQ$272,199,FALSE)</f>
        <v>N</v>
      </c>
      <c r="DP123" s="17" t="str">
        <f>HLOOKUP($B123,'[6]SGTI 2021 Clean Data'!$E$2:$ZQ$272,200,FALSE)</f>
        <v>Y</v>
      </c>
      <c r="DQ123" s="17" t="str">
        <f>HLOOKUP($B123,'[6]SGTI 2021 Clean Data'!$E$2:$ZQ$272,201,FALSE)</f>
        <v>Y</v>
      </c>
      <c r="DR123" s="17" t="str">
        <f>HLOOKUP($B123,'[6]SGTI 2021 Clean Data'!$E$2:$ZQ$272,202,FALSE)</f>
        <v>Y</v>
      </c>
      <c r="DS123" s="17" t="str">
        <f>HLOOKUP($B123,'[6]SGTI 2021 Clean Data'!$E$2:$ZQ$272,203,FALSE)</f>
        <v>Y</v>
      </c>
      <c r="DT123" s="17" t="str">
        <f>HLOOKUP($B123,'[6]SGTI 2021 Clean Data'!$E$2:$ZQ$272,204,FALSE)</f>
        <v>Y</v>
      </c>
      <c r="DU123" s="17" t="str">
        <f>HLOOKUP($B123,'[6]SGTI 2021 Clean Data'!$E$2:$ZQ$272,206,FALSE)</f>
        <v>Y</v>
      </c>
      <c r="DV123" s="17" t="str">
        <f>HLOOKUP($B123,'[6]SGTI 2021 Clean Data'!$E$2:$ZQ$272,207,FALSE)</f>
        <v>Y</v>
      </c>
      <c r="DW123" s="17" t="str">
        <f>HLOOKUP($B123,'[6]SGTI 2021 Clean Data'!$E$2:$ZQ$272,208,FALSE)</f>
        <v>Y</v>
      </c>
      <c r="DX123" s="17"/>
      <c r="DY123" s="17" t="str">
        <f>HLOOKUP($B123,'[6]SGTI 2021 Clean Data'!$E$2:$ZQ$272,213,FALSE)</f>
        <v>Y</v>
      </c>
      <c r="DZ123" s="17" t="str">
        <f>HLOOKUP($B123,'[6]SGTI 2021 Clean Data'!$E$2:$ZQ$272,214,FALSE)</f>
        <v>Y</v>
      </c>
      <c r="EA123" s="17" t="str">
        <f>HLOOKUP($B123,'[6]SGTI 2021 Clean Data'!$E$2:$ZQ$272,215,FALSE)</f>
        <v>N</v>
      </c>
      <c r="EB123" s="17">
        <f>HLOOKUP($B123,'[6]SGTI 2021 Clean Data'!$E$2:$ZQ$272,219,FALSE)</f>
        <v>3</v>
      </c>
      <c r="EC123" s="17">
        <f>HLOOKUP($B123,'[6]SGTI 2021 Clean Data'!$E$2:$ZQ$272,220,FALSE)</f>
        <v>3</v>
      </c>
      <c r="ED123" s="17">
        <f>HLOOKUP($B123,'[6]SGTI 2021 Clean Data'!$E$2:$ZQ$272,221,FALSE)</f>
        <v>3</v>
      </c>
      <c r="EE123" s="17">
        <f>HLOOKUP($B123,'[6]SGTI 2021 Clean Data'!$E$2:$ZQ$272,222,FALSE)</f>
        <v>0</v>
      </c>
      <c r="EF123" s="17">
        <f>HLOOKUP($B123,'[6]SGTI 2021 Clean Data'!$E$2:$ZQ$272,223,FALSE)</f>
        <v>0</v>
      </c>
      <c r="EG123" s="17">
        <f>HLOOKUP($B123,'[6]SGTI 2021 Clean Data'!$E$2:$ZQ$272,224,FALSE)</f>
        <v>3</v>
      </c>
      <c r="EH123" s="17">
        <f>HLOOKUP($B123,'[6]SGTI 2021 Clean Data'!$E$2:$ZQ$272,225,FALSE)</f>
        <v>0</v>
      </c>
      <c r="EI123" s="17">
        <f>HLOOKUP($B123,'[6]SGTI 2021 Clean Data'!$E$2:$ZQ$272,226,FALSE)</f>
        <v>0</v>
      </c>
      <c r="EJ123" s="17">
        <f>HLOOKUP($B123,'[6]SGTI 2021 Clean Data'!$E$2:$ZQ$272,227,FALSE)</f>
        <v>0</v>
      </c>
      <c r="EK123" s="17">
        <f>HLOOKUP($B123,'[6]SGTI 2021 Clean Data'!$E$2:$ZQ$272,228,FALSE)</f>
        <v>3</v>
      </c>
      <c r="EL123" s="17">
        <f>HLOOKUP($B123,'[6]SGTI 2021 Clean Data'!$E$2:$ZQ$272,229,FALSE)</f>
        <v>2</v>
      </c>
      <c r="EM123" s="17">
        <f>HLOOKUP($B123,'[6]SGTI 2021 Clean Data'!$E$2:$ZQ$272,230,FALSE)</f>
        <v>0</v>
      </c>
      <c r="EN123" s="17">
        <f>HLOOKUP($B123,'[6]SGTI 2021 Clean Data'!$E$2:$ZQ$272,231,FALSE)</f>
        <v>0</v>
      </c>
      <c r="EO123" s="18">
        <f>HLOOKUP($B123,'[6]SGTI 2021 Clean Data'!$E$2:$ZQ$272,232,FALSE)</f>
        <v>44209</v>
      </c>
      <c r="EP123" s="18">
        <f>HLOOKUP($B123,'[6]SGTI 2021 Clean Data'!$E$2:$ZQ$272,233,FALSE)</f>
        <v>44224</v>
      </c>
      <c r="EQ123" s="17">
        <f>HLOOKUP($B123,'[6]SGTI 2021 Clean Data'!$E$2:$ZQ$272,234,FALSE)</f>
        <v>0</v>
      </c>
      <c r="ER123" s="17">
        <f>HLOOKUP($B123,'[6]SGTI 2021 Clean Data'!$E$2:$ZQ$272,235,FALSE)</f>
        <v>0</v>
      </c>
      <c r="ES123" s="17">
        <f>HLOOKUP($B123,'[6]SGTI 2021 Clean Data'!$E$2:$ZQ$272,240,FALSE)</f>
        <v>0</v>
      </c>
      <c r="ET123" s="17">
        <f>VLOOKUP($B123,'[6]2021 DD Batch123456'!$B$3:$AT$590,42,FALSE)</f>
        <v>0</v>
      </c>
      <c r="EU123" s="17"/>
      <c r="EV123" s="17"/>
      <c r="EW123" s="17"/>
      <c r="EX123" s="17">
        <f>VLOOKUP($B123,'[6]2021 DD Batch123456'!$B$3:$AT$590,44,FALSE)</f>
        <v>2</v>
      </c>
      <c r="EY123" s="17">
        <f>HLOOKUP($B123,'[6]SGTI 2021 Clean Data'!$E$2:$ZQ$272,246,FALSE)</f>
        <v>0</v>
      </c>
      <c r="EZ123" s="17">
        <f>HLOOKUP($B123,'[6]SGTI 2021 Clean Data'!$E$2:$ZQ$272,247,FALSE)</f>
        <v>0</v>
      </c>
      <c r="FA123" s="17">
        <f>HLOOKUP($B123,'[6]SGTI 2021 Clean Data'!$E$2:$ZQ$272,248,FALSE)</f>
        <v>0</v>
      </c>
      <c r="FB123" s="17">
        <f>HLOOKUP($B123,'[6]SGTI 2021 Clean Data'!$E$2:$ZQ$272,249,FALSE)</f>
        <v>0</v>
      </c>
      <c r="FC123" s="17">
        <f>HLOOKUP($B123,'[6]SGTI 2021 Clean Data'!$E$2:$ZQ$272,250,FALSE)</f>
        <v>0</v>
      </c>
      <c r="FD123" s="17">
        <f>HLOOKUP($B123,'[6]SGTI 2021 Clean Data'!$E$2:$ZQ$272,251,FALSE)</f>
        <v>0</v>
      </c>
      <c r="FE123" s="17">
        <f>HLOOKUP($B123,'[6]SGTI 2021 Clean Data'!$E$2:$ZQ$272,252,FALSE)</f>
        <v>0</v>
      </c>
      <c r="FF123" s="17">
        <f>HLOOKUP($B123,'[6]SGTI 2021 Clean Data'!$E$2:$ZQ$272,253,FALSE)</f>
        <v>0</v>
      </c>
      <c r="FG123" s="17">
        <f>HLOOKUP($B123,'[6]SGTI 2021 Clean Data'!$E$2:$ZQ$272,254,FALSE)</f>
        <v>0</v>
      </c>
      <c r="FH123" s="17">
        <f>HLOOKUP($B123,'[6]SGTI 2021 Clean Data'!$E$2:$ZQ$272,255,FALSE)</f>
        <v>0</v>
      </c>
      <c r="FI123" s="17">
        <f>HLOOKUP($B123,'[6]SGTI 2021 Clean Data'!$E$2:$ZQ$272,256,FALSE)</f>
        <v>0</v>
      </c>
      <c r="FJ123" s="17">
        <f>HLOOKUP($B123,'[6]SGTI 2021 Clean Data'!$E$2:$ZQ$272,257,FALSE)</f>
        <v>0</v>
      </c>
      <c r="FK123" s="17">
        <f>HLOOKUP($B123,'[6]SGTI 2021 Clean Data'!$E$2:$ZQ$272,258,FALSE)</f>
        <v>0</v>
      </c>
      <c r="FL123" s="17"/>
      <c r="FM123" s="17">
        <f>HLOOKUP($B123,'[6]SGTI 2021 Clean Data'!$E$2:$ZQ$272,260,FALSE)</f>
        <v>5</v>
      </c>
      <c r="FN123" s="17">
        <f>HLOOKUP($B123,'[6]SGTI 2021 Clean Data'!$E$2:$ZQ$272,261,FALSE)</f>
        <v>0</v>
      </c>
      <c r="FO123" s="17">
        <f>HLOOKUP($B123,'[6]SGTI 2021 Clean Data'!$E$2:$ZQ$272,262,FALSE)</f>
        <v>0</v>
      </c>
      <c r="FP123" s="17">
        <f>HLOOKUP($B123,'[6]SGTI 2021 Clean Data'!$E$2:$ZQ$272,263,FALSE)</f>
        <v>0</v>
      </c>
      <c r="FQ123" s="17"/>
      <c r="FR123" s="17">
        <f>HLOOKUP($B123,'[6]SGTI 2021 Clean Data'!$E$2:$ZQ$272,265,FALSE)</f>
        <v>0</v>
      </c>
      <c r="FS123" s="17">
        <f>HLOOKUP($B123,'[6]SGTI 2021 Clean Data'!$E$2:$ZQ$272,266,FALSE)</f>
        <v>0</v>
      </c>
      <c r="FT123" s="17">
        <f>HLOOKUP($B123,'[6]SGTI 2021 Clean Data'!$E$2:$ZQ$272,267,FALSE)</f>
        <v>0</v>
      </c>
      <c r="FU123" s="17">
        <f>HLOOKUP($B123,'[6]SGTI 2021 Clean Data'!$E$2:$ZQ$272,268,FALSE)</f>
        <v>0</v>
      </c>
      <c r="FV123" s="17">
        <f>HLOOKUP($B123,'[6]SGTI 2021 Clean Data'!$E$2:$ZQ$272,269,FALSE)</f>
        <v>0</v>
      </c>
      <c r="FW123" s="17">
        <f>HLOOKUP($B123,'[6]SGTI 2021 Clean Data'!$E$2:$ZQ$272,270,FALSE)</f>
        <v>0</v>
      </c>
      <c r="FX123" s="17">
        <f>HLOOKUP($B123,'[6]SGTI 2021 Clean Data'!$E$2:$ZQ$272,271,FALSE)</f>
        <v>0</v>
      </c>
    </row>
    <row r="124" spans="1:180" ht="24" thickTop="1" thickBot="1" x14ac:dyDescent="0.3">
      <c r="A124" s="12">
        <v>39</v>
      </c>
      <c r="B124" s="13" t="s">
        <v>110</v>
      </c>
      <c r="C124" s="14" t="s">
        <v>111</v>
      </c>
      <c r="D124" s="15">
        <v>44012</v>
      </c>
      <c r="E124" s="16">
        <f>_xlfn.IFNA(VLOOKUP($B124,'[4]SGTI 2021 General Full List'!$G$2:$AD$528,24,FALSE),VLOOKUP($B124,'[5]SGTI 2021 TrustReits Full List'!$G$2:$AC$43,23,FALSE))</f>
        <v>164560000</v>
      </c>
      <c r="F124" s="16" t="str">
        <f t="shared" si="1"/>
        <v>Small</v>
      </c>
      <c r="G124" s="16" t="str">
        <f>_xlfn.IFNA(VLOOKUP($B124,'[4]SGTI 2021 General Full List'!$G$2:$AD$528,21,FALSE),VLOOKUP($B124,'[5]SGTI 2021 TrustReits Full List'!$G$2:$AB$43,20,FALSE))</f>
        <v xml:space="preserve">REAL ESTATE </v>
      </c>
      <c r="H124" s="16" t="str">
        <f>_xlfn.IFNA(VLOOKUP($B124,'[4]SGTI 2021 General Full List'!$G$2:$AD$528,23,FALSE),VLOOKUP($B124,'[5]SGTI 2021 TrustReits Full List'!$G$2:$AB$43,22,FALSE))</f>
        <v>Real Estate</v>
      </c>
      <c r="I124" s="16" t="s">
        <v>1274</v>
      </c>
      <c r="J124" s="17">
        <f>VLOOKUP($B124,'[6]2021 DD Batch123456'!$B$3:$AT$590,5,FALSE)</f>
        <v>4</v>
      </c>
      <c r="K124" s="17">
        <f>VLOOKUP($B124,'[6]2021 DD Batch123456'!$B$3:$AT$590,6,FALSE)</f>
        <v>4</v>
      </c>
      <c r="L124" s="17">
        <f>VLOOKUP($B124,'[6]2021 DD Batch123456'!$B$3:$AT$590,7,FALSE)</f>
        <v>3</v>
      </c>
      <c r="M124" s="17">
        <f>VLOOKUP($B124,'[6]2021 DD Batch123456'!$B$3:$AT$590,12,FALSE)</f>
        <v>0</v>
      </c>
      <c r="N124" s="17" t="str">
        <f>HLOOKUP($B124,'[6]SGTI 2021 Clean Data'!$E$2:$ZQ$272,25,FALSE)</f>
        <v>Y</v>
      </c>
      <c r="O124" s="17" t="str">
        <f>VLOOKUP($B124,'[6]2021 DD Batch123456'!$B$3:$AT$590,13,FALSE)</f>
        <v>N</v>
      </c>
      <c r="P124" s="17" t="str">
        <f>VLOOKUP($B124,'[6]2021 DD Batch123456'!$B$3:$AT$590,14,FALSE)</f>
        <v>N</v>
      </c>
      <c r="Q124" s="17" t="str">
        <f>HLOOKUP($B124,'[6]SGTI 2021 Clean Data'!$E$2:$ZQ$272,30,FALSE)</f>
        <v>Y</v>
      </c>
      <c r="R124" s="17" t="str">
        <f>HLOOKUP($B124,'[6]SGTI 2021 Clean Data'!$E$2:$ZQ$272,31,FALSE)</f>
        <v>Y</v>
      </c>
      <c r="S124" s="17" t="str">
        <f>HLOOKUP($B124,'[6]SGTI 2021 Clean Data'!$E$2:$ZQ$272,32,FALSE)</f>
        <v>Y</v>
      </c>
      <c r="T124" s="17">
        <f>VLOOKUP($B124,'[6]2021 DD Batch123456'!$B$3:$AT$590,36,FALSE)</f>
        <v>4</v>
      </c>
      <c r="U124" s="17">
        <f>VLOOKUP($B124,'[6]2021 DD Batch123456'!$B$3:$AT$590,40,FALSE)</f>
        <v>2</v>
      </c>
      <c r="V124" s="17">
        <f>VLOOKUP($B124,'[6]2021 DD Batch123456'!$B$3:$AT$590,37,FALSE)</f>
        <v>5</v>
      </c>
      <c r="W124" s="17" t="str">
        <f>VLOOKUP($B124,'[6]2021 DD Batch123456'!$B$3:$AT$590,41,FALSE)</f>
        <v>Y</v>
      </c>
      <c r="X124" s="17">
        <f>VLOOKUP($B124,'[6]2021 DD Batch123456'!$B$3:$AT$590,15,FALSE)</f>
        <v>4</v>
      </c>
      <c r="Y124" s="17">
        <f>VLOOKUP($B124,'[6]2021 DD Batch123456'!$B$3:$AT$590,16,FALSE)</f>
        <v>3</v>
      </c>
      <c r="Z124" s="17" t="str">
        <f>VLOOKUP($B124,'[6]2021 DD Batch123456'!$B$3:$AT$590,18,FALSE)</f>
        <v>N</v>
      </c>
      <c r="AA124" s="17" t="str">
        <f>HLOOKUP($B124,'[6]SGTI 2021 Clean Data'!$E$2:$ZQ$272,45,FALSE)</f>
        <v>N</v>
      </c>
      <c r="AB124" s="17" t="str">
        <f>HLOOKUP($B124,'[6]SGTI 2021 Clean Data'!$E$2:$ZQ$272,46,FALSE)</f>
        <v>N</v>
      </c>
      <c r="AC124" s="17" t="str">
        <f>HLOOKUP($B124,'[6]SGTI 2021 Clean Data'!$E$2:$ZQ$272,49,FALSE)</f>
        <v>N</v>
      </c>
      <c r="AD124" s="17" t="str">
        <f>HLOOKUP($B124,'[6]SGTI 2021 Clean Data'!$E$2:$ZQ$272,50,FALSE)</f>
        <v>Y</v>
      </c>
      <c r="AE124" s="17" t="str">
        <f>HLOOKUP($B124,'[6]SGTI 2021 Clean Data'!$E$2:$ZQ$272,53,FALSE)</f>
        <v>Y</v>
      </c>
      <c r="AF124" s="17" t="str">
        <f>HLOOKUP($B124,'[6]SGTI 2021 Clean Data'!$E$2:$ZQ$272,54,FALSE)</f>
        <v>Y</v>
      </c>
      <c r="AG124" s="17" t="str">
        <f>HLOOKUP($B124,'[6]SGTI 2021 Clean Data'!$E$2:$ZQ$272,55,FALSE)</f>
        <v>Y</v>
      </c>
      <c r="AH124" s="17" t="str">
        <f>HLOOKUP($B124,'[6]SGTI 2021 Clean Data'!$E$2:$ZQ$272,56,FALSE)</f>
        <v>Y</v>
      </c>
      <c r="AI124" s="17" t="str">
        <f>HLOOKUP($B124,'[6]SGTI 2021 Clean Data'!$E$2:$ZQ$272,57,FALSE)</f>
        <v>N</v>
      </c>
      <c r="AJ124" s="17" t="str">
        <f>HLOOKUP($B124,'[6]SGTI 2021 Clean Data'!$E$2:$ZQ$272,58,FALSE)</f>
        <v>N</v>
      </c>
      <c r="AK124" s="17" t="str">
        <f>HLOOKUP($B124,'[6]SGTI 2021 Clean Data'!$E$2:$ZQ$272,59,FALSE)</f>
        <v>Y</v>
      </c>
      <c r="AL124" s="17">
        <f>VLOOKUP($B124,'[6]2021 DD Batch123456'!$B$3:$AT$590,19,FALSE)</f>
        <v>3</v>
      </c>
      <c r="AM124" s="17">
        <f>VLOOKUP($B124,'[6]2021 DD Batch123456'!$B$3:$AT$590,20,FALSE)</f>
        <v>3</v>
      </c>
      <c r="AN124" s="17" t="str">
        <f>VLOOKUP($B124,'[6]2021 DD Batch123456'!$B$3:$AT$590,22,FALSE)</f>
        <v>N</v>
      </c>
      <c r="AO124" s="17" t="str">
        <f>HLOOKUP($B124,'[6]SGTI 2021 Clean Data'!$E$2:$ZQ$272,67,FALSE)</f>
        <v>B3</v>
      </c>
      <c r="AP124" s="17" t="str">
        <f>HLOOKUP($B124,'[6]SGTI 2021 Clean Data'!$E$2:$ZQ$272,68,FALSE)</f>
        <v>B3</v>
      </c>
      <c r="AQ124" s="17" t="str">
        <f>HLOOKUP($B124,'[6]SGTI 2021 Clean Data'!$E$2:$ZQ$272,69,FALSE)</f>
        <v>B3</v>
      </c>
      <c r="AR124" s="17" t="str">
        <f>HLOOKUP($B124,'[6]SGTI 2021 Clean Data'!$E$2:$ZQ$272,70,FALSE)</f>
        <v>Y</v>
      </c>
      <c r="AS124" s="17" t="str">
        <f>HLOOKUP($B124,'[6]SGTI 2021 Clean Data'!$E$2:$ZQ$272,71,FALSE)</f>
        <v>Y</v>
      </c>
      <c r="AT124" s="17" t="str">
        <f>HLOOKUP($B124,'[6]SGTI 2021 Clean Data'!$E$2:$ZQ$272,72,FALSE)</f>
        <v>Y</v>
      </c>
      <c r="AU124" s="17" t="str">
        <f>HLOOKUP($B124,'[6]SGTI 2021 Clean Data'!$E$2:$ZQ$272,73,FALSE)</f>
        <v>N</v>
      </c>
      <c r="AV124" s="17" t="str">
        <f>HLOOKUP($B124,'[6]SGTI 2021 Clean Data'!$E$2:$ZQ$272,74,FALSE)</f>
        <v>N</v>
      </c>
      <c r="AW124" s="17" t="str">
        <f>HLOOKUP($B124,'[6]SGTI 2021 Clean Data'!$E$2:$ZQ$272,75,FALSE)</f>
        <v>N</v>
      </c>
      <c r="AX124" s="17" t="str">
        <f>HLOOKUP($B124,'[6]SGTI 2021 Clean Data'!$E$2:$ZQ$272,76,FALSE)</f>
        <v>N</v>
      </c>
      <c r="AY124" s="17" t="str">
        <f>VLOOKUP($B124,'[6]2021 DD Batch123456'!$B$3:$AT$590,35,FALSE)</f>
        <v>B3</v>
      </c>
      <c r="AZ124" s="17" t="str">
        <f>HLOOKUP($B124,'[6]SGTI 2021 Clean Data'!$E$2:$ZQ$272,80,FALSE)</f>
        <v>N</v>
      </c>
      <c r="BA124" s="17" t="str">
        <f>HLOOKUP($B124,'[6]SGTI 2021 Clean Data'!$E$2:$ZQ$272,83,FALSE)</f>
        <v>Y</v>
      </c>
      <c r="BB124" s="17" t="str">
        <f>HLOOKUP($B124,'[6]SGTI 2021 Clean Data'!$E$2:$ZQ$272,84,FALSE)</f>
        <v>Y</v>
      </c>
      <c r="BC124" s="17" t="str">
        <f>HLOOKUP($B124,'[6]SGTI 2021 Clean Data'!$E$2:$ZQ$272,89,FALSE)</f>
        <v>NA</v>
      </c>
      <c r="BD124" s="17" t="str">
        <f>HLOOKUP($B124,'[6]SGTI 2021 Clean Data'!$E$2:$ZQ$272,91,FALSE)</f>
        <v>Y</v>
      </c>
      <c r="BE124" s="17" t="str">
        <f>HLOOKUP($B124,'[6]SGTI 2021 Clean Data'!$E$2:$ZQ$272,92,FALSE)</f>
        <v>Y</v>
      </c>
      <c r="BF124" s="17" t="str">
        <f>HLOOKUP($B124,'[6]SGTI 2021 Clean Data'!$E$2:$ZQ$272,93,FALSE)</f>
        <v>Y</v>
      </c>
      <c r="BG124" s="17" t="str">
        <f>HLOOKUP($B124,'[6]SGTI 2021 Clean Data'!$E$2:$ZQ$272,94,FALSE)</f>
        <v>Y</v>
      </c>
      <c r="BH124" s="17" t="str">
        <f>HLOOKUP($B124,'[6]SGTI 2021 Clean Data'!$E$2:$ZQ$272,95,FALSE)</f>
        <v>Y</v>
      </c>
      <c r="BI124" s="17" t="str">
        <f>HLOOKUP($B124,'[6]SGTI 2021 Clean Data'!$E$2:$ZQ$272,96,FALSE)</f>
        <v>Y</v>
      </c>
      <c r="BJ124" s="17" t="str">
        <f>HLOOKUP($B124,'[6]SGTI 2021 Clean Data'!$E$2:$ZQ$272,97,FALSE)</f>
        <v>Y</v>
      </c>
      <c r="BK124" s="17" t="str">
        <f>HLOOKUP($B124,'[6]SGTI 2021 Clean Data'!$E$2:$ZQ$272,98,FALSE)</f>
        <v>Y</v>
      </c>
      <c r="BL124" s="17" t="str">
        <f>HLOOKUP($B124,'[6]SGTI 2021 Clean Data'!$E$2:$ZQ$272,100,FALSE)</f>
        <v>Y</v>
      </c>
      <c r="BM124" s="17" t="str">
        <f>HLOOKUP($B124,'[6]SGTI 2021 Clean Data'!$E$2:$ZQ$272,102,FALSE)</f>
        <v>Y</v>
      </c>
      <c r="BN124" s="17" t="str">
        <f>HLOOKUP($B124,'[6]SGTI 2021 Clean Data'!$E$2:$ZQ$272,103,FALSE)</f>
        <v>Y</v>
      </c>
      <c r="BO124" s="17" t="str">
        <f>HLOOKUP($B124,'[6]SGTI 2021 Clean Data'!$E$2:$ZQ$272,107,FALSE)</f>
        <v>Y</v>
      </c>
      <c r="BP124" s="17" t="str">
        <f>HLOOKUP($B124,'[6]SGTI 2021 Clean Data'!$E$2:$ZQ$272,108,FALSE)</f>
        <v>Y</v>
      </c>
      <c r="BQ124" s="17" t="str">
        <f>HLOOKUP($B124,'[6]SGTI 2021 Clean Data'!$E$2:$ZQ$272,109,FALSE)</f>
        <v>Y</v>
      </c>
      <c r="BR124" s="17" t="str">
        <f>HLOOKUP($B124,'[6]SGTI 2021 Clean Data'!$E$2:$ZQ$272,110,FALSE)</f>
        <v>Y</v>
      </c>
      <c r="BS124" s="17" t="str">
        <f>HLOOKUP($B124,'[6]SGTI 2021 Clean Data'!$E$2:$ZQ$272,111,FALSE)</f>
        <v>Y</v>
      </c>
      <c r="BT124" s="17" t="str">
        <f>HLOOKUP($B124,'[6]SGTI 2021 Clean Data'!$E$2:$ZQ$272,113,FALSE)</f>
        <v>N</v>
      </c>
      <c r="BU124" s="17" t="str">
        <f>HLOOKUP($B124,'[6]SGTI 2021 Clean Data'!$E$2:$ZQ$272,114,FALSE)</f>
        <v>Y</v>
      </c>
      <c r="BV124" s="17" t="str">
        <f>HLOOKUP($B124,'[6]SGTI 2021 Clean Data'!$E$2:$ZQ$272,120,FALSE)</f>
        <v>N</v>
      </c>
      <c r="BW124" s="17" t="str">
        <f>HLOOKUP($B124,'[6]SGTI 2021 Clean Data'!$E$2:$ZQ$272,121,FALSE)</f>
        <v>N</v>
      </c>
      <c r="BX124" s="17" t="str">
        <f>HLOOKUP($B124,'[6]SGTI 2021 Clean Data'!$E$2:$ZQ$272,122,FALSE)</f>
        <v>Y</v>
      </c>
      <c r="BY124" s="17" t="str">
        <f>HLOOKUP($B124,'[6]SGTI 2021 Clean Data'!$E$2:$ZQ$272,123,FALSE)</f>
        <v>Y</v>
      </c>
      <c r="BZ124" s="17" t="str">
        <f>HLOOKUP($B124,'[6]SGTI 2021 Clean Data'!$E$2:$ZQ$272,124,FALSE)</f>
        <v>N</v>
      </c>
      <c r="CA124" s="17" t="str">
        <f>HLOOKUP($B124,'[6]SGTI 2021 Clean Data'!$E$2:$ZQ$272,125,FALSE)</f>
        <v>N</v>
      </c>
      <c r="CB124" s="17" t="str">
        <f>HLOOKUP($B124,'[6]SGTI 2021 Clean Data'!$E$2:$ZQ$272,126,FALSE)</f>
        <v>N</v>
      </c>
      <c r="CC124" s="17" t="str">
        <f>HLOOKUP($B124,'[6]SGTI 2021 Clean Data'!$E$2:$ZQ$272,128,FALSE)</f>
        <v>Y</v>
      </c>
      <c r="CD124" s="17" t="str">
        <f>HLOOKUP($B124,'[6]SGTI 2021 Clean Data'!$E$2:$ZQ$272,130,FALSE)</f>
        <v>Y</v>
      </c>
      <c r="CE124" s="17" t="str">
        <f>HLOOKUP($B124,'[6]SGTI 2021 Clean Data'!$E$2:$ZQ$272,131,FALSE)</f>
        <v>Y</v>
      </c>
      <c r="CF124" s="17" t="str">
        <f>HLOOKUP($B124,'[6]SGTI 2021 Clean Data'!$E$2:$ZQ$272,132,FALSE)</f>
        <v>Y</v>
      </c>
      <c r="CG124" s="17" t="str">
        <f>HLOOKUP($B124,'[6]SGTI 2021 Clean Data'!$E$2:$ZQ$272,133,FALSE)</f>
        <v>Y</v>
      </c>
      <c r="CH124" s="17" t="str">
        <f>HLOOKUP($B124,'[6]SGTI 2021 Clean Data'!$E$2:$ZQ$272,135,FALSE)</f>
        <v>N</v>
      </c>
      <c r="CI124" s="17" t="str">
        <f>HLOOKUP($B124,'[6]SGTI 2021 Clean Data'!$E$2:$ZQ$272,139,FALSE)</f>
        <v>Y</v>
      </c>
      <c r="CJ124" s="17" t="str">
        <f>HLOOKUP($B124,'[6]SGTI 2021 Clean Data'!$E$2:$ZQ$272,140,FALSE)</f>
        <v>N</v>
      </c>
      <c r="CK124" s="17" t="str">
        <f>VLOOKUP($B124,'[6]2021 DD Batch123456'!$B$3:$AT$590,26,FALSE)</f>
        <v>Y</v>
      </c>
      <c r="CL124" s="17">
        <f>VLOOKUP($B124,'[6]2021 DD Batch123456'!$B$3:$AT$590,27,FALSE)</f>
        <v>0</v>
      </c>
      <c r="CM124" s="17" t="str">
        <f>VLOOKUP($B124,'[6]2021 DD Batch123456'!$B$3:$AT$590,31,FALSE)</f>
        <v>N</v>
      </c>
      <c r="CN124" s="17" t="str">
        <f>VLOOKUP($B124,'[6]2021 DD Batch123456'!$B$3:$AT$590,32,FALSE)</f>
        <v>Y</v>
      </c>
      <c r="CO124" s="17" t="str">
        <f>VLOOKUP($B124,'[6]2021 DD Batch123456'!$B$3:$AT$590,33,FALSE)</f>
        <v>Y</v>
      </c>
      <c r="CP124" s="17" t="str">
        <f>HLOOKUP($B124,'[6]SGTI 2021 Clean Data'!$E$2:$ZQ$272,153,FALSE)</f>
        <v>N</v>
      </c>
      <c r="CQ124" s="17" t="str">
        <f>HLOOKUP($B124,'[6]SGTI 2021 Clean Data'!$E$2:$ZQ$272,155,FALSE)</f>
        <v>N</v>
      </c>
      <c r="CR124" s="17" t="str">
        <f>HLOOKUP($B124,'[6]SGTI 2021 Clean Data'!$E$2:$ZQ$272,156,FALSE)</f>
        <v>Y</v>
      </c>
      <c r="CS124" s="17" t="str">
        <f>HLOOKUP($B124,'[6]SGTI 2021 Clean Data'!$E$2:$ZQ$272,157,FALSE)</f>
        <v>Y</v>
      </c>
      <c r="CT124" s="17" t="str">
        <f>HLOOKUP($B124,'[6]SGTI 2021 Clean Data'!$E$2:$ZQ$272,158,FALSE)</f>
        <v>Y</v>
      </c>
      <c r="CU124" s="17" t="str">
        <f>HLOOKUP($B124,'[6]SGTI 2021 Clean Data'!$E$2:$ZQ$272,159,FALSE)</f>
        <v>Y</v>
      </c>
      <c r="CV124" s="17" t="str">
        <f>HLOOKUP($B124,'[6]SGTI 2021 Clean Data'!$E$2:$ZQ$272,160,FALSE)</f>
        <v>Y</v>
      </c>
      <c r="CW124" s="17" t="str">
        <f>HLOOKUP($B124,'[6]SGTI 2021 Clean Data'!$E$2:$ZQ$272,161,FALSE)</f>
        <v>Y</v>
      </c>
      <c r="CX124" s="17" t="str">
        <f>HLOOKUP($B124,'[6]SGTI 2021 Clean Data'!$E$2:$ZQ$272,164,FALSE)</f>
        <v>Y</v>
      </c>
      <c r="CY124" s="17" t="str">
        <f>HLOOKUP($B124,'[6]SGTI 2021 Clean Data'!$E$2:$ZQ$272,170,FALSE)</f>
        <v>Y</v>
      </c>
      <c r="CZ124" s="17" t="str">
        <f>HLOOKUP($B124,'[6]SGTI 2021 Clean Data'!$E$2:$ZQ$272,173,FALSE)</f>
        <v>Y</v>
      </c>
      <c r="DA124" s="17" t="str">
        <f>HLOOKUP($B124,'[6]SGTI 2021 Clean Data'!$E$2:$ZQ$272,174,FALSE)</f>
        <v>Y</v>
      </c>
      <c r="DB124" s="17" t="str">
        <f>HLOOKUP($B124,'[6]SGTI 2021 Clean Data'!$E$2:$ZQ$272,175,FALSE)</f>
        <v>N</v>
      </c>
      <c r="DC124" s="17" t="str">
        <f>HLOOKUP($B124,'[6]SGTI 2021 Clean Data'!$E$2:$ZQ$272,176,FALSE)</f>
        <v>N</v>
      </c>
      <c r="DD124" s="17" t="str">
        <f>HLOOKUP($B124,'[6]SGTI 2021 Clean Data'!$E$2:$ZQ$272,178,FALSE)</f>
        <v>Y</v>
      </c>
      <c r="DE124" s="17" t="str">
        <f>HLOOKUP($B124,'[6]SGTI 2021 Clean Data'!$E$2:$ZQ$272,179,FALSE)</f>
        <v>Y</v>
      </c>
      <c r="DF124" s="17" t="str">
        <f>HLOOKUP($B124,'[6]SGTI 2021 Clean Data'!$E$2:$ZQ$272,180,FALSE)</f>
        <v>Y</v>
      </c>
      <c r="DG124" s="17" t="str">
        <f>HLOOKUP($B124,'[6]SGTI 2021 Clean Data'!$E$2:$ZQ$272,181,FALSE)</f>
        <v>Y</v>
      </c>
      <c r="DH124" s="17" t="str">
        <f>HLOOKUP($B124,'[6]SGTI 2021 Clean Data'!$E$2:$ZQ$272,182,FALSE)</f>
        <v>N</v>
      </c>
      <c r="DI124" s="17" t="str">
        <f>HLOOKUP($B124,'[6]SGTI 2021 Clean Data'!$E$2:$ZQ$272,184,FALSE)</f>
        <v>N</v>
      </c>
      <c r="DJ124" s="17" t="str">
        <f>HLOOKUP($B124,'[6]SGTI 2021 Clean Data'!$E$2:$ZQ$272,185,FALSE)</f>
        <v>N</v>
      </c>
      <c r="DK124" s="17">
        <f>HLOOKUP($B124,'[6]SGTI 2021 Clean Data'!$E$2:$ZQ$272,190,FALSE)</f>
        <v>100</v>
      </c>
      <c r="DL124" s="17" t="str">
        <f>HLOOKUP($B124,'[6]SGTI 2021 Clean Data'!$E$2:$ZQ$272,191,FALSE)</f>
        <v>N</v>
      </c>
      <c r="DM124" s="17" t="str">
        <f>HLOOKUP($B124,'[6]SGTI 2021 Clean Data'!$E$2:$ZQ$272,195,FALSE)</f>
        <v>Y</v>
      </c>
      <c r="DN124" s="17" t="str">
        <f>HLOOKUP($B124,'[6]SGTI 2021 Clean Data'!$E$2:$ZQ$272,196,FALSE)</f>
        <v>N</v>
      </c>
      <c r="DO124" s="17" t="str">
        <f>HLOOKUP($B124,'[6]SGTI 2021 Clean Data'!$E$2:$ZQ$272,199,FALSE)</f>
        <v>Y</v>
      </c>
      <c r="DP124" s="17" t="str">
        <f>HLOOKUP($B124,'[6]SGTI 2021 Clean Data'!$E$2:$ZQ$272,200,FALSE)</f>
        <v>Y</v>
      </c>
      <c r="DQ124" s="17" t="str">
        <f>HLOOKUP($B124,'[6]SGTI 2021 Clean Data'!$E$2:$ZQ$272,201,FALSE)</f>
        <v>Y</v>
      </c>
      <c r="DR124" s="17" t="str">
        <f>HLOOKUP($B124,'[6]SGTI 2021 Clean Data'!$E$2:$ZQ$272,202,FALSE)</f>
        <v>Y</v>
      </c>
      <c r="DS124" s="17" t="str">
        <f>HLOOKUP($B124,'[6]SGTI 2021 Clean Data'!$E$2:$ZQ$272,203,FALSE)</f>
        <v>Y</v>
      </c>
      <c r="DT124" s="17" t="str">
        <f>HLOOKUP($B124,'[6]SGTI 2021 Clean Data'!$E$2:$ZQ$272,204,FALSE)</f>
        <v>Y</v>
      </c>
      <c r="DU124" s="17" t="str">
        <f>HLOOKUP($B124,'[6]SGTI 2021 Clean Data'!$E$2:$ZQ$272,206,FALSE)</f>
        <v>Y</v>
      </c>
      <c r="DV124" s="17" t="str">
        <f>HLOOKUP($B124,'[6]SGTI 2021 Clean Data'!$E$2:$ZQ$272,207,FALSE)</f>
        <v>Y</v>
      </c>
      <c r="DW124" s="17" t="str">
        <f>HLOOKUP($B124,'[6]SGTI 2021 Clean Data'!$E$2:$ZQ$272,208,FALSE)</f>
        <v>N</v>
      </c>
      <c r="DX124" s="17"/>
      <c r="DY124" s="17" t="str">
        <f>HLOOKUP($B124,'[6]SGTI 2021 Clean Data'!$E$2:$ZQ$272,213,FALSE)</f>
        <v>N</v>
      </c>
      <c r="DZ124" s="17" t="str">
        <f>HLOOKUP($B124,'[6]SGTI 2021 Clean Data'!$E$2:$ZQ$272,214,FALSE)</f>
        <v>N</v>
      </c>
      <c r="EA124" s="17" t="str">
        <f>HLOOKUP($B124,'[6]SGTI 2021 Clean Data'!$E$2:$ZQ$272,215,FALSE)</f>
        <v>N</v>
      </c>
      <c r="EB124" s="17">
        <f>HLOOKUP($B124,'[6]SGTI 2021 Clean Data'!$E$2:$ZQ$272,219,FALSE)</f>
        <v>0</v>
      </c>
      <c r="EC124" s="17">
        <f>HLOOKUP($B124,'[6]SGTI 2021 Clean Data'!$E$2:$ZQ$272,220,FALSE)</f>
        <v>0</v>
      </c>
      <c r="ED124" s="17">
        <f>HLOOKUP($B124,'[6]SGTI 2021 Clean Data'!$E$2:$ZQ$272,221,FALSE)</f>
        <v>0</v>
      </c>
      <c r="EE124" s="17">
        <f>HLOOKUP($B124,'[6]SGTI 2021 Clean Data'!$E$2:$ZQ$272,222,FALSE)</f>
        <v>0</v>
      </c>
      <c r="EF124" s="17">
        <f>HLOOKUP($B124,'[6]SGTI 2021 Clean Data'!$E$2:$ZQ$272,223,FALSE)</f>
        <v>0</v>
      </c>
      <c r="EG124" s="17">
        <f>HLOOKUP($B124,'[6]SGTI 2021 Clean Data'!$E$2:$ZQ$272,224,FALSE)</f>
        <v>3</v>
      </c>
      <c r="EH124" s="17">
        <f>HLOOKUP($B124,'[6]SGTI 2021 Clean Data'!$E$2:$ZQ$272,225,FALSE)</f>
        <v>0</v>
      </c>
      <c r="EI124" s="17">
        <f>HLOOKUP($B124,'[6]SGTI 2021 Clean Data'!$E$2:$ZQ$272,226,FALSE)</f>
        <v>0</v>
      </c>
      <c r="EJ124" s="17">
        <f>HLOOKUP($B124,'[6]SGTI 2021 Clean Data'!$E$2:$ZQ$272,227,FALSE)</f>
        <v>0</v>
      </c>
      <c r="EK124" s="17">
        <f>HLOOKUP($B124,'[6]SGTI 2021 Clean Data'!$E$2:$ZQ$272,228,FALSE)</f>
        <v>3</v>
      </c>
      <c r="EL124" s="17">
        <f>HLOOKUP($B124,'[6]SGTI 2021 Clean Data'!$E$2:$ZQ$272,229,FALSE)</f>
        <v>0</v>
      </c>
      <c r="EM124" s="17">
        <f>HLOOKUP($B124,'[6]SGTI 2021 Clean Data'!$E$2:$ZQ$272,230,FALSE)</f>
        <v>2</v>
      </c>
      <c r="EN124" s="17">
        <f>HLOOKUP($B124,'[6]SGTI 2021 Clean Data'!$E$2:$ZQ$272,231,FALSE)</f>
        <v>0</v>
      </c>
      <c r="EO124" s="18">
        <f>HLOOKUP($B124,'[6]SGTI 2021 Clean Data'!$E$2:$ZQ$272,232,FALSE)</f>
        <v>44113</v>
      </c>
      <c r="EP124" s="18">
        <f>HLOOKUP($B124,'[6]SGTI 2021 Clean Data'!$E$2:$ZQ$272,233,FALSE)</f>
        <v>44132</v>
      </c>
      <c r="EQ124" s="17">
        <f>HLOOKUP($B124,'[6]SGTI 2021 Clean Data'!$E$2:$ZQ$272,234,FALSE)</f>
        <v>0</v>
      </c>
      <c r="ER124" s="17">
        <f>HLOOKUP($B124,'[6]SGTI 2021 Clean Data'!$E$2:$ZQ$272,235,FALSE)</f>
        <v>0</v>
      </c>
      <c r="ES124" s="17">
        <f>HLOOKUP($B124,'[6]SGTI 2021 Clean Data'!$E$2:$ZQ$272,240,FALSE)</f>
        <v>0</v>
      </c>
      <c r="ET124" s="17">
        <f>VLOOKUP($B124,'[6]2021 DD Batch123456'!$B$3:$AT$590,42,FALSE)</f>
        <v>0</v>
      </c>
      <c r="EU124" s="17"/>
      <c r="EV124" s="17"/>
      <c r="EW124" s="17"/>
      <c r="EX124" s="17">
        <f>VLOOKUP($B124,'[6]2021 DD Batch123456'!$B$3:$AT$590,44,FALSE)</f>
        <v>2</v>
      </c>
      <c r="EY124" s="17">
        <f>HLOOKUP($B124,'[6]SGTI 2021 Clean Data'!$E$2:$ZQ$272,246,FALSE)</f>
        <v>0</v>
      </c>
      <c r="EZ124" s="17">
        <f>HLOOKUP($B124,'[6]SGTI 2021 Clean Data'!$E$2:$ZQ$272,247,FALSE)</f>
        <v>0</v>
      </c>
      <c r="FA124" s="17">
        <f>HLOOKUP($B124,'[6]SGTI 2021 Clean Data'!$E$2:$ZQ$272,248,FALSE)</f>
        <v>0</v>
      </c>
      <c r="FB124" s="17">
        <f>HLOOKUP($B124,'[6]SGTI 2021 Clean Data'!$E$2:$ZQ$272,249,FALSE)</f>
        <v>0</v>
      </c>
      <c r="FC124" s="17">
        <f>HLOOKUP($B124,'[6]SGTI 2021 Clean Data'!$E$2:$ZQ$272,250,FALSE)</f>
        <v>0</v>
      </c>
      <c r="FD124" s="17">
        <f>HLOOKUP($B124,'[6]SGTI 2021 Clean Data'!$E$2:$ZQ$272,251,FALSE)</f>
        <v>0</v>
      </c>
      <c r="FE124" s="17">
        <f>HLOOKUP($B124,'[6]SGTI 2021 Clean Data'!$E$2:$ZQ$272,252,FALSE)</f>
        <v>0</v>
      </c>
      <c r="FF124" s="17">
        <f>HLOOKUP($B124,'[6]SGTI 2021 Clean Data'!$E$2:$ZQ$272,253,FALSE)</f>
        <v>0</v>
      </c>
      <c r="FG124" s="17">
        <f>HLOOKUP($B124,'[6]SGTI 2021 Clean Data'!$E$2:$ZQ$272,254,FALSE)</f>
        <v>0</v>
      </c>
      <c r="FH124" s="17">
        <f>HLOOKUP($B124,'[6]SGTI 2021 Clean Data'!$E$2:$ZQ$272,255,FALSE)</f>
        <v>10</v>
      </c>
      <c r="FI124" s="17">
        <f>HLOOKUP($B124,'[6]SGTI 2021 Clean Data'!$E$2:$ZQ$272,256,FALSE)</f>
        <v>5</v>
      </c>
      <c r="FJ124" s="17">
        <f>HLOOKUP($B124,'[6]SGTI 2021 Clean Data'!$E$2:$ZQ$272,257,FALSE)</f>
        <v>0</v>
      </c>
      <c r="FK124" s="17">
        <f>HLOOKUP($B124,'[6]SGTI 2021 Clean Data'!$E$2:$ZQ$272,258,FALSE)</f>
        <v>3</v>
      </c>
      <c r="FL124" s="17"/>
      <c r="FM124" s="17">
        <f>HLOOKUP($B124,'[6]SGTI 2021 Clean Data'!$E$2:$ZQ$272,260,FALSE)</f>
        <v>0</v>
      </c>
      <c r="FN124" s="17">
        <f>HLOOKUP($B124,'[6]SGTI 2021 Clean Data'!$E$2:$ZQ$272,261,FALSE)</f>
        <v>0</v>
      </c>
      <c r="FO124" s="17">
        <f>HLOOKUP($B124,'[6]SGTI 2021 Clean Data'!$E$2:$ZQ$272,262,FALSE)</f>
        <v>3</v>
      </c>
      <c r="FP124" s="17">
        <f>HLOOKUP($B124,'[6]SGTI 2021 Clean Data'!$E$2:$ZQ$272,263,FALSE)</f>
        <v>0</v>
      </c>
      <c r="FQ124" s="17"/>
      <c r="FR124" s="17">
        <f>HLOOKUP($B124,'[6]SGTI 2021 Clean Data'!$E$2:$ZQ$272,265,FALSE)</f>
        <v>0</v>
      </c>
      <c r="FS124" s="17">
        <f>HLOOKUP($B124,'[6]SGTI 2021 Clean Data'!$E$2:$ZQ$272,266,FALSE)</f>
        <v>0</v>
      </c>
      <c r="FT124" s="17">
        <f>HLOOKUP($B124,'[6]SGTI 2021 Clean Data'!$E$2:$ZQ$272,267,FALSE)</f>
        <v>0</v>
      </c>
      <c r="FU124" s="17">
        <f>HLOOKUP($B124,'[6]SGTI 2021 Clean Data'!$E$2:$ZQ$272,268,FALSE)</f>
        <v>0</v>
      </c>
      <c r="FV124" s="17">
        <f>HLOOKUP($B124,'[6]SGTI 2021 Clean Data'!$E$2:$ZQ$272,269,FALSE)</f>
        <v>0</v>
      </c>
      <c r="FW124" s="17">
        <f>HLOOKUP($B124,'[6]SGTI 2021 Clean Data'!$E$2:$ZQ$272,270,FALSE)</f>
        <v>0</v>
      </c>
      <c r="FX124" s="17">
        <f>HLOOKUP($B124,'[6]SGTI 2021 Clean Data'!$E$2:$ZQ$272,271,FALSE)</f>
        <v>0</v>
      </c>
    </row>
    <row r="125" spans="1:180" ht="24" thickTop="1" thickBot="1" x14ac:dyDescent="0.3">
      <c r="A125" s="12">
        <v>205</v>
      </c>
      <c r="B125" s="13" t="s">
        <v>184</v>
      </c>
      <c r="C125" s="14" t="s">
        <v>185</v>
      </c>
      <c r="D125" s="15">
        <v>44196</v>
      </c>
      <c r="E125" s="16">
        <f>_xlfn.IFNA(VLOOKUP($B125,'[4]SGTI 2021 General Full List'!$G$2:$AD$528,24,FALSE),VLOOKUP($B125,'[5]SGTI 2021 TrustReits Full List'!$G$2:$AC$43,23,FALSE))</f>
        <v>65936000.000000007</v>
      </c>
      <c r="F125" s="16" t="str">
        <f t="shared" si="1"/>
        <v>Small</v>
      </c>
      <c r="G125" s="16" t="str">
        <f>_xlfn.IFNA(VLOOKUP($B125,'[4]SGTI 2021 General Full List'!$G$2:$AD$528,21,FALSE),VLOOKUP($B125,'[5]SGTI 2021 TrustReits Full List'!$G$2:$AB$43,20,FALSE))</f>
        <v xml:space="preserve">ENERGY </v>
      </c>
      <c r="H125" s="16" t="str">
        <f>_xlfn.IFNA(VLOOKUP($B125,'[4]SGTI 2021 General Full List'!$G$2:$AD$528,23,FALSE),VLOOKUP($B125,'[5]SGTI 2021 TrustReits Full List'!$G$2:$AB$43,22,FALSE))</f>
        <v>Energy - Fossil Fuels</v>
      </c>
      <c r="I125" s="16" t="s">
        <v>1274</v>
      </c>
      <c r="J125" s="17">
        <f>VLOOKUP($B125,'[6]2021 DD Batch123456'!$B$3:$AT$590,5,FALSE)</f>
        <v>6</v>
      </c>
      <c r="K125" s="17">
        <f>VLOOKUP($B125,'[6]2021 DD Batch123456'!$B$3:$AT$590,6,FALSE)</f>
        <v>6</v>
      </c>
      <c r="L125" s="17">
        <f>VLOOKUP($B125,'[6]2021 DD Batch123456'!$B$3:$AT$590,7,FALSE)</f>
        <v>3</v>
      </c>
      <c r="M125" s="17">
        <f>VLOOKUP($B125,'[6]2021 DD Batch123456'!$B$3:$AT$590,12,FALSE)</f>
        <v>0</v>
      </c>
      <c r="N125" s="17" t="str">
        <f>HLOOKUP($B125,'[6]SGTI 2021 Clean Data'!$E$2:$ZQ$272,25,FALSE)</f>
        <v>Y</v>
      </c>
      <c r="O125" s="17" t="str">
        <f>VLOOKUP($B125,'[6]2021 DD Batch123456'!$B$3:$AT$590,13,FALSE)</f>
        <v>Y</v>
      </c>
      <c r="P125" s="17" t="str">
        <f>VLOOKUP($B125,'[6]2021 DD Batch123456'!$B$3:$AT$590,14,FALSE)</f>
        <v>N</v>
      </c>
      <c r="Q125" s="17" t="str">
        <f>HLOOKUP($B125,'[6]SGTI 2021 Clean Data'!$E$2:$ZQ$272,30,FALSE)</f>
        <v>N</v>
      </c>
      <c r="R125" s="17" t="str">
        <f>HLOOKUP($B125,'[6]SGTI 2021 Clean Data'!$E$2:$ZQ$272,31,FALSE)</f>
        <v>Y</v>
      </c>
      <c r="S125" s="17" t="str">
        <f>HLOOKUP($B125,'[6]SGTI 2021 Clean Data'!$E$2:$ZQ$272,32,FALSE)</f>
        <v>Y</v>
      </c>
      <c r="T125" s="17">
        <f>VLOOKUP($B125,'[6]2021 DD Batch123456'!$B$3:$AT$590,36,FALSE)</f>
        <v>5</v>
      </c>
      <c r="U125" s="17">
        <f>VLOOKUP($B125,'[6]2021 DD Batch123456'!$B$3:$AT$590,40,FALSE)</f>
        <v>0</v>
      </c>
      <c r="V125" s="17">
        <f>VLOOKUP($B125,'[6]2021 DD Batch123456'!$B$3:$AT$590,37,FALSE)</f>
        <v>5</v>
      </c>
      <c r="W125" s="17" t="str">
        <f>VLOOKUP($B125,'[6]2021 DD Batch123456'!$B$3:$AT$590,41,FALSE)</f>
        <v>Y</v>
      </c>
      <c r="X125" s="17">
        <f>VLOOKUP($B125,'[6]2021 DD Batch123456'!$B$3:$AT$590,15,FALSE)</f>
        <v>3</v>
      </c>
      <c r="Y125" s="17">
        <f>VLOOKUP($B125,'[6]2021 DD Batch123456'!$B$3:$AT$590,16,FALSE)</f>
        <v>2</v>
      </c>
      <c r="Z125" s="17" t="str">
        <f>VLOOKUP($B125,'[6]2021 DD Batch123456'!$B$3:$AT$590,18,FALSE)</f>
        <v>Y</v>
      </c>
      <c r="AA125" s="17" t="str">
        <f>HLOOKUP($B125,'[6]SGTI 2021 Clean Data'!$E$2:$ZQ$272,45,FALSE)</f>
        <v>N</v>
      </c>
      <c r="AB125" s="17" t="str">
        <f>HLOOKUP($B125,'[6]SGTI 2021 Clean Data'!$E$2:$ZQ$272,46,FALSE)</f>
        <v>Y</v>
      </c>
      <c r="AC125" s="17" t="str">
        <f>HLOOKUP($B125,'[6]SGTI 2021 Clean Data'!$E$2:$ZQ$272,49,FALSE)</f>
        <v>N</v>
      </c>
      <c r="AD125" s="17" t="str">
        <f>HLOOKUP($B125,'[6]SGTI 2021 Clean Data'!$E$2:$ZQ$272,50,FALSE)</f>
        <v>Y</v>
      </c>
      <c r="AE125" s="17" t="str">
        <f>HLOOKUP($B125,'[6]SGTI 2021 Clean Data'!$E$2:$ZQ$272,53,FALSE)</f>
        <v>Y</v>
      </c>
      <c r="AF125" s="17" t="str">
        <f>HLOOKUP($B125,'[6]SGTI 2021 Clean Data'!$E$2:$ZQ$272,54,FALSE)</f>
        <v>Y</v>
      </c>
      <c r="AG125" s="17" t="str">
        <f>HLOOKUP($B125,'[6]SGTI 2021 Clean Data'!$E$2:$ZQ$272,55,FALSE)</f>
        <v>Y</v>
      </c>
      <c r="AH125" s="17" t="str">
        <f>HLOOKUP($B125,'[6]SGTI 2021 Clean Data'!$E$2:$ZQ$272,56,FALSE)</f>
        <v>Y</v>
      </c>
      <c r="AI125" s="17" t="str">
        <f>HLOOKUP($B125,'[6]SGTI 2021 Clean Data'!$E$2:$ZQ$272,57,FALSE)</f>
        <v>N</v>
      </c>
      <c r="AJ125" s="17" t="str">
        <f>HLOOKUP($B125,'[6]SGTI 2021 Clean Data'!$E$2:$ZQ$272,58,FALSE)</f>
        <v>N</v>
      </c>
      <c r="AK125" s="17" t="str">
        <f>HLOOKUP($B125,'[6]SGTI 2021 Clean Data'!$E$2:$ZQ$272,59,FALSE)</f>
        <v>Y</v>
      </c>
      <c r="AL125" s="17">
        <f>VLOOKUP($B125,'[6]2021 DD Batch123456'!$B$3:$AT$590,19,FALSE)</f>
        <v>3</v>
      </c>
      <c r="AM125" s="17">
        <f>VLOOKUP($B125,'[6]2021 DD Batch123456'!$B$3:$AT$590,20,FALSE)</f>
        <v>3</v>
      </c>
      <c r="AN125" s="17" t="str">
        <f>VLOOKUP($B125,'[6]2021 DD Batch123456'!$B$3:$AT$590,22,FALSE)</f>
        <v>Y</v>
      </c>
      <c r="AO125" s="17" t="str">
        <f>HLOOKUP($B125,'[6]SGTI 2021 Clean Data'!$E$2:$ZQ$272,67,FALSE)</f>
        <v>E</v>
      </c>
      <c r="AP125" s="17" t="str">
        <f>HLOOKUP($B125,'[6]SGTI 2021 Clean Data'!$E$2:$ZQ$272,68,FALSE)</f>
        <v>E</v>
      </c>
      <c r="AQ125" s="17" t="str">
        <f>HLOOKUP($B125,'[6]SGTI 2021 Clean Data'!$E$2:$ZQ$272,69,FALSE)</f>
        <v>B3</v>
      </c>
      <c r="AR125" s="17" t="str">
        <f>HLOOKUP($B125,'[6]SGTI 2021 Clean Data'!$E$2:$ZQ$272,70,FALSE)</f>
        <v>Y</v>
      </c>
      <c r="AS125" s="17" t="str">
        <f>HLOOKUP($B125,'[6]SGTI 2021 Clean Data'!$E$2:$ZQ$272,71,FALSE)</f>
        <v>Y</v>
      </c>
      <c r="AT125" s="17" t="str">
        <f>HLOOKUP($B125,'[6]SGTI 2021 Clean Data'!$E$2:$ZQ$272,72,FALSE)</f>
        <v>Y</v>
      </c>
      <c r="AU125" s="17" t="str">
        <f>HLOOKUP($B125,'[6]SGTI 2021 Clean Data'!$E$2:$ZQ$272,73,FALSE)</f>
        <v>N</v>
      </c>
      <c r="AV125" s="17" t="str">
        <f>HLOOKUP($B125,'[6]SGTI 2021 Clean Data'!$E$2:$ZQ$272,74,FALSE)</f>
        <v>Y</v>
      </c>
      <c r="AW125" s="17" t="str">
        <f>HLOOKUP($B125,'[6]SGTI 2021 Clean Data'!$E$2:$ZQ$272,75,FALSE)</f>
        <v>N</v>
      </c>
      <c r="AX125" s="17" t="str">
        <f>HLOOKUP($B125,'[6]SGTI 2021 Clean Data'!$E$2:$ZQ$272,76,FALSE)</f>
        <v>N</v>
      </c>
      <c r="AY125" s="17" t="str">
        <f>VLOOKUP($B125,'[6]2021 DD Batch123456'!$B$3:$AT$590,35,FALSE)</f>
        <v>E</v>
      </c>
      <c r="AZ125" s="17" t="str">
        <f>HLOOKUP($B125,'[6]SGTI 2021 Clean Data'!$E$2:$ZQ$272,80,FALSE)</f>
        <v>Y</v>
      </c>
      <c r="BA125" s="17" t="str">
        <f>HLOOKUP($B125,'[6]SGTI 2021 Clean Data'!$E$2:$ZQ$272,83,FALSE)</f>
        <v>Y</v>
      </c>
      <c r="BB125" s="17" t="str">
        <f>HLOOKUP($B125,'[6]SGTI 2021 Clean Data'!$E$2:$ZQ$272,84,FALSE)</f>
        <v>N</v>
      </c>
      <c r="BC125" s="17" t="str">
        <f>HLOOKUP($B125,'[6]SGTI 2021 Clean Data'!$E$2:$ZQ$272,89,FALSE)</f>
        <v>N</v>
      </c>
      <c r="BD125" s="17" t="str">
        <f>HLOOKUP($B125,'[6]SGTI 2021 Clean Data'!$E$2:$ZQ$272,91,FALSE)</f>
        <v>Y</v>
      </c>
      <c r="BE125" s="17" t="str">
        <f>HLOOKUP($B125,'[6]SGTI 2021 Clean Data'!$E$2:$ZQ$272,92,FALSE)</f>
        <v>Y</v>
      </c>
      <c r="BF125" s="17" t="str">
        <f>HLOOKUP($B125,'[6]SGTI 2021 Clean Data'!$E$2:$ZQ$272,93,FALSE)</f>
        <v>Y</v>
      </c>
      <c r="BG125" s="17" t="str">
        <f>HLOOKUP($B125,'[6]SGTI 2021 Clean Data'!$E$2:$ZQ$272,94,FALSE)</f>
        <v>Y</v>
      </c>
      <c r="BH125" s="17" t="str">
        <f>HLOOKUP($B125,'[6]SGTI 2021 Clean Data'!$E$2:$ZQ$272,95,FALSE)</f>
        <v>Y</v>
      </c>
      <c r="BI125" s="17" t="str">
        <f>HLOOKUP($B125,'[6]SGTI 2021 Clean Data'!$E$2:$ZQ$272,96,FALSE)</f>
        <v>Y</v>
      </c>
      <c r="BJ125" s="17" t="str">
        <f>HLOOKUP($B125,'[6]SGTI 2021 Clean Data'!$E$2:$ZQ$272,97,FALSE)</f>
        <v>N</v>
      </c>
      <c r="BK125" s="17" t="str">
        <f>HLOOKUP($B125,'[6]SGTI 2021 Clean Data'!$E$2:$ZQ$272,98,FALSE)</f>
        <v>Y</v>
      </c>
      <c r="BL125" s="17" t="str">
        <f>HLOOKUP($B125,'[6]SGTI 2021 Clean Data'!$E$2:$ZQ$272,100,FALSE)</f>
        <v>Y</v>
      </c>
      <c r="BM125" s="17" t="str">
        <f>HLOOKUP($B125,'[6]SGTI 2021 Clean Data'!$E$2:$ZQ$272,102,FALSE)</f>
        <v>N</v>
      </c>
      <c r="BN125" s="17" t="str">
        <f>HLOOKUP($B125,'[6]SGTI 2021 Clean Data'!$E$2:$ZQ$272,103,FALSE)</f>
        <v>N</v>
      </c>
      <c r="BO125" s="17" t="str">
        <f>HLOOKUP($B125,'[6]SGTI 2021 Clean Data'!$E$2:$ZQ$272,107,FALSE)</f>
        <v>Y</v>
      </c>
      <c r="BP125" s="17" t="str">
        <f>HLOOKUP($B125,'[6]SGTI 2021 Clean Data'!$E$2:$ZQ$272,108,FALSE)</f>
        <v>Y</v>
      </c>
      <c r="BQ125" s="17" t="str">
        <f>HLOOKUP($B125,'[6]SGTI 2021 Clean Data'!$E$2:$ZQ$272,109,FALSE)</f>
        <v>Y</v>
      </c>
      <c r="BR125" s="17" t="str">
        <f>HLOOKUP($B125,'[6]SGTI 2021 Clean Data'!$E$2:$ZQ$272,110,FALSE)</f>
        <v>Y</v>
      </c>
      <c r="BS125" s="17" t="str">
        <f>HLOOKUP($B125,'[6]SGTI 2021 Clean Data'!$E$2:$ZQ$272,111,FALSE)</f>
        <v>Y</v>
      </c>
      <c r="BT125" s="17" t="str">
        <f>HLOOKUP($B125,'[6]SGTI 2021 Clean Data'!$E$2:$ZQ$272,113,FALSE)</f>
        <v>N</v>
      </c>
      <c r="BU125" s="17" t="str">
        <f>HLOOKUP($B125,'[6]SGTI 2021 Clean Data'!$E$2:$ZQ$272,114,FALSE)</f>
        <v>Y</v>
      </c>
      <c r="BV125" s="17" t="str">
        <f>HLOOKUP($B125,'[6]SGTI 2021 Clean Data'!$E$2:$ZQ$272,120,FALSE)</f>
        <v>N</v>
      </c>
      <c r="BW125" s="17" t="str">
        <f>HLOOKUP($B125,'[6]SGTI 2021 Clean Data'!$E$2:$ZQ$272,121,FALSE)</f>
        <v>N</v>
      </c>
      <c r="BX125" s="17" t="str">
        <f>HLOOKUP($B125,'[6]SGTI 2021 Clean Data'!$E$2:$ZQ$272,122,FALSE)</f>
        <v>Y</v>
      </c>
      <c r="BY125" s="17" t="str">
        <f>HLOOKUP($B125,'[6]SGTI 2021 Clean Data'!$E$2:$ZQ$272,123,FALSE)</f>
        <v>Y</v>
      </c>
      <c r="BZ125" s="17" t="str">
        <f>HLOOKUP($B125,'[6]SGTI 2021 Clean Data'!$E$2:$ZQ$272,124,FALSE)</f>
        <v>Y</v>
      </c>
      <c r="CA125" s="17" t="str">
        <f>HLOOKUP($B125,'[6]SGTI 2021 Clean Data'!$E$2:$ZQ$272,125,FALSE)</f>
        <v>N</v>
      </c>
      <c r="CB125" s="17" t="str">
        <f>HLOOKUP($B125,'[6]SGTI 2021 Clean Data'!$E$2:$ZQ$272,126,FALSE)</f>
        <v>N</v>
      </c>
      <c r="CC125" s="17" t="str">
        <f>HLOOKUP($B125,'[6]SGTI 2021 Clean Data'!$E$2:$ZQ$272,128,FALSE)</f>
        <v>Y</v>
      </c>
      <c r="CD125" s="17" t="str">
        <f>HLOOKUP($B125,'[6]SGTI 2021 Clean Data'!$E$2:$ZQ$272,130,FALSE)</f>
        <v>Y</v>
      </c>
      <c r="CE125" s="17" t="str">
        <f>HLOOKUP($B125,'[6]SGTI 2021 Clean Data'!$E$2:$ZQ$272,131,FALSE)</f>
        <v>Y</v>
      </c>
      <c r="CF125" s="17" t="str">
        <f>HLOOKUP($B125,'[6]SGTI 2021 Clean Data'!$E$2:$ZQ$272,132,FALSE)</f>
        <v>Y</v>
      </c>
      <c r="CG125" s="17" t="str">
        <f>HLOOKUP($B125,'[6]SGTI 2021 Clean Data'!$E$2:$ZQ$272,133,FALSE)</f>
        <v>N</v>
      </c>
      <c r="CH125" s="17" t="str">
        <f>HLOOKUP($B125,'[6]SGTI 2021 Clean Data'!$E$2:$ZQ$272,135,FALSE)</f>
        <v>N</v>
      </c>
      <c r="CI125" s="17" t="str">
        <f>HLOOKUP($B125,'[6]SGTI 2021 Clean Data'!$E$2:$ZQ$272,139,FALSE)</f>
        <v>Y</v>
      </c>
      <c r="CJ125" s="17" t="str">
        <f>HLOOKUP($B125,'[6]SGTI 2021 Clean Data'!$E$2:$ZQ$272,140,FALSE)</f>
        <v>Y</v>
      </c>
      <c r="CK125" s="17" t="str">
        <f>VLOOKUP($B125,'[6]2021 DD Batch123456'!$B$3:$AT$590,26,FALSE)</f>
        <v>Y</v>
      </c>
      <c r="CL125" s="17">
        <f>VLOOKUP($B125,'[6]2021 DD Batch123456'!$B$3:$AT$590,27,FALSE)</f>
        <v>0</v>
      </c>
      <c r="CM125" s="17" t="str">
        <f>VLOOKUP($B125,'[6]2021 DD Batch123456'!$B$3:$AT$590,31,FALSE)</f>
        <v>Y</v>
      </c>
      <c r="CN125" s="17">
        <f>VLOOKUP($B125,'[6]2021 DD Batch123456'!$B$3:$AT$590,32,FALSE)</f>
        <v>0</v>
      </c>
      <c r="CO125" s="17" t="str">
        <f>VLOOKUP($B125,'[6]2021 DD Batch123456'!$B$3:$AT$590,33,FALSE)</f>
        <v>Y</v>
      </c>
      <c r="CP125" s="17" t="str">
        <f>HLOOKUP($B125,'[6]SGTI 2021 Clean Data'!$E$2:$ZQ$272,153,FALSE)</f>
        <v>Y</v>
      </c>
      <c r="CQ125" s="17" t="str">
        <f>HLOOKUP($B125,'[6]SGTI 2021 Clean Data'!$E$2:$ZQ$272,155,FALSE)</f>
        <v>Y</v>
      </c>
      <c r="CR125" s="17" t="str">
        <f>HLOOKUP($B125,'[6]SGTI 2021 Clean Data'!$E$2:$ZQ$272,156,FALSE)</f>
        <v>Y</v>
      </c>
      <c r="CS125" s="17" t="str">
        <f>HLOOKUP($B125,'[6]SGTI 2021 Clean Data'!$E$2:$ZQ$272,157,FALSE)</f>
        <v>Y</v>
      </c>
      <c r="CT125" s="17" t="str">
        <f>HLOOKUP($B125,'[6]SGTI 2021 Clean Data'!$E$2:$ZQ$272,158,FALSE)</f>
        <v>Y</v>
      </c>
      <c r="CU125" s="17" t="str">
        <f>HLOOKUP($B125,'[6]SGTI 2021 Clean Data'!$E$2:$ZQ$272,159,FALSE)</f>
        <v>N</v>
      </c>
      <c r="CV125" s="17" t="str">
        <f>HLOOKUP($B125,'[6]SGTI 2021 Clean Data'!$E$2:$ZQ$272,160,FALSE)</f>
        <v>Y</v>
      </c>
      <c r="CW125" s="17" t="str">
        <f>HLOOKUP($B125,'[6]SGTI 2021 Clean Data'!$E$2:$ZQ$272,161,FALSE)</f>
        <v>Y</v>
      </c>
      <c r="CX125" s="17" t="str">
        <f>HLOOKUP($B125,'[6]SGTI 2021 Clean Data'!$E$2:$ZQ$272,164,FALSE)</f>
        <v>Y</v>
      </c>
      <c r="CY125" s="17" t="str">
        <f>HLOOKUP($B125,'[6]SGTI 2021 Clean Data'!$E$2:$ZQ$272,170,FALSE)</f>
        <v>Y</v>
      </c>
      <c r="CZ125" s="17" t="str">
        <f>HLOOKUP($B125,'[6]SGTI 2021 Clean Data'!$E$2:$ZQ$272,173,FALSE)</f>
        <v>Y</v>
      </c>
      <c r="DA125" s="17" t="str">
        <f>HLOOKUP($B125,'[6]SGTI 2021 Clean Data'!$E$2:$ZQ$272,174,FALSE)</f>
        <v>Y</v>
      </c>
      <c r="DB125" s="17" t="str">
        <f>HLOOKUP($B125,'[6]SGTI 2021 Clean Data'!$E$2:$ZQ$272,175,FALSE)</f>
        <v>N</v>
      </c>
      <c r="DC125" s="17" t="str">
        <f>HLOOKUP($B125,'[6]SGTI 2021 Clean Data'!$E$2:$ZQ$272,176,FALSE)</f>
        <v>Y</v>
      </c>
      <c r="DD125" s="17" t="str">
        <f>HLOOKUP($B125,'[6]SGTI 2021 Clean Data'!$E$2:$ZQ$272,178,FALSE)</f>
        <v>N</v>
      </c>
      <c r="DE125" s="17" t="str">
        <f>HLOOKUP($B125,'[6]SGTI 2021 Clean Data'!$E$2:$ZQ$272,179,FALSE)</f>
        <v>N</v>
      </c>
      <c r="DF125" s="17" t="str">
        <f>HLOOKUP($B125,'[6]SGTI 2021 Clean Data'!$E$2:$ZQ$272,180,FALSE)</f>
        <v>Y</v>
      </c>
      <c r="DG125" s="17" t="str">
        <f>HLOOKUP($B125,'[6]SGTI 2021 Clean Data'!$E$2:$ZQ$272,181,FALSE)</f>
        <v>Y</v>
      </c>
      <c r="DH125" s="17" t="str">
        <f>HLOOKUP($B125,'[6]SGTI 2021 Clean Data'!$E$2:$ZQ$272,182,FALSE)</f>
        <v>N</v>
      </c>
      <c r="DI125" s="17" t="str">
        <f>HLOOKUP($B125,'[6]SGTI 2021 Clean Data'!$E$2:$ZQ$272,184,FALSE)</f>
        <v>Y</v>
      </c>
      <c r="DJ125" s="17" t="str">
        <f>HLOOKUP($B125,'[6]SGTI 2021 Clean Data'!$E$2:$ZQ$272,185,FALSE)</f>
        <v>Y</v>
      </c>
      <c r="DK125" s="17">
        <f>HLOOKUP($B125,'[6]SGTI 2021 Clean Data'!$E$2:$ZQ$272,190,FALSE)</f>
        <v>57</v>
      </c>
      <c r="DL125" s="17" t="str">
        <f>HLOOKUP($B125,'[6]SGTI 2021 Clean Data'!$E$2:$ZQ$272,191,FALSE)</f>
        <v>Y</v>
      </c>
      <c r="DM125" s="17" t="str">
        <f>HLOOKUP($B125,'[6]SGTI 2021 Clean Data'!$E$2:$ZQ$272,195,FALSE)</f>
        <v>Y</v>
      </c>
      <c r="DN125" s="17" t="str">
        <f>HLOOKUP($B125,'[6]SGTI 2021 Clean Data'!$E$2:$ZQ$272,196,FALSE)</f>
        <v>Y</v>
      </c>
      <c r="DO125" s="17" t="str">
        <f>HLOOKUP($B125,'[6]SGTI 2021 Clean Data'!$E$2:$ZQ$272,199,FALSE)</f>
        <v>Y</v>
      </c>
      <c r="DP125" s="17" t="str">
        <f>HLOOKUP($B125,'[6]SGTI 2021 Clean Data'!$E$2:$ZQ$272,200,FALSE)</f>
        <v>Y</v>
      </c>
      <c r="DQ125" s="17" t="str">
        <f>HLOOKUP($B125,'[6]SGTI 2021 Clean Data'!$E$2:$ZQ$272,201,FALSE)</f>
        <v>Y</v>
      </c>
      <c r="DR125" s="17" t="str">
        <f>HLOOKUP($B125,'[6]SGTI 2021 Clean Data'!$E$2:$ZQ$272,202,FALSE)</f>
        <v>Y</v>
      </c>
      <c r="DS125" s="17" t="str">
        <f>HLOOKUP($B125,'[6]SGTI 2021 Clean Data'!$E$2:$ZQ$272,203,FALSE)</f>
        <v>Y</v>
      </c>
      <c r="DT125" s="17" t="str">
        <f>HLOOKUP($B125,'[6]SGTI 2021 Clean Data'!$E$2:$ZQ$272,204,FALSE)</f>
        <v>Y</v>
      </c>
      <c r="DU125" s="17" t="str">
        <f>HLOOKUP($B125,'[6]SGTI 2021 Clean Data'!$E$2:$ZQ$272,206,FALSE)</f>
        <v>Y</v>
      </c>
      <c r="DV125" s="17" t="str">
        <f>HLOOKUP($B125,'[6]SGTI 2021 Clean Data'!$E$2:$ZQ$272,207,FALSE)</f>
        <v>Y</v>
      </c>
      <c r="DW125" s="17" t="str">
        <f>HLOOKUP($B125,'[6]SGTI 2021 Clean Data'!$E$2:$ZQ$272,208,FALSE)</f>
        <v>Y</v>
      </c>
      <c r="DX125" s="17"/>
      <c r="DY125" s="17" t="str">
        <f>HLOOKUP($B125,'[6]SGTI 2021 Clean Data'!$E$2:$ZQ$272,213,FALSE)</f>
        <v>Y</v>
      </c>
      <c r="DZ125" s="17" t="str">
        <f>HLOOKUP($B125,'[6]SGTI 2021 Clean Data'!$E$2:$ZQ$272,214,FALSE)</f>
        <v>N</v>
      </c>
      <c r="EA125" s="17" t="str">
        <f>HLOOKUP($B125,'[6]SGTI 2021 Clean Data'!$E$2:$ZQ$272,215,FALSE)</f>
        <v>N</v>
      </c>
      <c r="EB125" s="17">
        <f>HLOOKUP($B125,'[6]SGTI 2021 Clean Data'!$E$2:$ZQ$272,219,FALSE)</f>
        <v>3</v>
      </c>
      <c r="EC125" s="17">
        <f>HLOOKUP($B125,'[6]SGTI 2021 Clean Data'!$E$2:$ZQ$272,220,FALSE)</f>
        <v>0</v>
      </c>
      <c r="ED125" s="17">
        <f>HLOOKUP($B125,'[6]SGTI 2021 Clean Data'!$E$2:$ZQ$272,221,FALSE)</f>
        <v>0</v>
      </c>
      <c r="EE125" s="17">
        <f>HLOOKUP($B125,'[6]SGTI 2021 Clean Data'!$E$2:$ZQ$272,222,FALSE)</f>
        <v>3</v>
      </c>
      <c r="EF125" s="17">
        <f>HLOOKUP($B125,'[6]SGTI 2021 Clean Data'!$E$2:$ZQ$272,223,FALSE)</f>
        <v>0</v>
      </c>
      <c r="EG125" s="17">
        <f>HLOOKUP($B125,'[6]SGTI 2021 Clean Data'!$E$2:$ZQ$272,224,FALSE)</f>
        <v>3</v>
      </c>
      <c r="EH125" s="17">
        <f>HLOOKUP($B125,'[6]SGTI 2021 Clean Data'!$E$2:$ZQ$272,225,FALSE)</f>
        <v>0</v>
      </c>
      <c r="EI125" s="17">
        <f>HLOOKUP($B125,'[6]SGTI 2021 Clean Data'!$E$2:$ZQ$272,226,FALSE)</f>
        <v>0</v>
      </c>
      <c r="EJ125" s="17">
        <f>HLOOKUP($B125,'[6]SGTI 2021 Clean Data'!$E$2:$ZQ$272,227,FALSE)</f>
        <v>0</v>
      </c>
      <c r="EK125" s="17">
        <f>HLOOKUP($B125,'[6]SGTI 2021 Clean Data'!$E$2:$ZQ$272,228,FALSE)</f>
        <v>0</v>
      </c>
      <c r="EL125" s="17">
        <f>HLOOKUP($B125,'[6]SGTI 2021 Clean Data'!$E$2:$ZQ$272,229,FALSE)</f>
        <v>2</v>
      </c>
      <c r="EM125" s="17">
        <f>HLOOKUP($B125,'[6]SGTI 2021 Clean Data'!$E$2:$ZQ$272,230,FALSE)</f>
        <v>0</v>
      </c>
      <c r="EN125" s="17">
        <f>HLOOKUP($B125,'[6]SGTI 2021 Clean Data'!$E$2:$ZQ$272,231,FALSE)</f>
        <v>0</v>
      </c>
      <c r="EO125" s="18">
        <f>HLOOKUP($B125,'[6]SGTI 2021 Clean Data'!$E$2:$ZQ$272,232,FALSE)</f>
        <v>44292</v>
      </c>
      <c r="EP125" s="18">
        <f>HLOOKUP($B125,'[6]SGTI 2021 Clean Data'!$E$2:$ZQ$272,233,FALSE)</f>
        <v>44314</v>
      </c>
      <c r="EQ125" s="17">
        <f>HLOOKUP($B125,'[6]SGTI 2021 Clean Data'!$E$2:$ZQ$272,234,FALSE)</f>
        <v>0</v>
      </c>
      <c r="ER125" s="17">
        <f>HLOOKUP($B125,'[6]SGTI 2021 Clean Data'!$E$2:$ZQ$272,235,FALSE)</f>
        <v>0</v>
      </c>
      <c r="ES125" s="17">
        <f>HLOOKUP($B125,'[6]SGTI 2021 Clean Data'!$E$2:$ZQ$272,240,FALSE)</f>
        <v>0</v>
      </c>
      <c r="ET125" s="17">
        <f>VLOOKUP($B125,'[6]2021 DD Batch123456'!$B$3:$AT$590,42,FALSE)</f>
        <v>1</v>
      </c>
      <c r="EU125" s="17"/>
      <c r="EV125" s="17"/>
      <c r="EW125" s="17"/>
      <c r="EX125" s="17">
        <f>VLOOKUP($B125,'[6]2021 DD Batch123456'!$B$3:$AT$590,44,FALSE)</f>
        <v>0</v>
      </c>
      <c r="EY125" s="17">
        <f>HLOOKUP($B125,'[6]SGTI 2021 Clean Data'!$E$2:$ZQ$272,246,FALSE)</f>
        <v>0</v>
      </c>
      <c r="EZ125" s="17">
        <f>HLOOKUP($B125,'[6]SGTI 2021 Clean Data'!$E$2:$ZQ$272,247,FALSE)</f>
        <v>0</v>
      </c>
      <c r="FA125" s="17">
        <f>HLOOKUP($B125,'[6]SGTI 2021 Clean Data'!$E$2:$ZQ$272,248,FALSE)</f>
        <v>0</v>
      </c>
      <c r="FB125" s="17">
        <f>HLOOKUP($B125,'[6]SGTI 2021 Clean Data'!$E$2:$ZQ$272,249,FALSE)</f>
        <v>0</v>
      </c>
      <c r="FC125" s="17">
        <f>HLOOKUP($B125,'[6]SGTI 2021 Clean Data'!$E$2:$ZQ$272,250,FALSE)</f>
        <v>0</v>
      </c>
      <c r="FD125" s="17">
        <f>HLOOKUP($B125,'[6]SGTI 2021 Clean Data'!$E$2:$ZQ$272,251,FALSE)</f>
        <v>3</v>
      </c>
      <c r="FE125" s="17">
        <f>HLOOKUP($B125,'[6]SGTI 2021 Clean Data'!$E$2:$ZQ$272,252,FALSE)</f>
        <v>0</v>
      </c>
      <c r="FF125" s="17">
        <f>HLOOKUP($B125,'[6]SGTI 2021 Clean Data'!$E$2:$ZQ$272,253,FALSE)</f>
        <v>0</v>
      </c>
      <c r="FG125" s="17">
        <f>HLOOKUP($B125,'[6]SGTI 2021 Clean Data'!$E$2:$ZQ$272,254,FALSE)</f>
        <v>0</v>
      </c>
      <c r="FH125" s="17">
        <f>HLOOKUP($B125,'[6]SGTI 2021 Clean Data'!$E$2:$ZQ$272,255,FALSE)</f>
        <v>0</v>
      </c>
      <c r="FI125" s="17">
        <f>HLOOKUP($B125,'[6]SGTI 2021 Clean Data'!$E$2:$ZQ$272,256,FALSE)</f>
        <v>0</v>
      </c>
      <c r="FJ125" s="17">
        <f>HLOOKUP($B125,'[6]SGTI 2021 Clean Data'!$E$2:$ZQ$272,257,FALSE)</f>
        <v>0</v>
      </c>
      <c r="FK125" s="17">
        <f>HLOOKUP($B125,'[6]SGTI 2021 Clean Data'!$E$2:$ZQ$272,258,FALSE)</f>
        <v>0</v>
      </c>
      <c r="FL125" s="17"/>
      <c r="FM125" s="17">
        <f>HLOOKUP($B125,'[6]SGTI 2021 Clean Data'!$E$2:$ZQ$272,260,FALSE)</f>
        <v>0</v>
      </c>
      <c r="FN125" s="17">
        <f>HLOOKUP($B125,'[6]SGTI 2021 Clean Data'!$E$2:$ZQ$272,261,FALSE)</f>
        <v>0</v>
      </c>
      <c r="FO125" s="17">
        <f>HLOOKUP($B125,'[6]SGTI 2021 Clean Data'!$E$2:$ZQ$272,262,FALSE)</f>
        <v>3</v>
      </c>
      <c r="FP125" s="17">
        <f>HLOOKUP($B125,'[6]SGTI 2021 Clean Data'!$E$2:$ZQ$272,263,FALSE)</f>
        <v>0</v>
      </c>
      <c r="FQ125" s="17"/>
      <c r="FR125" s="17">
        <f>HLOOKUP($B125,'[6]SGTI 2021 Clean Data'!$E$2:$ZQ$272,265,FALSE)</f>
        <v>0</v>
      </c>
      <c r="FS125" s="17">
        <f>HLOOKUP($B125,'[6]SGTI 2021 Clean Data'!$E$2:$ZQ$272,266,FALSE)</f>
        <v>0</v>
      </c>
      <c r="FT125" s="17">
        <f>HLOOKUP($B125,'[6]SGTI 2021 Clean Data'!$E$2:$ZQ$272,267,FALSE)</f>
        <v>0</v>
      </c>
      <c r="FU125" s="17">
        <f>HLOOKUP($B125,'[6]SGTI 2021 Clean Data'!$E$2:$ZQ$272,268,FALSE)</f>
        <v>3</v>
      </c>
      <c r="FV125" s="17">
        <f>HLOOKUP($B125,'[6]SGTI 2021 Clean Data'!$E$2:$ZQ$272,269,FALSE)</f>
        <v>0</v>
      </c>
      <c r="FW125" s="17">
        <f>HLOOKUP($B125,'[6]SGTI 2021 Clean Data'!$E$2:$ZQ$272,270,FALSE)</f>
        <v>0</v>
      </c>
      <c r="FX125" s="17">
        <f>HLOOKUP($B125,'[6]SGTI 2021 Clean Data'!$E$2:$ZQ$272,271,FALSE)</f>
        <v>0</v>
      </c>
    </row>
    <row r="126" spans="1:180" ht="24" thickTop="1" thickBot="1" x14ac:dyDescent="0.3">
      <c r="A126" s="12">
        <v>50</v>
      </c>
      <c r="B126" s="13" t="s">
        <v>118</v>
      </c>
      <c r="C126" s="14" t="s">
        <v>119</v>
      </c>
      <c r="D126" s="15">
        <v>44012</v>
      </c>
      <c r="E126" s="16">
        <f>_xlfn.IFNA(VLOOKUP($B126,'[4]SGTI 2021 General Full List'!$G$2:$AD$528,24,FALSE),VLOOKUP($B126,'[5]SGTI 2021 TrustReits Full List'!$G$2:$AC$43,23,FALSE))</f>
        <v>57203.389830508473</v>
      </c>
      <c r="F126" s="16" t="str">
        <f t="shared" si="1"/>
        <v>Small</v>
      </c>
      <c r="G126" s="16" t="str">
        <f>_xlfn.IFNA(VLOOKUP($B126,'[4]SGTI 2021 General Full List'!$G$2:$AD$528,21,FALSE),VLOOKUP($B126,'[5]SGTI 2021 TrustReits Full List'!$G$2:$AB$43,20,FALSE))</f>
        <v xml:space="preserve">ENERGY </v>
      </c>
      <c r="H126" s="16" t="str">
        <f>_xlfn.IFNA(VLOOKUP($B126,'[4]SGTI 2021 General Full List'!$G$2:$AD$528,23,FALSE),VLOOKUP($B126,'[5]SGTI 2021 TrustReits Full List'!$G$2:$AB$43,22,FALSE))</f>
        <v>Energy - Fossil Fuels</v>
      </c>
      <c r="I126" s="16" t="s">
        <v>1274</v>
      </c>
      <c r="J126" s="17">
        <f>VLOOKUP($B126,'[6]2021 DD Batch123456'!$B$3:$AT$590,5,FALSE)</f>
        <v>4</v>
      </c>
      <c r="K126" s="17">
        <f>VLOOKUP($B126,'[6]2021 DD Batch123456'!$B$3:$AT$590,6,FALSE)</f>
        <v>4</v>
      </c>
      <c r="L126" s="17">
        <f>VLOOKUP($B126,'[6]2021 DD Batch123456'!$B$3:$AT$590,7,FALSE)</f>
        <v>1</v>
      </c>
      <c r="M126" s="17">
        <f>VLOOKUP($B126,'[6]2021 DD Batch123456'!$B$3:$AT$590,12,FALSE)</f>
        <v>0</v>
      </c>
      <c r="N126" s="17" t="str">
        <f>HLOOKUP($B126,'[6]SGTI 2021 Clean Data'!$E$2:$ZQ$272,25,FALSE)</f>
        <v>Y</v>
      </c>
      <c r="O126" s="17" t="str">
        <f>VLOOKUP($B126,'[6]2021 DD Batch123456'!$B$3:$AT$590,13,FALSE)</f>
        <v>N</v>
      </c>
      <c r="P126" s="17" t="str">
        <f>VLOOKUP($B126,'[6]2021 DD Batch123456'!$B$3:$AT$590,14,FALSE)</f>
        <v>Y</v>
      </c>
      <c r="Q126" s="17" t="str">
        <f>HLOOKUP($B126,'[6]SGTI 2021 Clean Data'!$E$2:$ZQ$272,30,FALSE)</f>
        <v>Y</v>
      </c>
      <c r="R126" s="17" t="str">
        <f>HLOOKUP($B126,'[6]SGTI 2021 Clean Data'!$E$2:$ZQ$272,31,FALSE)</f>
        <v>Y</v>
      </c>
      <c r="S126" s="17" t="str">
        <f>HLOOKUP($B126,'[6]SGTI 2021 Clean Data'!$E$2:$ZQ$272,32,FALSE)</f>
        <v>Y</v>
      </c>
      <c r="T126" s="17">
        <f>VLOOKUP($B126,'[6]2021 DD Batch123456'!$B$3:$AT$590,36,FALSE)</f>
        <v>4</v>
      </c>
      <c r="U126" s="17">
        <f>VLOOKUP($B126,'[6]2021 DD Batch123456'!$B$3:$AT$590,40,FALSE)</f>
        <v>0</v>
      </c>
      <c r="V126" s="17">
        <f>VLOOKUP($B126,'[6]2021 DD Batch123456'!$B$3:$AT$590,37,FALSE)</f>
        <v>3</v>
      </c>
      <c r="W126" s="17" t="str">
        <f>VLOOKUP($B126,'[6]2021 DD Batch123456'!$B$3:$AT$590,41,FALSE)</f>
        <v>Y</v>
      </c>
      <c r="X126" s="17">
        <f>VLOOKUP($B126,'[6]2021 DD Batch123456'!$B$3:$AT$590,15,FALSE)</f>
        <v>2</v>
      </c>
      <c r="Y126" s="17">
        <f>VLOOKUP($B126,'[6]2021 DD Batch123456'!$B$3:$AT$590,16,FALSE)</f>
        <v>1</v>
      </c>
      <c r="Z126" s="17" t="str">
        <f>VLOOKUP($B126,'[6]2021 DD Batch123456'!$B$3:$AT$590,18,FALSE)</f>
        <v>N</v>
      </c>
      <c r="AA126" s="17" t="str">
        <f>HLOOKUP($B126,'[6]SGTI 2021 Clean Data'!$E$2:$ZQ$272,45,FALSE)</f>
        <v>N</v>
      </c>
      <c r="AB126" s="17" t="str">
        <f>HLOOKUP($B126,'[6]SGTI 2021 Clean Data'!$E$2:$ZQ$272,46,FALSE)</f>
        <v>N</v>
      </c>
      <c r="AC126" s="17" t="str">
        <f>HLOOKUP($B126,'[6]SGTI 2021 Clean Data'!$E$2:$ZQ$272,49,FALSE)</f>
        <v>N</v>
      </c>
      <c r="AD126" s="17" t="str">
        <f>HLOOKUP($B126,'[6]SGTI 2021 Clean Data'!$E$2:$ZQ$272,50,FALSE)</f>
        <v>N</v>
      </c>
      <c r="AE126" s="17" t="str">
        <f>HLOOKUP($B126,'[6]SGTI 2021 Clean Data'!$E$2:$ZQ$272,53,FALSE)</f>
        <v>Y</v>
      </c>
      <c r="AF126" s="17" t="str">
        <f>HLOOKUP($B126,'[6]SGTI 2021 Clean Data'!$E$2:$ZQ$272,54,FALSE)</f>
        <v>Y</v>
      </c>
      <c r="AG126" s="17" t="str">
        <f>HLOOKUP($B126,'[6]SGTI 2021 Clean Data'!$E$2:$ZQ$272,55,FALSE)</f>
        <v>Y</v>
      </c>
      <c r="AH126" s="17" t="str">
        <f>HLOOKUP($B126,'[6]SGTI 2021 Clean Data'!$E$2:$ZQ$272,56,FALSE)</f>
        <v>Y</v>
      </c>
      <c r="AI126" s="17" t="str">
        <f>HLOOKUP($B126,'[6]SGTI 2021 Clean Data'!$E$2:$ZQ$272,57,FALSE)</f>
        <v>N</v>
      </c>
      <c r="AJ126" s="17" t="str">
        <f>HLOOKUP($B126,'[6]SGTI 2021 Clean Data'!$E$2:$ZQ$272,58,FALSE)</f>
        <v>N</v>
      </c>
      <c r="AK126" s="17" t="str">
        <f>HLOOKUP($B126,'[6]SGTI 2021 Clean Data'!$E$2:$ZQ$272,59,FALSE)</f>
        <v>Y</v>
      </c>
      <c r="AL126" s="17">
        <f>VLOOKUP($B126,'[6]2021 DD Batch123456'!$B$3:$AT$590,19,FALSE)</f>
        <v>2</v>
      </c>
      <c r="AM126" s="17">
        <f>VLOOKUP($B126,'[6]2021 DD Batch123456'!$B$3:$AT$590,20,FALSE)</f>
        <v>1</v>
      </c>
      <c r="AN126" s="17" t="str">
        <f>VLOOKUP($B126,'[6]2021 DD Batch123456'!$B$3:$AT$590,22,FALSE)</f>
        <v>N</v>
      </c>
      <c r="AO126" s="17" t="str">
        <f>HLOOKUP($B126,'[6]SGTI 2021 Clean Data'!$E$2:$ZQ$272,67,FALSE)</f>
        <v>B3</v>
      </c>
      <c r="AP126" s="17" t="str">
        <f>HLOOKUP($B126,'[6]SGTI 2021 Clean Data'!$E$2:$ZQ$272,68,FALSE)</f>
        <v>B3</v>
      </c>
      <c r="AQ126" s="17" t="str">
        <f>HLOOKUP($B126,'[6]SGTI 2021 Clean Data'!$E$2:$ZQ$272,69,FALSE)</f>
        <v>ND</v>
      </c>
      <c r="AR126" s="17" t="str">
        <f>HLOOKUP($B126,'[6]SGTI 2021 Clean Data'!$E$2:$ZQ$272,70,FALSE)</f>
        <v>N</v>
      </c>
      <c r="AS126" s="17" t="str">
        <f>HLOOKUP($B126,'[6]SGTI 2021 Clean Data'!$E$2:$ZQ$272,71,FALSE)</f>
        <v>N</v>
      </c>
      <c r="AT126" s="17" t="str">
        <f>HLOOKUP($B126,'[6]SGTI 2021 Clean Data'!$E$2:$ZQ$272,72,FALSE)</f>
        <v>Y</v>
      </c>
      <c r="AU126" s="17" t="str">
        <f>HLOOKUP($B126,'[6]SGTI 2021 Clean Data'!$E$2:$ZQ$272,73,FALSE)</f>
        <v>N</v>
      </c>
      <c r="AV126" s="17" t="str">
        <f>HLOOKUP($B126,'[6]SGTI 2021 Clean Data'!$E$2:$ZQ$272,74,FALSE)</f>
        <v>N</v>
      </c>
      <c r="AW126" s="17" t="str">
        <f>HLOOKUP($B126,'[6]SGTI 2021 Clean Data'!$E$2:$ZQ$272,75,FALSE)</f>
        <v>N</v>
      </c>
      <c r="AX126" s="17" t="str">
        <f>HLOOKUP($B126,'[6]SGTI 2021 Clean Data'!$E$2:$ZQ$272,76,FALSE)</f>
        <v>N</v>
      </c>
      <c r="AY126" s="17" t="str">
        <f>VLOOKUP($B126,'[6]2021 DD Batch123456'!$B$3:$AT$590,35,FALSE)</f>
        <v>B3</v>
      </c>
      <c r="AZ126" s="17" t="str">
        <f>HLOOKUP($B126,'[6]SGTI 2021 Clean Data'!$E$2:$ZQ$272,80,FALSE)</f>
        <v>N</v>
      </c>
      <c r="BA126" s="17" t="str">
        <f>HLOOKUP($B126,'[6]SGTI 2021 Clean Data'!$E$2:$ZQ$272,83,FALSE)</f>
        <v>Y</v>
      </c>
      <c r="BB126" s="17" t="str">
        <f>HLOOKUP($B126,'[6]SGTI 2021 Clean Data'!$E$2:$ZQ$272,84,FALSE)</f>
        <v>Y</v>
      </c>
      <c r="BC126" s="17" t="str">
        <f>HLOOKUP($B126,'[6]SGTI 2021 Clean Data'!$E$2:$ZQ$272,89,FALSE)</f>
        <v>NA</v>
      </c>
      <c r="BD126" s="17" t="str">
        <f>HLOOKUP($B126,'[6]SGTI 2021 Clean Data'!$E$2:$ZQ$272,91,FALSE)</f>
        <v>N</v>
      </c>
      <c r="BE126" s="17" t="str">
        <f>HLOOKUP($B126,'[6]SGTI 2021 Clean Data'!$E$2:$ZQ$272,92,FALSE)</f>
        <v>Y</v>
      </c>
      <c r="BF126" s="17" t="str">
        <f>HLOOKUP($B126,'[6]SGTI 2021 Clean Data'!$E$2:$ZQ$272,93,FALSE)</f>
        <v>Y</v>
      </c>
      <c r="BG126" s="17" t="str">
        <f>HLOOKUP($B126,'[6]SGTI 2021 Clean Data'!$E$2:$ZQ$272,94,FALSE)</f>
        <v>Y</v>
      </c>
      <c r="BH126" s="17" t="str">
        <f>HLOOKUP($B126,'[6]SGTI 2021 Clean Data'!$E$2:$ZQ$272,95,FALSE)</f>
        <v>Y</v>
      </c>
      <c r="BI126" s="17" t="str">
        <f>HLOOKUP($B126,'[6]SGTI 2021 Clean Data'!$E$2:$ZQ$272,96,FALSE)</f>
        <v>Y</v>
      </c>
      <c r="BJ126" s="17" t="str">
        <f>HLOOKUP($B126,'[6]SGTI 2021 Clean Data'!$E$2:$ZQ$272,97,FALSE)</f>
        <v>Y</v>
      </c>
      <c r="BK126" s="17" t="str">
        <f>HLOOKUP($B126,'[6]SGTI 2021 Clean Data'!$E$2:$ZQ$272,98,FALSE)</f>
        <v>Y</v>
      </c>
      <c r="BL126" s="17" t="str">
        <f>HLOOKUP($B126,'[6]SGTI 2021 Clean Data'!$E$2:$ZQ$272,100,FALSE)</f>
        <v>Y</v>
      </c>
      <c r="BM126" s="17" t="str">
        <f>HLOOKUP($B126,'[6]SGTI 2021 Clean Data'!$E$2:$ZQ$272,102,FALSE)</f>
        <v>Y</v>
      </c>
      <c r="BN126" s="17" t="str">
        <f>HLOOKUP($B126,'[6]SGTI 2021 Clean Data'!$E$2:$ZQ$272,103,FALSE)</f>
        <v>Y</v>
      </c>
      <c r="BO126" s="17" t="str">
        <f>HLOOKUP($B126,'[6]SGTI 2021 Clean Data'!$E$2:$ZQ$272,107,FALSE)</f>
        <v>N</v>
      </c>
      <c r="BP126" s="17" t="str">
        <f>HLOOKUP($B126,'[6]SGTI 2021 Clean Data'!$E$2:$ZQ$272,108,FALSE)</f>
        <v>Y</v>
      </c>
      <c r="BQ126" s="17" t="str">
        <f>HLOOKUP($B126,'[6]SGTI 2021 Clean Data'!$E$2:$ZQ$272,109,FALSE)</f>
        <v>Y</v>
      </c>
      <c r="BR126" s="17" t="str">
        <f>HLOOKUP($B126,'[6]SGTI 2021 Clean Data'!$E$2:$ZQ$272,110,FALSE)</f>
        <v>Y</v>
      </c>
      <c r="BS126" s="17" t="str">
        <f>HLOOKUP($B126,'[6]SGTI 2021 Clean Data'!$E$2:$ZQ$272,111,FALSE)</f>
        <v>Y</v>
      </c>
      <c r="BT126" s="17" t="str">
        <f>HLOOKUP($B126,'[6]SGTI 2021 Clean Data'!$E$2:$ZQ$272,113,FALSE)</f>
        <v xml:space="preserve">N </v>
      </c>
      <c r="BU126" s="17" t="str">
        <f>HLOOKUP($B126,'[6]SGTI 2021 Clean Data'!$E$2:$ZQ$272,114,FALSE)</f>
        <v>Y</v>
      </c>
      <c r="BV126" s="17" t="str">
        <f>HLOOKUP($B126,'[6]SGTI 2021 Clean Data'!$E$2:$ZQ$272,120,FALSE)</f>
        <v xml:space="preserve">N </v>
      </c>
      <c r="BW126" s="17" t="str">
        <f>HLOOKUP($B126,'[6]SGTI 2021 Clean Data'!$E$2:$ZQ$272,121,FALSE)</f>
        <v xml:space="preserve">N </v>
      </c>
      <c r="BX126" s="17" t="str">
        <f>HLOOKUP($B126,'[6]SGTI 2021 Clean Data'!$E$2:$ZQ$272,122,FALSE)</f>
        <v>Y</v>
      </c>
      <c r="BY126" s="17" t="str">
        <f>HLOOKUP($B126,'[6]SGTI 2021 Clean Data'!$E$2:$ZQ$272,123,FALSE)</f>
        <v>Y</v>
      </c>
      <c r="BZ126" s="17" t="str">
        <f>HLOOKUP($B126,'[6]SGTI 2021 Clean Data'!$E$2:$ZQ$272,124,FALSE)</f>
        <v xml:space="preserve">N </v>
      </c>
      <c r="CA126" s="17" t="str">
        <f>HLOOKUP($B126,'[6]SGTI 2021 Clean Data'!$E$2:$ZQ$272,125,FALSE)</f>
        <v xml:space="preserve">N </v>
      </c>
      <c r="CB126" s="17" t="str">
        <f>HLOOKUP($B126,'[6]SGTI 2021 Clean Data'!$E$2:$ZQ$272,126,FALSE)</f>
        <v xml:space="preserve">N </v>
      </c>
      <c r="CC126" s="17" t="str">
        <f>HLOOKUP($B126,'[6]SGTI 2021 Clean Data'!$E$2:$ZQ$272,128,FALSE)</f>
        <v>N</v>
      </c>
      <c r="CD126" s="17" t="str">
        <f>HLOOKUP($B126,'[6]SGTI 2021 Clean Data'!$E$2:$ZQ$272,130,FALSE)</f>
        <v>Y</v>
      </c>
      <c r="CE126" s="17" t="str">
        <f>HLOOKUP($B126,'[6]SGTI 2021 Clean Data'!$E$2:$ZQ$272,131,FALSE)</f>
        <v>N</v>
      </c>
      <c r="CF126" s="17" t="str">
        <f>HLOOKUP($B126,'[6]SGTI 2021 Clean Data'!$E$2:$ZQ$272,132,FALSE)</f>
        <v>Y</v>
      </c>
      <c r="CG126" s="17" t="str">
        <f>HLOOKUP($B126,'[6]SGTI 2021 Clean Data'!$E$2:$ZQ$272,133,FALSE)</f>
        <v>Y</v>
      </c>
      <c r="CH126" s="17" t="str">
        <f>HLOOKUP($B126,'[6]SGTI 2021 Clean Data'!$E$2:$ZQ$272,135,FALSE)</f>
        <v>N</v>
      </c>
      <c r="CI126" s="17" t="str">
        <f>HLOOKUP($B126,'[6]SGTI 2021 Clean Data'!$E$2:$ZQ$272,139,FALSE)</f>
        <v>Y</v>
      </c>
      <c r="CJ126" s="17" t="str">
        <f>HLOOKUP($B126,'[6]SGTI 2021 Clean Data'!$E$2:$ZQ$272,140,FALSE)</f>
        <v>Y</v>
      </c>
      <c r="CK126" s="17" t="str">
        <f>VLOOKUP($B126,'[6]2021 DD Batch123456'!$B$3:$AT$590,26,FALSE)</f>
        <v>N</v>
      </c>
      <c r="CL126" s="17" t="str">
        <f>VLOOKUP($B126,'[6]2021 DD Batch123456'!$B$3:$AT$590,27,FALSE)</f>
        <v>Y</v>
      </c>
      <c r="CM126" s="17" t="str">
        <f>VLOOKUP($B126,'[6]2021 DD Batch123456'!$B$3:$AT$590,31,FALSE)</f>
        <v>Y</v>
      </c>
      <c r="CN126" s="17">
        <f>VLOOKUP($B126,'[6]2021 DD Batch123456'!$B$3:$AT$590,32,FALSE)</f>
        <v>0</v>
      </c>
      <c r="CO126" s="17" t="str">
        <f>VLOOKUP($B126,'[6]2021 DD Batch123456'!$B$3:$AT$590,33,FALSE)</f>
        <v>Y</v>
      </c>
      <c r="CP126" s="17" t="str">
        <f>HLOOKUP($B126,'[6]SGTI 2021 Clean Data'!$E$2:$ZQ$272,153,FALSE)</f>
        <v>N</v>
      </c>
      <c r="CQ126" s="17" t="str">
        <f>HLOOKUP($B126,'[6]SGTI 2021 Clean Data'!$E$2:$ZQ$272,155,FALSE)</f>
        <v>Y</v>
      </c>
      <c r="CR126" s="17" t="str">
        <f>HLOOKUP($B126,'[6]SGTI 2021 Clean Data'!$E$2:$ZQ$272,156,FALSE)</f>
        <v>Y</v>
      </c>
      <c r="CS126" s="17" t="str">
        <f>HLOOKUP($B126,'[6]SGTI 2021 Clean Data'!$E$2:$ZQ$272,157,FALSE)</f>
        <v>Y</v>
      </c>
      <c r="CT126" s="17" t="str">
        <f>HLOOKUP($B126,'[6]SGTI 2021 Clean Data'!$E$2:$ZQ$272,158,FALSE)</f>
        <v>N</v>
      </c>
      <c r="CU126" s="17" t="str">
        <f>HLOOKUP($B126,'[6]SGTI 2021 Clean Data'!$E$2:$ZQ$272,159,FALSE)</f>
        <v>Y</v>
      </c>
      <c r="CV126" s="17" t="str">
        <f>HLOOKUP($B126,'[6]SGTI 2021 Clean Data'!$E$2:$ZQ$272,160,FALSE)</f>
        <v>Y</v>
      </c>
      <c r="CW126" s="17" t="str">
        <f>HLOOKUP($B126,'[6]SGTI 2021 Clean Data'!$E$2:$ZQ$272,161,FALSE)</f>
        <v>Y</v>
      </c>
      <c r="CX126" s="17" t="str">
        <f>HLOOKUP($B126,'[6]SGTI 2021 Clean Data'!$E$2:$ZQ$272,164,FALSE)</f>
        <v>N</v>
      </c>
      <c r="CY126" s="17" t="str">
        <f>HLOOKUP($B126,'[6]SGTI 2021 Clean Data'!$E$2:$ZQ$272,170,FALSE)</f>
        <v>Y</v>
      </c>
      <c r="CZ126" s="17" t="str">
        <f>HLOOKUP($B126,'[6]SGTI 2021 Clean Data'!$E$2:$ZQ$272,173,FALSE)</f>
        <v>N</v>
      </c>
      <c r="DA126" s="17" t="str">
        <f>HLOOKUP($B126,'[6]SGTI 2021 Clean Data'!$E$2:$ZQ$272,174,FALSE)</f>
        <v>Y</v>
      </c>
      <c r="DB126" s="17" t="str">
        <f>HLOOKUP($B126,'[6]SGTI 2021 Clean Data'!$E$2:$ZQ$272,175,FALSE)</f>
        <v>Y</v>
      </c>
      <c r="DC126" s="17" t="str">
        <f>HLOOKUP($B126,'[6]SGTI 2021 Clean Data'!$E$2:$ZQ$272,176,FALSE)</f>
        <v>N</v>
      </c>
      <c r="DD126" s="17" t="str">
        <f>HLOOKUP($B126,'[6]SGTI 2021 Clean Data'!$E$2:$ZQ$272,178,FALSE)</f>
        <v>N</v>
      </c>
      <c r="DE126" s="17" t="str">
        <f>HLOOKUP($B126,'[6]SGTI 2021 Clean Data'!$E$2:$ZQ$272,179,FALSE)</f>
        <v>N</v>
      </c>
      <c r="DF126" s="17" t="str">
        <f>HLOOKUP($B126,'[6]SGTI 2021 Clean Data'!$E$2:$ZQ$272,180,FALSE)</f>
        <v>Y</v>
      </c>
      <c r="DG126" s="17" t="str">
        <f>HLOOKUP($B126,'[6]SGTI 2021 Clean Data'!$E$2:$ZQ$272,181,FALSE)</f>
        <v>Y</v>
      </c>
      <c r="DH126" s="17" t="str">
        <f>HLOOKUP($B126,'[6]SGTI 2021 Clean Data'!$E$2:$ZQ$272,182,FALSE)</f>
        <v>N</v>
      </c>
      <c r="DI126" s="17" t="str">
        <f>HLOOKUP($B126,'[6]SGTI 2021 Clean Data'!$E$2:$ZQ$272,184,FALSE)</f>
        <v>N</v>
      </c>
      <c r="DJ126" s="17" t="str">
        <f>HLOOKUP($B126,'[6]SGTI 2021 Clean Data'!$E$2:$ZQ$272,185,FALSE)</f>
        <v>Y</v>
      </c>
      <c r="DK126" s="17">
        <f>HLOOKUP($B126,'[6]SGTI 2021 Clean Data'!$E$2:$ZQ$272,190,FALSE)</f>
        <v>56</v>
      </c>
      <c r="DL126" s="17" t="str">
        <f>HLOOKUP($B126,'[6]SGTI 2021 Clean Data'!$E$2:$ZQ$272,191,FALSE)</f>
        <v>Yes</v>
      </c>
      <c r="DM126" s="17" t="str">
        <f>HLOOKUP($B126,'[6]SGTI 2021 Clean Data'!$E$2:$ZQ$272,195,FALSE)</f>
        <v>Y</v>
      </c>
      <c r="DN126" s="17" t="str">
        <f>HLOOKUP($B126,'[6]SGTI 2021 Clean Data'!$E$2:$ZQ$272,196,FALSE)</f>
        <v>Y</v>
      </c>
      <c r="DO126" s="17" t="str">
        <f>HLOOKUP($B126,'[6]SGTI 2021 Clean Data'!$E$2:$ZQ$272,199,FALSE)</f>
        <v>N</v>
      </c>
      <c r="DP126" s="17" t="str">
        <f>HLOOKUP($B126,'[6]SGTI 2021 Clean Data'!$E$2:$ZQ$272,200,FALSE)</f>
        <v>N</v>
      </c>
      <c r="DQ126" s="17" t="str">
        <f>HLOOKUP($B126,'[6]SGTI 2021 Clean Data'!$E$2:$ZQ$272,201,FALSE)</f>
        <v>Y</v>
      </c>
      <c r="DR126" s="17" t="str">
        <f>HLOOKUP($B126,'[6]SGTI 2021 Clean Data'!$E$2:$ZQ$272,202,FALSE)</f>
        <v>Y</v>
      </c>
      <c r="DS126" s="17" t="str">
        <f>HLOOKUP($B126,'[6]SGTI 2021 Clean Data'!$E$2:$ZQ$272,203,FALSE)</f>
        <v>Y</v>
      </c>
      <c r="DT126" s="17" t="str">
        <f>HLOOKUP($B126,'[6]SGTI 2021 Clean Data'!$E$2:$ZQ$272,204,FALSE)</f>
        <v>N</v>
      </c>
      <c r="DU126" s="17" t="str">
        <f>HLOOKUP($B126,'[6]SGTI 2021 Clean Data'!$E$2:$ZQ$272,206,FALSE)</f>
        <v>Y</v>
      </c>
      <c r="DV126" s="17" t="str">
        <f>HLOOKUP($B126,'[6]SGTI 2021 Clean Data'!$E$2:$ZQ$272,207,FALSE)</f>
        <v>N</v>
      </c>
      <c r="DW126" s="17" t="str">
        <f>HLOOKUP($B126,'[6]SGTI 2021 Clean Data'!$E$2:$ZQ$272,208,FALSE)</f>
        <v>N</v>
      </c>
      <c r="DX126" s="17"/>
      <c r="DY126" s="17" t="str">
        <f>HLOOKUP($B126,'[6]SGTI 2021 Clean Data'!$E$2:$ZQ$272,213,FALSE)</f>
        <v>Y</v>
      </c>
      <c r="DZ126" s="17" t="str">
        <f>HLOOKUP($B126,'[6]SGTI 2021 Clean Data'!$E$2:$ZQ$272,214,FALSE)</f>
        <v>N</v>
      </c>
      <c r="EA126" s="17" t="str">
        <f>HLOOKUP($B126,'[6]SGTI 2021 Clean Data'!$E$2:$ZQ$272,215,FALSE)</f>
        <v>Y</v>
      </c>
      <c r="EB126" s="17">
        <f>HLOOKUP($B126,'[6]SGTI 2021 Clean Data'!$E$2:$ZQ$272,219,FALSE)</f>
        <v>0</v>
      </c>
      <c r="EC126" s="17">
        <f>HLOOKUP($B126,'[6]SGTI 2021 Clean Data'!$E$2:$ZQ$272,220,FALSE)</f>
        <v>0</v>
      </c>
      <c r="ED126" s="17">
        <f>HLOOKUP($B126,'[6]SGTI 2021 Clean Data'!$E$2:$ZQ$272,221,FALSE)</f>
        <v>0</v>
      </c>
      <c r="EE126" s="17">
        <f>HLOOKUP($B126,'[6]SGTI 2021 Clean Data'!$E$2:$ZQ$272,222,FALSE)</f>
        <v>3</v>
      </c>
      <c r="EF126" s="17">
        <f>HLOOKUP($B126,'[6]SGTI 2021 Clean Data'!$E$2:$ZQ$272,223,FALSE)</f>
        <v>0</v>
      </c>
      <c r="EG126" s="17">
        <f>HLOOKUP($B126,'[6]SGTI 2021 Clean Data'!$E$2:$ZQ$272,224,FALSE)</f>
        <v>3</v>
      </c>
      <c r="EH126" s="17">
        <f>HLOOKUP($B126,'[6]SGTI 2021 Clean Data'!$E$2:$ZQ$272,225,FALSE)</f>
        <v>0</v>
      </c>
      <c r="EI126" s="17">
        <f>HLOOKUP($B126,'[6]SGTI 2021 Clean Data'!$E$2:$ZQ$272,226,FALSE)</f>
        <v>0</v>
      </c>
      <c r="EJ126" s="17">
        <f>HLOOKUP($B126,'[6]SGTI 2021 Clean Data'!$E$2:$ZQ$272,227,FALSE)</f>
        <v>0</v>
      </c>
      <c r="EK126" s="17">
        <f>HLOOKUP($B126,'[6]SGTI 2021 Clean Data'!$E$2:$ZQ$272,228,FALSE)</f>
        <v>3</v>
      </c>
      <c r="EL126" s="17">
        <f>HLOOKUP($B126,'[6]SGTI 2021 Clean Data'!$E$2:$ZQ$272,229,FALSE)</f>
        <v>0</v>
      </c>
      <c r="EM126" s="17">
        <f>HLOOKUP($B126,'[6]SGTI 2021 Clean Data'!$E$2:$ZQ$272,230,FALSE)</f>
        <v>1</v>
      </c>
      <c r="EN126" s="17">
        <f>HLOOKUP($B126,'[6]SGTI 2021 Clean Data'!$E$2:$ZQ$272,231,FALSE)</f>
        <v>0</v>
      </c>
      <c r="EO126" s="18">
        <f>HLOOKUP($B126,'[6]SGTI 2021 Clean Data'!$E$2:$ZQ$272,232,FALSE)</f>
        <v>44150</v>
      </c>
      <c r="EP126" s="18">
        <f>HLOOKUP($B126,'[6]SGTI 2021 Clean Data'!$E$2:$ZQ$272,233,FALSE)</f>
        <v>44165</v>
      </c>
      <c r="EQ126" s="17">
        <f>HLOOKUP($B126,'[6]SGTI 2021 Clean Data'!$E$2:$ZQ$272,234,FALSE)</f>
        <v>0</v>
      </c>
      <c r="ER126" s="17">
        <f>HLOOKUP($B126,'[6]SGTI 2021 Clean Data'!$E$2:$ZQ$272,235,FALSE)</f>
        <v>0</v>
      </c>
      <c r="ES126" s="17">
        <f>HLOOKUP($B126,'[6]SGTI 2021 Clean Data'!$E$2:$ZQ$272,240,FALSE)</f>
        <v>0</v>
      </c>
      <c r="ET126" s="17">
        <f>VLOOKUP($B126,'[6]2021 DD Batch123456'!$B$3:$AT$590,42,FALSE)</f>
        <v>0</v>
      </c>
      <c r="EU126" s="17"/>
      <c r="EV126" s="17"/>
      <c r="EW126" s="17"/>
      <c r="EX126" s="17">
        <f>VLOOKUP($B126,'[6]2021 DD Batch123456'!$B$3:$AT$590,44,FALSE)</f>
        <v>0</v>
      </c>
      <c r="EY126" s="17">
        <f>HLOOKUP($B126,'[6]SGTI 2021 Clean Data'!$E$2:$ZQ$272,246,FALSE)</f>
        <v>0</v>
      </c>
      <c r="EZ126" s="17">
        <f>HLOOKUP($B126,'[6]SGTI 2021 Clean Data'!$E$2:$ZQ$272,247,FALSE)</f>
        <v>0</v>
      </c>
      <c r="FA126" s="17">
        <f>HLOOKUP($B126,'[6]SGTI 2021 Clean Data'!$E$2:$ZQ$272,248,FALSE)</f>
        <v>0</v>
      </c>
      <c r="FB126" s="17">
        <f>HLOOKUP($B126,'[6]SGTI 2021 Clean Data'!$E$2:$ZQ$272,249,FALSE)</f>
        <v>0</v>
      </c>
      <c r="FC126" s="17">
        <f>HLOOKUP($B126,'[6]SGTI 2021 Clean Data'!$E$2:$ZQ$272,250,FALSE)</f>
        <v>0</v>
      </c>
      <c r="FD126" s="17">
        <f>HLOOKUP($B126,'[6]SGTI 2021 Clean Data'!$E$2:$ZQ$272,251,FALSE)</f>
        <v>0</v>
      </c>
      <c r="FE126" s="17">
        <f>HLOOKUP($B126,'[6]SGTI 2021 Clean Data'!$E$2:$ZQ$272,252,FALSE)</f>
        <v>0</v>
      </c>
      <c r="FF126" s="17">
        <f>HLOOKUP($B126,'[6]SGTI 2021 Clean Data'!$E$2:$ZQ$272,253,FALSE)</f>
        <v>0</v>
      </c>
      <c r="FG126" s="17">
        <f>HLOOKUP($B126,'[6]SGTI 2021 Clean Data'!$E$2:$ZQ$272,254,FALSE)</f>
        <v>0</v>
      </c>
      <c r="FH126" s="17">
        <f>HLOOKUP($B126,'[6]SGTI 2021 Clean Data'!$E$2:$ZQ$272,255,FALSE)</f>
        <v>5</v>
      </c>
      <c r="FI126" s="17">
        <f>HLOOKUP($B126,'[6]SGTI 2021 Clean Data'!$E$2:$ZQ$272,256,FALSE)</f>
        <v>0</v>
      </c>
      <c r="FJ126" s="17">
        <f>HLOOKUP($B126,'[6]SGTI 2021 Clean Data'!$E$2:$ZQ$272,257,FALSE)</f>
        <v>0</v>
      </c>
      <c r="FK126" s="17">
        <f>HLOOKUP($B126,'[6]SGTI 2021 Clean Data'!$E$2:$ZQ$272,258,FALSE)</f>
        <v>0</v>
      </c>
      <c r="FL126" s="17"/>
      <c r="FM126" s="17">
        <f>HLOOKUP($B126,'[6]SGTI 2021 Clean Data'!$E$2:$ZQ$272,260,FALSE)</f>
        <v>0</v>
      </c>
      <c r="FN126" s="17">
        <f>HLOOKUP($B126,'[6]SGTI 2021 Clean Data'!$E$2:$ZQ$272,261,FALSE)</f>
        <v>0</v>
      </c>
      <c r="FO126" s="17">
        <f>HLOOKUP($B126,'[6]SGTI 2021 Clean Data'!$E$2:$ZQ$272,262,FALSE)</f>
        <v>0</v>
      </c>
      <c r="FP126" s="17">
        <f>HLOOKUP($B126,'[6]SGTI 2021 Clean Data'!$E$2:$ZQ$272,263,FALSE)</f>
        <v>0</v>
      </c>
      <c r="FQ126" s="17"/>
      <c r="FR126" s="17">
        <f>HLOOKUP($B126,'[6]SGTI 2021 Clean Data'!$E$2:$ZQ$272,265,FALSE)</f>
        <v>0</v>
      </c>
      <c r="FS126" s="17">
        <f>HLOOKUP($B126,'[6]SGTI 2021 Clean Data'!$E$2:$ZQ$272,266,FALSE)</f>
        <v>0</v>
      </c>
      <c r="FT126" s="17">
        <f>HLOOKUP($B126,'[6]SGTI 2021 Clean Data'!$E$2:$ZQ$272,267,FALSE)</f>
        <v>0</v>
      </c>
      <c r="FU126" s="17">
        <f>HLOOKUP($B126,'[6]SGTI 2021 Clean Data'!$E$2:$ZQ$272,268,FALSE)</f>
        <v>0</v>
      </c>
      <c r="FV126" s="17">
        <f>HLOOKUP($B126,'[6]SGTI 2021 Clean Data'!$E$2:$ZQ$272,269,FALSE)</f>
        <v>0</v>
      </c>
      <c r="FW126" s="17">
        <f>HLOOKUP($B126,'[6]SGTI 2021 Clean Data'!$E$2:$ZQ$272,270,FALSE)</f>
        <v>0</v>
      </c>
      <c r="FX126" s="17">
        <f>HLOOKUP($B126,'[6]SGTI 2021 Clean Data'!$E$2:$ZQ$272,271,FALSE)</f>
        <v>0</v>
      </c>
    </row>
    <row r="127" spans="1:180" ht="24" thickTop="1" thickBot="1" x14ac:dyDescent="0.3">
      <c r="A127" s="12">
        <v>9</v>
      </c>
      <c r="B127" s="13" t="s">
        <v>94</v>
      </c>
      <c r="C127" s="14" t="s">
        <v>95</v>
      </c>
      <c r="D127" s="15">
        <v>44104</v>
      </c>
      <c r="E127" s="16">
        <f>_xlfn.IFNA(VLOOKUP($B127,'[4]SGTI 2021 General Full List'!$G$2:$AD$528,24,FALSE),VLOOKUP($B127,'[5]SGTI 2021 TrustReits Full List'!$G$2:$AC$43,23,FALSE))</f>
        <v>2134199999.9999998</v>
      </c>
      <c r="F127" s="16" t="str">
        <f t="shared" si="1"/>
        <v>Big</v>
      </c>
      <c r="G127" s="16" t="str">
        <f>_xlfn.IFNA(VLOOKUP($B127,'[4]SGTI 2021 General Full List'!$G$2:$AD$528,21,FALSE),VLOOKUP($B127,'[5]SGTI 2021 TrustReits Full List'!$G$2:$AB$43,20,FALSE))</f>
        <v>CONSUMER STAPLES</v>
      </c>
      <c r="H127" s="16" t="str">
        <f>_xlfn.IFNA(VLOOKUP($B127,'[4]SGTI 2021 General Full List'!$G$2:$AD$528,23,FALSE),VLOOKUP($B127,'[5]SGTI 2021 TrustReits Full List'!$G$2:$AB$43,22,FALSE))</f>
        <v>Food &amp; Beverages</v>
      </c>
      <c r="I127" s="16" t="s">
        <v>1274</v>
      </c>
      <c r="J127" s="17">
        <f>VLOOKUP($B127,'[6]2021 DD Batch123456'!$B$3:$AT$590,5,FALSE)</f>
        <v>14</v>
      </c>
      <c r="K127" s="17">
        <f>VLOOKUP($B127,'[6]2021 DD Batch123456'!$B$3:$AT$590,6,FALSE)</f>
        <v>14</v>
      </c>
      <c r="L127" s="17">
        <f>VLOOKUP($B127,'[6]2021 DD Batch123456'!$B$3:$AT$590,7,FALSE)</f>
        <v>6</v>
      </c>
      <c r="M127" s="17" t="str">
        <f>VLOOKUP($B127,'[6]2021 DD Batch123456'!$B$3:$AT$590,12,FALSE)</f>
        <v>N</v>
      </c>
      <c r="N127" s="17" t="str">
        <f>HLOOKUP($B127,'[6]SGTI 2021 Clean Data'!$E$2:$ZQ$272,25,FALSE)</f>
        <v>Y</v>
      </c>
      <c r="O127" s="17" t="str">
        <f>VLOOKUP($B127,'[6]2021 DD Batch123456'!$B$3:$AT$590,13,FALSE)</f>
        <v>Y</v>
      </c>
      <c r="P127" s="17" t="str">
        <f>VLOOKUP($B127,'[6]2021 DD Batch123456'!$B$3:$AT$590,14,FALSE)</f>
        <v>Y</v>
      </c>
      <c r="Q127" s="17" t="str">
        <f>HLOOKUP($B127,'[6]SGTI 2021 Clean Data'!$E$2:$ZQ$272,30,FALSE)</f>
        <v>Y</v>
      </c>
      <c r="R127" s="17" t="str">
        <f>HLOOKUP($B127,'[6]SGTI 2021 Clean Data'!$E$2:$ZQ$272,31,FALSE)</f>
        <v>Y</v>
      </c>
      <c r="S127" s="17" t="str">
        <f>HLOOKUP($B127,'[6]SGTI 2021 Clean Data'!$E$2:$ZQ$272,32,FALSE)</f>
        <v>Y</v>
      </c>
      <c r="T127" s="17">
        <f>VLOOKUP($B127,'[6]2021 DD Batch123456'!$B$3:$AT$590,36,FALSE)</f>
        <v>4</v>
      </c>
      <c r="U127" s="17">
        <f>VLOOKUP($B127,'[6]2021 DD Batch123456'!$B$3:$AT$590,40,FALSE)</f>
        <v>0</v>
      </c>
      <c r="V127" s="17">
        <f>VLOOKUP($B127,'[6]2021 DD Batch123456'!$B$3:$AT$590,37,FALSE)</f>
        <v>5</v>
      </c>
      <c r="W127" s="17" t="str">
        <f>VLOOKUP($B127,'[6]2021 DD Batch123456'!$B$3:$AT$590,41,FALSE)</f>
        <v>Y</v>
      </c>
      <c r="X127" s="17">
        <f>VLOOKUP($B127,'[6]2021 DD Batch123456'!$B$3:$AT$590,15,FALSE)</f>
        <v>3</v>
      </c>
      <c r="Y127" s="17">
        <f>VLOOKUP($B127,'[6]2021 DD Batch123456'!$B$3:$AT$590,16,FALSE)</f>
        <v>2</v>
      </c>
      <c r="Z127" s="17" t="str">
        <f>VLOOKUP($B127,'[6]2021 DD Batch123456'!$B$3:$AT$590,18,FALSE)</f>
        <v>Y</v>
      </c>
      <c r="AA127" s="17" t="str">
        <f>HLOOKUP($B127,'[6]SGTI 2021 Clean Data'!$E$2:$ZQ$272,45,FALSE)</f>
        <v>Y</v>
      </c>
      <c r="AB127" s="17" t="str">
        <f>HLOOKUP($B127,'[6]SGTI 2021 Clean Data'!$E$2:$ZQ$272,46,FALSE)</f>
        <v>N</v>
      </c>
      <c r="AC127" s="17" t="str">
        <f>HLOOKUP($B127,'[6]SGTI 2021 Clean Data'!$E$2:$ZQ$272,49,FALSE)</f>
        <v>N</v>
      </c>
      <c r="AD127" s="17" t="str">
        <f>HLOOKUP($B127,'[6]SGTI 2021 Clean Data'!$E$2:$ZQ$272,50,FALSE)</f>
        <v>Y</v>
      </c>
      <c r="AE127" s="17" t="str">
        <f>HLOOKUP($B127,'[6]SGTI 2021 Clean Data'!$E$2:$ZQ$272,53,FALSE)</f>
        <v>Y</v>
      </c>
      <c r="AF127" s="17" t="str">
        <f>HLOOKUP($B127,'[6]SGTI 2021 Clean Data'!$E$2:$ZQ$272,54,FALSE)</f>
        <v>Y</v>
      </c>
      <c r="AG127" s="17" t="str">
        <f>HLOOKUP($B127,'[6]SGTI 2021 Clean Data'!$E$2:$ZQ$272,55,FALSE)</f>
        <v>Y</v>
      </c>
      <c r="AH127" s="17" t="str">
        <f>HLOOKUP($B127,'[6]SGTI 2021 Clean Data'!$E$2:$ZQ$272,56,FALSE)</f>
        <v>N</v>
      </c>
      <c r="AI127" s="17" t="str">
        <f>HLOOKUP($B127,'[6]SGTI 2021 Clean Data'!$E$2:$ZQ$272,57,FALSE)</f>
        <v>N</v>
      </c>
      <c r="AJ127" s="17" t="str">
        <f>HLOOKUP($B127,'[6]SGTI 2021 Clean Data'!$E$2:$ZQ$272,58,FALSE)</f>
        <v>N</v>
      </c>
      <c r="AK127" s="17" t="str">
        <f>HLOOKUP($B127,'[6]SGTI 2021 Clean Data'!$E$2:$ZQ$272,59,FALSE)</f>
        <v>Y</v>
      </c>
      <c r="AL127" s="17">
        <f>VLOOKUP($B127,'[6]2021 DD Batch123456'!$B$3:$AT$590,19,FALSE)</f>
        <v>3</v>
      </c>
      <c r="AM127" s="17">
        <f>VLOOKUP($B127,'[6]2021 DD Batch123456'!$B$3:$AT$590,20,FALSE)</f>
        <v>2</v>
      </c>
      <c r="AN127" s="17" t="str">
        <f>VLOOKUP($B127,'[6]2021 DD Batch123456'!$B$3:$AT$590,22,FALSE)</f>
        <v>Y</v>
      </c>
      <c r="AO127" s="17" t="str">
        <f>HLOOKUP($B127,'[6]SGTI 2021 Clean Data'!$E$2:$ZQ$272,67,FALSE)</f>
        <v>E</v>
      </c>
      <c r="AP127" s="17" t="str">
        <f>HLOOKUP($B127,'[6]SGTI 2021 Clean Data'!$E$2:$ZQ$272,68,FALSE)</f>
        <v>E</v>
      </c>
      <c r="AQ127" s="17" t="str">
        <f>HLOOKUP($B127,'[6]SGTI 2021 Clean Data'!$E$2:$ZQ$272,69,FALSE)</f>
        <v>O</v>
      </c>
      <c r="AR127" s="17" t="str">
        <f>HLOOKUP($B127,'[6]SGTI 2021 Clean Data'!$E$2:$ZQ$272,70,FALSE)</f>
        <v>Y</v>
      </c>
      <c r="AS127" s="17" t="str">
        <f>HLOOKUP($B127,'[6]SGTI 2021 Clean Data'!$E$2:$ZQ$272,71,FALSE)</f>
        <v>Y</v>
      </c>
      <c r="AT127" s="17" t="str">
        <f>HLOOKUP($B127,'[6]SGTI 2021 Clean Data'!$E$2:$ZQ$272,72,FALSE)</f>
        <v>Y</v>
      </c>
      <c r="AU127" s="17" t="str">
        <f>HLOOKUP($B127,'[6]SGTI 2021 Clean Data'!$E$2:$ZQ$272,73,FALSE)</f>
        <v>Y</v>
      </c>
      <c r="AV127" s="17" t="str">
        <f>HLOOKUP($B127,'[6]SGTI 2021 Clean Data'!$E$2:$ZQ$272,74,FALSE)</f>
        <v>Y</v>
      </c>
      <c r="AW127" s="17" t="str">
        <f>HLOOKUP($B127,'[6]SGTI 2021 Clean Data'!$E$2:$ZQ$272,75,FALSE)</f>
        <v>N</v>
      </c>
      <c r="AX127" s="17" t="str">
        <f>HLOOKUP($B127,'[6]SGTI 2021 Clean Data'!$E$2:$ZQ$272,76,FALSE)</f>
        <v>Y</v>
      </c>
      <c r="AY127" s="17" t="str">
        <f>VLOOKUP($B127,'[6]2021 DD Batch123456'!$B$3:$AT$590,35,FALSE)</f>
        <v>E</v>
      </c>
      <c r="AZ127" s="17" t="str">
        <f>HLOOKUP($B127,'[6]SGTI 2021 Clean Data'!$E$2:$ZQ$272,80,FALSE)</f>
        <v>Y</v>
      </c>
      <c r="BA127" s="17" t="str">
        <f>HLOOKUP($B127,'[6]SGTI 2021 Clean Data'!$E$2:$ZQ$272,83,FALSE)</f>
        <v>Y</v>
      </c>
      <c r="BB127" s="17" t="str">
        <f>HLOOKUP($B127,'[6]SGTI 2021 Clean Data'!$E$2:$ZQ$272,84,FALSE)</f>
        <v>Y</v>
      </c>
      <c r="BC127" s="17" t="str">
        <f>HLOOKUP($B127,'[6]SGTI 2021 Clean Data'!$E$2:$ZQ$272,89,FALSE)</f>
        <v>Y</v>
      </c>
      <c r="BD127" s="17" t="str">
        <f>HLOOKUP($B127,'[6]SGTI 2021 Clean Data'!$E$2:$ZQ$272,91,FALSE)</f>
        <v>Y</v>
      </c>
      <c r="BE127" s="17" t="str">
        <f>HLOOKUP($B127,'[6]SGTI 2021 Clean Data'!$E$2:$ZQ$272,92,FALSE)</f>
        <v>Y</v>
      </c>
      <c r="BF127" s="17" t="str">
        <f>HLOOKUP($B127,'[6]SGTI 2021 Clean Data'!$E$2:$ZQ$272,93,FALSE)</f>
        <v>Y</v>
      </c>
      <c r="BG127" s="17" t="str">
        <f>HLOOKUP($B127,'[6]SGTI 2021 Clean Data'!$E$2:$ZQ$272,94,FALSE)</f>
        <v>Y</v>
      </c>
      <c r="BH127" s="17" t="str">
        <f>HLOOKUP($B127,'[6]SGTI 2021 Clean Data'!$E$2:$ZQ$272,95,FALSE)</f>
        <v>Y</v>
      </c>
      <c r="BI127" s="17" t="str">
        <f>HLOOKUP($B127,'[6]SGTI 2021 Clean Data'!$E$2:$ZQ$272,96,FALSE)</f>
        <v>Y</v>
      </c>
      <c r="BJ127" s="17" t="str">
        <f>HLOOKUP($B127,'[6]SGTI 2021 Clean Data'!$E$2:$ZQ$272,97,FALSE)</f>
        <v>Y</v>
      </c>
      <c r="BK127" s="17" t="str">
        <f>HLOOKUP($B127,'[6]SGTI 2021 Clean Data'!$E$2:$ZQ$272,98,FALSE)</f>
        <v>Y</v>
      </c>
      <c r="BL127" s="17" t="str">
        <f>HLOOKUP($B127,'[6]SGTI 2021 Clean Data'!$E$2:$ZQ$272,100,FALSE)</f>
        <v>Y</v>
      </c>
      <c r="BM127" s="17" t="str">
        <f>HLOOKUP($B127,'[6]SGTI 2021 Clean Data'!$E$2:$ZQ$272,102,FALSE)</f>
        <v>N</v>
      </c>
      <c r="BN127" s="17" t="str">
        <f>HLOOKUP($B127,'[6]SGTI 2021 Clean Data'!$E$2:$ZQ$272,103,FALSE)</f>
        <v>Y</v>
      </c>
      <c r="BO127" s="17" t="str">
        <f>HLOOKUP($B127,'[6]SGTI 2021 Clean Data'!$E$2:$ZQ$272,107,FALSE)</f>
        <v>Y</v>
      </c>
      <c r="BP127" s="17" t="str">
        <f>HLOOKUP($B127,'[6]SGTI 2021 Clean Data'!$E$2:$ZQ$272,108,FALSE)</f>
        <v>Y</v>
      </c>
      <c r="BQ127" s="17" t="str">
        <f>HLOOKUP($B127,'[6]SGTI 2021 Clean Data'!$E$2:$ZQ$272,109,FALSE)</f>
        <v>Y</v>
      </c>
      <c r="BR127" s="17" t="str">
        <f>HLOOKUP($B127,'[6]SGTI 2021 Clean Data'!$E$2:$ZQ$272,110,FALSE)</f>
        <v>Y</v>
      </c>
      <c r="BS127" s="17" t="str">
        <f>HLOOKUP($B127,'[6]SGTI 2021 Clean Data'!$E$2:$ZQ$272,111,FALSE)</f>
        <v>Y</v>
      </c>
      <c r="BT127" s="17" t="str">
        <f>HLOOKUP($B127,'[6]SGTI 2021 Clean Data'!$E$2:$ZQ$272,113,FALSE)</f>
        <v>Y</v>
      </c>
      <c r="BU127" s="17" t="str">
        <f>HLOOKUP($B127,'[6]SGTI 2021 Clean Data'!$E$2:$ZQ$272,114,FALSE)</f>
        <v>N</v>
      </c>
      <c r="BV127" s="17" t="str">
        <f>HLOOKUP($B127,'[6]SGTI 2021 Clean Data'!$E$2:$ZQ$272,120,FALSE)</f>
        <v>Y</v>
      </c>
      <c r="BW127" s="17" t="str">
        <f>HLOOKUP($B127,'[6]SGTI 2021 Clean Data'!$E$2:$ZQ$272,121,FALSE)</f>
        <v>N</v>
      </c>
      <c r="BX127" s="17" t="str">
        <f>HLOOKUP($B127,'[6]SGTI 2021 Clean Data'!$E$2:$ZQ$272,122,FALSE)</f>
        <v>Y</v>
      </c>
      <c r="BY127" s="17" t="str">
        <f>HLOOKUP($B127,'[6]SGTI 2021 Clean Data'!$E$2:$ZQ$272,123,FALSE)</f>
        <v>Y</v>
      </c>
      <c r="BZ127" s="17" t="str">
        <f>HLOOKUP($B127,'[6]SGTI 2021 Clean Data'!$E$2:$ZQ$272,124,FALSE)</f>
        <v>N</v>
      </c>
      <c r="CA127" s="17" t="str">
        <f>HLOOKUP($B127,'[6]SGTI 2021 Clean Data'!$E$2:$ZQ$272,125,FALSE)</f>
        <v>N</v>
      </c>
      <c r="CB127" s="17" t="str">
        <f>HLOOKUP($B127,'[6]SGTI 2021 Clean Data'!$E$2:$ZQ$272,126,FALSE)</f>
        <v>N</v>
      </c>
      <c r="CC127" s="17" t="str">
        <f>HLOOKUP($B127,'[6]SGTI 2021 Clean Data'!$E$2:$ZQ$272,128,FALSE)</f>
        <v>Y</v>
      </c>
      <c r="CD127" s="17" t="str">
        <f>HLOOKUP($B127,'[6]SGTI 2021 Clean Data'!$E$2:$ZQ$272,130,FALSE)</f>
        <v>Y</v>
      </c>
      <c r="CE127" s="17" t="str">
        <f>HLOOKUP($B127,'[6]SGTI 2021 Clean Data'!$E$2:$ZQ$272,131,FALSE)</f>
        <v>Y</v>
      </c>
      <c r="CF127" s="17" t="str">
        <f>HLOOKUP($B127,'[6]SGTI 2021 Clean Data'!$E$2:$ZQ$272,132,FALSE)</f>
        <v>Y</v>
      </c>
      <c r="CG127" s="17" t="str">
        <f>HLOOKUP($B127,'[6]SGTI 2021 Clean Data'!$E$2:$ZQ$272,133,FALSE)</f>
        <v>Y</v>
      </c>
      <c r="CH127" s="17" t="str">
        <f>HLOOKUP($B127,'[6]SGTI 2021 Clean Data'!$E$2:$ZQ$272,135,FALSE)</f>
        <v>N</v>
      </c>
      <c r="CI127" s="17" t="str">
        <f>HLOOKUP($B127,'[6]SGTI 2021 Clean Data'!$E$2:$ZQ$272,139,FALSE)</f>
        <v>Y</v>
      </c>
      <c r="CJ127" s="17" t="str">
        <f>HLOOKUP($B127,'[6]SGTI 2021 Clean Data'!$E$2:$ZQ$272,140,FALSE)</f>
        <v>N</v>
      </c>
      <c r="CK127" s="17" t="str">
        <f>VLOOKUP($B127,'[6]2021 DD Batch123456'!$B$3:$AT$590,26,FALSE)</f>
        <v>N</v>
      </c>
      <c r="CL127" s="17" t="str">
        <f>VLOOKUP($B127,'[6]2021 DD Batch123456'!$B$3:$AT$590,27,FALSE)</f>
        <v>N</v>
      </c>
      <c r="CM127" s="17" t="str">
        <f>VLOOKUP($B127,'[6]2021 DD Batch123456'!$B$3:$AT$590,31,FALSE)</f>
        <v>Y</v>
      </c>
      <c r="CN127" s="17">
        <f>VLOOKUP($B127,'[6]2021 DD Batch123456'!$B$3:$AT$590,32,FALSE)</f>
        <v>0</v>
      </c>
      <c r="CO127" s="17" t="str">
        <f>VLOOKUP($B127,'[6]2021 DD Batch123456'!$B$3:$AT$590,33,FALSE)</f>
        <v>Y</v>
      </c>
      <c r="CP127" s="17" t="str">
        <f>HLOOKUP($B127,'[6]SGTI 2021 Clean Data'!$E$2:$ZQ$272,153,FALSE)</f>
        <v>Y</v>
      </c>
      <c r="CQ127" s="17" t="str">
        <f>HLOOKUP($B127,'[6]SGTI 2021 Clean Data'!$E$2:$ZQ$272,155,FALSE)</f>
        <v>Y</v>
      </c>
      <c r="CR127" s="17" t="str">
        <f>HLOOKUP($B127,'[6]SGTI 2021 Clean Data'!$E$2:$ZQ$272,156,FALSE)</f>
        <v>Y</v>
      </c>
      <c r="CS127" s="17" t="str">
        <f>HLOOKUP($B127,'[6]SGTI 2021 Clean Data'!$E$2:$ZQ$272,157,FALSE)</f>
        <v>Y</v>
      </c>
      <c r="CT127" s="17" t="str">
        <f>HLOOKUP($B127,'[6]SGTI 2021 Clean Data'!$E$2:$ZQ$272,158,FALSE)</f>
        <v>N</v>
      </c>
      <c r="CU127" s="17" t="str">
        <f>HLOOKUP($B127,'[6]SGTI 2021 Clean Data'!$E$2:$ZQ$272,159,FALSE)</f>
        <v>Y</v>
      </c>
      <c r="CV127" s="17" t="str">
        <f>HLOOKUP($B127,'[6]SGTI 2021 Clean Data'!$E$2:$ZQ$272,160,FALSE)</f>
        <v>Y</v>
      </c>
      <c r="CW127" s="17" t="str">
        <f>HLOOKUP($B127,'[6]SGTI 2021 Clean Data'!$E$2:$ZQ$272,161,FALSE)</f>
        <v>Y</v>
      </c>
      <c r="CX127" s="17" t="str">
        <f>HLOOKUP($B127,'[6]SGTI 2021 Clean Data'!$E$2:$ZQ$272,164,FALSE)</f>
        <v>Y</v>
      </c>
      <c r="CY127" s="17" t="str">
        <f>HLOOKUP($B127,'[6]SGTI 2021 Clean Data'!$E$2:$ZQ$272,170,FALSE)</f>
        <v>Y</v>
      </c>
      <c r="CZ127" s="17" t="str">
        <f>HLOOKUP($B127,'[6]SGTI 2021 Clean Data'!$E$2:$ZQ$272,173,FALSE)</f>
        <v>Y</v>
      </c>
      <c r="DA127" s="17" t="str">
        <f>HLOOKUP($B127,'[6]SGTI 2021 Clean Data'!$E$2:$ZQ$272,174,FALSE)</f>
        <v>Y</v>
      </c>
      <c r="DB127" s="17" t="str">
        <f>HLOOKUP($B127,'[6]SGTI 2021 Clean Data'!$E$2:$ZQ$272,175,FALSE)</f>
        <v>Y</v>
      </c>
      <c r="DC127" s="17" t="str">
        <f>HLOOKUP($B127,'[6]SGTI 2021 Clean Data'!$E$2:$ZQ$272,176,FALSE)</f>
        <v>Y</v>
      </c>
      <c r="DD127" s="17" t="str">
        <f>HLOOKUP($B127,'[6]SGTI 2021 Clean Data'!$E$2:$ZQ$272,178,FALSE)</f>
        <v>Y</v>
      </c>
      <c r="DE127" s="17" t="str">
        <f>HLOOKUP($B127,'[6]SGTI 2021 Clean Data'!$E$2:$ZQ$272,179,FALSE)</f>
        <v>Y</v>
      </c>
      <c r="DF127" s="17" t="str">
        <f>HLOOKUP($B127,'[6]SGTI 2021 Clean Data'!$E$2:$ZQ$272,180,FALSE)</f>
        <v>Y</v>
      </c>
      <c r="DG127" s="17" t="str">
        <f>HLOOKUP($B127,'[6]SGTI 2021 Clean Data'!$E$2:$ZQ$272,181,FALSE)</f>
        <v>Y</v>
      </c>
      <c r="DH127" s="17" t="str">
        <f>HLOOKUP($B127,'[6]SGTI 2021 Clean Data'!$E$2:$ZQ$272,182,FALSE)</f>
        <v>N</v>
      </c>
      <c r="DI127" s="17" t="str">
        <f>HLOOKUP($B127,'[6]SGTI 2021 Clean Data'!$E$2:$ZQ$272,184,FALSE)</f>
        <v>Y</v>
      </c>
      <c r="DJ127" s="17" t="str">
        <f>HLOOKUP($B127,'[6]SGTI 2021 Clean Data'!$E$2:$ZQ$272,185,FALSE)</f>
        <v>Y</v>
      </c>
      <c r="DK127" s="17">
        <f>HLOOKUP($B127,'[6]SGTI 2021 Clean Data'!$E$2:$ZQ$272,190,FALSE)</f>
        <v>42</v>
      </c>
      <c r="DL127" s="17" t="str">
        <f>HLOOKUP($B127,'[6]SGTI 2021 Clean Data'!$E$2:$ZQ$272,191,FALSE)</f>
        <v>N</v>
      </c>
      <c r="DM127" s="17" t="str">
        <f>HLOOKUP($B127,'[6]SGTI 2021 Clean Data'!$E$2:$ZQ$272,195,FALSE)</f>
        <v>Y</v>
      </c>
      <c r="DN127" s="17" t="str">
        <f>HLOOKUP($B127,'[6]SGTI 2021 Clean Data'!$E$2:$ZQ$272,196,FALSE)</f>
        <v>Y</v>
      </c>
      <c r="DO127" s="17" t="str">
        <f>HLOOKUP($B127,'[6]SGTI 2021 Clean Data'!$E$2:$ZQ$272,199,FALSE)</f>
        <v>Y</v>
      </c>
      <c r="DP127" s="17" t="str">
        <f>HLOOKUP($B127,'[6]SGTI 2021 Clean Data'!$E$2:$ZQ$272,200,FALSE)</f>
        <v>Y</v>
      </c>
      <c r="DQ127" s="17" t="str">
        <f>HLOOKUP($B127,'[6]SGTI 2021 Clean Data'!$E$2:$ZQ$272,201,FALSE)</f>
        <v>Y</v>
      </c>
      <c r="DR127" s="17" t="str">
        <f>HLOOKUP($B127,'[6]SGTI 2021 Clean Data'!$E$2:$ZQ$272,202,FALSE)</f>
        <v>Y</v>
      </c>
      <c r="DS127" s="17" t="str">
        <f>HLOOKUP($B127,'[6]SGTI 2021 Clean Data'!$E$2:$ZQ$272,203,FALSE)</f>
        <v>Y</v>
      </c>
      <c r="DT127" s="17" t="str">
        <f>HLOOKUP($B127,'[6]SGTI 2021 Clean Data'!$E$2:$ZQ$272,204,FALSE)</f>
        <v>Y</v>
      </c>
      <c r="DU127" s="17" t="str">
        <f>HLOOKUP($B127,'[6]SGTI 2021 Clean Data'!$E$2:$ZQ$272,206,FALSE)</f>
        <v>Y</v>
      </c>
      <c r="DV127" s="17" t="str">
        <f>HLOOKUP($B127,'[6]SGTI 2021 Clean Data'!$E$2:$ZQ$272,207,FALSE)</f>
        <v>Y</v>
      </c>
      <c r="DW127" s="17" t="str">
        <f>HLOOKUP($B127,'[6]SGTI 2021 Clean Data'!$E$2:$ZQ$272,208,FALSE)</f>
        <v>Y</v>
      </c>
      <c r="DX127" s="17"/>
      <c r="DY127" s="17" t="str">
        <f>HLOOKUP($B127,'[6]SGTI 2021 Clean Data'!$E$2:$ZQ$272,213,FALSE)</f>
        <v>Y</v>
      </c>
      <c r="DZ127" s="17" t="str">
        <f>HLOOKUP($B127,'[6]SGTI 2021 Clean Data'!$E$2:$ZQ$272,214,FALSE)</f>
        <v>Y</v>
      </c>
      <c r="EA127" s="17" t="str">
        <f>HLOOKUP($B127,'[6]SGTI 2021 Clean Data'!$E$2:$ZQ$272,215,FALSE)</f>
        <v>Y</v>
      </c>
      <c r="EB127" s="17">
        <f>HLOOKUP($B127,'[6]SGTI 2021 Clean Data'!$E$2:$ZQ$272,219,FALSE)</f>
        <v>3</v>
      </c>
      <c r="EC127" s="17">
        <f>HLOOKUP($B127,'[6]SGTI 2021 Clean Data'!$E$2:$ZQ$272,220,FALSE)</f>
        <v>0</v>
      </c>
      <c r="ED127" s="17">
        <f>HLOOKUP($B127,'[6]SGTI 2021 Clean Data'!$E$2:$ZQ$272,221,FALSE)</f>
        <v>0</v>
      </c>
      <c r="EE127" s="17">
        <f>HLOOKUP($B127,'[6]SGTI 2021 Clean Data'!$E$2:$ZQ$272,222,FALSE)</f>
        <v>0</v>
      </c>
      <c r="EF127" s="17">
        <f>HLOOKUP($B127,'[6]SGTI 2021 Clean Data'!$E$2:$ZQ$272,223,FALSE)</f>
        <v>0</v>
      </c>
      <c r="EG127" s="17">
        <f>HLOOKUP($B127,'[6]SGTI 2021 Clean Data'!$E$2:$ZQ$272,224,FALSE)</f>
        <v>3</v>
      </c>
      <c r="EH127" s="17">
        <f>HLOOKUP($B127,'[6]SGTI 2021 Clean Data'!$E$2:$ZQ$272,225,FALSE)</f>
        <v>0</v>
      </c>
      <c r="EI127" s="17">
        <f>HLOOKUP($B127,'[6]SGTI 2021 Clean Data'!$E$2:$ZQ$272,226,FALSE)</f>
        <v>0</v>
      </c>
      <c r="EJ127" s="17">
        <f>HLOOKUP($B127,'[6]SGTI 2021 Clean Data'!$E$2:$ZQ$272,227,FALSE)</f>
        <v>0</v>
      </c>
      <c r="EK127" s="17">
        <f>HLOOKUP($B127,'[6]SGTI 2021 Clean Data'!$E$2:$ZQ$272,228,FALSE)</f>
        <v>3</v>
      </c>
      <c r="EL127" s="17">
        <f>HLOOKUP($B127,'[6]SGTI 2021 Clean Data'!$E$2:$ZQ$272,229,FALSE)</f>
        <v>2</v>
      </c>
      <c r="EM127" s="17">
        <f>HLOOKUP($B127,'[6]SGTI 2021 Clean Data'!$E$2:$ZQ$272,230,FALSE)</f>
        <v>0</v>
      </c>
      <c r="EN127" s="17">
        <f>HLOOKUP($B127,'[6]SGTI 2021 Clean Data'!$E$2:$ZQ$272,231,FALSE)</f>
        <v>0</v>
      </c>
      <c r="EO127" s="18">
        <f>HLOOKUP($B127,'[6]SGTI 2021 Clean Data'!$E$2:$ZQ$272,232,FALSE)</f>
        <v>44193</v>
      </c>
      <c r="EP127" s="18">
        <f>HLOOKUP($B127,'[6]SGTI 2021 Clean Data'!$E$2:$ZQ$272,233,FALSE)</f>
        <v>44217</v>
      </c>
      <c r="EQ127" s="17">
        <f>HLOOKUP($B127,'[6]SGTI 2021 Clean Data'!$E$2:$ZQ$272,234,FALSE)</f>
        <v>0</v>
      </c>
      <c r="ER127" s="17">
        <f>HLOOKUP($B127,'[6]SGTI 2021 Clean Data'!$E$2:$ZQ$272,235,FALSE)</f>
        <v>0</v>
      </c>
      <c r="ES127" s="17">
        <f>HLOOKUP($B127,'[6]SGTI 2021 Clean Data'!$E$2:$ZQ$272,240,FALSE)</f>
        <v>0</v>
      </c>
      <c r="ET127" s="17">
        <f>VLOOKUP($B127,'[6]2021 DD Batch123456'!$B$3:$AT$590,42,FALSE)</f>
        <v>0</v>
      </c>
      <c r="EU127" s="17"/>
      <c r="EV127" s="17"/>
      <c r="EW127" s="17"/>
      <c r="EX127" s="17">
        <f>VLOOKUP($B127,'[6]2021 DD Batch123456'!$B$3:$AT$590,44,FALSE)</f>
        <v>0</v>
      </c>
      <c r="EY127" s="17">
        <f>HLOOKUP($B127,'[6]SGTI 2021 Clean Data'!$E$2:$ZQ$272,246,FALSE)</f>
        <v>0</v>
      </c>
      <c r="EZ127" s="17">
        <f>HLOOKUP($B127,'[6]SGTI 2021 Clean Data'!$E$2:$ZQ$272,247,FALSE)</f>
        <v>0</v>
      </c>
      <c r="FA127" s="17">
        <f>HLOOKUP($B127,'[6]SGTI 2021 Clean Data'!$E$2:$ZQ$272,248,FALSE)</f>
        <v>0</v>
      </c>
      <c r="FB127" s="17">
        <f>HLOOKUP($B127,'[6]SGTI 2021 Clean Data'!$E$2:$ZQ$272,249,FALSE)</f>
        <v>0</v>
      </c>
      <c r="FC127" s="17">
        <f>HLOOKUP($B127,'[6]SGTI 2021 Clean Data'!$E$2:$ZQ$272,250,FALSE)</f>
        <v>0</v>
      </c>
      <c r="FD127" s="17">
        <f>HLOOKUP($B127,'[6]SGTI 2021 Clean Data'!$E$2:$ZQ$272,251,FALSE)</f>
        <v>0</v>
      </c>
      <c r="FE127" s="17">
        <f>HLOOKUP($B127,'[6]SGTI 2021 Clean Data'!$E$2:$ZQ$272,252,FALSE)</f>
        <v>0</v>
      </c>
      <c r="FF127" s="17">
        <f>HLOOKUP($B127,'[6]SGTI 2021 Clean Data'!$E$2:$ZQ$272,253,FALSE)</f>
        <v>0</v>
      </c>
      <c r="FG127" s="17">
        <f>HLOOKUP($B127,'[6]SGTI 2021 Clean Data'!$E$2:$ZQ$272,254,FALSE)</f>
        <v>0</v>
      </c>
      <c r="FH127" s="17">
        <f>HLOOKUP($B127,'[6]SGTI 2021 Clean Data'!$E$2:$ZQ$272,255,FALSE)</f>
        <v>0</v>
      </c>
      <c r="FI127" s="17">
        <f>HLOOKUP($B127,'[6]SGTI 2021 Clean Data'!$E$2:$ZQ$272,256,FALSE)</f>
        <v>0</v>
      </c>
      <c r="FJ127" s="17">
        <f>HLOOKUP($B127,'[6]SGTI 2021 Clean Data'!$E$2:$ZQ$272,257,FALSE)</f>
        <v>0</v>
      </c>
      <c r="FK127" s="17">
        <f>HLOOKUP($B127,'[6]SGTI 2021 Clean Data'!$E$2:$ZQ$272,258,FALSE)</f>
        <v>9</v>
      </c>
      <c r="FL127" s="17"/>
      <c r="FM127" s="17">
        <f>HLOOKUP($B127,'[6]SGTI 2021 Clean Data'!$E$2:$ZQ$272,260,FALSE)</f>
        <v>5</v>
      </c>
      <c r="FN127" s="17">
        <f>HLOOKUP($B127,'[6]SGTI 2021 Clean Data'!$E$2:$ZQ$272,261,FALSE)</f>
        <v>0</v>
      </c>
      <c r="FO127" s="17">
        <f>HLOOKUP($B127,'[6]SGTI 2021 Clean Data'!$E$2:$ZQ$272,262,FALSE)</f>
        <v>0</v>
      </c>
      <c r="FP127" s="17">
        <f>HLOOKUP($B127,'[6]SGTI 2021 Clean Data'!$E$2:$ZQ$272,263,FALSE)</f>
        <v>3</v>
      </c>
      <c r="FQ127" s="17"/>
      <c r="FR127" s="17">
        <f>HLOOKUP($B127,'[6]SGTI 2021 Clean Data'!$E$2:$ZQ$272,265,FALSE)</f>
        <v>0</v>
      </c>
      <c r="FS127" s="17">
        <f>HLOOKUP($B127,'[6]SGTI 2021 Clean Data'!$E$2:$ZQ$272,266,FALSE)</f>
        <v>0</v>
      </c>
      <c r="FT127" s="17">
        <f>HLOOKUP($B127,'[6]SGTI 2021 Clean Data'!$E$2:$ZQ$272,267,FALSE)</f>
        <v>0</v>
      </c>
      <c r="FU127" s="17">
        <f>HLOOKUP($B127,'[6]SGTI 2021 Clean Data'!$E$2:$ZQ$272,268,FALSE)</f>
        <v>0</v>
      </c>
      <c r="FV127" s="17">
        <f>HLOOKUP($B127,'[6]SGTI 2021 Clean Data'!$E$2:$ZQ$272,269,FALSE)</f>
        <v>0</v>
      </c>
      <c r="FW127" s="17">
        <f>HLOOKUP($B127,'[6]SGTI 2021 Clean Data'!$E$2:$ZQ$272,270,FALSE)</f>
        <v>0</v>
      </c>
      <c r="FX127" s="17">
        <f>HLOOKUP($B127,'[6]SGTI 2021 Clean Data'!$E$2:$ZQ$272,271,FALSE)</f>
        <v>0</v>
      </c>
    </row>
    <row r="128" spans="1:180" ht="24" thickTop="1" thickBot="1" x14ac:dyDescent="0.3">
      <c r="A128" s="12">
        <v>67</v>
      </c>
      <c r="B128" s="13" t="s">
        <v>126</v>
      </c>
      <c r="C128" s="14" t="s">
        <v>127</v>
      </c>
      <c r="D128" s="15">
        <v>44012</v>
      </c>
      <c r="E128" s="16">
        <f>_xlfn.IFNA(VLOOKUP($B128,'[4]SGTI 2021 General Full List'!$G$2:$AD$528,24,FALSE),VLOOKUP($B128,'[5]SGTI 2021 TrustReits Full List'!$G$2:$AC$43,23,FALSE))</f>
        <v>62280000</v>
      </c>
      <c r="F128" s="16" t="str">
        <f t="shared" si="1"/>
        <v>Small</v>
      </c>
      <c r="G128" s="16" t="str">
        <f>_xlfn.IFNA(VLOOKUP($B128,'[4]SGTI 2021 General Full List'!$G$2:$AD$528,21,FALSE),VLOOKUP($B128,'[5]SGTI 2021 TrustReits Full List'!$G$2:$AB$43,20,FALSE))</f>
        <v xml:space="preserve">INFORMATION TECHNOLOGY </v>
      </c>
      <c r="H128" s="16" t="str">
        <f>_xlfn.IFNA(VLOOKUP($B128,'[4]SGTI 2021 General Full List'!$G$2:$AD$528,23,FALSE),VLOOKUP($B128,'[5]SGTI 2021 TrustReits Full List'!$G$2:$AB$43,22,FALSE))</f>
        <v>Technology Equipment</v>
      </c>
      <c r="I128" s="16" t="s">
        <v>1274</v>
      </c>
      <c r="J128" s="17">
        <f>VLOOKUP($B128,'[6]2021 DD Batch123456'!$B$3:$AT$590,5,FALSE)</f>
        <v>6</v>
      </c>
      <c r="K128" s="17">
        <f>VLOOKUP($B128,'[6]2021 DD Batch123456'!$B$3:$AT$590,6,FALSE)</f>
        <v>6</v>
      </c>
      <c r="L128" s="17">
        <f>VLOOKUP($B128,'[6]2021 DD Batch123456'!$B$3:$AT$590,7,FALSE)</f>
        <v>3</v>
      </c>
      <c r="M128" s="17" t="str">
        <f>VLOOKUP($B128,'[6]2021 DD Batch123456'!$B$3:$AT$590,12,FALSE)</f>
        <v>N</v>
      </c>
      <c r="N128" s="17" t="str">
        <f>HLOOKUP($B128,'[6]SGTI 2021 Clean Data'!$E$2:$ZQ$272,25,FALSE)</f>
        <v>N</v>
      </c>
      <c r="O128" s="17" t="str">
        <f>VLOOKUP($B128,'[6]2021 DD Batch123456'!$B$3:$AT$590,13,FALSE)</f>
        <v>N</v>
      </c>
      <c r="P128" s="17" t="str">
        <f>VLOOKUP($B128,'[6]2021 DD Batch123456'!$B$3:$AT$590,14,FALSE)</f>
        <v>Y</v>
      </c>
      <c r="Q128" s="17" t="str">
        <f>HLOOKUP($B128,'[6]SGTI 2021 Clean Data'!$E$2:$ZQ$272,30,FALSE)</f>
        <v>Y</v>
      </c>
      <c r="R128" s="17" t="str">
        <f>HLOOKUP($B128,'[6]SGTI 2021 Clean Data'!$E$2:$ZQ$272,31,FALSE)</f>
        <v>Y</v>
      </c>
      <c r="S128" s="17" t="str">
        <f>HLOOKUP($B128,'[6]SGTI 2021 Clean Data'!$E$2:$ZQ$272,32,FALSE)</f>
        <v>Y</v>
      </c>
      <c r="T128" s="17">
        <f>VLOOKUP($B128,'[6]2021 DD Batch123456'!$B$3:$AT$590,36,FALSE)</f>
        <v>2</v>
      </c>
      <c r="U128" s="17">
        <f>VLOOKUP($B128,'[6]2021 DD Batch123456'!$B$3:$AT$590,40,FALSE)</f>
        <v>4</v>
      </c>
      <c r="V128" s="17">
        <f>VLOOKUP($B128,'[6]2021 DD Batch123456'!$B$3:$AT$590,37,FALSE)</f>
        <v>2</v>
      </c>
      <c r="W128" s="17" t="str">
        <f>VLOOKUP($B128,'[6]2021 DD Batch123456'!$B$3:$AT$590,41,FALSE)</f>
        <v>Y</v>
      </c>
      <c r="X128" s="17">
        <f>VLOOKUP($B128,'[6]2021 DD Batch123456'!$B$3:$AT$590,15,FALSE)</f>
        <v>3</v>
      </c>
      <c r="Y128" s="17">
        <f>VLOOKUP($B128,'[6]2021 DD Batch123456'!$B$3:$AT$590,16,FALSE)</f>
        <v>3</v>
      </c>
      <c r="Z128" s="17" t="str">
        <f>VLOOKUP($B128,'[6]2021 DD Batch123456'!$B$3:$AT$590,18,FALSE)</f>
        <v>Y</v>
      </c>
      <c r="AA128" s="17" t="str">
        <f>HLOOKUP($B128,'[6]SGTI 2021 Clean Data'!$E$2:$ZQ$272,45,FALSE)</f>
        <v>N</v>
      </c>
      <c r="AB128" s="17" t="str">
        <f>HLOOKUP($B128,'[6]SGTI 2021 Clean Data'!$E$2:$ZQ$272,46,FALSE)</f>
        <v>N</v>
      </c>
      <c r="AC128" s="17" t="str">
        <f>HLOOKUP($B128,'[6]SGTI 2021 Clean Data'!$E$2:$ZQ$272,49,FALSE)</f>
        <v>N</v>
      </c>
      <c r="AD128" s="17" t="str">
        <f>HLOOKUP($B128,'[6]SGTI 2021 Clean Data'!$E$2:$ZQ$272,50,FALSE)</f>
        <v>Y</v>
      </c>
      <c r="AE128" s="17" t="str">
        <f>HLOOKUP($B128,'[6]SGTI 2021 Clean Data'!$E$2:$ZQ$272,53,FALSE)</f>
        <v>Y</v>
      </c>
      <c r="AF128" s="17" t="str">
        <f>HLOOKUP($B128,'[6]SGTI 2021 Clean Data'!$E$2:$ZQ$272,54,FALSE)</f>
        <v>Y</v>
      </c>
      <c r="AG128" s="17" t="str">
        <f>HLOOKUP($B128,'[6]SGTI 2021 Clean Data'!$E$2:$ZQ$272,55,FALSE)</f>
        <v>Y</v>
      </c>
      <c r="AH128" s="17" t="str">
        <f>HLOOKUP($B128,'[6]SGTI 2021 Clean Data'!$E$2:$ZQ$272,56,FALSE)</f>
        <v>N</v>
      </c>
      <c r="AI128" s="17" t="str">
        <f>HLOOKUP($B128,'[6]SGTI 2021 Clean Data'!$E$2:$ZQ$272,57,FALSE)</f>
        <v>N</v>
      </c>
      <c r="AJ128" s="17" t="str">
        <f>HLOOKUP($B128,'[6]SGTI 2021 Clean Data'!$E$2:$ZQ$272,58,FALSE)</f>
        <v>N</v>
      </c>
      <c r="AK128" s="17" t="str">
        <f>HLOOKUP($B128,'[6]SGTI 2021 Clean Data'!$E$2:$ZQ$272,59,FALSE)</f>
        <v>Y</v>
      </c>
      <c r="AL128" s="17">
        <f>VLOOKUP($B128,'[6]2021 DD Batch123456'!$B$3:$AT$590,19,FALSE)</f>
        <v>3</v>
      </c>
      <c r="AM128" s="17">
        <f>VLOOKUP($B128,'[6]2021 DD Batch123456'!$B$3:$AT$590,20,FALSE)</f>
        <v>3</v>
      </c>
      <c r="AN128" s="17" t="str">
        <f>VLOOKUP($B128,'[6]2021 DD Batch123456'!$B$3:$AT$590,22,FALSE)</f>
        <v>Y</v>
      </c>
      <c r="AO128" s="17" t="str">
        <f>HLOOKUP($B128,'[6]SGTI 2021 Clean Data'!$E$2:$ZQ$272,67,FALSE)</f>
        <v>B3</v>
      </c>
      <c r="AP128" s="17" t="str">
        <f>HLOOKUP($B128,'[6]SGTI 2021 Clean Data'!$E$2:$ZQ$272,68,FALSE)</f>
        <v>B3</v>
      </c>
      <c r="AQ128" s="17" t="str">
        <f>HLOOKUP($B128,'[6]SGTI 2021 Clean Data'!$E$2:$ZQ$272,69,FALSE)</f>
        <v>B3</v>
      </c>
      <c r="AR128" s="17" t="str">
        <f>HLOOKUP($B128,'[6]SGTI 2021 Clean Data'!$E$2:$ZQ$272,70,FALSE)</f>
        <v>Y</v>
      </c>
      <c r="AS128" s="17" t="str">
        <f>HLOOKUP($B128,'[6]SGTI 2021 Clean Data'!$E$2:$ZQ$272,71,FALSE)</f>
        <v>Y</v>
      </c>
      <c r="AT128" s="17" t="str">
        <f>HLOOKUP($B128,'[6]SGTI 2021 Clean Data'!$E$2:$ZQ$272,72,FALSE)</f>
        <v>Y</v>
      </c>
      <c r="AU128" s="17" t="str">
        <f>HLOOKUP($B128,'[6]SGTI 2021 Clean Data'!$E$2:$ZQ$272,73,FALSE)</f>
        <v>Y</v>
      </c>
      <c r="AV128" s="17" t="str">
        <f>HLOOKUP($B128,'[6]SGTI 2021 Clean Data'!$E$2:$ZQ$272,74,FALSE)</f>
        <v>Y</v>
      </c>
      <c r="AW128" s="17" t="str">
        <f>HLOOKUP($B128,'[6]SGTI 2021 Clean Data'!$E$2:$ZQ$272,75,FALSE)</f>
        <v>N</v>
      </c>
      <c r="AX128" s="17" t="str">
        <f>HLOOKUP($B128,'[6]SGTI 2021 Clean Data'!$E$2:$ZQ$272,76,FALSE)</f>
        <v>N</v>
      </c>
      <c r="AY128" s="17" t="str">
        <f>VLOOKUP($B128,'[6]2021 DD Batch123456'!$B$3:$AT$590,35,FALSE)</f>
        <v>B3</v>
      </c>
      <c r="AZ128" s="17" t="str">
        <f>HLOOKUP($B128,'[6]SGTI 2021 Clean Data'!$E$2:$ZQ$272,80,FALSE)</f>
        <v>N</v>
      </c>
      <c r="BA128" s="17" t="str">
        <f>HLOOKUP($B128,'[6]SGTI 2021 Clean Data'!$E$2:$ZQ$272,83,FALSE)</f>
        <v>Y</v>
      </c>
      <c r="BB128" s="17" t="str">
        <f>HLOOKUP($B128,'[6]SGTI 2021 Clean Data'!$E$2:$ZQ$272,84,FALSE)</f>
        <v>Y</v>
      </c>
      <c r="BC128" s="17" t="str">
        <f>HLOOKUP($B128,'[6]SGTI 2021 Clean Data'!$E$2:$ZQ$272,89,FALSE)</f>
        <v>Y</v>
      </c>
      <c r="BD128" s="17" t="str">
        <f>HLOOKUP($B128,'[6]SGTI 2021 Clean Data'!$E$2:$ZQ$272,91,FALSE)</f>
        <v>N</v>
      </c>
      <c r="BE128" s="17" t="str">
        <f>HLOOKUP($B128,'[6]SGTI 2021 Clean Data'!$E$2:$ZQ$272,92,FALSE)</f>
        <v>Y</v>
      </c>
      <c r="BF128" s="17" t="str">
        <f>HLOOKUP($B128,'[6]SGTI 2021 Clean Data'!$E$2:$ZQ$272,93,FALSE)</f>
        <v>Y</v>
      </c>
      <c r="BG128" s="17" t="str">
        <f>HLOOKUP($B128,'[6]SGTI 2021 Clean Data'!$E$2:$ZQ$272,94,FALSE)</f>
        <v>Y</v>
      </c>
      <c r="BH128" s="17" t="str">
        <f>HLOOKUP($B128,'[6]SGTI 2021 Clean Data'!$E$2:$ZQ$272,95,FALSE)</f>
        <v>Y</v>
      </c>
      <c r="BI128" s="17" t="str">
        <f>HLOOKUP($B128,'[6]SGTI 2021 Clean Data'!$E$2:$ZQ$272,96,FALSE)</f>
        <v>Y</v>
      </c>
      <c r="BJ128" s="17" t="str">
        <f>HLOOKUP($B128,'[6]SGTI 2021 Clean Data'!$E$2:$ZQ$272,97,FALSE)</f>
        <v>Y</v>
      </c>
      <c r="BK128" s="17" t="str">
        <f>HLOOKUP($B128,'[6]SGTI 2021 Clean Data'!$E$2:$ZQ$272,98,FALSE)</f>
        <v>Y</v>
      </c>
      <c r="BL128" s="17" t="str">
        <f>HLOOKUP($B128,'[6]SGTI 2021 Clean Data'!$E$2:$ZQ$272,100,FALSE)</f>
        <v>Y</v>
      </c>
      <c r="BM128" s="17" t="str">
        <f>HLOOKUP($B128,'[6]SGTI 2021 Clean Data'!$E$2:$ZQ$272,102,FALSE)</f>
        <v>Y</v>
      </c>
      <c r="BN128" s="17" t="str">
        <f>HLOOKUP($B128,'[6]SGTI 2021 Clean Data'!$E$2:$ZQ$272,103,FALSE)</f>
        <v>N</v>
      </c>
      <c r="BO128" s="17" t="str">
        <f>HLOOKUP($B128,'[6]SGTI 2021 Clean Data'!$E$2:$ZQ$272,107,FALSE)</f>
        <v>Y</v>
      </c>
      <c r="BP128" s="17" t="str">
        <f>HLOOKUP($B128,'[6]SGTI 2021 Clean Data'!$E$2:$ZQ$272,108,FALSE)</f>
        <v>Y</v>
      </c>
      <c r="BQ128" s="17" t="str">
        <f>HLOOKUP($B128,'[6]SGTI 2021 Clean Data'!$E$2:$ZQ$272,109,FALSE)</f>
        <v>Y</v>
      </c>
      <c r="BR128" s="17" t="str">
        <f>HLOOKUP($B128,'[6]SGTI 2021 Clean Data'!$E$2:$ZQ$272,110,FALSE)</f>
        <v>Y</v>
      </c>
      <c r="BS128" s="17" t="str">
        <f>HLOOKUP($B128,'[6]SGTI 2021 Clean Data'!$E$2:$ZQ$272,111,FALSE)</f>
        <v>Y</v>
      </c>
      <c r="BT128" s="17" t="str">
        <f>HLOOKUP($B128,'[6]SGTI 2021 Clean Data'!$E$2:$ZQ$272,113,FALSE)</f>
        <v>N</v>
      </c>
      <c r="BU128" s="17" t="str">
        <f>HLOOKUP($B128,'[6]SGTI 2021 Clean Data'!$E$2:$ZQ$272,114,FALSE)</f>
        <v>N</v>
      </c>
      <c r="BV128" s="17" t="str">
        <f>HLOOKUP($B128,'[6]SGTI 2021 Clean Data'!$E$2:$ZQ$272,120,FALSE)</f>
        <v>Y</v>
      </c>
      <c r="BW128" s="17" t="str">
        <f>HLOOKUP($B128,'[6]SGTI 2021 Clean Data'!$E$2:$ZQ$272,121,FALSE)</f>
        <v>N</v>
      </c>
      <c r="BX128" s="17" t="str">
        <f>HLOOKUP($B128,'[6]SGTI 2021 Clean Data'!$E$2:$ZQ$272,122,FALSE)</f>
        <v>Y</v>
      </c>
      <c r="BY128" s="17" t="str">
        <f>HLOOKUP($B128,'[6]SGTI 2021 Clean Data'!$E$2:$ZQ$272,123,FALSE)</f>
        <v>Y</v>
      </c>
      <c r="BZ128" s="17" t="str">
        <f>HLOOKUP($B128,'[6]SGTI 2021 Clean Data'!$E$2:$ZQ$272,124,FALSE)</f>
        <v>Y</v>
      </c>
      <c r="CA128" s="17" t="str">
        <f>HLOOKUP($B128,'[6]SGTI 2021 Clean Data'!$E$2:$ZQ$272,125,FALSE)</f>
        <v>N</v>
      </c>
      <c r="CB128" s="17" t="str">
        <f>HLOOKUP($B128,'[6]SGTI 2021 Clean Data'!$E$2:$ZQ$272,126,FALSE)</f>
        <v>N</v>
      </c>
      <c r="CC128" s="17" t="str">
        <f>HLOOKUP($B128,'[6]SGTI 2021 Clean Data'!$E$2:$ZQ$272,128,FALSE)</f>
        <v>Y</v>
      </c>
      <c r="CD128" s="17" t="str">
        <f>HLOOKUP($B128,'[6]SGTI 2021 Clean Data'!$E$2:$ZQ$272,130,FALSE)</f>
        <v>Y</v>
      </c>
      <c r="CE128" s="17" t="str">
        <f>HLOOKUP($B128,'[6]SGTI 2021 Clean Data'!$E$2:$ZQ$272,131,FALSE)</f>
        <v>N</v>
      </c>
      <c r="CF128" s="17" t="str">
        <f>HLOOKUP($B128,'[6]SGTI 2021 Clean Data'!$E$2:$ZQ$272,132,FALSE)</f>
        <v>Y</v>
      </c>
      <c r="CG128" s="17" t="str">
        <f>HLOOKUP($B128,'[6]SGTI 2021 Clean Data'!$E$2:$ZQ$272,133,FALSE)</f>
        <v>Y</v>
      </c>
      <c r="CH128" s="17" t="str">
        <f>HLOOKUP($B128,'[6]SGTI 2021 Clean Data'!$E$2:$ZQ$272,135,FALSE)</f>
        <v>N</v>
      </c>
      <c r="CI128" s="17" t="str">
        <f>HLOOKUP($B128,'[6]SGTI 2021 Clean Data'!$E$2:$ZQ$272,139,FALSE)</f>
        <v>Y</v>
      </c>
      <c r="CJ128" s="17" t="str">
        <f>HLOOKUP($B128,'[6]SGTI 2021 Clean Data'!$E$2:$ZQ$272,140,FALSE)</f>
        <v>N</v>
      </c>
      <c r="CK128" s="17" t="str">
        <f>VLOOKUP($B128,'[6]2021 DD Batch123456'!$B$3:$AT$590,26,FALSE)</f>
        <v>Y</v>
      </c>
      <c r="CL128" s="17">
        <f>VLOOKUP($B128,'[6]2021 DD Batch123456'!$B$3:$AT$590,27,FALSE)</f>
        <v>0</v>
      </c>
      <c r="CM128" s="17" t="str">
        <f>VLOOKUP($B128,'[6]2021 DD Batch123456'!$B$3:$AT$590,31,FALSE)</f>
        <v>Y</v>
      </c>
      <c r="CN128" s="17">
        <f>VLOOKUP($B128,'[6]2021 DD Batch123456'!$B$3:$AT$590,32,FALSE)</f>
        <v>0</v>
      </c>
      <c r="CO128" s="17" t="str">
        <f>VLOOKUP($B128,'[6]2021 DD Batch123456'!$B$3:$AT$590,33,FALSE)</f>
        <v>Y</v>
      </c>
      <c r="CP128" s="17" t="str">
        <f>HLOOKUP($B128,'[6]SGTI 2021 Clean Data'!$E$2:$ZQ$272,153,FALSE)</f>
        <v>N</v>
      </c>
      <c r="CQ128" s="17" t="str">
        <f>HLOOKUP($B128,'[6]SGTI 2021 Clean Data'!$E$2:$ZQ$272,155,FALSE)</f>
        <v>N</v>
      </c>
      <c r="CR128" s="17" t="str">
        <f>HLOOKUP($B128,'[6]SGTI 2021 Clean Data'!$E$2:$ZQ$272,156,FALSE)</f>
        <v>Y</v>
      </c>
      <c r="CS128" s="17" t="str">
        <f>HLOOKUP($B128,'[6]SGTI 2021 Clean Data'!$E$2:$ZQ$272,157,FALSE)</f>
        <v>Y</v>
      </c>
      <c r="CT128" s="17" t="str">
        <f>HLOOKUP($B128,'[6]SGTI 2021 Clean Data'!$E$2:$ZQ$272,158,FALSE)</f>
        <v>N</v>
      </c>
      <c r="CU128" s="17" t="str">
        <f>HLOOKUP($B128,'[6]SGTI 2021 Clean Data'!$E$2:$ZQ$272,159,FALSE)</f>
        <v>N</v>
      </c>
      <c r="CV128" s="17" t="str">
        <f>HLOOKUP($B128,'[6]SGTI 2021 Clean Data'!$E$2:$ZQ$272,160,FALSE)</f>
        <v>Y</v>
      </c>
      <c r="CW128" s="17" t="str">
        <f>HLOOKUP($B128,'[6]SGTI 2021 Clean Data'!$E$2:$ZQ$272,161,FALSE)</f>
        <v>Y</v>
      </c>
      <c r="CX128" s="17" t="str">
        <f>HLOOKUP($B128,'[6]SGTI 2021 Clean Data'!$E$2:$ZQ$272,164,FALSE)</f>
        <v>Y</v>
      </c>
      <c r="CY128" s="17" t="str">
        <f>HLOOKUP($B128,'[6]SGTI 2021 Clean Data'!$E$2:$ZQ$272,170,FALSE)</f>
        <v>Y</v>
      </c>
      <c r="CZ128" s="17" t="str">
        <f>HLOOKUP($B128,'[6]SGTI 2021 Clean Data'!$E$2:$ZQ$272,173,FALSE)</f>
        <v>Y</v>
      </c>
      <c r="DA128" s="17" t="str">
        <f>HLOOKUP($B128,'[6]SGTI 2021 Clean Data'!$E$2:$ZQ$272,174,FALSE)</f>
        <v>N</v>
      </c>
      <c r="DB128" s="17" t="str">
        <f>HLOOKUP($B128,'[6]SGTI 2021 Clean Data'!$E$2:$ZQ$272,175,FALSE)</f>
        <v>N</v>
      </c>
      <c r="DC128" s="17" t="str">
        <f>HLOOKUP($B128,'[6]SGTI 2021 Clean Data'!$E$2:$ZQ$272,176,FALSE)</f>
        <v>N</v>
      </c>
      <c r="DD128" s="17" t="str">
        <f>HLOOKUP($B128,'[6]SGTI 2021 Clean Data'!$E$2:$ZQ$272,178,FALSE)</f>
        <v>N</v>
      </c>
      <c r="DE128" s="17" t="str">
        <f>HLOOKUP($B128,'[6]SGTI 2021 Clean Data'!$E$2:$ZQ$272,179,FALSE)</f>
        <v>N</v>
      </c>
      <c r="DF128" s="17" t="str">
        <f>HLOOKUP($B128,'[6]SGTI 2021 Clean Data'!$E$2:$ZQ$272,180,FALSE)</f>
        <v>Y</v>
      </c>
      <c r="DG128" s="17" t="str">
        <f>HLOOKUP($B128,'[6]SGTI 2021 Clean Data'!$E$2:$ZQ$272,181,FALSE)</f>
        <v>Y</v>
      </c>
      <c r="DH128" s="17" t="str">
        <f>HLOOKUP($B128,'[6]SGTI 2021 Clean Data'!$E$2:$ZQ$272,182,FALSE)</f>
        <v>N</v>
      </c>
      <c r="DI128" s="17" t="str">
        <f>HLOOKUP($B128,'[6]SGTI 2021 Clean Data'!$E$2:$ZQ$272,184,FALSE)</f>
        <v>Y</v>
      </c>
      <c r="DJ128" s="17" t="str">
        <f>HLOOKUP($B128,'[6]SGTI 2021 Clean Data'!$E$2:$ZQ$272,185,FALSE)</f>
        <v>Y</v>
      </c>
      <c r="DK128" s="17">
        <f>HLOOKUP($B128,'[6]SGTI 2021 Clean Data'!$E$2:$ZQ$272,190,FALSE)</f>
        <v>58</v>
      </c>
      <c r="DL128" s="17" t="str">
        <f>HLOOKUP($B128,'[6]SGTI 2021 Clean Data'!$E$2:$ZQ$272,191,FALSE)</f>
        <v>Yes</v>
      </c>
      <c r="DM128" s="17" t="str">
        <f>HLOOKUP($B128,'[6]SGTI 2021 Clean Data'!$E$2:$ZQ$272,195,FALSE)</f>
        <v>Y</v>
      </c>
      <c r="DN128" s="17" t="str">
        <f>HLOOKUP($B128,'[6]SGTI 2021 Clean Data'!$E$2:$ZQ$272,196,FALSE)</f>
        <v>Y</v>
      </c>
      <c r="DO128" s="17" t="str">
        <f>HLOOKUP($B128,'[6]SGTI 2021 Clean Data'!$E$2:$ZQ$272,199,FALSE)</f>
        <v>N</v>
      </c>
      <c r="DP128" s="17" t="str">
        <f>HLOOKUP($B128,'[6]SGTI 2021 Clean Data'!$E$2:$ZQ$272,200,FALSE)</f>
        <v>Y</v>
      </c>
      <c r="DQ128" s="17" t="str">
        <f>HLOOKUP($B128,'[6]SGTI 2021 Clean Data'!$E$2:$ZQ$272,201,FALSE)</f>
        <v>Y</v>
      </c>
      <c r="DR128" s="17" t="str">
        <f>HLOOKUP($B128,'[6]SGTI 2021 Clean Data'!$E$2:$ZQ$272,202,FALSE)</f>
        <v>Y</v>
      </c>
      <c r="DS128" s="17" t="str">
        <f>HLOOKUP($B128,'[6]SGTI 2021 Clean Data'!$E$2:$ZQ$272,203,FALSE)</f>
        <v>Y</v>
      </c>
      <c r="DT128" s="17" t="str">
        <f>HLOOKUP($B128,'[6]SGTI 2021 Clean Data'!$E$2:$ZQ$272,204,FALSE)</f>
        <v>Y</v>
      </c>
      <c r="DU128" s="17" t="str">
        <f>HLOOKUP($B128,'[6]SGTI 2021 Clean Data'!$E$2:$ZQ$272,206,FALSE)</f>
        <v>Y</v>
      </c>
      <c r="DV128" s="17" t="str">
        <f>HLOOKUP($B128,'[6]SGTI 2021 Clean Data'!$E$2:$ZQ$272,207,FALSE)</f>
        <v>Y</v>
      </c>
      <c r="DW128" s="17" t="str">
        <f>HLOOKUP($B128,'[6]SGTI 2021 Clean Data'!$E$2:$ZQ$272,208,FALSE)</f>
        <v>Y</v>
      </c>
      <c r="DX128" s="17"/>
      <c r="DY128" s="17" t="str">
        <f>HLOOKUP($B128,'[6]SGTI 2021 Clean Data'!$E$2:$ZQ$272,213,FALSE)</f>
        <v>Y</v>
      </c>
      <c r="DZ128" s="17" t="str">
        <f>HLOOKUP($B128,'[6]SGTI 2021 Clean Data'!$E$2:$ZQ$272,214,FALSE)</f>
        <v>N</v>
      </c>
      <c r="EA128" s="17" t="str">
        <f>HLOOKUP($B128,'[6]SGTI 2021 Clean Data'!$E$2:$ZQ$272,215,FALSE)</f>
        <v>Y</v>
      </c>
      <c r="EB128" s="17">
        <f>HLOOKUP($B128,'[6]SGTI 2021 Clean Data'!$E$2:$ZQ$272,219,FALSE)</f>
        <v>0</v>
      </c>
      <c r="EC128" s="17">
        <f>HLOOKUP($B128,'[6]SGTI 2021 Clean Data'!$E$2:$ZQ$272,220,FALSE)</f>
        <v>0</v>
      </c>
      <c r="ED128" s="17">
        <f>HLOOKUP($B128,'[6]SGTI 2021 Clean Data'!$E$2:$ZQ$272,221,FALSE)</f>
        <v>3</v>
      </c>
      <c r="EE128" s="17">
        <f>HLOOKUP($B128,'[6]SGTI 2021 Clean Data'!$E$2:$ZQ$272,222,FALSE)</f>
        <v>3</v>
      </c>
      <c r="EF128" s="17">
        <f>HLOOKUP($B128,'[6]SGTI 2021 Clean Data'!$E$2:$ZQ$272,223,FALSE)</f>
        <v>0</v>
      </c>
      <c r="EG128" s="17">
        <f>HLOOKUP($B128,'[6]SGTI 2021 Clean Data'!$E$2:$ZQ$272,224,FALSE)</f>
        <v>3</v>
      </c>
      <c r="EH128" s="17">
        <f>HLOOKUP($B128,'[6]SGTI 2021 Clean Data'!$E$2:$ZQ$272,225,FALSE)</f>
        <v>0</v>
      </c>
      <c r="EI128" s="17">
        <f>HLOOKUP($B128,'[6]SGTI 2021 Clean Data'!$E$2:$ZQ$272,226,FALSE)</f>
        <v>0</v>
      </c>
      <c r="EJ128" s="17">
        <f>HLOOKUP($B128,'[6]SGTI 2021 Clean Data'!$E$2:$ZQ$272,227,FALSE)</f>
        <v>0</v>
      </c>
      <c r="EK128" s="17">
        <f>HLOOKUP($B128,'[6]SGTI 2021 Clean Data'!$E$2:$ZQ$272,228,FALSE)</f>
        <v>3</v>
      </c>
      <c r="EL128" s="17">
        <f>HLOOKUP($B128,'[6]SGTI 2021 Clean Data'!$E$2:$ZQ$272,229,FALSE)</f>
        <v>0</v>
      </c>
      <c r="EM128" s="17">
        <f>HLOOKUP($B128,'[6]SGTI 2021 Clean Data'!$E$2:$ZQ$272,230,FALSE)</f>
        <v>0</v>
      </c>
      <c r="EN128" s="17">
        <f>HLOOKUP($B128,'[6]SGTI 2021 Clean Data'!$E$2:$ZQ$272,231,FALSE)</f>
        <v>0</v>
      </c>
      <c r="EO128" s="18">
        <f>HLOOKUP($B128,'[6]SGTI 2021 Clean Data'!$E$2:$ZQ$272,232,FALSE)</f>
        <v>44112</v>
      </c>
      <c r="EP128" s="18">
        <f>HLOOKUP($B128,'[6]SGTI 2021 Clean Data'!$E$2:$ZQ$272,233,FALSE)</f>
        <v>44127</v>
      </c>
      <c r="EQ128" s="17">
        <f>HLOOKUP($B128,'[6]SGTI 2021 Clean Data'!$E$2:$ZQ$272,234,FALSE)</f>
        <v>0</v>
      </c>
      <c r="ER128" s="17">
        <f>HLOOKUP($B128,'[6]SGTI 2021 Clean Data'!$E$2:$ZQ$272,235,FALSE)</f>
        <v>0</v>
      </c>
      <c r="ES128" s="17">
        <f>HLOOKUP($B128,'[6]SGTI 2021 Clean Data'!$E$2:$ZQ$272,240,FALSE)</f>
        <v>0</v>
      </c>
      <c r="ET128" s="17">
        <f>VLOOKUP($B128,'[6]2021 DD Batch123456'!$B$3:$AT$590,42,FALSE)</f>
        <v>2</v>
      </c>
      <c r="EU128" s="17"/>
      <c r="EV128" s="17"/>
      <c r="EW128" s="17"/>
      <c r="EX128" s="17">
        <f>VLOOKUP($B128,'[6]2021 DD Batch123456'!$B$3:$AT$590,44,FALSE)</f>
        <v>2</v>
      </c>
      <c r="EY128" s="17">
        <f>HLOOKUP($B128,'[6]SGTI 2021 Clean Data'!$E$2:$ZQ$272,246,FALSE)</f>
        <v>0</v>
      </c>
      <c r="EZ128" s="17">
        <f>HLOOKUP($B128,'[6]SGTI 2021 Clean Data'!$E$2:$ZQ$272,247,FALSE)</f>
        <v>0</v>
      </c>
      <c r="FA128" s="17">
        <f>HLOOKUP($B128,'[6]SGTI 2021 Clean Data'!$E$2:$ZQ$272,248,FALSE)</f>
        <v>0</v>
      </c>
      <c r="FB128" s="17">
        <f>HLOOKUP($B128,'[6]SGTI 2021 Clean Data'!$E$2:$ZQ$272,249,FALSE)</f>
        <v>0</v>
      </c>
      <c r="FC128" s="17">
        <f>HLOOKUP($B128,'[6]SGTI 2021 Clean Data'!$E$2:$ZQ$272,250,FALSE)</f>
        <v>0</v>
      </c>
      <c r="FD128" s="17">
        <f>HLOOKUP($B128,'[6]SGTI 2021 Clean Data'!$E$2:$ZQ$272,251,FALSE)</f>
        <v>0</v>
      </c>
      <c r="FE128" s="17">
        <f>HLOOKUP($B128,'[6]SGTI 2021 Clean Data'!$E$2:$ZQ$272,252,FALSE)</f>
        <v>0</v>
      </c>
      <c r="FF128" s="17">
        <f>HLOOKUP($B128,'[6]SGTI 2021 Clean Data'!$E$2:$ZQ$272,253,FALSE)</f>
        <v>0</v>
      </c>
      <c r="FG128" s="17">
        <f>HLOOKUP($B128,'[6]SGTI 2021 Clean Data'!$E$2:$ZQ$272,254,FALSE)</f>
        <v>0</v>
      </c>
      <c r="FH128" s="17">
        <f>HLOOKUP($B128,'[6]SGTI 2021 Clean Data'!$E$2:$ZQ$272,255,FALSE)</f>
        <v>0</v>
      </c>
      <c r="FI128" s="17">
        <f>HLOOKUP($B128,'[6]SGTI 2021 Clean Data'!$E$2:$ZQ$272,256,FALSE)</f>
        <v>0</v>
      </c>
      <c r="FJ128" s="17">
        <f>HLOOKUP($B128,'[6]SGTI 2021 Clean Data'!$E$2:$ZQ$272,257,FALSE)</f>
        <v>0</v>
      </c>
      <c r="FK128" s="17">
        <f>HLOOKUP($B128,'[6]SGTI 2021 Clean Data'!$E$2:$ZQ$272,258,FALSE)</f>
        <v>0</v>
      </c>
      <c r="FL128" s="17"/>
      <c r="FM128" s="17">
        <f>HLOOKUP($B128,'[6]SGTI 2021 Clean Data'!$E$2:$ZQ$272,260,FALSE)</f>
        <v>0</v>
      </c>
      <c r="FN128" s="17">
        <f>HLOOKUP($B128,'[6]SGTI 2021 Clean Data'!$E$2:$ZQ$272,261,FALSE)</f>
        <v>0</v>
      </c>
      <c r="FO128" s="17">
        <f>HLOOKUP($B128,'[6]SGTI 2021 Clean Data'!$E$2:$ZQ$272,262,FALSE)</f>
        <v>0</v>
      </c>
      <c r="FP128" s="17">
        <f>HLOOKUP($B128,'[6]SGTI 2021 Clean Data'!$E$2:$ZQ$272,263,FALSE)</f>
        <v>0</v>
      </c>
      <c r="FQ128" s="17"/>
      <c r="FR128" s="17">
        <f>HLOOKUP($B128,'[6]SGTI 2021 Clean Data'!$E$2:$ZQ$272,265,FALSE)</f>
        <v>0</v>
      </c>
      <c r="FS128" s="17">
        <f>HLOOKUP($B128,'[6]SGTI 2021 Clean Data'!$E$2:$ZQ$272,266,FALSE)</f>
        <v>0</v>
      </c>
      <c r="FT128" s="17">
        <f>HLOOKUP($B128,'[6]SGTI 2021 Clean Data'!$E$2:$ZQ$272,267,FALSE)</f>
        <v>3</v>
      </c>
      <c r="FU128" s="17">
        <f>HLOOKUP($B128,'[6]SGTI 2021 Clean Data'!$E$2:$ZQ$272,268,FALSE)</f>
        <v>3</v>
      </c>
      <c r="FV128" s="17">
        <f>HLOOKUP($B128,'[6]SGTI 2021 Clean Data'!$E$2:$ZQ$272,269,FALSE)</f>
        <v>0</v>
      </c>
      <c r="FW128" s="17">
        <f>HLOOKUP($B128,'[6]SGTI 2021 Clean Data'!$E$2:$ZQ$272,270,FALSE)</f>
        <v>0</v>
      </c>
      <c r="FX128" s="17">
        <f>HLOOKUP($B128,'[6]SGTI 2021 Clean Data'!$E$2:$ZQ$272,271,FALSE)</f>
        <v>0</v>
      </c>
    </row>
    <row r="129" spans="1:180" ht="24" thickTop="1" thickBot="1" x14ac:dyDescent="0.3">
      <c r="A129" s="12">
        <v>82</v>
      </c>
      <c r="B129" s="13" t="s">
        <v>132</v>
      </c>
      <c r="C129" s="14" t="s">
        <v>133</v>
      </c>
      <c r="D129" s="15">
        <v>44012</v>
      </c>
      <c r="E129" s="16">
        <f>_xlfn.IFNA(VLOOKUP($B129,'[4]SGTI 2021 General Full List'!$G$2:$AD$528,24,FALSE),VLOOKUP($B129,'[5]SGTI 2021 TrustReits Full List'!$G$2:$AC$43,23,FALSE))</f>
        <v>8128000</v>
      </c>
      <c r="F129" s="16" t="str">
        <f t="shared" si="1"/>
        <v>Small</v>
      </c>
      <c r="G129" s="16" t="str">
        <f>_xlfn.IFNA(VLOOKUP($B129,'[4]SGTI 2021 General Full List'!$G$2:$AD$528,21,FALSE),VLOOKUP($B129,'[5]SGTI 2021 TrustReits Full List'!$G$2:$AB$43,20,FALSE))</f>
        <v>CONSUMER DISCRETIONARY</v>
      </c>
      <c r="H129" s="16" t="str">
        <f>_xlfn.IFNA(VLOOKUP($B129,'[4]SGTI 2021 General Full List'!$G$2:$AD$528,23,FALSE),VLOOKUP($B129,'[5]SGTI 2021 TrustReits Full List'!$G$2:$AB$43,22,FALSE))</f>
        <v>Retailers</v>
      </c>
      <c r="I129" s="16" t="s">
        <v>1274</v>
      </c>
      <c r="J129" s="17">
        <f>VLOOKUP($B129,'[6]2021 DD Batch123456'!$B$3:$AT$590,5,FALSE)</f>
        <v>5</v>
      </c>
      <c r="K129" s="17">
        <f>VLOOKUP($B129,'[6]2021 DD Batch123456'!$B$3:$AT$590,6,FALSE)</f>
        <v>5</v>
      </c>
      <c r="L129" s="17">
        <f>VLOOKUP($B129,'[6]2021 DD Batch123456'!$B$3:$AT$590,7,FALSE)</f>
        <v>3</v>
      </c>
      <c r="M129" s="17" t="str">
        <f>VLOOKUP($B129,'[6]2021 DD Batch123456'!$B$3:$AT$590,12,FALSE)</f>
        <v>N</v>
      </c>
      <c r="N129" s="17" t="str">
        <f>HLOOKUP($B129,'[6]SGTI 2021 Clean Data'!$E$2:$ZQ$272,25,FALSE)</f>
        <v>N</v>
      </c>
      <c r="O129" s="17" t="str">
        <f>VLOOKUP($B129,'[6]2021 DD Batch123456'!$B$3:$AT$590,13,FALSE)</f>
        <v>N</v>
      </c>
      <c r="P129" s="17" t="str">
        <f>VLOOKUP($B129,'[6]2021 DD Batch123456'!$B$3:$AT$590,14,FALSE)</f>
        <v>Y</v>
      </c>
      <c r="Q129" s="17" t="str">
        <f>HLOOKUP($B129,'[6]SGTI 2021 Clean Data'!$E$2:$ZQ$272,30,FALSE)</f>
        <v>N</v>
      </c>
      <c r="R129" s="17" t="str">
        <f>HLOOKUP($B129,'[6]SGTI 2021 Clean Data'!$E$2:$ZQ$272,31,FALSE)</f>
        <v>Y</v>
      </c>
      <c r="S129" s="17" t="str">
        <f>HLOOKUP($B129,'[6]SGTI 2021 Clean Data'!$E$2:$ZQ$272,32,FALSE)</f>
        <v>Y</v>
      </c>
      <c r="T129" s="17">
        <f>VLOOKUP($B129,'[6]2021 DD Batch123456'!$B$3:$AT$590,36,FALSE)</f>
        <v>5</v>
      </c>
      <c r="U129" s="17">
        <f>VLOOKUP($B129,'[6]2021 DD Batch123456'!$B$3:$AT$590,40,FALSE)</f>
        <v>0</v>
      </c>
      <c r="V129" s="17">
        <f>VLOOKUP($B129,'[6]2021 DD Batch123456'!$B$3:$AT$590,37,FALSE)</f>
        <v>4</v>
      </c>
      <c r="W129" s="17" t="str">
        <f>VLOOKUP($B129,'[6]2021 DD Batch123456'!$B$3:$AT$590,41,FALSE)</f>
        <v>Y</v>
      </c>
      <c r="X129" s="17">
        <f>VLOOKUP($B129,'[6]2021 DD Batch123456'!$B$3:$AT$590,15,FALSE)</f>
        <v>3</v>
      </c>
      <c r="Y129" s="17">
        <f>VLOOKUP($B129,'[6]2021 DD Batch123456'!$B$3:$AT$590,16,FALSE)</f>
        <v>2</v>
      </c>
      <c r="Z129" s="17" t="str">
        <f>VLOOKUP($B129,'[6]2021 DD Batch123456'!$B$3:$AT$590,18,FALSE)</f>
        <v>Y</v>
      </c>
      <c r="AA129" s="17" t="str">
        <f>HLOOKUP($B129,'[6]SGTI 2021 Clean Data'!$E$2:$ZQ$272,45,FALSE)</f>
        <v>Y</v>
      </c>
      <c r="AB129" s="17" t="str">
        <f>HLOOKUP($B129,'[6]SGTI 2021 Clean Data'!$E$2:$ZQ$272,46,FALSE)</f>
        <v>N</v>
      </c>
      <c r="AC129" s="17" t="str">
        <f>HLOOKUP($B129,'[6]SGTI 2021 Clean Data'!$E$2:$ZQ$272,49,FALSE)</f>
        <v>Y</v>
      </c>
      <c r="AD129" s="17" t="str">
        <f>HLOOKUP($B129,'[6]SGTI 2021 Clean Data'!$E$2:$ZQ$272,50,FALSE)</f>
        <v>Y</v>
      </c>
      <c r="AE129" s="17" t="str">
        <f>HLOOKUP($B129,'[6]SGTI 2021 Clean Data'!$E$2:$ZQ$272,53,FALSE)</f>
        <v>Y</v>
      </c>
      <c r="AF129" s="17" t="str">
        <f>HLOOKUP($B129,'[6]SGTI 2021 Clean Data'!$E$2:$ZQ$272,54,FALSE)</f>
        <v>Y</v>
      </c>
      <c r="AG129" s="17" t="str">
        <f>HLOOKUP($B129,'[6]SGTI 2021 Clean Data'!$E$2:$ZQ$272,55,FALSE)</f>
        <v>Y</v>
      </c>
      <c r="AH129" s="17" t="str">
        <f>HLOOKUP($B129,'[6]SGTI 2021 Clean Data'!$E$2:$ZQ$272,56,FALSE)</f>
        <v>Y</v>
      </c>
      <c r="AI129" s="17" t="str">
        <f>HLOOKUP($B129,'[6]SGTI 2021 Clean Data'!$E$2:$ZQ$272,57,FALSE)</f>
        <v>N</v>
      </c>
      <c r="AJ129" s="17" t="str">
        <f>HLOOKUP($B129,'[6]SGTI 2021 Clean Data'!$E$2:$ZQ$272,58,FALSE)</f>
        <v>N</v>
      </c>
      <c r="AK129" s="17" t="str">
        <f>HLOOKUP($B129,'[6]SGTI 2021 Clean Data'!$E$2:$ZQ$272,59,FALSE)</f>
        <v>Y</v>
      </c>
      <c r="AL129" s="17">
        <f>VLOOKUP($B129,'[6]2021 DD Batch123456'!$B$3:$AT$590,19,FALSE)</f>
        <v>4</v>
      </c>
      <c r="AM129" s="17">
        <f>VLOOKUP($B129,'[6]2021 DD Batch123456'!$B$3:$AT$590,20,FALSE)</f>
        <v>3</v>
      </c>
      <c r="AN129" s="17" t="str">
        <f>VLOOKUP($B129,'[6]2021 DD Batch123456'!$B$3:$AT$590,22,FALSE)</f>
        <v>Y</v>
      </c>
      <c r="AO129" s="17" t="str">
        <f>HLOOKUP($B129,'[6]SGTI 2021 Clean Data'!$E$2:$ZQ$272,67,FALSE)</f>
        <v>E</v>
      </c>
      <c r="AP129" s="17" t="str">
        <f>HLOOKUP($B129,'[6]SGTI 2021 Clean Data'!$E$2:$ZQ$272,68,FALSE)</f>
        <v>NA</v>
      </c>
      <c r="AQ129" s="17" t="str">
        <f>HLOOKUP($B129,'[6]SGTI 2021 Clean Data'!$E$2:$ZQ$272,69,FALSE)</f>
        <v>B3</v>
      </c>
      <c r="AR129" s="17" t="str">
        <f>HLOOKUP($B129,'[6]SGTI 2021 Clean Data'!$E$2:$ZQ$272,70,FALSE)</f>
        <v>Y</v>
      </c>
      <c r="AS129" s="17" t="str">
        <f>HLOOKUP($B129,'[6]SGTI 2021 Clean Data'!$E$2:$ZQ$272,71,FALSE)</f>
        <v>Y</v>
      </c>
      <c r="AT129" s="17" t="str">
        <f>HLOOKUP($B129,'[6]SGTI 2021 Clean Data'!$E$2:$ZQ$272,72,FALSE)</f>
        <v>Y</v>
      </c>
      <c r="AU129" s="17" t="str">
        <f>HLOOKUP($B129,'[6]SGTI 2021 Clean Data'!$E$2:$ZQ$272,73,FALSE)</f>
        <v>Y</v>
      </c>
      <c r="AV129" s="17" t="str">
        <f>HLOOKUP($B129,'[6]SGTI 2021 Clean Data'!$E$2:$ZQ$272,74,FALSE)</f>
        <v>Y</v>
      </c>
      <c r="AW129" s="17" t="str">
        <f>HLOOKUP($B129,'[6]SGTI 2021 Clean Data'!$E$2:$ZQ$272,75,FALSE)</f>
        <v>N</v>
      </c>
      <c r="AX129" s="17" t="str">
        <f>HLOOKUP($B129,'[6]SGTI 2021 Clean Data'!$E$2:$ZQ$272,76,FALSE)</f>
        <v>N</v>
      </c>
      <c r="AY129" s="17" t="str">
        <f>VLOOKUP($B129,'[6]2021 DD Batch123456'!$B$3:$AT$590,35,FALSE)</f>
        <v>E</v>
      </c>
      <c r="AZ129" s="17" t="str">
        <f>HLOOKUP($B129,'[6]SGTI 2021 Clean Data'!$E$2:$ZQ$272,80,FALSE)</f>
        <v>Y</v>
      </c>
      <c r="BA129" s="17" t="str">
        <f>HLOOKUP($B129,'[6]SGTI 2021 Clean Data'!$E$2:$ZQ$272,83,FALSE)</f>
        <v>Y</v>
      </c>
      <c r="BB129" s="17" t="str">
        <f>HLOOKUP($B129,'[6]SGTI 2021 Clean Data'!$E$2:$ZQ$272,84,FALSE)</f>
        <v>Y</v>
      </c>
      <c r="BC129" s="17" t="str">
        <f>HLOOKUP($B129,'[6]SGTI 2021 Clean Data'!$E$2:$ZQ$272,89,FALSE)</f>
        <v>N</v>
      </c>
      <c r="BD129" s="17" t="str">
        <f>HLOOKUP($B129,'[6]SGTI 2021 Clean Data'!$E$2:$ZQ$272,91,FALSE)</f>
        <v>Y</v>
      </c>
      <c r="BE129" s="17" t="str">
        <f>HLOOKUP($B129,'[6]SGTI 2021 Clean Data'!$E$2:$ZQ$272,92,FALSE)</f>
        <v>Y</v>
      </c>
      <c r="BF129" s="17" t="str">
        <f>HLOOKUP($B129,'[6]SGTI 2021 Clean Data'!$E$2:$ZQ$272,93,FALSE)</f>
        <v>Y</v>
      </c>
      <c r="BG129" s="17" t="str">
        <f>HLOOKUP($B129,'[6]SGTI 2021 Clean Data'!$E$2:$ZQ$272,94,FALSE)</f>
        <v>Y</v>
      </c>
      <c r="BH129" s="17" t="str">
        <f>HLOOKUP($B129,'[6]SGTI 2021 Clean Data'!$E$2:$ZQ$272,95,FALSE)</f>
        <v>N</v>
      </c>
      <c r="BI129" s="17" t="str">
        <f>HLOOKUP($B129,'[6]SGTI 2021 Clean Data'!$E$2:$ZQ$272,96,FALSE)</f>
        <v>N</v>
      </c>
      <c r="BJ129" s="17" t="str">
        <f>HLOOKUP($B129,'[6]SGTI 2021 Clean Data'!$E$2:$ZQ$272,97,FALSE)</f>
        <v>N</v>
      </c>
      <c r="BK129" s="17" t="str">
        <f>HLOOKUP($B129,'[6]SGTI 2021 Clean Data'!$E$2:$ZQ$272,98,FALSE)</f>
        <v>Y</v>
      </c>
      <c r="BL129" s="17" t="str">
        <f>HLOOKUP($B129,'[6]SGTI 2021 Clean Data'!$E$2:$ZQ$272,100,FALSE)</f>
        <v>Y</v>
      </c>
      <c r="BM129" s="17" t="str">
        <f>HLOOKUP($B129,'[6]SGTI 2021 Clean Data'!$E$2:$ZQ$272,102,FALSE)</f>
        <v>Y</v>
      </c>
      <c r="BN129" s="17" t="str">
        <f>HLOOKUP($B129,'[6]SGTI 2021 Clean Data'!$E$2:$ZQ$272,103,FALSE)</f>
        <v>N</v>
      </c>
      <c r="BO129" s="17" t="str">
        <f>HLOOKUP($B129,'[6]SGTI 2021 Clean Data'!$E$2:$ZQ$272,107,FALSE)</f>
        <v>Y</v>
      </c>
      <c r="BP129" s="17" t="str">
        <f>HLOOKUP($B129,'[6]SGTI 2021 Clean Data'!$E$2:$ZQ$272,108,FALSE)</f>
        <v>Y</v>
      </c>
      <c r="BQ129" s="17" t="str">
        <f>HLOOKUP($B129,'[6]SGTI 2021 Clean Data'!$E$2:$ZQ$272,109,FALSE)</f>
        <v>Y</v>
      </c>
      <c r="BR129" s="17" t="str">
        <f>HLOOKUP($B129,'[6]SGTI 2021 Clean Data'!$E$2:$ZQ$272,110,FALSE)</f>
        <v>Y</v>
      </c>
      <c r="BS129" s="17" t="str">
        <f>HLOOKUP($B129,'[6]SGTI 2021 Clean Data'!$E$2:$ZQ$272,111,FALSE)</f>
        <v>Y</v>
      </c>
      <c r="BT129" s="17" t="str">
        <f>HLOOKUP($B129,'[6]SGTI 2021 Clean Data'!$E$2:$ZQ$272,113,FALSE)</f>
        <v>N</v>
      </c>
      <c r="BU129" s="17" t="str">
        <f>HLOOKUP($B129,'[6]SGTI 2021 Clean Data'!$E$2:$ZQ$272,114,FALSE)</f>
        <v>Y</v>
      </c>
      <c r="BV129" s="17" t="str">
        <f>HLOOKUP($B129,'[6]SGTI 2021 Clean Data'!$E$2:$ZQ$272,120,FALSE)</f>
        <v>Y</v>
      </c>
      <c r="BW129" s="17" t="str">
        <f>HLOOKUP($B129,'[6]SGTI 2021 Clean Data'!$E$2:$ZQ$272,121,FALSE)</f>
        <v>Y</v>
      </c>
      <c r="BX129" s="17" t="str">
        <f>HLOOKUP($B129,'[6]SGTI 2021 Clean Data'!$E$2:$ZQ$272,122,FALSE)</f>
        <v>Y</v>
      </c>
      <c r="BY129" s="17" t="str">
        <f>HLOOKUP($B129,'[6]SGTI 2021 Clean Data'!$E$2:$ZQ$272,123,FALSE)</f>
        <v>Y</v>
      </c>
      <c r="BZ129" s="17" t="str">
        <f>HLOOKUP($B129,'[6]SGTI 2021 Clean Data'!$E$2:$ZQ$272,124,FALSE)</f>
        <v>Y</v>
      </c>
      <c r="CA129" s="17" t="str">
        <f>HLOOKUP($B129,'[6]SGTI 2021 Clean Data'!$E$2:$ZQ$272,125,FALSE)</f>
        <v>Y</v>
      </c>
      <c r="CB129" s="17" t="str">
        <f>HLOOKUP($B129,'[6]SGTI 2021 Clean Data'!$E$2:$ZQ$272,126,FALSE)</f>
        <v>Y</v>
      </c>
      <c r="CC129" s="17" t="str">
        <f>HLOOKUP($B129,'[6]SGTI 2021 Clean Data'!$E$2:$ZQ$272,128,FALSE)</f>
        <v>Y</v>
      </c>
      <c r="CD129" s="17" t="str">
        <f>HLOOKUP($B129,'[6]SGTI 2021 Clean Data'!$E$2:$ZQ$272,130,FALSE)</f>
        <v>Y</v>
      </c>
      <c r="CE129" s="17" t="str">
        <f>HLOOKUP($B129,'[6]SGTI 2021 Clean Data'!$E$2:$ZQ$272,131,FALSE)</f>
        <v>N</v>
      </c>
      <c r="CF129" s="17" t="str">
        <f>HLOOKUP($B129,'[6]SGTI 2021 Clean Data'!$E$2:$ZQ$272,132,FALSE)</f>
        <v>Y</v>
      </c>
      <c r="CG129" s="17" t="str">
        <f>HLOOKUP($B129,'[6]SGTI 2021 Clean Data'!$E$2:$ZQ$272,133,FALSE)</f>
        <v>Y</v>
      </c>
      <c r="CH129" s="17" t="str">
        <f>HLOOKUP($B129,'[6]SGTI 2021 Clean Data'!$E$2:$ZQ$272,135,FALSE)</f>
        <v>N</v>
      </c>
      <c r="CI129" s="17" t="str">
        <f>HLOOKUP($B129,'[6]SGTI 2021 Clean Data'!$E$2:$ZQ$272,139,FALSE)</f>
        <v>Y</v>
      </c>
      <c r="CJ129" s="17" t="str">
        <f>HLOOKUP($B129,'[6]SGTI 2021 Clean Data'!$E$2:$ZQ$272,140,FALSE)</f>
        <v>Y</v>
      </c>
      <c r="CK129" s="17" t="str">
        <f>VLOOKUP($B129,'[6]2021 DD Batch123456'!$B$3:$AT$590,26,FALSE)</f>
        <v>Y</v>
      </c>
      <c r="CL129" s="17">
        <f>VLOOKUP($B129,'[6]2021 DD Batch123456'!$B$3:$AT$590,27,FALSE)</f>
        <v>0</v>
      </c>
      <c r="CM129" s="17" t="str">
        <f>VLOOKUP($B129,'[6]2021 DD Batch123456'!$B$3:$AT$590,31,FALSE)</f>
        <v>N</v>
      </c>
      <c r="CN129" s="17" t="str">
        <f>VLOOKUP($B129,'[6]2021 DD Batch123456'!$B$3:$AT$590,32,FALSE)</f>
        <v>Y</v>
      </c>
      <c r="CO129" s="17" t="str">
        <f>VLOOKUP($B129,'[6]2021 DD Batch123456'!$B$3:$AT$590,33,FALSE)</f>
        <v>Y</v>
      </c>
      <c r="CP129" s="17" t="str">
        <f>HLOOKUP($B129,'[6]SGTI 2021 Clean Data'!$E$2:$ZQ$272,153,FALSE)</f>
        <v>Y</v>
      </c>
      <c r="CQ129" s="17" t="str">
        <f>HLOOKUP($B129,'[6]SGTI 2021 Clean Data'!$E$2:$ZQ$272,155,FALSE)</f>
        <v>N</v>
      </c>
      <c r="CR129" s="17" t="str">
        <f>HLOOKUP($B129,'[6]SGTI 2021 Clean Data'!$E$2:$ZQ$272,156,FALSE)</f>
        <v>Y</v>
      </c>
      <c r="CS129" s="17" t="str">
        <f>HLOOKUP($B129,'[6]SGTI 2021 Clean Data'!$E$2:$ZQ$272,157,FALSE)</f>
        <v>Y</v>
      </c>
      <c r="CT129" s="17" t="str">
        <f>HLOOKUP($B129,'[6]SGTI 2021 Clean Data'!$E$2:$ZQ$272,158,FALSE)</f>
        <v>N</v>
      </c>
      <c r="CU129" s="17" t="str">
        <f>HLOOKUP($B129,'[6]SGTI 2021 Clean Data'!$E$2:$ZQ$272,159,FALSE)</f>
        <v>Y</v>
      </c>
      <c r="CV129" s="17" t="str">
        <f>HLOOKUP($B129,'[6]SGTI 2021 Clean Data'!$E$2:$ZQ$272,160,FALSE)</f>
        <v>Y</v>
      </c>
      <c r="CW129" s="17" t="str">
        <f>HLOOKUP($B129,'[6]SGTI 2021 Clean Data'!$E$2:$ZQ$272,161,FALSE)</f>
        <v>Y</v>
      </c>
      <c r="CX129" s="17" t="str">
        <f>HLOOKUP($B129,'[6]SGTI 2021 Clean Data'!$E$2:$ZQ$272,164,FALSE)</f>
        <v>Y</v>
      </c>
      <c r="CY129" s="17" t="str">
        <f>HLOOKUP($B129,'[6]SGTI 2021 Clean Data'!$E$2:$ZQ$272,170,FALSE)</f>
        <v>Y</v>
      </c>
      <c r="CZ129" s="17" t="str">
        <f>HLOOKUP($B129,'[6]SGTI 2021 Clean Data'!$E$2:$ZQ$272,173,FALSE)</f>
        <v>Y</v>
      </c>
      <c r="DA129" s="17" t="str">
        <f>HLOOKUP($B129,'[6]SGTI 2021 Clean Data'!$E$2:$ZQ$272,174,FALSE)</f>
        <v>Y</v>
      </c>
      <c r="DB129" s="17" t="str">
        <f>HLOOKUP($B129,'[6]SGTI 2021 Clean Data'!$E$2:$ZQ$272,175,FALSE)</f>
        <v>Y</v>
      </c>
      <c r="DC129" s="17" t="str">
        <f>HLOOKUP($B129,'[6]SGTI 2021 Clean Data'!$E$2:$ZQ$272,176,FALSE)</f>
        <v>N</v>
      </c>
      <c r="DD129" s="17" t="str">
        <f>HLOOKUP($B129,'[6]SGTI 2021 Clean Data'!$E$2:$ZQ$272,178,FALSE)</f>
        <v>Y</v>
      </c>
      <c r="DE129" s="17" t="str">
        <f>HLOOKUP($B129,'[6]SGTI 2021 Clean Data'!$E$2:$ZQ$272,179,FALSE)</f>
        <v>Y</v>
      </c>
      <c r="DF129" s="17" t="str">
        <f>HLOOKUP($B129,'[6]SGTI 2021 Clean Data'!$E$2:$ZQ$272,180,FALSE)</f>
        <v>Y</v>
      </c>
      <c r="DG129" s="17" t="str">
        <f>HLOOKUP($B129,'[6]SGTI 2021 Clean Data'!$E$2:$ZQ$272,181,FALSE)</f>
        <v>Y</v>
      </c>
      <c r="DH129" s="17" t="str">
        <f>HLOOKUP($B129,'[6]SGTI 2021 Clean Data'!$E$2:$ZQ$272,182,FALSE)</f>
        <v>N</v>
      </c>
      <c r="DI129" s="17" t="str">
        <f>HLOOKUP($B129,'[6]SGTI 2021 Clean Data'!$E$2:$ZQ$272,184,FALSE)</f>
        <v>Y</v>
      </c>
      <c r="DJ129" s="17" t="str">
        <f>HLOOKUP($B129,'[6]SGTI 2021 Clean Data'!$E$2:$ZQ$272,185,FALSE)</f>
        <v>Y</v>
      </c>
      <c r="DK129" s="17">
        <f>HLOOKUP($B129,'[6]SGTI 2021 Clean Data'!$E$2:$ZQ$272,190,FALSE)</f>
        <v>107</v>
      </c>
      <c r="DL129" s="17" t="str">
        <f>HLOOKUP($B129,'[6]SGTI 2021 Clean Data'!$E$2:$ZQ$272,191,FALSE)</f>
        <v>N</v>
      </c>
      <c r="DM129" s="17" t="str">
        <f>HLOOKUP($B129,'[6]SGTI 2021 Clean Data'!$E$2:$ZQ$272,195,FALSE)</f>
        <v>Y</v>
      </c>
      <c r="DN129" s="17" t="str">
        <f>HLOOKUP($B129,'[6]SGTI 2021 Clean Data'!$E$2:$ZQ$272,196,FALSE)</f>
        <v>N</v>
      </c>
      <c r="DO129" s="17" t="str">
        <f>HLOOKUP($B129,'[6]SGTI 2021 Clean Data'!$E$2:$ZQ$272,199,FALSE)</f>
        <v>Y</v>
      </c>
      <c r="DP129" s="17" t="str">
        <f>HLOOKUP($B129,'[6]SGTI 2021 Clean Data'!$E$2:$ZQ$272,200,FALSE)</f>
        <v>Y</v>
      </c>
      <c r="DQ129" s="17" t="str">
        <f>HLOOKUP($B129,'[6]SGTI 2021 Clean Data'!$E$2:$ZQ$272,201,FALSE)</f>
        <v>Y</v>
      </c>
      <c r="DR129" s="17" t="str">
        <f>HLOOKUP($B129,'[6]SGTI 2021 Clean Data'!$E$2:$ZQ$272,202,FALSE)</f>
        <v>Y</v>
      </c>
      <c r="DS129" s="17" t="str">
        <f>HLOOKUP($B129,'[6]SGTI 2021 Clean Data'!$E$2:$ZQ$272,203,FALSE)</f>
        <v>Y</v>
      </c>
      <c r="DT129" s="17" t="str">
        <f>HLOOKUP($B129,'[6]SGTI 2021 Clean Data'!$E$2:$ZQ$272,204,FALSE)</f>
        <v>Y</v>
      </c>
      <c r="DU129" s="17" t="str">
        <f>HLOOKUP($B129,'[6]SGTI 2021 Clean Data'!$E$2:$ZQ$272,206,FALSE)</f>
        <v>Y</v>
      </c>
      <c r="DV129" s="17" t="str">
        <f>HLOOKUP($B129,'[6]SGTI 2021 Clean Data'!$E$2:$ZQ$272,207,FALSE)</f>
        <v>Y</v>
      </c>
      <c r="DW129" s="17" t="str">
        <f>HLOOKUP($B129,'[6]SGTI 2021 Clean Data'!$E$2:$ZQ$272,208,FALSE)</f>
        <v>Y</v>
      </c>
      <c r="DX129" s="17"/>
      <c r="DY129" s="17" t="str">
        <f>HLOOKUP($B129,'[6]SGTI 2021 Clean Data'!$E$2:$ZQ$272,213,FALSE)</f>
        <v>Y</v>
      </c>
      <c r="DZ129" s="17" t="str">
        <f>HLOOKUP($B129,'[6]SGTI 2021 Clean Data'!$E$2:$ZQ$272,214,FALSE)</f>
        <v>Y</v>
      </c>
      <c r="EA129" s="17" t="str">
        <f>HLOOKUP($B129,'[6]SGTI 2021 Clean Data'!$E$2:$ZQ$272,215,FALSE)</f>
        <v>Y</v>
      </c>
      <c r="EB129" s="17">
        <f>HLOOKUP($B129,'[6]SGTI 2021 Clean Data'!$E$2:$ZQ$272,219,FALSE)</f>
        <v>0</v>
      </c>
      <c r="EC129" s="17">
        <f>HLOOKUP($B129,'[6]SGTI 2021 Clean Data'!$E$2:$ZQ$272,220,FALSE)</f>
        <v>0</v>
      </c>
      <c r="ED129" s="17">
        <f>HLOOKUP($B129,'[6]SGTI 2021 Clean Data'!$E$2:$ZQ$272,221,FALSE)</f>
        <v>0</v>
      </c>
      <c r="EE129" s="17">
        <f>HLOOKUP($B129,'[6]SGTI 2021 Clean Data'!$E$2:$ZQ$272,222,FALSE)</f>
        <v>3</v>
      </c>
      <c r="EF129" s="17">
        <f>HLOOKUP($B129,'[6]SGTI 2021 Clean Data'!$E$2:$ZQ$272,223,FALSE)</f>
        <v>0</v>
      </c>
      <c r="EG129" s="17">
        <f>HLOOKUP($B129,'[6]SGTI 2021 Clean Data'!$E$2:$ZQ$272,224,FALSE)</f>
        <v>3</v>
      </c>
      <c r="EH129" s="17">
        <f>HLOOKUP($B129,'[6]SGTI 2021 Clean Data'!$E$2:$ZQ$272,225,FALSE)</f>
        <v>3</v>
      </c>
      <c r="EI129" s="17">
        <f>HLOOKUP($B129,'[6]SGTI 2021 Clean Data'!$E$2:$ZQ$272,226,FALSE)</f>
        <v>3</v>
      </c>
      <c r="EJ129" s="17">
        <f>HLOOKUP($B129,'[6]SGTI 2021 Clean Data'!$E$2:$ZQ$272,227,FALSE)</f>
        <v>0</v>
      </c>
      <c r="EK129" s="17">
        <f>HLOOKUP($B129,'[6]SGTI 2021 Clean Data'!$E$2:$ZQ$272,228,FALSE)</f>
        <v>0</v>
      </c>
      <c r="EL129" s="17">
        <f>HLOOKUP($B129,'[6]SGTI 2021 Clean Data'!$E$2:$ZQ$272,229,FALSE)</f>
        <v>0</v>
      </c>
      <c r="EM129" s="17">
        <f>HLOOKUP($B129,'[6]SGTI 2021 Clean Data'!$E$2:$ZQ$272,230,FALSE)</f>
        <v>0</v>
      </c>
      <c r="EN129" s="17">
        <f>HLOOKUP($B129,'[6]SGTI 2021 Clean Data'!$E$2:$ZQ$272,231,FALSE)</f>
        <v>0</v>
      </c>
      <c r="EO129" s="18">
        <f>HLOOKUP($B129,'[6]SGTI 2021 Clean Data'!$E$2:$ZQ$272,232,FALSE)</f>
        <v>44119</v>
      </c>
      <c r="EP129" s="18">
        <f>HLOOKUP($B129,'[6]SGTI 2021 Clean Data'!$E$2:$ZQ$272,233,FALSE)</f>
        <v>44134</v>
      </c>
      <c r="EQ129" s="17">
        <f>HLOOKUP($B129,'[6]SGTI 2021 Clean Data'!$E$2:$ZQ$272,234,FALSE)</f>
        <v>0</v>
      </c>
      <c r="ER129" s="17">
        <f>HLOOKUP($B129,'[6]SGTI 2021 Clean Data'!$E$2:$ZQ$272,235,FALSE)</f>
        <v>0</v>
      </c>
      <c r="ES129" s="17">
        <f>HLOOKUP($B129,'[6]SGTI 2021 Clean Data'!$E$2:$ZQ$272,240,FALSE)</f>
        <v>0</v>
      </c>
      <c r="ET129" s="17">
        <f>VLOOKUP($B129,'[6]2021 DD Batch123456'!$B$3:$AT$590,42,FALSE)</f>
        <v>0</v>
      </c>
      <c r="EU129" s="17"/>
      <c r="EV129" s="17"/>
      <c r="EW129" s="17"/>
      <c r="EX129" s="17">
        <f>VLOOKUP($B129,'[6]2021 DD Batch123456'!$B$3:$AT$590,44,FALSE)</f>
        <v>0</v>
      </c>
      <c r="EY129" s="17">
        <f>HLOOKUP($B129,'[6]SGTI 2021 Clean Data'!$E$2:$ZQ$272,246,FALSE)</f>
        <v>0</v>
      </c>
      <c r="EZ129" s="17">
        <f>HLOOKUP($B129,'[6]SGTI 2021 Clean Data'!$E$2:$ZQ$272,247,FALSE)</f>
        <v>0</v>
      </c>
      <c r="FA129" s="17">
        <f>HLOOKUP($B129,'[6]SGTI 2021 Clean Data'!$E$2:$ZQ$272,248,FALSE)</f>
        <v>0</v>
      </c>
      <c r="FB129" s="17">
        <f>HLOOKUP($B129,'[6]SGTI 2021 Clean Data'!$E$2:$ZQ$272,249,FALSE)</f>
        <v>0</v>
      </c>
      <c r="FC129" s="17">
        <f>HLOOKUP($B129,'[6]SGTI 2021 Clean Data'!$E$2:$ZQ$272,250,FALSE)</f>
        <v>0</v>
      </c>
      <c r="FD129" s="17">
        <f>HLOOKUP($B129,'[6]SGTI 2021 Clean Data'!$E$2:$ZQ$272,251,FALSE)</f>
        <v>0</v>
      </c>
      <c r="FE129" s="17">
        <f>HLOOKUP($B129,'[6]SGTI 2021 Clean Data'!$E$2:$ZQ$272,252,FALSE)</f>
        <v>0</v>
      </c>
      <c r="FF129" s="17">
        <f>HLOOKUP($B129,'[6]SGTI 2021 Clean Data'!$E$2:$ZQ$272,253,FALSE)</f>
        <v>0</v>
      </c>
      <c r="FG129" s="17">
        <f>HLOOKUP($B129,'[6]SGTI 2021 Clean Data'!$E$2:$ZQ$272,254,FALSE)</f>
        <v>0</v>
      </c>
      <c r="FH129" s="17">
        <f>HLOOKUP($B129,'[6]SGTI 2021 Clean Data'!$E$2:$ZQ$272,255,FALSE)</f>
        <v>10</v>
      </c>
      <c r="FI129" s="17">
        <f>HLOOKUP($B129,'[6]SGTI 2021 Clean Data'!$E$2:$ZQ$272,256,FALSE)</f>
        <v>5</v>
      </c>
      <c r="FJ129" s="17">
        <f>HLOOKUP($B129,'[6]SGTI 2021 Clean Data'!$E$2:$ZQ$272,257,FALSE)</f>
        <v>0</v>
      </c>
      <c r="FK129" s="17">
        <f>HLOOKUP($B129,'[6]SGTI 2021 Clean Data'!$E$2:$ZQ$272,258,FALSE)</f>
        <v>0</v>
      </c>
      <c r="FL129" s="17"/>
      <c r="FM129" s="17">
        <f>HLOOKUP($B129,'[6]SGTI 2021 Clean Data'!$E$2:$ZQ$272,260,FALSE)</f>
        <v>0</v>
      </c>
      <c r="FN129" s="17">
        <f>HLOOKUP($B129,'[6]SGTI 2021 Clean Data'!$E$2:$ZQ$272,261,FALSE)</f>
        <v>0</v>
      </c>
      <c r="FO129" s="17">
        <f>HLOOKUP($B129,'[6]SGTI 2021 Clean Data'!$E$2:$ZQ$272,262,FALSE)</f>
        <v>3</v>
      </c>
      <c r="FP129" s="17">
        <f>HLOOKUP($B129,'[6]SGTI 2021 Clean Data'!$E$2:$ZQ$272,263,FALSE)</f>
        <v>0</v>
      </c>
      <c r="FQ129" s="17"/>
      <c r="FR129" s="17">
        <f>HLOOKUP($B129,'[6]SGTI 2021 Clean Data'!$E$2:$ZQ$272,265,FALSE)</f>
        <v>0</v>
      </c>
      <c r="FS129" s="17">
        <f>HLOOKUP($B129,'[6]SGTI 2021 Clean Data'!$E$2:$ZQ$272,266,FALSE)</f>
        <v>0</v>
      </c>
      <c r="FT129" s="17">
        <f>HLOOKUP($B129,'[6]SGTI 2021 Clean Data'!$E$2:$ZQ$272,267,FALSE)</f>
        <v>0</v>
      </c>
      <c r="FU129" s="17">
        <f>HLOOKUP($B129,'[6]SGTI 2021 Clean Data'!$E$2:$ZQ$272,268,FALSE)</f>
        <v>3</v>
      </c>
      <c r="FV129" s="17">
        <f>HLOOKUP($B129,'[6]SGTI 2021 Clean Data'!$E$2:$ZQ$272,269,FALSE)</f>
        <v>5</v>
      </c>
      <c r="FW129" s="17">
        <f>HLOOKUP($B129,'[6]SGTI 2021 Clean Data'!$E$2:$ZQ$272,270,FALSE)</f>
        <v>0</v>
      </c>
      <c r="FX129" s="17">
        <f>HLOOKUP($B129,'[6]SGTI 2021 Clean Data'!$E$2:$ZQ$272,271,FALSE)</f>
        <v>0</v>
      </c>
    </row>
    <row r="130" spans="1:180" ht="24" thickTop="1" thickBot="1" x14ac:dyDescent="0.3">
      <c r="A130" s="12">
        <v>165</v>
      </c>
      <c r="B130" s="13" t="s">
        <v>160</v>
      </c>
      <c r="C130" s="14" t="s">
        <v>161</v>
      </c>
      <c r="D130" s="15">
        <v>43921</v>
      </c>
      <c r="E130" s="16">
        <f>_xlfn.IFNA(VLOOKUP($B130,'[4]SGTI 2021 General Full List'!$G$2:$AD$528,24,FALSE),VLOOKUP($B130,'[5]SGTI 2021 TrustReits Full List'!$G$2:$AC$43,23,FALSE))</f>
        <v>20955000</v>
      </c>
      <c r="F130" s="16" t="str">
        <f t="shared" ref="F130:F131" si="2">IF(E130&lt;300000000,"Small",IF(E130&lt;1000000000,"Mid",IF(E130&gt;1000000000,"Big")))</f>
        <v>Small</v>
      </c>
      <c r="G130" s="16" t="str">
        <f>_xlfn.IFNA(VLOOKUP($B130,'[4]SGTI 2021 General Full List'!$G$2:$AD$528,21,FALSE),VLOOKUP($B130,'[5]SGTI 2021 TrustReits Full List'!$G$2:$AB$43,20,FALSE))</f>
        <v>INDUSTRIALS</v>
      </c>
      <c r="H130" s="16" t="str">
        <f>_xlfn.IFNA(VLOOKUP($B130,'[4]SGTI 2021 General Full List'!$G$2:$AD$528,23,FALSE),VLOOKUP($B130,'[5]SGTI 2021 TrustReits Full List'!$G$2:$AB$43,22,FALSE))</f>
        <v>Industrial &amp; Commercial Services</v>
      </c>
      <c r="I130" s="16" t="s">
        <v>1274</v>
      </c>
      <c r="J130" s="17">
        <f>VLOOKUP($B130,'[6]2021 DD Batch123456'!$B$3:$AT$590,5,FALSE)</f>
        <v>7</v>
      </c>
      <c r="K130" s="17">
        <f>VLOOKUP($B130,'[6]2021 DD Batch123456'!$B$3:$AT$590,6,FALSE)</f>
        <v>7</v>
      </c>
      <c r="L130" s="17">
        <f>VLOOKUP($B130,'[6]2021 DD Batch123456'!$B$3:$AT$590,7,FALSE)</f>
        <v>3</v>
      </c>
      <c r="M130" s="17" t="str">
        <f>VLOOKUP($B130,'[6]2021 DD Batch123456'!$B$3:$AT$590,12,FALSE)</f>
        <v>Y</v>
      </c>
      <c r="N130" s="17" t="str">
        <f>HLOOKUP($B130,'[6]SGTI 2021 Clean Data'!$E$2:$ZQ$272,25,FALSE)</f>
        <v>Y</v>
      </c>
      <c r="O130" s="17" t="str">
        <f>VLOOKUP($B130,'[6]2021 DD Batch123456'!$B$3:$AT$590,13,FALSE)</f>
        <v>N</v>
      </c>
      <c r="P130" s="17" t="str">
        <f>VLOOKUP($B130,'[6]2021 DD Batch123456'!$B$3:$AT$590,14,FALSE)</f>
        <v>N</v>
      </c>
      <c r="Q130" s="17" t="str">
        <f>HLOOKUP($B130,'[6]SGTI 2021 Clean Data'!$E$2:$ZQ$272,30,FALSE)</f>
        <v>N</v>
      </c>
      <c r="R130" s="17" t="str">
        <f>HLOOKUP($B130,'[6]SGTI 2021 Clean Data'!$E$2:$ZQ$272,31,FALSE)</f>
        <v>Y</v>
      </c>
      <c r="S130" s="17" t="str">
        <f>HLOOKUP($B130,'[6]SGTI 2021 Clean Data'!$E$2:$ZQ$272,32,FALSE)</f>
        <v>Y</v>
      </c>
      <c r="T130" s="17">
        <f>VLOOKUP($B130,'[6]2021 DD Batch123456'!$B$3:$AT$590,36,FALSE)</f>
        <v>2</v>
      </c>
      <c r="U130" s="17">
        <f>VLOOKUP($B130,'[6]2021 DD Batch123456'!$B$3:$AT$590,40,FALSE)</f>
        <v>2</v>
      </c>
      <c r="V130" s="17">
        <f>VLOOKUP($B130,'[6]2021 DD Batch123456'!$B$3:$AT$590,37,FALSE)</f>
        <v>2</v>
      </c>
      <c r="W130" s="17" t="str">
        <f>VLOOKUP($B130,'[6]2021 DD Batch123456'!$B$3:$AT$590,41,FALSE)</f>
        <v>Y</v>
      </c>
      <c r="X130" s="17">
        <f>VLOOKUP($B130,'[6]2021 DD Batch123456'!$B$3:$AT$590,15,FALSE)</f>
        <v>4</v>
      </c>
      <c r="Y130" s="17">
        <f>VLOOKUP($B130,'[6]2021 DD Batch123456'!$B$3:$AT$590,16,FALSE)</f>
        <v>3</v>
      </c>
      <c r="Z130" s="17" t="str">
        <f>VLOOKUP($B130,'[6]2021 DD Batch123456'!$B$3:$AT$590,18,FALSE)</f>
        <v>Y</v>
      </c>
      <c r="AA130" s="17" t="str">
        <f>HLOOKUP($B130,'[6]SGTI 2021 Clean Data'!$E$2:$ZQ$272,45,FALSE)</f>
        <v>N</v>
      </c>
      <c r="AB130" s="17" t="str">
        <f>HLOOKUP($B130,'[6]SGTI 2021 Clean Data'!$E$2:$ZQ$272,46,FALSE)</f>
        <v>N</v>
      </c>
      <c r="AC130" s="17" t="str">
        <f>HLOOKUP($B130,'[6]SGTI 2021 Clean Data'!$E$2:$ZQ$272,49,FALSE)</f>
        <v>Y</v>
      </c>
      <c r="AD130" s="17" t="str">
        <f>HLOOKUP($B130,'[6]SGTI 2021 Clean Data'!$E$2:$ZQ$272,50,FALSE)</f>
        <v>Y</v>
      </c>
      <c r="AE130" s="17" t="str">
        <f>HLOOKUP($B130,'[6]SGTI 2021 Clean Data'!$E$2:$ZQ$272,53,FALSE)</f>
        <v>Y</v>
      </c>
      <c r="AF130" s="17" t="str">
        <f>HLOOKUP($B130,'[6]SGTI 2021 Clean Data'!$E$2:$ZQ$272,54,FALSE)</f>
        <v>Y</v>
      </c>
      <c r="AG130" s="17" t="str">
        <f>HLOOKUP($B130,'[6]SGTI 2021 Clean Data'!$E$2:$ZQ$272,55,FALSE)</f>
        <v>Y</v>
      </c>
      <c r="AH130" s="17" t="str">
        <f>HLOOKUP($B130,'[6]SGTI 2021 Clean Data'!$E$2:$ZQ$272,56,FALSE)</f>
        <v>Y</v>
      </c>
      <c r="AI130" s="17" t="str">
        <f>HLOOKUP($B130,'[6]SGTI 2021 Clean Data'!$E$2:$ZQ$272,57,FALSE)</f>
        <v>N</v>
      </c>
      <c r="AJ130" s="17" t="str">
        <f>HLOOKUP($B130,'[6]SGTI 2021 Clean Data'!$E$2:$ZQ$272,58,FALSE)</f>
        <v>N</v>
      </c>
      <c r="AK130" s="17" t="str">
        <f>HLOOKUP($B130,'[6]SGTI 2021 Clean Data'!$E$2:$ZQ$272,59,FALSE)</f>
        <v>Y</v>
      </c>
      <c r="AL130" s="17">
        <f>VLOOKUP($B130,'[6]2021 DD Batch123456'!$B$3:$AT$590,19,FALSE)</f>
        <v>3</v>
      </c>
      <c r="AM130" s="17">
        <f>VLOOKUP($B130,'[6]2021 DD Batch123456'!$B$3:$AT$590,20,FALSE)</f>
        <v>3</v>
      </c>
      <c r="AN130" s="17" t="str">
        <f>VLOOKUP($B130,'[6]2021 DD Batch123456'!$B$3:$AT$590,22,FALSE)</f>
        <v>Y</v>
      </c>
      <c r="AO130" s="17" t="str">
        <f>HLOOKUP($B130,'[6]SGTI 2021 Clean Data'!$E$2:$ZQ$272,67,FALSE)</f>
        <v>B3</v>
      </c>
      <c r="AP130" s="17" t="str">
        <f>HLOOKUP($B130,'[6]SGTI 2021 Clean Data'!$E$2:$ZQ$272,68,FALSE)</f>
        <v>B3</v>
      </c>
      <c r="AQ130" s="17" t="str">
        <f>HLOOKUP($B130,'[6]SGTI 2021 Clean Data'!$E$2:$ZQ$272,69,FALSE)</f>
        <v>B3</v>
      </c>
      <c r="AR130" s="17" t="str">
        <f>HLOOKUP($B130,'[6]SGTI 2021 Clean Data'!$E$2:$ZQ$272,70,FALSE)</f>
        <v>Y</v>
      </c>
      <c r="AS130" s="17" t="str">
        <f>HLOOKUP($B130,'[6]SGTI 2021 Clean Data'!$E$2:$ZQ$272,71,FALSE)</f>
        <v>Y</v>
      </c>
      <c r="AT130" s="17" t="str">
        <f>HLOOKUP($B130,'[6]SGTI 2021 Clean Data'!$E$2:$ZQ$272,72,FALSE)</f>
        <v>Y</v>
      </c>
      <c r="AU130" s="17" t="str">
        <f>HLOOKUP($B130,'[6]SGTI 2021 Clean Data'!$E$2:$ZQ$272,73,FALSE)</f>
        <v>N</v>
      </c>
      <c r="AV130" s="17" t="str">
        <f>HLOOKUP($B130,'[6]SGTI 2021 Clean Data'!$E$2:$ZQ$272,74,FALSE)</f>
        <v>N</v>
      </c>
      <c r="AW130" s="17" t="str">
        <f>HLOOKUP($B130,'[6]SGTI 2021 Clean Data'!$E$2:$ZQ$272,75,FALSE)</f>
        <v>N</v>
      </c>
      <c r="AX130" s="17" t="str">
        <f>HLOOKUP($B130,'[6]SGTI 2021 Clean Data'!$E$2:$ZQ$272,76,FALSE)</f>
        <v>N</v>
      </c>
      <c r="AY130" s="17" t="str">
        <f>VLOOKUP($B130,'[6]2021 DD Batch123456'!$B$3:$AT$590,35,FALSE)</f>
        <v>B3</v>
      </c>
      <c r="AZ130" s="17" t="str">
        <f>HLOOKUP($B130,'[6]SGTI 2021 Clean Data'!$E$2:$ZQ$272,80,FALSE)</f>
        <v>N</v>
      </c>
      <c r="BA130" s="17" t="str">
        <f>HLOOKUP($B130,'[6]SGTI 2021 Clean Data'!$E$2:$ZQ$272,83,FALSE)</f>
        <v>Y</v>
      </c>
      <c r="BB130" s="17" t="str">
        <f>HLOOKUP($B130,'[6]SGTI 2021 Clean Data'!$E$2:$ZQ$272,84,FALSE)</f>
        <v>Y</v>
      </c>
      <c r="BC130" s="17" t="str">
        <f>HLOOKUP($B130,'[6]SGTI 2021 Clean Data'!$E$2:$ZQ$272,89,FALSE)</f>
        <v>Y</v>
      </c>
      <c r="BD130" s="17" t="str">
        <f>HLOOKUP($B130,'[6]SGTI 2021 Clean Data'!$E$2:$ZQ$272,91,FALSE)</f>
        <v>N</v>
      </c>
      <c r="BE130" s="17" t="str">
        <f>HLOOKUP($B130,'[6]SGTI 2021 Clean Data'!$E$2:$ZQ$272,92,FALSE)</f>
        <v>Y</v>
      </c>
      <c r="BF130" s="17" t="str">
        <f>HLOOKUP($B130,'[6]SGTI 2021 Clean Data'!$E$2:$ZQ$272,93,FALSE)</f>
        <v>Y</v>
      </c>
      <c r="BG130" s="17" t="str">
        <f>HLOOKUP($B130,'[6]SGTI 2021 Clean Data'!$E$2:$ZQ$272,94,FALSE)</f>
        <v>Y</v>
      </c>
      <c r="BH130" s="17" t="str">
        <f>HLOOKUP($B130,'[6]SGTI 2021 Clean Data'!$E$2:$ZQ$272,95,FALSE)</f>
        <v>Y</v>
      </c>
      <c r="BI130" s="17" t="str">
        <f>HLOOKUP($B130,'[6]SGTI 2021 Clean Data'!$E$2:$ZQ$272,96,FALSE)</f>
        <v>N</v>
      </c>
      <c r="BJ130" s="17" t="str">
        <f>HLOOKUP($B130,'[6]SGTI 2021 Clean Data'!$E$2:$ZQ$272,97,FALSE)</f>
        <v>N</v>
      </c>
      <c r="BK130" s="17" t="str">
        <f>HLOOKUP($B130,'[6]SGTI 2021 Clean Data'!$E$2:$ZQ$272,98,FALSE)</f>
        <v>Y</v>
      </c>
      <c r="BL130" s="17" t="str">
        <f>HLOOKUP($B130,'[6]SGTI 2021 Clean Data'!$E$2:$ZQ$272,100,FALSE)</f>
        <v xml:space="preserve">Y </v>
      </c>
      <c r="BM130" s="17" t="str">
        <f>HLOOKUP($B130,'[6]SGTI 2021 Clean Data'!$E$2:$ZQ$272,102,FALSE)</f>
        <v>Y</v>
      </c>
      <c r="BN130" s="17" t="str">
        <f>HLOOKUP($B130,'[6]SGTI 2021 Clean Data'!$E$2:$ZQ$272,103,FALSE)</f>
        <v>Y</v>
      </c>
      <c r="BO130" s="17" t="str">
        <f>HLOOKUP($B130,'[6]SGTI 2021 Clean Data'!$E$2:$ZQ$272,107,FALSE)</f>
        <v>Y</v>
      </c>
      <c r="BP130" s="17" t="str">
        <f>HLOOKUP($B130,'[6]SGTI 2021 Clean Data'!$E$2:$ZQ$272,108,FALSE)</f>
        <v>Y</v>
      </c>
      <c r="BQ130" s="17" t="str">
        <f>HLOOKUP($B130,'[6]SGTI 2021 Clean Data'!$E$2:$ZQ$272,109,FALSE)</f>
        <v>Y</v>
      </c>
      <c r="BR130" s="17" t="str">
        <f>HLOOKUP($B130,'[6]SGTI 2021 Clean Data'!$E$2:$ZQ$272,110,FALSE)</f>
        <v>Y</v>
      </c>
      <c r="BS130" s="17" t="str">
        <f>HLOOKUP($B130,'[6]SGTI 2021 Clean Data'!$E$2:$ZQ$272,111,FALSE)</f>
        <v>Y</v>
      </c>
      <c r="BT130" s="17" t="str">
        <f>HLOOKUP($B130,'[6]SGTI 2021 Clean Data'!$E$2:$ZQ$272,113,FALSE)</f>
        <v>N</v>
      </c>
      <c r="BU130" s="17" t="str">
        <f>HLOOKUP($B130,'[6]SGTI 2021 Clean Data'!$E$2:$ZQ$272,114,FALSE)</f>
        <v>N</v>
      </c>
      <c r="BV130" s="17" t="str">
        <f>HLOOKUP($B130,'[6]SGTI 2021 Clean Data'!$E$2:$ZQ$272,120,FALSE)</f>
        <v>Y</v>
      </c>
      <c r="BW130" s="17" t="str">
        <f>HLOOKUP($B130,'[6]SGTI 2021 Clean Data'!$E$2:$ZQ$272,121,FALSE)</f>
        <v>N</v>
      </c>
      <c r="BX130" s="17" t="str">
        <f>HLOOKUP($B130,'[6]SGTI 2021 Clean Data'!$E$2:$ZQ$272,122,FALSE)</f>
        <v>Y</v>
      </c>
      <c r="BY130" s="17" t="str">
        <f>HLOOKUP($B130,'[6]SGTI 2021 Clean Data'!$E$2:$ZQ$272,123,FALSE)</f>
        <v>Y</v>
      </c>
      <c r="BZ130" s="17" t="str">
        <f>HLOOKUP($B130,'[6]SGTI 2021 Clean Data'!$E$2:$ZQ$272,124,FALSE)</f>
        <v>Y</v>
      </c>
      <c r="CA130" s="17" t="str">
        <f>HLOOKUP($B130,'[6]SGTI 2021 Clean Data'!$E$2:$ZQ$272,125,FALSE)</f>
        <v>N</v>
      </c>
      <c r="CB130" s="17" t="str">
        <f>HLOOKUP($B130,'[6]SGTI 2021 Clean Data'!$E$2:$ZQ$272,126,FALSE)</f>
        <v>N</v>
      </c>
      <c r="CC130" s="17" t="str">
        <f>HLOOKUP($B130,'[6]SGTI 2021 Clean Data'!$E$2:$ZQ$272,128,FALSE)</f>
        <v>Y</v>
      </c>
      <c r="CD130" s="17" t="str">
        <f>HLOOKUP($B130,'[6]SGTI 2021 Clean Data'!$E$2:$ZQ$272,130,FALSE)</f>
        <v>Y</v>
      </c>
      <c r="CE130" s="17" t="str">
        <f>HLOOKUP($B130,'[6]SGTI 2021 Clean Data'!$E$2:$ZQ$272,131,FALSE)</f>
        <v>Y</v>
      </c>
      <c r="CF130" s="17" t="str">
        <f>HLOOKUP($B130,'[6]SGTI 2021 Clean Data'!$E$2:$ZQ$272,132,FALSE)</f>
        <v>N</v>
      </c>
      <c r="CG130" s="17" t="str">
        <f>HLOOKUP($B130,'[6]SGTI 2021 Clean Data'!$E$2:$ZQ$272,133,FALSE)</f>
        <v>N</v>
      </c>
      <c r="CH130" s="17" t="str">
        <f>HLOOKUP($B130,'[6]SGTI 2021 Clean Data'!$E$2:$ZQ$272,135,FALSE)</f>
        <v>N</v>
      </c>
      <c r="CI130" s="17" t="str">
        <f>HLOOKUP($B130,'[6]SGTI 2021 Clean Data'!$E$2:$ZQ$272,139,FALSE)</f>
        <v>Y</v>
      </c>
      <c r="CJ130" s="17" t="str">
        <f>HLOOKUP($B130,'[6]SGTI 2021 Clean Data'!$E$2:$ZQ$272,140,FALSE)</f>
        <v>N</v>
      </c>
      <c r="CK130" s="17" t="str">
        <f>VLOOKUP($B130,'[6]2021 DD Batch123456'!$B$3:$AT$590,26,FALSE)</f>
        <v>Y</v>
      </c>
      <c r="CL130" s="17">
        <f>VLOOKUP($B130,'[6]2021 DD Batch123456'!$B$3:$AT$590,27,FALSE)</f>
        <v>0</v>
      </c>
      <c r="CM130" s="17" t="str">
        <f>VLOOKUP($B130,'[6]2021 DD Batch123456'!$B$3:$AT$590,31,FALSE)</f>
        <v>Y</v>
      </c>
      <c r="CN130" s="17">
        <f>VLOOKUP($B130,'[6]2021 DD Batch123456'!$B$3:$AT$590,32,FALSE)</f>
        <v>0</v>
      </c>
      <c r="CO130" s="17" t="str">
        <f>VLOOKUP($B130,'[6]2021 DD Batch123456'!$B$3:$AT$590,33,FALSE)</f>
        <v>Y</v>
      </c>
      <c r="CP130" s="17" t="str">
        <f>HLOOKUP($B130,'[6]SGTI 2021 Clean Data'!$E$2:$ZQ$272,153,FALSE)</f>
        <v>Y</v>
      </c>
      <c r="CQ130" s="17" t="str">
        <f>HLOOKUP($B130,'[6]SGTI 2021 Clean Data'!$E$2:$ZQ$272,155,FALSE)</f>
        <v>Y</v>
      </c>
      <c r="CR130" s="17" t="str">
        <f>HLOOKUP($B130,'[6]SGTI 2021 Clean Data'!$E$2:$ZQ$272,156,FALSE)</f>
        <v>Y</v>
      </c>
      <c r="CS130" s="17" t="str">
        <f>HLOOKUP($B130,'[6]SGTI 2021 Clean Data'!$E$2:$ZQ$272,157,FALSE)</f>
        <v>Y</v>
      </c>
      <c r="CT130" s="17" t="str">
        <f>HLOOKUP($B130,'[6]SGTI 2021 Clean Data'!$E$2:$ZQ$272,158,FALSE)</f>
        <v>Y</v>
      </c>
      <c r="CU130" s="17" t="str">
        <f>HLOOKUP($B130,'[6]SGTI 2021 Clean Data'!$E$2:$ZQ$272,159,FALSE)</f>
        <v>Y</v>
      </c>
      <c r="CV130" s="17" t="str">
        <f>HLOOKUP($B130,'[6]SGTI 2021 Clean Data'!$E$2:$ZQ$272,160,FALSE)</f>
        <v>Y</v>
      </c>
      <c r="CW130" s="17" t="str">
        <f>HLOOKUP($B130,'[6]SGTI 2021 Clean Data'!$E$2:$ZQ$272,161,FALSE)</f>
        <v>Y</v>
      </c>
      <c r="CX130" s="17" t="str">
        <f>HLOOKUP($B130,'[6]SGTI 2021 Clean Data'!$E$2:$ZQ$272,164,FALSE)</f>
        <v>Y</v>
      </c>
      <c r="CY130" s="17" t="str">
        <f>HLOOKUP($B130,'[6]SGTI 2021 Clean Data'!$E$2:$ZQ$272,170,FALSE)</f>
        <v>Y</v>
      </c>
      <c r="CZ130" s="17" t="str">
        <f>HLOOKUP($B130,'[6]SGTI 2021 Clean Data'!$E$2:$ZQ$272,173,FALSE)</f>
        <v>Y</v>
      </c>
      <c r="DA130" s="17" t="str">
        <f>HLOOKUP($B130,'[6]SGTI 2021 Clean Data'!$E$2:$ZQ$272,174,FALSE)</f>
        <v>Y</v>
      </c>
      <c r="DB130" s="17" t="str">
        <f>HLOOKUP($B130,'[6]SGTI 2021 Clean Data'!$E$2:$ZQ$272,175,FALSE)</f>
        <v>N</v>
      </c>
      <c r="DC130" s="17" t="str">
        <f>HLOOKUP($B130,'[6]SGTI 2021 Clean Data'!$E$2:$ZQ$272,176,FALSE)</f>
        <v>N</v>
      </c>
      <c r="DD130" s="17" t="str">
        <f>HLOOKUP($B130,'[6]SGTI 2021 Clean Data'!$E$2:$ZQ$272,178,FALSE)</f>
        <v>N</v>
      </c>
      <c r="DE130" s="17" t="str">
        <f>HLOOKUP($B130,'[6]SGTI 2021 Clean Data'!$E$2:$ZQ$272,179,FALSE)</f>
        <v>N</v>
      </c>
      <c r="DF130" s="17" t="str">
        <f>HLOOKUP($B130,'[6]SGTI 2021 Clean Data'!$E$2:$ZQ$272,180,FALSE)</f>
        <v>Y</v>
      </c>
      <c r="DG130" s="17" t="str">
        <f>HLOOKUP($B130,'[6]SGTI 2021 Clean Data'!$E$2:$ZQ$272,181,FALSE)</f>
        <v>Y</v>
      </c>
      <c r="DH130" s="17" t="str">
        <f>HLOOKUP($B130,'[6]SGTI 2021 Clean Data'!$E$2:$ZQ$272,182,FALSE)</f>
        <v>N</v>
      </c>
      <c r="DI130" s="17" t="str">
        <f>HLOOKUP($B130,'[6]SGTI 2021 Clean Data'!$E$2:$ZQ$272,184,FALSE)</f>
        <v>Y</v>
      </c>
      <c r="DJ130" s="17" t="str">
        <f>HLOOKUP($B130,'[6]SGTI 2021 Clean Data'!$E$2:$ZQ$272,185,FALSE)</f>
        <v>Y</v>
      </c>
      <c r="DK130" s="17">
        <f>HLOOKUP($B130,'[6]SGTI 2021 Clean Data'!$E$2:$ZQ$272,190,FALSE)</f>
        <v>163</v>
      </c>
      <c r="DL130" s="17" t="str">
        <f>HLOOKUP($B130,'[6]SGTI 2021 Clean Data'!$E$2:$ZQ$272,191,FALSE)</f>
        <v>N</v>
      </c>
      <c r="DM130" s="17" t="str">
        <f>HLOOKUP($B130,'[6]SGTI 2021 Clean Data'!$E$2:$ZQ$272,195,FALSE)</f>
        <v>Y</v>
      </c>
      <c r="DN130" s="17" t="str">
        <f>HLOOKUP($B130,'[6]SGTI 2021 Clean Data'!$E$2:$ZQ$272,196,FALSE)</f>
        <v>Y</v>
      </c>
      <c r="DO130" s="17" t="str">
        <f>HLOOKUP($B130,'[6]SGTI 2021 Clean Data'!$E$2:$ZQ$272,199,FALSE)</f>
        <v>N</v>
      </c>
      <c r="DP130" s="17" t="str">
        <f>HLOOKUP($B130,'[6]SGTI 2021 Clean Data'!$E$2:$ZQ$272,200,FALSE)</f>
        <v>Y</v>
      </c>
      <c r="DQ130" s="17" t="str">
        <f>HLOOKUP($B130,'[6]SGTI 2021 Clean Data'!$E$2:$ZQ$272,201,FALSE)</f>
        <v>Y</v>
      </c>
      <c r="DR130" s="17" t="str">
        <f>HLOOKUP($B130,'[6]SGTI 2021 Clean Data'!$E$2:$ZQ$272,202,FALSE)</f>
        <v>Y</v>
      </c>
      <c r="DS130" s="17" t="str">
        <f>HLOOKUP($B130,'[6]SGTI 2021 Clean Data'!$E$2:$ZQ$272,203,FALSE)</f>
        <v>Y</v>
      </c>
      <c r="DT130" s="17" t="str">
        <f>HLOOKUP($B130,'[6]SGTI 2021 Clean Data'!$E$2:$ZQ$272,204,FALSE)</f>
        <v>Y</v>
      </c>
      <c r="DU130" s="17" t="str">
        <f>HLOOKUP($B130,'[6]SGTI 2021 Clean Data'!$E$2:$ZQ$272,206,FALSE)</f>
        <v>Y</v>
      </c>
      <c r="DV130" s="17" t="str">
        <f>HLOOKUP($B130,'[6]SGTI 2021 Clean Data'!$E$2:$ZQ$272,207,FALSE)</f>
        <v>N</v>
      </c>
      <c r="DW130" s="17" t="str">
        <f>HLOOKUP($B130,'[6]SGTI 2021 Clean Data'!$E$2:$ZQ$272,208,FALSE)</f>
        <v>Y</v>
      </c>
      <c r="DX130" s="17"/>
      <c r="DY130" s="17" t="str">
        <f>HLOOKUP($B130,'[6]SGTI 2021 Clean Data'!$E$2:$ZQ$272,213,FALSE)</f>
        <v>Y</v>
      </c>
      <c r="DZ130" s="17" t="str">
        <f>HLOOKUP($B130,'[6]SGTI 2021 Clean Data'!$E$2:$ZQ$272,214,FALSE)</f>
        <v>Y</v>
      </c>
      <c r="EA130" s="17" t="str">
        <f>HLOOKUP($B130,'[6]SGTI 2021 Clean Data'!$E$2:$ZQ$272,215,FALSE)</f>
        <v>Y</v>
      </c>
      <c r="EB130" s="17">
        <f>HLOOKUP($B130,'[6]SGTI 2021 Clean Data'!$E$2:$ZQ$272,219,FALSE)</f>
        <v>3</v>
      </c>
      <c r="EC130" s="17">
        <f>HLOOKUP($B130,'[6]SGTI 2021 Clean Data'!$E$2:$ZQ$272,220,FALSE)</f>
        <v>0</v>
      </c>
      <c r="ED130" s="17">
        <f>HLOOKUP($B130,'[6]SGTI 2021 Clean Data'!$E$2:$ZQ$272,221,FALSE)</f>
        <v>0</v>
      </c>
      <c r="EE130" s="17">
        <f>HLOOKUP($B130,'[6]SGTI 2021 Clean Data'!$E$2:$ZQ$272,222,FALSE)</f>
        <v>3</v>
      </c>
      <c r="EF130" s="17">
        <f>HLOOKUP($B130,'[6]SGTI 2021 Clean Data'!$E$2:$ZQ$272,223,FALSE)</f>
        <v>0</v>
      </c>
      <c r="EG130" s="17">
        <f>HLOOKUP($B130,'[6]SGTI 2021 Clean Data'!$E$2:$ZQ$272,224,FALSE)</f>
        <v>3</v>
      </c>
      <c r="EH130" s="17">
        <f>HLOOKUP($B130,'[6]SGTI 2021 Clean Data'!$E$2:$ZQ$272,225,FALSE)</f>
        <v>0</v>
      </c>
      <c r="EI130" s="17">
        <f>HLOOKUP($B130,'[6]SGTI 2021 Clean Data'!$E$2:$ZQ$272,226,FALSE)</f>
        <v>0</v>
      </c>
      <c r="EJ130" s="17">
        <f>HLOOKUP($B130,'[6]SGTI 2021 Clean Data'!$E$2:$ZQ$272,227,FALSE)</f>
        <v>0</v>
      </c>
      <c r="EK130" s="17">
        <f>HLOOKUP($B130,'[6]SGTI 2021 Clean Data'!$E$2:$ZQ$272,228,FALSE)</f>
        <v>0</v>
      </c>
      <c r="EL130" s="17">
        <f>HLOOKUP($B130,'[6]SGTI 2021 Clean Data'!$E$2:$ZQ$272,229,FALSE)</f>
        <v>2</v>
      </c>
      <c r="EM130" s="17">
        <f>HLOOKUP($B130,'[6]SGTI 2021 Clean Data'!$E$2:$ZQ$272,230,FALSE)</f>
        <v>1</v>
      </c>
      <c r="EN130" s="17">
        <f>HLOOKUP($B130,'[6]SGTI 2021 Clean Data'!$E$2:$ZQ$272,231,FALSE)</f>
        <v>0</v>
      </c>
      <c r="EO130" s="18">
        <f>HLOOKUP($B130,'[6]SGTI 2021 Clean Data'!$E$2:$ZQ$272,232,FALSE)</f>
        <v>44084</v>
      </c>
      <c r="EP130" s="18">
        <f>HLOOKUP($B130,'[6]SGTI 2021 Clean Data'!$E$2:$ZQ$272,233,FALSE)</f>
        <v>44099</v>
      </c>
      <c r="EQ130" s="17">
        <f>HLOOKUP($B130,'[6]SGTI 2021 Clean Data'!$E$2:$ZQ$272,234,FALSE)</f>
        <v>0</v>
      </c>
      <c r="ER130" s="17">
        <f>HLOOKUP($B130,'[6]SGTI 2021 Clean Data'!$E$2:$ZQ$272,235,FALSE)</f>
        <v>0</v>
      </c>
      <c r="ES130" s="17">
        <f>HLOOKUP($B130,'[6]SGTI 2021 Clean Data'!$E$2:$ZQ$272,240,FALSE)</f>
        <v>0</v>
      </c>
      <c r="ET130" s="17">
        <f>VLOOKUP($B130,'[6]2021 DD Batch123456'!$B$3:$AT$590,42,FALSE)</f>
        <v>0</v>
      </c>
      <c r="EU130" s="17"/>
      <c r="EV130" s="17"/>
      <c r="EW130" s="17"/>
      <c r="EX130" s="17">
        <f>VLOOKUP($B130,'[6]2021 DD Batch123456'!$B$3:$AT$590,44,FALSE)</f>
        <v>2</v>
      </c>
      <c r="EY130" s="17">
        <f>HLOOKUP($B130,'[6]SGTI 2021 Clean Data'!$E$2:$ZQ$272,246,FALSE)</f>
        <v>0</v>
      </c>
      <c r="EZ130" s="17">
        <f>HLOOKUP($B130,'[6]SGTI 2021 Clean Data'!$E$2:$ZQ$272,247,FALSE)</f>
        <v>0</v>
      </c>
      <c r="FA130" s="17">
        <f>HLOOKUP($B130,'[6]SGTI 2021 Clean Data'!$E$2:$ZQ$272,248,FALSE)</f>
        <v>0</v>
      </c>
      <c r="FB130" s="17">
        <f>HLOOKUP($B130,'[6]SGTI 2021 Clean Data'!$E$2:$ZQ$272,249,FALSE)</f>
        <v>0</v>
      </c>
      <c r="FC130" s="17">
        <f>HLOOKUP($B130,'[6]SGTI 2021 Clean Data'!$E$2:$ZQ$272,250,FALSE)</f>
        <v>0</v>
      </c>
      <c r="FD130" s="17">
        <f>HLOOKUP($B130,'[6]SGTI 2021 Clean Data'!$E$2:$ZQ$272,251,FALSE)</f>
        <v>3</v>
      </c>
      <c r="FE130" s="17">
        <f>HLOOKUP($B130,'[6]SGTI 2021 Clean Data'!$E$2:$ZQ$272,252,FALSE)</f>
        <v>0</v>
      </c>
      <c r="FF130" s="17">
        <f>HLOOKUP($B130,'[6]SGTI 2021 Clean Data'!$E$2:$ZQ$272,253,FALSE)</f>
        <v>0</v>
      </c>
      <c r="FG130" s="17">
        <f>HLOOKUP($B130,'[6]SGTI 2021 Clean Data'!$E$2:$ZQ$272,254,FALSE)</f>
        <v>0</v>
      </c>
      <c r="FH130" s="17">
        <f>HLOOKUP($B130,'[6]SGTI 2021 Clean Data'!$E$2:$ZQ$272,255,FALSE)</f>
        <v>0</v>
      </c>
      <c r="FI130" s="17">
        <f>HLOOKUP($B130,'[6]SGTI 2021 Clean Data'!$E$2:$ZQ$272,256,FALSE)</f>
        <v>0</v>
      </c>
      <c r="FJ130" s="17">
        <f>HLOOKUP($B130,'[6]SGTI 2021 Clean Data'!$E$2:$ZQ$272,257,FALSE)</f>
        <v>0</v>
      </c>
      <c r="FK130" s="17">
        <f>HLOOKUP($B130,'[6]SGTI 2021 Clean Data'!$E$2:$ZQ$272,258,FALSE)</f>
        <v>0</v>
      </c>
      <c r="FL130" s="17"/>
      <c r="FM130" s="17">
        <f>HLOOKUP($B130,'[6]SGTI 2021 Clean Data'!$E$2:$ZQ$272,260,FALSE)</f>
        <v>0</v>
      </c>
      <c r="FN130" s="17">
        <f>HLOOKUP($B130,'[6]SGTI 2021 Clean Data'!$E$2:$ZQ$272,261,FALSE)</f>
        <v>0</v>
      </c>
      <c r="FO130" s="17">
        <f>HLOOKUP($B130,'[6]SGTI 2021 Clean Data'!$E$2:$ZQ$272,262,FALSE)</f>
        <v>0</v>
      </c>
      <c r="FP130" s="17">
        <f>HLOOKUP($B130,'[6]SGTI 2021 Clean Data'!$E$2:$ZQ$272,263,FALSE)</f>
        <v>0</v>
      </c>
      <c r="FQ130" s="17"/>
      <c r="FR130" s="17">
        <f>HLOOKUP($B130,'[6]SGTI 2021 Clean Data'!$E$2:$ZQ$272,265,FALSE)</f>
        <v>0</v>
      </c>
      <c r="FS130" s="17">
        <f>HLOOKUP($B130,'[6]SGTI 2021 Clean Data'!$E$2:$ZQ$272,266,FALSE)</f>
        <v>0</v>
      </c>
      <c r="FT130" s="17">
        <f>HLOOKUP($B130,'[6]SGTI 2021 Clean Data'!$E$2:$ZQ$272,267,FALSE)</f>
        <v>0</v>
      </c>
      <c r="FU130" s="17">
        <f>HLOOKUP($B130,'[6]SGTI 2021 Clean Data'!$E$2:$ZQ$272,268,FALSE)</f>
        <v>0</v>
      </c>
      <c r="FV130" s="17">
        <f>HLOOKUP($B130,'[6]SGTI 2021 Clean Data'!$E$2:$ZQ$272,269,FALSE)</f>
        <v>0</v>
      </c>
      <c r="FW130" s="17">
        <f>HLOOKUP($B130,'[6]SGTI 2021 Clean Data'!$E$2:$ZQ$272,270,FALSE)</f>
        <v>0</v>
      </c>
      <c r="FX130" s="17">
        <f>HLOOKUP($B130,'[6]SGTI 2021 Clean Data'!$E$2:$ZQ$272,271,FALSE)</f>
        <v>0</v>
      </c>
    </row>
    <row r="131" spans="1:180" ht="24" thickTop="1" thickBot="1" x14ac:dyDescent="0.3">
      <c r="A131" s="12">
        <v>89</v>
      </c>
      <c r="B131" s="13" t="s">
        <v>134</v>
      </c>
      <c r="C131" s="14" t="s">
        <v>135</v>
      </c>
      <c r="D131" s="15">
        <v>44012</v>
      </c>
      <c r="E131" s="16">
        <f>_xlfn.IFNA(VLOOKUP($B131,'[4]SGTI 2021 General Full List'!$G$2:$AD$528,24,FALSE),VLOOKUP($B131,'[5]SGTI 2021 TrustReits Full List'!$G$2:$AC$43,23,FALSE))</f>
        <v>660636000</v>
      </c>
      <c r="F131" s="16" t="str">
        <f t="shared" si="2"/>
        <v>Mid</v>
      </c>
      <c r="G131" s="16" t="str">
        <f>_xlfn.IFNA(VLOOKUP($B131,'[4]SGTI 2021 General Full List'!$G$2:$AD$528,21,FALSE),VLOOKUP($B131,'[5]SGTI 2021 TrustReits Full List'!$G$2:$AB$43,20,FALSE))</f>
        <v xml:space="preserve">INFORMATION TECHNOLOGY </v>
      </c>
      <c r="H131" s="16" t="str">
        <f>_xlfn.IFNA(VLOOKUP($B131,'[4]SGTI 2021 General Full List'!$G$2:$AD$528,23,FALSE),VLOOKUP($B131,'[5]SGTI 2021 TrustReits Full List'!$G$2:$AB$43,22,FALSE))</f>
        <v>Software &amp; IT Services</v>
      </c>
      <c r="I131" s="16" t="s">
        <v>1274</v>
      </c>
      <c r="J131" s="17">
        <f>VLOOKUP($B131,'[6]2021 DD Batch123456'!$B$3:$AT$590,5,FALSE)</f>
        <v>9</v>
      </c>
      <c r="K131" s="17">
        <f>VLOOKUP($B131,'[6]2021 DD Batch123456'!$B$3:$AT$590,6,FALSE)</f>
        <v>9</v>
      </c>
      <c r="L131" s="17">
        <f>VLOOKUP($B131,'[6]2021 DD Batch123456'!$B$3:$AT$590,7,FALSE)</f>
        <v>5</v>
      </c>
      <c r="M131" s="17" t="str">
        <f>VLOOKUP($B131,'[6]2021 DD Batch123456'!$B$3:$AT$590,12,FALSE)</f>
        <v>N</v>
      </c>
      <c r="N131" s="17" t="str">
        <f>HLOOKUP($B131,'[6]SGTI 2021 Clean Data'!$E$2:$ZQ$272,25,FALSE)</f>
        <v>N</v>
      </c>
      <c r="O131" s="17" t="str">
        <f>VLOOKUP($B131,'[6]2021 DD Batch123456'!$B$3:$AT$590,13,FALSE)</f>
        <v>N</v>
      </c>
      <c r="P131" s="17" t="str">
        <f>VLOOKUP($B131,'[6]2021 DD Batch123456'!$B$3:$AT$590,14,FALSE)</f>
        <v>Y</v>
      </c>
      <c r="Q131" s="17" t="str">
        <f>HLOOKUP($B131,'[6]SGTI 2021 Clean Data'!$E$2:$ZQ$272,30,FALSE)</f>
        <v>Y</v>
      </c>
      <c r="R131" s="17" t="str">
        <f>HLOOKUP($B131,'[6]SGTI 2021 Clean Data'!$E$2:$ZQ$272,31,FALSE)</f>
        <v>Y</v>
      </c>
      <c r="S131" s="17" t="str">
        <f>HLOOKUP($B131,'[6]SGTI 2021 Clean Data'!$E$2:$ZQ$272,32,FALSE)</f>
        <v>Y</v>
      </c>
      <c r="T131" s="17">
        <f>VLOOKUP($B131,'[6]2021 DD Batch123456'!$B$3:$AT$590,36,FALSE)</f>
        <v>7</v>
      </c>
      <c r="U131" s="17">
        <f>VLOOKUP($B131,'[6]2021 DD Batch123456'!$B$3:$AT$590,40,FALSE)</f>
        <v>0</v>
      </c>
      <c r="V131" s="17">
        <f>VLOOKUP($B131,'[6]2021 DD Batch123456'!$B$3:$AT$590,37,FALSE)</f>
        <v>4</v>
      </c>
      <c r="W131" s="17" t="str">
        <f>VLOOKUP($B131,'[6]2021 DD Batch123456'!$B$3:$AT$590,41,FALSE)</f>
        <v>Y</v>
      </c>
      <c r="X131" s="17">
        <f>VLOOKUP($B131,'[6]2021 DD Batch123456'!$B$3:$AT$590,15,FALSE)</f>
        <v>4</v>
      </c>
      <c r="Y131" s="17">
        <f>VLOOKUP($B131,'[6]2021 DD Batch123456'!$B$3:$AT$590,16,FALSE)</f>
        <v>3</v>
      </c>
      <c r="Z131" s="17" t="str">
        <f>VLOOKUP($B131,'[6]2021 DD Batch123456'!$B$3:$AT$590,18,FALSE)</f>
        <v>Y</v>
      </c>
      <c r="AA131" s="17" t="str">
        <f>HLOOKUP($B131,'[6]SGTI 2021 Clean Data'!$E$2:$ZQ$272,45,FALSE)</f>
        <v>Y</v>
      </c>
      <c r="AB131" s="17" t="str">
        <f>HLOOKUP($B131,'[6]SGTI 2021 Clean Data'!$E$2:$ZQ$272,46,FALSE)</f>
        <v>N</v>
      </c>
      <c r="AC131" s="17" t="str">
        <f>HLOOKUP($B131,'[6]SGTI 2021 Clean Data'!$E$2:$ZQ$272,49,FALSE)</f>
        <v>Y</v>
      </c>
      <c r="AD131" s="17" t="str">
        <f>HLOOKUP($B131,'[6]SGTI 2021 Clean Data'!$E$2:$ZQ$272,50,FALSE)</f>
        <v>N</v>
      </c>
      <c r="AE131" s="17" t="str">
        <f>HLOOKUP($B131,'[6]SGTI 2021 Clean Data'!$E$2:$ZQ$272,53,FALSE)</f>
        <v>Y</v>
      </c>
      <c r="AF131" s="17" t="str">
        <f>HLOOKUP($B131,'[6]SGTI 2021 Clean Data'!$E$2:$ZQ$272,54,FALSE)</f>
        <v>Y</v>
      </c>
      <c r="AG131" s="17" t="str">
        <f>HLOOKUP($B131,'[6]SGTI 2021 Clean Data'!$E$2:$ZQ$272,55,FALSE)</f>
        <v>Y</v>
      </c>
      <c r="AH131" s="17" t="str">
        <f>HLOOKUP($B131,'[6]SGTI 2021 Clean Data'!$E$2:$ZQ$272,56,FALSE)</f>
        <v>Y</v>
      </c>
      <c r="AI131" s="17" t="str">
        <f>HLOOKUP($B131,'[6]SGTI 2021 Clean Data'!$E$2:$ZQ$272,57,FALSE)</f>
        <v>N</v>
      </c>
      <c r="AJ131" s="17" t="str">
        <f>HLOOKUP($B131,'[6]SGTI 2021 Clean Data'!$E$2:$ZQ$272,58,FALSE)</f>
        <v>N</v>
      </c>
      <c r="AK131" s="17" t="str">
        <f>HLOOKUP($B131,'[6]SGTI 2021 Clean Data'!$E$2:$ZQ$272,59,FALSE)</f>
        <v>Y</v>
      </c>
      <c r="AL131" s="17">
        <f>VLOOKUP($B131,'[6]2021 DD Batch123456'!$B$3:$AT$590,19,FALSE)</f>
        <v>4</v>
      </c>
      <c r="AM131" s="17">
        <f>VLOOKUP($B131,'[6]2021 DD Batch123456'!$B$3:$AT$590,20,FALSE)</f>
        <v>4</v>
      </c>
      <c r="AN131" s="17" t="str">
        <f>VLOOKUP($B131,'[6]2021 DD Batch123456'!$B$3:$AT$590,22,FALSE)</f>
        <v>Y</v>
      </c>
      <c r="AO131" s="17" t="str">
        <f>HLOOKUP($B131,'[6]SGTI 2021 Clean Data'!$E$2:$ZQ$272,67,FALSE)</f>
        <v>E</v>
      </c>
      <c r="AP131" s="17" t="str">
        <f>HLOOKUP($B131,'[6]SGTI 2021 Clean Data'!$E$2:$ZQ$272,68,FALSE)</f>
        <v>E</v>
      </c>
      <c r="AQ131" s="17" t="str">
        <f>HLOOKUP($B131,'[6]SGTI 2021 Clean Data'!$E$2:$ZQ$272,69,FALSE)</f>
        <v>B3</v>
      </c>
      <c r="AR131" s="17" t="str">
        <f>HLOOKUP($B131,'[6]SGTI 2021 Clean Data'!$E$2:$ZQ$272,70,FALSE)</f>
        <v>Y</v>
      </c>
      <c r="AS131" s="17" t="str">
        <f>HLOOKUP($B131,'[6]SGTI 2021 Clean Data'!$E$2:$ZQ$272,71,FALSE)</f>
        <v>Y</v>
      </c>
      <c r="AT131" s="17" t="str">
        <f>HLOOKUP($B131,'[6]SGTI 2021 Clean Data'!$E$2:$ZQ$272,72,FALSE)</f>
        <v>Y</v>
      </c>
      <c r="AU131" s="17" t="str">
        <f>HLOOKUP($B131,'[6]SGTI 2021 Clean Data'!$E$2:$ZQ$272,73,FALSE)</f>
        <v>Y</v>
      </c>
      <c r="AV131" s="17" t="str">
        <f>HLOOKUP($B131,'[6]SGTI 2021 Clean Data'!$E$2:$ZQ$272,74,FALSE)</f>
        <v>Y</v>
      </c>
      <c r="AW131" s="17" t="str">
        <f>HLOOKUP($B131,'[6]SGTI 2021 Clean Data'!$E$2:$ZQ$272,75,FALSE)</f>
        <v>N</v>
      </c>
      <c r="AX131" s="17" t="str">
        <f>HLOOKUP($B131,'[6]SGTI 2021 Clean Data'!$E$2:$ZQ$272,76,FALSE)</f>
        <v>N</v>
      </c>
      <c r="AY131" s="17" t="str">
        <f>VLOOKUP($B131,'[6]2021 DD Batch123456'!$B$3:$AT$590,35,FALSE)</f>
        <v>E</v>
      </c>
      <c r="AZ131" s="17" t="str">
        <f>HLOOKUP($B131,'[6]SGTI 2021 Clean Data'!$E$2:$ZQ$272,80,FALSE)</f>
        <v>Y</v>
      </c>
      <c r="BA131" s="17" t="str">
        <f>HLOOKUP($B131,'[6]SGTI 2021 Clean Data'!$E$2:$ZQ$272,83,FALSE)</f>
        <v>Y</v>
      </c>
      <c r="BB131" s="17" t="str">
        <f>HLOOKUP($B131,'[6]SGTI 2021 Clean Data'!$E$2:$ZQ$272,84,FALSE)</f>
        <v>Y</v>
      </c>
      <c r="BC131" s="17" t="str">
        <f>HLOOKUP($B131,'[6]SGTI 2021 Clean Data'!$E$2:$ZQ$272,89,FALSE)</f>
        <v>Y</v>
      </c>
      <c r="BD131" s="17" t="str">
        <f>HLOOKUP($B131,'[6]SGTI 2021 Clean Data'!$E$2:$ZQ$272,91,FALSE)</f>
        <v>Y</v>
      </c>
      <c r="BE131" s="17" t="str">
        <f>HLOOKUP($B131,'[6]SGTI 2021 Clean Data'!$E$2:$ZQ$272,92,FALSE)</f>
        <v>Y</v>
      </c>
      <c r="BF131" s="17" t="str">
        <f>HLOOKUP($B131,'[6]SGTI 2021 Clean Data'!$E$2:$ZQ$272,93,FALSE)</f>
        <v>Y</v>
      </c>
      <c r="BG131" s="17" t="str">
        <f>HLOOKUP($B131,'[6]SGTI 2021 Clean Data'!$E$2:$ZQ$272,94,FALSE)</f>
        <v>Y</v>
      </c>
      <c r="BH131" s="17" t="str">
        <f>HLOOKUP($B131,'[6]SGTI 2021 Clean Data'!$E$2:$ZQ$272,95,FALSE)</f>
        <v>Y</v>
      </c>
      <c r="BI131" s="17" t="str">
        <f>HLOOKUP($B131,'[6]SGTI 2021 Clean Data'!$E$2:$ZQ$272,96,FALSE)</f>
        <v>Y</v>
      </c>
      <c r="BJ131" s="17" t="str">
        <f>HLOOKUP($B131,'[6]SGTI 2021 Clean Data'!$E$2:$ZQ$272,97,FALSE)</f>
        <v>Y</v>
      </c>
      <c r="BK131" s="17" t="str">
        <f>HLOOKUP($B131,'[6]SGTI 2021 Clean Data'!$E$2:$ZQ$272,98,FALSE)</f>
        <v>Y</v>
      </c>
      <c r="BL131" s="17" t="str">
        <f>HLOOKUP($B131,'[6]SGTI 2021 Clean Data'!$E$2:$ZQ$272,100,FALSE)</f>
        <v>Y</v>
      </c>
      <c r="BM131" s="17" t="str">
        <f>HLOOKUP($B131,'[6]SGTI 2021 Clean Data'!$E$2:$ZQ$272,102,FALSE)</f>
        <v>Y</v>
      </c>
      <c r="BN131" s="17" t="str">
        <f>HLOOKUP($B131,'[6]SGTI 2021 Clean Data'!$E$2:$ZQ$272,103,FALSE)</f>
        <v>Y</v>
      </c>
      <c r="BO131" s="17" t="str">
        <f>HLOOKUP($B131,'[6]SGTI 2021 Clean Data'!$E$2:$ZQ$272,107,FALSE)</f>
        <v>Y</v>
      </c>
      <c r="BP131" s="17" t="str">
        <f>HLOOKUP($B131,'[6]SGTI 2021 Clean Data'!$E$2:$ZQ$272,108,FALSE)</f>
        <v>Y</v>
      </c>
      <c r="BQ131" s="17" t="str">
        <f>HLOOKUP($B131,'[6]SGTI 2021 Clean Data'!$E$2:$ZQ$272,109,FALSE)</f>
        <v>Y</v>
      </c>
      <c r="BR131" s="17" t="str">
        <f>HLOOKUP($B131,'[6]SGTI 2021 Clean Data'!$E$2:$ZQ$272,110,FALSE)</f>
        <v>Y</v>
      </c>
      <c r="BS131" s="17" t="str">
        <f>HLOOKUP($B131,'[6]SGTI 2021 Clean Data'!$E$2:$ZQ$272,111,FALSE)</f>
        <v>Y</v>
      </c>
      <c r="BT131" s="17" t="str">
        <f>HLOOKUP($B131,'[6]SGTI 2021 Clean Data'!$E$2:$ZQ$272,113,FALSE)</f>
        <v>Y</v>
      </c>
      <c r="BU131" s="17" t="str">
        <f>HLOOKUP($B131,'[6]SGTI 2021 Clean Data'!$E$2:$ZQ$272,114,FALSE)</f>
        <v>Y</v>
      </c>
      <c r="BV131" s="17" t="str">
        <f>HLOOKUP($B131,'[6]SGTI 2021 Clean Data'!$E$2:$ZQ$272,120,FALSE)</f>
        <v>Y</v>
      </c>
      <c r="BW131" s="17" t="str">
        <f>HLOOKUP($B131,'[6]SGTI 2021 Clean Data'!$E$2:$ZQ$272,121,FALSE)</f>
        <v>N</v>
      </c>
      <c r="BX131" s="17" t="str">
        <f>HLOOKUP($B131,'[6]SGTI 2021 Clean Data'!$E$2:$ZQ$272,122,FALSE)</f>
        <v>Y</v>
      </c>
      <c r="BY131" s="17" t="str">
        <f>HLOOKUP($B131,'[6]SGTI 2021 Clean Data'!$E$2:$ZQ$272,123,FALSE)</f>
        <v>Y</v>
      </c>
      <c r="BZ131" s="17" t="str">
        <f>HLOOKUP($B131,'[6]SGTI 2021 Clean Data'!$E$2:$ZQ$272,124,FALSE)</f>
        <v>Y</v>
      </c>
      <c r="CA131" s="17" t="str">
        <f>HLOOKUP($B131,'[6]SGTI 2021 Clean Data'!$E$2:$ZQ$272,125,FALSE)</f>
        <v>Y</v>
      </c>
      <c r="CB131" s="17" t="str">
        <f>HLOOKUP($B131,'[6]SGTI 2021 Clean Data'!$E$2:$ZQ$272,126,FALSE)</f>
        <v>Y</v>
      </c>
      <c r="CC131" s="17" t="str">
        <f>HLOOKUP($B131,'[6]SGTI 2021 Clean Data'!$E$2:$ZQ$272,128,FALSE)</f>
        <v>Y</v>
      </c>
      <c r="CD131" s="17" t="str">
        <f>HLOOKUP($B131,'[6]SGTI 2021 Clean Data'!$E$2:$ZQ$272,130,FALSE)</f>
        <v>Y</v>
      </c>
      <c r="CE131" s="17" t="str">
        <f>HLOOKUP($B131,'[6]SGTI 2021 Clean Data'!$E$2:$ZQ$272,131,FALSE)</f>
        <v>Y</v>
      </c>
      <c r="CF131" s="17" t="str">
        <f>HLOOKUP($B131,'[6]SGTI 2021 Clean Data'!$E$2:$ZQ$272,132,FALSE)</f>
        <v>Y</v>
      </c>
      <c r="CG131" s="17" t="str">
        <f>HLOOKUP($B131,'[6]SGTI 2021 Clean Data'!$E$2:$ZQ$272,133,FALSE)</f>
        <v>Y</v>
      </c>
      <c r="CH131" s="17" t="str">
        <f>HLOOKUP($B131,'[6]SGTI 2021 Clean Data'!$E$2:$ZQ$272,135,FALSE)</f>
        <v>Y</v>
      </c>
      <c r="CI131" s="17" t="str">
        <f>HLOOKUP($B131,'[6]SGTI 2021 Clean Data'!$E$2:$ZQ$272,139,FALSE)</f>
        <v>Y</v>
      </c>
      <c r="CJ131" s="17" t="str">
        <f>HLOOKUP($B131,'[6]SGTI 2021 Clean Data'!$E$2:$ZQ$272,140,FALSE)</f>
        <v>Y</v>
      </c>
      <c r="CK131" s="17" t="str">
        <f>VLOOKUP($B131,'[6]2021 DD Batch123456'!$B$3:$AT$590,26,FALSE)</f>
        <v>Y</v>
      </c>
      <c r="CL131" s="17">
        <f>VLOOKUP($B131,'[6]2021 DD Batch123456'!$B$3:$AT$590,27,FALSE)</f>
        <v>0</v>
      </c>
      <c r="CM131" s="17" t="str">
        <f>VLOOKUP($B131,'[6]2021 DD Batch123456'!$B$3:$AT$590,31,FALSE)</f>
        <v>Y</v>
      </c>
      <c r="CN131" s="17">
        <f>VLOOKUP($B131,'[6]2021 DD Batch123456'!$B$3:$AT$590,32,FALSE)</f>
        <v>0</v>
      </c>
      <c r="CO131" s="17" t="str">
        <f>VLOOKUP($B131,'[6]2021 DD Batch123456'!$B$3:$AT$590,33,FALSE)</f>
        <v>N</v>
      </c>
      <c r="CP131" s="17" t="str">
        <f>HLOOKUP($B131,'[6]SGTI 2021 Clean Data'!$E$2:$ZQ$272,153,FALSE)</f>
        <v>Y</v>
      </c>
      <c r="CQ131" s="17" t="str">
        <f>HLOOKUP($B131,'[6]SGTI 2021 Clean Data'!$E$2:$ZQ$272,155,FALSE)</f>
        <v>Y</v>
      </c>
      <c r="CR131" s="17" t="str">
        <f>HLOOKUP($B131,'[6]SGTI 2021 Clean Data'!$E$2:$ZQ$272,156,FALSE)</f>
        <v>Y</v>
      </c>
      <c r="CS131" s="17" t="str">
        <f>HLOOKUP($B131,'[6]SGTI 2021 Clean Data'!$E$2:$ZQ$272,157,FALSE)</f>
        <v>Y</v>
      </c>
      <c r="CT131" s="17" t="str">
        <f>HLOOKUP($B131,'[6]SGTI 2021 Clean Data'!$E$2:$ZQ$272,158,FALSE)</f>
        <v>N</v>
      </c>
      <c r="CU131" s="17" t="str">
        <f>HLOOKUP($B131,'[6]SGTI 2021 Clean Data'!$E$2:$ZQ$272,159,FALSE)</f>
        <v>Y</v>
      </c>
      <c r="CV131" s="17" t="str">
        <f>HLOOKUP($B131,'[6]SGTI 2021 Clean Data'!$E$2:$ZQ$272,160,FALSE)</f>
        <v>Y</v>
      </c>
      <c r="CW131" s="17" t="str">
        <f>HLOOKUP($B131,'[6]SGTI 2021 Clean Data'!$E$2:$ZQ$272,161,FALSE)</f>
        <v>Y</v>
      </c>
      <c r="CX131" s="17" t="str">
        <f>HLOOKUP($B131,'[6]SGTI 2021 Clean Data'!$E$2:$ZQ$272,164,FALSE)</f>
        <v>Y</v>
      </c>
      <c r="CY131" s="17" t="str">
        <f>HLOOKUP($B131,'[6]SGTI 2021 Clean Data'!$E$2:$ZQ$272,170,FALSE)</f>
        <v>Y</v>
      </c>
      <c r="CZ131" s="17" t="str">
        <f>HLOOKUP($B131,'[6]SGTI 2021 Clean Data'!$E$2:$ZQ$272,173,FALSE)</f>
        <v>Y</v>
      </c>
      <c r="DA131" s="17" t="str">
        <f>HLOOKUP($B131,'[6]SGTI 2021 Clean Data'!$E$2:$ZQ$272,174,FALSE)</f>
        <v>Y</v>
      </c>
      <c r="DB131" s="17" t="str">
        <f>HLOOKUP($B131,'[6]SGTI 2021 Clean Data'!$E$2:$ZQ$272,175,FALSE)</f>
        <v>Y</v>
      </c>
      <c r="DC131" s="17" t="str">
        <f>HLOOKUP($B131,'[6]SGTI 2021 Clean Data'!$E$2:$ZQ$272,176,FALSE)</f>
        <v>Y</v>
      </c>
      <c r="DD131" s="17" t="str">
        <f>HLOOKUP($B131,'[6]SGTI 2021 Clean Data'!$E$2:$ZQ$272,178,FALSE)</f>
        <v>Y</v>
      </c>
      <c r="DE131" s="17" t="str">
        <f>HLOOKUP($B131,'[6]SGTI 2021 Clean Data'!$E$2:$ZQ$272,179,FALSE)</f>
        <v>Y</v>
      </c>
      <c r="DF131" s="17" t="str">
        <f>HLOOKUP($B131,'[6]SGTI 2021 Clean Data'!$E$2:$ZQ$272,180,FALSE)</f>
        <v>Y</v>
      </c>
      <c r="DG131" s="17" t="str">
        <f>HLOOKUP($B131,'[6]SGTI 2021 Clean Data'!$E$2:$ZQ$272,181,FALSE)</f>
        <v>Y</v>
      </c>
      <c r="DH131" s="17" t="str">
        <f>HLOOKUP($B131,'[6]SGTI 2021 Clean Data'!$E$2:$ZQ$272,182,FALSE)</f>
        <v>N</v>
      </c>
      <c r="DI131" s="17" t="str">
        <f>HLOOKUP($B131,'[6]SGTI 2021 Clean Data'!$E$2:$ZQ$272,184,FALSE)</f>
        <v>Y</v>
      </c>
      <c r="DJ131" s="17" t="str">
        <f>HLOOKUP($B131,'[6]SGTI 2021 Clean Data'!$E$2:$ZQ$272,185,FALSE)</f>
        <v>Y</v>
      </c>
      <c r="DK131" s="17">
        <f>HLOOKUP($B131,'[6]SGTI 2021 Clean Data'!$E$2:$ZQ$272,190,FALSE)</f>
        <v>101</v>
      </c>
      <c r="DL131" s="17" t="str">
        <f>HLOOKUP($B131,'[6]SGTI 2021 Clean Data'!$E$2:$ZQ$272,191,FALSE)</f>
        <v>N</v>
      </c>
      <c r="DM131" s="17" t="str">
        <f>HLOOKUP($B131,'[6]SGTI 2021 Clean Data'!$E$2:$ZQ$272,195,FALSE)</f>
        <v>Y</v>
      </c>
      <c r="DN131" s="17" t="str">
        <f>HLOOKUP($B131,'[6]SGTI 2021 Clean Data'!$E$2:$ZQ$272,196,FALSE)</f>
        <v>Y</v>
      </c>
      <c r="DO131" s="17" t="str">
        <f>HLOOKUP($B131,'[6]SGTI 2021 Clean Data'!$E$2:$ZQ$272,199,FALSE)</f>
        <v>Y</v>
      </c>
      <c r="DP131" s="17" t="str">
        <f>HLOOKUP($B131,'[6]SGTI 2021 Clean Data'!$E$2:$ZQ$272,200,FALSE)</f>
        <v>Y</v>
      </c>
      <c r="DQ131" s="17" t="str">
        <f>HLOOKUP($B131,'[6]SGTI 2021 Clean Data'!$E$2:$ZQ$272,201,FALSE)</f>
        <v>Y</v>
      </c>
      <c r="DR131" s="17" t="str">
        <f>HLOOKUP($B131,'[6]SGTI 2021 Clean Data'!$E$2:$ZQ$272,202,FALSE)</f>
        <v>Y</v>
      </c>
      <c r="DS131" s="17" t="str">
        <f>HLOOKUP($B131,'[6]SGTI 2021 Clean Data'!$E$2:$ZQ$272,203,FALSE)</f>
        <v>Y</v>
      </c>
      <c r="DT131" s="17" t="str">
        <f>HLOOKUP($B131,'[6]SGTI 2021 Clean Data'!$E$2:$ZQ$272,204,FALSE)</f>
        <v>Y</v>
      </c>
      <c r="DU131" s="17" t="str">
        <f>HLOOKUP($B131,'[6]SGTI 2021 Clean Data'!$E$2:$ZQ$272,206,FALSE)</f>
        <v>Y</v>
      </c>
      <c r="DV131" s="17" t="str">
        <f>HLOOKUP($B131,'[6]SGTI 2021 Clean Data'!$E$2:$ZQ$272,207,FALSE)</f>
        <v>Y</v>
      </c>
      <c r="DW131" s="17" t="str">
        <f>HLOOKUP($B131,'[6]SGTI 2021 Clean Data'!$E$2:$ZQ$272,208,FALSE)</f>
        <v>Y</v>
      </c>
      <c r="DX131" s="17"/>
      <c r="DY131" s="17" t="str">
        <f>HLOOKUP($B131,'[6]SGTI 2021 Clean Data'!$E$2:$ZQ$272,213,FALSE)</f>
        <v>Y</v>
      </c>
      <c r="DZ131" s="17" t="str">
        <f>HLOOKUP($B131,'[6]SGTI 2021 Clean Data'!$E$2:$ZQ$272,214,FALSE)</f>
        <v>Y</v>
      </c>
      <c r="EA131" s="17" t="str">
        <f>HLOOKUP($B131,'[6]SGTI 2021 Clean Data'!$E$2:$ZQ$272,215,FALSE)</f>
        <v>Y</v>
      </c>
      <c r="EB131" s="17">
        <f>HLOOKUP($B131,'[6]SGTI 2021 Clean Data'!$E$2:$ZQ$272,219,FALSE)</f>
        <v>3</v>
      </c>
      <c r="EC131" s="17">
        <f>HLOOKUP($B131,'[6]SGTI 2021 Clean Data'!$E$2:$ZQ$272,220,FALSE)</f>
        <v>3</v>
      </c>
      <c r="ED131" s="17">
        <f>HLOOKUP($B131,'[6]SGTI 2021 Clean Data'!$E$2:$ZQ$272,221,FALSE)</f>
        <v>3</v>
      </c>
      <c r="EE131" s="17">
        <f>HLOOKUP($B131,'[6]SGTI 2021 Clean Data'!$E$2:$ZQ$272,222,FALSE)</f>
        <v>3</v>
      </c>
      <c r="EF131" s="17">
        <f>HLOOKUP($B131,'[6]SGTI 2021 Clean Data'!$E$2:$ZQ$272,223,FALSE)</f>
        <v>0</v>
      </c>
      <c r="EG131" s="17">
        <f>HLOOKUP($B131,'[6]SGTI 2021 Clean Data'!$E$2:$ZQ$272,224,FALSE)</f>
        <v>3</v>
      </c>
      <c r="EH131" s="17">
        <f>HLOOKUP($B131,'[6]SGTI 2021 Clean Data'!$E$2:$ZQ$272,225,FALSE)</f>
        <v>3</v>
      </c>
      <c r="EI131" s="17">
        <f>HLOOKUP($B131,'[6]SGTI 2021 Clean Data'!$E$2:$ZQ$272,226,FALSE)</f>
        <v>0</v>
      </c>
      <c r="EJ131" s="17">
        <f>HLOOKUP($B131,'[6]SGTI 2021 Clean Data'!$E$2:$ZQ$272,227,FALSE)</f>
        <v>0</v>
      </c>
      <c r="EK131" s="17">
        <f>HLOOKUP($B131,'[6]SGTI 2021 Clean Data'!$E$2:$ZQ$272,228,FALSE)</f>
        <v>3</v>
      </c>
      <c r="EL131" s="17">
        <f>HLOOKUP($B131,'[6]SGTI 2021 Clean Data'!$E$2:$ZQ$272,229,FALSE)</f>
        <v>0</v>
      </c>
      <c r="EM131" s="17">
        <f>HLOOKUP($B131,'[6]SGTI 2021 Clean Data'!$E$2:$ZQ$272,230,FALSE)</f>
        <v>2</v>
      </c>
      <c r="EN131" s="17">
        <f>HLOOKUP($B131,'[6]SGTI 2021 Clean Data'!$E$2:$ZQ$272,231,FALSE)</f>
        <v>0</v>
      </c>
      <c r="EO131" s="18">
        <f>HLOOKUP($B131,'[6]SGTI 2021 Clean Data'!$E$2:$ZQ$272,232,FALSE)</f>
        <v>44116</v>
      </c>
      <c r="EP131" s="18">
        <f>HLOOKUP($B131,'[6]SGTI 2021 Clean Data'!$E$2:$ZQ$272,233,FALSE)</f>
        <v>44131</v>
      </c>
      <c r="EQ131" s="17">
        <f>HLOOKUP($B131,'[6]SGTI 2021 Clean Data'!$E$2:$ZQ$272,234,FALSE)</f>
        <v>0</v>
      </c>
      <c r="ER131" s="17">
        <f>HLOOKUP($B131,'[6]SGTI 2021 Clean Data'!$E$2:$ZQ$272,235,FALSE)</f>
        <v>0</v>
      </c>
      <c r="ES131" s="17">
        <f>HLOOKUP($B131,'[6]SGTI 2021 Clean Data'!$E$2:$ZQ$272,240,FALSE)</f>
        <v>0</v>
      </c>
      <c r="ET131" s="17">
        <f>VLOOKUP($B131,'[6]2021 DD Batch123456'!$B$3:$AT$590,42,FALSE)</f>
        <v>3</v>
      </c>
      <c r="EU131" s="17"/>
      <c r="EV131" s="17"/>
      <c r="EW131" s="17"/>
      <c r="EX131" s="17">
        <f>VLOOKUP($B131,'[6]2021 DD Batch123456'!$B$3:$AT$590,44,FALSE)</f>
        <v>0</v>
      </c>
      <c r="EY131" s="17">
        <f>HLOOKUP($B131,'[6]SGTI 2021 Clean Data'!$E$2:$ZQ$272,246,FALSE)</f>
        <v>3</v>
      </c>
      <c r="EZ131" s="17">
        <f>HLOOKUP($B131,'[6]SGTI 2021 Clean Data'!$E$2:$ZQ$272,247,FALSE)</f>
        <v>0</v>
      </c>
      <c r="FA131" s="17">
        <f>HLOOKUP($B131,'[6]SGTI 2021 Clean Data'!$E$2:$ZQ$272,248,FALSE)</f>
        <v>0</v>
      </c>
      <c r="FB131" s="17">
        <f>HLOOKUP($B131,'[6]SGTI 2021 Clean Data'!$E$2:$ZQ$272,249,FALSE)</f>
        <v>0</v>
      </c>
      <c r="FC131" s="17">
        <f>HLOOKUP($B131,'[6]SGTI 2021 Clean Data'!$E$2:$ZQ$272,250,FALSE)</f>
        <v>0</v>
      </c>
      <c r="FD131" s="17">
        <f>HLOOKUP($B131,'[6]SGTI 2021 Clean Data'!$E$2:$ZQ$272,251,FALSE)</f>
        <v>0</v>
      </c>
      <c r="FE131" s="17">
        <f>HLOOKUP($B131,'[6]SGTI 2021 Clean Data'!$E$2:$ZQ$272,252,FALSE)</f>
        <v>0</v>
      </c>
      <c r="FF131" s="17">
        <f>HLOOKUP($B131,'[6]SGTI 2021 Clean Data'!$E$2:$ZQ$272,253,FALSE)</f>
        <v>0</v>
      </c>
      <c r="FG131" s="17">
        <f>HLOOKUP($B131,'[6]SGTI 2021 Clean Data'!$E$2:$ZQ$272,254,FALSE)</f>
        <v>0</v>
      </c>
      <c r="FH131" s="17">
        <f>HLOOKUP($B131,'[6]SGTI 2021 Clean Data'!$E$2:$ZQ$272,255,FALSE)</f>
        <v>0</v>
      </c>
      <c r="FI131" s="17">
        <f>HLOOKUP($B131,'[6]SGTI 2021 Clean Data'!$E$2:$ZQ$272,256,FALSE)</f>
        <v>0</v>
      </c>
      <c r="FJ131" s="17">
        <f>HLOOKUP($B131,'[6]SGTI 2021 Clean Data'!$E$2:$ZQ$272,257,FALSE)</f>
        <v>0</v>
      </c>
      <c r="FK131" s="17">
        <f>HLOOKUP($B131,'[6]SGTI 2021 Clean Data'!$E$2:$ZQ$272,258,FALSE)</f>
        <v>0</v>
      </c>
      <c r="FL131" s="17"/>
      <c r="FM131" s="17">
        <f>HLOOKUP($B131,'[6]SGTI 2021 Clean Data'!$E$2:$ZQ$272,260,FALSE)</f>
        <v>0</v>
      </c>
      <c r="FN131" s="17">
        <f>HLOOKUP($B131,'[6]SGTI 2021 Clean Data'!$E$2:$ZQ$272,261,FALSE)</f>
        <v>0</v>
      </c>
      <c r="FO131" s="17">
        <f>HLOOKUP($B131,'[6]SGTI 2021 Clean Data'!$E$2:$ZQ$272,262,FALSE)</f>
        <v>0</v>
      </c>
      <c r="FP131" s="17">
        <f>HLOOKUP($B131,'[6]SGTI 2021 Clean Data'!$E$2:$ZQ$272,263,FALSE)</f>
        <v>0</v>
      </c>
      <c r="FQ131" s="17"/>
      <c r="FR131" s="17">
        <f>HLOOKUP($B131,'[6]SGTI 2021 Clean Data'!$E$2:$ZQ$272,265,FALSE)</f>
        <v>0</v>
      </c>
      <c r="FS131" s="17">
        <f>HLOOKUP($B131,'[6]SGTI 2021 Clean Data'!$E$2:$ZQ$272,266,FALSE)</f>
        <v>0</v>
      </c>
      <c r="FT131" s="17">
        <f>HLOOKUP($B131,'[6]SGTI 2021 Clean Data'!$E$2:$ZQ$272,267,FALSE)</f>
        <v>0</v>
      </c>
      <c r="FU131" s="17">
        <f>HLOOKUP($B131,'[6]SGTI 2021 Clean Data'!$E$2:$ZQ$272,268,FALSE)</f>
        <v>3</v>
      </c>
      <c r="FV131" s="17">
        <f>HLOOKUP($B131,'[6]SGTI 2021 Clean Data'!$E$2:$ZQ$272,269,FALSE)</f>
        <v>0</v>
      </c>
      <c r="FW131" s="17">
        <f>HLOOKUP($B131,'[6]SGTI 2021 Clean Data'!$E$2:$ZQ$272,270,FALSE)</f>
        <v>0</v>
      </c>
      <c r="FX131" s="17">
        <f>HLOOKUP($B131,'[6]SGTI 2021 Clean Data'!$E$2:$ZQ$272,271,FALSE)</f>
        <v>0</v>
      </c>
    </row>
    <row r="132" spans="1:180" ht="15" thickTop="1" x14ac:dyDescent="0.25">
      <c r="A132" s="188"/>
      <c r="B132" s="188"/>
      <c r="C132" s="189"/>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c r="AA132" s="188"/>
      <c r="AB132" s="188"/>
      <c r="AC132" s="188"/>
      <c r="AD132" s="188"/>
      <c r="AE132" s="188"/>
      <c r="AF132" s="188"/>
      <c r="AG132" s="188"/>
      <c r="AH132" s="188"/>
      <c r="AI132" s="188"/>
      <c r="AJ132" s="188"/>
      <c r="AK132" s="188"/>
      <c r="AL132" s="188"/>
      <c r="AM132" s="188"/>
      <c r="AN132" s="188"/>
      <c r="AO132" s="188"/>
      <c r="AP132" s="188"/>
      <c r="AQ132" s="188"/>
      <c r="AR132" s="188"/>
      <c r="AS132" s="188"/>
      <c r="AT132" s="188"/>
      <c r="AU132" s="188"/>
      <c r="AV132" s="188"/>
      <c r="AW132" s="188"/>
      <c r="AX132" s="188"/>
      <c r="AY132" s="188"/>
      <c r="AZ132" s="188"/>
      <c r="BA132" s="188"/>
      <c r="BB132" s="188"/>
      <c r="BC132" s="188"/>
      <c r="BD132" s="188"/>
      <c r="BE132" s="188"/>
      <c r="BF132" s="188"/>
      <c r="BG132" s="188"/>
      <c r="BH132" s="188"/>
      <c r="BI132" s="188"/>
      <c r="BJ132" s="188"/>
      <c r="BK132" s="188"/>
      <c r="BL132" s="188"/>
      <c r="BM132" s="188"/>
      <c r="BN132" s="188"/>
      <c r="BO132" s="188"/>
      <c r="BP132" s="188"/>
      <c r="BQ132" s="188"/>
      <c r="BR132" s="188"/>
      <c r="BS132" s="188"/>
      <c r="BT132" s="188"/>
      <c r="BU132" s="188"/>
      <c r="BV132" s="188"/>
      <c r="BW132" s="188"/>
      <c r="BX132" s="188"/>
      <c r="BY132" s="188"/>
      <c r="BZ132" s="188"/>
      <c r="CA132" s="188"/>
      <c r="CB132" s="188"/>
      <c r="CC132" s="188"/>
      <c r="CD132" s="188"/>
      <c r="CE132" s="188"/>
      <c r="CF132" s="188"/>
      <c r="CG132" s="188"/>
      <c r="CH132" s="188"/>
      <c r="CI132" s="188"/>
      <c r="CJ132" s="188"/>
      <c r="CK132" s="188"/>
      <c r="CL132" s="188"/>
      <c r="CM132" s="188"/>
      <c r="CN132" s="188"/>
      <c r="CO132" s="188"/>
      <c r="CP132" s="188"/>
      <c r="CQ132" s="188"/>
      <c r="CR132" s="188"/>
      <c r="CS132" s="188"/>
      <c r="CT132" s="188"/>
      <c r="CU132" s="188"/>
      <c r="CV132" s="188"/>
      <c r="CW132" s="188"/>
      <c r="CX132" s="188"/>
      <c r="CY132" s="188"/>
      <c r="CZ132" s="188"/>
      <c r="DA132" s="188"/>
      <c r="DB132" s="188"/>
      <c r="DC132" s="188"/>
      <c r="DD132" s="188"/>
      <c r="DE132" s="188"/>
      <c r="DF132" s="188"/>
      <c r="DG132" s="188"/>
      <c r="DH132" s="188"/>
      <c r="DI132" s="188"/>
      <c r="DJ132" s="188"/>
      <c r="DK132" s="188"/>
      <c r="DL132" s="188"/>
      <c r="DM132" s="188"/>
      <c r="DN132" s="188"/>
      <c r="DO132" s="188"/>
      <c r="DP132" s="188"/>
      <c r="DQ132" s="188"/>
      <c r="DR132" s="188"/>
      <c r="DS132" s="188"/>
      <c r="DT132" s="188"/>
      <c r="DU132" s="188"/>
      <c r="DV132" s="188"/>
      <c r="DW132" s="188"/>
      <c r="DX132" s="188"/>
      <c r="DY132" s="188"/>
      <c r="DZ132" s="188"/>
      <c r="EA132" s="188"/>
      <c r="EB132" s="188"/>
      <c r="EC132" s="188"/>
      <c r="ED132" s="188"/>
      <c r="EE132" s="188"/>
      <c r="EF132" s="188"/>
      <c r="EG132" s="188"/>
      <c r="EH132" s="188"/>
      <c r="EI132" s="188"/>
      <c r="EJ132" s="188"/>
      <c r="EK132" s="188"/>
      <c r="EL132" s="188"/>
      <c r="EM132" s="188"/>
      <c r="EN132" s="188"/>
      <c r="EO132" s="188"/>
      <c r="EP132" s="188"/>
      <c r="EQ132" s="188"/>
      <c r="ER132" s="188"/>
      <c r="ES132" s="188"/>
      <c r="ET132" s="188"/>
      <c r="EU132" s="188"/>
      <c r="EV132" s="188"/>
      <c r="EW132" s="188"/>
      <c r="EX132" s="188"/>
      <c r="EY132" s="188"/>
      <c r="EZ132" s="188"/>
      <c r="FA132" s="188"/>
      <c r="FB132" s="188"/>
      <c r="FC132" s="188"/>
      <c r="FD132" s="188"/>
      <c r="FE132" s="188"/>
      <c r="FF132" s="188"/>
      <c r="FG132" s="188"/>
      <c r="FH132" s="188"/>
      <c r="FI132" s="188"/>
      <c r="FJ132" s="188"/>
      <c r="FK132" s="188"/>
      <c r="FL132" s="188"/>
      <c r="FM132" s="188"/>
      <c r="FN132" s="188"/>
      <c r="FO132" s="188"/>
      <c r="FP132" s="188"/>
      <c r="FQ132" s="188"/>
      <c r="FR132" s="188"/>
      <c r="FS132" s="188"/>
      <c r="FT132" s="188"/>
      <c r="FU132" s="188"/>
      <c r="FV132" s="188"/>
      <c r="FW132" s="188"/>
      <c r="FX132" s="188"/>
    </row>
    <row r="133" spans="1:180" x14ac:dyDescent="0.25">
      <c r="A133" s="188"/>
      <c r="B133" s="188"/>
      <c r="C133" s="189"/>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c r="BA133" s="188"/>
      <c r="BB133" s="188"/>
      <c r="BC133" s="188"/>
      <c r="BD133" s="188"/>
      <c r="BE133" s="188"/>
      <c r="BF133" s="188"/>
      <c r="BG133" s="188"/>
      <c r="BH133" s="188"/>
      <c r="BI133" s="188"/>
      <c r="BJ133" s="188"/>
      <c r="BK133" s="188"/>
      <c r="BL133" s="188"/>
      <c r="BM133" s="188"/>
      <c r="BN133" s="188"/>
      <c r="BO133" s="188"/>
      <c r="BP133" s="188"/>
      <c r="BQ133" s="188"/>
      <c r="BR133" s="188"/>
      <c r="BS133" s="188"/>
      <c r="BT133" s="188"/>
      <c r="BU133" s="188"/>
      <c r="BV133" s="188"/>
      <c r="BW133" s="188"/>
      <c r="BX133" s="188"/>
      <c r="BY133" s="188"/>
      <c r="BZ133" s="188"/>
      <c r="CA133" s="188"/>
      <c r="CB133" s="188"/>
      <c r="CC133" s="188"/>
      <c r="CD133" s="188"/>
      <c r="CE133" s="188"/>
      <c r="CF133" s="188"/>
      <c r="CG133" s="188"/>
      <c r="CH133" s="188"/>
      <c r="CI133" s="188"/>
      <c r="CJ133" s="188"/>
      <c r="CK133" s="188"/>
      <c r="CL133" s="188"/>
      <c r="CM133" s="188"/>
      <c r="CN133" s="188"/>
      <c r="CO133" s="188"/>
      <c r="CP133" s="188"/>
      <c r="CQ133" s="188"/>
      <c r="CR133" s="188"/>
      <c r="CS133" s="188"/>
      <c r="CT133" s="188"/>
      <c r="CU133" s="188"/>
      <c r="CV133" s="188"/>
      <c r="CW133" s="188"/>
      <c r="CX133" s="188"/>
      <c r="CY133" s="188"/>
      <c r="CZ133" s="188"/>
      <c r="DA133" s="188"/>
      <c r="DB133" s="188"/>
      <c r="DC133" s="188"/>
      <c r="DD133" s="188"/>
      <c r="DE133" s="188"/>
      <c r="DF133" s="188"/>
      <c r="DG133" s="188"/>
      <c r="DH133" s="188"/>
      <c r="DI133" s="188"/>
      <c r="DJ133" s="188"/>
      <c r="DK133" s="188"/>
      <c r="DL133" s="188"/>
      <c r="DM133" s="188"/>
      <c r="DN133" s="188"/>
      <c r="DO133" s="188"/>
      <c r="DP133" s="188"/>
      <c r="DQ133" s="188"/>
      <c r="DR133" s="188"/>
      <c r="DS133" s="188"/>
      <c r="DT133" s="188"/>
      <c r="DU133" s="188"/>
      <c r="DV133" s="188"/>
      <c r="DW133" s="188"/>
      <c r="DX133" s="188"/>
      <c r="DY133" s="188"/>
      <c r="DZ133" s="188"/>
      <c r="EA133" s="188"/>
      <c r="EB133" s="188"/>
      <c r="EC133" s="188"/>
      <c r="ED133" s="188"/>
      <c r="EE133" s="188"/>
      <c r="EF133" s="188"/>
      <c r="EG133" s="188"/>
      <c r="EH133" s="188"/>
      <c r="EI133" s="188"/>
      <c r="EJ133" s="188"/>
      <c r="EK133" s="188"/>
      <c r="EL133" s="188"/>
      <c r="EM133" s="188"/>
      <c r="EN133" s="188"/>
      <c r="EO133" s="188"/>
      <c r="EP133" s="188"/>
      <c r="EQ133" s="188"/>
      <c r="ER133" s="188"/>
      <c r="ES133" s="188"/>
      <c r="ET133" s="188"/>
      <c r="EU133" s="188"/>
      <c r="EV133" s="188"/>
      <c r="EW133" s="188"/>
      <c r="EX133" s="188"/>
      <c r="EY133" s="188"/>
      <c r="EZ133" s="188"/>
      <c r="FA133" s="188"/>
      <c r="FB133" s="188"/>
      <c r="FC133" s="188"/>
      <c r="FD133" s="188"/>
      <c r="FE133" s="188"/>
      <c r="FF133" s="188"/>
      <c r="FG133" s="188"/>
      <c r="FH133" s="188"/>
      <c r="FI133" s="188"/>
      <c r="FJ133" s="188"/>
      <c r="FK133" s="188"/>
      <c r="FL133" s="188"/>
      <c r="FM133" s="188"/>
      <c r="FN133" s="188"/>
      <c r="FO133" s="188"/>
      <c r="FP133" s="188"/>
      <c r="FQ133" s="188"/>
      <c r="FR133" s="188"/>
      <c r="FS133" s="188"/>
      <c r="FT133" s="188"/>
      <c r="FU133" s="188"/>
      <c r="FV133" s="188"/>
      <c r="FW133" s="188"/>
      <c r="FX133" s="188"/>
    </row>
    <row r="134" spans="1:180" x14ac:dyDescent="0.25">
      <c r="A134" s="188"/>
      <c r="B134" s="188"/>
      <c r="C134" s="189"/>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c r="AH134" s="188"/>
      <c r="AI134" s="188"/>
      <c r="AJ134" s="188"/>
      <c r="AK134" s="188"/>
      <c r="AL134" s="188"/>
      <c r="AM134" s="188"/>
      <c r="AN134" s="188"/>
      <c r="AO134" s="188"/>
      <c r="AP134" s="188"/>
      <c r="AQ134" s="188"/>
      <c r="AR134" s="188"/>
      <c r="AS134" s="188"/>
      <c r="AT134" s="188"/>
      <c r="AU134" s="188"/>
      <c r="AV134" s="188"/>
      <c r="AW134" s="188"/>
      <c r="AX134" s="188"/>
      <c r="AY134" s="188"/>
      <c r="AZ134" s="188"/>
      <c r="BA134" s="188"/>
      <c r="BB134" s="188"/>
      <c r="BC134" s="188"/>
      <c r="BD134" s="188"/>
      <c r="BE134" s="188"/>
      <c r="BF134" s="188"/>
      <c r="BG134" s="188"/>
      <c r="BH134" s="188"/>
      <c r="BI134" s="188"/>
      <c r="BJ134" s="188"/>
      <c r="BK134" s="188"/>
      <c r="BL134" s="188"/>
      <c r="BM134" s="188"/>
      <c r="BN134" s="188"/>
      <c r="BO134" s="188"/>
      <c r="BP134" s="188"/>
      <c r="BQ134" s="188"/>
      <c r="BR134" s="188"/>
      <c r="BS134" s="188"/>
      <c r="BT134" s="188"/>
      <c r="BU134" s="188"/>
      <c r="BV134" s="188"/>
      <c r="BW134" s="188"/>
      <c r="BX134" s="188"/>
      <c r="BY134" s="188"/>
      <c r="BZ134" s="188"/>
      <c r="CA134" s="188"/>
      <c r="CB134" s="188"/>
      <c r="CC134" s="188"/>
      <c r="CD134" s="188"/>
      <c r="CE134" s="188"/>
      <c r="CF134" s="188"/>
      <c r="CG134" s="188"/>
      <c r="CH134" s="188"/>
      <c r="CI134" s="188"/>
      <c r="CJ134" s="188"/>
      <c r="CK134" s="188"/>
      <c r="CL134" s="188"/>
      <c r="CM134" s="188"/>
      <c r="CN134" s="188"/>
      <c r="CO134" s="188"/>
      <c r="CP134" s="188"/>
      <c r="CQ134" s="188"/>
      <c r="CR134" s="188"/>
      <c r="CS134" s="188"/>
      <c r="CT134" s="188"/>
      <c r="CU134" s="188"/>
      <c r="CV134" s="188"/>
      <c r="CW134" s="188"/>
      <c r="CX134" s="188"/>
      <c r="CY134" s="188"/>
      <c r="CZ134" s="188"/>
      <c r="DA134" s="188"/>
      <c r="DB134" s="188"/>
      <c r="DC134" s="188"/>
      <c r="DD134" s="188"/>
      <c r="DE134" s="188"/>
      <c r="DF134" s="188"/>
      <c r="DG134" s="188"/>
      <c r="DH134" s="188"/>
      <c r="DI134" s="188"/>
      <c r="DJ134" s="188"/>
      <c r="DK134" s="188"/>
      <c r="DL134" s="188"/>
      <c r="DM134" s="188"/>
      <c r="DN134" s="188"/>
      <c r="DO134" s="188"/>
      <c r="DP134" s="188"/>
      <c r="DQ134" s="188"/>
      <c r="DR134" s="188"/>
      <c r="DS134" s="188"/>
      <c r="DT134" s="188"/>
      <c r="DU134" s="188"/>
      <c r="DV134" s="188"/>
      <c r="DW134" s="188"/>
      <c r="DX134" s="188"/>
      <c r="DY134" s="188"/>
      <c r="DZ134" s="188"/>
      <c r="EA134" s="188"/>
      <c r="EB134" s="188"/>
      <c r="EC134" s="188"/>
      <c r="ED134" s="188"/>
      <c r="EE134" s="188"/>
      <c r="EF134" s="188"/>
      <c r="EG134" s="188"/>
      <c r="EH134" s="188"/>
      <c r="EI134" s="188"/>
      <c r="EJ134" s="188"/>
      <c r="EK134" s="188"/>
      <c r="EL134" s="188"/>
      <c r="EM134" s="188"/>
      <c r="EN134" s="188"/>
      <c r="EO134" s="188"/>
      <c r="EP134" s="188"/>
      <c r="EQ134" s="188"/>
      <c r="ER134" s="188"/>
      <c r="ES134" s="188"/>
      <c r="ET134" s="188"/>
      <c r="EU134" s="188"/>
      <c r="EV134" s="188"/>
      <c r="EW134" s="188"/>
      <c r="EX134" s="188"/>
      <c r="EY134" s="188"/>
      <c r="EZ134" s="188"/>
      <c r="FA134" s="188"/>
      <c r="FB134" s="188"/>
      <c r="FC134" s="188"/>
      <c r="FD134" s="188"/>
      <c r="FE134" s="188"/>
      <c r="FF134" s="188"/>
      <c r="FG134" s="188"/>
      <c r="FH134" s="188"/>
      <c r="FI134" s="188"/>
      <c r="FJ134" s="188"/>
      <c r="FK134" s="188"/>
      <c r="FL134" s="188"/>
      <c r="FM134" s="188"/>
      <c r="FN134" s="188"/>
      <c r="FO134" s="188"/>
      <c r="FP134" s="188"/>
      <c r="FQ134" s="188"/>
      <c r="FR134" s="188"/>
      <c r="FS134" s="188"/>
      <c r="FT134" s="188"/>
      <c r="FU134" s="188"/>
      <c r="FV134" s="188"/>
      <c r="FW134" s="188"/>
      <c r="FX134" s="188"/>
    </row>
  </sheetData>
  <autoFilter ref="A1:FX134" xr:uid="{06AF5A86-C027-4EC6-A151-EA776B32F50F}">
    <sortState xmlns:xlrd2="http://schemas.microsoft.com/office/spreadsheetml/2017/richdata2" ref="A2:FX134">
      <sortCondition descending="1" ref="I2:I134"/>
      <sortCondition ref="C2:C134"/>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E637-13BB-4B56-9A28-3D6C63D235BB}">
  <sheetPr>
    <tabColor rgb="FFFFFF00"/>
  </sheetPr>
  <dimension ref="A1:GA58"/>
  <sheetViews>
    <sheetView zoomScale="70" zoomScaleNormal="70" workbookViewId="0">
      <pane xSplit="2" ySplit="1" topLeftCell="ES2" activePane="bottomRight" state="frozen"/>
      <selection activeCell="E20" sqref="E20"/>
      <selection pane="topRight" activeCell="E20" sqref="E20"/>
      <selection pane="bottomLeft" activeCell="E20" sqref="E20"/>
      <selection pane="bottomRight" activeCell="GA1" sqref="GA1:GA1048576"/>
    </sheetView>
  </sheetViews>
  <sheetFormatPr defaultColWidth="8.88671875" defaultRowHeight="25.05" customHeight="1" x14ac:dyDescent="0.25"/>
  <cols>
    <col min="1" max="1" width="37.109375" customWidth="1"/>
    <col min="2" max="2" width="46.88671875" customWidth="1"/>
    <col min="34" max="36" width="8.88671875" style="256"/>
    <col min="73" max="73" width="8.88671875" style="256"/>
    <col min="108" max="108" width="8.88671875" style="256"/>
    <col min="110" max="110" width="8.88671875" style="256"/>
    <col min="118" max="118" width="8.88671875" style="256"/>
    <col min="131" max="131" width="8.88671875" style="256"/>
    <col min="138" max="138" width="9" style="250" bestFit="1" customWidth="1"/>
    <col min="139" max="139" width="9.109375" style="250" bestFit="1" customWidth="1"/>
    <col min="173" max="173" width="8.88671875" style="256"/>
  </cols>
  <sheetData>
    <row r="1" spans="1:183" s="245" customFormat="1" ht="25.05" customHeight="1" thickBot="1" x14ac:dyDescent="0.3">
      <c r="A1" s="188" t="s">
        <v>1280</v>
      </c>
      <c r="B1" s="2" t="s">
        <v>2</v>
      </c>
      <c r="C1" s="242" t="s">
        <v>1431</v>
      </c>
      <c r="D1" s="242" t="s">
        <v>1432</v>
      </c>
      <c r="E1" s="242" t="s">
        <v>1433</v>
      </c>
      <c r="F1" s="242" t="s">
        <v>1434</v>
      </c>
      <c r="G1" s="243" t="s">
        <v>1435</v>
      </c>
      <c r="H1" s="242" t="s">
        <v>1436</v>
      </c>
      <c r="I1" s="242" t="s">
        <v>1437</v>
      </c>
      <c r="J1" s="243" t="s">
        <v>8</v>
      </c>
      <c r="K1" s="243" t="s">
        <v>9</v>
      </c>
      <c r="L1" s="243" t="s">
        <v>10</v>
      </c>
      <c r="M1" s="242" t="s">
        <v>1438</v>
      </c>
      <c r="N1" s="242" t="s">
        <v>11</v>
      </c>
      <c r="O1" s="242" t="s">
        <v>1439</v>
      </c>
      <c r="P1" s="242" t="s">
        <v>12</v>
      </c>
      <c r="Q1" s="242" t="s">
        <v>1440</v>
      </c>
      <c r="R1" s="242" t="s">
        <v>1441</v>
      </c>
      <c r="S1" s="242" t="s">
        <v>1442</v>
      </c>
      <c r="T1" s="243" t="s">
        <v>13</v>
      </c>
      <c r="U1" s="243" t="s">
        <v>1443</v>
      </c>
      <c r="V1" s="243" t="s">
        <v>1444</v>
      </c>
      <c r="W1" s="243" t="s">
        <v>1445</v>
      </c>
      <c r="X1" s="243" t="s">
        <v>1446</v>
      </c>
      <c r="Y1" s="243" t="s">
        <v>1447</v>
      </c>
      <c r="Z1" s="243" t="s">
        <v>1448</v>
      </c>
      <c r="AA1" s="243" t="s">
        <v>1449</v>
      </c>
      <c r="AB1" s="243" t="s">
        <v>1450</v>
      </c>
      <c r="AC1" s="243" t="s">
        <v>14</v>
      </c>
      <c r="AD1" s="243" t="s">
        <v>15</v>
      </c>
      <c r="AE1" s="242" t="s">
        <v>1451</v>
      </c>
      <c r="AF1" s="242" t="s">
        <v>1452</v>
      </c>
      <c r="AG1" s="242" t="s">
        <v>1453</v>
      </c>
      <c r="AH1" s="257" t="s">
        <v>16</v>
      </c>
      <c r="AI1" s="257" t="s">
        <v>17</v>
      </c>
      <c r="AJ1" s="257" t="s">
        <v>1454</v>
      </c>
      <c r="AK1" s="243" t="s">
        <v>1455</v>
      </c>
      <c r="AL1" s="243" t="s">
        <v>18</v>
      </c>
      <c r="AM1" s="243" t="s">
        <v>1456</v>
      </c>
      <c r="AN1" s="243" t="s">
        <v>1457</v>
      </c>
      <c r="AO1" s="243" t="s">
        <v>19</v>
      </c>
      <c r="AP1" s="243" t="s">
        <v>20</v>
      </c>
      <c r="AQ1" s="243" t="s">
        <v>21</v>
      </c>
      <c r="AR1" s="242" t="s">
        <v>1458</v>
      </c>
      <c r="AS1" s="243" t="s">
        <v>1459</v>
      </c>
      <c r="AT1" s="243" t="s">
        <v>22</v>
      </c>
      <c r="AU1" s="243" t="s">
        <v>23</v>
      </c>
      <c r="AV1" s="242" t="s">
        <v>24</v>
      </c>
      <c r="AW1" s="243" t="s">
        <v>25</v>
      </c>
      <c r="AX1" s="242" t="s">
        <v>26</v>
      </c>
      <c r="AY1" s="242" t="s">
        <v>27</v>
      </c>
      <c r="AZ1" s="242" t="s">
        <v>28</v>
      </c>
      <c r="BA1" s="242" t="s">
        <v>29</v>
      </c>
      <c r="BB1" s="242" t="s">
        <v>30</v>
      </c>
      <c r="BC1" s="242" t="s">
        <v>31</v>
      </c>
      <c r="BD1" s="242" t="s">
        <v>32</v>
      </c>
      <c r="BE1" s="243" t="s">
        <v>33</v>
      </c>
      <c r="BF1" s="243" t="s">
        <v>34</v>
      </c>
      <c r="BG1" s="243" t="s">
        <v>35</v>
      </c>
      <c r="BH1" s="243" t="s">
        <v>1460</v>
      </c>
      <c r="BI1" s="243" t="s">
        <v>1461</v>
      </c>
      <c r="BJ1" s="242" t="s">
        <v>1462</v>
      </c>
      <c r="BK1" s="243" t="s">
        <v>36</v>
      </c>
      <c r="BL1" s="243" t="s">
        <v>37</v>
      </c>
      <c r="BM1" s="243" t="s">
        <v>38</v>
      </c>
      <c r="BN1" s="243" t="s">
        <v>39</v>
      </c>
      <c r="BO1" s="243" t="s">
        <v>40</v>
      </c>
      <c r="BP1" s="243" t="s">
        <v>41</v>
      </c>
      <c r="BQ1" s="243" t="s">
        <v>42</v>
      </c>
      <c r="BR1" s="243" t="s">
        <v>43</v>
      </c>
      <c r="BS1" s="243" t="s">
        <v>44</v>
      </c>
      <c r="BT1" s="243" t="s">
        <v>45</v>
      </c>
      <c r="BU1" s="257" t="s">
        <v>46</v>
      </c>
      <c r="BV1" s="243" t="s">
        <v>47</v>
      </c>
      <c r="BW1" s="243" t="s">
        <v>48</v>
      </c>
      <c r="BX1" s="243" t="s">
        <v>49</v>
      </c>
      <c r="BY1" s="243" t="s">
        <v>50</v>
      </c>
      <c r="BZ1" s="243" t="s">
        <v>51</v>
      </c>
      <c r="CA1" s="243" t="s">
        <v>1463</v>
      </c>
      <c r="CB1" s="243" t="s">
        <v>1464</v>
      </c>
      <c r="CC1" s="243" t="s">
        <v>1465</v>
      </c>
      <c r="CD1" s="242" t="s">
        <v>1466</v>
      </c>
      <c r="CE1" s="242" t="s">
        <v>1467</v>
      </c>
      <c r="CF1" s="242" t="s">
        <v>1468</v>
      </c>
      <c r="CG1" s="242" t="s">
        <v>1469</v>
      </c>
      <c r="CH1" s="242" t="s">
        <v>1470</v>
      </c>
      <c r="CI1" s="243" t="s">
        <v>1471</v>
      </c>
      <c r="CJ1" s="243" t="s">
        <v>1472</v>
      </c>
      <c r="CK1" s="243" t="s">
        <v>1473</v>
      </c>
      <c r="CL1" s="243" t="s">
        <v>52</v>
      </c>
      <c r="CM1" s="243" t="s">
        <v>53</v>
      </c>
      <c r="CN1" s="243" t="s">
        <v>54</v>
      </c>
      <c r="CO1" s="243" t="s">
        <v>1474</v>
      </c>
      <c r="CP1" s="243" t="s">
        <v>55</v>
      </c>
      <c r="CQ1" s="243" t="s">
        <v>56</v>
      </c>
      <c r="CR1" s="243" t="s">
        <v>57</v>
      </c>
      <c r="CS1" s="243" t="s">
        <v>58</v>
      </c>
      <c r="CT1" s="243" t="s">
        <v>59</v>
      </c>
      <c r="CU1" s="243" t="s">
        <v>60</v>
      </c>
      <c r="CV1" s="243" t="s">
        <v>61</v>
      </c>
      <c r="CW1" s="243" t="s">
        <v>62</v>
      </c>
      <c r="CX1" s="243" t="s">
        <v>63</v>
      </c>
      <c r="CY1" s="243" t="s">
        <v>64</v>
      </c>
      <c r="CZ1" s="243" t="s">
        <v>65</v>
      </c>
      <c r="DA1" s="243" t="s">
        <v>66</v>
      </c>
      <c r="DB1" s="243" t="s">
        <v>1475</v>
      </c>
      <c r="DC1" s="243" t="s">
        <v>1476</v>
      </c>
      <c r="DD1" s="255" t="s">
        <v>1477</v>
      </c>
      <c r="DE1" s="242" t="s">
        <v>1174</v>
      </c>
      <c r="DF1" s="255" t="s">
        <v>68</v>
      </c>
      <c r="DG1" s="242" t="s">
        <v>69</v>
      </c>
      <c r="DH1" s="243" t="s">
        <v>1478</v>
      </c>
      <c r="DI1" s="243" t="s">
        <v>1479</v>
      </c>
      <c r="DJ1" s="242" t="s">
        <v>1480</v>
      </c>
      <c r="DK1" s="242" t="s">
        <v>1481</v>
      </c>
      <c r="DL1" s="242" t="s">
        <v>1482</v>
      </c>
      <c r="DM1" s="243" t="s">
        <v>1483</v>
      </c>
      <c r="DN1" s="257" t="s">
        <v>70</v>
      </c>
      <c r="DO1" s="243" t="s">
        <v>71</v>
      </c>
      <c r="DP1" s="243" t="s">
        <v>72</v>
      </c>
      <c r="DQ1" s="242" t="s">
        <v>1484</v>
      </c>
      <c r="DR1" s="243" t="s">
        <v>73</v>
      </c>
      <c r="DS1" s="242" t="s">
        <v>1485</v>
      </c>
      <c r="DT1" s="243" t="s">
        <v>74</v>
      </c>
      <c r="DU1" s="243" t="s">
        <v>1486</v>
      </c>
      <c r="DV1" s="243" t="s">
        <v>1487</v>
      </c>
      <c r="DW1" s="243" t="s">
        <v>1488</v>
      </c>
      <c r="DX1" s="243" t="s">
        <v>1489</v>
      </c>
      <c r="DY1" s="243" t="s">
        <v>1490</v>
      </c>
      <c r="DZ1" s="243" t="s">
        <v>75</v>
      </c>
      <c r="EA1" s="257" t="s">
        <v>1491</v>
      </c>
      <c r="EB1" s="243" t="s">
        <v>1492</v>
      </c>
      <c r="EC1" s="243" t="s">
        <v>76</v>
      </c>
      <c r="ED1" s="243" t="s">
        <v>77</v>
      </c>
      <c r="EE1" s="243" t="s">
        <v>1493</v>
      </c>
      <c r="EF1" s="243" t="s">
        <v>1494</v>
      </c>
      <c r="EG1" s="243" t="s">
        <v>78</v>
      </c>
      <c r="EH1" s="249"/>
      <c r="EI1" s="249"/>
      <c r="EJ1" s="243" t="s">
        <v>81</v>
      </c>
      <c r="EK1" s="243" t="s">
        <v>82</v>
      </c>
      <c r="EL1" s="243" t="s">
        <v>1495</v>
      </c>
      <c r="EM1" s="242" t="s">
        <v>1496</v>
      </c>
      <c r="EN1" s="242" t="s">
        <v>1497</v>
      </c>
      <c r="EO1" s="242" t="s">
        <v>1498</v>
      </c>
      <c r="EP1" s="242" t="s">
        <v>1499</v>
      </c>
      <c r="EQ1" s="242" t="s">
        <v>1500</v>
      </c>
      <c r="ER1" s="243" t="s">
        <v>1501</v>
      </c>
      <c r="ES1" s="243" t="s">
        <v>83</v>
      </c>
      <c r="ET1" s="242" t="s">
        <v>1502</v>
      </c>
      <c r="EU1" s="242" t="s">
        <v>1503</v>
      </c>
      <c r="EV1" s="242" t="s">
        <v>1504</v>
      </c>
      <c r="EW1" s="242" t="s">
        <v>1505</v>
      </c>
      <c r="EX1" s="242" t="s">
        <v>1506</v>
      </c>
      <c r="EY1" s="242" t="s">
        <v>1507</v>
      </c>
      <c r="EZ1" s="242" t="s">
        <v>1508</v>
      </c>
      <c r="FA1" s="242" t="s">
        <v>1509</v>
      </c>
      <c r="FB1" s="242" t="s">
        <v>1510</v>
      </c>
      <c r="FC1" s="242" t="s">
        <v>1511</v>
      </c>
      <c r="FD1" s="242" t="s">
        <v>1512</v>
      </c>
      <c r="FE1" s="242" t="s">
        <v>1513</v>
      </c>
      <c r="FF1" s="242" t="s">
        <v>1514</v>
      </c>
      <c r="FG1" s="242" t="s">
        <v>1515</v>
      </c>
      <c r="FH1" s="242" t="s">
        <v>1516</v>
      </c>
      <c r="FI1" s="243" t="s">
        <v>1517</v>
      </c>
      <c r="FJ1" s="242" t="s">
        <v>1518</v>
      </c>
      <c r="FK1" s="242" t="s">
        <v>1519</v>
      </c>
      <c r="FL1" s="243" t="s">
        <v>84</v>
      </c>
      <c r="FM1" s="243" t="s">
        <v>85</v>
      </c>
      <c r="FN1" s="243" t="s">
        <v>86</v>
      </c>
      <c r="FO1" s="242" t="s">
        <v>87</v>
      </c>
      <c r="FP1" s="243" t="s">
        <v>88</v>
      </c>
      <c r="FQ1" s="257" t="s">
        <v>89</v>
      </c>
      <c r="FR1" s="244" t="s">
        <v>1520</v>
      </c>
      <c r="FS1" s="244" t="s">
        <v>1521</v>
      </c>
      <c r="FT1" s="244" t="s">
        <v>1522</v>
      </c>
      <c r="FU1" s="244" t="s">
        <v>1523</v>
      </c>
      <c r="FV1" s="244" t="s">
        <v>1524</v>
      </c>
      <c r="FW1" s="244" t="s">
        <v>1525</v>
      </c>
      <c r="FX1" s="244" t="s">
        <v>1526</v>
      </c>
      <c r="FY1" s="244" t="s">
        <v>1527</v>
      </c>
      <c r="FZ1" s="244" t="s">
        <v>1528</v>
      </c>
      <c r="GA1" s="244" t="s">
        <v>1529</v>
      </c>
    </row>
    <row r="2" spans="1:183" s="245" customFormat="1" ht="25.05" customHeight="1" x14ac:dyDescent="0.25">
      <c r="A2" s="247" t="s">
        <v>1539</v>
      </c>
      <c r="B2" s="247" t="s">
        <v>103</v>
      </c>
      <c r="C2" s="252">
        <v>10</v>
      </c>
      <c r="D2" s="252">
        <v>10</v>
      </c>
      <c r="E2" s="252">
        <v>9</v>
      </c>
      <c r="F2" s="248" t="s">
        <v>845</v>
      </c>
      <c r="G2" s="248"/>
      <c r="H2" s="248" t="s">
        <v>844</v>
      </c>
      <c r="I2" s="248" t="s">
        <v>845</v>
      </c>
      <c r="J2" s="248" t="s">
        <v>845</v>
      </c>
      <c r="K2" s="248" t="s">
        <v>845</v>
      </c>
      <c r="L2" s="248" t="s">
        <v>845</v>
      </c>
      <c r="M2" s="252">
        <v>6</v>
      </c>
      <c r="N2" s="252">
        <v>5</v>
      </c>
      <c r="O2" s="252">
        <v>4</v>
      </c>
      <c r="P2" s="248" t="s">
        <v>845</v>
      </c>
      <c r="Q2" s="252">
        <v>4</v>
      </c>
      <c r="R2" s="252">
        <v>4</v>
      </c>
      <c r="S2" s="248" t="s">
        <v>845</v>
      </c>
      <c r="T2" s="248" t="s">
        <v>845</v>
      </c>
      <c r="U2" s="248" t="s">
        <v>845</v>
      </c>
      <c r="V2" s="248" t="s">
        <v>845</v>
      </c>
      <c r="W2" s="248" t="s">
        <v>845</v>
      </c>
      <c r="X2" s="248" t="s">
        <v>845</v>
      </c>
      <c r="Y2" s="248" t="s">
        <v>845</v>
      </c>
      <c r="Z2" s="248" t="s">
        <v>845</v>
      </c>
      <c r="AA2" s="248" t="s">
        <v>845</v>
      </c>
      <c r="AB2" s="248" t="s">
        <v>844</v>
      </c>
      <c r="AC2" s="248" t="s">
        <v>844</v>
      </c>
      <c r="AD2" s="248" t="s">
        <v>845</v>
      </c>
      <c r="AE2" s="252">
        <v>4</v>
      </c>
      <c r="AF2" s="252">
        <v>4</v>
      </c>
      <c r="AG2" s="248" t="s">
        <v>845</v>
      </c>
      <c r="AH2" s="265"/>
      <c r="AI2" s="265"/>
      <c r="AJ2" s="265"/>
      <c r="AK2" s="248" t="s">
        <v>844</v>
      </c>
      <c r="AL2" s="248" t="s">
        <v>845</v>
      </c>
      <c r="AM2" s="248" t="s">
        <v>845</v>
      </c>
      <c r="AN2" s="248" t="s">
        <v>845</v>
      </c>
      <c r="AO2" s="248" t="s">
        <v>845</v>
      </c>
      <c r="AP2" s="248" t="s">
        <v>845</v>
      </c>
      <c r="AQ2" s="248" t="s">
        <v>845</v>
      </c>
      <c r="AR2" s="248" t="s">
        <v>845</v>
      </c>
      <c r="AS2" s="248" t="s">
        <v>845</v>
      </c>
      <c r="AT2" s="248" t="s">
        <v>845</v>
      </c>
      <c r="AU2" s="248" t="s">
        <v>845</v>
      </c>
      <c r="AV2" s="248" t="s">
        <v>845</v>
      </c>
      <c r="AW2" s="248" t="s">
        <v>845</v>
      </c>
      <c r="AX2" s="248" t="s">
        <v>881</v>
      </c>
      <c r="AY2" s="248" t="s">
        <v>845</v>
      </c>
      <c r="AZ2" s="248" t="s">
        <v>845</v>
      </c>
      <c r="BA2" s="248" t="s">
        <v>845</v>
      </c>
      <c r="BB2" s="248" t="s">
        <v>845</v>
      </c>
      <c r="BC2" s="248" t="s">
        <v>845</v>
      </c>
      <c r="BD2" s="248" t="s">
        <v>845</v>
      </c>
      <c r="BE2" s="248" t="s">
        <v>845</v>
      </c>
      <c r="BF2" s="248" t="s">
        <v>844</v>
      </c>
      <c r="BG2" s="248" t="s">
        <v>845</v>
      </c>
      <c r="BH2" s="248" t="s">
        <v>845</v>
      </c>
      <c r="BI2" s="248" t="s">
        <v>845</v>
      </c>
      <c r="BJ2" s="248" t="s">
        <v>845</v>
      </c>
      <c r="BK2" s="248" t="s">
        <v>845</v>
      </c>
      <c r="BL2" s="248" t="s">
        <v>845</v>
      </c>
      <c r="BM2" s="248" t="s">
        <v>845</v>
      </c>
      <c r="BN2" s="248" t="s">
        <v>845</v>
      </c>
      <c r="BO2" s="248" t="s">
        <v>845</v>
      </c>
      <c r="BP2" s="248" t="s">
        <v>845</v>
      </c>
      <c r="BQ2" s="248" t="s">
        <v>845</v>
      </c>
      <c r="BR2" s="248" t="s">
        <v>845</v>
      </c>
      <c r="BS2" s="248" t="s">
        <v>845</v>
      </c>
      <c r="BT2" s="248" t="s">
        <v>844</v>
      </c>
      <c r="BU2" s="265"/>
      <c r="BV2" s="248" t="s">
        <v>845</v>
      </c>
      <c r="BW2" s="248" t="s">
        <v>845</v>
      </c>
      <c r="BX2" s="248" t="s">
        <v>845</v>
      </c>
      <c r="BY2" s="248" t="s">
        <v>845</v>
      </c>
      <c r="BZ2" s="248" t="s">
        <v>845</v>
      </c>
      <c r="CA2" s="248" t="s">
        <v>845</v>
      </c>
      <c r="CB2" s="248" t="s">
        <v>845</v>
      </c>
      <c r="CC2" s="248" t="s">
        <v>845</v>
      </c>
      <c r="CD2" s="248" t="s">
        <v>845</v>
      </c>
      <c r="CE2" s="248"/>
      <c r="CF2" s="248" t="s">
        <v>845</v>
      </c>
      <c r="CG2" s="248"/>
      <c r="CH2" s="248" t="s">
        <v>845</v>
      </c>
      <c r="CI2" s="248" t="s">
        <v>845</v>
      </c>
      <c r="CJ2" s="248" t="s">
        <v>845</v>
      </c>
      <c r="CK2" s="248" t="s">
        <v>845</v>
      </c>
      <c r="CL2" s="248" t="s">
        <v>845</v>
      </c>
      <c r="CM2" s="248" t="s">
        <v>845</v>
      </c>
      <c r="CN2" s="248" t="s">
        <v>845</v>
      </c>
      <c r="CO2" s="248" t="s">
        <v>845</v>
      </c>
      <c r="CP2" s="248" t="s">
        <v>845</v>
      </c>
      <c r="CQ2" s="248" t="s">
        <v>845</v>
      </c>
      <c r="CR2" s="248" t="s">
        <v>845</v>
      </c>
      <c r="CS2" s="248" t="s">
        <v>845</v>
      </c>
      <c r="CT2" s="248" t="s">
        <v>845</v>
      </c>
      <c r="CU2" s="248" t="s">
        <v>845</v>
      </c>
      <c r="CV2" s="248" t="s">
        <v>845</v>
      </c>
      <c r="CW2" s="248" t="s">
        <v>845</v>
      </c>
      <c r="CX2" s="248" t="s">
        <v>845</v>
      </c>
      <c r="CY2" s="248" t="s">
        <v>845</v>
      </c>
      <c r="CZ2" s="248" t="s">
        <v>845</v>
      </c>
      <c r="DA2" s="248" t="s">
        <v>844</v>
      </c>
      <c r="DB2" s="248" t="s">
        <v>845</v>
      </c>
      <c r="DC2" s="248" t="s">
        <v>845</v>
      </c>
      <c r="DD2" s="265"/>
      <c r="DE2" s="248" t="s">
        <v>844</v>
      </c>
      <c r="DF2" s="265"/>
      <c r="DG2" s="248" t="s">
        <v>845</v>
      </c>
      <c r="DH2" s="248" t="s">
        <v>845</v>
      </c>
      <c r="DI2" s="248" t="s">
        <v>845</v>
      </c>
      <c r="DJ2" s="248" t="s">
        <v>845</v>
      </c>
      <c r="DK2" s="248" t="s">
        <v>845</v>
      </c>
      <c r="DL2" s="248" t="s">
        <v>845</v>
      </c>
      <c r="DM2" s="248" t="s">
        <v>845</v>
      </c>
      <c r="DN2" s="258"/>
      <c r="DO2" s="248" t="s">
        <v>845</v>
      </c>
      <c r="DP2" s="248" t="s">
        <v>845</v>
      </c>
      <c r="DQ2" s="248" t="s">
        <v>844</v>
      </c>
      <c r="DR2" s="248" t="s">
        <v>845</v>
      </c>
      <c r="DS2" s="248" t="s">
        <v>845</v>
      </c>
      <c r="DT2" s="248" t="s">
        <v>845</v>
      </c>
      <c r="DU2" s="248" t="s">
        <v>845</v>
      </c>
      <c r="DV2" s="248" t="s">
        <v>845</v>
      </c>
      <c r="DW2" s="248" t="s">
        <v>844</v>
      </c>
      <c r="DX2" s="248" t="s">
        <v>845</v>
      </c>
      <c r="DY2" s="248" t="s">
        <v>844</v>
      </c>
      <c r="DZ2" s="248" t="s">
        <v>845</v>
      </c>
      <c r="EA2" s="265"/>
      <c r="EB2" s="248" t="s">
        <v>844</v>
      </c>
      <c r="EC2" s="248" t="s">
        <v>844</v>
      </c>
      <c r="ED2" s="248" t="s">
        <v>845</v>
      </c>
      <c r="EE2" s="248" t="s">
        <v>845</v>
      </c>
      <c r="EF2" s="248" t="s">
        <v>845</v>
      </c>
      <c r="EG2" s="248" t="s">
        <v>844</v>
      </c>
      <c r="EH2" s="251" t="s">
        <v>1549</v>
      </c>
      <c r="EI2" s="251" t="s">
        <v>1557</v>
      </c>
      <c r="EJ2" s="248" t="s">
        <v>844</v>
      </c>
      <c r="EK2" s="248" t="s">
        <v>845</v>
      </c>
      <c r="EL2" s="252">
        <v>0</v>
      </c>
      <c r="EM2" s="252">
        <v>0</v>
      </c>
      <c r="EN2" s="252">
        <v>0</v>
      </c>
      <c r="EO2" s="252">
        <v>0</v>
      </c>
      <c r="EP2" s="252">
        <v>0</v>
      </c>
      <c r="EQ2" s="252">
        <v>0</v>
      </c>
      <c r="ER2" s="252">
        <v>0</v>
      </c>
      <c r="ES2" s="252">
        <v>0</v>
      </c>
      <c r="ET2" s="252">
        <v>0</v>
      </c>
      <c r="EU2" s="252">
        <v>0</v>
      </c>
      <c r="EV2" s="252">
        <v>0</v>
      </c>
      <c r="EW2" s="252">
        <v>0</v>
      </c>
      <c r="EX2" s="252">
        <v>3</v>
      </c>
      <c r="EY2" s="252">
        <v>0</v>
      </c>
      <c r="EZ2" s="252">
        <v>0</v>
      </c>
      <c r="FA2" s="252">
        <v>0</v>
      </c>
      <c r="FB2" s="252">
        <v>0</v>
      </c>
      <c r="FC2" s="252">
        <v>0</v>
      </c>
      <c r="FD2" s="252">
        <v>0</v>
      </c>
      <c r="FE2" s="252">
        <v>0</v>
      </c>
      <c r="FF2" s="252">
        <v>0</v>
      </c>
      <c r="FG2" s="252">
        <v>0</v>
      </c>
      <c r="FH2" s="252">
        <v>0</v>
      </c>
      <c r="FI2" s="252">
        <v>0</v>
      </c>
      <c r="FJ2" s="252">
        <v>0</v>
      </c>
      <c r="FK2" s="252">
        <v>0</v>
      </c>
      <c r="FL2" s="252">
        <v>0</v>
      </c>
      <c r="FM2" s="252">
        <v>0</v>
      </c>
      <c r="FN2" s="252">
        <v>0</v>
      </c>
      <c r="FO2" s="252">
        <v>0</v>
      </c>
      <c r="FP2" s="252">
        <v>0</v>
      </c>
      <c r="FQ2" s="265"/>
      <c r="FR2" s="246">
        <f>SUM(C2:DS2)</f>
        <v>60</v>
      </c>
      <c r="FS2" s="246">
        <f>SUM(EA2:EI2)</f>
        <v>0</v>
      </c>
      <c r="FT2" s="246">
        <f>SUM(ET2:FQ2)</f>
        <v>3</v>
      </c>
      <c r="FU2" s="246">
        <f>FR2+FS2-FT2</f>
        <v>57</v>
      </c>
      <c r="FV2" s="246">
        <f>SUM(C2:AU2)</f>
        <v>60</v>
      </c>
      <c r="FW2" s="246">
        <f>SUM(AV2:BJ2)</f>
        <v>0</v>
      </c>
      <c r="FX2" s="246">
        <f>SUM(BP2:CC2)</f>
        <v>0</v>
      </c>
      <c r="FY2" s="246">
        <f>SUM(CD2:CN2)</f>
        <v>0</v>
      </c>
      <c r="FZ2" s="246">
        <f>SUM(CV2:DS2)</f>
        <v>0</v>
      </c>
      <c r="GA2" s="246">
        <f>SUM(FV2:FZ2)</f>
        <v>60</v>
      </c>
    </row>
    <row r="3" spans="1:183" s="245" customFormat="1" ht="25.05" customHeight="1" x14ac:dyDescent="0.25">
      <c r="A3" s="247" t="s">
        <v>1539</v>
      </c>
      <c r="B3" s="247" t="s">
        <v>345</v>
      </c>
      <c r="C3" s="252">
        <v>7</v>
      </c>
      <c r="D3" s="252">
        <v>7</v>
      </c>
      <c r="E3" s="252">
        <v>4</v>
      </c>
      <c r="F3" s="248" t="s">
        <v>844</v>
      </c>
      <c r="G3" s="248" t="s">
        <v>844</v>
      </c>
      <c r="H3" s="248" t="s">
        <v>845</v>
      </c>
      <c r="I3" s="248" t="s">
        <v>844</v>
      </c>
      <c r="J3" s="248" t="s">
        <v>845</v>
      </c>
      <c r="K3" s="248" t="s">
        <v>844</v>
      </c>
      <c r="L3" s="248" t="s">
        <v>845</v>
      </c>
      <c r="M3" s="252">
        <v>5</v>
      </c>
      <c r="N3" s="252">
        <v>2</v>
      </c>
      <c r="O3" s="252">
        <v>2</v>
      </c>
      <c r="P3" s="248" t="s">
        <v>845</v>
      </c>
      <c r="Q3" s="252">
        <v>4</v>
      </c>
      <c r="R3" s="252">
        <v>4</v>
      </c>
      <c r="S3" s="248" t="s">
        <v>845</v>
      </c>
      <c r="T3" s="248" t="s">
        <v>844</v>
      </c>
      <c r="U3" s="248" t="s">
        <v>845</v>
      </c>
      <c r="V3" s="248" t="s">
        <v>845</v>
      </c>
      <c r="W3" s="248" t="s">
        <v>845</v>
      </c>
      <c r="X3" s="248" t="s">
        <v>845</v>
      </c>
      <c r="Y3" s="248" t="s">
        <v>845</v>
      </c>
      <c r="Z3" s="248" t="s">
        <v>845</v>
      </c>
      <c r="AA3" s="248" t="s">
        <v>845</v>
      </c>
      <c r="AB3" s="248" t="s">
        <v>844</v>
      </c>
      <c r="AC3" s="248" t="s">
        <v>844</v>
      </c>
      <c r="AD3" s="248" t="s">
        <v>845</v>
      </c>
      <c r="AE3" s="252">
        <v>4</v>
      </c>
      <c r="AF3" s="252">
        <v>4</v>
      </c>
      <c r="AG3" s="248" t="s">
        <v>845</v>
      </c>
      <c r="AH3" s="265"/>
      <c r="AI3" s="265"/>
      <c r="AJ3" s="265"/>
      <c r="AK3" s="248" t="s">
        <v>845</v>
      </c>
      <c r="AL3" s="248" t="s">
        <v>845</v>
      </c>
      <c r="AM3" s="248" t="s">
        <v>845</v>
      </c>
      <c r="AN3" s="248" t="s">
        <v>844</v>
      </c>
      <c r="AO3" s="248" t="s">
        <v>844</v>
      </c>
      <c r="AP3" s="248" t="s">
        <v>844</v>
      </c>
      <c r="AQ3" s="248" t="s">
        <v>844</v>
      </c>
      <c r="AR3" s="248" t="s">
        <v>845</v>
      </c>
      <c r="AS3" s="248" t="s">
        <v>844</v>
      </c>
      <c r="AT3" s="248" t="s">
        <v>845</v>
      </c>
      <c r="AU3" s="248" t="s">
        <v>844</v>
      </c>
      <c r="AV3" s="248" t="s">
        <v>887</v>
      </c>
      <c r="AW3" s="248" t="s">
        <v>845</v>
      </c>
      <c r="AX3" s="248" t="s">
        <v>845</v>
      </c>
      <c r="AY3" s="248" t="s">
        <v>845</v>
      </c>
      <c r="AZ3" s="248" t="s">
        <v>845</v>
      </c>
      <c r="BA3" s="248" t="s">
        <v>845</v>
      </c>
      <c r="BB3" s="248" t="s">
        <v>845</v>
      </c>
      <c r="BC3" s="248" t="s">
        <v>845</v>
      </c>
      <c r="BD3" s="248" t="s">
        <v>845</v>
      </c>
      <c r="BE3" s="248" t="s">
        <v>845</v>
      </c>
      <c r="BF3" s="248" t="s">
        <v>845</v>
      </c>
      <c r="BG3" s="248" t="s">
        <v>845</v>
      </c>
      <c r="BH3" s="248" t="s">
        <v>845</v>
      </c>
      <c r="BI3" s="248" t="s">
        <v>845</v>
      </c>
      <c r="BJ3" s="248" t="s">
        <v>845</v>
      </c>
      <c r="BK3" s="248" t="s">
        <v>845</v>
      </c>
      <c r="BL3" s="248" t="s">
        <v>844</v>
      </c>
      <c r="BM3" s="248" t="s">
        <v>844</v>
      </c>
      <c r="BN3" s="248" t="s">
        <v>845</v>
      </c>
      <c r="BO3" s="248" t="s">
        <v>844</v>
      </c>
      <c r="BP3" s="248" t="s">
        <v>844</v>
      </c>
      <c r="BQ3" s="248" t="s">
        <v>844</v>
      </c>
      <c r="BR3" s="248" t="s">
        <v>844</v>
      </c>
      <c r="BS3" s="248" t="s">
        <v>844</v>
      </c>
      <c r="BT3" s="248" t="s">
        <v>844</v>
      </c>
      <c r="BU3" s="265"/>
      <c r="BV3" s="248" t="s">
        <v>844</v>
      </c>
      <c r="BW3" s="248" t="s">
        <v>844</v>
      </c>
      <c r="BX3" s="248" t="s">
        <v>844</v>
      </c>
      <c r="BY3" s="248" t="s">
        <v>844</v>
      </c>
      <c r="BZ3" s="248" t="s">
        <v>844</v>
      </c>
      <c r="CA3" s="248" t="s">
        <v>844</v>
      </c>
      <c r="CB3" s="248" t="s">
        <v>845</v>
      </c>
      <c r="CC3" s="248" t="s">
        <v>845</v>
      </c>
      <c r="CD3" s="248" t="s">
        <v>845</v>
      </c>
      <c r="CE3" s="248"/>
      <c r="CF3" s="248" t="s">
        <v>844</v>
      </c>
      <c r="CG3" s="248" t="s">
        <v>845</v>
      </c>
      <c r="CH3" s="248" t="s">
        <v>844</v>
      </c>
      <c r="CI3" s="248" t="s">
        <v>845</v>
      </c>
      <c r="CJ3" s="248" t="s">
        <v>844</v>
      </c>
      <c r="CK3" s="248" t="s">
        <v>845</v>
      </c>
      <c r="CL3" s="248" t="s">
        <v>845</v>
      </c>
      <c r="CM3" s="248" t="s">
        <v>845</v>
      </c>
      <c r="CN3" s="248" t="s">
        <v>845</v>
      </c>
      <c r="CO3" s="248" t="s">
        <v>845</v>
      </c>
      <c r="CP3" s="248" t="s">
        <v>845</v>
      </c>
      <c r="CQ3" s="248" t="s">
        <v>845</v>
      </c>
      <c r="CR3" s="248" t="s">
        <v>845</v>
      </c>
      <c r="CS3" s="248" t="s">
        <v>844</v>
      </c>
      <c r="CT3" s="248" t="s">
        <v>845</v>
      </c>
      <c r="CU3" s="248" t="s">
        <v>844</v>
      </c>
      <c r="CV3" s="248" t="s">
        <v>844</v>
      </c>
      <c r="CW3" s="248" t="s">
        <v>845</v>
      </c>
      <c r="CX3" s="248" t="s">
        <v>845</v>
      </c>
      <c r="CY3" s="248" t="s">
        <v>845</v>
      </c>
      <c r="CZ3" s="248" t="s">
        <v>845</v>
      </c>
      <c r="DA3" s="248" t="s">
        <v>844</v>
      </c>
      <c r="DB3" s="248" t="s">
        <v>845</v>
      </c>
      <c r="DC3" s="248" t="s">
        <v>845</v>
      </c>
      <c r="DD3" s="265"/>
      <c r="DE3" s="248" t="s">
        <v>845</v>
      </c>
      <c r="DF3" s="265"/>
      <c r="DG3" s="248" t="s">
        <v>844</v>
      </c>
      <c r="DH3" s="248" t="s">
        <v>844</v>
      </c>
      <c r="DI3" s="248" t="s">
        <v>845</v>
      </c>
      <c r="DJ3" s="248" t="s">
        <v>845</v>
      </c>
      <c r="DK3" s="248" t="s">
        <v>845</v>
      </c>
      <c r="DL3" s="248" t="s">
        <v>845</v>
      </c>
      <c r="DM3" s="248" t="s">
        <v>844</v>
      </c>
      <c r="DN3" s="258"/>
      <c r="DO3" s="248" t="s">
        <v>844</v>
      </c>
      <c r="DP3" s="248" t="s">
        <v>845</v>
      </c>
      <c r="DQ3" s="248" t="s">
        <v>844</v>
      </c>
      <c r="DR3" s="248" t="s">
        <v>844</v>
      </c>
      <c r="DS3" s="248" t="s">
        <v>844</v>
      </c>
      <c r="DT3" s="248" t="s">
        <v>845</v>
      </c>
      <c r="DU3" s="248" t="s">
        <v>845</v>
      </c>
      <c r="DV3" s="248" t="s">
        <v>844</v>
      </c>
      <c r="DW3" s="248" t="s">
        <v>844</v>
      </c>
      <c r="DX3" s="248" t="s">
        <v>844</v>
      </c>
      <c r="DY3" s="248" t="s">
        <v>844</v>
      </c>
      <c r="DZ3" s="248" t="s">
        <v>844</v>
      </c>
      <c r="EA3" s="265"/>
      <c r="EB3" s="248" t="s">
        <v>844</v>
      </c>
      <c r="EC3" s="248" t="s">
        <v>844</v>
      </c>
      <c r="ED3" s="248" t="s">
        <v>845</v>
      </c>
      <c r="EE3" s="248" t="s">
        <v>844</v>
      </c>
      <c r="EF3" s="248" t="s">
        <v>844</v>
      </c>
      <c r="EG3" s="248" t="s">
        <v>844</v>
      </c>
      <c r="EH3" s="251" t="s">
        <v>1545</v>
      </c>
      <c r="EI3" s="251" t="s">
        <v>1561</v>
      </c>
      <c r="EJ3" s="248" t="s">
        <v>844</v>
      </c>
      <c r="EK3" s="248" t="s">
        <v>844</v>
      </c>
      <c r="EL3" s="252">
        <v>0</v>
      </c>
      <c r="EM3" s="252">
        <v>1</v>
      </c>
      <c r="EN3" s="252">
        <v>0</v>
      </c>
      <c r="EO3" s="252">
        <v>0</v>
      </c>
      <c r="EP3" s="252">
        <v>0</v>
      </c>
      <c r="EQ3" s="252">
        <v>0</v>
      </c>
      <c r="ER3" s="252">
        <v>0</v>
      </c>
      <c r="ES3" s="252">
        <v>0</v>
      </c>
      <c r="ET3" s="252">
        <v>0</v>
      </c>
      <c r="EU3" s="252">
        <v>0</v>
      </c>
      <c r="EV3" s="252">
        <v>0</v>
      </c>
      <c r="EW3" s="252">
        <v>6</v>
      </c>
      <c r="EX3" s="252">
        <v>0</v>
      </c>
      <c r="EY3" s="252">
        <v>0</v>
      </c>
      <c r="EZ3" s="252">
        <v>0</v>
      </c>
      <c r="FA3" s="252">
        <v>10</v>
      </c>
      <c r="FB3" s="252">
        <v>0</v>
      </c>
      <c r="FC3" s="252">
        <v>0</v>
      </c>
      <c r="FD3" s="252">
        <v>0</v>
      </c>
      <c r="FE3" s="252">
        <v>0</v>
      </c>
      <c r="FF3" s="252">
        <v>0</v>
      </c>
      <c r="FG3" s="252">
        <v>0</v>
      </c>
      <c r="FH3" s="252">
        <v>3</v>
      </c>
      <c r="FI3" s="252">
        <v>0</v>
      </c>
      <c r="FJ3" s="252">
        <v>0</v>
      </c>
      <c r="FK3" s="252">
        <v>0</v>
      </c>
      <c r="FL3" s="252">
        <v>0</v>
      </c>
      <c r="FM3" s="252">
        <v>0</v>
      </c>
      <c r="FN3" s="252">
        <v>0</v>
      </c>
      <c r="FO3" s="252">
        <v>0</v>
      </c>
      <c r="FP3" s="252">
        <v>0</v>
      </c>
      <c r="FQ3" s="265"/>
      <c r="FR3" s="246">
        <f>SUM(C3:DS3)</f>
        <v>43</v>
      </c>
      <c r="FS3" s="246">
        <f>SUM(EA3:EI3)</f>
        <v>0</v>
      </c>
      <c r="FT3" s="246">
        <f>SUM(ET3:FQ3)</f>
        <v>19</v>
      </c>
      <c r="FU3" s="246">
        <f>FR3+FS3-FT3</f>
        <v>24</v>
      </c>
      <c r="FV3" s="246">
        <f>SUM(C3:AU3)</f>
        <v>43</v>
      </c>
      <c r="FW3" s="246">
        <f>SUM(AV3:BJ3)</f>
        <v>0</v>
      </c>
      <c r="FX3" s="246">
        <f>SUM(BP3:CC3)</f>
        <v>0</v>
      </c>
      <c r="FY3" s="246">
        <f>SUM(CD3:CN3)</f>
        <v>0</v>
      </c>
      <c r="FZ3" s="246">
        <f>SUM(CV3:DS3)</f>
        <v>0</v>
      </c>
      <c r="GA3" s="246">
        <f>SUM(FV3:FZ3)</f>
        <v>43</v>
      </c>
    </row>
    <row r="4" spans="1:183" ht="25.05" customHeight="1" x14ac:dyDescent="0.25">
      <c r="A4" s="247" t="s">
        <v>1539</v>
      </c>
      <c r="B4" s="247" t="s">
        <v>273</v>
      </c>
      <c r="C4" s="252">
        <v>12</v>
      </c>
      <c r="D4" s="252">
        <v>12</v>
      </c>
      <c r="E4" s="252">
        <v>7</v>
      </c>
      <c r="F4" s="248" t="s">
        <v>844</v>
      </c>
      <c r="G4" s="248" t="s">
        <v>845</v>
      </c>
      <c r="H4" s="248" t="s">
        <v>845</v>
      </c>
      <c r="I4" s="248" t="s">
        <v>845</v>
      </c>
      <c r="J4" s="248" t="s">
        <v>845</v>
      </c>
      <c r="K4" s="248" t="s">
        <v>845</v>
      </c>
      <c r="L4" s="248" t="s">
        <v>845</v>
      </c>
      <c r="M4" s="252">
        <v>6</v>
      </c>
      <c r="N4" s="252">
        <v>4</v>
      </c>
      <c r="O4" s="252">
        <v>4</v>
      </c>
      <c r="P4" s="248" t="s">
        <v>845</v>
      </c>
      <c r="Q4" s="252">
        <v>3</v>
      </c>
      <c r="R4" s="252">
        <v>2</v>
      </c>
      <c r="S4" s="248" t="s">
        <v>845</v>
      </c>
      <c r="T4" s="248" t="s">
        <v>844</v>
      </c>
      <c r="U4" s="248" t="s">
        <v>845</v>
      </c>
      <c r="V4" s="248" t="s">
        <v>844</v>
      </c>
      <c r="W4" s="248" t="s">
        <v>845</v>
      </c>
      <c r="X4" s="248" t="s">
        <v>845</v>
      </c>
      <c r="Y4" s="248" t="s">
        <v>845</v>
      </c>
      <c r="Z4" s="248" t="s">
        <v>845</v>
      </c>
      <c r="AA4" s="248" t="s">
        <v>844</v>
      </c>
      <c r="AB4" s="248" t="s">
        <v>845</v>
      </c>
      <c r="AC4" s="248" t="s">
        <v>845</v>
      </c>
      <c r="AD4" s="248" t="s">
        <v>845</v>
      </c>
      <c r="AE4" s="252">
        <v>4</v>
      </c>
      <c r="AF4" s="252">
        <v>2</v>
      </c>
      <c r="AG4" s="248" t="s">
        <v>844</v>
      </c>
      <c r="AK4" s="248" t="s">
        <v>845</v>
      </c>
      <c r="AL4" s="248" t="s">
        <v>845</v>
      </c>
      <c r="AM4" s="248" t="s">
        <v>845</v>
      </c>
      <c r="AN4" s="248" t="s">
        <v>845</v>
      </c>
      <c r="AO4" s="248" t="s">
        <v>844</v>
      </c>
      <c r="AP4" s="248" t="s">
        <v>845</v>
      </c>
      <c r="AQ4" s="248" t="s">
        <v>845</v>
      </c>
      <c r="AR4" s="248" t="s">
        <v>845</v>
      </c>
      <c r="AS4" s="248" t="s">
        <v>845</v>
      </c>
      <c r="AT4" s="248" t="s">
        <v>845</v>
      </c>
      <c r="AU4" s="248" t="s">
        <v>845</v>
      </c>
      <c r="AV4" s="248" t="s">
        <v>845</v>
      </c>
      <c r="AW4" s="248" t="s">
        <v>845</v>
      </c>
      <c r="AX4" s="248" t="s">
        <v>844</v>
      </c>
      <c r="AY4" s="248" t="s">
        <v>845</v>
      </c>
      <c r="AZ4" s="248" t="s">
        <v>845</v>
      </c>
      <c r="BA4" s="248" t="s">
        <v>845</v>
      </c>
      <c r="BB4" s="248" t="s">
        <v>845</v>
      </c>
      <c r="BC4" s="248" t="s">
        <v>845</v>
      </c>
      <c r="BD4" s="248" t="s">
        <v>845</v>
      </c>
      <c r="BE4" s="248" t="s">
        <v>845</v>
      </c>
      <c r="BF4" s="248" t="s">
        <v>845</v>
      </c>
      <c r="BG4" s="248" t="s">
        <v>845</v>
      </c>
      <c r="BH4" s="248" t="s">
        <v>845</v>
      </c>
      <c r="BI4" s="248" t="s">
        <v>845</v>
      </c>
      <c r="BJ4" s="248" t="s">
        <v>845</v>
      </c>
      <c r="BK4" s="248" t="s">
        <v>845</v>
      </c>
      <c r="BL4" s="248" t="s">
        <v>845</v>
      </c>
      <c r="BM4" s="248" t="s">
        <v>845</v>
      </c>
      <c r="BN4" s="248" t="s">
        <v>845</v>
      </c>
      <c r="BO4" s="248" t="s">
        <v>845</v>
      </c>
      <c r="BP4" s="248" t="s">
        <v>845</v>
      </c>
      <c r="BQ4" s="248" t="s">
        <v>845</v>
      </c>
      <c r="BR4" s="248" t="s">
        <v>845</v>
      </c>
      <c r="BS4" s="248" t="s">
        <v>845</v>
      </c>
      <c r="BT4" s="248" t="s">
        <v>845</v>
      </c>
      <c r="BV4" s="248" t="s">
        <v>845</v>
      </c>
      <c r="BW4" s="248" t="s">
        <v>845</v>
      </c>
      <c r="BX4" s="248" t="s">
        <v>845</v>
      </c>
      <c r="BY4" s="248" t="s">
        <v>845</v>
      </c>
      <c r="BZ4" s="248" t="s">
        <v>845</v>
      </c>
      <c r="CA4" s="248" t="s">
        <v>844</v>
      </c>
      <c r="CB4" s="248" t="s">
        <v>845</v>
      </c>
      <c r="CC4" s="248" t="s">
        <v>845</v>
      </c>
      <c r="CD4" s="248" t="s">
        <v>844</v>
      </c>
      <c r="CE4" s="248" t="s">
        <v>844</v>
      </c>
      <c r="CF4" s="248" t="s">
        <v>845</v>
      </c>
      <c r="CG4" s="248"/>
      <c r="CH4" s="248" t="s">
        <v>844</v>
      </c>
      <c r="CI4" s="248" t="s">
        <v>845</v>
      </c>
      <c r="CJ4" s="248" t="s">
        <v>844</v>
      </c>
      <c r="CK4" s="248" t="s">
        <v>845</v>
      </c>
      <c r="CL4" s="248" t="s">
        <v>845</v>
      </c>
      <c r="CM4" s="248" t="s">
        <v>845</v>
      </c>
      <c r="CN4" s="248" t="s">
        <v>845</v>
      </c>
      <c r="CO4" s="248" t="s">
        <v>845</v>
      </c>
      <c r="CP4" s="248" t="s">
        <v>845</v>
      </c>
      <c r="CQ4" s="248" t="s">
        <v>845</v>
      </c>
      <c r="CR4" s="248" t="s">
        <v>845</v>
      </c>
      <c r="CS4" s="248" t="s">
        <v>844</v>
      </c>
      <c r="CT4" s="248" t="s">
        <v>845</v>
      </c>
      <c r="CU4" s="248" t="s">
        <v>845</v>
      </c>
      <c r="CV4" s="248" t="s">
        <v>845</v>
      </c>
      <c r="CW4" s="248" t="s">
        <v>845</v>
      </c>
      <c r="CX4" s="248" t="s">
        <v>844</v>
      </c>
      <c r="CY4" s="248" t="s">
        <v>845</v>
      </c>
      <c r="CZ4" s="248" t="s">
        <v>845</v>
      </c>
      <c r="DA4" s="248" t="s">
        <v>844</v>
      </c>
      <c r="DB4" s="248" t="s">
        <v>845</v>
      </c>
      <c r="DC4" s="248" t="s">
        <v>845</v>
      </c>
      <c r="DE4" s="248" t="s">
        <v>845</v>
      </c>
      <c r="DG4" s="248" t="s">
        <v>845</v>
      </c>
      <c r="DH4" s="248" t="s">
        <v>845</v>
      </c>
      <c r="DI4" s="248" t="s">
        <v>844</v>
      </c>
      <c r="DJ4" s="248" t="s">
        <v>845</v>
      </c>
      <c r="DK4" s="248" t="s">
        <v>845</v>
      </c>
      <c r="DL4" s="248" t="s">
        <v>845</v>
      </c>
      <c r="DM4" s="248" t="s">
        <v>845</v>
      </c>
      <c r="DO4" s="248" t="s">
        <v>845</v>
      </c>
      <c r="DP4" s="248" t="s">
        <v>845</v>
      </c>
      <c r="DQ4" s="248" t="s">
        <v>844</v>
      </c>
      <c r="DR4" s="248" t="s">
        <v>845</v>
      </c>
      <c r="DS4" s="248" t="s">
        <v>845</v>
      </c>
      <c r="DT4" s="248" t="s">
        <v>845</v>
      </c>
      <c r="DU4" s="248" t="s">
        <v>844</v>
      </c>
      <c r="DV4" s="248" t="s">
        <v>844</v>
      </c>
      <c r="DW4" s="248" t="s">
        <v>844</v>
      </c>
      <c r="DX4" s="248" t="s">
        <v>845</v>
      </c>
      <c r="DY4" s="248" t="s">
        <v>845</v>
      </c>
      <c r="DZ4" s="248" t="s">
        <v>845</v>
      </c>
      <c r="EB4" s="248" t="s">
        <v>845</v>
      </c>
      <c r="EC4" s="248" t="s">
        <v>844</v>
      </c>
      <c r="ED4" s="248" t="s">
        <v>845</v>
      </c>
      <c r="EE4" s="248" t="s">
        <v>844</v>
      </c>
      <c r="EF4" s="248" t="s">
        <v>845</v>
      </c>
      <c r="EG4" s="248" t="s">
        <v>844</v>
      </c>
      <c r="EH4" s="251" t="s">
        <v>1545</v>
      </c>
      <c r="EI4" s="251" t="s">
        <v>1567</v>
      </c>
      <c r="EJ4" s="248" t="s">
        <v>844</v>
      </c>
      <c r="EK4" s="248" t="s">
        <v>844</v>
      </c>
      <c r="EL4" s="252">
        <v>0</v>
      </c>
      <c r="EM4" s="252">
        <v>2</v>
      </c>
      <c r="EN4" s="252">
        <v>0</v>
      </c>
      <c r="EO4" s="252">
        <v>0</v>
      </c>
      <c r="EP4" s="252">
        <v>0</v>
      </c>
      <c r="EQ4" s="252">
        <v>0</v>
      </c>
      <c r="ER4" s="252">
        <v>0</v>
      </c>
      <c r="ES4" s="252">
        <v>0</v>
      </c>
      <c r="ET4" s="252">
        <v>0</v>
      </c>
      <c r="EU4" s="252">
        <v>0</v>
      </c>
      <c r="EV4" s="252">
        <v>0</v>
      </c>
      <c r="EW4" s="252">
        <v>0</v>
      </c>
      <c r="EX4" s="252">
        <v>0</v>
      </c>
      <c r="EY4" s="252">
        <v>0</v>
      </c>
      <c r="EZ4" s="252">
        <v>0</v>
      </c>
      <c r="FA4" s="252">
        <v>0</v>
      </c>
      <c r="FB4" s="252">
        <v>0</v>
      </c>
      <c r="FC4" s="252">
        <v>0</v>
      </c>
      <c r="FD4" s="252">
        <v>0</v>
      </c>
      <c r="FE4" s="252">
        <v>0</v>
      </c>
      <c r="FF4" s="252">
        <v>0</v>
      </c>
      <c r="FG4" s="252">
        <v>0</v>
      </c>
      <c r="FH4" s="252">
        <v>0</v>
      </c>
      <c r="FI4" s="252">
        <v>0</v>
      </c>
      <c r="FJ4" s="252">
        <v>0</v>
      </c>
      <c r="FK4" s="252">
        <v>0</v>
      </c>
      <c r="FL4" s="252">
        <v>0</v>
      </c>
      <c r="FM4" s="252">
        <v>0</v>
      </c>
      <c r="FN4" s="252">
        <v>3</v>
      </c>
      <c r="FO4" s="252">
        <v>0</v>
      </c>
      <c r="FP4" s="252">
        <v>0</v>
      </c>
      <c r="FR4" s="246">
        <f>SUM(C4:DS4)</f>
        <v>56</v>
      </c>
      <c r="FS4" s="246">
        <f>SUM(EA4:EI4)</f>
        <v>0</v>
      </c>
      <c r="FT4" s="246">
        <f>SUM(ET4:FQ4)</f>
        <v>3</v>
      </c>
      <c r="FU4" s="246">
        <f>FR4+FS4-FT4</f>
        <v>53</v>
      </c>
      <c r="FV4" s="246">
        <f>SUM(C4:AU4)</f>
        <v>56</v>
      </c>
      <c r="FW4" s="246">
        <f>SUM(AV4:BJ4)</f>
        <v>0</v>
      </c>
      <c r="FX4" s="246">
        <f>SUM(BP4:CC4)</f>
        <v>0</v>
      </c>
      <c r="FY4" s="246">
        <f>SUM(CD4:CN4)</f>
        <v>0</v>
      </c>
      <c r="FZ4" s="246">
        <f>SUM(CV4:DS4)</f>
        <v>0</v>
      </c>
      <c r="GA4" s="246">
        <f>SUM(FV4:FZ4)</f>
        <v>56</v>
      </c>
    </row>
    <row r="5" spans="1:183" ht="25.05" customHeight="1" x14ac:dyDescent="0.25">
      <c r="A5" s="247" t="s">
        <v>1539</v>
      </c>
      <c r="B5" s="247" t="s">
        <v>271</v>
      </c>
      <c r="C5" s="252">
        <v>7</v>
      </c>
      <c r="D5" s="252">
        <v>7</v>
      </c>
      <c r="E5" s="252">
        <v>3</v>
      </c>
      <c r="F5" s="248" t="s">
        <v>845</v>
      </c>
      <c r="G5" s="248"/>
      <c r="H5" s="248" t="s">
        <v>845</v>
      </c>
      <c r="I5" s="248" t="s">
        <v>844</v>
      </c>
      <c r="J5" s="248" t="s">
        <v>845</v>
      </c>
      <c r="K5" s="248" t="s">
        <v>845</v>
      </c>
      <c r="L5" s="248" t="s">
        <v>845</v>
      </c>
      <c r="M5" s="252">
        <v>4</v>
      </c>
      <c r="N5" s="252">
        <v>2</v>
      </c>
      <c r="O5" s="252">
        <v>4</v>
      </c>
      <c r="P5" s="248" t="s">
        <v>845</v>
      </c>
      <c r="Q5" s="252">
        <v>3</v>
      </c>
      <c r="R5" s="252">
        <v>2</v>
      </c>
      <c r="S5" s="248" t="s">
        <v>845</v>
      </c>
      <c r="T5" s="248" t="s">
        <v>845</v>
      </c>
      <c r="U5" s="248" t="s">
        <v>845</v>
      </c>
      <c r="V5" s="248" t="s">
        <v>844</v>
      </c>
      <c r="W5" s="248" t="s">
        <v>845</v>
      </c>
      <c r="X5" s="248" t="s">
        <v>845</v>
      </c>
      <c r="Y5" s="248" t="s">
        <v>845</v>
      </c>
      <c r="Z5" s="248" t="s">
        <v>845</v>
      </c>
      <c r="AA5" s="248" t="s">
        <v>845</v>
      </c>
      <c r="AB5" s="248" t="s">
        <v>844</v>
      </c>
      <c r="AC5" s="248" t="s">
        <v>845</v>
      </c>
      <c r="AD5" s="248" t="s">
        <v>845</v>
      </c>
      <c r="AE5" s="252">
        <v>3</v>
      </c>
      <c r="AF5" s="252">
        <v>3</v>
      </c>
      <c r="AG5" s="248" t="s">
        <v>845</v>
      </c>
      <c r="AK5" s="248" t="s">
        <v>845</v>
      </c>
      <c r="AL5" s="248" t="s">
        <v>844</v>
      </c>
      <c r="AM5" s="248" t="s">
        <v>845</v>
      </c>
      <c r="AN5" s="248" t="s">
        <v>844</v>
      </c>
      <c r="AO5" s="248" t="s">
        <v>845</v>
      </c>
      <c r="AP5" s="248" t="s">
        <v>844</v>
      </c>
      <c r="AQ5" s="248" t="s">
        <v>844</v>
      </c>
      <c r="AR5" s="248" t="s">
        <v>845</v>
      </c>
      <c r="AS5" s="248" t="s">
        <v>844</v>
      </c>
      <c r="AT5" s="248" t="s">
        <v>845</v>
      </c>
      <c r="AU5" s="248" t="s">
        <v>844</v>
      </c>
      <c r="AV5" s="248" t="s">
        <v>887</v>
      </c>
      <c r="AW5" s="248" t="s">
        <v>845</v>
      </c>
      <c r="AX5" s="248" t="s">
        <v>845</v>
      </c>
      <c r="AY5" s="248" t="s">
        <v>845</v>
      </c>
      <c r="AZ5" s="248" t="s">
        <v>845</v>
      </c>
      <c r="BA5" s="248" t="s">
        <v>845</v>
      </c>
      <c r="BB5" s="248" t="s">
        <v>845</v>
      </c>
      <c r="BC5" s="248" t="s">
        <v>845</v>
      </c>
      <c r="BD5" s="248" t="s">
        <v>845</v>
      </c>
      <c r="BE5" s="248" t="s">
        <v>845</v>
      </c>
      <c r="BF5" s="248" t="s">
        <v>845</v>
      </c>
      <c r="BG5" s="248" t="s">
        <v>845</v>
      </c>
      <c r="BH5" s="248" t="s">
        <v>845</v>
      </c>
      <c r="BI5" s="248" t="s">
        <v>845</v>
      </c>
      <c r="BJ5" s="248" t="s">
        <v>845</v>
      </c>
      <c r="BK5" s="248" t="s">
        <v>845</v>
      </c>
      <c r="BL5" s="248" t="s">
        <v>845</v>
      </c>
      <c r="BM5" s="248" t="s">
        <v>844</v>
      </c>
      <c r="BN5" s="248" t="s">
        <v>844</v>
      </c>
      <c r="BO5" s="248" t="s">
        <v>845</v>
      </c>
      <c r="BP5" s="248" t="s">
        <v>845</v>
      </c>
      <c r="BQ5" s="248" t="s">
        <v>845</v>
      </c>
      <c r="BR5" s="248" t="s">
        <v>844</v>
      </c>
      <c r="BS5" s="248" t="s">
        <v>845</v>
      </c>
      <c r="BT5" s="248" t="s">
        <v>845</v>
      </c>
      <c r="BV5" s="248" t="s">
        <v>845</v>
      </c>
      <c r="BW5" s="248" t="s">
        <v>845</v>
      </c>
      <c r="BX5" s="248" t="s">
        <v>844</v>
      </c>
      <c r="BY5" s="248" t="s">
        <v>844</v>
      </c>
      <c r="BZ5" s="248" t="s">
        <v>844</v>
      </c>
      <c r="CA5" s="248" t="s">
        <v>844</v>
      </c>
      <c r="CB5" s="248" t="s">
        <v>845</v>
      </c>
      <c r="CC5" s="248" t="s">
        <v>845</v>
      </c>
      <c r="CD5" s="248" t="s">
        <v>844</v>
      </c>
      <c r="CE5" s="248" t="s">
        <v>844</v>
      </c>
      <c r="CF5" s="248" t="s">
        <v>845</v>
      </c>
      <c r="CG5" s="248"/>
      <c r="CH5" s="248" t="s">
        <v>845</v>
      </c>
      <c r="CI5" s="248" t="s">
        <v>845</v>
      </c>
      <c r="CJ5" s="248" t="s">
        <v>845</v>
      </c>
      <c r="CK5" s="248" t="s">
        <v>845</v>
      </c>
      <c r="CL5" s="248" t="s">
        <v>845</v>
      </c>
      <c r="CM5" s="248" t="s">
        <v>845</v>
      </c>
      <c r="CN5" s="248" t="s">
        <v>844</v>
      </c>
      <c r="CO5" s="248" t="s">
        <v>845</v>
      </c>
      <c r="CP5" s="248" t="s">
        <v>845</v>
      </c>
      <c r="CQ5" s="248" t="s">
        <v>845</v>
      </c>
      <c r="CR5" s="248" t="s">
        <v>845</v>
      </c>
      <c r="CS5" s="248" t="s">
        <v>845</v>
      </c>
      <c r="CT5" s="248" t="s">
        <v>845</v>
      </c>
      <c r="CU5" s="248" t="s">
        <v>845</v>
      </c>
      <c r="CV5" s="248" t="s">
        <v>844</v>
      </c>
      <c r="CW5" s="248" t="s">
        <v>845</v>
      </c>
      <c r="CX5" s="248" t="s">
        <v>844</v>
      </c>
      <c r="CY5" s="248" t="s">
        <v>845</v>
      </c>
      <c r="CZ5" s="248" t="s">
        <v>845</v>
      </c>
      <c r="DA5" s="248" t="s">
        <v>844</v>
      </c>
      <c r="DB5" s="248" t="s">
        <v>845</v>
      </c>
      <c r="DC5" s="248" t="s">
        <v>845</v>
      </c>
      <c r="DE5" s="248" t="s">
        <v>845</v>
      </c>
      <c r="DG5" s="248" t="s">
        <v>845</v>
      </c>
      <c r="DH5" s="248" t="s">
        <v>845</v>
      </c>
      <c r="DI5" s="248" t="s">
        <v>844</v>
      </c>
      <c r="DJ5" s="248" t="s">
        <v>845</v>
      </c>
      <c r="DK5" s="248" t="s">
        <v>845</v>
      </c>
      <c r="DL5" s="248" t="s">
        <v>845</v>
      </c>
      <c r="DM5" s="248" t="s">
        <v>844</v>
      </c>
      <c r="DO5" s="248" t="s">
        <v>845</v>
      </c>
      <c r="DP5" s="248" t="s">
        <v>844</v>
      </c>
      <c r="DQ5" s="248" t="s">
        <v>844</v>
      </c>
      <c r="DR5" s="248" t="s">
        <v>845</v>
      </c>
      <c r="DS5" s="248" t="s">
        <v>844</v>
      </c>
      <c r="DT5" s="248" t="s">
        <v>845</v>
      </c>
      <c r="DU5" s="248" t="s">
        <v>845</v>
      </c>
      <c r="DV5" s="248" t="s">
        <v>844</v>
      </c>
      <c r="DW5" s="248" t="s">
        <v>845</v>
      </c>
      <c r="DX5" s="248" t="s">
        <v>845</v>
      </c>
      <c r="DY5" s="248" t="s">
        <v>844</v>
      </c>
      <c r="DZ5" s="248" t="s">
        <v>845</v>
      </c>
      <c r="EB5" s="248" t="s">
        <v>845</v>
      </c>
      <c r="EC5" s="248" t="s">
        <v>844</v>
      </c>
      <c r="ED5" s="248" t="s">
        <v>844</v>
      </c>
      <c r="EE5" s="248" t="s">
        <v>844</v>
      </c>
      <c r="EF5" s="248" t="s">
        <v>844</v>
      </c>
      <c r="EG5" s="248" t="s">
        <v>844</v>
      </c>
      <c r="EH5" s="251" t="s">
        <v>1545</v>
      </c>
      <c r="EI5" s="251" t="s">
        <v>1571</v>
      </c>
      <c r="EJ5" s="248" t="s">
        <v>844</v>
      </c>
      <c r="EK5" s="248" t="s">
        <v>844</v>
      </c>
      <c r="EL5" s="252">
        <v>0</v>
      </c>
      <c r="EM5" s="252">
        <v>0</v>
      </c>
      <c r="EN5" s="252">
        <v>0</v>
      </c>
      <c r="EO5" s="252">
        <v>0</v>
      </c>
      <c r="EP5" s="252">
        <v>0</v>
      </c>
      <c r="EQ5" s="252">
        <v>0</v>
      </c>
      <c r="ER5" s="252">
        <v>0</v>
      </c>
      <c r="ES5" s="252">
        <v>0</v>
      </c>
      <c r="ET5" s="252">
        <v>0</v>
      </c>
      <c r="EU5" s="252">
        <v>0</v>
      </c>
      <c r="EV5" s="252">
        <v>0</v>
      </c>
      <c r="EW5" s="252">
        <v>0</v>
      </c>
      <c r="EX5" s="252">
        <v>0</v>
      </c>
      <c r="EY5" s="252">
        <v>0</v>
      </c>
      <c r="EZ5" s="252">
        <v>0</v>
      </c>
      <c r="FA5" s="252">
        <v>5</v>
      </c>
      <c r="FB5" s="252">
        <v>0</v>
      </c>
      <c r="FC5" s="252">
        <v>0</v>
      </c>
      <c r="FD5" s="252">
        <v>0</v>
      </c>
      <c r="FE5" s="252">
        <v>0</v>
      </c>
      <c r="FF5" s="252">
        <v>0</v>
      </c>
      <c r="FG5" s="252">
        <v>0</v>
      </c>
      <c r="FH5" s="252">
        <v>5</v>
      </c>
      <c r="FI5" s="252">
        <v>0</v>
      </c>
      <c r="FJ5" s="252">
        <v>0</v>
      </c>
      <c r="FK5" s="252">
        <v>0</v>
      </c>
      <c r="FL5" s="252">
        <v>0</v>
      </c>
      <c r="FM5" s="252">
        <v>0</v>
      </c>
      <c r="FN5" s="252">
        <v>0</v>
      </c>
      <c r="FO5" s="252">
        <v>0</v>
      </c>
      <c r="FP5" s="252">
        <v>0</v>
      </c>
      <c r="FR5" s="246">
        <f>SUM(C5:DS5)</f>
        <v>38</v>
      </c>
      <c r="FS5" s="246">
        <f>SUM(EA5:EI5)</f>
        <v>0</v>
      </c>
      <c r="FT5" s="246">
        <f>SUM(ET5:FQ5)</f>
        <v>10</v>
      </c>
      <c r="FU5" s="246">
        <f>FR5+FS5-FT5</f>
        <v>28</v>
      </c>
      <c r="FV5" s="246">
        <f>SUM(C5:AU5)</f>
        <v>38</v>
      </c>
      <c r="FW5" s="246">
        <f>SUM(AV5:BJ5)</f>
        <v>0</v>
      </c>
      <c r="FX5" s="246">
        <f>SUM(BP5:CC5)</f>
        <v>0</v>
      </c>
      <c r="FY5" s="246">
        <f>SUM(CD5:CN5)</f>
        <v>0</v>
      </c>
      <c r="FZ5" s="246">
        <f>SUM(CV5:DS5)</f>
        <v>0</v>
      </c>
      <c r="GA5" s="246">
        <f>SUM(FV5:FZ5)</f>
        <v>38</v>
      </c>
    </row>
    <row r="6" spans="1:183" ht="25.05" customHeight="1" x14ac:dyDescent="0.25">
      <c r="A6" s="247" t="s">
        <v>1535</v>
      </c>
      <c r="B6" s="247" t="s">
        <v>173</v>
      </c>
      <c r="C6" s="252">
        <v>7</v>
      </c>
      <c r="D6" s="252">
        <v>7</v>
      </c>
      <c r="E6" s="252">
        <v>2</v>
      </c>
      <c r="F6" s="248" t="s">
        <v>844</v>
      </c>
      <c r="G6" s="248" t="s">
        <v>844</v>
      </c>
      <c r="H6" s="248" t="s">
        <v>844</v>
      </c>
      <c r="I6" s="248" t="s">
        <v>844</v>
      </c>
      <c r="J6" s="248" t="s">
        <v>844</v>
      </c>
      <c r="K6" s="248" t="s">
        <v>844</v>
      </c>
      <c r="L6" s="248" t="s">
        <v>845</v>
      </c>
      <c r="M6" s="252">
        <v>5</v>
      </c>
      <c r="N6" s="252">
        <v>0</v>
      </c>
      <c r="O6" s="252">
        <v>4</v>
      </c>
      <c r="P6" s="248" t="s">
        <v>845</v>
      </c>
      <c r="Q6" s="252">
        <v>3</v>
      </c>
      <c r="R6" s="252">
        <v>2</v>
      </c>
      <c r="S6" s="248" t="s">
        <v>845</v>
      </c>
      <c r="T6" s="248" t="s">
        <v>844</v>
      </c>
      <c r="U6" s="248" t="s">
        <v>845</v>
      </c>
      <c r="V6" s="248" t="s">
        <v>844</v>
      </c>
      <c r="W6" s="248" t="s">
        <v>845</v>
      </c>
      <c r="X6" s="248" t="s">
        <v>845</v>
      </c>
      <c r="Y6" s="248" t="s">
        <v>845</v>
      </c>
      <c r="Z6" s="248" t="s">
        <v>845</v>
      </c>
      <c r="AA6" s="248" t="s">
        <v>845</v>
      </c>
      <c r="AB6" s="248" t="s">
        <v>844</v>
      </c>
      <c r="AC6" s="248" t="s">
        <v>844</v>
      </c>
      <c r="AD6" s="248" t="s">
        <v>845</v>
      </c>
      <c r="AE6" s="252">
        <v>3</v>
      </c>
      <c r="AF6" s="252">
        <v>2</v>
      </c>
      <c r="AG6" s="248" t="s">
        <v>845</v>
      </c>
      <c r="AH6" s="266">
        <v>1</v>
      </c>
      <c r="AI6" s="266">
        <v>1</v>
      </c>
      <c r="AJ6" s="266"/>
      <c r="AK6" s="248" t="s">
        <v>845</v>
      </c>
      <c r="AL6" s="248" t="s">
        <v>845</v>
      </c>
      <c r="AM6" s="248" t="s">
        <v>845</v>
      </c>
      <c r="AN6" s="248" t="s">
        <v>844</v>
      </c>
      <c r="AO6" s="248" t="s">
        <v>845</v>
      </c>
      <c r="AP6" s="248" t="s">
        <v>844</v>
      </c>
      <c r="AQ6" s="248" t="s">
        <v>844</v>
      </c>
      <c r="AR6" s="248" t="s">
        <v>844</v>
      </c>
      <c r="AS6" s="248" t="s">
        <v>844</v>
      </c>
      <c r="AT6" s="248" t="s">
        <v>845</v>
      </c>
      <c r="AU6" s="248" t="s">
        <v>845</v>
      </c>
      <c r="AV6" s="248" t="s">
        <v>845</v>
      </c>
      <c r="AW6" s="248" t="s">
        <v>845</v>
      </c>
      <c r="AX6" s="248" t="s">
        <v>845</v>
      </c>
      <c r="AY6" s="248" t="s">
        <v>845</v>
      </c>
      <c r="AZ6" s="248" t="s">
        <v>845</v>
      </c>
      <c r="BA6" s="248" t="s">
        <v>845</v>
      </c>
      <c r="BB6" s="248" t="s">
        <v>844</v>
      </c>
      <c r="BC6" s="248" t="s">
        <v>844</v>
      </c>
      <c r="BD6" s="248" t="s">
        <v>845</v>
      </c>
      <c r="BE6" s="248" t="s">
        <v>845</v>
      </c>
      <c r="BF6" s="248" t="s">
        <v>845</v>
      </c>
      <c r="BG6" s="248" t="s">
        <v>845</v>
      </c>
      <c r="BH6" s="248" t="s">
        <v>844</v>
      </c>
      <c r="BI6" s="248" t="s">
        <v>845</v>
      </c>
      <c r="BJ6" s="248" t="s">
        <v>845</v>
      </c>
      <c r="BK6" s="248" t="s">
        <v>845</v>
      </c>
      <c r="BL6" s="248" t="s">
        <v>844</v>
      </c>
      <c r="BM6" s="248" t="s">
        <v>844</v>
      </c>
      <c r="BN6" s="248" t="s">
        <v>844</v>
      </c>
      <c r="BO6" s="248" t="s">
        <v>845</v>
      </c>
      <c r="BP6" s="248" t="s">
        <v>845</v>
      </c>
      <c r="BQ6" s="248" t="s">
        <v>845</v>
      </c>
      <c r="BR6" s="248" t="s">
        <v>845</v>
      </c>
      <c r="BS6" s="248" t="s">
        <v>845</v>
      </c>
      <c r="BT6" s="248" t="s">
        <v>844</v>
      </c>
      <c r="BU6" s="267"/>
      <c r="BV6" s="248" t="s">
        <v>845</v>
      </c>
      <c r="BW6" s="248" t="s">
        <v>845</v>
      </c>
      <c r="BX6" s="248" t="s">
        <v>845</v>
      </c>
      <c r="BY6" s="248" t="s">
        <v>845</v>
      </c>
      <c r="BZ6" s="248" t="s">
        <v>845</v>
      </c>
      <c r="CA6" s="248" t="s">
        <v>844</v>
      </c>
      <c r="CB6" s="248" t="s">
        <v>845</v>
      </c>
      <c r="CC6" s="248" t="s">
        <v>845</v>
      </c>
      <c r="CD6" s="248" t="s">
        <v>844</v>
      </c>
      <c r="CE6" s="248" t="s">
        <v>844</v>
      </c>
      <c r="CF6" s="248" t="s">
        <v>844</v>
      </c>
      <c r="CG6" s="248" t="s">
        <v>844</v>
      </c>
      <c r="CH6" s="248" t="s">
        <v>845</v>
      </c>
      <c r="CI6" s="248" t="s">
        <v>845</v>
      </c>
      <c r="CJ6" s="248" t="s">
        <v>845</v>
      </c>
      <c r="CK6" s="248" t="s">
        <v>845</v>
      </c>
      <c r="CL6" s="248" t="s">
        <v>845</v>
      </c>
      <c r="CM6" s="248" t="s">
        <v>845</v>
      </c>
      <c r="CN6" s="248" t="s">
        <v>844</v>
      </c>
      <c r="CO6" s="248" t="s">
        <v>845</v>
      </c>
      <c r="CP6" s="248" t="s">
        <v>845</v>
      </c>
      <c r="CQ6" s="248" t="s">
        <v>845</v>
      </c>
      <c r="CR6" s="248" t="s">
        <v>845</v>
      </c>
      <c r="CS6" s="248" t="s">
        <v>845</v>
      </c>
      <c r="CT6" s="248" t="s">
        <v>845</v>
      </c>
      <c r="CU6" s="248" t="s">
        <v>845</v>
      </c>
      <c r="CV6" s="248" t="s">
        <v>844</v>
      </c>
      <c r="CW6" s="248" t="s">
        <v>844</v>
      </c>
      <c r="CX6" s="248" t="s">
        <v>844</v>
      </c>
      <c r="CY6" s="248" t="s">
        <v>845</v>
      </c>
      <c r="CZ6" s="248" t="s">
        <v>845</v>
      </c>
      <c r="DA6" s="248" t="s">
        <v>844</v>
      </c>
      <c r="DB6" s="248" t="s">
        <v>844</v>
      </c>
      <c r="DC6" s="248" t="s">
        <v>845</v>
      </c>
      <c r="DD6" s="266">
        <v>2</v>
      </c>
      <c r="DE6" s="248" t="s">
        <v>845</v>
      </c>
      <c r="DF6" s="266"/>
      <c r="DG6" s="248" t="s">
        <v>844</v>
      </c>
      <c r="DH6" s="248" t="s">
        <v>844</v>
      </c>
      <c r="DI6" s="248" t="s">
        <v>845</v>
      </c>
      <c r="DJ6" s="248" t="s">
        <v>845</v>
      </c>
      <c r="DK6" s="248" t="s">
        <v>844</v>
      </c>
      <c r="DL6" s="248" t="s">
        <v>845</v>
      </c>
      <c r="DM6" s="248" t="s">
        <v>844</v>
      </c>
      <c r="DN6" s="268"/>
      <c r="DO6" s="248" t="s">
        <v>844</v>
      </c>
      <c r="DP6" s="248" t="s">
        <v>844</v>
      </c>
      <c r="DQ6" s="248" t="s">
        <v>887</v>
      </c>
      <c r="DR6" s="248" t="s">
        <v>845</v>
      </c>
      <c r="DS6" s="248" t="s">
        <v>844</v>
      </c>
      <c r="DT6" s="248" t="s">
        <v>844</v>
      </c>
      <c r="DU6" s="248" t="s">
        <v>845</v>
      </c>
      <c r="DV6" s="248" t="s">
        <v>844</v>
      </c>
      <c r="DW6" s="248" t="s">
        <v>844</v>
      </c>
      <c r="DX6" s="248" t="s">
        <v>845</v>
      </c>
      <c r="DY6" s="248" t="s">
        <v>844</v>
      </c>
      <c r="DZ6" s="248" t="s">
        <v>845</v>
      </c>
      <c r="EA6" s="266">
        <v>0</v>
      </c>
      <c r="EB6" s="248" t="s">
        <v>844</v>
      </c>
      <c r="EC6" s="248" t="s">
        <v>844</v>
      </c>
      <c r="ED6" s="248" t="s">
        <v>844</v>
      </c>
      <c r="EE6" s="248" t="s">
        <v>844</v>
      </c>
      <c r="EF6" s="248" t="s">
        <v>844</v>
      </c>
      <c r="EG6" s="248" t="s">
        <v>844</v>
      </c>
      <c r="EH6" s="251" t="s">
        <v>1545</v>
      </c>
      <c r="EI6" s="251" t="s">
        <v>1552</v>
      </c>
      <c r="EJ6" s="248" t="s">
        <v>844</v>
      </c>
      <c r="EK6" s="248" t="s">
        <v>844</v>
      </c>
      <c r="EL6" s="252">
        <v>0</v>
      </c>
      <c r="EM6" s="252">
        <v>0</v>
      </c>
      <c r="EN6" s="252">
        <v>0</v>
      </c>
      <c r="EO6" s="252">
        <v>0</v>
      </c>
      <c r="EP6" s="252">
        <v>0</v>
      </c>
      <c r="EQ6" s="252">
        <v>0</v>
      </c>
      <c r="ER6" s="252">
        <v>0</v>
      </c>
      <c r="ES6" s="252">
        <v>0</v>
      </c>
      <c r="ET6" s="252">
        <v>0</v>
      </c>
      <c r="EU6" s="252">
        <v>0</v>
      </c>
      <c r="EV6" s="252">
        <v>0</v>
      </c>
      <c r="EW6" s="252">
        <v>0</v>
      </c>
      <c r="EX6" s="252">
        <v>0</v>
      </c>
      <c r="EY6" s="252">
        <v>0</v>
      </c>
      <c r="EZ6" s="252">
        <v>0</v>
      </c>
      <c r="FA6" s="252">
        <v>0</v>
      </c>
      <c r="FB6" s="252">
        <v>0</v>
      </c>
      <c r="FC6" s="252">
        <v>0</v>
      </c>
      <c r="FD6" s="252">
        <v>0</v>
      </c>
      <c r="FE6" s="252">
        <v>0</v>
      </c>
      <c r="FF6" s="252">
        <v>0</v>
      </c>
      <c r="FG6" s="252">
        <v>0</v>
      </c>
      <c r="FH6" s="252">
        <v>0</v>
      </c>
      <c r="FI6" s="252">
        <v>0</v>
      </c>
      <c r="FJ6" s="252">
        <v>0</v>
      </c>
      <c r="FK6" s="252">
        <v>0</v>
      </c>
      <c r="FL6" s="252">
        <v>0</v>
      </c>
      <c r="FM6" s="252">
        <v>0</v>
      </c>
      <c r="FN6" s="252">
        <v>0</v>
      </c>
      <c r="FO6" s="252">
        <v>0</v>
      </c>
      <c r="FP6" s="252">
        <v>0</v>
      </c>
      <c r="FQ6" s="266">
        <v>0</v>
      </c>
      <c r="FR6" s="246">
        <f>SUM(C6:DS6)</f>
        <v>39</v>
      </c>
      <c r="FS6" s="246">
        <f>SUM(EA6:EI6)</f>
        <v>0</v>
      </c>
      <c r="FT6" s="246">
        <f>SUM(ET6:FQ6)</f>
        <v>0</v>
      </c>
      <c r="FU6" s="246">
        <f>FR6+FS6-FT6</f>
        <v>39</v>
      </c>
      <c r="FV6" s="246">
        <f>SUM(C6:AU6)</f>
        <v>37</v>
      </c>
      <c r="FW6" s="246">
        <f>SUM(AV6:BJ6)</f>
        <v>0</v>
      </c>
      <c r="FX6" s="246">
        <f>SUM(BP6:CC6)</f>
        <v>0</v>
      </c>
      <c r="FY6" s="246">
        <f>SUM(CD6:CN6)</f>
        <v>0</v>
      </c>
      <c r="FZ6" s="246">
        <f>SUM(CV6:DS6)</f>
        <v>2</v>
      </c>
      <c r="GA6" s="246">
        <f>SUM(FV6:FZ6)</f>
        <v>39</v>
      </c>
    </row>
    <row r="7" spans="1:183" ht="25.05" customHeight="1" x14ac:dyDescent="0.25">
      <c r="A7" s="247" t="s">
        <v>1535</v>
      </c>
      <c r="B7" s="247" t="s">
        <v>153</v>
      </c>
      <c r="C7" s="252">
        <v>4</v>
      </c>
      <c r="D7" s="252">
        <v>4</v>
      </c>
      <c r="E7" s="252">
        <v>2</v>
      </c>
      <c r="F7" s="248" t="s">
        <v>844</v>
      </c>
      <c r="G7" s="248" t="s">
        <v>844</v>
      </c>
      <c r="H7" s="248" t="s">
        <v>845</v>
      </c>
      <c r="I7" s="248" t="s">
        <v>844</v>
      </c>
      <c r="J7" s="248" t="s">
        <v>844</v>
      </c>
      <c r="K7" s="248" t="s">
        <v>845</v>
      </c>
      <c r="L7" s="248" t="s">
        <v>845</v>
      </c>
      <c r="M7" s="252">
        <v>5</v>
      </c>
      <c r="N7" s="252">
        <v>5</v>
      </c>
      <c r="O7" s="252">
        <v>4</v>
      </c>
      <c r="P7" s="248" t="s">
        <v>845</v>
      </c>
      <c r="Q7" s="252">
        <v>2</v>
      </c>
      <c r="R7" s="252">
        <v>2</v>
      </c>
      <c r="S7" s="248" t="s">
        <v>845</v>
      </c>
      <c r="T7" s="248" t="s">
        <v>844</v>
      </c>
      <c r="U7" s="248" t="s">
        <v>845</v>
      </c>
      <c r="V7" s="248" t="s">
        <v>845</v>
      </c>
      <c r="W7" s="248" t="s">
        <v>844</v>
      </c>
      <c r="X7" s="248" t="s">
        <v>845</v>
      </c>
      <c r="Y7" s="248" t="s">
        <v>845</v>
      </c>
      <c r="Z7" s="248" t="s">
        <v>845</v>
      </c>
      <c r="AA7" s="248" t="s">
        <v>845</v>
      </c>
      <c r="AB7" s="248" t="s">
        <v>844</v>
      </c>
      <c r="AC7" s="248" t="s">
        <v>844</v>
      </c>
      <c r="AD7" s="248" t="s">
        <v>845</v>
      </c>
      <c r="AE7" s="252">
        <v>2</v>
      </c>
      <c r="AF7" s="252">
        <v>2</v>
      </c>
      <c r="AG7" s="248" t="s">
        <v>844</v>
      </c>
      <c r="AK7" s="248" t="s">
        <v>845</v>
      </c>
      <c r="AL7" s="248" t="s">
        <v>845</v>
      </c>
      <c r="AM7" s="248" t="s">
        <v>845</v>
      </c>
      <c r="AN7" s="248" t="s">
        <v>845</v>
      </c>
      <c r="AO7" s="248" t="s">
        <v>845</v>
      </c>
      <c r="AP7" s="248" t="s">
        <v>844</v>
      </c>
      <c r="AQ7" s="248" t="s">
        <v>844</v>
      </c>
      <c r="AR7" s="248" t="s">
        <v>845</v>
      </c>
      <c r="AS7" s="248" t="s">
        <v>844</v>
      </c>
      <c r="AT7" s="248" t="s">
        <v>845</v>
      </c>
      <c r="AU7" s="248" t="s">
        <v>845</v>
      </c>
      <c r="AV7" s="248" t="s">
        <v>887</v>
      </c>
      <c r="AW7" s="248" t="s">
        <v>844</v>
      </c>
      <c r="AX7" s="248" t="s">
        <v>845</v>
      </c>
      <c r="AY7" s="248" t="s">
        <v>845</v>
      </c>
      <c r="AZ7" s="248" t="s">
        <v>845</v>
      </c>
      <c r="BA7" s="248" t="s">
        <v>845</v>
      </c>
      <c r="BB7" s="248" t="s">
        <v>845</v>
      </c>
      <c r="BC7" s="248" t="s">
        <v>845</v>
      </c>
      <c r="BD7" s="248" t="s">
        <v>845</v>
      </c>
      <c r="BE7" s="248" t="s">
        <v>845</v>
      </c>
      <c r="BF7" s="248" t="s">
        <v>845</v>
      </c>
      <c r="BG7" s="248" t="s">
        <v>845</v>
      </c>
      <c r="BH7" s="248" t="s">
        <v>845</v>
      </c>
      <c r="BI7" s="248" t="s">
        <v>845</v>
      </c>
      <c r="BJ7" s="248" t="s">
        <v>845</v>
      </c>
      <c r="BK7" s="248" t="s">
        <v>845</v>
      </c>
      <c r="BL7" s="248" t="s">
        <v>845</v>
      </c>
      <c r="BM7" s="248" t="s">
        <v>844</v>
      </c>
      <c r="BN7" s="248" t="s">
        <v>845</v>
      </c>
      <c r="BO7" s="248" t="s">
        <v>844</v>
      </c>
      <c r="BP7" s="248" t="s">
        <v>844</v>
      </c>
      <c r="BQ7" s="248" t="s">
        <v>845</v>
      </c>
      <c r="BR7" s="248" t="s">
        <v>845</v>
      </c>
      <c r="BS7" s="248" t="s">
        <v>844</v>
      </c>
      <c r="BT7" s="248" t="s">
        <v>844</v>
      </c>
      <c r="BV7" s="248" t="s">
        <v>844</v>
      </c>
      <c r="BW7" s="248" t="s">
        <v>845</v>
      </c>
      <c r="BX7" s="248" t="s">
        <v>845</v>
      </c>
      <c r="BY7" s="248" t="s">
        <v>844</v>
      </c>
      <c r="BZ7" s="248" t="s">
        <v>844</v>
      </c>
      <c r="CA7" s="248" t="s">
        <v>844</v>
      </c>
      <c r="CB7" s="248" t="s">
        <v>845</v>
      </c>
      <c r="CC7" s="248" t="s">
        <v>845</v>
      </c>
      <c r="CD7" s="248" t="s">
        <v>845</v>
      </c>
      <c r="CE7" s="248"/>
      <c r="CF7" s="248" t="s">
        <v>845</v>
      </c>
      <c r="CG7" s="248"/>
      <c r="CH7" s="248" t="s">
        <v>845</v>
      </c>
      <c r="CI7" s="248" t="s">
        <v>844</v>
      </c>
      <c r="CJ7" s="248" t="s">
        <v>844</v>
      </c>
      <c r="CK7" s="248" t="s">
        <v>845</v>
      </c>
      <c r="CL7" s="248" t="s">
        <v>845</v>
      </c>
      <c r="CM7" s="248" t="s">
        <v>845</v>
      </c>
      <c r="CN7" s="248" t="s">
        <v>845</v>
      </c>
      <c r="CO7" s="248" t="s">
        <v>845</v>
      </c>
      <c r="CP7" s="248" t="s">
        <v>845</v>
      </c>
      <c r="CQ7" s="248" t="s">
        <v>845</v>
      </c>
      <c r="CR7" s="248" t="s">
        <v>845</v>
      </c>
      <c r="CS7" s="248" t="s">
        <v>845</v>
      </c>
      <c r="CT7" s="248" t="s">
        <v>845</v>
      </c>
      <c r="CU7" s="248" t="s">
        <v>845</v>
      </c>
      <c r="CV7" s="248" t="s">
        <v>844</v>
      </c>
      <c r="CW7" s="248" t="s">
        <v>845</v>
      </c>
      <c r="CX7" s="248" t="s">
        <v>844</v>
      </c>
      <c r="CY7" s="248" t="s">
        <v>844</v>
      </c>
      <c r="CZ7" s="248" t="s">
        <v>845</v>
      </c>
      <c r="DA7" s="248" t="s">
        <v>844</v>
      </c>
      <c r="DB7" s="248" t="s">
        <v>845</v>
      </c>
      <c r="DC7" s="248" t="s">
        <v>845</v>
      </c>
      <c r="DE7" s="248" t="s">
        <v>844</v>
      </c>
      <c r="DG7" s="248" t="s">
        <v>844</v>
      </c>
      <c r="DH7" s="248" t="s">
        <v>845</v>
      </c>
      <c r="DI7" s="248" t="s">
        <v>845</v>
      </c>
      <c r="DJ7" s="248" t="s">
        <v>845</v>
      </c>
      <c r="DK7" s="248" t="s">
        <v>845</v>
      </c>
      <c r="DL7" s="248" t="s">
        <v>845</v>
      </c>
      <c r="DM7" s="248" t="s">
        <v>845</v>
      </c>
      <c r="DO7" s="248" t="s">
        <v>845</v>
      </c>
      <c r="DP7" s="248" t="s">
        <v>844</v>
      </c>
      <c r="DQ7" s="248" t="s">
        <v>887</v>
      </c>
      <c r="DR7" s="248" t="s">
        <v>845</v>
      </c>
      <c r="DS7" s="248" t="s">
        <v>844</v>
      </c>
      <c r="DT7" s="248" t="s">
        <v>844</v>
      </c>
      <c r="DU7" s="248" t="s">
        <v>845</v>
      </c>
      <c r="DV7" s="248" t="s">
        <v>844</v>
      </c>
      <c r="DW7" s="248" t="s">
        <v>844</v>
      </c>
      <c r="DX7" s="248" t="s">
        <v>845</v>
      </c>
      <c r="DY7" s="248" t="s">
        <v>844</v>
      </c>
      <c r="DZ7" s="248" t="s">
        <v>845</v>
      </c>
      <c r="EB7" s="248" t="s">
        <v>844</v>
      </c>
      <c r="EC7" s="248" t="s">
        <v>845</v>
      </c>
      <c r="ED7" s="248" t="s">
        <v>845</v>
      </c>
      <c r="EE7" s="248" t="s">
        <v>844</v>
      </c>
      <c r="EF7" s="248" t="s">
        <v>844</v>
      </c>
      <c r="EG7" s="248" t="s">
        <v>844</v>
      </c>
      <c r="EH7" s="251" t="s">
        <v>1546</v>
      </c>
      <c r="EI7" s="251" t="s">
        <v>1554</v>
      </c>
      <c r="EJ7" s="248" t="s">
        <v>844</v>
      </c>
      <c r="EK7" s="248" t="s">
        <v>844</v>
      </c>
      <c r="EL7" s="252">
        <v>0</v>
      </c>
      <c r="EM7" s="252">
        <v>0</v>
      </c>
      <c r="EN7" s="252">
        <v>0</v>
      </c>
      <c r="EO7" s="252">
        <v>0</v>
      </c>
      <c r="EP7" s="252">
        <v>0</v>
      </c>
      <c r="EQ7" s="252">
        <v>0</v>
      </c>
      <c r="ER7" s="252">
        <v>0</v>
      </c>
      <c r="ES7" s="252">
        <v>0</v>
      </c>
      <c r="ET7" s="252">
        <v>0</v>
      </c>
      <c r="EU7" s="252">
        <v>0</v>
      </c>
      <c r="EV7" s="252">
        <v>3</v>
      </c>
      <c r="EW7" s="252">
        <v>0</v>
      </c>
      <c r="EX7" s="252">
        <v>0</v>
      </c>
      <c r="EY7" s="252">
        <v>0</v>
      </c>
      <c r="EZ7" s="252">
        <v>0</v>
      </c>
      <c r="FA7" s="252">
        <v>0</v>
      </c>
      <c r="FB7" s="252">
        <v>0</v>
      </c>
      <c r="FC7" s="252">
        <v>0</v>
      </c>
      <c r="FD7" s="252">
        <v>0</v>
      </c>
      <c r="FE7" s="252">
        <v>0</v>
      </c>
      <c r="FF7" s="252">
        <v>0</v>
      </c>
      <c r="FG7" s="252">
        <v>0</v>
      </c>
      <c r="FH7" s="252">
        <v>0</v>
      </c>
      <c r="FI7" s="252">
        <v>0</v>
      </c>
      <c r="FJ7" s="252">
        <v>0</v>
      </c>
      <c r="FK7" s="252">
        <v>0</v>
      </c>
      <c r="FL7" s="252">
        <v>0</v>
      </c>
      <c r="FM7" s="252">
        <v>3</v>
      </c>
      <c r="FN7" s="252">
        <v>0</v>
      </c>
      <c r="FO7" s="252">
        <v>0</v>
      </c>
      <c r="FP7" s="252">
        <v>0</v>
      </c>
      <c r="FR7" s="246">
        <f>SUM(C7:DS7)</f>
        <v>32</v>
      </c>
      <c r="FS7" s="246">
        <f>SUM(EA7:EI7)</f>
        <v>0</v>
      </c>
      <c r="FT7" s="246">
        <f>SUM(ET7:FQ7)</f>
        <v>6</v>
      </c>
      <c r="FU7" s="246">
        <f>FR7+FS7-FT7</f>
        <v>26</v>
      </c>
      <c r="FV7" s="246">
        <f>SUM(C7:AU7)</f>
        <v>32</v>
      </c>
      <c r="FW7" s="246">
        <f>SUM(AV7:BJ7)</f>
        <v>0</v>
      </c>
      <c r="FX7" s="246">
        <f>SUM(BP7:CC7)</f>
        <v>0</v>
      </c>
      <c r="FY7" s="246">
        <f>SUM(CD7:CN7)</f>
        <v>0</v>
      </c>
      <c r="FZ7" s="246">
        <f>SUM(CV7:DS7)</f>
        <v>0</v>
      </c>
      <c r="GA7" s="246">
        <f>SUM(FV7:FZ7)</f>
        <v>32</v>
      </c>
    </row>
    <row r="8" spans="1:183" ht="25.05" customHeight="1" x14ac:dyDescent="0.25">
      <c r="A8" s="247" t="s">
        <v>1535</v>
      </c>
      <c r="B8" s="247" t="s">
        <v>1531</v>
      </c>
      <c r="C8" s="252">
        <v>6</v>
      </c>
      <c r="D8" s="252">
        <v>6</v>
      </c>
      <c r="E8" s="252">
        <v>3</v>
      </c>
      <c r="F8" s="248" t="s">
        <v>844</v>
      </c>
      <c r="G8" s="248" t="s">
        <v>844</v>
      </c>
      <c r="H8" s="248" t="s">
        <v>845</v>
      </c>
      <c r="I8" s="248" t="s">
        <v>844</v>
      </c>
      <c r="J8" s="248" t="s">
        <v>844</v>
      </c>
      <c r="K8" s="248" t="s">
        <v>845</v>
      </c>
      <c r="L8" s="248" t="s">
        <v>845</v>
      </c>
      <c r="M8" s="252">
        <v>4</v>
      </c>
      <c r="N8" s="252">
        <v>2</v>
      </c>
      <c r="O8" s="252">
        <v>4</v>
      </c>
      <c r="P8" s="248" t="s">
        <v>845</v>
      </c>
      <c r="Q8" s="252">
        <v>4</v>
      </c>
      <c r="R8" s="252">
        <v>3</v>
      </c>
      <c r="S8" s="248" t="s">
        <v>845</v>
      </c>
      <c r="T8" s="248" t="s">
        <v>844</v>
      </c>
      <c r="U8" s="248" t="s">
        <v>844</v>
      </c>
      <c r="V8" s="248" t="s">
        <v>844</v>
      </c>
      <c r="W8" s="248" t="s">
        <v>845</v>
      </c>
      <c r="X8" s="248" t="s">
        <v>845</v>
      </c>
      <c r="Y8" s="248" t="s">
        <v>845</v>
      </c>
      <c r="Z8" s="248" t="s">
        <v>845</v>
      </c>
      <c r="AA8" s="248" t="s">
        <v>845</v>
      </c>
      <c r="AB8" s="248" t="s">
        <v>844</v>
      </c>
      <c r="AC8" s="248" t="s">
        <v>844</v>
      </c>
      <c r="AD8" s="248" t="s">
        <v>845</v>
      </c>
      <c r="AE8" s="252">
        <v>3</v>
      </c>
      <c r="AF8" s="252">
        <v>3</v>
      </c>
      <c r="AG8" s="248" t="s">
        <v>845</v>
      </c>
      <c r="AK8" s="248" t="s">
        <v>844</v>
      </c>
      <c r="AL8" s="248" t="s">
        <v>845</v>
      </c>
      <c r="AM8" s="248" t="s">
        <v>845</v>
      </c>
      <c r="AN8" s="248" t="s">
        <v>844</v>
      </c>
      <c r="AO8" s="248" t="s">
        <v>844</v>
      </c>
      <c r="AP8" s="248" t="s">
        <v>844</v>
      </c>
      <c r="AQ8" s="248" t="s">
        <v>844</v>
      </c>
      <c r="AR8" s="248" t="s">
        <v>845</v>
      </c>
      <c r="AS8" s="248" t="s">
        <v>844</v>
      </c>
      <c r="AT8" s="248" t="s">
        <v>845</v>
      </c>
      <c r="AU8" s="248" t="s">
        <v>844</v>
      </c>
      <c r="AV8" s="248" t="s">
        <v>845</v>
      </c>
      <c r="AW8" s="248" t="s">
        <v>845</v>
      </c>
      <c r="AX8" s="248" t="s">
        <v>845</v>
      </c>
      <c r="AY8" s="248" t="s">
        <v>845</v>
      </c>
      <c r="AZ8" s="248" t="s">
        <v>845</v>
      </c>
      <c r="BA8" s="248" t="s">
        <v>845</v>
      </c>
      <c r="BB8" s="248" t="s">
        <v>845</v>
      </c>
      <c r="BC8" s="248" t="s">
        <v>845</v>
      </c>
      <c r="BD8" s="248" t="s">
        <v>845</v>
      </c>
      <c r="BE8" s="248" t="s">
        <v>845</v>
      </c>
      <c r="BF8" s="248" t="s">
        <v>845</v>
      </c>
      <c r="BG8" s="248" t="s">
        <v>845</v>
      </c>
      <c r="BH8" s="248" t="s">
        <v>845</v>
      </c>
      <c r="BI8" s="248" t="s">
        <v>845</v>
      </c>
      <c r="BJ8" s="248" t="s">
        <v>845</v>
      </c>
      <c r="BK8" s="248" t="s">
        <v>845</v>
      </c>
      <c r="BL8" s="248" t="s">
        <v>845</v>
      </c>
      <c r="BM8" s="248" t="s">
        <v>845</v>
      </c>
      <c r="BN8" s="248" t="s">
        <v>844</v>
      </c>
      <c r="BO8" s="248" t="s">
        <v>845</v>
      </c>
      <c r="BP8" s="248" t="s">
        <v>844</v>
      </c>
      <c r="BQ8" s="248" t="s">
        <v>845</v>
      </c>
      <c r="BR8" s="248" t="s">
        <v>844</v>
      </c>
      <c r="BS8" s="248" t="s">
        <v>845</v>
      </c>
      <c r="BT8" s="248" t="s">
        <v>844</v>
      </c>
      <c r="BV8" s="248" t="s">
        <v>845</v>
      </c>
      <c r="BW8" s="248" t="s">
        <v>845</v>
      </c>
      <c r="BX8" s="248" t="s">
        <v>845</v>
      </c>
      <c r="BY8" s="248" t="s">
        <v>845</v>
      </c>
      <c r="BZ8" s="248" t="s">
        <v>845</v>
      </c>
      <c r="CA8" s="248" t="s">
        <v>844</v>
      </c>
      <c r="CB8" s="248" t="s">
        <v>845</v>
      </c>
      <c r="CC8" s="248" t="s">
        <v>844</v>
      </c>
      <c r="CD8" s="248" t="s">
        <v>845</v>
      </c>
      <c r="CE8" s="248"/>
      <c r="CF8" s="248" t="s">
        <v>845</v>
      </c>
      <c r="CG8" s="248"/>
      <c r="CH8" s="248" t="s">
        <v>845</v>
      </c>
      <c r="CI8" s="248" t="s">
        <v>844</v>
      </c>
      <c r="CJ8" s="248" t="s">
        <v>845</v>
      </c>
      <c r="CK8" s="248" t="s">
        <v>845</v>
      </c>
      <c r="CL8" s="248" t="s">
        <v>845</v>
      </c>
      <c r="CM8" s="248" t="s">
        <v>844</v>
      </c>
      <c r="CN8" s="248" t="s">
        <v>845</v>
      </c>
      <c r="CO8" s="248" t="s">
        <v>845</v>
      </c>
      <c r="CP8" s="248" t="s">
        <v>845</v>
      </c>
      <c r="CQ8" s="248" t="s">
        <v>844</v>
      </c>
      <c r="CR8" s="248" t="s">
        <v>845</v>
      </c>
      <c r="CS8" s="248" t="s">
        <v>844</v>
      </c>
      <c r="CT8" s="248" t="s">
        <v>845</v>
      </c>
      <c r="CU8" s="248" t="s">
        <v>845</v>
      </c>
      <c r="CV8" s="248" t="s">
        <v>844</v>
      </c>
      <c r="CW8" s="248" t="s">
        <v>844</v>
      </c>
      <c r="CX8" s="248" t="s">
        <v>845</v>
      </c>
      <c r="CY8" s="248" t="s">
        <v>845</v>
      </c>
      <c r="CZ8" s="248" t="s">
        <v>845</v>
      </c>
      <c r="DA8" s="248" t="s">
        <v>845</v>
      </c>
      <c r="DB8" s="248" t="s">
        <v>845</v>
      </c>
      <c r="DC8" s="248" t="s">
        <v>845</v>
      </c>
      <c r="DE8" s="248" t="s">
        <v>844</v>
      </c>
      <c r="DG8" s="248" t="s">
        <v>844</v>
      </c>
      <c r="DH8" s="248" t="s">
        <v>844</v>
      </c>
      <c r="DI8" s="248" t="s">
        <v>845</v>
      </c>
      <c r="DJ8" s="248" t="s">
        <v>845</v>
      </c>
      <c r="DK8" s="248" t="s">
        <v>845</v>
      </c>
      <c r="DL8" s="248" t="s">
        <v>845</v>
      </c>
      <c r="DM8" s="248" t="s">
        <v>845</v>
      </c>
      <c r="DO8" s="248" t="s">
        <v>844</v>
      </c>
      <c r="DP8" s="248" t="s">
        <v>844</v>
      </c>
      <c r="DQ8" s="248" t="s">
        <v>887</v>
      </c>
      <c r="DR8" s="248" t="s">
        <v>844</v>
      </c>
      <c r="DS8" s="248" t="s">
        <v>844</v>
      </c>
      <c r="DT8" s="248" t="s">
        <v>845</v>
      </c>
      <c r="DU8" s="248" t="s">
        <v>845</v>
      </c>
      <c r="DV8" s="248" t="s">
        <v>844</v>
      </c>
      <c r="DW8" s="248" t="s">
        <v>844</v>
      </c>
      <c r="DX8" s="248" t="s">
        <v>844</v>
      </c>
      <c r="DY8" s="248" t="s">
        <v>844</v>
      </c>
      <c r="DZ8" s="248" t="s">
        <v>845</v>
      </c>
      <c r="EB8" s="248" t="s">
        <v>844</v>
      </c>
      <c r="EC8" s="248" t="s">
        <v>844</v>
      </c>
      <c r="ED8" s="248" t="s">
        <v>845</v>
      </c>
      <c r="EE8" s="248" t="s">
        <v>844</v>
      </c>
      <c r="EF8" s="248" t="s">
        <v>844</v>
      </c>
      <c r="EG8" s="248" t="s">
        <v>844</v>
      </c>
      <c r="EH8" s="251" t="s">
        <v>1545</v>
      </c>
      <c r="EI8" s="251" t="s">
        <v>1558</v>
      </c>
      <c r="EJ8" s="248" t="s">
        <v>844</v>
      </c>
      <c r="EK8" s="248" t="s">
        <v>844</v>
      </c>
      <c r="EL8" s="252">
        <v>0</v>
      </c>
      <c r="EM8" s="252">
        <v>0</v>
      </c>
      <c r="EN8" s="252">
        <v>0</v>
      </c>
      <c r="EO8" s="252">
        <v>0</v>
      </c>
      <c r="EP8" s="252">
        <v>0</v>
      </c>
      <c r="EQ8" s="252">
        <v>0</v>
      </c>
      <c r="ER8" s="252">
        <v>0</v>
      </c>
      <c r="ES8" s="252">
        <v>0</v>
      </c>
      <c r="ET8" s="252">
        <v>0</v>
      </c>
      <c r="EU8" s="252">
        <v>0</v>
      </c>
      <c r="EV8" s="252">
        <v>0</v>
      </c>
      <c r="EW8" s="252">
        <v>0</v>
      </c>
      <c r="EX8" s="252">
        <v>0</v>
      </c>
      <c r="EY8" s="252">
        <v>0</v>
      </c>
      <c r="EZ8" s="252">
        <v>0</v>
      </c>
      <c r="FA8" s="252">
        <v>0</v>
      </c>
      <c r="FB8" s="252">
        <v>0</v>
      </c>
      <c r="FC8" s="252">
        <v>0</v>
      </c>
      <c r="FD8" s="252">
        <v>0</v>
      </c>
      <c r="FE8" s="252">
        <v>0</v>
      </c>
      <c r="FF8" s="252">
        <v>0</v>
      </c>
      <c r="FG8" s="252">
        <v>0</v>
      </c>
      <c r="FH8" s="252">
        <v>0</v>
      </c>
      <c r="FI8" s="252">
        <v>0</v>
      </c>
      <c r="FJ8" s="252">
        <v>0</v>
      </c>
      <c r="FK8" s="252">
        <v>0</v>
      </c>
      <c r="FL8" s="252">
        <v>0</v>
      </c>
      <c r="FM8" s="252">
        <v>3</v>
      </c>
      <c r="FN8" s="252">
        <v>0</v>
      </c>
      <c r="FO8" s="252">
        <v>0</v>
      </c>
      <c r="FP8" s="252">
        <v>0</v>
      </c>
      <c r="FR8" s="246">
        <f>SUM(C8:DS8)</f>
        <v>38</v>
      </c>
      <c r="FS8" s="246">
        <f>SUM(EA8:EI8)</f>
        <v>0</v>
      </c>
      <c r="FT8" s="246">
        <f>SUM(ET8:FQ8)</f>
        <v>3</v>
      </c>
      <c r="FU8" s="246">
        <f>FR8+FS8-FT8</f>
        <v>35</v>
      </c>
      <c r="FV8" s="246">
        <f>SUM(C8:AU8)</f>
        <v>38</v>
      </c>
      <c r="FW8" s="246">
        <f>SUM(AV8:BJ8)</f>
        <v>0</v>
      </c>
      <c r="FX8" s="246">
        <f>SUM(BP8:CC8)</f>
        <v>0</v>
      </c>
      <c r="FY8" s="246">
        <f>SUM(CD8:CN8)</f>
        <v>0</v>
      </c>
      <c r="FZ8" s="246">
        <f>SUM(CV8:DS8)</f>
        <v>0</v>
      </c>
      <c r="GA8" s="246">
        <f>SUM(FV8:FZ8)</f>
        <v>38</v>
      </c>
    </row>
    <row r="9" spans="1:183" ht="25.05" customHeight="1" x14ac:dyDescent="0.25">
      <c r="A9" s="247" t="s">
        <v>1535</v>
      </c>
      <c r="B9" s="247" t="s">
        <v>231</v>
      </c>
      <c r="C9" s="252">
        <v>5</v>
      </c>
      <c r="D9" s="252">
        <v>5</v>
      </c>
      <c r="E9" s="252">
        <v>2</v>
      </c>
      <c r="F9" s="248" t="s">
        <v>844</v>
      </c>
      <c r="G9" s="248" t="s">
        <v>845</v>
      </c>
      <c r="H9" s="248" t="s">
        <v>845</v>
      </c>
      <c r="I9" s="248" t="s">
        <v>845</v>
      </c>
      <c r="J9" s="248" t="s">
        <v>845</v>
      </c>
      <c r="K9" s="248" t="s">
        <v>845</v>
      </c>
      <c r="L9" s="248" t="s">
        <v>845</v>
      </c>
      <c r="M9" s="252">
        <v>6</v>
      </c>
      <c r="N9" s="252">
        <v>2</v>
      </c>
      <c r="O9" s="252">
        <v>4</v>
      </c>
      <c r="P9" s="248" t="s">
        <v>845</v>
      </c>
      <c r="Q9" s="252">
        <v>3</v>
      </c>
      <c r="R9" s="252">
        <v>2</v>
      </c>
      <c r="S9" s="248" t="s">
        <v>845</v>
      </c>
      <c r="T9" s="248" t="s">
        <v>845</v>
      </c>
      <c r="U9" s="248" t="s">
        <v>845</v>
      </c>
      <c r="V9" s="248" t="s">
        <v>844</v>
      </c>
      <c r="W9" s="248" t="s">
        <v>845</v>
      </c>
      <c r="X9" s="248" t="s">
        <v>845</v>
      </c>
      <c r="Y9" s="248" t="s">
        <v>845</v>
      </c>
      <c r="Z9" s="248" t="s">
        <v>845</v>
      </c>
      <c r="AA9" s="248" t="s">
        <v>845</v>
      </c>
      <c r="AB9" s="248" t="s">
        <v>844</v>
      </c>
      <c r="AC9" s="248" t="s">
        <v>844</v>
      </c>
      <c r="AD9" s="248" t="s">
        <v>845</v>
      </c>
      <c r="AE9" s="252">
        <v>3</v>
      </c>
      <c r="AF9" s="252">
        <v>2</v>
      </c>
      <c r="AG9" s="248" t="s">
        <v>845</v>
      </c>
      <c r="AK9" s="248" t="s">
        <v>844</v>
      </c>
      <c r="AL9" s="248" t="s">
        <v>845</v>
      </c>
      <c r="AM9" s="248" t="s">
        <v>845</v>
      </c>
      <c r="AN9" s="248" t="s">
        <v>844</v>
      </c>
      <c r="AO9" s="248" t="s">
        <v>845</v>
      </c>
      <c r="AP9" s="248" t="s">
        <v>844</v>
      </c>
      <c r="AQ9" s="248" t="s">
        <v>844</v>
      </c>
      <c r="AR9" s="248" t="s">
        <v>845</v>
      </c>
      <c r="AS9" s="248" t="s">
        <v>845</v>
      </c>
      <c r="AT9" s="248" t="s">
        <v>845</v>
      </c>
      <c r="AU9" s="248" t="s">
        <v>844</v>
      </c>
      <c r="AV9" s="248" t="s">
        <v>844</v>
      </c>
      <c r="AW9" s="248" t="s">
        <v>845</v>
      </c>
      <c r="AX9" s="248" t="s">
        <v>845</v>
      </c>
      <c r="AY9" s="248" t="s">
        <v>845</v>
      </c>
      <c r="AZ9" s="248" t="s">
        <v>845</v>
      </c>
      <c r="BA9" s="248" t="s">
        <v>845</v>
      </c>
      <c r="BB9" s="248" t="s">
        <v>845</v>
      </c>
      <c r="BC9" s="248" t="s">
        <v>845</v>
      </c>
      <c r="BD9" s="248" t="s">
        <v>845</v>
      </c>
      <c r="BE9" s="248" t="s">
        <v>845</v>
      </c>
      <c r="BF9" s="248" t="s">
        <v>844</v>
      </c>
      <c r="BG9" s="248" t="s">
        <v>845</v>
      </c>
      <c r="BH9" s="248" t="s">
        <v>845</v>
      </c>
      <c r="BI9" s="248" t="s">
        <v>845</v>
      </c>
      <c r="BJ9" s="248" t="s">
        <v>845</v>
      </c>
      <c r="BK9" s="248" t="s">
        <v>845</v>
      </c>
      <c r="BL9" s="248" t="s">
        <v>845</v>
      </c>
      <c r="BM9" s="248" t="s">
        <v>845</v>
      </c>
      <c r="BN9" s="248" t="s">
        <v>845</v>
      </c>
      <c r="BO9" s="248" t="s">
        <v>845</v>
      </c>
      <c r="BP9" s="248" t="s">
        <v>845</v>
      </c>
      <c r="BQ9" s="248" t="s">
        <v>845</v>
      </c>
      <c r="BR9" s="248" t="s">
        <v>845</v>
      </c>
      <c r="BS9" s="248" t="s">
        <v>845</v>
      </c>
      <c r="BT9" s="248" t="s">
        <v>844</v>
      </c>
      <c r="BV9" s="248" t="s">
        <v>845</v>
      </c>
      <c r="BW9" s="248" t="s">
        <v>845</v>
      </c>
      <c r="BX9" s="248" t="s">
        <v>845</v>
      </c>
      <c r="BY9" s="248" t="s">
        <v>845</v>
      </c>
      <c r="BZ9" s="248" t="s">
        <v>845</v>
      </c>
      <c r="CA9" s="248" t="s">
        <v>844</v>
      </c>
      <c r="CB9" s="248" t="s">
        <v>845</v>
      </c>
      <c r="CC9" s="248" t="s">
        <v>845</v>
      </c>
      <c r="CD9" s="248" t="s">
        <v>844</v>
      </c>
      <c r="CE9" s="248" t="s">
        <v>844</v>
      </c>
      <c r="CF9" s="248" t="s">
        <v>844</v>
      </c>
      <c r="CG9" s="248" t="s">
        <v>845</v>
      </c>
      <c r="CH9" s="248" t="s">
        <v>845</v>
      </c>
      <c r="CI9" s="248" t="s">
        <v>845</v>
      </c>
      <c r="CJ9" s="248" t="s">
        <v>845</v>
      </c>
      <c r="CK9" s="248" t="s">
        <v>845</v>
      </c>
      <c r="CL9" s="248" t="s">
        <v>845</v>
      </c>
      <c r="CM9" s="248" t="s">
        <v>845</v>
      </c>
      <c r="CN9" s="248" t="s">
        <v>845</v>
      </c>
      <c r="CO9" s="248" t="s">
        <v>845</v>
      </c>
      <c r="CP9" s="248" t="s">
        <v>845</v>
      </c>
      <c r="CQ9" s="248" t="s">
        <v>845</v>
      </c>
      <c r="CR9" s="248" t="s">
        <v>845</v>
      </c>
      <c r="CS9" s="248" t="s">
        <v>845</v>
      </c>
      <c r="CT9" s="248" t="s">
        <v>845</v>
      </c>
      <c r="CU9" s="248" t="s">
        <v>844</v>
      </c>
      <c r="CV9" s="248" t="s">
        <v>845</v>
      </c>
      <c r="CW9" s="248" t="s">
        <v>844</v>
      </c>
      <c r="CX9" s="248" t="s">
        <v>845</v>
      </c>
      <c r="CY9" s="248" t="s">
        <v>845</v>
      </c>
      <c r="CZ9" s="248" t="s">
        <v>845</v>
      </c>
      <c r="DA9" s="248" t="s">
        <v>844</v>
      </c>
      <c r="DB9" s="248" t="s">
        <v>845</v>
      </c>
      <c r="DC9" s="248" t="s">
        <v>845</v>
      </c>
      <c r="DE9" s="248" t="s">
        <v>844</v>
      </c>
      <c r="DG9" s="248" t="s">
        <v>844</v>
      </c>
      <c r="DH9" s="248" t="s">
        <v>845</v>
      </c>
      <c r="DI9" s="253" t="s">
        <v>845</v>
      </c>
      <c r="DJ9" s="248" t="s">
        <v>845</v>
      </c>
      <c r="DK9" s="248" t="s">
        <v>845</v>
      </c>
      <c r="DL9" s="248" t="s">
        <v>845</v>
      </c>
      <c r="DM9" s="248" t="s">
        <v>845</v>
      </c>
      <c r="DO9" s="248" t="s">
        <v>844</v>
      </c>
      <c r="DP9" s="248" t="s">
        <v>844</v>
      </c>
      <c r="DQ9" s="248" t="s">
        <v>887</v>
      </c>
      <c r="DR9" s="248" t="s">
        <v>844</v>
      </c>
      <c r="DS9" s="248" t="s">
        <v>844</v>
      </c>
      <c r="DT9" s="248" t="s">
        <v>845</v>
      </c>
      <c r="DU9" s="248" t="s">
        <v>845</v>
      </c>
      <c r="DV9" s="248" t="s">
        <v>844</v>
      </c>
      <c r="DW9" s="248" t="s">
        <v>845</v>
      </c>
      <c r="DX9" s="248" t="s">
        <v>845</v>
      </c>
      <c r="DY9" s="248" t="s">
        <v>844</v>
      </c>
      <c r="DZ9" s="248" t="s">
        <v>845</v>
      </c>
      <c r="EB9" s="248" t="s">
        <v>844</v>
      </c>
      <c r="EC9" s="248" t="s">
        <v>844</v>
      </c>
      <c r="ED9" s="248" t="s">
        <v>844</v>
      </c>
      <c r="EE9" s="248" t="s">
        <v>844</v>
      </c>
      <c r="EF9" s="248" t="s">
        <v>844</v>
      </c>
      <c r="EG9" s="248" t="s">
        <v>844</v>
      </c>
      <c r="EH9" s="251" t="s">
        <v>1545</v>
      </c>
      <c r="EI9" s="251" t="s">
        <v>1572</v>
      </c>
      <c r="EJ9" s="248" t="s">
        <v>844</v>
      </c>
      <c r="EK9" s="248" t="s">
        <v>844</v>
      </c>
      <c r="EL9" s="252">
        <v>0</v>
      </c>
      <c r="EM9" s="252">
        <v>0</v>
      </c>
      <c r="EN9" s="252">
        <v>0</v>
      </c>
      <c r="EO9" s="252">
        <v>0</v>
      </c>
      <c r="EP9" s="252">
        <v>0</v>
      </c>
      <c r="EQ9" s="252">
        <v>2</v>
      </c>
      <c r="ER9" s="252">
        <v>0</v>
      </c>
      <c r="ES9" s="252">
        <v>0</v>
      </c>
      <c r="ET9" s="252">
        <v>0</v>
      </c>
      <c r="EU9" s="252">
        <v>0</v>
      </c>
      <c r="EV9" s="252">
        <v>0</v>
      </c>
      <c r="EW9" s="252">
        <v>9</v>
      </c>
      <c r="EX9" s="252">
        <v>0</v>
      </c>
      <c r="EY9" s="252">
        <v>0</v>
      </c>
      <c r="EZ9" s="252">
        <v>0</v>
      </c>
      <c r="FA9" s="252">
        <v>0</v>
      </c>
      <c r="FB9" s="252">
        <v>0</v>
      </c>
      <c r="FC9" s="252">
        <v>0</v>
      </c>
      <c r="FD9" s="252">
        <v>0</v>
      </c>
      <c r="FE9" s="252">
        <v>0</v>
      </c>
      <c r="FF9" s="252">
        <v>0</v>
      </c>
      <c r="FG9" s="252">
        <v>0</v>
      </c>
      <c r="FH9" s="252">
        <v>3</v>
      </c>
      <c r="FI9" s="252">
        <v>0</v>
      </c>
      <c r="FJ9" s="252">
        <v>0</v>
      </c>
      <c r="FK9" s="252">
        <v>0</v>
      </c>
      <c r="FL9" s="252">
        <v>0</v>
      </c>
      <c r="FM9" s="252">
        <v>0</v>
      </c>
      <c r="FN9" s="252">
        <v>0</v>
      </c>
      <c r="FO9" s="252">
        <v>0</v>
      </c>
      <c r="FP9" s="252">
        <v>0</v>
      </c>
      <c r="FR9" s="246">
        <f>SUM(C9:DS9)</f>
        <v>34</v>
      </c>
      <c r="FS9" s="246">
        <f>SUM(EA9:EI9)</f>
        <v>0</v>
      </c>
      <c r="FT9" s="246">
        <f>SUM(ET9:FQ9)</f>
        <v>12</v>
      </c>
      <c r="FU9" s="246">
        <f>FR9+FS9-FT9</f>
        <v>22</v>
      </c>
      <c r="FV9" s="246">
        <f>SUM(C9:AU9)</f>
        <v>34</v>
      </c>
      <c r="FW9" s="246">
        <f>SUM(AV9:BJ9)</f>
        <v>0</v>
      </c>
      <c r="FX9" s="246">
        <f>SUM(BP9:CC9)</f>
        <v>0</v>
      </c>
      <c r="FY9" s="246">
        <f>SUM(CD9:CN9)</f>
        <v>0</v>
      </c>
      <c r="FZ9" s="246">
        <f>SUM(CV9:DS9)</f>
        <v>0</v>
      </c>
      <c r="GA9" s="246">
        <f>SUM(FV9:FZ9)</f>
        <v>34</v>
      </c>
    </row>
    <row r="10" spans="1:183" ht="25.05" customHeight="1" x14ac:dyDescent="0.25">
      <c r="A10" s="247" t="s">
        <v>1535</v>
      </c>
      <c r="B10" s="247" t="s">
        <v>251</v>
      </c>
      <c r="C10" s="252">
        <v>6</v>
      </c>
      <c r="D10" s="252">
        <v>6</v>
      </c>
      <c r="E10" s="252">
        <v>3</v>
      </c>
      <c r="F10" s="248" t="s">
        <v>844</v>
      </c>
      <c r="G10" s="248" t="s">
        <v>844</v>
      </c>
      <c r="H10" s="248" t="s">
        <v>844</v>
      </c>
      <c r="I10" s="248" t="s">
        <v>845</v>
      </c>
      <c r="J10" s="248" t="s">
        <v>845</v>
      </c>
      <c r="K10" s="248" t="s">
        <v>845</v>
      </c>
      <c r="L10" s="248" t="s">
        <v>845</v>
      </c>
      <c r="M10" s="252">
        <v>7</v>
      </c>
      <c r="N10" s="252">
        <v>2</v>
      </c>
      <c r="O10" s="252">
        <v>5</v>
      </c>
      <c r="P10" s="248" t="s">
        <v>845</v>
      </c>
      <c r="Q10" s="252">
        <v>5</v>
      </c>
      <c r="R10" s="252">
        <v>3</v>
      </c>
      <c r="S10" s="248" t="s">
        <v>845</v>
      </c>
      <c r="T10" s="248" t="s">
        <v>844</v>
      </c>
      <c r="U10" s="248" t="s">
        <v>845</v>
      </c>
      <c r="V10" s="248" t="s">
        <v>845</v>
      </c>
      <c r="W10" s="248" t="s">
        <v>845</v>
      </c>
      <c r="X10" s="248" t="s">
        <v>845</v>
      </c>
      <c r="Y10" s="248" t="s">
        <v>845</v>
      </c>
      <c r="Z10" s="248" t="s">
        <v>845</v>
      </c>
      <c r="AA10" s="248" t="s">
        <v>845</v>
      </c>
      <c r="AB10" s="248" t="s">
        <v>844</v>
      </c>
      <c r="AC10" s="248" t="s">
        <v>844</v>
      </c>
      <c r="AD10" s="248" t="s">
        <v>845</v>
      </c>
      <c r="AE10" s="252">
        <v>4</v>
      </c>
      <c r="AF10" s="252">
        <v>3</v>
      </c>
      <c r="AG10" s="248" t="s">
        <v>845</v>
      </c>
      <c r="AK10" s="248" t="s">
        <v>845</v>
      </c>
      <c r="AL10" s="248" t="s">
        <v>845</v>
      </c>
      <c r="AM10" s="248" t="s">
        <v>845</v>
      </c>
      <c r="AN10" s="248" t="s">
        <v>844</v>
      </c>
      <c r="AO10" s="248" t="s">
        <v>844</v>
      </c>
      <c r="AP10" s="248" t="s">
        <v>844</v>
      </c>
      <c r="AQ10" s="248" t="s">
        <v>844</v>
      </c>
      <c r="AR10" s="248" t="s">
        <v>845</v>
      </c>
      <c r="AS10" s="248" t="s">
        <v>844</v>
      </c>
      <c r="AT10" s="248" t="s">
        <v>845</v>
      </c>
      <c r="AU10" s="248" t="s">
        <v>845</v>
      </c>
      <c r="AV10" s="248" t="s">
        <v>887</v>
      </c>
      <c r="AW10" s="248" t="s">
        <v>887</v>
      </c>
      <c r="AX10" s="248" t="s">
        <v>845</v>
      </c>
      <c r="AY10" s="248" t="s">
        <v>845</v>
      </c>
      <c r="AZ10" s="248" t="s">
        <v>845</v>
      </c>
      <c r="BA10" s="248" t="s">
        <v>845</v>
      </c>
      <c r="BB10" s="248" t="s">
        <v>845</v>
      </c>
      <c r="BC10" s="248" t="s">
        <v>845</v>
      </c>
      <c r="BD10" s="248" t="s">
        <v>845</v>
      </c>
      <c r="BE10" s="248" t="s">
        <v>845</v>
      </c>
      <c r="BF10" s="248" t="s">
        <v>845</v>
      </c>
      <c r="BG10" s="248" t="s">
        <v>844</v>
      </c>
      <c r="BH10" s="248" t="s">
        <v>845</v>
      </c>
      <c r="BI10" s="248" t="s">
        <v>845</v>
      </c>
      <c r="BJ10" s="248" t="s">
        <v>845</v>
      </c>
      <c r="BK10" s="248" t="s">
        <v>844</v>
      </c>
      <c r="BL10" s="248" t="s">
        <v>845</v>
      </c>
      <c r="BM10" s="248" t="s">
        <v>844</v>
      </c>
      <c r="BN10" s="248" t="s">
        <v>845</v>
      </c>
      <c r="BO10" s="248" t="s">
        <v>845</v>
      </c>
      <c r="BP10" s="248" t="s">
        <v>845</v>
      </c>
      <c r="BQ10" s="248" t="s">
        <v>845</v>
      </c>
      <c r="BR10" s="248" t="s">
        <v>844</v>
      </c>
      <c r="BS10" s="248" t="s">
        <v>845</v>
      </c>
      <c r="BT10" s="248" t="s">
        <v>845</v>
      </c>
      <c r="BV10" s="248" t="s">
        <v>845</v>
      </c>
      <c r="BW10" s="248" t="s">
        <v>844</v>
      </c>
      <c r="BX10" s="248" t="s">
        <v>844</v>
      </c>
      <c r="BY10" s="248" t="s">
        <v>845</v>
      </c>
      <c r="BZ10" s="248" t="s">
        <v>844</v>
      </c>
      <c r="CA10" s="248" t="s">
        <v>844</v>
      </c>
      <c r="CB10" s="248" t="s">
        <v>845</v>
      </c>
      <c r="CC10" s="248" t="s">
        <v>845</v>
      </c>
      <c r="CD10" s="248" t="s">
        <v>844</v>
      </c>
      <c r="CE10" s="248" t="s">
        <v>887</v>
      </c>
      <c r="CF10" s="248" t="s">
        <v>845</v>
      </c>
      <c r="CG10" s="248"/>
      <c r="CH10" s="248" t="s">
        <v>844</v>
      </c>
      <c r="CI10" s="248" t="s">
        <v>845</v>
      </c>
      <c r="CJ10" s="248" t="s">
        <v>845</v>
      </c>
      <c r="CK10" s="248" t="s">
        <v>845</v>
      </c>
      <c r="CL10" s="248" t="s">
        <v>845</v>
      </c>
      <c r="CM10" s="248" t="s">
        <v>845</v>
      </c>
      <c r="CN10" s="248" t="s">
        <v>844</v>
      </c>
      <c r="CO10" s="248" t="s">
        <v>845</v>
      </c>
      <c r="CP10" s="248" t="s">
        <v>845</v>
      </c>
      <c r="CQ10" s="248" t="s">
        <v>845</v>
      </c>
      <c r="CR10" s="248" t="s">
        <v>845</v>
      </c>
      <c r="CS10" s="248" t="s">
        <v>845</v>
      </c>
      <c r="CT10" s="248" t="s">
        <v>845</v>
      </c>
      <c r="CU10" s="248" t="s">
        <v>844</v>
      </c>
      <c r="CV10" s="248" t="s">
        <v>845</v>
      </c>
      <c r="CW10" s="248" t="s">
        <v>845</v>
      </c>
      <c r="CX10" s="248" t="s">
        <v>844</v>
      </c>
      <c r="CY10" s="248" t="s">
        <v>845</v>
      </c>
      <c r="CZ10" s="248" t="s">
        <v>845</v>
      </c>
      <c r="DA10" s="248" t="s">
        <v>844</v>
      </c>
      <c r="DB10" s="248" t="s">
        <v>845</v>
      </c>
      <c r="DC10" s="248" t="s">
        <v>845</v>
      </c>
      <c r="DE10" s="248" t="s">
        <v>844</v>
      </c>
      <c r="DG10" s="248" t="s">
        <v>844</v>
      </c>
      <c r="DH10" s="248" t="s">
        <v>845</v>
      </c>
      <c r="DI10" s="248" t="s">
        <v>845</v>
      </c>
      <c r="DJ10" s="248" t="s">
        <v>845</v>
      </c>
      <c r="DK10" s="248" t="s">
        <v>845</v>
      </c>
      <c r="DL10" s="248" t="s">
        <v>845</v>
      </c>
      <c r="DM10" s="248" t="s">
        <v>845</v>
      </c>
      <c r="DO10" s="248" t="s">
        <v>845</v>
      </c>
      <c r="DP10" s="248" t="s">
        <v>845</v>
      </c>
      <c r="DQ10" s="248" t="s">
        <v>887</v>
      </c>
      <c r="DR10" s="248" t="s">
        <v>844</v>
      </c>
      <c r="DS10" s="248" t="s">
        <v>844</v>
      </c>
      <c r="DT10" s="248" t="s">
        <v>844</v>
      </c>
      <c r="DU10" s="248" t="s">
        <v>845</v>
      </c>
      <c r="DV10" s="248" t="s">
        <v>845</v>
      </c>
      <c r="DW10" s="248" t="s">
        <v>844</v>
      </c>
      <c r="DX10" s="248" t="s">
        <v>845</v>
      </c>
      <c r="DY10" s="248" t="s">
        <v>844</v>
      </c>
      <c r="DZ10" s="248" t="s">
        <v>845</v>
      </c>
      <c r="EB10" s="248" t="s">
        <v>845</v>
      </c>
      <c r="EC10" s="248" t="s">
        <v>844</v>
      </c>
      <c r="ED10" s="248" t="s">
        <v>845</v>
      </c>
      <c r="EE10" s="248" t="s">
        <v>844</v>
      </c>
      <c r="EF10" s="248" t="s">
        <v>844</v>
      </c>
      <c r="EG10" s="248" t="s">
        <v>844</v>
      </c>
      <c r="EH10" s="251" t="s">
        <v>1545</v>
      </c>
      <c r="EI10" s="251" t="s">
        <v>1575</v>
      </c>
      <c r="EJ10" s="248" t="s">
        <v>844</v>
      </c>
      <c r="EK10" s="248" t="s">
        <v>844</v>
      </c>
      <c r="EL10" s="252">
        <v>0</v>
      </c>
      <c r="EM10" s="252">
        <v>1</v>
      </c>
      <c r="EN10" s="252">
        <v>0</v>
      </c>
      <c r="EO10" s="252">
        <v>0</v>
      </c>
      <c r="EP10" s="252">
        <v>0</v>
      </c>
      <c r="EQ10" s="252">
        <v>2</v>
      </c>
      <c r="ER10" s="252">
        <v>3</v>
      </c>
      <c r="ES10" s="252">
        <v>0</v>
      </c>
      <c r="ET10" s="252">
        <v>0</v>
      </c>
      <c r="EU10" s="252">
        <v>0</v>
      </c>
      <c r="EV10" s="252">
        <v>0</v>
      </c>
      <c r="EW10" s="252">
        <v>0</v>
      </c>
      <c r="EX10" s="252">
        <v>0</v>
      </c>
      <c r="EY10" s="252">
        <v>0</v>
      </c>
      <c r="EZ10" s="252">
        <v>0</v>
      </c>
      <c r="FA10" s="252">
        <v>0</v>
      </c>
      <c r="FB10" s="252">
        <v>5</v>
      </c>
      <c r="FC10" s="252">
        <v>0</v>
      </c>
      <c r="FD10" s="252">
        <v>0</v>
      </c>
      <c r="FE10" s="252">
        <v>0</v>
      </c>
      <c r="FF10" s="252">
        <v>0</v>
      </c>
      <c r="FG10" s="252">
        <v>0</v>
      </c>
      <c r="FH10" s="252">
        <v>0</v>
      </c>
      <c r="FI10" s="252">
        <v>0</v>
      </c>
      <c r="FJ10" s="252">
        <v>0</v>
      </c>
      <c r="FK10" s="252">
        <v>0</v>
      </c>
      <c r="FL10" s="252">
        <v>0</v>
      </c>
      <c r="FM10" s="252">
        <v>0</v>
      </c>
      <c r="FN10" s="252">
        <v>5</v>
      </c>
      <c r="FO10" s="252">
        <v>0</v>
      </c>
      <c r="FP10" s="252">
        <v>0</v>
      </c>
      <c r="FR10" s="246">
        <f>SUM(C10:DS10)</f>
        <v>44</v>
      </c>
      <c r="FS10" s="246">
        <f>SUM(EA10:EI10)</f>
        <v>0</v>
      </c>
      <c r="FT10" s="246">
        <f>SUM(ET10:FQ10)</f>
        <v>10</v>
      </c>
      <c r="FU10" s="246">
        <f>FR10+FS10-FT10</f>
        <v>34</v>
      </c>
      <c r="FV10" s="246">
        <f>SUM(C10:AU10)</f>
        <v>44</v>
      </c>
      <c r="FW10" s="246">
        <f>SUM(AV10:BJ10)</f>
        <v>0</v>
      </c>
      <c r="FX10" s="246">
        <f>SUM(BP10:CC10)</f>
        <v>0</v>
      </c>
      <c r="FY10" s="246">
        <f>SUM(CD10:CN10)</f>
        <v>0</v>
      </c>
      <c r="FZ10" s="246">
        <f>SUM(CV10:DS10)</f>
        <v>0</v>
      </c>
      <c r="GA10" s="246">
        <f>SUM(FV10:FZ10)</f>
        <v>44</v>
      </c>
    </row>
    <row r="11" spans="1:183" ht="25.05" customHeight="1" x14ac:dyDescent="0.25">
      <c r="A11" s="247" t="s">
        <v>1535</v>
      </c>
      <c r="B11" s="247" t="s">
        <v>179</v>
      </c>
      <c r="C11" s="252">
        <v>6</v>
      </c>
      <c r="D11" s="252">
        <v>6</v>
      </c>
      <c r="E11" s="252">
        <v>3</v>
      </c>
      <c r="F11" s="248" t="s">
        <v>844</v>
      </c>
      <c r="G11" s="248" t="s">
        <v>844</v>
      </c>
      <c r="H11" s="248" t="s">
        <v>844</v>
      </c>
      <c r="I11" s="248" t="s">
        <v>845</v>
      </c>
      <c r="J11" s="248" t="s">
        <v>844</v>
      </c>
      <c r="K11" s="248" t="s">
        <v>845</v>
      </c>
      <c r="L11" s="248" t="s">
        <v>845</v>
      </c>
      <c r="M11" s="252">
        <v>3</v>
      </c>
      <c r="N11" s="252">
        <v>2</v>
      </c>
      <c r="O11" s="252">
        <v>2</v>
      </c>
      <c r="P11" s="248" t="s">
        <v>845</v>
      </c>
      <c r="Q11" s="252">
        <v>3</v>
      </c>
      <c r="R11" s="252">
        <v>2</v>
      </c>
      <c r="S11" s="248" t="s">
        <v>845</v>
      </c>
      <c r="T11" s="248" t="s">
        <v>845</v>
      </c>
      <c r="U11" s="248" t="s">
        <v>844</v>
      </c>
      <c r="V11" s="248" t="s">
        <v>844</v>
      </c>
      <c r="W11" s="248" t="s">
        <v>845</v>
      </c>
      <c r="X11" s="248" t="s">
        <v>845</v>
      </c>
      <c r="Y11" s="248" t="s">
        <v>845</v>
      </c>
      <c r="Z11" s="248" t="s">
        <v>845</v>
      </c>
      <c r="AA11" s="248" t="s">
        <v>845</v>
      </c>
      <c r="AB11" s="248" t="s">
        <v>844</v>
      </c>
      <c r="AC11" s="248" t="s">
        <v>844</v>
      </c>
      <c r="AD11" s="248" t="s">
        <v>845</v>
      </c>
      <c r="AE11" s="252">
        <v>4</v>
      </c>
      <c r="AF11" s="252">
        <v>3</v>
      </c>
      <c r="AG11" s="248" t="s">
        <v>845</v>
      </c>
      <c r="AK11" s="248" t="s">
        <v>844</v>
      </c>
      <c r="AL11" s="248" t="s">
        <v>844</v>
      </c>
      <c r="AM11" s="248" t="s">
        <v>844</v>
      </c>
      <c r="AN11" s="248" t="s">
        <v>845</v>
      </c>
      <c r="AO11" s="248" t="s">
        <v>845</v>
      </c>
      <c r="AP11" s="248" t="s">
        <v>844</v>
      </c>
      <c r="AQ11" s="248" t="s">
        <v>845</v>
      </c>
      <c r="AR11" s="248" t="s">
        <v>844</v>
      </c>
      <c r="AS11" s="248" t="s">
        <v>844</v>
      </c>
      <c r="AT11" s="248" t="s">
        <v>845</v>
      </c>
      <c r="AU11" s="248" t="s">
        <v>844</v>
      </c>
      <c r="AV11" s="248" t="s">
        <v>845</v>
      </c>
      <c r="AW11" s="248" t="s">
        <v>845</v>
      </c>
      <c r="AX11" s="248" t="s">
        <v>845</v>
      </c>
      <c r="AY11" s="248" t="s">
        <v>845</v>
      </c>
      <c r="AZ11" s="248" t="s">
        <v>845</v>
      </c>
      <c r="BA11" s="248" t="s">
        <v>845</v>
      </c>
      <c r="BB11" s="248" t="s">
        <v>845</v>
      </c>
      <c r="BC11" s="248" t="s">
        <v>845</v>
      </c>
      <c r="BD11" s="248" t="s">
        <v>845</v>
      </c>
      <c r="BE11" s="248" t="s">
        <v>845</v>
      </c>
      <c r="BF11" s="248" t="s">
        <v>845</v>
      </c>
      <c r="BG11" s="248" t="s">
        <v>845</v>
      </c>
      <c r="BH11" s="248" t="s">
        <v>845</v>
      </c>
      <c r="BI11" s="248" t="s">
        <v>845</v>
      </c>
      <c r="BJ11" s="248" t="s">
        <v>845</v>
      </c>
      <c r="BK11" s="248" t="s">
        <v>845</v>
      </c>
      <c r="BL11" s="248" t="s">
        <v>845</v>
      </c>
      <c r="BM11" s="248" t="s">
        <v>844</v>
      </c>
      <c r="BN11" s="248" t="s">
        <v>844</v>
      </c>
      <c r="BO11" s="248" t="s">
        <v>845</v>
      </c>
      <c r="BP11" s="248" t="s">
        <v>844</v>
      </c>
      <c r="BQ11" s="248" t="s">
        <v>845</v>
      </c>
      <c r="BR11" s="248" t="s">
        <v>845</v>
      </c>
      <c r="BS11" s="248" t="s">
        <v>845</v>
      </c>
      <c r="BT11" s="248" t="s">
        <v>844</v>
      </c>
      <c r="BV11" s="248" t="s">
        <v>845</v>
      </c>
      <c r="BW11" s="248" t="s">
        <v>845</v>
      </c>
      <c r="BX11" s="248" t="s">
        <v>845</v>
      </c>
      <c r="BY11" s="248" t="s">
        <v>845</v>
      </c>
      <c r="BZ11" s="248" t="s">
        <v>845</v>
      </c>
      <c r="CA11" s="248" t="s">
        <v>844</v>
      </c>
      <c r="CB11" s="248" t="s">
        <v>845</v>
      </c>
      <c r="CC11" s="248" t="s">
        <v>845</v>
      </c>
      <c r="CD11" s="248" t="s">
        <v>844</v>
      </c>
      <c r="CE11" s="248" t="s">
        <v>844</v>
      </c>
      <c r="CF11" s="248" t="s">
        <v>845</v>
      </c>
      <c r="CG11" s="248"/>
      <c r="CH11" s="248" t="s">
        <v>845</v>
      </c>
      <c r="CI11" s="248" t="s">
        <v>845</v>
      </c>
      <c r="CJ11" s="248" t="s">
        <v>845</v>
      </c>
      <c r="CK11" s="248" t="s">
        <v>845</v>
      </c>
      <c r="CL11" s="248" t="s">
        <v>845</v>
      </c>
      <c r="CM11" s="248" t="s">
        <v>844</v>
      </c>
      <c r="CN11" s="248" t="s">
        <v>845</v>
      </c>
      <c r="CO11" s="248" t="s">
        <v>845</v>
      </c>
      <c r="CP11" s="248" t="s">
        <v>845</v>
      </c>
      <c r="CQ11" s="248" t="s">
        <v>845</v>
      </c>
      <c r="CR11" s="248" t="s">
        <v>845</v>
      </c>
      <c r="CS11" s="248" t="s">
        <v>845</v>
      </c>
      <c r="CT11" s="248" t="s">
        <v>845</v>
      </c>
      <c r="CU11" s="248" t="s">
        <v>845</v>
      </c>
      <c r="CV11" s="248" t="s">
        <v>844</v>
      </c>
      <c r="CW11" s="248" t="s">
        <v>844</v>
      </c>
      <c r="CX11" s="248" t="s">
        <v>845</v>
      </c>
      <c r="CY11" s="248" t="s">
        <v>845</v>
      </c>
      <c r="CZ11" s="248" t="s">
        <v>845</v>
      </c>
      <c r="DA11" s="248" t="s">
        <v>844</v>
      </c>
      <c r="DB11" s="248" t="s">
        <v>845</v>
      </c>
      <c r="DC11" s="248" t="s">
        <v>845</v>
      </c>
      <c r="DE11" s="248" t="s">
        <v>845</v>
      </c>
      <c r="DG11" s="248" t="s">
        <v>844</v>
      </c>
      <c r="DH11" s="248" t="s">
        <v>844</v>
      </c>
      <c r="DI11" s="248" t="s">
        <v>845</v>
      </c>
      <c r="DJ11" s="248" t="s">
        <v>845</v>
      </c>
      <c r="DK11" s="248" t="s">
        <v>845</v>
      </c>
      <c r="DL11" s="248" t="s">
        <v>845</v>
      </c>
      <c r="DM11" s="248" t="s">
        <v>845</v>
      </c>
      <c r="DO11" s="248" t="s">
        <v>844</v>
      </c>
      <c r="DP11" s="248" t="s">
        <v>844</v>
      </c>
      <c r="DQ11" s="248" t="s">
        <v>887</v>
      </c>
      <c r="DR11" s="248" t="s">
        <v>845</v>
      </c>
      <c r="DS11" s="248" t="s">
        <v>844</v>
      </c>
      <c r="DT11" s="248" t="s">
        <v>845</v>
      </c>
      <c r="DU11" s="248" t="s">
        <v>845</v>
      </c>
      <c r="DV11" s="248" t="s">
        <v>844</v>
      </c>
      <c r="DW11" s="248" t="s">
        <v>844</v>
      </c>
      <c r="DX11" s="248" t="s">
        <v>845</v>
      </c>
      <c r="DY11" s="248" t="s">
        <v>844</v>
      </c>
      <c r="DZ11" s="248" t="s">
        <v>845</v>
      </c>
      <c r="EB11" s="248" t="s">
        <v>844</v>
      </c>
      <c r="EC11" s="248" t="s">
        <v>844</v>
      </c>
      <c r="ED11" s="248" t="s">
        <v>845</v>
      </c>
      <c r="EE11" s="248" t="s">
        <v>845</v>
      </c>
      <c r="EF11" s="248" t="s">
        <v>845</v>
      </c>
      <c r="EG11" s="248" t="s">
        <v>844</v>
      </c>
      <c r="EH11" s="251" t="s">
        <v>1545</v>
      </c>
      <c r="EI11" s="251" t="s">
        <v>1560</v>
      </c>
      <c r="EJ11" s="248" t="s">
        <v>844</v>
      </c>
      <c r="EK11" s="248" t="s">
        <v>844</v>
      </c>
      <c r="EL11" s="252">
        <v>0</v>
      </c>
      <c r="EM11" s="252">
        <v>0</v>
      </c>
      <c r="EN11" s="252">
        <v>0</v>
      </c>
      <c r="EO11" s="252">
        <v>0</v>
      </c>
      <c r="EP11" s="252">
        <v>0</v>
      </c>
      <c r="EQ11" s="252">
        <v>0</v>
      </c>
      <c r="ER11" s="252">
        <v>0</v>
      </c>
      <c r="ES11" s="252">
        <v>0</v>
      </c>
      <c r="ET11" s="252">
        <v>0</v>
      </c>
      <c r="EU11" s="252">
        <v>0</v>
      </c>
      <c r="EV11" s="252">
        <v>0</v>
      </c>
      <c r="EW11" s="252">
        <v>0</v>
      </c>
      <c r="EX11" s="252">
        <v>0</v>
      </c>
      <c r="EY11" s="252">
        <v>0</v>
      </c>
      <c r="EZ11" s="252">
        <v>0</v>
      </c>
      <c r="FA11" s="252">
        <v>0</v>
      </c>
      <c r="FB11" s="252">
        <v>0</v>
      </c>
      <c r="FC11" s="252">
        <v>0</v>
      </c>
      <c r="FD11" s="252">
        <v>0</v>
      </c>
      <c r="FE11" s="252">
        <v>0</v>
      </c>
      <c r="FF11" s="252">
        <v>0</v>
      </c>
      <c r="FG11" s="252">
        <v>0</v>
      </c>
      <c r="FH11" s="252">
        <v>0</v>
      </c>
      <c r="FI11" s="252">
        <v>0</v>
      </c>
      <c r="FJ11" s="252">
        <v>0</v>
      </c>
      <c r="FK11" s="252">
        <v>0</v>
      </c>
      <c r="FL11" s="252">
        <v>0</v>
      </c>
      <c r="FM11" s="252">
        <v>3</v>
      </c>
      <c r="FN11" s="252">
        <v>0</v>
      </c>
      <c r="FO11" s="252">
        <v>0</v>
      </c>
      <c r="FP11" s="252">
        <v>0</v>
      </c>
      <c r="FR11" s="246">
        <f>SUM(C11:DS11)</f>
        <v>34</v>
      </c>
      <c r="FS11" s="246">
        <f>SUM(EA11:EI11)</f>
        <v>0</v>
      </c>
      <c r="FT11" s="246">
        <f>SUM(ET11:FQ11)</f>
        <v>3</v>
      </c>
      <c r="FU11" s="246">
        <f>FR11+FS11-FT11</f>
        <v>31</v>
      </c>
      <c r="FV11" s="246">
        <f>SUM(C11:AU11)</f>
        <v>34</v>
      </c>
      <c r="FW11" s="246">
        <f>SUM(AV11:BJ11)</f>
        <v>0</v>
      </c>
      <c r="FX11" s="246">
        <f>SUM(BP11:CC11)</f>
        <v>0</v>
      </c>
      <c r="FY11" s="246">
        <f>SUM(CD11:CN11)</f>
        <v>0</v>
      </c>
      <c r="FZ11" s="246">
        <f>SUM(CV11:DS11)</f>
        <v>0</v>
      </c>
      <c r="GA11" s="246">
        <f>SUM(FV11:FZ11)</f>
        <v>34</v>
      </c>
    </row>
    <row r="12" spans="1:183" ht="25.05" customHeight="1" x14ac:dyDescent="0.25">
      <c r="A12" s="247" t="s">
        <v>1535</v>
      </c>
      <c r="B12" s="247" t="s">
        <v>177</v>
      </c>
      <c r="C12" s="252">
        <v>6</v>
      </c>
      <c r="D12" s="252">
        <v>6</v>
      </c>
      <c r="E12" s="252">
        <v>3</v>
      </c>
      <c r="F12" s="248" t="s">
        <v>844</v>
      </c>
      <c r="G12" s="248" t="s">
        <v>845</v>
      </c>
      <c r="H12" s="248" t="s">
        <v>845</v>
      </c>
      <c r="I12" s="248" t="s">
        <v>844</v>
      </c>
      <c r="J12" s="248" t="s">
        <v>844</v>
      </c>
      <c r="K12" s="248" t="s">
        <v>845</v>
      </c>
      <c r="L12" s="248" t="s">
        <v>845</v>
      </c>
      <c r="M12" s="252">
        <v>5</v>
      </c>
      <c r="N12" s="252">
        <v>0</v>
      </c>
      <c r="O12" s="252">
        <v>2</v>
      </c>
      <c r="P12" s="248" t="s">
        <v>845</v>
      </c>
      <c r="Q12" s="252">
        <v>3</v>
      </c>
      <c r="R12" s="252">
        <v>2</v>
      </c>
      <c r="S12" s="248" t="s">
        <v>845</v>
      </c>
      <c r="T12" s="248" t="s">
        <v>845</v>
      </c>
      <c r="U12" s="248" t="s">
        <v>844</v>
      </c>
      <c r="V12" s="248" t="s">
        <v>845</v>
      </c>
      <c r="W12" s="248" t="s">
        <v>845</v>
      </c>
      <c r="X12" s="248" t="s">
        <v>845</v>
      </c>
      <c r="Y12" s="248" t="s">
        <v>845</v>
      </c>
      <c r="Z12" s="248" t="s">
        <v>845</v>
      </c>
      <c r="AA12" s="248" t="s">
        <v>845</v>
      </c>
      <c r="AB12" s="248" t="s">
        <v>844</v>
      </c>
      <c r="AC12" s="248" t="s">
        <v>845</v>
      </c>
      <c r="AD12" s="248" t="s">
        <v>845</v>
      </c>
      <c r="AE12" s="252">
        <v>3</v>
      </c>
      <c r="AF12" s="252">
        <v>2</v>
      </c>
      <c r="AG12" s="248" t="s">
        <v>845</v>
      </c>
      <c r="AK12" s="248" t="s">
        <v>845</v>
      </c>
      <c r="AL12" s="248" t="s">
        <v>845</v>
      </c>
      <c r="AM12" s="248" t="s">
        <v>845</v>
      </c>
      <c r="AN12" s="248" t="s">
        <v>844</v>
      </c>
      <c r="AO12" s="248" t="s">
        <v>845</v>
      </c>
      <c r="AP12" s="248" t="s">
        <v>844</v>
      </c>
      <c r="AQ12" s="248" t="s">
        <v>844</v>
      </c>
      <c r="AR12" s="248" t="s">
        <v>844</v>
      </c>
      <c r="AS12" s="248" t="s">
        <v>844</v>
      </c>
      <c r="AT12" s="248" t="s">
        <v>845</v>
      </c>
      <c r="AU12" s="248" t="s">
        <v>845</v>
      </c>
      <c r="AV12" s="248" t="s">
        <v>845</v>
      </c>
      <c r="AW12" s="248" t="s">
        <v>845</v>
      </c>
      <c r="AX12" s="248" t="s">
        <v>845</v>
      </c>
      <c r="AY12" s="248" t="s">
        <v>845</v>
      </c>
      <c r="AZ12" s="248" t="s">
        <v>845</v>
      </c>
      <c r="BA12" s="248" t="s">
        <v>845</v>
      </c>
      <c r="BB12" s="248" t="s">
        <v>845</v>
      </c>
      <c r="BC12" s="248" t="s">
        <v>845</v>
      </c>
      <c r="BD12" s="248" t="s">
        <v>845</v>
      </c>
      <c r="BE12" s="248" t="s">
        <v>845</v>
      </c>
      <c r="BF12" s="248" t="s">
        <v>844</v>
      </c>
      <c r="BG12" s="248" t="s">
        <v>845</v>
      </c>
      <c r="BH12" s="248" t="s">
        <v>845</v>
      </c>
      <c r="BI12" s="248" t="s">
        <v>845</v>
      </c>
      <c r="BJ12" s="248" t="s">
        <v>845</v>
      </c>
      <c r="BK12" s="248" t="s">
        <v>845</v>
      </c>
      <c r="BL12" s="248" t="s">
        <v>845</v>
      </c>
      <c r="BM12" s="248" t="s">
        <v>844</v>
      </c>
      <c r="BN12" s="248" t="s">
        <v>844</v>
      </c>
      <c r="BO12" s="248" t="s">
        <v>845</v>
      </c>
      <c r="BP12" s="248" t="s">
        <v>845</v>
      </c>
      <c r="BQ12" s="248" t="s">
        <v>845</v>
      </c>
      <c r="BR12" s="248" t="s">
        <v>845</v>
      </c>
      <c r="BS12" s="248" t="s">
        <v>844</v>
      </c>
      <c r="BT12" s="248" t="s">
        <v>844</v>
      </c>
      <c r="BV12" s="248" t="s">
        <v>844</v>
      </c>
      <c r="BW12" s="248" t="s">
        <v>845</v>
      </c>
      <c r="BX12" s="248" t="s">
        <v>844</v>
      </c>
      <c r="BY12" s="248" t="s">
        <v>845</v>
      </c>
      <c r="BZ12" s="248" t="s">
        <v>845</v>
      </c>
      <c r="CA12" s="248" t="s">
        <v>844</v>
      </c>
      <c r="CB12" s="248" t="s">
        <v>845</v>
      </c>
      <c r="CC12" s="248" t="s">
        <v>845</v>
      </c>
      <c r="CD12" s="248" t="s">
        <v>844</v>
      </c>
      <c r="CE12" s="248" t="s">
        <v>844</v>
      </c>
      <c r="CF12" s="248" t="s">
        <v>845</v>
      </c>
      <c r="CG12" s="248"/>
      <c r="CH12" s="248" t="s">
        <v>845</v>
      </c>
      <c r="CI12" s="248" t="s">
        <v>845</v>
      </c>
      <c r="CJ12" s="248" t="s">
        <v>845</v>
      </c>
      <c r="CK12" s="248" t="s">
        <v>845</v>
      </c>
      <c r="CL12" s="248" t="s">
        <v>845</v>
      </c>
      <c r="CM12" s="248" t="s">
        <v>844</v>
      </c>
      <c r="CN12" s="248" t="s">
        <v>845</v>
      </c>
      <c r="CO12" s="248" t="s">
        <v>845</v>
      </c>
      <c r="CP12" s="248" t="s">
        <v>845</v>
      </c>
      <c r="CQ12" s="248" t="s">
        <v>845</v>
      </c>
      <c r="CR12" s="248" t="s">
        <v>845</v>
      </c>
      <c r="CS12" s="248" t="s">
        <v>844</v>
      </c>
      <c r="CT12" s="248" t="s">
        <v>845</v>
      </c>
      <c r="CU12" s="248" t="s">
        <v>844</v>
      </c>
      <c r="CV12" s="248" t="s">
        <v>844</v>
      </c>
      <c r="CW12" s="248" t="s">
        <v>844</v>
      </c>
      <c r="CX12" s="248" t="s">
        <v>845</v>
      </c>
      <c r="CY12" s="248" t="s">
        <v>845</v>
      </c>
      <c r="CZ12" s="248" t="s">
        <v>845</v>
      </c>
      <c r="DA12" s="248" t="s">
        <v>844</v>
      </c>
      <c r="DB12" s="248" t="s">
        <v>845</v>
      </c>
      <c r="DC12" s="248" t="s">
        <v>845</v>
      </c>
      <c r="DE12" s="248" t="s">
        <v>845</v>
      </c>
      <c r="DG12" s="248" t="s">
        <v>844</v>
      </c>
      <c r="DH12" s="248" t="s">
        <v>844</v>
      </c>
      <c r="DI12" s="248" t="s">
        <v>845</v>
      </c>
      <c r="DJ12" s="248" t="s">
        <v>844</v>
      </c>
      <c r="DK12" s="248" t="s">
        <v>845</v>
      </c>
      <c r="DL12" s="248" t="s">
        <v>845</v>
      </c>
      <c r="DM12" s="248" t="s">
        <v>845</v>
      </c>
      <c r="DO12" s="248" t="s">
        <v>844</v>
      </c>
      <c r="DP12" s="248" t="s">
        <v>844</v>
      </c>
      <c r="DQ12" s="248" t="s">
        <v>887</v>
      </c>
      <c r="DR12" s="248" t="s">
        <v>845</v>
      </c>
      <c r="DS12" s="248" t="s">
        <v>844</v>
      </c>
      <c r="DT12" s="248" t="s">
        <v>844</v>
      </c>
      <c r="DU12" s="248" t="s">
        <v>845</v>
      </c>
      <c r="DV12" s="248" t="s">
        <v>844</v>
      </c>
      <c r="DW12" s="248" t="s">
        <v>844</v>
      </c>
      <c r="DX12" s="248" t="s">
        <v>845</v>
      </c>
      <c r="DY12" s="248" t="s">
        <v>844</v>
      </c>
      <c r="DZ12" s="248" t="s">
        <v>845</v>
      </c>
      <c r="EB12" s="248" t="s">
        <v>844</v>
      </c>
      <c r="EC12" s="248" t="s">
        <v>844</v>
      </c>
      <c r="ED12" s="248" t="s">
        <v>845</v>
      </c>
      <c r="EE12" s="248" t="s">
        <v>844</v>
      </c>
      <c r="EF12" s="248" t="s">
        <v>844</v>
      </c>
      <c r="EG12" s="248" t="s">
        <v>844</v>
      </c>
      <c r="EH12" s="251" t="s">
        <v>1545</v>
      </c>
      <c r="EI12" s="251" t="s">
        <v>1574</v>
      </c>
      <c r="EJ12" s="248" t="s">
        <v>844</v>
      </c>
      <c r="EK12" s="248" t="s">
        <v>844</v>
      </c>
      <c r="EL12" s="252">
        <v>0</v>
      </c>
      <c r="EM12" s="252">
        <v>0</v>
      </c>
      <c r="EN12" s="252">
        <v>0</v>
      </c>
      <c r="EO12" s="252">
        <v>0</v>
      </c>
      <c r="EP12" s="252">
        <v>0</v>
      </c>
      <c r="EQ12" s="252">
        <v>0</v>
      </c>
      <c r="ER12" s="252">
        <v>0</v>
      </c>
      <c r="ES12" s="252">
        <v>0</v>
      </c>
      <c r="ET12" s="252">
        <v>0</v>
      </c>
      <c r="EU12" s="252">
        <v>0</v>
      </c>
      <c r="EV12" s="252">
        <v>0</v>
      </c>
      <c r="EW12" s="252">
        <v>0</v>
      </c>
      <c r="EX12" s="252">
        <v>0</v>
      </c>
      <c r="EY12" s="252">
        <v>0</v>
      </c>
      <c r="EZ12" s="252">
        <v>0</v>
      </c>
      <c r="FA12" s="252">
        <v>0</v>
      </c>
      <c r="FB12" s="252">
        <v>0</v>
      </c>
      <c r="FC12" s="252">
        <v>0</v>
      </c>
      <c r="FD12" s="252">
        <v>0</v>
      </c>
      <c r="FE12" s="252">
        <v>0</v>
      </c>
      <c r="FF12" s="252">
        <v>0</v>
      </c>
      <c r="FG12" s="252">
        <v>0</v>
      </c>
      <c r="FH12" s="252">
        <v>0</v>
      </c>
      <c r="FI12" s="252">
        <v>0</v>
      </c>
      <c r="FJ12" s="252">
        <v>0</v>
      </c>
      <c r="FK12" s="252">
        <v>0</v>
      </c>
      <c r="FL12" s="252">
        <v>0</v>
      </c>
      <c r="FM12" s="252">
        <v>0</v>
      </c>
      <c r="FN12" s="252">
        <v>0</v>
      </c>
      <c r="FO12" s="252">
        <v>0</v>
      </c>
      <c r="FP12" s="252">
        <v>0</v>
      </c>
      <c r="FR12" s="246">
        <f>SUM(C12:DS12)</f>
        <v>32</v>
      </c>
      <c r="FS12" s="246">
        <f>SUM(EA12:EI12)</f>
        <v>0</v>
      </c>
      <c r="FT12" s="246">
        <f>SUM(ET12:FQ12)</f>
        <v>0</v>
      </c>
      <c r="FU12" s="246">
        <f>FR12+FS12-FT12</f>
        <v>32</v>
      </c>
      <c r="FV12" s="246">
        <f>SUM(C12:AU12)</f>
        <v>32</v>
      </c>
      <c r="FW12" s="246">
        <f>SUM(AV12:BJ12)</f>
        <v>0</v>
      </c>
      <c r="FX12" s="246">
        <f>SUM(BP12:CC12)</f>
        <v>0</v>
      </c>
      <c r="FY12" s="246">
        <f>SUM(CD12:CN12)</f>
        <v>0</v>
      </c>
      <c r="FZ12" s="246">
        <f>SUM(CV12:DS12)</f>
        <v>0</v>
      </c>
      <c r="GA12" s="246">
        <f>SUM(FV12:FZ12)</f>
        <v>32</v>
      </c>
    </row>
    <row r="13" spans="1:183" ht="25.05" customHeight="1" x14ac:dyDescent="0.25">
      <c r="A13" s="247" t="s">
        <v>1537</v>
      </c>
      <c r="B13" s="247" t="s">
        <v>245</v>
      </c>
      <c r="C13" s="252">
        <v>12</v>
      </c>
      <c r="D13" s="252">
        <v>12</v>
      </c>
      <c r="E13" s="252">
        <v>7</v>
      </c>
      <c r="F13" s="248" t="s">
        <v>845</v>
      </c>
      <c r="G13" s="248"/>
      <c r="H13" s="248" t="s">
        <v>844</v>
      </c>
      <c r="I13" s="248" t="s">
        <v>845</v>
      </c>
      <c r="J13" s="248" t="s">
        <v>845</v>
      </c>
      <c r="K13" s="248" t="s">
        <v>845</v>
      </c>
      <c r="L13" s="248" t="s">
        <v>845</v>
      </c>
      <c r="M13" s="252">
        <v>14</v>
      </c>
      <c r="N13" s="252">
        <v>6</v>
      </c>
      <c r="O13" s="252">
        <v>7</v>
      </c>
      <c r="P13" s="248" t="s">
        <v>845</v>
      </c>
      <c r="Q13" s="252">
        <v>5</v>
      </c>
      <c r="R13" s="252">
        <v>4</v>
      </c>
      <c r="S13" s="248" t="s">
        <v>845</v>
      </c>
      <c r="T13" s="248" t="s">
        <v>844</v>
      </c>
      <c r="U13" s="248" t="s">
        <v>845</v>
      </c>
      <c r="V13" s="248" t="s">
        <v>844</v>
      </c>
      <c r="W13" s="248" t="s">
        <v>845</v>
      </c>
      <c r="X13" s="248" t="s">
        <v>845</v>
      </c>
      <c r="Y13" s="248" t="s">
        <v>844</v>
      </c>
      <c r="Z13" s="248" t="s">
        <v>845</v>
      </c>
      <c r="AA13" s="248" t="s">
        <v>844</v>
      </c>
      <c r="AB13" s="248" t="s">
        <v>844</v>
      </c>
      <c r="AC13" s="248" t="s">
        <v>844</v>
      </c>
      <c r="AD13" s="248" t="s">
        <v>845</v>
      </c>
      <c r="AE13" s="252">
        <v>5</v>
      </c>
      <c r="AF13" s="252">
        <v>4</v>
      </c>
      <c r="AG13" s="248" t="s">
        <v>845</v>
      </c>
      <c r="AK13" s="248" t="s">
        <v>844</v>
      </c>
      <c r="AL13" s="248" t="s">
        <v>844</v>
      </c>
      <c r="AM13" s="248" t="s">
        <v>845</v>
      </c>
      <c r="AN13" s="248" t="s">
        <v>845</v>
      </c>
      <c r="AO13" s="248" t="s">
        <v>844</v>
      </c>
      <c r="AP13" s="248" t="s">
        <v>844</v>
      </c>
      <c r="AQ13" s="248" t="s">
        <v>844</v>
      </c>
      <c r="AR13" s="248" t="s">
        <v>845</v>
      </c>
      <c r="AS13" s="248" t="s">
        <v>845</v>
      </c>
      <c r="AT13" s="248" t="s">
        <v>845</v>
      </c>
      <c r="AU13" s="248" t="s">
        <v>845</v>
      </c>
      <c r="AV13" s="248" t="s">
        <v>844</v>
      </c>
      <c r="AW13" s="248" t="s">
        <v>844</v>
      </c>
      <c r="AX13" s="248" t="s">
        <v>845</v>
      </c>
      <c r="AY13" s="248" t="s">
        <v>845</v>
      </c>
      <c r="AZ13" s="248" t="s">
        <v>845</v>
      </c>
      <c r="BA13" s="248" t="s">
        <v>845</v>
      </c>
      <c r="BB13" s="248" t="s">
        <v>845</v>
      </c>
      <c r="BC13" s="248" t="s">
        <v>845</v>
      </c>
      <c r="BD13" s="248" t="s">
        <v>845</v>
      </c>
      <c r="BE13" s="248" t="s">
        <v>845</v>
      </c>
      <c r="BF13" s="248" t="s">
        <v>845</v>
      </c>
      <c r="BG13" s="248" t="s">
        <v>845</v>
      </c>
      <c r="BH13" s="248" t="s">
        <v>844</v>
      </c>
      <c r="BI13" s="248" t="s">
        <v>845</v>
      </c>
      <c r="BJ13" s="248" t="s">
        <v>845</v>
      </c>
      <c r="BK13" s="248" t="s">
        <v>845</v>
      </c>
      <c r="BL13" s="248" t="s">
        <v>845</v>
      </c>
      <c r="BM13" s="248" t="s">
        <v>844</v>
      </c>
      <c r="BN13" s="248" t="s">
        <v>844</v>
      </c>
      <c r="BO13" s="248" t="s">
        <v>845</v>
      </c>
      <c r="BP13" s="248" t="s">
        <v>844</v>
      </c>
      <c r="BQ13" s="248" t="s">
        <v>845</v>
      </c>
      <c r="BR13" s="248" t="s">
        <v>845</v>
      </c>
      <c r="BS13" s="248" t="s">
        <v>845</v>
      </c>
      <c r="BT13" s="248" t="s">
        <v>844</v>
      </c>
      <c r="BV13" s="248" t="s">
        <v>845</v>
      </c>
      <c r="BW13" s="248" t="s">
        <v>845</v>
      </c>
      <c r="BX13" s="248" t="s">
        <v>844</v>
      </c>
      <c r="BY13" s="248" t="s">
        <v>845</v>
      </c>
      <c r="BZ13" s="248" t="s">
        <v>844</v>
      </c>
      <c r="CA13" s="248" t="s">
        <v>844</v>
      </c>
      <c r="CB13" s="248" t="s">
        <v>845</v>
      </c>
      <c r="CC13" s="248" t="s">
        <v>845</v>
      </c>
      <c r="CD13" s="248" t="s">
        <v>844</v>
      </c>
      <c r="CE13" s="248" t="s">
        <v>887</v>
      </c>
      <c r="CF13" s="248" t="s">
        <v>844</v>
      </c>
      <c r="CG13" s="248" t="s">
        <v>887</v>
      </c>
      <c r="CH13" s="248" t="s">
        <v>845</v>
      </c>
      <c r="CI13" s="248" t="s">
        <v>845</v>
      </c>
      <c r="CJ13" s="248" t="s">
        <v>845</v>
      </c>
      <c r="CK13" s="248" t="s">
        <v>845</v>
      </c>
      <c r="CL13" s="248" t="s">
        <v>844</v>
      </c>
      <c r="CM13" s="248" t="s">
        <v>844</v>
      </c>
      <c r="CN13" s="248" t="s">
        <v>845</v>
      </c>
      <c r="CO13" s="248" t="s">
        <v>845</v>
      </c>
      <c r="CP13" s="248" t="s">
        <v>845</v>
      </c>
      <c r="CQ13" s="248" t="s">
        <v>845</v>
      </c>
      <c r="CR13" s="248" t="s">
        <v>845</v>
      </c>
      <c r="CS13" s="248" t="s">
        <v>844</v>
      </c>
      <c r="CT13" s="248" t="s">
        <v>845</v>
      </c>
      <c r="CU13" s="248" t="s">
        <v>844</v>
      </c>
      <c r="CV13" s="248" t="s">
        <v>845</v>
      </c>
      <c r="CW13" s="248" t="s">
        <v>845</v>
      </c>
      <c r="CX13" s="248" t="s">
        <v>845</v>
      </c>
      <c r="CY13" s="248" t="s">
        <v>845</v>
      </c>
      <c r="CZ13" s="248" t="s">
        <v>845</v>
      </c>
      <c r="DA13" s="248" t="s">
        <v>844</v>
      </c>
      <c r="DB13" s="248" t="s">
        <v>845</v>
      </c>
      <c r="DC13" s="248" t="s">
        <v>845</v>
      </c>
      <c r="DE13" s="248" t="s">
        <v>844</v>
      </c>
      <c r="DG13" s="248" t="s">
        <v>845</v>
      </c>
      <c r="DH13" s="248" t="s">
        <v>845</v>
      </c>
      <c r="DI13" s="248" t="s">
        <v>845</v>
      </c>
      <c r="DJ13" s="248" t="s">
        <v>845</v>
      </c>
      <c r="DK13" s="248" t="s">
        <v>845</v>
      </c>
      <c r="DL13" s="248" t="s">
        <v>845</v>
      </c>
      <c r="DM13" s="248" t="s">
        <v>845</v>
      </c>
      <c r="DO13" s="248" t="s">
        <v>844</v>
      </c>
      <c r="DP13" s="248" t="s">
        <v>845</v>
      </c>
      <c r="DQ13" s="248" t="s">
        <v>887</v>
      </c>
      <c r="DR13" s="248" t="s">
        <v>845</v>
      </c>
      <c r="DS13" s="248" t="s">
        <v>845</v>
      </c>
      <c r="DT13" s="248" t="s">
        <v>844</v>
      </c>
      <c r="DU13" s="248" t="s">
        <v>845</v>
      </c>
      <c r="DV13" s="248" t="s">
        <v>845</v>
      </c>
      <c r="DW13" s="248" t="s">
        <v>844</v>
      </c>
      <c r="DX13" s="248" t="s">
        <v>845</v>
      </c>
      <c r="DY13" s="248" t="s">
        <v>844</v>
      </c>
      <c r="DZ13" s="248" t="s">
        <v>844</v>
      </c>
      <c r="EB13" s="248" t="s">
        <v>845</v>
      </c>
      <c r="EC13" s="248" t="s">
        <v>845</v>
      </c>
      <c r="ED13" s="248" t="s">
        <v>845</v>
      </c>
      <c r="EE13" s="248" t="s">
        <v>845</v>
      </c>
      <c r="EF13" s="248" t="s">
        <v>845</v>
      </c>
      <c r="EG13" s="248" t="s">
        <v>844</v>
      </c>
      <c r="EH13" s="251" t="s">
        <v>1548</v>
      </c>
      <c r="EI13" s="251" t="s">
        <v>1552</v>
      </c>
      <c r="EJ13" s="248" t="s">
        <v>844</v>
      </c>
      <c r="EK13" s="248" t="s">
        <v>844</v>
      </c>
      <c r="EL13" s="252">
        <v>0</v>
      </c>
      <c r="EM13" s="252">
        <v>1</v>
      </c>
      <c r="EN13" s="252">
        <v>0</v>
      </c>
      <c r="EO13" s="252">
        <v>0</v>
      </c>
      <c r="EP13" s="252">
        <v>0</v>
      </c>
      <c r="EQ13" s="252">
        <v>0</v>
      </c>
      <c r="ER13" s="252">
        <v>0</v>
      </c>
      <c r="ES13" s="252">
        <v>0</v>
      </c>
      <c r="ET13" s="252">
        <v>0</v>
      </c>
      <c r="EU13" s="252">
        <v>0</v>
      </c>
      <c r="EV13" s="252">
        <v>0</v>
      </c>
      <c r="EW13" s="252">
        <v>0</v>
      </c>
      <c r="EX13" s="252">
        <v>0</v>
      </c>
      <c r="EY13" s="252">
        <v>0</v>
      </c>
      <c r="EZ13" s="252">
        <v>0</v>
      </c>
      <c r="FA13" s="252">
        <v>0</v>
      </c>
      <c r="FB13" s="252">
        <v>0</v>
      </c>
      <c r="FC13" s="252">
        <v>0</v>
      </c>
      <c r="FD13" s="252">
        <v>0</v>
      </c>
      <c r="FE13" s="252">
        <v>0</v>
      </c>
      <c r="FF13" s="252">
        <v>0</v>
      </c>
      <c r="FG13" s="252">
        <v>0</v>
      </c>
      <c r="FH13" s="252">
        <v>0</v>
      </c>
      <c r="FI13" s="252">
        <v>0</v>
      </c>
      <c r="FJ13" s="252">
        <v>0</v>
      </c>
      <c r="FK13" s="252">
        <v>0</v>
      </c>
      <c r="FL13" s="252">
        <v>0</v>
      </c>
      <c r="FM13" s="252">
        <v>0</v>
      </c>
      <c r="FN13" s="252">
        <v>0</v>
      </c>
      <c r="FO13" s="252">
        <v>0</v>
      </c>
      <c r="FP13" s="252">
        <v>0</v>
      </c>
      <c r="FR13" s="246">
        <f>SUM(C13:DS13)</f>
        <v>76</v>
      </c>
      <c r="FS13" s="246">
        <f>SUM(EA13:EI13)</f>
        <v>0</v>
      </c>
      <c r="FT13" s="246">
        <f>SUM(ET13:FQ13)</f>
        <v>0</v>
      </c>
      <c r="FU13" s="246">
        <f>FR13+FS13-FT13</f>
        <v>76</v>
      </c>
      <c r="FV13" s="246">
        <f>SUM(C13:AU13)</f>
        <v>76</v>
      </c>
      <c r="FW13" s="246">
        <f>SUM(AV13:BJ13)</f>
        <v>0</v>
      </c>
      <c r="FX13" s="246">
        <f>SUM(BP13:CC13)</f>
        <v>0</v>
      </c>
      <c r="FY13" s="246">
        <f>SUM(CD13:CN13)</f>
        <v>0</v>
      </c>
      <c r="FZ13" s="246">
        <f>SUM(CV13:DS13)</f>
        <v>0</v>
      </c>
      <c r="GA13" s="246">
        <f>SUM(FV13:FZ13)</f>
        <v>76</v>
      </c>
    </row>
    <row r="14" spans="1:183" ht="25.05" customHeight="1" x14ac:dyDescent="0.25">
      <c r="A14" s="247" t="s">
        <v>1537</v>
      </c>
      <c r="B14" s="247" t="s">
        <v>307</v>
      </c>
      <c r="C14" s="252">
        <v>8</v>
      </c>
      <c r="D14" s="252">
        <v>8</v>
      </c>
      <c r="E14" s="252">
        <v>5</v>
      </c>
      <c r="F14" s="248" t="s">
        <v>844</v>
      </c>
      <c r="G14" s="248" t="s">
        <v>844</v>
      </c>
      <c r="H14" s="248" t="s">
        <v>845</v>
      </c>
      <c r="I14" s="248" t="s">
        <v>844</v>
      </c>
      <c r="J14" s="248" t="s">
        <v>845</v>
      </c>
      <c r="K14" s="248" t="s">
        <v>845</v>
      </c>
      <c r="L14" s="248" t="s">
        <v>845</v>
      </c>
      <c r="M14" s="252">
        <v>6</v>
      </c>
      <c r="N14" s="252">
        <v>4</v>
      </c>
      <c r="O14" s="252">
        <v>6</v>
      </c>
      <c r="P14" s="248" t="s">
        <v>845</v>
      </c>
      <c r="Q14" s="252">
        <v>3</v>
      </c>
      <c r="R14" s="252">
        <v>2</v>
      </c>
      <c r="S14" s="248" t="s">
        <v>845</v>
      </c>
      <c r="T14" s="248" t="s">
        <v>845</v>
      </c>
      <c r="U14" s="248" t="s">
        <v>845</v>
      </c>
      <c r="V14" s="248" t="s">
        <v>845</v>
      </c>
      <c r="W14" s="248" t="s">
        <v>845</v>
      </c>
      <c r="X14" s="248" t="s">
        <v>844</v>
      </c>
      <c r="Y14" s="248" t="s">
        <v>844</v>
      </c>
      <c r="Z14" s="248" t="s">
        <v>844</v>
      </c>
      <c r="AA14" s="248" t="s">
        <v>844</v>
      </c>
      <c r="AB14" s="248" t="s">
        <v>844</v>
      </c>
      <c r="AC14" s="248" t="s">
        <v>844</v>
      </c>
      <c r="AD14" s="248" t="s">
        <v>845</v>
      </c>
      <c r="AE14" s="252">
        <v>28</v>
      </c>
      <c r="AF14" s="252">
        <v>2</v>
      </c>
      <c r="AG14" s="248" t="s">
        <v>845</v>
      </c>
      <c r="AK14" s="248" t="s">
        <v>845</v>
      </c>
      <c r="AL14" s="248" t="s">
        <v>845</v>
      </c>
      <c r="AM14" s="248" t="s">
        <v>844</v>
      </c>
      <c r="AN14" s="248" t="s">
        <v>845</v>
      </c>
      <c r="AO14" s="248" t="s">
        <v>845</v>
      </c>
      <c r="AP14" s="248" t="s">
        <v>845</v>
      </c>
      <c r="AQ14" s="248" t="s">
        <v>844</v>
      </c>
      <c r="AR14" s="248" t="s">
        <v>844</v>
      </c>
      <c r="AS14" s="248" t="s">
        <v>844</v>
      </c>
      <c r="AT14" s="248" t="s">
        <v>844</v>
      </c>
      <c r="AU14" s="248" t="s">
        <v>844</v>
      </c>
      <c r="AV14" s="248" t="s">
        <v>845</v>
      </c>
      <c r="AW14" s="248" t="s">
        <v>845</v>
      </c>
      <c r="AX14" s="248" t="s">
        <v>845</v>
      </c>
      <c r="AY14" s="248" t="s">
        <v>845</v>
      </c>
      <c r="AZ14" s="248" t="s">
        <v>845</v>
      </c>
      <c r="BA14" s="248" t="s">
        <v>845</v>
      </c>
      <c r="BB14" s="248" t="s">
        <v>845</v>
      </c>
      <c r="BC14" s="248" t="s">
        <v>845</v>
      </c>
      <c r="BD14" s="248" t="s">
        <v>845</v>
      </c>
      <c r="BE14" s="248" t="s">
        <v>845</v>
      </c>
      <c r="BF14" s="248" t="s">
        <v>845</v>
      </c>
      <c r="BG14" s="248" t="s">
        <v>845</v>
      </c>
      <c r="BH14" s="248" t="s">
        <v>845</v>
      </c>
      <c r="BI14" s="248" t="s">
        <v>845</v>
      </c>
      <c r="BJ14" s="248" t="s">
        <v>845</v>
      </c>
      <c r="BK14" s="248" t="s">
        <v>845</v>
      </c>
      <c r="BL14" s="248" t="s">
        <v>845</v>
      </c>
      <c r="BM14" s="248" t="s">
        <v>845</v>
      </c>
      <c r="BN14" s="248" t="s">
        <v>845</v>
      </c>
      <c r="BO14" s="248" t="s">
        <v>845</v>
      </c>
      <c r="BP14" s="248" t="s">
        <v>845</v>
      </c>
      <c r="BQ14" s="248" t="s">
        <v>845</v>
      </c>
      <c r="BR14" s="248" t="s">
        <v>845</v>
      </c>
      <c r="BS14" s="248" t="s">
        <v>845</v>
      </c>
      <c r="BT14" s="248" t="s">
        <v>844</v>
      </c>
      <c r="BV14" s="248" t="s">
        <v>845</v>
      </c>
      <c r="BW14" s="248" t="s">
        <v>845</v>
      </c>
      <c r="BX14" s="248" t="s">
        <v>845</v>
      </c>
      <c r="BY14" s="248" t="s">
        <v>845</v>
      </c>
      <c r="BZ14" s="248" t="s">
        <v>845</v>
      </c>
      <c r="CA14" s="248" t="s">
        <v>844</v>
      </c>
      <c r="CB14" s="248" t="s">
        <v>845</v>
      </c>
      <c r="CC14" s="248" t="s">
        <v>845</v>
      </c>
      <c r="CD14" s="248" t="s">
        <v>845</v>
      </c>
      <c r="CE14" s="248"/>
      <c r="CF14" s="248" t="s">
        <v>845</v>
      </c>
      <c r="CG14" s="248"/>
      <c r="CH14" s="248" t="s">
        <v>844</v>
      </c>
      <c r="CI14" s="248" t="s">
        <v>845</v>
      </c>
      <c r="CJ14" s="248" t="s">
        <v>845</v>
      </c>
      <c r="CK14" s="248" t="s">
        <v>845</v>
      </c>
      <c r="CL14" s="248" t="s">
        <v>845</v>
      </c>
      <c r="CM14" s="248" t="s">
        <v>845</v>
      </c>
      <c r="CN14" s="248" t="s">
        <v>845</v>
      </c>
      <c r="CO14" s="248" t="s">
        <v>845</v>
      </c>
      <c r="CP14" s="248" t="s">
        <v>845</v>
      </c>
      <c r="CQ14" s="248" t="s">
        <v>845</v>
      </c>
      <c r="CR14" s="248" t="s">
        <v>845</v>
      </c>
      <c r="CS14" s="248" t="s">
        <v>845</v>
      </c>
      <c r="CT14" s="248" t="s">
        <v>845</v>
      </c>
      <c r="CU14" s="248" t="s">
        <v>845</v>
      </c>
      <c r="CV14" s="248" t="s">
        <v>845</v>
      </c>
      <c r="CW14" s="248" t="s">
        <v>844</v>
      </c>
      <c r="CX14" s="248" t="s">
        <v>844</v>
      </c>
      <c r="CY14" s="248" t="s">
        <v>845</v>
      </c>
      <c r="CZ14" s="248" t="s">
        <v>845</v>
      </c>
      <c r="DA14" s="248" t="s">
        <v>844</v>
      </c>
      <c r="DB14" s="248" t="s">
        <v>845</v>
      </c>
      <c r="DC14" s="248" t="s">
        <v>845</v>
      </c>
      <c r="DE14" s="248" t="s">
        <v>845</v>
      </c>
      <c r="DG14" s="248" t="s">
        <v>845</v>
      </c>
      <c r="DH14" s="248" t="s">
        <v>845</v>
      </c>
      <c r="DI14" s="248" t="s">
        <v>845</v>
      </c>
      <c r="DJ14" s="248" t="s">
        <v>845</v>
      </c>
      <c r="DK14" s="248" t="s">
        <v>845</v>
      </c>
      <c r="DL14" s="248" t="s">
        <v>845</v>
      </c>
      <c r="DM14" s="248" t="s">
        <v>845</v>
      </c>
      <c r="DO14" s="248" t="s">
        <v>844</v>
      </c>
      <c r="DP14" s="248" t="s">
        <v>845</v>
      </c>
      <c r="DQ14" s="248" t="s">
        <v>887</v>
      </c>
      <c r="DR14" s="248" t="s">
        <v>845</v>
      </c>
      <c r="DS14" s="248" t="s">
        <v>845</v>
      </c>
      <c r="DT14" s="248" t="s">
        <v>845</v>
      </c>
      <c r="DU14" s="248" t="s">
        <v>845</v>
      </c>
      <c r="DV14" s="248" t="s">
        <v>844</v>
      </c>
      <c r="DW14" s="248" t="s">
        <v>844</v>
      </c>
      <c r="DX14" s="248" t="s">
        <v>845</v>
      </c>
      <c r="DY14" s="248" t="s">
        <v>844</v>
      </c>
      <c r="DZ14" s="248" t="s">
        <v>845</v>
      </c>
      <c r="EB14" s="248" t="s">
        <v>845</v>
      </c>
      <c r="EC14" s="248" t="s">
        <v>845</v>
      </c>
      <c r="ED14" s="248" t="s">
        <v>845</v>
      </c>
      <c r="EE14" s="248" t="s">
        <v>845</v>
      </c>
      <c r="EF14" s="248" t="s">
        <v>845</v>
      </c>
      <c r="EG14" s="248" t="s">
        <v>844</v>
      </c>
      <c r="EH14" s="251" t="s">
        <v>1545</v>
      </c>
      <c r="EI14" s="251" t="s">
        <v>1558</v>
      </c>
      <c r="EJ14" s="248" t="s">
        <v>845</v>
      </c>
      <c r="EK14" s="248" t="s">
        <v>844</v>
      </c>
      <c r="EL14" s="252">
        <v>0</v>
      </c>
      <c r="EM14" s="252">
        <v>2</v>
      </c>
      <c r="EN14" s="252">
        <v>0</v>
      </c>
      <c r="EO14" s="252">
        <v>0</v>
      </c>
      <c r="EP14" s="252">
        <v>0</v>
      </c>
      <c r="EQ14" s="252">
        <v>0</v>
      </c>
      <c r="ER14" s="252">
        <v>0</v>
      </c>
      <c r="ES14" s="252">
        <v>0</v>
      </c>
      <c r="ET14" s="252">
        <v>0</v>
      </c>
      <c r="EU14" s="252">
        <v>0</v>
      </c>
      <c r="EV14" s="252">
        <v>0</v>
      </c>
      <c r="EW14" s="252">
        <v>0</v>
      </c>
      <c r="EX14" s="252">
        <v>0</v>
      </c>
      <c r="EY14" s="252">
        <v>0</v>
      </c>
      <c r="EZ14" s="252">
        <v>0</v>
      </c>
      <c r="FA14" s="252">
        <v>0</v>
      </c>
      <c r="FB14" s="252">
        <v>0</v>
      </c>
      <c r="FC14" s="252">
        <v>0</v>
      </c>
      <c r="FD14" s="252">
        <v>0</v>
      </c>
      <c r="FE14" s="252">
        <v>0</v>
      </c>
      <c r="FF14" s="252">
        <v>0</v>
      </c>
      <c r="FG14" s="252">
        <v>0</v>
      </c>
      <c r="FH14" s="252">
        <v>0</v>
      </c>
      <c r="FI14" s="252">
        <v>0</v>
      </c>
      <c r="FJ14" s="252">
        <v>0</v>
      </c>
      <c r="FK14" s="252">
        <v>0</v>
      </c>
      <c r="FL14" s="252">
        <v>0</v>
      </c>
      <c r="FM14" s="252">
        <v>3</v>
      </c>
      <c r="FN14" s="252">
        <v>1</v>
      </c>
      <c r="FO14" s="252">
        <v>0</v>
      </c>
      <c r="FP14" s="252">
        <v>0</v>
      </c>
      <c r="FR14" s="246">
        <f>SUM(C14:DS14)</f>
        <v>72</v>
      </c>
      <c r="FS14" s="246">
        <f>SUM(EA14:EI14)</f>
        <v>0</v>
      </c>
      <c r="FT14" s="246">
        <f>SUM(ET14:FQ14)</f>
        <v>4</v>
      </c>
      <c r="FU14" s="246">
        <f>FR14+FS14-FT14</f>
        <v>68</v>
      </c>
      <c r="FV14" s="246">
        <f>SUM(C14:AU14)</f>
        <v>72</v>
      </c>
      <c r="FW14" s="246">
        <f>SUM(AV14:BJ14)</f>
        <v>0</v>
      </c>
      <c r="FX14" s="246">
        <f>SUM(BP14:CC14)</f>
        <v>0</v>
      </c>
      <c r="FY14" s="246">
        <f>SUM(CD14:CN14)</f>
        <v>0</v>
      </c>
      <c r="FZ14" s="246">
        <f>SUM(CV14:DS14)</f>
        <v>0</v>
      </c>
      <c r="GA14" s="246">
        <f>SUM(FV14:FZ14)</f>
        <v>72</v>
      </c>
    </row>
    <row r="15" spans="1:183" ht="25.05" customHeight="1" x14ac:dyDescent="0.25">
      <c r="A15" s="247" t="s">
        <v>1537</v>
      </c>
      <c r="B15" s="247" t="s">
        <v>301</v>
      </c>
      <c r="C15" s="252">
        <v>9</v>
      </c>
      <c r="D15" s="252">
        <v>6</v>
      </c>
      <c r="E15" s="252">
        <v>6</v>
      </c>
      <c r="F15" s="248" t="s">
        <v>845</v>
      </c>
      <c r="G15" s="248"/>
      <c r="H15" s="248" t="s">
        <v>844</v>
      </c>
      <c r="I15" s="248" t="s">
        <v>845</v>
      </c>
      <c r="J15" s="248" t="s">
        <v>845</v>
      </c>
      <c r="K15" s="248" t="s">
        <v>845</v>
      </c>
      <c r="L15" s="248" t="s">
        <v>845</v>
      </c>
      <c r="M15" s="252">
        <v>6</v>
      </c>
      <c r="N15" s="252">
        <v>2</v>
      </c>
      <c r="O15" s="252">
        <v>4</v>
      </c>
      <c r="P15" s="248" t="s">
        <v>845</v>
      </c>
      <c r="Q15" s="252">
        <v>3</v>
      </c>
      <c r="R15" s="252">
        <v>2</v>
      </c>
      <c r="S15" s="248" t="s">
        <v>845</v>
      </c>
      <c r="T15" s="248" t="s">
        <v>844</v>
      </c>
      <c r="U15" s="248" t="s">
        <v>844</v>
      </c>
      <c r="V15" s="248" t="s">
        <v>845</v>
      </c>
      <c r="W15" s="248" t="s">
        <v>845</v>
      </c>
      <c r="X15" s="248" t="s">
        <v>845</v>
      </c>
      <c r="Y15" s="248" t="s">
        <v>845</v>
      </c>
      <c r="Z15" s="248" t="s">
        <v>845</v>
      </c>
      <c r="AA15" s="248" t="s">
        <v>844</v>
      </c>
      <c r="AB15" s="248" t="s">
        <v>844</v>
      </c>
      <c r="AC15" s="248" t="s">
        <v>845</v>
      </c>
      <c r="AD15" s="248" t="s">
        <v>845</v>
      </c>
      <c r="AE15" s="252">
        <v>3</v>
      </c>
      <c r="AF15" s="252">
        <v>9</v>
      </c>
      <c r="AG15" s="248" t="s">
        <v>845</v>
      </c>
      <c r="AK15" s="248" t="s">
        <v>844</v>
      </c>
      <c r="AL15" s="248" t="s">
        <v>845</v>
      </c>
      <c r="AM15" s="248" t="s">
        <v>845</v>
      </c>
      <c r="AN15" s="248" t="s">
        <v>844</v>
      </c>
      <c r="AO15" s="248" t="s">
        <v>845</v>
      </c>
      <c r="AP15" s="248" t="s">
        <v>844</v>
      </c>
      <c r="AQ15" s="248" t="s">
        <v>844</v>
      </c>
      <c r="AR15" s="248" t="s">
        <v>845</v>
      </c>
      <c r="AS15" s="248" t="s">
        <v>845</v>
      </c>
      <c r="AT15" s="248" t="s">
        <v>887</v>
      </c>
      <c r="AU15" s="248" t="s">
        <v>887</v>
      </c>
      <c r="AV15" s="248" t="s">
        <v>845</v>
      </c>
      <c r="AW15" s="248" t="s">
        <v>845</v>
      </c>
      <c r="AX15" s="248" t="s">
        <v>845</v>
      </c>
      <c r="AY15" s="248" t="s">
        <v>845</v>
      </c>
      <c r="AZ15" s="248" t="s">
        <v>845</v>
      </c>
      <c r="BA15" s="248" t="s">
        <v>845</v>
      </c>
      <c r="BB15" s="248" t="s">
        <v>845</v>
      </c>
      <c r="BC15" s="248" t="s">
        <v>845</v>
      </c>
      <c r="BD15" s="248" t="s">
        <v>845</v>
      </c>
      <c r="BE15" s="248" t="s">
        <v>844</v>
      </c>
      <c r="BF15" s="248" t="s">
        <v>845</v>
      </c>
      <c r="BG15" s="248" t="s">
        <v>845</v>
      </c>
      <c r="BH15" s="248" t="s">
        <v>845</v>
      </c>
      <c r="BI15" s="248" t="s">
        <v>845</v>
      </c>
      <c r="BJ15" s="248" t="s">
        <v>845</v>
      </c>
      <c r="BK15" s="248" t="s">
        <v>845</v>
      </c>
      <c r="BL15" s="248" t="s">
        <v>845</v>
      </c>
      <c r="BM15" s="248" t="s">
        <v>845</v>
      </c>
      <c r="BN15" s="248" t="s">
        <v>844</v>
      </c>
      <c r="BO15" s="248" t="s">
        <v>845</v>
      </c>
      <c r="BP15" s="248" t="s">
        <v>845</v>
      </c>
      <c r="BQ15" s="248" t="s">
        <v>845</v>
      </c>
      <c r="BR15" s="248" t="s">
        <v>845</v>
      </c>
      <c r="BS15" s="248" t="s">
        <v>844</v>
      </c>
      <c r="BT15" s="248" t="s">
        <v>845</v>
      </c>
      <c r="BV15" s="248" t="s">
        <v>845</v>
      </c>
      <c r="BW15" s="248" t="s">
        <v>845</v>
      </c>
      <c r="BX15" s="248" t="s">
        <v>845</v>
      </c>
      <c r="BY15" s="248" t="s">
        <v>845</v>
      </c>
      <c r="BZ15" s="248" t="s">
        <v>845</v>
      </c>
      <c r="CA15" s="248" t="s">
        <v>844</v>
      </c>
      <c r="CB15" s="248" t="s">
        <v>844</v>
      </c>
      <c r="CC15" s="248"/>
      <c r="CD15" s="248" t="s">
        <v>844</v>
      </c>
      <c r="CE15" s="248" t="s">
        <v>844</v>
      </c>
      <c r="CF15" s="248" t="s">
        <v>844</v>
      </c>
      <c r="CG15" s="248" t="s">
        <v>845</v>
      </c>
      <c r="CH15" s="248" t="s">
        <v>845</v>
      </c>
      <c r="CI15" s="248" t="s">
        <v>845</v>
      </c>
      <c r="CJ15" s="248" t="s">
        <v>845</v>
      </c>
      <c r="CK15" s="248" t="s">
        <v>845</v>
      </c>
      <c r="CL15" s="248" t="s">
        <v>845</v>
      </c>
      <c r="CM15" s="248" t="s">
        <v>844</v>
      </c>
      <c r="CN15" s="248" t="s">
        <v>844</v>
      </c>
      <c r="CO15" s="248" t="s">
        <v>844</v>
      </c>
      <c r="CP15" s="248" t="s">
        <v>845</v>
      </c>
      <c r="CQ15" s="248" t="s">
        <v>845</v>
      </c>
      <c r="CR15" s="248" t="s">
        <v>845</v>
      </c>
      <c r="CS15" s="248" t="s">
        <v>845</v>
      </c>
      <c r="CT15" s="248" t="s">
        <v>845</v>
      </c>
      <c r="CU15" s="248" t="s">
        <v>845</v>
      </c>
      <c r="CV15" s="248" t="s">
        <v>844</v>
      </c>
      <c r="CW15" s="248" t="s">
        <v>845</v>
      </c>
      <c r="CX15" s="248" t="s">
        <v>844</v>
      </c>
      <c r="CY15" s="248" t="s">
        <v>845</v>
      </c>
      <c r="CZ15" s="248" t="s">
        <v>845</v>
      </c>
      <c r="DA15" s="248" t="s">
        <v>844</v>
      </c>
      <c r="DB15" s="248" t="s">
        <v>845</v>
      </c>
      <c r="DC15" s="248" t="s">
        <v>845</v>
      </c>
      <c r="DE15" s="248" t="s">
        <v>844</v>
      </c>
      <c r="DG15" s="248" t="s">
        <v>845</v>
      </c>
      <c r="DH15" s="248" t="s">
        <v>845</v>
      </c>
      <c r="DI15" s="248" t="s">
        <v>845</v>
      </c>
      <c r="DJ15" s="248" t="s">
        <v>845</v>
      </c>
      <c r="DK15" s="248" t="s">
        <v>845</v>
      </c>
      <c r="DL15" s="248" t="s">
        <v>845</v>
      </c>
      <c r="DM15" s="248" t="s">
        <v>845</v>
      </c>
      <c r="DO15" s="248" t="s">
        <v>845</v>
      </c>
      <c r="DP15" s="248" t="s">
        <v>845</v>
      </c>
      <c r="DQ15" s="248" t="s">
        <v>845</v>
      </c>
      <c r="DR15" s="248" t="s">
        <v>845</v>
      </c>
      <c r="DS15" s="248" t="s">
        <v>845</v>
      </c>
      <c r="DT15" s="248" t="s">
        <v>845</v>
      </c>
      <c r="DU15" s="248" t="s">
        <v>845</v>
      </c>
      <c r="DV15" s="248" t="s">
        <v>844</v>
      </c>
      <c r="DW15" s="248" t="s">
        <v>844</v>
      </c>
      <c r="DX15" s="248" t="s">
        <v>844</v>
      </c>
      <c r="DY15" s="248" t="s">
        <v>844</v>
      </c>
      <c r="DZ15" s="248" t="s">
        <v>845</v>
      </c>
      <c r="EB15" s="248" t="s">
        <v>844</v>
      </c>
      <c r="EC15" s="248" t="s">
        <v>844</v>
      </c>
      <c r="ED15" s="248" t="s">
        <v>845</v>
      </c>
      <c r="EE15" s="248" t="s">
        <v>844</v>
      </c>
      <c r="EF15" s="248" t="s">
        <v>845</v>
      </c>
      <c r="EG15" s="248" t="s">
        <v>844</v>
      </c>
      <c r="EH15" s="251" t="s">
        <v>1545</v>
      </c>
      <c r="EI15" s="251" t="s">
        <v>1562</v>
      </c>
      <c r="EJ15" s="248" t="s">
        <v>844</v>
      </c>
      <c r="EK15" s="248" t="s">
        <v>844</v>
      </c>
      <c r="EL15" s="252">
        <v>0</v>
      </c>
      <c r="EM15" s="252">
        <v>3</v>
      </c>
      <c r="EN15" s="252">
        <v>0</v>
      </c>
      <c r="EO15" s="252">
        <v>0</v>
      </c>
      <c r="EP15" s="252">
        <v>0</v>
      </c>
      <c r="EQ15" s="252">
        <v>0</v>
      </c>
      <c r="ER15" s="252">
        <v>0</v>
      </c>
      <c r="ES15" s="252">
        <v>0</v>
      </c>
      <c r="ET15" s="252">
        <v>0</v>
      </c>
      <c r="EU15" s="252">
        <v>0</v>
      </c>
      <c r="EV15" s="252">
        <v>0</v>
      </c>
      <c r="EW15" s="252">
        <v>0</v>
      </c>
      <c r="EX15" s="252">
        <v>0</v>
      </c>
      <c r="EY15" s="252">
        <v>0</v>
      </c>
      <c r="EZ15" s="252">
        <v>0</v>
      </c>
      <c r="FA15" s="252">
        <v>0</v>
      </c>
      <c r="FB15" s="252">
        <v>0</v>
      </c>
      <c r="FC15" s="252">
        <v>0</v>
      </c>
      <c r="FD15" s="252">
        <v>0</v>
      </c>
      <c r="FE15" s="252">
        <v>0</v>
      </c>
      <c r="FF15" s="252">
        <v>0</v>
      </c>
      <c r="FG15" s="252">
        <v>0</v>
      </c>
      <c r="FH15" s="252">
        <v>0</v>
      </c>
      <c r="FI15" s="252">
        <v>0</v>
      </c>
      <c r="FJ15" s="252">
        <v>0</v>
      </c>
      <c r="FK15" s="252">
        <v>0</v>
      </c>
      <c r="FL15" s="252">
        <v>0</v>
      </c>
      <c r="FM15" s="252">
        <v>0</v>
      </c>
      <c r="FN15" s="252">
        <v>0</v>
      </c>
      <c r="FO15" s="252">
        <v>0</v>
      </c>
      <c r="FP15" s="252">
        <v>0</v>
      </c>
      <c r="FR15" s="246">
        <f>SUM(C15:DS15)</f>
        <v>50</v>
      </c>
      <c r="FS15" s="246">
        <f>SUM(EA15:EI15)</f>
        <v>0</v>
      </c>
      <c r="FT15" s="246">
        <f>SUM(ET15:FQ15)</f>
        <v>0</v>
      </c>
      <c r="FU15" s="246">
        <f>FR15+FS15-FT15</f>
        <v>50</v>
      </c>
      <c r="FV15" s="246">
        <f>SUM(C15:AU15)</f>
        <v>50</v>
      </c>
      <c r="FW15" s="246">
        <f>SUM(AV15:BJ15)</f>
        <v>0</v>
      </c>
      <c r="FX15" s="246">
        <f>SUM(BP15:CC15)</f>
        <v>0</v>
      </c>
      <c r="FY15" s="246">
        <f>SUM(CD15:CN15)</f>
        <v>0</v>
      </c>
      <c r="FZ15" s="246">
        <f>SUM(CV15:DS15)</f>
        <v>0</v>
      </c>
      <c r="GA15" s="246">
        <f>SUM(FV15:FZ15)</f>
        <v>50</v>
      </c>
    </row>
    <row r="16" spans="1:183" ht="25.05" customHeight="1" x14ac:dyDescent="0.25">
      <c r="A16" s="247" t="s">
        <v>1537</v>
      </c>
      <c r="B16" s="247" t="s">
        <v>225</v>
      </c>
      <c r="C16" s="252">
        <v>9</v>
      </c>
      <c r="D16" s="252">
        <v>9</v>
      </c>
      <c r="E16" s="252">
        <v>4</v>
      </c>
      <c r="F16" s="248" t="s">
        <v>845</v>
      </c>
      <c r="G16" s="248"/>
      <c r="H16" s="248" t="s">
        <v>845</v>
      </c>
      <c r="I16" s="248" t="s">
        <v>845</v>
      </c>
      <c r="J16" s="248" t="s">
        <v>845</v>
      </c>
      <c r="K16" s="248" t="s">
        <v>845</v>
      </c>
      <c r="L16" s="248" t="s">
        <v>845</v>
      </c>
      <c r="M16" s="252">
        <v>6</v>
      </c>
      <c r="N16" s="252">
        <v>2</v>
      </c>
      <c r="O16" s="252">
        <v>7</v>
      </c>
      <c r="P16" s="248" t="s">
        <v>845</v>
      </c>
      <c r="Q16" s="252">
        <v>4</v>
      </c>
      <c r="R16" s="252">
        <v>3</v>
      </c>
      <c r="S16" s="248" t="s">
        <v>845</v>
      </c>
      <c r="T16" s="248" t="s">
        <v>844</v>
      </c>
      <c r="U16" s="248" t="s">
        <v>845</v>
      </c>
      <c r="V16" s="248" t="s">
        <v>844</v>
      </c>
      <c r="W16" s="248" t="s">
        <v>845</v>
      </c>
      <c r="X16" s="248" t="s">
        <v>845</v>
      </c>
      <c r="Y16" s="248" t="s">
        <v>844</v>
      </c>
      <c r="Z16" s="248" t="s">
        <v>845</v>
      </c>
      <c r="AA16" s="248" t="s">
        <v>844</v>
      </c>
      <c r="AB16" s="248" t="s">
        <v>844</v>
      </c>
      <c r="AC16" s="248" t="s">
        <v>844</v>
      </c>
      <c r="AD16" s="248" t="s">
        <v>845</v>
      </c>
      <c r="AE16" s="252">
        <v>3</v>
      </c>
      <c r="AF16" s="252">
        <v>2</v>
      </c>
      <c r="AG16" s="248" t="s">
        <v>845</v>
      </c>
      <c r="AK16" s="248" t="s">
        <v>845</v>
      </c>
      <c r="AL16" s="248" t="s">
        <v>845</v>
      </c>
      <c r="AM16" s="248" t="s">
        <v>845</v>
      </c>
      <c r="AN16" s="248" t="s">
        <v>844</v>
      </c>
      <c r="AO16" s="248" t="s">
        <v>845</v>
      </c>
      <c r="AP16" s="248" t="s">
        <v>845</v>
      </c>
      <c r="AQ16" s="248" t="s">
        <v>844</v>
      </c>
      <c r="AR16" s="248" t="s">
        <v>845</v>
      </c>
      <c r="AS16" s="248" t="s">
        <v>845</v>
      </c>
      <c r="AT16" s="248" t="s">
        <v>845</v>
      </c>
      <c r="AU16" s="248" t="s">
        <v>845</v>
      </c>
      <c r="AV16" s="248" t="s">
        <v>844</v>
      </c>
      <c r="AW16" s="248" t="s">
        <v>844</v>
      </c>
      <c r="AX16" s="248" t="s">
        <v>845</v>
      </c>
      <c r="AY16" s="248" t="s">
        <v>845</v>
      </c>
      <c r="AZ16" s="248" t="s">
        <v>845</v>
      </c>
      <c r="BA16" s="248" t="s">
        <v>845</v>
      </c>
      <c r="BB16" s="248" t="s">
        <v>845</v>
      </c>
      <c r="BC16" s="248" t="s">
        <v>845</v>
      </c>
      <c r="BD16" s="248" t="s">
        <v>845</v>
      </c>
      <c r="BE16" s="248" t="s">
        <v>845</v>
      </c>
      <c r="BF16" s="248" t="s">
        <v>844</v>
      </c>
      <c r="BG16" s="248" t="s">
        <v>845</v>
      </c>
      <c r="BH16" s="248" t="s">
        <v>845</v>
      </c>
      <c r="BI16" s="248" t="s">
        <v>845</v>
      </c>
      <c r="BJ16" s="248" t="s">
        <v>845</v>
      </c>
      <c r="BK16" s="248" t="s">
        <v>845</v>
      </c>
      <c r="BL16" s="248" t="s">
        <v>845</v>
      </c>
      <c r="BM16" s="248" t="s">
        <v>845</v>
      </c>
      <c r="BN16" s="248" t="s">
        <v>844</v>
      </c>
      <c r="BO16" s="248" t="s">
        <v>845</v>
      </c>
      <c r="BP16" s="248" t="s">
        <v>845</v>
      </c>
      <c r="BQ16" s="248" t="s">
        <v>845</v>
      </c>
      <c r="BR16" s="248" t="s">
        <v>845</v>
      </c>
      <c r="BS16" s="248" t="s">
        <v>845</v>
      </c>
      <c r="BT16" s="248" t="s">
        <v>844</v>
      </c>
      <c r="BV16" s="248" t="s">
        <v>845</v>
      </c>
      <c r="BW16" s="248" t="s">
        <v>845</v>
      </c>
      <c r="BX16" s="248" t="s">
        <v>845</v>
      </c>
      <c r="BY16" s="248" t="s">
        <v>845</v>
      </c>
      <c r="BZ16" s="248" t="s">
        <v>845</v>
      </c>
      <c r="CA16" s="248" t="s">
        <v>844</v>
      </c>
      <c r="CB16" s="248" t="s">
        <v>845</v>
      </c>
      <c r="CC16" s="248" t="s">
        <v>845</v>
      </c>
      <c r="CD16" s="248" t="s">
        <v>845</v>
      </c>
      <c r="CE16" s="248"/>
      <c r="CF16" s="248" t="s">
        <v>845</v>
      </c>
      <c r="CG16" s="248"/>
      <c r="CH16" s="248" t="s">
        <v>845</v>
      </c>
      <c r="CI16" s="248" t="s">
        <v>845</v>
      </c>
      <c r="CJ16" s="248" t="s">
        <v>844</v>
      </c>
      <c r="CK16" s="248" t="s">
        <v>844</v>
      </c>
      <c r="CL16" s="248" t="s">
        <v>845</v>
      </c>
      <c r="CM16" s="248" t="s">
        <v>845</v>
      </c>
      <c r="CN16" s="248" t="s">
        <v>844</v>
      </c>
      <c r="CO16" s="248" t="s">
        <v>845</v>
      </c>
      <c r="CP16" s="248" t="s">
        <v>845</v>
      </c>
      <c r="CQ16" s="248" t="s">
        <v>844</v>
      </c>
      <c r="CR16" s="248" t="s">
        <v>845</v>
      </c>
      <c r="CS16" s="248" t="s">
        <v>844</v>
      </c>
      <c r="CT16" s="248" t="s">
        <v>845</v>
      </c>
      <c r="CU16" s="248" t="s">
        <v>844</v>
      </c>
      <c r="CV16" s="248" t="s">
        <v>845</v>
      </c>
      <c r="CW16" s="248" t="s">
        <v>844</v>
      </c>
      <c r="CX16" s="248" t="s">
        <v>844</v>
      </c>
      <c r="CY16" s="248" t="s">
        <v>845</v>
      </c>
      <c r="CZ16" s="248" t="s">
        <v>845</v>
      </c>
      <c r="DA16" s="248" t="s">
        <v>844</v>
      </c>
      <c r="DB16" s="248" t="s">
        <v>844</v>
      </c>
      <c r="DC16" s="248" t="s">
        <v>844</v>
      </c>
      <c r="DE16" s="248" t="s">
        <v>845</v>
      </c>
      <c r="DG16" s="248" t="s">
        <v>844</v>
      </c>
      <c r="DH16" s="248" t="s">
        <v>845</v>
      </c>
      <c r="DI16" s="248" t="s">
        <v>845</v>
      </c>
      <c r="DJ16" s="248" t="s">
        <v>845</v>
      </c>
      <c r="DK16" s="248" t="s">
        <v>845</v>
      </c>
      <c r="DL16" s="248" t="s">
        <v>845</v>
      </c>
      <c r="DM16" s="248" t="s">
        <v>845</v>
      </c>
      <c r="DO16" s="248" t="s">
        <v>845</v>
      </c>
      <c r="DP16" s="254" t="s">
        <v>845</v>
      </c>
      <c r="DQ16" s="248" t="s">
        <v>887</v>
      </c>
      <c r="DR16" s="248" t="s">
        <v>845</v>
      </c>
      <c r="DS16" s="248" t="s">
        <v>845</v>
      </c>
      <c r="DT16" s="248" t="s">
        <v>845</v>
      </c>
      <c r="DU16" s="248" t="s">
        <v>845</v>
      </c>
      <c r="DV16" s="248" t="s">
        <v>844</v>
      </c>
      <c r="DW16" s="248" t="s">
        <v>844</v>
      </c>
      <c r="DX16" s="248" t="s">
        <v>844</v>
      </c>
      <c r="DY16" s="248" t="s">
        <v>844</v>
      </c>
      <c r="DZ16" s="248" t="s">
        <v>845</v>
      </c>
      <c r="EB16" s="248" t="s">
        <v>844</v>
      </c>
      <c r="EC16" s="248" t="s">
        <v>844</v>
      </c>
      <c r="ED16" s="248" t="s">
        <v>845</v>
      </c>
      <c r="EE16" s="248" t="s">
        <v>844</v>
      </c>
      <c r="EF16" s="248" t="s">
        <v>845</v>
      </c>
      <c r="EG16" s="248" t="s">
        <v>844</v>
      </c>
      <c r="EH16" s="251" t="s">
        <v>1545</v>
      </c>
      <c r="EI16" s="251" t="s">
        <v>1571</v>
      </c>
      <c r="EJ16" s="248" t="s">
        <v>844</v>
      </c>
      <c r="EK16" s="248" t="s">
        <v>844</v>
      </c>
      <c r="EL16" s="252">
        <v>0</v>
      </c>
      <c r="EM16" s="252">
        <v>0</v>
      </c>
      <c r="EN16" s="252">
        <v>0</v>
      </c>
      <c r="EO16" s="252">
        <v>0</v>
      </c>
      <c r="EP16" s="252">
        <v>0</v>
      </c>
      <c r="EQ16" s="252">
        <v>0</v>
      </c>
      <c r="ER16" s="252">
        <v>0</v>
      </c>
      <c r="ES16" s="252">
        <v>0</v>
      </c>
      <c r="ET16" s="252">
        <v>0</v>
      </c>
      <c r="EU16" s="252">
        <v>0</v>
      </c>
      <c r="EV16" s="252">
        <v>0</v>
      </c>
      <c r="EW16" s="252">
        <v>0</v>
      </c>
      <c r="EX16" s="252">
        <v>0</v>
      </c>
      <c r="EY16" s="252">
        <v>0</v>
      </c>
      <c r="EZ16" s="252">
        <v>0</v>
      </c>
      <c r="FA16" s="252">
        <v>0</v>
      </c>
      <c r="FB16" s="252">
        <v>5</v>
      </c>
      <c r="FC16" s="252">
        <v>0</v>
      </c>
      <c r="FD16" s="252">
        <v>0</v>
      </c>
      <c r="FE16" s="252">
        <v>0</v>
      </c>
      <c r="FF16" s="252">
        <v>0</v>
      </c>
      <c r="FG16" s="252">
        <v>0</v>
      </c>
      <c r="FH16" s="252">
        <v>3</v>
      </c>
      <c r="FI16" s="252">
        <v>0</v>
      </c>
      <c r="FJ16" s="252">
        <v>0</v>
      </c>
      <c r="FK16" s="252">
        <v>0</v>
      </c>
      <c r="FL16" s="252">
        <v>0</v>
      </c>
      <c r="FM16" s="252">
        <v>0</v>
      </c>
      <c r="FN16" s="252">
        <v>0</v>
      </c>
      <c r="FO16" s="252">
        <v>0</v>
      </c>
      <c r="FP16" s="252">
        <v>0</v>
      </c>
      <c r="FR16" s="246">
        <f>SUM(C16:DS16)</f>
        <v>49</v>
      </c>
      <c r="FS16" s="246">
        <f>SUM(EA16:EI16)</f>
        <v>0</v>
      </c>
      <c r="FT16" s="246">
        <f>SUM(ET16:FQ16)</f>
        <v>8</v>
      </c>
      <c r="FU16" s="246">
        <f>FR16+FS16-FT16</f>
        <v>41</v>
      </c>
      <c r="FV16" s="246">
        <f>SUM(C16:AU16)</f>
        <v>49</v>
      </c>
      <c r="FW16" s="246">
        <f>SUM(AV16:BJ16)</f>
        <v>0</v>
      </c>
      <c r="FX16" s="246">
        <f>SUM(BP16:CC16)</f>
        <v>0</v>
      </c>
      <c r="FY16" s="246">
        <f>SUM(CD16:CN16)</f>
        <v>0</v>
      </c>
      <c r="FZ16" s="246">
        <f>SUM(CV16:DS16)</f>
        <v>0</v>
      </c>
      <c r="GA16" s="246">
        <f>SUM(FV16:FZ16)</f>
        <v>49</v>
      </c>
    </row>
    <row r="17" spans="1:183" ht="25.05" customHeight="1" x14ac:dyDescent="0.25">
      <c r="A17" s="247" t="s">
        <v>1537</v>
      </c>
      <c r="B17" s="247" t="s">
        <v>203</v>
      </c>
      <c r="C17" s="252">
        <v>8</v>
      </c>
      <c r="D17" s="252">
        <v>8</v>
      </c>
      <c r="E17" s="252">
        <v>4</v>
      </c>
      <c r="F17" s="248" t="s">
        <v>845</v>
      </c>
      <c r="G17" s="248"/>
      <c r="H17" s="248" t="s">
        <v>844</v>
      </c>
      <c r="I17" s="248" t="s">
        <v>845</v>
      </c>
      <c r="J17" s="248" t="s">
        <v>844</v>
      </c>
      <c r="K17" s="248" t="s">
        <v>845</v>
      </c>
      <c r="L17" s="248" t="s">
        <v>845</v>
      </c>
      <c r="M17" s="252">
        <v>6</v>
      </c>
      <c r="N17" s="252">
        <v>0</v>
      </c>
      <c r="O17" s="252">
        <v>5</v>
      </c>
      <c r="P17" s="248" t="s">
        <v>845</v>
      </c>
      <c r="Q17" s="252">
        <v>6</v>
      </c>
      <c r="R17" s="252">
        <v>4</v>
      </c>
      <c r="S17" s="248" t="s">
        <v>845</v>
      </c>
      <c r="T17" s="248" t="s">
        <v>845</v>
      </c>
      <c r="U17" s="248" t="s">
        <v>845</v>
      </c>
      <c r="V17" s="248" t="s">
        <v>845</v>
      </c>
      <c r="W17" s="248" t="s">
        <v>845</v>
      </c>
      <c r="X17" s="248" t="s">
        <v>845</v>
      </c>
      <c r="Y17" s="248" t="s">
        <v>845</v>
      </c>
      <c r="Z17" s="248" t="s">
        <v>845</v>
      </c>
      <c r="AA17" s="248" t="s">
        <v>845</v>
      </c>
      <c r="AB17" s="248" t="s">
        <v>845</v>
      </c>
      <c r="AC17" s="248" t="s">
        <v>844</v>
      </c>
      <c r="AD17" s="248" t="s">
        <v>845</v>
      </c>
      <c r="AE17" s="252">
        <v>4</v>
      </c>
      <c r="AF17" s="252">
        <v>3</v>
      </c>
      <c r="AG17" s="248" t="s">
        <v>845</v>
      </c>
      <c r="AK17" s="248" t="s">
        <v>845</v>
      </c>
      <c r="AL17" s="248" t="s">
        <v>844</v>
      </c>
      <c r="AM17" s="248" t="s">
        <v>845</v>
      </c>
      <c r="AN17" s="248" t="s">
        <v>845</v>
      </c>
      <c r="AO17" s="248" t="s">
        <v>844</v>
      </c>
      <c r="AP17" s="248" t="s">
        <v>845</v>
      </c>
      <c r="AQ17" s="248" t="s">
        <v>845</v>
      </c>
      <c r="AR17" s="248" t="s">
        <v>845</v>
      </c>
      <c r="AS17" s="248" t="s">
        <v>844</v>
      </c>
      <c r="AT17" s="248" t="s">
        <v>887</v>
      </c>
      <c r="AU17" s="248" t="s">
        <v>887</v>
      </c>
      <c r="AV17" s="248" t="s">
        <v>845</v>
      </c>
      <c r="AW17" s="248" t="s">
        <v>845</v>
      </c>
      <c r="AX17" s="248" t="s">
        <v>845</v>
      </c>
      <c r="AY17" s="248" t="s">
        <v>844</v>
      </c>
      <c r="AZ17" s="248" t="s">
        <v>844</v>
      </c>
      <c r="BA17" s="248" t="s">
        <v>844</v>
      </c>
      <c r="BB17" s="248" t="s">
        <v>844</v>
      </c>
      <c r="BC17" s="248" t="s">
        <v>844</v>
      </c>
      <c r="BD17" s="248" t="s">
        <v>844</v>
      </c>
      <c r="BE17" s="248" t="s">
        <v>845</v>
      </c>
      <c r="BF17" s="248" t="s">
        <v>845</v>
      </c>
      <c r="BG17" s="248" t="s">
        <v>845</v>
      </c>
      <c r="BH17" s="248" t="s">
        <v>844</v>
      </c>
      <c r="BI17" s="248" t="s">
        <v>845</v>
      </c>
      <c r="BJ17" s="248" t="s">
        <v>845</v>
      </c>
      <c r="BK17" s="248" t="s">
        <v>845</v>
      </c>
      <c r="BL17" s="248" t="s">
        <v>844</v>
      </c>
      <c r="BM17" s="248" t="s">
        <v>845</v>
      </c>
      <c r="BN17" s="248" t="s">
        <v>844</v>
      </c>
      <c r="BO17" s="248" t="s">
        <v>845</v>
      </c>
      <c r="BP17" s="248" t="s">
        <v>845</v>
      </c>
      <c r="BQ17" s="248" t="s">
        <v>845</v>
      </c>
      <c r="BR17" s="248" t="s">
        <v>845</v>
      </c>
      <c r="BS17" s="248" t="s">
        <v>845</v>
      </c>
      <c r="BT17" s="248" t="s">
        <v>844</v>
      </c>
      <c r="BV17" s="248" t="s">
        <v>844</v>
      </c>
      <c r="BW17" s="248" t="s">
        <v>845</v>
      </c>
      <c r="BX17" s="248" t="s">
        <v>845</v>
      </c>
      <c r="BY17" s="248" t="s">
        <v>845</v>
      </c>
      <c r="BZ17" s="248" t="s">
        <v>844</v>
      </c>
      <c r="CA17" s="248" t="s">
        <v>844</v>
      </c>
      <c r="CB17" s="248" t="s">
        <v>845</v>
      </c>
      <c r="CC17" s="248" t="s">
        <v>844</v>
      </c>
      <c r="CD17" s="248" t="s">
        <v>845</v>
      </c>
      <c r="CE17" s="248"/>
      <c r="CF17" s="248" t="s">
        <v>844</v>
      </c>
      <c r="CG17" s="248" t="s">
        <v>845</v>
      </c>
      <c r="CH17" s="248" t="s">
        <v>845</v>
      </c>
      <c r="CI17" s="248" t="s">
        <v>845</v>
      </c>
      <c r="CJ17" s="248" t="s">
        <v>845</v>
      </c>
      <c r="CK17" s="248" t="s">
        <v>845</v>
      </c>
      <c r="CL17" s="248" t="s">
        <v>845</v>
      </c>
      <c r="CM17" s="248" t="s">
        <v>845</v>
      </c>
      <c r="CN17" s="248" t="s">
        <v>844</v>
      </c>
      <c r="CO17" s="248" t="s">
        <v>845</v>
      </c>
      <c r="CP17" s="248" t="s">
        <v>845</v>
      </c>
      <c r="CQ17" s="248" t="s">
        <v>845</v>
      </c>
      <c r="CR17" s="248" t="s">
        <v>845</v>
      </c>
      <c r="CS17" s="248" t="s">
        <v>845</v>
      </c>
      <c r="CT17" s="248" t="s">
        <v>845</v>
      </c>
      <c r="CU17" s="248" t="s">
        <v>844</v>
      </c>
      <c r="CV17" s="248" t="s">
        <v>844</v>
      </c>
      <c r="CW17" s="248" t="s">
        <v>845</v>
      </c>
      <c r="CX17" s="248" t="s">
        <v>845</v>
      </c>
      <c r="CY17" s="248" t="s">
        <v>845</v>
      </c>
      <c r="CZ17" s="248" t="s">
        <v>845</v>
      </c>
      <c r="DA17" s="248" t="s">
        <v>845</v>
      </c>
      <c r="DB17" s="248" t="s">
        <v>845</v>
      </c>
      <c r="DC17" s="248" t="s">
        <v>845</v>
      </c>
      <c r="DE17" s="248" t="s">
        <v>844</v>
      </c>
      <c r="DG17" s="248" t="s">
        <v>845</v>
      </c>
      <c r="DH17" s="248" t="s">
        <v>845</v>
      </c>
      <c r="DI17" s="248" t="s">
        <v>845</v>
      </c>
      <c r="DJ17" s="248" t="s">
        <v>845</v>
      </c>
      <c r="DK17" s="248" t="s">
        <v>845</v>
      </c>
      <c r="DL17" s="248" t="s">
        <v>845</v>
      </c>
      <c r="DM17" s="248" t="s">
        <v>844</v>
      </c>
      <c r="DO17" s="248" t="s">
        <v>845</v>
      </c>
      <c r="DP17" s="248" t="s">
        <v>844</v>
      </c>
      <c r="DQ17" s="248" t="s">
        <v>887</v>
      </c>
      <c r="DR17" s="248" t="s">
        <v>845</v>
      </c>
      <c r="DS17" s="248" t="s">
        <v>845</v>
      </c>
      <c r="DT17" s="248" t="s">
        <v>845</v>
      </c>
      <c r="DU17" s="248" t="s">
        <v>845</v>
      </c>
      <c r="DV17" s="248" t="s">
        <v>844</v>
      </c>
      <c r="DW17" s="248" t="s">
        <v>844</v>
      </c>
      <c r="DX17" s="248" t="s">
        <v>845</v>
      </c>
      <c r="DY17" s="248" t="s">
        <v>844</v>
      </c>
      <c r="DZ17" s="248" t="s">
        <v>845</v>
      </c>
      <c r="EB17" s="248" t="s">
        <v>844</v>
      </c>
      <c r="EC17" s="248" t="s">
        <v>844</v>
      </c>
      <c r="ED17" s="248" t="s">
        <v>844</v>
      </c>
      <c r="EE17" s="248" t="s">
        <v>845</v>
      </c>
      <c r="EF17" s="248" t="s">
        <v>844</v>
      </c>
      <c r="EG17" s="248" t="s">
        <v>844</v>
      </c>
      <c r="EH17" s="251" t="s">
        <v>1545</v>
      </c>
      <c r="EI17" s="251" t="s">
        <v>1579</v>
      </c>
      <c r="EJ17" s="248" t="s">
        <v>844</v>
      </c>
      <c r="EK17" s="248" t="s">
        <v>844</v>
      </c>
      <c r="EL17" s="252">
        <v>0</v>
      </c>
      <c r="EM17" s="252">
        <v>2</v>
      </c>
      <c r="EN17" s="252">
        <v>0</v>
      </c>
      <c r="EO17" s="252">
        <v>0</v>
      </c>
      <c r="EP17" s="252">
        <v>0</v>
      </c>
      <c r="EQ17" s="252">
        <v>0</v>
      </c>
      <c r="ER17" s="252">
        <v>0</v>
      </c>
      <c r="ES17" s="252">
        <v>0</v>
      </c>
      <c r="ET17" s="252">
        <v>0</v>
      </c>
      <c r="EU17" s="252">
        <v>0</v>
      </c>
      <c r="EV17" s="252">
        <v>0</v>
      </c>
      <c r="EW17" s="252">
        <v>6</v>
      </c>
      <c r="EX17" s="252">
        <v>0</v>
      </c>
      <c r="EY17" s="252">
        <v>0</v>
      </c>
      <c r="EZ17" s="252">
        <v>0</v>
      </c>
      <c r="FA17" s="252">
        <v>5</v>
      </c>
      <c r="FB17" s="252">
        <v>0</v>
      </c>
      <c r="FC17" s="252">
        <v>0</v>
      </c>
      <c r="FD17" s="252">
        <v>0</v>
      </c>
      <c r="FE17" s="252">
        <v>0</v>
      </c>
      <c r="FF17" s="252">
        <v>0</v>
      </c>
      <c r="FG17" s="252">
        <v>0</v>
      </c>
      <c r="FH17" s="252">
        <v>0</v>
      </c>
      <c r="FI17" s="252">
        <v>0</v>
      </c>
      <c r="FJ17" s="252">
        <v>0</v>
      </c>
      <c r="FK17" s="252">
        <v>0</v>
      </c>
      <c r="FL17" s="252">
        <v>0</v>
      </c>
      <c r="FM17" s="252">
        <v>0</v>
      </c>
      <c r="FN17" s="252">
        <v>0</v>
      </c>
      <c r="FO17" s="252">
        <v>0</v>
      </c>
      <c r="FP17" s="252">
        <v>0</v>
      </c>
      <c r="FR17" s="246">
        <f>SUM(C17:DS17)</f>
        <v>48</v>
      </c>
      <c r="FS17" s="246">
        <f>SUM(EA17:EI17)</f>
        <v>0</v>
      </c>
      <c r="FT17" s="246">
        <f>SUM(ET17:FQ17)</f>
        <v>11</v>
      </c>
      <c r="FU17" s="246">
        <f>FR17+FS17-FT17</f>
        <v>37</v>
      </c>
      <c r="FV17" s="246">
        <f>SUM(C17:AU17)</f>
        <v>48</v>
      </c>
      <c r="FW17" s="246">
        <f>SUM(AV17:BJ17)</f>
        <v>0</v>
      </c>
      <c r="FX17" s="246">
        <f>SUM(BP17:CC17)</f>
        <v>0</v>
      </c>
      <c r="FY17" s="246">
        <f>SUM(CD17:CN17)</f>
        <v>0</v>
      </c>
      <c r="FZ17" s="246">
        <f>SUM(CV17:DS17)</f>
        <v>0</v>
      </c>
      <c r="GA17" s="246">
        <f>SUM(FV17:FZ17)</f>
        <v>48</v>
      </c>
    </row>
    <row r="18" spans="1:183" ht="25.05" customHeight="1" x14ac:dyDescent="0.25">
      <c r="A18" s="247" t="s">
        <v>1537</v>
      </c>
      <c r="B18" s="247" t="s">
        <v>233</v>
      </c>
      <c r="C18" s="252">
        <v>9</v>
      </c>
      <c r="D18" s="252">
        <v>9</v>
      </c>
      <c r="E18" s="252">
        <v>5</v>
      </c>
      <c r="F18" s="248" t="s">
        <v>844</v>
      </c>
      <c r="G18" s="248" t="s">
        <v>887</v>
      </c>
      <c r="H18" s="248" t="s">
        <v>845</v>
      </c>
      <c r="I18" s="248" t="s">
        <v>845</v>
      </c>
      <c r="J18" s="248" t="s">
        <v>844</v>
      </c>
      <c r="K18" s="248" t="s">
        <v>845</v>
      </c>
      <c r="L18" s="248" t="s">
        <v>845</v>
      </c>
      <c r="M18" s="252">
        <v>6</v>
      </c>
      <c r="N18" s="252">
        <v>4</v>
      </c>
      <c r="O18" s="252">
        <v>6</v>
      </c>
      <c r="P18" s="248" t="s">
        <v>845</v>
      </c>
      <c r="Q18" s="252">
        <v>4</v>
      </c>
      <c r="R18" s="252">
        <v>2</v>
      </c>
      <c r="S18" s="248" t="s">
        <v>845</v>
      </c>
      <c r="T18" s="248" t="s">
        <v>844</v>
      </c>
      <c r="U18" s="248" t="s">
        <v>844</v>
      </c>
      <c r="V18" s="248" t="s">
        <v>844</v>
      </c>
      <c r="W18" s="248" t="s">
        <v>845</v>
      </c>
      <c r="X18" s="248" t="s">
        <v>845</v>
      </c>
      <c r="Y18" s="248" t="s">
        <v>845</v>
      </c>
      <c r="Z18" s="248" t="s">
        <v>845</v>
      </c>
      <c r="AA18" s="248" t="s">
        <v>845</v>
      </c>
      <c r="AB18" s="248" t="s">
        <v>844</v>
      </c>
      <c r="AC18" s="248" t="s">
        <v>844</v>
      </c>
      <c r="AD18" s="248" t="s">
        <v>844</v>
      </c>
      <c r="AE18" s="252">
        <v>3</v>
      </c>
      <c r="AF18" s="252">
        <v>2</v>
      </c>
      <c r="AG18" s="248" t="s">
        <v>845</v>
      </c>
      <c r="AK18" s="248" t="s">
        <v>845</v>
      </c>
      <c r="AL18" s="248" t="s">
        <v>845</v>
      </c>
      <c r="AM18" s="248" t="s">
        <v>845</v>
      </c>
      <c r="AN18" s="248" t="s">
        <v>845</v>
      </c>
      <c r="AO18" s="248" t="s">
        <v>845</v>
      </c>
      <c r="AP18" s="248" t="s">
        <v>844</v>
      </c>
      <c r="AQ18" s="248" t="s">
        <v>845</v>
      </c>
      <c r="AR18" s="248" t="s">
        <v>845</v>
      </c>
      <c r="AS18" s="248" t="s">
        <v>845</v>
      </c>
      <c r="AT18" s="248" t="s">
        <v>845</v>
      </c>
      <c r="AU18" s="248" t="s">
        <v>844</v>
      </c>
      <c r="AV18" s="248" t="s">
        <v>844</v>
      </c>
      <c r="AW18" s="248" t="s">
        <v>845</v>
      </c>
      <c r="AX18" s="248" t="s">
        <v>845</v>
      </c>
      <c r="AY18" s="248" t="s">
        <v>845</v>
      </c>
      <c r="AZ18" s="248" t="s">
        <v>845</v>
      </c>
      <c r="BA18" s="248" t="s">
        <v>845</v>
      </c>
      <c r="BB18" s="248" t="s">
        <v>845</v>
      </c>
      <c r="BC18" s="248" t="s">
        <v>845</v>
      </c>
      <c r="BD18" s="248" t="s">
        <v>845</v>
      </c>
      <c r="BE18" s="248" t="s">
        <v>845</v>
      </c>
      <c r="BF18" s="248" t="s">
        <v>845</v>
      </c>
      <c r="BG18" s="248" t="s">
        <v>845</v>
      </c>
      <c r="BH18" s="248" t="s">
        <v>845</v>
      </c>
      <c r="BI18" s="248" t="s">
        <v>845</v>
      </c>
      <c r="BJ18" s="248" t="s">
        <v>845</v>
      </c>
      <c r="BK18" s="248" t="s">
        <v>845</v>
      </c>
      <c r="BL18" s="248" t="s">
        <v>845</v>
      </c>
      <c r="BM18" s="248" t="s">
        <v>844</v>
      </c>
      <c r="BN18" s="248" t="s">
        <v>844</v>
      </c>
      <c r="BO18" s="248" t="s">
        <v>845</v>
      </c>
      <c r="BP18" s="248" t="s">
        <v>844</v>
      </c>
      <c r="BQ18" s="248" t="s">
        <v>845</v>
      </c>
      <c r="BR18" s="248" t="s">
        <v>845</v>
      </c>
      <c r="BS18" s="248" t="s">
        <v>844</v>
      </c>
      <c r="BT18" s="248" t="s">
        <v>844</v>
      </c>
      <c r="BV18" s="248" t="s">
        <v>845</v>
      </c>
      <c r="BW18" s="248" t="s">
        <v>845</v>
      </c>
      <c r="BX18" s="248" t="s">
        <v>845</v>
      </c>
      <c r="BY18" s="248" t="s">
        <v>845</v>
      </c>
      <c r="BZ18" s="248" t="s">
        <v>845</v>
      </c>
      <c r="CA18" s="248" t="s">
        <v>844</v>
      </c>
      <c r="CB18" s="248" t="s">
        <v>845</v>
      </c>
      <c r="CC18" s="248" t="s">
        <v>887</v>
      </c>
      <c r="CD18" s="248" t="s">
        <v>845</v>
      </c>
      <c r="CE18" s="248"/>
      <c r="CF18" s="248" t="s">
        <v>845</v>
      </c>
      <c r="CG18" s="248"/>
      <c r="CH18" s="248" t="s">
        <v>845</v>
      </c>
      <c r="CI18" s="248" t="s">
        <v>845</v>
      </c>
      <c r="CJ18" s="248" t="s">
        <v>845</v>
      </c>
      <c r="CK18" s="248" t="s">
        <v>845</v>
      </c>
      <c r="CL18" s="248" t="s">
        <v>845</v>
      </c>
      <c r="CM18" s="248" t="s">
        <v>844</v>
      </c>
      <c r="CN18" s="248" t="s">
        <v>845</v>
      </c>
      <c r="CO18" s="248" t="s">
        <v>845</v>
      </c>
      <c r="CP18" s="248" t="s">
        <v>845</v>
      </c>
      <c r="CQ18" s="248" t="s">
        <v>845</v>
      </c>
      <c r="CR18" s="248" t="s">
        <v>845</v>
      </c>
      <c r="CS18" s="248" t="s">
        <v>845</v>
      </c>
      <c r="CT18" s="248" t="s">
        <v>845</v>
      </c>
      <c r="CU18" s="248" t="s">
        <v>844</v>
      </c>
      <c r="CV18" s="248" t="s">
        <v>844</v>
      </c>
      <c r="CW18" s="248" t="s">
        <v>845</v>
      </c>
      <c r="CX18" s="248" t="s">
        <v>845</v>
      </c>
      <c r="CY18" s="248" t="s">
        <v>845</v>
      </c>
      <c r="CZ18" s="248" t="s">
        <v>845</v>
      </c>
      <c r="DA18" s="248" t="s">
        <v>844</v>
      </c>
      <c r="DB18" s="248" t="s">
        <v>845</v>
      </c>
      <c r="DC18" s="248" t="s">
        <v>845</v>
      </c>
      <c r="DE18" s="248" t="s">
        <v>844</v>
      </c>
      <c r="DG18" s="248" t="s">
        <v>845</v>
      </c>
      <c r="DH18" s="248" t="s">
        <v>844</v>
      </c>
      <c r="DI18" s="248" t="s">
        <v>844</v>
      </c>
      <c r="DJ18" s="248" t="s">
        <v>845</v>
      </c>
      <c r="DK18" s="248" t="s">
        <v>845</v>
      </c>
      <c r="DL18" s="248" t="s">
        <v>845</v>
      </c>
      <c r="DM18" s="248" t="s">
        <v>845</v>
      </c>
      <c r="DO18" s="248" t="s">
        <v>845</v>
      </c>
      <c r="DP18" s="248" t="s">
        <v>844</v>
      </c>
      <c r="DQ18" s="248" t="s">
        <v>887</v>
      </c>
      <c r="DR18" s="248" t="s">
        <v>845</v>
      </c>
      <c r="DS18" s="248" t="s">
        <v>845</v>
      </c>
      <c r="DT18" s="248" t="s">
        <v>844</v>
      </c>
      <c r="DU18" s="248" t="s">
        <v>845</v>
      </c>
      <c r="DV18" s="248" t="s">
        <v>844</v>
      </c>
      <c r="DW18" s="248" t="s">
        <v>844</v>
      </c>
      <c r="DX18" s="248" t="s">
        <v>844</v>
      </c>
      <c r="DY18" s="248" t="s">
        <v>844</v>
      </c>
      <c r="DZ18" s="248" t="s">
        <v>845</v>
      </c>
      <c r="EB18" s="248" t="s">
        <v>844</v>
      </c>
      <c r="EC18" s="248" t="s">
        <v>844</v>
      </c>
      <c r="ED18" s="248" t="s">
        <v>845</v>
      </c>
      <c r="EE18" s="248" t="s">
        <v>844</v>
      </c>
      <c r="EF18" s="248" t="s">
        <v>844</v>
      </c>
      <c r="EG18" s="248" t="s">
        <v>844</v>
      </c>
      <c r="EH18" s="251" t="s">
        <v>1545</v>
      </c>
      <c r="EI18" s="251" t="s">
        <v>1559</v>
      </c>
      <c r="EJ18" s="248" t="s">
        <v>844</v>
      </c>
      <c r="EK18" s="248" t="s">
        <v>844</v>
      </c>
      <c r="EL18" s="252">
        <v>0</v>
      </c>
      <c r="EM18" s="252">
        <v>0</v>
      </c>
      <c r="EN18" s="252">
        <v>0</v>
      </c>
      <c r="EO18" s="252">
        <v>0</v>
      </c>
      <c r="EP18" s="252">
        <v>0</v>
      </c>
      <c r="EQ18" s="252">
        <v>0</v>
      </c>
      <c r="ER18" s="252">
        <v>0</v>
      </c>
      <c r="ES18" s="252">
        <v>2</v>
      </c>
      <c r="ET18" s="252">
        <v>0</v>
      </c>
      <c r="EU18" s="252">
        <v>0</v>
      </c>
      <c r="EV18" s="252">
        <v>0</v>
      </c>
      <c r="EW18" s="252">
        <v>0</v>
      </c>
      <c r="EX18" s="252">
        <v>0</v>
      </c>
      <c r="EY18" s="252">
        <v>0</v>
      </c>
      <c r="EZ18" s="252">
        <v>0</v>
      </c>
      <c r="FA18" s="252">
        <v>0</v>
      </c>
      <c r="FB18" s="252">
        <v>5</v>
      </c>
      <c r="FC18" s="252">
        <v>3</v>
      </c>
      <c r="FD18" s="252">
        <v>0</v>
      </c>
      <c r="FE18" s="252">
        <v>0</v>
      </c>
      <c r="FF18" s="252">
        <v>0</v>
      </c>
      <c r="FG18" s="252">
        <v>0</v>
      </c>
      <c r="FH18" s="252">
        <v>5</v>
      </c>
      <c r="FI18" s="252">
        <v>0</v>
      </c>
      <c r="FJ18" s="252">
        <v>0</v>
      </c>
      <c r="FK18" s="252">
        <v>0</v>
      </c>
      <c r="FL18" s="252">
        <v>0</v>
      </c>
      <c r="FM18" s="252">
        <v>0</v>
      </c>
      <c r="FN18" s="252">
        <v>0</v>
      </c>
      <c r="FO18" s="252">
        <v>0</v>
      </c>
      <c r="FP18" s="252">
        <v>0</v>
      </c>
      <c r="FR18" s="246">
        <f>SUM(C18:DS18)</f>
        <v>50</v>
      </c>
      <c r="FS18" s="246">
        <f>SUM(EA18:EI18)</f>
        <v>0</v>
      </c>
      <c r="FT18" s="246">
        <f>SUM(ET18:FQ18)</f>
        <v>13</v>
      </c>
      <c r="FU18" s="246">
        <f>FR18+FS18-FT18</f>
        <v>37</v>
      </c>
      <c r="FV18" s="246">
        <f>SUM(C18:AU18)</f>
        <v>50</v>
      </c>
      <c r="FW18" s="246">
        <f>SUM(AV18:BJ18)</f>
        <v>0</v>
      </c>
      <c r="FX18" s="246">
        <f>SUM(BP18:CC18)</f>
        <v>0</v>
      </c>
      <c r="FY18" s="246">
        <f>SUM(CD18:CN18)</f>
        <v>0</v>
      </c>
      <c r="FZ18" s="246">
        <f>SUM(CV18:DS18)</f>
        <v>0</v>
      </c>
      <c r="GA18" s="246">
        <f>SUM(FV18:FZ18)</f>
        <v>50</v>
      </c>
    </row>
    <row r="19" spans="1:183" ht="25.05" customHeight="1" x14ac:dyDescent="0.25">
      <c r="A19" s="247" t="s">
        <v>1537</v>
      </c>
      <c r="B19" s="247" t="s">
        <v>313</v>
      </c>
      <c r="C19" s="252">
        <v>6</v>
      </c>
      <c r="D19" s="252">
        <v>6</v>
      </c>
      <c r="E19" s="252">
        <v>2</v>
      </c>
      <c r="F19" s="248" t="s">
        <v>845</v>
      </c>
      <c r="G19" s="248"/>
      <c r="H19" s="248" t="s">
        <v>845</v>
      </c>
      <c r="I19" s="248" t="s">
        <v>845</v>
      </c>
      <c r="J19" s="248" t="s">
        <v>844</v>
      </c>
      <c r="K19" s="248" t="s">
        <v>844</v>
      </c>
      <c r="L19" s="248" t="s">
        <v>845</v>
      </c>
      <c r="M19" s="252">
        <v>6</v>
      </c>
      <c r="N19" s="252">
        <v>2</v>
      </c>
      <c r="O19" s="252">
        <v>4</v>
      </c>
      <c r="P19" s="248" t="s">
        <v>845</v>
      </c>
      <c r="Q19" s="252">
        <v>3</v>
      </c>
      <c r="R19" s="252">
        <v>2</v>
      </c>
      <c r="S19" s="248" t="s">
        <v>845</v>
      </c>
      <c r="T19" s="248" t="s">
        <v>844</v>
      </c>
      <c r="U19" s="248" t="s">
        <v>845</v>
      </c>
      <c r="V19" s="248" t="s">
        <v>844</v>
      </c>
      <c r="W19" s="248" t="s">
        <v>844</v>
      </c>
      <c r="X19" s="248" t="s">
        <v>844</v>
      </c>
      <c r="Y19" s="248" t="s">
        <v>845</v>
      </c>
      <c r="Z19" s="248" t="s">
        <v>844</v>
      </c>
      <c r="AA19" s="248" t="s">
        <v>845</v>
      </c>
      <c r="AB19" s="248" t="s">
        <v>844</v>
      </c>
      <c r="AC19" s="248" t="s">
        <v>844</v>
      </c>
      <c r="AD19" s="248" t="s">
        <v>844</v>
      </c>
      <c r="AE19" s="252">
        <v>3</v>
      </c>
      <c r="AF19" s="252">
        <v>2</v>
      </c>
      <c r="AG19" s="248" t="s">
        <v>845</v>
      </c>
      <c r="AK19" s="248" t="s">
        <v>845</v>
      </c>
      <c r="AL19" s="248" t="s">
        <v>845</v>
      </c>
      <c r="AM19" s="248" t="s">
        <v>845</v>
      </c>
      <c r="AN19" s="248" t="s">
        <v>845</v>
      </c>
      <c r="AO19" s="248" t="s">
        <v>844</v>
      </c>
      <c r="AP19" s="248" t="s">
        <v>844</v>
      </c>
      <c r="AQ19" s="248" t="s">
        <v>844</v>
      </c>
      <c r="AR19" s="248" t="s">
        <v>845</v>
      </c>
      <c r="AS19" s="248" t="s">
        <v>844</v>
      </c>
      <c r="AT19" s="248" t="s">
        <v>845</v>
      </c>
      <c r="AU19" s="248" t="s">
        <v>844</v>
      </c>
      <c r="AV19" s="248" t="s">
        <v>844</v>
      </c>
      <c r="AW19" s="248" t="s">
        <v>844</v>
      </c>
      <c r="AX19" s="248" t="s">
        <v>845</v>
      </c>
      <c r="AY19" s="248" t="s">
        <v>844</v>
      </c>
      <c r="AZ19" s="248" t="s">
        <v>845</v>
      </c>
      <c r="BA19" s="248" t="s">
        <v>845</v>
      </c>
      <c r="BB19" s="248" t="s">
        <v>845</v>
      </c>
      <c r="BC19" s="248" t="s">
        <v>845</v>
      </c>
      <c r="BD19" s="248" t="s">
        <v>845</v>
      </c>
      <c r="BE19" s="248" t="s">
        <v>845</v>
      </c>
      <c r="BF19" s="248" t="s">
        <v>845</v>
      </c>
      <c r="BG19" s="248" t="s">
        <v>844</v>
      </c>
      <c r="BH19" s="248" t="s">
        <v>844</v>
      </c>
      <c r="BI19" s="248" t="s">
        <v>845</v>
      </c>
      <c r="BJ19" s="248" t="s">
        <v>845</v>
      </c>
      <c r="BK19" s="248" t="s">
        <v>845</v>
      </c>
      <c r="BL19" s="248" t="s">
        <v>887</v>
      </c>
      <c r="BM19" s="248" t="s">
        <v>844</v>
      </c>
      <c r="BN19" s="248" t="s">
        <v>844</v>
      </c>
      <c r="BO19" s="248" t="s">
        <v>845</v>
      </c>
      <c r="BP19" s="248" t="s">
        <v>844</v>
      </c>
      <c r="BQ19" s="248" t="s">
        <v>845</v>
      </c>
      <c r="BR19" s="248" t="s">
        <v>845</v>
      </c>
      <c r="BS19" s="248" t="s">
        <v>844</v>
      </c>
      <c r="BT19" s="248" t="s">
        <v>844</v>
      </c>
      <c r="BV19" s="248" t="s">
        <v>845</v>
      </c>
      <c r="BW19" s="248" t="s">
        <v>845</v>
      </c>
      <c r="BX19" s="248" t="s">
        <v>845</v>
      </c>
      <c r="BY19" s="248" t="s">
        <v>844</v>
      </c>
      <c r="BZ19" s="248" t="s">
        <v>844</v>
      </c>
      <c r="CA19" s="248" t="s">
        <v>844</v>
      </c>
      <c r="CB19" s="248" t="s">
        <v>845</v>
      </c>
      <c r="CC19" s="248" t="s">
        <v>844</v>
      </c>
      <c r="CD19" s="248" t="s">
        <v>844</v>
      </c>
      <c r="CE19" s="248" t="s">
        <v>845</v>
      </c>
      <c r="CF19" s="248" t="s">
        <v>845</v>
      </c>
      <c r="CG19" s="248"/>
      <c r="CH19" s="248" t="s">
        <v>845</v>
      </c>
      <c r="CI19" s="248" t="s">
        <v>844</v>
      </c>
      <c r="CJ19" s="248" t="s">
        <v>844</v>
      </c>
      <c r="CK19" s="248" t="s">
        <v>845</v>
      </c>
      <c r="CL19" s="248" t="s">
        <v>845</v>
      </c>
      <c r="CM19" s="248" t="s">
        <v>845</v>
      </c>
      <c r="CN19" s="248" t="s">
        <v>845</v>
      </c>
      <c r="CO19" s="248" t="s">
        <v>845</v>
      </c>
      <c r="CP19" s="248" t="s">
        <v>845</v>
      </c>
      <c r="CQ19" s="248" t="s">
        <v>845</v>
      </c>
      <c r="CR19" s="248" t="s">
        <v>845</v>
      </c>
      <c r="CS19" s="248" t="s">
        <v>844</v>
      </c>
      <c r="CT19" s="248" t="s">
        <v>845</v>
      </c>
      <c r="CU19" s="248" t="s">
        <v>844</v>
      </c>
      <c r="CV19" s="248" t="s">
        <v>844</v>
      </c>
      <c r="CW19" s="248" t="s">
        <v>844</v>
      </c>
      <c r="CX19" s="248" t="s">
        <v>844</v>
      </c>
      <c r="CY19" s="248" t="s">
        <v>845</v>
      </c>
      <c r="CZ19" s="248" t="s">
        <v>844</v>
      </c>
      <c r="DA19" s="248" t="s">
        <v>844</v>
      </c>
      <c r="DB19" s="248" t="s">
        <v>845</v>
      </c>
      <c r="DC19" s="248" t="s">
        <v>844</v>
      </c>
      <c r="DE19" s="248" t="s">
        <v>844</v>
      </c>
      <c r="DG19" s="248" t="s">
        <v>844</v>
      </c>
      <c r="DH19" s="248" t="s">
        <v>844</v>
      </c>
      <c r="DI19" s="248" t="s">
        <v>845</v>
      </c>
      <c r="DJ19" s="248" t="s">
        <v>845</v>
      </c>
      <c r="DK19" s="248" t="s">
        <v>845</v>
      </c>
      <c r="DL19" s="248" t="s">
        <v>845</v>
      </c>
      <c r="DM19" s="248" t="s">
        <v>845</v>
      </c>
      <c r="DO19" s="248" t="s">
        <v>844</v>
      </c>
      <c r="DP19" s="248" t="s">
        <v>844</v>
      </c>
      <c r="DQ19" s="248" t="s">
        <v>887</v>
      </c>
      <c r="DR19" s="248" t="s">
        <v>844</v>
      </c>
      <c r="DS19" s="248" t="s">
        <v>845</v>
      </c>
      <c r="DT19" s="248" t="s">
        <v>845</v>
      </c>
      <c r="DU19" s="248" t="s">
        <v>844</v>
      </c>
      <c r="DV19" s="248" t="s">
        <v>844</v>
      </c>
      <c r="DW19" s="248" t="s">
        <v>844</v>
      </c>
      <c r="DX19" s="248" t="s">
        <v>844</v>
      </c>
      <c r="DY19" s="248" t="s">
        <v>844</v>
      </c>
      <c r="DZ19" s="248" t="s">
        <v>845</v>
      </c>
      <c r="EB19" s="248" t="s">
        <v>844</v>
      </c>
      <c r="EC19" s="248" t="s">
        <v>844</v>
      </c>
      <c r="ED19" s="248" t="s">
        <v>845</v>
      </c>
      <c r="EE19" s="248" t="s">
        <v>844</v>
      </c>
      <c r="EF19" s="248" t="s">
        <v>844</v>
      </c>
      <c r="EG19" s="248" t="s">
        <v>844</v>
      </c>
      <c r="EH19" s="251" t="s">
        <v>1545</v>
      </c>
      <c r="EI19" s="251" t="s">
        <v>1565</v>
      </c>
      <c r="EJ19" s="248" t="s">
        <v>844</v>
      </c>
      <c r="EK19" s="248" t="s">
        <v>844</v>
      </c>
      <c r="EL19" s="252">
        <v>0</v>
      </c>
      <c r="EM19" s="252">
        <v>0</v>
      </c>
      <c r="EN19" s="252">
        <v>0</v>
      </c>
      <c r="EO19" s="252">
        <v>0</v>
      </c>
      <c r="EP19" s="252">
        <v>0</v>
      </c>
      <c r="EQ19" s="252">
        <v>0</v>
      </c>
      <c r="ER19" s="252">
        <v>0</v>
      </c>
      <c r="ES19" s="252">
        <v>0</v>
      </c>
      <c r="ET19" s="252">
        <v>0</v>
      </c>
      <c r="EU19" s="252">
        <v>0</v>
      </c>
      <c r="EV19" s="252">
        <v>0</v>
      </c>
      <c r="EW19" s="252">
        <v>0</v>
      </c>
      <c r="EX19" s="252">
        <v>0</v>
      </c>
      <c r="EY19" s="252">
        <v>0</v>
      </c>
      <c r="EZ19" s="252">
        <v>0</v>
      </c>
      <c r="FA19" s="252">
        <v>0</v>
      </c>
      <c r="FB19" s="252">
        <v>0</v>
      </c>
      <c r="FC19" s="252">
        <v>0</v>
      </c>
      <c r="FD19" s="252">
        <v>0</v>
      </c>
      <c r="FE19" s="252">
        <v>0</v>
      </c>
      <c r="FF19" s="252">
        <v>0</v>
      </c>
      <c r="FG19" s="252">
        <v>0</v>
      </c>
      <c r="FH19" s="252">
        <v>0</v>
      </c>
      <c r="FI19" s="252">
        <v>3</v>
      </c>
      <c r="FJ19" s="252">
        <v>0</v>
      </c>
      <c r="FK19" s="252">
        <v>0</v>
      </c>
      <c r="FL19" s="252">
        <v>0</v>
      </c>
      <c r="FM19" s="252">
        <v>0</v>
      </c>
      <c r="FN19" s="252">
        <v>0</v>
      </c>
      <c r="FO19" s="252">
        <v>0</v>
      </c>
      <c r="FP19" s="252">
        <v>0</v>
      </c>
      <c r="FR19" s="246">
        <f>SUM(C19:DS19)</f>
        <v>36</v>
      </c>
      <c r="FS19" s="246">
        <f>SUM(EA19:EI19)</f>
        <v>0</v>
      </c>
      <c r="FT19" s="246">
        <f>SUM(ET19:FQ19)</f>
        <v>3</v>
      </c>
      <c r="FU19" s="246">
        <f>FR19+FS19-FT19</f>
        <v>33</v>
      </c>
      <c r="FV19" s="246">
        <f>SUM(C19:AU19)</f>
        <v>36</v>
      </c>
      <c r="FW19" s="246">
        <f>SUM(AV19:BJ19)</f>
        <v>0</v>
      </c>
      <c r="FX19" s="246">
        <f>SUM(BP19:CC19)</f>
        <v>0</v>
      </c>
      <c r="FY19" s="246">
        <f>SUM(CD19:CN19)</f>
        <v>0</v>
      </c>
      <c r="FZ19" s="246">
        <f>SUM(CV19:DS19)</f>
        <v>0</v>
      </c>
      <c r="GA19" s="246">
        <f>SUM(FV19:FZ19)</f>
        <v>36</v>
      </c>
    </row>
    <row r="20" spans="1:183" ht="25.05" customHeight="1" x14ac:dyDescent="0.25">
      <c r="A20" s="247" t="s">
        <v>1537</v>
      </c>
      <c r="B20" s="247" t="s">
        <v>297</v>
      </c>
      <c r="C20" s="252">
        <v>4</v>
      </c>
      <c r="D20" s="252">
        <v>4</v>
      </c>
      <c r="E20" s="252">
        <v>2</v>
      </c>
      <c r="F20" s="248" t="s">
        <v>845</v>
      </c>
      <c r="G20" s="248"/>
      <c r="H20" s="248" t="s">
        <v>844</v>
      </c>
      <c r="I20" s="248" t="s">
        <v>844</v>
      </c>
      <c r="J20" s="248" t="s">
        <v>844</v>
      </c>
      <c r="K20" s="248" t="s">
        <v>845</v>
      </c>
      <c r="L20" s="248" t="s">
        <v>845</v>
      </c>
      <c r="M20" s="252">
        <v>2</v>
      </c>
      <c r="N20" s="252">
        <v>2</v>
      </c>
      <c r="O20" s="252">
        <v>2</v>
      </c>
      <c r="P20" s="248" t="s">
        <v>845</v>
      </c>
      <c r="Q20" s="252">
        <v>3</v>
      </c>
      <c r="R20" s="252">
        <v>2</v>
      </c>
      <c r="S20" s="248" t="s">
        <v>845</v>
      </c>
      <c r="T20" s="248" t="s">
        <v>844</v>
      </c>
      <c r="U20" s="248" t="s">
        <v>844</v>
      </c>
      <c r="V20" s="248" t="s">
        <v>844</v>
      </c>
      <c r="W20" s="248" t="s">
        <v>845</v>
      </c>
      <c r="X20" s="248" t="s">
        <v>845</v>
      </c>
      <c r="Y20" s="248" t="s">
        <v>845</v>
      </c>
      <c r="Z20" s="248" t="s">
        <v>845</v>
      </c>
      <c r="AA20" s="248" t="s">
        <v>844</v>
      </c>
      <c r="AB20" s="248" t="s">
        <v>844</v>
      </c>
      <c r="AC20" s="248" t="s">
        <v>844</v>
      </c>
      <c r="AD20" s="248" t="s">
        <v>844</v>
      </c>
      <c r="AE20" s="252">
        <v>3</v>
      </c>
      <c r="AF20" s="252">
        <v>2</v>
      </c>
      <c r="AG20" s="248" t="s">
        <v>845</v>
      </c>
      <c r="AK20" s="248" t="s">
        <v>844</v>
      </c>
      <c r="AL20" s="248" t="s">
        <v>844</v>
      </c>
      <c r="AM20" s="248" t="s">
        <v>845</v>
      </c>
      <c r="AN20" s="248" t="s">
        <v>845</v>
      </c>
      <c r="AO20" s="248" t="s">
        <v>844</v>
      </c>
      <c r="AP20" s="248" t="s">
        <v>844</v>
      </c>
      <c r="AQ20" s="248" t="s">
        <v>844</v>
      </c>
      <c r="AR20" s="248" t="s">
        <v>845</v>
      </c>
      <c r="AS20" s="248" t="s">
        <v>844</v>
      </c>
      <c r="AT20" s="248" t="s">
        <v>844</v>
      </c>
      <c r="AU20" s="248" t="s">
        <v>844</v>
      </c>
      <c r="AV20" s="248" t="s">
        <v>844</v>
      </c>
      <c r="AW20" s="248" t="s">
        <v>845</v>
      </c>
      <c r="AX20" s="248" t="s">
        <v>845</v>
      </c>
      <c r="AY20" s="248" t="s">
        <v>845</v>
      </c>
      <c r="AZ20" s="248" t="s">
        <v>845</v>
      </c>
      <c r="BA20" s="248" t="s">
        <v>845</v>
      </c>
      <c r="BB20" s="248" t="s">
        <v>845</v>
      </c>
      <c r="BC20" s="248" t="s">
        <v>845</v>
      </c>
      <c r="BD20" s="248" t="s">
        <v>845</v>
      </c>
      <c r="BE20" s="248" t="s">
        <v>845</v>
      </c>
      <c r="BF20" s="248" t="s">
        <v>844</v>
      </c>
      <c r="BG20" s="248" t="s">
        <v>844</v>
      </c>
      <c r="BH20" s="248" t="s">
        <v>845</v>
      </c>
      <c r="BI20" s="248" t="s">
        <v>845</v>
      </c>
      <c r="BJ20" s="248" t="s">
        <v>845</v>
      </c>
      <c r="BK20" s="248" t="s">
        <v>845</v>
      </c>
      <c r="BL20" s="248" t="s">
        <v>844</v>
      </c>
      <c r="BM20" s="248" t="s">
        <v>844</v>
      </c>
      <c r="BN20" s="248" t="s">
        <v>845</v>
      </c>
      <c r="BO20" s="248" t="s">
        <v>844</v>
      </c>
      <c r="BP20" s="248" t="s">
        <v>844</v>
      </c>
      <c r="BQ20" s="248" t="s">
        <v>845</v>
      </c>
      <c r="BR20" s="248" t="s">
        <v>845</v>
      </c>
      <c r="BS20" s="248" t="s">
        <v>844</v>
      </c>
      <c r="BT20" s="248" t="s">
        <v>844</v>
      </c>
      <c r="BV20" s="248" t="s">
        <v>845</v>
      </c>
      <c r="BW20" s="248" t="s">
        <v>845</v>
      </c>
      <c r="BX20" s="248" t="s">
        <v>844</v>
      </c>
      <c r="BY20" s="248" t="s">
        <v>845</v>
      </c>
      <c r="BZ20" s="248" t="s">
        <v>844</v>
      </c>
      <c r="CA20" s="248" t="s">
        <v>844</v>
      </c>
      <c r="CB20" s="248" t="s">
        <v>845</v>
      </c>
      <c r="CC20" s="248" t="s">
        <v>844</v>
      </c>
      <c r="CD20" s="248" t="s">
        <v>844</v>
      </c>
      <c r="CE20" s="248" t="s">
        <v>844</v>
      </c>
      <c r="CF20" s="248" t="s">
        <v>845</v>
      </c>
      <c r="CG20" s="248"/>
      <c r="CH20" s="248" t="s">
        <v>845</v>
      </c>
      <c r="CI20" s="248" t="s">
        <v>844</v>
      </c>
      <c r="CJ20" s="248" t="s">
        <v>844</v>
      </c>
      <c r="CK20" s="248" t="s">
        <v>845</v>
      </c>
      <c r="CL20" s="248" t="s">
        <v>845</v>
      </c>
      <c r="CM20" s="248" t="s">
        <v>845</v>
      </c>
      <c r="CN20" s="248" t="s">
        <v>845</v>
      </c>
      <c r="CO20" s="248" t="s">
        <v>845</v>
      </c>
      <c r="CP20" s="248" t="s">
        <v>845</v>
      </c>
      <c r="CQ20" s="248" t="s">
        <v>845</v>
      </c>
      <c r="CR20" s="248" t="s">
        <v>845</v>
      </c>
      <c r="CS20" s="248" t="s">
        <v>844</v>
      </c>
      <c r="CT20" s="248" t="s">
        <v>845</v>
      </c>
      <c r="CU20" s="248" t="s">
        <v>844</v>
      </c>
      <c r="CV20" s="248" t="s">
        <v>844</v>
      </c>
      <c r="CW20" s="248" t="s">
        <v>845</v>
      </c>
      <c r="CX20" s="248" t="s">
        <v>844</v>
      </c>
      <c r="CY20" s="248" t="s">
        <v>845</v>
      </c>
      <c r="CZ20" s="248" t="s">
        <v>845</v>
      </c>
      <c r="DA20" s="248" t="s">
        <v>844</v>
      </c>
      <c r="DB20" s="248" t="s">
        <v>845</v>
      </c>
      <c r="DC20" s="248" t="s">
        <v>845</v>
      </c>
      <c r="DE20" s="248" t="s">
        <v>844</v>
      </c>
      <c r="DG20" s="248" t="s">
        <v>887</v>
      </c>
      <c r="DH20" s="248" t="s">
        <v>845</v>
      </c>
      <c r="DI20" s="248" t="s">
        <v>845</v>
      </c>
      <c r="DJ20" s="248" t="s">
        <v>845</v>
      </c>
      <c r="DK20" s="248" t="s">
        <v>844</v>
      </c>
      <c r="DL20" s="248" t="s">
        <v>845</v>
      </c>
      <c r="DM20" s="248" t="s">
        <v>845</v>
      </c>
      <c r="DO20" s="248" t="s">
        <v>845</v>
      </c>
      <c r="DP20" s="248" t="s">
        <v>844</v>
      </c>
      <c r="DQ20" s="248" t="s">
        <v>844</v>
      </c>
      <c r="DR20" s="248" t="s">
        <v>845</v>
      </c>
      <c r="DS20" s="248" t="s">
        <v>844</v>
      </c>
      <c r="DT20" s="248" t="s">
        <v>845</v>
      </c>
      <c r="DU20" s="248" t="s">
        <v>845</v>
      </c>
      <c r="DV20" s="248" t="s">
        <v>844</v>
      </c>
      <c r="DW20" s="248" t="s">
        <v>844</v>
      </c>
      <c r="DX20" s="248" t="s">
        <v>845</v>
      </c>
      <c r="DY20" s="248" t="s">
        <v>844</v>
      </c>
      <c r="DZ20" s="248" t="s">
        <v>845</v>
      </c>
      <c r="EB20" s="248" t="s">
        <v>844</v>
      </c>
      <c r="EC20" s="248" t="s">
        <v>844</v>
      </c>
      <c r="ED20" s="248" t="s">
        <v>845</v>
      </c>
      <c r="EE20" s="248" t="s">
        <v>844</v>
      </c>
      <c r="EF20" s="248" t="s">
        <v>845</v>
      </c>
      <c r="EG20" s="248" t="s">
        <v>844</v>
      </c>
      <c r="EH20" s="251" t="s">
        <v>1545</v>
      </c>
      <c r="EI20" s="251" t="s">
        <v>1565</v>
      </c>
      <c r="EJ20" s="248" t="s">
        <v>844</v>
      </c>
      <c r="EK20" s="248" t="s">
        <v>844</v>
      </c>
      <c r="EL20" s="252">
        <v>0</v>
      </c>
      <c r="EM20" s="252">
        <v>0</v>
      </c>
      <c r="EN20" s="252">
        <v>0</v>
      </c>
      <c r="EO20" s="252">
        <v>0</v>
      </c>
      <c r="EP20" s="252">
        <v>0</v>
      </c>
      <c r="EQ20" s="252">
        <v>2</v>
      </c>
      <c r="ER20" s="252">
        <v>0</v>
      </c>
      <c r="ES20" s="252">
        <v>0</v>
      </c>
      <c r="ET20" s="252">
        <v>0</v>
      </c>
      <c r="EU20" s="252">
        <v>0</v>
      </c>
      <c r="EV20" s="252">
        <v>0</v>
      </c>
      <c r="EW20" s="252">
        <v>0</v>
      </c>
      <c r="EX20" s="252">
        <v>0</v>
      </c>
      <c r="EY20" s="252">
        <v>0</v>
      </c>
      <c r="EZ20" s="252">
        <v>0</v>
      </c>
      <c r="FA20" s="252">
        <v>0</v>
      </c>
      <c r="FB20" s="252">
        <v>0</v>
      </c>
      <c r="FC20" s="252">
        <v>0</v>
      </c>
      <c r="FD20" s="252">
        <v>0</v>
      </c>
      <c r="FE20" s="252">
        <v>0</v>
      </c>
      <c r="FF20" s="252">
        <v>0</v>
      </c>
      <c r="FG20" s="252">
        <v>0</v>
      </c>
      <c r="FH20" s="252">
        <v>0</v>
      </c>
      <c r="FI20" s="252">
        <v>0</v>
      </c>
      <c r="FJ20" s="252">
        <v>0</v>
      </c>
      <c r="FK20" s="252">
        <v>0</v>
      </c>
      <c r="FL20" s="252">
        <v>0</v>
      </c>
      <c r="FM20" s="252">
        <v>0</v>
      </c>
      <c r="FN20" s="252">
        <v>0</v>
      </c>
      <c r="FO20" s="252">
        <v>0</v>
      </c>
      <c r="FP20" s="252">
        <v>0</v>
      </c>
      <c r="FR20" s="246">
        <f>SUM(C20:DS20)</f>
        <v>26</v>
      </c>
      <c r="FS20" s="246">
        <f>SUM(EA20:EI20)</f>
        <v>0</v>
      </c>
      <c r="FT20" s="246">
        <f>SUM(ET20:FQ20)</f>
        <v>0</v>
      </c>
      <c r="FU20" s="246">
        <f>FR20+FS20-FT20</f>
        <v>26</v>
      </c>
      <c r="FV20" s="246">
        <f>SUM(C20:AU20)</f>
        <v>26</v>
      </c>
      <c r="FW20" s="246">
        <f>SUM(AV20:BJ20)</f>
        <v>0</v>
      </c>
      <c r="FX20" s="246">
        <f>SUM(BP20:CC20)</f>
        <v>0</v>
      </c>
      <c r="FY20" s="246">
        <f>SUM(CD20:CN20)</f>
        <v>0</v>
      </c>
      <c r="FZ20" s="246">
        <f>SUM(CV20:DS20)</f>
        <v>0</v>
      </c>
      <c r="GA20" s="246">
        <f>SUM(FV20:FZ20)</f>
        <v>26</v>
      </c>
    </row>
    <row r="21" spans="1:183" ht="25.05" customHeight="1" x14ac:dyDescent="0.25">
      <c r="A21" s="247" t="s">
        <v>1543</v>
      </c>
      <c r="B21" s="247" t="s">
        <v>93</v>
      </c>
      <c r="C21" s="252">
        <v>9</v>
      </c>
      <c r="D21" s="252">
        <v>9</v>
      </c>
      <c r="E21" s="252">
        <v>2</v>
      </c>
      <c r="F21" s="248" t="s">
        <v>845</v>
      </c>
      <c r="G21" s="248"/>
      <c r="H21" s="248" t="s">
        <v>844</v>
      </c>
      <c r="I21" s="248" t="s">
        <v>844</v>
      </c>
      <c r="J21" s="248" t="s">
        <v>845</v>
      </c>
      <c r="K21" s="248" t="s">
        <v>845</v>
      </c>
      <c r="L21" s="248" t="s">
        <v>845</v>
      </c>
      <c r="M21" s="252">
        <v>7</v>
      </c>
      <c r="N21" s="252">
        <v>3</v>
      </c>
      <c r="O21" s="252">
        <v>4</v>
      </c>
      <c r="P21" s="248" t="s">
        <v>845</v>
      </c>
      <c r="Q21" s="252">
        <v>4</v>
      </c>
      <c r="R21" s="252">
        <v>2</v>
      </c>
      <c r="S21" s="248" t="s">
        <v>845</v>
      </c>
      <c r="T21" s="248" t="s">
        <v>845</v>
      </c>
      <c r="U21" s="248" t="s">
        <v>844</v>
      </c>
      <c r="V21" s="248" t="s">
        <v>844</v>
      </c>
      <c r="W21" s="248" t="s">
        <v>845</v>
      </c>
      <c r="X21" s="248" t="s">
        <v>845</v>
      </c>
      <c r="Y21" s="248" t="s">
        <v>845</v>
      </c>
      <c r="Z21" s="248" t="s">
        <v>845</v>
      </c>
      <c r="AA21" s="248" t="s">
        <v>845</v>
      </c>
      <c r="AB21" s="248" t="s">
        <v>844</v>
      </c>
      <c r="AC21" s="248" t="s">
        <v>844</v>
      </c>
      <c r="AD21" s="248" t="s">
        <v>845</v>
      </c>
      <c r="AE21" s="252">
        <v>4</v>
      </c>
      <c r="AF21" s="252">
        <v>2</v>
      </c>
      <c r="AG21" s="248" t="s">
        <v>845</v>
      </c>
      <c r="AK21" s="248" t="s">
        <v>845</v>
      </c>
      <c r="AL21" s="248" t="s">
        <v>845</v>
      </c>
      <c r="AM21" s="248" t="s">
        <v>845</v>
      </c>
      <c r="AN21" s="248" t="s">
        <v>845</v>
      </c>
      <c r="AO21" s="248" t="s">
        <v>845</v>
      </c>
      <c r="AP21" s="248" t="s">
        <v>844</v>
      </c>
      <c r="AQ21" s="248" t="s">
        <v>844</v>
      </c>
      <c r="AR21" s="248" t="s">
        <v>845</v>
      </c>
      <c r="AS21" s="248" t="s">
        <v>845</v>
      </c>
      <c r="AT21" s="248" t="s">
        <v>887</v>
      </c>
      <c r="AU21" s="248" t="s">
        <v>887</v>
      </c>
      <c r="AV21" s="248" t="s">
        <v>845</v>
      </c>
      <c r="AW21" s="248" t="s">
        <v>845</v>
      </c>
      <c r="AX21" s="248" t="s">
        <v>845</v>
      </c>
      <c r="AY21" s="248" t="s">
        <v>844</v>
      </c>
      <c r="AZ21" s="248" t="s">
        <v>845</v>
      </c>
      <c r="BA21" s="248" t="s">
        <v>845</v>
      </c>
      <c r="BB21" s="248" t="s">
        <v>845</v>
      </c>
      <c r="BC21" s="248" t="s">
        <v>845</v>
      </c>
      <c r="BD21" s="248" t="s">
        <v>845</v>
      </c>
      <c r="BE21" s="248" t="s">
        <v>845</v>
      </c>
      <c r="BF21" s="248" t="s">
        <v>845</v>
      </c>
      <c r="BG21" s="248" t="s">
        <v>845</v>
      </c>
      <c r="BH21" s="248" t="s">
        <v>845</v>
      </c>
      <c r="BI21" s="248" t="s">
        <v>845</v>
      </c>
      <c r="BJ21" s="248" t="s">
        <v>845</v>
      </c>
      <c r="BK21" s="248" t="s">
        <v>845</v>
      </c>
      <c r="BL21" s="248" t="s">
        <v>845</v>
      </c>
      <c r="BM21" s="248" t="s">
        <v>845</v>
      </c>
      <c r="BN21" s="248" t="s">
        <v>845</v>
      </c>
      <c r="BO21" s="248" t="s">
        <v>845</v>
      </c>
      <c r="BP21" s="248" t="s">
        <v>845</v>
      </c>
      <c r="BQ21" s="248" t="s">
        <v>845</v>
      </c>
      <c r="BR21" s="248" t="s">
        <v>845</v>
      </c>
      <c r="BS21" s="248" t="s">
        <v>845</v>
      </c>
      <c r="BT21" s="248" t="s">
        <v>844</v>
      </c>
      <c r="BV21" s="248" t="s">
        <v>845</v>
      </c>
      <c r="BW21" s="248" t="s">
        <v>845</v>
      </c>
      <c r="BX21" s="248" t="s">
        <v>845</v>
      </c>
      <c r="BY21" s="248" t="s">
        <v>845</v>
      </c>
      <c r="BZ21" s="248" t="s">
        <v>845</v>
      </c>
      <c r="CA21" s="248" t="s">
        <v>844</v>
      </c>
      <c r="CB21" s="248" t="s">
        <v>845</v>
      </c>
      <c r="CC21" s="248" t="s">
        <v>845</v>
      </c>
      <c r="CD21" s="248" t="s">
        <v>844</v>
      </c>
      <c r="CE21" s="248" t="s">
        <v>844</v>
      </c>
      <c r="CF21" s="248" t="s">
        <v>845</v>
      </c>
      <c r="CG21" s="248"/>
      <c r="CH21" s="248" t="s">
        <v>845</v>
      </c>
      <c r="CI21" s="248" t="s">
        <v>845</v>
      </c>
      <c r="CJ21" s="248" t="s">
        <v>845</v>
      </c>
      <c r="CK21" s="248" t="s">
        <v>845</v>
      </c>
      <c r="CL21" s="248" t="s">
        <v>845</v>
      </c>
      <c r="CM21" s="248" t="s">
        <v>845</v>
      </c>
      <c r="CN21" s="248" t="s">
        <v>845</v>
      </c>
      <c r="CO21" s="248" t="s">
        <v>845</v>
      </c>
      <c r="CP21" s="248" t="s">
        <v>845</v>
      </c>
      <c r="CQ21" s="248" t="s">
        <v>845</v>
      </c>
      <c r="CR21" s="248" t="s">
        <v>845</v>
      </c>
      <c r="CS21" s="248" t="s">
        <v>845</v>
      </c>
      <c r="CT21" s="248" t="s">
        <v>845</v>
      </c>
      <c r="CU21" s="248" t="s">
        <v>845</v>
      </c>
      <c r="CV21" s="248" t="s">
        <v>845</v>
      </c>
      <c r="CW21" s="248" t="s">
        <v>845</v>
      </c>
      <c r="CX21" s="248" t="s">
        <v>845</v>
      </c>
      <c r="CY21" s="248" t="s">
        <v>845</v>
      </c>
      <c r="CZ21" s="248" t="s">
        <v>845</v>
      </c>
      <c r="DA21" s="248" t="s">
        <v>844</v>
      </c>
      <c r="DB21" s="248" t="s">
        <v>845</v>
      </c>
      <c r="DC21" s="248" t="s">
        <v>845</v>
      </c>
      <c r="DE21" s="248" t="s">
        <v>845</v>
      </c>
      <c r="DG21" s="248" t="s">
        <v>844</v>
      </c>
      <c r="DH21" s="248" t="s">
        <v>845</v>
      </c>
      <c r="DI21" s="248" t="s">
        <v>845</v>
      </c>
      <c r="DJ21" s="248" t="s">
        <v>845</v>
      </c>
      <c r="DK21" s="248" t="s">
        <v>845</v>
      </c>
      <c r="DL21" s="248" t="s">
        <v>845</v>
      </c>
      <c r="DM21" s="248" t="s">
        <v>845</v>
      </c>
      <c r="DO21" s="248" t="s">
        <v>844</v>
      </c>
      <c r="DP21" s="248" t="s">
        <v>844</v>
      </c>
      <c r="DQ21" s="248" t="s">
        <v>844</v>
      </c>
      <c r="DR21" s="248" t="s">
        <v>845</v>
      </c>
      <c r="DS21" s="248" t="s">
        <v>845</v>
      </c>
      <c r="DT21" s="248" t="s">
        <v>845</v>
      </c>
      <c r="DU21" s="248" t="s">
        <v>844</v>
      </c>
      <c r="DV21" s="248" t="s">
        <v>844</v>
      </c>
      <c r="DW21" s="248" t="s">
        <v>844</v>
      </c>
      <c r="DX21" s="248" t="s">
        <v>844</v>
      </c>
      <c r="DY21" s="248" t="s">
        <v>844</v>
      </c>
      <c r="DZ21" s="248" t="s">
        <v>845</v>
      </c>
      <c r="EB21" s="248" t="s">
        <v>844</v>
      </c>
      <c r="EC21" s="248" t="s">
        <v>844</v>
      </c>
      <c r="ED21" s="248" t="s">
        <v>845</v>
      </c>
      <c r="EE21" s="248" t="s">
        <v>845</v>
      </c>
      <c r="EF21" s="248" t="s">
        <v>845</v>
      </c>
      <c r="EG21" s="248" t="s">
        <v>844</v>
      </c>
      <c r="EH21" s="251" t="s">
        <v>1544</v>
      </c>
      <c r="EI21" s="251" t="s">
        <v>1580</v>
      </c>
      <c r="EJ21" s="248" t="s">
        <v>844</v>
      </c>
      <c r="EK21" s="248" t="s">
        <v>844</v>
      </c>
      <c r="EL21" s="252">
        <v>0</v>
      </c>
      <c r="EM21" s="252">
        <v>1</v>
      </c>
      <c r="EN21" s="252">
        <v>0</v>
      </c>
      <c r="EO21" s="252">
        <v>0</v>
      </c>
      <c r="EP21" s="252">
        <v>0</v>
      </c>
      <c r="EQ21" s="252">
        <v>2</v>
      </c>
      <c r="ER21" s="252">
        <v>0</v>
      </c>
      <c r="ES21" s="252">
        <v>0</v>
      </c>
      <c r="ET21" s="252">
        <v>0</v>
      </c>
      <c r="EU21" s="252">
        <v>0</v>
      </c>
      <c r="EV21" s="252">
        <v>0</v>
      </c>
      <c r="EW21" s="252">
        <v>3</v>
      </c>
      <c r="EX21" s="252">
        <v>0</v>
      </c>
      <c r="EY21" s="252">
        <v>0</v>
      </c>
      <c r="EZ21" s="252">
        <v>0</v>
      </c>
      <c r="FA21" s="252">
        <v>0</v>
      </c>
      <c r="FB21" s="252">
        <v>0</v>
      </c>
      <c r="FC21" s="252">
        <v>0</v>
      </c>
      <c r="FD21" s="252">
        <v>0</v>
      </c>
      <c r="FE21" s="252">
        <v>0</v>
      </c>
      <c r="FF21" s="252">
        <v>0</v>
      </c>
      <c r="FG21" s="252">
        <v>0</v>
      </c>
      <c r="FH21" s="252">
        <v>0</v>
      </c>
      <c r="FI21" s="252">
        <v>0</v>
      </c>
      <c r="FJ21" s="252">
        <v>0</v>
      </c>
      <c r="FK21" s="252">
        <v>0</v>
      </c>
      <c r="FL21" s="252">
        <v>0</v>
      </c>
      <c r="FM21" s="252">
        <v>0</v>
      </c>
      <c r="FN21" s="252">
        <v>0</v>
      </c>
      <c r="FO21" s="252">
        <v>0</v>
      </c>
      <c r="FP21" s="252">
        <v>0</v>
      </c>
      <c r="FR21" s="246">
        <f>SUM(C21:DS21)</f>
        <v>46</v>
      </c>
      <c r="FS21" s="246">
        <f>SUM(EA21:EI21)</f>
        <v>0</v>
      </c>
      <c r="FT21" s="246">
        <f>SUM(ET21:FQ21)</f>
        <v>3</v>
      </c>
      <c r="FU21" s="246">
        <f>FR21+FS21-FT21</f>
        <v>43</v>
      </c>
      <c r="FV21" s="246">
        <f>SUM(C21:AU21)</f>
        <v>46</v>
      </c>
      <c r="FW21" s="246">
        <f>SUM(AV21:BJ21)</f>
        <v>0</v>
      </c>
      <c r="FX21" s="246">
        <f>SUM(BP21:CC21)</f>
        <v>0</v>
      </c>
      <c r="FY21" s="246">
        <f>SUM(CD21:CN21)</f>
        <v>0</v>
      </c>
      <c r="FZ21" s="246">
        <f>SUM(CV21:DS21)</f>
        <v>0</v>
      </c>
      <c r="GA21" s="246">
        <f>SUM(FV21:FZ21)</f>
        <v>46</v>
      </c>
    </row>
    <row r="22" spans="1:183" ht="25.05" customHeight="1" x14ac:dyDescent="0.25">
      <c r="A22" s="247" t="s">
        <v>1538</v>
      </c>
      <c r="B22" s="247" t="s">
        <v>113</v>
      </c>
      <c r="C22" s="252">
        <v>4</v>
      </c>
      <c r="D22" s="252">
        <v>4</v>
      </c>
      <c r="E22" s="252">
        <v>3</v>
      </c>
      <c r="F22" s="248" t="s">
        <v>844</v>
      </c>
      <c r="G22" s="248" t="s">
        <v>845</v>
      </c>
      <c r="H22" s="248" t="s">
        <v>844</v>
      </c>
      <c r="I22" s="248" t="s">
        <v>845</v>
      </c>
      <c r="J22" s="248" t="s">
        <v>844</v>
      </c>
      <c r="K22" s="248" t="s">
        <v>844</v>
      </c>
      <c r="L22" s="248" t="s">
        <v>845</v>
      </c>
      <c r="M22" s="252">
        <v>4</v>
      </c>
      <c r="N22" s="252">
        <v>2</v>
      </c>
      <c r="O22" s="252">
        <v>4</v>
      </c>
      <c r="P22" s="248" t="s">
        <v>845</v>
      </c>
      <c r="Q22" s="252">
        <v>4</v>
      </c>
      <c r="R22" s="252">
        <v>3</v>
      </c>
      <c r="S22" s="248" t="s">
        <v>845</v>
      </c>
      <c r="T22" s="248" t="s">
        <v>844</v>
      </c>
      <c r="U22" s="248" t="s">
        <v>845</v>
      </c>
      <c r="V22" s="248" t="s">
        <v>844</v>
      </c>
      <c r="W22" s="248" t="s">
        <v>845</v>
      </c>
      <c r="X22" s="248" t="s">
        <v>845</v>
      </c>
      <c r="Y22" s="248" t="s">
        <v>845</v>
      </c>
      <c r="Z22" s="248" t="s">
        <v>845</v>
      </c>
      <c r="AA22" s="248" t="s">
        <v>844</v>
      </c>
      <c r="AB22" s="248" t="s">
        <v>844</v>
      </c>
      <c r="AC22" s="248" t="s">
        <v>844</v>
      </c>
      <c r="AD22" s="248" t="s">
        <v>844</v>
      </c>
      <c r="AE22" s="252">
        <v>4</v>
      </c>
      <c r="AF22" s="252">
        <v>3</v>
      </c>
      <c r="AG22" s="248" t="s">
        <v>845</v>
      </c>
      <c r="AK22" s="248" t="s">
        <v>845</v>
      </c>
      <c r="AL22" s="248" t="s">
        <v>845</v>
      </c>
      <c r="AM22" s="248" t="s">
        <v>845</v>
      </c>
      <c r="AN22" s="248" t="s">
        <v>845</v>
      </c>
      <c r="AO22" s="248" t="s">
        <v>844</v>
      </c>
      <c r="AP22" s="248" t="s">
        <v>844</v>
      </c>
      <c r="AQ22" s="248" t="s">
        <v>844</v>
      </c>
      <c r="AR22" s="248" t="s">
        <v>845</v>
      </c>
      <c r="AS22" s="248" t="s">
        <v>844</v>
      </c>
      <c r="AT22" s="248" t="s">
        <v>845</v>
      </c>
      <c r="AU22" s="248" t="s">
        <v>844</v>
      </c>
      <c r="AV22" s="248" t="s">
        <v>845</v>
      </c>
      <c r="AW22" s="248" t="s">
        <v>845</v>
      </c>
      <c r="AX22" s="248" t="s">
        <v>845</v>
      </c>
      <c r="AY22" s="248" t="s">
        <v>844</v>
      </c>
      <c r="AZ22" s="248" t="s">
        <v>845</v>
      </c>
      <c r="BA22" s="248" t="s">
        <v>845</v>
      </c>
      <c r="BB22" s="248" t="s">
        <v>845</v>
      </c>
      <c r="BC22" s="248" t="s">
        <v>845</v>
      </c>
      <c r="BD22" s="248" t="s">
        <v>845</v>
      </c>
      <c r="BE22" s="248" t="s">
        <v>845</v>
      </c>
      <c r="BF22" s="248" t="s">
        <v>845</v>
      </c>
      <c r="BG22" s="248" t="s">
        <v>844</v>
      </c>
      <c r="BH22" s="248" t="s">
        <v>845</v>
      </c>
      <c r="BI22" s="248" t="s">
        <v>845</v>
      </c>
      <c r="BJ22" s="248" t="s">
        <v>845</v>
      </c>
      <c r="BK22" s="248" t="s">
        <v>845</v>
      </c>
      <c r="BL22" s="248" t="s">
        <v>845</v>
      </c>
      <c r="BM22" s="248" t="s">
        <v>844</v>
      </c>
      <c r="BN22" s="248" t="s">
        <v>844</v>
      </c>
      <c r="BO22" s="248" t="s">
        <v>845</v>
      </c>
      <c r="BP22" s="248" t="s">
        <v>844</v>
      </c>
      <c r="BQ22" s="248" t="s">
        <v>845</v>
      </c>
      <c r="BR22" s="248" t="s">
        <v>845</v>
      </c>
      <c r="BS22" s="248" t="s">
        <v>845</v>
      </c>
      <c r="BT22" s="248" t="s">
        <v>844</v>
      </c>
      <c r="BV22" s="248" t="s">
        <v>845</v>
      </c>
      <c r="BW22" s="248" t="s">
        <v>845</v>
      </c>
      <c r="BX22" s="248" t="s">
        <v>844</v>
      </c>
      <c r="BY22" s="248" t="s">
        <v>845</v>
      </c>
      <c r="BZ22" s="248" t="s">
        <v>845</v>
      </c>
      <c r="CA22" s="248" t="s">
        <v>845</v>
      </c>
      <c r="CB22" s="248" t="s">
        <v>845</v>
      </c>
      <c r="CC22" s="248" t="s">
        <v>844</v>
      </c>
      <c r="CD22" s="248" t="s">
        <v>844</v>
      </c>
      <c r="CE22" s="248" t="s">
        <v>844</v>
      </c>
      <c r="CF22" s="248" t="s">
        <v>845</v>
      </c>
      <c r="CG22" s="248"/>
      <c r="CH22" s="248" t="s">
        <v>845</v>
      </c>
      <c r="CI22" s="248" t="s">
        <v>845</v>
      </c>
      <c r="CJ22" s="248" t="s">
        <v>845</v>
      </c>
      <c r="CK22" s="248" t="s">
        <v>845</v>
      </c>
      <c r="CL22" s="248" t="s">
        <v>845</v>
      </c>
      <c r="CM22" s="248" t="s">
        <v>845</v>
      </c>
      <c r="CN22" s="248" t="s">
        <v>845</v>
      </c>
      <c r="CO22" s="248" t="s">
        <v>845</v>
      </c>
      <c r="CP22" s="248" t="s">
        <v>845</v>
      </c>
      <c r="CQ22" s="248" t="s">
        <v>845</v>
      </c>
      <c r="CR22" s="248" t="s">
        <v>845</v>
      </c>
      <c r="CS22" s="248" t="s">
        <v>845</v>
      </c>
      <c r="CT22" s="248" t="s">
        <v>844</v>
      </c>
      <c r="CU22" s="248" t="s">
        <v>844</v>
      </c>
      <c r="CV22" s="248" t="s">
        <v>844</v>
      </c>
      <c r="CW22" s="248" t="s">
        <v>844</v>
      </c>
      <c r="CX22" s="248" t="s">
        <v>845</v>
      </c>
      <c r="CY22" s="248" t="s">
        <v>845</v>
      </c>
      <c r="CZ22" s="248" t="s">
        <v>844</v>
      </c>
      <c r="DA22" s="248" t="s">
        <v>844</v>
      </c>
      <c r="DB22" s="248" t="s">
        <v>845</v>
      </c>
      <c r="DC22" s="248" t="s">
        <v>845</v>
      </c>
      <c r="DE22" s="248" t="s">
        <v>844</v>
      </c>
      <c r="DG22" s="248" t="s">
        <v>844</v>
      </c>
      <c r="DH22" s="248" t="s">
        <v>844</v>
      </c>
      <c r="DI22" s="248" t="s">
        <v>845</v>
      </c>
      <c r="DJ22" s="248" t="s">
        <v>845</v>
      </c>
      <c r="DK22" s="248" t="s">
        <v>844</v>
      </c>
      <c r="DL22" s="248" t="s">
        <v>845</v>
      </c>
      <c r="DM22" s="248" t="s">
        <v>844</v>
      </c>
      <c r="DO22" s="248" t="s">
        <v>844</v>
      </c>
      <c r="DP22" s="248" t="s">
        <v>844</v>
      </c>
      <c r="DQ22" s="248" t="s">
        <v>887</v>
      </c>
      <c r="DR22" s="248" t="s">
        <v>844</v>
      </c>
      <c r="DS22" s="248" t="s">
        <v>844</v>
      </c>
      <c r="DT22" s="248" t="s">
        <v>844</v>
      </c>
      <c r="DU22" s="248" t="s">
        <v>845</v>
      </c>
      <c r="DV22" s="248" t="s">
        <v>844</v>
      </c>
      <c r="DW22" s="248" t="s">
        <v>844</v>
      </c>
      <c r="DX22" s="248" t="s">
        <v>844</v>
      </c>
      <c r="DY22" s="248" t="s">
        <v>844</v>
      </c>
      <c r="DZ22" s="248" t="s">
        <v>845</v>
      </c>
      <c r="EB22" s="248" t="s">
        <v>844</v>
      </c>
      <c r="EC22" s="248" t="s">
        <v>844</v>
      </c>
      <c r="ED22" s="248" t="s">
        <v>845</v>
      </c>
      <c r="EE22" s="248" t="s">
        <v>844</v>
      </c>
      <c r="EF22" s="248" t="s">
        <v>844</v>
      </c>
      <c r="EG22" s="248" t="s">
        <v>844</v>
      </c>
      <c r="EH22" s="251" t="s">
        <v>1547</v>
      </c>
      <c r="EI22" s="251" t="s">
        <v>1556</v>
      </c>
      <c r="EJ22" s="248" t="s">
        <v>844</v>
      </c>
      <c r="EK22" s="248" t="s">
        <v>844</v>
      </c>
      <c r="EL22" s="252">
        <v>0</v>
      </c>
      <c r="EM22" s="252">
        <v>0</v>
      </c>
      <c r="EN22" s="252">
        <v>0</v>
      </c>
      <c r="EO22" s="252">
        <v>0</v>
      </c>
      <c r="EP22" s="252">
        <v>0</v>
      </c>
      <c r="EQ22" s="252">
        <v>0</v>
      </c>
      <c r="ER22" s="252">
        <v>0</v>
      </c>
      <c r="ES22" s="252">
        <v>0</v>
      </c>
      <c r="ET22" s="252">
        <v>0</v>
      </c>
      <c r="EU22" s="252">
        <v>0</v>
      </c>
      <c r="EV22" s="252">
        <v>0</v>
      </c>
      <c r="EW22" s="252">
        <v>0</v>
      </c>
      <c r="EX22" s="252">
        <v>0</v>
      </c>
      <c r="EY22" s="252">
        <v>0</v>
      </c>
      <c r="EZ22" s="252">
        <v>0</v>
      </c>
      <c r="FA22" s="252">
        <v>0</v>
      </c>
      <c r="FB22" s="252">
        <v>0</v>
      </c>
      <c r="FC22" s="252">
        <v>0</v>
      </c>
      <c r="FD22" s="252">
        <v>0</v>
      </c>
      <c r="FE22" s="252">
        <v>0</v>
      </c>
      <c r="FF22" s="252">
        <v>0</v>
      </c>
      <c r="FG22" s="252">
        <v>0</v>
      </c>
      <c r="FH22" s="252">
        <v>0</v>
      </c>
      <c r="FI22" s="252">
        <v>0</v>
      </c>
      <c r="FJ22" s="252">
        <v>0</v>
      </c>
      <c r="FK22" s="252">
        <v>0</v>
      </c>
      <c r="FL22" s="252">
        <v>0</v>
      </c>
      <c r="FM22" s="252">
        <v>0</v>
      </c>
      <c r="FN22" s="252">
        <v>0</v>
      </c>
      <c r="FO22" s="252">
        <v>0</v>
      </c>
      <c r="FP22" s="252">
        <v>0</v>
      </c>
      <c r="FR22" s="246">
        <f>SUM(C22:DS22)</f>
        <v>35</v>
      </c>
      <c r="FS22" s="246">
        <f>SUM(EA22:EI22)</f>
        <v>0</v>
      </c>
      <c r="FT22" s="246">
        <f>SUM(ET22:FQ22)</f>
        <v>0</v>
      </c>
      <c r="FU22" s="246">
        <f>FR22+FS22-FT22</f>
        <v>35</v>
      </c>
      <c r="FV22" s="246">
        <f>SUM(C22:AU22)</f>
        <v>35</v>
      </c>
      <c r="FW22" s="246">
        <f>SUM(AV22:BJ22)</f>
        <v>0</v>
      </c>
      <c r="FX22" s="246">
        <f>SUM(BP22:CC22)</f>
        <v>0</v>
      </c>
      <c r="FY22" s="246">
        <f>SUM(CD22:CN22)</f>
        <v>0</v>
      </c>
      <c r="FZ22" s="246">
        <f>SUM(CV22:DS22)</f>
        <v>0</v>
      </c>
      <c r="GA22" s="246">
        <f>SUM(FV22:FZ22)</f>
        <v>35</v>
      </c>
    </row>
    <row r="23" spans="1:183" ht="25.05" customHeight="1" x14ac:dyDescent="0.25">
      <c r="A23" s="247" t="s">
        <v>1538</v>
      </c>
      <c r="B23" s="247" t="s">
        <v>335</v>
      </c>
      <c r="C23" s="252">
        <v>6</v>
      </c>
      <c r="D23" s="252">
        <v>6</v>
      </c>
      <c r="E23" s="252">
        <v>4</v>
      </c>
      <c r="F23" s="248" t="s">
        <v>844</v>
      </c>
      <c r="G23" s="248" t="s">
        <v>845</v>
      </c>
      <c r="H23" s="248" t="s">
        <v>845</v>
      </c>
      <c r="I23" s="248" t="s">
        <v>845</v>
      </c>
      <c r="J23" s="248" t="s">
        <v>845</v>
      </c>
      <c r="K23" s="248" t="s">
        <v>845</v>
      </c>
      <c r="L23" s="248" t="s">
        <v>845</v>
      </c>
      <c r="M23" s="252">
        <v>8</v>
      </c>
      <c r="N23" s="252">
        <v>9</v>
      </c>
      <c r="O23" s="252">
        <v>4</v>
      </c>
      <c r="P23" s="248" t="s">
        <v>845</v>
      </c>
      <c r="Q23" s="252">
        <v>3</v>
      </c>
      <c r="R23" s="252">
        <v>2</v>
      </c>
      <c r="S23" s="248" t="s">
        <v>844</v>
      </c>
      <c r="T23" s="248" t="s">
        <v>845</v>
      </c>
      <c r="U23" s="248" t="s">
        <v>845</v>
      </c>
      <c r="V23" s="248" t="s">
        <v>845</v>
      </c>
      <c r="W23" s="248" t="s">
        <v>845</v>
      </c>
      <c r="X23" s="248" t="s">
        <v>845</v>
      </c>
      <c r="Y23" s="248" t="s">
        <v>845</v>
      </c>
      <c r="Z23" s="248" t="s">
        <v>845</v>
      </c>
      <c r="AA23" s="248" t="s">
        <v>845</v>
      </c>
      <c r="AB23" s="248" t="s">
        <v>844</v>
      </c>
      <c r="AC23" s="248" t="s">
        <v>844</v>
      </c>
      <c r="AD23" s="248" t="s">
        <v>845</v>
      </c>
      <c r="AE23" s="252">
        <v>4</v>
      </c>
      <c r="AF23" s="252">
        <v>4</v>
      </c>
      <c r="AG23" s="248" t="s">
        <v>845</v>
      </c>
      <c r="AK23" s="248" t="s">
        <v>844</v>
      </c>
      <c r="AL23" s="248" t="s">
        <v>844</v>
      </c>
      <c r="AM23" s="248" t="s">
        <v>844</v>
      </c>
      <c r="AN23" s="248" t="s">
        <v>844</v>
      </c>
      <c r="AO23" s="248" t="s">
        <v>844</v>
      </c>
      <c r="AP23" s="248" t="s">
        <v>844</v>
      </c>
      <c r="AQ23" s="248" t="s">
        <v>844</v>
      </c>
      <c r="AR23" s="248" t="s">
        <v>844</v>
      </c>
      <c r="AS23" s="248" t="s">
        <v>845</v>
      </c>
      <c r="AT23" s="248" t="s">
        <v>887</v>
      </c>
      <c r="AU23" s="248" t="s">
        <v>887</v>
      </c>
      <c r="AV23" s="248" t="s">
        <v>887</v>
      </c>
      <c r="AW23" s="248" t="s">
        <v>845</v>
      </c>
      <c r="AX23" s="248" t="s">
        <v>845</v>
      </c>
      <c r="AY23" s="248" t="s">
        <v>845</v>
      </c>
      <c r="AZ23" s="248" t="s">
        <v>845</v>
      </c>
      <c r="BA23" s="248" t="s">
        <v>845</v>
      </c>
      <c r="BB23" s="248" t="s">
        <v>844</v>
      </c>
      <c r="BC23" s="248" t="s">
        <v>845</v>
      </c>
      <c r="BD23" s="248" t="s">
        <v>845</v>
      </c>
      <c r="BE23" s="248" t="s">
        <v>845</v>
      </c>
      <c r="BF23" s="248" t="s">
        <v>845</v>
      </c>
      <c r="BG23" s="248" t="s">
        <v>845</v>
      </c>
      <c r="BH23" s="248" t="s">
        <v>845</v>
      </c>
      <c r="BI23" s="248" t="s">
        <v>845</v>
      </c>
      <c r="BJ23" s="248" t="s">
        <v>845</v>
      </c>
      <c r="BK23" s="248" t="s">
        <v>845</v>
      </c>
      <c r="BL23" s="248" t="s">
        <v>844</v>
      </c>
      <c r="BM23" s="248" t="s">
        <v>845</v>
      </c>
      <c r="BN23" s="248" t="s">
        <v>844</v>
      </c>
      <c r="BO23" s="248" t="s">
        <v>844</v>
      </c>
      <c r="BP23" s="248" t="s">
        <v>845</v>
      </c>
      <c r="BQ23" s="248" t="s">
        <v>844</v>
      </c>
      <c r="BR23" s="248" t="s">
        <v>845</v>
      </c>
      <c r="BS23" s="248" t="s">
        <v>845</v>
      </c>
      <c r="BT23" s="248" t="s">
        <v>845</v>
      </c>
      <c r="BV23" s="248" t="s">
        <v>845</v>
      </c>
      <c r="BW23" s="248" t="s">
        <v>845</v>
      </c>
      <c r="BX23" s="248" t="s">
        <v>844</v>
      </c>
      <c r="BY23" s="248" t="s">
        <v>845</v>
      </c>
      <c r="BZ23" s="248" t="s">
        <v>845</v>
      </c>
      <c r="CA23" s="248" t="s">
        <v>844</v>
      </c>
      <c r="CB23" s="248" t="s">
        <v>845</v>
      </c>
      <c r="CC23" s="248" t="s">
        <v>845</v>
      </c>
      <c r="CD23" s="248" t="s">
        <v>845</v>
      </c>
      <c r="CE23" s="248"/>
      <c r="CF23" s="248" t="s">
        <v>844</v>
      </c>
      <c r="CG23" s="248" t="s">
        <v>844</v>
      </c>
      <c r="CH23" s="248" t="s">
        <v>844</v>
      </c>
      <c r="CI23" s="248" t="s">
        <v>845</v>
      </c>
      <c r="CJ23" s="248" t="s">
        <v>844</v>
      </c>
      <c r="CK23" s="248" t="s">
        <v>845</v>
      </c>
      <c r="CL23" s="248" t="s">
        <v>845</v>
      </c>
      <c r="CM23" s="248" t="s">
        <v>845</v>
      </c>
      <c r="CN23" s="248" t="s">
        <v>844</v>
      </c>
      <c r="CO23" s="248" t="s">
        <v>845</v>
      </c>
      <c r="CP23" s="248" t="s">
        <v>845</v>
      </c>
      <c r="CQ23" s="248" t="s">
        <v>845</v>
      </c>
      <c r="CR23" s="248" t="s">
        <v>845</v>
      </c>
      <c r="CS23" s="248" t="s">
        <v>845</v>
      </c>
      <c r="CT23" s="248" t="s">
        <v>845</v>
      </c>
      <c r="CU23" s="248" t="s">
        <v>845</v>
      </c>
      <c r="CV23" s="248" t="s">
        <v>845</v>
      </c>
      <c r="CW23" s="248" t="s">
        <v>845</v>
      </c>
      <c r="CX23" s="248" t="s">
        <v>845</v>
      </c>
      <c r="CY23" s="248" t="s">
        <v>845</v>
      </c>
      <c r="CZ23" s="248" t="s">
        <v>845</v>
      </c>
      <c r="DA23" s="248" t="s">
        <v>844</v>
      </c>
      <c r="DB23" s="248" t="s">
        <v>844</v>
      </c>
      <c r="DC23" s="248" t="s">
        <v>845</v>
      </c>
      <c r="DE23" s="248" t="s">
        <v>845</v>
      </c>
      <c r="DG23" s="248" t="s">
        <v>845</v>
      </c>
      <c r="DH23" s="248" t="s">
        <v>845</v>
      </c>
      <c r="DI23" s="248" t="s">
        <v>845</v>
      </c>
      <c r="DJ23" s="248" t="s">
        <v>845</v>
      </c>
      <c r="DK23" s="248" t="s">
        <v>845</v>
      </c>
      <c r="DL23" s="248" t="s">
        <v>845</v>
      </c>
      <c r="DM23" s="248" t="s">
        <v>845</v>
      </c>
      <c r="DO23" s="248" t="s">
        <v>844</v>
      </c>
      <c r="DP23" s="248" t="s">
        <v>845</v>
      </c>
      <c r="DQ23" s="248" t="s">
        <v>844</v>
      </c>
      <c r="DR23" s="248" t="s">
        <v>844</v>
      </c>
      <c r="DS23" s="248" t="s">
        <v>845</v>
      </c>
      <c r="DT23" s="248" t="s">
        <v>845</v>
      </c>
      <c r="DU23" s="248" t="s">
        <v>845</v>
      </c>
      <c r="DV23" s="248" t="s">
        <v>845</v>
      </c>
      <c r="DW23" s="248" t="s">
        <v>844</v>
      </c>
      <c r="DX23" s="248" t="s">
        <v>845</v>
      </c>
      <c r="DY23" s="248" t="s">
        <v>844</v>
      </c>
      <c r="DZ23" s="248" t="s">
        <v>845</v>
      </c>
      <c r="EB23" s="248" t="s">
        <v>845</v>
      </c>
      <c r="EC23" s="248" t="s">
        <v>844</v>
      </c>
      <c r="ED23" s="248" t="s">
        <v>845</v>
      </c>
      <c r="EE23" s="248" t="s">
        <v>845</v>
      </c>
      <c r="EF23" s="248" t="s">
        <v>845</v>
      </c>
      <c r="EG23" s="248" t="s">
        <v>844</v>
      </c>
      <c r="EH23" s="251" t="s">
        <v>1545</v>
      </c>
      <c r="EI23" s="251" t="s">
        <v>1560</v>
      </c>
      <c r="EJ23" s="248" t="s">
        <v>844</v>
      </c>
      <c r="EK23" s="248" t="s">
        <v>844</v>
      </c>
      <c r="EL23" s="252">
        <v>0</v>
      </c>
      <c r="EM23" s="252">
        <v>1</v>
      </c>
      <c r="EN23" s="252">
        <v>0</v>
      </c>
      <c r="EO23" s="252">
        <v>0</v>
      </c>
      <c r="EP23" s="252">
        <v>0</v>
      </c>
      <c r="EQ23" s="252">
        <v>0</v>
      </c>
      <c r="ER23" s="252">
        <v>0</v>
      </c>
      <c r="ES23" s="252">
        <v>0</v>
      </c>
      <c r="ET23" s="252">
        <v>0</v>
      </c>
      <c r="EU23" s="252">
        <v>0</v>
      </c>
      <c r="EV23" s="252">
        <v>0</v>
      </c>
      <c r="EW23" s="252">
        <v>0</v>
      </c>
      <c r="EX23" s="252">
        <v>0</v>
      </c>
      <c r="EY23" s="252">
        <v>0</v>
      </c>
      <c r="EZ23" s="252">
        <v>0</v>
      </c>
      <c r="FA23" s="252">
        <v>0</v>
      </c>
      <c r="FB23" s="252">
        <v>0</v>
      </c>
      <c r="FC23" s="252">
        <v>3</v>
      </c>
      <c r="FD23" s="252">
        <v>0</v>
      </c>
      <c r="FE23" s="252">
        <v>0</v>
      </c>
      <c r="FF23" s="252">
        <v>0</v>
      </c>
      <c r="FG23" s="252">
        <v>0</v>
      </c>
      <c r="FH23" s="252">
        <v>0</v>
      </c>
      <c r="FI23" s="252">
        <v>0</v>
      </c>
      <c r="FJ23" s="252">
        <v>0</v>
      </c>
      <c r="FK23" s="252">
        <v>0</v>
      </c>
      <c r="FL23" s="252">
        <v>0</v>
      </c>
      <c r="FM23" s="252">
        <v>0</v>
      </c>
      <c r="FN23" s="252">
        <v>0</v>
      </c>
      <c r="FO23" s="252">
        <v>0</v>
      </c>
      <c r="FP23" s="252">
        <v>0</v>
      </c>
      <c r="FR23" s="246">
        <f>SUM(C23:DS23)</f>
        <v>50</v>
      </c>
      <c r="FS23" s="246">
        <f>SUM(EA23:EI23)</f>
        <v>0</v>
      </c>
      <c r="FT23" s="246">
        <f>SUM(ET23:FQ23)</f>
        <v>3</v>
      </c>
      <c r="FU23" s="246">
        <f>FR23+FS23-FT23</f>
        <v>47</v>
      </c>
      <c r="FV23" s="246">
        <f>SUM(C23:AU23)</f>
        <v>50</v>
      </c>
      <c r="FW23" s="246">
        <f>SUM(AV23:BJ23)</f>
        <v>0</v>
      </c>
      <c r="FX23" s="246">
        <f>SUM(BP23:CC23)</f>
        <v>0</v>
      </c>
      <c r="FY23" s="246">
        <f>SUM(CD23:CN23)</f>
        <v>0</v>
      </c>
      <c r="FZ23" s="246">
        <f>SUM(CV23:DS23)</f>
        <v>0</v>
      </c>
      <c r="GA23" s="246">
        <f>SUM(FV23:FZ23)</f>
        <v>50</v>
      </c>
    </row>
    <row r="24" spans="1:183" ht="25.05" customHeight="1" x14ac:dyDescent="0.25">
      <c r="A24" s="247" t="s">
        <v>1538</v>
      </c>
      <c r="B24" s="247" t="s">
        <v>201</v>
      </c>
      <c r="C24" s="252">
        <v>11</v>
      </c>
      <c r="D24" s="252">
        <v>8</v>
      </c>
      <c r="E24" s="252">
        <v>11</v>
      </c>
      <c r="F24" s="248" t="s">
        <v>845</v>
      </c>
      <c r="G24" s="248"/>
      <c r="H24" s="248" t="s">
        <v>845</v>
      </c>
      <c r="I24" s="248" t="s">
        <v>845</v>
      </c>
      <c r="J24" s="248" t="s">
        <v>845</v>
      </c>
      <c r="K24" s="248" t="s">
        <v>845</v>
      </c>
      <c r="L24" s="248" t="s">
        <v>845</v>
      </c>
      <c r="M24" s="252">
        <v>6</v>
      </c>
      <c r="N24" s="252">
        <v>0</v>
      </c>
      <c r="O24" s="252">
        <v>14</v>
      </c>
      <c r="P24" s="248" t="s">
        <v>845</v>
      </c>
      <c r="Q24" s="252">
        <v>6</v>
      </c>
      <c r="R24" s="252">
        <v>5</v>
      </c>
      <c r="S24" s="248" t="s">
        <v>845</v>
      </c>
      <c r="T24" s="248" t="s">
        <v>844</v>
      </c>
      <c r="U24" s="248" t="s">
        <v>845</v>
      </c>
      <c r="V24" s="248" t="s">
        <v>845</v>
      </c>
      <c r="W24" s="248" t="s">
        <v>845</v>
      </c>
      <c r="X24" s="248" t="s">
        <v>845</v>
      </c>
      <c r="Y24" s="248" t="s">
        <v>845</v>
      </c>
      <c r="Z24" s="248" t="s">
        <v>845</v>
      </c>
      <c r="AA24" s="248" t="s">
        <v>845</v>
      </c>
      <c r="AB24" s="248" t="s">
        <v>845</v>
      </c>
      <c r="AC24" s="248" t="s">
        <v>844</v>
      </c>
      <c r="AD24" s="248" t="s">
        <v>845</v>
      </c>
      <c r="AE24" s="252">
        <v>5</v>
      </c>
      <c r="AF24" s="252">
        <v>4</v>
      </c>
      <c r="AG24" s="248" t="s">
        <v>845</v>
      </c>
      <c r="AK24" s="248" t="s">
        <v>844</v>
      </c>
      <c r="AL24" s="248" t="s">
        <v>845</v>
      </c>
      <c r="AM24" s="248" t="s">
        <v>845</v>
      </c>
      <c r="AN24" s="248" t="s">
        <v>845</v>
      </c>
      <c r="AO24" s="248" t="s">
        <v>845</v>
      </c>
      <c r="AP24" s="248" t="s">
        <v>845</v>
      </c>
      <c r="AQ24" s="248" t="s">
        <v>845</v>
      </c>
      <c r="AR24" s="248" t="s">
        <v>845</v>
      </c>
      <c r="AS24" s="248" t="s">
        <v>845</v>
      </c>
      <c r="AT24" s="248" t="s">
        <v>887</v>
      </c>
      <c r="AU24" s="248" t="s">
        <v>887</v>
      </c>
      <c r="AV24" s="248" t="s">
        <v>845</v>
      </c>
      <c r="AW24" s="248" t="s">
        <v>845</v>
      </c>
      <c r="AX24" s="248" t="s">
        <v>845</v>
      </c>
      <c r="AY24" s="248" t="s">
        <v>845</v>
      </c>
      <c r="AZ24" s="248" t="s">
        <v>845</v>
      </c>
      <c r="BA24" s="248" t="s">
        <v>845</v>
      </c>
      <c r="BB24" s="248" t="s">
        <v>845</v>
      </c>
      <c r="BC24" s="248" t="s">
        <v>845</v>
      </c>
      <c r="BD24" s="248" t="s">
        <v>845</v>
      </c>
      <c r="BE24" s="248" t="s">
        <v>845</v>
      </c>
      <c r="BF24" s="248" t="s">
        <v>845</v>
      </c>
      <c r="BG24" s="248" t="s">
        <v>845</v>
      </c>
      <c r="BH24" s="248" t="s">
        <v>845</v>
      </c>
      <c r="BI24" s="248" t="s">
        <v>845</v>
      </c>
      <c r="BJ24" s="248" t="s">
        <v>845</v>
      </c>
      <c r="BK24" s="248" t="s">
        <v>845</v>
      </c>
      <c r="BL24" s="248" t="s">
        <v>845</v>
      </c>
      <c r="BM24" s="248" t="s">
        <v>845</v>
      </c>
      <c r="BN24" s="248" t="s">
        <v>844</v>
      </c>
      <c r="BO24" s="248" t="s">
        <v>845</v>
      </c>
      <c r="BP24" s="248" t="s">
        <v>845</v>
      </c>
      <c r="BQ24" s="248" t="s">
        <v>845</v>
      </c>
      <c r="BR24" s="248" t="s">
        <v>845</v>
      </c>
      <c r="BS24" s="248" t="s">
        <v>845</v>
      </c>
      <c r="BT24" s="248" t="s">
        <v>845</v>
      </c>
      <c r="BV24" s="248" t="s">
        <v>845</v>
      </c>
      <c r="BW24" s="248" t="s">
        <v>845</v>
      </c>
      <c r="BX24" s="248" t="s">
        <v>845</v>
      </c>
      <c r="BY24" s="248" t="s">
        <v>845</v>
      </c>
      <c r="BZ24" s="248" t="s">
        <v>845</v>
      </c>
      <c r="CA24" s="248" t="s">
        <v>845</v>
      </c>
      <c r="CB24" s="248" t="s">
        <v>845</v>
      </c>
      <c r="CC24" s="248" t="s">
        <v>845</v>
      </c>
      <c r="CD24" s="248" t="s">
        <v>844</v>
      </c>
      <c r="CE24" s="248" t="s">
        <v>844</v>
      </c>
      <c r="CF24" s="248" t="s">
        <v>845</v>
      </c>
      <c r="CG24" s="248"/>
      <c r="CH24" s="248" t="s">
        <v>845</v>
      </c>
      <c r="CI24" s="248" t="s">
        <v>845</v>
      </c>
      <c r="CJ24" s="248" t="s">
        <v>845</v>
      </c>
      <c r="CK24" s="248" t="s">
        <v>845</v>
      </c>
      <c r="CL24" s="248" t="s">
        <v>845</v>
      </c>
      <c r="CM24" s="248" t="s">
        <v>845</v>
      </c>
      <c r="CN24" s="248" t="s">
        <v>845</v>
      </c>
      <c r="CO24" s="248" t="s">
        <v>845</v>
      </c>
      <c r="CP24" s="248" t="s">
        <v>845</v>
      </c>
      <c r="CQ24" s="248" t="s">
        <v>845</v>
      </c>
      <c r="CR24" s="248" t="s">
        <v>845</v>
      </c>
      <c r="CS24" s="248" t="s">
        <v>845</v>
      </c>
      <c r="CT24" s="248" t="s">
        <v>845</v>
      </c>
      <c r="CU24" s="248" t="s">
        <v>845</v>
      </c>
      <c r="CV24" s="248" t="s">
        <v>845</v>
      </c>
      <c r="CW24" s="248" t="s">
        <v>845</v>
      </c>
      <c r="CX24" s="248" t="s">
        <v>845</v>
      </c>
      <c r="CY24" s="248" t="s">
        <v>845</v>
      </c>
      <c r="CZ24" s="248" t="s">
        <v>845</v>
      </c>
      <c r="DA24" s="248" t="s">
        <v>887</v>
      </c>
      <c r="DB24" s="248" t="s">
        <v>845</v>
      </c>
      <c r="DC24" s="248" t="s">
        <v>845</v>
      </c>
      <c r="DE24" s="248" t="s">
        <v>844</v>
      </c>
      <c r="DG24" s="248" t="s">
        <v>845</v>
      </c>
      <c r="DH24" s="248" t="s">
        <v>845</v>
      </c>
      <c r="DI24" s="248" t="s">
        <v>845</v>
      </c>
      <c r="DJ24" s="248" t="s">
        <v>845</v>
      </c>
      <c r="DK24" s="248" t="s">
        <v>845</v>
      </c>
      <c r="DL24" s="248" t="s">
        <v>845</v>
      </c>
      <c r="DM24" s="248" t="s">
        <v>845</v>
      </c>
      <c r="DO24" s="248" t="s">
        <v>845</v>
      </c>
      <c r="DP24" s="248" t="s">
        <v>845</v>
      </c>
      <c r="DQ24" s="248" t="s">
        <v>887</v>
      </c>
      <c r="DR24" s="248" t="s">
        <v>845</v>
      </c>
      <c r="DS24" s="248" t="s">
        <v>845</v>
      </c>
      <c r="DT24" s="248" t="s">
        <v>845</v>
      </c>
      <c r="DU24" s="248" t="s">
        <v>845</v>
      </c>
      <c r="DV24" s="248" t="s">
        <v>845</v>
      </c>
      <c r="DW24" s="248" t="s">
        <v>844</v>
      </c>
      <c r="DX24" s="248" t="s">
        <v>845</v>
      </c>
      <c r="DY24" s="248" t="s">
        <v>845</v>
      </c>
      <c r="DZ24" s="248" t="s">
        <v>845</v>
      </c>
      <c r="EB24" s="248" t="s">
        <v>845</v>
      </c>
      <c r="EC24" s="248" t="s">
        <v>845</v>
      </c>
      <c r="ED24" s="248" t="s">
        <v>845</v>
      </c>
      <c r="EE24" s="248" t="s">
        <v>845</v>
      </c>
      <c r="EF24" s="248" t="s">
        <v>845</v>
      </c>
      <c r="EG24" s="248" t="s">
        <v>844</v>
      </c>
      <c r="EH24" s="251" t="s">
        <v>1545</v>
      </c>
      <c r="EI24" s="251" t="s">
        <v>1564</v>
      </c>
      <c r="EJ24" s="248" t="s">
        <v>845</v>
      </c>
      <c r="EK24" s="248" t="s">
        <v>845</v>
      </c>
      <c r="EL24" s="252">
        <v>0</v>
      </c>
      <c r="EM24" s="252">
        <v>2</v>
      </c>
      <c r="EN24" s="252">
        <v>0</v>
      </c>
      <c r="EO24" s="252">
        <v>0</v>
      </c>
      <c r="EP24" s="252">
        <v>0</v>
      </c>
      <c r="EQ24" s="252">
        <v>0</v>
      </c>
      <c r="ER24" s="252">
        <v>0</v>
      </c>
      <c r="ES24" s="252">
        <v>0</v>
      </c>
      <c r="ET24" s="252">
        <v>0</v>
      </c>
      <c r="EU24" s="252">
        <v>0</v>
      </c>
      <c r="EV24" s="252">
        <v>0</v>
      </c>
      <c r="EW24" s="252">
        <v>9</v>
      </c>
      <c r="EX24" s="252">
        <v>0</v>
      </c>
      <c r="EY24" s="252">
        <v>0</v>
      </c>
      <c r="EZ24" s="252">
        <v>0</v>
      </c>
      <c r="FA24" s="252">
        <v>0</v>
      </c>
      <c r="FB24" s="252">
        <v>0</v>
      </c>
      <c r="FC24" s="252">
        <v>0</v>
      </c>
      <c r="FD24" s="252">
        <v>0</v>
      </c>
      <c r="FE24" s="252">
        <v>0</v>
      </c>
      <c r="FF24" s="252">
        <v>0</v>
      </c>
      <c r="FG24" s="252">
        <v>0</v>
      </c>
      <c r="FH24" s="252">
        <v>3</v>
      </c>
      <c r="FI24" s="252">
        <v>0</v>
      </c>
      <c r="FJ24" s="252">
        <v>0</v>
      </c>
      <c r="FK24" s="252">
        <v>0</v>
      </c>
      <c r="FL24" s="252">
        <v>0</v>
      </c>
      <c r="FM24" s="252">
        <v>0</v>
      </c>
      <c r="FN24" s="252">
        <v>0</v>
      </c>
      <c r="FO24" s="252">
        <v>0</v>
      </c>
      <c r="FP24" s="252">
        <v>0</v>
      </c>
      <c r="FR24" s="246">
        <f>SUM(C24:DS24)</f>
        <v>70</v>
      </c>
      <c r="FS24" s="246">
        <f>SUM(EA24:EI24)</f>
        <v>0</v>
      </c>
      <c r="FT24" s="246">
        <f>SUM(ET24:FQ24)</f>
        <v>12</v>
      </c>
      <c r="FU24" s="246">
        <f>FR24+FS24-FT24</f>
        <v>58</v>
      </c>
      <c r="FV24" s="246">
        <f>SUM(C24:AU24)</f>
        <v>70</v>
      </c>
      <c r="FW24" s="246">
        <f>SUM(AV24:BJ24)</f>
        <v>0</v>
      </c>
      <c r="FX24" s="246">
        <f>SUM(BP24:CC24)</f>
        <v>0</v>
      </c>
      <c r="FY24" s="246">
        <f>SUM(CD24:CN24)</f>
        <v>0</v>
      </c>
      <c r="FZ24" s="246">
        <f>SUM(CV24:DS24)</f>
        <v>0</v>
      </c>
      <c r="GA24" s="246">
        <f>SUM(FV24:FZ24)</f>
        <v>70</v>
      </c>
    </row>
    <row r="25" spans="1:183" ht="25.05" customHeight="1" x14ac:dyDescent="0.25">
      <c r="A25" s="247" t="s">
        <v>1538</v>
      </c>
      <c r="B25" s="247" t="s">
        <v>275</v>
      </c>
      <c r="C25" s="252">
        <v>7</v>
      </c>
      <c r="D25" s="252">
        <v>7</v>
      </c>
      <c r="E25" s="252">
        <v>4</v>
      </c>
      <c r="F25" s="248" t="s">
        <v>844</v>
      </c>
      <c r="G25" s="248" t="s">
        <v>844</v>
      </c>
      <c r="H25" s="248" t="s">
        <v>845</v>
      </c>
      <c r="I25" s="248" t="s">
        <v>845</v>
      </c>
      <c r="J25" s="248" t="s">
        <v>845</v>
      </c>
      <c r="K25" s="248" t="s">
        <v>845</v>
      </c>
      <c r="L25" s="248" t="s">
        <v>845</v>
      </c>
      <c r="M25" s="252">
        <v>7</v>
      </c>
      <c r="N25" s="252">
        <v>3</v>
      </c>
      <c r="O25" s="252">
        <v>5</v>
      </c>
      <c r="P25" s="248" t="s">
        <v>845</v>
      </c>
      <c r="Q25" s="252">
        <v>5</v>
      </c>
      <c r="R25" s="252">
        <v>4</v>
      </c>
      <c r="S25" s="248" t="s">
        <v>845</v>
      </c>
      <c r="T25" s="248" t="s">
        <v>844</v>
      </c>
      <c r="U25" s="248" t="s">
        <v>845</v>
      </c>
      <c r="V25" s="248" t="s">
        <v>845</v>
      </c>
      <c r="W25" s="248" t="s">
        <v>845</v>
      </c>
      <c r="X25" s="248" t="s">
        <v>845</v>
      </c>
      <c r="Y25" s="248" t="s">
        <v>845</v>
      </c>
      <c r="Z25" s="248" t="s">
        <v>845</v>
      </c>
      <c r="AA25" s="248" t="s">
        <v>845</v>
      </c>
      <c r="AB25" s="248" t="s">
        <v>844</v>
      </c>
      <c r="AC25" s="248" t="s">
        <v>844</v>
      </c>
      <c r="AD25" s="248" t="s">
        <v>845</v>
      </c>
      <c r="AE25" s="252">
        <v>3</v>
      </c>
      <c r="AF25" s="252">
        <v>3</v>
      </c>
      <c r="AG25" s="248" t="s">
        <v>845</v>
      </c>
      <c r="AK25" s="248" t="s">
        <v>845</v>
      </c>
      <c r="AL25" s="248" t="s">
        <v>845</v>
      </c>
      <c r="AM25" s="248" t="s">
        <v>845</v>
      </c>
      <c r="AN25" s="248" t="s">
        <v>845</v>
      </c>
      <c r="AO25" s="248" t="s">
        <v>845</v>
      </c>
      <c r="AP25" s="248" t="s">
        <v>845</v>
      </c>
      <c r="AQ25" s="248" t="s">
        <v>844</v>
      </c>
      <c r="AR25" s="248" t="s">
        <v>845</v>
      </c>
      <c r="AS25" s="248" t="s">
        <v>844</v>
      </c>
      <c r="AT25" s="248" t="s">
        <v>845</v>
      </c>
      <c r="AU25" s="248" t="s">
        <v>845</v>
      </c>
      <c r="AV25" s="248" t="s">
        <v>887</v>
      </c>
      <c r="AW25" s="248" t="s">
        <v>844</v>
      </c>
      <c r="AX25" s="248" t="s">
        <v>845</v>
      </c>
      <c r="AY25" s="248" t="s">
        <v>845</v>
      </c>
      <c r="AZ25" s="248" t="s">
        <v>845</v>
      </c>
      <c r="BA25" s="248" t="s">
        <v>845</v>
      </c>
      <c r="BB25" s="248" t="s">
        <v>845</v>
      </c>
      <c r="BC25" s="248" t="s">
        <v>845</v>
      </c>
      <c r="BD25" s="248" t="s">
        <v>845</v>
      </c>
      <c r="BE25" s="248" t="s">
        <v>845</v>
      </c>
      <c r="BF25" s="248" t="s">
        <v>844</v>
      </c>
      <c r="BG25" s="248" t="s">
        <v>845</v>
      </c>
      <c r="BH25" s="248" t="s">
        <v>845</v>
      </c>
      <c r="BI25" s="248" t="s">
        <v>845</v>
      </c>
      <c r="BJ25" s="248" t="s">
        <v>845</v>
      </c>
      <c r="BK25" s="248" t="s">
        <v>845</v>
      </c>
      <c r="BL25" s="248" t="s">
        <v>844</v>
      </c>
      <c r="BM25" s="248" t="s">
        <v>844</v>
      </c>
      <c r="BN25" s="248" t="s">
        <v>845</v>
      </c>
      <c r="BO25" s="248" t="s">
        <v>845</v>
      </c>
      <c r="BP25" s="248" t="s">
        <v>844</v>
      </c>
      <c r="BQ25" s="248" t="s">
        <v>845</v>
      </c>
      <c r="BR25" s="248" t="s">
        <v>845</v>
      </c>
      <c r="BS25" s="248" t="s">
        <v>845</v>
      </c>
      <c r="BT25" s="248" t="s">
        <v>844</v>
      </c>
      <c r="BV25" s="248" t="s">
        <v>845</v>
      </c>
      <c r="BW25" s="248" t="s">
        <v>845</v>
      </c>
      <c r="BX25" s="248" t="s">
        <v>844</v>
      </c>
      <c r="BY25" s="248" t="s">
        <v>845</v>
      </c>
      <c r="BZ25" s="248" t="s">
        <v>844</v>
      </c>
      <c r="CA25" s="248" t="s">
        <v>845</v>
      </c>
      <c r="CB25" s="248" t="s">
        <v>845</v>
      </c>
      <c r="CC25" s="248" t="s">
        <v>845</v>
      </c>
      <c r="CD25" s="248" t="s">
        <v>845</v>
      </c>
      <c r="CE25" s="248"/>
      <c r="CF25" s="248" t="s">
        <v>844</v>
      </c>
      <c r="CG25" s="248" t="s">
        <v>844</v>
      </c>
      <c r="CH25" s="248" t="s">
        <v>845</v>
      </c>
      <c r="CI25" s="248" t="s">
        <v>845</v>
      </c>
      <c r="CJ25" s="248" t="s">
        <v>844</v>
      </c>
      <c r="CK25" s="248" t="s">
        <v>845</v>
      </c>
      <c r="CL25" s="248" t="s">
        <v>845</v>
      </c>
      <c r="CM25" s="248" t="s">
        <v>845</v>
      </c>
      <c r="CN25" s="248" t="s">
        <v>845</v>
      </c>
      <c r="CO25" s="248" t="s">
        <v>845</v>
      </c>
      <c r="CP25" s="248" t="s">
        <v>845</v>
      </c>
      <c r="CQ25" s="248" t="s">
        <v>845</v>
      </c>
      <c r="CR25" s="248" t="s">
        <v>845</v>
      </c>
      <c r="CS25" s="248" t="s">
        <v>845</v>
      </c>
      <c r="CT25" s="248" t="s">
        <v>845</v>
      </c>
      <c r="CU25" s="248" t="s">
        <v>845</v>
      </c>
      <c r="CV25" s="248" t="s">
        <v>845</v>
      </c>
      <c r="CW25" s="248" t="s">
        <v>845</v>
      </c>
      <c r="CX25" s="248" t="s">
        <v>844</v>
      </c>
      <c r="CY25" s="248" t="s">
        <v>844</v>
      </c>
      <c r="CZ25" s="248" t="s">
        <v>845</v>
      </c>
      <c r="DA25" s="248" t="s">
        <v>844</v>
      </c>
      <c r="DB25" s="248" t="s">
        <v>844</v>
      </c>
      <c r="DC25" s="248" t="s">
        <v>844</v>
      </c>
      <c r="DE25" s="248" t="s">
        <v>845</v>
      </c>
      <c r="DG25" s="248" t="s">
        <v>845</v>
      </c>
      <c r="DH25" s="248" t="s">
        <v>845</v>
      </c>
      <c r="DI25" s="248" t="s">
        <v>845</v>
      </c>
      <c r="DJ25" s="248" t="s">
        <v>845</v>
      </c>
      <c r="DK25" s="248" t="s">
        <v>845</v>
      </c>
      <c r="DL25" s="248" t="s">
        <v>845</v>
      </c>
      <c r="DM25" s="248" t="s">
        <v>845</v>
      </c>
      <c r="DO25" s="248" t="s">
        <v>845</v>
      </c>
      <c r="DP25" s="248" t="s">
        <v>844</v>
      </c>
      <c r="DQ25" s="248" t="s">
        <v>844</v>
      </c>
      <c r="DR25" s="248" t="s">
        <v>845</v>
      </c>
      <c r="DS25" s="248" t="s">
        <v>845</v>
      </c>
      <c r="DT25" s="248" t="s">
        <v>845</v>
      </c>
      <c r="DU25" s="248" t="s">
        <v>845</v>
      </c>
      <c r="DV25" s="248" t="s">
        <v>844</v>
      </c>
      <c r="DW25" s="248" t="s">
        <v>844</v>
      </c>
      <c r="DX25" s="248" t="s">
        <v>845</v>
      </c>
      <c r="DY25" s="248" t="s">
        <v>844</v>
      </c>
      <c r="DZ25" s="248" t="s">
        <v>845</v>
      </c>
      <c r="EB25" s="248" t="s">
        <v>845</v>
      </c>
      <c r="EC25" s="248" t="s">
        <v>844</v>
      </c>
      <c r="ED25" s="248" t="s">
        <v>845</v>
      </c>
      <c r="EE25" s="248" t="s">
        <v>844</v>
      </c>
      <c r="EF25" s="248" t="s">
        <v>845</v>
      </c>
      <c r="EG25" s="248" t="s">
        <v>845</v>
      </c>
      <c r="EH25" s="251" t="s">
        <v>1545</v>
      </c>
      <c r="EI25" s="251" t="s">
        <v>1560</v>
      </c>
      <c r="EJ25" s="248" t="s">
        <v>844</v>
      </c>
      <c r="EK25" s="248" t="s">
        <v>844</v>
      </c>
      <c r="EL25" s="252">
        <v>0</v>
      </c>
      <c r="EM25" s="252">
        <v>0</v>
      </c>
      <c r="EN25" s="252">
        <v>0</v>
      </c>
      <c r="EO25" s="252">
        <v>0</v>
      </c>
      <c r="EP25" s="252">
        <v>0</v>
      </c>
      <c r="EQ25" s="252">
        <v>0</v>
      </c>
      <c r="ER25" s="252">
        <v>0</v>
      </c>
      <c r="ES25" s="252">
        <v>0</v>
      </c>
      <c r="ET25" s="252">
        <v>0</v>
      </c>
      <c r="EU25" s="252">
        <v>0</v>
      </c>
      <c r="EV25" s="252">
        <v>0</v>
      </c>
      <c r="EW25" s="252">
        <v>0</v>
      </c>
      <c r="EX25" s="252">
        <v>0</v>
      </c>
      <c r="EY25" s="252">
        <v>0</v>
      </c>
      <c r="EZ25" s="252">
        <v>0</v>
      </c>
      <c r="FA25" s="252">
        <v>0</v>
      </c>
      <c r="FB25" s="252">
        <v>0</v>
      </c>
      <c r="FC25" s="252">
        <v>0</v>
      </c>
      <c r="FD25" s="252">
        <v>0</v>
      </c>
      <c r="FE25" s="252">
        <v>0</v>
      </c>
      <c r="FF25" s="252">
        <v>0</v>
      </c>
      <c r="FG25" s="252">
        <v>0</v>
      </c>
      <c r="FH25" s="252">
        <v>5</v>
      </c>
      <c r="FI25" s="252">
        <v>0</v>
      </c>
      <c r="FJ25" s="252">
        <v>0</v>
      </c>
      <c r="FK25" s="252">
        <v>0</v>
      </c>
      <c r="FL25" s="252">
        <v>0</v>
      </c>
      <c r="FM25" s="252">
        <v>3</v>
      </c>
      <c r="FN25" s="252">
        <v>0</v>
      </c>
      <c r="FO25" s="252">
        <v>0</v>
      </c>
      <c r="FP25" s="252">
        <v>0</v>
      </c>
      <c r="FR25" s="246">
        <f>SUM(C25:DS25)</f>
        <v>48</v>
      </c>
      <c r="FS25" s="246">
        <f>SUM(EA25:EI25)</f>
        <v>0</v>
      </c>
      <c r="FT25" s="246">
        <f>SUM(ET25:FQ25)</f>
        <v>8</v>
      </c>
      <c r="FU25" s="246">
        <f>FR25+FS25-FT25</f>
        <v>40</v>
      </c>
      <c r="FV25" s="246">
        <f>SUM(C25:AU25)</f>
        <v>48</v>
      </c>
      <c r="FW25" s="246">
        <f>SUM(AV25:BJ25)</f>
        <v>0</v>
      </c>
      <c r="FX25" s="246">
        <f>SUM(BP25:CC25)</f>
        <v>0</v>
      </c>
      <c r="FY25" s="246">
        <f>SUM(CD25:CN25)</f>
        <v>0</v>
      </c>
      <c r="FZ25" s="246">
        <f>SUM(CV25:DS25)</f>
        <v>0</v>
      </c>
      <c r="GA25" s="246">
        <f>SUM(FV25:FZ25)</f>
        <v>48</v>
      </c>
    </row>
    <row r="26" spans="1:183" ht="25.05" customHeight="1" x14ac:dyDescent="0.25">
      <c r="A26" s="247" t="s">
        <v>1538</v>
      </c>
      <c r="B26" s="247" t="s">
        <v>1533</v>
      </c>
      <c r="C26" s="252">
        <v>8</v>
      </c>
      <c r="D26" s="252">
        <v>8</v>
      </c>
      <c r="E26" s="252">
        <v>4</v>
      </c>
      <c r="F26" s="248" t="s">
        <v>845</v>
      </c>
      <c r="G26" s="248"/>
      <c r="H26" s="248" t="s">
        <v>845</v>
      </c>
      <c r="I26" s="248" t="s">
        <v>845</v>
      </c>
      <c r="J26" s="248" t="s">
        <v>844</v>
      </c>
      <c r="K26" s="248" t="s">
        <v>845</v>
      </c>
      <c r="L26" s="248" t="s">
        <v>845</v>
      </c>
      <c r="M26" s="252">
        <v>3</v>
      </c>
      <c r="N26" s="252">
        <v>2</v>
      </c>
      <c r="O26" s="252">
        <v>3</v>
      </c>
      <c r="P26" s="248" t="s">
        <v>845</v>
      </c>
      <c r="Q26" s="252">
        <v>5</v>
      </c>
      <c r="R26" s="252">
        <v>4</v>
      </c>
      <c r="S26" s="248" t="s">
        <v>845</v>
      </c>
      <c r="T26" s="248" t="s">
        <v>845</v>
      </c>
      <c r="U26" s="248" t="s">
        <v>844</v>
      </c>
      <c r="V26" s="248" t="s">
        <v>844</v>
      </c>
      <c r="W26" s="248" t="s">
        <v>845</v>
      </c>
      <c r="X26" s="248" t="s">
        <v>845</v>
      </c>
      <c r="Y26" s="248" t="s">
        <v>845</v>
      </c>
      <c r="Z26" s="248" t="s">
        <v>845</v>
      </c>
      <c r="AA26" s="248" t="s">
        <v>845</v>
      </c>
      <c r="AB26" s="248" t="s">
        <v>844</v>
      </c>
      <c r="AC26" s="248" t="s">
        <v>844</v>
      </c>
      <c r="AD26" s="248" t="s">
        <v>845</v>
      </c>
      <c r="AE26" s="252">
        <v>3</v>
      </c>
      <c r="AF26" s="252">
        <v>3</v>
      </c>
      <c r="AG26" s="248" t="s">
        <v>845</v>
      </c>
      <c r="AK26" s="248" t="s">
        <v>845</v>
      </c>
      <c r="AL26" s="248" t="s">
        <v>845</v>
      </c>
      <c r="AM26" s="248" t="s">
        <v>845</v>
      </c>
      <c r="AN26" s="248" t="s">
        <v>845</v>
      </c>
      <c r="AO26" s="248" t="s">
        <v>844</v>
      </c>
      <c r="AP26" s="248" t="s">
        <v>844</v>
      </c>
      <c r="AQ26" s="248" t="s">
        <v>844</v>
      </c>
      <c r="AR26" s="248" t="s">
        <v>845</v>
      </c>
      <c r="AS26" s="248" t="s">
        <v>844</v>
      </c>
      <c r="AT26" s="248" t="s">
        <v>845</v>
      </c>
      <c r="AU26" s="248" t="s">
        <v>845</v>
      </c>
      <c r="AV26" s="248" t="s">
        <v>887</v>
      </c>
      <c r="AW26" s="248" t="s">
        <v>845</v>
      </c>
      <c r="AX26" s="248" t="s">
        <v>845</v>
      </c>
      <c r="AY26" s="248" t="s">
        <v>845</v>
      </c>
      <c r="AZ26" s="248" t="s">
        <v>845</v>
      </c>
      <c r="BA26" s="248" t="s">
        <v>844</v>
      </c>
      <c r="BB26" s="248" t="s">
        <v>845</v>
      </c>
      <c r="BC26" s="248" t="s">
        <v>844</v>
      </c>
      <c r="BD26" s="248" t="s">
        <v>845</v>
      </c>
      <c r="BE26" s="248" t="s">
        <v>845</v>
      </c>
      <c r="BF26" s="248" t="s">
        <v>844</v>
      </c>
      <c r="BG26" s="248" t="s">
        <v>844</v>
      </c>
      <c r="BH26" s="248" t="s">
        <v>844</v>
      </c>
      <c r="BI26" s="248" t="s">
        <v>845</v>
      </c>
      <c r="BJ26" s="248" t="s">
        <v>845</v>
      </c>
      <c r="BK26" s="248" t="s">
        <v>845</v>
      </c>
      <c r="BL26" s="248" t="s">
        <v>845</v>
      </c>
      <c r="BM26" s="248" t="s">
        <v>844</v>
      </c>
      <c r="BN26" s="248" t="s">
        <v>845</v>
      </c>
      <c r="BO26" s="248" t="s">
        <v>845</v>
      </c>
      <c r="BP26" s="248" t="s">
        <v>844</v>
      </c>
      <c r="BQ26" s="248" t="s">
        <v>845</v>
      </c>
      <c r="BR26" s="248" t="s">
        <v>844</v>
      </c>
      <c r="BS26" s="248" t="s">
        <v>845</v>
      </c>
      <c r="BT26" s="248" t="s">
        <v>845</v>
      </c>
      <c r="BV26" s="248" t="s">
        <v>845</v>
      </c>
      <c r="BW26" s="248" t="s">
        <v>845</v>
      </c>
      <c r="BX26" s="248" t="s">
        <v>845</v>
      </c>
      <c r="BY26" s="248" t="s">
        <v>845</v>
      </c>
      <c r="BZ26" s="248" t="s">
        <v>845</v>
      </c>
      <c r="CA26" s="248" t="s">
        <v>844</v>
      </c>
      <c r="CB26" s="248" t="s">
        <v>845</v>
      </c>
      <c r="CC26" s="248" t="s">
        <v>887</v>
      </c>
      <c r="CD26" s="248" t="s">
        <v>845</v>
      </c>
      <c r="CE26" s="248"/>
      <c r="CF26" s="248" t="s">
        <v>845</v>
      </c>
      <c r="CG26" s="248"/>
      <c r="CH26" s="248" t="s">
        <v>845</v>
      </c>
      <c r="CI26" s="248" t="s">
        <v>844</v>
      </c>
      <c r="CJ26" s="248" t="s">
        <v>844</v>
      </c>
      <c r="CK26" s="248" t="s">
        <v>845</v>
      </c>
      <c r="CL26" s="248" t="s">
        <v>845</v>
      </c>
      <c r="CM26" s="248" t="s">
        <v>845</v>
      </c>
      <c r="CN26" s="248" t="s">
        <v>845</v>
      </c>
      <c r="CO26" s="248" t="s">
        <v>845</v>
      </c>
      <c r="CP26" s="248" t="s">
        <v>845</v>
      </c>
      <c r="CQ26" s="248" t="s">
        <v>845</v>
      </c>
      <c r="CR26" s="248" t="s">
        <v>845</v>
      </c>
      <c r="CS26" s="248" t="s">
        <v>844</v>
      </c>
      <c r="CT26" s="248" t="s">
        <v>845</v>
      </c>
      <c r="CU26" s="248" t="s">
        <v>844</v>
      </c>
      <c r="CV26" s="248" t="s">
        <v>844</v>
      </c>
      <c r="CW26" s="248" t="s">
        <v>844</v>
      </c>
      <c r="CX26" s="248" t="s">
        <v>844</v>
      </c>
      <c r="CY26" s="248" t="s">
        <v>845</v>
      </c>
      <c r="CZ26" s="248" t="s">
        <v>845</v>
      </c>
      <c r="DA26" s="248" t="s">
        <v>845</v>
      </c>
      <c r="DB26" s="248" t="s">
        <v>845</v>
      </c>
      <c r="DC26" s="248" t="s">
        <v>845</v>
      </c>
      <c r="DE26" s="248" t="s">
        <v>844</v>
      </c>
      <c r="DG26" s="248" t="s">
        <v>844</v>
      </c>
      <c r="DH26" s="248" t="s">
        <v>844</v>
      </c>
      <c r="DI26" s="248" t="s">
        <v>845</v>
      </c>
      <c r="DJ26" s="248" t="s">
        <v>844</v>
      </c>
      <c r="DK26" s="248" t="s">
        <v>845</v>
      </c>
      <c r="DL26" s="248" t="s">
        <v>845</v>
      </c>
      <c r="DM26" s="248" t="s">
        <v>844</v>
      </c>
      <c r="DO26" s="248" t="s">
        <v>845</v>
      </c>
      <c r="DP26" s="248" t="s">
        <v>844</v>
      </c>
      <c r="DQ26" s="248" t="s">
        <v>887</v>
      </c>
      <c r="DR26" s="248" t="s">
        <v>844</v>
      </c>
      <c r="DS26" s="248" t="s">
        <v>844</v>
      </c>
      <c r="DT26" s="248" t="s">
        <v>845</v>
      </c>
      <c r="DU26" s="248" t="s">
        <v>845</v>
      </c>
      <c r="DV26" s="248" t="s">
        <v>844</v>
      </c>
      <c r="DW26" s="248" t="s">
        <v>845</v>
      </c>
      <c r="DX26" s="248" t="s">
        <v>845</v>
      </c>
      <c r="DY26" s="248" t="s">
        <v>844</v>
      </c>
      <c r="DZ26" s="248" t="s">
        <v>845</v>
      </c>
      <c r="EB26" s="248" t="s">
        <v>845</v>
      </c>
      <c r="EC26" s="248" t="s">
        <v>844</v>
      </c>
      <c r="ED26" s="248" t="s">
        <v>844</v>
      </c>
      <c r="EE26" s="248" t="s">
        <v>844</v>
      </c>
      <c r="EF26" s="248" t="s">
        <v>845</v>
      </c>
      <c r="EG26" s="248" t="s">
        <v>844</v>
      </c>
      <c r="EH26" s="251" t="s">
        <v>1545</v>
      </c>
      <c r="EI26" s="251" t="s">
        <v>1558</v>
      </c>
      <c r="EJ26" s="248" t="s">
        <v>844</v>
      </c>
      <c r="EK26" s="248" t="s">
        <v>844</v>
      </c>
      <c r="EL26" s="252">
        <v>0</v>
      </c>
      <c r="EM26" s="252">
        <v>0</v>
      </c>
      <c r="EN26" s="252">
        <v>0</v>
      </c>
      <c r="EO26" s="252">
        <v>0</v>
      </c>
      <c r="EP26" s="252">
        <v>0</v>
      </c>
      <c r="EQ26" s="252">
        <v>0</v>
      </c>
      <c r="ER26" s="252">
        <v>0</v>
      </c>
      <c r="ES26" s="252">
        <v>0</v>
      </c>
      <c r="ET26" s="252">
        <v>0</v>
      </c>
      <c r="EU26" s="252">
        <v>0</v>
      </c>
      <c r="EV26" s="252">
        <v>0</v>
      </c>
      <c r="EW26" s="252">
        <v>0</v>
      </c>
      <c r="EX26" s="252">
        <v>0</v>
      </c>
      <c r="EY26" s="252">
        <v>0</v>
      </c>
      <c r="EZ26" s="252">
        <v>0</v>
      </c>
      <c r="FA26" s="252">
        <v>10</v>
      </c>
      <c r="FB26" s="252">
        <v>0</v>
      </c>
      <c r="FC26" s="252">
        <v>0</v>
      </c>
      <c r="FD26" s="252">
        <v>0</v>
      </c>
      <c r="FE26" s="252">
        <v>0</v>
      </c>
      <c r="FF26" s="252">
        <v>0</v>
      </c>
      <c r="FG26" s="252">
        <v>0</v>
      </c>
      <c r="FH26" s="252">
        <v>0</v>
      </c>
      <c r="FI26" s="252">
        <v>0</v>
      </c>
      <c r="FJ26" s="252">
        <v>0</v>
      </c>
      <c r="FK26" s="252">
        <v>0</v>
      </c>
      <c r="FL26" s="252">
        <v>0</v>
      </c>
      <c r="FM26" s="252">
        <v>0</v>
      </c>
      <c r="FN26" s="252">
        <v>0</v>
      </c>
      <c r="FO26" s="252">
        <v>0</v>
      </c>
      <c r="FP26" s="252">
        <v>0</v>
      </c>
      <c r="FR26" s="246">
        <f>SUM(C26:DS26)</f>
        <v>43</v>
      </c>
      <c r="FS26" s="246">
        <f>SUM(EA26:EI26)</f>
        <v>0</v>
      </c>
      <c r="FT26" s="246">
        <f>SUM(ET26:FQ26)</f>
        <v>10</v>
      </c>
      <c r="FU26" s="246">
        <f>FR26+FS26-FT26</f>
        <v>33</v>
      </c>
      <c r="FV26" s="246">
        <f>SUM(C26:AU26)</f>
        <v>43</v>
      </c>
      <c r="FW26" s="246">
        <f>SUM(AV26:BJ26)</f>
        <v>0</v>
      </c>
      <c r="FX26" s="246">
        <f>SUM(BP26:CC26)</f>
        <v>0</v>
      </c>
      <c r="FY26" s="246">
        <f>SUM(CD26:CN26)</f>
        <v>0</v>
      </c>
      <c r="FZ26" s="246">
        <f>SUM(CV26:DS26)</f>
        <v>0</v>
      </c>
      <c r="GA26" s="246">
        <f>SUM(FV26:FZ26)</f>
        <v>43</v>
      </c>
    </row>
    <row r="27" spans="1:183" ht="25.05" customHeight="1" x14ac:dyDescent="0.25">
      <c r="A27" s="247" t="s">
        <v>1542</v>
      </c>
      <c r="B27" s="247" t="s">
        <v>267</v>
      </c>
      <c r="C27" s="252">
        <v>6</v>
      </c>
      <c r="D27" s="252">
        <v>6</v>
      </c>
      <c r="E27" s="252">
        <v>3</v>
      </c>
      <c r="F27" s="248" t="s">
        <v>844</v>
      </c>
      <c r="G27" s="248" t="s">
        <v>845</v>
      </c>
      <c r="H27" s="248" t="s">
        <v>845</v>
      </c>
      <c r="I27" s="248" t="s">
        <v>845</v>
      </c>
      <c r="J27" s="248" t="s">
        <v>845</v>
      </c>
      <c r="K27" s="248" t="s">
        <v>845</v>
      </c>
      <c r="L27" s="248" t="s">
        <v>845</v>
      </c>
      <c r="M27" s="252">
        <v>4</v>
      </c>
      <c r="N27" s="252">
        <v>2</v>
      </c>
      <c r="O27" s="252">
        <v>4</v>
      </c>
      <c r="P27" s="248" t="s">
        <v>845</v>
      </c>
      <c r="Q27" s="252">
        <v>3</v>
      </c>
      <c r="R27" s="252">
        <v>2</v>
      </c>
      <c r="S27" s="248" t="s">
        <v>845</v>
      </c>
      <c r="T27" s="248" t="s">
        <v>844</v>
      </c>
      <c r="U27" s="248" t="s">
        <v>845</v>
      </c>
      <c r="V27" s="248" t="s">
        <v>844</v>
      </c>
      <c r="W27" s="248" t="s">
        <v>845</v>
      </c>
      <c r="X27" s="248" t="s">
        <v>845</v>
      </c>
      <c r="Y27" s="248" t="s">
        <v>845</v>
      </c>
      <c r="Z27" s="248" t="s">
        <v>845</v>
      </c>
      <c r="AA27" s="248" t="s">
        <v>844</v>
      </c>
      <c r="AB27" s="248" t="s">
        <v>844</v>
      </c>
      <c r="AC27" s="248" t="s">
        <v>844</v>
      </c>
      <c r="AD27" s="248" t="s">
        <v>845</v>
      </c>
      <c r="AE27" s="252">
        <v>3</v>
      </c>
      <c r="AF27" s="252">
        <v>2</v>
      </c>
      <c r="AG27" s="248" t="s">
        <v>845</v>
      </c>
      <c r="AK27" s="248" t="s">
        <v>845</v>
      </c>
      <c r="AL27" s="248" t="s">
        <v>845</v>
      </c>
      <c r="AM27" s="248" t="s">
        <v>845</v>
      </c>
      <c r="AN27" s="248" t="s">
        <v>845</v>
      </c>
      <c r="AO27" s="248" t="s">
        <v>844</v>
      </c>
      <c r="AP27" s="248" t="s">
        <v>844</v>
      </c>
      <c r="AQ27" s="248" t="s">
        <v>844</v>
      </c>
      <c r="AR27" s="248" t="s">
        <v>845</v>
      </c>
      <c r="AS27" s="248" t="s">
        <v>844</v>
      </c>
      <c r="AT27" s="248" t="s">
        <v>845</v>
      </c>
      <c r="AU27" s="248" t="s">
        <v>845</v>
      </c>
      <c r="AV27" s="248" t="s">
        <v>845</v>
      </c>
      <c r="AW27" s="248" t="s">
        <v>845</v>
      </c>
      <c r="AX27" s="248" t="s">
        <v>845</v>
      </c>
      <c r="AY27" s="248" t="s">
        <v>845</v>
      </c>
      <c r="AZ27" s="248" t="s">
        <v>845</v>
      </c>
      <c r="BA27" s="248" t="s">
        <v>845</v>
      </c>
      <c r="BB27" s="248" t="s">
        <v>845</v>
      </c>
      <c r="BC27" s="248" t="s">
        <v>845</v>
      </c>
      <c r="BD27" s="248" t="s">
        <v>845</v>
      </c>
      <c r="BE27" s="248" t="s">
        <v>845</v>
      </c>
      <c r="BF27" s="248" t="s">
        <v>845</v>
      </c>
      <c r="BG27" s="248" t="s">
        <v>845</v>
      </c>
      <c r="BH27" s="248" t="s">
        <v>845</v>
      </c>
      <c r="BI27" s="248" t="s">
        <v>845</v>
      </c>
      <c r="BJ27" s="248" t="s">
        <v>845</v>
      </c>
      <c r="BK27" s="248" t="s">
        <v>845</v>
      </c>
      <c r="BL27" s="248" t="s">
        <v>845</v>
      </c>
      <c r="BM27" s="248" t="s">
        <v>845</v>
      </c>
      <c r="BN27" s="248" t="s">
        <v>844</v>
      </c>
      <c r="BO27" s="248" t="s">
        <v>845</v>
      </c>
      <c r="BP27" s="248" t="s">
        <v>844</v>
      </c>
      <c r="BQ27" s="248" t="s">
        <v>845</v>
      </c>
      <c r="BR27" s="248" t="s">
        <v>844</v>
      </c>
      <c r="BS27" s="248" t="s">
        <v>845</v>
      </c>
      <c r="BT27" s="248" t="s">
        <v>845</v>
      </c>
      <c r="BV27" s="248" t="s">
        <v>845</v>
      </c>
      <c r="BW27" s="248" t="s">
        <v>845</v>
      </c>
      <c r="BX27" s="248" t="s">
        <v>845</v>
      </c>
      <c r="BY27" s="248" t="s">
        <v>844</v>
      </c>
      <c r="BZ27" s="248" t="s">
        <v>844</v>
      </c>
      <c r="CA27" s="248" t="s">
        <v>844</v>
      </c>
      <c r="CB27" s="248" t="s">
        <v>845</v>
      </c>
      <c r="CC27" s="248" t="s">
        <v>844</v>
      </c>
      <c r="CD27" s="248" t="s">
        <v>844</v>
      </c>
      <c r="CE27" s="248" t="s">
        <v>844</v>
      </c>
      <c r="CF27" s="248" t="s">
        <v>844</v>
      </c>
      <c r="CG27" s="248" t="s">
        <v>845</v>
      </c>
      <c r="CH27" s="248" t="s">
        <v>845</v>
      </c>
      <c r="CI27" s="248" t="s">
        <v>845</v>
      </c>
      <c r="CJ27" s="248" t="s">
        <v>844</v>
      </c>
      <c r="CK27" s="248" t="s">
        <v>845</v>
      </c>
      <c r="CL27" s="248" t="s">
        <v>845</v>
      </c>
      <c r="CM27" s="248" t="s">
        <v>844</v>
      </c>
      <c r="CN27" s="248" t="s">
        <v>844</v>
      </c>
      <c r="CO27" s="248" t="s">
        <v>845</v>
      </c>
      <c r="CP27" s="248" t="s">
        <v>845</v>
      </c>
      <c r="CQ27" s="248" t="s">
        <v>845</v>
      </c>
      <c r="CR27" s="248" t="s">
        <v>845</v>
      </c>
      <c r="CS27" s="248" t="s">
        <v>845</v>
      </c>
      <c r="CT27" s="248" t="s">
        <v>845</v>
      </c>
      <c r="CU27" s="248" t="s">
        <v>844</v>
      </c>
      <c r="CV27" s="248" t="s">
        <v>844</v>
      </c>
      <c r="CW27" s="248" t="s">
        <v>845</v>
      </c>
      <c r="CX27" s="248" t="s">
        <v>844</v>
      </c>
      <c r="CY27" s="248" t="s">
        <v>844</v>
      </c>
      <c r="CZ27" s="248" t="s">
        <v>845</v>
      </c>
      <c r="DA27" s="248" t="s">
        <v>844</v>
      </c>
      <c r="DB27" s="248" t="s">
        <v>845</v>
      </c>
      <c r="DC27" s="248" t="s">
        <v>845</v>
      </c>
      <c r="DE27" s="248" t="s">
        <v>845</v>
      </c>
      <c r="DG27" s="248" t="s">
        <v>844</v>
      </c>
      <c r="DH27" s="248" t="s">
        <v>844</v>
      </c>
      <c r="DI27" s="248" t="s">
        <v>844</v>
      </c>
      <c r="DJ27" s="248" t="s">
        <v>845</v>
      </c>
      <c r="DK27" s="248" t="s">
        <v>844</v>
      </c>
      <c r="DL27" s="248" t="s">
        <v>845</v>
      </c>
      <c r="DM27" s="248" t="s">
        <v>845</v>
      </c>
      <c r="DO27" s="248" t="s">
        <v>845</v>
      </c>
      <c r="DP27" s="248" t="s">
        <v>845</v>
      </c>
      <c r="DQ27" s="248" t="s">
        <v>844</v>
      </c>
      <c r="DR27" s="248" t="s">
        <v>844</v>
      </c>
      <c r="DS27" s="248" t="s">
        <v>845</v>
      </c>
      <c r="DT27" s="248" t="s">
        <v>845</v>
      </c>
      <c r="DU27" s="248" t="s">
        <v>845</v>
      </c>
      <c r="DV27" s="248" t="s">
        <v>844</v>
      </c>
      <c r="DW27" s="248" t="s">
        <v>844</v>
      </c>
      <c r="DX27" s="248" t="s">
        <v>845</v>
      </c>
      <c r="DY27" s="248" t="s">
        <v>844</v>
      </c>
      <c r="DZ27" s="248" t="s">
        <v>845</v>
      </c>
      <c r="EB27" s="248" t="s">
        <v>845</v>
      </c>
      <c r="EC27" s="248" t="s">
        <v>844</v>
      </c>
      <c r="ED27" s="248" t="s">
        <v>844</v>
      </c>
      <c r="EE27" s="248" t="s">
        <v>844</v>
      </c>
      <c r="EF27" s="248" t="s">
        <v>844</v>
      </c>
      <c r="EG27" s="248" t="s">
        <v>844</v>
      </c>
      <c r="EH27" s="251" t="s">
        <v>1545</v>
      </c>
      <c r="EI27" s="251" t="s">
        <v>1567</v>
      </c>
      <c r="EJ27" s="248" t="s">
        <v>844</v>
      </c>
      <c r="EK27" s="248" t="s">
        <v>844</v>
      </c>
      <c r="EL27" s="252">
        <v>0</v>
      </c>
      <c r="EM27" s="252">
        <v>2</v>
      </c>
      <c r="EN27" s="252">
        <v>0</v>
      </c>
      <c r="EO27" s="252">
        <v>0</v>
      </c>
      <c r="EP27" s="252">
        <v>0</v>
      </c>
      <c r="EQ27" s="252">
        <v>0</v>
      </c>
      <c r="ER27" s="252">
        <v>0</v>
      </c>
      <c r="ES27" s="252">
        <v>0</v>
      </c>
      <c r="ET27" s="252">
        <v>0</v>
      </c>
      <c r="EU27" s="252">
        <v>0</v>
      </c>
      <c r="EV27" s="252">
        <v>0</v>
      </c>
      <c r="EW27" s="252">
        <v>0</v>
      </c>
      <c r="EX27" s="252">
        <v>0</v>
      </c>
      <c r="EY27" s="252">
        <v>0</v>
      </c>
      <c r="EZ27" s="252">
        <v>0</v>
      </c>
      <c r="FA27" s="252">
        <v>0</v>
      </c>
      <c r="FB27" s="252">
        <v>0</v>
      </c>
      <c r="FC27" s="252">
        <v>0</v>
      </c>
      <c r="FD27" s="252">
        <v>0</v>
      </c>
      <c r="FE27" s="252">
        <v>0</v>
      </c>
      <c r="FF27" s="252">
        <v>0</v>
      </c>
      <c r="FG27" s="252">
        <v>0</v>
      </c>
      <c r="FH27" s="252">
        <v>0</v>
      </c>
      <c r="FI27" s="252">
        <v>0</v>
      </c>
      <c r="FJ27" s="252">
        <v>0</v>
      </c>
      <c r="FK27" s="252">
        <v>0</v>
      </c>
      <c r="FL27" s="252">
        <v>0</v>
      </c>
      <c r="FM27" s="252">
        <v>0</v>
      </c>
      <c r="FN27" s="252">
        <v>0</v>
      </c>
      <c r="FO27" s="252">
        <v>0</v>
      </c>
      <c r="FP27" s="252">
        <v>0</v>
      </c>
      <c r="FR27" s="246">
        <f>SUM(C27:DS27)</f>
        <v>35</v>
      </c>
      <c r="FS27" s="246">
        <f>SUM(EA27:EI27)</f>
        <v>0</v>
      </c>
      <c r="FT27" s="246">
        <f>SUM(ET27:FQ27)</f>
        <v>0</v>
      </c>
      <c r="FU27" s="246">
        <f>FR27+FS27-FT27</f>
        <v>35</v>
      </c>
      <c r="FV27" s="246">
        <f>SUM(C27:AU27)</f>
        <v>35</v>
      </c>
      <c r="FW27" s="246">
        <f>SUM(AV27:BJ27)</f>
        <v>0</v>
      </c>
      <c r="FX27" s="246">
        <f>SUM(BP27:CC27)</f>
        <v>0</v>
      </c>
      <c r="FY27" s="246">
        <f>SUM(CD27:CN27)</f>
        <v>0</v>
      </c>
      <c r="FZ27" s="246">
        <f>SUM(CV27:DS27)</f>
        <v>0</v>
      </c>
      <c r="GA27" s="246">
        <f>SUM(FV27:FZ27)</f>
        <v>35</v>
      </c>
    </row>
    <row r="28" spans="1:183" ht="25.05" customHeight="1" x14ac:dyDescent="0.25">
      <c r="A28" s="247" t="s">
        <v>1542</v>
      </c>
      <c r="B28" s="247" t="s">
        <v>249</v>
      </c>
      <c r="C28" s="252">
        <v>5</v>
      </c>
      <c r="D28" s="252">
        <v>5</v>
      </c>
      <c r="E28" s="252">
        <v>2</v>
      </c>
      <c r="F28" s="248" t="s">
        <v>845</v>
      </c>
      <c r="G28" s="248"/>
      <c r="H28" s="248" t="s">
        <v>844</v>
      </c>
      <c r="I28" s="248" t="s">
        <v>844</v>
      </c>
      <c r="J28" s="248" t="s">
        <v>844</v>
      </c>
      <c r="K28" s="248" t="s">
        <v>845</v>
      </c>
      <c r="L28" s="248" t="s">
        <v>845</v>
      </c>
      <c r="M28" s="252">
        <v>4</v>
      </c>
      <c r="N28" s="252">
        <v>2</v>
      </c>
      <c r="O28" s="252">
        <v>4</v>
      </c>
      <c r="P28" s="248" t="s">
        <v>845</v>
      </c>
      <c r="Q28" s="252">
        <v>3</v>
      </c>
      <c r="R28" s="252">
        <v>2</v>
      </c>
      <c r="S28" s="248" t="s">
        <v>845</v>
      </c>
      <c r="T28" s="248" t="s">
        <v>844</v>
      </c>
      <c r="U28" s="248" t="s">
        <v>844</v>
      </c>
      <c r="V28" s="248" t="s">
        <v>844</v>
      </c>
      <c r="W28" s="248" t="s">
        <v>844</v>
      </c>
      <c r="X28" s="248" t="s">
        <v>845</v>
      </c>
      <c r="Y28" s="248" t="s">
        <v>845</v>
      </c>
      <c r="Z28" s="248" t="s">
        <v>845</v>
      </c>
      <c r="AA28" s="248" t="s">
        <v>845</v>
      </c>
      <c r="AB28" s="248" t="s">
        <v>844</v>
      </c>
      <c r="AC28" s="248" t="s">
        <v>844</v>
      </c>
      <c r="AD28" s="248" t="s">
        <v>844</v>
      </c>
      <c r="AE28" s="252">
        <v>2</v>
      </c>
      <c r="AF28" s="252">
        <v>2</v>
      </c>
      <c r="AG28" s="248" t="s">
        <v>845</v>
      </c>
      <c r="AK28" s="248" t="s">
        <v>845</v>
      </c>
      <c r="AL28" s="248" t="s">
        <v>844</v>
      </c>
      <c r="AM28" s="248" t="s">
        <v>845</v>
      </c>
      <c r="AN28" s="248" t="s">
        <v>844</v>
      </c>
      <c r="AO28" s="248" t="s">
        <v>844</v>
      </c>
      <c r="AP28" s="248" t="s">
        <v>844</v>
      </c>
      <c r="AQ28" s="248" t="s">
        <v>844</v>
      </c>
      <c r="AR28" s="248" t="s">
        <v>845</v>
      </c>
      <c r="AS28" s="248" t="s">
        <v>844</v>
      </c>
      <c r="AT28" s="248" t="s">
        <v>845</v>
      </c>
      <c r="AU28" s="248" t="s">
        <v>845</v>
      </c>
      <c r="AV28" s="248" t="s">
        <v>887</v>
      </c>
      <c r="AW28" s="248" t="s">
        <v>845</v>
      </c>
      <c r="AX28" s="248" t="s">
        <v>845</v>
      </c>
      <c r="AY28" s="248" t="s">
        <v>845</v>
      </c>
      <c r="AZ28" s="248" t="s">
        <v>845</v>
      </c>
      <c r="BA28" s="248" t="s">
        <v>845</v>
      </c>
      <c r="BB28" s="248" t="s">
        <v>845</v>
      </c>
      <c r="BC28" s="248" t="s">
        <v>845</v>
      </c>
      <c r="BD28" s="248" t="s">
        <v>845</v>
      </c>
      <c r="BE28" s="248" t="s">
        <v>845</v>
      </c>
      <c r="BF28" s="248" t="s">
        <v>845</v>
      </c>
      <c r="BG28" s="248" t="s">
        <v>844</v>
      </c>
      <c r="BH28" s="248" t="s">
        <v>845</v>
      </c>
      <c r="BI28" s="248" t="s">
        <v>845</v>
      </c>
      <c r="BJ28" s="248" t="s">
        <v>845</v>
      </c>
      <c r="BK28" s="248" t="s">
        <v>845</v>
      </c>
      <c r="BL28" s="248" t="s">
        <v>845</v>
      </c>
      <c r="BM28" s="248" t="s">
        <v>844</v>
      </c>
      <c r="BN28" s="248" t="s">
        <v>845</v>
      </c>
      <c r="BO28" s="248" t="s">
        <v>845</v>
      </c>
      <c r="BP28" s="248" t="s">
        <v>844</v>
      </c>
      <c r="BQ28" s="248" t="s">
        <v>844</v>
      </c>
      <c r="BR28" s="248" t="s">
        <v>844</v>
      </c>
      <c r="BS28" s="248" t="s">
        <v>845</v>
      </c>
      <c r="BT28" s="248" t="s">
        <v>845</v>
      </c>
      <c r="BV28" s="248" t="s">
        <v>845</v>
      </c>
      <c r="BW28" s="248" t="s">
        <v>845</v>
      </c>
      <c r="BX28" s="248" t="s">
        <v>845</v>
      </c>
      <c r="BY28" s="248" t="s">
        <v>844</v>
      </c>
      <c r="BZ28" s="248" t="s">
        <v>844</v>
      </c>
      <c r="CA28" s="248" t="s">
        <v>887</v>
      </c>
      <c r="CB28" s="248" t="s">
        <v>845</v>
      </c>
      <c r="CC28" s="248" t="s">
        <v>845</v>
      </c>
      <c r="CD28" s="248" t="s">
        <v>844</v>
      </c>
      <c r="CE28" s="248" t="s">
        <v>887</v>
      </c>
      <c r="CF28" s="248" t="s">
        <v>845</v>
      </c>
      <c r="CG28" s="248"/>
      <c r="CH28" s="248" t="s">
        <v>845</v>
      </c>
      <c r="CI28" s="248" t="s">
        <v>844</v>
      </c>
      <c r="CJ28" s="248" t="s">
        <v>844</v>
      </c>
      <c r="CK28" s="248" t="s">
        <v>845</v>
      </c>
      <c r="CL28" s="248" t="s">
        <v>845</v>
      </c>
      <c r="CM28" s="248" t="s">
        <v>844</v>
      </c>
      <c r="CN28" s="248" t="s">
        <v>844</v>
      </c>
      <c r="CO28" s="248" t="s">
        <v>845</v>
      </c>
      <c r="CP28" s="248" t="s">
        <v>845</v>
      </c>
      <c r="CQ28" s="248" t="s">
        <v>845</v>
      </c>
      <c r="CR28" s="248" t="s">
        <v>845</v>
      </c>
      <c r="CS28" s="248" t="s">
        <v>844</v>
      </c>
      <c r="CT28" s="248" t="s">
        <v>845</v>
      </c>
      <c r="CU28" s="248" t="s">
        <v>844</v>
      </c>
      <c r="CV28" s="248" t="s">
        <v>844</v>
      </c>
      <c r="CW28" s="248" t="s">
        <v>845</v>
      </c>
      <c r="CX28" s="248" t="s">
        <v>844</v>
      </c>
      <c r="CY28" s="248" t="s">
        <v>845</v>
      </c>
      <c r="CZ28" s="248" t="s">
        <v>845</v>
      </c>
      <c r="DA28" s="248" t="s">
        <v>844</v>
      </c>
      <c r="DB28" s="248" t="s">
        <v>845</v>
      </c>
      <c r="DC28" s="248" t="s">
        <v>845</v>
      </c>
      <c r="DE28" s="248" t="s">
        <v>844</v>
      </c>
      <c r="DG28" s="248" t="s">
        <v>844</v>
      </c>
      <c r="DH28" s="248" t="s">
        <v>844</v>
      </c>
      <c r="DI28" s="248" t="s">
        <v>845</v>
      </c>
      <c r="DJ28" s="248" t="s">
        <v>845</v>
      </c>
      <c r="DK28" s="248" t="s">
        <v>845</v>
      </c>
      <c r="DL28" s="248" t="s">
        <v>844</v>
      </c>
      <c r="DM28" s="248" t="s">
        <v>844</v>
      </c>
      <c r="DO28" s="248" t="s">
        <v>845</v>
      </c>
      <c r="DP28" s="248" t="s">
        <v>844</v>
      </c>
      <c r="DQ28" s="248" t="s">
        <v>887</v>
      </c>
      <c r="DR28" s="248" t="s">
        <v>844</v>
      </c>
      <c r="DS28" s="248" t="s">
        <v>844</v>
      </c>
      <c r="DT28" s="248" t="s">
        <v>844</v>
      </c>
      <c r="DU28" s="248" t="s">
        <v>844</v>
      </c>
      <c r="DV28" s="248" t="s">
        <v>844</v>
      </c>
      <c r="DW28" s="248" t="s">
        <v>845</v>
      </c>
      <c r="DX28" s="248" t="s">
        <v>845</v>
      </c>
      <c r="DY28" s="248" t="s">
        <v>844</v>
      </c>
      <c r="DZ28" s="248" t="s">
        <v>845</v>
      </c>
      <c r="EB28" s="248" t="s">
        <v>845</v>
      </c>
      <c r="EC28" s="248" t="s">
        <v>844</v>
      </c>
      <c r="ED28" s="248" t="s">
        <v>845</v>
      </c>
      <c r="EE28" s="248" t="s">
        <v>844</v>
      </c>
      <c r="EF28" s="248" t="s">
        <v>844</v>
      </c>
      <c r="EG28" s="248" t="s">
        <v>844</v>
      </c>
      <c r="EH28" s="251" t="s">
        <v>1545</v>
      </c>
      <c r="EI28" s="251" t="s">
        <v>1568</v>
      </c>
      <c r="EJ28" s="248" t="s">
        <v>844</v>
      </c>
      <c r="EK28" s="248" t="s">
        <v>844</v>
      </c>
      <c r="EL28" s="252">
        <v>0</v>
      </c>
      <c r="EM28" s="252">
        <v>2</v>
      </c>
      <c r="EN28" s="252">
        <v>0</v>
      </c>
      <c r="EO28" s="252">
        <v>0</v>
      </c>
      <c r="EP28" s="252">
        <v>0</v>
      </c>
      <c r="EQ28" s="252">
        <v>0</v>
      </c>
      <c r="ER28" s="252">
        <v>0</v>
      </c>
      <c r="ES28" s="252">
        <v>0</v>
      </c>
      <c r="ET28" s="252">
        <v>0</v>
      </c>
      <c r="EU28" s="252">
        <v>0</v>
      </c>
      <c r="EV28" s="252">
        <v>0</v>
      </c>
      <c r="EW28" s="252">
        <v>0</v>
      </c>
      <c r="EX28" s="252">
        <v>0</v>
      </c>
      <c r="EY28" s="252">
        <v>0</v>
      </c>
      <c r="EZ28" s="252">
        <v>0</v>
      </c>
      <c r="FA28" s="252">
        <v>0</v>
      </c>
      <c r="FB28" s="252">
        <v>0</v>
      </c>
      <c r="FC28" s="252">
        <v>0</v>
      </c>
      <c r="FD28" s="252">
        <v>0</v>
      </c>
      <c r="FE28" s="252">
        <v>0</v>
      </c>
      <c r="FF28" s="252">
        <v>0</v>
      </c>
      <c r="FG28" s="252">
        <v>0</v>
      </c>
      <c r="FH28" s="252">
        <v>0</v>
      </c>
      <c r="FI28" s="252">
        <v>0</v>
      </c>
      <c r="FJ28" s="252">
        <v>0</v>
      </c>
      <c r="FK28" s="252">
        <v>0</v>
      </c>
      <c r="FL28" s="252">
        <v>0</v>
      </c>
      <c r="FM28" s="252">
        <v>0</v>
      </c>
      <c r="FN28" s="252">
        <v>0</v>
      </c>
      <c r="FO28" s="252">
        <v>0</v>
      </c>
      <c r="FP28" s="252">
        <v>0</v>
      </c>
      <c r="FR28" s="246">
        <f>SUM(C28:DS28)</f>
        <v>31</v>
      </c>
      <c r="FS28" s="246">
        <f>SUM(EA28:EI28)</f>
        <v>0</v>
      </c>
      <c r="FT28" s="246">
        <f>SUM(ET28:FQ28)</f>
        <v>0</v>
      </c>
      <c r="FU28" s="246">
        <f>FR28+FS28-FT28</f>
        <v>31</v>
      </c>
      <c r="FV28" s="246">
        <f>SUM(C28:AU28)</f>
        <v>31</v>
      </c>
      <c r="FW28" s="246">
        <f>SUM(AV28:BJ28)</f>
        <v>0</v>
      </c>
      <c r="FX28" s="246">
        <f>SUM(BP28:CC28)</f>
        <v>0</v>
      </c>
      <c r="FY28" s="246">
        <f>SUM(CD28:CN28)</f>
        <v>0</v>
      </c>
      <c r="FZ28" s="246">
        <f>SUM(CV28:DS28)</f>
        <v>0</v>
      </c>
      <c r="GA28" s="246">
        <f>SUM(FV28:FZ28)</f>
        <v>31</v>
      </c>
    </row>
    <row r="29" spans="1:183" ht="25.05" customHeight="1" x14ac:dyDescent="0.25">
      <c r="A29" s="247" t="s">
        <v>1542</v>
      </c>
      <c r="B29" s="247" t="s">
        <v>183</v>
      </c>
      <c r="C29" s="252">
        <v>4</v>
      </c>
      <c r="D29" s="252">
        <v>4</v>
      </c>
      <c r="E29" s="252">
        <v>2</v>
      </c>
      <c r="F29" s="248" t="s">
        <v>844</v>
      </c>
      <c r="G29" s="248" t="s">
        <v>845</v>
      </c>
      <c r="H29" s="248" t="s">
        <v>845</v>
      </c>
      <c r="I29" s="248" t="s">
        <v>844</v>
      </c>
      <c r="J29" s="248" t="s">
        <v>844</v>
      </c>
      <c r="K29" s="248" t="s">
        <v>845</v>
      </c>
      <c r="L29" s="248" t="s">
        <v>844</v>
      </c>
      <c r="M29" s="252">
        <v>7</v>
      </c>
      <c r="N29" s="252">
        <v>2</v>
      </c>
      <c r="O29" s="252">
        <v>2</v>
      </c>
      <c r="P29" s="248" t="s">
        <v>845</v>
      </c>
      <c r="Q29" s="252">
        <v>2</v>
      </c>
      <c r="R29" s="252">
        <v>1</v>
      </c>
      <c r="S29" s="248" t="s">
        <v>845</v>
      </c>
      <c r="T29" s="248" t="s">
        <v>844</v>
      </c>
      <c r="U29" s="248" t="s">
        <v>845</v>
      </c>
      <c r="V29" s="248" t="s">
        <v>844</v>
      </c>
      <c r="W29" s="248" t="s">
        <v>845</v>
      </c>
      <c r="X29" s="248" t="s">
        <v>845</v>
      </c>
      <c r="Y29" s="248" t="s">
        <v>845</v>
      </c>
      <c r="Z29" s="248" t="s">
        <v>845</v>
      </c>
      <c r="AA29" s="248" t="s">
        <v>845</v>
      </c>
      <c r="AB29" s="248" t="s">
        <v>844</v>
      </c>
      <c r="AC29" s="248" t="s">
        <v>844</v>
      </c>
      <c r="AD29" s="248" t="s">
        <v>845</v>
      </c>
      <c r="AE29" s="252">
        <v>2</v>
      </c>
      <c r="AF29" s="252">
        <v>1</v>
      </c>
      <c r="AG29" s="248" t="s">
        <v>845</v>
      </c>
      <c r="AK29" s="248" t="s">
        <v>844</v>
      </c>
      <c r="AL29" s="248" t="s">
        <v>845</v>
      </c>
      <c r="AM29" s="248" t="s">
        <v>845</v>
      </c>
      <c r="AN29" s="248" t="s">
        <v>845</v>
      </c>
      <c r="AO29" s="248" t="s">
        <v>845</v>
      </c>
      <c r="AP29" s="248" t="s">
        <v>844</v>
      </c>
      <c r="AQ29" s="248" t="s">
        <v>844</v>
      </c>
      <c r="AR29" s="248" t="s">
        <v>845</v>
      </c>
      <c r="AS29" s="248" t="s">
        <v>844</v>
      </c>
      <c r="AT29" s="248" t="s">
        <v>845</v>
      </c>
      <c r="AU29" s="248" t="s">
        <v>844</v>
      </c>
      <c r="AV29" s="248" t="s">
        <v>845</v>
      </c>
      <c r="AW29" s="248" t="s">
        <v>845</v>
      </c>
      <c r="AX29" s="248" t="s">
        <v>845</v>
      </c>
      <c r="AY29" s="248" t="s">
        <v>845</v>
      </c>
      <c r="AZ29" s="248" t="s">
        <v>845</v>
      </c>
      <c r="BA29" s="248" t="s">
        <v>845</v>
      </c>
      <c r="BB29" s="248" t="s">
        <v>845</v>
      </c>
      <c r="BC29" s="248" t="s">
        <v>845</v>
      </c>
      <c r="BD29" s="248" t="s">
        <v>845</v>
      </c>
      <c r="BE29" s="248" t="s">
        <v>845</v>
      </c>
      <c r="BF29" s="248" t="s">
        <v>845</v>
      </c>
      <c r="BG29" s="248" t="s">
        <v>845</v>
      </c>
      <c r="BH29" s="248" t="s">
        <v>845</v>
      </c>
      <c r="BI29" s="248" t="s">
        <v>845</v>
      </c>
      <c r="BJ29" s="248" t="s">
        <v>845</v>
      </c>
      <c r="BK29" s="248" t="s">
        <v>845</v>
      </c>
      <c r="BL29" s="248" t="s">
        <v>845</v>
      </c>
      <c r="BM29" s="248" t="s">
        <v>844</v>
      </c>
      <c r="BN29" s="248" t="s">
        <v>845</v>
      </c>
      <c r="BO29" s="248" t="s">
        <v>845</v>
      </c>
      <c r="BP29" s="248" t="s">
        <v>844</v>
      </c>
      <c r="BQ29" s="248" t="s">
        <v>845</v>
      </c>
      <c r="BR29" s="248" t="s">
        <v>845</v>
      </c>
      <c r="BS29" s="248" t="s">
        <v>844</v>
      </c>
      <c r="BT29" s="248" t="s">
        <v>844</v>
      </c>
      <c r="BV29" s="248" t="s">
        <v>845</v>
      </c>
      <c r="BW29" s="248" t="s">
        <v>844</v>
      </c>
      <c r="BX29" s="248" t="s">
        <v>844</v>
      </c>
      <c r="BY29" s="248" t="s">
        <v>845</v>
      </c>
      <c r="BZ29" s="248" t="s">
        <v>844</v>
      </c>
      <c r="CA29" s="248" t="s">
        <v>845</v>
      </c>
      <c r="CB29" s="248" t="s">
        <v>845</v>
      </c>
      <c r="CC29" s="248" t="s">
        <v>845</v>
      </c>
      <c r="CD29" s="248" t="s">
        <v>844</v>
      </c>
      <c r="CE29" s="248" t="s">
        <v>844</v>
      </c>
      <c r="CF29" s="248" t="s">
        <v>845</v>
      </c>
      <c r="CG29" s="248"/>
      <c r="CH29" s="248" t="s">
        <v>845</v>
      </c>
      <c r="CI29" s="248" t="s">
        <v>845</v>
      </c>
      <c r="CJ29" s="248" t="s">
        <v>845</v>
      </c>
      <c r="CK29" s="248" t="s">
        <v>845</v>
      </c>
      <c r="CL29" s="248" t="s">
        <v>845</v>
      </c>
      <c r="CM29" s="248" t="s">
        <v>845</v>
      </c>
      <c r="CN29" s="248" t="s">
        <v>845</v>
      </c>
      <c r="CO29" s="248" t="s">
        <v>845</v>
      </c>
      <c r="CP29" s="248" t="s">
        <v>845</v>
      </c>
      <c r="CQ29" s="248" t="s">
        <v>845</v>
      </c>
      <c r="CR29" s="248" t="s">
        <v>845</v>
      </c>
      <c r="CS29" s="248" t="s">
        <v>845</v>
      </c>
      <c r="CT29" s="248" t="s">
        <v>845</v>
      </c>
      <c r="CU29" s="248" t="s">
        <v>844</v>
      </c>
      <c r="CV29" s="248" t="s">
        <v>845</v>
      </c>
      <c r="CW29" s="248" t="s">
        <v>845</v>
      </c>
      <c r="CX29" s="248" t="s">
        <v>844</v>
      </c>
      <c r="CY29" s="248" t="s">
        <v>845</v>
      </c>
      <c r="CZ29" s="248" t="s">
        <v>845</v>
      </c>
      <c r="DA29" s="248" t="s">
        <v>844</v>
      </c>
      <c r="DB29" s="248" t="s">
        <v>844</v>
      </c>
      <c r="DC29" s="248" t="s">
        <v>845</v>
      </c>
      <c r="DE29" s="248" t="s">
        <v>845</v>
      </c>
      <c r="DG29" s="248" t="s">
        <v>845</v>
      </c>
      <c r="DH29" s="248" t="s">
        <v>844</v>
      </c>
      <c r="DI29" s="248" t="s">
        <v>845</v>
      </c>
      <c r="DJ29" s="248" t="s">
        <v>845</v>
      </c>
      <c r="DK29" s="248" t="s">
        <v>845</v>
      </c>
      <c r="DL29" s="248" t="s">
        <v>845</v>
      </c>
      <c r="DM29" s="248" t="s">
        <v>845</v>
      </c>
      <c r="DO29" s="248" t="s">
        <v>845</v>
      </c>
      <c r="DP29" s="248" t="s">
        <v>845</v>
      </c>
      <c r="DQ29" s="248" t="s">
        <v>887</v>
      </c>
      <c r="DR29" s="248" t="s">
        <v>845</v>
      </c>
      <c r="DS29" s="248" t="s">
        <v>844</v>
      </c>
      <c r="DT29" s="248" t="s">
        <v>844</v>
      </c>
      <c r="DU29" s="248" t="s">
        <v>845</v>
      </c>
      <c r="DV29" s="248" t="s">
        <v>844</v>
      </c>
      <c r="DW29" s="248" t="s">
        <v>844</v>
      </c>
      <c r="DX29" s="248" t="s">
        <v>845</v>
      </c>
      <c r="DY29" s="248" t="s">
        <v>844</v>
      </c>
      <c r="DZ29" s="248" t="s">
        <v>845</v>
      </c>
      <c r="EB29" s="248" t="s">
        <v>844</v>
      </c>
      <c r="EC29" s="248" t="s">
        <v>844</v>
      </c>
      <c r="ED29" s="248" t="s">
        <v>845</v>
      </c>
      <c r="EE29" s="248" t="s">
        <v>845</v>
      </c>
      <c r="EF29" s="248" t="s">
        <v>844</v>
      </c>
      <c r="EG29" s="248" t="s">
        <v>844</v>
      </c>
      <c r="EH29" s="251" t="s">
        <v>1545</v>
      </c>
      <c r="EI29" s="251" t="s">
        <v>1558</v>
      </c>
      <c r="EJ29" s="248" t="s">
        <v>844</v>
      </c>
      <c r="EK29" s="248" t="s">
        <v>844</v>
      </c>
      <c r="EL29" s="252">
        <v>2</v>
      </c>
      <c r="EM29" s="252">
        <v>0</v>
      </c>
      <c r="EN29" s="252">
        <v>0</v>
      </c>
      <c r="EO29" s="252">
        <v>0</v>
      </c>
      <c r="EP29" s="252">
        <v>0</v>
      </c>
      <c r="EQ29" s="252">
        <v>0</v>
      </c>
      <c r="ER29" s="252">
        <v>0</v>
      </c>
      <c r="ES29" s="252">
        <v>0</v>
      </c>
      <c r="ET29" s="252">
        <v>0</v>
      </c>
      <c r="EU29" s="252">
        <v>0</v>
      </c>
      <c r="EV29" s="252">
        <v>0</v>
      </c>
      <c r="EW29" s="252">
        <v>3</v>
      </c>
      <c r="EX29" s="252">
        <v>6</v>
      </c>
      <c r="EY29" s="252">
        <v>0</v>
      </c>
      <c r="EZ29" s="252">
        <v>0</v>
      </c>
      <c r="FA29" s="252">
        <v>0</v>
      </c>
      <c r="FB29" s="252">
        <v>0</v>
      </c>
      <c r="FC29" s="252">
        <v>0</v>
      </c>
      <c r="FD29" s="252">
        <v>0</v>
      </c>
      <c r="FE29" s="252">
        <v>0</v>
      </c>
      <c r="FF29" s="252">
        <v>0</v>
      </c>
      <c r="FG29" s="252">
        <v>0</v>
      </c>
      <c r="FH29" s="252">
        <v>0</v>
      </c>
      <c r="FI29" s="252">
        <v>3</v>
      </c>
      <c r="FJ29" s="252">
        <v>0</v>
      </c>
      <c r="FK29" s="252">
        <v>0</v>
      </c>
      <c r="FL29" s="252">
        <v>0</v>
      </c>
      <c r="FM29" s="252">
        <v>0</v>
      </c>
      <c r="FN29" s="252">
        <v>0</v>
      </c>
      <c r="FO29" s="252">
        <v>0</v>
      </c>
      <c r="FP29" s="252">
        <v>0</v>
      </c>
      <c r="FR29" s="246">
        <f>SUM(C29:DS29)</f>
        <v>27</v>
      </c>
      <c r="FS29" s="246">
        <f>SUM(EA29:EI29)</f>
        <v>0</v>
      </c>
      <c r="FT29" s="246">
        <f>SUM(ET29:FQ29)</f>
        <v>12</v>
      </c>
      <c r="FU29" s="246">
        <f>FR29+FS29-FT29</f>
        <v>15</v>
      </c>
      <c r="FV29" s="246">
        <f>SUM(C29:AU29)</f>
        <v>27</v>
      </c>
      <c r="FW29" s="246">
        <f>SUM(AV29:BJ29)</f>
        <v>0</v>
      </c>
      <c r="FX29" s="246">
        <f>SUM(BP29:CC29)</f>
        <v>0</v>
      </c>
      <c r="FY29" s="246">
        <f>SUM(CD29:CN29)</f>
        <v>0</v>
      </c>
      <c r="FZ29" s="246">
        <f>SUM(CV29:DS29)</f>
        <v>0</v>
      </c>
      <c r="GA29" s="246">
        <f>SUM(FV29:FZ29)</f>
        <v>27</v>
      </c>
    </row>
    <row r="30" spans="1:183" ht="25.05" customHeight="1" x14ac:dyDescent="0.25">
      <c r="A30" s="247" t="s">
        <v>1542</v>
      </c>
      <c r="B30" s="247" t="s">
        <v>1532</v>
      </c>
      <c r="C30" s="252">
        <v>9</v>
      </c>
      <c r="D30" s="252">
        <v>9</v>
      </c>
      <c r="E30" s="252">
        <v>2</v>
      </c>
      <c r="F30" s="248" t="s">
        <v>845</v>
      </c>
      <c r="G30" s="248"/>
      <c r="H30" s="248" t="s">
        <v>844</v>
      </c>
      <c r="I30" s="248" t="s">
        <v>844</v>
      </c>
      <c r="J30" s="248" t="s">
        <v>845</v>
      </c>
      <c r="K30" s="248" t="s">
        <v>845</v>
      </c>
      <c r="L30" s="248" t="s">
        <v>845</v>
      </c>
      <c r="M30" s="252">
        <v>7</v>
      </c>
      <c r="N30" s="252">
        <v>3</v>
      </c>
      <c r="O30" s="252">
        <v>4</v>
      </c>
      <c r="P30" s="248" t="s">
        <v>845</v>
      </c>
      <c r="Q30" s="252">
        <v>4</v>
      </c>
      <c r="R30" s="252">
        <v>2</v>
      </c>
      <c r="S30" s="248" t="s">
        <v>845</v>
      </c>
      <c r="T30" s="248" t="s">
        <v>845</v>
      </c>
      <c r="U30" s="248" t="s">
        <v>844</v>
      </c>
      <c r="V30" s="248" t="s">
        <v>844</v>
      </c>
      <c r="W30" s="248" t="s">
        <v>845</v>
      </c>
      <c r="X30" s="248" t="s">
        <v>845</v>
      </c>
      <c r="Y30" s="248" t="s">
        <v>845</v>
      </c>
      <c r="Z30" s="248" t="s">
        <v>845</v>
      </c>
      <c r="AA30" s="248" t="s">
        <v>845</v>
      </c>
      <c r="AB30" s="248" t="s">
        <v>844</v>
      </c>
      <c r="AC30" s="248" t="s">
        <v>844</v>
      </c>
      <c r="AD30" s="248" t="s">
        <v>845</v>
      </c>
      <c r="AE30" s="252">
        <v>4</v>
      </c>
      <c r="AF30" s="252">
        <v>2</v>
      </c>
      <c r="AG30" s="248" t="s">
        <v>845</v>
      </c>
      <c r="AK30" s="248" t="s">
        <v>845</v>
      </c>
      <c r="AL30" s="248" t="s">
        <v>845</v>
      </c>
      <c r="AM30" s="248" t="s">
        <v>845</v>
      </c>
      <c r="AN30" s="248" t="s">
        <v>845</v>
      </c>
      <c r="AO30" s="248" t="s">
        <v>845</v>
      </c>
      <c r="AP30" s="248" t="s">
        <v>845</v>
      </c>
      <c r="AQ30" s="248" t="s">
        <v>845</v>
      </c>
      <c r="AR30" s="248" t="s">
        <v>845</v>
      </c>
      <c r="AS30" s="248" t="s">
        <v>845</v>
      </c>
      <c r="AT30" s="248" t="s">
        <v>844</v>
      </c>
      <c r="AU30" s="248" t="s">
        <v>844</v>
      </c>
      <c r="AV30" s="248" t="s">
        <v>845</v>
      </c>
      <c r="AW30" s="248" t="s">
        <v>845</v>
      </c>
      <c r="AX30" s="248" t="s">
        <v>845</v>
      </c>
      <c r="AY30" s="248" t="s">
        <v>845</v>
      </c>
      <c r="AZ30" s="248" t="s">
        <v>845</v>
      </c>
      <c r="BA30" s="248" t="s">
        <v>845</v>
      </c>
      <c r="BB30" s="248" t="s">
        <v>845</v>
      </c>
      <c r="BC30" s="248" t="s">
        <v>845</v>
      </c>
      <c r="BD30" s="248" t="s">
        <v>845</v>
      </c>
      <c r="BE30" s="248" t="s">
        <v>845</v>
      </c>
      <c r="BF30" s="248" t="s">
        <v>844</v>
      </c>
      <c r="BG30" s="248" t="s">
        <v>845</v>
      </c>
      <c r="BH30" s="248" t="s">
        <v>845</v>
      </c>
      <c r="BI30" s="248" t="s">
        <v>845</v>
      </c>
      <c r="BJ30" s="248" t="s">
        <v>845</v>
      </c>
      <c r="BK30" s="248" t="s">
        <v>887</v>
      </c>
      <c r="BL30" s="248" t="s">
        <v>845</v>
      </c>
      <c r="BM30" s="248" t="s">
        <v>845</v>
      </c>
      <c r="BN30" s="248" t="s">
        <v>844</v>
      </c>
      <c r="BO30" s="248" t="s">
        <v>845</v>
      </c>
      <c r="BP30" s="248" t="s">
        <v>845</v>
      </c>
      <c r="BQ30" s="248" t="s">
        <v>845</v>
      </c>
      <c r="BR30" s="248" t="s">
        <v>845</v>
      </c>
      <c r="BS30" s="248" t="s">
        <v>845</v>
      </c>
      <c r="BT30" s="248" t="s">
        <v>844</v>
      </c>
      <c r="BV30" s="248" t="s">
        <v>845</v>
      </c>
      <c r="BW30" s="248" t="s">
        <v>845</v>
      </c>
      <c r="BX30" s="248" t="s">
        <v>845</v>
      </c>
      <c r="BY30" s="248" t="s">
        <v>845</v>
      </c>
      <c r="BZ30" s="248" t="s">
        <v>844</v>
      </c>
      <c r="CA30" s="248" t="s">
        <v>844</v>
      </c>
      <c r="CB30" s="248" t="s">
        <v>845</v>
      </c>
      <c r="CC30" s="248" t="s">
        <v>845</v>
      </c>
      <c r="CD30" s="248" t="s">
        <v>845</v>
      </c>
      <c r="CE30" s="248"/>
      <c r="CF30" s="248" t="s">
        <v>845</v>
      </c>
      <c r="CG30" s="248"/>
      <c r="CH30" s="248" t="s">
        <v>845</v>
      </c>
      <c r="CI30" s="248" t="s">
        <v>844</v>
      </c>
      <c r="CJ30" s="248" t="s">
        <v>845</v>
      </c>
      <c r="CK30" s="248" t="s">
        <v>845</v>
      </c>
      <c r="CL30" s="248" t="s">
        <v>845</v>
      </c>
      <c r="CM30" s="248" t="s">
        <v>845</v>
      </c>
      <c r="CN30" s="248" t="s">
        <v>845</v>
      </c>
      <c r="CO30" s="248" t="s">
        <v>845</v>
      </c>
      <c r="CP30" s="248" t="s">
        <v>845</v>
      </c>
      <c r="CQ30" s="248" t="s">
        <v>845</v>
      </c>
      <c r="CR30" s="248" t="s">
        <v>845</v>
      </c>
      <c r="CS30" s="248" t="s">
        <v>845</v>
      </c>
      <c r="CT30" s="248" t="s">
        <v>845</v>
      </c>
      <c r="CU30" s="248" t="s">
        <v>845</v>
      </c>
      <c r="CV30" s="248" t="s">
        <v>845</v>
      </c>
      <c r="CW30" s="248" t="s">
        <v>844</v>
      </c>
      <c r="CX30" s="248" t="s">
        <v>845</v>
      </c>
      <c r="CY30" s="248" t="s">
        <v>844</v>
      </c>
      <c r="CZ30" s="248" t="s">
        <v>844</v>
      </c>
      <c r="DA30" s="248" t="s">
        <v>844</v>
      </c>
      <c r="DB30" s="248" t="s">
        <v>845</v>
      </c>
      <c r="DC30" s="248" t="s">
        <v>845</v>
      </c>
      <c r="DE30" s="248" t="s">
        <v>845</v>
      </c>
      <c r="DG30" s="248" t="s">
        <v>845</v>
      </c>
      <c r="DH30" s="248" t="s">
        <v>845</v>
      </c>
      <c r="DI30" s="248" t="s">
        <v>845</v>
      </c>
      <c r="DJ30" s="248" t="s">
        <v>845</v>
      </c>
      <c r="DK30" s="248" t="s">
        <v>845</v>
      </c>
      <c r="DL30" s="248" t="s">
        <v>845</v>
      </c>
      <c r="DM30" s="248" t="s">
        <v>845</v>
      </c>
      <c r="DO30" s="248" t="s">
        <v>844</v>
      </c>
      <c r="DP30" s="248" t="s">
        <v>844</v>
      </c>
      <c r="DQ30" s="248" t="s">
        <v>887</v>
      </c>
      <c r="DR30" s="248" t="s">
        <v>845</v>
      </c>
      <c r="DS30" s="248" t="s">
        <v>844</v>
      </c>
      <c r="DT30" s="248" t="s">
        <v>845</v>
      </c>
      <c r="DU30" s="248" t="s">
        <v>845</v>
      </c>
      <c r="DV30" s="248" t="s">
        <v>844</v>
      </c>
      <c r="DW30" s="248" t="s">
        <v>844</v>
      </c>
      <c r="DX30" s="248" t="s">
        <v>845</v>
      </c>
      <c r="DY30" s="248" t="s">
        <v>844</v>
      </c>
      <c r="DZ30" s="248" t="s">
        <v>845</v>
      </c>
      <c r="EB30" s="248" t="s">
        <v>845</v>
      </c>
      <c r="EC30" s="248" t="s">
        <v>845</v>
      </c>
      <c r="ED30" s="248" t="s">
        <v>845</v>
      </c>
      <c r="EE30" s="248" t="s">
        <v>845</v>
      </c>
      <c r="EF30" s="248" t="s">
        <v>845</v>
      </c>
      <c r="EG30" s="248" t="s">
        <v>844</v>
      </c>
      <c r="EH30" s="251" t="s">
        <v>1545</v>
      </c>
      <c r="EI30" s="251" t="s">
        <v>1574</v>
      </c>
      <c r="EJ30" s="248" t="s">
        <v>845</v>
      </c>
      <c r="EK30" s="248" t="s">
        <v>844</v>
      </c>
      <c r="EL30" s="252">
        <v>0</v>
      </c>
      <c r="EM30" s="252">
        <v>0</v>
      </c>
      <c r="EN30" s="252">
        <v>0</v>
      </c>
      <c r="EO30" s="252">
        <v>0</v>
      </c>
      <c r="EP30" s="252">
        <v>0</v>
      </c>
      <c r="EQ30" s="252">
        <v>0</v>
      </c>
      <c r="ER30" s="252">
        <v>0</v>
      </c>
      <c r="ES30" s="252">
        <v>0</v>
      </c>
      <c r="ET30" s="252">
        <v>0</v>
      </c>
      <c r="EU30" s="252">
        <v>0</v>
      </c>
      <c r="EV30" s="252">
        <v>0</v>
      </c>
      <c r="EW30" s="252">
        <v>0</v>
      </c>
      <c r="EX30" s="252">
        <v>0</v>
      </c>
      <c r="EY30" s="252">
        <v>0</v>
      </c>
      <c r="EZ30" s="252">
        <v>0</v>
      </c>
      <c r="FA30" s="252">
        <v>0</v>
      </c>
      <c r="FB30" s="252">
        <v>0</v>
      </c>
      <c r="FC30" s="252">
        <v>0</v>
      </c>
      <c r="FD30" s="252">
        <v>0</v>
      </c>
      <c r="FE30" s="252">
        <v>0</v>
      </c>
      <c r="FF30" s="252">
        <v>0</v>
      </c>
      <c r="FG30" s="252">
        <v>0</v>
      </c>
      <c r="FH30" s="252">
        <v>0</v>
      </c>
      <c r="FI30" s="252">
        <v>0</v>
      </c>
      <c r="FJ30" s="252">
        <v>0</v>
      </c>
      <c r="FK30" s="252">
        <v>0</v>
      </c>
      <c r="FL30" s="252">
        <v>0</v>
      </c>
      <c r="FM30" s="252">
        <v>0</v>
      </c>
      <c r="FN30" s="252">
        <v>0</v>
      </c>
      <c r="FO30" s="252">
        <v>0</v>
      </c>
      <c r="FP30" s="252">
        <v>0</v>
      </c>
      <c r="FR30" s="246">
        <f>SUM(C30:DS30)</f>
        <v>46</v>
      </c>
      <c r="FS30" s="246">
        <f>SUM(EA30:EI30)</f>
        <v>0</v>
      </c>
      <c r="FT30" s="246">
        <f>SUM(ET30:FQ30)</f>
        <v>0</v>
      </c>
      <c r="FU30" s="246">
        <f>FR30+FS30-FT30</f>
        <v>46</v>
      </c>
      <c r="FV30" s="246">
        <f>SUM(C30:AU30)</f>
        <v>46</v>
      </c>
      <c r="FW30" s="246">
        <f>SUM(AV30:BJ30)</f>
        <v>0</v>
      </c>
      <c r="FX30" s="246">
        <f>SUM(BP30:CC30)</f>
        <v>0</v>
      </c>
      <c r="FY30" s="246">
        <f>SUM(CD30:CN30)</f>
        <v>0</v>
      </c>
      <c r="FZ30" s="246">
        <f>SUM(CV30:DS30)</f>
        <v>0</v>
      </c>
      <c r="GA30" s="246">
        <f>SUM(FV30:FZ30)</f>
        <v>46</v>
      </c>
    </row>
    <row r="31" spans="1:183" ht="25.05" customHeight="1" x14ac:dyDescent="0.25">
      <c r="A31" s="247" t="s">
        <v>1542</v>
      </c>
      <c r="B31" s="247" t="s">
        <v>139</v>
      </c>
      <c r="C31" s="252">
        <v>7</v>
      </c>
      <c r="D31" s="252">
        <v>7</v>
      </c>
      <c r="E31" s="252">
        <v>3</v>
      </c>
      <c r="F31" s="248" t="s">
        <v>845</v>
      </c>
      <c r="G31" s="248"/>
      <c r="H31" s="248" t="s">
        <v>844</v>
      </c>
      <c r="I31" s="248" t="s">
        <v>845</v>
      </c>
      <c r="J31" s="248" t="s">
        <v>844</v>
      </c>
      <c r="K31" s="248" t="s">
        <v>845</v>
      </c>
      <c r="L31" s="248" t="s">
        <v>845</v>
      </c>
      <c r="M31" s="252">
        <v>3</v>
      </c>
      <c r="N31" s="252">
        <v>2</v>
      </c>
      <c r="O31" s="252">
        <v>4</v>
      </c>
      <c r="P31" s="248" t="s">
        <v>845</v>
      </c>
      <c r="Q31" s="252">
        <v>4</v>
      </c>
      <c r="R31" s="252">
        <v>3</v>
      </c>
      <c r="S31" s="248" t="s">
        <v>845</v>
      </c>
      <c r="T31" s="248" t="s">
        <v>844</v>
      </c>
      <c r="U31" s="248" t="s">
        <v>845</v>
      </c>
      <c r="V31" s="248" t="s">
        <v>844</v>
      </c>
      <c r="W31" s="248" t="s">
        <v>845</v>
      </c>
      <c r="X31" s="248" t="s">
        <v>845</v>
      </c>
      <c r="Y31" s="248" t="s">
        <v>845</v>
      </c>
      <c r="Z31" s="248" t="s">
        <v>845</v>
      </c>
      <c r="AA31" s="248" t="s">
        <v>845</v>
      </c>
      <c r="AB31" s="248" t="s">
        <v>844</v>
      </c>
      <c r="AC31" s="248" t="s">
        <v>844</v>
      </c>
      <c r="AD31" s="248" t="s">
        <v>845</v>
      </c>
      <c r="AE31" s="252">
        <v>3</v>
      </c>
      <c r="AF31" s="252">
        <v>3</v>
      </c>
      <c r="AG31" s="248" t="s">
        <v>845</v>
      </c>
      <c r="AK31" s="248" t="s">
        <v>845</v>
      </c>
      <c r="AL31" s="248" t="s">
        <v>845</v>
      </c>
      <c r="AM31" s="248" t="s">
        <v>845</v>
      </c>
      <c r="AN31" s="248" t="s">
        <v>845</v>
      </c>
      <c r="AO31" s="248" t="s">
        <v>845</v>
      </c>
      <c r="AP31" s="248" t="s">
        <v>844</v>
      </c>
      <c r="AQ31" s="248" t="s">
        <v>844</v>
      </c>
      <c r="AR31" s="248" t="s">
        <v>845</v>
      </c>
      <c r="AS31" s="248" t="s">
        <v>844</v>
      </c>
      <c r="AT31" s="248" t="s">
        <v>845</v>
      </c>
      <c r="AU31" s="248" t="s">
        <v>845</v>
      </c>
      <c r="AV31" s="248" t="s">
        <v>844</v>
      </c>
      <c r="AW31" s="248" t="s">
        <v>845</v>
      </c>
      <c r="AX31" s="248" t="s">
        <v>845</v>
      </c>
      <c r="AY31" s="248" t="s">
        <v>845</v>
      </c>
      <c r="AZ31" s="248" t="s">
        <v>845</v>
      </c>
      <c r="BA31" s="248" t="s">
        <v>845</v>
      </c>
      <c r="BB31" s="248" t="s">
        <v>845</v>
      </c>
      <c r="BC31" s="248" t="s">
        <v>845</v>
      </c>
      <c r="BD31" s="248" t="s">
        <v>845</v>
      </c>
      <c r="BE31" s="248" t="s">
        <v>845</v>
      </c>
      <c r="BF31" s="248" t="s">
        <v>845</v>
      </c>
      <c r="BG31" s="248" t="s">
        <v>845</v>
      </c>
      <c r="BH31" s="248" t="s">
        <v>845</v>
      </c>
      <c r="BI31" s="248" t="s">
        <v>845</v>
      </c>
      <c r="BJ31" s="248" t="s">
        <v>845</v>
      </c>
      <c r="BK31" s="248" t="s">
        <v>845</v>
      </c>
      <c r="BL31" s="248" t="s">
        <v>845</v>
      </c>
      <c r="BM31" s="248" t="s">
        <v>844</v>
      </c>
      <c r="BN31" s="248" t="s">
        <v>844</v>
      </c>
      <c r="BO31" s="248" t="s">
        <v>845</v>
      </c>
      <c r="BP31" s="248" t="s">
        <v>844</v>
      </c>
      <c r="BQ31" s="248" t="s">
        <v>845</v>
      </c>
      <c r="BR31" s="248" t="s">
        <v>844</v>
      </c>
      <c r="BS31" s="248" t="s">
        <v>845</v>
      </c>
      <c r="BT31" s="248" t="s">
        <v>844</v>
      </c>
      <c r="BV31" s="248" t="s">
        <v>845</v>
      </c>
      <c r="BW31" s="248" t="s">
        <v>845</v>
      </c>
      <c r="BX31" s="248" t="s">
        <v>844</v>
      </c>
      <c r="BY31" s="248" t="s">
        <v>845</v>
      </c>
      <c r="BZ31" s="248" t="s">
        <v>844</v>
      </c>
      <c r="CA31" s="248" t="s">
        <v>845</v>
      </c>
      <c r="CB31" s="248" t="s">
        <v>845</v>
      </c>
      <c r="CC31" s="248" t="s">
        <v>845</v>
      </c>
      <c r="CD31" s="248" t="s">
        <v>845</v>
      </c>
      <c r="CE31" s="248"/>
      <c r="CF31" s="248" t="s">
        <v>845</v>
      </c>
      <c r="CG31" s="248"/>
      <c r="CH31" s="248" t="s">
        <v>845</v>
      </c>
      <c r="CI31" s="248" t="s">
        <v>844</v>
      </c>
      <c r="CJ31" s="248" t="s">
        <v>845</v>
      </c>
      <c r="CK31" s="248" t="s">
        <v>845</v>
      </c>
      <c r="CL31" s="248" t="s">
        <v>845</v>
      </c>
      <c r="CM31" s="248" t="s">
        <v>845</v>
      </c>
      <c r="CN31" s="248" t="s">
        <v>845</v>
      </c>
      <c r="CO31" s="248" t="s">
        <v>845</v>
      </c>
      <c r="CP31" s="248" t="s">
        <v>845</v>
      </c>
      <c r="CQ31" s="248" t="s">
        <v>845</v>
      </c>
      <c r="CR31" s="248" t="s">
        <v>845</v>
      </c>
      <c r="CS31" s="248" t="s">
        <v>845</v>
      </c>
      <c r="CT31" s="248" t="s">
        <v>845</v>
      </c>
      <c r="CU31" s="248" t="s">
        <v>845</v>
      </c>
      <c r="CV31" s="248" t="s">
        <v>845</v>
      </c>
      <c r="CW31" s="248" t="s">
        <v>845</v>
      </c>
      <c r="CX31" s="248" t="s">
        <v>844</v>
      </c>
      <c r="CY31" s="248" t="s">
        <v>845</v>
      </c>
      <c r="CZ31" s="248" t="s">
        <v>845</v>
      </c>
      <c r="DA31" s="248" t="s">
        <v>844</v>
      </c>
      <c r="DB31" s="248" t="s">
        <v>845</v>
      </c>
      <c r="DC31" s="248" t="s">
        <v>845</v>
      </c>
      <c r="DE31" s="248" t="s">
        <v>844</v>
      </c>
      <c r="DG31" s="248" t="s">
        <v>845</v>
      </c>
      <c r="DH31" s="248" t="s">
        <v>844</v>
      </c>
      <c r="DI31" s="248" t="s">
        <v>845</v>
      </c>
      <c r="DJ31" s="248" t="s">
        <v>845</v>
      </c>
      <c r="DK31" s="248" t="s">
        <v>845</v>
      </c>
      <c r="DL31" s="248" t="s">
        <v>845</v>
      </c>
      <c r="DM31" s="248" t="s">
        <v>845</v>
      </c>
      <c r="DO31" s="248" t="s">
        <v>845</v>
      </c>
      <c r="DP31" s="248" t="s">
        <v>845</v>
      </c>
      <c r="DQ31" s="248" t="s">
        <v>844</v>
      </c>
      <c r="DR31" s="248" t="s">
        <v>845</v>
      </c>
      <c r="DS31" s="248" t="s">
        <v>844</v>
      </c>
      <c r="DT31" s="248" t="s">
        <v>845</v>
      </c>
      <c r="DU31" s="248" t="s">
        <v>844</v>
      </c>
      <c r="DV31" s="248" t="s">
        <v>844</v>
      </c>
      <c r="DW31" s="248" t="s">
        <v>845</v>
      </c>
      <c r="DX31" s="248" t="s">
        <v>845</v>
      </c>
      <c r="DY31" s="248" t="s">
        <v>844</v>
      </c>
      <c r="DZ31" s="248" t="s">
        <v>845</v>
      </c>
      <c r="EB31" s="248" t="s">
        <v>844</v>
      </c>
      <c r="EC31" s="248" t="s">
        <v>844</v>
      </c>
      <c r="ED31" s="248" t="s">
        <v>845</v>
      </c>
      <c r="EE31" s="248" t="s">
        <v>844</v>
      </c>
      <c r="EF31" s="248" t="s">
        <v>845</v>
      </c>
      <c r="EG31" s="248" t="s">
        <v>844</v>
      </c>
      <c r="EH31" s="251" t="s">
        <v>1547</v>
      </c>
      <c r="EI31" s="251" t="s">
        <v>1576</v>
      </c>
      <c r="EJ31" s="248" t="s">
        <v>844</v>
      </c>
      <c r="EK31" s="248" t="s">
        <v>844</v>
      </c>
      <c r="EL31" s="252">
        <v>0</v>
      </c>
      <c r="EM31" s="252">
        <v>0</v>
      </c>
      <c r="EN31" s="252">
        <v>0</v>
      </c>
      <c r="EO31" s="252">
        <v>0</v>
      </c>
      <c r="EP31" s="252">
        <v>0</v>
      </c>
      <c r="EQ31" s="252">
        <v>2</v>
      </c>
      <c r="ER31" s="252">
        <v>0</v>
      </c>
      <c r="ES31" s="252">
        <v>0</v>
      </c>
      <c r="ET31" s="252">
        <v>0</v>
      </c>
      <c r="EU31" s="252">
        <v>0</v>
      </c>
      <c r="EV31" s="252">
        <v>0</v>
      </c>
      <c r="EW31" s="252">
        <v>0</v>
      </c>
      <c r="EX31" s="252">
        <v>0</v>
      </c>
      <c r="EY31" s="252">
        <v>0</v>
      </c>
      <c r="EZ31" s="252">
        <v>0</v>
      </c>
      <c r="FA31" s="252">
        <v>0</v>
      </c>
      <c r="FB31" s="252">
        <v>0</v>
      </c>
      <c r="FC31" s="252">
        <v>0</v>
      </c>
      <c r="FD31" s="252">
        <v>0</v>
      </c>
      <c r="FE31" s="252">
        <v>0</v>
      </c>
      <c r="FF31" s="252">
        <v>0</v>
      </c>
      <c r="FG31" s="252">
        <v>0</v>
      </c>
      <c r="FH31" s="252">
        <v>5</v>
      </c>
      <c r="FI31" s="252">
        <v>0</v>
      </c>
      <c r="FJ31" s="252">
        <v>0</v>
      </c>
      <c r="FK31" s="252">
        <v>0</v>
      </c>
      <c r="FL31" s="252">
        <v>0</v>
      </c>
      <c r="FM31" s="252">
        <v>0</v>
      </c>
      <c r="FN31" s="252">
        <v>3</v>
      </c>
      <c r="FO31" s="252">
        <v>0</v>
      </c>
      <c r="FP31" s="252">
        <v>0</v>
      </c>
      <c r="FR31" s="246">
        <f>SUM(C31:DS31)</f>
        <v>39</v>
      </c>
      <c r="FS31" s="246">
        <f>SUM(EA31:EI31)</f>
        <v>0</v>
      </c>
      <c r="FT31" s="246">
        <f>SUM(ET31:FQ31)</f>
        <v>8</v>
      </c>
      <c r="FU31" s="246">
        <f>FR31+FS31-FT31</f>
        <v>31</v>
      </c>
      <c r="FV31" s="246">
        <f>SUM(C31:AU31)</f>
        <v>39</v>
      </c>
      <c r="FW31" s="246">
        <f>SUM(AV31:BJ31)</f>
        <v>0</v>
      </c>
      <c r="FX31" s="246">
        <f>SUM(BP31:CC31)</f>
        <v>0</v>
      </c>
      <c r="FY31" s="246">
        <f>SUM(CD31:CN31)</f>
        <v>0</v>
      </c>
      <c r="FZ31" s="246">
        <f>SUM(CV31:DS31)</f>
        <v>0</v>
      </c>
      <c r="GA31" s="246">
        <f>SUM(FV31:FZ31)</f>
        <v>39</v>
      </c>
    </row>
    <row r="32" spans="1:183" ht="25.05" customHeight="1" x14ac:dyDescent="0.25">
      <c r="A32" s="247" t="s">
        <v>1542</v>
      </c>
      <c r="B32" s="247" t="s">
        <v>107</v>
      </c>
      <c r="C32" s="252">
        <v>5</v>
      </c>
      <c r="D32" s="252">
        <v>5</v>
      </c>
      <c r="E32" s="252">
        <v>3</v>
      </c>
      <c r="F32" s="248" t="s">
        <v>844</v>
      </c>
      <c r="G32" s="248" t="s">
        <v>844</v>
      </c>
      <c r="H32" s="248" t="s">
        <v>845</v>
      </c>
      <c r="I32" s="248" t="s">
        <v>845</v>
      </c>
      <c r="J32" s="248" t="s">
        <v>844</v>
      </c>
      <c r="K32" s="248" t="s">
        <v>844</v>
      </c>
      <c r="L32" s="248" t="s">
        <v>845</v>
      </c>
      <c r="M32" s="252">
        <v>2</v>
      </c>
      <c r="N32" s="252">
        <v>2</v>
      </c>
      <c r="O32" s="252">
        <v>2</v>
      </c>
      <c r="P32" s="248" t="s">
        <v>845</v>
      </c>
      <c r="Q32" s="252">
        <v>3</v>
      </c>
      <c r="R32" s="252">
        <v>3</v>
      </c>
      <c r="S32" s="248" t="s">
        <v>845</v>
      </c>
      <c r="T32" s="248" t="s">
        <v>845</v>
      </c>
      <c r="U32" s="248" t="s">
        <v>844</v>
      </c>
      <c r="V32" s="248" t="s">
        <v>844</v>
      </c>
      <c r="W32" s="248" t="s">
        <v>845</v>
      </c>
      <c r="X32" s="248" t="s">
        <v>845</v>
      </c>
      <c r="Y32" s="248" t="s">
        <v>845</v>
      </c>
      <c r="Z32" s="248" t="s">
        <v>845</v>
      </c>
      <c r="AA32" s="248" t="s">
        <v>845</v>
      </c>
      <c r="AB32" s="248" t="s">
        <v>844</v>
      </c>
      <c r="AC32" s="248" t="s">
        <v>844</v>
      </c>
      <c r="AD32" s="248" t="s">
        <v>845</v>
      </c>
      <c r="AE32" s="252">
        <v>3</v>
      </c>
      <c r="AF32" s="252">
        <v>3</v>
      </c>
      <c r="AG32" s="248" t="s">
        <v>845</v>
      </c>
      <c r="AK32" s="248" t="s">
        <v>845</v>
      </c>
      <c r="AL32" s="248" t="s">
        <v>845</v>
      </c>
      <c r="AM32" s="248" t="s">
        <v>845</v>
      </c>
      <c r="AN32" s="248" t="s">
        <v>844</v>
      </c>
      <c r="AO32" s="248" t="s">
        <v>844</v>
      </c>
      <c r="AP32" s="248" t="s">
        <v>844</v>
      </c>
      <c r="AQ32" s="248" t="s">
        <v>844</v>
      </c>
      <c r="AR32" s="248" t="s">
        <v>844</v>
      </c>
      <c r="AS32" s="248" t="s">
        <v>844</v>
      </c>
      <c r="AT32" s="248" t="s">
        <v>845</v>
      </c>
      <c r="AU32" s="248" t="s">
        <v>844</v>
      </c>
      <c r="AV32" s="248" t="s">
        <v>845</v>
      </c>
      <c r="AW32" s="248" t="s">
        <v>845</v>
      </c>
      <c r="AX32" s="248" t="s">
        <v>844</v>
      </c>
      <c r="AY32" s="248" t="s">
        <v>844</v>
      </c>
      <c r="AZ32" s="248" t="s">
        <v>845</v>
      </c>
      <c r="BA32" s="248" t="s">
        <v>845</v>
      </c>
      <c r="BB32" s="248" t="s">
        <v>845</v>
      </c>
      <c r="BC32" s="248" t="s">
        <v>845</v>
      </c>
      <c r="BD32" s="248" t="s">
        <v>845</v>
      </c>
      <c r="BE32" s="248" t="s">
        <v>845</v>
      </c>
      <c r="BF32" s="248" t="s">
        <v>844</v>
      </c>
      <c r="BG32" s="248" t="s">
        <v>844</v>
      </c>
      <c r="BH32" s="248" t="s">
        <v>845</v>
      </c>
      <c r="BI32" s="248" t="s">
        <v>845</v>
      </c>
      <c r="BJ32" s="248" t="s">
        <v>845</v>
      </c>
      <c r="BK32" s="248" t="s">
        <v>845</v>
      </c>
      <c r="BL32" s="248" t="s">
        <v>845</v>
      </c>
      <c r="BM32" s="248" t="s">
        <v>844</v>
      </c>
      <c r="BN32" s="248" t="s">
        <v>844</v>
      </c>
      <c r="BO32" s="248" t="s">
        <v>845</v>
      </c>
      <c r="BP32" s="248" t="s">
        <v>844</v>
      </c>
      <c r="BQ32" s="248" t="s">
        <v>845</v>
      </c>
      <c r="BR32" s="248" t="s">
        <v>845</v>
      </c>
      <c r="BS32" s="248" t="s">
        <v>844</v>
      </c>
      <c r="BT32" s="248" t="s">
        <v>844</v>
      </c>
      <c r="BV32" s="248" t="s">
        <v>845</v>
      </c>
      <c r="BW32" s="248" t="s">
        <v>844</v>
      </c>
      <c r="BX32" s="248" t="s">
        <v>844</v>
      </c>
      <c r="BY32" s="248" t="s">
        <v>845</v>
      </c>
      <c r="BZ32" s="248" t="s">
        <v>844</v>
      </c>
      <c r="CA32" s="248" t="s">
        <v>844</v>
      </c>
      <c r="CB32" s="248" t="s">
        <v>845</v>
      </c>
      <c r="CC32" s="248" t="s">
        <v>844</v>
      </c>
      <c r="CD32" s="248" t="s">
        <v>845</v>
      </c>
      <c r="CE32" s="248"/>
      <c r="CF32" s="248" t="s">
        <v>844</v>
      </c>
      <c r="CG32" s="248" t="s">
        <v>844</v>
      </c>
      <c r="CH32" s="248" t="s">
        <v>844</v>
      </c>
      <c r="CI32" s="248" t="s">
        <v>844</v>
      </c>
      <c r="CJ32" s="248" t="s">
        <v>844</v>
      </c>
      <c r="CK32" s="248" t="s">
        <v>845</v>
      </c>
      <c r="CL32" s="248" t="s">
        <v>845</v>
      </c>
      <c r="CM32" s="248" t="s">
        <v>845</v>
      </c>
      <c r="CN32" s="248" t="s">
        <v>845</v>
      </c>
      <c r="CO32" s="248" t="s">
        <v>845</v>
      </c>
      <c r="CP32" s="248" t="s">
        <v>845</v>
      </c>
      <c r="CQ32" s="248" t="s">
        <v>845</v>
      </c>
      <c r="CR32" s="248" t="s">
        <v>845</v>
      </c>
      <c r="CS32" s="248" t="s">
        <v>845</v>
      </c>
      <c r="CT32" s="248" t="s">
        <v>845</v>
      </c>
      <c r="CU32" s="248" t="s">
        <v>844</v>
      </c>
      <c r="CV32" s="248" t="s">
        <v>844</v>
      </c>
      <c r="CW32" s="248" t="s">
        <v>844</v>
      </c>
      <c r="CX32" s="248" t="s">
        <v>845</v>
      </c>
      <c r="CY32" s="248" t="s">
        <v>845</v>
      </c>
      <c r="CZ32" s="248" t="s">
        <v>845</v>
      </c>
      <c r="DA32" s="248" t="s">
        <v>844</v>
      </c>
      <c r="DB32" s="248" t="s">
        <v>844</v>
      </c>
      <c r="DC32" s="248" t="s">
        <v>845</v>
      </c>
      <c r="DE32" s="248" t="s">
        <v>844</v>
      </c>
      <c r="DG32" s="248" t="s">
        <v>844</v>
      </c>
      <c r="DH32" s="248" t="s">
        <v>844</v>
      </c>
      <c r="DI32" s="248" t="s">
        <v>845</v>
      </c>
      <c r="DJ32" s="248" t="s">
        <v>845</v>
      </c>
      <c r="DK32" s="248" t="s">
        <v>845</v>
      </c>
      <c r="DL32" s="248" t="s">
        <v>845</v>
      </c>
      <c r="DM32" s="248" t="s">
        <v>845</v>
      </c>
      <c r="DO32" s="248" t="s">
        <v>845</v>
      </c>
      <c r="DP32" s="248" t="s">
        <v>845</v>
      </c>
      <c r="DQ32" s="248" t="s">
        <v>887</v>
      </c>
      <c r="DR32" s="248" t="s">
        <v>845</v>
      </c>
      <c r="DS32" s="248" t="s">
        <v>844</v>
      </c>
      <c r="DT32" s="248" t="s">
        <v>844</v>
      </c>
      <c r="DU32" s="248" t="s">
        <v>845</v>
      </c>
      <c r="DV32" s="248" t="s">
        <v>844</v>
      </c>
      <c r="DW32" s="248" t="s">
        <v>844</v>
      </c>
      <c r="DX32" s="248" t="s">
        <v>845</v>
      </c>
      <c r="DY32" s="248" t="s">
        <v>844</v>
      </c>
      <c r="DZ32" s="248" t="s">
        <v>844</v>
      </c>
      <c r="EB32" s="248" t="s">
        <v>844</v>
      </c>
      <c r="EC32" s="248" t="s">
        <v>844</v>
      </c>
      <c r="ED32" s="248" t="s">
        <v>845</v>
      </c>
      <c r="EE32" s="248" t="s">
        <v>844</v>
      </c>
      <c r="EF32" s="248" t="s">
        <v>844</v>
      </c>
      <c r="EG32" s="248" t="s">
        <v>844</v>
      </c>
      <c r="EH32" s="251" t="s">
        <v>1547</v>
      </c>
      <c r="EI32" s="251" t="s">
        <v>1578</v>
      </c>
      <c r="EJ32" s="248" t="s">
        <v>844</v>
      </c>
      <c r="EK32" s="248" t="s">
        <v>844</v>
      </c>
      <c r="EL32" s="252">
        <v>0</v>
      </c>
      <c r="EM32" s="252">
        <v>0</v>
      </c>
      <c r="EN32" s="252">
        <v>0</v>
      </c>
      <c r="EO32" s="252">
        <v>0</v>
      </c>
      <c r="EP32" s="252">
        <v>0</v>
      </c>
      <c r="EQ32" s="252">
        <v>0</v>
      </c>
      <c r="ER32" s="252">
        <v>0</v>
      </c>
      <c r="ES32" s="252">
        <v>0</v>
      </c>
      <c r="ET32" s="252">
        <v>0</v>
      </c>
      <c r="EU32" s="252">
        <v>0</v>
      </c>
      <c r="EV32" s="252">
        <v>0</v>
      </c>
      <c r="EW32" s="252">
        <v>3</v>
      </c>
      <c r="EX32" s="252">
        <v>0</v>
      </c>
      <c r="EY32" s="252">
        <v>0</v>
      </c>
      <c r="EZ32" s="252">
        <v>0</v>
      </c>
      <c r="FA32" s="252">
        <v>0</v>
      </c>
      <c r="FB32" s="252">
        <v>0</v>
      </c>
      <c r="FC32" s="252">
        <v>0</v>
      </c>
      <c r="FD32" s="252">
        <v>0</v>
      </c>
      <c r="FE32" s="252">
        <v>0</v>
      </c>
      <c r="FF32" s="252">
        <v>0</v>
      </c>
      <c r="FG32" s="252">
        <v>0</v>
      </c>
      <c r="FH32" s="252">
        <v>0</v>
      </c>
      <c r="FI32" s="252">
        <v>0</v>
      </c>
      <c r="FJ32" s="252">
        <v>0</v>
      </c>
      <c r="FK32" s="252">
        <v>0</v>
      </c>
      <c r="FL32" s="252">
        <v>0</v>
      </c>
      <c r="FM32" s="252">
        <v>3</v>
      </c>
      <c r="FN32" s="252">
        <v>0</v>
      </c>
      <c r="FO32" s="252">
        <v>0</v>
      </c>
      <c r="FP32" s="252">
        <v>0</v>
      </c>
      <c r="FR32" s="246">
        <f>SUM(C32:DS32)</f>
        <v>31</v>
      </c>
      <c r="FS32" s="246">
        <f>SUM(EA32:EI32)</f>
        <v>0</v>
      </c>
      <c r="FT32" s="246">
        <f>SUM(ET32:FQ32)</f>
        <v>6</v>
      </c>
      <c r="FU32" s="246">
        <f>FR32+FS32-FT32</f>
        <v>25</v>
      </c>
      <c r="FV32" s="246">
        <f>SUM(C32:AU32)</f>
        <v>31</v>
      </c>
      <c r="FW32" s="246">
        <f>SUM(AV32:BJ32)</f>
        <v>0</v>
      </c>
      <c r="FX32" s="246">
        <f>SUM(BP32:CC32)</f>
        <v>0</v>
      </c>
      <c r="FY32" s="246">
        <f>SUM(CD32:CN32)</f>
        <v>0</v>
      </c>
      <c r="FZ32" s="246">
        <f>SUM(CV32:DS32)</f>
        <v>0</v>
      </c>
      <c r="GA32" s="246">
        <f>SUM(FV32:FZ32)</f>
        <v>31</v>
      </c>
    </row>
    <row r="33" spans="1:183" ht="25.05" customHeight="1" x14ac:dyDescent="0.25">
      <c r="A33" s="247" t="s">
        <v>1541</v>
      </c>
      <c r="B33" s="247" t="s">
        <v>343</v>
      </c>
      <c r="C33" s="252">
        <v>5</v>
      </c>
      <c r="D33" s="252">
        <v>5</v>
      </c>
      <c r="E33" s="252">
        <v>3</v>
      </c>
      <c r="F33" s="248" t="s">
        <v>844</v>
      </c>
      <c r="G33" s="248" t="s">
        <v>844</v>
      </c>
      <c r="H33" s="248" t="s">
        <v>845</v>
      </c>
      <c r="I33" s="248" t="s">
        <v>844</v>
      </c>
      <c r="J33" s="248" t="s">
        <v>844</v>
      </c>
      <c r="K33" s="248" t="s">
        <v>844</v>
      </c>
      <c r="L33" s="248" t="s">
        <v>845</v>
      </c>
      <c r="M33" s="252">
        <v>2</v>
      </c>
      <c r="N33" s="252">
        <v>2</v>
      </c>
      <c r="O33" s="252">
        <v>2</v>
      </c>
      <c r="P33" s="248" t="s">
        <v>845</v>
      </c>
      <c r="Q33" s="252">
        <v>3</v>
      </c>
      <c r="R33" s="252">
        <v>3</v>
      </c>
      <c r="S33" s="248" t="s">
        <v>845</v>
      </c>
      <c r="T33" s="248" t="s">
        <v>844</v>
      </c>
      <c r="U33" s="248" t="s">
        <v>845</v>
      </c>
      <c r="V33" s="248" t="s">
        <v>844</v>
      </c>
      <c r="W33" s="248" t="s">
        <v>844</v>
      </c>
      <c r="X33" s="248" t="s">
        <v>845</v>
      </c>
      <c r="Y33" s="248" t="s">
        <v>845</v>
      </c>
      <c r="Z33" s="248" t="s">
        <v>845</v>
      </c>
      <c r="AA33" s="248" t="s">
        <v>845</v>
      </c>
      <c r="AB33" s="248" t="s">
        <v>844</v>
      </c>
      <c r="AC33" s="248" t="s">
        <v>844</v>
      </c>
      <c r="AD33" s="248" t="s">
        <v>845</v>
      </c>
      <c r="AE33" s="252">
        <v>3</v>
      </c>
      <c r="AF33" s="252">
        <v>3</v>
      </c>
      <c r="AG33" s="248" t="s">
        <v>845</v>
      </c>
      <c r="AK33" s="248" t="s">
        <v>845</v>
      </c>
      <c r="AL33" s="248" t="s">
        <v>845</v>
      </c>
      <c r="AM33" s="248" t="s">
        <v>845</v>
      </c>
      <c r="AN33" s="248" t="s">
        <v>844</v>
      </c>
      <c r="AO33" s="248" t="s">
        <v>844</v>
      </c>
      <c r="AP33" s="248" t="s">
        <v>844</v>
      </c>
      <c r="AQ33" s="248" t="s">
        <v>844</v>
      </c>
      <c r="AR33" s="248" t="s">
        <v>845</v>
      </c>
      <c r="AS33" s="248" t="s">
        <v>844</v>
      </c>
      <c r="AT33" s="248" t="s">
        <v>845</v>
      </c>
      <c r="AU33" s="248" t="s">
        <v>844</v>
      </c>
      <c r="AV33" s="248" t="s">
        <v>887</v>
      </c>
      <c r="AW33" s="248" t="s">
        <v>845</v>
      </c>
      <c r="AX33" s="248" t="s">
        <v>845</v>
      </c>
      <c r="AY33" s="248" t="s">
        <v>845</v>
      </c>
      <c r="AZ33" s="248" t="s">
        <v>845</v>
      </c>
      <c r="BA33" s="248" t="s">
        <v>844</v>
      </c>
      <c r="BB33" s="248" t="s">
        <v>844</v>
      </c>
      <c r="BC33" s="248" t="s">
        <v>844</v>
      </c>
      <c r="BD33" s="248" t="s">
        <v>845</v>
      </c>
      <c r="BE33" s="248" t="s">
        <v>845</v>
      </c>
      <c r="BF33" s="248" t="s">
        <v>845</v>
      </c>
      <c r="BG33" s="248" t="s">
        <v>845</v>
      </c>
      <c r="BH33" s="248" t="s">
        <v>845</v>
      </c>
      <c r="BI33" s="248" t="s">
        <v>845</v>
      </c>
      <c r="BJ33" s="248" t="s">
        <v>845</v>
      </c>
      <c r="BK33" s="248" t="s">
        <v>845</v>
      </c>
      <c r="BL33" s="248" t="s">
        <v>844</v>
      </c>
      <c r="BM33" s="248" t="s">
        <v>844</v>
      </c>
      <c r="BN33" s="248" t="s">
        <v>845</v>
      </c>
      <c r="BO33" s="248" t="s">
        <v>845</v>
      </c>
      <c r="BP33" s="248" t="s">
        <v>845</v>
      </c>
      <c r="BQ33" s="248" t="s">
        <v>845</v>
      </c>
      <c r="BR33" s="248" t="s">
        <v>844</v>
      </c>
      <c r="BS33" s="248" t="s">
        <v>844</v>
      </c>
      <c r="BT33" s="248" t="s">
        <v>844</v>
      </c>
      <c r="BV33" s="248" t="s">
        <v>845</v>
      </c>
      <c r="BW33" s="248" t="s">
        <v>845</v>
      </c>
      <c r="BX33" s="248" t="s">
        <v>844</v>
      </c>
      <c r="BY33" s="248" t="s">
        <v>845</v>
      </c>
      <c r="BZ33" s="248" t="s">
        <v>844</v>
      </c>
      <c r="CA33" s="248" t="s">
        <v>844</v>
      </c>
      <c r="CB33" s="248" t="s">
        <v>845</v>
      </c>
      <c r="CC33" s="248" t="s">
        <v>844</v>
      </c>
      <c r="CD33" s="248" t="s">
        <v>845</v>
      </c>
      <c r="CE33" s="248"/>
      <c r="CF33" s="248" t="s">
        <v>845</v>
      </c>
      <c r="CG33" s="248"/>
      <c r="CH33" s="248" t="s">
        <v>845</v>
      </c>
      <c r="CI33" s="248" t="s">
        <v>844</v>
      </c>
      <c r="CJ33" s="248" t="s">
        <v>844</v>
      </c>
      <c r="CK33" s="248" t="s">
        <v>845</v>
      </c>
      <c r="CL33" s="248" t="s">
        <v>845</v>
      </c>
      <c r="CM33" s="248" t="s">
        <v>845</v>
      </c>
      <c r="CN33" s="248" t="s">
        <v>845</v>
      </c>
      <c r="CO33" s="248" t="s">
        <v>845</v>
      </c>
      <c r="CP33" s="248" t="s">
        <v>845</v>
      </c>
      <c r="CQ33" s="248" t="s">
        <v>845</v>
      </c>
      <c r="CR33" s="248" t="s">
        <v>845</v>
      </c>
      <c r="CS33" s="248" t="s">
        <v>844</v>
      </c>
      <c r="CT33" s="248" t="s">
        <v>845</v>
      </c>
      <c r="CU33" s="248" t="s">
        <v>844</v>
      </c>
      <c r="CV33" s="248" t="s">
        <v>844</v>
      </c>
      <c r="CW33" s="248" t="s">
        <v>844</v>
      </c>
      <c r="CX33" s="248" t="s">
        <v>845</v>
      </c>
      <c r="CY33" s="248" t="s">
        <v>844</v>
      </c>
      <c r="CZ33" s="248" t="s">
        <v>845</v>
      </c>
      <c r="DA33" s="248" t="s">
        <v>845</v>
      </c>
      <c r="DB33" s="248" t="s">
        <v>845</v>
      </c>
      <c r="DC33" s="248" t="s">
        <v>845</v>
      </c>
      <c r="DE33" s="248" t="s">
        <v>845</v>
      </c>
      <c r="DG33" s="248" t="s">
        <v>844</v>
      </c>
      <c r="DH33" s="248" t="s">
        <v>844</v>
      </c>
      <c r="DI33" s="248" t="s">
        <v>845</v>
      </c>
      <c r="DJ33" s="248" t="s">
        <v>845</v>
      </c>
      <c r="DK33" s="248" t="s">
        <v>844</v>
      </c>
      <c r="DL33" s="248" t="s">
        <v>845</v>
      </c>
      <c r="DM33" s="248" t="s">
        <v>845</v>
      </c>
      <c r="DO33" s="248" t="s">
        <v>845</v>
      </c>
      <c r="DP33" s="248" t="s">
        <v>844</v>
      </c>
      <c r="DQ33" s="248" t="s">
        <v>844</v>
      </c>
      <c r="DR33" s="248" t="s">
        <v>844</v>
      </c>
      <c r="DS33" s="248" t="s">
        <v>844</v>
      </c>
      <c r="DT33" s="248" t="s">
        <v>845</v>
      </c>
      <c r="DU33" s="248" t="s">
        <v>844</v>
      </c>
      <c r="DV33" s="248" t="s">
        <v>844</v>
      </c>
      <c r="DW33" s="248" t="s">
        <v>844</v>
      </c>
      <c r="DX33" s="248" t="s">
        <v>845</v>
      </c>
      <c r="DY33" s="248" t="s">
        <v>844</v>
      </c>
      <c r="DZ33" s="248" t="s">
        <v>845</v>
      </c>
      <c r="EB33" s="248" t="s">
        <v>844</v>
      </c>
      <c r="EC33" s="248" t="s">
        <v>844</v>
      </c>
      <c r="ED33" s="248" t="s">
        <v>844</v>
      </c>
      <c r="EE33" s="248" t="s">
        <v>844</v>
      </c>
      <c r="EF33" s="248" t="s">
        <v>844</v>
      </c>
      <c r="EG33" s="248" t="s">
        <v>844</v>
      </c>
      <c r="EH33" s="251" t="s">
        <v>1545</v>
      </c>
      <c r="EI33" s="251" t="s">
        <v>1563</v>
      </c>
      <c r="EJ33" s="248" t="s">
        <v>844</v>
      </c>
      <c r="EK33" s="248" t="s">
        <v>844</v>
      </c>
      <c r="EL33" s="252">
        <v>0</v>
      </c>
      <c r="EM33" s="252">
        <v>0</v>
      </c>
      <c r="EN33" s="252">
        <v>0</v>
      </c>
      <c r="EO33" s="252">
        <v>0</v>
      </c>
      <c r="EP33" s="252">
        <v>0</v>
      </c>
      <c r="EQ33" s="252">
        <v>2</v>
      </c>
      <c r="ER33" s="252">
        <v>0</v>
      </c>
      <c r="ES33" s="252">
        <v>0</v>
      </c>
      <c r="ET33" s="252">
        <v>0</v>
      </c>
      <c r="EU33" s="252">
        <v>0</v>
      </c>
      <c r="EV33" s="252">
        <v>0</v>
      </c>
      <c r="EW33" s="252">
        <v>0</v>
      </c>
      <c r="EX33" s="252">
        <v>0</v>
      </c>
      <c r="EY33" s="252">
        <v>0</v>
      </c>
      <c r="EZ33" s="252">
        <v>0</v>
      </c>
      <c r="FA33" s="252">
        <v>0</v>
      </c>
      <c r="FB33" s="252">
        <v>0</v>
      </c>
      <c r="FC33" s="252">
        <v>0</v>
      </c>
      <c r="FD33" s="252">
        <v>0</v>
      </c>
      <c r="FE33" s="252">
        <v>0</v>
      </c>
      <c r="FF33" s="252">
        <v>0</v>
      </c>
      <c r="FG33" s="252">
        <v>0</v>
      </c>
      <c r="FH33" s="252">
        <v>5</v>
      </c>
      <c r="FI33" s="252">
        <v>0</v>
      </c>
      <c r="FJ33" s="252">
        <v>0</v>
      </c>
      <c r="FK33" s="252">
        <v>0</v>
      </c>
      <c r="FL33" s="252">
        <v>0</v>
      </c>
      <c r="FM33" s="252">
        <v>0</v>
      </c>
      <c r="FN33" s="252">
        <v>0</v>
      </c>
      <c r="FO33" s="252">
        <v>0</v>
      </c>
      <c r="FP33" s="252">
        <v>0</v>
      </c>
      <c r="FR33" s="246">
        <f>SUM(C33:DS33)</f>
        <v>31</v>
      </c>
      <c r="FS33" s="246">
        <f>SUM(EA33:EI33)</f>
        <v>0</v>
      </c>
      <c r="FT33" s="246">
        <f>SUM(ET33:FQ33)</f>
        <v>5</v>
      </c>
      <c r="FU33" s="246">
        <f>FR33+FS33-FT33</f>
        <v>26</v>
      </c>
      <c r="FV33" s="246">
        <f>SUM(C33:AU33)</f>
        <v>31</v>
      </c>
      <c r="FW33" s="246">
        <f>SUM(AV33:BJ33)</f>
        <v>0</v>
      </c>
      <c r="FX33" s="246">
        <f>SUM(BP33:CC33)</f>
        <v>0</v>
      </c>
      <c r="FY33" s="246">
        <f>SUM(CD33:CN33)</f>
        <v>0</v>
      </c>
      <c r="FZ33" s="246">
        <f>SUM(CV33:DS33)</f>
        <v>0</v>
      </c>
      <c r="GA33" s="246">
        <f>SUM(FV33:FZ33)</f>
        <v>31</v>
      </c>
    </row>
    <row r="34" spans="1:183" ht="25.05" customHeight="1" x14ac:dyDescent="0.25">
      <c r="A34" s="247" t="s">
        <v>1541</v>
      </c>
      <c r="B34" s="247" t="s">
        <v>295</v>
      </c>
      <c r="C34" s="252">
        <v>5</v>
      </c>
      <c r="D34" s="252">
        <v>5</v>
      </c>
      <c r="E34" s="252">
        <v>3</v>
      </c>
      <c r="F34" s="248" t="s">
        <v>844</v>
      </c>
      <c r="G34" s="248" t="s">
        <v>844</v>
      </c>
      <c r="H34" s="248" t="s">
        <v>845</v>
      </c>
      <c r="I34" s="248" t="s">
        <v>844</v>
      </c>
      <c r="J34" s="248" t="s">
        <v>844</v>
      </c>
      <c r="K34" s="248" t="s">
        <v>845</v>
      </c>
      <c r="L34" s="248" t="s">
        <v>845</v>
      </c>
      <c r="M34" s="252">
        <v>3</v>
      </c>
      <c r="N34" s="252">
        <v>3</v>
      </c>
      <c r="O34" s="252">
        <v>3</v>
      </c>
      <c r="P34" s="248" t="s">
        <v>845</v>
      </c>
      <c r="Q34" s="252">
        <v>3</v>
      </c>
      <c r="R34" s="252">
        <v>3</v>
      </c>
      <c r="S34" s="248" t="s">
        <v>845</v>
      </c>
      <c r="T34" s="248" t="s">
        <v>845</v>
      </c>
      <c r="U34" s="248" t="s">
        <v>844</v>
      </c>
      <c r="V34" s="248" t="s">
        <v>845</v>
      </c>
      <c r="W34" s="248" t="s">
        <v>845</v>
      </c>
      <c r="X34" s="248" t="s">
        <v>845</v>
      </c>
      <c r="Y34" s="248" t="s">
        <v>845</v>
      </c>
      <c r="Z34" s="248" t="s">
        <v>844</v>
      </c>
      <c r="AA34" s="248" t="s">
        <v>845</v>
      </c>
      <c r="AB34" s="248" t="s">
        <v>844</v>
      </c>
      <c r="AC34" s="248" t="s">
        <v>845</v>
      </c>
      <c r="AD34" s="248" t="s">
        <v>845</v>
      </c>
      <c r="AE34" s="252">
        <v>3</v>
      </c>
      <c r="AF34" s="252">
        <v>3</v>
      </c>
      <c r="AG34" s="248" t="s">
        <v>845</v>
      </c>
      <c r="AK34" s="248" t="s">
        <v>845</v>
      </c>
      <c r="AL34" s="248" t="s">
        <v>845</v>
      </c>
      <c r="AM34" s="248" t="s">
        <v>845</v>
      </c>
      <c r="AN34" s="248" t="s">
        <v>845</v>
      </c>
      <c r="AO34" s="248" t="s">
        <v>845</v>
      </c>
      <c r="AP34" s="248" t="s">
        <v>844</v>
      </c>
      <c r="AQ34" s="248" t="s">
        <v>844</v>
      </c>
      <c r="AR34" s="248" t="s">
        <v>845</v>
      </c>
      <c r="AS34" s="248" t="s">
        <v>844</v>
      </c>
      <c r="AT34" s="248" t="s">
        <v>887</v>
      </c>
      <c r="AU34" s="248" t="s">
        <v>887</v>
      </c>
      <c r="AV34" s="248" t="s">
        <v>844</v>
      </c>
      <c r="AW34" s="248" t="s">
        <v>845</v>
      </c>
      <c r="AX34" s="248" t="s">
        <v>845</v>
      </c>
      <c r="AY34" s="248" t="s">
        <v>845</v>
      </c>
      <c r="AZ34" s="248" t="s">
        <v>845</v>
      </c>
      <c r="BA34" s="248" t="s">
        <v>845</v>
      </c>
      <c r="BB34" s="248" t="s">
        <v>845</v>
      </c>
      <c r="BC34" s="248" t="s">
        <v>845</v>
      </c>
      <c r="BD34" s="248" t="s">
        <v>845</v>
      </c>
      <c r="BE34" s="248" t="s">
        <v>845</v>
      </c>
      <c r="BF34" s="248" t="s">
        <v>845</v>
      </c>
      <c r="BG34" s="248" t="s">
        <v>845</v>
      </c>
      <c r="BH34" s="248" t="s">
        <v>845</v>
      </c>
      <c r="BI34" s="248" t="s">
        <v>845</v>
      </c>
      <c r="BJ34" s="248" t="s">
        <v>845</v>
      </c>
      <c r="BK34" s="248" t="s">
        <v>845</v>
      </c>
      <c r="BL34" s="248" t="s">
        <v>845</v>
      </c>
      <c r="BM34" s="248" t="s">
        <v>844</v>
      </c>
      <c r="BN34" s="248" t="s">
        <v>845</v>
      </c>
      <c r="BO34" s="248" t="s">
        <v>844</v>
      </c>
      <c r="BP34" s="248" t="s">
        <v>844</v>
      </c>
      <c r="BQ34" s="248" t="s">
        <v>845</v>
      </c>
      <c r="BR34" s="248" t="s">
        <v>844</v>
      </c>
      <c r="BS34" s="248" t="s">
        <v>845</v>
      </c>
      <c r="BT34" s="248" t="s">
        <v>844</v>
      </c>
      <c r="BV34" s="248" t="s">
        <v>845</v>
      </c>
      <c r="BW34" s="248" t="s">
        <v>844</v>
      </c>
      <c r="BX34" s="248" t="s">
        <v>844</v>
      </c>
      <c r="BY34" s="248" t="s">
        <v>845</v>
      </c>
      <c r="BZ34" s="248" t="s">
        <v>844</v>
      </c>
      <c r="CA34" s="248" t="s">
        <v>844</v>
      </c>
      <c r="CB34" s="248" t="s">
        <v>845</v>
      </c>
      <c r="CC34" s="248" t="s">
        <v>844</v>
      </c>
      <c r="CD34" s="248" t="s">
        <v>845</v>
      </c>
      <c r="CE34" s="248"/>
      <c r="CF34" s="248" t="s">
        <v>844</v>
      </c>
      <c r="CG34" s="248" t="s">
        <v>845</v>
      </c>
      <c r="CH34" s="248" t="s">
        <v>845</v>
      </c>
      <c r="CI34" s="248" t="s">
        <v>845</v>
      </c>
      <c r="CJ34" s="248" t="s">
        <v>845</v>
      </c>
      <c r="CK34" s="248" t="s">
        <v>845</v>
      </c>
      <c r="CL34" s="248" t="s">
        <v>845</v>
      </c>
      <c r="CM34" s="248" t="s">
        <v>845</v>
      </c>
      <c r="CN34" s="248" t="s">
        <v>845</v>
      </c>
      <c r="CO34" s="248" t="s">
        <v>845</v>
      </c>
      <c r="CP34" s="248" t="s">
        <v>845</v>
      </c>
      <c r="CQ34" s="248" t="s">
        <v>845</v>
      </c>
      <c r="CR34" s="248" t="s">
        <v>845</v>
      </c>
      <c r="CS34" s="248" t="s">
        <v>844</v>
      </c>
      <c r="CT34" s="248" t="s">
        <v>845</v>
      </c>
      <c r="CU34" s="248" t="s">
        <v>844</v>
      </c>
      <c r="CV34" s="248" t="s">
        <v>844</v>
      </c>
      <c r="CW34" s="248" t="s">
        <v>845</v>
      </c>
      <c r="CX34" s="248" t="s">
        <v>844</v>
      </c>
      <c r="CY34" s="248" t="s">
        <v>845</v>
      </c>
      <c r="CZ34" s="248" t="s">
        <v>845</v>
      </c>
      <c r="DA34" s="248" t="s">
        <v>844</v>
      </c>
      <c r="DB34" s="248" t="s">
        <v>845</v>
      </c>
      <c r="DC34" s="248" t="s">
        <v>845</v>
      </c>
      <c r="DE34" s="248" t="s">
        <v>844</v>
      </c>
      <c r="DG34" s="248" t="s">
        <v>844</v>
      </c>
      <c r="DH34" s="248" t="s">
        <v>845</v>
      </c>
      <c r="DI34" s="248" t="s">
        <v>845</v>
      </c>
      <c r="DJ34" s="248" t="s">
        <v>845</v>
      </c>
      <c r="DK34" s="248" t="s">
        <v>844</v>
      </c>
      <c r="DL34" s="248" t="s">
        <v>845</v>
      </c>
      <c r="DM34" s="248" t="s">
        <v>845</v>
      </c>
      <c r="DO34" s="248" t="s">
        <v>845</v>
      </c>
      <c r="DP34" s="248" t="s">
        <v>844</v>
      </c>
      <c r="DQ34" s="248" t="s">
        <v>844</v>
      </c>
      <c r="DR34" s="248" t="s">
        <v>845</v>
      </c>
      <c r="DS34" s="248" t="s">
        <v>844</v>
      </c>
      <c r="DT34" s="248" t="s">
        <v>845</v>
      </c>
      <c r="DU34" s="248" t="s">
        <v>845</v>
      </c>
      <c r="DV34" s="248" t="s">
        <v>844</v>
      </c>
      <c r="DW34" s="248" t="s">
        <v>844</v>
      </c>
      <c r="DX34" s="248" t="s">
        <v>845</v>
      </c>
      <c r="DY34" s="248" t="s">
        <v>844</v>
      </c>
      <c r="DZ34" s="248" t="s">
        <v>845</v>
      </c>
      <c r="EB34" s="248" t="s">
        <v>844</v>
      </c>
      <c r="EC34" s="248" t="s">
        <v>844</v>
      </c>
      <c r="ED34" s="248" t="s">
        <v>845</v>
      </c>
      <c r="EE34" s="248" t="s">
        <v>844</v>
      </c>
      <c r="EF34" s="248" t="s">
        <v>845</v>
      </c>
      <c r="EG34" s="248" t="s">
        <v>844</v>
      </c>
      <c r="EH34" s="251" t="s">
        <v>1545</v>
      </c>
      <c r="EI34" s="251" t="s">
        <v>1565</v>
      </c>
      <c r="EJ34" s="248" t="s">
        <v>844</v>
      </c>
      <c r="EK34" s="248" t="s">
        <v>844</v>
      </c>
      <c r="EL34" s="252">
        <v>0</v>
      </c>
      <c r="EM34" s="252">
        <v>0</v>
      </c>
      <c r="EN34" s="252">
        <v>0</v>
      </c>
      <c r="EO34" s="252">
        <v>0</v>
      </c>
      <c r="EP34" s="252">
        <v>0</v>
      </c>
      <c r="EQ34" s="252">
        <v>2</v>
      </c>
      <c r="ER34" s="252">
        <v>0</v>
      </c>
      <c r="ES34" s="252">
        <v>0</v>
      </c>
      <c r="ET34" s="252">
        <v>0</v>
      </c>
      <c r="EU34" s="252">
        <v>0</v>
      </c>
      <c r="EV34" s="252">
        <v>0</v>
      </c>
      <c r="EW34" s="252">
        <v>0</v>
      </c>
      <c r="EX34" s="252">
        <v>0</v>
      </c>
      <c r="EY34" s="252">
        <v>0</v>
      </c>
      <c r="EZ34" s="252">
        <v>0</v>
      </c>
      <c r="FA34" s="252">
        <v>0</v>
      </c>
      <c r="FB34" s="252">
        <v>0</v>
      </c>
      <c r="FC34" s="252">
        <v>0</v>
      </c>
      <c r="FD34" s="252">
        <v>0</v>
      </c>
      <c r="FE34" s="252">
        <v>0</v>
      </c>
      <c r="FF34" s="252">
        <v>0</v>
      </c>
      <c r="FG34" s="252">
        <v>0</v>
      </c>
      <c r="FH34" s="252">
        <v>0</v>
      </c>
      <c r="FI34" s="252">
        <v>0</v>
      </c>
      <c r="FJ34" s="252">
        <v>0</v>
      </c>
      <c r="FK34" s="252">
        <v>0</v>
      </c>
      <c r="FL34" s="252">
        <v>0</v>
      </c>
      <c r="FM34" s="252">
        <v>3</v>
      </c>
      <c r="FN34" s="252">
        <v>0</v>
      </c>
      <c r="FO34" s="252">
        <v>0</v>
      </c>
      <c r="FP34" s="252">
        <v>0</v>
      </c>
      <c r="FR34" s="246">
        <f>SUM(C34:DS34)</f>
        <v>34</v>
      </c>
      <c r="FS34" s="246">
        <f>SUM(EA34:EI34)</f>
        <v>0</v>
      </c>
      <c r="FT34" s="246">
        <f>SUM(ET34:FQ34)</f>
        <v>3</v>
      </c>
      <c r="FU34" s="246">
        <f>FR34+FS34-FT34</f>
        <v>31</v>
      </c>
      <c r="FV34" s="246">
        <f>SUM(C34:AU34)</f>
        <v>34</v>
      </c>
      <c r="FW34" s="246">
        <f>SUM(AV34:BJ34)</f>
        <v>0</v>
      </c>
      <c r="FX34" s="246">
        <f>SUM(BP34:CC34)</f>
        <v>0</v>
      </c>
      <c r="FY34" s="246">
        <f>SUM(CD34:CN34)</f>
        <v>0</v>
      </c>
      <c r="FZ34" s="246">
        <f>SUM(CV34:DS34)</f>
        <v>0</v>
      </c>
      <c r="GA34" s="246">
        <f>SUM(FV34:FZ34)</f>
        <v>34</v>
      </c>
    </row>
    <row r="35" spans="1:183" ht="25.05" customHeight="1" x14ac:dyDescent="0.25">
      <c r="A35" s="247" t="s">
        <v>1541</v>
      </c>
      <c r="B35" s="247" t="s">
        <v>263</v>
      </c>
      <c r="C35" s="252">
        <v>9</v>
      </c>
      <c r="D35" s="252">
        <v>9</v>
      </c>
      <c r="E35" s="252">
        <v>6</v>
      </c>
      <c r="F35" s="248" t="s">
        <v>845</v>
      </c>
      <c r="G35" s="248"/>
      <c r="H35" s="248" t="s">
        <v>844</v>
      </c>
      <c r="I35" s="248" t="s">
        <v>845</v>
      </c>
      <c r="J35" s="248" t="s">
        <v>845</v>
      </c>
      <c r="K35" s="248" t="s">
        <v>845</v>
      </c>
      <c r="L35" s="248" t="s">
        <v>845</v>
      </c>
      <c r="M35" s="252">
        <v>8</v>
      </c>
      <c r="N35" s="252">
        <v>4</v>
      </c>
      <c r="O35" s="252">
        <v>5</v>
      </c>
      <c r="P35" s="248" t="s">
        <v>845</v>
      </c>
      <c r="Q35" s="252">
        <v>1</v>
      </c>
      <c r="R35" s="252">
        <v>1</v>
      </c>
      <c r="S35" s="248" t="s">
        <v>845</v>
      </c>
      <c r="T35" s="248" t="s">
        <v>845</v>
      </c>
      <c r="U35" s="248" t="s">
        <v>845</v>
      </c>
      <c r="V35" s="248" t="s">
        <v>844</v>
      </c>
      <c r="W35" s="248" t="s">
        <v>845</v>
      </c>
      <c r="X35" s="248" t="s">
        <v>845</v>
      </c>
      <c r="Y35" s="248" t="s">
        <v>845</v>
      </c>
      <c r="Z35" s="248" t="s">
        <v>845</v>
      </c>
      <c r="AA35" s="248" t="s">
        <v>845</v>
      </c>
      <c r="AB35" s="248" t="s">
        <v>844</v>
      </c>
      <c r="AC35" s="248" t="s">
        <v>844</v>
      </c>
      <c r="AD35" s="248" t="s">
        <v>845</v>
      </c>
      <c r="AE35" s="252">
        <v>3</v>
      </c>
      <c r="AF35" s="252">
        <v>2</v>
      </c>
      <c r="AG35" s="248" t="s">
        <v>845</v>
      </c>
      <c r="AK35" s="248" t="s">
        <v>845</v>
      </c>
      <c r="AL35" s="248" t="s">
        <v>845</v>
      </c>
      <c r="AM35" s="248" t="s">
        <v>845</v>
      </c>
      <c r="AN35" s="248" t="s">
        <v>844</v>
      </c>
      <c r="AO35" s="248" t="s">
        <v>844</v>
      </c>
      <c r="AP35" s="248" t="s">
        <v>845</v>
      </c>
      <c r="AQ35" s="248" t="s">
        <v>845</v>
      </c>
      <c r="AR35" s="248" t="s">
        <v>845</v>
      </c>
      <c r="AS35" s="248" t="s">
        <v>845</v>
      </c>
      <c r="AT35" s="248" t="s">
        <v>845</v>
      </c>
      <c r="AU35" s="248" t="s">
        <v>844</v>
      </c>
      <c r="AV35" s="248" t="s">
        <v>887</v>
      </c>
      <c r="AW35" s="248" t="s">
        <v>845</v>
      </c>
      <c r="AX35" s="248" t="s">
        <v>845</v>
      </c>
      <c r="AY35" s="248" t="s">
        <v>845</v>
      </c>
      <c r="AZ35" s="248" t="s">
        <v>845</v>
      </c>
      <c r="BA35" s="248" t="s">
        <v>845</v>
      </c>
      <c r="BB35" s="248" t="s">
        <v>845</v>
      </c>
      <c r="BC35" s="248" t="s">
        <v>845</v>
      </c>
      <c r="BD35" s="248" t="s">
        <v>845</v>
      </c>
      <c r="BE35" s="248" t="s">
        <v>845</v>
      </c>
      <c r="BF35" s="248" t="s">
        <v>844</v>
      </c>
      <c r="BG35" s="248" t="s">
        <v>845</v>
      </c>
      <c r="BH35" s="248" t="s">
        <v>845</v>
      </c>
      <c r="BI35" s="248" t="s">
        <v>845</v>
      </c>
      <c r="BJ35" s="248" t="s">
        <v>845</v>
      </c>
      <c r="BK35" s="248" t="s">
        <v>845</v>
      </c>
      <c r="BL35" s="248" t="s">
        <v>845</v>
      </c>
      <c r="BM35" s="248" t="s">
        <v>887</v>
      </c>
      <c r="BN35" s="248" t="s">
        <v>845</v>
      </c>
      <c r="BO35" s="248" t="s">
        <v>844</v>
      </c>
      <c r="BP35" s="248" t="s">
        <v>845</v>
      </c>
      <c r="BQ35" s="248" t="s">
        <v>845</v>
      </c>
      <c r="BR35" s="248" t="s">
        <v>845</v>
      </c>
      <c r="BS35" s="248" t="s">
        <v>845</v>
      </c>
      <c r="BT35" s="248" t="s">
        <v>845</v>
      </c>
      <c r="BV35" s="248" t="s">
        <v>845</v>
      </c>
      <c r="BW35" s="248" t="s">
        <v>845</v>
      </c>
      <c r="BX35" s="248" t="s">
        <v>845</v>
      </c>
      <c r="BY35" s="248" t="s">
        <v>845</v>
      </c>
      <c r="BZ35" s="248" t="s">
        <v>845</v>
      </c>
      <c r="CA35" s="248" t="s">
        <v>845</v>
      </c>
      <c r="CB35" s="248" t="s">
        <v>845</v>
      </c>
      <c r="CC35" s="248" t="s">
        <v>844</v>
      </c>
      <c r="CD35" s="248" t="s">
        <v>844</v>
      </c>
      <c r="CE35" s="248" t="s">
        <v>844</v>
      </c>
      <c r="CF35" s="248" t="s">
        <v>845</v>
      </c>
      <c r="CG35" s="248"/>
      <c r="CH35" s="248" t="s">
        <v>845</v>
      </c>
      <c r="CI35" s="248" t="s">
        <v>845</v>
      </c>
      <c r="CJ35" s="248" t="s">
        <v>844</v>
      </c>
      <c r="CK35" s="248" t="s">
        <v>845</v>
      </c>
      <c r="CL35" s="248" t="s">
        <v>845</v>
      </c>
      <c r="CM35" s="248" t="s">
        <v>845</v>
      </c>
      <c r="CN35" s="248" t="s">
        <v>845</v>
      </c>
      <c r="CO35" s="248" t="s">
        <v>845</v>
      </c>
      <c r="CP35" s="248" t="s">
        <v>845</v>
      </c>
      <c r="CQ35" s="248" t="s">
        <v>844</v>
      </c>
      <c r="CR35" s="248" t="s">
        <v>845</v>
      </c>
      <c r="CS35" s="248" t="s">
        <v>845</v>
      </c>
      <c r="CT35" s="248" t="s">
        <v>845</v>
      </c>
      <c r="CU35" s="248" t="s">
        <v>845</v>
      </c>
      <c r="CV35" s="248" t="s">
        <v>845</v>
      </c>
      <c r="CW35" s="248" t="s">
        <v>845</v>
      </c>
      <c r="CX35" s="248" t="s">
        <v>844</v>
      </c>
      <c r="CY35" s="248" t="s">
        <v>845</v>
      </c>
      <c r="CZ35" s="248" t="s">
        <v>845</v>
      </c>
      <c r="DA35" s="248" t="s">
        <v>844</v>
      </c>
      <c r="DB35" s="248" t="s">
        <v>845</v>
      </c>
      <c r="DC35" s="248" t="s">
        <v>845</v>
      </c>
      <c r="DE35" s="248" t="s">
        <v>845</v>
      </c>
      <c r="DG35" s="248" t="s">
        <v>845</v>
      </c>
      <c r="DH35" s="248" t="s">
        <v>845</v>
      </c>
      <c r="DI35" s="248" t="s">
        <v>845</v>
      </c>
      <c r="DJ35" s="248" t="s">
        <v>845</v>
      </c>
      <c r="DK35" s="248" t="s">
        <v>845</v>
      </c>
      <c r="DL35" s="248" t="s">
        <v>845</v>
      </c>
      <c r="DM35" s="248" t="s">
        <v>845</v>
      </c>
      <c r="DO35" s="248" t="s">
        <v>845</v>
      </c>
      <c r="DP35" s="248" t="s">
        <v>845</v>
      </c>
      <c r="DQ35" s="248" t="s">
        <v>844</v>
      </c>
      <c r="DR35" s="248" t="s">
        <v>845</v>
      </c>
      <c r="DS35" s="248" t="s">
        <v>845</v>
      </c>
      <c r="DT35" s="248" t="s">
        <v>845</v>
      </c>
      <c r="DU35" s="248" t="s">
        <v>845</v>
      </c>
      <c r="DV35" s="248" t="s">
        <v>844</v>
      </c>
      <c r="DW35" s="248" t="s">
        <v>845</v>
      </c>
      <c r="DX35" s="248" t="s">
        <v>845</v>
      </c>
      <c r="DY35" s="248" t="s">
        <v>844</v>
      </c>
      <c r="DZ35" s="248" t="s">
        <v>845</v>
      </c>
      <c r="EB35" s="248" t="s">
        <v>845</v>
      </c>
      <c r="EC35" s="248" t="s">
        <v>844</v>
      </c>
      <c r="ED35" s="248" t="s">
        <v>845</v>
      </c>
      <c r="EE35" s="248" t="s">
        <v>844</v>
      </c>
      <c r="EF35" s="248" t="s">
        <v>844</v>
      </c>
      <c r="EG35" s="248" t="s">
        <v>844</v>
      </c>
      <c r="EH35" s="251" t="s">
        <v>1545</v>
      </c>
      <c r="EI35" s="251" t="s">
        <v>1560</v>
      </c>
      <c r="EJ35" s="248" t="s">
        <v>844</v>
      </c>
      <c r="EK35" s="248" t="s">
        <v>844</v>
      </c>
      <c r="EL35" s="252">
        <v>0</v>
      </c>
      <c r="EM35" s="252">
        <v>1</v>
      </c>
      <c r="EN35" s="252">
        <v>0</v>
      </c>
      <c r="EO35" s="252">
        <v>0</v>
      </c>
      <c r="EP35" s="252">
        <v>0</v>
      </c>
      <c r="EQ35" s="252">
        <v>0</v>
      </c>
      <c r="ER35" s="252">
        <v>0</v>
      </c>
      <c r="ES35" s="252">
        <v>0</v>
      </c>
      <c r="ET35" s="252">
        <v>0</v>
      </c>
      <c r="EU35" s="252">
        <v>0</v>
      </c>
      <c r="EV35" s="252">
        <v>0</v>
      </c>
      <c r="EW35" s="252">
        <v>0</v>
      </c>
      <c r="EX35" s="252">
        <v>0</v>
      </c>
      <c r="EY35" s="252">
        <v>0</v>
      </c>
      <c r="EZ35" s="252">
        <v>0</v>
      </c>
      <c r="FA35" s="252">
        <v>0</v>
      </c>
      <c r="FB35" s="252">
        <v>0</v>
      </c>
      <c r="FC35" s="252">
        <v>0</v>
      </c>
      <c r="FD35" s="252">
        <v>0</v>
      </c>
      <c r="FE35" s="252">
        <v>0</v>
      </c>
      <c r="FF35" s="252">
        <v>0</v>
      </c>
      <c r="FG35" s="252">
        <v>0</v>
      </c>
      <c r="FH35" s="252">
        <v>5</v>
      </c>
      <c r="FI35" s="252">
        <v>0</v>
      </c>
      <c r="FJ35" s="252">
        <v>0</v>
      </c>
      <c r="FK35" s="252">
        <v>0</v>
      </c>
      <c r="FL35" s="252">
        <v>0</v>
      </c>
      <c r="FM35" s="252">
        <v>0</v>
      </c>
      <c r="FN35" s="252">
        <v>0</v>
      </c>
      <c r="FO35" s="252">
        <v>0</v>
      </c>
      <c r="FP35" s="252">
        <v>0</v>
      </c>
      <c r="FR35" s="246">
        <f>SUM(C35:DS35)</f>
        <v>48</v>
      </c>
      <c r="FS35" s="246">
        <f>SUM(EA35:EI35)</f>
        <v>0</v>
      </c>
      <c r="FT35" s="246">
        <f>SUM(ET35:FQ35)</f>
        <v>5</v>
      </c>
      <c r="FU35" s="246">
        <f>FR35+FS35-FT35</f>
        <v>43</v>
      </c>
      <c r="FV35" s="246">
        <f>SUM(C35:AU35)</f>
        <v>48</v>
      </c>
      <c r="FW35" s="246">
        <f>SUM(AV35:BJ35)</f>
        <v>0</v>
      </c>
      <c r="FX35" s="246">
        <f>SUM(BP35:CC35)</f>
        <v>0</v>
      </c>
      <c r="FY35" s="246">
        <f>SUM(CD35:CN35)</f>
        <v>0</v>
      </c>
      <c r="FZ35" s="246">
        <f>SUM(CV35:DS35)</f>
        <v>0</v>
      </c>
      <c r="GA35" s="246">
        <f>SUM(FV35:FZ35)</f>
        <v>48</v>
      </c>
    </row>
    <row r="36" spans="1:183" ht="25.05" customHeight="1" x14ac:dyDescent="0.25">
      <c r="A36" s="247" t="s">
        <v>1541</v>
      </c>
      <c r="B36" s="247" t="s">
        <v>287</v>
      </c>
      <c r="C36" s="252">
        <v>10</v>
      </c>
      <c r="D36" s="252">
        <v>10</v>
      </c>
      <c r="E36" s="252">
        <v>7</v>
      </c>
      <c r="F36" s="248" t="s">
        <v>844</v>
      </c>
      <c r="G36" s="248" t="s">
        <v>845</v>
      </c>
      <c r="H36" s="248" t="s">
        <v>845</v>
      </c>
      <c r="I36" s="248" t="s">
        <v>844</v>
      </c>
      <c r="J36" s="248" t="s">
        <v>845</v>
      </c>
      <c r="K36" s="248" t="s">
        <v>845</v>
      </c>
      <c r="L36" s="248" t="s">
        <v>845</v>
      </c>
      <c r="M36" s="252">
        <v>4</v>
      </c>
      <c r="N36" s="252">
        <v>4</v>
      </c>
      <c r="O36" s="252">
        <v>3</v>
      </c>
      <c r="P36" s="248" t="s">
        <v>845</v>
      </c>
      <c r="Q36" s="252">
        <v>5</v>
      </c>
      <c r="R36" s="252">
        <v>4</v>
      </c>
      <c r="S36" s="248" t="s">
        <v>845</v>
      </c>
      <c r="T36" s="248" t="s">
        <v>845</v>
      </c>
      <c r="U36" s="248" t="s">
        <v>845</v>
      </c>
      <c r="V36" s="248" t="s">
        <v>844</v>
      </c>
      <c r="W36" s="248" t="s">
        <v>845</v>
      </c>
      <c r="X36" s="248" t="s">
        <v>845</v>
      </c>
      <c r="Y36" s="248" t="s">
        <v>845</v>
      </c>
      <c r="Z36" s="248" t="s">
        <v>845</v>
      </c>
      <c r="AA36" s="248" t="s">
        <v>845</v>
      </c>
      <c r="AB36" s="248" t="s">
        <v>844</v>
      </c>
      <c r="AC36" s="248" t="s">
        <v>845</v>
      </c>
      <c r="AD36" s="248" t="s">
        <v>845</v>
      </c>
      <c r="AE36" s="252">
        <v>6</v>
      </c>
      <c r="AF36" s="252">
        <v>5</v>
      </c>
      <c r="AG36" s="248" t="s">
        <v>845</v>
      </c>
      <c r="AK36" s="248" t="s">
        <v>845</v>
      </c>
      <c r="AL36" s="248" t="s">
        <v>845</v>
      </c>
      <c r="AM36" s="248" t="s">
        <v>845</v>
      </c>
      <c r="AN36" s="248" t="s">
        <v>844</v>
      </c>
      <c r="AO36" s="248" t="s">
        <v>844</v>
      </c>
      <c r="AP36" s="248" t="s">
        <v>844</v>
      </c>
      <c r="AQ36" s="248" t="s">
        <v>845</v>
      </c>
      <c r="AR36" s="248" t="s">
        <v>845</v>
      </c>
      <c r="AS36" s="248" t="s">
        <v>845</v>
      </c>
      <c r="AT36" s="248" t="s">
        <v>845</v>
      </c>
      <c r="AU36" s="248" t="s">
        <v>844</v>
      </c>
      <c r="AV36" s="248" t="s">
        <v>845</v>
      </c>
      <c r="AW36" s="248" t="s">
        <v>845</v>
      </c>
      <c r="AX36" s="248" t="s">
        <v>845</v>
      </c>
      <c r="AY36" s="248" t="s">
        <v>845</v>
      </c>
      <c r="AZ36" s="248" t="s">
        <v>845</v>
      </c>
      <c r="BA36" s="248" t="s">
        <v>845</v>
      </c>
      <c r="BB36" s="248" t="s">
        <v>845</v>
      </c>
      <c r="BC36" s="248" t="s">
        <v>845</v>
      </c>
      <c r="BD36" s="248" t="s">
        <v>845</v>
      </c>
      <c r="BE36" s="248" t="s">
        <v>845</v>
      </c>
      <c r="BF36" s="248" t="s">
        <v>844</v>
      </c>
      <c r="BG36" s="248" t="s">
        <v>845</v>
      </c>
      <c r="BH36" s="248" t="s">
        <v>845</v>
      </c>
      <c r="BI36" s="248" t="s">
        <v>845</v>
      </c>
      <c r="BJ36" s="248" t="s">
        <v>845</v>
      </c>
      <c r="BK36" s="248" t="s">
        <v>845</v>
      </c>
      <c r="BL36" s="248" t="s">
        <v>845</v>
      </c>
      <c r="BM36" s="248" t="s">
        <v>845</v>
      </c>
      <c r="BN36" s="248" t="s">
        <v>844</v>
      </c>
      <c r="BO36" s="248" t="s">
        <v>845</v>
      </c>
      <c r="BP36" s="248" t="s">
        <v>845</v>
      </c>
      <c r="BQ36" s="248" t="s">
        <v>845</v>
      </c>
      <c r="BR36" s="248" t="s">
        <v>845</v>
      </c>
      <c r="BS36" s="248" t="s">
        <v>845</v>
      </c>
      <c r="BT36" s="248" t="s">
        <v>845</v>
      </c>
      <c r="BV36" s="248" t="s">
        <v>845</v>
      </c>
      <c r="BW36" s="248" t="s">
        <v>845</v>
      </c>
      <c r="BX36" s="248" t="s">
        <v>845</v>
      </c>
      <c r="BY36" s="248" t="s">
        <v>844</v>
      </c>
      <c r="BZ36" s="248" t="s">
        <v>844</v>
      </c>
      <c r="CA36" s="248" t="s">
        <v>844</v>
      </c>
      <c r="CB36" s="248" t="s">
        <v>845</v>
      </c>
      <c r="CC36" s="248" t="s">
        <v>845</v>
      </c>
      <c r="CD36" s="248" t="s">
        <v>845</v>
      </c>
      <c r="CE36" s="248"/>
      <c r="CF36" s="248" t="s">
        <v>844</v>
      </c>
      <c r="CG36" s="248" t="s">
        <v>845</v>
      </c>
      <c r="CH36" s="248" t="s">
        <v>845</v>
      </c>
      <c r="CI36" s="248" t="s">
        <v>845</v>
      </c>
      <c r="CJ36" s="248" t="s">
        <v>845</v>
      </c>
      <c r="CK36" s="248" t="s">
        <v>845</v>
      </c>
      <c r="CL36" s="248" t="s">
        <v>845</v>
      </c>
      <c r="CM36" s="248" t="s">
        <v>845</v>
      </c>
      <c r="CN36" s="248" t="s">
        <v>845</v>
      </c>
      <c r="CO36" s="248" t="s">
        <v>845</v>
      </c>
      <c r="CP36" s="248" t="s">
        <v>845</v>
      </c>
      <c r="CQ36" s="248" t="s">
        <v>845</v>
      </c>
      <c r="CR36" s="248" t="s">
        <v>845</v>
      </c>
      <c r="CS36" s="248" t="s">
        <v>845</v>
      </c>
      <c r="CT36" s="248" t="s">
        <v>845</v>
      </c>
      <c r="CU36" s="248" t="s">
        <v>844</v>
      </c>
      <c r="CV36" s="248" t="s">
        <v>845</v>
      </c>
      <c r="CW36" s="248" t="s">
        <v>845</v>
      </c>
      <c r="CX36" s="248" t="s">
        <v>845</v>
      </c>
      <c r="CY36" s="248" t="s">
        <v>844</v>
      </c>
      <c r="CZ36" s="248" t="s">
        <v>845</v>
      </c>
      <c r="DA36" s="248" t="s">
        <v>844</v>
      </c>
      <c r="DB36" s="248" t="s">
        <v>845</v>
      </c>
      <c r="DC36" s="248" t="s">
        <v>845</v>
      </c>
      <c r="DE36" s="248" t="s">
        <v>845</v>
      </c>
      <c r="DG36" s="248" t="s">
        <v>845</v>
      </c>
      <c r="DH36" s="248" t="s">
        <v>844</v>
      </c>
      <c r="DI36" s="248" t="s">
        <v>845</v>
      </c>
      <c r="DJ36" s="248" t="s">
        <v>845</v>
      </c>
      <c r="DK36" s="248" t="s">
        <v>845</v>
      </c>
      <c r="DL36" s="248" t="s">
        <v>845</v>
      </c>
      <c r="DM36" s="248" t="s">
        <v>845</v>
      </c>
      <c r="DO36" s="248" t="s">
        <v>845</v>
      </c>
      <c r="DP36" s="248" t="s">
        <v>845</v>
      </c>
      <c r="DQ36" s="248" t="s">
        <v>887</v>
      </c>
      <c r="DR36" s="248" t="s">
        <v>844</v>
      </c>
      <c r="DS36" s="248" t="s">
        <v>845</v>
      </c>
      <c r="DT36" s="248" t="s">
        <v>845</v>
      </c>
      <c r="DU36" s="248" t="s">
        <v>845</v>
      </c>
      <c r="DV36" s="248" t="s">
        <v>844</v>
      </c>
      <c r="DW36" s="248" t="s">
        <v>845</v>
      </c>
      <c r="DX36" s="248" t="s">
        <v>845</v>
      </c>
      <c r="DY36" s="248" t="s">
        <v>844</v>
      </c>
      <c r="DZ36" s="248" t="s">
        <v>845</v>
      </c>
      <c r="EB36" s="248" t="s">
        <v>845</v>
      </c>
      <c r="EC36" s="248" t="s">
        <v>844</v>
      </c>
      <c r="ED36" s="248" t="s">
        <v>845</v>
      </c>
      <c r="EE36" s="248" t="s">
        <v>844</v>
      </c>
      <c r="EF36" s="248" t="s">
        <v>845</v>
      </c>
      <c r="EG36" s="248" t="s">
        <v>845</v>
      </c>
      <c r="EH36" s="251" t="s">
        <v>1545</v>
      </c>
      <c r="EI36" s="251" t="s">
        <v>1570</v>
      </c>
      <c r="EJ36" s="248" t="s">
        <v>844</v>
      </c>
      <c r="EK36" s="248" t="s">
        <v>844</v>
      </c>
      <c r="EL36" s="252">
        <v>0</v>
      </c>
      <c r="EM36" s="252">
        <v>4</v>
      </c>
      <c r="EN36" s="252">
        <v>0</v>
      </c>
      <c r="EO36" s="252">
        <v>0</v>
      </c>
      <c r="EP36" s="252">
        <v>0</v>
      </c>
      <c r="EQ36" s="252">
        <v>0</v>
      </c>
      <c r="ER36" s="252">
        <v>0</v>
      </c>
      <c r="ES36" s="252">
        <v>0</v>
      </c>
      <c r="ET36" s="252">
        <v>0</v>
      </c>
      <c r="EU36" s="252">
        <v>0</v>
      </c>
      <c r="EV36" s="252">
        <v>0</v>
      </c>
      <c r="EW36" s="252">
        <v>0</v>
      </c>
      <c r="EX36" s="252">
        <v>0</v>
      </c>
      <c r="EY36" s="252">
        <v>0</v>
      </c>
      <c r="EZ36" s="252">
        <v>0</v>
      </c>
      <c r="FA36" s="252">
        <v>0</v>
      </c>
      <c r="FB36" s="252">
        <v>0</v>
      </c>
      <c r="FC36" s="252">
        <v>0</v>
      </c>
      <c r="FD36" s="252">
        <v>0</v>
      </c>
      <c r="FE36" s="252">
        <v>0</v>
      </c>
      <c r="FF36" s="252">
        <v>0</v>
      </c>
      <c r="FG36" s="252">
        <v>0</v>
      </c>
      <c r="FH36" s="252">
        <v>0</v>
      </c>
      <c r="FI36" s="252">
        <v>0</v>
      </c>
      <c r="FJ36" s="252">
        <v>0</v>
      </c>
      <c r="FK36" s="252">
        <v>0</v>
      </c>
      <c r="FL36" s="252">
        <v>0</v>
      </c>
      <c r="FM36" s="252">
        <v>0</v>
      </c>
      <c r="FN36" s="252">
        <v>0</v>
      </c>
      <c r="FO36" s="252">
        <v>0</v>
      </c>
      <c r="FP36" s="252">
        <v>0</v>
      </c>
      <c r="FR36" s="246">
        <f>SUM(C36:DS36)</f>
        <v>58</v>
      </c>
      <c r="FS36" s="246">
        <f>SUM(EA36:EI36)</f>
        <v>0</v>
      </c>
      <c r="FT36" s="246">
        <f>SUM(ET36:FQ36)</f>
        <v>0</v>
      </c>
      <c r="FU36" s="246">
        <f>FR36+FS36-FT36</f>
        <v>58</v>
      </c>
      <c r="FV36" s="246">
        <f>SUM(C36:AU36)</f>
        <v>58</v>
      </c>
      <c r="FW36" s="246">
        <f>SUM(AV36:BJ36)</f>
        <v>0</v>
      </c>
      <c r="FX36" s="246">
        <f>SUM(BP36:CC36)</f>
        <v>0</v>
      </c>
      <c r="FY36" s="246">
        <f>SUM(CD36:CN36)</f>
        <v>0</v>
      </c>
      <c r="FZ36" s="246">
        <f>SUM(CV36:DS36)</f>
        <v>0</v>
      </c>
      <c r="GA36" s="246">
        <f>SUM(FV36:FZ36)</f>
        <v>58</v>
      </c>
    </row>
    <row r="37" spans="1:183" ht="25.05" customHeight="1" x14ac:dyDescent="0.25">
      <c r="A37" s="247" t="s">
        <v>1541</v>
      </c>
      <c r="B37" s="247" t="s">
        <v>349</v>
      </c>
      <c r="C37" s="252">
        <v>6</v>
      </c>
      <c r="D37" s="252">
        <v>6</v>
      </c>
      <c r="E37" s="252">
        <v>3</v>
      </c>
      <c r="F37" s="248" t="s">
        <v>844</v>
      </c>
      <c r="G37" s="248" t="s">
        <v>844</v>
      </c>
      <c r="H37" s="248" t="s">
        <v>845</v>
      </c>
      <c r="I37" s="248" t="s">
        <v>845</v>
      </c>
      <c r="J37" s="248" t="s">
        <v>844</v>
      </c>
      <c r="K37" s="248" t="s">
        <v>845</v>
      </c>
      <c r="L37" s="248" t="s">
        <v>845</v>
      </c>
      <c r="M37" s="252">
        <v>8</v>
      </c>
      <c r="N37" s="252">
        <v>2</v>
      </c>
      <c r="O37" s="252">
        <v>4</v>
      </c>
      <c r="P37" s="248" t="s">
        <v>845</v>
      </c>
      <c r="Q37" s="252">
        <v>3</v>
      </c>
      <c r="R37" s="252">
        <v>3</v>
      </c>
      <c r="S37" s="248" t="s">
        <v>845</v>
      </c>
      <c r="T37" s="248" t="s">
        <v>844</v>
      </c>
      <c r="U37" s="248" t="s">
        <v>844</v>
      </c>
      <c r="V37" s="248" t="s">
        <v>845</v>
      </c>
      <c r="W37" s="248" t="s">
        <v>845</v>
      </c>
      <c r="X37" s="248" t="s">
        <v>844</v>
      </c>
      <c r="Y37" s="248" t="s">
        <v>845</v>
      </c>
      <c r="Z37" s="248" t="s">
        <v>844</v>
      </c>
      <c r="AA37" s="248" t="s">
        <v>845</v>
      </c>
      <c r="AB37" s="248" t="s">
        <v>844</v>
      </c>
      <c r="AC37" s="248" t="s">
        <v>844</v>
      </c>
      <c r="AD37" s="248" t="s">
        <v>845</v>
      </c>
      <c r="AE37" s="252">
        <v>3</v>
      </c>
      <c r="AF37" s="252">
        <v>3</v>
      </c>
      <c r="AG37" s="248" t="s">
        <v>845</v>
      </c>
      <c r="AK37" s="248" t="s">
        <v>845</v>
      </c>
      <c r="AL37" s="248" t="s">
        <v>844</v>
      </c>
      <c r="AM37" s="248" t="s">
        <v>845</v>
      </c>
      <c r="AN37" s="248" t="s">
        <v>845</v>
      </c>
      <c r="AO37" s="248" t="s">
        <v>844</v>
      </c>
      <c r="AP37" s="248" t="s">
        <v>844</v>
      </c>
      <c r="AQ37" s="248" t="s">
        <v>844</v>
      </c>
      <c r="AR37" s="248" t="s">
        <v>845</v>
      </c>
      <c r="AS37" s="248" t="s">
        <v>844</v>
      </c>
      <c r="AT37" s="248" t="s">
        <v>845</v>
      </c>
      <c r="AU37" s="248" t="s">
        <v>844</v>
      </c>
      <c r="AV37" s="248" t="s">
        <v>887</v>
      </c>
      <c r="AW37" s="248" t="s">
        <v>844</v>
      </c>
      <c r="AX37" s="248" t="s">
        <v>844</v>
      </c>
      <c r="AY37" s="248" t="s">
        <v>844</v>
      </c>
      <c r="AZ37" s="248" t="s">
        <v>844</v>
      </c>
      <c r="BA37" s="248" t="s">
        <v>844</v>
      </c>
      <c r="BB37" s="248" t="s">
        <v>844</v>
      </c>
      <c r="BC37" s="248" t="s">
        <v>844</v>
      </c>
      <c r="BD37" s="248" t="s">
        <v>844</v>
      </c>
      <c r="BE37" s="248" t="s">
        <v>845</v>
      </c>
      <c r="BF37" s="248" t="s">
        <v>845</v>
      </c>
      <c r="BG37" s="248" t="s">
        <v>845</v>
      </c>
      <c r="BH37" s="248" t="s">
        <v>845</v>
      </c>
      <c r="BI37" s="248" t="s">
        <v>845</v>
      </c>
      <c r="BJ37" s="248" t="s">
        <v>844</v>
      </c>
      <c r="BK37" s="248" t="s">
        <v>845</v>
      </c>
      <c r="BL37" s="248" t="s">
        <v>845</v>
      </c>
      <c r="BM37" s="248" t="s">
        <v>845</v>
      </c>
      <c r="BN37" s="248" t="s">
        <v>845</v>
      </c>
      <c r="BO37" s="248" t="s">
        <v>844</v>
      </c>
      <c r="BP37" s="248" t="s">
        <v>845</v>
      </c>
      <c r="BQ37" s="248" t="s">
        <v>845</v>
      </c>
      <c r="BR37" s="248" t="s">
        <v>845</v>
      </c>
      <c r="BS37" s="248" t="s">
        <v>845</v>
      </c>
      <c r="BT37" s="248" t="s">
        <v>844</v>
      </c>
      <c r="BV37" s="248" t="s">
        <v>844</v>
      </c>
      <c r="BW37" s="248" t="s">
        <v>844</v>
      </c>
      <c r="BX37" s="248" t="s">
        <v>844</v>
      </c>
      <c r="BY37" s="248" t="s">
        <v>845</v>
      </c>
      <c r="BZ37" s="248" t="s">
        <v>845</v>
      </c>
      <c r="CA37" s="248" t="s">
        <v>844</v>
      </c>
      <c r="CB37" s="248" t="s">
        <v>845</v>
      </c>
      <c r="CC37" s="248" t="s">
        <v>844</v>
      </c>
      <c r="CD37" s="248" t="s">
        <v>845</v>
      </c>
      <c r="CE37" s="248"/>
      <c r="CF37" s="248" t="s">
        <v>844</v>
      </c>
      <c r="CG37" s="248" t="s">
        <v>844</v>
      </c>
      <c r="CH37" s="248" t="s">
        <v>844</v>
      </c>
      <c r="CI37" s="248" t="s">
        <v>845</v>
      </c>
      <c r="CJ37" s="248" t="s">
        <v>845</v>
      </c>
      <c r="CK37" s="248" t="s">
        <v>845</v>
      </c>
      <c r="CL37" s="248" t="s">
        <v>845</v>
      </c>
      <c r="CM37" s="248" t="s">
        <v>845</v>
      </c>
      <c r="CN37" s="248" t="s">
        <v>844</v>
      </c>
      <c r="CO37" s="248" t="s">
        <v>845</v>
      </c>
      <c r="CP37" s="248" t="s">
        <v>845</v>
      </c>
      <c r="CQ37" s="248" t="s">
        <v>845</v>
      </c>
      <c r="CR37" s="248" t="s">
        <v>845</v>
      </c>
      <c r="CS37" s="248" t="s">
        <v>844</v>
      </c>
      <c r="CT37" s="248" t="s">
        <v>845</v>
      </c>
      <c r="CU37" s="248" t="s">
        <v>844</v>
      </c>
      <c r="CV37" s="248" t="s">
        <v>844</v>
      </c>
      <c r="CW37" s="248" t="s">
        <v>845</v>
      </c>
      <c r="CX37" s="248" t="s">
        <v>844</v>
      </c>
      <c r="CY37" s="248" t="s">
        <v>845</v>
      </c>
      <c r="CZ37" s="248" t="s">
        <v>845</v>
      </c>
      <c r="DA37" s="248" t="s">
        <v>844</v>
      </c>
      <c r="DB37" s="248" t="s">
        <v>845</v>
      </c>
      <c r="DC37" s="248" t="s">
        <v>845</v>
      </c>
      <c r="DE37" s="248" t="s">
        <v>844</v>
      </c>
      <c r="DG37" s="248" t="s">
        <v>844</v>
      </c>
      <c r="DH37" s="248" t="s">
        <v>845</v>
      </c>
      <c r="DI37" s="248" t="s">
        <v>845</v>
      </c>
      <c r="DJ37" s="248" t="s">
        <v>845</v>
      </c>
      <c r="DK37" s="248" t="s">
        <v>844</v>
      </c>
      <c r="DL37" s="248" t="s">
        <v>845</v>
      </c>
      <c r="DM37" s="248" t="s">
        <v>844</v>
      </c>
      <c r="DO37" s="248" t="s">
        <v>844</v>
      </c>
      <c r="DP37" s="248" t="s">
        <v>844</v>
      </c>
      <c r="DQ37" s="248" t="s">
        <v>887</v>
      </c>
      <c r="DR37" s="248" t="s">
        <v>844</v>
      </c>
      <c r="DS37" s="248" t="s">
        <v>844</v>
      </c>
      <c r="DT37" s="248" t="s">
        <v>844</v>
      </c>
      <c r="DU37" s="248" t="s">
        <v>845</v>
      </c>
      <c r="DV37" s="248" t="s">
        <v>844</v>
      </c>
      <c r="DW37" s="248" t="s">
        <v>844</v>
      </c>
      <c r="DX37" s="248" t="s">
        <v>844</v>
      </c>
      <c r="DY37" s="248" t="s">
        <v>844</v>
      </c>
      <c r="DZ37" s="248" t="s">
        <v>845</v>
      </c>
      <c r="EB37" s="248" t="s">
        <v>844</v>
      </c>
      <c r="EC37" s="248" t="s">
        <v>844</v>
      </c>
      <c r="ED37" s="248" t="s">
        <v>844</v>
      </c>
      <c r="EE37" s="248" t="s">
        <v>844</v>
      </c>
      <c r="EF37" s="248" t="s">
        <v>845</v>
      </c>
      <c r="EG37" s="248" t="s">
        <v>844</v>
      </c>
      <c r="EH37" s="251" t="s">
        <v>1545</v>
      </c>
      <c r="EI37" s="251" t="s">
        <v>1571</v>
      </c>
      <c r="EJ37" s="248" t="s">
        <v>844</v>
      </c>
      <c r="EK37" s="248" t="s">
        <v>844</v>
      </c>
      <c r="EL37" s="252">
        <v>0</v>
      </c>
      <c r="EM37" s="252">
        <v>0</v>
      </c>
      <c r="EN37" s="252">
        <v>0</v>
      </c>
      <c r="EO37" s="252">
        <v>0</v>
      </c>
      <c r="EP37" s="252">
        <v>0</v>
      </c>
      <c r="EQ37" s="252">
        <v>2</v>
      </c>
      <c r="ER37" s="252">
        <v>0</v>
      </c>
      <c r="ES37" s="252">
        <v>0</v>
      </c>
      <c r="ET37" s="252">
        <v>0</v>
      </c>
      <c r="EU37" s="252">
        <v>0</v>
      </c>
      <c r="EV37" s="252">
        <v>0</v>
      </c>
      <c r="EW37" s="252">
        <v>0</v>
      </c>
      <c r="EX37" s="252">
        <v>0</v>
      </c>
      <c r="EY37" s="252">
        <v>0</v>
      </c>
      <c r="EZ37" s="252">
        <v>0</v>
      </c>
      <c r="FA37" s="252">
        <v>0</v>
      </c>
      <c r="FB37" s="252">
        <v>5</v>
      </c>
      <c r="FC37" s="252">
        <v>0</v>
      </c>
      <c r="FD37" s="252">
        <v>0</v>
      </c>
      <c r="FE37" s="252">
        <v>0</v>
      </c>
      <c r="FF37" s="252">
        <v>0</v>
      </c>
      <c r="FG37" s="252">
        <v>0</v>
      </c>
      <c r="FH37" s="252">
        <v>0</v>
      </c>
      <c r="FI37" s="252">
        <v>0</v>
      </c>
      <c r="FJ37" s="252">
        <v>0</v>
      </c>
      <c r="FK37" s="252">
        <v>0</v>
      </c>
      <c r="FL37" s="252">
        <v>0</v>
      </c>
      <c r="FM37" s="252">
        <v>0</v>
      </c>
      <c r="FN37" s="252">
        <v>0</v>
      </c>
      <c r="FO37" s="252">
        <v>0</v>
      </c>
      <c r="FP37" s="252">
        <v>0</v>
      </c>
      <c r="FR37" s="246">
        <f>SUM(C37:DS37)</f>
        <v>41</v>
      </c>
      <c r="FS37" s="246">
        <f>SUM(EA37:EI37)</f>
        <v>0</v>
      </c>
      <c r="FT37" s="246">
        <f>SUM(ET37:FQ37)</f>
        <v>5</v>
      </c>
      <c r="FU37" s="246">
        <f>FR37+FS37-FT37</f>
        <v>36</v>
      </c>
      <c r="FV37" s="246">
        <f>SUM(C37:AU37)</f>
        <v>41</v>
      </c>
      <c r="FW37" s="246">
        <f>SUM(AV37:BJ37)</f>
        <v>0</v>
      </c>
      <c r="FX37" s="246">
        <f>SUM(BP37:CC37)</f>
        <v>0</v>
      </c>
      <c r="FY37" s="246">
        <f>SUM(CD37:CN37)</f>
        <v>0</v>
      </c>
      <c r="FZ37" s="246">
        <f>SUM(CV37:DS37)</f>
        <v>0</v>
      </c>
      <c r="GA37" s="246">
        <f>SUM(FV37:FZ37)</f>
        <v>41</v>
      </c>
    </row>
    <row r="38" spans="1:183" ht="25.05" customHeight="1" x14ac:dyDescent="0.25">
      <c r="A38" s="247" t="s">
        <v>1541</v>
      </c>
      <c r="B38" s="247" t="s">
        <v>143</v>
      </c>
      <c r="C38" s="252">
        <v>7</v>
      </c>
      <c r="D38" s="252">
        <v>7</v>
      </c>
      <c r="E38" s="252">
        <v>4</v>
      </c>
      <c r="F38" s="248" t="s">
        <v>844</v>
      </c>
      <c r="G38" s="248" t="s">
        <v>844</v>
      </c>
      <c r="H38" s="248" t="s">
        <v>845</v>
      </c>
      <c r="I38" s="248" t="s">
        <v>844</v>
      </c>
      <c r="J38" s="248" t="s">
        <v>844</v>
      </c>
      <c r="K38" s="248" t="s">
        <v>845</v>
      </c>
      <c r="L38" s="248" t="s">
        <v>845</v>
      </c>
      <c r="M38" s="252">
        <v>4</v>
      </c>
      <c r="N38" s="252">
        <v>2</v>
      </c>
      <c r="O38" s="252">
        <v>4</v>
      </c>
      <c r="P38" s="248" t="s">
        <v>845</v>
      </c>
      <c r="Q38" s="252">
        <v>2</v>
      </c>
      <c r="R38" s="252">
        <v>2</v>
      </c>
      <c r="S38" s="248" t="s">
        <v>845</v>
      </c>
      <c r="T38" s="248" t="s">
        <v>844</v>
      </c>
      <c r="U38" s="248" t="s">
        <v>845</v>
      </c>
      <c r="V38" s="248" t="s">
        <v>844</v>
      </c>
      <c r="W38" s="248" t="s">
        <v>845</v>
      </c>
      <c r="X38" s="248" t="s">
        <v>845</v>
      </c>
      <c r="Y38" s="248" t="s">
        <v>845</v>
      </c>
      <c r="Z38" s="248" t="s">
        <v>845</v>
      </c>
      <c r="AA38" s="248" t="s">
        <v>844</v>
      </c>
      <c r="AB38" s="248" t="s">
        <v>844</v>
      </c>
      <c r="AC38" s="248" t="s">
        <v>844</v>
      </c>
      <c r="AD38" s="248" t="s">
        <v>845</v>
      </c>
      <c r="AE38" s="252">
        <v>1</v>
      </c>
      <c r="AF38" s="252">
        <v>1</v>
      </c>
      <c r="AG38" s="248" t="s">
        <v>845</v>
      </c>
      <c r="AK38" s="248" t="s">
        <v>845</v>
      </c>
      <c r="AL38" s="248" t="s">
        <v>845</v>
      </c>
      <c r="AM38" s="248" t="s">
        <v>845</v>
      </c>
      <c r="AN38" s="248" t="s">
        <v>844</v>
      </c>
      <c r="AO38" s="248" t="s">
        <v>844</v>
      </c>
      <c r="AP38" s="248" t="s">
        <v>844</v>
      </c>
      <c r="AQ38" s="248" t="s">
        <v>844</v>
      </c>
      <c r="AR38" s="248" t="s">
        <v>845</v>
      </c>
      <c r="AS38" s="248" t="s">
        <v>844</v>
      </c>
      <c r="AT38" s="248" t="s">
        <v>887</v>
      </c>
      <c r="AU38" s="248" t="s">
        <v>887</v>
      </c>
      <c r="AV38" s="248" t="s">
        <v>844</v>
      </c>
      <c r="AW38" s="248" t="s">
        <v>845</v>
      </c>
      <c r="AX38" s="248" t="s">
        <v>845</v>
      </c>
      <c r="AY38" s="248" t="s">
        <v>845</v>
      </c>
      <c r="AZ38" s="248" t="s">
        <v>845</v>
      </c>
      <c r="BA38" s="248" t="s">
        <v>844</v>
      </c>
      <c r="BB38" s="248" t="s">
        <v>844</v>
      </c>
      <c r="BC38" s="248" t="s">
        <v>844</v>
      </c>
      <c r="BD38" s="248" t="s">
        <v>845</v>
      </c>
      <c r="BE38" s="248" t="s">
        <v>845</v>
      </c>
      <c r="BF38" s="248" t="s">
        <v>845</v>
      </c>
      <c r="BG38" s="248" t="s">
        <v>845</v>
      </c>
      <c r="BH38" s="248" t="s">
        <v>845</v>
      </c>
      <c r="BI38" s="248" t="s">
        <v>845</v>
      </c>
      <c r="BJ38" s="248" t="s">
        <v>845</v>
      </c>
      <c r="BK38" s="248" t="s">
        <v>845</v>
      </c>
      <c r="BL38" s="248" t="s">
        <v>845</v>
      </c>
      <c r="BM38" s="248" t="s">
        <v>844</v>
      </c>
      <c r="BN38" s="248" t="s">
        <v>845</v>
      </c>
      <c r="BO38" s="248" t="s">
        <v>845</v>
      </c>
      <c r="BP38" s="248" t="s">
        <v>844</v>
      </c>
      <c r="BQ38" s="248" t="s">
        <v>845</v>
      </c>
      <c r="BR38" s="248" t="s">
        <v>845</v>
      </c>
      <c r="BS38" s="248" t="s">
        <v>844</v>
      </c>
      <c r="BT38" s="248" t="s">
        <v>844</v>
      </c>
      <c r="BV38" s="248" t="s">
        <v>845</v>
      </c>
      <c r="BW38" s="248" t="s">
        <v>845</v>
      </c>
      <c r="BX38" s="248" t="s">
        <v>845</v>
      </c>
      <c r="BY38" s="248" t="s">
        <v>845</v>
      </c>
      <c r="BZ38" s="248" t="s">
        <v>844</v>
      </c>
      <c r="CA38" s="248" t="s">
        <v>844</v>
      </c>
      <c r="CB38" s="248" t="s">
        <v>845</v>
      </c>
      <c r="CC38" s="248" t="s">
        <v>844</v>
      </c>
      <c r="CD38" s="248" t="s">
        <v>845</v>
      </c>
      <c r="CE38" s="248"/>
      <c r="CF38" s="248" t="s">
        <v>845</v>
      </c>
      <c r="CG38" s="248"/>
      <c r="CH38" s="248" t="s">
        <v>844</v>
      </c>
      <c r="CI38" s="248" t="s">
        <v>845</v>
      </c>
      <c r="CJ38" s="248" t="s">
        <v>845</v>
      </c>
      <c r="CK38" s="248" t="s">
        <v>845</v>
      </c>
      <c r="CL38" s="248" t="s">
        <v>845</v>
      </c>
      <c r="CM38" s="248" t="s">
        <v>845</v>
      </c>
      <c r="CN38" s="248" t="s">
        <v>845</v>
      </c>
      <c r="CO38" s="248" t="s">
        <v>845</v>
      </c>
      <c r="CP38" s="248" t="s">
        <v>845</v>
      </c>
      <c r="CQ38" s="248" t="s">
        <v>845</v>
      </c>
      <c r="CR38" s="248" t="s">
        <v>845</v>
      </c>
      <c r="CS38" s="248" t="s">
        <v>845</v>
      </c>
      <c r="CT38" s="248" t="s">
        <v>845</v>
      </c>
      <c r="CU38" s="248" t="s">
        <v>844</v>
      </c>
      <c r="CV38" s="248" t="s">
        <v>844</v>
      </c>
      <c r="CW38" s="248" t="s">
        <v>845</v>
      </c>
      <c r="CX38" s="248" t="s">
        <v>844</v>
      </c>
      <c r="CY38" s="248" t="s">
        <v>845</v>
      </c>
      <c r="CZ38" s="248" t="s">
        <v>845</v>
      </c>
      <c r="DA38" s="248" t="s">
        <v>844</v>
      </c>
      <c r="DB38" s="248" t="s">
        <v>845</v>
      </c>
      <c r="DC38" s="248" t="s">
        <v>845</v>
      </c>
      <c r="DE38" s="248" t="s">
        <v>844</v>
      </c>
      <c r="DG38" s="248" t="s">
        <v>845</v>
      </c>
      <c r="DH38" s="248" t="s">
        <v>844</v>
      </c>
      <c r="DI38" s="248" t="s">
        <v>845</v>
      </c>
      <c r="DJ38" s="248" t="s">
        <v>845</v>
      </c>
      <c r="DK38" s="248" t="s">
        <v>845</v>
      </c>
      <c r="DL38" s="248" t="s">
        <v>845</v>
      </c>
      <c r="DM38" s="248" t="s">
        <v>845</v>
      </c>
      <c r="DO38" s="248" t="s">
        <v>845</v>
      </c>
      <c r="DP38" s="248" t="s">
        <v>845</v>
      </c>
      <c r="DQ38" s="248" t="s">
        <v>845</v>
      </c>
      <c r="DR38" s="248" t="s">
        <v>844</v>
      </c>
      <c r="DS38" s="248" t="s">
        <v>844</v>
      </c>
      <c r="DT38" s="248" t="s">
        <v>844</v>
      </c>
      <c r="DU38" s="248" t="s">
        <v>845</v>
      </c>
      <c r="DV38" s="248" t="s">
        <v>844</v>
      </c>
      <c r="DW38" s="248" t="s">
        <v>844</v>
      </c>
      <c r="DX38" s="248" t="s">
        <v>845</v>
      </c>
      <c r="DY38" s="248" t="s">
        <v>844</v>
      </c>
      <c r="DZ38" s="248" t="s">
        <v>845</v>
      </c>
      <c r="EB38" s="248" t="s">
        <v>844</v>
      </c>
      <c r="EC38" s="248" t="s">
        <v>844</v>
      </c>
      <c r="ED38" s="248" t="s">
        <v>844</v>
      </c>
      <c r="EE38" s="248" t="s">
        <v>844</v>
      </c>
      <c r="EF38" s="248" t="s">
        <v>844</v>
      </c>
      <c r="EG38" s="248" t="s">
        <v>844</v>
      </c>
      <c r="EH38" s="251" t="s">
        <v>1550</v>
      </c>
      <c r="EI38" s="251" t="s">
        <v>1573</v>
      </c>
      <c r="EJ38" s="248" t="s">
        <v>844</v>
      </c>
      <c r="EK38" s="248" t="s">
        <v>844</v>
      </c>
      <c r="EL38" s="252">
        <v>0</v>
      </c>
      <c r="EM38" s="252">
        <v>0</v>
      </c>
      <c r="EN38" s="252">
        <v>0</v>
      </c>
      <c r="EO38" s="252">
        <v>0</v>
      </c>
      <c r="EP38" s="252">
        <v>0</v>
      </c>
      <c r="EQ38" s="252">
        <v>0</v>
      </c>
      <c r="ER38" s="252">
        <v>0</v>
      </c>
      <c r="ES38" s="252">
        <v>2</v>
      </c>
      <c r="ET38" s="252">
        <v>0</v>
      </c>
      <c r="EU38" s="252">
        <v>0</v>
      </c>
      <c r="EV38" s="252">
        <v>0</v>
      </c>
      <c r="EW38" s="252">
        <v>0</v>
      </c>
      <c r="EX38" s="252">
        <v>0</v>
      </c>
      <c r="EY38" s="252">
        <v>0</v>
      </c>
      <c r="EZ38" s="252">
        <v>0</v>
      </c>
      <c r="FA38" s="252">
        <v>0</v>
      </c>
      <c r="FB38" s="252">
        <v>3</v>
      </c>
      <c r="FC38" s="252">
        <v>5</v>
      </c>
      <c r="FD38" s="252">
        <v>0</v>
      </c>
      <c r="FE38" s="252">
        <v>0</v>
      </c>
      <c r="FF38" s="252">
        <v>0</v>
      </c>
      <c r="FG38" s="252">
        <v>0</v>
      </c>
      <c r="FH38" s="252">
        <v>0</v>
      </c>
      <c r="FI38" s="252">
        <v>0</v>
      </c>
      <c r="FJ38" s="252">
        <v>0</v>
      </c>
      <c r="FK38" s="252">
        <v>0</v>
      </c>
      <c r="FL38" s="252">
        <v>0</v>
      </c>
      <c r="FM38" s="252">
        <v>0</v>
      </c>
      <c r="FN38" s="252">
        <v>0</v>
      </c>
      <c r="FO38" s="252">
        <v>0</v>
      </c>
      <c r="FP38" s="252">
        <v>0</v>
      </c>
      <c r="FR38" s="246">
        <f>SUM(C38:DS38)</f>
        <v>34</v>
      </c>
      <c r="FS38" s="246">
        <f>SUM(EA38:EI38)</f>
        <v>0</v>
      </c>
      <c r="FT38" s="246">
        <f>SUM(ET38:FQ38)</f>
        <v>8</v>
      </c>
      <c r="FU38" s="246">
        <f>FR38+FS38-FT38</f>
        <v>26</v>
      </c>
      <c r="FV38" s="246">
        <f>SUM(C38:AU38)</f>
        <v>34</v>
      </c>
      <c r="FW38" s="246">
        <f>SUM(AV38:BJ38)</f>
        <v>0</v>
      </c>
      <c r="FX38" s="246">
        <f>SUM(BP38:CC38)</f>
        <v>0</v>
      </c>
      <c r="FY38" s="246">
        <f>SUM(CD38:CN38)</f>
        <v>0</v>
      </c>
      <c r="FZ38" s="246">
        <f>SUM(CV38:DS38)</f>
        <v>0</v>
      </c>
      <c r="GA38" s="246">
        <f>SUM(FV38:FZ38)</f>
        <v>34</v>
      </c>
    </row>
    <row r="39" spans="1:183" ht="25.05" customHeight="1" x14ac:dyDescent="0.25">
      <c r="A39" s="247" t="s">
        <v>1541</v>
      </c>
      <c r="B39" s="247" t="s">
        <v>247</v>
      </c>
      <c r="C39" s="252">
        <v>6</v>
      </c>
      <c r="D39" s="252">
        <v>6</v>
      </c>
      <c r="E39" s="252">
        <v>3</v>
      </c>
      <c r="F39" s="248" t="s">
        <v>844</v>
      </c>
      <c r="G39" s="248" t="s">
        <v>844</v>
      </c>
      <c r="H39" s="248" t="s">
        <v>845</v>
      </c>
      <c r="I39" s="248" t="s">
        <v>845</v>
      </c>
      <c r="J39" s="248" t="s">
        <v>845</v>
      </c>
      <c r="K39" s="248" t="s">
        <v>845</v>
      </c>
      <c r="L39" s="248" t="s">
        <v>845</v>
      </c>
      <c r="M39" s="252">
        <v>4</v>
      </c>
      <c r="N39" s="252">
        <v>2</v>
      </c>
      <c r="O39" s="252">
        <v>4</v>
      </c>
      <c r="P39" s="248" t="s">
        <v>845</v>
      </c>
      <c r="Q39" s="252">
        <v>3</v>
      </c>
      <c r="R39" s="252">
        <v>2</v>
      </c>
      <c r="S39" s="248" t="s">
        <v>845</v>
      </c>
      <c r="T39" s="248" t="s">
        <v>844</v>
      </c>
      <c r="U39" s="248" t="s">
        <v>845</v>
      </c>
      <c r="V39" s="248" t="s">
        <v>845</v>
      </c>
      <c r="W39" s="248" t="s">
        <v>845</v>
      </c>
      <c r="X39" s="248" t="s">
        <v>845</v>
      </c>
      <c r="Y39" s="248" t="s">
        <v>845</v>
      </c>
      <c r="Z39" s="248" t="s">
        <v>845</v>
      </c>
      <c r="AA39" s="248" t="s">
        <v>845</v>
      </c>
      <c r="AB39" s="248" t="s">
        <v>844</v>
      </c>
      <c r="AC39" s="248" t="s">
        <v>844</v>
      </c>
      <c r="AD39" s="248" t="s">
        <v>845</v>
      </c>
      <c r="AE39" s="252">
        <v>3</v>
      </c>
      <c r="AF39" s="252">
        <v>3</v>
      </c>
      <c r="AG39" s="248" t="s">
        <v>845</v>
      </c>
      <c r="AK39" s="248" t="s">
        <v>845</v>
      </c>
      <c r="AL39" s="248" t="s">
        <v>844</v>
      </c>
      <c r="AM39" s="248" t="s">
        <v>845</v>
      </c>
      <c r="AN39" s="248" t="s">
        <v>844</v>
      </c>
      <c r="AO39" s="248" t="s">
        <v>845</v>
      </c>
      <c r="AP39" s="248" t="s">
        <v>844</v>
      </c>
      <c r="AQ39" s="248" t="s">
        <v>844</v>
      </c>
      <c r="AR39" s="248" t="s">
        <v>845</v>
      </c>
      <c r="AS39" s="248" t="s">
        <v>844</v>
      </c>
      <c r="AT39" s="248" t="s">
        <v>845</v>
      </c>
      <c r="AU39" s="248" t="s">
        <v>845</v>
      </c>
      <c r="AV39" s="248" t="s">
        <v>845</v>
      </c>
      <c r="AW39" s="248" t="s">
        <v>845</v>
      </c>
      <c r="AX39" s="248" t="s">
        <v>845</v>
      </c>
      <c r="AY39" s="248" t="s">
        <v>845</v>
      </c>
      <c r="AZ39" s="248" t="s">
        <v>845</v>
      </c>
      <c r="BA39" s="248" t="s">
        <v>845</v>
      </c>
      <c r="BB39" s="248" t="s">
        <v>845</v>
      </c>
      <c r="BC39" s="248" t="s">
        <v>845</v>
      </c>
      <c r="BD39" s="248" t="s">
        <v>845</v>
      </c>
      <c r="BE39" s="248" t="s">
        <v>845</v>
      </c>
      <c r="BF39" s="248" t="s">
        <v>845</v>
      </c>
      <c r="BG39" s="248" t="s">
        <v>844</v>
      </c>
      <c r="BH39" s="248" t="s">
        <v>844</v>
      </c>
      <c r="BI39" s="248" t="s">
        <v>845</v>
      </c>
      <c r="BJ39" s="248" t="s">
        <v>845</v>
      </c>
      <c r="BK39" s="248" t="s">
        <v>845</v>
      </c>
      <c r="BL39" s="248" t="s">
        <v>845</v>
      </c>
      <c r="BM39" s="248" t="s">
        <v>844</v>
      </c>
      <c r="BN39" s="248" t="s">
        <v>845</v>
      </c>
      <c r="BO39" s="248" t="s">
        <v>844</v>
      </c>
      <c r="BP39" s="248" t="s">
        <v>844</v>
      </c>
      <c r="BQ39" s="248" t="s">
        <v>845</v>
      </c>
      <c r="BR39" s="248" t="s">
        <v>845</v>
      </c>
      <c r="BS39" s="248" t="s">
        <v>845</v>
      </c>
      <c r="BT39" s="248" t="s">
        <v>845</v>
      </c>
      <c r="BV39" s="248" t="s">
        <v>845</v>
      </c>
      <c r="BW39" s="248" t="s">
        <v>845</v>
      </c>
      <c r="BX39" s="248" t="s">
        <v>845</v>
      </c>
      <c r="BY39" s="248" t="s">
        <v>845</v>
      </c>
      <c r="BZ39" s="248" t="s">
        <v>844</v>
      </c>
      <c r="CA39" s="248" t="s">
        <v>887</v>
      </c>
      <c r="CB39" s="248" t="s">
        <v>845</v>
      </c>
      <c r="CC39" s="248" t="s">
        <v>845</v>
      </c>
      <c r="CD39" s="248" t="s">
        <v>845</v>
      </c>
      <c r="CE39" s="248"/>
      <c r="CF39" s="248" t="s">
        <v>845</v>
      </c>
      <c r="CG39" s="248"/>
      <c r="CH39" s="248" t="s">
        <v>845</v>
      </c>
      <c r="CI39" s="248" t="s">
        <v>845</v>
      </c>
      <c r="CJ39" s="248" t="s">
        <v>845</v>
      </c>
      <c r="CK39" s="248" t="s">
        <v>845</v>
      </c>
      <c r="CL39" s="248" t="s">
        <v>845</v>
      </c>
      <c r="CM39" s="248" t="s">
        <v>845</v>
      </c>
      <c r="CN39" s="248" t="s">
        <v>845</v>
      </c>
      <c r="CO39" s="248" t="s">
        <v>845</v>
      </c>
      <c r="CP39" s="248" t="s">
        <v>845</v>
      </c>
      <c r="CQ39" s="248" t="s">
        <v>845</v>
      </c>
      <c r="CR39" s="248" t="s">
        <v>845</v>
      </c>
      <c r="CS39" s="248" t="s">
        <v>845</v>
      </c>
      <c r="CT39" s="248" t="s">
        <v>845</v>
      </c>
      <c r="CU39" s="248" t="s">
        <v>845</v>
      </c>
      <c r="CV39" s="248" t="s">
        <v>844</v>
      </c>
      <c r="CW39" s="248" t="s">
        <v>845</v>
      </c>
      <c r="CX39" s="248" t="s">
        <v>844</v>
      </c>
      <c r="CY39" s="248" t="s">
        <v>845</v>
      </c>
      <c r="CZ39" s="248" t="s">
        <v>845</v>
      </c>
      <c r="DA39" s="248" t="s">
        <v>844</v>
      </c>
      <c r="DB39" s="248" t="s">
        <v>845</v>
      </c>
      <c r="DC39" s="248" t="s">
        <v>845</v>
      </c>
      <c r="DE39" s="248" t="s">
        <v>844</v>
      </c>
      <c r="DG39" s="248" t="s">
        <v>844</v>
      </c>
      <c r="DH39" s="248" t="s">
        <v>845</v>
      </c>
      <c r="DI39" s="248" t="s">
        <v>845</v>
      </c>
      <c r="DJ39" s="248" t="s">
        <v>845</v>
      </c>
      <c r="DK39" s="248" t="s">
        <v>844</v>
      </c>
      <c r="DL39" s="248" t="s">
        <v>845</v>
      </c>
      <c r="DM39" s="248" t="s">
        <v>845</v>
      </c>
      <c r="DO39" s="248" t="s">
        <v>845</v>
      </c>
      <c r="DP39" s="248" t="s">
        <v>845</v>
      </c>
      <c r="DQ39" s="248" t="s">
        <v>887</v>
      </c>
      <c r="DR39" s="248" t="s">
        <v>844</v>
      </c>
      <c r="DS39" s="248" t="s">
        <v>844</v>
      </c>
      <c r="DT39" s="248" t="s">
        <v>844</v>
      </c>
      <c r="DU39" s="248" t="s">
        <v>845</v>
      </c>
      <c r="DV39" s="248" t="s">
        <v>844</v>
      </c>
      <c r="DW39" s="248" t="s">
        <v>845</v>
      </c>
      <c r="DX39" s="248" t="s">
        <v>845</v>
      </c>
      <c r="DY39" s="248" t="s">
        <v>844</v>
      </c>
      <c r="DZ39" s="248" t="s">
        <v>845</v>
      </c>
      <c r="EB39" s="248" t="s">
        <v>845</v>
      </c>
      <c r="EC39" s="248" t="s">
        <v>844</v>
      </c>
      <c r="ED39" s="248" t="s">
        <v>845</v>
      </c>
      <c r="EE39" s="248" t="s">
        <v>844</v>
      </c>
      <c r="EF39" s="248" t="s">
        <v>844</v>
      </c>
      <c r="EG39" s="248" t="s">
        <v>844</v>
      </c>
      <c r="EH39" s="251" t="s">
        <v>1545</v>
      </c>
      <c r="EI39" s="251" t="s">
        <v>1577</v>
      </c>
      <c r="EJ39" s="248" t="s">
        <v>844</v>
      </c>
      <c r="EK39" s="248" t="s">
        <v>844</v>
      </c>
      <c r="EL39" s="252">
        <v>0</v>
      </c>
      <c r="EM39" s="252">
        <v>0</v>
      </c>
      <c r="EN39" s="252">
        <v>0</v>
      </c>
      <c r="EO39" s="252">
        <v>0</v>
      </c>
      <c r="EP39" s="252">
        <v>0</v>
      </c>
      <c r="EQ39" s="252">
        <v>0</v>
      </c>
      <c r="ER39" s="252">
        <v>0</v>
      </c>
      <c r="ES39" s="252">
        <v>0</v>
      </c>
      <c r="ET39" s="252">
        <v>0</v>
      </c>
      <c r="EU39" s="252">
        <v>0</v>
      </c>
      <c r="EV39" s="252">
        <v>0</v>
      </c>
      <c r="EW39" s="252">
        <v>0</v>
      </c>
      <c r="EX39" s="252">
        <v>0</v>
      </c>
      <c r="EY39" s="252">
        <v>0</v>
      </c>
      <c r="EZ39" s="252">
        <v>0</v>
      </c>
      <c r="FA39" s="252">
        <v>0</v>
      </c>
      <c r="FB39" s="252">
        <v>0</v>
      </c>
      <c r="FC39" s="252">
        <v>0</v>
      </c>
      <c r="FD39" s="252">
        <v>0</v>
      </c>
      <c r="FE39" s="252">
        <v>0</v>
      </c>
      <c r="FF39" s="252">
        <v>0</v>
      </c>
      <c r="FG39" s="252">
        <v>0</v>
      </c>
      <c r="FH39" s="252">
        <v>0</v>
      </c>
      <c r="FI39" s="252">
        <v>0</v>
      </c>
      <c r="FJ39" s="252">
        <v>0</v>
      </c>
      <c r="FK39" s="252">
        <v>0</v>
      </c>
      <c r="FL39" s="252">
        <v>0</v>
      </c>
      <c r="FM39" s="252">
        <v>0</v>
      </c>
      <c r="FN39" s="252">
        <v>0</v>
      </c>
      <c r="FO39" s="252">
        <v>0</v>
      </c>
      <c r="FP39" s="252">
        <v>0</v>
      </c>
      <c r="FR39" s="246">
        <f>SUM(C39:DS39)</f>
        <v>36</v>
      </c>
      <c r="FS39" s="246">
        <f>SUM(EA39:EI39)</f>
        <v>0</v>
      </c>
      <c r="FT39" s="246">
        <f>SUM(ET39:FQ39)</f>
        <v>0</v>
      </c>
      <c r="FU39" s="246">
        <f>FR39+FS39-FT39</f>
        <v>36</v>
      </c>
      <c r="FV39" s="246">
        <f>SUM(C39:AU39)</f>
        <v>36</v>
      </c>
      <c r="FW39" s="246">
        <f>SUM(AV39:BJ39)</f>
        <v>0</v>
      </c>
      <c r="FX39" s="246">
        <f>SUM(BP39:CC39)</f>
        <v>0</v>
      </c>
      <c r="FY39" s="246">
        <f>SUM(CD39:CN39)</f>
        <v>0</v>
      </c>
      <c r="FZ39" s="246">
        <f>SUM(CV39:DS39)</f>
        <v>0</v>
      </c>
      <c r="GA39" s="246">
        <f>SUM(FV39:FZ39)</f>
        <v>36</v>
      </c>
    </row>
    <row r="40" spans="1:183" ht="25.05" customHeight="1" x14ac:dyDescent="0.25">
      <c r="A40" s="247" t="s">
        <v>1541</v>
      </c>
      <c r="B40" s="247" t="s">
        <v>115</v>
      </c>
      <c r="C40" s="252">
        <v>5</v>
      </c>
      <c r="D40" s="252">
        <v>5</v>
      </c>
      <c r="E40" s="252">
        <v>3</v>
      </c>
      <c r="F40" s="248" t="s">
        <v>844</v>
      </c>
      <c r="G40" s="248" t="s">
        <v>844</v>
      </c>
      <c r="H40" s="248" t="s">
        <v>845</v>
      </c>
      <c r="I40" s="248" t="s">
        <v>845</v>
      </c>
      <c r="J40" s="248" t="s">
        <v>844</v>
      </c>
      <c r="K40" s="248" t="s">
        <v>845</v>
      </c>
      <c r="L40" s="248" t="s">
        <v>845</v>
      </c>
      <c r="M40" s="252">
        <v>3</v>
      </c>
      <c r="N40" s="252">
        <v>2</v>
      </c>
      <c r="O40" s="252">
        <v>3</v>
      </c>
      <c r="P40" s="248" t="s">
        <v>845</v>
      </c>
      <c r="Q40" s="252">
        <v>4</v>
      </c>
      <c r="R40" s="252">
        <v>4</v>
      </c>
      <c r="S40" s="248" t="s">
        <v>845</v>
      </c>
      <c r="T40" s="248" t="s">
        <v>845</v>
      </c>
      <c r="U40" s="248" t="s">
        <v>844</v>
      </c>
      <c r="V40" s="248" t="s">
        <v>844</v>
      </c>
      <c r="W40" s="248" t="s">
        <v>845</v>
      </c>
      <c r="X40" s="248" t="s">
        <v>845</v>
      </c>
      <c r="Y40" s="248" t="s">
        <v>845</v>
      </c>
      <c r="Z40" s="248" t="s">
        <v>845</v>
      </c>
      <c r="AA40" s="248" t="s">
        <v>845</v>
      </c>
      <c r="AB40" s="248" t="s">
        <v>844</v>
      </c>
      <c r="AC40" s="248" t="s">
        <v>844</v>
      </c>
      <c r="AD40" s="248" t="s">
        <v>845</v>
      </c>
      <c r="AE40" s="252">
        <v>4</v>
      </c>
      <c r="AF40" s="252">
        <v>4</v>
      </c>
      <c r="AG40" s="248" t="s">
        <v>845</v>
      </c>
      <c r="AK40" s="248" t="s">
        <v>845</v>
      </c>
      <c r="AL40" s="248" t="s">
        <v>844</v>
      </c>
      <c r="AM40" s="248" t="s">
        <v>845</v>
      </c>
      <c r="AN40" s="248" t="s">
        <v>845</v>
      </c>
      <c r="AO40" s="248" t="s">
        <v>845</v>
      </c>
      <c r="AP40" s="248" t="s">
        <v>845</v>
      </c>
      <c r="AQ40" s="248" t="s">
        <v>844</v>
      </c>
      <c r="AR40" s="248" t="s">
        <v>845</v>
      </c>
      <c r="AS40" s="248" t="s">
        <v>844</v>
      </c>
      <c r="AT40" s="248" t="s">
        <v>845</v>
      </c>
      <c r="AU40" s="248" t="s">
        <v>845</v>
      </c>
      <c r="AV40" s="248" t="s">
        <v>845</v>
      </c>
      <c r="AW40" s="248" t="s">
        <v>845</v>
      </c>
      <c r="AX40" s="248" t="s">
        <v>845</v>
      </c>
      <c r="AY40" s="248" t="s">
        <v>844</v>
      </c>
      <c r="AZ40" s="248" t="s">
        <v>845</v>
      </c>
      <c r="BA40" s="248" t="s">
        <v>844</v>
      </c>
      <c r="BB40" s="248" t="s">
        <v>844</v>
      </c>
      <c r="BC40" s="248" t="s">
        <v>844</v>
      </c>
      <c r="BD40" s="248" t="s">
        <v>845</v>
      </c>
      <c r="BE40" s="248" t="s">
        <v>845</v>
      </c>
      <c r="BF40" s="248" t="s">
        <v>845</v>
      </c>
      <c r="BG40" s="248" t="s">
        <v>844</v>
      </c>
      <c r="BH40" s="248" t="s">
        <v>845</v>
      </c>
      <c r="BI40" s="248" t="s">
        <v>845</v>
      </c>
      <c r="BJ40" s="248" t="s">
        <v>845</v>
      </c>
      <c r="BK40" s="248" t="s">
        <v>845</v>
      </c>
      <c r="BL40" s="248" t="s">
        <v>845</v>
      </c>
      <c r="BM40" s="248" t="s">
        <v>844</v>
      </c>
      <c r="BN40" s="248" t="s">
        <v>844</v>
      </c>
      <c r="BO40" s="248" t="s">
        <v>844</v>
      </c>
      <c r="BP40" s="248" t="s">
        <v>844</v>
      </c>
      <c r="BQ40" s="248" t="s">
        <v>844</v>
      </c>
      <c r="BR40" s="248" t="s">
        <v>844</v>
      </c>
      <c r="BS40" s="248" t="s">
        <v>844</v>
      </c>
      <c r="BT40" s="248" t="s">
        <v>844</v>
      </c>
      <c r="BV40" s="248" t="s">
        <v>845</v>
      </c>
      <c r="BW40" s="248" t="s">
        <v>845</v>
      </c>
      <c r="BX40" s="248" t="s">
        <v>845</v>
      </c>
      <c r="BY40" s="248" t="s">
        <v>844</v>
      </c>
      <c r="BZ40" s="248" t="s">
        <v>844</v>
      </c>
      <c r="CA40" s="248" t="s">
        <v>844</v>
      </c>
      <c r="CB40" s="248" t="s">
        <v>845</v>
      </c>
      <c r="CC40" s="248" t="s">
        <v>844</v>
      </c>
      <c r="CD40" s="248" t="s">
        <v>845</v>
      </c>
      <c r="CE40" s="248"/>
      <c r="CF40" s="248" t="s">
        <v>845</v>
      </c>
      <c r="CG40" s="248"/>
      <c r="CH40" s="248" t="s">
        <v>845</v>
      </c>
      <c r="CI40" s="248" t="s">
        <v>845</v>
      </c>
      <c r="CJ40" s="248" t="s">
        <v>845</v>
      </c>
      <c r="CK40" s="248" t="s">
        <v>845</v>
      </c>
      <c r="CL40" s="248" t="s">
        <v>845</v>
      </c>
      <c r="CM40" s="248" t="s">
        <v>845</v>
      </c>
      <c r="CN40" s="248" t="s">
        <v>845</v>
      </c>
      <c r="CO40" s="248" t="s">
        <v>845</v>
      </c>
      <c r="CP40" s="248" t="s">
        <v>845</v>
      </c>
      <c r="CQ40" s="248" t="s">
        <v>844</v>
      </c>
      <c r="CR40" s="248" t="s">
        <v>845</v>
      </c>
      <c r="CS40" s="248" t="s">
        <v>845</v>
      </c>
      <c r="CT40" s="248" t="s">
        <v>845</v>
      </c>
      <c r="CU40" s="248" t="s">
        <v>844</v>
      </c>
      <c r="CV40" s="248" t="s">
        <v>844</v>
      </c>
      <c r="CW40" s="248" t="s">
        <v>844</v>
      </c>
      <c r="CX40" s="248" t="s">
        <v>844</v>
      </c>
      <c r="CY40" s="248" t="s">
        <v>844</v>
      </c>
      <c r="CZ40" s="248" t="s">
        <v>845</v>
      </c>
      <c r="DA40" s="248" t="s">
        <v>844</v>
      </c>
      <c r="DB40" s="248" t="s">
        <v>844</v>
      </c>
      <c r="DC40" s="248" t="s">
        <v>844</v>
      </c>
      <c r="DE40" s="248" t="s">
        <v>844</v>
      </c>
      <c r="DG40" s="248" t="s">
        <v>844</v>
      </c>
      <c r="DH40" s="248" t="s">
        <v>844</v>
      </c>
      <c r="DI40" s="248" t="s">
        <v>845</v>
      </c>
      <c r="DJ40" s="248" t="s">
        <v>844</v>
      </c>
      <c r="DK40" s="248" t="s">
        <v>844</v>
      </c>
      <c r="DL40" s="248" t="s">
        <v>845</v>
      </c>
      <c r="DM40" s="248" t="s">
        <v>845</v>
      </c>
      <c r="DO40" s="248" t="s">
        <v>845</v>
      </c>
      <c r="DP40" s="248" t="s">
        <v>845</v>
      </c>
      <c r="DQ40" s="248" t="s">
        <v>887</v>
      </c>
      <c r="DR40" s="248" t="s">
        <v>845</v>
      </c>
      <c r="DS40" s="248" t="s">
        <v>844</v>
      </c>
      <c r="DT40" s="248" t="s">
        <v>844</v>
      </c>
      <c r="DU40" s="248" t="s">
        <v>845</v>
      </c>
      <c r="DV40" s="248" t="s">
        <v>844</v>
      </c>
      <c r="DW40" s="248" t="s">
        <v>844</v>
      </c>
      <c r="DX40" s="248" t="s">
        <v>844</v>
      </c>
      <c r="DY40" s="248" t="s">
        <v>844</v>
      </c>
      <c r="DZ40" s="248" t="s">
        <v>845</v>
      </c>
      <c r="EB40" s="248" t="s">
        <v>844</v>
      </c>
      <c r="EC40" s="248" t="s">
        <v>844</v>
      </c>
      <c r="ED40" s="248" t="s">
        <v>844</v>
      </c>
      <c r="EE40" s="248" t="s">
        <v>844</v>
      </c>
      <c r="EF40" s="248" t="s">
        <v>844</v>
      </c>
      <c r="EG40" s="248" t="s">
        <v>844</v>
      </c>
      <c r="EH40" s="251" t="s">
        <v>1547</v>
      </c>
      <c r="EI40" s="251" t="s">
        <v>1578</v>
      </c>
      <c r="EJ40" s="248" t="s">
        <v>844</v>
      </c>
      <c r="EK40" s="248" t="s">
        <v>844</v>
      </c>
      <c r="EL40" s="252">
        <v>0</v>
      </c>
      <c r="EM40" s="252">
        <v>0</v>
      </c>
      <c r="EN40" s="252">
        <v>0</v>
      </c>
      <c r="EO40" s="252">
        <v>0</v>
      </c>
      <c r="EP40" s="252">
        <v>0</v>
      </c>
      <c r="EQ40" s="252">
        <v>0</v>
      </c>
      <c r="ER40" s="252">
        <v>0</v>
      </c>
      <c r="ES40" s="252">
        <v>0</v>
      </c>
      <c r="ET40" s="252">
        <v>0</v>
      </c>
      <c r="EU40" s="252">
        <v>0</v>
      </c>
      <c r="EV40" s="252">
        <v>0</v>
      </c>
      <c r="EW40" s="252">
        <v>3</v>
      </c>
      <c r="EX40" s="252">
        <v>3</v>
      </c>
      <c r="EY40" s="252">
        <v>0</v>
      </c>
      <c r="EZ40" s="252">
        <v>0</v>
      </c>
      <c r="FA40" s="252">
        <v>0</v>
      </c>
      <c r="FB40" s="252">
        <v>0</v>
      </c>
      <c r="FC40" s="252">
        <v>0</v>
      </c>
      <c r="FD40" s="252">
        <v>0</v>
      </c>
      <c r="FE40" s="252">
        <v>0</v>
      </c>
      <c r="FF40" s="252">
        <v>0</v>
      </c>
      <c r="FG40" s="252">
        <v>0</v>
      </c>
      <c r="FH40" s="252">
        <v>0</v>
      </c>
      <c r="FI40" s="252">
        <v>0</v>
      </c>
      <c r="FJ40" s="252">
        <v>0</v>
      </c>
      <c r="FK40" s="252">
        <v>0</v>
      </c>
      <c r="FL40" s="252">
        <v>0</v>
      </c>
      <c r="FM40" s="252">
        <v>0</v>
      </c>
      <c r="FN40" s="252">
        <v>0</v>
      </c>
      <c r="FO40" s="252">
        <v>0</v>
      </c>
      <c r="FP40" s="252">
        <v>0</v>
      </c>
      <c r="FR40" s="246">
        <f>SUM(C40:DS40)</f>
        <v>37</v>
      </c>
      <c r="FS40" s="246">
        <f>SUM(EA40:EI40)</f>
        <v>0</v>
      </c>
      <c r="FT40" s="246">
        <f>SUM(ET40:FQ40)</f>
        <v>6</v>
      </c>
      <c r="FU40" s="246">
        <f>FR40+FS40-FT40</f>
        <v>31</v>
      </c>
      <c r="FV40" s="246">
        <f>SUM(C40:AU40)</f>
        <v>37</v>
      </c>
      <c r="FW40" s="246">
        <f>SUM(AV40:BJ40)</f>
        <v>0</v>
      </c>
      <c r="FX40" s="246">
        <f>SUM(BP40:CC40)</f>
        <v>0</v>
      </c>
      <c r="FY40" s="246">
        <f>SUM(CD40:CN40)</f>
        <v>0</v>
      </c>
      <c r="FZ40" s="246">
        <f>SUM(CV40:DS40)</f>
        <v>0</v>
      </c>
      <c r="GA40" s="246">
        <f>SUM(FV40:FZ40)</f>
        <v>37</v>
      </c>
    </row>
    <row r="41" spans="1:183" ht="25.05" customHeight="1" x14ac:dyDescent="0.25">
      <c r="A41" s="247" t="s">
        <v>1536</v>
      </c>
      <c r="B41" s="247" t="s">
        <v>1530</v>
      </c>
      <c r="C41" s="252">
        <v>8</v>
      </c>
      <c r="D41" s="252">
        <v>8</v>
      </c>
      <c r="E41" s="252">
        <v>4</v>
      </c>
      <c r="F41" s="248" t="s">
        <v>844</v>
      </c>
      <c r="G41" s="248" t="s">
        <v>844</v>
      </c>
      <c r="H41" s="248" t="s">
        <v>845</v>
      </c>
      <c r="I41" s="248" t="s">
        <v>844</v>
      </c>
      <c r="J41" s="248" t="s">
        <v>845</v>
      </c>
      <c r="K41" s="248" t="s">
        <v>845</v>
      </c>
      <c r="L41" s="248" t="s">
        <v>845</v>
      </c>
      <c r="M41" s="252">
        <v>4</v>
      </c>
      <c r="N41" s="252">
        <v>0</v>
      </c>
      <c r="O41" s="252">
        <v>4</v>
      </c>
      <c r="P41" s="248" t="s">
        <v>845</v>
      </c>
      <c r="Q41" s="252">
        <v>4</v>
      </c>
      <c r="R41" s="252">
        <v>3</v>
      </c>
      <c r="S41" s="248" t="s">
        <v>845</v>
      </c>
      <c r="T41" s="248" t="s">
        <v>844</v>
      </c>
      <c r="U41" s="248" t="s">
        <v>845</v>
      </c>
      <c r="V41" s="248" t="s">
        <v>844</v>
      </c>
      <c r="W41" s="248" t="s">
        <v>845</v>
      </c>
      <c r="X41" s="248" t="s">
        <v>845</v>
      </c>
      <c r="Y41" s="248" t="s">
        <v>845</v>
      </c>
      <c r="Z41" s="248" t="s">
        <v>845</v>
      </c>
      <c r="AA41" s="248" t="s">
        <v>845</v>
      </c>
      <c r="AB41" s="248" t="s">
        <v>844</v>
      </c>
      <c r="AC41" s="248" t="s">
        <v>844</v>
      </c>
      <c r="AD41" s="248" t="s">
        <v>845</v>
      </c>
      <c r="AE41" s="252">
        <v>3</v>
      </c>
      <c r="AF41" s="252">
        <v>3</v>
      </c>
      <c r="AG41" s="248" t="s">
        <v>845</v>
      </c>
      <c r="AK41" s="248" t="s">
        <v>844</v>
      </c>
      <c r="AL41" s="248" t="s">
        <v>845</v>
      </c>
      <c r="AM41" s="248" t="s">
        <v>845</v>
      </c>
      <c r="AN41" s="248" t="s">
        <v>845</v>
      </c>
      <c r="AO41" s="248" t="s">
        <v>844</v>
      </c>
      <c r="AP41" s="248" t="s">
        <v>844</v>
      </c>
      <c r="AQ41" s="248" t="s">
        <v>844</v>
      </c>
      <c r="AR41" s="248" t="s">
        <v>845</v>
      </c>
      <c r="AS41" s="248" t="s">
        <v>844</v>
      </c>
      <c r="AT41" s="248" t="s">
        <v>844</v>
      </c>
      <c r="AU41" s="248" t="s">
        <v>844</v>
      </c>
      <c r="AV41" s="248" t="s">
        <v>845</v>
      </c>
      <c r="AW41" s="248" t="s">
        <v>845</v>
      </c>
      <c r="AX41" s="248" t="s">
        <v>845</v>
      </c>
      <c r="AY41" s="248" t="s">
        <v>845</v>
      </c>
      <c r="AZ41" s="248" t="s">
        <v>845</v>
      </c>
      <c r="BA41" s="248" t="s">
        <v>845</v>
      </c>
      <c r="BB41" s="248" t="s">
        <v>845</v>
      </c>
      <c r="BC41" s="248" t="s">
        <v>845</v>
      </c>
      <c r="BD41" s="248" t="s">
        <v>845</v>
      </c>
      <c r="BE41" s="248" t="s">
        <v>845</v>
      </c>
      <c r="BF41" s="248" t="s">
        <v>844</v>
      </c>
      <c r="BG41" s="248" t="s">
        <v>845</v>
      </c>
      <c r="BH41" s="248" t="s">
        <v>845</v>
      </c>
      <c r="BI41" s="248" t="s">
        <v>845</v>
      </c>
      <c r="BJ41" s="248" t="s">
        <v>845</v>
      </c>
      <c r="BK41" s="248" t="s">
        <v>845</v>
      </c>
      <c r="BL41" s="248" t="s">
        <v>844</v>
      </c>
      <c r="BM41" s="248" t="s">
        <v>844</v>
      </c>
      <c r="BN41" s="248" t="s">
        <v>844</v>
      </c>
      <c r="BO41" s="248" t="s">
        <v>844</v>
      </c>
      <c r="BP41" s="248" t="s">
        <v>844</v>
      </c>
      <c r="BQ41" s="248" t="s">
        <v>845</v>
      </c>
      <c r="BR41" s="248" t="s">
        <v>844</v>
      </c>
      <c r="BS41" s="248" t="s">
        <v>845</v>
      </c>
      <c r="BT41" s="248" t="s">
        <v>844</v>
      </c>
      <c r="BV41" s="248" t="s">
        <v>845</v>
      </c>
      <c r="BW41" s="248" t="s">
        <v>844</v>
      </c>
      <c r="BX41" s="248" t="s">
        <v>844</v>
      </c>
      <c r="BY41" s="248" t="s">
        <v>844</v>
      </c>
      <c r="BZ41" s="248" t="s">
        <v>844</v>
      </c>
      <c r="CA41" s="248" t="s">
        <v>845</v>
      </c>
      <c r="CB41" s="248" t="s">
        <v>845</v>
      </c>
      <c r="CC41" s="248" t="s">
        <v>844</v>
      </c>
      <c r="CD41" s="248" t="s">
        <v>845</v>
      </c>
      <c r="CE41" s="248"/>
      <c r="CF41" s="248" t="s">
        <v>845</v>
      </c>
      <c r="CG41" s="248"/>
      <c r="CH41" s="248" t="s">
        <v>845</v>
      </c>
      <c r="CI41" s="248" t="s">
        <v>845</v>
      </c>
      <c r="CJ41" s="248" t="s">
        <v>845</v>
      </c>
      <c r="CK41" s="248" t="s">
        <v>845</v>
      </c>
      <c r="CL41" s="248" t="s">
        <v>845</v>
      </c>
      <c r="CM41" s="248" t="s">
        <v>845</v>
      </c>
      <c r="CN41" s="248" t="s">
        <v>844</v>
      </c>
      <c r="CO41" s="248" t="s">
        <v>845</v>
      </c>
      <c r="CP41" s="248" t="s">
        <v>845</v>
      </c>
      <c r="CQ41" s="248" t="s">
        <v>845</v>
      </c>
      <c r="CR41" s="248" t="s">
        <v>845</v>
      </c>
      <c r="CS41" s="248" t="s">
        <v>845</v>
      </c>
      <c r="CT41" s="248" t="s">
        <v>845</v>
      </c>
      <c r="CU41" s="248" t="s">
        <v>844</v>
      </c>
      <c r="CV41" s="248" t="s">
        <v>844</v>
      </c>
      <c r="CW41" s="248" t="s">
        <v>844</v>
      </c>
      <c r="CX41" s="248" t="s">
        <v>845</v>
      </c>
      <c r="CY41" s="248" t="s">
        <v>845</v>
      </c>
      <c r="CZ41" s="248" t="s">
        <v>845</v>
      </c>
      <c r="DA41" s="248" t="s">
        <v>844</v>
      </c>
      <c r="DB41" s="248" t="s">
        <v>845</v>
      </c>
      <c r="DC41" s="248" t="s">
        <v>845</v>
      </c>
      <c r="DE41" s="248" t="s">
        <v>844</v>
      </c>
      <c r="DG41" s="248" t="s">
        <v>845</v>
      </c>
      <c r="DH41" s="248" t="s">
        <v>844</v>
      </c>
      <c r="DI41" s="248" t="s">
        <v>845</v>
      </c>
      <c r="DJ41" s="248" t="s">
        <v>845</v>
      </c>
      <c r="DK41" s="248" t="s">
        <v>845</v>
      </c>
      <c r="DL41" s="248" t="s">
        <v>845</v>
      </c>
      <c r="DM41" s="248" t="s">
        <v>845</v>
      </c>
      <c r="DO41" s="248" t="s">
        <v>845</v>
      </c>
      <c r="DP41" s="248" t="s">
        <v>845</v>
      </c>
      <c r="DQ41" s="248" t="s">
        <v>887</v>
      </c>
      <c r="DR41" s="248" t="s">
        <v>845</v>
      </c>
      <c r="DS41" s="248" t="s">
        <v>844</v>
      </c>
      <c r="DT41" s="248" t="s">
        <v>845</v>
      </c>
      <c r="DU41" s="248" t="s">
        <v>845</v>
      </c>
      <c r="DV41" s="248" t="s">
        <v>844</v>
      </c>
      <c r="DW41" s="248" t="s">
        <v>844</v>
      </c>
      <c r="DX41" s="248" t="s">
        <v>845</v>
      </c>
      <c r="DY41" s="248" t="s">
        <v>844</v>
      </c>
      <c r="DZ41" s="248" t="s">
        <v>844</v>
      </c>
      <c r="EB41" s="248" t="s">
        <v>844</v>
      </c>
      <c r="EC41" s="248" t="s">
        <v>844</v>
      </c>
      <c r="ED41" s="248" t="s">
        <v>845</v>
      </c>
      <c r="EE41" s="248" t="s">
        <v>845</v>
      </c>
      <c r="EF41" s="248" t="s">
        <v>844</v>
      </c>
      <c r="EG41" s="248" t="s">
        <v>844</v>
      </c>
      <c r="EH41" s="251" t="s">
        <v>1545</v>
      </c>
      <c r="EI41" s="251" t="s">
        <v>1553</v>
      </c>
      <c r="EJ41" s="248" t="s">
        <v>844</v>
      </c>
      <c r="EK41" s="248" t="s">
        <v>844</v>
      </c>
      <c r="EL41" s="252">
        <v>0</v>
      </c>
      <c r="EM41" s="252">
        <v>3</v>
      </c>
      <c r="EN41" s="252">
        <v>0</v>
      </c>
      <c r="EO41" s="252">
        <v>0</v>
      </c>
      <c r="EP41" s="252">
        <v>0</v>
      </c>
      <c r="EQ41" s="252">
        <v>0</v>
      </c>
      <c r="ER41" s="252">
        <v>0</v>
      </c>
      <c r="ES41" s="252">
        <v>0</v>
      </c>
      <c r="ET41" s="252">
        <v>0</v>
      </c>
      <c r="EU41" s="252">
        <v>0</v>
      </c>
      <c r="EV41" s="252">
        <v>0</v>
      </c>
      <c r="EW41" s="252">
        <v>0</v>
      </c>
      <c r="EX41" s="252">
        <v>0</v>
      </c>
      <c r="EY41" s="252">
        <v>0</v>
      </c>
      <c r="EZ41" s="252">
        <v>0</v>
      </c>
      <c r="FA41" s="252">
        <v>0</v>
      </c>
      <c r="FB41" s="252">
        <v>5</v>
      </c>
      <c r="FC41" s="252">
        <v>0</v>
      </c>
      <c r="FD41" s="252">
        <v>0</v>
      </c>
      <c r="FE41" s="252">
        <v>0</v>
      </c>
      <c r="FF41" s="252">
        <v>0</v>
      </c>
      <c r="FG41" s="252">
        <v>0</v>
      </c>
      <c r="FH41" s="252">
        <v>0</v>
      </c>
      <c r="FI41" s="252">
        <v>0</v>
      </c>
      <c r="FJ41" s="252">
        <v>0</v>
      </c>
      <c r="FK41" s="252">
        <v>0</v>
      </c>
      <c r="FL41" s="252">
        <v>0</v>
      </c>
      <c r="FM41" s="252">
        <v>0</v>
      </c>
      <c r="FN41" s="252">
        <v>0</v>
      </c>
      <c r="FO41" s="252">
        <v>0</v>
      </c>
      <c r="FP41" s="252">
        <v>0</v>
      </c>
      <c r="FR41" s="246">
        <f>SUM(C41:DS41)</f>
        <v>41</v>
      </c>
      <c r="FS41" s="246">
        <f>SUM(EA41:EI41)</f>
        <v>0</v>
      </c>
      <c r="FT41" s="246">
        <f>SUM(ET41:FQ41)</f>
        <v>5</v>
      </c>
      <c r="FU41" s="246">
        <f>FR41+FS41-FT41</f>
        <v>36</v>
      </c>
      <c r="FV41" s="246">
        <f>SUM(C41:AU41)</f>
        <v>41</v>
      </c>
      <c r="FW41" s="246">
        <f>SUM(AV41:BJ41)</f>
        <v>0</v>
      </c>
      <c r="FX41" s="246">
        <f>SUM(BP41:CC41)</f>
        <v>0</v>
      </c>
      <c r="FY41" s="246">
        <f>SUM(CD41:CN41)</f>
        <v>0</v>
      </c>
      <c r="FZ41" s="246">
        <f>SUM(CV41:DS41)</f>
        <v>0</v>
      </c>
      <c r="GA41" s="246">
        <f>SUM(FV41:FZ41)</f>
        <v>41</v>
      </c>
    </row>
    <row r="42" spans="1:183" ht="25.05" customHeight="1" x14ac:dyDescent="0.25">
      <c r="A42" s="247" t="s">
        <v>1536</v>
      </c>
      <c r="B42" s="247" t="s">
        <v>123</v>
      </c>
      <c r="C42" s="252">
        <v>6</v>
      </c>
      <c r="D42" s="252">
        <v>66</v>
      </c>
      <c r="E42" s="252">
        <v>4</v>
      </c>
      <c r="F42" s="248" t="s">
        <v>845</v>
      </c>
      <c r="G42" s="248"/>
      <c r="H42" s="248" t="s">
        <v>844</v>
      </c>
      <c r="I42" s="248" t="s">
        <v>844</v>
      </c>
      <c r="J42" s="248" t="s">
        <v>845</v>
      </c>
      <c r="K42" s="248" t="s">
        <v>845</v>
      </c>
      <c r="L42" s="248" t="s">
        <v>845</v>
      </c>
      <c r="M42" s="252">
        <v>2</v>
      </c>
      <c r="N42" s="252">
        <v>0</v>
      </c>
      <c r="O42" s="252">
        <v>2</v>
      </c>
      <c r="P42" s="248" t="s">
        <v>845</v>
      </c>
      <c r="Q42" s="252">
        <v>4</v>
      </c>
      <c r="R42" s="252">
        <v>3</v>
      </c>
      <c r="S42" s="248" t="s">
        <v>845</v>
      </c>
      <c r="T42" s="248" t="s">
        <v>844</v>
      </c>
      <c r="U42" s="248" t="s">
        <v>844</v>
      </c>
      <c r="V42" s="248" t="s">
        <v>845</v>
      </c>
      <c r="W42" s="248" t="s">
        <v>845</v>
      </c>
      <c r="X42" s="248" t="s">
        <v>845</v>
      </c>
      <c r="Y42" s="248" t="s">
        <v>845</v>
      </c>
      <c r="Z42" s="248" t="s">
        <v>845</v>
      </c>
      <c r="AA42" s="248" t="s">
        <v>845</v>
      </c>
      <c r="AB42" s="248" t="s">
        <v>844</v>
      </c>
      <c r="AC42" s="248" t="s">
        <v>845</v>
      </c>
      <c r="AD42" s="248" t="s">
        <v>845</v>
      </c>
      <c r="AE42" s="252">
        <v>3</v>
      </c>
      <c r="AF42" s="252">
        <v>3</v>
      </c>
      <c r="AG42" s="248" t="s">
        <v>845</v>
      </c>
      <c r="AK42" s="248" t="s">
        <v>845</v>
      </c>
      <c r="AL42" s="248" t="s">
        <v>844</v>
      </c>
      <c r="AM42" s="248" t="s">
        <v>845</v>
      </c>
      <c r="AN42" s="248" t="s">
        <v>845</v>
      </c>
      <c r="AO42" s="248" t="s">
        <v>844</v>
      </c>
      <c r="AP42" s="248" t="s">
        <v>844</v>
      </c>
      <c r="AQ42" s="248" t="s">
        <v>844</v>
      </c>
      <c r="AR42" s="248" t="s">
        <v>844</v>
      </c>
      <c r="AS42" s="248" t="s">
        <v>844</v>
      </c>
      <c r="AT42" s="248" t="s">
        <v>844</v>
      </c>
      <c r="AU42" s="248" t="s">
        <v>844</v>
      </c>
      <c r="AV42" s="248" t="s">
        <v>887</v>
      </c>
      <c r="AW42" s="248" t="s">
        <v>844</v>
      </c>
      <c r="AX42" s="248" t="s">
        <v>845</v>
      </c>
      <c r="AY42" s="248" t="s">
        <v>845</v>
      </c>
      <c r="AZ42" s="248" t="s">
        <v>845</v>
      </c>
      <c r="BA42" s="248" t="s">
        <v>845</v>
      </c>
      <c r="BB42" s="248" t="s">
        <v>844</v>
      </c>
      <c r="BC42" s="248" t="s">
        <v>845</v>
      </c>
      <c r="BD42" s="248" t="s">
        <v>845</v>
      </c>
      <c r="BE42" s="248" t="s">
        <v>845</v>
      </c>
      <c r="BF42" s="248" t="s">
        <v>845</v>
      </c>
      <c r="BG42" s="248" t="s">
        <v>845</v>
      </c>
      <c r="BH42" s="248" t="s">
        <v>844</v>
      </c>
      <c r="BI42" s="248" t="s">
        <v>845</v>
      </c>
      <c r="BJ42" s="248" t="s">
        <v>845</v>
      </c>
      <c r="BK42" s="248" t="s">
        <v>845</v>
      </c>
      <c r="BL42" s="248" t="s">
        <v>845</v>
      </c>
      <c r="BM42" s="248" t="s">
        <v>844</v>
      </c>
      <c r="BN42" s="248" t="s">
        <v>845</v>
      </c>
      <c r="BO42" s="248" t="s">
        <v>844</v>
      </c>
      <c r="BP42" s="248" t="s">
        <v>845</v>
      </c>
      <c r="BQ42" s="248" t="s">
        <v>844</v>
      </c>
      <c r="BR42" s="248" t="s">
        <v>844</v>
      </c>
      <c r="BS42" s="248" t="s">
        <v>844</v>
      </c>
      <c r="BT42" s="248" t="s">
        <v>844</v>
      </c>
      <c r="BV42" s="248" t="s">
        <v>845</v>
      </c>
      <c r="BW42" s="248" t="s">
        <v>844</v>
      </c>
      <c r="BX42" s="248" t="s">
        <v>844</v>
      </c>
      <c r="BY42" s="248" t="s">
        <v>844</v>
      </c>
      <c r="BZ42" s="248" t="s">
        <v>844</v>
      </c>
      <c r="CA42" s="248" t="s">
        <v>844</v>
      </c>
      <c r="CB42" s="248" t="s">
        <v>845</v>
      </c>
      <c r="CC42" s="248" t="s">
        <v>845</v>
      </c>
      <c r="CD42" s="248" t="s">
        <v>845</v>
      </c>
      <c r="CE42" s="248"/>
      <c r="CF42" s="248" t="s">
        <v>844</v>
      </c>
      <c r="CG42" s="248" t="s">
        <v>844</v>
      </c>
      <c r="CH42" s="248" t="s">
        <v>844</v>
      </c>
      <c r="CI42" s="248" t="s">
        <v>844</v>
      </c>
      <c r="CJ42" s="248" t="s">
        <v>844</v>
      </c>
      <c r="CK42" s="248" t="s">
        <v>844</v>
      </c>
      <c r="CL42" s="248" t="s">
        <v>845</v>
      </c>
      <c r="CM42" s="248" t="s">
        <v>845</v>
      </c>
      <c r="CN42" s="248" t="s">
        <v>845</v>
      </c>
      <c r="CO42" s="248" t="s">
        <v>845</v>
      </c>
      <c r="CP42" s="248" t="s">
        <v>845</v>
      </c>
      <c r="CQ42" s="248" t="s">
        <v>845</v>
      </c>
      <c r="CR42" s="248" t="s">
        <v>845</v>
      </c>
      <c r="CS42" s="248" t="s">
        <v>844</v>
      </c>
      <c r="CT42" s="248" t="s">
        <v>845</v>
      </c>
      <c r="CU42" s="248" t="s">
        <v>844</v>
      </c>
      <c r="CV42" s="248" t="s">
        <v>844</v>
      </c>
      <c r="CW42" s="248" t="s">
        <v>844</v>
      </c>
      <c r="CX42" s="248" t="s">
        <v>845</v>
      </c>
      <c r="CY42" s="248" t="s">
        <v>845</v>
      </c>
      <c r="CZ42" s="248" t="s">
        <v>845</v>
      </c>
      <c r="DA42" s="248" t="s">
        <v>845</v>
      </c>
      <c r="DB42" s="248" t="s">
        <v>845</v>
      </c>
      <c r="DC42" s="248" t="s">
        <v>844</v>
      </c>
      <c r="DE42" s="248" t="s">
        <v>844</v>
      </c>
      <c r="DG42" s="248" t="s">
        <v>844</v>
      </c>
      <c r="DH42" s="248" t="s">
        <v>844</v>
      </c>
      <c r="DI42" s="248" t="s">
        <v>845</v>
      </c>
      <c r="DJ42" s="248" t="s">
        <v>845</v>
      </c>
      <c r="DK42" s="248" t="s">
        <v>844</v>
      </c>
      <c r="DL42" s="248" t="s">
        <v>845</v>
      </c>
      <c r="DM42" s="248" t="s">
        <v>845</v>
      </c>
      <c r="DO42" s="248" t="s">
        <v>845</v>
      </c>
      <c r="DP42" s="248" t="s">
        <v>844</v>
      </c>
      <c r="DQ42" s="248" t="s">
        <v>887</v>
      </c>
      <c r="DR42" s="248" t="s">
        <v>845</v>
      </c>
      <c r="DS42" s="248" t="s">
        <v>845</v>
      </c>
      <c r="DT42" s="248" t="s">
        <v>844</v>
      </c>
      <c r="DU42" s="248" t="s">
        <v>844</v>
      </c>
      <c r="DV42" s="248" t="s">
        <v>844</v>
      </c>
      <c r="DW42" s="248" t="s">
        <v>845</v>
      </c>
      <c r="DX42" s="248" t="s">
        <v>845</v>
      </c>
      <c r="DY42" s="248" t="s">
        <v>844</v>
      </c>
      <c r="DZ42" s="248" t="s">
        <v>845</v>
      </c>
      <c r="EB42" s="248" t="s">
        <v>844</v>
      </c>
      <c r="EC42" s="248" t="s">
        <v>844</v>
      </c>
      <c r="ED42" s="248" t="s">
        <v>845</v>
      </c>
      <c r="EE42" s="248" t="s">
        <v>844</v>
      </c>
      <c r="EF42" s="248" t="s">
        <v>887</v>
      </c>
      <c r="EG42" s="248" t="s">
        <v>844</v>
      </c>
      <c r="EH42" s="251" t="s">
        <v>1547</v>
      </c>
      <c r="EI42" s="251" t="s">
        <v>1555</v>
      </c>
      <c r="EJ42" s="248" t="s">
        <v>844</v>
      </c>
      <c r="EK42" s="248" t="s">
        <v>844</v>
      </c>
      <c r="EL42" s="252">
        <v>0</v>
      </c>
      <c r="EM42" s="252">
        <v>0</v>
      </c>
      <c r="EN42" s="252">
        <v>0</v>
      </c>
      <c r="EO42" s="252">
        <v>0</v>
      </c>
      <c r="EP42" s="252">
        <v>0</v>
      </c>
      <c r="EQ42" s="252">
        <v>0</v>
      </c>
      <c r="ER42" s="252">
        <v>0</v>
      </c>
      <c r="ES42" s="252">
        <v>2</v>
      </c>
      <c r="ET42" s="252">
        <v>0</v>
      </c>
      <c r="EU42" s="252">
        <v>0</v>
      </c>
      <c r="EV42" s="252">
        <v>0</v>
      </c>
      <c r="EW42" s="252">
        <v>0</v>
      </c>
      <c r="EX42" s="252">
        <v>0</v>
      </c>
      <c r="EY42" s="252">
        <v>0</v>
      </c>
      <c r="EZ42" s="252">
        <v>0</v>
      </c>
      <c r="FA42" s="252">
        <v>10</v>
      </c>
      <c r="FB42" s="252">
        <v>0</v>
      </c>
      <c r="FC42" s="252">
        <v>0</v>
      </c>
      <c r="FD42" s="252">
        <v>0</v>
      </c>
      <c r="FE42" s="252">
        <v>0</v>
      </c>
      <c r="FF42" s="252">
        <v>0</v>
      </c>
      <c r="FG42" s="252">
        <v>0</v>
      </c>
      <c r="FH42" s="252">
        <v>5</v>
      </c>
      <c r="FI42" s="252">
        <v>0</v>
      </c>
      <c r="FJ42" s="252">
        <v>0</v>
      </c>
      <c r="FK42" s="252">
        <v>0</v>
      </c>
      <c r="FL42" s="252">
        <v>0</v>
      </c>
      <c r="FM42" s="252">
        <v>0</v>
      </c>
      <c r="FN42" s="252">
        <v>0</v>
      </c>
      <c r="FO42" s="252">
        <v>0</v>
      </c>
      <c r="FP42" s="252">
        <v>0</v>
      </c>
      <c r="FR42" s="246">
        <f>SUM(C42:DS42)</f>
        <v>93</v>
      </c>
      <c r="FS42" s="246">
        <f>SUM(EA42:EI42)</f>
        <v>0</v>
      </c>
      <c r="FT42" s="246">
        <f>SUM(ET42:FQ42)</f>
        <v>15</v>
      </c>
      <c r="FU42" s="246">
        <f>FR42+FS42-FT42</f>
        <v>78</v>
      </c>
      <c r="FV42" s="246">
        <f>SUM(C42:AU42)</f>
        <v>93</v>
      </c>
      <c r="FW42" s="246">
        <f>SUM(AV42:BJ42)</f>
        <v>0</v>
      </c>
      <c r="FX42" s="246">
        <f>SUM(BP42:CC42)</f>
        <v>0</v>
      </c>
      <c r="FY42" s="246">
        <f>SUM(CD42:CN42)</f>
        <v>0</v>
      </c>
      <c r="FZ42" s="246">
        <f>SUM(CV42:DS42)</f>
        <v>0</v>
      </c>
      <c r="GA42" s="246">
        <f>SUM(FV42:FZ42)</f>
        <v>93</v>
      </c>
    </row>
    <row r="43" spans="1:183" ht="25.05" customHeight="1" x14ac:dyDescent="0.25">
      <c r="A43" s="247" t="s">
        <v>1536</v>
      </c>
      <c r="B43" s="247" t="s">
        <v>167</v>
      </c>
      <c r="C43" s="252">
        <v>5</v>
      </c>
      <c r="D43" s="252">
        <v>5</v>
      </c>
      <c r="E43" s="252">
        <v>3</v>
      </c>
      <c r="F43" s="248" t="s">
        <v>844</v>
      </c>
      <c r="G43" s="248" t="s">
        <v>844</v>
      </c>
      <c r="H43" s="248" t="s">
        <v>845</v>
      </c>
      <c r="I43" s="248" t="s">
        <v>844</v>
      </c>
      <c r="J43" s="248" t="s">
        <v>844</v>
      </c>
      <c r="K43" s="248" t="s">
        <v>845</v>
      </c>
      <c r="L43" s="248" t="s">
        <v>845</v>
      </c>
      <c r="M43" s="252">
        <v>5</v>
      </c>
      <c r="N43" s="252">
        <v>3</v>
      </c>
      <c r="O43" s="252">
        <v>4</v>
      </c>
      <c r="P43" s="248" t="s">
        <v>845</v>
      </c>
      <c r="Q43" s="252">
        <v>3</v>
      </c>
      <c r="R43" s="252">
        <v>3</v>
      </c>
      <c r="S43" s="248" t="s">
        <v>845</v>
      </c>
      <c r="T43" s="248" t="s">
        <v>845</v>
      </c>
      <c r="U43" s="248" t="s">
        <v>844</v>
      </c>
      <c r="V43" s="248" t="s">
        <v>844</v>
      </c>
      <c r="W43" s="248" t="s">
        <v>845</v>
      </c>
      <c r="X43" s="248" t="s">
        <v>845</v>
      </c>
      <c r="Y43" s="248" t="s">
        <v>845</v>
      </c>
      <c r="Z43" s="248" t="s">
        <v>845</v>
      </c>
      <c r="AA43" s="248" t="s">
        <v>845</v>
      </c>
      <c r="AB43" s="248" t="s">
        <v>844</v>
      </c>
      <c r="AC43" s="248" t="s">
        <v>845</v>
      </c>
      <c r="AD43" s="248" t="s">
        <v>845</v>
      </c>
      <c r="AE43" s="252">
        <v>3</v>
      </c>
      <c r="AF43" s="252">
        <v>3</v>
      </c>
      <c r="AG43" s="248" t="s">
        <v>845</v>
      </c>
      <c r="AK43" s="248" t="s">
        <v>845</v>
      </c>
      <c r="AL43" s="248" t="s">
        <v>845</v>
      </c>
      <c r="AM43" s="248" t="s">
        <v>845</v>
      </c>
      <c r="AN43" s="248" t="s">
        <v>845</v>
      </c>
      <c r="AO43" s="248" t="s">
        <v>844</v>
      </c>
      <c r="AP43" s="248" t="s">
        <v>844</v>
      </c>
      <c r="AQ43" s="248" t="s">
        <v>844</v>
      </c>
      <c r="AR43" s="248" t="s">
        <v>845</v>
      </c>
      <c r="AS43" s="248" t="s">
        <v>844</v>
      </c>
      <c r="AT43" s="248" t="s">
        <v>845</v>
      </c>
      <c r="AU43" s="248" t="s">
        <v>845</v>
      </c>
      <c r="AV43" s="248" t="s">
        <v>845</v>
      </c>
      <c r="AW43" s="248" t="s">
        <v>844</v>
      </c>
      <c r="AX43" s="248" t="s">
        <v>845</v>
      </c>
      <c r="AY43" s="248" t="s">
        <v>845</v>
      </c>
      <c r="AZ43" s="248" t="s">
        <v>845</v>
      </c>
      <c r="BA43" s="248" t="s">
        <v>845</v>
      </c>
      <c r="BB43" s="248" t="s">
        <v>845</v>
      </c>
      <c r="BC43" s="248" t="s">
        <v>845</v>
      </c>
      <c r="BD43" s="248" t="s">
        <v>845</v>
      </c>
      <c r="BE43" s="248" t="s">
        <v>845</v>
      </c>
      <c r="BF43" s="248" t="s">
        <v>845</v>
      </c>
      <c r="BG43" s="248" t="s">
        <v>845</v>
      </c>
      <c r="BH43" s="248" t="s">
        <v>844</v>
      </c>
      <c r="BI43" s="248" t="s">
        <v>845</v>
      </c>
      <c r="BJ43" s="248" t="s">
        <v>845</v>
      </c>
      <c r="BK43" s="248" t="s">
        <v>845</v>
      </c>
      <c r="BL43" s="248" t="s">
        <v>845</v>
      </c>
      <c r="BM43" s="248" t="s">
        <v>845</v>
      </c>
      <c r="BN43" s="248" t="s">
        <v>844</v>
      </c>
      <c r="BO43" s="248" t="s">
        <v>844</v>
      </c>
      <c r="BP43" s="248" t="s">
        <v>845</v>
      </c>
      <c r="BQ43" s="248" t="s">
        <v>845</v>
      </c>
      <c r="BR43" s="248" t="s">
        <v>845</v>
      </c>
      <c r="BS43" s="248" t="s">
        <v>845</v>
      </c>
      <c r="BT43" s="248" t="s">
        <v>844</v>
      </c>
      <c r="BV43" s="248" t="s">
        <v>845</v>
      </c>
      <c r="BW43" s="248" t="s">
        <v>845</v>
      </c>
      <c r="BX43" s="248" t="s">
        <v>845</v>
      </c>
      <c r="BY43" s="248" t="s">
        <v>845</v>
      </c>
      <c r="BZ43" s="248" t="s">
        <v>845</v>
      </c>
      <c r="CA43" s="248" t="s">
        <v>844</v>
      </c>
      <c r="CB43" s="248" t="s">
        <v>845</v>
      </c>
      <c r="CC43" s="248" t="s">
        <v>844</v>
      </c>
      <c r="CD43" s="248" t="s">
        <v>845</v>
      </c>
      <c r="CE43" s="248"/>
      <c r="CF43" s="248" t="s">
        <v>845</v>
      </c>
      <c r="CG43" s="248"/>
      <c r="CH43" s="248" t="s">
        <v>845</v>
      </c>
      <c r="CI43" s="248" t="s">
        <v>845</v>
      </c>
      <c r="CJ43" s="248" t="s">
        <v>845</v>
      </c>
      <c r="CK43" s="248" t="s">
        <v>845</v>
      </c>
      <c r="CL43" s="248" t="s">
        <v>845</v>
      </c>
      <c r="CM43" s="248" t="s">
        <v>845</v>
      </c>
      <c r="CN43" s="248" t="s">
        <v>845</v>
      </c>
      <c r="CO43" s="248" t="s">
        <v>845</v>
      </c>
      <c r="CP43" s="248" t="s">
        <v>845</v>
      </c>
      <c r="CQ43" s="248" t="s">
        <v>845</v>
      </c>
      <c r="CR43" s="248" t="s">
        <v>845</v>
      </c>
      <c r="CS43" s="248" t="s">
        <v>845</v>
      </c>
      <c r="CT43" s="248" t="s">
        <v>845</v>
      </c>
      <c r="CU43" s="248" t="s">
        <v>844</v>
      </c>
      <c r="CV43" s="248" t="s">
        <v>844</v>
      </c>
      <c r="CW43" s="248" t="s">
        <v>845</v>
      </c>
      <c r="CX43" s="248" t="s">
        <v>845</v>
      </c>
      <c r="CY43" s="248" t="s">
        <v>845</v>
      </c>
      <c r="CZ43" s="248" t="s">
        <v>845</v>
      </c>
      <c r="DA43" s="248" t="s">
        <v>844</v>
      </c>
      <c r="DB43" s="248" t="s">
        <v>845</v>
      </c>
      <c r="DC43" s="248" t="s">
        <v>845</v>
      </c>
      <c r="DE43" s="248" t="s">
        <v>844</v>
      </c>
      <c r="DG43" s="248" t="s">
        <v>845</v>
      </c>
      <c r="DH43" s="248" t="s">
        <v>844</v>
      </c>
      <c r="DI43" s="248" t="s">
        <v>845</v>
      </c>
      <c r="DJ43" s="248" t="s">
        <v>845</v>
      </c>
      <c r="DK43" s="248" t="s">
        <v>845</v>
      </c>
      <c r="DL43" s="248" t="s">
        <v>845</v>
      </c>
      <c r="DM43" s="248" t="s">
        <v>845</v>
      </c>
      <c r="DO43" s="248" t="s">
        <v>845</v>
      </c>
      <c r="DP43" s="248" t="s">
        <v>844</v>
      </c>
      <c r="DQ43" s="248" t="s">
        <v>887</v>
      </c>
      <c r="DR43" s="248" t="s">
        <v>845</v>
      </c>
      <c r="DS43" s="248" t="s">
        <v>845</v>
      </c>
      <c r="DT43" s="248" t="s">
        <v>845</v>
      </c>
      <c r="DU43" s="248" t="s">
        <v>845</v>
      </c>
      <c r="DV43" s="248" t="s">
        <v>844</v>
      </c>
      <c r="DW43" s="248" t="s">
        <v>844</v>
      </c>
      <c r="DX43" s="248" t="s">
        <v>845</v>
      </c>
      <c r="DY43" s="248" t="s">
        <v>844</v>
      </c>
      <c r="DZ43" s="248" t="s">
        <v>845</v>
      </c>
      <c r="EB43" s="248" t="s">
        <v>844</v>
      </c>
      <c r="EC43" s="248" t="s">
        <v>844</v>
      </c>
      <c r="ED43" s="248" t="s">
        <v>845</v>
      </c>
      <c r="EE43" s="248" t="s">
        <v>845</v>
      </c>
      <c r="EF43" s="248" t="s">
        <v>845</v>
      </c>
      <c r="EG43" s="248" t="s">
        <v>844</v>
      </c>
      <c r="EH43" s="251" t="s">
        <v>1546</v>
      </c>
      <c r="EI43" s="251" t="s">
        <v>1569</v>
      </c>
      <c r="EJ43" s="248" t="s">
        <v>844</v>
      </c>
      <c r="EK43" s="248" t="s">
        <v>844</v>
      </c>
      <c r="EL43" s="252">
        <v>0</v>
      </c>
      <c r="EM43" s="252">
        <v>0</v>
      </c>
      <c r="EN43" s="252">
        <v>0</v>
      </c>
      <c r="EO43" s="252">
        <v>0</v>
      </c>
      <c r="EP43" s="252">
        <v>0</v>
      </c>
      <c r="EQ43" s="252">
        <v>2</v>
      </c>
      <c r="ER43" s="252">
        <v>0</v>
      </c>
      <c r="ES43" s="252">
        <v>0</v>
      </c>
      <c r="ET43" s="252">
        <v>0</v>
      </c>
      <c r="EU43" s="252">
        <v>0</v>
      </c>
      <c r="EV43" s="252">
        <v>0</v>
      </c>
      <c r="EW43" s="252">
        <v>3</v>
      </c>
      <c r="EX43" s="252">
        <v>0</v>
      </c>
      <c r="EY43" s="252">
        <v>0</v>
      </c>
      <c r="EZ43" s="252">
        <v>0</v>
      </c>
      <c r="FA43" s="252">
        <v>0</v>
      </c>
      <c r="FB43" s="252">
        <v>5</v>
      </c>
      <c r="FC43" s="252">
        <v>0</v>
      </c>
      <c r="FD43" s="252">
        <v>0</v>
      </c>
      <c r="FE43" s="252">
        <v>0</v>
      </c>
      <c r="FF43" s="252">
        <v>0</v>
      </c>
      <c r="FG43" s="252">
        <v>0</v>
      </c>
      <c r="FH43" s="252">
        <v>0</v>
      </c>
      <c r="FI43" s="252">
        <v>0</v>
      </c>
      <c r="FJ43" s="252">
        <v>0</v>
      </c>
      <c r="FK43" s="252">
        <v>0</v>
      </c>
      <c r="FL43" s="252">
        <v>0</v>
      </c>
      <c r="FM43" s="252">
        <v>3</v>
      </c>
      <c r="FN43" s="252">
        <v>0</v>
      </c>
      <c r="FO43" s="252">
        <v>0</v>
      </c>
      <c r="FP43" s="252">
        <v>0</v>
      </c>
      <c r="FR43" s="246">
        <f>SUM(C43:DS43)</f>
        <v>37</v>
      </c>
      <c r="FS43" s="246">
        <f>SUM(EA43:EI43)</f>
        <v>0</v>
      </c>
      <c r="FT43" s="246">
        <f>SUM(ET43:FQ43)</f>
        <v>11</v>
      </c>
      <c r="FU43" s="246">
        <f>FR43+FS43-FT43</f>
        <v>26</v>
      </c>
      <c r="FV43" s="246">
        <f>SUM(C43:AU43)</f>
        <v>37</v>
      </c>
      <c r="FW43" s="246">
        <f>SUM(AV43:BJ43)</f>
        <v>0</v>
      </c>
      <c r="FX43" s="246">
        <f>SUM(BP43:CC43)</f>
        <v>0</v>
      </c>
      <c r="FY43" s="246">
        <f>SUM(CD43:CN43)</f>
        <v>0</v>
      </c>
      <c r="FZ43" s="246">
        <f>SUM(CV43:DS43)</f>
        <v>0</v>
      </c>
      <c r="GA43" s="246">
        <f>SUM(FV43:FZ43)</f>
        <v>37</v>
      </c>
    </row>
    <row r="44" spans="1:183" ht="25.05" customHeight="1" x14ac:dyDescent="0.25">
      <c r="A44" s="247" t="s">
        <v>1536</v>
      </c>
      <c r="B44" s="247" t="s">
        <v>131</v>
      </c>
      <c r="C44" s="252">
        <v>6</v>
      </c>
      <c r="D44" s="252">
        <v>6</v>
      </c>
      <c r="E44" s="252">
        <v>3</v>
      </c>
      <c r="F44" s="248" t="s">
        <v>845</v>
      </c>
      <c r="G44" s="248"/>
      <c r="H44" s="248" t="s">
        <v>844</v>
      </c>
      <c r="I44" s="248" t="s">
        <v>844</v>
      </c>
      <c r="J44" s="248" t="s">
        <v>845</v>
      </c>
      <c r="K44" s="248" t="s">
        <v>844</v>
      </c>
      <c r="L44" s="248" t="s">
        <v>844</v>
      </c>
      <c r="M44" s="252">
        <v>4</v>
      </c>
      <c r="N44" s="252">
        <v>5</v>
      </c>
      <c r="O44" s="252">
        <v>5</v>
      </c>
      <c r="P44" s="248" t="s">
        <v>845</v>
      </c>
      <c r="Q44" s="252">
        <v>3</v>
      </c>
      <c r="R44" s="252">
        <v>3</v>
      </c>
      <c r="S44" s="248" t="s">
        <v>845</v>
      </c>
      <c r="T44" s="248" t="s">
        <v>845</v>
      </c>
      <c r="U44" s="248" t="s">
        <v>845</v>
      </c>
      <c r="V44" s="248" t="s">
        <v>845</v>
      </c>
      <c r="W44" s="248" t="s">
        <v>844</v>
      </c>
      <c r="X44" s="248" t="s">
        <v>845</v>
      </c>
      <c r="Y44" s="248" t="s">
        <v>845</v>
      </c>
      <c r="Z44" s="248" t="s">
        <v>845</v>
      </c>
      <c r="AA44" s="248" t="s">
        <v>845</v>
      </c>
      <c r="AB44" s="248" t="s">
        <v>844</v>
      </c>
      <c r="AC44" s="248" t="s">
        <v>844</v>
      </c>
      <c r="AD44" s="248" t="s">
        <v>844</v>
      </c>
      <c r="AE44" s="252">
        <v>3</v>
      </c>
      <c r="AF44" s="252">
        <v>3</v>
      </c>
      <c r="AG44" s="248" t="s">
        <v>845</v>
      </c>
      <c r="AK44" s="248" t="s">
        <v>845</v>
      </c>
      <c r="AL44" s="248" t="s">
        <v>845</v>
      </c>
      <c r="AM44" s="248" t="s">
        <v>845</v>
      </c>
      <c r="AN44" s="248" t="s">
        <v>844</v>
      </c>
      <c r="AO44" s="248" t="s">
        <v>845</v>
      </c>
      <c r="AP44" s="248" t="s">
        <v>844</v>
      </c>
      <c r="AQ44" s="248" t="s">
        <v>844</v>
      </c>
      <c r="AR44" s="248" t="s">
        <v>845</v>
      </c>
      <c r="AS44" s="248" t="s">
        <v>845</v>
      </c>
      <c r="AT44" s="248" t="s">
        <v>845</v>
      </c>
      <c r="AU44" s="248" t="s">
        <v>845</v>
      </c>
      <c r="AV44" s="248" t="s">
        <v>845</v>
      </c>
      <c r="AW44" s="248" t="s">
        <v>845</v>
      </c>
      <c r="AX44" s="248" t="s">
        <v>845</v>
      </c>
      <c r="AY44" s="248" t="s">
        <v>845</v>
      </c>
      <c r="AZ44" s="248" t="s">
        <v>845</v>
      </c>
      <c r="BA44" s="248" t="s">
        <v>845</v>
      </c>
      <c r="BB44" s="248" t="s">
        <v>845</v>
      </c>
      <c r="BC44" s="248" t="s">
        <v>845</v>
      </c>
      <c r="BD44" s="248" t="s">
        <v>845</v>
      </c>
      <c r="BE44" s="248" t="s">
        <v>845</v>
      </c>
      <c r="BF44" s="248" t="s">
        <v>845</v>
      </c>
      <c r="BG44" s="248" t="s">
        <v>844</v>
      </c>
      <c r="BH44" s="248" t="s">
        <v>845</v>
      </c>
      <c r="BI44" s="248" t="s">
        <v>845</v>
      </c>
      <c r="BJ44" s="248" t="s">
        <v>845</v>
      </c>
      <c r="BK44" s="248" t="s">
        <v>845</v>
      </c>
      <c r="BL44" s="248" t="s">
        <v>845</v>
      </c>
      <c r="BM44" s="248" t="s">
        <v>845</v>
      </c>
      <c r="BN44" s="248" t="s">
        <v>845</v>
      </c>
      <c r="BO44" s="248" t="s">
        <v>845</v>
      </c>
      <c r="BP44" s="248" t="s">
        <v>845</v>
      </c>
      <c r="BQ44" s="248" t="s">
        <v>845</v>
      </c>
      <c r="BR44" s="248" t="s">
        <v>845</v>
      </c>
      <c r="BS44" s="248" t="s">
        <v>845</v>
      </c>
      <c r="BT44" s="248" t="s">
        <v>845</v>
      </c>
      <c r="BV44" s="248" t="s">
        <v>845</v>
      </c>
      <c r="BW44" s="248" t="s">
        <v>845</v>
      </c>
      <c r="BX44" s="248" t="s">
        <v>845</v>
      </c>
      <c r="BY44" s="248" t="s">
        <v>845</v>
      </c>
      <c r="BZ44" s="248" t="s">
        <v>845</v>
      </c>
      <c r="CA44" s="248" t="s">
        <v>844</v>
      </c>
      <c r="CB44" s="248" t="s">
        <v>845</v>
      </c>
      <c r="CC44" s="248" t="s">
        <v>887</v>
      </c>
      <c r="CD44" s="248" t="s">
        <v>845</v>
      </c>
      <c r="CE44" s="248"/>
      <c r="CF44" s="248" t="s">
        <v>844</v>
      </c>
      <c r="CG44" s="248" t="s">
        <v>887</v>
      </c>
      <c r="CH44" s="248" t="s">
        <v>845</v>
      </c>
      <c r="CI44" s="248" t="s">
        <v>845</v>
      </c>
      <c r="CJ44" s="248" t="s">
        <v>845</v>
      </c>
      <c r="CK44" s="248" t="s">
        <v>845</v>
      </c>
      <c r="CL44" s="248" t="s">
        <v>845</v>
      </c>
      <c r="CM44" s="248" t="s">
        <v>845</v>
      </c>
      <c r="CN44" s="248" t="s">
        <v>845</v>
      </c>
      <c r="CO44" s="248" t="s">
        <v>845</v>
      </c>
      <c r="CP44" s="248" t="s">
        <v>845</v>
      </c>
      <c r="CQ44" s="248" t="s">
        <v>845</v>
      </c>
      <c r="CR44" s="248" t="s">
        <v>845</v>
      </c>
      <c r="CS44" s="248" t="s">
        <v>845</v>
      </c>
      <c r="CT44" s="248" t="s">
        <v>845</v>
      </c>
      <c r="CU44" s="248" t="s">
        <v>845</v>
      </c>
      <c r="CV44" s="248" t="s">
        <v>845</v>
      </c>
      <c r="CW44" s="248" t="s">
        <v>845</v>
      </c>
      <c r="CX44" s="248" t="s">
        <v>845</v>
      </c>
      <c r="CY44" s="248" t="s">
        <v>845</v>
      </c>
      <c r="CZ44" s="248" t="s">
        <v>845</v>
      </c>
      <c r="DA44" s="248" t="s">
        <v>844</v>
      </c>
      <c r="DB44" s="248" t="s">
        <v>845</v>
      </c>
      <c r="DC44" s="248" t="s">
        <v>845</v>
      </c>
      <c r="DE44" s="248" t="s">
        <v>844</v>
      </c>
      <c r="DG44" s="248" t="s">
        <v>845</v>
      </c>
      <c r="DH44" s="248" t="s">
        <v>845</v>
      </c>
      <c r="DI44" s="248" t="s">
        <v>845</v>
      </c>
      <c r="DJ44" s="248" t="s">
        <v>845</v>
      </c>
      <c r="DK44" s="248" t="s">
        <v>845</v>
      </c>
      <c r="DL44" s="248" t="s">
        <v>845</v>
      </c>
      <c r="DM44" s="248" t="s">
        <v>845</v>
      </c>
      <c r="DO44" s="248" t="s">
        <v>845</v>
      </c>
      <c r="DP44" s="248" t="s">
        <v>844</v>
      </c>
      <c r="DQ44" s="248" t="s">
        <v>887</v>
      </c>
      <c r="DR44" s="248" t="s">
        <v>845</v>
      </c>
      <c r="DS44" s="248" t="s">
        <v>845</v>
      </c>
      <c r="DT44" s="248" t="s">
        <v>845</v>
      </c>
      <c r="DU44" s="248" t="s">
        <v>845</v>
      </c>
      <c r="DV44" s="248" t="s">
        <v>845</v>
      </c>
      <c r="DW44" s="248" t="s">
        <v>844</v>
      </c>
      <c r="DX44" s="248" t="s">
        <v>845</v>
      </c>
      <c r="DY44" s="248" t="s">
        <v>844</v>
      </c>
      <c r="DZ44" s="248" t="s">
        <v>845</v>
      </c>
      <c r="EB44" s="248" t="s">
        <v>845</v>
      </c>
      <c r="EC44" s="248" t="s">
        <v>844</v>
      </c>
      <c r="ED44" s="248" t="s">
        <v>845</v>
      </c>
      <c r="EE44" s="248" t="s">
        <v>845</v>
      </c>
      <c r="EF44" s="248" t="s">
        <v>845</v>
      </c>
      <c r="EG44" s="248" t="s">
        <v>845</v>
      </c>
      <c r="EH44" s="251" t="s">
        <v>1547</v>
      </c>
      <c r="EI44" s="251" t="s">
        <v>1581</v>
      </c>
      <c r="EJ44" s="248" t="s">
        <v>844</v>
      </c>
      <c r="EK44" s="248" t="s">
        <v>844</v>
      </c>
      <c r="EL44" s="252">
        <v>0</v>
      </c>
      <c r="EM44" s="252">
        <v>0</v>
      </c>
      <c r="EN44" s="252">
        <v>0</v>
      </c>
      <c r="EO44" s="252">
        <v>0</v>
      </c>
      <c r="EP44" s="252">
        <v>0</v>
      </c>
      <c r="EQ44" s="252">
        <v>2</v>
      </c>
      <c r="ER44" s="252">
        <v>0</v>
      </c>
      <c r="ES44" s="252">
        <v>0</v>
      </c>
      <c r="ET44" s="252">
        <v>0</v>
      </c>
      <c r="EU44" s="252">
        <v>0</v>
      </c>
      <c r="EV44" s="252">
        <v>0</v>
      </c>
      <c r="EW44" s="252">
        <v>0</v>
      </c>
      <c r="EX44" s="252">
        <v>0</v>
      </c>
      <c r="EY44" s="252">
        <v>0</v>
      </c>
      <c r="EZ44" s="252">
        <v>0</v>
      </c>
      <c r="FA44" s="252">
        <v>0</v>
      </c>
      <c r="FB44" s="252">
        <v>0</v>
      </c>
      <c r="FC44" s="252">
        <v>0</v>
      </c>
      <c r="FD44" s="252">
        <v>0</v>
      </c>
      <c r="FE44" s="252">
        <v>0</v>
      </c>
      <c r="FF44" s="252">
        <v>0</v>
      </c>
      <c r="FG44" s="252">
        <v>0</v>
      </c>
      <c r="FH44" s="252">
        <v>0</v>
      </c>
      <c r="FI44" s="252">
        <v>0</v>
      </c>
      <c r="FJ44" s="252">
        <v>0</v>
      </c>
      <c r="FK44" s="252">
        <v>0</v>
      </c>
      <c r="FL44" s="252">
        <v>0</v>
      </c>
      <c r="FM44" s="252">
        <v>0</v>
      </c>
      <c r="FN44" s="252">
        <v>0</v>
      </c>
      <c r="FO44" s="252">
        <v>0</v>
      </c>
      <c r="FP44" s="252">
        <v>0</v>
      </c>
      <c r="FR44" s="246">
        <f>SUM(C44:DS44)</f>
        <v>41</v>
      </c>
      <c r="FS44" s="246">
        <f>SUM(EA44:EI44)</f>
        <v>0</v>
      </c>
      <c r="FT44" s="246">
        <f>SUM(ET44:FQ44)</f>
        <v>0</v>
      </c>
      <c r="FU44" s="246">
        <f>FR44+FS44-FT44</f>
        <v>41</v>
      </c>
      <c r="FV44" s="246">
        <f>SUM(C44:AU44)</f>
        <v>41</v>
      </c>
      <c r="FW44" s="246">
        <f>SUM(AV44:BJ44)</f>
        <v>0</v>
      </c>
      <c r="FX44" s="246">
        <f>SUM(BP44:CC44)</f>
        <v>0</v>
      </c>
      <c r="FY44" s="246">
        <f>SUM(CD44:CN44)</f>
        <v>0</v>
      </c>
      <c r="FZ44" s="246">
        <f>SUM(CV44:DS44)</f>
        <v>0</v>
      </c>
      <c r="GA44" s="246">
        <f>SUM(FV44:FZ44)</f>
        <v>41</v>
      </c>
    </row>
    <row r="45" spans="1:183" ht="25.05" customHeight="1" x14ac:dyDescent="0.25">
      <c r="A45" s="247" t="s">
        <v>1536</v>
      </c>
      <c r="B45" s="247" t="s">
        <v>333</v>
      </c>
      <c r="C45" s="252">
        <v>7</v>
      </c>
      <c r="D45" s="252">
        <v>7</v>
      </c>
      <c r="E45" s="252">
        <v>4</v>
      </c>
      <c r="F45" s="248" t="s">
        <v>844</v>
      </c>
      <c r="G45" s="248" t="s">
        <v>844</v>
      </c>
      <c r="H45" s="248" t="s">
        <v>845</v>
      </c>
      <c r="I45" s="248" t="s">
        <v>845</v>
      </c>
      <c r="J45" s="248" t="s">
        <v>845</v>
      </c>
      <c r="K45" s="248" t="s">
        <v>845</v>
      </c>
      <c r="L45" s="248" t="s">
        <v>845</v>
      </c>
      <c r="M45" s="252">
        <v>5</v>
      </c>
      <c r="N45" s="252">
        <v>2</v>
      </c>
      <c r="O45" s="252">
        <v>4</v>
      </c>
      <c r="P45" s="248" t="s">
        <v>845</v>
      </c>
      <c r="Q45" s="252">
        <v>3</v>
      </c>
      <c r="R45" s="252">
        <v>3</v>
      </c>
      <c r="S45" s="248" t="s">
        <v>844</v>
      </c>
      <c r="T45" s="248" t="s">
        <v>845</v>
      </c>
      <c r="U45" s="248" t="s">
        <v>844</v>
      </c>
      <c r="V45" s="248" t="s">
        <v>844</v>
      </c>
      <c r="W45" s="248" t="s">
        <v>845</v>
      </c>
      <c r="X45" s="248" t="s">
        <v>845</v>
      </c>
      <c r="Y45" s="248" t="s">
        <v>845</v>
      </c>
      <c r="Z45" s="248" t="s">
        <v>845</v>
      </c>
      <c r="AA45" s="248" t="s">
        <v>845</v>
      </c>
      <c r="AB45" s="248" t="s">
        <v>844</v>
      </c>
      <c r="AC45" s="248" t="s">
        <v>844</v>
      </c>
      <c r="AD45" s="248" t="s">
        <v>845</v>
      </c>
      <c r="AE45" s="252">
        <v>3</v>
      </c>
      <c r="AF45" s="252">
        <v>3</v>
      </c>
      <c r="AG45" s="248" t="s">
        <v>844</v>
      </c>
      <c r="AK45" s="248" t="s">
        <v>845</v>
      </c>
      <c r="AL45" s="248" t="s">
        <v>845</v>
      </c>
      <c r="AM45" s="248" t="s">
        <v>845</v>
      </c>
      <c r="AN45" s="248" t="s">
        <v>845</v>
      </c>
      <c r="AO45" s="248" t="s">
        <v>845</v>
      </c>
      <c r="AP45" s="248" t="s">
        <v>844</v>
      </c>
      <c r="AQ45" s="248" t="s">
        <v>844</v>
      </c>
      <c r="AR45" s="248" t="s">
        <v>845</v>
      </c>
      <c r="AS45" s="248" t="s">
        <v>844</v>
      </c>
      <c r="AT45" s="248" t="s">
        <v>845</v>
      </c>
      <c r="AU45" s="248" t="s">
        <v>845</v>
      </c>
      <c r="AV45" s="248" t="s">
        <v>845</v>
      </c>
      <c r="AW45" s="248" t="s">
        <v>845</v>
      </c>
      <c r="AX45" s="248" t="s">
        <v>845</v>
      </c>
      <c r="AY45" s="248" t="s">
        <v>845</v>
      </c>
      <c r="AZ45" s="248" t="s">
        <v>845</v>
      </c>
      <c r="BA45" s="248" t="s">
        <v>845</v>
      </c>
      <c r="BB45" s="248" t="s">
        <v>845</v>
      </c>
      <c r="BC45" s="248" t="s">
        <v>845</v>
      </c>
      <c r="BD45" s="248" t="s">
        <v>845</v>
      </c>
      <c r="BE45" s="248" t="s">
        <v>845</v>
      </c>
      <c r="BF45" s="248" t="s">
        <v>845</v>
      </c>
      <c r="BG45" s="248" t="s">
        <v>845</v>
      </c>
      <c r="BH45" s="248" t="s">
        <v>845</v>
      </c>
      <c r="BI45" s="248" t="s">
        <v>845</v>
      </c>
      <c r="BJ45" s="248" t="s">
        <v>845</v>
      </c>
      <c r="BK45" s="248" t="s">
        <v>845</v>
      </c>
      <c r="BL45" s="248" t="s">
        <v>845</v>
      </c>
      <c r="BM45" s="248" t="s">
        <v>844</v>
      </c>
      <c r="BN45" s="248" t="s">
        <v>844</v>
      </c>
      <c r="BO45" s="248" t="s">
        <v>845</v>
      </c>
      <c r="BP45" s="248" t="s">
        <v>845</v>
      </c>
      <c r="BQ45" s="248" t="s">
        <v>845</v>
      </c>
      <c r="BR45" s="248" t="s">
        <v>844</v>
      </c>
      <c r="BS45" s="248" t="s">
        <v>845</v>
      </c>
      <c r="BT45" s="248" t="s">
        <v>844</v>
      </c>
      <c r="BV45" s="248" t="s">
        <v>845</v>
      </c>
      <c r="BW45" s="248" t="s">
        <v>845</v>
      </c>
      <c r="BX45" s="248" t="s">
        <v>845</v>
      </c>
      <c r="BY45" s="248" t="s">
        <v>845</v>
      </c>
      <c r="BZ45" s="248" t="s">
        <v>845</v>
      </c>
      <c r="CA45" s="248" t="s">
        <v>845</v>
      </c>
      <c r="CB45" s="248" t="s">
        <v>845</v>
      </c>
      <c r="CC45" s="248" t="s">
        <v>844</v>
      </c>
      <c r="CD45" s="248" t="s">
        <v>845</v>
      </c>
      <c r="CE45" s="248"/>
      <c r="CF45" s="248" t="s">
        <v>845</v>
      </c>
      <c r="CG45" s="248"/>
      <c r="CH45" s="248" t="s">
        <v>844</v>
      </c>
      <c r="CI45" s="248" t="s">
        <v>845</v>
      </c>
      <c r="CJ45" s="248" t="s">
        <v>845</v>
      </c>
      <c r="CK45" s="248" t="s">
        <v>845</v>
      </c>
      <c r="CL45" s="248" t="s">
        <v>845</v>
      </c>
      <c r="CM45" s="248" t="s">
        <v>844</v>
      </c>
      <c r="CN45" s="248" t="s">
        <v>845</v>
      </c>
      <c r="CO45" s="248" t="s">
        <v>845</v>
      </c>
      <c r="CP45" s="248" t="s">
        <v>845</v>
      </c>
      <c r="CQ45" s="248" t="s">
        <v>845</v>
      </c>
      <c r="CR45" s="248" t="s">
        <v>845</v>
      </c>
      <c r="CS45" s="248" t="s">
        <v>845</v>
      </c>
      <c r="CT45" s="248" t="s">
        <v>845</v>
      </c>
      <c r="CU45" s="248" t="s">
        <v>844</v>
      </c>
      <c r="CV45" s="248" t="s">
        <v>844</v>
      </c>
      <c r="CW45" s="248" t="s">
        <v>845</v>
      </c>
      <c r="CX45" s="248" t="s">
        <v>845</v>
      </c>
      <c r="CY45" s="248" t="s">
        <v>845</v>
      </c>
      <c r="CZ45" s="248" t="s">
        <v>845</v>
      </c>
      <c r="DA45" s="248" t="s">
        <v>844</v>
      </c>
      <c r="DB45" s="248" t="s">
        <v>845</v>
      </c>
      <c r="DC45" s="248" t="s">
        <v>845</v>
      </c>
      <c r="DE45" s="248" t="s">
        <v>844</v>
      </c>
      <c r="DG45" s="248" t="s">
        <v>845</v>
      </c>
      <c r="DH45" s="248" t="s">
        <v>844</v>
      </c>
      <c r="DI45" s="248" t="s">
        <v>844</v>
      </c>
      <c r="DJ45" s="248" t="s">
        <v>845</v>
      </c>
      <c r="DK45" s="248" t="s">
        <v>845</v>
      </c>
      <c r="DL45" s="248" t="s">
        <v>845</v>
      </c>
      <c r="DM45" s="248" t="s">
        <v>845</v>
      </c>
      <c r="DO45" s="248" t="s">
        <v>845</v>
      </c>
      <c r="DP45" s="248" t="s">
        <v>844</v>
      </c>
      <c r="DQ45" s="248" t="s">
        <v>887</v>
      </c>
      <c r="DR45" s="248" t="s">
        <v>845</v>
      </c>
      <c r="DS45" s="248" t="s">
        <v>844</v>
      </c>
      <c r="DT45" s="248" t="s">
        <v>845</v>
      </c>
      <c r="DU45" s="248" t="s">
        <v>845</v>
      </c>
      <c r="DV45" s="248" t="s">
        <v>844</v>
      </c>
      <c r="DW45" s="248" t="s">
        <v>845</v>
      </c>
      <c r="DX45" s="248" t="s">
        <v>845</v>
      </c>
      <c r="DY45" s="248" t="s">
        <v>844</v>
      </c>
      <c r="DZ45" s="248" t="s">
        <v>845</v>
      </c>
      <c r="EB45" s="248" t="s">
        <v>844</v>
      </c>
      <c r="EC45" s="248" t="s">
        <v>844</v>
      </c>
      <c r="ED45" s="248" t="s">
        <v>845</v>
      </c>
      <c r="EE45" s="248" t="s">
        <v>844</v>
      </c>
      <c r="EF45" s="248" t="s">
        <v>845</v>
      </c>
      <c r="EG45" s="248" t="s">
        <v>844</v>
      </c>
      <c r="EH45" s="251" t="s">
        <v>1545</v>
      </c>
      <c r="EI45" s="251" t="s">
        <v>1562</v>
      </c>
      <c r="EJ45" s="248" t="s">
        <v>844</v>
      </c>
      <c r="EK45" s="248" t="s">
        <v>844</v>
      </c>
      <c r="EL45" s="252">
        <v>0</v>
      </c>
      <c r="EM45" s="252">
        <v>1</v>
      </c>
      <c r="EN45" s="252">
        <v>0</v>
      </c>
      <c r="EO45" s="252">
        <v>0</v>
      </c>
      <c r="EP45" s="252">
        <v>0</v>
      </c>
      <c r="EQ45" s="252">
        <v>0</v>
      </c>
      <c r="ER45" s="252">
        <v>0</v>
      </c>
      <c r="ES45" s="252">
        <v>0</v>
      </c>
      <c r="ET45" s="252">
        <v>0</v>
      </c>
      <c r="EU45" s="252">
        <v>0</v>
      </c>
      <c r="EV45" s="252">
        <v>3</v>
      </c>
      <c r="EW45" s="252">
        <v>0</v>
      </c>
      <c r="EX45" s="252">
        <v>0</v>
      </c>
      <c r="EY45" s="252">
        <v>0</v>
      </c>
      <c r="EZ45" s="252">
        <v>0</v>
      </c>
      <c r="FA45" s="252">
        <v>0</v>
      </c>
      <c r="FB45" s="252">
        <v>0</v>
      </c>
      <c r="FC45" s="252">
        <v>0</v>
      </c>
      <c r="FD45" s="252">
        <v>0</v>
      </c>
      <c r="FE45" s="252">
        <v>0</v>
      </c>
      <c r="FF45" s="252">
        <v>0</v>
      </c>
      <c r="FG45" s="252">
        <v>0</v>
      </c>
      <c r="FH45" s="252">
        <v>5</v>
      </c>
      <c r="FI45" s="252">
        <v>0</v>
      </c>
      <c r="FJ45" s="252">
        <v>0</v>
      </c>
      <c r="FK45" s="252">
        <v>0</v>
      </c>
      <c r="FL45" s="252">
        <v>0</v>
      </c>
      <c r="FM45" s="252">
        <v>3</v>
      </c>
      <c r="FN45" s="252">
        <v>0</v>
      </c>
      <c r="FO45" s="252">
        <v>0</v>
      </c>
      <c r="FP45" s="252">
        <v>0</v>
      </c>
      <c r="FR45" s="246">
        <f>SUM(C45:DS45)</f>
        <v>41</v>
      </c>
      <c r="FS45" s="246">
        <f>SUM(EA45:EI45)</f>
        <v>0</v>
      </c>
      <c r="FT45" s="246">
        <f>SUM(ET45:FQ45)</f>
        <v>11</v>
      </c>
      <c r="FU45" s="246">
        <f>FR45+FS45-FT45</f>
        <v>30</v>
      </c>
      <c r="FV45" s="246">
        <f>SUM(C45:AU45)</f>
        <v>41</v>
      </c>
      <c r="FW45" s="246">
        <f>SUM(AV45:BJ45)</f>
        <v>0</v>
      </c>
      <c r="FX45" s="246">
        <f>SUM(BP45:CC45)</f>
        <v>0</v>
      </c>
      <c r="FY45" s="246">
        <f>SUM(CD45:CN45)</f>
        <v>0</v>
      </c>
      <c r="FZ45" s="246">
        <f>SUM(CV45:DS45)</f>
        <v>0</v>
      </c>
      <c r="GA45" s="246">
        <f>SUM(FV45:FZ45)</f>
        <v>41</v>
      </c>
    </row>
    <row r="46" spans="1:183" ht="25.05" customHeight="1" x14ac:dyDescent="0.25">
      <c r="A46" s="247" t="s">
        <v>1540</v>
      </c>
      <c r="B46" s="247" t="s">
        <v>339</v>
      </c>
      <c r="C46" s="252">
        <v>6</v>
      </c>
      <c r="D46" s="252">
        <v>6</v>
      </c>
      <c r="E46" s="252">
        <v>3</v>
      </c>
      <c r="F46" s="248" t="s">
        <v>844</v>
      </c>
      <c r="G46" s="248" t="s">
        <v>844</v>
      </c>
      <c r="H46" s="248" t="s">
        <v>845</v>
      </c>
      <c r="I46" s="248" t="s">
        <v>844</v>
      </c>
      <c r="J46" s="248" t="s">
        <v>845</v>
      </c>
      <c r="K46" s="248" t="s">
        <v>845</v>
      </c>
      <c r="L46" s="248" t="s">
        <v>845</v>
      </c>
      <c r="M46" s="252">
        <v>6</v>
      </c>
      <c r="N46" s="252">
        <v>7</v>
      </c>
      <c r="O46" s="252">
        <v>4</v>
      </c>
      <c r="P46" s="248" t="s">
        <v>845</v>
      </c>
      <c r="Q46" s="252">
        <v>3</v>
      </c>
      <c r="R46" s="252">
        <v>2</v>
      </c>
      <c r="S46" s="248" t="s">
        <v>845</v>
      </c>
      <c r="T46" s="248" t="s">
        <v>844</v>
      </c>
      <c r="U46" s="248" t="s">
        <v>844</v>
      </c>
      <c r="V46" s="248" t="s">
        <v>844</v>
      </c>
      <c r="W46" s="248" t="s">
        <v>845</v>
      </c>
      <c r="X46" s="248" t="s">
        <v>845</v>
      </c>
      <c r="Y46" s="248" t="s">
        <v>845</v>
      </c>
      <c r="Z46" s="248" t="s">
        <v>845</v>
      </c>
      <c r="AA46" s="248" t="s">
        <v>844</v>
      </c>
      <c r="AB46" s="248" t="s">
        <v>844</v>
      </c>
      <c r="AC46" s="248" t="s">
        <v>844</v>
      </c>
      <c r="AD46" s="248" t="s">
        <v>845</v>
      </c>
      <c r="AE46" s="252">
        <v>4</v>
      </c>
      <c r="AF46" s="252">
        <v>3</v>
      </c>
      <c r="AG46" s="248" t="s">
        <v>845</v>
      </c>
      <c r="AK46" s="248" t="s">
        <v>845</v>
      </c>
      <c r="AL46" s="248" t="s">
        <v>845</v>
      </c>
      <c r="AM46" s="248" t="s">
        <v>845</v>
      </c>
      <c r="AN46" s="248" t="s">
        <v>844</v>
      </c>
      <c r="AO46" s="248" t="s">
        <v>844</v>
      </c>
      <c r="AP46" s="248" t="s">
        <v>844</v>
      </c>
      <c r="AQ46" s="248" t="s">
        <v>844</v>
      </c>
      <c r="AR46" s="248" t="s">
        <v>845</v>
      </c>
      <c r="AS46" s="248" t="s">
        <v>844</v>
      </c>
      <c r="AT46" s="248" t="s">
        <v>845</v>
      </c>
      <c r="AU46" s="248" t="s">
        <v>845</v>
      </c>
      <c r="AV46" s="248" t="s">
        <v>845</v>
      </c>
      <c r="AW46" s="248" t="s">
        <v>845</v>
      </c>
      <c r="AX46" s="248" t="s">
        <v>845</v>
      </c>
      <c r="AY46" s="248" t="s">
        <v>845</v>
      </c>
      <c r="AZ46" s="248" t="s">
        <v>845</v>
      </c>
      <c r="BA46" s="248" t="s">
        <v>844</v>
      </c>
      <c r="BB46" s="248" t="s">
        <v>844</v>
      </c>
      <c r="BC46" s="248" t="s">
        <v>844</v>
      </c>
      <c r="BD46" s="248" t="s">
        <v>845</v>
      </c>
      <c r="BE46" s="248" t="s">
        <v>845</v>
      </c>
      <c r="BF46" s="248" t="s">
        <v>844</v>
      </c>
      <c r="BG46" s="248" t="s">
        <v>845</v>
      </c>
      <c r="BH46" s="248" t="s">
        <v>845</v>
      </c>
      <c r="BI46" s="248" t="s">
        <v>845</v>
      </c>
      <c r="BJ46" s="248" t="s">
        <v>845</v>
      </c>
      <c r="BK46" s="248" t="s">
        <v>845</v>
      </c>
      <c r="BL46" s="248" t="s">
        <v>845</v>
      </c>
      <c r="BM46" s="248" t="s">
        <v>845</v>
      </c>
      <c r="BN46" s="248" t="s">
        <v>844</v>
      </c>
      <c r="BO46" s="248" t="s">
        <v>845</v>
      </c>
      <c r="BP46" s="248" t="s">
        <v>845</v>
      </c>
      <c r="BQ46" s="248" t="s">
        <v>845</v>
      </c>
      <c r="BR46" s="248" t="s">
        <v>845</v>
      </c>
      <c r="BS46" s="248" t="s">
        <v>845</v>
      </c>
      <c r="BT46" s="248" t="s">
        <v>844</v>
      </c>
      <c r="BV46" s="248" t="s">
        <v>845</v>
      </c>
      <c r="BW46" s="248" t="s">
        <v>845</v>
      </c>
      <c r="BX46" s="248" t="s">
        <v>845</v>
      </c>
      <c r="BY46" s="248" t="s">
        <v>845</v>
      </c>
      <c r="BZ46" s="248" t="s">
        <v>845</v>
      </c>
      <c r="CA46" s="248" t="s">
        <v>844</v>
      </c>
      <c r="CB46" s="248" t="s">
        <v>845</v>
      </c>
      <c r="CC46" s="248" t="s">
        <v>887</v>
      </c>
      <c r="CD46" s="248" t="s">
        <v>844</v>
      </c>
      <c r="CE46" s="248" t="s">
        <v>887</v>
      </c>
      <c r="CF46" s="248" t="s">
        <v>845</v>
      </c>
      <c r="CG46" s="248"/>
      <c r="CH46" s="248" t="s">
        <v>845</v>
      </c>
      <c r="CI46" s="248" t="s">
        <v>845</v>
      </c>
      <c r="CJ46" s="248" t="s">
        <v>845</v>
      </c>
      <c r="CK46" s="248" t="s">
        <v>845</v>
      </c>
      <c r="CL46" s="248" t="s">
        <v>845</v>
      </c>
      <c r="CM46" s="248" t="s">
        <v>845</v>
      </c>
      <c r="CN46" s="248" t="s">
        <v>845</v>
      </c>
      <c r="CO46" s="248" t="s">
        <v>845</v>
      </c>
      <c r="CP46" s="248" t="s">
        <v>845</v>
      </c>
      <c r="CQ46" s="248" t="s">
        <v>844</v>
      </c>
      <c r="CR46" s="248" t="s">
        <v>845</v>
      </c>
      <c r="CS46" s="248" t="s">
        <v>845</v>
      </c>
      <c r="CT46" s="248" t="s">
        <v>845</v>
      </c>
      <c r="CU46" s="248" t="s">
        <v>844</v>
      </c>
      <c r="CV46" s="248" t="s">
        <v>844</v>
      </c>
      <c r="CW46" s="248" t="s">
        <v>845</v>
      </c>
      <c r="CX46" s="248" t="s">
        <v>845</v>
      </c>
      <c r="CY46" s="248" t="s">
        <v>845</v>
      </c>
      <c r="CZ46" s="248" t="s">
        <v>845</v>
      </c>
      <c r="DA46" s="248" t="s">
        <v>844</v>
      </c>
      <c r="DB46" s="248" t="s">
        <v>844</v>
      </c>
      <c r="DC46" s="248" t="s">
        <v>845</v>
      </c>
      <c r="DE46" s="248" t="s">
        <v>844</v>
      </c>
      <c r="DG46" s="248" t="s">
        <v>844</v>
      </c>
      <c r="DH46" s="248" t="s">
        <v>845</v>
      </c>
      <c r="DI46" s="248" t="s">
        <v>845</v>
      </c>
      <c r="DJ46" s="248" t="s">
        <v>845</v>
      </c>
      <c r="DK46" s="248" t="s">
        <v>845</v>
      </c>
      <c r="DL46" s="248" t="s">
        <v>845</v>
      </c>
      <c r="DM46" s="248" t="s">
        <v>845</v>
      </c>
      <c r="DO46" s="248" t="s">
        <v>845</v>
      </c>
      <c r="DP46" s="248" t="s">
        <v>845</v>
      </c>
      <c r="DQ46" s="248" t="s">
        <v>887</v>
      </c>
      <c r="DR46" s="248" t="s">
        <v>844</v>
      </c>
      <c r="DS46" s="248" t="s">
        <v>845</v>
      </c>
      <c r="DT46" s="248" t="s">
        <v>845</v>
      </c>
      <c r="DU46" s="248" t="s">
        <v>845</v>
      </c>
      <c r="DV46" s="248" t="s">
        <v>844</v>
      </c>
      <c r="DW46" s="248" t="s">
        <v>844</v>
      </c>
      <c r="DX46" s="248" t="s">
        <v>844</v>
      </c>
      <c r="DY46" s="248" t="s">
        <v>844</v>
      </c>
      <c r="DZ46" s="248" t="s">
        <v>845</v>
      </c>
      <c r="EB46" s="248" t="s">
        <v>844</v>
      </c>
      <c r="EC46" s="248" t="s">
        <v>844</v>
      </c>
      <c r="ED46" s="248" t="s">
        <v>844</v>
      </c>
      <c r="EE46" s="248" t="s">
        <v>844</v>
      </c>
      <c r="EF46" s="248" t="s">
        <v>844</v>
      </c>
      <c r="EG46" s="248" t="s">
        <v>844</v>
      </c>
      <c r="EH46" s="251" t="s">
        <v>1545</v>
      </c>
      <c r="EI46" s="251" t="s">
        <v>1559</v>
      </c>
      <c r="EJ46" s="248" t="s">
        <v>844</v>
      </c>
      <c r="EK46" s="248" t="s">
        <v>844</v>
      </c>
      <c r="EL46" s="252">
        <v>0</v>
      </c>
      <c r="EM46" s="252">
        <v>0</v>
      </c>
      <c r="EN46" s="252">
        <v>0</v>
      </c>
      <c r="EO46" s="252">
        <v>0</v>
      </c>
      <c r="EP46" s="252">
        <v>0</v>
      </c>
      <c r="EQ46" s="252">
        <v>0</v>
      </c>
      <c r="ER46" s="252">
        <v>0</v>
      </c>
      <c r="ES46" s="252">
        <v>0</v>
      </c>
      <c r="ET46" s="252">
        <v>0</v>
      </c>
      <c r="EU46" s="252">
        <v>0</v>
      </c>
      <c r="EV46" s="252">
        <v>0</v>
      </c>
      <c r="EW46" s="252">
        <v>0</v>
      </c>
      <c r="EX46" s="252">
        <v>0</v>
      </c>
      <c r="EY46" s="252">
        <v>0</v>
      </c>
      <c r="EZ46" s="252">
        <v>0</v>
      </c>
      <c r="FA46" s="252">
        <v>0</v>
      </c>
      <c r="FB46" s="252">
        <v>5</v>
      </c>
      <c r="FC46" s="252">
        <v>0</v>
      </c>
      <c r="FD46" s="252">
        <v>0</v>
      </c>
      <c r="FE46" s="252">
        <v>0</v>
      </c>
      <c r="FF46" s="252">
        <v>0</v>
      </c>
      <c r="FG46" s="252">
        <v>0</v>
      </c>
      <c r="FH46" s="252">
        <v>3</v>
      </c>
      <c r="FI46" s="252">
        <v>0</v>
      </c>
      <c r="FJ46" s="252">
        <v>0</v>
      </c>
      <c r="FK46" s="252">
        <v>0</v>
      </c>
      <c r="FL46" s="252">
        <v>0</v>
      </c>
      <c r="FM46" s="252">
        <v>0</v>
      </c>
      <c r="FN46" s="252">
        <v>0</v>
      </c>
      <c r="FO46" s="252">
        <v>0</v>
      </c>
      <c r="FP46" s="252">
        <v>0</v>
      </c>
      <c r="FR46" s="246">
        <f>SUM(C46:DS46)</f>
        <v>44</v>
      </c>
      <c r="FS46" s="246">
        <f>SUM(EA46:EI46)</f>
        <v>0</v>
      </c>
      <c r="FT46" s="246">
        <f>SUM(ET46:FQ46)</f>
        <v>8</v>
      </c>
      <c r="FU46" s="246">
        <f>FR46+FS46-FT46</f>
        <v>36</v>
      </c>
      <c r="FV46" s="246">
        <f>SUM(C46:AU46)</f>
        <v>44</v>
      </c>
      <c r="FW46" s="246">
        <f>SUM(AV46:BJ46)</f>
        <v>0</v>
      </c>
      <c r="FX46" s="246">
        <f>SUM(BP46:CC46)</f>
        <v>0</v>
      </c>
      <c r="FY46" s="246">
        <f>SUM(CD46:CN46)</f>
        <v>0</v>
      </c>
      <c r="FZ46" s="246">
        <f>SUM(CV46:DS46)</f>
        <v>0</v>
      </c>
      <c r="GA46" s="246">
        <f>SUM(FV46:FZ46)</f>
        <v>44</v>
      </c>
    </row>
    <row r="47" spans="1:183" ht="25.05" customHeight="1" x14ac:dyDescent="0.25">
      <c r="A47" s="247" t="s">
        <v>1540</v>
      </c>
      <c r="B47" s="247" t="s">
        <v>181</v>
      </c>
      <c r="C47" s="252">
        <v>8</v>
      </c>
      <c r="D47" s="252">
        <v>8</v>
      </c>
      <c r="E47" s="252">
        <v>4</v>
      </c>
      <c r="F47" s="248" t="s">
        <v>844</v>
      </c>
      <c r="G47" s="248" t="s">
        <v>844</v>
      </c>
      <c r="H47" s="248" t="s">
        <v>845</v>
      </c>
      <c r="I47" s="248" t="s">
        <v>845</v>
      </c>
      <c r="J47" s="248" t="s">
        <v>844</v>
      </c>
      <c r="K47" s="248" t="s">
        <v>845</v>
      </c>
      <c r="L47" s="248" t="s">
        <v>845</v>
      </c>
      <c r="M47" s="252">
        <v>2</v>
      </c>
      <c r="N47" s="252">
        <v>0</v>
      </c>
      <c r="O47" s="252">
        <v>2</v>
      </c>
      <c r="P47" s="248" t="s">
        <v>845</v>
      </c>
      <c r="Q47" s="252">
        <v>5</v>
      </c>
      <c r="R47" s="252">
        <v>4</v>
      </c>
      <c r="S47" s="248" t="s">
        <v>845</v>
      </c>
      <c r="T47" s="248" t="s">
        <v>845</v>
      </c>
      <c r="U47" s="248" t="s">
        <v>844</v>
      </c>
      <c r="V47" s="248" t="s">
        <v>844</v>
      </c>
      <c r="W47" s="248" t="s">
        <v>845</v>
      </c>
      <c r="X47" s="248" t="s">
        <v>845</v>
      </c>
      <c r="Y47" s="248" t="s">
        <v>845</v>
      </c>
      <c r="Z47" s="248" t="s">
        <v>844</v>
      </c>
      <c r="AA47" s="248" t="s">
        <v>844</v>
      </c>
      <c r="AB47" s="248" t="s">
        <v>844</v>
      </c>
      <c r="AC47" s="248" t="s">
        <v>844</v>
      </c>
      <c r="AD47" s="248" t="s">
        <v>845</v>
      </c>
      <c r="AE47" s="252">
        <v>5</v>
      </c>
      <c r="AF47" s="252">
        <v>4</v>
      </c>
      <c r="AG47" s="248" t="s">
        <v>845</v>
      </c>
      <c r="AK47" s="248" t="s">
        <v>844</v>
      </c>
      <c r="AL47" s="248" t="s">
        <v>845</v>
      </c>
      <c r="AM47" s="248" t="s">
        <v>845</v>
      </c>
      <c r="AN47" s="248" t="s">
        <v>844</v>
      </c>
      <c r="AO47" s="248" t="s">
        <v>844</v>
      </c>
      <c r="AP47" s="248" t="s">
        <v>844</v>
      </c>
      <c r="AQ47" s="248" t="s">
        <v>844</v>
      </c>
      <c r="AR47" s="248" t="s">
        <v>844</v>
      </c>
      <c r="AS47" s="248" t="s">
        <v>844</v>
      </c>
      <c r="AT47" s="248" t="s">
        <v>845</v>
      </c>
      <c r="AU47" s="248" t="s">
        <v>844</v>
      </c>
      <c r="AV47" s="248" t="s">
        <v>845</v>
      </c>
      <c r="AW47" s="248" t="s">
        <v>845</v>
      </c>
      <c r="AX47" s="248" t="s">
        <v>845</v>
      </c>
      <c r="AY47" s="248" t="s">
        <v>845</v>
      </c>
      <c r="AZ47" s="248" t="s">
        <v>845</v>
      </c>
      <c r="BA47" s="248" t="s">
        <v>845</v>
      </c>
      <c r="BB47" s="248" t="s">
        <v>845</v>
      </c>
      <c r="BC47" s="248" t="s">
        <v>845</v>
      </c>
      <c r="BD47" s="248" t="s">
        <v>845</v>
      </c>
      <c r="BE47" s="248" t="s">
        <v>845</v>
      </c>
      <c r="BF47" s="248" t="s">
        <v>845</v>
      </c>
      <c r="BG47" s="248" t="s">
        <v>844</v>
      </c>
      <c r="BH47" s="248" t="s">
        <v>845</v>
      </c>
      <c r="BI47" s="248" t="s">
        <v>845</v>
      </c>
      <c r="BJ47" s="248" t="s">
        <v>845</v>
      </c>
      <c r="BK47" s="248" t="s">
        <v>845</v>
      </c>
      <c r="BL47" s="248" t="s">
        <v>844</v>
      </c>
      <c r="BM47" s="248" t="s">
        <v>845</v>
      </c>
      <c r="BN47" s="248" t="s">
        <v>845</v>
      </c>
      <c r="BO47" s="248" t="s">
        <v>845</v>
      </c>
      <c r="BP47" s="248" t="s">
        <v>844</v>
      </c>
      <c r="BQ47" s="248" t="s">
        <v>845</v>
      </c>
      <c r="BR47" s="248" t="s">
        <v>844</v>
      </c>
      <c r="BS47" s="248" t="s">
        <v>845</v>
      </c>
      <c r="BT47" s="248" t="s">
        <v>844</v>
      </c>
      <c r="BV47" s="248" t="s">
        <v>844</v>
      </c>
      <c r="BW47" s="248" t="s">
        <v>845</v>
      </c>
      <c r="BX47" s="248" t="s">
        <v>845</v>
      </c>
      <c r="BY47" s="248" t="s">
        <v>845</v>
      </c>
      <c r="BZ47" s="248" t="s">
        <v>845</v>
      </c>
      <c r="CA47" s="248" t="s">
        <v>844</v>
      </c>
      <c r="CB47" s="248" t="s">
        <v>845</v>
      </c>
      <c r="CC47" s="248" t="s">
        <v>845</v>
      </c>
      <c r="CD47" s="248" t="s">
        <v>844</v>
      </c>
      <c r="CE47" s="248" t="s">
        <v>844</v>
      </c>
      <c r="CF47" s="248" t="s">
        <v>845</v>
      </c>
      <c r="CG47" s="248"/>
      <c r="CH47" s="248" t="s">
        <v>845</v>
      </c>
      <c r="CI47" s="248" t="s">
        <v>845</v>
      </c>
      <c r="CJ47" s="248" t="s">
        <v>844</v>
      </c>
      <c r="CK47" s="248" t="s">
        <v>845</v>
      </c>
      <c r="CL47" s="248" t="s">
        <v>844</v>
      </c>
      <c r="CM47" s="248" t="s">
        <v>845</v>
      </c>
      <c r="CN47" s="248" t="s">
        <v>844</v>
      </c>
      <c r="CO47" s="248" t="s">
        <v>845</v>
      </c>
      <c r="CP47" s="248" t="s">
        <v>845</v>
      </c>
      <c r="CQ47" s="248" t="s">
        <v>845</v>
      </c>
      <c r="CR47" s="248" t="s">
        <v>845</v>
      </c>
      <c r="CS47" s="248" t="s">
        <v>845</v>
      </c>
      <c r="CT47" s="248" t="s">
        <v>845</v>
      </c>
      <c r="CU47" s="248" t="s">
        <v>844</v>
      </c>
      <c r="CV47" s="248" t="s">
        <v>844</v>
      </c>
      <c r="CW47" s="248" t="s">
        <v>844</v>
      </c>
      <c r="CX47" s="248" t="s">
        <v>844</v>
      </c>
      <c r="CY47" s="248" t="s">
        <v>845</v>
      </c>
      <c r="CZ47" s="248" t="s">
        <v>845</v>
      </c>
      <c r="DA47" s="248" t="s">
        <v>844</v>
      </c>
      <c r="DB47" s="248" t="s">
        <v>845</v>
      </c>
      <c r="DC47" s="248" t="s">
        <v>845</v>
      </c>
      <c r="DE47" s="248" t="s">
        <v>845</v>
      </c>
      <c r="DG47" s="248" t="s">
        <v>844</v>
      </c>
      <c r="DH47" s="248" t="s">
        <v>844</v>
      </c>
      <c r="DI47" s="248" t="s">
        <v>845</v>
      </c>
      <c r="DJ47" s="248" t="s">
        <v>845</v>
      </c>
      <c r="DK47" s="248" t="s">
        <v>845</v>
      </c>
      <c r="DL47" s="248" t="s">
        <v>845</v>
      </c>
      <c r="DM47" s="248" t="s">
        <v>844</v>
      </c>
      <c r="DO47" s="248" t="s">
        <v>845</v>
      </c>
      <c r="DP47" s="248" t="s">
        <v>845</v>
      </c>
      <c r="DQ47" s="248" t="s">
        <v>887</v>
      </c>
      <c r="DR47" s="248" t="s">
        <v>845</v>
      </c>
      <c r="DS47" s="248" t="s">
        <v>844</v>
      </c>
      <c r="DT47" s="248" t="s">
        <v>845</v>
      </c>
      <c r="DU47" s="248" t="s">
        <v>845</v>
      </c>
      <c r="DV47" s="248" t="s">
        <v>844</v>
      </c>
      <c r="DW47" s="248" t="s">
        <v>844</v>
      </c>
      <c r="DX47" s="248" t="s">
        <v>845</v>
      </c>
      <c r="DY47" s="248" t="s">
        <v>844</v>
      </c>
      <c r="DZ47" s="248" t="s">
        <v>845</v>
      </c>
      <c r="EB47" s="248" t="s">
        <v>844</v>
      </c>
      <c r="EC47" s="248" t="s">
        <v>844</v>
      </c>
      <c r="ED47" s="248" t="s">
        <v>845</v>
      </c>
      <c r="EE47" s="248" t="s">
        <v>845</v>
      </c>
      <c r="EF47" s="248" t="s">
        <v>845</v>
      </c>
      <c r="EG47" s="248" t="s">
        <v>844</v>
      </c>
      <c r="EH47" s="251" t="s">
        <v>1545</v>
      </c>
      <c r="EI47" s="251" t="s">
        <v>1552</v>
      </c>
      <c r="EJ47" s="248" t="s">
        <v>844</v>
      </c>
      <c r="EK47" s="248" t="s">
        <v>845</v>
      </c>
      <c r="EL47" s="252">
        <v>0</v>
      </c>
      <c r="EM47" s="252">
        <v>0</v>
      </c>
      <c r="EN47" s="252">
        <v>0</v>
      </c>
      <c r="EO47" s="252">
        <v>0</v>
      </c>
      <c r="EP47" s="252">
        <v>0</v>
      </c>
      <c r="EQ47" s="252">
        <v>0</v>
      </c>
      <c r="ER47" s="252">
        <v>0</v>
      </c>
      <c r="ES47" s="252">
        <v>2</v>
      </c>
      <c r="ET47" s="252">
        <v>0</v>
      </c>
      <c r="EU47" s="252">
        <v>0</v>
      </c>
      <c r="EV47" s="252">
        <v>0</v>
      </c>
      <c r="EW47" s="252">
        <v>0</v>
      </c>
      <c r="EX47" s="252">
        <v>0</v>
      </c>
      <c r="EY47" s="252">
        <v>0</v>
      </c>
      <c r="EZ47" s="252">
        <v>0</v>
      </c>
      <c r="FA47" s="252">
        <v>0</v>
      </c>
      <c r="FB47" s="252">
        <v>0</v>
      </c>
      <c r="FC47" s="252">
        <v>0</v>
      </c>
      <c r="FD47" s="252">
        <v>0</v>
      </c>
      <c r="FE47" s="252">
        <v>0</v>
      </c>
      <c r="FF47" s="252">
        <v>0</v>
      </c>
      <c r="FG47" s="252">
        <v>0</v>
      </c>
      <c r="FH47" s="252">
        <v>0</v>
      </c>
      <c r="FI47" s="252">
        <v>0</v>
      </c>
      <c r="FJ47" s="252">
        <v>0</v>
      </c>
      <c r="FK47" s="252">
        <v>0</v>
      </c>
      <c r="FL47" s="252">
        <v>0</v>
      </c>
      <c r="FM47" s="252">
        <v>0</v>
      </c>
      <c r="FN47" s="252">
        <v>0</v>
      </c>
      <c r="FO47" s="252">
        <v>0</v>
      </c>
      <c r="FP47" s="252">
        <v>0</v>
      </c>
      <c r="FR47" s="246">
        <f>SUM(C47:DS47)</f>
        <v>42</v>
      </c>
      <c r="FS47" s="246">
        <f>SUM(EA47:EI47)</f>
        <v>0</v>
      </c>
      <c r="FT47" s="246">
        <f>SUM(ET47:FQ47)</f>
        <v>0</v>
      </c>
      <c r="FU47" s="246">
        <f>FR47+FS47-FT47</f>
        <v>42</v>
      </c>
      <c r="FV47" s="246">
        <f>SUM(C47:AU47)</f>
        <v>42</v>
      </c>
      <c r="FW47" s="246">
        <f>SUM(AV47:BJ47)</f>
        <v>0</v>
      </c>
      <c r="FX47" s="246">
        <f>SUM(BP47:CC47)</f>
        <v>0</v>
      </c>
      <c r="FY47" s="246">
        <f>SUM(CD47:CN47)</f>
        <v>0</v>
      </c>
      <c r="FZ47" s="246">
        <f>SUM(CV47:DS47)</f>
        <v>0</v>
      </c>
      <c r="GA47" s="246">
        <f>SUM(FV47:FZ47)</f>
        <v>42</v>
      </c>
    </row>
    <row r="48" spans="1:183" ht="25.05" customHeight="1" x14ac:dyDescent="0.25">
      <c r="A48" s="247" t="s">
        <v>1540</v>
      </c>
      <c r="B48" s="247" t="s">
        <v>237</v>
      </c>
      <c r="C48" s="252">
        <v>8</v>
      </c>
      <c r="D48" s="252">
        <v>8</v>
      </c>
      <c r="E48" s="252">
        <v>4</v>
      </c>
      <c r="F48" s="248" t="s">
        <v>844</v>
      </c>
      <c r="G48" s="248" t="s">
        <v>844</v>
      </c>
      <c r="H48" s="248" t="s">
        <v>845</v>
      </c>
      <c r="I48" s="248" t="s">
        <v>845</v>
      </c>
      <c r="J48" s="248" t="s">
        <v>845</v>
      </c>
      <c r="K48" s="248" t="s">
        <v>845</v>
      </c>
      <c r="L48" s="248" t="s">
        <v>845</v>
      </c>
      <c r="M48" s="252">
        <v>2</v>
      </c>
      <c r="N48" s="252">
        <v>4</v>
      </c>
      <c r="O48" s="252">
        <v>2</v>
      </c>
      <c r="P48" s="248" t="s">
        <v>845</v>
      </c>
      <c r="Q48" s="252">
        <v>4</v>
      </c>
      <c r="R48" s="252">
        <v>4</v>
      </c>
      <c r="S48" s="248" t="s">
        <v>845</v>
      </c>
      <c r="T48" s="248" t="s">
        <v>845</v>
      </c>
      <c r="U48" s="248" t="s">
        <v>845</v>
      </c>
      <c r="V48" s="248" t="s">
        <v>844</v>
      </c>
      <c r="W48" s="248" t="s">
        <v>845</v>
      </c>
      <c r="X48" s="248" t="s">
        <v>845</v>
      </c>
      <c r="Y48" s="248" t="s">
        <v>844</v>
      </c>
      <c r="Z48" s="248" t="s">
        <v>845</v>
      </c>
      <c r="AA48" s="248" t="s">
        <v>845</v>
      </c>
      <c r="AB48" s="248" t="s">
        <v>844</v>
      </c>
      <c r="AC48" s="248" t="s">
        <v>844</v>
      </c>
      <c r="AD48" s="248" t="s">
        <v>845</v>
      </c>
      <c r="AE48" s="252">
        <v>4</v>
      </c>
      <c r="AF48" s="252">
        <v>4</v>
      </c>
      <c r="AG48" s="248" t="s">
        <v>845</v>
      </c>
      <c r="AK48" s="248" t="s">
        <v>845</v>
      </c>
      <c r="AL48" s="248" t="s">
        <v>844</v>
      </c>
      <c r="AM48" s="248" t="s">
        <v>845</v>
      </c>
      <c r="AN48" s="248" t="s">
        <v>844</v>
      </c>
      <c r="AO48" s="248" t="s">
        <v>845</v>
      </c>
      <c r="AP48" s="248" t="s">
        <v>844</v>
      </c>
      <c r="AQ48" s="248" t="s">
        <v>844</v>
      </c>
      <c r="AR48" s="248" t="s">
        <v>845</v>
      </c>
      <c r="AS48" s="248" t="s">
        <v>845</v>
      </c>
      <c r="AT48" s="248" t="s">
        <v>845</v>
      </c>
      <c r="AU48" s="248" t="s">
        <v>845</v>
      </c>
      <c r="AV48" s="248" t="s">
        <v>845</v>
      </c>
      <c r="AW48" s="248" t="s">
        <v>845</v>
      </c>
      <c r="AX48" s="248" t="s">
        <v>845</v>
      </c>
      <c r="AY48" s="248" t="s">
        <v>845</v>
      </c>
      <c r="AZ48" s="248" t="s">
        <v>845</v>
      </c>
      <c r="BA48" s="248" t="s">
        <v>845</v>
      </c>
      <c r="BB48" s="248" t="s">
        <v>845</v>
      </c>
      <c r="BC48" s="248" t="s">
        <v>845</v>
      </c>
      <c r="BD48" s="248" t="s">
        <v>845</v>
      </c>
      <c r="BE48" s="248" t="s">
        <v>845</v>
      </c>
      <c r="BF48" s="248" t="s">
        <v>845</v>
      </c>
      <c r="BG48" s="248" t="s">
        <v>844</v>
      </c>
      <c r="BH48" s="248" t="s">
        <v>845</v>
      </c>
      <c r="BI48" s="248" t="s">
        <v>845</v>
      </c>
      <c r="BJ48" s="248" t="s">
        <v>845</v>
      </c>
      <c r="BK48" s="248" t="s">
        <v>845</v>
      </c>
      <c r="BL48" s="248" t="s">
        <v>845</v>
      </c>
      <c r="BM48" s="248" t="s">
        <v>845</v>
      </c>
      <c r="BN48" s="248" t="s">
        <v>844</v>
      </c>
      <c r="BO48" s="248" t="s">
        <v>845</v>
      </c>
      <c r="BP48" s="248" t="s">
        <v>844</v>
      </c>
      <c r="BQ48" s="248" t="s">
        <v>845</v>
      </c>
      <c r="BR48" s="248" t="s">
        <v>845</v>
      </c>
      <c r="BS48" s="248" t="s">
        <v>845</v>
      </c>
      <c r="BT48" s="248" t="s">
        <v>844</v>
      </c>
      <c r="BV48" s="248" t="s">
        <v>845</v>
      </c>
      <c r="BW48" s="248" t="s">
        <v>845</v>
      </c>
      <c r="BX48" s="248" t="s">
        <v>845</v>
      </c>
      <c r="BY48" s="248" t="s">
        <v>845</v>
      </c>
      <c r="BZ48" s="248" t="s">
        <v>845</v>
      </c>
      <c r="CA48" s="248" t="s">
        <v>844</v>
      </c>
      <c r="CB48" s="248" t="s">
        <v>845</v>
      </c>
      <c r="CC48" s="248" t="s">
        <v>887</v>
      </c>
      <c r="CD48" s="248" t="s">
        <v>845</v>
      </c>
      <c r="CE48" s="248"/>
      <c r="CF48" s="248" t="s">
        <v>845</v>
      </c>
      <c r="CG48" s="248"/>
      <c r="CH48" s="248" t="s">
        <v>845</v>
      </c>
      <c r="CI48" s="248" t="s">
        <v>845</v>
      </c>
      <c r="CJ48" s="248" t="s">
        <v>845</v>
      </c>
      <c r="CK48" s="248" t="s">
        <v>845</v>
      </c>
      <c r="CL48" s="248" t="s">
        <v>845</v>
      </c>
      <c r="CM48" s="248" t="s">
        <v>845</v>
      </c>
      <c r="CN48" s="248" t="s">
        <v>845</v>
      </c>
      <c r="CO48" s="248" t="s">
        <v>845</v>
      </c>
      <c r="CP48" s="248" t="s">
        <v>845</v>
      </c>
      <c r="CQ48" s="248" t="s">
        <v>845</v>
      </c>
      <c r="CR48" s="248" t="s">
        <v>845</v>
      </c>
      <c r="CS48" s="248" t="s">
        <v>845</v>
      </c>
      <c r="CT48" s="248" t="s">
        <v>845</v>
      </c>
      <c r="CU48" s="248" t="s">
        <v>887</v>
      </c>
      <c r="CV48" s="248" t="s">
        <v>845</v>
      </c>
      <c r="CW48" s="248" t="s">
        <v>845</v>
      </c>
      <c r="CX48" s="248" t="s">
        <v>844</v>
      </c>
      <c r="CY48" s="248" t="s">
        <v>845</v>
      </c>
      <c r="CZ48" s="248" t="s">
        <v>887</v>
      </c>
      <c r="DA48" s="248" t="s">
        <v>844</v>
      </c>
      <c r="DB48" s="248" t="s">
        <v>845</v>
      </c>
      <c r="DC48" s="248" t="s">
        <v>845</v>
      </c>
      <c r="DE48" s="248" t="s">
        <v>844</v>
      </c>
      <c r="DG48" s="248" t="s">
        <v>845</v>
      </c>
      <c r="DH48" s="248" t="s">
        <v>844</v>
      </c>
      <c r="DI48" s="248" t="s">
        <v>845</v>
      </c>
      <c r="DJ48" s="248" t="s">
        <v>845</v>
      </c>
      <c r="DK48" s="248" t="s">
        <v>845</v>
      </c>
      <c r="DL48" s="248" t="s">
        <v>845</v>
      </c>
      <c r="DM48" s="248" t="s">
        <v>845</v>
      </c>
      <c r="DO48" s="248" t="s">
        <v>845</v>
      </c>
      <c r="DP48" s="248" t="s">
        <v>844</v>
      </c>
      <c r="DQ48" s="248" t="s">
        <v>887</v>
      </c>
      <c r="DR48" s="248" t="s">
        <v>844</v>
      </c>
      <c r="DS48" s="248" t="s">
        <v>844</v>
      </c>
      <c r="DT48" s="248" t="s">
        <v>845</v>
      </c>
      <c r="DU48" s="248" t="s">
        <v>845</v>
      </c>
      <c r="DV48" s="248" t="s">
        <v>844</v>
      </c>
      <c r="DW48" s="248" t="s">
        <v>844</v>
      </c>
      <c r="DX48" s="248" t="s">
        <v>844</v>
      </c>
      <c r="DY48" s="248" t="s">
        <v>844</v>
      </c>
      <c r="DZ48" s="248" t="s">
        <v>845</v>
      </c>
      <c r="EB48" s="248" t="s">
        <v>844</v>
      </c>
      <c r="EC48" s="248" t="s">
        <v>844</v>
      </c>
      <c r="ED48" s="248" t="s">
        <v>844</v>
      </c>
      <c r="EE48" s="248" t="s">
        <v>844</v>
      </c>
      <c r="EF48" s="248" t="s">
        <v>845</v>
      </c>
      <c r="EG48" s="248" t="s">
        <v>844</v>
      </c>
      <c r="EH48" s="251" t="s">
        <v>1545</v>
      </c>
      <c r="EI48" s="251" t="s">
        <v>1562</v>
      </c>
      <c r="EJ48" s="248" t="s">
        <v>844</v>
      </c>
      <c r="EK48" s="248" t="s">
        <v>844</v>
      </c>
      <c r="EL48" s="252">
        <v>0</v>
      </c>
      <c r="EM48" s="252">
        <v>0</v>
      </c>
      <c r="EN48" s="252">
        <v>0</v>
      </c>
      <c r="EO48" s="252">
        <v>0</v>
      </c>
      <c r="EP48" s="252">
        <v>0</v>
      </c>
      <c r="EQ48" s="252">
        <v>0</v>
      </c>
      <c r="ER48" s="252">
        <v>0</v>
      </c>
      <c r="ES48" s="252">
        <v>0</v>
      </c>
      <c r="ET48" s="252">
        <v>0</v>
      </c>
      <c r="EU48" s="252">
        <v>0</v>
      </c>
      <c r="EV48" s="252">
        <v>0</v>
      </c>
      <c r="EW48" s="252">
        <v>0</v>
      </c>
      <c r="EX48" s="252">
        <v>0</v>
      </c>
      <c r="EY48" s="252">
        <v>0</v>
      </c>
      <c r="EZ48" s="252">
        <v>0</v>
      </c>
      <c r="FA48" s="252">
        <v>0</v>
      </c>
      <c r="FB48" s="252">
        <v>0</v>
      </c>
      <c r="FC48" s="252">
        <v>0</v>
      </c>
      <c r="FD48" s="252">
        <v>0</v>
      </c>
      <c r="FE48" s="252">
        <v>0</v>
      </c>
      <c r="FF48" s="252">
        <v>0</v>
      </c>
      <c r="FG48" s="252">
        <v>0</v>
      </c>
      <c r="FH48" s="252">
        <v>0</v>
      </c>
      <c r="FI48" s="252">
        <v>0</v>
      </c>
      <c r="FJ48" s="252">
        <v>0</v>
      </c>
      <c r="FK48" s="252">
        <v>0</v>
      </c>
      <c r="FL48" s="252">
        <v>0</v>
      </c>
      <c r="FM48" s="252">
        <v>3</v>
      </c>
      <c r="FN48" s="252">
        <v>0</v>
      </c>
      <c r="FO48" s="252">
        <v>0</v>
      </c>
      <c r="FP48" s="252">
        <v>0</v>
      </c>
      <c r="FR48" s="246">
        <f>SUM(C48:DS48)</f>
        <v>44</v>
      </c>
      <c r="FS48" s="246">
        <f>SUM(EA48:EI48)</f>
        <v>0</v>
      </c>
      <c r="FT48" s="246">
        <f>SUM(ET48:FQ48)</f>
        <v>3</v>
      </c>
      <c r="FU48" s="246">
        <f>FR48+FS48-FT48</f>
        <v>41</v>
      </c>
      <c r="FV48" s="246">
        <f>SUM(C48:AU48)</f>
        <v>44</v>
      </c>
      <c r="FW48" s="246">
        <f>SUM(AV48:BJ48)</f>
        <v>0</v>
      </c>
      <c r="FX48" s="246">
        <f>SUM(BP48:CC48)</f>
        <v>0</v>
      </c>
      <c r="FY48" s="246">
        <f>SUM(CD48:CN48)</f>
        <v>0</v>
      </c>
      <c r="FZ48" s="246">
        <f>SUM(CV48:DS48)</f>
        <v>0</v>
      </c>
      <c r="GA48" s="246">
        <f>SUM(FV48:FZ48)</f>
        <v>44</v>
      </c>
    </row>
    <row r="49" spans="1:183" ht="25.05" customHeight="1" x14ac:dyDescent="0.25">
      <c r="A49" s="247" t="s">
        <v>1540</v>
      </c>
      <c r="B49" s="247" t="s">
        <v>337</v>
      </c>
      <c r="C49" s="252">
        <v>5</v>
      </c>
      <c r="D49" s="252">
        <v>5</v>
      </c>
      <c r="E49" s="252">
        <v>3</v>
      </c>
      <c r="F49" s="248" t="s">
        <v>845</v>
      </c>
      <c r="G49" s="248"/>
      <c r="H49" s="248" t="s">
        <v>844</v>
      </c>
      <c r="I49" s="248" t="s">
        <v>844</v>
      </c>
      <c r="J49" s="248" t="s">
        <v>844</v>
      </c>
      <c r="K49" s="248" t="s">
        <v>845</v>
      </c>
      <c r="L49" s="248" t="s">
        <v>845</v>
      </c>
      <c r="M49" s="252">
        <v>2</v>
      </c>
      <c r="N49" s="252">
        <v>3</v>
      </c>
      <c r="O49" s="252">
        <v>3</v>
      </c>
      <c r="P49" s="248" t="s">
        <v>845</v>
      </c>
      <c r="Q49" s="252">
        <v>3</v>
      </c>
      <c r="R49" s="252">
        <v>3</v>
      </c>
      <c r="S49" s="248" t="s">
        <v>845</v>
      </c>
      <c r="T49" s="248" t="s">
        <v>844</v>
      </c>
      <c r="U49" s="248" t="s">
        <v>844</v>
      </c>
      <c r="V49" s="248" t="s">
        <v>844</v>
      </c>
      <c r="W49" s="248" t="s">
        <v>845</v>
      </c>
      <c r="X49" s="248" t="s">
        <v>844</v>
      </c>
      <c r="Y49" s="248" t="s">
        <v>845</v>
      </c>
      <c r="Z49" s="248" t="s">
        <v>844</v>
      </c>
      <c r="AA49" s="248" t="s">
        <v>845</v>
      </c>
      <c r="AB49" s="248" t="s">
        <v>844</v>
      </c>
      <c r="AC49" s="248" t="s">
        <v>844</v>
      </c>
      <c r="AD49" s="248" t="s">
        <v>845</v>
      </c>
      <c r="AE49" s="252">
        <v>3</v>
      </c>
      <c r="AF49" s="252">
        <v>3</v>
      </c>
      <c r="AG49" s="248" t="s">
        <v>845</v>
      </c>
      <c r="AK49" s="248" t="s">
        <v>845</v>
      </c>
      <c r="AL49" s="248" t="s">
        <v>845</v>
      </c>
      <c r="AM49" s="248" t="s">
        <v>845</v>
      </c>
      <c r="AN49" s="248" t="s">
        <v>844</v>
      </c>
      <c r="AO49" s="248" t="s">
        <v>844</v>
      </c>
      <c r="AP49" s="248" t="s">
        <v>844</v>
      </c>
      <c r="AQ49" s="248" t="s">
        <v>844</v>
      </c>
      <c r="AR49" s="248" t="s">
        <v>845</v>
      </c>
      <c r="AS49" s="248" t="s">
        <v>844</v>
      </c>
      <c r="AT49" s="248" t="s">
        <v>845</v>
      </c>
      <c r="AU49" s="248" t="s">
        <v>845</v>
      </c>
      <c r="AV49" s="248" t="s">
        <v>887</v>
      </c>
      <c r="AW49" s="248" t="s">
        <v>845</v>
      </c>
      <c r="AX49" s="248" t="s">
        <v>845</v>
      </c>
      <c r="AY49" s="248" t="s">
        <v>845</v>
      </c>
      <c r="AZ49" s="248" t="s">
        <v>845</v>
      </c>
      <c r="BA49" s="248" t="s">
        <v>845</v>
      </c>
      <c r="BB49" s="248" t="s">
        <v>844</v>
      </c>
      <c r="BC49" s="248" t="s">
        <v>844</v>
      </c>
      <c r="BD49" s="248" t="s">
        <v>845</v>
      </c>
      <c r="BE49" s="248" t="s">
        <v>845</v>
      </c>
      <c r="BF49" s="248" t="s">
        <v>845</v>
      </c>
      <c r="BG49" s="248" t="s">
        <v>845</v>
      </c>
      <c r="BH49" s="248" t="s">
        <v>845</v>
      </c>
      <c r="BI49" s="248" t="s">
        <v>845</v>
      </c>
      <c r="BJ49" s="248" t="s">
        <v>845</v>
      </c>
      <c r="BK49" s="248" t="s">
        <v>845</v>
      </c>
      <c r="BL49" s="248" t="s">
        <v>845</v>
      </c>
      <c r="BM49" s="248" t="s">
        <v>844</v>
      </c>
      <c r="BN49" s="248" t="s">
        <v>845</v>
      </c>
      <c r="BO49" s="248" t="s">
        <v>844</v>
      </c>
      <c r="BP49" s="248" t="s">
        <v>844</v>
      </c>
      <c r="BQ49" s="248" t="s">
        <v>845</v>
      </c>
      <c r="BR49" s="248" t="s">
        <v>845</v>
      </c>
      <c r="BS49" s="248" t="s">
        <v>844</v>
      </c>
      <c r="BT49" s="248" t="s">
        <v>844</v>
      </c>
      <c r="BV49" s="248" t="s">
        <v>844</v>
      </c>
      <c r="BW49" s="248" t="s">
        <v>845</v>
      </c>
      <c r="BX49" s="248" t="s">
        <v>844</v>
      </c>
      <c r="BY49" s="248" t="s">
        <v>844</v>
      </c>
      <c r="BZ49" s="248" t="s">
        <v>844</v>
      </c>
      <c r="CA49" s="248" t="s">
        <v>844</v>
      </c>
      <c r="CB49" s="248" t="s">
        <v>845</v>
      </c>
      <c r="CC49" s="248" t="s">
        <v>844</v>
      </c>
      <c r="CD49" s="248" t="s">
        <v>845</v>
      </c>
      <c r="CE49" s="248"/>
      <c r="CF49" s="248" t="s">
        <v>844</v>
      </c>
      <c r="CG49" s="248" t="s">
        <v>887</v>
      </c>
      <c r="CH49" s="248" t="s">
        <v>844</v>
      </c>
      <c r="CI49" s="248" t="s">
        <v>845</v>
      </c>
      <c r="CJ49" s="248" t="s">
        <v>844</v>
      </c>
      <c r="CK49" s="248" t="s">
        <v>845</v>
      </c>
      <c r="CL49" s="248" t="s">
        <v>845</v>
      </c>
      <c r="CM49" s="248" t="s">
        <v>845</v>
      </c>
      <c r="CN49" s="248" t="s">
        <v>845</v>
      </c>
      <c r="CO49" s="248" t="s">
        <v>845</v>
      </c>
      <c r="CP49" s="248" t="s">
        <v>845</v>
      </c>
      <c r="CQ49" s="248" t="s">
        <v>845</v>
      </c>
      <c r="CR49" s="248" t="s">
        <v>845</v>
      </c>
      <c r="CS49" s="248" t="s">
        <v>844</v>
      </c>
      <c r="CT49" s="248" t="s">
        <v>844</v>
      </c>
      <c r="CU49" s="248" t="s">
        <v>844</v>
      </c>
      <c r="CV49" s="248" t="s">
        <v>844</v>
      </c>
      <c r="CW49" s="248" t="s">
        <v>845</v>
      </c>
      <c r="CX49" s="248" t="s">
        <v>844</v>
      </c>
      <c r="CY49" s="248" t="s">
        <v>845</v>
      </c>
      <c r="CZ49" s="248" t="s">
        <v>845</v>
      </c>
      <c r="DA49" s="248" t="s">
        <v>844</v>
      </c>
      <c r="DB49" s="248" t="s">
        <v>845</v>
      </c>
      <c r="DC49" s="248" t="s">
        <v>845</v>
      </c>
      <c r="DE49" s="248" t="s">
        <v>844</v>
      </c>
      <c r="DG49" s="248" t="s">
        <v>845</v>
      </c>
      <c r="DH49" s="248" t="s">
        <v>844</v>
      </c>
      <c r="DI49" s="248" t="s">
        <v>845</v>
      </c>
      <c r="DJ49" s="248" t="s">
        <v>845</v>
      </c>
      <c r="DK49" s="248" t="s">
        <v>844</v>
      </c>
      <c r="DL49" s="248" t="s">
        <v>845</v>
      </c>
      <c r="DM49" s="248" t="s">
        <v>844</v>
      </c>
      <c r="DO49" s="248" t="s">
        <v>845</v>
      </c>
      <c r="DP49" s="248" t="s">
        <v>845</v>
      </c>
      <c r="DQ49" s="248" t="s">
        <v>887</v>
      </c>
      <c r="DR49" s="248" t="s">
        <v>844</v>
      </c>
      <c r="DS49" s="248" t="s">
        <v>844</v>
      </c>
      <c r="DT49" s="248" t="s">
        <v>844</v>
      </c>
      <c r="DU49" s="248" t="s">
        <v>845</v>
      </c>
      <c r="DV49" s="248" t="s">
        <v>844</v>
      </c>
      <c r="DW49" s="248" t="s">
        <v>844</v>
      </c>
      <c r="DX49" s="248" t="s">
        <v>845</v>
      </c>
      <c r="DY49" s="248" t="s">
        <v>844</v>
      </c>
      <c r="DZ49" s="248" t="s">
        <v>845</v>
      </c>
      <c r="EB49" s="248" t="s">
        <v>845</v>
      </c>
      <c r="EC49" s="248" t="s">
        <v>844</v>
      </c>
      <c r="ED49" s="248" t="s">
        <v>844</v>
      </c>
      <c r="EE49" s="248" t="s">
        <v>844</v>
      </c>
      <c r="EF49" s="248" t="s">
        <v>844</v>
      </c>
      <c r="EG49" s="248" t="s">
        <v>844</v>
      </c>
      <c r="EH49" s="251" t="s">
        <v>1545</v>
      </c>
      <c r="EI49" s="251" t="s">
        <v>1552</v>
      </c>
      <c r="EJ49" s="248" t="s">
        <v>844</v>
      </c>
      <c r="EK49" s="248" t="s">
        <v>844</v>
      </c>
      <c r="EL49" s="252">
        <v>0</v>
      </c>
      <c r="EM49" s="252">
        <v>0</v>
      </c>
      <c r="EN49" s="252">
        <v>0</v>
      </c>
      <c r="EO49" s="252">
        <v>0</v>
      </c>
      <c r="EP49" s="252">
        <v>0</v>
      </c>
      <c r="EQ49" s="252">
        <v>2</v>
      </c>
      <c r="ER49" s="252">
        <v>0</v>
      </c>
      <c r="ES49" s="252">
        <v>0</v>
      </c>
      <c r="ET49" s="252">
        <v>0</v>
      </c>
      <c r="EU49" s="252">
        <v>0</v>
      </c>
      <c r="EV49" s="252">
        <v>0</v>
      </c>
      <c r="EW49" s="252">
        <v>0</v>
      </c>
      <c r="EX49" s="252">
        <v>0</v>
      </c>
      <c r="EY49" s="252">
        <v>0</v>
      </c>
      <c r="EZ49" s="252">
        <v>0</v>
      </c>
      <c r="FA49" s="252">
        <v>0</v>
      </c>
      <c r="FB49" s="252">
        <v>0</v>
      </c>
      <c r="FC49" s="252">
        <v>0</v>
      </c>
      <c r="FD49" s="252">
        <v>0</v>
      </c>
      <c r="FE49" s="252">
        <v>0</v>
      </c>
      <c r="FF49" s="252">
        <v>0</v>
      </c>
      <c r="FG49" s="252">
        <v>0</v>
      </c>
      <c r="FH49" s="252">
        <v>3</v>
      </c>
      <c r="FI49" s="252">
        <v>0</v>
      </c>
      <c r="FJ49" s="252">
        <v>0</v>
      </c>
      <c r="FK49" s="252">
        <v>0</v>
      </c>
      <c r="FL49" s="252">
        <v>0</v>
      </c>
      <c r="FM49" s="252">
        <v>0</v>
      </c>
      <c r="FN49" s="252">
        <v>0</v>
      </c>
      <c r="FO49" s="252">
        <v>0</v>
      </c>
      <c r="FP49" s="252">
        <v>0</v>
      </c>
      <c r="FR49" s="246">
        <f>SUM(C49:DS49)</f>
        <v>33</v>
      </c>
      <c r="FS49" s="246">
        <f>SUM(EA49:EI49)</f>
        <v>0</v>
      </c>
      <c r="FT49" s="246">
        <f>SUM(ET49:FQ49)</f>
        <v>3</v>
      </c>
      <c r="FU49" s="246">
        <f>FR49+FS49-FT49</f>
        <v>30</v>
      </c>
      <c r="FV49" s="246">
        <f>SUM(C49:AU49)</f>
        <v>33</v>
      </c>
      <c r="FW49" s="246">
        <f>SUM(AV49:BJ49)</f>
        <v>0</v>
      </c>
      <c r="FX49" s="246">
        <f>SUM(BP49:CC49)</f>
        <v>0</v>
      </c>
      <c r="FY49" s="246">
        <f>SUM(CD49:CN49)</f>
        <v>0</v>
      </c>
      <c r="FZ49" s="246">
        <f>SUM(CV49:DS49)</f>
        <v>0</v>
      </c>
      <c r="GA49" s="246">
        <f>SUM(FV49:FZ49)</f>
        <v>33</v>
      </c>
    </row>
    <row r="50" spans="1:183" ht="25.05" customHeight="1" x14ac:dyDescent="0.25">
      <c r="A50" s="247" t="s">
        <v>1540</v>
      </c>
      <c r="B50" s="247" t="s">
        <v>341</v>
      </c>
      <c r="C50" s="252">
        <v>5</v>
      </c>
      <c r="D50" s="252">
        <v>5</v>
      </c>
      <c r="E50" s="252">
        <v>3</v>
      </c>
      <c r="F50" s="248" t="s">
        <v>844</v>
      </c>
      <c r="G50" s="248" t="s">
        <v>844</v>
      </c>
      <c r="H50" s="248" t="s">
        <v>845</v>
      </c>
      <c r="I50" s="248" t="s">
        <v>844</v>
      </c>
      <c r="J50" s="248" t="s">
        <v>845</v>
      </c>
      <c r="K50" s="248" t="s">
        <v>845</v>
      </c>
      <c r="L50" s="248" t="s">
        <v>845</v>
      </c>
      <c r="M50" s="252">
        <v>4</v>
      </c>
      <c r="N50" s="252">
        <v>2</v>
      </c>
      <c r="O50" s="252">
        <v>4</v>
      </c>
      <c r="P50" s="248" t="s">
        <v>845</v>
      </c>
      <c r="Q50" s="252">
        <v>3</v>
      </c>
      <c r="R50" s="252">
        <v>3</v>
      </c>
      <c r="S50" s="248" t="s">
        <v>845</v>
      </c>
      <c r="T50" s="248" t="s">
        <v>844</v>
      </c>
      <c r="U50" s="248" t="s">
        <v>845</v>
      </c>
      <c r="V50" s="248" t="s">
        <v>845</v>
      </c>
      <c r="W50" s="248" t="s">
        <v>845</v>
      </c>
      <c r="X50" s="248" t="s">
        <v>845</v>
      </c>
      <c r="Y50" s="248" t="s">
        <v>845</v>
      </c>
      <c r="Z50" s="248" t="s">
        <v>845</v>
      </c>
      <c r="AA50" s="248" t="s">
        <v>845</v>
      </c>
      <c r="AB50" s="248" t="s">
        <v>844</v>
      </c>
      <c r="AC50" s="248" t="s">
        <v>844</v>
      </c>
      <c r="AD50" s="248" t="s">
        <v>844</v>
      </c>
      <c r="AE50" s="252">
        <v>3</v>
      </c>
      <c r="AF50" s="252">
        <v>3</v>
      </c>
      <c r="AG50" s="248" t="s">
        <v>845</v>
      </c>
      <c r="AK50" s="248" t="s">
        <v>845</v>
      </c>
      <c r="AL50" s="248" t="s">
        <v>845</v>
      </c>
      <c r="AM50" s="248" t="s">
        <v>845</v>
      </c>
      <c r="AN50" s="248" t="s">
        <v>844</v>
      </c>
      <c r="AO50" s="248" t="s">
        <v>844</v>
      </c>
      <c r="AP50" s="248" t="s">
        <v>844</v>
      </c>
      <c r="AQ50" s="248" t="s">
        <v>844</v>
      </c>
      <c r="AR50" s="248" t="s">
        <v>845</v>
      </c>
      <c r="AS50" s="248" t="s">
        <v>844</v>
      </c>
      <c r="AT50" s="248" t="s">
        <v>845</v>
      </c>
      <c r="AU50" s="248" t="s">
        <v>845</v>
      </c>
      <c r="AV50" s="248" t="s">
        <v>844</v>
      </c>
      <c r="AW50" s="248" t="s">
        <v>844</v>
      </c>
      <c r="AX50" s="248" t="s">
        <v>844</v>
      </c>
      <c r="AY50" s="248" t="s">
        <v>845</v>
      </c>
      <c r="AZ50" s="248" t="s">
        <v>845</v>
      </c>
      <c r="BA50" s="248" t="s">
        <v>845</v>
      </c>
      <c r="BB50" s="248" t="s">
        <v>845</v>
      </c>
      <c r="BC50" s="248" t="s">
        <v>845</v>
      </c>
      <c r="BD50" s="248" t="s">
        <v>845</v>
      </c>
      <c r="BE50" s="248" t="s">
        <v>845</v>
      </c>
      <c r="BF50" s="248" t="s">
        <v>845</v>
      </c>
      <c r="BG50" s="248" t="s">
        <v>844</v>
      </c>
      <c r="BH50" s="248" t="s">
        <v>845</v>
      </c>
      <c r="BI50" s="248" t="s">
        <v>845</v>
      </c>
      <c r="BJ50" s="248" t="s">
        <v>845</v>
      </c>
      <c r="BK50" s="248" t="s">
        <v>845</v>
      </c>
      <c r="BL50" s="248" t="s">
        <v>845</v>
      </c>
      <c r="BM50" s="248" t="s">
        <v>844</v>
      </c>
      <c r="BN50" s="248" t="s">
        <v>844</v>
      </c>
      <c r="BO50" s="248" t="s">
        <v>844</v>
      </c>
      <c r="BP50" s="248" t="s">
        <v>844</v>
      </c>
      <c r="BQ50" s="248" t="s">
        <v>845</v>
      </c>
      <c r="BR50" s="248" t="s">
        <v>844</v>
      </c>
      <c r="BS50" s="248" t="s">
        <v>844</v>
      </c>
      <c r="BT50" s="248" t="s">
        <v>844</v>
      </c>
      <c r="BV50" s="248" t="s">
        <v>845</v>
      </c>
      <c r="BW50" s="248" t="s">
        <v>845</v>
      </c>
      <c r="BX50" s="248" t="s">
        <v>844</v>
      </c>
      <c r="BY50" s="248" t="s">
        <v>845</v>
      </c>
      <c r="BZ50" s="248" t="s">
        <v>845</v>
      </c>
      <c r="CA50" s="248" t="s">
        <v>844</v>
      </c>
      <c r="CB50" s="248" t="s">
        <v>845</v>
      </c>
      <c r="CC50" s="248" t="s">
        <v>844</v>
      </c>
      <c r="CD50" s="248" t="s">
        <v>845</v>
      </c>
      <c r="CE50" s="248"/>
      <c r="CF50" s="248" t="s">
        <v>844</v>
      </c>
      <c r="CG50" s="248" t="s">
        <v>845</v>
      </c>
      <c r="CH50" s="248" t="s">
        <v>845</v>
      </c>
      <c r="CI50" s="248" t="s">
        <v>845</v>
      </c>
      <c r="CJ50" s="248" t="s">
        <v>844</v>
      </c>
      <c r="CK50" s="248" t="s">
        <v>845</v>
      </c>
      <c r="CL50" s="248" t="s">
        <v>845</v>
      </c>
      <c r="CM50" s="248" t="s">
        <v>845</v>
      </c>
      <c r="CN50" s="248" t="s">
        <v>845</v>
      </c>
      <c r="CO50" s="248" t="s">
        <v>845</v>
      </c>
      <c r="CP50" s="248" t="s">
        <v>845</v>
      </c>
      <c r="CQ50" s="248" t="s">
        <v>845</v>
      </c>
      <c r="CR50" s="248" t="s">
        <v>845</v>
      </c>
      <c r="CS50" s="248" t="s">
        <v>844</v>
      </c>
      <c r="CT50" s="248" t="s">
        <v>844</v>
      </c>
      <c r="CU50" s="248" t="s">
        <v>844</v>
      </c>
      <c r="CV50" s="248" t="s">
        <v>845</v>
      </c>
      <c r="CW50" s="248" t="s">
        <v>845</v>
      </c>
      <c r="CX50" s="248" t="s">
        <v>845</v>
      </c>
      <c r="CY50" s="248" t="s">
        <v>845</v>
      </c>
      <c r="CZ50" s="248" t="s">
        <v>845</v>
      </c>
      <c r="DA50" s="248" t="s">
        <v>844</v>
      </c>
      <c r="DB50" s="248" t="s">
        <v>844</v>
      </c>
      <c r="DC50" s="248" t="s">
        <v>845</v>
      </c>
      <c r="DE50" s="248" t="s">
        <v>844</v>
      </c>
      <c r="DG50" s="248" t="s">
        <v>844</v>
      </c>
      <c r="DH50" s="248" t="s">
        <v>844</v>
      </c>
      <c r="DI50" s="248" t="s">
        <v>845</v>
      </c>
      <c r="DJ50" s="248" t="s">
        <v>845</v>
      </c>
      <c r="DK50" s="248" t="s">
        <v>844</v>
      </c>
      <c r="DL50" s="248" t="s">
        <v>845</v>
      </c>
      <c r="DM50" s="248" t="s">
        <v>845</v>
      </c>
      <c r="DO50" s="248" t="s">
        <v>844</v>
      </c>
      <c r="DP50" s="248" t="s">
        <v>845</v>
      </c>
      <c r="DQ50" s="248" t="s">
        <v>844</v>
      </c>
      <c r="DR50" s="248" t="s">
        <v>844</v>
      </c>
      <c r="DS50" s="248" t="s">
        <v>844</v>
      </c>
      <c r="DT50" s="248" t="s">
        <v>845</v>
      </c>
      <c r="DU50" s="248" t="s">
        <v>845</v>
      </c>
      <c r="DV50" s="248" t="s">
        <v>844</v>
      </c>
      <c r="DW50" s="248" t="s">
        <v>845</v>
      </c>
      <c r="DX50" s="248" t="s">
        <v>845</v>
      </c>
      <c r="DY50" s="248" t="s">
        <v>844</v>
      </c>
      <c r="DZ50" s="248" t="s">
        <v>845</v>
      </c>
      <c r="EB50" s="248" t="s">
        <v>844</v>
      </c>
      <c r="EC50" s="248" t="s">
        <v>844</v>
      </c>
      <c r="ED50" s="248" t="s">
        <v>845</v>
      </c>
      <c r="EE50" s="248" t="s">
        <v>844</v>
      </c>
      <c r="EF50" s="248" t="s">
        <v>844</v>
      </c>
      <c r="EG50" s="248" t="s">
        <v>844</v>
      </c>
      <c r="EH50" s="251" t="s">
        <v>1545</v>
      </c>
      <c r="EI50" s="251" t="s">
        <v>1571</v>
      </c>
      <c r="EJ50" s="248" t="s">
        <v>844</v>
      </c>
      <c r="EK50" s="248" t="s">
        <v>844</v>
      </c>
      <c r="EL50" s="252">
        <v>0</v>
      </c>
      <c r="EM50" s="252">
        <v>0</v>
      </c>
      <c r="EN50" s="252">
        <v>0</v>
      </c>
      <c r="EO50" s="252">
        <v>0</v>
      </c>
      <c r="EP50" s="252">
        <v>0</v>
      </c>
      <c r="EQ50" s="252">
        <v>0</v>
      </c>
      <c r="ER50" s="252">
        <v>0</v>
      </c>
      <c r="ES50" s="252">
        <v>0</v>
      </c>
      <c r="ET50" s="252">
        <v>0</v>
      </c>
      <c r="EU50" s="252">
        <v>0</v>
      </c>
      <c r="EV50" s="252">
        <v>0</v>
      </c>
      <c r="EW50" s="252">
        <v>0</v>
      </c>
      <c r="EX50" s="252">
        <v>0</v>
      </c>
      <c r="EY50" s="252">
        <v>0</v>
      </c>
      <c r="EZ50" s="252">
        <v>0</v>
      </c>
      <c r="FA50" s="252">
        <v>0</v>
      </c>
      <c r="FB50" s="252">
        <v>0</v>
      </c>
      <c r="FC50" s="252">
        <v>0</v>
      </c>
      <c r="FD50" s="252">
        <v>0</v>
      </c>
      <c r="FE50" s="252">
        <v>0</v>
      </c>
      <c r="FF50" s="252">
        <v>0</v>
      </c>
      <c r="FG50" s="252">
        <v>0</v>
      </c>
      <c r="FH50" s="252">
        <v>3</v>
      </c>
      <c r="FI50" s="252">
        <v>0</v>
      </c>
      <c r="FJ50" s="252">
        <v>0</v>
      </c>
      <c r="FK50" s="252">
        <v>0</v>
      </c>
      <c r="FL50" s="252">
        <v>0</v>
      </c>
      <c r="FM50" s="252">
        <v>3</v>
      </c>
      <c r="FN50" s="252">
        <v>0</v>
      </c>
      <c r="FO50" s="252">
        <v>0</v>
      </c>
      <c r="FP50" s="252">
        <v>0</v>
      </c>
      <c r="FR50" s="246">
        <f>SUM(C50:DS50)</f>
        <v>35</v>
      </c>
      <c r="FS50" s="246">
        <f>SUM(EA50:EI50)</f>
        <v>0</v>
      </c>
      <c r="FT50" s="246">
        <f>SUM(ET50:FQ50)</f>
        <v>6</v>
      </c>
      <c r="FU50" s="246">
        <f>FR50+FS50-FT50</f>
        <v>29</v>
      </c>
      <c r="FV50" s="246">
        <f>SUM(C50:AU50)</f>
        <v>35</v>
      </c>
      <c r="FW50" s="246">
        <f>SUM(AV50:BJ50)</f>
        <v>0</v>
      </c>
      <c r="FX50" s="246">
        <f>SUM(BP50:CC50)</f>
        <v>0</v>
      </c>
      <c r="FY50" s="246">
        <f>SUM(CD50:CN50)</f>
        <v>0</v>
      </c>
      <c r="FZ50" s="246">
        <f>SUM(CV50:DS50)</f>
        <v>0</v>
      </c>
      <c r="GA50" s="246">
        <f>SUM(FV50:FZ50)</f>
        <v>35</v>
      </c>
    </row>
    <row r="51" spans="1:183" ht="25.05" customHeight="1" x14ac:dyDescent="0.25">
      <c r="A51" s="247" t="s">
        <v>1540</v>
      </c>
      <c r="B51" s="247" t="s">
        <v>279</v>
      </c>
      <c r="C51" s="252">
        <v>6</v>
      </c>
      <c r="D51" s="252">
        <v>6</v>
      </c>
      <c r="E51" s="252">
        <v>3</v>
      </c>
      <c r="F51" s="248" t="s">
        <v>844</v>
      </c>
      <c r="G51" s="248" t="s">
        <v>845</v>
      </c>
      <c r="H51" s="248" t="s">
        <v>845</v>
      </c>
      <c r="I51" s="248" t="s">
        <v>844</v>
      </c>
      <c r="J51" s="248" t="s">
        <v>845</v>
      </c>
      <c r="K51" s="248" t="s">
        <v>845</v>
      </c>
      <c r="L51" s="248" t="s">
        <v>845</v>
      </c>
      <c r="M51" s="252">
        <v>4</v>
      </c>
      <c r="N51" s="252">
        <v>2</v>
      </c>
      <c r="O51" s="252">
        <v>3</v>
      </c>
      <c r="P51" s="248" t="s">
        <v>845</v>
      </c>
      <c r="Q51" s="252">
        <v>3</v>
      </c>
      <c r="R51" s="252">
        <v>3</v>
      </c>
      <c r="S51" s="248" t="s">
        <v>845</v>
      </c>
      <c r="T51" s="248" t="s">
        <v>844</v>
      </c>
      <c r="U51" s="248" t="s">
        <v>845</v>
      </c>
      <c r="V51" s="248" t="s">
        <v>845</v>
      </c>
      <c r="W51" s="248" t="s">
        <v>845</v>
      </c>
      <c r="X51" s="248" t="s">
        <v>845</v>
      </c>
      <c r="Y51" s="248" t="s">
        <v>845</v>
      </c>
      <c r="Z51" s="248" t="s">
        <v>845</v>
      </c>
      <c r="AA51" s="248" t="s">
        <v>845</v>
      </c>
      <c r="AB51" s="248" t="s">
        <v>844</v>
      </c>
      <c r="AC51" s="248" t="s">
        <v>844</v>
      </c>
      <c r="AD51" s="248" t="s">
        <v>845</v>
      </c>
      <c r="AE51" s="252">
        <v>3</v>
      </c>
      <c r="AF51" s="252">
        <v>3</v>
      </c>
      <c r="AG51" s="248" t="s">
        <v>845</v>
      </c>
      <c r="AK51" s="248" t="s">
        <v>844</v>
      </c>
      <c r="AL51" s="248" t="s">
        <v>845</v>
      </c>
      <c r="AM51" s="248" t="s">
        <v>845</v>
      </c>
      <c r="AN51" s="248" t="s">
        <v>845</v>
      </c>
      <c r="AO51" s="248" t="s">
        <v>845</v>
      </c>
      <c r="AP51" s="248" t="s">
        <v>845</v>
      </c>
      <c r="AQ51" s="248" t="s">
        <v>845</v>
      </c>
      <c r="AR51" s="248" t="s">
        <v>845</v>
      </c>
      <c r="AS51" s="248" t="s">
        <v>844</v>
      </c>
      <c r="AT51" s="248" t="s">
        <v>845</v>
      </c>
      <c r="AU51" s="248" t="s">
        <v>845</v>
      </c>
      <c r="AV51" s="248" t="s">
        <v>844</v>
      </c>
      <c r="AW51" s="248" t="s">
        <v>844</v>
      </c>
      <c r="AX51" s="248" t="s">
        <v>845</v>
      </c>
      <c r="AY51" s="248" t="s">
        <v>845</v>
      </c>
      <c r="AZ51" s="248" t="s">
        <v>845</v>
      </c>
      <c r="BA51" s="248" t="s">
        <v>845</v>
      </c>
      <c r="BB51" s="248" t="s">
        <v>845</v>
      </c>
      <c r="BC51" s="248" t="s">
        <v>845</v>
      </c>
      <c r="BD51" s="248" t="s">
        <v>845</v>
      </c>
      <c r="BE51" s="248" t="s">
        <v>845</v>
      </c>
      <c r="BF51" s="248" t="s">
        <v>845</v>
      </c>
      <c r="BG51" s="248" t="s">
        <v>845</v>
      </c>
      <c r="BH51" s="248" t="s">
        <v>845</v>
      </c>
      <c r="BI51" s="248" t="s">
        <v>845</v>
      </c>
      <c r="BJ51" s="248" t="s">
        <v>845</v>
      </c>
      <c r="BK51" s="248" t="s">
        <v>845</v>
      </c>
      <c r="BL51" s="248" t="s">
        <v>845</v>
      </c>
      <c r="BM51" s="248" t="s">
        <v>845</v>
      </c>
      <c r="BN51" s="248" t="s">
        <v>844</v>
      </c>
      <c r="BO51" s="248" t="s">
        <v>844</v>
      </c>
      <c r="BP51" s="248" t="s">
        <v>845</v>
      </c>
      <c r="BQ51" s="248" t="s">
        <v>845</v>
      </c>
      <c r="BR51" s="248" t="s">
        <v>845</v>
      </c>
      <c r="BS51" s="248" t="s">
        <v>845</v>
      </c>
      <c r="BT51" s="248" t="s">
        <v>845</v>
      </c>
      <c r="BV51" s="248" t="s">
        <v>845</v>
      </c>
      <c r="BW51" s="248" t="s">
        <v>845</v>
      </c>
      <c r="BX51" s="248" t="s">
        <v>845</v>
      </c>
      <c r="BY51" s="248" t="s">
        <v>844</v>
      </c>
      <c r="BZ51" s="248" t="s">
        <v>844</v>
      </c>
      <c r="CA51" s="248" t="s">
        <v>844</v>
      </c>
      <c r="CB51" s="248" t="s">
        <v>845</v>
      </c>
      <c r="CC51" s="248" t="s">
        <v>845</v>
      </c>
      <c r="CD51" s="248" t="s">
        <v>845</v>
      </c>
      <c r="CE51" s="248"/>
      <c r="CF51" s="248" t="s">
        <v>845</v>
      </c>
      <c r="CG51" s="248"/>
      <c r="CH51" s="248" t="s">
        <v>845</v>
      </c>
      <c r="CI51" s="248" t="s">
        <v>844</v>
      </c>
      <c r="CJ51" s="248" t="s">
        <v>844</v>
      </c>
      <c r="CK51" s="248" t="s">
        <v>845</v>
      </c>
      <c r="CL51" s="248" t="s">
        <v>845</v>
      </c>
      <c r="CM51" s="248" t="s">
        <v>845</v>
      </c>
      <c r="CN51" s="248" t="s">
        <v>845</v>
      </c>
      <c r="CO51" s="248" t="s">
        <v>845</v>
      </c>
      <c r="CP51" s="248" t="s">
        <v>845</v>
      </c>
      <c r="CQ51" s="248" t="s">
        <v>845</v>
      </c>
      <c r="CR51" s="248" t="s">
        <v>845</v>
      </c>
      <c r="CS51" s="248" t="s">
        <v>845</v>
      </c>
      <c r="CT51" s="248" t="s">
        <v>845</v>
      </c>
      <c r="CU51" s="248" t="s">
        <v>845</v>
      </c>
      <c r="CV51" s="248" t="s">
        <v>845</v>
      </c>
      <c r="CW51" s="248" t="s">
        <v>845</v>
      </c>
      <c r="CX51" s="248" t="s">
        <v>845</v>
      </c>
      <c r="CY51" s="248" t="s">
        <v>845</v>
      </c>
      <c r="CZ51" s="248" t="s">
        <v>845</v>
      </c>
      <c r="DA51" s="248" t="s">
        <v>845</v>
      </c>
      <c r="DB51" s="248" t="s">
        <v>845</v>
      </c>
      <c r="DC51" s="248" t="s">
        <v>845</v>
      </c>
      <c r="DE51" s="248" t="s">
        <v>845</v>
      </c>
      <c r="DG51" s="248" t="s">
        <v>845</v>
      </c>
      <c r="DH51" s="248" t="s">
        <v>845</v>
      </c>
      <c r="DI51" s="248" t="s">
        <v>845</v>
      </c>
      <c r="DJ51" s="248" t="s">
        <v>845</v>
      </c>
      <c r="DK51" s="248" t="s">
        <v>845</v>
      </c>
      <c r="DL51" s="248" t="s">
        <v>845</v>
      </c>
      <c r="DM51" s="248" t="s">
        <v>845</v>
      </c>
      <c r="DO51" s="248" t="s">
        <v>845</v>
      </c>
      <c r="DP51" s="248" t="s">
        <v>845</v>
      </c>
      <c r="DQ51" s="248" t="s">
        <v>844</v>
      </c>
      <c r="DR51" s="248" t="s">
        <v>845</v>
      </c>
      <c r="DS51" s="248" t="s">
        <v>844</v>
      </c>
      <c r="DT51" s="248" t="s">
        <v>845</v>
      </c>
      <c r="DU51" s="248" t="s">
        <v>845</v>
      </c>
      <c r="DV51" s="248" t="s">
        <v>845</v>
      </c>
      <c r="DW51" s="248" t="s">
        <v>844</v>
      </c>
      <c r="DX51" s="248" t="s">
        <v>845</v>
      </c>
      <c r="DY51" s="248" t="s">
        <v>844</v>
      </c>
      <c r="DZ51" s="248" t="s">
        <v>845</v>
      </c>
      <c r="EB51" s="248" t="s">
        <v>845</v>
      </c>
      <c r="EC51" s="248" t="s">
        <v>844</v>
      </c>
      <c r="ED51" s="248" t="s">
        <v>844</v>
      </c>
      <c r="EE51" s="248" t="s">
        <v>844</v>
      </c>
      <c r="EF51" s="248" t="s">
        <v>844</v>
      </c>
      <c r="EG51" s="248" t="s">
        <v>844</v>
      </c>
      <c r="EH51" s="251" t="s">
        <v>1545</v>
      </c>
      <c r="EI51" s="251" t="s">
        <v>1558</v>
      </c>
      <c r="EJ51" s="248" t="s">
        <v>844</v>
      </c>
      <c r="EK51" s="248" t="s">
        <v>844</v>
      </c>
      <c r="EL51" s="252">
        <v>0</v>
      </c>
      <c r="EM51" s="252">
        <v>0</v>
      </c>
      <c r="EN51" s="252">
        <v>0</v>
      </c>
      <c r="EO51" s="252">
        <v>0</v>
      </c>
      <c r="EP51" s="252">
        <v>0</v>
      </c>
      <c r="EQ51" s="252">
        <v>2</v>
      </c>
      <c r="ER51" s="252">
        <v>0</v>
      </c>
      <c r="ES51" s="252">
        <v>0</v>
      </c>
      <c r="ET51" s="252">
        <v>0</v>
      </c>
      <c r="EU51" s="252">
        <v>0</v>
      </c>
      <c r="EV51" s="252">
        <v>0</v>
      </c>
      <c r="EW51" s="252">
        <v>0</v>
      </c>
      <c r="EX51" s="252">
        <v>0</v>
      </c>
      <c r="EY51" s="252">
        <v>0</v>
      </c>
      <c r="EZ51" s="252">
        <v>0</v>
      </c>
      <c r="FA51" s="252">
        <v>0</v>
      </c>
      <c r="FB51" s="252">
        <v>0</v>
      </c>
      <c r="FC51" s="252">
        <v>0</v>
      </c>
      <c r="FD51" s="252">
        <v>0</v>
      </c>
      <c r="FE51" s="252">
        <v>0</v>
      </c>
      <c r="FF51" s="252">
        <v>0</v>
      </c>
      <c r="FG51" s="252">
        <v>0</v>
      </c>
      <c r="FH51" s="252">
        <v>0</v>
      </c>
      <c r="FI51" s="252">
        <v>0</v>
      </c>
      <c r="FJ51" s="252">
        <v>0</v>
      </c>
      <c r="FK51" s="252">
        <v>0</v>
      </c>
      <c r="FL51" s="252">
        <v>0</v>
      </c>
      <c r="FM51" s="252">
        <v>0</v>
      </c>
      <c r="FN51" s="252">
        <v>0</v>
      </c>
      <c r="FO51" s="252">
        <v>0</v>
      </c>
      <c r="FP51" s="252">
        <v>0</v>
      </c>
      <c r="FR51" s="246">
        <f>SUM(C51:DS51)</f>
        <v>36</v>
      </c>
      <c r="FS51" s="246">
        <f>SUM(EA51:EI51)</f>
        <v>0</v>
      </c>
      <c r="FT51" s="246">
        <f>SUM(ET51:FQ51)</f>
        <v>0</v>
      </c>
      <c r="FU51" s="246">
        <f>FR51+FS51-FT51</f>
        <v>36</v>
      </c>
      <c r="FV51" s="246">
        <f>SUM(C51:AU51)</f>
        <v>36</v>
      </c>
      <c r="FW51" s="246">
        <f>SUM(AV51:BJ51)</f>
        <v>0</v>
      </c>
      <c r="FX51" s="246">
        <f>SUM(BP51:CC51)</f>
        <v>0</v>
      </c>
      <c r="FY51" s="246">
        <f>SUM(CD51:CN51)</f>
        <v>0</v>
      </c>
      <c r="FZ51" s="246">
        <f>SUM(CV51:DS51)</f>
        <v>0</v>
      </c>
      <c r="GA51" s="246">
        <f>SUM(FV51:FZ51)</f>
        <v>36</v>
      </c>
    </row>
    <row r="52" spans="1:183" ht="25.05" customHeight="1" x14ac:dyDescent="0.25">
      <c r="A52" s="247" t="s">
        <v>1534</v>
      </c>
      <c r="B52" s="247" t="s">
        <v>99</v>
      </c>
      <c r="C52" s="252">
        <v>5</v>
      </c>
      <c r="D52" s="252">
        <v>5</v>
      </c>
      <c r="E52" s="252">
        <v>3</v>
      </c>
      <c r="F52" s="248" t="s">
        <v>844</v>
      </c>
      <c r="G52" s="248" t="s">
        <v>844</v>
      </c>
      <c r="H52" s="248" t="s">
        <v>845</v>
      </c>
      <c r="I52" s="248" t="s">
        <v>845</v>
      </c>
      <c r="J52" s="248" t="s">
        <v>845</v>
      </c>
      <c r="K52" s="248" t="s">
        <v>845</v>
      </c>
      <c r="L52" s="248" t="s">
        <v>845</v>
      </c>
      <c r="M52" s="252">
        <v>4</v>
      </c>
      <c r="N52" s="252">
        <v>2</v>
      </c>
      <c r="O52" s="252">
        <v>3</v>
      </c>
      <c r="P52" s="248" t="s">
        <v>845</v>
      </c>
      <c r="Q52" s="252">
        <v>4</v>
      </c>
      <c r="R52" s="252">
        <v>3</v>
      </c>
      <c r="S52" s="248" t="s">
        <v>845</v>
      </c>
      <c r="T52" s="248" t="s">
        <v>845</v>
      </c>
      <c r="U52" s="248" t="s">
        <v>844</v>
      </c>
      <c r="V52" s="248" t="s">
        <v>845</v>
      </c>
      <c r="W52" s="248" t="s">
        <v>845</v>
      </c>
      <c r="X52" s="248" t="s">
        <v>845</v>
      </c>
      <c r="Y52" s="248" t="s">
        <v>845</v>
      </c>
      <c r="Z52" s="248" t="s">
        <v>845</v>
      </c>
      <c r="AA52" s="248" t="s">
        <v>845</v>
      </c>
      <c r="AB52" s="248" t="s">
        <v>844</v>
      </c>
      <c r="AC52" s="248" t="s">
        <v>844</v>
      </c>
      <c r="AD52" s="248" t="s">
        <v>845</v>
      </c>
      <c r="AE52" s="252">
        <v>3</v>
      </c>
      <c r="AF52" s="252">
        <v>3</v>
      </c>
      <c r="AG52" s="248" t="s">
        <v>845</v>
      </c>
      <c r="AH52" s="266" t="s">
        <v>881</v>
      </c>
      <c r="AI52" s="266" t="s">
        <v>881</v>
      </c>
      <c r="AJ52" s="266" t="s">
        <v>880</v>
      </c>
      <c r="AK52" s="248" t="s">
        <v>845</v>
      </c>
      <c r="AL52" s="248" t="s">
        <v>845</v>
      </c>
      <c r="AM52" s="248" t="s">
        <v>845</v>
      </c>
      <c r="AN52" s="248" t="s">
        <v>845</v>
      </c>
      <c r="AO52" s="248" t="s">
        <v>845</v>
      </c>
      <c r="AP52" s="248" t="s">
        <v>844</v>
      </c>
      <c r="AQ52" s="248" t="s">
        <v>844</v>
      </c>
      <c r="AR52" s="248" t="s">
        <v>845</v>
      </c>
      <c r="AS52" s="248" t="s">
        <v>844</v>
      </c>
      <c r="AT52" s="248" t="s">
        <v>845</v>
      </c>
      <c r="AU52" s="248" t="s">
        <v>844</v>
      </c>
      <c r="AV52" s="248" t="s">
        <v>845</v>
      </c>
      <c r="AW52" s="248" t="s">
        <v>844</v>
      </c>
      <c r="AX52" s="248" t="s">
        <v>845</v>
      </c>
      <c r="AY52" s="248" t="s">
        <v>845</v>
      </c>
      <c r="AZ52" s="248" t="s">
        <v>845</v>
      </c>
      <c r="BA52" s="248" t="s">
        <v>845</v>
      </c>
      <c r="BB52" s="248" t="s">
        <v>845</v>
      </c>
      <c r="BC52" s="248" t="s">
        <v>845</v>
      </c>
      <c r="BD52" s="248" t="s">
        <v>845</v>
      </c>
      <c r="BE52" s="248" t="s">
        <v>845</v>
      </c>
      <c r="BF52" s="248" t="s">
        <v>845</v>
      </c>
      <c r="BG52" s="248" t="s">
        <v>845</v>
      </c>
      <c r="BH52" s="248" t="s">
        <v>845</v>
      </c>
      <c r="BI52" s="248" t="s">
        <v>845</v>
      </c>
      <c r="BJ52" s="248" t="s">
        <v>845</v>
      </c>
      <c r="BK52" s="248" t="s">
        <v>845</v>
      </c>
      <c r="BL52" s="248" t="s">
        <v>845</v>
      </c>
      <c r="BM52" s="248" t="s">
        <v>845</v>
      </c>
      <c r="BN52" s="248" t="s">
        <v>845</v>
      </c>
      <c r="BO52" s="248" t="s">
        <v>845</v>
      </c>
      <c r="BP52" s="248" t="s">
        <v>844</v>
      </c>
      <c r="BQ52" s="248" t="s">
        <v>845</v>
      </c>
      <c r="BR52" s="248" t="s">
        <v>845</v>
      </c>
      <c r="BS52" s="248" t="s">
        <v>845</v>
      </c>
      <c r="BT52" s="248" t="s">
        <v>844</v>
      </c>
      <c r="BU52" s="267" t="s">
        <v>844</v>
      </c>
      <c r="BV52" s="248" t="s">
        <v>845</v>
      </c>
      <c r="BW52" s="248" t="s">
        <v>845</v>
      </c>
      <c r="BX52" s="248" t="s">
        <v>845</v>
      </c>
      <c r="BY52" s="248" t="s">
        <v>845</v>
      </c>
      <c r="BZ52" s="248" t="s">
        <v>845</v>
      </c>
      <c r="CA52" s="248" t="s">
        <v>845</v>
      </c>
      <c r="CB52" s="248" t="s">
        <v>845</v>
      </c>
      <c r="CC52" s="248" t="s">
        <v>845</v>
      </c>
      <c r="CD52" s="248" t="s">
        <v>845</v>
      </c>
      <c r="CE52" s="248"/>
      <c r="CF52" s="248" t="s">
        <v>844</v>
      </c>
      <c r="CG52" s="248" t="s">
        <v>887</v>
      </c>
      <c r="CH52" s="248" t="s">
        <v>845</v>
      </c>
      <c r="CI52" s="248" t="s">
        <v>845</v>
      </c>
      <c r="CJ52" s="248" t="s">
        <v>845</v>
      </c>
      <c r="CK52" s="248" t="s">
        <v>845</v>
      </c>
      <c r="CL52" s="248" t="s">
        <v>845</v>
      </c>
      <c r="CM52" s="248" t="s">
        <v>845</v>
      </c>
      <c r="CN52" s="248" t="s">
        <v>845</v>
      </c>
      <c r="CO52" s="248" t="s">
        <v>845</v>
      </c>
      <c r="CP52" s="248" t="s">
        <v>845</v>
      </c>
      <c r="CQ52" s="248" t="s">
        <v>845</v>
      </c>
      <c r="CR52" s="248" t="s">
        <v>845</v>
      </c>
      <c r="CS52" s="248" t="s">
        <v>845</v>
      </c>
      <c r="CT52" s="248" t="s">
        <v>845</v>
      </c>
      <c r="CU52" s="248" t="s">
        <v>844</v>
      </c>
      <c r="CV52" s="248" t="s">
        <v>844</v>
      </c>
      <c r="CW52" s="248" t="s">
        <v>845</v>
      </c>
      <c r="CX52" s="248" t="s">
        <v>845</v>
      </c>
      <c r="CY52" s="248" t="s">
        <v>845</v>
      </c>
      <c r="CZ52" s="248" t="s">
        <v>845</v>
      </c>
      <c r="DA52" s="248" t="s">
        <v>845</v>
      </c>
      <c r="DB52" s="248" t="s">
        <v>844</v>
      </c>
      <c r="DC52" s="248" t="s">
        <v>845</v>
      </c>
      <c r="DD52" s="266">
        <v>54</v>
      </c>
      <c r="DE52" s="248" t="s">
        <v>845</v>
      </c>
      <c r="DF52" s="266" t="s">
        <v>845</v>
      </c>
      <c r="DG52" s="248" t="s">
        <v>844</v>
      </c>
      <c r="DH52" s="248" t="s">
        <v>844</v>
      </c>
      <c r="DI52" s="248" t="s">
        <v>845</v>
      </c>
      <c r="DJ52" s="248" t="s">
        <v>845</v>
      </c>
      <c r="DK52" s="248" t="s">
        <v>845</v>
      </c>
      <c r="DL52" s="248" t="s">
        <v>845</v>
      </c>
      <c r="DM52" s="248" t="s">
        <v>845</v>
      </c>
      <c r="DN52" s="268"/>
      <c r="DO52" s="248" t="s">
        <v>845</v>
      </c>
      <c r="DP52" s="248" t="s">
        <v>845</v>
      </c>
      <c r="DQ52" s="248" t="s">
        <v>887</v>
      </c>
      <c r="DR52" s="248" t="s">
        <v>845</v>
      </c>
      <c r="DS52" s="248" t="s">
        <v>845</v>
      </c>
      <c r="DT52" s="248" t="s">
        <v>845</v>
      </c>
      <c r="DU52" s="248" t="s">
        <v>845</v>
      </c>
      <c r="DV52" s="248" t="s">
        <v>844</v>
      </c>
      <c r="DW52" s="248" t="s">
        <v>844</v>
      </c>
      <c r="DX52" s="248" t="s">
        <v>844</v>
      </c>
      <c r="DY52" s="248" t="s">
        <v>844</v>
      </c>
      <c r="DZ52" s="248" t="s">
        <v>845</v>
      </c>
      <c r="EA52" s="266">
        <v>0</v>
      </c>
      <c r="EB52" s="248" t="s">
        <v>844</v>
      </c>
      <c r="EC52" s="248" t="s">
        <v>844</v>
      </c>
      <c r="ED52" s="248" t="s">
        <v>845</v>
      </c>
      <c r="EE52" s="248" t="s">
        <v>844</v>
      </c>
      <c r="EF52" s="248" t="s">
        <v>844</v>
      </c>
      <c r="EG52" s="248" t="s">
        <v>845</v>
      </c>
      <c r="EH52" s="251" t="s">
        <v>1544</v>
      </c>
      <c r="EI52" s="251" t="s">
        <v>1551</v>
      </c>
      <c r="EJ52" s="248" t="s">
        <v>844</v>
      </c>
      <c r="EK52" s="248" t="s">
        <v>844</v>
      </c>
      <c r="EL52" s="252">
        <v>0</v>
      </c>
      <c r="EM52" s="252">
        <v>0</v>
      </c>
      <c r="EN52" s="252">
        <v>0</v>
      </c>
      <c r="EO52" s="252">
        <v>0</v>
      </c>
      <c r="EP52" s="252">
        <v>0</v>
      </c>
      <c r="EQ52" s="252">
        <v>2</v>
      </c>
      <c r="ER52" s="252">
        <v>0</v>
      </c>
      <c r="ES52" s="252">
        <v>0</v>
      </c>
      <c r="ET52" s="252">
        <v>0</v>
      </c>
      <c r="EU52" s="252">
        <v>0</v>
      </c>
      <c r="EV52" s="252">
        <v>0</v>
      </c>
      <c r="EW52" s="252">
        <v>0</v>
      </c>
      <c r="EX52" s="252">
        <v>0</v>
      </c>
      <c r="EY52" s="252">
        <v>0</v>
      </c>
      <c r="EZ52" s="252">
        <v>0</v>
      </c>
      <c r="FA52" s="252">
        <v>0</v>
      </c>
      <c r="FB52" s="252">
        <v>0</v>
      </c>
      <c r="FC52" s="252">
        <v>0</v>
      </c>
      <c r="FD52" s="252">
        <v>0</v>
      </c>
      <c r="FE52" s="252">
        <v>0</v>
      </c>
      <c r="FF52" s="252">
        <v>0</v>
      </c>
      <c r="FG52" s="252">
        <v>0</v>
      </c>
      <c r="FH52" s="252">
        <v>0</v>
      </c>
      <c r="FI52" s="252">
        <v>0</v>
      </c>
      <c r="FJ52" s="252">
        <v>0</v>
      </c>
      <c r="FK52" s="252">
        <v>0</v>
      </c>
      <c r="FL52" s="252">
        <v>0</v>
      </c>
      <c r="FM52" s="252">
        <v>3</v>
      </c>
      <c r="FN52" s="252">
        <v>0</v>
      </c>
      <c r="FO52" s="252">
        <v>0</v>
      </c>
      <c r="FP52" s="252">
        <v>0</v>
      </c>
      <c r="FQ52" s="266">
        <v>0</v>
      </c>
      <c r="FR52" s="246">
        <f>SUM(C52:DS52)</f>
        <v>89</v>
      </c>
      <c r="FS52" s="246">
        <f>SUM(EA52:EI52)</f>
        <v>0</v>
      </c>
      <c r="FT52" s="246">
        <f>SUM(ET52:FQ52)</f>
        <v>3</v>
      </c>
      <c r="FU52" s="246">
        <f>FR52+FS52-FT52</f>
        <v>86</v>
      </c>
      <c r="FV52" s="246">
        <f>SUM(C52:AU52)</f>
        <v>35</v>
      </c>
      <c r="FW52" s="246">
        <f>SUM(AV52:BJ52)</f>
        <v>0</v>
      </c>
      <c r="FX52" s="246">
        <f>SUM(BP52:CC52)</f>
        <v>0</v>
      </c>
      <c r="FY52" s="246">
        <f>SUM(CD52:CN52)</f>
        <v>0</v>
      </c>
      <c r="FZ52" s="246">
        <f>SUM(CV52:DS52)</f>
        <v>54</v>
      </c>
      <c r="GA52" s="246">
        <f>SUM(FV52:FZ52)</f>
        <v>89</v>
      </c>
    </row>
    <row r="53" spans="1:183" ht="25.05" customHeight="1" x14ac:dyDescent="0.25">
      <c r="A53" s="247" t="s">
        <v>1534</v>
      </c>
      <c r="B53" s="247" t="s">
        <v>207</v>
      </c>
      <c r="C53" s="252">
        <v>7</v>
      </c>
      <c r="D53" s="252">
        <v>7</v>
      </c>
      <c r="E53" s="252">
        <v>3</v>
      </c>
      <c r="F53" s="248" t="s">
        <v>844</v>
      </c>
      <c r="G53" s="248" t="s">
        <v>845</v>
      </c>
      <c r="H53" s="248" t="s">
        <v>845</v>
      </c>
      <c r="I53" s="248" t="s">
        <v>844</v>
      </c>
      <c r="J53" s="248" t="s">
        <v>845</v>
      </c>
      <c r="K53" s="248" t="s">
        <v>845</v>
      </c>
      <c r="L53" s="248" t="s">
        <v>845</v>
      </c>
      <c r="M53" s="252">
        <v>5</v>
      </c>
      <c r="N53" s="252">
        <v>2</v>
      </c>
      <c r="O53" s="252">
        <v>5</v>
      </c>
      <c r="P53" s="248" t="s">
        <v>845</v>
      </c>
      <c r="Q53" s="252">
        <v>3</v>
      </c>
      <c r="R53" s="252">
        <v>1</v>
      </c>
      <c r="S53" s="248" t="s">
        <v>844</v>
      </c>
      <c r="T53" s="248" t="s">
        <v>844</v>
      </c>
      <c r="U53" s="248" t="s">
        <v>845</v>
      </c>
      <c r="V53" s="248" t="s">
        <v>845</v>
      </c>
      <c r="W53" s="248" t="s">
        <v>845</v>
      </c>
      <c r="X53" s="248" t="s">
        <v>845</v>
      </c>
      <c r="Y53" s="248" t="s">
        <v>845</v>
      </c>
      <c r="Z53" s="248" t="s">
        <v>845</v>
      </c>
      <c r="AA53" s="248" t="s">
        <v>845</v>
      </c>
      <c r="AB53" s="248" t="s">
        <v>844</v>
      </c>
      <c r="AC53" s="248" t="s">
        <v>844</v>
      </c>
      <c r="AD53" s="248" t="s">
        <v>845</v>
      </c>
      <c r="AE53" s="252">
        <v>4</v>
      </c>
      <c r="AF53" s="252">
        <v>2</v>
      </c>
      <c r="AG53" s="248" t="s">
        <v>845</v>
      </c>
      <c r="AK53" s="248" t="s">
        <v>845</v>
      </c>
      <c r="AL53" s="248" t="s">
        <v>845</v>
      </c>
      <c r="AM53" s="248" t="s">
        <v>845</v>
      </c>
      <c r="AN53" s="248" t="s">
        <v>845</v>
      </c>
      <c r="AO53" s="248" t="s">
        <v>845</v>
      </c>
      <c r="AP53" s="248" t="s">
        <v>844</v>
      </c>
      <c r="AQ53" s="248" t="s">
        <v>844</v>
      </c>
      <c r="AR53" s="248" t="s">
        <v>845</v>
      </c>
      <c r="AS53" s="248" t="s">
        <v>845</v>
      </c>
      <c r="AT53" s="248" t="s">
        <v>887</v>
      </c>
      <c r="AU53" s="248" t="s">
        <v>887</v>
      </c>
      <c r="AV53" s="248" t="s">
        <v>845</v>
      </c>
      <c r="AW53" s="248" t="s">
        <v>845</v>
      </c>
      <c r="AX53" s="248" t="s">
        <v>845</v>
      </c>
      <c r="AY53" s="248" t="s">
        <v>845</v>
      </c>
      <c r="AZ53" s="248" t="s">
        <v>845</v>
      </c>
      <c r="BA53" s="248" t="s">
        <v>845</v>
      </c>
      <c r="BB53" s="248" t="s">
        <v>845</v>
      </c>
      <c r="BC53" s="248" t="s">
        <v>845</v>
      </c>
      <c r="BD53" s="248" t="s">
        <v>845</v>
      </c>
      <c r="BE53" s="248" t="s">
        <v>845</v>
      </c>
      <c r="BF53" s="248" t="s">
        <v>845</v>
      </c>
      <c r="BG53" s="248" t="s">
        <v>845</v>
      </c>
      <c r="BH53" s="248" t="s">
        <v>845</v>
      </c>
      <c r="BI53" s="248" t="s">
        <v>845</v>
      </c>
      <c r="BJ53" s="248" t="s">
        <v>845</v>
      </c>
      <c r="BK53" s="248" t="s">
        <v>845</v>
      </c>
      <c r="BL53" s="248" t="s">
        <v>844</v>
      </c>
      <c r="BM53" s="248" t="s">
        <v>845</v>
      </c>
      <c r="BN53" s="248" t="s">
        <v>844</v>
      </c>
      <c r="BO53" s="248" t="s">
        <v>845</v>
      </c>
      <c r="BP53" s="248" t="s">
        <v>845</v>
      </c>
      <c r="BQ53" s="248" t="s">
        <v>845</v>
      </c>
      <c r="BR53" s="248" t="s">
        <v>845</v>
      </c>
      <c r="BS53" s="248" t="s">
        <v>845</v>
      </c>
      <c r="BT53" s="248" t="s">
        <v>844</v>
      </c>
      <c r="BV53" s="248" t="s">
        <v>845</v>
      </c>
      <c r="BW53" s="248" t="s">
        <v>845</v>
      </c>
      <c r="BX53" s="248" t="s">
        <v>845</v>
      </c>
      <c r="BY53" s="248" t="s">
        <v>845</v>
      </c>
      <c r="BZ53" s="248" t="s">
        <v>845</v>
      </c>
      <c r="CA53" s="248" t="s">
        <v>844</v>
      </c>
      <c r="CB53" s="248" t="s">
        <v>845</v>
      </c>
      <c r="CC53" s="248" t="s">
        <v>844</v>
      </c>
      <c r="CD53" s="248" t="s">
        <v>844</v>
      </c>
      <c r="CE53" s="248" t="s">
        <v>844</v>
      </c>
      <c r="CF53" s="248" t="s">
        <v>844</v>
      </c>
      <c r="CG53" s="248" t="s">
        <v>845</v>
      </c>
      <c r="CH53" s="248" t="s">
        <v>845</v>
      </c>
      <c r="CI53" s="248" t="s">
        <v>845</v>
      </c>
      <c r="CJ53" s="248" t="s">
        <v>845</v>
      </c>
      <c r="CK53" s="248" t="s">
        <v>845</v>
      </c>
      <c r="CL53" s="248" t="s">
        <v>845</v>
      </c>
      <c r="CM53" s="248" t="s">
        <v>845</v>
      </c>
      <c r="CN53" s="248" t="s">
        <v>845</v>
      </c>
      <c r="CO53" s="248" t="s">
        <v>845</v>
      </c>
      <c r="CP53" s="248" t="s">
        <v>845</v>
      </c>
      <c r="CQ53" s="248" t="s">
        <v>845</v>
      </c>
      <c r="CR53" s="248" t="s">
        <v>845</v>
      </c>
      <c r="CS53" s="248" t="s">
        <v>845</v>
      </c>
      <c r="CT53" s="248" t="s">
        <v>845</v>
      </c>
      <c r="CU53" s="248" t="s">
        <v>845</v>
      </c>
      <c r="CV53" s="248" t="s">
        <v>845</v>
      </c>
      <c r="CW53" s="248" t="s">
        <v>845</v>
      </c>
      <c r="CX53" s="248" t="s">
        <v>845</v>
      </c>
      <c r="CY53" s="248" t="s">
        <v>845</v>
      </c>
      <c r="CZ53" s="248" t="s">
        <v>845</v>
      </c>
      <c r="DA53" s="248" t="s">
        <v>844</v>
      </c>
      <c r="DB53" s="248" t="s">
        <v>845</v>
      </c>
      <c r="DC53" s="248" t="s">
        <v>845</v>
      </c>
      <c r="DE53" s="248" t="s">
        <v>844</v>
      </c>
      <c r="DG53" s="248" t="s">
        <v>845</v>
      </c>
      <c r="DH53" s="248" t="s">
        <v>845</v>
      </c>
      <c r="DI53" s="248" t="s">
        <v>845</v>
      </c>
      <c r="DJ53" s="248" t="s">
        <v>845</v>
      </c>
      <c r="DK53" s="248" t="s">
        <v>845</v>
      </c>
      <c r="DL53" s="248" t="s">
        <v>845</v>
      </c>
      <c r="DM53" s="248" t="s">
        <v>845</v>
      </c>
      <c r="DO53" s="248" t="s">
        <v>845</v>
      </c>
      <c r="DP53" s="248" t="s">
        <v>845</v>
      </c>
      <c r="DQ53" s="248" t="s">
        <v>844</v>
      </c>
      <c r="DR53" s="248" t="s">
        <v>845</v>
      </c>
      <c r="DS53" s="248" t="s">
        <v>845</v>
      </c>
      <c r="DT53" s="248" t="s">
        <v>845</v>
      </c>
      <c r="DU53" s="248" t="s">
        <v>845</v>
      </c>
      <c r="DV53" s="248" t="s">
        <v>844</v>
      </c>
      <c r="DW53" s="248" t="s">
        <v>845</v>
      </c>
      <c r="DX53" s="248" t="s">
        <v>845</v>
      </c>
      <c r="DY53" s="248" t="s">
        <v>844</v>
      </c>
      <c r="DZ53" s="248" t="s">
        <v>845</v>
      </c>
      <c r="EB53" s="248" t="s">
        <v>887</v>
      </c>
      <c r="EC53" s="248" t="s">
        <v>845</v>
      </c>
      <c r="ED53" s="248" t="s">
        <v>845</v>
      </c>
      <c r="EE53" s="248" t="s">
        <v>844</v>
      </c>
      <c r="EF53" s="248" t="s">
        <v>845</v>
      </c>
      <c r="EG53" s="248" t="s">
        <v>844</v>
      </c>
      <c r="EH53" s="251" t="s">
        <v>1545</v>
      </c>
      <c r="EI53" s="251" t="s">
        <v>1566</v>
      </c>
      <c r="EJ53" s="248" t="s">
        <v>844</v>
      </c>
      <c r="EK53" s="248" t="s">
        <v>845</v>
      </c>
      <c r="EL53" s="252">
        <v>0</v>
      </c>
      <c r="EM53" s="252">
        <v>3</v>
      </c>
      <c r="EN53" s="252">
        <v>0</v>
      </c>
      <c r="EO53" s="252">
        <v>0</v>
      </c>
      <c r="EP53" s="252">
        <v>0</v>
      </c>
      <c r="EQ53" s="252">
        <v>0</v>
      </c>
      <c r="ER53" s="252">
        <v>0</v>
      </c>
      <c r="ES53" s="252">
        <v>0</v>
      </c>
      <c r="ET53" s="252">
        <v>0</v>
      </c>
      <c r="EU53" s="252">
        <v>0</v>
      </c>
      <c r="EV53" s="252">
        <v>0</v>
      </c>
      <c r="EW53" s="252">
        <v>0</v>
      </c>
      <c r="EX53" s="252">
        <v>0</v>
      </c>
      <c r="EY53" s="252">
        <v>0</v>
      </c>
      <c r="EZ53" s="252">
        <v>0</v>
      </c>
      <c r="FA53" s="252">
        <v>0</v>
      </c>
      <c r="FB53" s="252">
        <v>0</v>
      </c>
      <c r="FC53" s="252">
        <v>0</v>
      </c>
      <c r="FD53" s="252">
        <v>0</v>
      </c>
      <c r="FE53" s="252">
        <v>0</v>
      </c>
      <c r="FF53" s="252">
        <v>0</v>
      </c>
      <c r="FG53" s="252">
        <v>0</v>
      </c>
      <c r="FH53" s="252">
        <v>3</v>
      </c>
      <c r="FI53" s="252">
        <v>0</v>
      </c>
      <c r="FJ53" s="252">
        <v>0</v>
      </c>
      <c r="FK53" s="252">
        <v>0</v>
      </c>
      <c r="FL53" s="252">
        <v>0</v>
      </c>
      <c r="FM53" s="252">
        <v>0</v>
      </c>
      <c r="FN53" s="252">
        <v>0</v>
      </c>
      <c r="FO53" s="252">
        <v>5</v>
      </c>
      <c r="FP53" s="252">
        <v>0</v>
      </c>
      <c r="FR53" s="246">
        <f>SUM(C53:DS53)</f>
        <v>39</v>
      </c>
      <c r="FS53" s="246">
        <f>SUM(EA53:EI53)</f>
        <v>0</v>
      </c>
      <c r="FT53" s="246">
        <f>SUM(ET53:FQ53)</f>
        <v>8</v>
      </c>
      <c r="FU53" s="246">
        <f>FR53+FS53-FT53</f>
        <v>31</v>
      </c>
      <c r="FV53" s="246">
        <f>SUM(C53:AU53)</f>
        <v>39</v>
      </c>
      <c r="FW53" s="246">
        <f>SUM(AV53:BJ53)</f>
        <v>0</v>
      </c>
      <c r="FX53" s="246">
        <f>SUM(BP53:CC53)</f>
        <v>0</v>
      </c>
      <c r="FY53" s="246">
        <f>SUM(CD53:CN53)</f>
        <v>0</v>
      </c>
      <c r="FZ53" s="246">
        <f>SUM(CV53:DS53)</f>
        <v>0</v>
      </c>
      <c r="GA53" s="246">
        <f>SUM(FV53:FZ53)</f>
        <v>39</v>
      </c>
    </row>
    <row r="54" spans="1:183" ht="25.05" customHeight="1" x14ac:dyDescent="0.25">
      <c r="A54" s="247" t="s">
        <v>1534</v>
      </c>
      <c r="B54" s="247" t="s">
        <v>311</v>
      </c>
      <c r="C54" s="252">
        <v>6</v>
      </c>
      <c r="D54" s="252">
        <v>6</v>
      </c>
      <c r="E54" s="252">
        <v>3</v>
      </c>
      <c r="F54" s="248" t="s">
        <v>845</v>
      </c>
      <c r="G54" s="248"/>
      <c r="H54" s="248" t="s">
        <v>845</v>
      </c>
      <c r="I54" s="248" t="s">
        <v>845</v>
      </c>
      <c r="J54" s="248" t="s">
        <v>844</v>
      </c>
      <c r="K54" s="248" t="s">
        <v>845</v>
      </c>
      <c r="L54" s="248" t="s">
        <v>845</v>
      </c>
      <c r="M54" s="252">
        <v>2</v>
      </c>
      <c r="N54" s="252">
        <v>2</v>
      </c>
      <c r="O54" s="252">
        <v>2</v>
      </c>
      <c r="P54" s="248" t="s">
        <v>845</v>
      </c>
      <c r="Q54" s="252">
        <v>3</v>
      </c>
      <c r="R54" s="252">
        <v>3</v>
      </c>
      <c r="S54" s="248" t="s">
        <v>845</v>
      </c>
      <c r="T54" s="248" t="s">
        <v>844</v>
      </c>
      <c r="U54" s="248" t="s">
        <v>845</v>
      </c>
      <c r="V54" s="248" t="s">
        <v>845</v>
      </c>
      <c r="W54" s="248" t="s">
        <v>844</v>
      </c>
      <c r="X54" s="248" t="s">
        <v>844</v>
      </c>
      <c r="Y54" s="248" t="s">
        <v>844</v>
      </c>
      <c r="Z54" s="248" t="s">
        <v>844</v>
      </c>
      <c r="AA54" s="248" t="s">
        <v>845</v>
      </c>
      <c r="AB54" s="248" t="s">
        <v>844</v>
      </c>
      <c r="AC54" s="248" t="s">
        <v>844</v>
      </c>
      <c r="AD54" s="248" t="s">
        <v>845</v>
      </c>
      <c r="AE54" s="252">
        <v>3</v>
      </c>
      <c r="AF54" s="252">
        <v>3</v>
      </c>
      <c r="AG54" s="248" t="s">
        <v>845</v>
      </c>
      <c r="AK54" s="248" t="s">
        <v>845</v>
      </c>
      <c r="AL54" s="248" t="s">
        <v>844</v>
      </c>
      <c r="AM54" s="248" t="s">
        <v>844</v>
      </c>
      <c r="AN54" s="248" t="s">
        <v>844</v>
      </c>
      <c r="AO54" s="248" t="s">
        <v>845</v>
      </c>
      <c r="AP54" s="248" t="s">
        <v>844</v>
      </c>
      <c r="AQ54" s="248" t="s">
        <v>844</v>
      </c>
      <c r="AR54" s="248" t="s">
        <v>887</v>
      </c>
      <c r="AS54" s="248" t="s">
        <v>844</v>
      </c>
      <c r="AT54" s="248" t="s">
        <v>844</v>
      </c>
      <c r="AU54" s="248" t="s">
        <v>845</v>
      </c>
      <c r="AV54" s="248" t="s">
        <v>844</v>
      </c>
      <c r="AW54" s="248" t="s">
        <v>845</v>
      </c>
      <c r="AX54" s="248" t="s">
        <v>845</v>
      </c>
      <c r="AY54" s="248" t="s">
        <v>845</v>
      </c>
      <c r="AZ54" s="248" t="s">
        <v>845</v>
      </c>
      <c r="BA54" s="248" t="s">
        <v>845</v>
      </c>
      <c r="BB54" s="248" t="s">
        <v>845</v>
      </c>
      <c r="BC54" s="248" t="s">
        <v>845</v>
      </c>
      <c r="BD54" s="248" t="s">
        <v>845</v>
      </c>
      <c r="BE54" s="248" t="s">
        <v>845</v>
      </c>
      <c r="BF54" s="248" t="s">
        <v>844</v>
      </c>
      <c r="BG54" s="248" t="s">
        <v>844</v>
      </c>
      <c r="BH54" s="248" t="s">
        <v>845</v>
      </c>
      <c r="BI54" s="248" t="s">
        <v>845</v>
      </c>
      <c r="BJ54" s="248" t="s">
        <v>845</v>
      </c>
      <c r="BK54" s="248" t="s">
        <v>845</v>
      </c>
      <c r="BL54" s="248" t="s">
        <v>845</v>
      </c>
      <c r="BM54" s="248" t="s">
        <v>844</v>
      </c>
      <c r="BN54" s="248" t="s">
        <v>845</v>
      </c>
      <c r="BO54" s="248" t="s">
        <v>845</v>
      </c>
      <c r="BP54" s="248" t="s">
        <v>845</v>
      </c>
      <c r="BQ54" s="248" t="s">
        <v>845</v>
      </c>
      <c r="BR54" s="248" t="s">
        <v>845</v>
      </c>
      <c r="BS54" s="248" t="s">
        <v>845</v>
      </c>
      <c r="BT54" s="248" t="s">
        <v>844</v>
      </c>
      <c r="BV54" s="248" t="s">
        <v>845</v>
      </c>
      <c r="BW54" s="248" t="s">
        <v>844</v>
      </c>
      <c r="BX54" s="248" t="s">
        <v>844</v>
      </c>
      <c r="BY54" s="248" t="s">
        <v>845</v>
      </c>
      <c r="BZ54" s="248" t="s">
        <v>844</v>
      </c>
      <c r="CA54" s="248" t="s">
        <v>844</v>
      </c>
      <c r="CB54" s="248" t="s">
        <v>845</v>
      </c>
      <c r="CC54" s="248" t="s">
        <v>844</v>
      </c>
      <c r="CD54" s="248" t="s">
        <v>845</v>
      </c>
      <c r="CE54" s="248"/>
      <c r="CF54" s="248" t="s">
        <v>845</v>
      </c>
      <c r="CG54" s="248"/>
      <c r="CH54" s="248" t="s">
        <v>845</v>
      </c>
      <c r="CI54" s="248" t="s">
        <v>845</v>
      </c>
      <c r="CJ54" s="248" t="s">
        <v>845</v>
      </c>
      <c r="CK54" s="248" t="s">
        <v>845</v>
      </c>
      <c r="CL54" s="248" t="s">
        <v>845</v>
      </c>
      <c r="CM54" s="248" t="s">
        <v>845</v>
      </c>
      <c r="CN54" s="248" t="s">
        <v>845</v>
      </c>
      <c r="CO54" s="248" t="s">
        <v>845</v>
      </c>
      <c r="CP54" s="248" t="s">
        <v>845</v>
      </c>
      <c r="CQ54" s="248" t="s">
        <v>845</v>
      </c>
      <c r="CR54" s="248" t="s">
        <v>845</v>
      </c>
      <c r="CS54" s="248" t="s">
        <v>845</v>
      </c>
      <c r="CT54" s="248" t="s">
        <v>845</v>
      </c>
      <c r="CU54" s="248" t="s">
        <v>844</v>
      </c>
      <c r="CV54" s="248" t="s">
        <v>845</v>
      </c>
      <c r="CW54" s="248" t="s">
        <v>844</v>
      </c>
      <c r="CX54" s="248" t="s">
        <v>845</v>
      </c>
      <c r="CY54" s="248" t="s">
        <v>845</v>
      </c>
      <c r="CZ54" s="248" t="s">
        <v>845</v>
      </c>
      <c r="DA54" s="248" t="s">
        <v>844</v>
      </c>
      <c r="DB54" s="248" t="s">
        <v>845</v>
      </c>
      <c r="DC54" s="248" t="s">
        <v>845</v>
      </c>
      <c r="DE54" s="248" t="s">
        <v>845</v>
      </c>
      <c r="DG54" s="248" t="s">
        <v>845</v>
      </c>
      <c r="DH54" s="248" t="s">
        <v>845</v>
      </c>
      <c r="DI54" s="248" t="s">
        <v>845</v>
      </c>
      <c r="DJ54" s="248" t="s">
        <v>845</v>
      </c>
      <c r="DK54" s="248" t="s">
        <v>845</v>
      </c>
      <c r="DL54" s="248" t="s">
        <v>845</v>
      </c>
      <c r="DM54" s="248" t="s">
        <v>844</v>
      </c>
      <c r="DO54" s="248" t="s">
        <v>845</v>
      </c>
      <c r="DP54" s="248" t="s">
        <v>845</v>
      </c>
      <c r="DQ54" s="248" t="s">
        <v>844</v>
      </c>
      <c r="DR54" s="248" t="s">
        <v>844</v>
      </c>
      <c r="DS54" s="248" t="s">
        <v>845</v>
      </c>
      <c r="DT54" s="248" t="s">
        <v>844</v>
      </c>
      <c r="DU54" s="248" t="s">
        <v>845</v>
      </c>
      <c r="DV54" s="248" t="s">
        <v>845</v>
      </c>
      <c r="DW54" s="248" t="s">
        <v>845</v>
      </c>
      <c r="DX54" s="248" t="s">
        <v>845</v>
      </c>
      <c r="DY54" s="248" t="s">
        <v>844</v>
      </c>
      <c r="DZ54" s="248" t="s">
        <v>845</v>
      </c>
      <c r="EB54" s="248" t="s">
        <v>845</v>
      </c>
      <c r="EC54" s="248" t="s">
        <v>844</v>
      </c>
      <c r="ED54" s="248" t="s">
        <v>845</v>
      </c>
      <c r="EE54" s="248" t="s">
        <v>845</v>
      </c>
      <c r="EF54" s="248" t="s">
        <v>845</v>
      </c>
      <c r="EG54" s="248" t="s">
        <v>844</v>
      </c>
      <c r="EH54" s="251" t="s">
        <v>1545</v>
      </c>
      <c r="EI54" s="251" t="s">
        <v>1552</v>
      </c>
      <c r="EJ54" s="248" t="s">
        <v>845</v>
      </c>
      <c r="EK54" s="248" t="s">
        <v>844</v>
      </c>
      <c r="EL54" s="252">
        <v>0</v>
      </c>
      <c r="EM54" s="252">
        <v>1</v>
      </c>
      <c r="EN54" s="252">
        <v>0</v>
      </c>
      <c r="EO54" s="252">
        <v>0</v>
      </c>
      <c r="EP54" s="252">
        <v>0</v>
      </c>
      <c r="EQ54" s="252">
        <v>2</v>
      </c>
      <c r="ER54" s="252">
        <v>0</v>
      </c>
      <c r="ES54" s="252">
        <v>0</v>
      </c>
      <c r="ET54" s="252">
        <v>0</v>
      </c>
      <c r="EU54" s="252">
        <v>0</v>
      </c>
      <c r="EV54" s="252">
        <v>0</v>
      </c>
      <c r="EW54" s="252">
        <v>0</v>
      </c>
      <c r="EX54" s="252">
        <v>0</v>
      </c>
      <c r="EY54" s="252">
        <v>0</v>
      </c>
      <c r="EZ54" s="252">
        <v>0</v>
      </c>
      <c r="FA54" s="252">
        <v>0</v>
      </c>
      <c r="FB54" s="252">
        <v>0</v>
      </c>
      <c r="FC54" s="252">
        <v>0</v>
      </c>
      <c r="FD54" s="252">
        <v>0</v>
      </c>
      <c r="FE54" s="252">
        <v>0</v>
      </c>
      <c r="FF54" s="252">
        <v>0</v>
      </c>
      <c r="FG54" s="252">
        <v>0</v>
      </c>
      <c r="FH54" s="252">
        <v>0</v>
      </c>
      <c r="FI54" s="252">
        <v>0</v>
      </c>
      <c r="FJ54" s="252">
        <v>0</v>
      </c>
      <c r="FK54" s="252">
        <v>0</v>
      </c>
      <c r="FL54" s="252">
        <v>0</v>
      </c>
      <c r="FM54" s="252">
        <v>0</v>
      </c>
      <c r="FN54" s="252">
        <v>0</v>
      </c>
      <c r="FO54" s="252">
        <v>0</v>
      </c>
      <c r="FP54" s="252">
        <v>0</v>
      </c>
      <c r="FR54" s="246">
        <f>SUM(C54:DS54)</f>
        <v>33</v>
      </c>
      <c r="FS54" s="246">
        <f>SUM(EA54:EI54)</f>
        <v>0</v>
      </c>
      <c r="FT54" s="246">
        <f>SUM(ET54:FQ54)</f>
        <v>0</v>
      </c>
      <c r="FU54" s="246">
        <f>FR54+FS54-FT54</f>
        <v>33</v>
      </c>
      <c r="FV54" s="246">
        <f>SUM(C54:AU54)</f>
        <v>33</v>
      </c>
      <c r="FW54" s="246">
        <f>SUM(AV54:BJ54)</f>
        <v>0</v>
      </c>
      <c r="FX54" s="246">
        <f>SUM(BP54:CC54)</f>
        <v>0</v>
      </c>
      <c r="FY54" s="246">
        <f>SUM(CD54:CN54)</f>
        <v>0</v>
      </c>
      <c r="FZ54" s="246">
        <f>SUM(CV54:DS54)</f>
        <v>0</v>
      </c>
      <c r="GA54" s="246">
        <f>SUM(FV54:FZ54)</f>
        <v>33</v>
      </c>
    </row>
    <row r="55" spans="1:183" ht="25.05" customHeight="1" x14ac:dyDescent="0.25">
      <c r="A55" s="247" t="s">
        <v>1534</v>
      </c>
      <c r="B55" s="247" t="s">
        <v>189</v>
      </c>
      <c r="C55" s="252">
        <v>12</v>
      </c>
      <c r="D55" s="252">
        <v>12</v>
      </c>
      <c r="E55" s="252">
        <v>10</v>
      </c>
      <c r="F55" s="248" t="s">
        <v>845</v>
      </c>
      <c r="G55" s="248"/>
      <c r="H55" s="248" t="s">
        <v>844</v>
      </c>
      <c r="I55" s="248" t="s">
        <v>844</v>
      </c>
      <c r="J55" s="248" t="s">
        <v>845</v>
      </c>
      <c r="K55" s="248" t="s">
        <v>845</v>
      </c>
      <c r="L55" s="248" t="s">
        <v>845</v>
      </c>
      <c r="M55" s="252">
        <v>5</v>
      </c>
      <c r="N55" s="252">
        <v>0</v>
      </c>
      <c r="O55" s="252">
        <v>4</v>
      </c>
      <c r="P55" s="248" t="s">
        <v>845</v>
      </c>
      <c r="Q55" s="252">
        <v>4</v>
      </c>
      <c r="R55" s="252">
        <v>4</v>
      </c>
      <c r="S55" s="248" t="s">
        <v>845</v>
      </c>
      <c r="T55" s="248" t="s">
        <v>844</v>
      </c>
      <c r="U55" s="248" t="s">
        <v>845</v>
      </c>
      <c r="V55" s="248" t="s">
        <v>845</v>
      </c>
      <c r="W55" s="248" t="s">
        <v>845</v>
      </c>
      <c r="X55" s="248" t="s">
        <v>845</v>
      </c>
      <c r="Y55" s="248" t="s">
        <v>845</v>
      </c>
      <c r="Z55" s="248" t="s">
        <v>845</v>
      </c>
      <c r="AA55" s="248" t="s">
        <v>845</v>
      </c>
      <c r="AB55" s="248" t="s">
        <v>845</v>
      </c>
      <c r="AC55" s="248" t="s">
        <v>844</v>
      </c>
      <c r="AD55" s="248" t="s">
        <v>845</v>
      </c>
      <c r="AE55" s="252">
        <v>5</v>
      </c>
      <c r="AF55" s="252">
        <v>4</v>
      </c>
      <c r="AG55" s="248" t="s">
        <v>845</v>
      </c>
      <c r="AK55" s="248" t="s">
        <v>845</v>
      </c>
      <c r="AL55" s="248" t="s">
        <v>845</v>
      </c>
      <c r="AM55" s="248" t="s">
        <v>845</v>
      </c>
      <c r="AN55" s="248" t="s">
        <v>845</v>
      </c>
      <c r="AO55" s="248" t="s">
        <v>845</v>
      </c>
      <c r="AP55" s="248" t="s">
        <v>845</v>
      </c>
      <c r="AQ55" s="248" t="s">
        <v>845</v>
      </c>
      <c r="AR55" s="248" t="s">
        <v>845</v>
      </c>
      <c r="AS55" s="248" t="s">
        <v>845</v>
      </c>
      <c r="AT55" s="248" t="s">
        <v>845</v>
      </c>
      <c r="AU55" s="248" t="s">
        <v>845</v>
      </c>
      <c r="AV55" s="248" t="s">
        <v>845</v>
      </c>
      <c r="AW55" s="248" t="s">
        <v>845</v>
      </c>
      <c r="AX55" s="248" t="s">
        <v>845</v>
      </c>
      <c r="AY55" s="248" t="s">
        <v>845</v>
      </c>
      <c r="AZ55" s="248" t="s">
        <v>845</v>
      </c>
      <c r="BA55" s="248" t="s">
        <v>845</v>
      </c>
      <c r="BB55" s="248" t="s">
        <v>845</v>
      </c>
      <c r="BC55" s="248" t="s">
        <v>845</v>
      </c>
      <c r="BD55" s="248" t="s">
        <v>845</v>
      </c>
      <c r="BE55" s="248" t="s">
        <v>845</v>
      </c>
      <c r="BF55" s="248" t="s">
        <v>845</v>
      </c>
      <c r="BG55" s="248" t="s">
        <v>845</v>
      </c>
      <c r="BH55" s="248" t="s">
        <v>845</v>
      </c>
      <c r="BI55" s="248" t="s">
        <v>845</v>
      </c>
      <c r="BJ55" s="248" t="s">
        <v>845</v>
      </c>
      <c r="BK55" s="248" t="s">
        <v>845</v>
      </c>
      <c r="BL55" s="248" t="s">
        <v>845</v>
      </c>
      <c r="BM55" s="248" t="s">
        <v>845</v>
      </c>
      <c r="BN55" s="248" t="s">
        <v>845</v>
      </c>
      <c r="BO55" s="248" t="s">
        <v>845</v>
      </c>
      <c r="BP55" s="248" t="s">
        <v>845</v>
      </c>
      <c r="BQ55" s="248" t="s">
        <v>845</v>
      </c>
      <c r="BR55" s="248" t="s">
        <v>845</v>
      </c>
      <c r="BS55" s="248" t="s">
        <v>845</v>
      </c>
      <c r="BT55" s="248" t="s">
        <v>845</v>
      </c>
      <c r="BV55" s="248" t="s">
        <v>845</v>
      </c>
      <c r="BW55" s="248" t="s">
        <v>845</v>
      </c>
      <c r="BX55" s="248" t="s">
        <v>845</v>
      </c>
      <c r="BY55" s="248" t="s">
        <v>845</v>
      </c>
      <c r="BZ55" s="248" t="s">
        <v>845</v>
      </c>
      <c r="CA55" s="248" t="s">
        <v>845</v>
      </c>
      <c r="CB55" s="248" t="s">
        <v>845</v>
      </c>
      <c r="CC55" s="248" t="s">
        <v>844</v>
      </c>
      <c r="CD55" s="248" t="s">
        <v>845</v>
      </c>
      <c r="CE55" s="248"/>
      <c r="CF55" s="248" t="s">
        <v>844</v>
      </c>
      <c r="CG55" s="248" t="s">
        <v>845</v>
      </c>
      <c r="CH55" s="248" t="s">
        <v>845</v>
      </c>
      <c r="CI55" s="248" t="s">
        <v>845</v>
      </c>
      <c r="CJ55" s="248" t="s">
        <v>845</v>
      </c>
      <c r="CK55" s="248" t="s">
        <v>845</v>
      </c>
      <c r="CL55" s="248" t="s">
        <v>845</v>
      </c>
      <c r="CM55" s="248" t="s">
        <v>844</v>
      </c>
      <c r="CN55" s="248" t="s">
        <v>845</v>
      </c>
      <c r="CO55" s="248" t="s">
        <v>845</v>
      </c>
      <c r="CP55" s="248" t="s">
        <v>845</v>
      </c>
      <c r="CQ55" s="248" t="s">
        <v>845</v>
      </c>
      <c r="CR55" s="248" t="s">
        <v>845</v>
      </c>
      <c r="CS55" s="248" t="s">
        <v>845</v>
      </c>
      <c r="CT55" s="248" t="s">
        <v>845</v>
      </c>
      <c r="CU55" s="248" t="s">
        <v>845</v>
      </c>
      <c r="CV55" s="248" t="s">
        <v>845</v>
      </c>
      <c r="CW55" s="248" t="s">
        <v>845</v>
      </c>
      <c r="CX55" s="248" t="s">
        <v>845</v>
      </c>
      <c r="CY55" s="248" t="s">
        <v>845</v>
      </c>
      <c r="CZ55" s="248" t="s">
        <v>845</v>
      </c>
      <c r="DA55" s="248" t="s">
        <v>845</v>
      </c>
      <c r="DB55" s="248" t="s">
        <v>845</v>
      </c>
      <c r="DC55" s="248" t="s">
        <v>845</v>
      </c>
      <c r="DE55" s="248" t="s">
        <v>844</v>
      </c>
      <c r="DG55" s="248" t="s">
        <v>845</v>
      </c>
      <c r="DH55" s="248" t="s">
        <v>845</v>
      </c>
      <c r="DI55" s="248" t="s">
        <v>845</v>
      </c>
      <c r="DJ55" s="248" t="s">
        <v>845</v>
      </c>
      <c r="DK55" s="248" t="s">
        <v>845</v>
      </c>
      <c r="DL55" s="248" t="s">
        <v>845</v>
      </c>
      <c r="DM55" s="248" t="s">
        <v>845</v>
      </c>
      <c r="DO55" s="248" t="s">
        <v>845</v>
      </c>
      <c r="DP55" s="248" t="s">
        <v>845</v>
      </c>
      <c r="DQ55" s="248" t="s">
        <v>887</v>
      </c>
      <c r="DR55" s="248" t="s">
        <v>845</v>
      </c>
      <c r="DS55" s="248" t="s">
        <v>845</v>
      </c>
      <c r="DT55" s="248" t="s">
        <v>845</v>
      </c>
      <c r="DU55" s="248" t="s">
        <v>845</v>
      </c>
      <c r="DV55" s="248" t="s">
        <v>845</v>
      </c>
      <c r="DW55" s="248" t="s">
        <v>845</v>
      </c>
      <c r="DX55" s="248" t="s">
        <v>845</v>
      </c>
      <c r="DY55" s="248" t="s">
        <v>845</v>
      </c>
      <c r="DZ55" s="248" t="s">
        <v>845</v>
      </c>
      <c r="EB55" s="248" t="s">
        <v>844</v>
      </c>
      <c r="EC55" s="248" t="s">
        <v>845</v>
      </c>
      <c r="ED55" s="248" t="s">
        <v>845</v>
      </c>
      <c r="EE55" s="248" t="s">
        <v>845</v>
      </c>
      <c r="EF55" s="248" t="s">
        <v>845</v>
      </c>
      <c r="EG55" s="248" t="s">
        <v>844</v>
      </c>
      <c r="EH55" s="251" t="s">
        <v>1545</v>
      </c>
      <c r="EI55" s="251" t="s">
        <v>1568</v>
      </c>
      <c r="EJ55" s="248" t="s">
        <v>845</v>
      </c>
      <c r="EK55" s="248" t="s">
        <v>845</v>
      </c>
      <c r="EL55" s="252">
        <v>0</v>
      </c>
      <c r="EM55" s="252">
        <v>1</v>
      </c>
      <c r="EN55" s="252">
        <v>0</v>
      </c>
      <c r="EO55" s="252">
        <v>0</v>
      </c>
      <c r="EP55" s="252">
        <v>0</v>
      </c>
      <c r="EQ55" s="252">
        <v>0</v>
      </c>
      <c r="ER55" s="252">
        <v>0</v>
      </c>
      <c r="ES55" s="252">
        <v>0</v>
      </c>
      <c r="ET55" s="252">
        <v>0</v>
      </c>
      <c r="EU55" s="252">
        <v>0</v>
      </c>
      <c r="EV55" s="252">
        <v>0</v>
      </c>
      <c r="EW55" s="252">
        <v>3</v>
      </c>
      <c r="EX55" s="252">
        <v>0</v>
      </c>
      <c r="EY55" s="252">
        <v>0</v>
      </c>
      <c r="EZ55" s="252">
        <v>0</v>
      </c>
      <c r="FA55" s="252">
        <v>0</v>
      </c>
      <c r="FB55" s="252">
        <v>0</v>
      </c>
      <c r="FC55" s="252">
        <v>0</v>
      </c>
      <c r="FD55" s="252">
        <v>0</v>
      </c>
      <c r="FE55" s="252">
        <v>0</v>
      </c>
      <c r="FF55" s="252">
        <v>0</v>
      </c>
      <c r="FG55" s="252">
        <v>0</v>
      </c>
      <c r="FH55" s="252">
        <v>0</v>
      </c>
      <c r="FI55" s="252">
        <v>0</v>
      </c>
      <c r="FJ55" s="252">
        <v>0</v>
      </c>
      <c r="FK55" s="252">
        <v>0</v>
      </c>
      <c r="FL55" s="252">
        <v>0</v>
      </c>
      <c r="FM55" s="252">
        <v>0</v>
      </c>
      <c r="FN55" s="252">
        <v>3</v>
      </c>
      <c r="FO55" s="252">
        <v>0</v>
      </c>
      <c r="FP55" s="252">
        <v>0</v>
      </c>
      <c r="FR55" s="246">
        <f>SUM(C55:DS55)</f>
        <v>60</v>
      </c>
      <c r="FS55" s="246">
        <f>SUM(EA55:EI55)</f>
        <v>0</v>
      </c>
      <c r="FT55" s="246">
        <f>SUM(ET55:FQ55)</f>
        <v>6</v>
      </c>
      <c r="FU55" s="246">
        <f>FR55+FS55-FT55</f>
        <v>54</v>
      </c>
      <c r="FV55" s="246">
        <f>SUM(C55:AU55)</f>
        <v>60</v>
      </c>
      <c r="FW55" s="246">
        <f>SUM(AV55:BJ55)</f>
        <v>0</v>
      </c>
      <c r="FX55" s="246">
        <f>SUM(BP55:CC55)</f>
        <v>0</v>
      </c>
      <c r="FY55" s="246">
        <f>SUM(CD55:CN55)</f>
        <v>0</v>
      </c>
      <c r="FZ55" s="246">
        <f>SUM(CV55:DS55)</f>
        <v>0</v>
      </c>
      <c r="GA55" s="246">
        <f>SUM(FV55:FZ55)</f>
        <v>60</v>
      </c>
    </row>
    <row r="56" spans="1:183" ht="25.05" customHeight="1" x14ac:dyDescent="0.25">
      <c r="A56" s="247" t="s">
        <v>1534</v>
      </c>
      <c r="B56" s="247" t="s">
        <v>253</v>
      </c>
      <c r="C56" s="252">
        <v>5</v>
      </c>
      <c r="D56" s="252">
        <v>5</v>
      </c>
      <c r="E56" s="252">
        <v>3</v>
      </c>
      <c r="F56" s="248" t="s">
        <v>844</v>
      </c>
      <c r="G56" s="248" t="s">
        <v>844</v>
      </c>
      <c r="H56" s="248" t="s">
        <v>845</v>
      </c>
      <c r="I56" s="248" t="s">
        <v>844</v>
      </c>
      <c r="J56" s="248" t="s">
        <v>845</v>
      </c>
      <c r="K56" s="248" t="s">
        <v>845</v>
      </c>
      <c r="L56" s="248" t="s">
        <v>845</v>
      </c>
      <c r="M56" s="252">
        <v>4</v>
      </c>
      <c r="N56" s="252">
        <v>3</v>
      </c>
      <c r="O56" s="252">
        <v>4</v>
      </c>
      <c r="P56" s="248" t="s">
        <v>845</v>
      </c>
      <c r="Q56" s="252">
        <v>3</v>
      </c>
      <c r="R56" s="252">
        <v>3</v>
      </c>
      <c r="S56" s="248" t="s">
        <v>845</v>
      </c>
      <c r="T56" s="248" t="s">
        <v>844</v>
      </c>
      <c r="U56" s="248" t="s">
        <v>845</v>
      </c>
      <c r="V56" s="248" t="s">
        <v>844</v>
      </c>
      <c r="W56" s="248" t="s">
        <v>845</v>
      </c>
      <c r="X56" s="248" t="s">
        <v>845</v>
      </c>
      <c r="Y56" s="248" t="s">
        <v>845</v>
      </c>
      <c r="Z56" s="248" t="s">
        <v>845</v>
      </c>
      <c r="AA56" s="248" t="s">
        <v>845</v>
      </c>
      <c r="AB56" s="248" t="s">
        <v>844</v>
      </c>
      <c r="AC56" s="248" t="s">
        <v>844</v>
      </c>
      <c r="AD56" s="248" t="s">
        <v>845</v>
      </c>
      <c r="AE56" s="252">
        <v>3</v>
      </c>
      <c r="AF56" s="252">
        <v>3</v>
      </c>
      <c r="AG56" s="248" t="s">
        <v>845</v>
      </c>
      <c r="AK56" s="248" t="s">
        <v>845</v>
      </c>
      <c r="AL56" s="248" t="s">
        <v>844</v>
      </c>
      <c r="AM56" s="248" t="s">
        <v>845</v>
      </c>
      <c r="AN56" s="248" t="s">
        <v>844</v>
      </c>
      <c r="AO56" s="248" t="s">
        <v>844</v>
      </c>
      <c r="AP56" s="248" t="s">
        <v>844</v>
      </c>
      <c r="AQ56" s="248" t="s">
        <v>844</v>
      </c>
      <c r="AR56" s="248" t="s">
        <v>845</v>
      </c>
      <c r="AS56" s="248" t="s">
        <v>845</v>
      </c>
      <c r="AT56" s="248" t="s">
        <v>845</v>
      </c>
      <c r="AU56" s="248" t="s">
        <v>845</v>
      </c>
      <c r="AV56" s="248" t="s">
        <v>845</v>
      </c>
      <c r="AW56" s="248" t="s">
        <v>845</v>
      </c>
      <c r="AX56" s="248" t="s">
        <v>845</v>
      </c>
      <c r="AY56" s="248" t="s">
        <v>845</v>
      </c>
      <c r="AZ56" s="248" t="s">
        <v>845</v>
      </c>
      <c r="BA56" s="248" t="s">
        <v>845</v>
      </c>
      <c r="BB56" s="248" t="s">
        <v>845</v>
      </c>
      <c r="BC56" s="248" t="s">
        <v>845</v>
      </c>
      <c r="BD56" s="248" t="s">
        <v>845</v>
      </c>
      <c r="BE56" s="248" t="s">
        <v>845</v>
      </c>
      <c r="BF56" s="248" t="s">
        <v>844</v>
      </c>
      <c r="BG56" s="248" t="s">
        <v>845</v>
      </c>
      <c r="BH56" s="248" t="s">
        <v>845</v>
      </c>
      <c r="BI56" s="248" t="s">
        <v>845</v>
      </c>
      <c r="BJ56" s="248" t="s">
        <v>845</v>
      </c>
      <c r="BK56" s="248" t="s">
        <v>845</v>
      </c>
      <c r="BL56" s="248" t="s">
        <v>845</v>
      </c>
      <c r="BM56" s="248" t="s">
        <v>845</v>
      </c>
      <c r="BN56" s="248" t="s">
        <v>844</v>
      </c>
      <c r="BO56" s="248" t="s">
        <v>845</v>
      </c>
      <c r="BP56" s="248" t="s">
        <v>844</v>
      </c>
      <c r="BQ56" s="248" t="s">
        <v>845</v>
      </c>
      <c r="BR56" s="248" t="s">
        <v>845</v>
      </c>
      <c r="BS56" s="248" t="s">
        <v>845</v>
      </c>
      <c r="BT56" s="248" t="s">
        <v>845</v>
      </c>
      <c r="BV56" s="248" t="s">
        <v>845</v>
      </c>
      <c r="BW56" s="248" t="s">
        <v>845</v>
      </c>
      <c r="BX56" s="248" t="s">
        <v>845</v>
      </c>
      <c r="BY56" s="248" t="s">
        <v>845</v>
      </c>
      <c r="BZ56" s="248" t="s">
        <v>845</v>
      </c>
      <c r="CA56" s="248" t="s">
        <v>844</v>
      </c>
      <c r="CB56" s="248" t="s">
        <v>845</v>
      </c>
      <c r="CC56" s="248" t="s">
        <v>845</v>
      </c>
      <c r="CD56" s="248" t="s">
        <v>845</v>
      </c>
      <c r="CE56" s="248"/>
      <c r="CF56" s="248" t="s">
        <v>845</v>
      </c>
      <c r="CG56" s="248"/>
      <c r="CH56" s="248" t="s">
        <v>845</v>
      </c>
      <c r="CI56" s="248" t="s">
        <v>845</v>
      </c>
      <c r="CJ56" s="248" t="s">
        <v>844</v>
      </c>
      <c r="CK56" s="248" t="s">
        <v>845</v>
      </c>
      <c r="CL56" s="248" t="s">
        <v>845</v>
      </c>
      <c r="CM56" s="248" t="s">
        <v>845</v>
      </c>
      <c r="CN56" s="248" t="s">
        <v>845</v>
      </c>
      <c r="CO56" s="248" t="s">
        <v>845</v>
      </c>
      <c r="CP56" s="248" t="s">
        <v>845</v>
      </c>
      <c r="CQ56" s="248" t="s">
        <v>845</v>
      </c>
      <c r="CR56" s="248" t="s">
        <v>845</v>
      </c>
      <c r="CS56" s="248" t="s">
        <v>845</v>
      </c>
      <c r="CT56" s="248" t="s">
        <v>845</v>
      </c>
      <c r="CU56" s="248" t="s">
        <v>845</v>
      </c>
      <c r="CV56" s="248" t="s">
        <v>844</v>
      </c>
      <c r="CW56" s="248" t="s">
        <v>845</v>
      </c>
      <c r="CX56" s="248" t="s">
        <v>844</v>
      </c>
      <c r="CY56" s="248" t="s">
        <v>845</v>
      </c>
      <c r="CZ56" s="248" t="s">
        <v>845</v>
      </c>
      <c r="DA56" s="248" t="s">
        <v>844</v>
      </c>
      <c r="DB56" s="248" t="s">
        <v>845</v>
      </c>
      <c r="DC56" s="248" t="s">
        <v>845</v>
      </c>
      <c r="DE56" s="248" t="s">
        <v>844</v>
      </c>
      <c r="DG56" s="248" t="s">
        <v>844</v>
      </c>
      <c r="DH56" s="248" t="s">
        <v>845</v>
      </c>
      <c r="DI56" s="248" t="s">
        <v>845</v>
      </c>
      <c r="DJ56" s="248" t="s">
        <v>845</v>
      </c>
      <c r="DK56" s="248" t="s">
        <v>845</v>
      </c>
      <c r="DL56" s="248" t="s">
        <v>845</v>
      </c>
      <c r="DM56" s="248" t="s">
        <v>845</v>
      </c>
      <c r="DO56" s="248" t="s">
        <v>845</v>
      </c>
      <c r="DP56" s="248" t="s">
        <v>845</v>
      </c>
      <c r="DQ56" s="248" t="s">
        <v>844</v>
      </c>
      <c r="DR56" s="248" t="s">
        <v>844</v>
      </c>
      <c r="DS56" s="248" t="s">
        <v>844</v>
      </c>
      <c r="DT56" s="248" t="s">
        <v>844</v>
      </c>
      <c r="DU56" s="248" t="s">
        <v>844</v>
      </c>
      <c r="DV56" s="248" t="s">
        <v>844</v>
      </c>
      <c r="DW56" s="248" t="s">
        <v>845</v>
      </c>
      <c r="DX56" s="248" t="s">
        <v>845</v>
      </c>
      <c r="DY56" s="248" t="s">
        <v>844</v>
      </c>
      <c r="DZ56" s="248" t="s">
        <v>845</v>
      </c>
      <c r="EB56" s="248" t="s">
        <v>845</v>
      </c>
      <c r="EC56" s="248" t="s">
        <v>844</v>
      </c>
      <c r="ED56" s="248" t="s">
        <v>845</v>
      </c>
      <c r="EE56" s="248" t="s">
        <v>844</v>
      </c>
      <c r="EF56" s="248" t="s">
        <v>845</v>
      </c>
      <c r="EG56" s="248" t="s">
        <v>844</v>
      </c>
      <c r="EH56" s="251" t="s">
        <v>1545</v>
      </c>
      <c r="EI56" s="251" t="s">
        <v>1568</v>
      </c>
      <c r="EJ56" s="248" t="s">
        <v>844</v>
      </c>
      <c r="EK56" s="248" t="s">
        <v>845</v>
      </c>
      <c r="EL56" s="252">
        <v>0</v>
      </c>
      <c r="EM56" s="252">
        <v>0</v>
      </c>
      <c r="EN56" s="252">
        <v>0</v>
      </c>
      <c r="EO56" s="252">
        <v>0</v>
      </c>
      <c r="EP56" s="252">
        <v>0</v>
      </c>
      <c r="EQ56" s="252">
        <v>2</v>
      </c>
      <c r="ER56" s="252">
        <v>0</v>
      </c>
      <c r="ES56" s="252">
        <v>0</v>
      </c>
      <c r="ET56" s="252">
        <v>0</v>
      </c>
      <c r="EU56" s="252">
        <v>0</v>
      </c>
      <c r="EV56" s="252">
        <v>0</v>
      </c>
      <c r="EW56" s="252">
        <v>0</v>
      </c>
      <c r="EX56" s="252">
        <v>0</v>
      </c>
      <c r="EY56" s="252">
        <v>0</v>
      </c>
      <c r="EZ56" s="252">
        <v>0</v>
      </c>
      <c r="FA56" s="252">
        <v>0</v>
      </c>
      <c r="FB56" s="252">
        <v>0</v>
      </c>
      <c r="FC56" s="252">
        <v>0</v>
      </c>
      <c r="FD56" s="252">
        <v>0</v>
      </c>
      <c r="FE56" s="252">
        <v>0</v>
      </c>
      <c r="FF56" s="252">
        <v>0</v>
      </c>
      <c r="FG56" s="252">
        <v>0</v>
      </c>
      <c r="FH56" s="252">
        <v>0</v>
      </c>
      <c r="FI56" s="252">
        <v>0</v>
      </c>
      <c r="FJ56" s="252">
        <v>0</v>
      </c>
      <c r="FK56" s="252">
        <v>0</v>
      </c>
      <c r="FL56" s="252">
        <v>0</v>
      </c>
      <c r="FM56" s="252">
        <v>3</v>
      </c>
      <c r="FN56" s="252">
        <v>3</v>
      </c>
      <c r="FO56" s="252">
        <v>0</v>
      </c>
      <c r="FP56" s="252">
        <v>0</v>
      </c>
      <c r="FR56" s="246">
        <f>SUM(C56:DS56)</f>
        <v>36</v>
      </c>
      <c r="FS56" s="246">
        <f>SUM(EA56:EI56)</f>
        <v>0</v>
      </c>
      <c r="FT56" s="246">
        <f>SUM(ET56:FQ56)</f>
        <v>6</v>
      </c>
      <c r="FU56" s="246">
        <f>FR56+FS56-FT56</f>
        <v>30</v>
      </c>
      <c r="FV56" s="246">
        <f>SUM(C56:AU56)</f>
        <v>36</v>
      </c>
      <c r="FW56" s="246">
        <f>SUM(AV56:BJ56)</f>
        <v>0</v>
      </c>
      <c r="FX56" s="246">
        <f>SUM(BP56:CC56)</f>
        <v>0</v>
      </c>
      <c r="FY56" s="246">
        <f>SUM(CD56:CN56)</f>
        <v>0</v>
      </c>
      <c r="FZ56" s="246">
        <f>SUM(CV56:DS56)</f>
        <v>0</v>
      </c>
      <c r="GA56" s="246">
        <f>SUM(FV56:FZ56)</f>
        <v>36</v>
      </c>
    </row>
    <row r="57" spans="1:183" ht="25.05" customHeight="1" x14ac:dyDescent="0.25">
      <c r="A57" s="247" t="s">
        <v>1534</v>
      </c>
      <c r="B57" s="247" t="s">
        <v>171</v>
      </c>
      <c r="C57" s="252">
        <v>3</v>
      </c>
      <c r="D57" s="252">
        <v>3</v>
      </c>
      <c r="E57" s="252">
        <v>2</v>
      </c>
      <c r="F57" s="248" t="s">
        <v>844</v>
      </c>
      <c r="G57" s="248" t="s">
        <v>845</v>
      </c>
      <c r="H57" s="248" t="s">
        <v>845</v>
      </c>
      <c r="I57" s="248" t="s">
        <v>845</v>
      </c>
      <c r="J57" s="248" t="s">
        <v>845</v>
      </c>
      <c r="K57" s="248" t="s">
        <v>845</v>
      </c>
      <c r="L57" s="248" t="s">
        <v>845</v>
      </c>
      <c r="M57" s="252">
        <v>2</v>
      </c>
      <c r="N57" s="252">
        <v>2</v>
      </c>
      <c r="O57" s="252">
        <v>2</v>
      </c>
      <c r="P57" s="248" t="s">
        <v>845</v>
      </c>
      <c r="Q57" s="252">
        <v>3</v>
      </c>
      <c r="R57" s="252">
        <v>2</v>
      </c>
      <c r="S57" s="248" t="s">
        <v>845</v>
      </c>
      <c r="T57" s="248" t="s">
        <v>845</v>
      </c>
      <c r="U57" s="248" t="s">
        <v>845</v>
      </c>
      <c r="V57" s="248" t="s">
        <v>844</v>
      </c>
      <c r="W57" s="248" t="s">
        <v>845</v>
      </c>
      <c r="X57" s="248" t="s">
        <v>845</v>
      </c>
      <c r="Y57" s="248" t="s">
        <v>845</v>
      </c>
      <c r="Z57" s="248" t="s">
        <v>845</v>
      </c>
      <c r="AA57" s="248" t="s">
        <v>845</v>
      </c>
      <c r="AB57" s="248" t="s">
        <v>844</v>
      </c>
      <c r="AC57" s="248" t="s">
        <v>844</v>
      </c>
      <c r="AD57" s="248" t="s">
        <v>845</v>
      </c>
      <c r="AE57" s="252">
        <v>3</v>
      </c>
      <c r="AF57" s="252">
        <v>2</v>
      </c>
      <c r="AG57" s="248" t="s">
        <v>845</v>
      </c>
      <c r="AK57" s="248" t="s">
        <v>845</v>
      </c>
      <c r="AL57" s="248" t="s">
        <v>845</v>
      </c>
      <c r="AM57" s="248" t="s">
        <v>845</v>
      </c>
      <c r="AN57" s="248" t="s">
        <v>844</v>
      </c>
      <c r="AO57" s="248" t="s">
        <v>844</v>
      </c>
      <c r="AP57" s="248" t="s">
        <v>844</v>
      </c>
      <c r="AQ57" s="248" t="s">
        <v>844</v>
      </c>
      <c r="AR57" s="248" t="s">
        <v>844</v>
      </c>
      <c r="AS57" s="248" t="s">
        <v>844</v>
      </c>
      <c r="AT57" s="248" t="s">
        <v>845</v>
      </c>
      <c r="AU57" s="248" t="s">
        <v>844</v>
      </c>
      <c r="AV57" s="248" t="s">
        <v>887</v>
      </c>
      <c r="AW57" s="248" t="s">
        <v>845</v>
      </c>
      <c r="AX57" s="248" t="s">
        <v>845</v>
      </c>
      <c r="AY57" s="248" t="s">
        <v>845</v>
      </c>
      <c r="AZ57" s="248" t="s">
        <v>845</v>
      </c>
      <c r="BA57" s="248" t="s">
        <v>845</v>
      </c>
      <c r="BB57" s="248" t="s">
        <v>845</v>
      </c>
      <c r="BC57" s="248" t="s">
        <v>845</v>
      </c>
      <c r="BD57" s="248" t="s">
        <v>845</v>
      </c>
      <c r="BE57" s="248" t="s">
        <v>845</v>
      </c>
      <c r="BF57" s="248" t="s">
        <v>845</v>
      </c>
      <c r="BG57" s="248" t="s">
        <v>845</v>
      </c>
      <c r="BH57" s="248" t="s">
        <v>844</v>
      </c>
      <c r="BI57" s="248" t="s">
        <v>845</v>
      </c>
      <c r="BJ57" s="248" t="s">
        <v>845</v>
      </c>
      <c r="BK57" s="248" t="s">
        <v>845</v>
      </c>
      <c r="BL57" s="248" t="s">
        <v>844</v>
      </c>
      <c r="BM57" s="248" t="s">
        <v>845</v>
      </c>
      <c r="BN57" s="248" t="s">
        <v>845</v>
      </c>
      <c r="BO57" s="248" t="s">
        <v>844</v>
      </c>
      <c r="BP57" s="248" t="s">
        <v>844</v>
      </c>
      <c r="BQ57" s="248" t="s">
        <v>844</v>
      </c>
      <c r="BR57" s="248" t="s">
        <v>844</v>
      </c>
      <c r="BS57" s="248" t="s">
        <v>844</v>
      </c>
      <c r="BT57" s="248" t="s">
        <v>844</v>
      </c>
      <c r="BV57" s="248" t="s">
        <v>845</v>
      </c>
      <c r="BW57" s="248" t="s">
        <v>844</v>
      </c>
      <c r="BX57" s="248" t="s">
        <v>844</v>
      </c>
      <c r="BY57" s="248" t="s">
        <v>844</v>
      </c>
      <c r="BZ57" s="248" t="s">
        <v>844</v>
      </c>
      <c r="CA57" s="248" t="s">
        <v>844</v>
      </c>
      <c r="CB57" s="248" t="s">
        <v>845</v>
      </c>
      <c r="CC57" s="248" t="s">
        <v>845</v>
      </c>
      <c r="CD57" s="248" t="s">
        <v>844</v>
      </c>
      <c r="CE57" s="248" t="s">
        <v>844</v>
      </c>
      <c r="CF57" s="248" t="s">
        <v>844</v>
      </c>
      <c r="CG57" s="248" t="s">
        <v>845</v>
      </c>
      <c r="CH57" s="248" t="s">
        <v>845</v>
      </c>
      <c r="CI57" s="248" t="s">
        <v>845</v>
      </c>
      <c r="CJ57" s="248" t="s">
        <v>845</v>
      </c>
      <c r="CK57" s="248" t="s">
        <v>845</v>
      </c>
      <c r="CL57" s="248" t="s">
        <v>845</v>
      </c>
      <c r="CM57" s="248" t="s">
        <v>845</v>
      </c>
      <c r="CN57" s="248" t="s">
        <v>845</v>
      </c>
      <c r="CO57" s="248" t="s">
        <v>845</v>
      </c>
      <c r="CP57" s="248" t="s">
        <v>845</v>
      </c>
      <c r="CQ57" s="248" t="s">
        <v>845</v>
      </c>
      <c r="CR57" s="248" t="s">
        <v>845</v>
      </c>
      <c r="CS57" s="248" t="s">
        <v>844</v>
      </c>
      <c r="CT57" s="248" t="s">
        <v>845</v>
      </c>
      <c r="CU57" s="248" t="s">
        <v>845</v>
      </c>
      <c r="CV57" s="248" t="s">
        <v>844</v>
      </c>
      <c r="CW57" s="248" t="s">
        <v>845</v>
      </c>
      <c r="CX57" s="248" t="s">
        <v>845</v>
      </c>
      <c r="CY57" s="248" t="s">
        <v>845</v>
      </c>
      <c r="CZ57" s="248" t="s">
        <v>845</v>
      </c>
      <c r="DA57" s="248" t="s">
        <v>844</v>
      </c>
      <c r="DB57" s="248" t="s">
        <v>845</v>
      </c>
      <c r="DC57" s="248" t="s">
        <v>845</v>
      </c>
      <c r="DE57" s="248" t="s">
        <v>845</v>
      </c>
      <c r="DG57" s="248" t="s">
        <v>844</v>
      </c>
      <c r="DH57" s="248" t="s">
        <v>844</v>
      </c>
      <c r="DI57" s="248" t="s">
        <v>845</v>
      </c>
      <c r="DJ57" s="248" t="s">
        <v>845</v>
      </c>
      <c r="DK57" s="248" t="s">
        <v>844</v>
      </c>
      <c r="DL57" s="248" t="s">
        <v>844</v>
      </c>
      <c r="DM57" s="248" t="s">
        <v>844</v>
      </c>
      <c r="DO57" s="248" t="s">
        <v>845</v>
      </c>
      <c r="DP57" s="248" t="s">
        <v>844</v>
      </c>
      <c r="DQ57" s="248" t="s">
        <v>887</v>
      </c>
      <c r="DR57" s="248" t="s">
        <v>844</v>
      </c>
      <c r="DS57" s="248" t="s">
        <v>844</v>
      </c>
      <c r="DT57" s="248" t="s">
        <v>844</v>
      </c>
      <c r="DU57" s="248" t="s">
        <v>845</v>
      </c>
      <c r="DV57" s="248" t="s">
        <v>844</v>
      </c>
      <c r="DW57" s="248" t="s">
        <v>844</v>
      </c>
      <c r="DX57" s="248" t="s">
        <v>844</v>
      </c>
      <c r="DY57" s="248" t="s">
        <v>844</v>
      </c>
      <c r="DZ57" s="248" t="s">
        <v>845</v>
      </c>
      <c r="EB57" s="248" t="s">
        <v>844</v>
      </c>
      <c r="EC57" s="248" t="s">
        <v>844</v>
      </c>
      <c r="ED57" s="248" t="s">
        <v>845</v>
      </c>
      <c r="EE57" s="248" t="s">
        <v>845</v>
      </c>
      <c r="EF57" s="248" t="s">
        <v>845</v>
      </c>
      <c r="EG57" s="248" t="s">
        <v>844</v>
      </c>
      <c r="EH57" s="251" t="s">
        <v>1545</v>
      </c>
      <c r="EI57" s="251" t="s">
        <v>1560</v>
      </c>
      <c r="EJ57" s="248" t="s">
        <v>844</v>
      </c>
      <c r="EK57" s="248" t="s">
        <v>844</v>
      </c>
      <c r="EL57" s="252">
        <v>0</v>
      </c>
      <c r="EM57" s="252">
        <v>0</v>
      </c>
      <c r="EN57" s="252">
        <v>0</v>
      </c>
      <c r="EO57" s="252">
        <v>0</v>
      </c>
      <c r="EP57" s="252">
        <v>0</v>
      </c>
      <c r="EQ57" s="252">
        <v>0</v>
      </c>
      <c r="ER57" s="252">
        <v>0</v>
      </c>
      <c r="ES57" s="252">
        <v>2</v>
      </c>
      <c r="ET57" s="252">
        <v>0</v>
      </c>
      <c r="EU57" s="252">
        <v>0</v>
      </c>
      <c r="EV57" s="252">
        <v>0</v>
      </c>
      <c r="EW57" s="252">
        <v>0</v>
      </c>
      <c r="EX57" s="252">
        <v>0</v>
      </c>
      <c r="EY57" s="252">
        <v>0</v>
      </c>
      <c r="EZ57" s="252">
        <v>0</v>
      </c>
      <c r="FA57" s="252">
        <v>15</v>
      </c>
      <c r="FB57" s="252">
        <v>0</v>
      </c>
      <c r="FC57" s="252">
        <v>0</v>
      </c>
      <c r="FD57" s="252">
        <v>0</v>
      </c>
      <c r="FE57" s="252">
        <v>0</v>
      </c>
      <c r="FF57" s="252">
        <v>0</v>
      </c>
      <c r="FG57" s="252">
        <v>0</v>
      </c>
      <c r="FH57" s="252">
        <v>0</v>
      </c>
      <c r="FI57" s="252">
        <v>0</v>
      </c>
      <c r="FJ57" s="252">
        <v>0</v>
      </c>
      <c r="FK57" s="252">
        <v>0</v>
      </c>
      <c r="FL57" s="252">
        <v>0</v>
      </c>
      <c r="FM57" s="252">
        <v>0</v>
      </c>
      <c r="FN57" s="252">
        <v>0</v>
      </c>
      <c r="FO57" s="252">
        <v>0</v>
      </c>
      <c r="FP57" s="252">
        <v>0</v>
      </c>
      <c r="FR57" s="246">
        <f>SUM(C57:DS57)</f>
        <v>24</v>
      </c>
      <c r="FS57" s="246">
        <f>SUM(EA57:EI57)</f>
        <v>0</v>
      </c>
      <c r="FT57" s="246">
        <f>SUM(ET57:FQ57)</f>
        <v>15</v>
      </c>
      <c r="FU57" s="246">
        <f>FR57+FS57-FT57</f>
        <v>9</v>
      </c>
      <c r="FV57" s="246">
        <f>SUM(C57:AU57)</f>
        <v>24</v>
      </c>
      <c r="FW57" s="246">
        <f>SUM(AV57:BJ57)</f>
        <v>0</v>
      </c>
      <c r="FX57" s="246">
        <f>SUM(BP57:CC57)</f>
        <v>0</v>
      </c>
      <c r="FY57" s="246">
        <f>SUM(CD57:CN57)</f>
        <v>0</v>
      </c>
      <c r="FZ57" s="246">
        <f>SUM(CV57:DS57)</f>
        <v>0</v>
      </c>
      <c r="GA57" s="246">
        <f>SUM(FV57:FZ57)</f>
        <v>24</v>
      </c>
    </row>
    <row r="58" spans="1:183" ht="25.05" customHeight="1" x14ac:dyDescent="0.25">
      <c r="A58" s="247" t="s">
        <v>1534</v>
      </c>
      <c r="B58" s="247" t="s">
        <v>169</v>
      </c>
      <c r="C58" s="252">
        <v>10</v>
      </c>
      <c r="D58" s="252">
        <v>10</v>
      </c>
      <c r="E58" s="252">
        <v>5</v>
      </c>
      <c r="F58" s="248" t="s">
        <v>844</v>
      </c>
      <c r="G58" s="248" t="s">
        <v>844</v>
      </c>
      <c r="H58" s="248" t="s">
        <v>845</v>
      </c>
      <c r="I58" s="248" t="s">
        <v>845</v>
      </c>
      <c r="J58" s="248" t="s">
        <v>845</v>
      </c>
      <c r="K58" s="248" t="s">
        <v>845</v>
      </c>
      <c r="L58" s="248" t="s">
        <v>845</v>
      </c>
      <c r="M58" s="252">
        <v>8</v>
      </c>
      <c r="N58" s="252">
        <v>5</v>
      </c>
      <c r="O58" s="252">
        <v>6</v>
      </c>
      <c r="P58" s="248" t="s">
        <v>845</v>
      </c>
      <c r="Q58" s="252">
        <v>3</v>
      </c>
      <c r="R58" s="252">
        <v>2</v>
      </c>
      <c r="S58" s="248" t="s">
        <v>845</v>
      </c>
      <c r="T58" s="248" t="s">
        <v>845</v>
      </c>
      <c r="U58" s="248" t="s">
        <v>845</v>
      </c>
      <c r="V58" s="248" t="s">
        <v>844</v>
      </c>
      <c r="W58" s="248" t="s">
        <v>845</v>
      </c>
      <c r="X58" s="248" t="s">
        <v>845</v>
      </c>
      <c r="Y58" s="248" t="s">
        <v>845</v>
      </c>
      <c r="Z58" s="248" t="s">
        <v>845</v>
      </c>
      <c r="AA58" s="248" t="s">
        <v>845</v>
      </c>
      <c r="AB58" s="248" t="s">
        <v>844</v>
      </c>
      <c r="AC58" s="248" t="s">
        <v>845</v>
      </c>
      <c r="AD58" s="248" t="s">
        <v>845</v>
      </c>
      <c r="AE58" s="252">
        <v>3</v>
      </c>
      <c r="AF58" s="252">
        <v>3</v>
      </c>
      <c r="AG58" s="248" t="s">
        <v>845</v>
      </c>
      <c r="AK58" s="248" t="s">
        <v>845</v>
      </c>
      <c r="AL58" s="248" t="s">
        <v>845</v>
      </c>
      <c r="AM58" s="248" t="s">
        <v>845</v>
      </c>
      <c r="AN58" s="248" t="s">
        <v>845</v>
      </c>
      <c r="AO58" s="248" t="s">
        <v>844</v>
      </c>
      <c r="AP58" s="248" t="s">
        <v>845</v>
      </c>
      <c r="AQ58" s="248" t="s">
        <v>844</v>
      </c>
      <c r="AR58" s="248" t="s">
        <v>845</v>
      </c>
      <c r="AS58" s="248" t="s">
        <v>845</v>
      </c>
      <c r="AT58" s="248" t="s">
        <v>845</v>
      </c>
      <c r="AU58" s="248" t="s">
        <v>845</v>
      </c>
      <c r="AV58" s="248" t="s">
        <v>845</v>
      </c>
      <c r="AW58" s="248" t="s">
        <v>845</v>
      </c>
      <c r="AX58" s="248" t="s">
        <v>845</v>
      </c>
      <c r="AY58" s="248" t="s">
        <v>845</v>
      </c>
      <c r="AZ58" s="248" t="s">
        <v>845</v>
      </c>
      <c r="BA58" s="248" t="s">
        <v>845</v>
      </c>
      <c r="BB58" s="248" t="s">
        <v>845</v>
      </c>
      <c r="BC58" s="248" t="s">
        <v>845</v>
      </c>
      <c r="BD58" s="248" t="s">
        <v>845</v>
      </c>
      <c r="BE58" s="248" t="s">
        <v>845</v>
      </c>
      <c r="BF58" s="248" t="s">
        <v>845</v>
      </c>
      <c r="BG58" s="248" t="s">
        <v>845</v>
      </c>
      <c r="BH58" s="248" t="s">
        <v>845</v>
      </c>
      <c r="BI58" s="248" t="s">
        <v>845</v>
      </c>
      <c r="BJ58" s="248" t="s">
        <v>845</v>
      </c>
      <c r="BK58" s="248" t="s">
        <v>845</v>
      </c>
      <c r="BL58" s="248" t="s">
        <v>845</v>
      </c>
      <c r="BM58" s="248" t="s">
        <v>844</v>
      </c>
      <c r="BN58" s="248" t="s">
        <v>845</v>
      </c>
      <c r="BO58" s="248" t="s">
        <v>845</v>
      </c>
      <c r="BP58" s="248" t="s">
        <v>845</v>
      </c>
      <c r="BQ58" s="248" t="s">
        <v>845</v>
      </c>
      <c r="BR58" s="248" t="s">
        <v>845</v>
      </c>
      <c r="BS58" s="248" t="s">
        <v>845</v>
      </c>
      <c r="BT58" s="248" t="s">
        <v>844</v>
      </c>
      <c r="BV58" s="248" t="s">
        <v>845</v>
      </c>
      <c r="BW58" s="248" t="s">
        <v>845</v>
      </c>
      <c r="BX58" s="248" t="s">
        <v>845</v>
      </c>
      <c r="BY58" s="248" t="s">
        <v>845</v>
      </c>
      <c r="BZ58" s="248" t="s">
        <v>845</v>
      </c>
      <c r="CA58" s="248" t="s">
        <v>845</v>
      </c>
      <c r="CB58" s="248" t="s">
        <v>845</v>
      </c>
      <c r="CC58" s="248" t="s">
        <v>845</v>
      </c>
      <c r="CD58" s="248" t="s">
        <v>845</v>
      </c>
      <c r="CE58" s="248"/>
      <c r="CF58" s="248" t="s">
        <v>844</v>
      </c>
      <c r="CG58" s="248" t="s">
        <v>845</v>
      </c>
      <c r="CH58" s="248" t="s">
        <v>845</v>
      </c>
      <c r="CI58" s="248" t="s">
        <v>845</v>
      </c>
      <c r="CJ58" s="248" t="s">
        <v>844</v>
      </c>
      <c r="CK58" s="248" t="s">
        <v>845</v>
      </c>
      <c r="CL58" s="248" t="s">
        <v>845</v>
      </c>
      <c r="CM58" s="248" t="s">
        <v>845</v>
      </c>
      <c r="CN58" s="248" t="s">
        <v>845</v>
      </c>
      <c r="CO58" s="248" t="s">
        <v>845</v>
      </c>
      <c r="CP58" s="248" t="s">
        <v>845</v>
      </c>
      <c r="CQ58" s="248" t="s">
        <v>845</v>
      </c>
      <c r="CR58" s="248" t="s">
        <v>845</v>
      </c>
      <c r="CS58" s="248" t="s">
        <v>845</v>
      </c>
      <c r="CT58" s="248" t="s">
        <v>845</v>
      </c>
      <c r="CU58" s="248" t="s">
        <v>845</v>
      </c>
      <c r="CV58" s="248" t="s">
        <v>845</v>
      </c>
      <c r="CW58" s="248" t="s">
        <v>845</v>
      </c>
      <c r="CX58" s="248" t="s">
        <v>845</v>
      </c>
      <c r="CY58" s="248" t="s">
        <v>845</v>
      </c>
      <c r="CZ58" s="248" t="s">
        <v>845</v>
      </c>
      <c r="DA58" s="248" t="s">
        <v>844</v>
      </c>
      <c r="DB58" s="248" t="s">
        <v>845</v>
      </c>
      <c r="DC58" s="248" t="s">
        <v>845</v>
      </c>
      <c r="DE58" s="248" t="s">
        <v>844</v>
      </c>
      <c r="DG58" s="248" t="s">
        <v>845</v>
      </c>
      <c r="DH58" s="248" t="s">
        <v>845</v>
      </c>
      <c r="DI58" s="248" t="s">
        <v>845</v>
      </c>
      <c r="DJ58" s="248" t="s">
        <v>845</v>
      </c>
      <c r="DK58" s="248" t="s">
        <v>845</v>
      </c>
      <c r="DL58" s="248" t="s">
        <v>845</v>
      </c>
      <c r="DM58" s="248" t="s">
        <v>845</v>
      </c>
      <c r="DO58" s="248" t="s">
        <v>845</v>
      </c>
      <c r="DP58" s="248" t="s">
        <v>845</v>
      </c>
      <c r="DQ58" s="248" t="s">
        <v>887</v>
      </c>
      <c r="DR58" s="248" t="s">
        <v>845</v>
      </c>
      <c r="DS58" s="248" t="s">
        <v>845</v>
      </c>
      <c r="DT58" s="248" t="s">
        <v>845</v>
      </c>
      <c r="DU58" s="248" t="s">
        <v>845</v>
      </c>
      <c r="DV58" s="248" t="s">
        <v>845</v>
      </c>
      <c r="DW58" s="248" t="s">
        <v>844</v>
      </c>
      <c r="DX58" s="248" t="s">
        <v>845</v>
      </c>
      <c r="DY58" s="248" t="s">
        <v>844</v>
      </c>
      <c r="DZ58" s="248" t="s">
        <v>845</v>
      </c>
      <c r="EB58" s="248" t="s">
        <v>844</v>
      </c>
      <c r="EC58" s="248" t="s">
        <v>845</v>
      </c>
      <c r="ED58" s="248" t="s">
        <v>845</v>
      </c>
      <c r="EE58" s="248" t="s">
        <v>844</v>
      </c>
      <c r="EF58" s="248" t="s">
        <v>845</v>
      </c>
      <c r="EG58" s="248" t="s">
        <v>844</v>
      </c>
      <c r="EH58" s="251" t="s">
        <v>1546</v>
      </c>
      <c r="EI58" s="251" t="s">
        <v>1582</v>
      </c>
      <c r="EJ58" s="248" t="s">
        <v>844</v>
      </c>
      <c r="EK58" s="248" t="s">
        <v>845</v>
      </c>
      <c r="EL58" s="252">
        <v>0</v>
      </c>
      <c r="EM58" s="252">
        <v>1</v>
      </c>
      <c r="EN58" s="252">
        <v>0</v>
      </c>
      <c r="EO58" s="252">
        <v>0</v>
      </c>
      <c r="EP58" s="252">
        <v>0</v>
      </c>
      <c r="EQ58" s="252">
        <v>0</v>
      </c>
      <c r="ER58" s="252">
        <v>0</v>
      </c>
      <c r="ES58" s="252">
        <v>2</v>
      </c>
      <c r="ET58" s="252">
        <v>0</v>
      </c>
      <c r="EU58" s="252">
        <v>0</v>
      </c>
      <c r="EV58" s="252">
        <v>0</v>
      </c>
      <c r="EW58" s="252">
        <v>0</v>
      </c>
      <c r="EX58" s="252">
        <v>0</v>
      </c>
      <c r="EY58" s="252">
        <v>0</v>
      </c>
      <c r="EZ58" s="252">
        <v>0</v>
      </c>
      <c r="FA58" s="252">
        <v>0</v>
      </c>
      <c r="FB58" s="252">
        <v>0</v>
      </c>
      <c r="FC58" s="252">
        <v>0</v>
      </c>
      <c r="FD58" s="252">
        <v>0</v>
      </c>
      <c r="FE58" s="252">
        <v>0</v>
      </c>
      <c r="FF58" s="252">
        <v>0</v>
      </c>
      <c r="FG58" s="252">
        <v>0</v>
      </c>
      <c r="FH58" s="252">
        <v>0</v>
      </c>
      <c r="FI58" s="252">
        <v>3</v>
      </c>
      <c r="FJ58" s="252">
        <v>0</v>
      </c>
      <c r="FK58" s="252">
        <v>0</v>
      </c>
      <c r="FL58" s="252">
        <v>0</v>
      </c>
      <c r="FM58" s="252">
        <v>0</v>
      </c>
      <c r="FN58" s="252">
        <v>0</v>
      </c>
      <c r="FO58" s="252">
        <v>0</v>
      </c>
      <c r="FP58" s="252">
        <v>0</v>
      </c>
      <c r="FR58" s="246">
        <f>SUM(C58:DS58)</f>
        <v>55</v>
      </c>
      <c r="FS58" s="246">
        <f>SUM(EA58:EI58)</f>
        <v>0</v>
      </c>
      <c r="FT58" s="246">
        <f>SUM(ET58:FQ58)</f>
        <v>3</v>
      </c>
      <c r="FU58" s="246">
        <f>FR58+FS58-FT58</f>
        <v>52</v>
      </c>
      <c r="FV58" s="246">
        <f>SUM(C58:AU58)</f>
        <v>55</v>
      </c>
      <c r="FW58" s="246">
        <f>SUM(AV58:BJ58)</f>
        <v>0</v>
      </c>
      <c r="FX58" s="246">
        <f>SUM(BP58:CC58)</f>
        <v>0</v>
      </c>
      <c r="FY58" s="246">
        <f>SUM(CD58:CN58)</f>
        <v>0</v>
      </c>
      <c r="FZ58" s="246">
        <f>SUM(CV58:DS58)</f>
        <v>0</v>
      </c>
      <c r="GA58" s="246">
        <f>SUM(FV58:FZ58)</f>
        <v>55</v>
      </c>
    </row>
  </sheetData>
  <autoFilter ref="A1:GA1" xr:uid="{9C17E637-13BB-4B56-9A28-3D6C63D235BB}">
    <sortState xmlns:xlrd2="http://schemas.microsoft.com/office/spreadsheetml/2017/richdata2" ref="A2:GA58">
      <sortCondition ref="A1"/>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DB77-731E-40B1-A133-EB6BF62F48C1}">
  <dimension ref="A1:H58"/>
  <sheetViews>
    <sheetView tabSelected="1" workbookViewId="0">
      <selection activeCell="B9" sqref="B9"/>
    </sheetView>
  </sheetViews>
  <sheetFormatPr defaultRowHeight="14.4" x14ac:dyDescent="0.25"/>
  <cols>
    <col min="1" max="1" width="37.109375" customWidth="1"/>
    <col min="2" max="2" width="46.88671875" customWidth="1"/>
    <col min="3" max="3" width="0" hidden="1" customWidth="1"/>
    <col min="7" max="7" width="23.33203125" bestFit="1" customWidth="1"/>
    <col min="8" max="8" width="23.5546875" bestFit="1" customWidth="1"/>
    <col min="9" max="9" width="25.88671875" bestFit="1" customWidth="1"/>
    <col min="10" max="12" width="25.88671875" customWidth="1"/>
    <col min="13" max="16" width="25.88671875" bestFit="1" customWidth="1"/>
    <col min="17" max="17" width="13.33203125" bestFit="1" customWidth="1"/>
  </cols>
  <sheetData>
    <row r="1" spans="1:8" ht="15" thickBot="1" x14ac:dyDescent="0.3">
      <c r="A1" s="188" t="s">
        <v>1280</v>
      </c>
      <c r="B1" s="2" t="s">
        <v>2</v>
      </c>
      <c r="C1" t="s">
        <v>1529</v>
      </c>
      <c r="D1" t="s">
        <v>1587</v>
      </c>
    </row>
    <row r="2" spans="1:8" x14ac:dyDescent="0.25">
      <c r="A2" s="278" t="s">
        <v>1539</v>
      </c>
      <c r="B2" s="278" t="s">
        <v>103</v>
      </c>
      <c r="C2" s="279">
        <v>60</v>
      </c>
      <c r="D2" s="279">
        <f>MEDIAN(C2:C5)</f>
        <v>49.5</v>
      </c>
    </row>
    <row r="3" spans="1:8" x14ac:dyDescent="0.25">
      <c r="A3" s="278" t="s">
        <v>1539</v>
      </c>
      <c r="B3" s="278" t="s">
        <v>345</v>
      </c>
      <c r="C3" s="279">
        <v>43</v>
      </c>
      <c r="D3" s="279"/>
    </row>
    <row r="4" spans="1:8" x14ac:dyDescent="0.25">
      <c r="A4" s="278" t="s">
        <v>1539</v>
      </c>
      <c r="B4" s="278" t="s">
        <v>273</v>
      </c>
      <c r="C4" s="279">
        <v>56</v>
      </c>
      <c r="D4" s="279"/>
      <c r="G4" s="269" t="s">
        <v>1584</v>
      </c>
      <c r="H4" t="s">
        <v>1585</v>
      </c>
    </row>
    <row r="5" spans="1:8" x14ac:dyDescent="0.25">
      <c r="A5" s="278" t="s">
        <v>1539</v>
      </c>
      <c r="B5" s="278" t="s">
        <v>271</v>
      </c>
      <c r="C5" s="279">
        <v>38</v>
      </c>
      <c r="D5" s="279"/>
      <c r="G5" s="270" t="s">
        <v>1539</v>
      </c>
      <c r="H5" s="271">
        <v>49.25</v>
      </c>
    </row>
    <row r="6" spans="1:8" x14ac:dyDescent="0.25">
      <c r="A6" s="280" t="s">
        <v>1535</v>
      </c>
      <c r="B6" s="280" t="s">
        <v>173</v>
      </c>
      <c r="C6" s="281">
        <v>39</v>
      </c>
      <c r="D6" s="281">
        <f>MEDIAN(C6:C12)</f>
        <v>34</v>
      </c>
      <c r="G6" s="270" t="s">
        <v>1535</v>
      </c>
      <c r="H6" s="271">
        <v>36.142857142857146</v>
      </c>
    </row>
    <row r="7" spans="1:8" x14ac:dyDescent="0.25">
      <c r="A7" s="280" t="s">
        <v>1535</v>
      </c>
      <c r="B7" s="280" t="s">
        <v>153</v>
      </c>
      <c r="C7" s="281">
        <v>32</v>
      </c>
      <c r="D7" s="281"/>
      <c r="G7" s="270" t="s">
        <v>1537</v>
      </c>
      <c r="H7" s="271">
        <v>50.875</v>
      </c>
    </row>
    <row r="8" spans="1:8" x14ac:dyDescent="0.25">
      <c r="A8" s="280" t="s">
        <v>1535</v>
      </c>
      <c r="B8" s="280" t="s">
        <v>1531</v>
      </c>
      <c r="C8" s="281">
        <v>38</v>
      </c>
      <c r="D8" s="281"/>
      <c r="G8" s="270" t="s">
        <v>1543</v>
      </c>
      <c r="H8" s="271">
        <v>46</v>
      </c>
    </row>
    <row r="9" spans="1:8" x14ac:dyDescent="0.25">
      <c r="A9" s="280" t="s">
        <v>1535</v>
      </c>
      <c r="B9" s="280" t="s">
        <v>231</v>
      </c>
      <c r="C9" s="281">
        <v>34</v>
      </c>
      <c r="D9" s="281"/>
      <c r="G9" s="270" t="s">
        <v>1538</v>
      </c>
      <c r="H9" s="271">
        <v>49.2</v>
      </c>
    </row>
    <row r="10" spans="1:8" x14ac:dyDescent="0.25">
      <c r="A10" s="280" t="s">
        <v>1535</v>
      </c>
      <c r="B10" s="280" t="s">
        <v>251</v>
      </c>
      <c r="C10" s="281">
        <v>44</v>
      </c>
      <c r="D10" s="281"/>
      <c r="G10" s="270" t="s">
        <v>1542</v>
      </c>
      <c r="H10" s="271">
        <v>34.833333333333336</v>
      </c>
    </row>
    <row r="11" spans="1:8" x14ac:dyDescent="0.25">
      <c r="A11" s="280" t="s">
        <v>1535</v>
      </c>
      <c r="B11" s="280" t="s">
        <v>179</v>
      </c>
      <c r="C11" s="281">
        <v>34</v>
      </c>
      <c r="D11" s="281"/>
      <c r="G11" s="270" t="s">
        <v>1541</v>
      </c>
      <c r="H11" s="271">
        <v>39.875</v>
      </c>
    </row>
    <row r="12" spans="1:8" x14ac:dyDescent="0.25">
      <c r="A12" s="280" t="s">
        <v>1535</v>
      </c>
      <c r="B12" s="280" t="s">
        <v>177</v>
      </c>
      <c r="C12" s="281">
        <v>32</v>
      </c>
      <c r="D12" s="281"/>
      <c r="G12" s="270" t="s">
        <v>1536</v>
      </c>
      <c r="H12" s="271">
        <v>50.6</v>
      </c>
    </row>
    <row r="13" spans="1:8" x14ac:dyDescent="0.25">
      <c r="A13" s="282" t="s">
        <v>1537</v>
      </c>
      <c r="B13" s="282" t="s">
        <v>245</v>
      </c>
      <c r="C13" s="283">
        <v>76</v>
      </c>
      <c r="D13" s="283">
        <f>MEDIAN(C13:C20)</f>
        <v>49.5</v>
      </c>
      <c r="G13" s="270" t="s">
        <v>1540</v>
      </c>
      <c r="H13" s="271">
        <v>39</v>
      </c>
    </row>
    <row r="14" spans="1:8" x14ac:dyDescent="0.25">
      <c r="A14" s="282" t="s">
        <v>1537</v>
      </c>
      <c r="B14" s="282" t="s">
        <v>307</v>
      </c>
      <c r="C14" s="283">
        <v>72</v>
      </c>
      <c r="D14" s="283"/>
      <c r="G14" s="270" t="s">
        <v>1534</v>
      </c>
      <c r="H14" s="271">
        <v>48</v>
      </c>
    </row>
    <row r="15" spans="1:8" x14ac:dyDescent="0.25">
      <c r="A15" s="282" t="s">
        <v>1537</v>
      </c>
      <c r="B15" s="282" t="s">
        <v>301</v>
      </c>
      <c r="C15" s="283">
        <v>50</v>
      </c>
      <c r="D15" s="283"/>
      <c r="G15" s="270" t="s">
        <v>1583</v>
      </c>
      <c r="H15" s="271">
        <v>43.859649122807021</v>
      </c>
    </row>
    <row r="16" spans="1:8" x14ac:dyDescent="0.25">
      <c r="A16" s="282" t="s">
        <v>1537</v>
      </c>
      <c r="B16" s="282" t="s">
        <v>225</v>
      </c>
      <c r="C16" s="283">
        <v>49</v>
      </c>
      <c r="D16" s="283"/>
    </row>
    <row r="17" spans="1:8" x14ac:dyDescent="0.25">
      <c r="A17" s="282" t="s">
        <v>1537</v>
      </c>
      <c r="B17" s="282" t="s">
        <v>203</v>
      </c>
      <c r="C17" s="283">
        <v>48</v>
      </c>
      <c r="D17" s="283"/>
    </row>
    <row r="18" spans="1:8" x14ac:dyDescent="0.25">
      <c r="A18" s="282" t="s">
        <v>1537</v>
      </c>
      <c r="B18" s="282" t="s">
        <v>233</v>
      </c>
      <c r="C18" s="283">
        <v>50</v>
      </c>
      <c r="D18" s="283"/>
      <c r="G18" s="269" t="s">
        <v>1584</v>
      </c>
      <c r="H18" t="s">
        <v>1586</v>
      </c>
    </row>
    <row r="19" spans="1:8" x14ac:dyDescent="0.25">
      <c r="A19" s="282" t="s">
        <v>1537</v>
      </c>
      <c r="B19" s="282" t="s">
        <v>313</v>
      </c>
      <c r="C19" s="283">
        <v>36</v>
      </c>
      <c r="D19" s="283"/>
      <c r="G19" s="270" t="s">
        <v>1539</v>
      </c>
      <c r="H19" s="271">
        <v>10.436314802968846</v>
      </c>
    </row>
    <row r="20" spans="1:8" x14ac:dyDescent="0.25">
      <c r="A20" s="282" t="s">
        <v>1537</v>
      </c>
      <c r="B20" s="282" t="s">
        <v>297</v>
      </c>
      <c r="C20" s="283">
        <v>26</v>
      </c>
      <c r="D20" s="283"/>
      <c r="G20" s="270" t="s">
        <v>1535</v>
      </c>
      <c r="H20" s="271">
        <v>4.4131837120372088</v>
      </c>
    </row>
    <row r="21" spans="1:8" x14ac:dyDescent="0.25">
      <c r="A21" s="284" t="s">
        <v>1543</v>
      </c>
      <c r="B21" s="284" t="s">
        <v>93</v>
      </c>
      <c r="C21" s="285">
        <v>46</v>
      </c>
      <c r="D21" s="285"/>
      <c r="G21" s="270" t="s">
        <v>1537</v>
      </c>
      <c r="H21" s="271">
        <v>16.608410089899806</v>
      </c>
    </row>
    <row r="22" spans="1:8" x14ac:dyDescent="0.25">
      <c r="A22" s="286" t="s">
        <v>1538</v>
      </c>
      <c r="B22" s="286" t="s">
        <v>113</v>
      </c>
      <c r="C22" s="287">
        <v>35</v>
      </c>
      <c r="D22" s="287">
        <f>MEDIAN(C22:C26)</f>
        <v>48</v>
      </c>
      <c r="G22" s="270" t="s">
        <v>1543</v>
      </c>
      <c r="H22" s="271" t="e">
        <v>#DIV/0!</v>
      </c>
    </row>
    <row r="23" spans="1:8" x14ac:dyDescent="0.25">
      <c r="A23" s="286" t="s">
        <v>1538</v>
      </c>
      <c r="B23" s="286" t="s">
        <v>335</v>
      </c>
      <c r="C23" s="287">
        <v>50</v>
      </c>
      <c r="D23" s="287"/>
      <c r="G23" s="270" t="s">
        <v>1538</v>
      </c>
      <c r="H23" s="271">
        <v>12.988456413292528</v>
      </c>
    </row>
    <row r="24" spans="1:8" x14ac:dyDescent="0.25">
      <c r="A24" s="286" t="s">
        <v>1538</v>
      </c>
      <c r="B24" s="286" t="s">
        <v>201</v>
      </c>
      <c r="C24" s="287">
        <v>70</v>
      </c>
      <c r="D24" s="287"/>
      <c r="G24" s="270" t="s">
        <v>1542</v>
      </c>
      <c r="H24" s="271">
        <v>6.8239773348587995</v>
      </c>
    </row>
    <row r="25" spans="1:8" x14ac:dyDescent="0.25">
      <c r="A25" s="286" t="s">
        <v>1538</v>
      </c>
      <c r="B25" s="286" t="s">
        <v>275</v>
      </c>
      <c r="C25" s="287">
        <v>48</v>
      </c>
      <c r="D25" s="287"/>
      <c r="G25" s="270" t="s">
        <v>1541</v>
      </c>
      <c r="H25" s="271">
        <v>8.9990078818246886</v>
      </c>
    </row>
    <row r="26" spans="1:8" x14ac:dyDescent="0.25">
      <c r="A26" s="286" t="s">
        <v>1538</v>
      </c>
      <c r="B26" s="286" t="s">
        <v>1533</v>
      </c>
      <c r="C26" s="287">
        <v>43</v>
      </c>
      <c r="D26" s="287"/>
      <c r="G26" s="270" t="s">
        <v>1536</v>
      </c>
      <c r="H26" s="271">
        <v>23.765521244020722</v>
      </c>
    </row>
    <row r="27" spans="1:8" x14ac:dyDescent="0.25">
      <c r="A27" s="274" t="s">
        <v>1542</v>
      </c>
      <c r="B27" s="274" t="s">
        <v>267</v>
      </c>
      <c r="C27" s="275">
        <v>35</v>
      </c>
      <c r="D27" s="275">
        <f>MEDIAN(C27:C32)</f>
        <v>33</v>
      </c>
      <c r="G27" s="270" t="s">
        <v>1540</v>
      </c>
      <c r="H27" s="271">
        <v>4.8989794855663558</v>
      </c>
    </row>
    <row r="28" spans="1:8" x14ac:dyDescent="0.25">
      <c r="A28" s="274" t="s">
        <v>1542</v>
      </c>
      <c r="B28" s="274" t="s">
        <v>249</v>
      </c>
      <c r="C28" s="275">
        <v>31</v>
      </c>
      <c r="D28" s="275"/>
      <c r="G28" s="270" t="s">
        <v>1534</v>
      </c>
      <c r="H28" s="271">
        <v>21.9848432637882</v>
      </c>
    </row>
    <row r="29" spans="1:8" x14ac:dyDescent="0.25">
      <c r="A29" s="274" t="s">
        <v>1542</v>
      </c>
      <c r="B29" s="274" t="s">
        <v>183</v>
      </c>
      <c r="C29" s="275">
        <v>27</v>
      </c>
      <c r="D29" s="275"/>
      <c r="G29" s="270" t="s">
        <v>1583</v>
      </c>
      <c r="H29" s="271">
        <v>14.209451829794778</v>
      </c>
    </row>
    <row r="30" spans="1:8" x14ac:dyDescent="0.25">
      <c r="A30" s="274" t="s">
        <v>1542</v>
      </c>
      <c r="B30" s="274" t="s">
        <v>1532</v>
      </c>
      <c r="C30" s="275">
        <v>46</v>
      </c>
      <c r="D30" s="275"/>
    </row>
    <row r="31" spans="1:8" x14ac:dyDescent="0.25">
      <c r="A31" s="274" t="s">
        <v>1542</v>
      </c>
      <c r="B31" s="274" t="s">
        <v>139</v>
      </c>
      <c r="C31" s="275">
        <v>39</v>
      </c>
      <c r="D31" s="275"/>
    </row>
    <row r="32" spans="1:8" x14ac:dyDescent="0.25">
      <c r="A32" s="274" t="s">
        <v>1542</v>
      </c>
      <c r="B32" s="274" t="s">
        <v>107</v>
      </c>
      <c r="C32" s="275">
        <v>31</v>
      </c>
      <c r="D32" s="275"/>
    </row>
    <row r="33" spans="1:4" x14ac:dyDescent="0.25">
      <c r="A33" s="272" t="s">
        <v>1541</v>
      </c>
      <c r="B33" s="272" t="s">
        <v>343</v>
      </c>
      <c r="C33" s="273">
        <v>31</v>
      </c>
      <c r="D33" s="273">
        <f>MEDIAN(C33:C40)</f>
        <v>36.5</v>
      </c>
    </row>
    <row r="34" spans="1:4" x14ac:dyDescent="0.25">
      <c r="A34" s="272" t="s">
        <v>1541</v>
      </c>
      <c r="B34" s="272" t="s">
        <v>295</v>
      </c>
      <c r="C34" s="273">
        <v>34</v>
      </c>
      <c r="D34" s="273"/>
    </row>
    <row r="35" spans="1:4" x14ac:dyDescent="0.25">
      <c r="A35" s="272" t="s">
        <v>1541</v>
      </c>
      <c r="B35" s="272" t="s">
        <v>263</v>
      </c>
      <c r="C35" s="273">
        <v>48</v>
      </c>
      <c r="D35" s="273"/>
    </row>
    <row r="36" spans="1:4" x14ac:dyDescent="0.25">
      <c r="A36" s="272" t="s">
        <v>1541</v>
      </c>
      <c r="B36" s="272" t="s">
        <v>287</v>
      </c>
      <c r="C36" s="273">
        <v>58</v>
      </c>
      <c r="D36" s="273"/>
    </row>
    <row r="37" spans="1:4" x14ac:dyDescent="0.25">
      <c r="A37" s="272" t="s">
        <v>1541</v>
      </c>
      <c r="B37" s="272" t="s">
        <v>349</v>
      </c>
      <c r="C37" s="273">
        <v>41</v>
      </c>
      <c r="D37" s="273"/>
    </row>
    <row r="38" spans="1:4" x14ac:dyDescent="0.25">
      <c r="A38" s="272" t="s">
        <v>1541</v>
      </c>
      <c r="B38" s="272" t="s">
        <v>143</v>
      </c>
      <c r="C38" s="273">
        <v>34</v>
      </c>
      <c r="D38" s="273"/>
    </row>
    <row r="39" spans="1:4" x14ac:dyDescent="0.25">
      <c r="A39" s="272" t="s">
        <v>1541</v>
      </c>
      <c r="B39" s="272" t="s">
        <v>247</v>
      </c>
      <c r="C39" s="273">
        <v>36</v>
      </c>
      <c r="D39" s="273"/>
    </row>
    <row r="40" spans="1:4" x14ac:dyDescent="0.25">
      <c r="A40" s="272" t="s">
        <v>1541</v>
      </c>
      <c r="B40" s="272" t="s">
        <v>115</v>
      </c>
      <c r="C40" s="273">
        <v>37</v>
      </c>
      <c r="D40" s="273"/>
    </row>
    <row r="41" spans="1:4" x14ac:dyDescent="0.25">
      <c r="A41" s="288" t="s">
        <v>1536</v>
      </c>
      <c r="B41" s="288" t="s">
        <v>1530</v>
      </c>
      <c r="C41" s="289">
        <v>41</v>
      </c>
      <c r="D41" s="289">
        <f>MEDIAN(C41:C45)</f>
        <v>41</v>
      </c>
    </row>
    <row r="42" spans="1:4" x14ac:dyDescent="0.25">
      <c r="A42" s="288" t="s">
        <v>1536</v>
      </c>
      <c r="B42" s="288" t="s">
        <v>123</v>
      </c>
      <c r="C42" s="289">
        <v>93</v>
      </c>
      <c r="D42" s="289"/>
    </row>
    <row r="43" spans="1:4" x14ac:dyDescent="0.25">
      <c r="A43" s="288" t="s">
        <v>1536</v>
      </c>
      <c r="B43" s="288" t="s">
        <v>167</v>
      </c>
      <c r="C43" s="289">
        <v>37</v>
      </c>
      <c r="D43" s="289"/>
    </row>
    <row r="44" spans="1:4" x14ac:dyDescent="0.25">
      <c r="A44" s="288" t="s">
        <v>1536</v>
      </c>
      <c r="B44" s="288" t="s">
        <v>131</v>
      </c>
      <c r="C44" s="289">
        <v>41</v>
      </c>
      <c r="D44" s="289"/>
    </row>
    <row r="45" spans="1:4" x14ac:dyDescent="0.25">
      <c r="A45" s="288" t="s">
        <v>1536</v>
      </c>
      <c r="B45" s="288" t="s">
        <v>333</v>
      </c>
      <c r="C45" s="289">
        <v>41</v>
      </c>
      <c r="D45" s="289"/>
    </row>
    <row r="46" spans="1:4" x14ac:dyDescent="0.25">
      <c r="A46" s="276" t="s">
        <v>1540</v>
      </c>
      <c r="B46" s="276" t="s">
        <v>339</v>
      </c>
      <c r="C46" s="277">
        <v>44</v>
      </c>
      <c r="D46" s="277">
        <f>MEDIAN(C46:C51)</f>
        <v>39</v>
      </c>
    </row>
    <row r="47" spans="1:4" x14ac:dyDescent="0.25">
      <c r="A47" s="276" t="s">
        <v>1540</v>
      </c>
      <c r="B47" s="276" t="s">
        <v>181</v>
      </c>
      <c r="C47" s="277">
        <v>42</v>
      </c>
      <c r="D47" s="277"/>
    </row>
    <row r="48" spans="1:4" x14ac:dyDescent="0.25">
      <c r="A48" s="276" t="s">
        <v>1540</v>
      </c>
      <c r="B48" s="276" t="s">
        <v>237</v>
      </c>
      <c r="C48" s="277">
        <v>44</v>
      </c>
      <c r="D48" s="277"/>
    </row>
    <row r="49" spans="1:4" x14ac:dyDescent="0.25">
      <c r="A49" s="276" t="s">
        <v>1540</v>
      </c>
      <c r="B49" s="276" t="s">
        <v>337</v>
      </c>
      <c r="C49" s="277">
        <v>33</v>
      </c>
      <c r="D49" s="277"/>
    </row>
    <row r="50" spans="1:4" x14ac:dyDescent="0.25">
      <c r="A50" s="276" t="s">
        <v>1540</v>
      </c>
      <c r="B50" s="276" t="s">
        <v>341</v>
      </c>
      <c r="C50" s="277">
        <v>35</v>
      </c>
      <c r="D50" s="277"/>
    </row>
    <row r="51" spans="1:4" x14ac:dyDescent="0.25">
      <c r="A51" s="276" t="s">
        <v>1540</v>
      </c>
      <c r="B51" s="276" t="s">
        <v>279</v>
      </c>
      <c r="C51" s="277">
        <v>36</v>
      </c>
      <c r="D51" s="277"/>
    </row>
    <row r="52" spans="1:4" x14ac:dyDescent="0.25">
      <c r="A52" s="290" t="s">
        <v>1534</v>
      </c>
      <c r="B52" s="290" t="s">
        <v>99</v>
      </c>
      <c r="C52" s="291">
        <v>89</v>
      </c>
      <c r="D52" s="291">
        <f>MEDIAN(C52:C58)</f>
        <v>39</v>
      </c>
    </row>
    <row r="53" spans="1:4" x14ac:dyDescent="0.25">
      <c r="A53" s="290" t="s">
        <v>1534</v>
      </c>
      <c r="B53" s="290" t="s">
        <v>207</v>
      </c>
      <c r="C53" s="291">
        <v>39</v>
      </c>
      <c r="D53" s="291"/>
    </row>
    <row r="54" spans="1:4" x14ac:dyDescent="0.25">
      <c r="A54" s="290" t="s">
        <v>1534</v>
      </c>
      <c r="B54" s="290" t="s">
        <v>311</v>
      </c>
      <c r="C54" s="291">
        <v>33</v>
      </c>
      <c r="D54" s="291"/>
    </row>
    <row r="55" spans="1:4" x14ac:dyDescent="0.25">
      <c r="A55" s="290" t="s">
        <v>1534</v>
      </c>
      <c r="B55" s="290" t="s">
        <v>189</v>
      </c>
      <c r="C55" s="291">
        <v>60</v>
      </c>
      <c r="D55" s="291"/>
    </row>
    <row r="56" spans="1:4" x14ac:dyDescent="0.25">
      <c r="A56" s="290" t="s">
        <v>1534</v>
      </c>
      <c r="B56" s="290" t="s">
        <v>253</v>
      </c>
      <c r="C56" s="291">
        <v>36</v>
      </c>
      <c r="D56" s="291"/>
    </row>
    <row r="57" spans="1:4" x14ac:dyDescent="0.25">
      <c r="A57" s="290" t="s">
        <v>1534</v>
      </c>
      <c r="B57" s="290" t="s">
        <v>171</v>
      </c>
      <c r="C57" s="291">
        <v>24</v>
      </c>
      <c r="D57" s="291"/>
    </row>
    <row r="58" spans="1:4" x14ac:dyDescent="0.25">
      <c r="A58" s="290" t="s">
        <v>1534</v>
      </c>
      <c r="B58" s="290" t="s">
        <v>169</v>
      </c>
      <c r="C58" s="291">
        <v>55</v>
      </c>
      <c r="D58" s="291"/>
    </row>
  </sheetData>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03373-1B0E-478C-BA5A-C2191927EFC5}">
  <dimension ref="A1:V121"/>
  <sheetViews>
    <sheetView topLeftCell="A92" workbookViewId="0">
      <selection activeCell="D116" sqref="D116"/>
    </sheetView>
  </sheetViews>
  <sheetFormatPr defaultRowHeight="15" x14ac:dyDescent="0.3"/>
  <cols>
    <col min="1" max="1" width="14.44140625" style="225" bestFit="1" customWidth="1"/>
    <col min="2" max="2" width="41.88671875" style="225" bestFit="1" customWidth="1"/>
    <col min="3" max="3" width="17.109375" style="225" bestFit="1" customWidth="1"/>
    <col min="4" max="4" width="32.5546875" style="225" customWidth="1"/>
    <col min="5" max="5" width="26.33203125" style="225" bestFit="1" customWidth="1"/>
    <col min="6" max="6" width="11.77734375" style="225" bestFit="1" customWidth="1"/>
    <col min="7" max="8" width="15.77734375" style="225" customWidth="1"/>
    <col min="9" max="12" width="30.77734375" style="226" customWidth="1"/>
    <col min="13" max="13" width="15.77734375" style="241" customWidth="1"/>
    <col min="14" max="22" width="8.88671875" style="225"/>
  </cols>
  <sheetData>
    <row r="1" spans="1:22" s="229" customFormat="1" ht="43.2" x14ac:dyDescent="0.25">
      <c r="A1" s="230" t="s">
        <v>1270</v>
      </c>
      <c r="B1" s="230" t="s">
        <v>1271</v>
      </c>
      <c r="C1" s="230" t="s">
        <v>1278</v>
      </c>
      <c r="D1" s="230" t="s">
        <v>1279</v>
      </c>
      <c r="E1" s="230" t="s">
        <v>1280</v>
      </c>
      <c r="F1" s="230" t="s">
        <v>1277</v>
      </c>
      <c r="G1" s="230" t="s">
        <v>1275</v>
      </c>
      <c r="H1" s="230" t="s">
        <v>1167</v>
      </c>
      <c r="I1" s="230" t="s">
        <v>354</v>
      </c>
      <c r="J1" s="230" t="s">
        <v>487</v>
      </c>
      <c r="K1" s="230" t="s">
        <v>573</v>
      </c>
      <c r="L1" s="230" t="s">
        <v>703</v>
      </c>
      <c r="M1" s="230" t="s">
        <v>1426</v>
      </c>
      <c r="N1" s="228"/>
      <c r="O1" s="228"/>
      <c r="P1" s="228"/>
      <c r="Q1" s="228"/>
      <c r="R1" s="228"/>
      <c r="S1" s="228"/>
      <c r="T1" s="228"/>
      <c r="U1" s="228"/>
      <c r="V1" s="228"/>
    </row>
    <row r="2" spans="1:22" ht="15" customHeight="1" x14ac:dyDescent="0.3">
      <c r="A2" s="225" t="s">
        <v>168</v>
      </c>
      <c r="B2" s="225" t="s">
        <v>169</v>
      </c>
      <c r="C2" s="225" t="s">
        <v>1292</v>
      </c>
      <c r="E2" s="225" t="s">
        <v>1281</v>
      </c>
      <c r="F2" s="225" t="s">
        <v>1272</v>
      </c>
      <c r="G2" s="225" t="s">
        <v>1276</v>
      </c>
      <c r="H2" s="227">
        <f>HLOOKUP($A2,'SGTI 2021 Clean Data (AR+SGX)'!$2:$8,3,0)</f>
        <v>43921</v>
      </c>
      <c r="I2" s="228" t="str">
        <f>HLOOKUP($A2,'SGTI 2021 Clean Data (AR+SGX)'!$2:$8,4,0)</f>
        <v>https://yomastrategic.com/wp-content/uploads/2021/03/Yoma-Annual-Report-2020.pdf</v>
      </c>
      <c r="J2" s="228" t="str">
        <f>HLOOKUP($A2,'SGTI 2021 Clean Data (AR+SGX)'!$2:$8,5,0)</f>
        <v>https://links.sgx.com/FileOpen/Yoma%20Strategic%20Holdings%20Ltd%20Sustainability%20Report%202020.ashx?App=Announcement&amp;FileID=649962</v>
      </c>
      <c r="K2" s="228" t="str">
        <f>HLOOKUP($A2,'SGTI 2021 Clean Data (AR+SGX)'!$2:$8,6,0)</f>
        <v>https://yomastrategic.com/wp-content/uploads/2021/03/13-January-2021-Notice-of-AGM.pdf</v>
      </c>
      <c r="L2" s="228" t="str">
        <f>HLOOKUP($A2,'SGTI 2021 Clean Data (AR+SGX)'!$2:$8,7,0)</f>
        <v>https://yomastrategic.com/wp-content/uploads/2021/03/29-January-2021-Minutes-of-AGM.pdf</v>
      </c>
      <c r="M2" s="241" t="s">
        <v>1427</v>
      </c>
    </row>
    <row r="3" spans="1:22" ht="15" customHeight="1" x14ac:dyDescent="0.3">
      <c r="A3" s="225" t="s">
        <v>286</v>
      </c>
      <c r="B3" s="225" t="s">
        <v>287</v>
      </c>
      <c r="C3" s="225" t="s">
        <v>1293</v>
      </c>
      <c r="E3" s="225" t="s">
        <v>1282</v>
      </c>
      <c r="F3" s="225" t="s">
        <v>1272</v>
      </c>
      <c r="G3" s="225" t="s">
        <v>1276</v>
      </c>
      <c r="H3" s="227">
        <f>HLOOKUP($A3,'SGTI 2021 Clean Data (AR+SGX)'!$2:$8,3,0)</f>
        <v>44196</v>
      </c>
      <c r="I3" s="228" t="str">
        <f>HLOOKUP($A3,'SGTI 2021 Clean Data (AR+SGX)'!$2:$8,4,0)</f>
        <v>https://links.sgx.com/FileOpen/VICOM%20Ltd%20-%20Annual%20Report%202020.ashx?App=Announcement&amp;FileID=653047</v>
      </c>
      <c r="J3" s="228" t="str">
        <f>HLOOKUP($A3,'SGTI 2021 Clean Data (AR+SGX)'!$2:$8,5,0)</f>
        <v>https://links.sgx.com/FileOpen/VICOM%20Ltd%20-%20Annual%20Report%202020.ashx?App=Announcement&amp;FileID=653047</v>
      </c>
      <c r="K3" s="228" t="str">
        <f>HLOOKUP($A3,'SGTI 2021 Clean Data (AR+SGX)'!$2:$8,6,0)</f>
        <v>https://links.sgx.com/FileOpen/VICOM%20Ltd%20-%20Notice%20of%20AGM%2028.4.2021.ashx?App=Announcement&amp;FileID=653046</v>
      </c>
      <c r="L3" s="228" t="str">
        <f>HLOOKUP($A3,'SGTI 2021 Clean Data (AR+SGX)'!$2:$8,7,0)</f>
        <v>https://links.sgx.com/FileOpen/VICOM%20Ltd%20-%20Minutes%20of%20AGM%20held%20on%2028%20April%202021.ashx?App=Announcement&amp;FileID=665672</v>
      </c>
      <c r="M3" s="241" t="s">
        <v>1427</v>
      </c>
    </row>
    <row r="4" spans="1:22" ht="15" customHeight="1" x14ac:dyDescent="0.3">
      <c r="A4" s="225" t="s">
        <v>166</v>
      </c>
      <c r="B4" s="225" t="s">
        <v>167</v>
      </c>
      <c r="C4" s="225" t="s">
        <v>1294</v>
      </c>
      <c r="E4" s="225" t="s">
        <v>1283</v>
      </c>
      <c r="F4" s="225" t="s">
        <v>1272</v>
      </c>
      <c r="G4" s="225" t="s">
        <v>1276</v>
      </c>
      <c r="H4" s="227">
        <f>HLOOKUP($A4,'SGTI 2021 Clean Data (AR+SGX)'!$2:$8,3,0)</f>
        <v>43921</v>
      </c>
      <c r="I4" s="228" t="str">
        <f>HLOOKUP($A4,'SGTI 2021 Clean Data (AR+SGX)'!$2:$8,4,0)</f>
        <v>http://www.valuetronics.com.hk/ir/doc/2020%2007%2021%20-%20FY2020%20Annual%20Report.pdf</v>
      </c>
      <c r="J4" s="228" t="str">
        <f>HLOOKUP($A4,'SGTI 2021 Clean Data (AR+SGX)'!$2:$8,5,0)</f>
        <v>https://links.sgx.com/FileOpen/Valuetronics-2020%20Sustainability%20Report.ashx?App=Announcement&amp;FileID=626065</v>
      </c>
      <c r="K4" s="228" t="str">
        <f>HLOOKUP($A4,'SGTI 2021 Clean Data (AR+SGX)'!$2:$8,6,0)</f>
        <v>https://links.sgx.com/FileOpen/VHL-AGM%20Minutes-20200814.ashx?App=Announcement&amp;FileID=627988</v>
      </c>
      <c r="L4" s="228" t="str">
        <f>HLOOKUP($A4,'SGTI 2021 Clean Data (AR+SGX)'!$2:$8,7,0)</f>
        <v>https://links.sgx.com/FileOpen/Valuetronics-FY2020%20Notice%20of%20AGM.ashx?App=Announcement&amp;FileID=624303</v>
      </c>
      <c r="M4" s="241" t="s">
        <v>1427</v>
      </c>
    </row>
    <row r="5" spans="1:22" ht="15" customHeight="1" x14ac:dyDescent="0.3">
      <c r="A5" s="225" t="s">
        <v>278</v>
      </c>
      <c r="B5" s="225" t="s">
        <v>279</v>
      </c>
      <c r="C5" s="225" t="s">
        <v>1402</v>
      </c>
      <c r="E5" s="225" t="s">
        <v>1284</v>
      </c>
      <c r="F5" s="225" t="s">
        <v>1272</v>
      </c>
      <c r="G5" s="225" t="s">
        <v>1276</v>
      </c>
      <c r="H5" s="227">
        <f>HLOOKUP($A5,'SGTI 2021 Clean Data (AR+SGX)'!$2:$8,3,0)</f>
        <v>44196</v>
      </c>
      <c r="I5" s="228" t="str">
        <f>HLOOKUP($A5,'SGTI 2021 Clean Data (AR+SGX)'!$2:$8,4,0)</f>
        <v>https://links.sgx.com/FileOpen/United%20Global%20Limited%20Annual%20Report%202020.ashx?App=Announcement&amp;FileID=660462</v>
      </c>
      <c r="J5" s="228">
        <f>HLOOKUP($A5,'SGTI 2021 Clean Data (AR+SGX)'!$2:$8,5,0)</f>
        <v>0</v>
      </c>
      <c r="K5" s="228" t="str">
        <f>HLOOKUP($A5,'SGTI 2021 Clean Data (AR+SGX)'!$2:$8,6,0)</f>
        <v>https://links.sgx.com/FileOpen/UGL%20-%20Notice%20of%20AGM.ashx?App=Announcement&amp;FileID=660456</v>
      </c>
      <c r="L5" s="228">
        <f>HLOOKUP($A5,'SGTI 2021 Clean Data (AR+SGX)'!$2:$8,7,0)</f>
        <v>0</v>
      </c>
      <c r="M5" s="241" t="s">
        <v>1427</v>
      </c>
    </row>
    <row r="6" spans="1:22" ht="15" customHeight="1" x14ac:dyDescent="0.3">
      <c r="A6" s="225" t="s">
        <v>138</v>
      </c>
      <c r="B6" s="225" t="s">
        <v>139</v>
      </c>
      <c r="C6" s="226" t="s">
        <v>1403</v>
      </c>
      <c r="E6" s="225" t="s">
        <v>1285</v>
      </c>
      <c r="F6" s="225" t="s">
        <v>1272</v>
      </c>
      <c r="G6" s="225" t="s">
        <v>1276</v>
      </c>
      <c r="H6" s="227">
        <f>HLOOKUP($A6,'SGTI 2021 Clean Data (AR+SGX)'!$2:$8,3,0)</f>
        <v>44012</v>
      </c>
      <c r="I6" s="228" t="str">
        <f>HLOOKUP($A6,'SGTI 2021 Clean Data (AR+SGX)'!$2:$8,4,0)</f>
        <v>https://ughealthcarecorporation.listedcompany.com/newsroom/20201008_214034_8K7_8KBA3YZ2GKXT9GUU.1.pdf</v>
      </c>
      <c r="J6" s="228">
        <f>HLOOKUP($A6,'SGTI 2021 Clean Data (AR+SGX)'!$2:$8,5,0)</f>
        <v>0</v>
      </c>
      <c r="K6" s="228" t="str">
        <f>HLOOKUP($A6,'SGTI 2021 Clean Data (AR+SGX)'!$2:$8,6,0)</f>
        <v>https://ughealthcarecorporation.listedcompany.com/news.html/id/800839</v>
      </c>
      <c r="L6" s="228" t="str">
        <f>HLOOKUP($A6,'SGTI 2021 Clean Data (AR+SGX)'!$2:$8,7,0)</f>
        <v>https://ughealthcarecorporation.listedcompany.com/news.html/id/809452</v>
      </c>
      <c r="M6" s="241" t="s">
        <v>1427</v>
      </c>
    </row>
    <row r="7" spans="1:22" ht="15" customHeight="1" x14ac:dyDescent="0.3">
      <c r="A7" s="225" t="s">
        <v>344</v>
      </c>
      <c r="B7" s="225" t="s">
        <v>345</v>
      </c>
      <c r="C7" s="225" t="s">
        <v>1295</v>
      </c>
      <c r="E7" s="225" t="s">
        <v>1286</v>
      </c>
      <c r="F7" s="225" t="s">
        <v>1272</v>
      </c>
      <c r="G7" s="225" t="s">
        <v>1276</v>
      </c>
      <c r="H7" s="227">
        <f>HLOOKUP($A7,'SGTI 2021 Clean Data (AR+SGX)'!$2:$8,3,0)</f>
        <v>44196</v>
      </c>
      <c r="I7" s="228" t="str">
        <f>HLOOKUP($A7,'SGTI 2021 Clean Data (AR+SGX)'!$2:$8,4,0)</f>
        <v>https://www.theplaceholdings.com/frontend/web/misc/ar2020.pdf</v>
      </c>
      <c r="J7" s="228" t="str">
        <f>HLOOKUP($A7,'SGTI 2021 Clean Data (AR+SGX)'!$2:$8,5,0)</f>
        <v>not released yet</v>
      </c>
      <c r="K7" s="228" t="str">
        <f>HLOOKUP($A7,'SGTI 2021 Clean Data (AR+SGX)'!$2:$8,6,0)</f>
        <v>https://links.sgx.com/FileOpen/1.%20TPHL_Notice%20of%20AGM_FY2020.ashx?App=Announcement&amp;FileID=658977</v>
      </c>
      <c r="L7" s="228" t="str">
        <f>HLOOKUP($A7,'SGTI 2021 Clean Data (AR+SGX)'!$2:$8,7,0)</f>
        <v>https://www.theplaceholdings.com/view&amp;id=1026</v>
      </c>
      <c r="M7" s="241" t="s">
        <v>1427</v>
      </c>
    </row>
    <row r="8" spans="1:22" ht="15" customHeight="1" x14ac:dyDescent="0.3">
      <c r="A8" s="225" t="s">
        <v>274</v>
      </c>
      <c r="B8" s="225" t="s">
        <v>275</v>
      </c>
      <c r="C8" s="225" t="s">
        <v>1296</v>
      </c>
      <c r="E8" s="225" t="s">
        <v>1287</v>
      </c>
      <c r="F8" s="225" t="s">
        <v>1272</v>
      </c>
      <c r="G8" s="225" t="s">
        <v>1276</v>
      </c>
      <c r="H8" s="227">
        <f>HLOOKUP($A8,'SGTI 2021 Clean Data (AR+SGX)'!$2:$8,3,0)</f>
        <v>44196</v>
      </c>
      <c r="I8" s="228" t="str">
        <f>HLOOKUP($A8,'SGTI 2021 Clean Data (AR+SGX)'!$2:$8,4,0)</f>
        <v>https://links.sgx.com/FileOpen/Trendlines%20-%20Annual%20Report%202020.ashx?App=Announcement&amp;FileID=652116</v>
      </c>
      <c r="J8" s="228">
        <f>HLOOKUP($A8,'SGTI 2021 Clean Data (AR+SGX)'!$2:$8,5,0)</f>
        <v>0</v>
      </c>
      <c r="K8" s="228" t="str">
        <f>HLOOKUP($A8,'SGTI 2021 Clean Data (AR+SGX)'!$2:$8,6,0)</f>
        <v>https://links.sgx.com/FileOpen/1.%20Notice%20of%20AGM.ashx?App=Announcement&amp;FileID=652117</v>
      </c>
      <c r="L8" s="228" t="str">
        <f>HLOOKUP($A8,'SGTI 2021 Clean Data (AR+SGX)'!$2:$8,7,0)</f>
        <v>https://links.sgx.com/FileOpen/Trendlines%20-%20AGM%20Minutes%2022%20April%202021.ashx?App=Announcement&amp;FileID=667319</v>
      </c>
      <c r="M8" s="241" t="s">
        <v>1427</v>
      </c>
    </row>
    <row r="9" spans="1:22" ht="15" customHeight="1" x14ac:dyDescent="0.3">
      <c r="A9" s="225" t="s">
        <v>342</v>
      </c>
      <c r="B9" s="225" t="s">
        <v>343</v>
      </c>
      <c r="C9" s="225" t="s">
        <v>1404</v>
      </c>
      <c r="E9" s="225" t="s">
        <v>1282</v>
      </c>
      <c r="F9" s="225" t="s">
        <v>1272</v>
      </c>
      <c r="G9" s="225" t="s">
        <v>1276</v>
      </c>
      <c r="H9" s="227">
        <f>HLOOKUP($A9,'SGTI 2021 Clean Data (AR+SGX)'!$2:$8,3,0)</f>
        <v>44196</v>
      </c>
      <c r="I9" s="228" t="str">
        <f>HLOOKUP($A9,'SGTI 2021 Clean Data (AR+SGX)'!$2:$8,4,0)</f>
        <v>https://links.sgx.com/FileOpen/SSHL%20-%20Annual%20Report%20FY2020%20-%20Final.ashx?App=Announcement&amp;FileID=660558</v>
      </c>
      <c r="J9" s="228" t="str">
        <f>HLOOKUP($A9,'SGTI 2021 Clean Data (AR+SGX)'!$2:$8,5,0)</f>
        <v>https://links.sgx.com/FileOpen/SSHL%20-%20SR%20FY2020.ashx?App=Announcement&amp;FileID=668205</v>
      </c>
      <c r="K9" s="228" t="str">
        <f>HLOOKUP($A9,'SGTI 2021 Clean Data (AR+SGX)'!$2:$8,6,0)</f>
        <v>https://links.sgx.com/FileOpen/SSHL%20-%20Notice%20of%20AGM%20FY2020.ashx?App=Announcement&amp;FileID=664056</v>
      </c>
      <c r="L9" s="228" t="str">
        <f>HLOOKUP($A9,'SGTI 2021 Clean Data (AR+SGX)'!$2:$8,7,0)</f>
        <v>https://links.sgx.com/FileOpen/SSHL%20-%20Minutes%20of%20AGM%20-%2029%20April%202021.ashx?App=Announcement&amp;FileID=667765</v>
      </c>
      <c r="M9" s="241" t="s">
        <v>1427</v>
      </c>
    </row>
    <row r="10" spans="1:22" ht="15" customHeight="1" x14ac:dyDescent="0.3">
      <c r="A10" s="225" t="s">
        <v>272</v>
      </c>
      <c r="B10" s="225" t="s">
        <v>273</v>
      </c>
      <c r="C10" s="225" t="s">
        <v>1297</v>
      </c>
      <c r="E10" s="225" t="s">
        <v>1286</v>
      </c>
      <c r="F10" s="225" t="s">
        <v>1272</v>
      </c>
      <c r="G10" s="225" t="s">
        <v>1276</v>
      </c>
      <c r="H10" s="227">
        <f>HLOOKUP($A10,'SGTI 2021 Clean Data (AR+SGX)'!$2:$8,3,0)</f>
        <v>44196</v>
      </c>
      <c r="I10" s="228" t="str">
        <f>HLOOKUP($A10,'SGTI 2021 Clean Data (AR+SGX)'!$2:$8,4,0)</f>
        <v>https://links.sgx.com/FileOpen/StarHubAnnualReport2020.ashx?App=Announcement&amp;FileID=657445</v>
      </c>
      <c r="J10" s="228" t="str">
        <f>HLOOKUP($A10,'SGTI 2021 Clean Data (AR+SGX)'!$2:$8,5,0)</f>
        <v>https://links.sgx.com/FileOpen/StarHubAnnualReport2020.ashx?App=Announcement&amp;FileID=657445</v>
      </c>
      <c r="K10" s="228" t="str">
        <f>HLOOKUP($A10,'SGTI 2021 Clean Data (AR+SGX)'!$2:$8,6,0)</f>
        <v>https://links.sgx.com/FileOpen/AGMNoticeDated8April2021.ashx?App=Announcement&amp;FileID=657442</v>
      </c>
      <c r="L10" s="228" t="str">
        <f>HLOOKUP($A10,'SGTI 2021 Clean Data (AR+SGX)'!$2:$8,7,0)</f>
        <v>https://links.sgx.com/FileOpen/MinsOf23rdAGM300421.ashx?App=Announcement&amp;FileID=667923</v>
      </c>
      <c r="M10" s="241" t="s">
        <v>1427</v>
      </c>
    </row>
    <row r="11" spans="1:22" ht="15" customHeight="1" x14ac:dyDescent="0.3">
      <c r="A11" s="225" t="s">
        <v>270</v>
      </c>
      <c r="B11" s="225" t="s">
        <v>271</v>
      </c>
      <c r="C11" s="225" t="s">
        <v>1298</v>
      </c>
      <c r="E11" s="225" t="s">
        <v>1286</v>
      </c>
      <c r="F11" s="225" t="s">
        <v>1272</v>
      </c>
      <c r="G11" s="225" t="s">
        <v>1276</v>
      </c>
      <c r="H11" s="227">
        <f>HLOOKUP($A11,'SGTI 2021 Clean Data (AR+SGX)'!$2:$8,3,0)</f>
        <v>44196</v>
      </c>
      <c r="I11" s="228" t="str">
        <f>HLOOKUP($A11,'SGTI 2021 Clean Data (AR+SGX)'!$2:$8,4,0)</f>
        <v>https://links.sgx.com/FileOpen/Spackman_Entertainment_Annual%20Report%20FY2020.ashx?App=Announcement&amp;FileID=661190</v>
      </c>
      <c r="J11" s="228" t="str">
        <f>HLOOKUP($A11,'SGTI 2021 Clean Data (AR+SGX)'!$2:$8,5,0)</f>
        <v>https://links.sgx.com/FileOpen/Spackman_SR%20Report-2020.ashx?App=Announcement&amp;FileID=668194</v>
      </c>
      <c r="K11" s="228" t="str">
        <f>HLOOKUP($A11,'SGTI 2021 Clean Data (AR+SGX)'!$2:$8,6,0)</f>
        <v>https://links.sgx.com/FileOpen/Spackman%20-%20AGM%20-%20Notice%20of%20AGM.ashx?App=Announcement&amp;FileID=661182</v>
      </c>
      <c r="L11" s="228" t="str">
        <f>HLOOKUP($A11,'SGTI 2021 Clean Data (AR+SGX)'!$2:$8,7,0)</f>
        <v>https://links.sgx.com/FileOpen/SEGL%20-%20Minutes%20of%20AGM%20held%20on%2030%20April%202021.ashx?App=Announcement&amp;FileID=668216</v>
      </c>
      <c r="M11" s="241" t="s">
        <v>1427</v>
      </c>
    </row>
    <row r="12" spans="1:22" ht="15" customHeight="1" x14ac:dyDescent="0.3">
      <c r="A12" s="225" t="s">
        <v>340</v>
      </c>
      <c r="B12" s="225" t="s">
        <v>341</v>
      </c>
      <c r="C12" s="225" t="s">
        <v>1299</v>
      </c>
      <c r="E12" s="225" t="s">
        <v>1284</v>
      </c>
      <c r="F12" s="225" t="s">
        <v>1272</v>
      </c>
      <c r="G12" s="225" t="s">
        <v>1276</v>
      </c>
      <c r="H12" s="227">
        <f>HLOOKUP($A12,'SGTI 2021 Clean Data (AR+SGX)'!$2:$8,3,0)</f>
        <v>44196</v>
      </c>
      <c r="I12" s="228" t="str">
        <f>HLOOKUP($A12,'SGTI 2021 Clean Data (AR+SGX)'!$2:$8,4,0)</f>
        <v>http://www.southern-packaging.com/en/report/list.aspx</v>
      </c>
      <c r="J12" s="228" t="str">
        <f>HLOOKUP($A12,'SGTI 2021 Clean Data (AR+SGX)'!$2:$8,5,0)</f>
        <v>https://links.sgx.com/FileOpen/SPG%20-%20SR%20FY2020%20-%20Final.ashx?App=Announcement&amp;FileID=668176</v>
      </c>
      <c r="K12" s="228" t="str">
        <f>HLOOKUP($A12,'SGTI 2021 Clean Data (AR+SGX)'!$2:$8,6,0)</f>
        <v>https://links.sgx.com/FileOpen/SPG%20-%20Notice%20of%20AGM%20-%20Final.ashx?App=Announcement&amp;FileID=657667</v>
      </c>
      <c r="L12" s="228" t="str">
        <f>HLOOKUP($A12,'SGTI 2021 Clean Data (AR+SGX)'!$2:$8,7,0)</f>
        <v>N.A.</v>
      </c>
      <c r="M12" s="241" t="s">
        <v>1427</v>
      </c>
    </row>
    <row r="13" spans="1:22" ht="15" customHeight="1" x14ac:dyDescent="0.3">
      <c r="A13" s="225" t="s">
        <v>102</v>
      </c>
      <c r="B13" s="225" t="s">
        <v>103</v>
      </c>
      <c r="C13" s="225" t="s">
        <v>1405</v>
      </c>
      <c r="E13" s="225" t="s">
        <v>1286</v>
      </c>
      <c r="F13" s="225" t="s">
        <v>1272</v>
      </c>
      <c r="G13" s="225" t="s">
        <v>1276</v>
      </c>
      <c r="H13" s="227">
        <f>HLOOKUP($A13,'SGTI 2021 Clean Data (AR+SGX)'!$2:$8,3,0)</f>
        <v>44074</v>
      </c>
      <c r="I13" s="228" t="str">
        <f>HLOOKUP($A13,'SGTI 2021 Clean Data (AR+SGX)'!$2:$8,4,0)</f>
        <v>https://corporate.sph.com.sg/system/assets/4285/SPH%20Limited%20Annual%20Report%202020.pdf</v>
      </c>
      <c r="J13" s="228" t="str">
        <f>HLOOKUP($A13,'SGTI 2021 Clean Data (AR+SGX)'!$2:$8,5,0)</f>
        <v>https://corporate.sph.com.sg/system/assets/4178/SPH_AR2020_Sustainability_Report.pdf</v>
      </c>
      <c r="K13" s="228" t="str">
        <f>HLOOKUP($A13,'SGTI 2021 Clean Data (AR+SGX)'!$2:$8,6,0)</f>
        <v>https://investor.sph.com.sg/misc/agm/SPHAR2020-NoticeofAGMFinalasprinted.pdf</v>
      </c>
      <c r="L13" s="228" t="str">
        <f>HLOOKUP($A13,'SGTI 2021 Clean Data (AR+SGX)'!$2:$8,7,0)</f>
        <v>https://investor.sph.com.sg/newsroom/20201215_173042_T39_JKF4L9RE3C35T8IO.1.pdf</v>
      </c>
      <c r="M13" s="241" t="s">
        <v>1427</v>
      </c>
    </row>
    <row r="14" spans="1:22" ht="15" customHeight="1" x14ac:dyDescent="0.3">
      <c r="A14" s="225" t="s">
        <v>266</v>
      </c>
      <c r="B14" s="225" t="s">
        <v>267</v>
      </c>
      <c r="C14" s="225" t="s">
        <v>1300</v>
      </c>
      <c r="E14" s="225" t="s">
        <v>1285</v>
      </c>
      <c r="F14" s="225" t="s">
        <v>1272</v>
      </c>
      <c r="G14" s="225" t="s">
        <v>1276</v>
      </c>
      <c r="H14" s="227">
        <f>HLOOKUP($A14,'SGTI 2021 Clean Data (AR+SGX)'!$2:$8,3,0)</f>
        <v>44196</v>
      </c>
      <c r="I14" s="228" t="str">
        <f>HLOOKUP($A14,'SGTI 2021 Clean Data (AR+SGX)'!$2:$8,4,0)</f>
        <v>https://links.sgx.com/FileOpen/SMG%20-%20Annual%20Report%202020%20-%2009042021.ashx?App=Announcement&amp;FileID=657724</v>
      </c>
      <c r="J14" s="228" t="str">
        <f>HLOOKUP($A14,'SGTI 2021 Clean Data (AR+SGX)'!$2:$8,5,0)</f>
        <v>https://links.sgx.com/FileOpen/SMG%20-%20Annual%20Report%202020%20-%2009042021.ashx?App=Announcement&amp;FileID=657724</v>
      </c>
      <c r="K14" s="228" t="str">
        <f>HLOOKUP($A14,'SGTI 2021 Clean Data (AR+SGX)'!$2:$8,6,0)</f>
        <v>https://links.sgx.com/FileOpen/SMG%20-%20Notice%20of%20AGM%20-%2009042021.ashx?App=Announcement&amp;FileID=657728</v>
      </c>
      <c r="L14" s="228" t="str">
        <f>HLOOKUP($A14,'SGTI 2021 Clean Data (AR+SGX)'!$2:$8,7,0)</f>
        <v>https://links.sgx.com/FileOpen/SMG_Minutes%20of%20AGM_26.04.%202021.ashx?App=Announcement&amp;FileID=667651</v>
      </c>
      <c r="M14" s="241" t="s">
        <v>1427</v>
      </c>
    </row>
    <row r="15" spans="1:22" ht="15" customHeight="1" x14ac:dyDescent="0.3">
      <c r="A15" s="225" t="s">
        <v>262</v>
      </c>
      <c r="B15" s="225" t="s">
        <v>263</v>
      </c>
      <c r="C15" s="225" t="s">
        <v>1301</v>
      </c>
      <c r="E15" s="225" t="s">
        <v>1282</v>
      </c>
      <c r="F15" s="225" t="s">
        <v>1272</v>
      </c>
      <c r="G15" s="225" t="s">
        <v>1276</v>
      </c>
      <c r="H15" s="227">
        <f>HLOOKUP($A15,'SGTI 2021 Clean Data (AR+SGX)'!$2:$8,3,0)</f>
        <v>44196</v>
      </c>
      <c r="I15" s="228" t="str">
        <f>HLOOKUP($A15,'SGTI 2021 Clean Data (AR+SGX)'!$2:$8,4,0)</f>
        <v>https://links.sgx.com/FileOpen/SCM%20Annual%20Report.ashx?App=Announcement&amp;FileID=653925</v>
      </c>
      <c r="J15" s="228" t="str">
        <f>HLOOKUP($A15,'SGTI 2021 Clean Data (AR+SGX)'!$2:$8,5,0)</f>
        <v>https://links.sgx.com/FileOpen/Sustainability%20Report.ashx?App=Announcement&amp;FileID=653927</v>
      </c>
      <c r="K15" s="228" t="str">
        <f>HLOOKUP($A15,'SGTI 2021 Clean Data (AR+SGX)'!$2:$8,6,0)</f>
        <v>https://links.sgx.com/FileOpen/AGM%20Notice.ashx?App=Announcement&amp;FileID=653920</v>
      </c>
      <c r="L15" s="228" t="str">
        <f>HLOOKUP($A15,'SGTI 2021 Clean Data (AR+SGX)'!$2:$8,7,0)</f>
        <v>https://links.sgx.com/FileOpen/SCM%20AGM%20Minutes%2023%20April%202021.ashx?App=Announcement&amp;FileID=667080</v>
      </c>
      <c r="M15" s="241" t="s">
        <v>1427</v>
      </c>
    </row>
    <row r="16" spans="1:22" ht="15" customHeight="1" x14ac:dyDescent="0.3">
      <c r="A16" s="225" t="s">
        <v>252</v>
      </c>
      <c r="B16" s="225" t="s">
        <v>253</v>
      </c>
      <c r="C16" s="225" t="s">
        <v>1302</v>
      </c>
      <c r="E16" s="225" t="s">
        <v>1281</v>
      </c>
      <c r="F16" s="225" t="s">
        <v>1272</v>
      </c>
      <c r="G16" s="225" t="s">
        <v>1276</v>
      </c>
      <c r="H16" s="227">
        <f>HLOOKUP($A16,'SGTI 2021 Clean Data (AR+SGX)'!$2:$8,3,0)</f>
        <v>44196</v>
      </c>
      <c r="I16" s="228" t="str">
        <f>HLOOKUP($A16,'SGTI 2021 Clean Data (AR+SGX)'!$2:$8,4,0)</f>
        <v>https://links.sgx.com/FileOpen/PNL%20-%20Annual%20Report%20FY2020%20-%20Final.ashx?App=Announcement&amp;FileID=655870</v>
      </c>
      <c r="J16" s="228" t="str">
        <f>HLOOKUP($A16,'SGTI 2021 Clean Data (AR+SGX)'!$2:$8,5,0)</f>
        <v>https://investor.propnex.com/newsroom/20210528_173152_OYY_JMDFQDGH5KQN4GKX.1.pdf</v>
      </c>
      <c r="K16" s="228" t="str">
        <f>HLOOKUP($A16,'SGTI 2021 Clean Data (AR+SGX)'!$2:$8,6,0)</f>
        <v>https://links.sgx.com/FileOpen/Propnex_Notice%20of%20AGM.ashx?App=Announcement&amp;FileID=615562</v>
      </c>
      <c r="L16" s="228" t="str">
        <f>HLOOKUP($A16,'SGTI 2021 Clean Data (AR+SGX)'!$2:$8,7,0)</f>
        <v>https://investor.propnex.com/newsroom/20200714_192345_OYY_TQ1WYSLI391YBZIQ.1.pdf</v>
      </c>
      <c r="M16" s="241" t="s">
        <v>1427</v>
      </c>
    </row>
    <row r="17" spans="1:13" ht="15" customHeight="1" x14ac:dyDescent="0.3">
      <c r="A17" s="225" t="s">
        <v>250</v>
      </c>
      <c r="B17" s="225" t="s">
        <v>251</v>
      </c>
      <c r="C17" s="225" t="s">
        <v>1406</v>
      </c>
      <c r="E17" s="225" t="s">
        <v>1286</v>
      </c>
      <c r="F17" s="225" t="s">
        <v>1272</v>
      </c>
      <c r="G17" s="225" t="s">
        <v>1276</v>
      </c>
      <c r="H17" s="227">
        <f>HLOOKUP($A17,'SGTI 2021 Clean Data (AR+SGX)'!$2:$8,3,0)</f>
        <v>44196</v>
      </c>
      <c r="I17" s="228" t="str">
        <f>HLOOKUP($A17,'SGTI 2021 Clean Data (AR+SGX)'!$2:$8,4,0)</f>
        <v>https://links.sgx.com/FileOpen/Polaris%20AR%20FY2020%20-%20Draft%2016.ashx?App=Announcement&amp;FileID=670129</v>
      </c>
      <c r="J17" s="228" t="str">
        <f>HLOOKUP($A17,'SGTI 2021 Clean Data (AR+SGX)'!$2:$8,5,0)</f>
        <v>In AR</v>
      </c>
      <c r="K17" s="228" t="str">
        <f>HLOOKUP($A17,'SGTI 2021 Clean Data (AR+SGX)'!$2:$8,6,0)</f>
        <v>https://links.sgx.com/FileOpen/Polaris_Revised%20Notice%20of%20AGM.ashx?App=Announcement&amp;FileID=610405</v>
      </c>
      <c r="L17" s="228" t="str">
        <f>HLOOKUP($A17,'SGTI 2021 Clean Data (AR+SGX)'!$2:$8,7,0)</f>
        <v>https://wearepolaris.sg/wp-content/uploads/2020/06/Polaris_Minutes-of-AGM-FY2019.pdf</v>
      </c>
      <c r="M17" s="241" t="s">
        <v>1428</v>
      </c>
    </row>
    <row r="18" spans="1:13" ht="15" customHeight="1" x14ac:dyDescent="0.3">
      <c r="A18" s="225" t="s">
        <v>248</v>
      </c>
      <c r="B18" s="225" t="s">
        <v>249</v>
      </c>
      <c r="C18" s="225" t="s">
        <v>1303</v>
      </c>
      <c r="E18" s="225" t="s">
        <v>1285</v>
      </c>
      <c r="F18" s="225" t="s">
        <v>1272</v>
      </c>
      <c r="G18" s="225" t="s">
        <v>1276</v>
      </c>
      <c r="H18" s="227">
        <f>HLOOKUP($A18,'SGTI 2021 Clean Data (AR+SGX)'!$2:$8,3,0)</f>
        <v>44196</v>
      </c>
      <c r="I18" s="228" t="str">
        <f>HLOOKUP($A18,'SGTI 2021 Clean Data (AR+SGX)'!$2:$8,4,0)</f>
        <v>https://links.sgx.com/FileOpen/SAR20100018_Pharmesis_Internationall_Limited_ARarchive.ashx?App=Announcement&amp;FileID=659116</v>
      </c>
      <c r="J18" s="228" t="str">
        <f>HLOOKUP($A18,'SGTI 2021 Clean Data (AR+SGX)'!$2:$8,5,0)</f>
        <v>https://links.sgx.com/FileOpen/Pharmesis%20Sustainability%20ReportFY2020_Final.ashx?App=Announcement&amp;FileID=669475</v>
      </c>
      <c r="K18" s="228" t="str">
        <f>HLOOKUP($A18,'SGTI 2021 Clean Data (AR+SGX)'!$2:$8,6,0)</f>
        <v>https://links.sgx.com/FileOpen/1.%20Notice%20of%20AGM_2020%2006%2011.ashx?App=Announcement&amp;FileID=617491</v>
      </c>
      <c r="L18" s="228" t="str">
        <f>HLOOKUP($A18,'SGTI 2021 Clean Data (AR+SGX)'!$2:$8,7,0)</f>
        <v>https://links.sgx.com/FileOpen/2.%20Pharmesis_Minutes%2016th%20AGM_2020%2006%2026_draft.ashx?App=Announcement&amp;FileID=621032</v>
      </c>
      <c r="M18" s="241" t="s">
        <v>1428</v>
      </c>
    </row>
    <row r="19" spans="1:13" ht="15" customHeight="1" x14ac:dyDescent="0.3">
      <c r="A19" s="225" t="s">
        <v>246</v>
      </c>
      <c r="B19" s="225" t="s">
        <v>247</v>
      </c>
      <c r="C19" s="225" t="s">
        <v>1304</v>
      </c>
      <c r="E19" s="225" t="s">
        <v>1282</v>
      </c>
      <c r="F19" s="225" t="s">
        <v>1272</v>
      </c>
      <c r="G19" s="225" t="s">
        <v>1276</v>
      </c>
      <c r="H19" s="227">
        <f>HLOOKUP($A19,'SGTI 2021 Clean Data (AR+SGX)'!$2:$8,3,0)</f>
        <v>44196</v>
      </c>
      <c r="I19" s="228" t="str">
        <f>HLOOKUP($A19,'SGTI 2021 Clean Data (AR+SGX)'!$2:$8,4,0)</f>
        <v>https://links.sgx.com/FileOpen/PIL-Annual%20Report%202020.ashx?App=Announcement&amp;FileID=660639</v>
      </c>
      <c r="J19" s="228" t="str">
        <f>HLOOKUP($A19,'SGTI 2021 Clean Data (AR+SGX)'!$2:$8,5,0)</f>
        <v>http://www.penguin.com.sg/wp-content/uploads/2019/03/Sustainability-Report-2020.pdf</v>
      </c>
      <c r="K19" s="228" t="str">
        <f>HLOOKUP($A19,'SGTI 2021 Clean Data (AR+SGX)'!$2:$8,6,0)</f>
        <v>https://links.sgx.com/FileOpen/PIL-Notice%20of%20AGM_Final.ashx?App=Announcement&amp;FileID=610017</v>
      </c>
      <c r="L19" s="228" t="str">
        <f>HLOOKUP($A19,'SGTI 2021 Clean Data (AR+SGX)'!$2:$8,7,0)</f>
        <v>http://www.penguin.com.sg/wp-content/uploads/2011/07/PIL-Minutes-of-AGM-2020_Final.pdf</v>
      </c>
      <c r="M19" s="241" t="s">
        <v>1428</v>
      </c>
    </row>
    <row r="20" spans="1:13" ht="15" customHeight="1" x14ac:dyDescent="0.3">
      <c r="A20" s="225" t="s">
        <v>244</v>
      </c>
      <c r="B20" s="225" t="s">
        <v>245</v>
      </c>
      <c r="C20" s="226" t="s">
        <v>1407</v>
      </c>
      <c r="E20" s="225" t="s">
        <v>1288</v>
      </c>
      <c r="F20" s="225" t="s">
        <v>1272</v>
      </c>
      <c r="G20" s="225" t="s">
        <v>1276</v>
      </c>
      <c r="H20" s="227">
        <f>HLOOKUP($A20,'SGTI 2021 Clean Data (AR+SGX)'!$2:$8,3,0)</f>
        <v>44196</v>
      </c>
      <c r="I20" s="228" t="str">
        <f>HLOOKUP($A20,'SGTI 2021 Clean Data (AR+SGX)'!$2:$8,4,0)</f>
        <v>https://links.sgx.com/FileOpen/8Apr2021_Annual%20Report%202020.ashx?App=Announcement&amp;FileID=657437</v>
      </c>
      <c r="J20" s="228" t="str">
        <f>HLOOKUP($A20,'SGTI 2021 Clean Data (AR+SGX)'!$2:$8,5,0)</f>
        <v>N.A.</v>
      </c>
      <c r="K20" s="228" t="str">
        <f>HLOOKUP($A20,'SGTI 2021 Clean Data (AR+SGX)'!$2:$8,6,0)</f>
        <v>https://links.sgx.com/FileOpen/8Apr2021_Notice%20of%20AGM%20and%20Addendum.ashx?App=Announcement&amp;FileID=662384</v>
      </c>
      <c r="L20" s="228" t="str">
        <f>HLOOKUP($A20,'SGTI 2021 Clean Data (AR+SGX)'!$2:$8,7,0)</f>
        <v>https://www.olamgroup.com/content/dam/olamgroup/investor-relations/ir-library/agm/agm-pdfs/olam_minutes-of-agm_23-apr-2021.pdf</v>
      </c>
      <c r="M20" s="241" t="s">
        <v>1428</v>
      </c>
    </row>
    <row r="21" spans="1:13" ht="15" customHeight="1" x14ac:dyDescent="0.3">
      <c r="A21" s="225" t="s">
        <v>338</v>
      </c>
      <c r="B21" s="225" t="s">
        <v>339</v>
      </c>
      <c r="C21" s="225" t="s">
        <v>1305</v>
      </c>
      <c r="E21" s="225" t="s">
        <v>1284</v>
      </c>
      <c r="F21" s="225" t="s">
        <v>1272</v>
      </c>
      <c r="G21" s="225" t="s">
        <v>1276</v>
      </c>
      <c r="H21" s="227">
        <f>HLOOKUP($A21,'SGTI 2021 Clean Data (AR+SGX)'!$2:$8,3,0)</f>
        <v>44196</v>
      </c>
      <c r="I21" s="228" t="str">
        <f>HLOOKUP($A21,'SGTI 2021 Clean Data (AR+SGX)'!$2:$8,4,0)</f>
        <v>https://links.sgx.com/FileOpen/NTIH_Annual%20Report%202020.ashx?App=Announcement&amp;FileID=665962</v>
      </c>
      <c r="J21" s="228" t="str">
        <f>HLOOKUP($A21,'SGTI 2021 Clean Data (AR+SGX)'!$2:$8,5,0)</f>
        <v>https://links.sgx.com/FileOpen/New%20Toyo%20SR20%20Final.ashx?App=Announcement&amp;FileID=667902</v>
      </c>
      <c r="K21" s="228" t="str">
        <f>HLOOKUP($A21,'SGTI 2021 Clean Data (AR+SGX)'!$2:$8,6,0)</f>
        <v>https://links.sgx.com/FileOpen/NTIH_AGM%20Notice.ashx?App=Announcement&amp;FileID=665958</v>
      </c>
      <c r="L21" s="228" t="str">
        <f>HLOOKUP($A21,'SGTI 2021 Clean Data (AR+SGX)'!$2:$8,7,0)</f>
        <v>N.A.</v>
      </c>
      <c r="M21" s="241" t="s">
        <v>1428</v>
      </c>
    </row>
    <row r="22" spans="1:13" ht="15" customHeight="1" x14ac:dyDescent="0.3">
      <c r="A22" s="225" t="s">
        <v>314</v>
      </c>
      <c r="B22" s="225" t="s">
        <v>315</v>
      </c>
      <c r="C22" s="225" t="s">
        <v>1306</v>
      </c>
      <c r="E22" s="225" t="s">
        <v>1287</v>
      </c>
      <c r="F22" s="225" t="s">
        <v>1272</v>
      </c>
      <c r="G22" s="225" t="s">
        <v>1276</v>
      </c>
      <c r="H22" s="227">
        <f>HLOOKUP($A22,'SGTI 2021 Clean Data (AR+SGX)'!$2:$8,3,0)</f>
        <v>44196</v>
      </c>
      <c r="I22" s="228" t="str">
        <f>HLOOKUP($A22,'SGTI 2021 Clean Data (AR+SGX)'!$2:$8,4,0)</f>
        <v xml:space="preserve">https://links.sgx.com/FileOpen/NetPacific-AR2020.ashx?App=Announcement&amp;FileID=656416 </v>
      </c>
      <c r="J22" s="228" t="str">
        <f>HLOOKUP($A22,'SGTI 2021 Clean Data (AR+SGX)'!$2:$8,5,0)</f>
        <v>In AR</v>
      </c>
      <c r="K22" s="228" t="str">
        <f>HLOOKUP($A22,'SGTI 2021 Clean Data (AR+SGX)'!$2:$8,6,0)</f>
        <v>https://links.sgx.com/FileOpen/NetPacific-AGMNotice.ashx?App=Announcement&amp;FileID=615200</v>
      </c>
      <c r="L22" s="228" t="str">
        <f>HLOOKUP($A22,'SGTI 2021 Clean Data (AR+SGX)'!$2:$8,7,0)</f>
        <v>https://links.sgx.com/FileOpen/NetPacific-Ann-AGMMinutes.ashx?App=Announcement&amp;FileID=622862</v>
      </c>
      <c r="M22" s="241" t="s">
        <v>1428</v>
      </c>
    </row>
    <row r="23" spans="1:13" ht="15" customHeight="1" x14ac:dyDescent="0.3">
      <c r="A23" s="225" t="s">
        <v>158</v>
      </c>
      <c r="B23" s="225" t="s">
        <v>159</v>
      </c>
      <c r="C23" s="225" t="s">
        <v>1307</v>
      </c>
      <c r="E23" s="225" t="s">
        <v>1286</v>
      </c>
      <c r="F23" s="225" t="s">
        <v>1272</v>
      </c>
      <c r="G23" s="225" t="s">
        <v>1276</v>
      </c>
      <c r="H23" s="227">
        <f>HLOOKUP($A23,'SGTI 2021 Clean Data (AR+SGX)'!$2:$8,3,0)</f>
        <v>43921</v>
      </c>
      <c r="I23" s="228" t="str">
        <f>HLOOKUP($A23,'SGTI 2021 Clean Data (AR+SGX)'!$2:$8,4,0)</f>
        <v>https://links.sgx.com/FileOpen/mm2%20Asia%20-%20FY2020%20Annual%20Report.ashx?App=Announcement&amp;FileID=630213</v>
      </c>
      <c r="J23" s="228" t="str">
        <f>HLOOKUP($A23,'SGTI 2021 Clean Data (AR+SGX)'!$2:$8,5,0)</f>
        <v>https://links.sgx.com/FileOpen/mm2%20Asia%20-%20FY2020%20Sustainability%20Report.ashx?App=Announcement&amp;FileID=630207</v>
      </c>
      <c r="K23" s="228" t="str">
        <f>HLOOKUP($A23,'SGTI 2021 Clean Data (AR+SGX)'!$2:$8,6,0)</f>
        <v>https://links.sgx.com/FileOpen/mm2%20Asia_Notice%20of%20AGM%20FY2020.ashx?App=Announcement&amp;FileID=632059</v>
      </c>
      <c r="L23" s="228" t="str">
        <f>HLOOKUP($A23,'SGTI 2021 Clean Data (AR+SGX)'!$2:$8,7,0)</f>
        <v>https://links.sgx.com/FileOpen/AGM%20Minutes%2017%20Sep%202020_MM2%20Asia%20Ltd.ashx?App=Announcement&amp;FileID=633854</v>
      </c>
      <c r="M23" s="241" t="s">
        <v>1428</v>
      </c>
    </row>
    <row r="24" spans="1:13" ht="15" customHeight="1" x14ac:dyDescent="0.3">
      <c r="A24" s="225" t="s">
        <v>130</v>
      </c>
      <c r="B24" s="225" t="s">
        <v>131</v>
      </c>
      <c r="C24" s="225" t="s">
        <v>1308</v>
      </c>
      <c r="E24" s="225" t="s">
        <v>1283</v>
      </c>
      <c r="F24" s="225" t="s">
        <v>1272</v>
      </c>
      <c r="G24" s="225" t="s">
        <v>1276</v>
      </c>
      <c r="H24" s="227">
        <f>HLOOKUP($A24,'SGTI 2021 Clean Data (AR+SGX)'!$2:$8,3,0)</f>
        <v>44012</v>
      </c>
      <c r="I24" s="228" t="str">
        <f>HLOOKUP($A24,'SGTI 2021 Clean Data (AR+SGX)'!$2:$8,4,0)</f>
        <v>https://micromechanics.listedcompany.com/newsroom/20201001_012143_5DD_QABJ1XKQD9C5LEUU.1.pdf</v>
      </c>
      <c r="J24" s="228" t="str">
        <f>HLOOKUP($A24,'SGTI 2021 Clean Data (AR+SGX)'!$2:$8,5,0)</f>
        <v>p.12 of AR</v>
      </c>
      <c r="K24" s="228" t="str">
        <f>HLOOKUP($A24,'SGTI 2021 Clean Data (AR+SGX)'!$2:$8,6,0)</f>
        <v>https://links.sgx.com/FileOpen/MMH-Notice%20of%20AGM.ashx?App=Announcement&amp;FileID=633597</v>
      </c>
      <c r="L24" s="228" t="str">
        <f>HLOOKUP($A24,'SGTI 2021 Clean Data (AR+SGX)'!$2:$8,7,0)</f>
        <v>https://micromechanics.listedcompany.com/newsroom/20201030_121541_5DD_91VBZMJFZ5TSTPCB.2.pdf</v>
      </c>
      <c r="M24" s="241" t="s">
        <v>1428</v>
      </c>
    </row>
    <row r="25" spans="1:13" ht="15" customHeight="1" x14ac:dyDescent="0.3">
      <c r="A25" s="225" t="s">
        <v>336</v>
      </c>
      <c r="B25" s="225" t="s">
        <v>337</v>
      </c>
      <c r="C25" s="225" t="s">
        <v>1309</v>
      </c>
      <c r="E25" s="225" t="s">
        <v>1284</v>
      </c>
      <c r="F25" s="225" t="s">
        <v>1272</v>
      </c>
      <c r="G25" s="225" t="s">
        <v>1276</v>
      </c>
      <c r="H25" s="227">
        <f>HLOOKUP($A25,'SGTI 2021 Clean Data (AR+SGX)'!$2:$8,3,0)</f>
        <v>44196</v>
      </c>
      <c r="I25" s="228" t="str">
        <f>HLOOKUP($A25,'SGTI 2021 Clean Data (AR+SGX)'!$2:$8,4,0)</f>
        <v>https://links.sgx.com/FileOpen/Matex%20AR2020.ashx?App=Announcement&amp;FileID=660444</v>
      </c>
      <c r="J25" s="228" t="str">
        <f>HLOOKUP($A25,'SGTI 2021 Clean Data (AR+SGX)'!$2:$8,5,0)</f>
        <v>N.A.</v>
      </c>
      <c r="K25" s="228" t="str">
        <f>HLOOKUP($A25,'SGTI 2021 Clean Data (AR+SGX)'!$2:$8,6,0)</f>
        <v>https://links.sgx.com/FileOpen/Matex%20-%20Notice%20of%20AGM.ashx?App=Announcement&amp;FileID=663391</v>
      </c>
      <c r="L25" s="228" t="str">
        <f>HLOOKUP($A25,'SGTI 2021 Clean Data (AR+SGX)'!$2:$8,7,0)</f>
        <v>https://links.sgx.com/FileOpen/Matex%20AGM%20Minutes%202021.ashx?App=Announcement&amp;FileID=665009</v>
      </c>
      <c r="M25" s="241" t="s">
        <v>1428</v>
      </c>
    </row>
    <row r="26" spans="1:13" ht="15" customHeight="1" x14ac:dyDescent="0.3">
      <c r="A26" s="225" t="s">
        <v>236</v>
      </c>
      <c r="B26" s="225" t="s">
        <v>237</v>
      </c>
      <c r="C26" s="225" t="s">
        <v>1310</v>
      </c>
      <c r="E26" s="225" t="s">
        <v>1284</v>
      </c>
      <c r="F26" s="225" t="s">
        <v>1272</v>
      </c>
      <c r="G26" s="225" t="s">
        <v>1276</v>
      </c>
      <c r="H26" s="227">
        <f>HLOOKUP($A26,'SGTI 2021 Clean Data (AR+SGX)'!$2:$8,3,0)</f>
        <v>44196</v>
      </c>
      <c r="I26" s="228" t="str">
        <f>HLOOKUP($A26,'SGTI 2021 Clean Data (AR+SGX)'!$2:$8,4,0)</f>
        <v>https://links.sgx.com/FileOpen/LHT_Holdings_Limited_AR2020_HighRes.ashx?App=Announcement&amp;FileID=656350</v>
      </c>
      <c r="J26" s="228" t="str">
        <f>HLOOKUP($A26,'SGTI 2021 Clean Data (AR+SGX)'!$2:$8,5,0)</f>
        <v>AR p.140</v>
      </c>
      <c r="K26" s="228" t="str">
        <f>HLOOKUP($A26,'SGTI 2021 Clean Data (AR+SGX)'!$2:$8,6,0)</f>
        <v>http://www.lht.com.sg/pdf/AGM2020.pdf</v>
      </c>
      <c r="L26" s="228" t="str">
        <f>HLOOKUP($A26,'SGTI 2021 Clean Data (AR+SGX)'!$2:$8,7,0)</f>
        <v>https://links.sgx.com/FileOpen/LHT_AGM_%20Minutes_29%20Apr%202021_FINAL.ashx?App=Announcement&amp;FileID=664027</v>
      </c>
      <c r="M26" s="241" t="s">
        <v>1428</v>
      </c>
    </row>
    <row r="27" spans="1:13" ht="15" customHeight="1" x14ac:dyDescent="0.3">
      <c r="A27" s="225" t="s">
        <v>98</v>
      </c>
      <c r="B27" s="225" t="s">
        <v>99</v>
      </c>
      <c r="C27" s="225" t="s">
        <v>1311</v>
      </c>
      <c r="E27" s="225" t="s">
        <v>1281</v>
      </c>
      <c r="F27" s="225" t="s">
        <v>1272</v>
      </c>
      <c r="G27" s="225" t="s">
        <v>1276</v>
      </c>
      <c r="H27" s="227">
        <f>HLOOKUP($A27,'SGTI 2021 Clean Data (AR+SGX)'!$2:$8,3,0)</f>
        <v>44104</v>
      </c>
      <c r="I27" s="228" t="str">
        <f>HLOOKUP($A27,'SGTI 2021 Clean Data (AR+SGX)'!$2:$8,4,0)</f>
        <v>https://links.sgx.com/FileOpen/LHN%20Limited%20-%20Annual%20Report%20FY20%20e.ashx?App=Announcement&amp;FileID=643676</v>
      </c>
      <c r="J27" s="228" t="str">
        <f>HLOOKUP($A27,'SGTI 2021 Clean Data (AR+SGX)'!$2:$8,5,0)</f>
        <v>https://links.sgx.com/FileOpen/LHN%20-%20Sustainability%20Report%20FY20%20e.ashx?App=Announcement&amp;FileID=649945</v>
      </c>
      <c r="K27" s="228" t="str">
        <f>HLOOKUP($A27,'SGTI 2021 Clean Data (AR+SGX)'!$2:$8,6,0)</f>
        <v>https://links.sgx.com/FileOpen/LHN%20Limited%20-%20Notice%20of%20AGM%20FY20%20e.ashx?App=Announcement&amp;FileID=643682</v>
      </c>
      <c r="L27" s="228" t="str">
        <f>HLOOKUP($A27,'SGTI 2021 Clean Data (AR+SGX)'!$2:$8,7,0)</f>
        <v>https://links.sgx.com/FileOpen/LHN%20-%20Mins%20of%20FY20%20AGM%20e%20-Eng%20Wee.ashx?App=Announcement&amp;FileID=648965</v>
      </c>
      <c r="M27" s="241" t="s">
        <v>1428</v>
      </c>
    </row>
    <row r="28" spans="1:13" ht="15" customHeight="1" x14ac:dyDescent="0.3">
      <c r="A28" s="225" t="s">
        <v>312</v>
      </c>
      <c r="B28" s="225" t="s">
        <v>313</v>
      </c>
      <c r="C28" s="225" t="s">
        <v>1312</v>
      </c>
      <c r="E28" s="225" t="s">
        <v>1288</v>
      </c>
      <c r="F28" s="225" t="s">
        <v>1272</v>
      </c>
      <c r="G28" s="225" t="s">
        <v>1276</v>
      </c>
      <c r="H28" s="227">
        <f>HLOOKUP($A28,'SGTI 2021 Clean Data (AR+SGX)'!$2:$8,3,0)</f>
        <v>44196</v>
      </c>
      <c r="I28" s="228" t="str">
        <f>HLOOKUP($A28,'SGTI 2021 Clean Data (AR+SGX)'!$2:$8,4,0)</f>
        <v>https://www.jbcocoa.com/wp-content/uploads/2021/04/JBFL_Annual-Report-2020.pdf</v>
      </c>
      <c r="J28" s="228" t="str">
        <f>HLOOKUP($A28,'SGTI 2021 Clean Data (AR+SGX)'!$2:$8,5,0)</f>
        <v>Within AR</v>
      </c>
      <c r="K28" s="228" t="str">
        <f>HLOOKUP($A28,'SGTI 2021 Clean Data (AR+SGX)'!$2:$8,6,0)</f>
        <v>https://links.sgx.com/FileOpen/Notice%20of%20AGM%202020.ashx?App=Announcement&amp;FileID=660365</v>
      </c>
      <c r="L28" s="228" t="str">
        <f>HLOOKUP($A28,'SGTI 2021 Clean Data (AR+SGX)'!$2:$8,7,0)</f>
        <v>https://links.sgx.com/FileOpen/JBFL%20-%20AGM%20Minutes%20-%2028%20April%202021.ashx?App=Announcement&amp;FileID=667162</v>
      </c>
      <c r="M28" s="241" t="s">
        <v>1428</v>
      </c>
    </row>
    <row r="29" spans="1:13" ht="15" customHeight="1" x14ac:dyDescent="0.3">
      <c r="A29" s="225" t="s">
        <v>232</v>
      </c>
      <c r="B29" s="225" t="s">
        <v>233</v>
      </c>
      <c r="C29" s="225" t="s">
        <v>1313</v>
      </c>
      <c r="E29" s="225" t="s">
        <v>1288</v>
      </c>
      <c r="F29" s="225" t="s">
        <v>1272</v>
      </c>
      <c r="G29" s="225" t="s">
        <v>1276</v>
      </c>
      <c r="H29" s="227">
        <f>HLOOKUP($A29,'SGTI 2021 Clean Data (AR+SGX)'!$2:$8,3,0)</f>
        <v>44196</v>
      </c>
      <c r="I29" s="228" t="str">
        <f>HLOOKUP($A29,'SGTI 2021 Clean Data (AR+SGX)'!$2:$8,4,0)</f>
        <v>https://japfa.com/files/report/Japfa_Ltd_AR2020.pdf</v>
      </c>
      <c r="J29" s="228" t="str">
        <f>HLOOKUP($A29,'SGTI 2021 Clean Data (AR+SGX)'!$2:$8,5,0)</f>
        <v>https://links.sgx.com/FileOpen/Japfa%20Ltd%20Sustainability%20Report%202020.ashx?App=Announcement&amp;FileID=668000</v>
      </c>
      <c r="K29" s="228" t="str">
        <f>HLOOKUP($A29,'SGTI 2021 Clean Data (AR+SGX)'!$2:$8,6,0)</f>
        <v>https://links.sgx.com/FileOpen/Japfa%20Ltd%20Notice%20of%20AGM%20and%20books%20closure.ashx?App=Announcement&amp;FileID=653992</v>
      </c>
      <c r="L29" s="228" t="str">
        <f>HLOOKUP($A29,'SGTI 2021 Clean Data (AR+SGX)'!$2:$8,7,0)</f>
        <v>https://japfa.com/files/report/20210415_AGM_minutes.pdf</v>
      </c>
      <c r="M29" s="241" t="s">
        <v>1428</v>
      </c>
    </row>
    <row r="30" spans="1:13" ht="15" customHeight="1" x14ac:dyDescent="0.3">
      <c r="A30" s="225" t="s">
        <v>230</v>
      </c>
      <c r="B30" s="225" t="s">
        <v>231</v>
      </c>
      <c r="C30" s="225" t="s">
        <v>1314</v>
      </c>
      <c r="E30" s="225" t="s">
        <v>1289</v>
      </c>
      <c r="F30" s="225" t="s">
        <v>1272</v>
      </c>
      <c r="G30" s="225" t="s">
        <v>1276</v>
      </c>
      <c r="H30" s="227">
        <f>HLOOKUP($A30,'SGTI 2021 Clean Data (AR+SGX)'!$2:$8,3,0)</f>
        <v>44196</v>
      </c>
      <c r="I30" s="228" t="str">
        <f>HLOOKUP($A30,'SGTI 2021 Clean Data (AR+SGX)'!$2:$8,4,0)</f>
        <v>https://store-knrdocushe.mybigcommerce.com/content/pdf/Isetan_AR20_SGX_%28Final%29%20%20.pdf</v>
      </c>
      <c r="J30" s="228" t="str">
        <f>HLOOKUP($A30,'SGTI 2021 Clean Data (AR+SGX)'!$2:$8,5,0)</f>
        <v>p.20 of AR</v>
      </c>
      <c r="K30" s="228" t="str">
        <f>HLOOKUP($A30,'SGTI 2021 Clean Data (AR+SGX)'!$2:$8,6,0)</f>
        <v>https://links.sgx.com/FileOpen/Isetan%20AGM%20SGX%20Final.ashx?App=Announcement&amp;FileID=655929</v>
      </c>
      <c r="L30" s="228" t="str">
        <f>HLOOKUP($A30,'SGTI 2021 Clean Data (AR+SGX)'!$2:$8,7,0)</f>
        <v>instead of minutes, presentations slides are published https://store-knrdocushe.mybigcommerce.com/content/pdf/Chairman%27s%20speech%20%28Final%29%20%20.pdf and https://store-knrdocushe.mybigcommerce.com/content/pdf/MD%27s%20speech%20%28Dir%29%20%28Final%29%27.pdf</v>
      </c>
      <c r="M30" s="241" t="s">
        <v>1428</v>
      </c>
    </row>
    <row r="31" spans="1:13" ht="15" customHeight="1" x14ac:dyDescent="0.3">
      <c r="A31" s="225" t="s">
        <v>224</v>
      </c>
      <c r="B31" s="225" t="s">
        <v>225</v>
      </c>
      <c r="C31" s="225" t="s">
        <v>1315</v>
      </c>
      <c r="E31" s="225" t="s">
        <v>1288</v>
      </c>
      <c r="F31" s="225" t="s">
        <v>1272</v>
      </c>
      <c r="G31" s="225" t="s">
        <v>1276</v>
      </c>
      <c r="H31" s="227">
        <f>HLOOKUP($A31,'SGTI 2021 Clean Data (AR+SGX)'!$2:$8,3,0)</f>
        <v>44196</v>
      </c>
      <c r="I31" s="228" t="str">
        <f>HLOOKUP($A31,'SGTI 2021 Clean Data (AR+SGX)'!$2:$8,4,0)</f>
        <v>http://investor.indofoodagri.com/misc/ar2020/34/index.html</v>
      </c>
      <c r="J31" s="228" t="str">
        <f>HLOOKUP($A31,'SGTI 2021 Clean Data (AR+SGX)'!$2:$8,5,0)</f>
        <v>http://investor.indofoodagri.com/misc/sr2020/4/index.html</v>
      </c>
      <c r="K31" s="228" t="str">
        <f>HLOOKUP($A31,'SGTI 2021 Clean Data (AR+SGX)'!$2:$8,6,0)</f>
        <v>https://links.sgx.com/FileOpen/1.%20IFAR%20-%20Notice%20of%20AGM%20with%20Supplemental%20info%2028Apr2021.ashx?App=Announcement&amp;FileID=657459</v>
      </c>
      <c r="L31" s="228" t="str">
        <f>HLOOKUP($A31,'SGTI 2021 Clean Data (AR+SGX)'!$2:$8,7,0)</f>
        <v>https://links.sgx.com/FileOpen/IFAR-AGM%20Results-28%20Apr%202021.ashx?App=Announcement&amp;FileID=663512</v>
      </c>
      <c r="M31" s="241" t="s">
        <v>1428</v>
      </c>
    </row>
    <row r="32" spans="1:13" ht="15" customHeight="1" x14ac:dyDescent="0.3">
      <c r="A32" s="225" t="s">
        <v>310</v>
      </c>
      <c r="B32" s="225" t="s">
        <v>311</v>
      </c>
      <c r="C32" s="225" t="s">
        <v>1316</v>
      </c>
      <c r="E32" s="225" t="s">
        <v>1281</v>
      </c>
      <c r="F32" s="225" t="s">
        <v>1272</v>
      </c>
      <c r="G32" s="225" t="s">
        <v>1276</v>
      </c>
      <c r="H32" s="227">
        <f>HLOOKUP($A32,'SGTI 2021 Clean Data (AR+SGX)'!$2:$8,3,0)</f>
        <v>44196</v>
      </c>
      <c r="I32" s="228" t="str">
        <f>HLOOKUP($A32,'SGTI 2021 Clean Data (AR+SGX)'!$2:$8,4,0)</f>
        <v>https://links.sgx.com/FileOpen/Hiap%20Hoe%20Limited%20Annual%20Report%202020.ashx?App=Announcement&amp;FileID=656141</v>
      </c>
      <c r="J32" s="228" t="str">
        <f>HLOOKUP($A32,'SGTI 2021 Clean Data (AR+SGX)'!$2:$8,5,0)</f>
        <v>https://links.sgx.com/FileOpen/HHL%20SR20.ashx?App=Announcement&amp;FileID=666443</v>
      </c>
      <c r="K32" s="228" t="str">
        <f>HLOOKUP($A32,'SGTI 2021 Clean Data (AR+SGX)'!$2:$8,6,0)</f>
        <v>https://links.sgx.com/FileOpen/Notice%20of%20Annual%20General%20Meeting.ashx?App=Announcement&amp;FileID=656142</v>
      </c>
      <c r="L32" s="228" t="str">
        <f>HLOOKUP($A32,'SGTI 2021 Clean Data (AR+SGX)'!$2:$8,7,0)</f>
        <v>https://www.hiaphoe.com/sites/default/files/HHL%20-%20AGM%20Minutes%20held%20on%2029%20Apr%202021.e_0.pdf</v>
      </c>
      <c r="M32" s="241" t="s">
        <v>1429</v>
      </c>
    </row>
    <row r="33" spans="1:13" ht="15" customHeight="1" x14ac:dyDescent="0.3">
      <c r="A33" s="225" t="s">
        <v>308</v>
      </c>
      <c r="B33" s="225" t="s">
        <v>309</v>
      </c>
      <c r="C33" s="225" t="s">
        <v>1317</v>
      </c>
      <c r="E33" s="225" t="s">
        <v>1285</v>
      </c>
      <c r="F33" s="225" t="s">
        <v>1272</v>
      </c>
      <c r="G33" s="225" t="s">
        <v>1276</v>
      </c>
      <c r="H33" s="227">
        <f>HLOOKUP($A33,'SGTI 2021 Clean Data (AR+SGX)'!$2:$8,3,0)</f>
        <v>44196</v>
      </c>
      <c r="I33" s="228" t="str">
        <f>HLOOKUP($A33,'SGTI 2021 Clean Data (AR+SGX)'!$2:$8,4,0)</f>
        <v>https://links.sgx.com/FileOpen/Haw%20Par%20Annual%20Report%202020.ashx?App=Announcement&amp;FileID=654020</v>
      </c>
      <c r="J33" s="228" t="str">
        <f>HLOOKUP($A33,'SGTI 2021 Clean Data (AR+SGX)'!$2:$8,5,0)</f>
        <v>https://links.sgx.com/FileOpen/Haw%20Par%20SR2020.ashx?App=Announcement&amp;FileID=654021</v>
      </c>
      <c r="K33" s="228" t="str">
        <f>HLOOKUP($A33,'SGTI 2021 Clean Data (AR+SGX)'!$2:$8,6,0)</f>
        <v>https://links.sgx.com/FileOpen/Notice%20of%20AGM%2023%20April%202021.ashx?App=Announcement&amp;FileID=654018</v>
      </c>
      <c r="L33" s="228" t="str">
        <f>HLOOKUP($A33,'SGTI 2021 Clean Data (AR+SGX)'!$2:$8,7,0)</f>
        <v>https://hawpar.listedcompany.com/newsroom/20210430_172725_H02_L00B2EO1S2MGK2EH.1.pdf</v>
      </c>
      <c r="M33" s="241" t="s">
        <v>1429</v>
      </c>
    </row>
    <row r="34" spans="1:13" ht="15" customHeight="1" x14ac:dyDescent="0.3">
      <c r="A34" s="225" t="s">
        <v>122</v>
      </c>
      <c r="B34" s="225" t="s">
        <v>123</v>
      </c>
      <c r="C34" s="225" t="s">
        <v>1318</v>
      </c>
      <c r="E34" s="225" t="s">
        <v>1283</v>
      </c>
      <c r="F34" s="225" t="s">
        <v>1272</v>
      </c>
      <c r="G34" s="225" t="s">
        <v>1276</v>
      </c>
      <c r="H34" s="227">
        <f>HLOOKUP($A34,'SGTI 2021 Clean Data (AR+SGX)'!$2:$8,3,0)</f>
        <v>44012</v>
      </c>
      <c r="I34" s="228" t="str">
        <f>HLOOKUP($A34,'SGTI 2021 Clean Data (AR+SGX)'!$2:$8,4,0)</f>
        <v>/https://links.sgx.com/FileOpen/GRP%20-%20AR.ashx?App=Announcement&amp;FileID=642281</v>
      </c>
      <c r="J34" s="228" t="str">
        <f>HLOOKUP($A34,'SGTI 2021 Clean Data (AR+SGX)'!$2:$8,5,0)</f>
        <v>https://links.sgx.com/FileOpen/Sustainability%20report%20-%20FY2020%20FINAL.ashx?App=Announcement&amp;FileID=640729</v>
      </c>
      <c r="K34" s="228" t="str">
        <f>HLOOKUP($A34,'SGTI 2021 Clean Data (AR+SGX)'!$2:$8,6,0)</f>
        <v>https://links.sgx.com/FileOpen/GRP%20-%20Notice.ashx?App=Announcement&amp;FileID=642278</v>
      </c>
      <c r="L34" s="228" t="str">
        <f>HLOOKUP($A34,'SGTI 2021 Clean Data (AR+SGX)'!$2:$8,7,0)</f>
        <v>https://links.sgx.com/FileOpen/Minutes%20of%20AGM.ashx?App=Announcement&amp;FileID=645541</v>
      </c>
      <c r="M34" s="241" t="s">
        <v>1429</v>
      </c>
    </row>
    <row r="35" spans="1:13" ht="15" customHeight="1" x14ac:dyDescent="0.3">
      <c r="A35" s="225" t="s">
        <v>306</v>
      </c>
      <c r="B35" s="225" t="s">
        <v>307</v>
      </c>
      <c r="C35" s="225" t="s">
        <v>1319</v>
      </c>
      <c r="E35" s="225" t="s">
        <v>1288</v>
      </c>
      <c r="F35" s="225" t="s">
        <v>1272</v>
      </c>
      <c r="G35" s="225" t="s">
        <v>1276</v>
      </c>
      <c r="H35" s="227">
        <f>HLOOKUP($A35,'SGTI 2021 Clean Data (AR+SGX)'!$2:$8,3,0)</f>
        <v>44196</v>
      </c>
      <c r="I35" s="228" t="str">
        <f>HLOOKUP($A35,'SGTI 2021 Clean Data (AR+SGX)'!$2:$8,4,0)</f>
        <v>https://links.sgx.com/FileOpen/GAR08-07-04-2021-GAR%20AR20%20Final%20Full%20PDF%20with%20hyperlinks.ashx?App=Announcement&amp;FileID=656185</v>
      </c>
      <c r="J35" s="228">
        <f>HLOOKUP($A35,'SGTI 2021 Clean Data (AR+SGX)'!$2:$8,5,0)</f>
        <v>0</v>
      </c>
      <c r="K35" s="228" t="str">
        <f>HLOOKUP($A35,'SGTI 2021 Clean Data (AR+SGX)'!$2:$8,6,0)</f>
        <v>https://links.sgx.com/FileOpen/GAR07-07-04-2021-Notice%20of%20Annual%20Meeting.ashx?App=Announcement&amp;FileID=656178</v>
      </c>
      <c r="L35" s="228" t="str">
        <f>HLOOKUP($A35,'SGTI 2021 Clean Data (AR+SGX)'!$2:$8,7,0)</f>
        <v>https://links.sgx.com/FileOpen/GAR-2021%20AM%20-%20Minutes.ashx?App=Announcement&amp;FileID=667666</v>
      </c>
      <c r="M35" s="241" t="s">
        <v>1429</v>
      </c>
    </row>
    <row r="36" spans="1:13" ht="15" customHeight="1" x14ac:dyDescent="0.3">
      <c r="A36" s="225" t="s">
        <v>334</v>
      </c>
      <c r="B36" s="225" t="s">
        <v>335</v>
      </c>
      <c r="C36" s="225" t="s">
        <v>1320</v>
      </c>
      <c r="E36" s="225" t="s">
        <v>1287</v>
      </c>
      <c r="F36" s="225" t="s">
        <v>1272</v>
      </c>
      <c r="G36" s="225" t="s">
        <v>1276</v>
      </c>
      <c r="H36" s="227">
        <f>HLOOKUP($A36,'SGTI 2021 Clean Data (AR+SGX)'!$2:$8,3,0)</f>
        <v>44196</v>
      </c>
      <c r="I36" s="228" t="str">
        <f>HLOOKUP($A36,'SGTI 2021 Clean Data (AR+SGX)'!$2:$8,4,0)</f>
        <v>https://links.sgx.com/FileOpen/041_20210326_GILAnnualReport2020.ashx?App=Announcement&amp;FileID=653391</v>
      </c>
      <c r="J36" s="228">
        <f>HLOOKUP($A36,'SGTI 2021 Clean Data (AR+SGX)'!$2:$8,5,0)</f>
        <v>0</v>
      </c>
      <c r="K36" s="228" t="str">
        <f>HLOOKUP($A36,'SGTI 2021 Clean Data (AR+SGX)'!$2:$8,6,0)</f>
        <v>https://links.sgx.com/FileOpen/042a_20210326_NoticeOf2021AGM.ashx?App=Announcement&amp;FileID=653392</v>
      </c>
      <c r="L36" s="228" t="str">
        <f>HLOOKUP($A36,'SGTI 2021 Clean Data (AR+SGX)'!$2:$8,7,0)</f>
        <v>https://links.sgx.com/FileOpen/069_20210428_GIL15th%20AGMMinutes.ashx?App=Announcement&amp;FileID=663460</v>
      </c>
      <c r="M36" s="241" t="s">
        <v>1429</v>
      </c>
    </row>
    <row r="37" spans="1:13" ht="15" customHeight="1" x14ac:dyDescent="0.3">
      <c r="A37" s="225" t="s">
        <v>142</v>
      </c>
      <c r="B37" s="225" t="s">
        <v>143</v>
      </c>
      <c r="C37" s="225" t="s">
        <v>1321</v>
      </c>
      <c r="E37" s="225" t="s">
        <v>1282</v>
      </c>
      <c r="F37" s="225" t="s">
        <v>1272</v>
      </c>
      <c r="G37" s="225" t="s">
        <v>1276</v>
      </c>
      <c r="H37" s="227">
        <f>HLOOKUP($A37,'SGTI 2021 Clean Data (AR+SGX)'!$2:$8,3,0)</f>
        <v>43982</v>
      </c>
      <c r="I37" s="228" t="str">
        <f>HLOOKUP($A37,'SGTI 2021 Clean Data (AR+SGX)'!$2:$8,4,0)</f>
        <v>https://gke.listedcompany.com/ar.html</v>
      </c>
      <c r="J37" s="228" t="str">
        <f>HLOOKUP($A37,'SGTI 2021 Clean Data (AR+SGX)'!$2:$8,5,0)</f>
        <v>https://links.sgx.com/FileOpen/GKE_SR20_SGX.ashx?App=Announcement&amp;FileID=636983</v>
      </c>
      <c r="K37" s="228" t="str">
        <f>HLOOKUP($A37,'SGTI 2021 Clean Data (AR+SGX)'!$2:$8,6,0)</f>
        <v>https://links.sgx.com/FileOpen/GKE_Notice%20of%20AGM_SGX.ashx?App=Announcement&amp;FileID=630669</v>
      </c>
      <c r="L37" s="228" t="str">
        <f>HLOOKUP($A37,'SGTI 2021 Clean Data (AR+SGX)'!$2:$8,7,0)</f>
        <v>https://links.sgx.com/FileOpen/GKE%20-%20Minutes%20of%20AGM%2025%20September%202020.ashx?App=Announcement&amp;FileID=634091</v>
      </c>
      <c r="M37" s="241" t="s">
        <v>1429</v>
      </c>
    </row>
    <row r="38" spans="1:13" ht="15" customHeight="1" x14ac:dyDescent="0.3">
      <c r="A38" s="225" t="s">
        <v>300</v>
      </c>
      <c r="B38" s="225" t="s">
        <v>301</v>
      </c>
      <c r="C38" s="225" t="s">
        <v>1322</v>
      </c>
      <c r="E38" s="225" t="s">
        <v>1288</v>
      </c>
      <c r="F38" s="225" t="s">
        <v>1272</v>
      </c>
      <c r="G38" s="225" t="s">
        <v>1276</v>
      </c>
      <c r="H38" s="227">
        <f>HLOOKUP($A38,'SGTI 2021 Clean Data (AR+SGX)'!$2:$8,3,0)</f>
        <v>44196</v>
      </c>
      <c r="I38" s="228" t="str">
        <f>HLOOKUP($A38,'SGTI 2021 Clean Data (AR+SGX)'!$2:$8,4,0)</f>
        <v>https://links.sgx.com/FileOpen/First_Resources_Limited_-_Annual_Report_2020.ashx?App=Announcement&amp;FileID=656195</v>
      </c>
      <c r="J38" s="228" t="str">
        <f>HLOOKUP($A38,'SGTI 2021 Clean Data (AR+SGX)'!$2:$8,5,0)</f>
        <v>https://links.sgx.com/FileOpen/First_Resources_Limited_-_Sustainability_Report_2020.ashx?App=Announcement&amp;FileID=656197</v>
      </c>
      <c r="K38" s="228" t="str">
        <f>HLOOKUP($A38,'SGTI 2021 Clean Data (AR+SGX)'!$2:$8,6,0)</f>
        <v>https://links.sgx.com/FileOpen/First_Resources_-_Notice_of_AGM_including_Additional_Information_and_Appendix.ashx?App=Announcement&amp;FileID=656190</v>
      </c>
      <c r="L38" s="228" t="str">
        <f>HLOOKUP($A38,'SGTI 2021 Clean Data (AR+SGX)'!$2:$8,7,0)</f>
        <v>https://links.sgx.com/FileOpen/First_Resources_-_Minutes_of_AGM_held_on_29_April_2021.ashx?App=Announcement&amp;FileID=667111</v>
      </c>
      <c r="M38" s="241" t="s">
        <v>1429</v>
      </c>
    </row>
    <row r="39" spans="1:13" ht="15" customHeight="1" x14ac:dyDescent="0.3">
      <c r="A39" s="225" t="s">
        <v>206</v>
      </c>
      <c r="B39" s="225" t="s">
        <v>207</v>
      </c>
      <c r="C39" s="225" t="s">
        <v>1323</v>
      </c>
      <c r="E39" s="225" t="s">
        <v>1281</v>
      </c>
      <c r="F39" s="225" t="s">
        <v>1272</v>
      </c>
      <c r="G39" s="225" t="s">
        <v>1276</v>
      </c>
      <c r="H39" s="227">
        <f>HLOOKUP($A39,'SGTI 2021 Clean Data (AR+SGX)'!$2:$8,3,0)</f>
        <v>44196</v>
      </c>
      <c r="I39" s="228" t="str">
        <f>HLOOKUP($A39,'SGTI 2021 Clean Data (AR+SGX)'!$2:$8,4,0)</f>
        <v>https://www.fareastorchard.com.sg/downloads/agm2020/AR2020.pdf</v>
      </c>
      <c r="J39" s="228" t="str">
        <f>HLOOKUP($A39,'SGTI 2021 Clean Data (AR+SGX)'!$2:$8,5,0)</f>
        <v>https://www.fareastorchard.com.sg/downloads/agm2020/SR2020.pdf</v>
      </c>
      <c r="K39" s="228" t="str">
        <f>HLOOKUP($A39,'SGTI 2021 Clean Data (AR+SGX)'!$2:$8,6,0)</f>
        <v>https://links.sgx.com/FileOpen/FarEastOrchard-Notice_of_AGM.ashx?App=Announcement&amp;FileID=657736</v>
      </c>
      <c r="L39" s="228" t="str">
        <f>HLOOKUP($A39,'SGTI 2021 Clean Data (AR+SGX)'!$2:$8,7,0)</f>
        <v>https://www.fareastorchard.com.sg/downloads/agm2020/Minutes_of_AGM.pdf</v>
      </c>
      <c r="M39" s="241" t="s">
        <v>1429</v>
      </c>
    </row>
    <row r="40" spans="1:13" ht="15" customHeight="1" x14ac:dyDescent="0.3">
      <c r="A40" s="225" t="s">
        <v>204</v>
      </c>
      <c r="B40" s="225" t="s">
        <v>205</v>
      </c>
      <c r="C40" s="225" t="s">
        <v>1324</v>
      </c>
      <c r="E40" s="225" t="s">
        <v>1283</v>
      </c>
      <c r="F40" s="225" t="s">
        <v>1272</v>
      </c>
      <c r="G40" s="225" t="s">
        <v>1276</v>
      </c>
      <c r="H40" s="227">
        <f>HLOOKUP($A40,'SGTI 2021 Clean Data (AR+SGX)'!$2:$8,3,0)</f>
        <v>44196</v>
      </c>
      <c r="I40" s="228" t="str">
        <f>HLOOKUP($A40,'SGTI 2021 Clean Data (AR+SGX)'!$2:$8,4,0)</f>
        <v>https://excelpoint.listedcompany.com/newsroom/20210323_072606_BDF_P9UDSTB9119SY5EI.1.pdf</v>
      </c>
      <c r="J40" s="228" t="str">
        <f>HLOOKUP($A40,'SGTI 2021 Clean Data (AR+SGX)'!$2:$8,5,0)</f>
        <v>NIL (HAS NOT BEEN ISSUED AS OF 20/5/2021)</v>
      </c>
      <c r="K40" s="228" t="str">
        <f>HLOOKUP($A40,'SGTI 2021 Clean Data (AR+SGX)'!$2:$8,6,0)</f>
        <v>https://excelpoint.listedcompany.com/newsroom/20210323_072404_BDF_9NWPZHZ7EXIVBALU.1.pdf</v>
      </c>
      <c r="L40" s="228" t="str">
        <f>HLOOKUP($A40,'SGTI 2021 Clean Data (AR+SGX)'!$2:$8,7,0)</f>
        <v>https://excelpoint.listedcompany.com/newsroom/20210430_172917_BDF_Q31I3ZS5T4XK4IGB.1.pdf</v>
      </c>
      <c r="M40" s="241" t="s">
        <v>1429</v>
      </c>
    </row>
    <row r="41" spans="1:13" ht="15" customHeight="1" x14ac:dyDescent="0.3">
      <c r="A41" s="225" t="s">
        <v>152</v>
      </c>
      <c r="B41" s="225" t="s">
        <v>153</v>
      </c>
      <c r="C41" s="225" t="s">
        <v>1325</v>
      </c>
      <c r="E41" s="225" t="s">
        <v>1289</v>
      </c>
      <c r="F41" s="225" t="s">
        <v>1272</v>
      </c>
      <c r="G41" s="225" t="s">
        <v>1276</v>
      </c>
      <c r="H41" s="227">
        <f>HLOOKUP($A41,'SGTI 2021 Clean Data (AR+SGX)'!$2:$8,3,0)</f>
        <v>43921</v>
      </c>
      <c r="I41" s="228" t="str">
        <f>HLOOKUP($A41,'SGTI 2021 Clean Data (AR+SGX)'!$2:$8,4,0)</f>
        <v>https://links.sgx.com/FileOpen/ESG%20-%20Annual%20Report%202020.ashx?App=Announcement&amp;FileID=628557</v>
      </c>
      <c r="J41" s="228">
        <f>HLOOKUP($A41,'SGTI 2021 Clean Data (AR+SGX)'!$2:$8,5,0)</f>
        <v>0</v>
      </c>
      <c r="K41" s="228" t="str">
        <f>HLOOKUP($A41,'SGTI 2021 Clean Data (AR+SGX)'!$2:$8,6,0)</f>
        <v>https://links.sgx.com/FileOpen/Notice%20of%20Annual%20General%20Meeting.ashx?App=Announcement&amp;FileID=628554</v>
      </c>
      <c r="L41" s="228" t="str">
        <f>HLOOKUP($A41,'SGTI 2021 Clean Data (AR+SGX)'!$2:$8,7,0)</f>
        <v>https://links.sgx.com/FileOpen/Minutes%20of%20Annual%20General%20Meeting.ashx?App=Announcement&amp;FileID=633227</v>
      </c>
      <c r="M41" s="241" t="s">
        <v>1429</v>
      </c>
    </row>
    <row r="42" spans="1:13" ht="15" customHeight="1" x14ac:dyDescent="0.3">
      <c r="A42" s="225" t="s">
        <v>296</v>
      </c>
      <c r="B42" s="225" t="s">
        <v>297</v>
      </c>
      <c r="C42" s="225" t="s">
        <v>1326</v>
      </c>
      <c r="E42" s="225" t="s">
        <v>1288</v>
      </c>
      <c r="F42" s="225" t="s">
        <v>1272</v>
      </c>
      <c r="G42" s="225" t="s">
        <v>1276</v>
      </c>
      <c r="H42" s="227">
        <f>HLOOKUP($A42,'SGTI 2021 Clean Data (AR+SGX)'!$2:$8,3,0)</f>
        <v>44196</v>
      </c>
      <c r="I42" s="228" t="str">
        <f>HLOOKUP($A42,'SGTI 2021 Clean Data (AR+SGX)'!$2:$8,4,0)</f>
        <v>https://links.sgx.com/FileOpen/Edition_Annual%20Report%202020.ashx?App=Announcement&amp;FileID=660515</v>
      </c>
      <c r="J42" s="228" t="str">
        <f>HLOOKUP($A42,'SGTI 2021 Clean Data (AR+SGX)'!$2:$8,5,0)</f>
        <v>P.10 of AR</v>
      </c>
      <c r="K42" s="228" t="str">
        <f>HLOOKUP($A42,'SGTI 2021 Clean Data (AR+SGX)'!$2:$8,6,0)</f>
        <v>https://links.sgx.com/FileOpen/Edition_Notice%20of%20AGM.ashx?App=Announcement&amp;FileID=660512</v>
      </c>
      <c r="L42" s="228" t="str">
        <f>HLOOKUP($A42,'SGTI 2021 Clean Data (AR+SGX)'!$2:$8,7,0)</f>
        <v>https://links.sgx.com/FileOpen/Edition_%20AGM%20Minutes.ashx?App=Announcement&amp;FileID=668338</v>
      </c>
      <c r="M42" s="241" t="s">
        <v>1429</v>
      </c>
    </row>
    <row r="43" spans="1:13" ht="15" customHeight="1" x14ac:dyDescent="0.3">
      <c r="A43" s="225" t="s">
        <v>294</v>
      </c>
      <c r="B43" s="225" t="s">
        <v>295</v>
      </c>
      <c r="C43" s="226" t="s">
        <v>1408</v>
      </c>
      <c r="E43" s="225" t="s">
        <v>1282</v>
      </c>
      <c r="F43" s="225" t="s">
        <v>1272</v>
      </c>
      <c r="G43" s="225" t="s">
        <v>1276</v>
      </c>
      <c r="H43" s="227">
        <f>HLOOKUP($A43,'SGTI 2021 Clean Data (AR+SGX)'!$2:$8,3,0)</f>
        <v>44135</v>
      </c>
      <c r="I43" s="228" t="str">
        <f>HLOOKUP($A43,'SGTI 2021 Clean Data (AR+SGX)'!$2:$8,4,0)</f>
        <v>https://links.sgx.com/FileOpen/eWH%20-%20Annual%20Report%202020.ashx?App=Announcement&amp;FileID=648267</v>
      </c>
      <c r="J43" s="228" t="str">
        <f>HLOOKUP($A43,'SGTI 2021 Clean Data (AR+SGX)'!$2:$8,5,0)</f>
        <v>https://links.sgx.com/FileOpen/Sustainability%20Report%202020%20-%20Final.ashx?App=Announcement&amp;FileID=654092</v>
      </c>
      <c r="K43" s="228" t="str">
        <f>HLOOKUP($A43,'SGTI 2021 Clean Data (AR+SGX)'!$2:$8,6,0)</f>
        <v>https://links.sgx.com/FileOpen/eWH_Notice%20of%20AGM_12%20Feb%202021.ashx?App=Announcement&amp;FileID=648263</v>
      </c>
      <c r="L43" s="228" t="str">
        <f>HLOOKUP($A43,'SGTI 2021 Clean Data (AR+SGX)'!$2:$8,7,0)</f>
        <v>https://links.sgx.com/FileOpen/20210227-ecoWise%20Holdings%20Limited_Minutes%20of%20AGM.ashx?App=Announcement&amp;FileID=652717</v>
      </c>
      <c r="M43" s="241" t="s">
        <v>1429</v>
      </c>
    </row>
    <row r="44" spans="1:13" ht="15" customHeight="1" x14ac:dyDescent="0.3">
      <c r="A44" s="225" t="s">
        <v>202</v>
      </c>
      <c r="B44" s="225" t="s">
        <v>203</v>
      </c>
      <c r="C44" s="225" t="s">
        <v>1327</v>
      </c>
      <c r="E44" s="225" t="s">
        <v>1288</v>
      </c>
      <c r="F44" s="225" t="s">
        <v>1272</v>
      </c>
      <c r="G44" s="225" t="s">
        <v>1276</v>
      </c>
      <c r="H44" s="227">
        <f>HLOOKUP($A44,'SGTI 2021 Clean Data (AR+SGX)'!$2:$8,3,0)</f>
        <v>44196</v>
      </c>
      <c r="I44" s="228" t="str">
        <f>HLOOKUP($A44,'SGTI 2021 Clean Data (AR+SGX)'!$2:$8,4,0)</f>
        <v>https://delfilimited.listedcompany.com/newsroom/DelfiLimitedAR2020v2_20210423.pdf</v>
      </c>
      <c r="J44" s="228" t="str">
        <f>HLOOKUP($A44,'SGTI 2021 Clean Data (AR+SGX)'!$2:$8,5,0)</f>
        <v>https://delfilimited.listedcompany.com/misc/sr2020.pdf</v>
      </c>
      <c r="K44" s="228" t="str">
        <f>HLOOKUP($A44,'SGTI 2021 Clean Data (AR+SGX)'!$2:$8,6,0)</f>
        <v>https://delfilimited.listedcompany.com/newsroom/20210412_065259_P34_8WDHUELUG3MK4CL5.1.pdf</v>
      </c>
      <c r="L44" s="228" t="str">
        <f>HLOOKUP($A44,'SGTI 2021 Clean Data (AR+SGX)'!$2:$8,7,0)</f>
        <v>NIL (HAS NOT BEEN ISSUED AS OF 20/5/2021)</v>
      </c>
      <c r="M44" s="241" t="s">
        <v>1429</v>
      </c>
    </row>
    <row r="45" spans="1:13" ht="15" customHeight="1" x14ac:dyDescent="0.3">
      <c r="A45" s="225" t="s">
        <v>200</v>
      </c>
      <c r="B45" s="225" t="s">
        <v>201</v>
      </c>
      <c r="C45" s="225" t="s">
        <v>952</v>
      </c>
      <c r="E45" s="225" t="s">
        <v>1287</v>
      </c>
      <c r="F45" s="225" t="s">
        <v>1272</v>
      </c>
      <c r="G45" s="225" t="s">
        <v>1276</v>
      </c>
      <c r="H45" s="227">
        <f>HLOOKUP($A45,'SGTI 2021 Clean Data (AR+SGX)'!$2:$8,3,0)</f>
        <v>44196</v>
      </c>
      <c r="I45" s="228" t="str">
        <f>HLOOKUP($A45,'SGTI 2021 Clean Data (AR+SGX)'!$2:$8,4,0)</f>
        <v>https://www.dbs.com/annualreports/2020/files/media/dbs-annual-report-2020.pdf</v>
      </c>
      <c r="J45" s="228" t="str">
        <f>HLOOKUP($A45,'SGTI 2021 Clean Data (AR+SGX)'!$2:$8,5,0)</f>
        <v>https://www.dbs.com/iwov-resources/images/sustainability/reporting/pdf/DBS%20Sustainability%20Report%202020.pdf?pid=sg-group-pweb-sustainability-pdf-dbs-sustainability-report-2020</v>
      </c>
      <c r="K45" s="228" t="str">
        <f>HLOOKUP($A45,'SGTI 2021 Clean Data (AR+SGX)'!$2:$8,6,0)</f>
        <v>https://www.dbs.com/iwov-resources/images/investors/other-materials/2021/Notice%20of%20AGM.pdf</v>
      </c>
      <c r="L45" s="228" t="str">
        <f>HLOOKUP($A45,'SGTI 2021 Clean Data (AR+SGX)'!$2:$8,7,0)</f>
        <v>https://www.dbs.com/iwov-resources/images/investors/other-materials/2021/Minutes%20of%20DBSH%20AGM%20held%20on%2030%20March%202021.pdf</v>
      </c>
      <c r="M45" s="241" t="s">
        <v>1429</v>
      </c>
    </row>
    <row r="46" spans="1:13" ht="15" customHeight="1" x14ac:dyDescent="0.3">
      <c r="A46" s="225" t="s">
        <v>92</v>
      </c>
      <c r="B46" s="225" t="s">
        <v>93</v>
      </c>
      <c r="C46" s="225" t="s">
        <v>1328</v>
      </c>
      <c r="E46" s="225" t="s">
        <v>1290</v>
      </c>
      <c r="F46" s="225" t="s">
        <v>1272</v>
      </c>
      <c r="G46" s="225" t="s">
        <v>1276</v>
      </c>
      <c r="H46" s="227">
        <f>HLOOKUP($A46,'SGTI 2021 Clean Data (AR+SGX)'!$2:$8,3,0)</f>
        <v>44104</v>
      </c>
      <c r="I46" s="228" t="str">
        <f>HLOOKUP($A46,'SGTI 2021 Clean Data (AR+SGX)'!$2:$8,4,0)</f>
        <v>https://links.sgx.com/FileOpen/CosmoSteel%20Annual%20Report%20FY2020.ashx?App=Announcement&amp;FileID=644272</v>
      </c>
      <c r="J46" s="228" t="str">
        <f>HLOOKUP($A46,'SGTI 2021 Clean Data (AR+SGX)'!$2:$8,5,0)</f>
        <v>https://links.sgx.com/FileOpen/CosmoSteel%20Annual%20Report%20FY2020.ashx?App=Announcement&amp;FileID=644272</v>
      </c>
      <c r="K46" s="228" t="str">
        <f>HLOOKUP($A46,'SGTI 2021 Clean Data (AR+SGX)'!$2:$8,6,0)</f>
        <v>https://links.sgx.com/FileOpen/CosmoSteel%20FY2020%20Notice%20of%20AGM.ashx?App=Announcement&amp;FileID=644274</v>
      </c>
      <c r="L46" s="228" t="str">
        <f>HLOOKUP($A46,'SGTI 2021 Clean Data (AR+SGX)'!$2:$8,7,0)</f>
        <v>https://links.sgx.com/FileOpen/Cosmosteel%20-%20Minutes%20of%20AGM%20dated%2027.01.2021.ashx?App=Announcement&amp;FileID=649997</v>
      </c>
      <c r="M46" s="241" t="s">
        <v>1429</v>
      </c>
    </row>
    <row r="47" spans="1:13" ht="15" customHeight="1" x14ac:dyDescent="0.3">
      <c r="A47" s="225" t="s">
        <v>114</v>
      </c>
      <c r="B47" s="225" t="s">
        <v>115</v>
      </c>
      <c r="C47" s="225" t="s">
        <v>1329</v>
      </c>
      <c r="E47" s="225" t="s">
        <v>1282</v>
      </c>
      <c r="F47" s="225" t="s">
        <v>1272</v>
      </c>
      <c r="G47" s="225" t="s">
        <v>1276</v>
      </c>
      <c r="H47" s="227">
        <f>HLOOKUP($A47,'SGTI 2021 Clean Data (AR+SGX)'!$2:$8,3,0)</f>
        <v>44012</v>
      </c>
      <c r="I47" s="228" t="str">
        <f>HLOOKUP($A47,'SGTI 2021 Clean Data (AR+SGX)'!$2:$8,4,0)</f>
        <v>http://cfmholdings.com/wp-content/uploads/2020/10/FY2020-Annual-Report.pdf</v>
      </c>
      <c r="J47" s="228" t="str">
        <f>HLOOKUP($A47,'SGTI 2021 Clean Data (AR+SGX)'!$2:$8,5,0)</f>
        <v>https://links.sgx.com/FileOpen/CFM%20Sustainability%20Report%202020.ashx?App=Announcement&amp;FileID=635381</v>
      </c>
      <c r="K47" s="228" t="str">
        <f>HLOOKUP($A47,'SGTI 2021 Clean Data (AR+SGX)'!$2:$8,6,0)</f>
        <v>https://links.sgx.com/FileOpen/CFM_AGM%20Notice.ashx?App=Announcement&amp;FileID=636856</v>
      </c>
      <c r="L47" s="228" t="str">
        <f>HLOOKUP($A47,'SGTI 2021 Clean Data (AR+SGX)'!$2:$8,7,0)</f>
        <v>https://links.sgx.com/FileOpen/CFM%20Minutes%20of%20AGM%202020%20-%2028.10.2020.ashx?App=Announcement&amp;FileID=638518</v>
      </c>
      <c r="M47" s="241" t="s">
        <v>1430</v>
      </c>
    </row>
    <row r="48" spans="1:13" ht="15" customHeight="1" x14ac:dyDescent="0.3">
      <c r="A48" s="225" t="s">
        <v>332</v>
      </c>
      <c r="B48" s="225" t="s">
        <v>333</v>
      </c>
      <c r="C48" s="225" t="s">
        <v>1330</v>
      </c>
      <c r="E48" s="225" t="s">
        <v>1283</v>
      </c>
      <c r="F48" s="225" t="s">
        <v>1272</v>
      </c>
      <c r="G48" s="225" t="s">
        <v>1276</v>
      </c>
      <c r="H48" s="227">
        <f>HLOOKUP($A48,'SGTI 2021 Clean Data (AR+SGX)'!$2:$8,3,0)</f>
        <v>44196</v>
      </c>
      <c r="I48" s="228" t="str">
        <f>HLOOKUP($A48,'SGTI 2021 Clean Data (AR+SGX)'!$2:$8,4,0)</f>
        <v>https://links.sgx.com/FileOpen/CDW_Annual%20Report_FY2020.ashx?App=Announcement&amp;FileID=656370</v>
      </c>
      <c r="J48" s="228" t="str">
        <f>HLOOKUP($A48,'SGTI 2021 Clean Data (AR+SGX)'!$2:$8,5,0)</f>
        <v>AR P.21</v>
      </c>
      <c r="K48" s="228" t="str">
        <f>HLOOKUP($A48,'SGTI 2021 Clean Data (AR+SGX)'!$2:$8,6,0)</f>
        <v>https://links.sgx.com/FileOpen/2.%20Notice%20of%20Annual%20General%20Meeting.ashx?App=Announcement&amp;FileID=656381</v>
      </c>
      <c r="L48" s="228" t="str">
        <f>HLOOKUP($A48,'SGTI 2021 Clean Data (AR+SGX)'!$2:$8,7,0)</f>
        <v>https://links.sgx.com/FileOpen/CDW_AGM%20Minutes_30%20April%202021_Final.ashx?App=Announcement&amp;FileID=669369</v>
      </c>
      <c r="M48" s="241" t="s">
        <v>1430</v>
      </c>
    </row>
    <row r="49" spans="1:13" ht="15" customHeight="1" x14ac:dyDescent="0.3">
      <c r="A49" s="225" t="s">
        <v>188</v>
      </c>
      <c r="B49" s="225" t="s">
        <v>189</v>
      </c>
      <c r="C49" s="225" t="s">
        <v>1409</v>
      </c>
      <c r="E49" s="225" t="s">
        <v>1281</v>
      </c>
      <c r="F49" s="225" t="s">
        <v>1272</v>
      </c>
      <c r="G49" s="225" t="s">
        <v>1276</v>
      </c>
      <c r="H49" s="227">
        <f>HLOOKUP($A49,'SGTI 2021 Clean Data (AR+SGX)'!$2:$8,3,0)</f>
        <v>44196</v>
      </c>
      <c r="I49" s="228" t="str">
        <f>HLOOKUP($A49,'SGTI 2021 Clean Data (AR+SGX)'!$2:$8,4,0)</f>
        <v>https://links.sgx.com/1.0.0/corporate-announcements/548TRZBYV2AN80NF/3774f9a6092a09f3ab0083c2b117c9ab45445c8f38647835c13fc7af4b38c1db</v>
      </c>
      <c r="J49" s="228" t="str">
        <f>HLOOKUP($A49,'SGTI 2021 Clean Data (AR+SGX)'!$2:$8,5,0)</f>
        <v>Pg 46 to 51 of AR</v>
      </c>
      <c r="K49" s="228" t="str">
        <f>HLOOKUP($A49,'SGTI 2021 Clean Data (AR+SGX)'!$2:$8,6,0)</f>
        <v>https://links.sgx.com/FileOpen/CL_AGM_Notice_5Apr2021.ashx?App=Announcement&amp;FileID=654668</v>
      </c>
      <c r="L49" s="228" t="str">
        <f>HLOOKUP($A49,'SGTI 2021 Clean Data (AR+SGX)'!$2:$8,7,0)</f>
        <v>https://links.sgx.com/FileOpen/CL_AGM_Minutes.ashx?App=Announcement&amp;FileID=666915</v>
      </c>
      <c r="M49" s="241" t="s">
        <v>1430</v>
      </c>
    </row>
    <row r="50" spans="1:13" ht="15" customHeight="1" x14ac:dyDescent="0.3">
      <c r="A50" s="225" t="s">
        <v>348</v>
      </c>
      <c r="B50" s="225" t="s">
        <v>349</v>
      </c>
      <c r="C50" s="225" t="s">
        <v>1331</v>
      </c>
      <c r="E50" s="225" t="s">
        <v>1282</v>
      </c>
      <c r="F50" s="225" t="s">
        <v>1272</v>
      </c>
      <c r="G50" s="225" t="s">
        <v>1276</v>
      </c>
      <c r="H50" s="227">
        <f>HLOOKUP($A50,'SGTI 2021 Clean Data (AR+SGX)'!$2:$8,3,0)</f>
        <v>44196</v>
      </c>
      <c r="I50" s="228" t="str">
        <f>HLOOKUP($A50,'SGTI 2021 Clean Data (AR+SGX)'!$2:$8,4,0)</f>
        <v>https://links.sgx.com/FileOpen/BJCG%20-%20FY2020%20Annual%20Report.ashx?App=Announcement&amp;FileID=671144</v>
      </c>
      <c r="J50" s="228" t="str">
        <f>HLOOKUP($A50,'SGTI 2021 Clean Data (AR+SGX)'!$2:$8,5,0)</f>
        <v>Pg 12 to 24 of AR</v>
      </c>
      <c r="K50" s="228" t="str">
        <f>HLOOKUP($A50,'SGTI 2021 Clean Data (AR+SGX)'!$2:$8,6,0)</f>
        <v>https://links.sgx.com/FileOpen/BJCG%20-%20Notice%20of%20AGM.ashx?App=Announcement&amp;FileID=671772</v>
      </c>
      <c r="L50" s="228" t="str">
        <f>HLOOKUP($A50,'SGTI 2021 Clean Data (AR+SGX)'!$2:$8,7,0)</f>
        <v>To be held on 29 June 2021</v>
      </c>
      <c r="M50" s="241" t="s">
        <v>1430</v>
      </c>
    </row>
    <row r="51" spans="1:13" ht="15" customHeight="1" x14ac:dyDescent="0.3">
      <c r="A51" s="225" t="s">
        <v>112</v>
      </c>
      <c r="B51" s="225" t="s">
        <v>113</v>
      </c>
      <c r="C51" s="225" t="s">
        <v>1332</v>
      </c>
      <c r="E51" s="225" t="s">
        <v>1287</v>
      </c>
      <c r="F51" s="225" t="s">
        <v>1272</v>
      </c>
      <c r="G51" s="225" t="s">
        <v>1276</v>
      </c>
      <c r="H51" s="227">
        <f>HLOOKUP($A51,'SGTI 2021 Clean Data (AR+SGX)'!$2:$8,3,0)</f>
        <v>44012</v>
      </c>
      <c r="I51" s="228" t="str">
        <f>HLOOKUP($A51,'SGTI 2021 Clean Data (AR+SGX)'!$2:$8,4,0)</f>
        <v>https://links.sgx.com/FileOpen/BMH%20-%20201007_%20Annual%20Report%202020_Final.ashx?App=Announcement&amp;FileID=634355</v>
      </c>
      <c r="J51" s="228" t="str">
        <f>HLOOKUP($A51,'SGTI 2021 Clean Data (AR+SGX)'!$2:$8,5,0)</f>
        <v>NIL</v>
      </c>
      <c r="K51" s="228" t="str">
        <f>HLOOKUP($A51,'SGTI 2021 Clean Data (AR+SGX)'!$2:$8,6,0)</f>
        <v>https://links.sgx.com/FileOpen/BMH%20-%20201007_Notice%20of%20AGM%20FY2020_Final.ashx?App=Announcement&amp;FileID=634353</v>
      </c>
      <c r="L51" s="228" t="str">
        <f>HLOOKUP($A51,'SGTI 2021 Clean Data (AR+SGX)'!$2:$8,7,0)</f>
        <v>https://links.sgx.com/FileOpen/BMH%20-%20201116_Minutes%20of%20AGM%20FY2020_Final.ashx?App=Announcement&amp;FileID=639420</v>
      </c>
      <c r="M51" s="241" t="s">
        <v>1430</v>
      </c>
    </row>
    <row r="52" spans="1:13" ht="15" customHeight="1" x14ac:dyDescent="0.3">
      <c r="A52" s="225" t="s">
        <v>290</v>
      </c>
      <c r="B52" s="225" t="s">
        <v>291</v>
      </c>
      <c r="C52" s="225" t="s">
        <v>1333</v>
      </c>
      <c r="E52" s="225" t="s">
        <v>1282</v>
      </c>
      <c r="F52" s="225" t="s">
        <v>1272</v>
      </c>
      <c r="G52" s="225" t="s">
        <v>1276</v>
      </c>
      <c r="H52" s="227">
        <f>HLOOKUP($A52,'SGTI 2021 Clean Data (AR+SGX)'!$2:$8,3,0)</f>
        <v>44196</v>
      </c>
      <c r="I52" s="228" t="str">
        <f>HLOOKUP($A52,'SGTI 2021 Clean Data (AR+SGX)'!$2:$8,4,0)</f>
        <v>https://links.sgx.com/FileOpen/Bonvests%20AR%202020.ashx?App=Announcement&amp;FileID=657764</v>
      </c>
      <c r="J52" s="228" t="str">
        <f>HLOOKUP($A52,'SGTI 2021 Clean Data (AR+SGX)'!$2:$8,5,0)</f>
        <v>https://links.sgx.com/FileOpen/Bonvests%20SR%202020.ashx?App=Announcement&amp;FileID=666376</v>
      </c>
      <c r="K52" s="228" t="str">
        <f>HLOOKUP($A52,'SGTI 2021 Clean Data (AR+SGX)'!$2:$8,6,0)</f>
        <v>https://links.sgx.com/FileOpen/Bonvests%20AGM%20Notice.ashx?App=Announcement&amp;FileID=657765</v>
      </c>
      <c r="L52" s="228" t="str">
        <f>HLOOKUP($A52,'SGTI 2021 Clean Data (AR+SGX)'!$2:$8,7,0)</f>
        <v>https://links.sgx.com/FileOpen/BV%20AGM%20Minutes%20290421.ashx?App=Announcement&amp;FileID=665441</v>
      </c>
      <c r="M52" s="241" t="s">
        <v>1430</v>
      </c>
    </row>
    <row r="53" spans="1:13" ht="15" customHeight="1" x14ac:dyDescent="0.3">
      <c r="A53" s="225" t="s">
        <v>186</v>
      </c>
      <c r="B53" s="225" t="s">
        <v>187</v>
      </c>
      <c r="C53" s="225" t="s">
        <v>1334</v>
      </c>
      <c r="E53" s="225" t="s">
        <v>1289</v>
      </c>
      <c r="F53" s="225" t="s">
        <v>1272</v>
      </c>
      <c r="G53" s="225" t="s">
        <v>1276</v>
      </c>
      <c r="H53" s="227">
        <f>HLOOKUP($A53,'SGTI 2021 Clean Data (AR+SGX)'!$2:$8,3,0)</f>
        <v>44196</v>
      </c>
      <c r="I53" s="228" t="str">
        <f>HLOOKUP($A53,'SGTI 2021 Clean Data (AR+SGX)'!$2:$8,4,0)</f>
        <v>https://links.sgx.com/FileOpen/BTH2020%20Annual%20Report.ashx?App=Announcement&amp;FileID=659230</v>
      </c>
      <c r="J53" s="228" t="str">
        <f>HLOOKUP($A53,'SGTI 2021 Clean Data (AR+SGX)'!$2:$8,5,0)</f>
        <v>https://links.sgx.com/FileOpen/BTH2020%20Sustainability%20Report.ashx?App=Announcement&amp;FileID=659232</v>
      </c>
      <c r="K53" s="228" t="str">
        <f>HLOOKUP($A53,'SGTI 2021 Clean Data (AR+SGX)'!$2:$8,6,0)</f>
        <v>https://links.sgx.com/FileOpen/BTH2020%20Notice%20of%20AGM.ashx?App=Announcement&amp;FileID=659226</v>
      </c>
      <c r="L53" s="228" t="str">
        <f>HLOOKUP($A53,'SGTI 2021 Clean Data (AR+SGX)'!$2:$8,7,0)</f>
        <v>https://investor.banyantree.com/PDF/Newsroom/2021/BTH-Minutes-AGM-2021.pdf</v>
      </c>
      <c r="M53" s="241" t="s">
        <v>1430</v>
      </c>
    </row>
    <row r="54" spans="1:13" ht="15" customHeight="1" x14ac:dyDescent="0.3">
      <c r="A54" s="225" t="s">
        <v>182</v>
      </c>
      <c r="B54" s="225" t="s">
        <v>183</v>
      </c>
      <c r="C54" s="225" t="s">
        <v>1335</v>
      </c>
      <c r="E54" s="225" t="s">
        <v>1285</v>
      </c>
      <c r="F54" s="225" t="s">
        <v>1272</v>
      </c>
      <c r="G54" s="225" t="s">
        <v>1276</v>
      </c>
      <c r="H54" s="227">
        <f>HLOOKUP($A54,'SGTI 2021 Clean Data (AR+SGX)'!$2:$8,3,0)</f>
        <v>44196</v>
      </c>
      <c r="I54" s="228" t="str">
        <f>HLOOKUP($A54,'SGTI 2021 Clean Data (AR+SGX)'!$2:$8,4,0)</f>
        <v>https://links.sgx.com/FileOpen/Annual_Report_2020.ashx?App=Announcement&amp;FileID=655968</v>
      </c>
      <c r="J54" s="228" t="str">
        <f>HLOOKUP($A54,'SGTI 2021 Clean Data (AR+SGX)'!$2:$8,5,0)</f>
        <v>https://links.sgx.com/FileOpen/AML_Sustainability_Report_FY2020.ashx?App=Announcement&amp;FileID=667908</v>
      </c>
      <c r="K54" s="228" t="str">
        <f>HLOOKUP($A54,'SGTI 2021 Clean Data (AR+SGX)'!$2:$8,6,0)</f>
        <v>https://links.sgx.com/FileOpen/Notice_Of_AGM.ashx?App=Announcement&amp;FileID=655965</v>
      </c>
      <c r="L54" s="228" t="str">
        <f>HLOOKUP($A54,'SGTI 2021 Clean Data (AR+SGX)'!$2:$8,7,0)</f>
        <v>https://links.sgx.com/FileOpen/AML_AGM_Minutes_20210429.ashx?App=Announcement&amp;FileID=666371</v>
      </c>
      <c r="M54" s="241" t="s">
        <v>1430</v>
      </c>
    </row>
    <row r="55" spans="1:13" ht="15" customHeight="1" x14ac:dyDescent="0.3">
      <c r="A55" s="225" t="s">
        <v>180</v>
      </c>
      <c r="B55" s="225" t="s">
        <v>181</v>
      </c>
      <c r="C55" s="225" t="s">
        <v>1336</v>
      </c>
      <c r="E55" s="225" t="s">
        <v>1284</v>
      </c>
      <c r="F55" s="225" t="s">
        <v>1272</v>
      </c>
      <c r="G55" s="225" t="s">
        <v>1276</v>
      </c>
      <c r="H55" s="227">
        <f>HLOOKUP($A55,'SGTI 2021 Clean Data (AR+SGX)'!$2:$8,3,0)</f>
        <v>44196</v>
      </c>
      <c r="I55" s="228" t="str">
        <f>HLOOKUP($A55,'SGTI 2021 Clean Data (AR+SGX)'!$2:$8,4,0)</f>
        <v>https://links.sgx.com/FileOpen/AP%20Oil%20International%20Limited%20Annual%20Report%202020.ashx?App=Announcement&amp;FileID=657706</v>
      </c>
      <c r="J55" s="228" t="str">
        <f>HLOOKUP($A55,'SGTI 2021 Clean Data (AR+SGX)'!$2:$8,5,0)</f>
        <v>https://links.sgx.com/FileOpen/AP%20Oil%20International%20Limited%20Annual%20Report%202020.ashx?App=Announcement&amp;FileID=657706</v>
      </c>
      <c r="K55" s="228" t="str">
        <f>HLOOKUP($A55,'SGTI 2021 Clean Data (AR+SGX)'!$2:$8,6,0)</f>
        <v>https://links.sgx.com/FileOpen/AP%20Oil%20AGM%20Notice.ashx?App=Announcement&amp;FileID=657704</v>
      </c>
      <c r="L55" s="228" t="str">
        <f>HLOOKUP($A55,'SGTI 2021 Clean Data (AR+SGX)'!$2:$8,7,0)</f>
        <v>https://links.sgx.com/FileOpen/AGM%20Minutes%202021.ashx?App=Announcement&amp;FileID=666139</v>
      </c>
      <c r="M55" s="241" t="s">
        <v>1430</v>
      </c>
    </row>
    <row r="56" spans="1:13" ht="15" customHeight="1" x14ac:dyDescent="0.3">
      <c r="A56" s="225" t="s">
        <v>178</v>
      </c>
      <c r="B56" s="225" t="s">
        <v>179</v>
      </c>
      <c r="C56" s="225" t="s">
        <v>1337</v>
      </c>
      <c r="E56" s="225" t="s">
        <v>1289</v>
      </c>
      <c r="F56" s="225" t="s">
        <v>1272</v>
      </c>
      <c r="G56" s="225" t="s">
        <v>1276</v>
      </c>
      <c r="H56" s="227">
        <f>HLOOKUP($A56,'SGTI 2021 Clean Data (AR+SGX)'!$2:$8,3,0)</f>
        <v>44196</v>
      </c>
      <c r="I56" s="228" t="str">
        <f>HLOOKUP($A56,'SGTI 2021 Clean Data (AR+SGX)'!$2:$8,4,0)</f>
        <v>https://links.sgx.com/FileOpen/Amara_AR2020.ashx?App=Announcement&amp;FileID=657716</v>
      </c>
      <c r="J56" s="228" t="str">
        <f>HLOOKUP($A56,'SGTI 2021 Clean Data (AR+SGX)'!$2:$8,5,0)</f>
        <v>https://links.sgx.com/FileOpen/Amara_AR2020.ashx?App=Announcement&amp;FileID=657716</v>
      </c>
      <c r="K56" s="228" t="str">
        <f>HLOOKUP($A56,'SGTI 2021 Clean Data (AR+SGX)'!$2:$8,6,0)</f>
        <v>https://links.sgx.com/FileOpen/Amara_NoticeOfAGM.ashx?App=Announcement&amp;FileID=657711</v>
      </c>
      <c r="L56" s="228" t="str">
        <f>HLOOKUP($A56,'SGTI 2021 Clean Data (AR+SGX)'!$2:$8,7,0)</f>
        <v>https://links.sgx.com/FileOpen/Amara_MinutesOfAnnualGeneralMeeting.ashx?App=Announcement&amp;FileID=666968</v>
      </c>
      <c r="M56" s="241" t="s">
        <v>1430</v>
      </c>
    </row>
    <row r="57" spans="1:13" ht="15" customHeight="1" x14ac:dyDescent="0.3">
      <c r="A57" s="225" t="s">
        <v>106</v>
      </c>
      <c r="B57" s="225" t="s">
        <v>107</v>
      </c>
      <c r="C57" s="225" t="s">
        <v>1338</v>
      </c>
      <c r="E57" s="225" t="s">
        <v>1285</v>
      </c>
      <c r="F57" s="225" t="s">
        <v>1272</v>
      </c>
      <c r="G57" s="225" t="s">
        <v>1276</v>
      </c>
      <c r="H57" s="227">
        <f>HLOOKUP($A57,'SGTI 2021 Clean Data (AR+SGX)'!$2:$8,3,0)</f>
        <v>44012</v>
      </c>
      <c r="I57" s="228" t="str">
        <f>HLOOKUP($A57,'SGTI 2021 Clean Data (AR+SGX)'!$2:$8,4,0)</f>
        <v>https://links.sgx.com/FileOpen/AHG-Annual%20Report%202020.ashx?App=Announcement&amp;FileID=635052</v>
      </c>
      <c r="J57" s="228" t="str">
        <f>HLOOKUP($A57,'SGTI 2021 Clean Data (AR+SGX)'!$2:$8,5,0)</f>
        <v>NIL</v>
      </c>
      <c r="K57" s="228" t="str">
        <f>HLOOKUP($A57,'SGTI 2021 Clean Data (AR+SGX)'!$2:$8,6,0)</f>
        <v>https://links.sgx.com/FileOpen/Notice%20of%20AGM.ashx?App=Announcement&amp;FileID=635037</v>
      </c>
      <c r="L57" s="228" t="str">
        <f>HLOOKUP($A57,'SGTI 2021 Clean Data (AR+SGX)'!$2:$8,7,0)</f>
        <v>https://links.sgx.com/FileOpen/AHG_AGM%20Minutes%2028%20Oct%202020.ashx?App=Announcement&amp;FileID=640496</v>
      </c>
      <c r="M57" s="241" t="s">
        <v>1430</v>
      </c>
    </row>
    <row r="58" spans="1:13" ht="15" customHeight="1" x14ac:dyDescent="0.3">
      <c r="A58" s="225" t="s">
        <v>176</v>
      </c>
      <c r="B58" s="225" t="s">
        <v>177</v>
      </c>
      <c r="C58" s="225" t="s">
        <v>1339</v>
      </c>
      <c r="E58" s="225" t="s">
        <v>1289</v>
      </c>
      <c r="F58" s="225" t="s">
        <v>1272</v>
      </c>
      <c r="G58" s="225" t="s">
        <v>1276</v>
      </c>
      <c r="H58" s="227">
        <f>HLOOKUP($A58,'SGTI 2021 Clean Data (AR+SGX)'!$2:$8,3,0)</f>
        <v>44196</v>
      </c>
      <c r="I58" s="228" t="str">
        <f>HLOOKUP($A58,'SGTI 2021 Clean Data (AR+SGX)'!$2:$8,4,0)</f>
        <v>https://links.sgx.com/FileOpen/AF%20Global%20Limited%20Annual%20Report%202020.ashx?App=Announcement&amp;FileID=660618</v>
      </c>
      <c r="J58" s="228" t="str">
        <f>HLOOKUP($A58,'SGTI 2021 Clean Data (AR+SGX)'!$2:$8,5,0)</f>
        <v>https://links.sgx.com/FileOpen/AFGL_Sustainability_Report%202020.ashx?App=Announcement&amp;FileID=669631</v>
      </c>
      <c r="K58" s="228" t="str">
        <f>HLOOKUP($A58,'SGTI 2021 Clean Data (AR+SGX)'!$2:$8,6,0)</f>
        <v>https://links.sgx.com/FileOpen/AF%20Global_Notice%20of%20AGM.ashx?App=Announcement&amp;FileID=660611</v>
      </c>
      <c r="L58" s="228" t="str">
        <f>HLOOKUP($A58,'SGTI 2021 Clean Data (AR+SGX)'!$2:$8,7,0)</f>
        <v>https://links.sgx.com/FileOpen/AFGL_AGM%20Minutes_29%20April%202021%20.ashx?App=Announcement&amp;FileID=668336</v>
      </c>
      <c r="M58" s="241" t="s">
        <v>1430</v>
      </c>
    </row>
    <row r="59" spans="1:13" ht="15" customHeight="1" x14ac:dyDescent="0.3">
      <c r="A59" s="225" t="s">
        <v>172</v>
      </c>
      <c r="B59" s="225" t="s">
        <v>173</v>
      </c>
      <c r="C59" s="225" t="s">
        <v>1340</v>
      </c>
      <c r="E59" s="225" t="s">
        <v>1289</v>
      </c>
      <c r="F59" s="225" t="s">
        <v>1272</v>
      </c>
      <c r="G59" s="225" t="s">
        <v>1276</v>
      </c>
      <c r="H59" s="227">
        <f>HLOOKUP($A59,'SGTI 2021 Clean Data (AR+SGX)'!$2:$8,3,0)</f>
        <v>44196</v>
      </c>
      <c r="I59" s="228" t="str">
        <f>HLOOKUP($A59,'SGTI 2021 Clean Data (AR+SGX)'!$2:$8,4,0)</f>
        <v>https://links.sgx.com/FileOpen/ABR%20-%20210413_Annual%20Report%202020.ashx?App=Announcement&amp;FileID=659254</v>
      </c>
      <c r="J59" s="228" t="str">
        <f>HLOOKUP($A59,'SGTI 2021 Clean Data (AR+SGX)'!$2:$8,5,0)</f>
        <v>https://links.sgx.com/FileOpen/ABR%20-%20210413_Annual%20Report%202020.ashx?App=Announcement&amp;FileID=659254</v>
      </c>
      <c r="K59" s="228" t="str">
        <f>HLOOKUP($A59,'SGTI 2021 Clean Data (AR+SGX)'!$2:$8,6,0)</f>
        <v>https://links.sgx.com/FileOpen/ABR%20-%20210413_Notice%20of%20AGM%20AR2020.ashx?App=Announcement&amp;FileID=659251</v>
      </c>
      <c r="L59" s="228" t="str">
        <f>HLOOKUP($A59,'SGTI 2021 Clean Data (AR+SGX)'!$2:$8,7,0)</f>
        <v>https://links.sgx.com/FileOpen/ABR%20-%20210428_Minutes%20of%20AGM%20FY2020%20Final.ashx?App=Announcement&amp;FileID=666654</v>
      </c>
      <c r="M59" s="241" t="s">
        <v>1430</v>
      </c>
    </row>
    <row r="60" spans="1:13" ht="15" customHeight="1" x14ac:dyDescent="0.3">
      <c r="A60" s="225" t="s">
        <v>104</v>
      </c>
      <c r="B60" s="225" t="s">
        <v>105</v>
      </c>
      <c r="C60" s="225" t="s">
        <v>1341</v>
      </c>
      <c r="E60" s="225" t="s">
        <v>1282</v>
      </c>
      <c r="F60" s="225" t="s">
        <v>1272</v>
      </c>
      <c r="G60" s="225" t="s">
        <v>1276</v>
      </c>
      <c r="H60" s="227">
        <f>HLOOKUP($A60,'SGTI 2021 Clean Data (AR+SGX)'!$2:$8,3,0)</f>
        <v>44043</v>
      </c>
      <c r="I60" s="228" t="str">
        <f>HLOOKUP($A60,'SGTI 2021 Clean Data (AR+SGX)'!$2:$8,4,0)</f>
        <v>http://www.a-smart.sg/AnnualReports/A-Smart%20Annual%20Report%202020.pdf</v>
      </c>
      <c r="J60" s="228" t="str">
        <f>HLOOKUP($A60,'SGTI 2021 Clean Data (AR+SGX)'!$2:$8,5,0)</f>
        <v>https://links.sgx.com/FileOpen/A-Smart%20-%20SR.ashx?App=Announcement&amp;FileID=644090</v>
      </c>
      <c r="K60" s="228" t="str">
        <f>HLOOKUP($A60,'SGTI 2021 Clean Data (AR+SGX)'!$2:$8,6,0)</f>
        <v>https://links.sgx.com/FileOpen/A-Smart%20-%20Notice%20of%20AGM.ashx?App=Announcement&amp;FileID=638807</v>
      </c>
      <c r="L60" s="228" t="str">
        <f>HLOOKUP($A60,'SGTI 2021 Clean Data (AR+SGX)'!$2:$8,7,0)</f>
        <v>https://links.sgx.com/FileOpen/A-Smart%20-%20Minutes%20of%20AGM%2027%20November%202020.ashx?App=Announcement&amp;FileID=643115</v>
      </c>
      <c r="M60" s="241" t="s">
        <v>1430</v>
      </c>
    </row>
    <row r="61" spans="1:13" ht="15" customHeight="1" x14ac:dyDescent="0.3">
      <c r="A61" s="225" t="s">
        <v>170</v>
      </c>
      <c r="B61" s="225" t="s">
        <v>171</v>
      </c>
      <c r="C61" s="225" t="s">
        <v>1342</v>
      </c>
      <c r="E61" s="225" t="s">
        <v>1281</v>
      </c>
      <c r="F61" s="225" t="s">
        <v>1272</v>
      </c>
      <c r="G61" s="225" t="s">
        <v>1276</v>
      </c>
      <c r="H61" s="227">
        <f>HLOOKUP($A61,'SGTI 2021 Clean Data (AR+SGX)'!$2:$8,3,0)</f>
        <v>44196</v>
      </c>
      <c r="I61" s="228" t="str">
        <f>HLOOKUP($A61,'SGTI 2021 Clean Data (AR+SGX)'!$2:$8,4,0)</f>
        <v>https://links.sgx.com/FileOpen/3Cnergy_Annual_Report_2020.ashx?App=Announcement&amp;FileID=657951</v>
      </c>
      <c r="J61" s="228" t="str">
        <f>HLOOKUP($A61,'SGTI 2021 Clean Data (AR+SGX)'!$2:$8,5,0)</f>
        <v>https://links.sgx.com/FileOpen/3Cnergy_Annual_Report_2020.ashx?App=Announcement&amp;FileID=657951</v>
      </c>
      <c r="K61" s="228" t="str">
        <f>HLOOKUP($A61,'SGTI 2021 Clean Data (AR+SGX)'!$2:$8,6,0)</f>
        <v>https://links.sgx.com/FileOpen/3Cnergy_2021_AGM_Notice.ashx?App=Announcement&amp;FileID=657947</v>
      </c>
      <c r="L61" s="228" t="str">
        <f>HLOOKUP($A61,'SGTI 2021 Clean Data (AR+SGX)'!$2:$8,7,0)</f>
        <v>https://links.sgx.com/FileOpen/3Cnergy_20210427_2021_AGM_Minutes.ashx?App=Announcement&amp;FileID=667155</v>
      </c>
      <c r="M61" s="241" t="s">
        <v>1430</v>
      </c>
    </row>
    <row r="62" spans="1:13" ht="15" customHeight="1" x14ac:dyDescent="0.3">
      <c r="A62" s="225" t="s">
        <v>288</v>
      </c>
      <c r="B62" s="225" t="s">
        <v>289</v>
      </c>
      <c r="C62" s="225" t="s">
        <v>1343</v>
      </c>
      <c r="D62" s="225" t="s">
        <v>1411</v>
      </c>
      <c r="E62" s="225" t="s">
        <v>1283</v>
      </c>
      <c r="F62" s="225" t="s">
        <v>1273</v>
      </c>
      <c r="G62" s="225" t="s">
        <v>1276</v>
      </c>
      <c r="H62" s="227">
        <f>HLOOKUP($A62,'SGTI 2021 Clean Data (AR+SGX)'!$2:$8,3,0)</f>
        <v>44196</v>
      </c>
      <c r="I62" s="228" t="str">
        <f>HLOOKUP($A62,'SGTI 2021 Clean Data (AR+SGX)'!$2:$8,4,0)</f>
        <v>https://links.sgx.com/FileOpen/AEM%20Annual%20Report%202020.ashx?App=Announcement&amp;FileID=660759</v>
      </c>
      <c r="J62" s="228" t="str">
        <f>HLOOKUP($A62,'SGTI 2021 Clean Data (AR+SGX)'!$2:$8,5,0)</f>
        <v>Pg 24 to 39 of AR</v>
      </c>
      <c r="K62" s="228" t="str">
        <f>HLOOKUP($A62,'SGTI 2021 Clean Data (AR+SGX)'!$2:$8,6,0)</f>
        <v>https://links.sgx.com/FileOpen/AEM%20AGM%20Notice.ashx?App=Announcement&amp;FileID=663671</v>
      </c>
      <c r="L62" s="228" t="str">
        <f>HLOOKUP($A62,'SGTI 2021 Clean Data (AR+SGX)'!$2:$8,7,0)</f>
        <v>https://links.sgx.com/FileOpen/AEM_AGM%20Minutes%20FY2020.ashx?App=Announcement&amp;FileID=665472</v>
      </c>
      <c r="M62" s="241" t="s">
        <v>1428</v>
      </c>
    </row>
    <row r="63" spans="1:13" ht="15" customHeight="1" x14ac:dyDescent="0.3">
      <c r="A63" s="225" t="s">
        <v>144</v>
      </c>
      <c r="B63" s="225" t="s">
        <v>145</v>
      </c>
      <c r="C63" s="225" t="s">
        <v>1344</v>
      </c>
      <c r="D63" s="225" t="s">
        <v>1412</v>
      </c>
      <c r="E63" s="225" t="s">
        <v>1281</v>
      </c>
      <c r="F63" s="225" t="s">
        <v>1273</v>
      </c>
      <c r="G63" s="225" t="s">
        <v>1276</v>
      </c>
      <c r="H63" s="227">
        <f>HLOOKUP($A63,'SGTI 2021 Clean Data (AR+SGX)'!$2:$8,3,0)</f>
        <v>43982</v>
      </c>
      <c r="I63" s="228" t="str">
        <f>HLOOKUP($A63,'SGTI 2021 Clean Data (AR+SGX)'!$2:$8,4,0)</f>
        <v>http://www.teeland.com.sg/attachment/202008261054111738169862_en.pdf</v>
      </c>
      <c r="J63" s="228" t="str">
        <f>HLOOKUP($A63,'SGTI 2021 Clean Data (AR+SGX)'!$2:$8,5,0)</f>
        <v>-</v>
      </c>
      <c r="K63" s="228" t="str">
        <f>HLOOKUP($A63,'SGTI 2021 Clean Data (AR+SGX)'!$2:$8,6,0)</f>
        <v>https://links.sgx.com/FileOpen/Amcorp%20Global%20Limited%20-%20Notice%20of%20AGM.ashx?App=Announcement&amp;FileID=631241</v>
      </c>
      <c r="L63" s="228" t="str">
        <f>HLOOKUP($A63,'SGTI 2021 Clean Data (AR+SGX)'!$2:$8,7,0)</f>
        <v>http://www.teeland.com.sg/attachment/2020093018165990738233_en.pdf</v>
      </c>
      <c r="M63" s="241" t="s">
        <v>1428</v>
      </c>
    </row>
    <row r="64" spans="1:13" ht="15" customHeight="1" x14ac:dyDescent="0.3">
      <c r="A64" s="225" t="s">
        <v>108</v>
      </c>
      <c r="B64" s="225" t="s">
        <v>109</v>
      </c>
      <c r="C64" s="225" t="s">
        <v>1345</v>
      </c>
      <c r="D64" s="225" t="s">
        <v>1413</v>
      </c>
      <c r="E64" s="225" t="s">
        <v>1282</v>
      </c>
      <c r="F64" s="225" t="s">
        <v>1273</v>
      </c>
      <c r="G64" s="225" t="s">
        <v>1276</v>
      </c>
      <c r="H64" s="227">
        <f>HLOOKUP($A64,'SGTI 2021 Clean Data (AR+SGX)'!$2:$8,3,0)</f>
        <v>44012</v>
      </c>
      <c r="I64" s="228" t="str">
        <f>HLOOKUP($A64,'SGTI 2021 Clean Data (AR+SGX)'!$2:$8,4,0)</f>
        <v>https://links.sgx.com/FileOpen/Sustainability%20Report%20FY2020.ashx?App=Announcement&amp;FileID=640940</v>
      </c>
      <c r="J64" s="228" t="str">
        <f>HLOOKUP($A64,'SGTI 2021 Clean Data (AR+SGX)'!$2:$8,5,0)</f>
        <v>https://links.sgx.com/1.0.0/corporate-announcements/0LDWHC9AZXD59SZG/99358e5a74dcdd2aa561b8ca6b870275f41f196bb149550b8f4ae5c137f421bb</v>
      </c>
      <c r="K64" s="228" t="str">
        <f>HLOOKUP($A64,'SGTI 2021 Clean Data (AR+SGX)'!$2:$8,6,0)</f>
        <v>https://aslmarine.listedcompany.com/misc/notice-of-agm-2020.pdf</v>
      </c>
      <c r="L64" s="228" t="str">
        <f>HLOOKUP($A64,'SGTI 2021 Clean Data (AR+SGX)'!$2:$8,7,0)</f>
        <v>https://links.sgx.com/FileOpen/ASL%20Marine%20_Minutes%20of%20AGM.ashx?App=Announcement&amp;FileID=642171</v>
      </c>
      <c r="M64" s="241" t="s">
        <v>1428</v>
      </c>
    </row>
    <row r="65" spans="1:13" ht="15" customHeight="1" x14ac:dyDescent="0.3">
      <c r="A65" s="225" t="s">
        <v>148</v>
      </c>
      <c r="B65" s="225" t="s">
        <v>149</v>
      </c>
      <c r="C65" s="225" t="s">
        <v>1346</v>
      </c>
      <c r="D65" s="225" t="s">
        <v>1414</v>
      </c>
      <c r="E65" s="225" t="s">
        <v>1282</v>
      </c>
      <c r="F65" s="225" t="s">
        <v>1273</v>
      </c>
      <c r="G65" s="225" t="s">
        <v>1276</v>
      </c>
      <c r="H65" s="227">
        <f>HLOOKUP($A65,'SGTI 2021 Clean Data (AR+SGX)'!$2:$8,3,0)</f>
        <v>43921</v>
      </c>
      <c r="I65" s="228" t="str">
        <f>HLOOKUP($A65,'SGTI 2021 Clean Data (AR+SGX)'!$2:$8,4,0)</f>
        <v>https://links.sgx.com/FileOpen/BP-FY2020%20AR.ashx?App=Announcement&amp;FileID=626079</v>
      </c>
      <c r="J65" s="228" t="str">
        <f>HLOOKUP($A65,'SGTI 2021 Clean Data (AR+SGX)'!$2:$8,5,0)</f>
        <v>https://links.sgx.com/FileOpen/Boustead%20Projects%20Limited%20FY2020%20Longevity%20Report.ashx?App=Announcement&amp;FileID=636787</v>
      </c>
      <c r="K65" s="228" t="str">
        <f>HLOOKUP($A65,'SGTI 2021 Clean Data (AR+SGX)'!$2:$8,6,0)</f>
        <v>https://links.sgx.com/FileOpen/BP-Notice%20of%202020%20AGM.ashx?App=Announcement&amp;FileID=626069</v>
      </c>
      <c r="L65" s="228" t="str">
        <f>HLOOKUP($A65,'SGTI 2021 Clean Data (AR+SGX)'!$2:$8,7,0)</f>
        <v>https://links.sgx.com/FileOpen/Boustead%20Projects%20Limited%202020%20AGM%20Minutes.ashx?App=Announcement&amp;FileID=632551</v>
      </c>
      <c r="M65" s="241" t="s">
        <v>1428</v>
      </c>
    </row>
    <row r="66" spans="1:13" ht="15" customHeight="1" x14ac:dyDescent="0.3">
      <c r="A66" s="225" t="s">
        <v>190</v>
      </c>
      <c r="B66" s="225" t="s">
        <v>191</v>
      </c>
      <c r="C66" s="225" t="s">
        <v>1347</v>
      </c>
      <c r="D66" s="225" t="s">
        <v>1415</v>
      </c>
      <c r="E66" s="225" t="s">
        <v>1281</v>
      </c>
      <c r="F66" s="225" t="s">
        <v>1273</v>
      </c>
      <c r="G66" s="225" t="s">
        <v>1276</v>
      </c>
      <c r="H66" s="227">
        <f>HLOOKUP($A66,'SGTI 2021 Clean Data (AR+SGX)'!$2:$8,3,0)</f>
        <v>44196</v>
      </c>
      <c r="I66" s="228" t="str">
        <f>HLOOKUP($A66,'SGTI 2021 Clean Data (AR+SGX)'!$2:$8,4,0)</f>
        <v>https://links.sgx.com/FileOpen/CCL-Annual%20Report%202020_ENG.ashx?App=Announcement&amp;FileID=652969</v>
      </c>
      <c r="J66" s="228" t="str">
        <f>HLOOKUP($A66,'SGTI 2021 Clean Data (AR+SGX)'!$2:$8,5,0)</f>
        <v>Pg 48 to 72 of AR</v>
      </c>
      <c r="K66" s="228" t="str">
        <f>HLOOKUP($A66,'SGTI 2021 Clean Data (AR+SGX)'!$2:$8,6,0)</f>
        <v>https://links.sgx.com/FileOpen/CCL-AGM%20Notice%20dd%2024%20Mar%202021_ENG.ashx?App=Announcement&amp;FileID=652965</v>
      </c>
      <c r="L66" s="228" t="str">
        <f>HLOOKUP($A66,'SGTI 2021 Clean Data (AR+SGX)'!$2:$8,7,0)</f>
        <v>https://links.sgx.com/FileOpen/CCL-Minutes%20of%20AGM%20on%2027%20Apr%202021_ENG.ashx?App=Announcement&amp;FileID=665338</v>
      </c>
      <c r="M66" s="241" t="s">
        <v>1428</v>
      </c>
    </row>
    <row r="67" spans="1:13" ht="15" customHeight="1" x14ac:dyDescent="0.3">
      <c r="A67" s="225" t="s">
        <v>150</v>
      </c>
      <c r="B67" s="225" t="s">
        <v>151</v>
      </c>
      <c r="C67" s="225" t="s">
        <v>1348</v>
      </c>
      <c r="D67" s="225" t="s">
        <v>1416</v>
      </c>
      <c r="E67" s="225" t="s">
        <v>1282</v>
      </c>
      <c r="F67" s="225" t="s">
        <v>1273</v>
      </c>
      <c r="G67" s="225" t="s">
        <v>1276</v>
      </c>
      <c r="H67" s="227">
        <f>HLOOKUP($A67,'SGTI 2021 Clean Data (AR+SGX)'!$2:$8,3,0)</f>
        <v>43921</v>
      </c>
      <c r="I67" s="228" t="str">
        <f>HLOOKUP($A67,'SGTI 2021 Clean Data (AR+SGX)'!$2:$8,4,0)</f>
        <v>https://www.chasen.com.sg/PDF/CHL_AR_2020.pdf</v>
      </c>
      <c r="J67" s="228" t="str">
        <f>HLOOKUP($A67,'SGTI 2021 Clean Data (AR+SGX)'!$2:$8,5,0)</f>
        <v>https://www.chasen.com.sg/PDF/SR%202020.pdf</v>
      </c>
      <c r="K67" s="228" t="str">
        <f>HLOOKUP($A67,'SGTI 2021 Clean Data (AR+SGX)'!$2:$8,6,0)</f>
        <v>https://links.sgx.com/FileOpen/Chasen%20-%20Notice%20of%20AGM.ashx?App=Announcement&amp;FileID=630415</v>
      </c>
      <c r="L67" s="228" t="str">
        <f>HLOOKUP($A67,'SGTI 2021 Clean Data (AR+SGX)'!$2:$8,7,0)</f>
        <v>https://www.chasen.com.sg/pdf_news_releases/Minutes%20of%20Annual%20General%20Meeting%20held%20on%2025%20September%202020.pdf</v>
      </c>
      <c r="M67" s="241" t="s">
        <v>1428</v>
      </c>
    </row>
    <row r="68" spans="1:13" ht="15" customHeight="1" x14ac:dyDescent="0.3">
      <c r="A68" s="225" t="s">
        <v>192</v>
      </c>
      <c r="B68" s="225" t="s">
        <v>193</v>
      </c>
      <c r="C68" s="225" t="s">
        <v>1349</v>
      </c>
      <c r="D68" s="225" t="s">
        <v>1417</v>
      </c>
      <c r="E68" s="225" t="s">
        <v>1290</v>
      </c>
      <c r="F68" s="225" t="s">
        <v>1273</v>
      </c>
      <c r="G68" s="225" t="s">
        <v>1276</v>
      </c>
      <c r="H68" s="227">
        <f>HLOOKUP($A68,'SGTI 2021 Clean Data (AR+SGX)'!$2:$8,3,0)</f>
        <v>44196</v>
      </c>
      <c r="I68" s="228" t="str">
        <f>HLOOKUP($A68,'SGTI 2021 Clean Data (AR+SGX)'!$2:$8,4,0)</f>
        <v>https://links.sgx.com/FileOpen/CAO_Annual_Report_2020.ashx?App=Announcement&amp;FileID=653963</v>
      </c>
      <c r="J68" s="228" t="str">
        <f>HLOOKUP($A68,'SGTI 2021 Clean Data (AR+SGX)'!$2:$8,5,0)</f>
        <v>Pg 48 to 54</v>
      </c>
      <c r="K68" s="228" t="str">
        <f>HLOOKUP($A68,'SGTI 2021 Clean Data (AR+SGX)'!$2:$8,6,0)</f>
        <v>https://links.sgx.com/FileOpen/CAO_2021_Notice%20_of_Annual_General_Meeting.ashx?App=Announcement&amp;FileID=653953</v>
      </c>
      <c r="L68" s="228" t="str">
        <f>HLOOKUP($A68,'SGTI 2021 Clean Data (AR+SGX)'!$2:$8,7,0)</f>
        <v>https://links.sgx.com/FileOpen/CAO_Minutes_of_27th_Annual_General_Meeting_held_on_28_April_2021.ashx?App=Announcement&amp;FileID=664994</v>
      </c>
      <c r="M68" s="241" t="s">
        <v>1428</v>
      </c>
    </row>
    <row r="69" spans="1:13" ht="15" customHeight="1" x14ac:dyDescent="0.3">
      <c r="A69" s="225" t="s">
        <v>194</v>
      </c>
      <c r="B69" s="225" t="s">
        <v>195</v>
      </c>
      <c r="C69" s="225" t="s">
        <v>1350</v>
      </c>
      <c r="D69" s="225" t="s">
        <v>1418</v>
      </c>
      <c r="E69" s="225" t="s">
        <v>1291</v>
      </c>
      <c r="F69" s="225" t="s">
        <v>1273</v>
      </c>
      <c r="G69" s="225" t="s">
        <v>1276</v>
      </c>
      <c r="H69" s="227">
        <f>HLOOKUP($A69,'SGTI 2021 Clean Data (AR+SGX)'!$2:$8,3,0)</f>
        <v>44196</v>
      </c>
      <c r="I69" s="228" t="str">
        <f>HLOOKUP($A69,'SGTI 2021 Clean Data (AR+SGX)'!$2:$8,4,0)</f>
        <v>https://links.sgx.com/FileOpen/CEWL_Annual_Report_2020.ashx?App=Announcement&amp;FileID=652788</v>
      </c>
      <c r="J69" s="228" t="str">
        <f>HLOOKUP($A69,'SGTI 2021 Clean Data (AR+SGX)'!$2:$8,5,0)</f>
        <v>Pg 49 to 59 of AR</v>
      </c>
      <c r="K69" s="228" t="str">
        <f>HLOOKUP($A69,'SGTI 2021 Clean Data (AR+SGX)'!$2:$8,6,0)</f>
        <v>https://links.sgx.com/FileOpen/CEWL_Notice_of_AGM.ashx?App=Announcement&amp;FileID=652786</v>
      </c>
      <c r="L69" s="228" t="str">
        <f>HLOOKUP($A69,'SGTI 2021 Clean Data (AR+SGX)'!$2:$8,7,0)</f>
        <v>https://links.sgx.com/FileOpen/CEWL_-_Minutes_of_the_FY2020_Annual_General_Meeting_Final.ashx?App=Announcement&amp;FileID=667637</v>
      </c>
      <c r="M69" s="241" t="s">
        <v>1428</v>
      </c>
    </row>
    <row r="70" spans="1:13" ht="15" customHeight="1" x14ac:dyDescent="0.3">
      <c r="A70" s="225" t="s">
        <v>196</v>
      </c>
      <c r="B70" s="225" t="s">
        <v>197</v>
      </c>
      <c r="C70" s="225" t="s">
        <v>1351</v>
      </c>
      <c r="D70" s="225" t="s">
        <v>1419</v>
      </c>
      <c r="E70" s="225" t="s">
        <v>1282</v>
      </c>
      <c r="F70" s="225" t="s">
        <v>1273</v>
      </c>
      <c r="G70" s="225" t="s">
        <v>1276</v>
      </c>
      <c r="H70" s="227">
        <f>HLOOKUP($A70,'SGTI 2021 Clean Data (AR+SGX)'!$2:$8,3,0)</f>
        <v>44196</v>
      </c>
      <c r="I70" s="228" t="str">
        <f>HLOOKUP($A70,'SGTI 2021 Clean Data (AR+SGX)'!$2:$8,4,0)</f>
        <v>https://links.sgx.com/FileOpen/CES%20Annual%20Report%202020%20Final.ashx?App=Announcement&amp;FileID=657483</v>
      </c>
      <c r="J70" s="228" t="str">
        <f>HLOOKUP($A70,'SGTI 2021 Clean Data (AR+SGX)'!$2:$8,5,0)</f>
        <v>Pg 36 to 68 of AR</v>
      </c>
      <c r="K70" s="228" t="str">
        <f>HLOOKUP($A70,'SGTI 2021 Clean Data (AR+SGX)'!$2:$8,6,0)</f>
        <v>https://links.sgx.com/FileOpen/CES_Notice%20of%20AGM.ashx?App=Announcement&amp;FileID=657476</v>
      </c>
      <c r="L70" s="228" t="str">
        <f>HLOOKUP($A70,'SGTI 2021 Clean Data (AR+SGX)'!$2:$8,7,0)</f>
        <v>https://links.sgx.com/FileOpen/Minutes%20of%20AGM_23April2021.ashx?App=Announcement&amp;FileID=666394</v>
      </c>
      <c r="M70" s="241" t="s">
        <v>1428</v>
      </c>
    </row>
    <row r="71" spans="1:13" ht="15" customHeight="1" x14ac:dyDescent="0.3">
      <c r="A71" s="225" t="s">
        <v>292</v>
      </c>
      <c r="B71" s="225" t="s">
        <v>293</v>
      </c>
      <c r="C71" s="225" t="s">
        <v>1352</v>
      </c>
      <c r="D71" s="225" t="s">
        <v>1420</v>
      </c>
      <c r="E71" s="225" t="s">
        <v>1281</v>
      </c>
      <c r="F71" s="225" t="s">
        <v>1273</v>
      </c>
      <c r="G71" s="225" t="s">
        <v>1276</v>
      </c>
      <c r="H71" s="227">
        <f>HLOOKUP($A71,'SGTI 2021 Clean Data (AR+SGX)'!$2:$8,3,0)</f>
        <v>44196</v>
      </c>
      <c r="I71" s="228" t="str">
        <f>HLOOKUP($A71,'SGTI 2021 Clean Data (AR+SGX)'!$2:$8,4,0)</f>
        <v>https://links.sgx.com/FileOpen/CDL_AR2020.ashx?App=Announcement&amp;FileID=660992</v>
      </c>
      <c r="J71" s="228" t="str">
        <f>HLOOKUP($A71,'SGTI 2021 Clean Data (AR+SGX)'!$2:$8,5,0)</f>
        <v>https://links.sgx.com/FileOpen/CDL%20ISR%202020.ashx?App=Announcement&amp;FileID=605953</v>
      </c>
      <c r="K71" s="228" t="str">
        <f>HLOOKUP($A71,'SGTI 2021 Clean Data (AR+SGX)'!$2:$8,6,0)</f>
        <v>https://links.sgx.com/FileOpen/CDL_Notice_of_AGM.ashx?App=Announcement&amp;FileID=660989</v>
      </c>
      <c r="L71" s="228" t="str">
        <f>HLOOKUP($A71,'SGTI 2021 Clean Data (AR+SGX)'!$2:$8,7,0)</f>
        <v>https://links.sgx.com/FileOpen/CDL_Minutes_of_AGM_2021.ashx?App=Announcement&amp;FileID=667496</v>
      </c>
      <c r="M71" s="241" t="s">
        <v>1428</v>
      </c>
    </row>
    <row r="72" spans="1:13" ht="15" customHeight="1" x14ac:dyDescent="0.3">
      <c r="A72" s="225" t="s">
        <v>116</v>
      </c>
      <c r="B72" s="225" t="s">
        <v>117</v>
      </c>
      <c r="C72" s="225" t="s">
        <v>1353</v>
      </c>
      <c r="D72" s="225" t="s">
        <v>1421</v>
      </c>
      <c r="E72" s="225" t="s">
        <v>1282</v>
      </c>
      <c r="F72" s="225" t="s">
        <v>1273</v>
      </c>
      <c r="G72" s="225" t="s">
        <v>1276</v>
      </c>
      <c r="H72" s="227">
        <f>HLOOKUP($A72,'SGTI 2021 Clean Data (AR+SGX)'!$2:$8,3,0)</f>
        <v>44012</v>
      </c>
      <c r="I72" s="228" t="str">
        <f>HLOOKUP($A72,'SGTI 2021 Clean Data (AR+SGX)'!$2:$8,4,0)</f>
        <v>https://www.civmec.com.au/investors-media/financial-results-annual-reports/annual-report-2020/viewdocument/221</v>
      </c>
      <c r="J72" s="228" t="str">
        <f>HLOOKUP($A72,'SGTI 2021 Clean Data (AR+SGX)'!$2:$8,5,0)</f>
        <v>/https://www.civmec.com.au/investors-media/financial-results-annual-reports/sustainability-report-2020/viewdocument/230</v>
      </c>
      <c r="K72" s="228" t="str">
        <f>HLOOKUP($A72,'SGTI 2021 Clean Data (AR+SGX)'!$2:$8,6,0)</f>
        <v>https://links.sgx.com/FileOpen/Notice%20of%20Annual%20General%20Meeting%20and%20Proxy%20Form.ashx?App=Announcement&amp;FileID=637256</v>
      </c>
      <c r="L72" s="228" t="str">
        <f>HLOOKUP($A72,'SGTI 2021 Clean Data (AR+SGX)'!$2:$8,7,0)</f>
        <v>https://www.civmec.com.au/images/201119_-_Signed_-_Minutes_of_AGM_30.10.20.pdf</v>
      </c>
      <c r="M72" s="241" t="s">
        <v>1428</v>
      </c>
    </row>
    <row r="73" spans="1:13" ht="15" customHeight="1" x14ac:dyDescent="0.3">
      <c r="A73" s="225" t="s">
        <v>198</v>
      </c>
      <c r="B73" s="225" t="s">
        <v>199</v>
      </c>
      <c r="C73" s="225" t="s">
        <v>1354</v>
      </c>
      <c r="D73" s="225" t="s">
        <v>1422</v>
      </c>
      <c r="E73" s="225" t="s">
        <v>1282</v>
      </c>
      <c r="F73" s="225" t="s">
        <v>1273</v>
      </c>
      <c r="G73" s="225" t="s">
        <v>1276</v>
      </c>
      <c r="H73" s="227">
        <f>HLOOKUP($A73,'SGTI 2021 Clean Data (AR+SGX)'!$2:$8,3,0)</f>
        <v>44196</v>
      </c>
      <c r="I73" s="228" t="str">
        <f>HLOOKUP($A73,'SGTI 2021 Clean Data (AR+SGX)'!$2:$8,4,0)</f>
        <v>https://links.sgx.com/FileOpen/ComfortDelGro%20-%20AR%202020%20dated%2026%20March%202021.ashx?App=Announcement&amp;FileID=653369</v>
      </c>
      <c r="J73" s="228" t="str">
        <f>HLOOKUP($A73,'SGTI 2021 Clean Data (AR+SGX)'!$2:$8,5,0)</f>
        <v>https://links.sgx.com/FileOpen/ComfortDelGro%20-%20Sustainability%20Report%202020.ashx?App=Announcement&amp;FileID=653371</v>
      </c>
      <c r="K73" s="228" t="str">
        <f>HLOOKUP($A73,'SGTI 2021 Clean Data (AR+SGX)'!$2:$8,6,0)</f>
        <v>https://links.sgx.com/FileOpen/ComfortDelGro%20-%20Notice%20of%20AGM%20dated%2026%20March%202021.ashx?App=Announcement&amp;FileID=666132</v>
      </c>
      <c r="L73" s="228" t="str">
        <f>HLOOKUP($A73,'SGTI 2021 Clean Data (AR+SGX)'!$2:$8,7,0)</f>
        <v>https://links.sgx.com/FileOpen/CDG%20-%20Minutes%20of%20AGM%20held%20on%2030%20April%202021..ashx?App=Announcement&amp;FileID=666133</v>
      </c>
      <c r="M73" s="241" t="s">
        <v>1428</v>
      </c>
    </row>
    <row r="74" spans="1:13" ht="15" customHeight="1" x14ac:dyDescent="0.3">
      <c r="A74" s="225" t="s">
        <v>146</v>
      </c>
      <c r="B74" s="225" t="s">
        <v>147</v>
      </c>
      <c r="C74" s="225" t="s">
        <v>1355</v>
      </c>
      <c r="D74" s="225" t="s">
        <v>1423</v>
      </c>
      <c r="E74" s="225" t="s">
        <v>1288</v>
      </c>
      <c r="F74" s="225" t="s">
        <v>1273</v>
      </c>
      <c r="G74" s="225" t="s">
        <v>1276</v>
      </c>
      <c r="H74" s="227">
        <f>HLOOKUP($A74,'SGTI 2021 Clean Data (AR+SGX)'!$2:$8,3,0)</f>
        <v>43951</v>
      </c>
      <c r="I74" s="228" t="str">
        <f>HLOOKUP($A74,'SGTI 2021 Clean Data (AR+SGX)'!$2:$8,4,0)</f>
        <v>https://www.delmontepacific.com/hubfs/pdf/Del%20Monte%20Pacific%20Ltd%20FY2020%20Annual%20Report_FINAL.pdf</v>
      </c>
      <c r="J74" s="228" t="str">
        <f>HLOOKUP($A74,'SGTI 2021 Clean Data (AR+SGX)'!$2:$8,5,0)</f>
        <v>https://www.delmontepacific.com/hubfs/pdf/00,%20Del%20Monte%20FY2020%20Sustainability%20Report.pdf</v>
      </c>
      <c r="K74" s="228" t="str">
        <f>HLOOKUP($A74,'SGTI 2021 Clean Data (AR+SGX)'!$2:$8,6,0)</f>
        <v>https://www.delmontepacific.com/hubfs/pdf/Del%20Monte%20Pacific%202020%20Notice%20of%20AGM.pdf</v>
      </c>
      <c r="L74" s="228" t="str">
        <f>HLOOKUP($A74,'SGTI 2021 Clean Data (AR+SGX)'!$2:$8,7,0)</f>
        <v>https://www.delmontepacific.com/hubfs/pdf/2020.09.17%20DMPL%20-%20AGM%20Minutes%20-%20FINAL.pdf</v>
      </c>
      <c r="M74" s="241" t="s">
        <v>1428</v>
      </c>
    </row>
    <row r="75" spans="1:13" ht="15" customHeight="1" x14ac:dyDescent="0.3">
      <c r="A75" s="225" t="s">
        <v>298</v>
      </c>
      <c r="B75" s="225" t="s">
        <v>299</v>
      </c>
      <c r="C75" s="225" t="s">
        <v>1356</v>
      </c>
      <c r="D75" s="225" t="s">
        <v>1424</v>
      </c>
      <c r="E75" s="225" t="s">
        <v>1284</v>
      </c>
      <c r="F75" s="225" t="s">
        <v>1273</v>
      </c>
      <c r="G75" s="225" t="s">
        <v>1276</v>
      </c>
      <c r="H75" s="227">
        <f>HLOOKUP($A75,'SGTI 2021 Clean Data (AR+SGX)'!$2:$8,3,0)</f>
        <v>44196</v>
      </c>
      <c r="I75" s="228" t="str">
        <f>HLOOKUP($A75,'SGTI 2021 Clean Data (AR+SGX)'!$2:$8,4,0)</f>
        <v>https://links.sgx.com/FileOpen/EnGro%20Corporation%20Limited%20Annual%20Report%202020.ashx?App=Announcement&amp;FileID=660724</v>
      </c>
      <c r="J75" s="228" t="str">
        <f>HLOOKUP($A75,'SGTI 2021 Clean Data (AR+SGX)'!$2:$8,5,0)</f>
        <v>https://links.sgx.com/FileOpen/EnGro%20Sustainability%20Report%202020%20SECURE.ashx?App=Announcement&amp;FileID=668300</v>
      </c>
      <c r="K75" s="228" t="str">
        <f>HLOOKUP($A75,'SGTI 2021 Clean Data (AR+SGX)'!$2:$8,6,0)</f>
        <v>https://links.sgx.com/FileOpen/Request%20Form_Notice%20of%20AGM_Proxy%20Form.ashx?App=Announcement&amp;FileID=660726</v>
      </c>
      <c r="L75" s="228" t="str">
        <f>HLOOKUP($A75,'SGTI 2021 Clean Data (AR+SGX)'!$2:$8,7,0)</f>
        <v>https://links.sgx.com/FileOpen/EnGro%202021%20AGM%20minutes.ashx?App=Announcement&amp;FileID=665664</v>
      </c>
      <c r="M75" s="241" t="s">
        <v>1428</v>
      </c>
    </row>
    <row r="76" spans="1:13" ht="15" customHeight="1" x14ac:dyDescent="0.3">
      <c r="A76" s="225" t="s">
        <v>208</v>
      </c>
      <c r="B76" s="225" t="s">
        <v>209</v>
      </c>
      <c r="C76" s="225" t="s">
        <v>1357</v>
      </c>
      <c r="D76" s="225" t="s">
        <v>1425</v>
      </c>
      <c r="E76" s="225" t="s">
        <v>1282</v>
      </c>
      <c r="F76" s="225" t="s">
        <v>1273</v>
      </c>
      <c r="G76" s="225" t="s">
        <v>1276</v>
      </c>
      <c r="H76" s="227">
        <f>HLOOKUP($A76,'SGTI 2021 Clean Data (AR+SGX)'!$2:$8,3,0)</f>
        <v>44196</v>
      </c>
      <c r="I76" s="228" t="str">
        <f>HLOOKUP($A76,'SGTI 2021 Clean Data (AR+SGX)'!$2:$8,4,0)</f>
        <v>https://federal-int.com.sg/wp-content/uploads/2021/04/Federal-International-2000-Ltd-Annual-Report-2020.pdf</v>
      </c>
      <c r="J76" s="228" t="str">
        <f>HLOOKUP($A76,'SGTI 2021 Clean Data (AR+SGX)'!$2:$8,5,0)</f>
        <v>https://federal-int.com.sg/wp-content/uploads/2021/04/Federal-International-2000-Ltd-Annual-Report-2020.pdf</v>
      </c>
      <c r="K76" s="228" t="str">
        <f>HLOOKUP($A76,'SGTI 2021 Clean Data (AR+SGX)'!$2:$8,6,0)</f>
        <v>https://links.sgx.com/FileOpen/Federal_Notice%20of%20AGM_12April2021.ashx?App=Announcement&amp;FileID=659077</v>
      </c>
      <c r="L76" s="228" t="str">
        <f>HLOOKUP($A76,'SGTI 2021 Clean Data (AR+SGX)'!$2:$8,7,0)</f>
        <v>https://links.sgx.com/FileOpen/Federal_Minutes%20of%20AGM%20held%20on%2028%20April%202021.ashx?App=Announcement&amp;FileID=666633</v>
      </c>
      <c r="M76" s="241" t="s">
        <v>1428</v>
      </c>
    </row>
    <row r="77" spans="1:13" ht="15" customHeight="1" x14ac:dyDescent="0.3">
      <c r="A77" s="225" t="s">
        <v>210</v>
      </c>
      <c r="B77" s="225" t="s">
        <v>211</v>
      </c>
      <c r="C77" s="225" t="s">
        <v>1358</v>
      </c>
      <c r="E77" s="225" t="s">
        <v>1281</v>
      </c>
      <c r="F77" s="225" t="s">
        <v>1273</v>
      </c>
      <c r="G77" s="225" t="s">
        <v>1276</v>
      </c>
      <c r="H77" s="227">
        <f>HLOOKUP($A77,'SGTI 2021 Clean Data (AR+SGX)'!$2:$8,3,0)</f>
        <v>44196</v>
      </c>
      <c r="I77" s="228" t="str">
        <f>HLOOKUP($A77,'SGTI 2021 Clean Data (AR+SGX)'!$2:$8,4,0)</f>
        <v>https://firstsponsorgroup.listedcompany.com/newsroom/20210401_074106_ADN_ZESGRGAU71C0NMJ0.1.pdf</v>
      </c>
      <c r="J77" s="228" t="str">
        <f>HLOOKUP($A77,'SGTI 2021 Clean Data (AR+SGX)'!$2:$8,5,0)</f>
        <v>https://firstsponsorgroup.listedcompany.com/newsroom/20210401_074106_ADN_ZESGRGAU71C0NMJ0.1.pdf</v>
      </c>
      <c r="K77" s="228" t="str">
        <f>HLOOKUP($A77,'SGTI 2021 Clean Data (AR+SGX)'!$2:$8,6,0)</f>
        <v>https://firstsponsorgroup.listedcompany.com/newsroom/20210401_074055_ADN_APM264YN6J4YRO8X.1.pdf</v>
      </c>
      <c r="L77" s="228" t="str">
        <f>HLOOKUP($A77,'SGTI 2021 Clean Data (AR+SGX)'!$2:$8,7,0)</f>
        <v>https://firstsponsorgroup.listedcompany.com/newsroom/20210423_123023_ADN_Q2Z6BOO6NCOEIIYK.5.pdf</v>
      </c>
      <c r="M77" s="241" t="s">
        <v>1428</v>
      </c>
    </row>
    <row r="78" spans="1:13" ht="15" customHeight="1" x14ac:dyDescent="0.3">
      <c r="A78" s="225" t="s">
        <v>96</v>
      </c>
      <c r="B78" s="225" t="s">
        <v>97</v>
      </c>
      <c r="C78" s="225" t="s">
        <v>1359</v>
      </c>
      <c r="E78" s="225" t="s">
        <v>1281</v>
      </c>
      <c r="F78" s="225" t="s">
        <v>1273</v>
      </c>
      <c r="G78" s="225" t="s">
        <v>1276</v>
      </c>
      <c r="H78" s="227">
        <f>HLOOKUP($A78,'SGTI 2021 Clean Data (AR+SGX)'!$2:$8,3,0)</f>
        <v>44104</v>
      </c>
      <c r="I78" s="228" t="str">
        <f>HLOOKUP($A78,'SGTI 2021 Clean Data (AR+SGX)'!$2:$8,4,0)</f>
        <v>https://links.sgx.com/FileOpen/FPL_Annual%20Report.ashx?App=Announcement&amp;FileID=643220</v>
      </c>
      <c r="J78" s="228" t="str">
        <f>HLOOKUP($A78,'SGTI 2021 Clean Data (AR+SGX)'!$2:$8,5,0)</f>
        <v>https://links.sgx.com/FileOpen/FPL_Annual%20Report.ashx?App=Announcement&amp;FileID=643220</v>
      </c>
      <c r="K78" s="228" t="str">
        <f>HLOOKUP($A78,'SGTI 2021 Clean Data (AR+SGX)'!$2:$8,6,0)</f>
        <v>https://links.sgx.com/FileOpen/FPL_Notice%20of%20AGM.ashx?App=Announcement&amp;FileID=643216</v>
      </c>
      <c r="L78" s="228" t="str">
        <f>HLOOKUP($A78,'SGTI 2021 Clean Data (AR+SGX)'!$2:$8,7,0)</f>
        <v>https://investor.frasersproperty.com/newsroom/20210219_193602_TQ5_LTF022Y5G746UO26.1.pdf</v>
      </c>
      <c r="M78" s="241" t="s">
        <v>1428</v>
      </c>
    </row>
    <row r="79" spans="1:13" ht="15" customHeight="1" x14ac:dyDescent="0.3">
      <c r="A79" s="225" t="s">
        <v>302</v>
      </c>
      <c r="B79" s="225" t="s">
        <v>303</v>
      </c>
      <c r="C79" s="225" t="s">
        <v>1360</v>
      </c>
      <c r="E79" s="225" t="s">
        <v>1282</v>
      </c>
      <c r="F79" s="225" t="s">
        <v>1273</v>
      </c>
      <c r="G79" s="225" t="s">
        <v>1276</v>
      </c>
      <c r="H79" s="227">
        <f>HLOOKUP($A79,'SGTI 2021 Clean Data (AR+SGX)'!$2:$8,3,0)</f>
        <v>44196</v>
      </c>
      <c r="I79" s="228" t="str">
        <f>HLOOKUP($A79,'SGTI 2021 Clean Data (AR+SGX)'!$2:$8,4,0)</f>
        <v>https://links.sgx.com/FileOpen/Annual%20Report%20FY2020.ashx?App=Announcement&amp;FileID=654593</v>
      </c>
      <c r="J79" s="228" t="str">
        <f>HLOOKUP($A79,'SGTI 2021 Clean Data (AR+SGX)'!$2:$8,5,0)</f>
        <v>https://links.sgx.com/FileOpen/FY%20-%20SR%20FY2020.ashx?App=Announcement&amp;FileID=668230</v>
      </c>
      <c r="K79" s="228" t="str">
        <f>HLOOKUP($A79,'SGTI 2021 Clean Data (AR+SGX)'!$2:$8,6,0)</f>
        <v>https://links.sgx.com/FileOpen/Notice%20of%20AGM.ashx?App=Announcement&amp;FileID=654590</v>
      </c>
      <c r="L79" s="228" t="str">
        <f>HLOOKUP($A79,'SGTI 2021 Clean Data (AR+SGX)'!$2:$8,7,0)</f>
        <v>https://links.sgx.com/FileOpen/Minutes%20of%20AGM.ashx?App=Announcement&amp;FileID=665396</v>
      </c>
      <c r="M79" s="241" t="s">
        <v>1428</v>
      </c>
    </row>
    <row r="80" spans="1:13" ht="15" customHeight="1" x14ac:dyDescent="0.3">
      <c r="A80" s="225" t="s">
        <v>304</v>
      </c>
      <c r="B80" s="225" t="s">
        <v>305</v>
      </c>
      <c r="C80" s="225" t="s">
        <v>1361</v>
      </c>
      <c r="E80" s="225" t="s">
        <v>1289</v>
      </c>
      <c r="F80" s="225" t="s">
        <v>1273</v>
      </c>
      <c r="G80" s="225" t="s">
        <v>1276</v>
      </c>
      <c r="H80" s="227">
        <f>HLOOKUP($A80,'SGTI 2021 Clean Data (AR+SGX)'!$2:$8,3,0)</f>
        <v>44196</v>
      </c>
      <c r="I80" s="228" t="str">
        <f>HLOOKUP($A80,'SGTI 2021 Clean Data (AR+SGX)'!$2:$8,4,0)</f>
        <v>https://links.sgx.com/FileOpen/Annual%20Report%202020.ashx?App=Announcement&amp;FileID=653036</v>
      </c>
      <c r="J80" s="228" t="str">
        <f>HLOOKUP($A80,'SGTI 2021 Clean Data (AR+SGX)'!$2:$8,5,0)</f>
        <v>https://links.sgx.com/FileOpen/GENS%20Sustainability%20Report%202020.ashx?App=Announcement&amp;FileID=653037</v>
      </c>
      <c r="K80" s="228" t="str">
        <f>HLOOKUP($A80,'SGTI 2021 Clean Data (AR+SGX)'!$2:$8,6,0)</f>
        <v>https://gentingsingaporeplc.gcs-web.com/static-files/535ddb9e-dd26-43ef-9701-07430d421135</v>
      </c>
      <c r="L80" s="228" t="str">
        <f>HLOOKUP($A80,'SGTI 2021 Clean Data (AR+SGX)'!$2:$8,7,0)</f>
        <v>minutes not released, only results https://links.sgx.com/FileOpen/GENS%20-%20Announcement%20on%2036th%20AGM%20held%20on%2015%20April%202021.ashx?App=Announcement&amp;FileID=661086</v>
      </c>
      <c r="M80" s="241" t="s">
        <v>1428</v>
      </c>
    </row>
    <row r="81" spans="1:13" ht="15" customHeight="1" x14ac:dyDescent="0.3">
      <c r="A81" s="225" t="s">
        <v>212</v>
      </c>
      <c r="B81" s="225" t="s">
        <v>213</v>
      </c>
      <c r="C81" s="225" t="s">
        <v>1362</v>
      </c>
      <c r="E81" s="225" t="s">
        <v>1290</v>
      </c>
      <c r="F81" s="225" t="s">
        <v>1273</v>
      </c>
      <c r="G81" s="225" t="s">
        <v>1276</v>
      </c>
      <c r="H81" s="227">
        <f>HLOOKUP($A81,'SGTI 2021 Clean Data (AR+SGX)'!$2:$8,3,0)</f>
        <v>44196</v>
      </c>
      <c r="I81" s="228" t="str">
        <f>HLOOKUP($A81,'SGTI 2021 Clean Data (AR+SGX)'!$2:$8,4,0)</f>
        <v>http://geoenergy.listedcompany.com/newsroom/20210413_002900_RE4_09IVK1L6EZY8GA4C.1.pdf</v>
      </c>
      <c r="J81" s="228" t="str">
        <f>HLOOKUP($A81,'SGTI 2021 Clean Data (AR+SGX)'!$2:$8,5,0)</f>
        <v>NIL (HAS NOT BEEN ISSUED AS OF 22/5/2021)</v>
      </c>
      <c r="K81" s="228" t="str">
        <f>HLOOKUP($A81,'SGTI 2021 Clean Data (AR+SGX)'!$2:$8,6,0)</f>
        <v>http://geoenergy.listedcompany.com/newsroom/20210413_002748_RE4_XPM14RNI4MEE8A9R.1.pdf</v>
      </c>
      <c r="L81" s="228" t="str">
        <f>HLOOKUP($A81,'SGTI 2021 Clean Data (AR+SGX)'!$2:$8,7,0)</f>
        <v>NIL (HAS NOT BEEN ISSUED AS OF 22/5/2021)</v>
      </c>
      <c r="M81" s="241" t="s">
        <v>1428</v>
      </c>
    </row>
    <row r="82" spans="1:13" ht="15" customHeight="1" x14ac:dyDescent="0.3">
      <c r="A82" s="225" t="s">
        <v>120</v>
      </c>
      <c r="B82" s="225" t="s">
        <v>121</v>
      </c>
      <c r="C82" s="225" t="s">
        <v>1363</v>
      </c>
      <c r="E82" s="225" t="s">
        <v>1282</v>
      </c>
      <c r="F82" s="225" t="s">
        <v>1273</v>
      </c>
      <c r="G82" s="225" t="s">
        <v>1276</v>
      </c>
      <c r="H82" s="227">
        <f>HLOOKUP($A82,'SGTI 2021 Clean Data (AR+SGX)'!$2:$8,3,0)</f>
        <v>44012</v>
      </c>
      <c r="I82" s="228" t="str">
        <f>HLOOKUP($A82,'SGTI 2021 Clean Data (AR+SGX)'!$2:$8,4,0)</f>
        <v>https://ir.listedcompany.com/tracker.pl?type=5&amp;id=137713&amp;m=35f7925ab2d160c93d4c1e5efcfe4e7f10da503181160ff7f1de5a2b547d0694&amp;redirect=http%3A%2F%2Fgrandbanks.listedcompany.com%2Fnewsroom%2F20201012_071218_G50_7PSVN05DQYJD6B1H.1.pdf</v>
      </c>
      <c r="J82" s="228" t="str">
        <f>HLOOKUP($A82,'SGTI 2021 Clean Data (AR+SGX)'!$2:$8,5,0)</f>
        <v>Within AR</v>
      </c>
      <c r="K82" s="228" t="str">
        <f>HLOOKUP($A82,'SGTI 2021 Clean Data (AR+SGX)'!$2:$8,6,0)</f>
        <v>https://links.sgx.com/1.0.0/corporate-announcements/J6IFJQ0WDAZFVP9L/634796_AGM_Proxy_Form.pdf</v>
      </c>
      <c r="L82" s="228" t="str">
        <f>HLOOKUP($A82,'SGTI 2021 Clean Data (AR+SGX)'!$2:$8,7,0)</f>
        <v>http://grandbanks.listedcompany.com/newsroom/20201113_172102_G50_41B2U4IQ5N68GEUC.1.pdf</v>
      </c>
      <c r="M82" s="241" t="s">
        <v>1429</v>
      </c>
    </row>
    <row r="83" spans="1:13" ht="15" customHeight="1" x14ac:dyDescent="0.3">
      <c r="A83" s="225" t="s">
        <v>214</v>
      </c>
      <c r="B83" s="225" t="s">
        <v>215</v>
      </c>
      <c r="C83" s="225" t="s">
        <v>1364</v>
      </c>
      <c r="E83" s="225" t="s">
        <v>1287</v>
      </c>
      <c r="F83" s="225" t="s">
        <v>1273</v>
      </c>
      <c r="G83" s="225" t="s">
        <v>1276</v>
      </c>
      <c r="H83" s="227">
        <f>HLOOKUP($A83,'SGTI 2021 Clean Data (AR+SGX)'!$2:$8,3,0)</f>
        <v>44196</v>
      </c>
      <c r="I83" s="228" t="str">
        <f>HLOOKUP($A83,'SGTI 2021 Clean Data (AR+SGX)'!$2:$8,4,0)</f>
        <v>https://www.greateasternlife.com/content/dam/great-eastern/sg/homepage/about-us/investor-relations/annual-reports/2020-annual-report.pdf</v>
      </c>
      <c r="J83" s="228" t="str">
        <f>HLOOKUP($A83,'SGTI 2021 Clean Data (AR+SGX)'!$2:$8,5,0)</f>
        <v>https://www.greateasternlife.com/content/dam/great-eastern/sg/homepage/about-us/investor-relations/annual-reports/2020-annual-report.pdf</v>
      </c>
      <c r="K83" s="228" t="str">
        <f>HLOOKUP($A83,'SGTI 2021 Clean Data (AR+SGX)'!$2:$8,6,0)</f>
        <v>https://www.greateasternlife.com/content/dam/great-eastern/sg/homepage/about-us/investor-relations/agm-and-egm/2021/notice-of-agm-20210416.pdf</v>
      </c>
      <c r="L83" s="228" t="str">
        <f>HLOOKUP($A83,'SGTI 2021 Clean Data (AR+SGX)'!$2:$8,7,0)</f>
        <v>https://www.greateasternlife.com/content/dam/great-eastern/sg/homepage/about-us/investor-relations/agm-and-egm/2021/minutes-of-agm.pdf</v>
      </c>
      <c r="M83" s="241" t="s">
        <v>1429</v>
      </c>
    </row>
    <row r="84" spans="1:13" ht="15" customHeight="1" x14ac:dyDescent="0.3">
      <c r="A84" s="225" t="s">
        <v>124</v>
      </c>
      <c r="B84" s="225" t="s">
        <v>125</v>
      </c>
      <c r="C84" s="225" t="s">
        <v>1365</v>
      </c>
      <c r="E84" s="225" t="s">
        <v>1281</v>
      </c>
      <c r="F84" s="225" t="s">
        <v>1273</v>
      </c>
      <c r="G84" s="225" t="s">
        <v>1276</v>
      </c>
      <c r="H84" s="227">
        <f>HLOOKUP($A84,'SGTI 2021 Clean Data (AR+SGX)'!$2:$8,3,0)</f>
        <v>44012</v>
      </c>
      <c r="I84" s="228" t="str">
        <f>HLOOKUP($A84,'SGTI 2021 Clean Data (AR+SGX)'!$2:$8,4,0)</f>
        <v>https://www.guocoland.com.sg/Documents/AnnualRpt/AnnRep2020.pdf</v>
      </c>
      <c r="J84" s="228" t="str">
        <f>HLOOKUP($A84,'SGTI 2021 Clean Data (AR+SGX)'!$2:$8,5,0)</f>
        <v>https://www.guocoland.com.sg/Documents/SustainRpt/SustainabilityRpt2020.pdf</v>
      </c>
      <c r="K84" s="228" t="str">
        <f>HLOOKUP($A84,'SGTI 2021 Clean Data (AR+SGX)'!$2:$8,6,0)</f>
        <v>https://links.sgx.com/FileOpen/GLL%20Notice%20of%20AGM.ashx?App=Announcement&amp;FileID=634277</v>
      </c>
      <c r="L84" s="228" t="str">
        <f>HLOOKUP($A84,'SGTI 2021 Clean Data (AR+SGX)'!$2:$8,7,0)</f>
        <v>https://links.sgx.com/FileOpen/2020%20AGM%20Minutes.ashx?App=Announcement&amp;FileID=637746</v>
      </c>
      <c r="M84" s="241" t="s">
        <v>1429</v>
      </c>
    </row>
    <row r="85" spans="1:13" ht="15" customHeight="1" x14ac:dyDescent="0.3">
      <c r="A85" s="225" t="s">
        <v>216</v>
      </c>
      <c r="B85" s="225" t="s">
        <v>217</v>
      </c>
      <c r="C85" s="225" t="s">
        <v>1366</v>
      </c>
      <c r="E85" s="225" t="s">
        <v>1282</v>
      </c>
      <c r="F85" s="225" t="s">
        <v>1273</v>
      </c>
      <c r="G85" s="225" t="s">
        <v>1276</v>
      </c>
      <c r="H85" s="227">
        <f>HLOOKUP($A85,'SGTI 2021 Clean Data (AR+SGX)'!$2:$8,3,0)</f>
        <v>44196</v>
      </c>
      <c r="I85" s="228" t="str">
        <f>HLOOKUP($A85,'SGTI 2021 Clean Data (AR+SGX)'!$2:$8,4,0)</f>
        <v>https://www.halcyonagri.com/wp-content/uploads/2021/05/HAC_Annual_Report_2020.pdf</v>
      </c>
      <c r="J85" s="228" t="str">
        <f>HLOOKUP($A85,'SGTI 2021 Clean Data (AR+SGX)'!$2:$8,5,0)</f>
        <v>https://www.halcyonagri.com/wp-content/uploads/2021/05/HAC_Annual_Report_2020.pdf</v>
      </c>
      <c r="K85" s="228" t="str">
        <f>HLOOKUP($A85,'SGTI 2021 Clean Data (AR+SGX)'!$2:$8,6,0)</f>
        <v>https://www.halcyonagri.com/wp-content/uploads/2021/05/Notice-of-AGM.pdf</v>
      </c>
      <c r="L85" s="228" t="str">
        <f>HLOOKUP($A85,'SGTI 2021 Clean Data (AR+SGX)'!$2:$8,7,0)</f>
        <v>NIL (AGM has not taken place yet - AGM on 15 June 2021)</v>
      </c>
      <c r="M85" s="241" t="s">
        <v>1429</v>
      </c>
    </row>
    <row r="86" spans="1:13" ht="15" customHeight="1" x14ac:dyDescent="0.3">
      <c r="A86" s="225" t="s">
        <v>218</v>
      </c>
      <c r="B86" s="225" t="s">
        <v>219</v>
      </c>
      <c r="C86" s="225" t="s">
        <v>1367</v>
      </c>
      <c r="E86" s="225" t="s">
        <v>1290</v>
      </c>
      <c r="F86" s="225" t="s">
        <v>1273</v>
      </c>
      <c r="G86" s="225" t="s">
        <v>1276</v>
      </c>
      <c r="H86" s="227">
        <f>HLOOKUP($A86,'SGTI 2021 Clean Data (AR+SGX)'!$2:$8,3,0)</f>
        <v>44196</v>
      </c>
      <c r="I86" s="228" t="str">
        <f>HLOOKUP($A86,'SGTI 2021 Clean Data (AR+SGX)'!$2:$8,4,0)</f>
        <v>http://www.heatecholdings.com/downloads/Annual%20Report%202020.pdf</v>
      </c>
      <c r="J86" s="228" t="str">
        <f>HLOOKUP($A86,'SGTI 2021 Clean Data (AR+SGX)'!$2:$8,5,0)</f>
        <v>Within AR</v>
      </c>
      <c r="K86" s="228" t="str">
        <f>HLOOKUP($A86,'SGTI 2021 Clean Data (AR+SGX)'!$2:$8,6,0)</f>
        <v>https://links.sgx.com/FileOpen/Notice%20of%20AGM.ashx?App=Announcement&amp;FileID=657846</v>
      </c>
      <c r="L86" s="228" t="str">
        <f>HLOOKUP($A86,'SGTI 2021 Clean Data (AR+SGX)'!$2:$8,7,0)</f>
        <v>/http://www.heatecholdings.com/downloads/26APR2021%20AGM%20Minutes.pdf</v>
      </c>
      <c r="M86" s="241" t="s">
        <v>1429</v>
      </c>
    </row>
    <row r="87" spans="1:13" ht="15" customHeight="1" x14ac:dyDescent="0.3">
      <c r="A87" s="225" t="s">
        <v>330</v>
      </c>
      <c r="B87" s="225" t="s">
        <v>331</v>
      </c>
      <c r="C87" s="225" t="s">
        <v>1368</v>
      </c>
      <c r="E87" s="225" t="s">
        <v>1282</v>
      </c>
      <c r="F87" s="225" t="s">
        <v>1273</v>
      </c>
      <c r="G87" s="225" t="s">
        <v>1276</v>
      </c>
      <c r="H87" s="227">
        <f>HLOOKUP($A87,'SGTI 2021 Clean Data (AR+SGX)'!$2:$8,3,0)</f>
        <v>44196</v>
      </c>
      <c r="I87" s="228" t="str">
        <f>HLOOKUP($A87,'SGTI 2021 Clean Data (AR+SGX)'!$2:$8,4,0)</f>
        <v>https://links.sgx.com/FileOpen/HLA%20-%20AR%202020.ashx?App=Announcement&amp;FileID=653748</v>
      </c>
      <c r="J87" s="228" t="str">
        <f>HLOOKUP($A87,'SGTI 2021 Clean Data (AR+SGX)'!$2:$8,5,0)</f>
        <v>In AR</v>
      </c>
      <c r="K87" s="228" t="str">
        <f>HLOOKUP($A87,'SGTI 2021 Clean Data (AR+SGX)'!$2:$8,6,0)</f>
        <v>https://links.sgx.com/FileOpen/HLA%20-%20Notice%20of%20AGM_Final.ashx?App=Announcement&amp;FileID=612483</v>
      </c>
      <c r="L87" s="228" t="str">
        <f>HLOOKUP($A87,'SGTI 2021 Clean Data (AR+SGX)'!$2:$8,7,0)</f>
        <v>https://links.sgx.com/FileOpen/AGM%20Mins_20200618.ashx?App=Announcement&amp;FileID=623988</v>
      </c>
      <c r="M87" s="241" t="s">
        <v>1429</v>
      </c>
    </row>
    <row r="88" spans="1:13" ht="15" customHeight="1" x14ac:dyDescent="0.3">
      <c r="A88" s="225" t="s">
        <v>220</v>
      </c>
      <c r="B88" s="225" t="s">
        <v>221</v>
      </c>
      <c r="C88" s="225" t="s">
        <v>1369</v>
      </c>
      <c r="E88" s="225" t="s">
        <v>1287</v>
      </c>
      <c r="F88" s="225" t="s">
        <v>1273</v>
      </c>
      <c r="G88" s="225" t="s">
        <v>1276</v>
      </c>
      <c r="H88" s="227">
        <f>HLOOKUP($A88,'SGTI 2021 Clean Data (AR+SGX)'!$2:$8,3,0)</f>
        <v>44196</v>
      </c>
      <c r="I88" s="228" t="str">
        <f>HLOOKUP($A88,'SGTI 2021 Clean Data (AR+SGX)'!$2:$8,4,0)</f>
        <v>https://www.hlf.com.sg/downloads/annual_report/ar2020.pdf</v>
      </c>
      <c r="J88" s="228" t="str">
        <f>HLOOKUP($A88,'SGTI 2021 Clean Data (AR+SGX)'!$2:$8,5,0)</f>
        <v>Within AR</v>
      </c>
      <c r="K88" s="228" t="str">
        <f>HLOOKUP($A88,'SGTI 2021 Clean Data (AR+SGX)'!$2:$8,6,0)</f>
        <v>https://links.sgx.com/1.0.0/corporate-announcements/TWVTQ8FM9APG24XQ/653912_HLF%20AR%202020%20-%20Notice%20of%20AGM_Final.pdf</v>
      </c>
      <c r="L88" s="228" t="str">
        <f>HLOOKUP($A88,'SGTI 2021 Clean Data (AR+SGX)'!$2:$8,7,0)</f>
        <v>No Mins</v>
      </c>
      <c r="M88" s="241" t="s">
        <v>1429</v>
      </c>
    </row>
    <row r="89" spans="1:13" ht="15" customHeight="1" x14ac:dyDescent="0.3">
      <c r="A89" s="225" t="s">
        <v>222</v>
      </c>
      <c r="B89" s="225" t="s">
        <v>223</v>
      </c>
      <c r="C89" s="225" t="s">
        <v>1370</v>
      </c>
      <c r="E89" s="225" t="s">
        <v>1289</v>
      </c>
      <c r="F89" s="225" t="s">
        <v>1273</v>
      </c>
      <c r="G89" s="225" t="s">
        <v>1276</v>
      </c>
      <c r="H89" s="227">
        <f>HLOOKUP($A89,'SGTI 2021 Clean Data (AR+SGX)'!$2:$8,3,0)</f>
        <v>44196</v>
      </c>
      <c r="I89" s="228" t="str">
        <f>HLOOKUP($A89,'SGTI 2021 Clean Data (AR+SGX)'!$2:$8,4,0)</f>
        <v>https://ir.listedcompany.com/tracker.pl?type=5&amp;id=231726&amp;m=c6389cf69e44442714d3051bf7aee08c9b8691a226051aa2e87a766fba96eade&amp;redirect=https%3A%2F%2Fhotelroyal.listedcompany.com%2Fnewsroom%2F20210407_001935_H12_4Y9P6UXYXBP2Y8TO.1.pdf</v>
      </c>
      <c r="J89" s="228" t="str">
        <f>HLOOKUP($A89,'SGTI 2021 Clean Data (AR+SGX)'!$2:$8,5,0)</f>
        <v>https://ir.listedcompany.com/tracker.pl?type=5&amp;id=231826&amp;m=48069264f7c4b448a3dcd0f4c7f45547f0cb4063275d9bef15a7fa9bd2629869&amp;redirect=http%3A%2F%2Fhotelroyal.listedcompany.com%2Fmisc%2Fsr2020.pdf</v>
      </c>
      <c r="K89" s="228" t="str">
        <f>HLOOKUP($A89,'SGTI 2021 Clean Data (AR+SGX)'!$2:$8,6,0)</f>
        <v>https://links.sgx.com/FileOpen/AGM_Notice.ashx?App=Announcement&amp;FileID=655878</v>
      </c>
      <c r="L89" s="228" t="str">
        <f>HLOOKUP($A89,'SGTI 2021 Clean Data (AR+SGX)'!$2:$8,7,0)</f>
        <v>https://hotelroyal.listedcompany.com/newsroom/20210520_173841_H12_BP15VRG6VH76YTMH.1.pdf</v>
      </c>
      <c r="M89" s="241" t="s">
        <v>1429</v>
      </c>
    </row>
    <row r="90" spans="1:13" ht="15" customHeight="1" x14ac:dyDescent="0.3">
      <c r="A90" s="225" t="s">
        <v>226</v>
      </c>
      <c r="B90" s="225" t="s">
        <v>227</v>
      </c>
      <c r="C90" s="225" t="s">
        <v>1371</v>
      </c>
      <c r="E90" s="225" t="s">
        <v>1282</v>
      </c>
      <c r="F90" s="225" t="s">
        <v>1273</v>
      </c>
      <c r="G90" s="225" t="s">
        <v>1276</v>
      </c>
      <c r="H90" s="227">
        <f>HLOOKUP($A90,'SGTI 2021 Clean Data (AR+SGX)'!$2:$8,3,0)</f>
        <v>44196</v>
      </c>
      <c r="I90" s="228" t="str">
        <f>HLOOKUP($A90,'SGTI 2021 Clean Data (AR+SGX)'!$2:$8,4,0)</f>
        <v>https://investor.intraco.com.sg/misc/ar2020.pdf</v>
      </c>
      <c r="J90" s="228" t="str">
        <f>HLOOKUP($A90,'SGTI 2021 Clean Data (AR+SGX)'!$2:$8,5,0)</f>
        <v xml:space="preserve">p.30 of AR </v>
      </c>
      <c r="K90" s="228" t="str">
        <f>HLOOKUP($A90,'SGTI 2021 Clean Data (AR+SGX)'!$2:$8,6,0)</f>
        <v>https://links.sgx.com/FileOpen/Intraco%20Limited_Notice%20of%20AGM.ashx?App=Announcement&amp;FileID=654652</v>
      </c>
      <c r="L90" s="228" t="str">
        <f>HLOOKUP($A90,'SGTI 2021 Clean Data (AR+SGX)'!$2:$8,7,0)</f>
        <v>https://investor.intraco.com.sg/newsroom/20210512_171938_I06_B1E12RIEO9KNQ0XZ.1.pdf</v>
      </c>
      <c r="M90" s="241" t="s">
        <v>1429</v>
      </c>
    </row>
    <row r="91" spans="1:13" ht="15" customHeight="1" x14ac:dyDescent="0.3">
      <c r="A91" s="225" t="s">
        <v>228</v>
      </c>
      <c r="B91" s="225" t="s">
        <v>229</v>
      </c>
      <c r="C91" s="225" t="s">
        <v>1372</v>
      </c>
      <c r="E91" s="225" t="s">
        <v>1282</v>
      </c>
      <c r="F91" s="225" t="s">
        <v>1273</v>
      </c>
      <c r="G91" s="225" t="s">
        <v>1276</v>
      </c>
      <c r="H91" s="227">
        <f>HLOOKUP($A91,'SGTI 2021 Clean Data (AR+SGX)'!$2:$8,3,0)</f>
        <v>44196</v>
      </c>
      <c r="I91" s="228" t="str">
        <f>HLOOKUP($A91,'SGTI 2021 Clean Data (AR+SGX)'!$2:$8,4,0)</f>
        <v>https://links.sgx.com/FileOpen/ISDN-AR2020_ENG.ashx?App=Announcement&amp;FileID=653554</v>
      </c>
      <c r="J91" s="228" t="str">
        <f>HLOOKUP($A91,'SGTI 2021 Clean Data (AR+SGX)'!$2:$8,5,0)</f>
        <v>https://links.sgx.com/FileOpen/ISDN-Ann-ESG_Report_2020.ashx?App=Announcement&amp;FileID=667257</v>
      </c>
      <c r="K91" s="228" t="str">
        <f>HLOOKUP($A91,'SGTI 2021 Clean Data (AR+SGX)'!$2:$8,6,0)</f>
        <v>https://links.sgx.com/FileOpen/ISDN-AGMNotice_ENG.ashx?App=Announcement&amp;FileID=653558</v>
      </c>
      <c r="L91" s="228" t="str">
        <f>HLOOKUP($A91,'SGTI 2021 Clean Data (AR+SGX)'!$2:$8,7,0)</f>
        <v>https://links.sgx.com/FileOpen/ISDN-Ann-_AGM_Minutes_ENG.ashx?App=Announcement&amp;FileID=664526</v>
      </c>
      <c r="M91" s="241" t="s">
        <v>1429</v>
      </c>
    </row>
    <row r="92" spans="1:13" ht="15" customHeight="1" x14ac:dyDescent="0.3">
      <c r="A92" s="225" t="s">
        <v>234</v>
      </c>
      <c r="B92" s="225" t="s">
        <v>235</v>
      </c>
      <c r="C92" s="225" t="s">
        <v>1373</v>
      </c>
      <c r="E92" s="225" t="s">
        <v>1289</v>
      </c>
      <c r="F92" s="225" t="s">
        <v>1273</v>
      </c>
      <c r="G92" s="225" t="s">
        <v>1276</v>
      </c>
      <c r="H92" s="227">
        <f>HLOOKUP($A92,'SGTI 2021 Clean Data (AR+SGX)'!$2:$8,3,0)</f>
        <v>44196</v>
      </c>
      <c r="I92" s="228" t="str">
        <f>HLOOKUP($A92,'SGTI 2021 Clean Data (AR+SGX)'!$2:$8,4,0)</f>
        <v>https://links.sgx.com/1.0.0/corporate-announcements/NJ9D1CCQPO35VLB6/653593_JCC%20Annual%20Report%202020%20-%20Final.pdf</v>
      </c>
      <c r="J92" s="228" t="str">
        <f>HLOOKUP($A92,'SGTI 2021 Clean Data (AR+SGX)'!$2:$8,5,0)</f>
        <v>https://links.sgx.com/FileOpen/JAR013_SR2020.ashx?App=Announcement&amp;FileID=665783</v>
      </c>
      <c r="K92" s="228" t="str">
        <f>HLOOKUP($A92,'SGTI 2021 Clean Data (AR+SGX)'!$2:$8,6,0)</f>
        <v>https://links.sgx.com/FileOpen/AGM%20Notice%202021_29%20Mar%2021_FINAL.ashx?App=Announcement&amp;FileID=653599</v>
      </c>
      <c r="L92" s="228" t="str">
        <f>HLOOKUP($A92,'SGTI 2021 Clean Data (AR+SGX)'!$2:$8,7,0)</f>
        <v>https://www.jcclgroup.com/sites/jccl-group/files/jccl-group/media/news/2021/6may2021-jcc.pdf</v>
      </c>
      <c r="M92" s="241" t="s">
        <v>1429</v>
      </c>
    </row>
    <row r="93" spans="1:13" ht="15" customHeight="1" x14ac:dyDescent="0.3">
      <c r="A93" s="225" t="s">
        <v>128</v>
      </c>
      <c r="B93" s="225" t="s">
        <v>129</v>
      </c>
      <c r="C93" s="225" t="s">
        <v>1374</v>
      </c>
      <c r="E93" s="225" t="s">
        <v>1289</v>
      </c>
      <c r="F93" s="225" t="s">
        <v>1273</v>
      </c>
      <c r="G93" s="225" t="s">
        <v>1276</v>
      </c>
      <c r="H93" s="227">
        <f>HLOOKUP($A93,'SGTI 2021 Clean Data (AR+SGX)'!$2:$8,3,0)</f>
        <v>44012</v>
      </c>
      <c r="I93" s="228" t="str">
        <f>HLOOKUP($A93,'SGTI 2021 Clean Data (AR+SGX)'!$2:$8,4,0)</f>
        <v>https://links.sgx.com/FileOpen/Koda-AR2020.ashx?App=Announcement&amp;FileID=635326</v>
      </c>
      <c r="J93" s="228" t="str">
        <f>HLOOKUP($A93,'SGTI 2021 Clean Data (AR+SGX)'!$2:$8,5,0)</f>
        <v>Within AR</v>
      </c>
      <c r="K93" s="228" t="str">
        <f>HLOOKUP($A93,'SGTI 2021 Clean Data (AR+SGX)'!$2:$8,6,0)</f>
        <v>https://links.sgx.com/FileOpen/Koda-AGM_Notice.ashx?App=Announcement&amp;FileID=635322</v>
      </c>
      <c r="L93" s="228" t="str">
        <f>HLOOKUP($A93,'SGTI 2021 Clean Data (AR+SGX)'!$2:$8,7,0)</f>
        <v>https://links.sgx.com/FileOpen/Koda-Ann-AGM_Minutes.ashx?App=Announcement&amp;FileID=639663</v>
      </c>
      <c r="M93" s="241" t="s">
        <v>1429</v>
      </c>
    </row>
    <row r="94" spans="1:13" ht="15" customHeight="1" x14ac:dyDescent="0.3">
      <c r="A94" s="225" t="s">
        <v>154</v>
      </c>
      <c r="B94" s="225" t="s">
        <v>155</v>
      </c>
      <c r="C94" s="225" t="s">
        <v>1375</v>
      </c>
      <c r="E94" s="225" t="s">
        <v>1289</v>
      </c>
      <c r="F94" s="225" t="s">
        <v>1273</v>
      </c>
      <c r="G94" s="225" t="s">
        <v>1276</v>
      </c>
      <c r="H94" s="227">
        <f>HLOOKUP($A94,'SGTI 2021 Clean Data (AR+SGX)'!$2:$8,3,0)</f>
        <v>43921</v>
      </c>
      <c r="I94" s="228" t="str">
        <f>HLOOKUP($A94,'SGTI 2021 Clean Data (AR+SGX)'!$2:$8,4,0)</f>
        <v>https://links.sgx.com/FileOpen/KOP%20AR2020.ashx?App=Announcement&amp;FileID=634914</v>
      </c>
      <c r="J94" s="228" t="str">
        <f>HLOOKUP($A94,'SGTI 2021 Clean Data (AR+SGX)'!$2:$8,5,0)</f>
        <v>https://links.sgx.com/FileOpen/KOP%20-%20SR%20FY2020.ashx?App=Announcement&amp;FileID=636213</v>
      </c>
      <c r="K94" s="228" t="str">
        <f>HLOOKUP($A94,'SGTI 2021 Clean Data (AR+SGX)'!$2:$8,6,0)</f>
        <v>https://links.sgx.com/FileOpen/KOP%20FY2020%20Notice%20of%20AGM.ashx?App=Announcement&amp;FileID=634922</v>
      </c>
      <c r="L94" s="228" t="str">
        <f>HLOOKUP($A94,'SGTI 2021 Clean Data (AR+SGX)'!$2:$8,7,0)</f>
        <v>https://links.sgx.com/FileOpen/KOP%20-%20Minutes%20of%20AGM%202020.ashx?App=Announcement&amp;FileID=640514</v>
      </c>
      <c r="M94" s="241" t="s">
        <v>1429</v>
      </c>
    </row>
    <row r="95" spans="1:13" ht="15" customHeight="1" x14ac:dyDescent="0.3">
      <c r="A95" s="225" t="s">
        <v>156</v>
      </c>
      <c r="B95" s="225" t="s">
        <v>157</v>
      </c>
      <c r="C95" s="225" t="s">
        <v>1376</v>
      </c>
      <c r="E95" s="225" t="s">
        <v>1282</v>
      </c>
      <c r="F95" s="225" t="s">
        <v>1273</v>
      </c>
      <c r="G95" s="225" t="s">
        <v>1276</v>
      </c>
      <c r="H95" s="227">
        <f>HLOOKUP($A95,'SGTI 2021 Clean Data (AR+SGX)'!$2:$8,3,0)</f>
        <v>43921</v>
      </c>
      <c r="I95" s="228" t="str">
        <f>HLOOKUP($A95,'SGTI 2021 Clean Data (AR+SGX)'!$2:$8,4,0)</f>
        <v>https://www.leychoon.com/wp-content/uploads/2020/11/Ley-Choon-Annual-Report-FY20.pdf</v>
      </c>
      <c r="J95" s="228" t="str">
        <f>HLOOKUP($A95,'SGTI 2021 Clean Data (AR+SGX)'!$2:$8,5,0)</f>
        <v>https://www.leychoon.com/wp-content/uploads/2021/01/2020-Sustainability-Report.pdf</v>
      </c>
      <c r="K95" s="228" t="str">
        <f>HLOOKUP($A95,'SGTI 2021 Clean Data (AR+SGX)'!$2:$8,6,0)</f>
        <v>https://links.sgx.com/FileOpen/Ley%20Choon%20Group%20Holdings%20Limited%20Notice%20of%20AGM%20FY2020.ashx?App=Announcement&amp;FileID=638013</v>
      </c>
      <c r="L95" s="228" t="str">
        <f>HLOOKUP($A95,'SGTI 2021 Clean Data (AR+SGX)'!$2:$8,7,0)</f>
        <v>https://links.sgx.com/FileOpen/Ley%20Choon%20-%20AGM%202020%20Minutes.final.ashx?App=Announcement&amp;FileID=642432</v>
      </c>
      <c r="M95" s="241" t="s">
        <v>1429</v>
      </c>
    </row>
    <row r="96" spans="1:13" ht="15" customHeight="1" x14ac:dyDescent="0.3">
      <c r="A96" s="225" t="s">
        <v>346</v>
      </c>
      <c r="B96" s="225" t="s">
        <v>347</v>
      </c>
      <c r="C96" s="225" t="s">
        <v>1377</v>
      </c>
      <c r="E96" s="225" t="s">
        <v>1285</v>
      </c>
      <c r="F96" s="225" t="s">
        <v>1273</v>
      </c>
      <c r="G96" s="225" t="s">
        <v>1276</v>
      </c>
      <c r="H96" s="227">
        <f>HLOOKUP($A96,'SGTI 2021 Clean Data (AR+SGX)'!$2:$8,3,0)</f>
        <v>44196</v>
      </c>
      <c r="I96" s="228" t="str">
        <f>HLOOKUP($A96,'SGTI 2021 Clean Data (AR+SGX)'!$2:$8,4,0)</f>
        <v>https://links.sgx.com/FileOpen/MediNex%20Limited%20Annual%20Report%202020.ashx?App=Announcement&amp;FileID=626673</v>
      </c>
      <c r="J96" s="228" t="str">
        <f>HLOOKUP($A96,'SGTI 2021 Clean Data (AR+SGX)'!$2:$8,5,0)</f>
        <v>https://links.sgx.com/FileOpen/MediNex%20Limited%20Annual%20Report%202020.ashx?App=Announcement&amp;FileID=626673</v>
      </c>
      <c r="K96" s="228">
        <f>HLOOKUP($A96,'SGTI 2021 Clean Data (AR+SGX)'!$2:$8,6,0)</f>
        <v>0</v>
      </c>
      <c r="L96" s="228">
        <f>HLOOKUP($A96,'SGTI 2021 Clean Data (AR+SGX)'!$2:$8,7,0)</f>
        <v>0</v>
      </c>
      <c r="M96" s="241" t="s">
        <v>1429</v>
      </c>
    </row>
    <row r="97" spans="1:13" ht="15" customHeight="1" x14ac:dyDescent="0.3">
      <c r="A97" s="225" t="s">
        <v>238</v>
      </c>
      <c r="B97" s="225" t="s">
        <v>239</v>
      </c>
      <c r="C97" s="225" t="s">
        <v>1378</v>
      </c>
      <c r="E97" s="225" t="s">
        <v>1282</v>
      </c>
      <c r="F97" s="225" t="s">
        <v>1273</v>
      </c>
      <c r="G97" s="225" t="s">
        <v>1276</v>
      </c>
      <c r="H97" s="227">
        <f>HLOOKUP($A97,'SGTI 2021 Clean Data (AR+SGX)'!$2:$8,3,0)</f>
        <v>44196</v>
      </c>
      <c r="I97" s="228" t="str">
        <f>HLOOKUP($A97,'SGTI 2021 Clean Data (AR+SGX)'!$2:$8,4,0)</f>
        <v>http://megachem.listedcompany.com/newsroom/20210401_063622_5DS_1YMLRC54QS335N1V.1.pdf</v>
      </c>
      <c r="J97" s="228" t="str">
        <f>HLOOKUP($A97,'SGTI 2021 Clean Data (AR+SGX)'!$2:$8,5,0)</f>
        <v>AR pg 70-89</v>
      </c>
      <c r="K97" s="228" t="str">
        <f>HLOOKUP($A97,'SGTI 2021 Clean Data (AR+SGX)'!$2:$8,6,0)</f>
        <v>https://links.sgx.com/FileOpen/Megachem_Notice%20of%20AGM.ashx?App=Announcement&amp;FileID=654206</v>
      </c>
      <c r="L97" s="228" t="str">
        <f>HLOOKUP($A97,'SGTI 2021 Clean Data (AR+SGX)'!$2:$8,7,0)</f>
        <v>https://megachem.listedcompany.com/newsroom/20210430_173629_5DS_00UJMABSIY2SOT92.1.pdf</v>
      </c>
      <c r="M97" s="241" t="s">
        <v>1429</v>
      </c>
    </row>
    <row r="98" spans="1:13" ht="15" customHeight="1" x14ac:dyDescent="0.3">
      <c r="A98" s="225" t="s">
        <v>240</v>
      </c>
      <c r="B98" s="225" t="s">
        <v>241</v>
      </c>
      <c r="C98" s="225" t="s">
        <v>1379</v>
      </c>
      <c r="E98" s="225" t="s">
        <v>1290</v>
      </c>
      <c r="F98" s="225" t="s">
        <v>1273</v>
      </c>
      <c r="G98" s="225" t="s">
        <v>1276</v>
      </c>
      <c r="H98" s="227">
        <f>HLOOKUP($A98,'SGTI 2021 Clean Data (AR+SGX)'!$2:$8,3,0)</f>
        <v>44196</v>
      </c>
      <c r="I98" s="228" t="str">
        <f>HLOOKUP($A98,'SGTI 2021 Clean Data (AR+SGX)'!$2:$8,4,0)</f>
        <v>https://hub.optiwise.io/en/documents/19678/ar2020.pdf</v>
      </c>
      <c r="J98" s="228" t="str">
        <f>HLOOKUP($A98,'SGTI 2021 Clean Data (AR+SGX)'!$2:$8,5,0)</f>
        <v>AR pg 68-89</v>
      </c>
      <c r="K98" s="228" t="str">
        <f>HLOOKUP($A98,'SGTI 2021 Clean Data (AR+SGX)'!$2:$8,6,0)</f>
        <v>https://hub.optiwise.io/en/documents/19640/Mermaid_AGM2021_Notice.pdf</v>
      </c>
      <c r="L98" s="228" t="str">
        <f>HLOOKUP($A98,'SGTI 2021 Clean Data (AR+SGX)'!$2:$8,7,0)</f>
        <v>not released yet</v>
      </c>
      <c r="M98" s="241" t="s">
        <v>1429</v>
      </c>
    </row>
    <row r="99" spans="1:13" ht="15" customHeight="1" x14ac:dyDescent="0.3">
      <c r="A99" s="225" t="s">
        <v>100</v>
      </c>
      <c r="B99" s="225" t="s">
        <v>101</v>
      </c>
      <c r="C99" s="225" t="s">
        <v>1380</v>
      </c>
      <c r="E99" s="225" t="s">
        <v>1282</v>
      </c>
      <c r="F99" s="225" t="s">
        <v>1273</v>
      </c>
      <c r="G99" s="225" t="s">
        <v>1276</v>
      </c>
      <c r="H99" s="227">
        <f>HLOOKUP($A99,'SGTI 2021 Clean Data (AR+SGX)'!$2:$8,3,0)</f>
        <v>44074</v>
      </c>
      <c r="I99" s="228" t="str">
        <f>HLOOKUP($A99,'SGTI 2021 Clean Data (AR+SGX)'!$2:$8,4,0)</f>
        <v>https://links.sgx.com/FileOpen/20201211-Annual%20Report%202020.ashx?App=Announcement&amp;FileID=642211</v>
      </c>
      <c r="J99" s="228" t="str">
        <f>HLOOKUP($A99,'SGTI 2021 Clean Data (AR+SGX)'!$2:$8,5,0)</f>
        <v>https://links.sgx.com/FileOpen/20210129-Sustainability%20Report%202020.ashx?App=Announcement&amp;FileID=646664</v>
      </c>
      <c r="K99" s="228" t="str">
        <f>HLOOKUP($A99,'SGTI 2021 Clean Data (AR+SGX)'!$2:$8,6,0)</f>
        <v>https://links.sgx.com/FileOpen/20201211-Meeting%20-%20Notice%20of%20AGM.ashx?App=Announcement&amp;FileID=643526</v>
      </c>
      <c r="L99" s="228" t="str">
        <f>HLOOKUP($A99,'SGTI 2021 Clean Data (AR+SGX)'!$2:$8,7,0)</f>
        <v>https://links.sgx.com/FileOpen/20210105%20-%20Minutes%20of%20AGM%20held%20on%2028%20Dec%202020.ashx?App=Announcement&amp;FileID=644311</v>
      </c>
      <c r="M99" s="241" t="s">
        <v>1429</v>
      </c>
    </row>
    <row r="100" spans="1:13" ht="15" customHeight="1" x14ac:dyDescent="0.3">
      <c r="A100" s="225" t="s">
        <v>242</v>
      </c>
      <c r="B100" s="225" t="s">
        <v>243</v>
      </c>
      <c r="C100" s="225" t="s">
        <v>1381</v>
      </c>
      <c r="E100" s="225" t="s">
        <v>1283</v>
      </c>
      <c r="F100" s="225" t="s">
        <v>1273</v>
      </c>
      <c r="G100" s="225" t="s">
        <v>1276</v>
      </c>
      <c r="H100" s="227">
        <f>HLOOKUP($A100,'SGTI 2021 Clean Data (AR+SGX)'!$2:$8,3,0)</f>
        <v>44196</v>
      </c>
      <c r="I100" s="228" t="str">
        <f>HLOOKUP($A100,'SGTI 2021 Clean Data (AR+SGX)'!$2:$8,4,0)</f>
        <v>https://links.sgx.com/FileOpen/NeraTel%20Annual%20Report%202020.ashx?App=Announcement&amp;FileID=654311</v>
      </c>
      <c r="J100" s="228" t="str">
        <f>HLOOKUP($A100,'SGTI 2021 Clean Data (AR+SGX)'!$2:$8,5,0)</f>
        <v>N.A.</v>
      </c>
      <c r="K100" s="228" t="str">
        <f>HLOOKUP($A100,'SGTI 2021 Clean Data (AR+SGX)'!$2:$8,6,0)</f>
        <v>https://links.sgx.com/FileOpen/NeraTel%20FY2020_Notice%20of%20AGM.ashx?App=Announcement&amp;FileID=654304</v>
      </c>
      <c r="L100" s="228" t="str">
        <f>HLOOKUP($A100,'SGTI 2021 Clean Data (AR+SGX)'!$2:$8,7,0)</f>
        <v>https://links.sgx.com/FileOpen/Nera_Minutes_of_AGM_FY2020.ashx?App=Announcement&amp;FileID=665763</v>
      </c>
      <c r="M100" s="241" t="s">
        <v>1429</v>
      </c>
    </row>
    <row r="101" spans="1:13" ht="15" customHeight="1" x14ac:dyDescent="0.3">
      <c r="A101" s="225" t="s">
        <v>316</v>
      </c>
      <c r="B101" s="225" t="s">
        <v>317</v>
      </c>
      <c r="C101" s="225" t="s">
        <v>1382</v>
      </c>
      <c r="E101" s="225" t="s">
        <v>1287</v>
      </c>
      <c r="F101" s="225" t="s">
        <v>1273</v>
      </c>
      <c r="G101" s="225" t="s">
        <v>1276</v>
      </c>
      <c r="H101" s="227">
        <f>HLOOKUP($A101,'SGTI 2021 Clean Data (AR+SGX)'!$2:$8,3,0)</f>
        <v>44196</v>
      </c>
      <c r="I101" s="228" t="str">
        <f>HLOOKUP($A101,'SGTI 2021 Clean Data (AR+SGX)'!$2:$8,4,0)</f>
        <v>https://www.ocbc.com/iwov-resources/sg/ocbc/gbc/pdf/investors/annual-reports/2020/2020%20annual%20report%20-%20english.pdf</v>
      </c>
      <c r="J101" s="228" t="str">
        <f>HLOOKUP($A101,'SGTI 2021 Clean Data (AR+SGX)'!$2:$8,5,0)</f>
        <v>https://www.ocbc.com/iwov-resources/sg/ocbc/gbc/pdf/investors/annual-reports/2020/2020%20annual%20report%20-%20english.pdf</v>
      </c>
      <c r="K101" s="228" t="str">
        <f>HLOOKUP($A101,'SGTI 2021 Clean Data (AR+SGX)'!$2:$8,6,0)</f>
        <v>https://www.ocbc.com/iwov-resources/sg/ocbc/gbc/pdf/investors/annual-reports/2020/notice%20of%20agm.pdf</v>
      </c>
      <c r="L101" s="228" t="str">
        <f>HLOOKUP($A101,'SGTI 2021 Clean Data (AR+SGX)'!$2:$8,7,0)</f>
        <v>https://links.sgx.com/FileOpen/OCBC-Minutes_of_AGM_29April2021.ashx?App=Announcement&amp;FileID=667895</v>
      </c>
      <c r="M101" s="241" t="s">
        <v>1429</v>
      </c>
    </row>
    <row r="102" spans="1:13" ht="15" customHeight="1" x14ac:dyDescent="0.3">
      <c r="A102" s="225" t="s">
        <v>254</v>
      </c>
      <c r="B102" s="225" t="s">
        <v>255</v>
      </c>
      <c r="C102" s="225" t="s">
        <v>1383</v>
      </c>
      <c r="E102" s="225" t="s">
        <v>1290</v>
      </c>
      <c r="F102" s="225" t="s">
        <v>1273</v>
      </c>
      <c r="G102" s="225" t="s">
        <v>1276</v>
      </c>
      <c r="H102" s="227">
        <f>HLOOKUP($A102,'SGTI 2021 Clean Data (AR+SGX)'!$2:$8,3,0)</f>
        <v>44196</v>
      </c>
      <c r="I102" s="228" t="str">
        <f>HLOOKUP($A102,'SGTI 2021 Clean Data (AR+SGX)'!$2:$8,4,0)</f>
        <v>https://links.sgx.com/FileOpen/REX_Annual%20Report%202020.ashx?App=Announcement&amp;FileID=653175</v>
      </c>
      <c r="J102" s="228" t="str">
        <f>HLOOKUP($A102,'SGTI 2021 Clean Data (AR+SGX)'!$2:$8,5,0)</f>
        <v>In AR</v>
      </c>
      <c r="K102" s="228" t="str">
        <f>HLOOKUP($A102,'SGTI 2021 Clean Data (AR+SGX)'!$2:$8,6,0)</f>
        <v>https://links.sgx.com/FileOpen/20200429_RIH_NoticeOfAGM_Final.ashx?App=Announcement&amp;FileID=608537</v>
      </c>
      <c r="L102" s="228" t="str">
        <f>HLOOKUP($A102,'SGTI 2021 Clean Data (AR+SGX)'!$2:$8,7,0)</f>
        <v>https://links.sgx.com/FileOpen/RIH_2020AGMminutes_Final.ashx?App=Announcement&amp;FileID=616924</v>
      </c>
      <c r="M102" s="241" t="s">
        <v>1430</v>
      </c>
    </row>
    <row r="103" spans="1:13" ht="15" customHeight="1" x14ac:dyDescent="0.3">
      <c r="A103" s="225" t="s">
        <v>256</v>
      </c>
      <c r="B103" s="225" t="s">
        <v>257</v>
      </c>
      <c r="C103" s="225" t="s">
        <v>1410</v>
      </c>
      <c r="E103" s="225" t="s">
        <v>1281</v>
      </c>
      <c r="F103" s="225" t="s">
        <v>1273</v>
      </c>
      <c r="G103" s="225" t="s">
        <v>1276</v>
      </c>
      <c r="H103" s="227">
        <f>HLOOKUP($A103,'SGTI 2021 Clean Data (AR+SGX)'!$2:$8,3,0)</f>
        <v>44196</v>
      </c>
      <c r="I103" s="228" t="str">
        <f>HLOOKUP($A103,'SGTI 2021 Clean Data (AR+SGX)'!$2:$8,4,0)</f>
        <v>https://links.sgx.com/FileOpen/RPH_Ann_Annual%20Report%202020.ashx?App=Announcement&amp;FileID=653736</v>
      </c>
      <c r="J103" s="228" t="str">
        <f>HLOOKUP($A103,'SGTI 2021 Clean Data (AR+SGX)'!$2:$8,5,0)</f>
        <v>In AR</v>
      </c>
      <c r="K103" s="228" t="str">
        <f>HLOOKUP($A103,'SGTI 2021 Clean Data (AR+SGX)'!$2:$8,6,0)</f>
        <v>https://links.sgx.com/FileOpen/RPH_Ann_Notice_of_Adjourned_AGM.ashx?App=Announcement&amp;FileID=607332</v>
      </c>
      <c r="L103" s="228" t="str">
        <f>HLOOKUP($A103,'SGTI 2021 Clean Data (AR+SGX)'!$2:$8,7,0)</f>
        <v>https://links.sgx.com/FileOpen/RPH_AGM_Mins_4May20_Final.ashx?App=Announcement&amp;FileID=614399</v>
      </c>
      <c r="M103" s="241" t="s">
        <v>1430</v>
      </c>
    </row>
    <row r="104" spans="1:13" ht="15" customHeight="1" x14ac:dyDescent="0.3">
      <c r="A104" s="225" t="s">
        <v>162</v>
      </c>
      <c r="B104" s="225" t="s">
        <v>163</v>
      </c>
      <c r="C104" s="225" t="s">
        <v>1384</v>
      </c>
      <c r="E104" s="225" t="s">
        <v>1282</v>
      </c>
      <c r="F104" s="225" t="s">
        <v>1273</v>
      </c>
      <c r="G104" s="225" t="s">
        <v>1276</v>
      </c>
      <c r="H104" s="227">
        <f>HLOOKUP($A104,'SGTI 2021 Clean Data (AR+SGX)'!$2:$8,3,0)</f>
        <v>43921</v>
      </c>
      <c r="I104" s="228" t="str">
        <f>HLOOKUP($A104,'SGTI 2021 Clean Data (AR+SGX)'!$2:$8,4,0)</f>
        <v>https://www.sats.com.sg/docs/default-source/financial-reports/annual-report/2019-2020/sats-annual-report-2019-20ae35f1c4059e4b438ad8a58929bac1b4.pdf?sfvrsn=e73b4e0c_0</v>
      </c>
      <c r="J104" s="228" t="str">
        <f>HLOOKUP($A104,'SGTI 2021 Clean Data (AR+SGX)'!$2:$8,5,0)</f>
        <v>https://www.sats.com.sg/docs/default-source/sustainability-reports/2019---2020/sats-sustainability-report-2019-20_full-version2419792eaff948d08a7f314e39326505.pdf?sfvrsn=545132d8_4</v>
      </c>
      <c r="K104" s="228" t="str">
        <f>HLOOKUP($A104,'SGTI 2021 Clean Data (AR+SGX)'!$2:$8,6,0)</f>
        <v>https://www.sats.com.sg/docs/default-source/annual-reports/sats_notice_of_agm_2020.pdf?sfvrsn=ad956349_2</v>
      </c>
      <c r="L104" s="228" t="str">
        <f>HLOOKUP($A104,'SGTI 2021 Clean Data (AR+SGX)'!$2:$8,7,0)</f>
        <v>https://www.sats.com.sg/docs/default-source/annual-general-meeting/2019-2020/sats-47th-agm-minutes.pdf?sfvrsn=3abc5d6a_0</v>
      </c>
      <c r="M104" s="241" t="s">
        <v>1430</v>
      </c>
    </row>
    <row r="105" spans="1:13" ht="15" customHeight="1" x14ac:dyDescent="0.3">
      <c r="A105" s="225" t="s">
        <v>258</v>
      </c>
      <c r="B105" s="225" t="s">
        <v>259</v>
      </c>
      <c r="C105" s="225" t="s">
        <v>1385</v>
      </c>
      <c r="E105" s="225" t="s">
        <v>1282</v>
      </c>
      <c r="F105" s="225" t="s">
        <v>1273</v>
      </c>
      <c r="G105" s="225" t="s">
        <v>1276</v>
      </c>
      <c r="H105" s="227">
        <f>HLOOKUP($A105,'SGTI 2021 Clean Data (AR+SGX)'!$2:$8,3,0)</f>
        <v>44196</v>
      </c>
      <c r="I105" s="228" t="str">
        <f>HLOOKUP($A105,'SGTI 2021 Clean Data (AR+SGX)'!$2:$8,4,0)</f>
        <v>https://links.sgx.com/FileOpen/SBS%20Transit%20Ltd%20-%20Annual%20Report%202020%20dated%2025%20Mar%202021.ashx?App=Announcement&amp;FileID=653191</v>
      </c>
      <c r="J105" s="228" t="str">
        <f>HLOOKUP($A105,'SGTI 2021 Clean Data (AR+SGX)'!$2:$8,5,0)</f>
        <v>https://links.sgx.com/FileOpen/SBS%20Transit%20Ltd%20-%20Annual%20Report%202020%20dated%2025%20Mar%202021.ashx?App=Announcement&amp;FileID=653191</v>
      </c>
      <c r="K105" s="228" t="str">
        <f>HLOOKUP($A105,'SGTI 2021 Clean Data (AR+SGX)'!$2:$8,6,0)</f>
        <v>https://links.sgx.com/FileOpen/SBS%20Transit%20Ltd%20-%20Notice%20of%20AGM%20dated%2025%20March%202021.ashx?App=Announcement&amp;FileID=665680</v>
      </c>
      <c r="L105" s="228" t="str">
        <f>HLOOKUP($A105,'SGTI 2021 Clean Data (AR+SGX)'!$2:$8,7,0)</f>
        <v>https://links.sgx.com/FileOpen/SBST%20-%20Minutes%20of%20AGM%20held%20on%2029%20April%202021.ashx?App=Announcement&amp;FileID=665683</v>
      </c>
      <c r="M105" s="241" t="s">
        <v>1430</v>
      </c>
    </row>
    <row r="106" spans="1:13" ht="15" customHeight="1" x14ac:dyDescent="0.3">
      <c r="A106" s="225" t="s">
        <v>260</v>
      </c>
      <c r="B106" s="225" t="s">
        <v>261</v>
      </c>
      <c r="C106" s="225" t="s">
        <v>1386</v>
      </c>
      <c r="E106" s="225" t="s">
        <v>1282</v>
      </c>
      <c r="F106" s="225" t="s">
        <v>1273</v>
      </c>
      <c r="G106" s="225" t="s">
        <v>1276</v>
      </c>
      <c r="H106" s="227">
        <f>HLOOKUP($A106,'SGTI 2021 Clean Data (AR+SGX)'!$2:$8,3,0)</f>
        <v>44196</v>
      </c>
      <c r="I106" s="228" t="str">
        <f>HLOOKUP($A106,'SGTI 2021 Clean Data (AR+SGX)'!$2:$8,4,0)</f>
        <v>https://links.sgx.com/FileOpen/Sembcorp_2020%20Annual%20Report.ashx?App=Announcement&amp;FileID=653938</v>
      </c>
      <c r="J106" s="228" t="str">
        <f>HLOOKUP($A106,'SGTI 2021 Clean Data (AR+SGX)'!$2:$8,5,0)</f>
        <v>https://links.sgx.com/FileOpen/Sembcorp_2020%20Annual%20Report.ashx?App=Announcement&amp;FileID=653938</v>
      </c>
      <c r="K106" s="228" t="str">
        <f>HLOOKUP($A106,'SGTI 2021 Clean Data (AR+SGX)'!$2:$8,6,0)</f>
        <v>https://www.sembcorp.com/en/media/597993/notice_of_agm.pdf</v>
      </c>
      <c r="L106" s="228" t="str">
        <f>HLOOKUP($A106,'SGTI 2021 Clean Data (AR+SGX)'!$2:$8,7,0)</f>
        <v>https://www.sembcorp.com/en/media/680909/sembcorp_2021-agm-minutes.pdf</v>
      </c>
      <c r="M106" s="241" t="s">
        <v>1430</v>
      </c>
    </row>
    <row r="107" spans="1:13" ht="15" customHeight="1" x14ac:dyDescent="0.3">
      <c r="A107" s="225" t="s">
        <v>318</v>
      </c>
      <c r="B107" s="225" t="s">
        <v>319</v>
      </c>
      <c r="C107" s="225" t="s">
        <v>1387</v>
      </c>
      <c r="E107" s="225" t="s">
        <v>1283</v>
      </c>
      <c r="F107" s="225" t="s">
        <v>1273</v>
      </c>
      <c r="G107" s="225" t="s">
        <v>1276</v>
      </c>
      <c r="H107" s="227">
        <f>HLOOKUP($A107,'SGTI 2021 Clean Data (AR+SGX)'!$2:$8,3,0)</f>
        <v>44196</v>
      </c>
      <c r="I107" s="228" t="str">
        <f>HLOOKUP($A107,'SGTI 2021 Clean Data (AR+SGX)'!$2:$8,4,0)</f>
        <v>https://links.sgx.com/FileOpen/Serial_System_AR_Final.ashx?App=Announcement&amp;FileID=660524</v>
      </c>
      <c r="J107" s="228" t="str">
        <f>HLOOKUP($A107,'SGTI 2021 Clean Data (AR+SGX)'!$2:$8,5,0)</f>
        <v>https://links.sgx.com/FileOpen/SSGL%20Sustainability%20Report_2020.ashx?App=Announcement&amp;FileID=667541</v>
      </c>
      <c r="K107" s="228" t="str">
        <f>HLOOKUP($A107,'SGTI 2021 Clean Data (AR+SGX)'!$2:$8,6,0)</f>
        <v>https://links.sgx.com/FileOpen/NOTICE_OF_AGM_15APR20.ashx?App=Announcement&amp;FileID=606954</v>
      </c>
      <c r="L107" s="228" t="str">
        <f>HLOOKUP($A107,'SGTI 2021 Clean Data (AR+SGX)'!$2:$8,7,0)</f>
        <v>https://links.sgx.com/FileOpen/Serial_System_Ltd_AGM_Minutes_and_app1.ashx?App=Announcement&amp;FileID=611795</v>
      </c>
      <c r="M107" s="241" t="s">
        <v>1430</v>
      </c>
    </row>
    <row r="108" spans="1:13" ht="15" customHeight="1" x14ac:dyDescent="0.3">
      <c r="A108" s="225" t="s">
        <v>320</v>
      </c>
      <c r="B108" s="225" t="s">
        <v>321</v>
      </c>
      <c r="C108" s="225" t="s">
        <v>1388</v>
      </c>
      <c r="E108" s="225" t="s">
        <v>1282</v>
      </c>
      <c r="F108" s="225" t="s">
        <v>1273</v>
      </c>
      <c r="G108" s="225" t="s">
        <v>1276</v>
      </c>
      <c r="H108" s="227">
        <f>HLOOKUP($A108,'SGTI 2021 Clean Data (AR+SGX)'!$2:$8,3,0)</f>
        <v>43921</v>
      </c>
      <c r="I108" s="228" t="str">
        <f>HLOOKUP($A108,'SGTI 2021 Clean Data (AR+SGX)'!$2:$8,4,0)</f>
        <v>https://www.siaec.com.sg/pdf/AnnualReport_2019.pdf</v>
      </c>
      <c r="J108" s="228" t="str">
        <f>HLOOKUP($A108,'SGTI 2021 Clean Data (AR+SGX)'!$2:$8,5,0)</f>
        <v>https://www.siaec.com.sg/pdf/SIAEC_SR_FY2019-20.pdf</v>
      </c>
      <c r="K108" s="228" t="str">
        <f>HLOOKUP($A108,'SGTI 2021 Clean Data (AR+SGX)'!$2:$8,6,0)</f>
        <v>https://links.sgx.com/FileOpen/SIAEC%202020%20Notice%20of%20AGM.ashx?App=Announcement&amp;FileID=620623</v>
      </c>
      <c r="L108" s="228" t="str">
        <f>HLOOKUP($A108,'SGTI 2021 Clean Data (AR+SGX)'!$2:$8,7,0)</f>
        <v>https://links.sgx.com/FileOpen/38th%20SIAEC%20AGM%20Minutes%202020.ashx?App=Announcement&amp;FileID=628136</v>
      </c>
      <c r="M108" s="241" t="s">
        <v>1430</v>
      </c>
    </row>
    <row r="109" spans="1:13" ht="15" customHeight="1" x14ac:dyDescent="0.3">
      <c r="A109" s="225" t="s">
        <v>264</v>
      </c>
      <c r="B109" s="225" t="s">
        <v>265</v>
      </c>
      <c r="C109" s="225" t="s">
        <v>1389</v>
      </c>
      <c r="E109" s="225" t="s">
        <v>1281</v>
      </c>
      <c r="F109" s="225" t="s">
        <v>1273</v>
      </c>
      <c r="G109" s="225" t="s">
        <v>1276</v>
      </c>
      <c r="H109" s="227">
        <f>HLOOKUP($A109,'SGTI 2021 Clean Data (AR+SGX)'!$2:$8,3,0)</f>
        <v>44196</v>
      </c>
      <c r="I109" s="228" t="str">
        <f>HLOOKUP($A109,'SGTI 2021 Clean Data (AR+SGX)'!$2:$8,4,0)</f>
        <v>https://links.sgx.com/FileOpen/Sinarmas%20Land%20AR%202020-Final.ashx?App=Announcement&amp;FileID=656175</v>
      </c>
      <c r="J109" s="228" t="str">
        <f>HLOOKUP($A109,'SGTI 2021 Clean Data (AR+SGX)'!$2:$8,5,0)</f>
        <v>https://links.sgx.com/FileOpen/Sinarmas%20Land%20SR2020%20-%20Final.ashx?App=Announcement&amp;FileID=669488</v>
      </c>
      <c r="K109" s="228" t="str">
        <f>HLOOKUP($A109,'SGTI 2021 Clean Data (AR+SGX)'!$2:$8,6,0)</f>
        <v>https://links.sgx.com/FileOpen/SML%20-%20Notice%20of%20AGM%20-%20Final.ashx?App=Announcement&amp;FileID=656172</v>
      </c>
      <c r="L109" s="228" t="str">
        <f>HLOOKUP($A109,'SGTI 2021 Clean Data (AR+SGX)'!$2:$8,7,0)</f>
        <v>https://links.sgx.com/FileOpen/SML-2021%20AGM%20Minutes.ashx?App=Announcement&amp;FileID=667695</v>
      </c>
      <c r="M109" s="241" t="s">
        <v>1430</v>
      </c>
    </row>
    <row r="110" spans="1:13" ht="15" customHeight="1" x14ac:dyDescent="0.3">
      <c r="A110" s="225" t="s">
        <v>322</v>
      </c>
      <c r="B110" s="225" t="s">
        <v>323</v>
      </c>
      <c r="C110" s="225" t="s">
        <v>1390</v>
      </c>
      <c r="E110" s="225" t="s">
        <v>1287</v>
      </c>
      <c r="F110" s="225" t="s">
        <v>1273</v>
      </c>
      <c r="G110" s="225" t="s">
        <v>1276</v>
      </c>
      <c r="H110" s="227">
        <f>HLOOKUP($A110,'SGTI 2021 Clean Data (AR+SGX)'!$2:$8,3,0)</f>
        <v>44196</v>
      </c>
      <c r="I110" s="228" t="str">
        <f>HLOOKUP($A110,'SGTI 2021 Clean Data (AR+SGX)'!$2:$8,4,0)</f>
        <v>https://www.sif.com.sg/wp-content/uploads/2021/03/ar20.pdf</v>
      </c>
      <c r="J110" s="228" t="str">
        <f>HLOOKUP($A110,'SGTI 2021 Clean Data (AR+SGX)'!$2:$8,5,0)</f>
        <v>https://www.sif.com.sg/wp-content/uploads/2021/03/ar20.pdf</v>
      </c>
      <c r="K110" s="228" t="str">
        <f>HLOOKUP($A110,'SGTI 2021 Clean Data (AR+SGX)'!$2:$8,6,0)</f>
        <v>https://www.sif.com.sg/wp-content/uploads/2021/03/notice-of-agm.pdf</v>
      </c>
      <c r="L110" s="228" t="str">
        <f>HLOOKUP($A110,'SGTI 2021 Clean Data (AR+SGX)'!$2:$8,7,0)</f>
        <v>https://links.sgx.com/FileOpen/SIF%20-%20Minutes%20of%20AGM%20-%2026%20April%202021.ashx?App=Announcement&amp;FileID=667510</v>
      </c>
      <c r="M110" s="241" t="s">
        <v>1430</v>
      </c>
    </row>
    <row r="111" spans="1:13" ht="15" customHeight="1" x14ac:dyDescent="0.3">
      <c r="A111" s="225" t="s">
        <v>136</v>
      </c>
      <c r="B111" s="225" t="s">
        <v>137</v>
      </c>
      <c r="C111" s="225" t="s">
        <v>1391</v>
      </c>
      <c r="E111" s="225" t="s">
        <v>1287</v>
      </c>
      <c r="F111" s="225" t="s">
        <v>1273</v>
      </c>
      <c r="G111" s="225" t="s">
        <v>1276</v>
      </c>
      <c r="H111" s="227">
        <f>HLOOKUP($A111,'SGTI 2021 Clean Data (AR+SGX)'!$2:$8,3,0)</f>
        <v>44012</v>
      </c>
      <c r="I111" s="228" t="str">
        <f>HLOOKUP($A111,'SGTI 2021 Clean Data (AR+SGX)'!$2:$8,4,0)</f>
        <v>https://links.sgx.com/FileOpen/2020%20SGX%20Annual%20Report.ashx?App=Announcement&amp;FileID=629959</v>
      </c>
      <c r="J111" s="228" t="str">
        <f>HLOOKUP($A111,'SGTI 2021 Clean Data (AR+SGX)'!$2:$8,5,0)</f>
        <v>https://investorrelations.sgx.com/static-files/c0a3cf0a-6232-4867-9b87-3a6194d74776</v>
      </c>
      <c r="K111" s="228" t="str">
        <f>HLOOKUP($A111,'SGTI 2021 Clean Data (AR+SGX)'!$2:$8,6,0)</f>
        <v>https://links.sgx.com/FileOpen/2020%20SGX%20Notice%20of%20AGM.ashx?App=Announcement&amp;FileID=629955</v>
      </c>
      <c r="L111" s="228" t="str">
        <f>HLOOKUP($A111,'SGTI 2021 Clean Data (AR+SGX)'!$2:$8,7,0)</f>
        <v>https://links.sgx.com/FileOpen/Minutes%20of%20Twenty-First%20SGX%20Annual%20General%20Meeting.ashx?App=Announcement&amp;FileID=634877</v>
      </c>
      <c r="M111" s="241" t="s">
        <v>1430</v>
      </c>
    </row>
    <row r="112" spans="1:13" ht="15" customHeight="1" x14ac:dyDescent="0.3">
      <c r="A112" s="225" t="s">
        <v>164</v>
      </c>
      <c r="B112" s="225" t="s">
        <v>165</v>
      </c>
      <c r="C112" s="225" t="s">
        <v>1392</v>
      </c>
      <c r="E112" s="225" t="s">
        <v>1282</v>
      </c>
      <c r="F112" s="225" t="s">
        <v>1273</v>
      </c>
      <c r="G112" s="225" t="s">
        <v>1276</v>
      </c>
      <c r="H112" s="227">
        <f>HLOOKUP($A112,'SGTI 2021 Clean Data (AR+SGX)'!$2:$8,3,0)</f>
        <v>43921</v>
      </c>
      <c r="I112" s="228" t="str">
        <f>HLOOKUP($A112,'SGTI 2021 Clean Data (AR+SGX)'!$2:$8,4,0)</f>
        <v>https://www.singpost.com/sites/default/files/publications_file/2020/06/SingPost%20FY2019-20%20Annual%20Report.pdf</v>
      </c>
      <c r="J112" s="228" t="str">
        <f>HLOOKUP($A112,'SGTI 2021 Clean Data (AR+SGX)'!$2:$8,5,0)</f>
        <v>https://www.singpost.com/sites/default/files/b2c_financial_news_files/2020/08/ann20200821.pdf</v>
      </c>
      <c r="K112" s="228" t="str">
        <f>HLOOKUP($A112,'SGTI 2021 Clean Data (AR+SGX)'!$2:$8,6,0)</f>
        <v>https://www.singpost.com/sites/default/files/Notice_of_AGM.pdf</v>
      </c>
      <c r="L112" s="228" t="str">
        <f>HLOOKUP($A112,'SGTI 2021 Clean Data (AR+SGX)'!$2:$8,7,0)</f>
        <v>https://www.singpost.com/sites/default/files/Minutes_of_the_28th_Annual_General_Meeting.pdf</v>
      </c>
      <c r="M112" s="241" t="s">
        <v>1430</v>
      </c>
    </row>
    <row r="113" spans="1:13" ht="15" customHeight="1" x14ac:dyDescent="0.3">
      <c r="A113" s="225" t="s">
        <v>324</v>
      </c>
      <c r="B113" s="225" t="s">
        <v>325</v>
      </c>
      <c r="C113" s="225" t="s">
        <v>1393</v>
      </c>
      <c r="E113" s="225" t="s">
        <v>1282</v>
      </c>
      <c r="F113" s="225" t="s">
        <v>1273</v>
      </c>
      <c r="G113" s="225" t="s">
        <v>1276</v>
      </c>
      <c r="H113" s="227">
        <f>HLOOKUP($A113,'SGTI 2021 Clean Data (AR+SGX)'!$2:$8,3,0)</f>
        <v>44196</v>
      </c>
      <c r="I113" s="228" t="str">
        <f>HLOOKUP($A113,'SGTI 2021 Clean Data (AR+SGX)'!$2:$8,4,0)</f>
        <v>https://www.stengg.com/en/investor-relations/annual-reports/ar2020/</v>
      </c>
      <c r="J113" s="228" t="str">
        <f>HLOOKUP($A113,'SGTI 2021 Clean Data (AR+SGX)'!$2:$8,5,0)</f>
        <v>https://www.stengg.com/en/investor-relations/annual-reports/ar2020/</v>
      </c>
      <c r="K113" s="228" t="str">
        <f>HLOOKUP($A113,'SGTI 2021 Clean Data (AR+SGX)'!$2:$8,6,0)</f>
        <v>https://www.stengg.com/media/1317438/notice-of-agm-fy2020.pdf</v>
      </c>
      <c r="L113" s="228" t="str">
        <f>HLOOKUP($A113,'SGTI 2021 Clean Data (AR+SGX)'!$2:$8,7,0)</f>
        <v>https://www.stengg.com/media/1317549/24th-annual-general-meeting-minutes.pdf</v>
      </c>
      <c r="M113" s="241" t="s">
        <v>1430</v>
      </c>
    </row>
    <row r="114" spans="1:13" ht="15" customHeight="1" x14ac:dyDescent="0.3">
      <c r="A114" s="225" t="s">
        <v>326</v>
      </c>
      <c r="B114" s="225" t="s">
        <v>327</v>
      </c>
      <c r="C114" s="225" t="s">
        <v>1394</v>
      </c>
      <c r="E114" s="225" t="s">
        <v>1286</v>
      </c>
      <c r="F114" s="225" t="s">
        <v>1273</v>
      </c>
      <c r="G114" s="225" t="s">
        <v>1276</v>
      </c>
      <c r="H114" s="227">
        <f>HLOOKUP($A114,'SGTI 2021 Clean Data (AR+SGX)'!$2:$8,3,0)</f>
        <v>43921</v>
      </c>
      <c r="I114" s="228" t="str">
        <f>HLOOKUP($A114,'SGTI 2021 Clean Data (AR+SGX)'!$2:$8,4,0)</f>
        <v>https://www.singtel.com/content/dam/singtel/investorRelations/annualReports/2020/singtel-annual-report-2020.pdf</v>
      </c>
      <c r="J114" s="228" t="str">
        <f>HLOOKUP($A114,'SGTI 2021 Clean Data (AR+SGX)'!$2:$8,5,0)</f>
        <v>https://www.singtel.com/content/dam/singtel/about-us/sustainability/reports/singtel-sustainability-report-2020.pdf</v>
      </c>
      <c r="K114" s="228" t="str">
        <f>HLOOKUP($A114,'SGTI 2021 Clean Data (AR+SGX)'!$2:$8,6,0)</f>
        <v>https://www.singtel.com/content/dam/singtel/investorRelations/annualReports/2020/notice-of-agm.pdf</v>
      </c>
      <c r="L114" s="228" t="str">
        <f>HLOOKUP($A114,'SGTI 2021 Clean Data (AR+SGX)'!$2:$8,7,0)</f>
        <v>https://www.singtel.com/content/dam/singtel/investorRelations/annualReports/2020/agm-2020-minutes-signed.pdf</v>
      </c>
      <c r="M114" s="241" t="s">
        <v>1430</v>
      </c>
    </row>
    <row r="115" spans="1:13" ht="15" customHeight="1" x14ac:dyDescent="0.3">
      <c r="A115" s="225" t="s">
        <v>268</v>
      </c>
      <c r="B115" s="225" t="s">
        <v>269</v>
      </c>
      <c r="C115" s="225" t="s">
        <v>1395</v>
      </c>
      <c r="E115" s="225" t="s">
        <v>1287</v>
      </c>
      <c r="F115" s="225" t="s">
        <v>1273</v>
      </c>
      <c r="G115" s="225" t="s">
        <v>1276</v>
      </c>
      <c r="H115" s="227">
        <f>HLOOKUP($A115,'SGTI 2021 Clean Data (AR+SGX)'!$2:$8,3,0)</f>
        <v>44196</v>
      </c>
      <c r="I115" s="228" t="str">
        <f>HLOOKUP($A115,'SGTI 2021 Clean Data (AR+SGX)'!$2:$8,4,0)</f>
        <v>https://links.sgx.com/FileOpen/SFL%20AR2020.ashx?App=Announcement&amp;FileID=654280</v>
      </c>
      <c r="J115" s="228" t="str">
        <f>HLOOKUP($A115,'SGTI 2021 Clean Data (AR+SGX)'!$2:$8,5,0)</f>
        <v>https://links.sgx.com/FileOpen/SFL%20AR2020.ashx?App=Announcement&amp;FileID=654280</v>
      </c>
      <c r="K115" s="228" t="str">
        <f>HLOOKUP($A115,'SGTI 2021 Clean Data (AR+SGX)'!$2:$8,6,0)</f>
        <v>https://links.sgx.com/FileOpen/Notice%20of%20AGM.ashx?App=Announcement&amp;FileID=654278</v>
      </c>
      <c r="L115" s="228" t="str">
        <f>HLOOKUP($A115,'SGTI 2021 Clean Data (AR+SGX)'!$2:$8,7,0)</f>
        <v>https://links.sgx.com/FileOpen/SFL-AGM%20Minutes%20FYE%2031%20Dec%202020.ashx?App=Announcement&amp;FileID=666086</v>
      </c>
      <c r="M115" s="241" t="s">
        <v>1430</v>
      </c>
    </row>
    <row r="116" spans="1:13" ht="15" customHeight="1" x14ac:dyDescent="0.3">
      <c r="A116" s="225" t="s">
        <v>276</v>
      </c>
      <c r="B116" s="225" t="s">
        <v>277</v>
      </c>
      <c r="C116" s="225" t="s">
        <v>1396</v>
      </c>
      <c r="E116" s="225" t="s">
        <v>1281</v>
      </c>
      <c r="F116" s="225" t="s">
        <v>1273</v>
      </c>
      <c r="G116" s="225" t="s">
        <v>1276</v>
      </c>
      <c r="H116" s="227">
        <f>HLOOKUP($A116,'SGTI 2021 Clean Data (AR+SGX)'!$2:$8,3,0)</f>
        <v>44196</v>
      </c>
      <c r="I116" s="228" t="str">
        <f>HLOOKUP($A116,'SGTI 2021 Clean Data (AR+SGX)'!$2:$8,4,0)</f>
        <v>https://links.sgx.com/FileOpen/TuanSing_FY2020AnnualReport.ashx?App=Announcement&amp;FileID=653961</v>
      </c>
      <c r="J116" s="228">
        <f>HLOOKUP($A116,'SGTI 2021 Clean Data (AR+SGX)'!$2:$8,5,0)</f>
        <v>0</v>
      </c>
      <c r="K116" s="228" t="str">
        <f>HLOOKUP($A116,'SGTI 2021 Clean Data (AR+SGX)'!$2:$8,6,0)</f>
        <v>https://links.sgx.com/FileOpen/TuanSing_AGM_Notice.ashx?App=Announcement&amp;FileID=653957</v>
      </c>
      <c r="L116" s="228">
        <f>HLOOKUP($A116,'SGTI 2021 Clean Data (AR+SGX)'!$2:$8,7,0)</f>
        <v>0</v>
      </c>
      <c r="M116" s="241" t="s">
        <v>1430</v>
      </c>
    </row>
    <row r="117" spans="1:13" ht="15" customHeight="1" x14ac:dyDescent="0.3">
      <c r="A117" s="225" t="s">
        <v>280</v>
      </c>
      <c r="B117" s="225" t="s">
        <v>281</v>
      </c>
      <c r="C117" s="225" t="s">
        <v>1397</v>
      </c>
      <c r="E117" s="225" t="s">
        <v>1287</v>
      </c>
      <c r="F117" s="225" t="s">
        <v>1273</v>
      </c>
      <c r="G117" s="225" t="s">
        <v>1276</v>
      </c>
      <c r="H117" s="227">
        <f>HLOOKUP($A117,'SGTI 2021 Clean Data (AR+SGX)'!$2:$8,3,0)</f>
        <v>44196</v>
      </c>
      <c r="I117" s="228" t="str">
        <f>HLOOKUP($A117,'SGTI 2021 Clean Data (AR+SGX)'!$2:$8,4,0)</f>
        <v>https://links.sgx.com/FileOpen/UOB%20Annual%20Report%202020.ashx?App=Announcement&amp;FileID=654093</v>
      </c>
      <c r="J117" s="228" t="str">
        <f>HLOOKUP($A117,'SGTI 2021 Clean Data (AR+SGX)'!$2:$8,5,0)</f>
        <v>https://links.sgx.com/FileOpen/UOB-Sustainability%20Report%202020r.ashx?App=Announcement&amp;FileID=657908</v>
      </c>
      <c r="K117" s="228" t="str">
        <f>HLOOKUP($A117,'SGTI 2021 Clean Data (AR+SGX)'!$2:$8,6,0)</f>
        <v>https://links.sgx.com/FileOpen/Notice%20of%20AGM.ashx?App=Announcement&amp;FileID=654097</v>
      </c>
      <c r="L117" s="228" t="str">
        <f>HLOOKUP($A117,'SGTI 2021 Clean Data (AR+SGX)'!$2:$8,7,0)</f>
        <v>https://links.sgx.com/FileOpen/UOB%202021%20AGM%20minutes.ashx?App=Announcement&amp;FileID=667638</v>
      </c>
      <c r="M117" s="241" t="s">
        <v>1430</v>
      </c>
    </row>
    <row r="118" spans="1:13" ht="15" customHeight="1" x14ac:dyDescent="0.3">
      <c r="A118" s="225" t="s">
        <v>282</v>
      </c>
      <c r="B118" s="225" t="s">
        <v>283</v>
      </c>
      <c r="C118" s="225" t="s">
        <v>1398</v>
      </c>
      <c r="E118" s="225" t="s">
        <v>1287</v>
      </c>
      <c r="F118" s="225" t="s">
        <v>1273</v>
      </c>
      <c r="G118" s="225" t="s">
        <v>1276</v>
      </c>
      <c r="H118" s="227">
        <f>HLOOKUP($A118,'SGTI 2021 Clean Data (AR+SGX)'!$2:$8,3,0)</f>
        <v>44196</v>
      </c>
      <c r="I118" s="228" t="str">
        <f>HLOOKUP($A118,'SGTI 2021 Clean Data (AR+SGX)'!$2:$8,4,0)</f>
        <v>https://links.sgx.com/FileOpen/UOI%20Annual%20Report%202020.ashx?App=Announcement&amp;FileID=654330</v>
      </c>
      <c r="J118" s="228">
        <f>HLOOKUP($A118,'SGTI 2021 Clean Data (AR+SGX)'!$2:$8,5,0)</f>
        <v>0</v>
      </c>
      <c r="K118" s="228" t="str">
        <f>HLOOKUP($A118,'SGTI 2021 Clean Data (AR+SGX)'!$2:$8,6,0)</f>
        <v>https://links.sgx.com/FileOpen/Notice%20of%20Annual%20General%20Meeting.ashx?App=Announcement&amp;FileID=654318</v>
      </c>
      <c r="L118" s="228" t="str">
        <f>HLOOKUP($A118,'SGTI 2021 Clean Data (AR+SGX)'!$2:$8,7,0)</f>
        <v>https://links.sgx.com/FileOpen/UOI%20AGM%20Minutes%20of%2023%20April%202021.ashx?App=Announcement&amp;FileID=666365</v>
      </c>
      <c r="M118" s="241" t="s">
        <v>1430</v>
      </c>
    </row>
    <row r="119" spans="1:13" ht="15" customHeight="1" x14ac:dyDescent="0.3">
      <c r="A119" s="225" t="s">
        <v>328</v>
      </c>
      <c r="B119" s="225" t="s">
        <v>329</v>
      </c>
      <c r="C119" s="225" t="s">
        <v>1399</v>
      </c>
      <c r="E119" s="225" t="s">
        <v>1281</v>
      </c>
      <c r="F119" s="225" t="s">
        <v>1273</v>
      </c>
      <c r="G119" s="225" t="s">
        <v>1276</v>
      </c>
      <c r="H119" s="227">
        <f>HLOOKUP($A119,'SGTI 2021 Clean Data (AR+SGX)'!$2:$8,3,0)</f>
        <v>44196</v>
      </c>
      <c r="I119" s="228" t="str">
        <f>HLOOKUP($A119,'SGTI 2021 Clean Data (AR+SGX)'!$2:$8,4,0)</f>
        <v>https://3ljx2m1ndho3557gp169nffb-wpengine.netdna-ssl.com/wp-content/uploads/uol-reports/files/Annual_Report_2020.pdf</v>
      </c>
      <c r="J119" s="228" t="str">
        <f>HLOOKUP($A119,'SGTI 2021 Clean Data (AR+SGX)'!$2:$8,5,0)</f>
        <v>https://3ljx2m1ndho3557gp169nffb-wpengine.netdna-ssl.com/wp-content/uploads/uol-reports/files/UOL_Sustainability_Report_2020.pdf</v>
      </c>
      <c r="K119" s="228" t="str">
        <f>HLOOKUP($A119,'SGTI 2021 Clean Data (AR+SGX)'!$2:$8,6,0)</f>
        <v>https://links.sgx.com/FileOpen/UOL%20AR%202020%20-%20Notice%20of%20AGM.ashx?App=Announcement&amp;FileID=662292</v>
      </c>
      <c r="L119" s="228" t="str">
        <f>HLOOKUP($A119,'SGTI 2021 Clean Data (AR+SGX)'!$2:$8,7,0)</f>
        <v>https://3ljx2m1ndho3557gp169nffb-wpengine.netdna-ssl.com/wp-content/uploads/uol-announcements/2021/20210512_171635_U14_OXNTOUN5KL4U2YL5.1.pdf</v>
      </c>
      <c r="M119" s="241" t="s">
        <v>1430</v>
      </c>
    </row>
    <row r="120" spans="1:13" ht="15" customHeight="1" x14ac:dyDescent="0.3">
      <c r="A120" s="225" t="s">
        <v>284</v>
      </c>
      <c r="B120" s="225" t="s">
        <v>285</v>
      </c>
      <c r="C120" s="225" t="s">
        <v>1400</v>
      </c>
      <c r="E120" s="225" t="s">
        <v>1283</v>
      </c>
      <c r="F120" s="225" t="s">
        <v>1273</v>
      </c>
      <c r="G120" s="225" t="s">
        <v>1276</v>
      </c>
      <c r="H120" s="227">
        <f>HLOOKUP($A120,'SGTI 2021 Clean Data (AR+SGX)'!$2:$8,3,0)</f>
        <v>44196</v>
      </c>
      <c r="I120" s="228" t="str">
        <f>HLOOKUP($A120,'SGTI 2021 Clean Data (AR+SGX)'!$2:$8,4,0)</f>
        <v>https://links.sgx.com/FileOpen/Annual%20Report%20FY2020.ashx?App=Announcement&amp;FileID=656215</v>
      </c>
      <c r="J120" s="228">
        <f>HLOOKUP($A120,'SGTI 2021 Clean Data (AR+SGX)'!$2:$8,5,0)</f>
        <v>0</v>
      </c>
      <c r="K120" s="228" t="str">
        <f>HLOOKUP($A120,'SGTI 2021 Clean Data (AR+SGX)'!$2:$8,6,0)</f>
        <v>https://links.sgx.com/FileOpen/Notice%20of%20AGM%20FY2020.ashx?App=Announcement&amp;FileID=656211</v>
      </c>
      <c r="L120" s="228" t="str">
        <f>HLOOKUP($A120,'SGTI 2021 Clean Data (AR+SGX)'!$2:$8,7,0)</f>
        <v>https://links.sgx.com/FileOpen/VCL-Minutes%20of%20AGM-29%20Apr%202021.ashx?App=Announcement&amp;FileID=666417</v>
      </c>
      <c r="M120" s="241" t="s">
        <v>1430</v>
      </c>
    </row>
    <row r="121" spans="1:13" ht="15" customHeight="1" x14ac:dyDescent="0.3">
      <c r="A121" s="225" t="s">
        <v>140</v>
      </c>
      <c r="B121" s="225" t="s">
        <v>141</v>
      </c>
      <c r="C121" s="225" t="s">
        <v>1401</v>
      </c>
      <c r="E121" s="225" t="s">
        <v>1281</v>
      </c>
      <c r="F121" s="225" t="s">
        <v>1273</v>
      </c>
      <c r="G121" s="225" t="s">
        <v>1276</v>
      </c>
      <c r="H121" s="227">
        <f>HLOOKUP($A121,'SGTI 2021 Clean Data (AR+SGX)'!$2:$8,3,0)</f>
        <v>44012</v>
      </c>
      <c r="I121" s="228" t="str">
        <f>HLOOKUP($A121,'SGTI 2021 Clean Data (AR+SGX)'!$2:$8,4,0)</f>
        <v>https://www.wingtaiasia.com.sg/uploadfiles/WTHAR2020.pdf</v>
      </c>
      <c r="J121" s="228" t="str">
        <f>HLOOKUP($A121,'SGTI 2021 Clean Data (AR+SGX)'!$2:$8,5,0)</f>
        <v>https://www.wingtaiasia.com.sg/uploadfiles/WTH_SR2020.pdf</v>
      </c>
      <c r="K121" s="228" t="str">
        <f>HLOOKUP($A121,'SGTI 2021 Clean Data (AR+SGX)'!$2:$8,6,0)</f>
        <v>https://www.wingtaiasia.com.sg/uploadfiles/news/WT_AR2020_CleanPDFNAGM.pdf</v>
      </c>
      <c r="L121" s="228" t="str">
        <f>HLOOKUP($A121,'SGTI 2021 Clean Data (AR+SGX)'!$2:$8,7,0)</f>
        <v>https://www.wingtaiasia.com.sg/uploadfiles/news/WTH%20-%20Minutes%20of%20AGM%20held%20on%2028%20Oct%202020.pdf</v>
      </c>
      <c r="M121" s="241" t="s">
        <v>1430</v>
      </c>
    </row>
  </sheetData>
  <autoFilter ref="A1:L121" xr:uid="{6D903373-1B0E-478C-BA5A-C2191927EFC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SGTI 2021 Clean Data (AR+SGX)</vt:lpstr>
      <vt:lpstr>SGTI2021_Coding_ALL</vt:lpstr>
      <vt:lpstr>Scoring_example</vt:lpstr>
      <vt:lpstr>Sheet1</vt:lpstr>
      <vt:lpstr>List of companies for 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Thuy (Aster)</dc:creator>
  <cp:lastModifiedBy>Tat S</cp:lastModifiedBy>
  <dcterms:created xsi:type="dcterms:W3CDTF">2022-08-11T05:18:48Z</dcterms:created>
  <dcterms:modified xsi:type="dcterms:W3CDTF">2022-09-10T06:35:24Z</dcterms:modified>
</cp:coreProperties>
</file>